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C:\Users\mvogl\Downloads\"/>
    </mc:Choice>
  </mc:AlternateContent>
  <xr:revisionPtr revIDLastSave="0" documentId="13_ncr:1_{D29D0AF2-1BD1-4DC2-90E2-0F76A67CB520}" xr6:coauthVersionLast="47" xr6:coauthVersionMax="47" xr10:uidLastSave="{00000000-0000-0000-0000-000000000000}"/>
  <workbookProtection workbookAlgorithmName="SHA-512" workbookHashValue="wwgEhRmMvfZ6zDX8g5w8szuJ1KfwZKGrmZtaDVVjYoGPiH1eL0CUbiJMEU8QK5EgPoM2JUZgBNq2wffRvAq3sQ==" workbookSaltValue="GTJrUWGqfx0D082EOT0KJQ==" workbookSpinCount="100000" lockStructure="1"/>
  <bookViews>
    <workbookView xWindow="-120" yWindow="-120" windowWidth="29040" windowHeight="17640" tabRatio="888" xr2:uid="{00000000-000D-0000-FFFF-FFFF00000000}"/>
  </bookViews>
  <sheets>
    <sheet name="Instructions" sheetId="28" r:id="rId1"/>
    <sheet name="Project_Worksheet" sheetId="14" r:id="rId2"/>
    <sheet name="Cost_Breakout" sheetId="40" r:id="rId3"/>
    <sheet name="Sources" sheetId="12" r:id="rId4"/>
    <sheet name="Summary_of_Uses" sheetId="38" r:id="rId5"/>
    <sheet name="Operating_Assumptions" sheetId="21" r:id="rId6"/>
    <sheet name="Op_Pro_Forma_Hsg" sheetId="10" r:id="rId7"/>
    <sheet name="Op_Pro_Forma_Supplementary" sheetId="20" r:id="rId8"/>
    <sheet name="Group_Home" sheetId="26" r:id="rId9"/>
    <sheet name="Feasibility_Guidelines" sheetId="42" r:id="rId10"/>
    <sheet name="Version_Info" sheetId="49" state="hidden" r:id="rId11"/>
    <sheet name="Download" sheetId="46" state="hidden" r:id="rId12"/>
    <sheet name="Data" sheetId="24" state="hidden" r:id="rId13"/>
    <sheet name="IncomeLimits" sheetId="35" state="hidden" r:id="rId14"/>
    <sheet name="Compare_Data" sheetId="50" state="hidden" r:id="rId15"/>
  </sheets>
  <definedNames>
    <definedName name="_xlnm._FilterDatabase" localSheetId="13" hidden="1">IncomeLimits!$A$1:$N$19065</definedName>
    <definedName name="_MF24">Data!$O$13:$T$15</definedName>
    <definedName name="_MF49">Data!$U$13:$Z$15</definedName>
    <definedName name="_MF50">Data!$AA$13:$AF$15</definedName>
    <definedName name="BedroomSize">Data!$A$5:$F$7</definedName>
    <definedName name="BedRoomSize_Project_Worksheet">Project_Worksheet!$AH$22:$AJ$32</definedName>
    <definedName name="FifteenYearLimit">Data!$M$4</definedName>
    <definedName name="GUCounties">Data!$F$4694</definedName>
    <definedName name="IncomeLimits">IncomeLimits!$A$2:$J$19073</definedName>
    <definedName name="Incomes">IncomeLimits!$A$2:$N$19073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MITS_COUNTYLEVEL">#REF!</definedName>
    <definedName name="Member1">#REF!</definedName>
    <definedName name="Member10">#REF!</definedName>
    <definedName name="Member11">#REF!</definedName>
    <definedName name="Member12">#REF!</definedName>
    <definedName name="Member13">#REF!</definedName>
    <definedName name="Member14">#REF!</definedName>
    <definedName name="Member15">#REF!</definedName>
    <definedName name="Member16">#REF!</definedName>
    <definedName name="Member17">#REF!</definedName>
    <definedName name="Member2">#REF!</definedName>
    <definedName name="Member3">#REF!</definedName>
    <definedName name="Member4">#REF!</definedName>
    <definedName name="Member5">#REF!</definedName>
    <definedName name="Member6">#REF!</definedName>
    <definedName name="Member7">#REF!</definedName>
    <definedName name="Member8">#REF!</definedName>
    <definedName name="Member9">#REF!</definedName>
    <definedName name="_xlnm.Print_Area" localSheetId="14">Compare_Data!$A$603:$A$656</definedName>
    <definedName name="_xlnm.Print_Area" localSheetId="2">Cost_Breakout!$A:$K</definedName>
    <definedName name="_xlnm.Print_Area" localSheetId="9">Feasibility_Guidelines!$A$1:$H$92</definedName>
    <definedName name="_xlnm.Print_Area" localSheetId="0">Instructions!$A$1:$J$43</definedName>
    <definedName name="_xlnm.Print_Area" localSheetId="6">Op_Pro_Forma_Hsg!$A$1:$W$80</definedName>
    <definedName name="_xlnm.Print_Area" localSheetId="7">Op_Pro_Forma_Supplementary!$A$1:$T$113</definedName>
    <definedName name="_xlnm.Print_Area" localSheetId="5">Operating_Assumptions!$B$1:$K$91</definedName>
    <definedName name="_xlnm.Print_Area" localSheetId="3">Sources!$B:$Q</definedName>
    <definedName name="_xlnm.Print_Area" localSheetId="4">Summary_of_Uses!$A:$U</definedName>
    <definedName name="_xlnm.Print_Titles" localSheetId="6">Op_Pro_Forma_Hsg!$A:$B,Op_Pro_Forma_Hsg!$1:$1</definedName>
    <definedName name="_xlnm.Print_Titles" localSheetId="7">Op_Pro_Forma_Supplementary!$A:$B</definedName>
    <definedName name="SF">Data!$I$13:$N$15</definedName>
    <definedName name="Sites">#REF!</definedName>
    <definedName name="Sponsor1">#REF!</definedName>
    <definedName name="Sponsor2">#REF!</definedName>
    <definedName name="SponsorApplicants">#REF!</definedName>
    <definedName name="States">Data!$B$17:$B$72</definedName>
    <definedName name="ThirtyYearLimit">Data!$M$5</definedName>
    <definedName name="TwoYearLimit">Data!$M$3</definedName>
    <definedName name="TwoYrLimit">Data!$M$3</definedName>
    <definedName name="YN">Data!$G$1:$G$2</definedName>
    <definedName name="YNU">Data!$G$1:$G$3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6" i="42" l="1"/>
  <c r="C19074" i="35" l="1"/>
  <c r="D19074" i="35"/>
  <c r="E19074" i="35"/>
  <c r="F19074" i="35"/>
  <c r="G19074" i="35"/>
  <c r="H19074" i="35"/>
  <c r="I19074" i="35"/>
  <c r="J19074" i="35"/>
  <c r="B19074" i="35"/>
  <c r="K19074" i="35" l="1"/>
  <c r="B779" i="50"/>
  <c r="B773" i="50"/>
  <c r="B491" i="50"/>
  <c r="B487" i="50"/>
  <c r="B484" i="50"/>
  <c r="B479" i="50"/>
  <c r="B709" i="50"/>
  <c r="A2" i="28"/>
  <c r="B493" i="50"/>
  <c r="B781" i="50"/>
  <c r="B780" i="50"/>
  <c r="B775" i="50"/>
  <c r="B774" i="50"/>
  <c r="B768" i="50"/>
  <c r="B767" i="50"/>
  <c r="B766" i="50"/>
  <c r="B765" i="50"/>
  <c r="B764" i="50"/>
  <c r="B763" i="50"/>
  <c r="B762" i="50"/>
  <c r="B761" i="50"/>
  <c r="B760" i="50"/>
  <c r="B759" i="50"/>
  <c r="B758" i="50"/>
  <c r="B757" i="50"/>
  <c r="B756" i="50"/>
  <c r="B755" i="50"/>
  <c r="B754" i="50"/>
  <c r="B753" i="50"/>
  <c r="B752" i="50"/>
  <c r="B751" i="50"/>
  <c r="B750" i="50"/>
  <c r="B749" i="50"/>
  <c r="B748" i="50"/>
  <c r="B747" i="50"/>
  <c r="B746" i="50"/>
  <c r="B745" i="50"/>
  <c r="B744" i="50"/>
  <c r="B743" i="50"/>
  <c r="B742" i="50"/>
  <c r="B741" i="50"/>
  <c r="B740" i="50"/>
  <c r="B739" i="50"/>
  <c r="B738" i="50"/>
  <c r="B737" i="50"/>
  <c r="B736" i="50"/>
  <c r="B735" i="50"/>
  <c r="B734" i="50"/>
  <c r="B733" i="50"/>
  <c r="B732" i="50"/>
  <c r="B731" i="50"/>
  <c r="B730" i="50"/>
  <c r="B729" i="50"/>
  <c r="B728" i="50"/>
  <c r="B727" i="50"/>
  <c r="B726" i="50"/>
  <c r="B725" i="50"/>
  <c r="B724" i="50"/>
  <c r="B723" i="50"/>
  <c r="B722" i="50"/>
  <c r="B721" i="50"/>
  <c r="B720" i="50"/>
  <c r="B719" i="50"/>
  <c r="B718" i="50"/>
  <c r="B717" i="50"/>
  <c r="B716" i="50"/>
  <c r="B715" i="50"/>
  <c r="B713" i="50"/>
  <c r="B712" i="50"/>
  <c r="B707" i="50"/>
  <c r="B706" i="50"/>
  <c r="B704" i="50"/>
  <c r="B703" i="50"/>
  <c r="B701" i="50"/>
  <c r="B700" i="50"/>
  <c r="B698" i="50"/>
  <c r="B697" i="50"/>
  <c r="B695" i="50"/>
  <c r="B694" i="50"/>
  <c r="B692" i="50"/>
  <c r="B691" i="50"/>
  <c r="B689" i="50"/>
  <c r="B688" i="50"/>
  <c r="B640" i="50"/>
  <c r="B639" i="50"/>
  <c r="B685" i="50"/>
  <c r="B638" i="50"/>
  <c r="B684" i="50"/>
  <c r="B683" i="50"/>
  <c r="B658" i="50"/>
  <c r="B659" i="50"/>
  <c r="B660" i="50"/>
  <c r="B661" i="50"/>
  <c r="B662" i="50"/>
  <c r="B657" i="50"/>
  <c r="B682" i="50"/>
  <c r="B681" i="50"/>
  <c r="B680" i="50"/>
  <c r="B679" i="50"/>
  <c r="B678" i="50"/>
  <c r="B677" i="50"/>
  <c r="B676" i="50"/>
  <c r="B675" i="50"/>
  <c r="B674" i="50"/>
  <c r="B673" i="50"/>
  <c r="B672" i="50"/>
  <c r="B671" i="50"/>
  <c r="B670" i="50"/>
  <c r="B669" i="50"/>
  <c r="B668" i="50"/>
  <c r="B666" i="50"/>
  <c r="B667" i="50"/>
  <c r="B665" i="50"/>
  <c r="B664" i="50"/>
  <c r="B663" i="50"/>
  <c r="B106" i="50"/>
  <c r="B107" i="50"/>
  <c r="B108" i="50"/>
  <c r="B109" i="50"/>
  <c r="B110" i="50"/>
  <c r="B111" i="50"/>
  <c r="B112" i="50"/>
  <c r="B113" i="50"/>
  <c r="B114" i="50"/>
  <c r="B115" i="50"/>
  <c r="B116" i="50"/>
  <c r="B117" i="50"/>
  <c r="B118" i="50"/>
  <c r="B119" i="50"/>
  <c r="B120" i="50"/>
  <c r="B121" i="50"/>
  <c r="B122" i="50"/>
  <c r="B123" i="50"/>
  <c r="B124" i="50"/>
  <c r="B125" i="50"/>
  <c r="B126" i="50"/>
  <c r="B127" i="50"/>
  <c r="B128" i="50"/>
  <c r="B129" i="50"/>
  <c r="B130" i="50"/>
  <c r="B131" i="50"/>
  <c r="B132" i="50"/>
  <c r="B133" i="50"/>
  <c r="B134" i="50"/>
  <c r="B135" i="50"/>
  <c r="B136" i="50"/>
  <c r="B137" i="50"/>
  <c r="B138" i="50"/>
  <c r="B139" i="50"/>
  <c r="B140" i="50"/>
  <c r="B141" i="50"/>
  <c r="B142" i="50"/>
  <c r="B143" i="50"/>
  <c r="B144" i="50"/>
  <c r="B145" i="50"/>
  <c r="B146" i="50"/>
  <c r="B147" i="50"/>
  <c r="B148" i="50"/>
  <c r="B149" i="50"/>
  <c r="B150" i="50"/>
  <c r="B151" i="50"/>
  <c r="B152" i="50"/>
  <c r="B153" i="50"/>
  <c r="B154" i="50"/>
  <c r="B155" i="50"/>
  <c r="B156" i="50"/>
  <c r="B157" i="50"/>
  <c r="B158" i="50"/>
  <c r="B159" i="50"/>
  <c r="B160" i="50"/>
  <c r="B161" i="50"/>
  <c r="B162" i="50"/>
  <c r="B163" i="50"/>
  <c r="B164" i="50"/>
  <c r="B165" i="50"/>
  <c r="B166" i="50"/>
  <c r="B167" i="50"/>
  <c r="B168" i="50"/>
  <c r="B169" i="50"/>
  <c r="B170" i="50"/>
  <c r="B171" i="50"/>
  <c r="B172" i="50"/>
  <c r="B173" i="50"/>
  <c r="B174" i="50"/>
  <c r="B175" i="50"/>
  <c r="B176" i="50"/>
  <c r="B177" i="50"/>
  <c r="B178" i="50"/>
  <c r="B179" i="50"/>
  <c r="B180" i="50"/>
  <c r="B181" i="50"/>
  <c r="B182" i="50"/>
  <c r="B183" i="50"/>
  <c r="B184" i="50"/>
  <c r="B185" i="50"/>
  <c r="B186" i="50"/>
  <c r="B187" i="50"/>
  <c r="B188" i="50"/>
  <c r="B189" i="50"/>
  <c r="B190" i="50"/>
  <c r="B191" i="50"/>
  <c r="B192" i="50"/>
  <c r="B193" i="50"/>
  <c r="B194" i="50"/>
  <c r="B195" i="50"/>
  <c r="B196" i="50"/>
  <c r="B197" i="50"/>
  <c r="B198" i="50"/>
  <c r="B199" i="50"/>
  <c r="B200" i="50"/>
  <c r="B201" i="50"/>
  <c r="B202" i="50"/>
  <c r="B203" i="50"/>
  <c r="B204" i="50"/>
  <c r="B205" i="50"/>
  <c r="B206" i="50"/>
  <c r="B207" i="50"/>
  <c r="B208" i="50"/>
  <c r="B209" i="50"/>
  <c r="B210" i="50"/>
  <c r="B211" i="50"/>
  <c r="B212" i="50"/>
  <c r="B213" i="50"/>
  <c r="B214" i="50"/>
  <c r="B215" i="50"/>
  <c r="B216" i="50"/>
  <c r="B217" i="50"/>
  <c r="B218" i="50"/>
  <c r="B219" i="50"/>
  <c r="B220" i="50"/>
  <c r="B221" i="50"/>
  <c r="B222" i="50"/>
  <c r="B223" i="50"/>
  <c r="B224" i="50"/>
  <c r="B225" i="50"/>
  <c r="B226" i="50"/>
  <c r="B227" i="50"/>
  <c r="B228" i="50"/>
  <c r="B229" i="50"/>
  <c r="B230" i="50"/>
  <c r="B231" i="50"/>
  <c r="B232" i="50"/>
  <c r="B233" i="50"/>
  <c r="B234" i="50"/>
  <c r="B235" i="50"/>
  <c r="B236" i="50"/>
  <c r="B237" i="50"/>
  <c r="B238" i="50"/>
  <c r="B239" i="50"/>
  <c r="B240" i="50"/>
  <c r="B241" i="50"/>
  <c r="B242" i="50"/>
  <c r="B243" i="50"/>
  <c r="B244" i="50"/>
  <c r="B245" i="50"/>
  <c r="B246" i="50"/>
  <c r="B247" i="50"/>
  <c r="B248" i="50"/>
  <c r="B249" i="50"/>
  <c r="B250" i="50"/>
  <c r="B251" i="50"/>
  <c r="B252" i="50"/>
  <c r="B253" i="50"/>
  <c r="B254" i="50"/>
  <c r="B255" i="50"/>
  <c r="B256" i="50"/>
  <c r="B257" i="50"/>
  <c r="B258" i="50"/>
  <c r="B259" i="50"/>
  <c r="B260" i="50"/>
  <c r="B261" i="50"/>
  <c r="B262" i="50"/>
  <c r="B263" i="50"/>
  <c r="B264" i="50"/>
  <c r="B265" i="50"/>
  <c r="B266" i="50"/>
  <c r="B267" i="50"/>
  <c r="B268" i="50"/>
  <c r="B269" i="50"/>
  <c r="B270" i="50"/>
  <c r="B271" i="50"/>
  <c r="B272" i="50"/>
  <c r="B273" i="50"/>
  <c r="B77" i="50"/>
  <c r="B56" i="50"/>
  <c r="B54" i="50"/>
  <c r="B55" i="50"/>
  <c r="B57" i="50"/>
  <c r="B58" i="50"/>
  <c r="B59" i="50"/>
  <c r="B60" i="50"/>
  <c r="B61" i="50"/>
  <c r="B62" i="50"/>
  <c r="B63" i="50"/>
  <c r="B64" i="50"/>
  <c r="B65" i="50"/>
  <c r="B66" i="50"/>
  <c r="B67" i="50"/>
  <c r="B68" i="50"/>
  <c r="B69" i="50"/>
  <c r="B70" i="50"/>
  <c r="B71" i="50"/>
  <c r="B72" i="50"/>
  <c r="B73" i="50"/>
  <c r="B74" i="50"/>
  <c r="B75" i="50"/>
  <c r="B76" i="50"/>
  <c r="B78" i="50"/>
  <c r="B79" i="50"/>
  <c r="B80" i="50"/>
  <c r="B53" i="50"/>
  <c r="B52" i="50"/>
  <c r="B51" i="50"/>
  <c r="B50" i="50"/>
  <c r="B49" i="50"/>
  <c r="B48" i="50"/>
  <c r="B47" i="50"/>
  <c r="B45" i="50"/>
  <c r="B44" i="50"/>
  <c r="B43" i="50"/>
  <c r="B42" i="50"/>
  <c r="B41" i="50"/>
  <c r="B40" i="50"/>
  <c r="B39" i="50"/>
  <c r="B38" i="50"/>
  <c r="B37" i="50"/>
  <c r="B36" i="50"/>
  <c r="B35" i="50"/>
  <c r="B34" i="50"/>
  <c r="B33" i="50"/>
  <c r="B32" i="50"/>
  <c r="B636" i="50"/>
  <c r="B635" i="50"/>
  <c r="B519" i="50"/>
  <c r="B449" i="50"/>
  <c r="B413" i="50"/>
  <c r="B368" i="50"/>
  <c r="B81" i="50"/>
  <c r="B274" i="50"/>
  <c r="B105" i="50"/>
  <c r="B104" i="50"/>
  <c r="B103" i="50"/>
  <c r="B102" i="50"/>
  <c r="B101" i="50"/>
  <c r="B100" i="50"/>
  <c r="B99" i="50"/>
  <c r="B96" i="50"/>
  <c r="B95" i="50"/>
  <c r="B94" i="50"/>
  <c r="B93" i="50"/>
  <c r="B92" i="50"/>
  <c r="B91" i="50"/>
  <c r="B90" i="50"/>
  <c r="B89" i="50"/>
  <c r="B88" i="50"/>
  <c r="B87" i="50"/>
  <c r="B86" i="50"/>
  <c r="B85" i="50"/>
  <c r="B84" i="50"/>
  <c r="B83" i="50"/>
  <c r="B82" i="50"/>
  <c r="B98" i="50"/>
  <c r="B97" i="50"/>
  <c r="B31" i="50"/>
  <c r="B29" i="50"/>
  <c r="B30" i="50"/>
  <c r="B46" i="50"/>
  <c r="B2" i="50"/>
  <c r="B3" i="50"/>
  <c r="B4" i="50"/>
  <c r="B5" i="50"/>
  <c r="B6" i="50"/>
  <c r="B7" i="50"/>
  <c r="B8" i="50"/>
  <c r="B9" i="50"/>
  <c r="B10" i="50"/>
  <c r="B11" i="50"/>
  <c r="B12" i="50"/>
  <c r="B13" i="50"/>
  <c r="B14" i="50"/>
  <c r="B15" i="50"/>
  <c r="B16" i="50"/>
  <c r="B17" i="50"/>
  <c r="B18" i="50"/>
  <c r="B19" i="50"/>
  <c r="B20" i="50"/>
  <c r="B21" i="50"/>
  <c r="B22" i="50"/>
  <c r="B23" i="50"/>
  <c r="B24" i="50"/>
  <c r="B25" i="50"/>
  <c r="B26" i="50"/>
  <c r="B27" i="50"/>
  <c r="B28" i="50"/>
  <c r="B463" i="46"/>
  <c r="B642" i="50"/>
  <c r="B461" i="46"/>
  <c r="A42" i="28"/>
  <c r="B476" i="50"/>
  <c r="B475" i="50"/>
  <c r="B473" i="50"/>
  <c r="B471" i="50"/>
  <c r="B469" i="50"/>
  <c r="B466" i="50"/>
  <c r="B465" i="50"/>
  <c r="B464" i="50"/>
  <c r="B463" i="50"/>
  <c r="B462" i="50"/>
  <c r="B461" i="50"/>
  <c r="B460" i="50"/>
  <c r="B459" i="50"/>
  <c r="B458" i="50"/>
  <c r="B457" i="50"/>
  <c r="B489" i="50"/>
  <c r="B488" i="50"/>
  <c r="B486" i="50"/>
  <c r="B485" i="50"/>
  <c r="B481" i="50"/>
  <c r="B480" i="50"/>
  <c r="B478" i="50"/>
  <c r="B477" i="50"/>
  <c r="B369" i="50"/>
  <c r="B367" i="50"/>
  <c r="B634" i="50"/>
  <c r="B633" i="50"/>
  <c r="B632" i="50"/>
  <c r="B631" i="50"/>
  <c r="B630" i="50"/>
  <c r="B629" i="50"/>
  <c r="B365" i="50"/>
  <c r="B275" i="50"/>
  <c r="B656" i="50"/>
  <c r="B655" i="50"/>
  <c r="B653" i="50"/>
  <c r="B652" i="50"/>
  <c r="B651" i="50"/>
  <c r="B650" i="50"/>
  <c r="B649" i="50"/>
  <c r="B648" i="50"/>
  <c r="B647" i="50"/>
  <c r="B646" i="50"/>
  <c r="B645" i="50"/>
  <c r="B641" i="50"/>
  <c r="B637" i="50"/>
  <c r="B628" i="50"/>
  <c r="B627" i="50"/>
  <c r="B626" i="50"/>
  <c r="B625" i="50"/>
  <c r="B624" i="50"/>
  <c r="B623" i="50"/>
  <c r="B622" i="50"/>
  <c r="B621" i="50"/>
  <c r="B620" i="50"/>
  <c r="B619" i="50"/>
  <c r="B615" i="50"/>
  <c r="B614" i="50"/>
  <c r="B613" i="50"/>
  <c r="B547" i="50"/>
  <c r="B546" i="50"/>
  <c r="B545" i="50"/>
  <c r="B544" i="50"/>
  <c r="B543" i="50"/>
  <c r="B542" i="50"/>
  <c r="B540" i="50"/>
  <c r="B539" i="50"/>
  <c r="B538" i="50"/>
  <c r="B537" i="50"/>
  <c r="B536" i="50"/>
  <c r="B535" i="50"/>
  <c r="B534" i="50"/>
  <c r="B533" i="50"/>
  <c r="B531" i="50"/>
  <c r="B529" i="50"/>
  <c r="B528" i="50"/>
  <c r="B527" i="50"/>
  <c r="B526" i="50"/>
  <c r="B523" i="50"/>
  <c r="B522" i="50"/>
  <c r="B521" i="50"/>
  <c r="B520" i="50"/>
  <c r="B518" i="50"/>
  <c r="B500" i="50"/>
  <c r="B517" i="50"/>
  <c r="B516" i="50"/>
  <c r="B515" i="50"/>
  <c r="B514" i="50"/>
  <c r="B513" i="50"/>
  <c r="B512" i="50"/>
  <c r="B510" i="50"/>
  <c r="B508" i="50"/>
  <c r="B507" i="50"/>
  <c r="B506" i="50"/>
  <c r="B505" i="50"/>
  <c r="B502" i="50"/>
  <c r="B501" i="50"/>
  <c r="B499" i="50"/>
  <c r="B498" i="50"/>
  <c r="B497" i="50"/>
  <c r="B492" i="50"/>
  <c r="B490" i="50"/>
  <c r="B447" i="50"/>
  <c r="B446" i="50"/>
  <c r="B445" i="50"/>
  <c r="B444" i="50"/>
  <c r="B443" i="50"/>
  <c r="B441" i="50"/>
  <c r="B440" i="50"/>
  <c r="B439" i="50"/>
  <c r="B438" i="50"/>
  <c r="B437" i="50"/>
  <c r="B435" i="50"/>
  <c r="B434" i="50"/>
  <c r="B433" i="50"/>
  <c r="B432" i="50"/>
  <c r="B431" i="50"/>
  <c r="B429" i="50"/>
  <c r="B428" i="50"/>
  <c r="B427" i="50"/>
  <c r="B426" i="50"/>
  <c r="B425" i="50"/>
  <c r="B423" i="50"/>
  <c r="B422" i="50"/>
  <c r="B421" i="50"/>
  <c r="B420" i="50"/>
  <c r="B419" i="50"/>
  <c r="B417" i="50"/>
  <c r="B416" i="50"/>
  <c r="B415" i="50"/>
  <c r="B414" i="50"/>
  <c r="B411" i="50"/>
  <c r="B410" i="50"/>
  <c r="B409" i="50"/>
  <c r="B408" i="50"/>
  <c r="B407" i="50"/>
  <c r="B405" i="50"/>
  <c r="B404" i="50"/>
  <c r="B403" i="50"/>
  <c r="B402" i="50"/>
  <c r="B401" i="50"/>
  <c r="B399" i="50"/>
  <c r="B398" i="50"/>
  <c r="B397" i="50"/>
  <c r="B396" i="50"/>
  <c r="B395" i="50"/>
  <c r="B393" i="50"/>
  <c r="B392" i="50"/>
  <c r="B391" i="50"/>
  <c r="B390" i="50"/>
  <c r="B389" i="50"/>
  <c r="B387" i="50"/>
  <c r="B386" i="50"/>
  <c r="B385" i="50"/>
  <c r="B384" i="50"/>
  <c r="B383" i="50"/>
  <c r="B381" i="50"/>
  <c r="B380" i="50"/>
  <c r="B379" i="50"/>
  <c r="B378" i="50"/>
  <c r="B377" i="50"/>
  <c r="B375" i="50"/>
  <c r="B374" i="50"/>
  <c r="B373" i="50"/>
  <c r="B372" i="50"/>
  <c r="B364" i="50"/>
  <c r="B363" i="50"/>
  <c r="B361" i="50"/>
  <c r="B360" i="50"/>
  <c r="B359" i="50"/>
  <c r="B358" i="50"/>
  <c r="B357" i="50"/>
  <c r="B356" i="50"/>
  <c r="B354" i="50"/>
  <c r="B353" i="50"/>
  <c r="B352" i="50"/>
  <c r="B351" i="50"/>
  <c r="B350" i="50"/>
  <c r="B349" i="50"/>
  <c r="B347" i="50"/>
  <c r="B346" i="50"/>
  <c r="B345" i="50"/>
  <c r="B344" i="50"/>
  <c r="B343" i="50"/>
  <c r="B342" i="50"/>
  <c r="B340" i="50"/>
  <c r="B339" i="50"/>
  <c r="B338" i="50"/>
  <c r="B337" i="50"/>
  <c r="B336" i="50"/>
  <c r="B335" i="50"/>
  <c r="B333" i="50"/>
  <c r="B332" i="50"/>
  <c r="B331" i="50"/>
  <c r="B330" i="50"/>
  <c r="B329" i="50"/>
  <c r="B328" i="50"/>
  <c r="B326" i="50"/>
  <c r="B325" i="50"/>
  <c r="B324" i="50"/>
  <c r="B323" i="50"/>
  <c r="B322" i="50"/>
  <c r="B321" i="50"/>
  <c r="B319" i="50"/>
  <c r="B318" i="50"/>
  <c r="B317" i="50"/>
  <c r="B316" i="50"/>
  <c r="B315" i="50"/>
  <c r="B314" i="50"/>
  <c r="B312" i="50"/>
  <c r="B311" i="50"/>
  <c r="B310" i="50"/>
  <c r="B309" i="50"/>
  <c r="B308" i="50"/>
  <c r="B307" i="50"/>
  <c r="B305" i="50"/>
  <c r="B304" i="50"/>
  <c r="B303" i="50"/>
  <c r="B302" i="50"/>
  <c r="B301" i="50"/>
  <c r="B300" i="50"/>
  <c r="B298" i="50"/>
  <c r="B297" i="50"/>
  <c r="B296" i="50"/>
  <c r="B295" i="50"/>
  <c r="B294" i="50"/>
  <c r="B293" i="50"/>
  <c r="B291" i="50"/>
  <c r="B290" i="50"/>
  <c r="B289" i="50"/>
  <c r="B288" i="50"/>
  <c r="B287" i="50"/>
  <c r="B286" i="50"/>
  <c r="B284" i="50"/>
  <c r="B283" i="50"/>
  <c r="B282" i="50"/>
  <c r="B281" i="50"/>
  <c r="B280" i="50"/>
  <c r="B279" i="50"/>
  <c r="B277" i="50"/>
  <c r="B276" i="50"/>
  <c r="G12" i="40"/>
  <c r="G10" i="40"/>
  <c r="G8" i="40"/>
  <c r="H13" i="14"/>
  <c r="F15" i="10" s="1"/>
  <c r="G44" i="42"/>
  <c r="B597" i="50" s="1"/>
  <c r="G90" i="42"/>
  <c r="B321" i="46" s="1"/>
  <c r="B459" i="46"/>
  <c r="B458" i="46"/>
  <c r="B457" i="46"/>
  <c r="B456" i="46"/>
  <c r="B455" i="46"/>
  <c r="B454" i="46"/>
  <c r="B453" i="46"/>
  <c r="B452" i="46"/>
  <c r="B451" i="46"/>
  <c r="B450" i="46"/>
  <c r="B449" i="46"/>
  <c r="B448" i="46"/>
  <c r="B447" i="46"/>
  <c r="B446" i="46"/>
  <c r="B445" i="46"/>
  <c r="B444" i="46"/>
  <c r="B443" i="46"/>
  <c r="B442" i="46"/>
  <c r="B441" i="46"/>
  <c r="B440" i="46"/>
  <c r="B439" i="46"/>
  <c r="B438" i="46"/>
  <c r="B437" i="46"/>
  <c r="B436" i="46"/>
  <c r="B435" i="46"/>
  <c r="B434" i="46"/>
  <c r="B433" i="46"/>
  <c r="B269" i="46"/>
  <c r="B259" i="46"/>
  <c r="B249" i="46"/>
  <c r="B239" i="46"/>
  <c r="B229" i="46"/>
  <c r="B219" i="46"/>
  <c r="B209" i="46"/>
  <c r="B199" i="46"/>
  <c r="B189" i="46"/>
  <c r="B179" i="46"/>
  <c r="B169" i="46"/>
  <c r="B159" i="46"/>
  <c r="B149" i="46"/>
  <c r="B431" i="46"/>
  <c r="B429" i="46"/>
  <c r="B425" i="46"/>
  <c r="F56" i="10"/>
  <c r="F96" i="20" s="1"/>
  <c r="F39" i="20"/>
  <c r="F66" i="20"/>
  <c r="F98" i="20" s="1"/>
  <c r="G53" i="10"/>
  <c r="H53" i="10" s="1"/>
  <c r="G54" i="10"/>
  <c r="H54" i="10" s="1"/>
  <c r="I54" i="10" s="1"/>
  <c r="J54" i="10" s="1"/>
  <c r="K54" i="10" s="1"/>
  <c r="L54" i="10" s="1"/>
  <c r="M54" i="10" s="1"/>
  <c r="N54" i="10" s="1"/>
  <c r="O54" i="10" s="1"/>
  <c r="P54" i="10" s="1"/>
  <c r="Q54" i="10" s="1"/>
  <c r="R54" i="10" s="1"/>
  <c r="S54" i="10" s="1"/>
  <c r="T54" i="10" s="1"/>
  <c r="G36" i="20"/>
  <c r="G37" i="20"/>
  <c r="H37" i="20" s="1"/>
  <c r="I37" i="20" s="1"/>
  <c r="J37" i="20" s="1"/>
  <c r="K37" i="20" s="1"/>
  <c r="L37" i="20" s="1"/>
  <c r="M37" i="20" s="1"/>
  <c r="N37" i="20" s="1"/>
  <c r="O37" i="20" s="1"/>
  <c r="P37" i="20" s="1"/>
  <c r="Q37" i="20" s="1"/>
  <c r="R37" i="20" s="1"/>
  <c r="S37" i="20" s="1"/>
  <c r="T37" i="20" s="1"/>
  <c r="G63" i="20"/>
  <c r="G64" i="20"/>
  <c r="H64" i="20" s="1"/>
  <c r="I64" i="20" s="1"/>
  <c r="J64" i="20" s="1"/>
  <c r="K64" i="20" s="1"/>
  <c r="L64" i="20" s="1"/>
  <c r="M64" i="20" s="1"/>
  <c r="N64" i="20" s="1"/>
  <c r="O64" i="20" s="1"/>
  <c r="P64" i="20" s="1"/>
  <c r="Q64" i="20" s="1"/>
  <c r="R64" i="20" s="1"/>
  <c r="S64" i="20" s="1"/>
  <c r="T64" i="20" s="1"/>
  <c r="R104" i="20"/>
  <c r="G104" i="20"/>
  <c r="H104" i="20"/>
  <c r="I104" i="20"/>
  <c r="J104" i="20"/>
  <c r="K104" i="20"/>
  <c r="L104" i="20"/>
  <c r="M104" i="20"/>
  <c r="N104" i="20"/>
  <c r="O104" i="20"/>
  <c r="P104" i="20"/>
  <c r="Q104" i="20"/>
  <c r="S104" i="20"/>
  <c r="T104" i="20"/>
  <c r="C15" i="40"/>
  <c r="C90" i="40" s="1"/>
  <c r="AA23" i="14"/>
  <c r="AA24" i="14"/>
  <c r="AA25" i="14"/>
  <c r="AA26" i="14"/>
  <c r="AA27" i="14"/>
  <c r="AA28" i="14"/>
  <c r="AA29" i="14"/>
  <c r="AA30" i="14"/>
  <c r="AA31" i="14"/>
  <c r="AA32" i="14"/>
  <c r="AA33" i="14"/>
  <c r="AA34" i="14"/>
  <c r="AA35" i="14"/>
  <c r="AA36" i="14"/>
  <c r="AA37" i="14"/>
  <c r="AA38" i="14"/>
  <c r="AA39" i="14"/>
  <c r="AB23" i="14"/>
  <c r="AB24" i="14"/>
  <c r="AB25" i="14"/>
  <c r="AB26" i="14"/>
  <c r="AB27" i="14"/>
  <c r="AB28" i="14"/>
  <c r="AB29" i="14"/>
  <c r="AB30" i="14"/>
  <c r="AB31" i="14"/>
  <c r="AB32" i="14"/>
  <c r="AB33" i="14"/>
  <c r="AB34" i="14"/>
  <c r="AB35" i="14"/>
  <c r="AB36" i="14"/>
  <c r="AB37" i="14"/>
  <c r="AB38" i="14"/>
  <c r="AB39" i="14"/>
  <c r="AC23" i="14"/>
  <c r="AC24" i="14"/>
  <c r="AC25" i="14"/>
  <c r="AC26" i="14"/>
  <c r="AC27" i="14"/>
  <c r="AC28" i="14"/>
  <c r="AC29" i="14"/>
  <c r="AC30" i="14"/>
  <c r="AC31" i="14"/>
  <c r="AC32" i="14"/>
  <c r="AC33" i="14"/>
  <c r="AC34" i="14"/>
  <c r="AC35" i="14"/>
  <c r="AC36" i="14"/>
  <c r="AC37" i="14"/>
  <c r="AC38" i="14"/>
  <c r="AC39" i="14"/>
  <c r="AD23" i="14"/>
  <c r="AD24" i="14"/>
  <c r="AD25" i="14"/>
  <c r="AD26" i="14"/>
  <c r="AD27" i="14"/>
  <c r="AD28" i="14"/>
  <c r="AD29" i="14"/>
  <c r="AD30" i="14"/>
  <c r="AD31" i="14"/>
  <c r="AD32" i="14"/>
  <c r="AD33" i="14"/>
  <c r="AD34" i="14"/>
  <c r="AD35" i="14"/>
  <c r="AD36" i="14"/>
  <c r="AD37" i="14"/>
  <c r="AD38" i="14"/>
  <c r="AD39" i="14"/>
  <c r="F19" i="10"/>
  <c r="B432" i="46"/>
  <c r="G23" i="14"/>
  <c r="W110" i="20"/>
  <c r="C36" i="40"/>
  <c r="C52" i="40"/>
  <c r="C58" i="40"/>
  <c r="D36" i="40"/>
  <c r="D52" i="40"/>
  <c r="D58" i="40"/>
  <c r="E61" i="40"/>
  <c r="E62" i="40"/>
  <c r="E63" i="40"/>
  <c r="E64" i="40"/>
  <c r="E65" i="40"/>
  <c r="E66" i="40"/>
  <c r="E67" i="40"/>
  <c r="E68" i="40"/>
  <c r="E69" i="40"/>
  <c r="E71" i="40"/>
  <c r="E72" i="40"/>
  <c r="E73" i="40"/>
  <c r="E74" i="40"/>
  <c r="E75" i="40"/>
  <c r="E76" i="40"/>
  <c r="E77" i="40"/>
  <c r="E78" i="40"/>
  <c r="F36" i="40"/>
  <c r="F52" i="40"/>
  <c r="F58" i="40"/>
  <c r="G36" i="40"/>
  <c r="G52" i="40"/>
  <c r="G58" i="40"/>
  <c r="H61" i="40"/>
  <c r="H62" i="40"/>
  <c r="H63" i="40"/>
  <c r="H64" i="40"/>
  <c r="H65" i="40"/>
  <c r="H66" i="40"/>
  <c r="H67" i="40"/>
  <c r="H68" i="40"/>
  <c r="H69" i="40"/>
  <c r="H71" i="40"/>
  <c r="H72" i="40"/>
  <c r="H73" i="40"/>
  <c r="H74" i="40"/>
  <c r="H75" i="40"/>
  <c r="H76" i="40"/>
  <c r="H77" i="40"/>
  <c r="H78" i="40"/>
  <c r="C68" i="38"/>
  <c r="M3" i="24"/>
  <c r="M4" i="24"/>
  <c r="M5" i="24"/>
  <c r="D13" i="24"/>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D149" i="24" s="1"/>
  <c r="D150" i="24" s="1"/>
  <c r="D151" i="24" s="1"/>
  <c r="D152" i="24" s="1"/>
  <c r="D153" i="24" s="1"/>
  <c r="D154" i="24" s="1"/>
  <c r="D155" i="24" s="1"/>
  <c r="D156" i="24" s="1"/>
  <c r="D157" i="24" s="1"/>
  <c r="D158" i="24" s="1"/>
  <c r="D159" i="24" s="1"/>
  <c r="D160" i="24" s="1"/>
  <c r="D161" i="24" s="1"/>
  <c r="D162" i="24" s="1"/>
  <c r="D163" i="24" s="1"/>
  <c r="D164" i="24" s="1"/>
  <c r="D165" i="24" s="1"/>
  <c r="D166" i="24" s="1"/>
  <c r="D167" i="24" s="1"/>
  <c r="D168" i="24" s="1"/>
  <c r="D169" i="24" s="1"/>
  <c r="D170" i="24" s="1"/>
  <c r="D171" i="24" s="1"/>
  <c r="D172" i="24" s="1"/>
  <c r="D173" i="24" s="1"/>
  <c r="D174" i="24" s="1"/>
  <c r="D175" i="24" s="1"/>
  <c r="D176" i="24" s="1"/>
  <c r="D177" i="24" s="1"/>
  <c r="D178" i="24" s="1"/>
  <c r="D179" i="24" s="1"/>
  <c r="D180" i="24" s="1"/>
  <c r="D181" i="24" s="1"/>
  <c r="D182" i="24" s="1"/>
  <c r="D183" i="24" s="1"/>
  <c r="D184" i="24" s="1"/>
  <c r="D185" i="24" s="1"/>
  <c r="D186" i="24" s="1"/>
  <c r="D187" i="24" s="1"/>
  <c r="D188" i="24" s="1"/>
  <c r="D189" i="24" s="1"/>
  <c r="D190" i="24" s="1"/>
  <c r="D191" i="24" s="1"/>
  <c r="D192" i="24" s="1"/>
  <c r="D193" i="24" s="1"/>
  <c r="D194" i="24" s="1"/>
  <c r="D195" i="24" s="1"/>
  <c r="D196" i="24" s="1"/>
  <c r="D197" i="24" s="1"/>
  <c r="D198" i="24" s="1"/>
  <c r="D199" i="24" s="1"/>
  <c r="D200" i="24" s="1"/>
  <c r="D201" i="24" s="1"/>
  <c r="D202" i="24" s="1"/>
  <c r="D203" i="24" s="1"/>
  <c r="D204" i="24" s="1"/>
  <c r="D205" i="24" s="1"/>
  <c r="D206" i="24" s="1"/>
  <c r="D207" i="24" s="1"/>
  <c r="D208" i="24" s="1"/>
  <c r="D209" i="24" s="1"/>
  <c r="D210" i="24" s="1"/>
  <c r="D211" i="24" s="1"/>
  <c r="D212" i="24" s="1"/>
  <c r="D213" i="24" s="1"/>
  <c r="D214" i="24" s="1"/>
  <c r="D215" i="24" s="1"/>
  <c r="D216" i="24" s="1"/>
  <c r="D217" i="24" s="1"/>
  <c r="D218" i="24" s="1"/>
  <c r="D219" i="24" s="1"/>
  <c r="D220" i="24" s="1"/>
  <c r="D221" i="24" s="1"/>
  <c r="D222" i="24" s="1"/>
  <c r="D223" i="24" s="1"/>
  <c r="D224" i="24" s="1"/>
  <c r="D225" i="24" s="1"/>
  <c r="D226" i="24" s="1"/>
  <c r="D227" i="24" s="1"/>
  <c r="D228" i="24" s="1"/>
  <c r="D229" i="24" s="1"/>
  <c r="D230" i="24" s="1"/>
  <c r="D231" i="24" s="1"/>
  <c r="D232" i="24" s="1"/>
  <c r="D233" i="24" s="1"/>
  <c r="D234" i="24" s="1"/>
  <c r="D235" i="24" s="1"/>
  <c r="D236" i="24" s="1"/>
  <c r="D237" i="24" s="1"/>
  <c r="D238" i="24" s="1"/>
  <c r="D239" i="24" s="1"/>
  <c r="D240" i="24" s="1"/>
  <c r="D241" i="24" s="1"/>
  <c r="D242" i="24" s="1"/>
  <c r="D243" i="24" s="1"/>
  <c r="D244" i="24" s="1"/>
  <c r="D245" i="24" s="1"/>
  <c r="D246" i="24" s="1"/>
  <c r="D247" i="24" s="1"/>
  <c r="D248" i="24" s="1"/>
  <c r="D249" i="24" s="1"/>
  <c r="D250" i="24" s="1"/>
  <c r="D251" i="24" s="1"/>
  <c r="D252" i="24" s="1"/>
  <c r="D253" i="24" s="1"/>
  <c r="D254" i="24" s="1"/>
  <c r="D255" i="24" s="1"/>
  <c r="D256" i="24" s="1"/>
  <c r="D257" i="24" s="1"/>
  <c r="D258" i="24" s="1"/>
  <c r="D259" i="24" s="1"/>
  <c r="D260" i="24" s="1"/>
  <c r="D261" i="24" s="1"/>
  <c r="D262" i="24" s="1"/>
  <c r="D263" i="24" s="1"/>
  <c r="D264" i="24" s="1"/>
  <c r="D265" i="24" s="1"/>
  <c r="D266" i="24" s="1"/>
  <c r="D267" i="24" s="1"/>
  <c r="D268" i="24" s="1"/>
  <c r="D269" i="24" s="1"/>
  <c r="D270" i="24" s="1"/>
  <c r="D271" i="24" s="1"/>
  <c r="D272" i="24" s="1"/>
  <c r="D273" i="24" s="1"/>
  <c r="D274" i="24" s="1"/>
  <c r="D275" i="24" s="1"/>
  <c r="D276" i="24" s="1"/>
  <c r="D277" i="24" s="1"/>
  <c r="D278" i="24" s="1"/>
  <c r="D279" i="24" s="1"/>
  <c r="D280" i="24" s="1"/>
  <c r="D281" i="24" s="1"/>
  <c r="D282" i="24" s="1"/>
  <c r="D283" i="24" s="1"/>
  <c r="D284" i="24" s="1"/>
  <c r="D285" i="24" s="1"/>
  <c r="D286" i="24" s="1"/>
  <c r="D287" i="24" s="1"/>
  <c r="D288" i="24" s="1"/>
  <c r="D289" i="24" s="1"/>
  <c r="D290" i="24" s="1"/>
  <c r="D291" i="24" s="1"/>
  <c r="D292" i="24" s="1"/>
  <c r="D293" i="24" s="1"/>
  <c r="D294" i="24" s="1"/>
  <c r="D295" i="24" s="1"/>
  <c r="D296" i="24" s="1"/>
  <c r="D297" i="24" s="1"/>
  <c r="D298" i="24" s="1"/>
  <c r="D299" i="24" s="1"/>
  <c r="D300" i="24" s="1"/>
  <c r="D301" i="24" s="1"/>
  <c r="D302" i="24" s="1"/>
  <c r="D303" i="24" s="1"/>
  <c r="D304" i="24" s="1"/>
  <c r="D305" i="24" s="1"/>
  <c r="D306" i="24" s="1"/>
  <c r="D307" i="24" s="1"/>
  <c r="D308" i="24" s="1"/>
  <c r="D309" i="24" s="1"/>
  <c r="D310" i="24" s="1"/>
  <c r="D311" i="24" s="1"/>
  <c r="D312" i="24" s="1"/>
  <c r="D313" i="24" s="1"/>
  <c r="D314" i="24" s="1"/>
  <c r="D315" i="24" s="1"/>
  <c r="D316" i="24" s="1"/>
  <c r="D317" i="24" s="1"/>
  <c r="D318" i="24" s="1"/>
  <c r="D319" i="24" s="1"/>
  <c r="D320" i="24" s="1"/>
  <c r="D321" i="24" s="1"/>
  <c r="D322" i="24" s="1"/>
  <c r="D323" i="24" s="1"/>
  <c r="D324" i="24" s="1"/>
  <c r="D325" i="24" s="1"/>
  <c r="D326" i="24" s="1"/>
  <c r="D327" i="24" s="1"/>
  <c r="D328" i="24" s="1"/>
  <c r="D329" i="24" s="1"/>
  <c r="D330" i="24" s="1"/>
  <c r="D331" i="24" s="1"/>
  <c r="D332" i="24" s="1"/>
  <c r="D333" i="24" s="1"/>
  <c r="D334" i="24" s="1"/>
  <c r="D335" i="24" s="1"/>
  <c r="D336" i="24" s="1"/>
  <c r="D337" i="24" s="1"/>
  <c r="D338" i="24" s="1"/>
  <c r="D339" i="24" s="1"/>
  <c r="D340" i="24" s="1"/>
  <c r="D341" i="24" s="1"/>
  <c r="D342" i="24" s="1"/>
  <c r="D343" i="24" s="1"/>
  <c r="D344" i="24" s="1"/>
  <c r="D345" i="24" s="1"/>
  <c r="D346" i="24" s="1"/>
  <c r="D347" i="24" s="1"/>
  <c r="D348" i="24" s="1"/>
  <c r="D349" i="24" s="1"/>
  <c r="D350" i="24" s="1"/>
  <c r="D351" i="24" s="1"/>
  <c r="D352" i="24" s="1"/>
  <c r="D353" i="24" s="1"/>
  <c r="D354" i="24" s="1"/>
  <c r="D355" i="24" s="1"/>
  <c r="D356" i="24" s="1"/>
  <c r="D357" i="24" s="1"/>
  <c r="D358" i="24" s="1"/>
  <c r="D359" i="24" s="1"/>
  <c r="D360" i="24" s="1"/>
  <c r="D361" i="24" s="1"/>
  <c r="D362" i="24" s="1"/>
  <c r="D363" i="24" s="1"/>
  <c r="D364" i="24" s="1"/>
  <c r="D365" i="24" s="1"/>
  <c r="D366" i="24" s="1"/>
  <c r="D367" i="24" s="1"/>
  <c r="D368" i="24" s="1"/>
  <c r="D369" i="24" s="1"/>
  <c r="D370" i="24" s="1"/>
  <c r="D371" i="24" s="1"/>
  <c r="D372" i="24" s="1"/>
  <c r="D373" i="24" s="1"/>
  <c r="D374" i="24" s="1"/>
  <c r="D375" i="24" s="1"/>
  <c r="D376" i="24" s="1"/>
  <c r="D377" i="24" s="1"/>
  <c r="D378" i="24" s="1"/>
  <c r="D379" i="24" s="1"/>
  <c r="D380" i="24" s="1"/>
  <c r="D381" i="24" s="1"/>
  <c r="D382" i="24" s="1"/>
  <c r="D383" i="24" s="1"/>
  <c r="D384" i="24" s="1"/>
  <c r="D385" i="24" s="1"/>
  <c r="D386" i="24" s="1"/>
  <c r="D387" i="24" s="1"/>
  <c r="D388" i="24" s="1"/>
  <c r="D389" i="24" s="1"/>
  <c r="D390" i="24" s="1"/>
  <c r="D391" i="24" s="1"/>
  <c r="D392" i="24" s="1"/>
  <c r="D393" i="24" s="1"/>
  <c r="D394" i="24" s="1"/>
  <c r="D395" i="24" s="1"/>
  <c r="D396" i="24" s="1"/>
  <c r="D397" i="24" s="1"/>
  <c r="D398" i="24" s="1"/>
  <c r="D399" i="24" s="1"/>
  <c r="D400" i="24" s="1"/>
  <c r="D401" i="24" s="1"/>
  <c r="D402" i="24" s="1"/>
  <c r="D403" i="24" s="1"/>
  <c r="D404" i="24" s="1"/>
  <c r="D405" i="24" s="1"/>
  <c r="D406" i="24" s="1"/>
  <c r="D407" i="24" s="1"/>
  <c r="D408" i="24" s="1"/>
  <c r="D409" i="24" s="1"/>
  <c r="D410" i="24" s="1"/>
  <c r="D411" i="24" s="1"/>
  <c r="D412" i="24" s="1"/>
  <c r="D413" i="24" s="1"/>
  <c r="D414" i="24" s="1"/>
  <c r="D415" i="24" s="1"/>
  <c r="D416" i="24" s="1"/>
  <c r="D417" i="24" s="1"/>
  <c r="D418" i="24" s="1"/>
  <c r="D419" i="24" s="1"/>
  <c r="D420" i="24" s="1"/>
  <c r="D421" i="24" s="1"/>
  <c r="D422" i="24" s="1"/>
  <c r="D423" i="24" s="1"/>
  <c r="D424" i="24" s="1"/>
  <c r="D425" i="24" s="1"/>
  <c r="D426" i="24" s="1"/>
  <c r="D427" i="24" s="1"/>
  <c r="D428" i="24" s="1"/>
  <c r="D429" i="24" s="1"/>
  <c r="D430" i="24" s="1"/>
  <c r="D431" i="24" s="1"/>
  <c r="D432" i="24" s="1"/>
  <c r="D433" i="24" s="1"/>
  <c r="D434" i="24" s="1"/>
  <c r="D435" i="24" s="1"/>
  <c r="D436" i="24" s="1"/>
  <c r="D437" i="24" s="1"/>
  <c r="D438" i="24" s="1"/>
  <c r="D439" i="24" s="1"/>
  <c r="D440" i="24" s="1"/>
  <c r="D441" i="24" s="1"/>
  <c r="D442" i="24" s="1"/>
  <c r="D443" i="24" s="1"/>
  <c r="D444" i="24" s="1"/>
  <c r="D445" i="24" s="1"/>
  <c r="D446" i="24" s="1"/>
  <c r="D447" i="24" s="1"/>
  <c r="D448" i="24" s="1"/>
  <c r="D449" i="24" s="1"/>
  <c r="D450" i="24" s="1"/>
  <c r="D451" i="24" s="1"/>
  <c r="D452" i="24" s="1"/>
  <c r="D453" i="24" s="1"/>
  <c r="D454" i="24" s="1"/>
  <c r="D455" i="24" s="1"/>
  <c r="D456" i="24" s="1"/>
  <c r="D457" i="24" s="1"/>
  <c r="D458" i="24" s="1"/>
  <c r="D459" i="24" s="1"/>
  <c r="D460" i="24" s="1"/>
  <c r="D461" i="24" s="1"/>
  <c r="D462" i="24" s="1"/>
  <c r="D463" i="24" s="1"/>
  <c r="D464" i="24" s="1"/>
  <c r="D465" i="24" s="1"/>
  <c r="D466" i="24" s="1"/>
  <c r="D467" i="24" s="1"/>
  <c r="D468" i="24" s="1"/>
  <c r="D469" i="24" s="1"/>
  <c r="D470" i="24" s="1"/>
  <c r="D471" i="24" s="1"/>
  <c r="D472" i="24" s="1"/>
  <c r="D473" i="24" s="1"/>
  <c r="D474" i="24" s="1"/>
  <c r="D475" i="24" s="1"/>
  <c r="D476" i="24" s="1"/>
  <c r="D477" i="24" s="1"/>
  <c r="D478" i="24" s="1"/>
  <c r="D479" i="24" s="1"/>
  <c r="D480" i="24" s="1"/>
  <c r="D481" i="24" s="1"/>
  <c r="D482" i="24" s="1"/>
  <c r="D483" i="24" s="1"/>
  <c r="D484" i="24" s="1"/>
  <c r="D485" i="24" s="1"/>
  <c r="D486" i="24" s="1"/>
  <c r="D487" i="24" s="1"/>
  <c r="D488" i="24" s="1"/>
  <c r="D489" i="24" s="1"/>
  <c r="D490" i="24" s="1"/>
  <c r="D491" i="24" s="1"/>
  <c r="D492" i="24" s="1"/>
  <c r="D493" i="24" s="1"/>
  <c r="D494" i="24" s="1"/>
  <c r="D495" i="24" s="1"/>
  <c r="D496" i="24" s="1"/>
  <c r="D497" i="24" s="1"/>
  <c r="D498" i="24" s="1"/>
  <c r="D499" i="24" s="1"/>
  <c r="D500" i="24" s="1"/>
  <c r="D501" i="24" s="1"/>
  <c r="D502" i="24" s="1"/>
  <c r="D503" i="24" s="1"/>
  <c r="D504" i="24" s="1"/>
  <c r="D505" i="24" s="1"/>
  <c r="D506" i="24" s="1"/>
  <c r="D507" i="24" s="1"/>
  <c r="D508" i="24" s="1"/>
  <c r="D509" i="24" s="1"/>
  <c r="D510" i="24" s="1"/>
  <c r="D511" i="24" s="1"/>
  <c r="D512" i="24" s="1"/>
  <c r="D513" i="24" s="1"/>
  <c r="D514" i="24" s="1"/>
  <c r="D515" i="24" s="1"/>
  <c r="D516" i="24" s="1"/>
  <c r="D517" i="24" s="1"/>
  <c r="D518" i="24" s="1"/>
  <c r="D519" i="24" s="1"/>
  <c r="D520" i="24" s="1"/>
  <c r="D521" i="24" s="1"/>
  <c r="D522" i="24" s="1"/>
  <c r="D523" i="24" s="1"/>
  <c r="D524" i="24" s="1"/>
  <c r="D525" i="24" s="1"/>
  <c r="D526" i="24" s="1"/>
  <c r="D527" i="24" s="1"/>
  <c r="D528" i="24" s="1"/>
  <c r="D529" i="24" s="1"/>
  <c r="D530" i="24" s="1"/>
  <c r="D531" i="24" s="1"/>
  <c r="D532" i="24" s="1"/>
  <c r="D533" i="24" s="1"/>
  <c r="D534" i="24" s="1"/>
  <c r="D535" i="24" s="1"/>
  <c r="D536" i="24" s="1"/>
  <c r="D537" i="24" s="1"/>
  <c r="D538" i="24" s="1"/>
  <c r="D539" i="24" s="1"/>
  <c r="D540" i="24" s="1"/>
  <c r="D541" i="24" s="1"/>
  <c r="D542" i="24" s="1"/>
  <c r="D543" i="24" s="1"/>
  <c r="D544" i="24" s="1"/>
  <c r="D545" i="24" s="1"/>
  <c r="D546" i="24" s="1"/>
  <c r="D547" i="24" s="1"/>
  <c r="D548" i="24" s="1"/>
  <c r="D549" i="24" s="1"/>
  <c r="D550" i="24" s="1"/>
  <c r="D551" i="24" s="1"/>
  <c r="D552" i="24" s="1"/>
  <c r="D553" i="24" s="1"/>
  <c r="D554" i="24" s="1"/>
  <c r="D555" i="24" s="1"/>
  <c r="D556" i="24" s="1"/>
  <c r="D557" i="24" s="1"/>
  <c r="D558" i="24" s="1"/>
  <c r="D559" i="24" s="1"/>
  <c r="D560" i="24" s="1"/>
  <c r="D561" i="24" s="1"/>
  <c r="D562" i="24" s="1"/>
  <c r="D563" i="24" s="1"/>
  <c r="D564" i="24" s="1"/>
  <c r="D565" i="24" s="1"/>
  <c r="D566" i="24" s="1"/>
  <c r="D567" i="24" s="1"/>
  <c r="D568" i="24" s="1"/>
  <c r="D569" i="24" s="1"/>
  <c r="D570" i="24" s="1"/>
  <c r="D571" i="24" s="1"/>
  <c r="D572" i="24" s="1"/>
  <c r="D573" i="24" s="1"/>
  <c r="D574" i="24" s="1"/>
  <c r="D575" i="24" s="1"/>
  <c r="D576" i="24" s="1"/>
  <c r="D577" i="24" s="1"/>
  <c r="D578" i="24" s="1"/>
  <c r="D579" i="24" s="1"/>
  <c r="D580" i="24" s="1"/>
  <c r="D581" i="24" s="1"/>
  <c r="D582" i="24" s="1"/>
  <c r="D583" i="24" s="1"/>
  <c r="D584" i="24" s="1"/>
  <c r="D585" i="24" s="1"/>
  <c r="D586" i="24" s="1"/>
  <c r="D587" i="24" s="1"/>
  <c r="D588" i="24" s="1"/>
  <c r="D589" i="24" s="1"/>
  <c r="D590" i="24" s="1"/>
  <c r="D591" i="24" s="1"/>
  <c r="D592" i="24" s="1"/>
  <c r="D593" i="24" s="1"/>
  <c r="D594" i="24" s="1"/>
  <c r="D595" i="24" s="1"/>
  <c r="D596" i="24" s="1"/>
  <c r="D597" i="24" s="1"/>
  <c r="D598" i="24" s="1"/>
  <c r="D599" i="24" s="1"/>
  <c r="D600" i="24" s="1"/>
  <c r="D601" i="24" s="1"/>
  <c r="D602" i="24" s="1"/>
  <c r="D603" i="24" s="1"/>
  <c r="D604" i="24" s="1"/>
  <c r="D605" i="24" s="1"/>
  <c r="D606" i="24" s="1"/>
  <c r="D607" i="24" s="1"/>
  <c r="D608" i="24" s="1"/>
  <c r="D609" i="24" s="1"/>
  <c r="D610" i="24" s="1"/>
  <c r="D611" i="24" s="1"/>
  <c r="D612" i="24" s="1"/>
  <c r="D613" i="24" s="1"/>
  <c r="D614" i="24" s="1"/>
  <c r="D615" i="24" s="1"/>
  <c r="D616" i="24" s="1"/>
  <c r="D617" i="24" s="1"/>
  <c r="D618" i="24" s="1"/>
  <c r="D619" i="24" s="1"/>
  <c r="D620" i="24" s="1"/>
  <c r="D621" i="24" s="1"/>
  <c r="D622" i="24" s="1"/>
  <c r="D623" i="24" s="1"/>
  <c r="D624" i="24" s="1"/>
  <c r="D625" i="24" s="1"/>
  <c r="D626" i="24" s="1"/>
  <c r="D627" i="24" s="1"/>
  <c r="D628" i="24" s="1"/>
  <c r="D629" i="24" s="1"/>
  <c r="D630" i="24" s="1"/>
  <c r="D631" i="24" s="1"/>
  <c r="D632" i="24" s="1"/>
  <c r="D633" i="24" s="1"/>
  <c r="D634" i="24" s="1"/>
  <c r="D635" i="24" s="1"/>
  <c r="D636" i="24" s="1"/>
  <c r="D637" i="24" s="1"/>
  <c r="D638" i="24" s="1"/>
  <c r="D639" i="24" s="1"/>
  <c r="D640" i="24" s="1"/>
  <c r="D641" i="24" s="1"/>
  <c r="D642" i="24" s="1"/>
  <c r="D643" i="24" s="1"/>
  <c r="D644" i="24" s="1"/>
  <c r="D645" i="24" s="1"/>
  <c r="D646" i="24" s="1"/>
  <c r="D647" i="24" s="1"/>
  <c r="D648" i="24" s="1"/>
  <c r="D649" i="24" s="1"/>
  <c r="D650" i="24" s="1"/>
  <c r="D651" i="24" s="1"/>
  <c r="D652" i="24" s="1"/>
  <c r="D653" i="24" s="1"/>
  <c r="D654" i="24" s="1"/>
  <c r="D655" i="24" s="1"/>
  <c r="D656" i="24" s="1"/>
  <c r="D657" i="24" s="1"/>
  <c r="D658" i="24" s="1"/>
  <c r="D659" i="24" s="1"/>
  <c r="D660" i="24" s="1"/>
  <c r="D661" i="24" s="1"/>
  <c r="D662" i="24" s="1"/>
  <c r="D663" i="24" s="1"/>
  <c r="D664" i="24" s="1"/>
  <c r="D665" i="24" s="1"/>
  <c r="D666" i="24" s="1"/>
  <c r="D667" i="24" s="1"/>
  <c r="D668" i="24" s="1"/>
  <c r="D669" i="24" s="1"/>
  <c r="D670" i="24" s="1"/>
  <c r="D671" i="24" s="1"/>
  <c r="D672" i="24" s="1"/>
  <c r="D673" i="24" s="1"/>
  <c r="D674" i="24" s="1"/>
  <c r="D675" i="24" s="1"/>
  <c r="D676" i="24" s="1"/>
  <c r="D677" i="24" s="1"/>
  <c r="D678" i="24" s="1"/>
  <c r="D679" i="24" s="1"/>
  <c r="D680" i="24" s="1"/>
  <c r="D681" i="24" s="1"/>
  <c r="D682" i="24" s="1"/>
  <c r="D683" i="24" s="1"/>
  <c r="D684" i="24" s="1"/>
  <c r="D685" i="24" s="1"/>
  <c r="D686" i="24" s="1"/>
  <c r="D687" i="24" s="1"/>
  <c r="D688" i="24" s="1"/>
  <c r="D689" i="24" s="1"/>
  <c r="D690" i="24" s="1"/>
  <c r="D691" i="24" s="1"/>
  <c r="D692" i="24" s="1"/>
  <c r="D693" i="24" s="1"/>
  <c r="D694" i="24" s="1"/>
  <c r="D695" i="24" s="1"/>
  <c r="D696" i="24" s="1"/>
  <c r="D697" i="24" s="1"/>
  <c r="D698" i="24" s="1"/>
  <c r="D699" i="24" s="1"/>
  <c r="D700" i="24" s="1"/>
  <c r="D701" i="24" s="1"/>
  <c r="D702" i="24" s="1"/>
  <c r="D703" i="24" s="1"/>
  <c r="D704" i="24" s="1"/>
  <c r="D705" i="24" s="1"/>
  <c r="D706" i="24" s="1"/>
  <c r="D707" i="24" s="1"/>
  <c r="D708" i="24" s="1"/>
  <c r="D709" i="24" s="1"/>
  <c r="D710" i="24" s="1"/>
  <c r="D711" i="24" s="1"/>
  <c r="D712" i="24" s="1"/>
  <c r="D713" i="24" s="1"/>
  <c r="D714" i="24" s="1"/>
  <c r="D715" i="24" s="1"/>
  <c r="D716" i="24" s="1"/>
  <c r="D717" i="24" s="1"/>
  <c r="D718" i="24" s="1"/>
  <c r="D719" i="24" s="1"/>
  <c r="D720" i="24" s="1"/>
  <c r="D721" i="24" s="1"/>
  <c r="D722" i="24" s="1"/>
  <c r="D723" i="24" s="1"/>
  <c r="D724" i="24" s="1"/>
  <c r="D725" i="24" s="1"/>
  <c r="D726" i="24" s="1"/>
  <c r="D727" i="24" s="1"/>
  <c r="D728" i="24" s="1"/>
  <c r="D729" i="24" s="1"/>
  <c r="D730" i="24" s="1"/>
  <c r="D731" i="24" s="1"/>
  <c r="D732" i="24" s="1"/>
  <c r="D733" i="24" s="1"/>
  <c r="D734" i="24" s="1"/>
  <c r="D735" i="24" s="1"/>
  <c r="D736" i="24" s="1"/>
  <c r="D737" i="24" s="1"/>
  <c r="D738" i="24" s="1"/>
  <c r="D739" i="24" s="1"/>
  <c r="D740" i="24" s="1"/>
  <c r="D741" i="24" s="1"/>
  <c r="D742" i="24" s="1"/>
  <c r="D743" i="24" s="1"/>
  <c r="D744" i="24" s="1"/>
  <c r="D745" i="24" s="1"/>
  <c r="D746" i="24" s="1"/>
  <c r="D747" i="24" s="1"/>
  <c r="D748" i="24" s="1"/>
  <c r="D749" i="24" s="1"/>
  <c r="D750" i="24" s="1"/>
  <c r="D751" i="24" s="1"/>
  <c r="D752" i="24" s="1"/>
  <c r="D753" i="24" s="1"/>
  <c r="D754" i="24" s="1"/>
  <c r="D755" i="24" s="1"/>
  <c r="D756" i="24" s="1"/>
  <c r="D757" i="24" s="1"/>
  <c r="D758" i="24" s="1"/>
  <c r="D759" i="24" s="1"/>
  <c r="D760" i="24" s="1"/>
  <c r="D761" i="24" s="1"/>
  <c r="D762" i="24" s="1"/>
  <c r="D763" i="24" s="1"/>
  <c r="D764" i="24" s="1"/>
  <c r="D765" i="24" s="1"/>
  <c r="D766" i="24" s="1"/>
  <c r="D767" i="24" s="1"/>
  <c r="D768" i="24" s="1"/>
  <c r="D769" i="24" s="1"/>
  <c r="D770" i="24" s="1"/>
  <c r="D771" i="24" s="1"/>
  <c r="D772" i="24" s="1"/>
  <c r="D773" i="24" s="1"/>
  <c r="D774" i="24" s="1"/>
  <c r="D775" i="24" s="1"/>
  <c r="D776" i="24" s="1"/>
  <c r="D777" i="24" s="1"/>
  <c r="D778" i="24" s="1"/>
  <c r="D779" i="24" s="1"/>
  <c r="D780" i="24" s="1"/>
  <c r="D781" i="24" s="1"/>
  <c r="D782" i="24" s="1"/>
  <c r="D783" i="24" s="1"/>
  <c r="D784" i="24" s="1"/>
  <c r="D785" i="24" s="1"/>
  <c r="D786" i="24" s="1"/>
  <c r="D787" i="24" s="1"/>
  <c r="D788" i="24" s="1"/>
  <c r="D789" i="24" s="1"/>
  <c r="D790" i="24" s="1"/>
  <c r="D791" i="24" s="1"/>
  <c r="D792" i="24" s="1"/>
  <c r="D793" i="24" s="1"/>
  <c r="D794" i="24" s="1"/>
  <c r="D795" i="24" s="1"/>
  <c r="D796" i="24" s="1"/>
  <c r="D797" i="24" s="1"/>
  <c r="D798" i="24" s="1"/>
  <c r="D799" i="24" s="1"/>
  <c r="D800" i="24" s="1"/>
  <c r="D801" i="24" s="1"/>
  <c r="D802" i="24" s="1"/>
  <c r="D803" i="24" s="1"/>
  <c r="D804" i="24" s="1"/>
  <c r="D805" i="24" s="1"/>
  <c r="D806" i="24" s="1"/>
  <c r="D807" i="24" s="1"/>
  <c r="D808" i="24" s="1"/>
  <c r="D809" i="24" s="1"/>
  <c r="D810" i="24" s="1"/>
  <c r="D811" i="24" s="1"/>
  <c r="D812" i="24" s="1"/>
  <c r="D813" i="24" s="1"/>
  <c r="D814" i="24" s="1"/>
  <c r="D815" i="24" s="1"/>
  <c r="D816" i="24" s="1"/>
  <c r="D817" i="24" s="1"/>
  <c r="D818" i="24" s="1"/>
  <c r="D819" i="24" s="1"/>
  <c r="D820" i="24" s="1"/>
  <c r="D821" i="24" s="1"/>
  <c r="D822" i="24" s="1"/>
  <c r="D823" i="24" s="1"/>
  <c r="D824" i="24" s="1"/>
  <c r="D825" i="24" s="1"/>
  <c r="D826" i="24" s="1"/>
  <c r="D827" i="24" s="1"/>
  <c r="D828" i="24" s="1"/>
  <c r="D829" i="24" s="1"/>
  <c r="D830" i="24" s="1"/>
  <c r="D831" i="24" s="1"/>
  <c r="D832" i="24" s="1"/>
  <c r="D833" i="24" s="1"/>
  <c r="D834" i="24" s="1"/>
  <c r="D835" i="24" s="1"/>
  <c r="D836" i="24" s="1"/>
  <c r="D837" i="24" s="1"/>
  <c r="D838" i="24" s="1"/>
  <c r="D839" i="24" s="1"/>
  <c r="D840" i="24" s="1"/>
  <c r="D841" i="24" s="1"/>
  <c r="D842" i="24" s="1"/>
  <c r="D843" i="24" s="1"/>
  <c r="D844" i="24" s="1"/>
  <c r="D845" i="24" s="1"/>
  <c r="D846" i="24" s="1"/>
  <c r="D847" i="24" s="1"/>
  <c r="D848" i="24" s="1"/>
  <c r="D849" i="24" s="1"/>
  <c r="D850" i="24" s="1"/>
  <c r="D851" i="24" s="1"/>
  <c r="D852" i="24" s="1"/>
  <c r="D853" i="24" s="1"/>
  <c r="D854" i="24" s="1"/>
  <c r="D855" i="24" s="1"/>
  <c r="D856" i="24" s="1"/>
  <c r="D857" i="24" s="1"/>
  <c r="D858" i="24" s="1"/>
  <c r="D859" i="24" s="1"/>
  <c r="D860" i="24" s="1"/>
  <c r="D861" i="24" s="1"/>
  <c r="D862" i="24" s="1"/>
  <c r="D863" i="24" s="1"/>
  <c r="D864" i="24" s="1"/>
  <c r="D865" i="24" s="1"/>
  <c r="D866" i="24" s="1"/>
  <c r="D867" i="24" s="1"/>
  <c r="D868" i="24" s="1"/>
  <c r="D869" i="24" s="1"/>
  <c r="D870" i="24" s="1"/>
  <c r="D871" i="24" s="1"/>
  <c r="D872" i="24" s="1"/>
  <c r="D873" i="24" s="1"/>
  <c r="D874" i="24" s="1"/>
  <c r="D875" i="24" s="1"/>
  <c r="D876" i="24" s="1"/>
  <c r="D877" i="24" s="1"/>
  <c r="D878" i="24" s="1"/>
  <c r="D879" i="24" s="1"/>
  <c r="D880" i="24" s="1"/>
  <c r="D881" i="24" s="1"/>
  <c r="D882" i="24" s="1"/>
  <c r="D883" i="24" s="1"/>
  <c r="D884" i="24" s="1"/>
  <c r="D885" i="24" s="1"/>
  <c r="D886" i="24" s="1"/>
  <c r="D887" i="24" s="1"/>
  <c r="D888" i="24" s="1"/>
  <c r="D889" i="24" s="1"/>
  <c r="D890" i="24" s="1"/>
  <c r="D891" i="24" s="1"/>
  <c r="D892" i="24" s="1"/>
  <c r="D893" i="24" s="1"/>
  <c r="D894" i="24" s="1"/>
  <c r="D895" i="24" s="1"/>
  <c r="D896" i="24" s="1"/>
  <c r="D897" i="24" s="1"/>
  <c r="D898" i="24" s="1"/>
  <c r="D899" i="24" s="1"/>
  <c r="D900" i="24" s="1"/>
  <c r="D901" i="24" s="1"/>
  <c r="D902" i="24" s="1"/>
  <c r="D903" i="24" s="1"/>
  <c r="D904" i="24" s="1"/>
  <c r="D905" i="24" s="1"/>
  <c r="D906" i="24" s="1"/>
  <c r="D907" i="24" s="1"/>
  <c r="D908" i="24" s="1"/>
  <c r="D909" i="24" s="1"/>
  <c r="D910" i="24" s="1"/>
  <c r="D911" i="24" s="1"/>
  <c r="D912" i="24" s="1"/>
  <c r="D913" i="24" s="1"/>
  <c r="D914" i="24" s="1"/>
  <c r="D915" i="24" s="1"/>
  <c r="D916" i="24" s="1"/>
  <c r="D917" i="24" s="1"/>
  <c r="D918" i="24" s="1"/>
  <c r="D919" i="24" s="1"/>
  <c r="D920" i="24" s="1"/>
  <c r="D921" i="24" s="1"/>
  <c r="D922" i="24" s="1"/>
  <c r="D923" i="24" s="1"/>
  <c r="D924" i="24" s="1"/>
  <c r="D925" i="24" s="1"/>
  <c r="D926" i="24" s="1"/>
  <c r="D927" i="24" s="1"/>
  <c r="D928" i="24" s="1"/>
  <c r="D929" i="24" s="1"/>
  <c r="D930" i="24" s="1"/>
  <c r="D931" i="24" s="1"/>
  <c r="D932" i="24" s="1"/>
  <c r="D933" i="24" s="1"/>
  <c r="D934" i="24" s="1"/>
  <c r="D935" i="24" s="1"/>
  <c r="D936" i="24" s="1"/>
  <c r="D937" i="24" s="1"/>
  <c r="D938" i="24" s="1"/>
  <c r="D939" i="24" s="1"/>
  <c r="D940" i="24" s="1"/>
  <c r="D941" i="24" s="1"/>
  <c r="D942" i="24" s="1"/>
  <c r="D943" i="24" s="1"/>
  <c r="D944" i="24" s="1"/>
  <c r="D945" i="24" s="1"/>
  <c r="D946" i="24" s="1"/>
  <c r="D947" i="24" s="1"/>
  <c r="D948" i="24" s="1"/>
  <c r="D949" i="24" s="1"/>
  <c r="D950" i="24" s="1"/>
  <c r="D951" i="24" s="1"/>
  <c r="D952" i="24" s="1"/>
  <c r="D953" i="24" s="1"/>
  <c r="D954" i="24" s="1"/>
  <c r="D955" i="24" s="1"/>
  <c r="D956" i="24" s="1"/>
  <c r="D957" i="24" s="1"/>
  <c r="D958" i="24" s="1"/>
  <c r="D959" i="24" s="1"/>
  <c r="D960" i="24" s="1"/>
  <c r="D961" i="24" s="1"/>
  <c r="D962" i="24" s="1"/>
  <c r="D963" i="24" s="1"/>
  <c r="D964" i="24" s="1"/>
  <c r="D965" i="24" s="1"/>
  <c r="D966" i="24" s="1"/>
  <c r="D967" i="24" s="1"/>
  <c r="D968" i="24" s="1"/>
  <c r="D969" i="24" s="1"/>
  <c r="D970" i="24" s="1"/>
  <c r="D971" i="24" s="1"/>
  <c r="D972" i="24" s="1"/>
  <c r="D973" i="24" s="1"/>
  <c r="D974" i="24" s="1"/>
  <c r="D975" i="24" s="1"/>
  <c r="D976" i="24" s="1"/>
  <c r="D977" i="24" s="1"/>
  <c r="D978" i="24" s="1"/>
  <c r="D979" i="24" s="1"/>
  <c r="D980" i="24" s="1"/>
  <c r="D981" i="24" s="1"/>
  <c r="D982" i="24" s="1"/>
  <c r="D983" i="24" s="1"/>
  <c r="D984" i="24" s="1"/>
  <c r="D985" i="24" s="1"/>
  <c r="D986" i="24" s="1"/>
  <c r="D987" i="24" s="1"/>
  <c r="D988" i="24" s="1"/>
  <c r="D989" i="24" s="1"/>
  <c r="D990" i="24" s="1"/>
  <c r="D991" i="24" s="1"/>
  <c r="D992" i="24" s="1"/>
  <c r="D993" i="24" s="1"/>
  <c r="D994" i="24" s="1"/>
  <c r="D995" i="24" s="1"/>
  <c r="D996" i="24" s="1"/>
  <c r="D997" i="24" s="1"/>
  <c r="D998" i="24" s="1"/>
  <c r="D999" i="24" s="1"/>
  <c r="D1000" i="24" s="1"/>
  <c r="D1001" i="24" s="1"/>
  <c r="D1002" i="24" s="1"/>
  <c r="D1003" i="24" s="1"/>
  <c r="D1004" i="24" s="1"/>
  <c r="D1005" i="24" s="1"/>
  <c r="D1006" i="24" s="1"/>
  <c r="D1007" i="24" s="1"/>
  <c r="D1008" i="24" s="1"/>
  <c r="D1009" i="24" s="1"/>
  <c r="D1010" i="24" s="1"/>
  <c r="D1011" i="24" s="1"/>
  <c r="D1012" i="24" s="1"/>
  <c r="D1013" i="24" s="1"/>
  <c r="D1014" i="24" s="1"/>
  <c r="D1015" i="24" s="1"/>
  <c r="D1016" i="24" s="1"/>
  <c r="D1017" i="24" s="1"/>
  <c r="D1018" i="24" s="1"/>
  <c r="D1019" i="24" s="1"/>
  <c r="D1020" i="24" s="1"/>
  <c r="D1021" i="24" s="1"/>
  <c r="D1022" i="24" s="1"/>
  <c r="D1023" i="24" s="1"/>
  <c r="D1024" i="24" s="1"/>
  <c r="D1025" i="24" s="1"/>
  <c r="D1026" i="24" s="1"/>
  <c r="D1027" i="24" s="1"/>
  <c r="D1028" i="24" s="1"/>
  <c r="D1029" i="24" s="1"/>
  <c r="D1030" i="24" s="1"/>
  <c r="D1031" i="24" s="1"/>
  <c r="D1032" i="24" s="1"/>
  <c r="D1033" i="24" s="1"/>
  <c r="D1034" i="24" s="1"/>
  <c r="D1035" i="24" s="1"/>
  <c r="D1036" i="24" s="1"/>
  <c r="D1037" i="24" s="1"/>
  <c r="D1038" i="24" s="1"/>
  <c r="D1039" i="24" s="1"/>
  <c r="D1040" i="24" s="1"/>
  <c r="D1041" i="24" s="1"/>
  <c r="D1042" i="24" s="1"/>
  <c r="D1043" i="24" s="1"/>
  <c r="D1044" i="24" s="1"/>
  <c r="D1045" i="24" s="1"/>
  <c r="D1046" i="24" s="1"/>
  <c r="D1047" i="24" s="1"/>
  <c r="D1048" i="24" s="1"/>
  <c r="D1049" i="24" s="1"/>
  <c r="D1050" i="24" s="1"/>
  <c r="D1051" i="24" s="1"/>
  <c r="D1052" i="24" s="1"/>
  <c r="D1053" i="24" s="1"/>
  <c r="D1054" i="24" s="1"/>
  <c r="D1055" i="24" s="1"/>
  <c r="D1056" i="24" s="1"/>
  <c r="D1057" i="24" s="1"/>
  <c r="D1058" i="24" s="1"/>
  <c r="D1059" i="24" s="1"/>
  <c r="D1060" i="24" s="1"/>
  <c r="D1061" i="24" s="1"/>
  <c r="D1062" i="24" s="1"/>
  <c r="D1063" i="24" s="1"/>
  <c r="D1064" i="24" s="1"/>
  <c r="D1065" i="24" s="1"/>
  <c r="D1066" i="24" s="1"/>
  <c r="D1067" i="24" s="1"/>
  <c r="D1068" i="24" s="1"/>
  <c r="D1069" i="24" s="1"/>
  <c r="D1070" i="24" s="1"/>
  <c r="D1071" i="24" s="1"/>
  <c r="D1072" i="24" s="1"/>
  <c r="D1073" i="24" s="1"/>
  <c r="D1074" i="24" s="1"/>
  <c r="D1075" i="24" s="1"/>
  <c r="D1076" i="24" s="1"/>
  <c r="D1077" i="24" s="1"/>
  <c r="D1078" i="24" s="1"/>
  <c r="D1079" i="24" s="1"/>
  <c r="D1080" i="24" s="1"/>
  <c r="D1081" i="24" s="1"/>
  <c r="D1082" i="24" s="1"/>
  <c r="D1083" i="24" s="1"/>
  <c r="D1084" i="24" s="1"/>
  <c r="D1085" i="24" s="1"/>
  <c r="D1086" i="24" s="1"/>
  <c r="D1087" i="24" s="1"/>
  <c r="D1088" i="24" s="1"/>
  <c r="D1089" i="24" s="1"/>
  <c r="D1090" i="24" s="1"/>
  <c r="D1091" i="24" s="1"/>
  <c r="D1092" i="24" s="1"/>
  <c r="D1093" i="24" s="1"/>
  <c r="D1094" i="24" s="1"/>
  <c r="D1095" i="24" s="1"/>
  <c r="D1096" i="24" s="1"/>
  <c r="D1097" i="24" s="1"/>
  <c r="D1098" i="24" s="1"/>
  <c r="D1099" i="24" s="1"/>
  <c r="D1100" i="24" s="1"/>
  <c r="D1101" i="24" s="1"/>
  <c r="D1102" i="24" s="1"/>
  <c r="D1103" i="24" s="1"/>
  <c r="D1104" i="24" s="1"/>
  <c r="D1105" i="24" s="1"/>
  <c r="D1106" i="24" s="1"/>
  <c r="D1107" i="24" s="1"/>
  <c r="D1108" i="24" s="1"/>
  <c r="D1109" i="24" s="1"/>
  <c r="D1110" i="24" s="1"/>
  <c r="D1111" i="24" s="1"/>
  <c r="D1112" i="24" s="1"/>
  <c r="D1113" i="24" s="1"/>
  <c r="D1114" i="24" s="1"/>
  <c r="D1115" i="24" s="1"/>
  <c r="D1116" i="24" s="1"/>
  <c r="D1117" i="24" s="1"/>
  <c r="D1118" i="24" s="1"/>
  <c r="D1119" i="24" s="1"/>
  <c r="D1120" i="24" s="1"/>
  <c r="D1121" i="24" s="1"/>
  <c r="D1122" i="24" s="1"/>
  <c r="D1123" i="24" s="1"/>
  <c r="D1124" i="24" s="1"/>
  <c r="D1125" i="24" s="1"/>
  <c r="D1126" i="24" s="1"/>
  <c r="D1127" i="24" s="1"/>
  <c r="D1128" i="24" s="1"/>
  <c r="D1129" i="24" s="1"/>
  <c r="D1130" i="24" s="1"/>
  <c r="D1131" i="24" s="1"/>
  <c r="D1132" i="24" s="1"/>
  <c r="D1133" i="24" s="1"/>
  <c r="D1134" i="24" s="1"/>
  <c r="D1135" i="24" s="1"/>
  <c r="D1136" i="24" s="1"/>
  <c r="D1137" i="24" s="1"/>
  <c r="D1138" i="24" s="1"/>
  <c r="D1139" i="24" s="1"/>
  <c r="D1140" i="24" s="1"/>
  <c r="D1141" i="24" s="1"/>
  <c r="D1142" i="24" s="1"/>
  <c r="D1143" i="24" s="1"/>
  <c r="D1144" i="24" s="1"/>
  <c r="D1145" i="24" s="1"/>
  <c r="D1146" i="24" s="1"/>
  <c r="D1147" i="24" s="1"/>
  <c r="D1148" i="24" s="1"/>
  <c r="D1149" i="24" s="1"/>
  <c r="D1150" i="24" s="1"/>
  <c r="D1151" i="24" s="1"/>
  <c r="D1152" i="24" s="1"/>
  <c r="D1153" i="24" s="1"/>
  <c r="D1154" i="24" s="1"/>
  <c r="D1155" i="24" s="1"/>
  <c r="D1156" i="24" s="1"/>
  <c r="D1157" i="24" s="1"/>
  <c r="D1158" i="24" s="1"/>
  <c r="D1159" i="24" s="1"/>
  <c r="D1160" i="24" s="1"/>
  <c r="D1161" i="24" s="1"/>
  <c r="D1162" i="24" s="1"/>
  <c r="D1163" i="24" s="1"/>
  <c r="D1164" i="24" s="1"/>
  <c r="D1165" i="24" s="1"/>
  <c r="D1166" i="24" s="1"/>
  <c r="D1167" i="24" s="1"/>
  <c r="D1168" i="24" s="1"/>
  <c r="D1169" i="24" s="1"/>
  <c r="D1170" i="24" s="1"/>
  <c r="D1171" i="24" s="1"/>
  <c r="D1172" i="24" s="1"/>
  <c r="D1173" i="24" s="1"/>
  <c r="D1174" i="24" s="1"/>
  <c r="D1175" i="24" s="1"/>
  <c r="D1176" i="24" s="1"/>
  <c r="D1177" i="24" s="1"/>
  <c r="D1178" i="24" s="1"/>
  <c r="D1179" i="24" s="1"/>
  <c r="D1180" i="24" s="1"/>
  <c r="D1181" i="24" s="1"/>
  <c r="D1182" i="24" s="1"/>
  <c r="D1183" i="24" s="1"/>
  <c r="D1184" i="24" s="1"/>
  <c r="D1185" i="24" s="1"/>
  <c r="D1186" i="24" s="1"/>
  <c r="D1187" i="24" s="1"/>
  <c r="D1188" i="24" s="1"/>
  <c r="D1189" i="24" s="1"/>
  <c r="D1190" i="24" s="1"/>
  <c r="D1191" i="24" s="1"/>
  <c r="D1192" i="24" s="1"/>
  <c r="D1193" i="24" s="1"/>
  <c r="D1194" i="24" s="1"/>
  <c r="D1195" i="24" s="1"/>
  <c r="D1196" i="24" s="1"/>
  <c r="D1197" i="24" s="1"/>
  <c r="D1198" i="24" s="1"/>
  <c r="D1199" i="24" s="1"/>
  <c r="D1200" i="24" s="1"/>
  <c r="D1201" i="24" s="1"/>
  <c r="D1202" i="24" s="1"/>
  <c r="D1203" i="24" s="1"/>
  <c r="D1204" i="24" s="1"/>
  <c r="D1205" i="24" s="1"/>
  <c r="D1206" i="24" s="1"/>
  <c r="D1207" i="24" s="1"/>
  <c r="D1208" i="24" s="1"/>
  <c r="D1209" i="24" s="1"/>
  <c r="D1210" i="24" s="1"/>
  <c r="D1211" i="24" s="1"/>
  <c r="D1212" i="24" s="1"/>
  <c r="D1213" i="24" s="1"/>
  <c r="D1214" i="24" s="1"/>
  <c r="D1215" i="24" s="1"/>
  <c r="D1216" i="24" s="1"/>
  <c r="D1217" i="24" s="1"/>
  <c r="D1218" i="24" s="1"/>
  <c r="D1219" i="24" s="1"/>
  <c r="D1220" i="24" s="1"/>
  <c r="D1221" i="24" s="1"/>
  <c r="D1222" i="24" s="1"/>
  <c r="D1223" i="24" s="1"/>
  <c r="D1224" i="24" s="1"/>
  <c r="D1225" i="24" s="1"/>
  <c r="D1226" i="24" s="1"/>
  <c r="D1227" i="24" s="1"/>
  <c r="D1228" i="24" s="1"/>
  <c r="D1229" i="24" s="1"/>
  <c r="D1230" i="24" s="1"/>
  <c r="D1231" i="24" s="1"/>
  <c r="D1232" i="24" s="1"/>
  <c r="D1233" i="24" s="1"/>
  <c r="D1234" i="24" s="1"/>
  <c r="D1235" i="24" s="1"/>
  <c r="D1236" i="24" s="1"/>
  <c r="D1237" i="24" s="1"/>
  <c r="D1238" i="24" s="1"/>
  <c r="D1239" i="24" s="1"/>
  <c r="D1240" i="24" s="1"/>
  <c r="D1241" i="24" s="1"/>
  <c r="D1242" i="24" s="1"/>
  <c r="D1243" i="24" s="1"/>
  <c r="D1244" i="24" s="1"/>
  <c r="D1245" i="24" s="1"/>
  <c r="D1246" i="24" s="1"/>
  <c r="D1247" i="24" s="1"/>
  <c r="D1248" i="24" s="1"/>
  <c r="D1249" i="24" s="1"/>
  <c r="D1250" i="24" s="1"/>
  <c r="D1251" i="24" s="1"/>
  <c r="D1252" i="24" s="1"/>
  <c r="D1253" i="24" s="1"/>
  <c r="D1254" i="24" s="1"/>
  <c r="D1255" i="24" s="1"/>
  <c r="D1256" i="24" s="1"/>
  <c r="D1257" i="24" s="1"/>
  <c r="D1258" i="24" s="1"/>
  <c r="D1259" i="24" s="1"/>
  <c r="D1260" i="24" s="1"/>
  <c r="D1261" i="24" s="1"/>
  <c r="D1262" i="24" s="1"/>
  <c r="D1263" i="24" s="1"/>
  <c r="D1264" i="24" s="1"/>
  <c r="D1265" i="24" s="1"/>
  <c r="D1266" i="24" s="1"/>
  <c r="D1267" i="24" s="1"/>
  <c r="D1268" i="24" s="1"/>
  <c r="D1269" i="24" s="1"/>
  <c r="D1270" i="24" s="1"/>
  <c r="D1271" i="24" s="1"/>
  <c r="D1272" i="24" s="1"/>
  <c r="D1273" i="24" s="1"/>
  <c r="D1274" i="24" s="1"/>
  <c r="D1275" i="24" s="1"/>
  <c r="D1276" i="24" s="1"/>
  <c r="D1277" i="24" s="1"/>
  <c r="D1278" i="24" s="1"/>
  <c r="D1279" i="24" s="1"/>
  <c r="D1280" i="24" s="1"/>
  <c r="D1281" i="24" s="1"/>
  <c r="D1282" i="24" s="1"/>
  <c r="D1283" i="24" s="1"/>
  <c r="D1284" i="24" s="1"/>
  <c r="D1285" i="24" s="1"/>
  <c r="D1286" i="24" s="1"/>
  <c r="D1287" i="24" s="1"/>
  <c r="D1288" i="24" s="1"/>
  <c r="D1289" i="24" s="1"/>
  <c r="D1290" i="24" s="1"/>
  <c r="D1291" i="24" s="1"/>
  <c r="D1292" i="24" s="1"/>
  <c r="D1293" i="24" s="1"/>
  <c r="D1294" i="24" s="1"/>
  <c r="D1295" i="24" s="1"/>
  <c r="D1296" i="24" s="1"/>
  <c r="D1297" i="24" s="1"/>
  <c r="D1298" i="24" s="1"/>
  <c r="D1299" i="24" s="1"/>
  <c r="D1300" i="24" s="1"/>
  <c r="D1301" i="24" s="1"/>
  <c r="D1302" i="24" s="1"/>
  <c r="D1303" i="24" s="1"/>
  <c r="D1304" i="24" s="1"/>
  <c r="D1305" i="24" s="1"/>
  <c r="D1306" i="24" s="1"/>
  <c r="D1307" i="24" s="1"/>
  <c r="D1308" i="24" s="1"/>
  <c r="D1309" i="24" s="1"/>
  <c r="D1310" i="24" s="1"/>
  <c r="D1311" i="24" s="1"/>
  <c r="D1312" i="24" s="1"/>
  <c r="D1313" i="24" s="1"/>
  <c r="D1314" i="24" s="1"/>
  <c r="D1315" i="24" s="1"/>
  <c r="D1316" i="24" s="1"/>
  <c r="D1317" i="24" s="1"/>
  <c r="D1318" i="24" s="1"/>
  <c r="D1319" i="24" s="1"/>
  <c r="D1320" i="24" s="1"/>
  <c r="D1321" i="24" s="1"/>
  <c r="D1322" i="24" s="1"/>
  <c r="D1323" i="24" s="1"/>
  <c r="D1324" i="24" s="1"/>
  <c r="D1325" i="24" s="1"/>
  <c r="D1326" i="24" s="1"/>
  <c r="D1327" i="24" s="1"/>
  <c r="D1328" i="24" s="1"/>
  <c r="D1329" i="24" s="1"/>
  <c r="D1330" i="24" s="1"/>
  <c r="D1331" i="24" s="1"/>
  <c r="D1332" i="24" s="1"/>
  <c r="D1333" i="24" s="1"/>
  <c r="D1334" i="24" s="1"/>
  <c r="D1335" i="24" s="1"/>
  <c r="D1336" i="24" s="1"/>
  <c r="D1337" i="24" s="1"/>
  <c r="D1338" i="24" s="1"/>
  <c r="D1339" i="24" s="1"/>
  <c r="D1340" i="24" s="1"/>
  <c r="D1341" i="24" s="1"/>
  <c r="D1342" i="24" s="1"/>
  <c r="D1343" i="24" s="1"/>
  <c r="D1344" i="24" s="1"/>
  <c r="D1345" i="24" s="1"/>
  <c r="D1346" i="24" s="1"/>
  <c r="D1347" i="24" s="1"/>
  <c r="D1348" i="24" s="1"/>
  <c r="D1349" i="24" s="1"/>
  <c r="D1350" i="24" s="1"/>
  <c r="D1351" i="24" s="1"/>
  <c r="D1352" i="24" s="1"/>
  <c r="D1353" i="24" s="1"/>
  <c r="D1354" i="24" s="1"/>
  <c r="D1355" i="24" s="1"/>
  <c r="D1356" i="24" s="1"/>
  <c r="D1357" i="24" s="1"/>
  <c r="D1358" i="24" s="1"/>
  <c r="D1359" i="24" s="1"/>
  <c r="D1360" i="24" s="1"/>
  <c r="D1361" i="24" s="1"/>
  <c r="D1362" i="24" s="1"/>
  <c r="D1363" i="24" s="1"/>
  <c r="D1364" i="24" s="1"/>
  <c r="D1365" i="24" s="1"/>
  <c r="D1366" i="24" s="1"/>
  <c r="D1367" i="24" s="1"/>
  <c r="D1368" i="24" s="1"/>
  <c r="D1369" i="24" s="1"/>
  <c r="D1370" i="24" s="1"/>
  <c r="D1371" i="24" s="1"/>
  <c r="D1372" i="24" s="1"/>
  <c r="D1373" i="24" s="1"/>
  <c r="D1374" i="24" s="1"/>
  <c r="D1375" i="24" s="1"/>
  <c r="D1376" i="24" s="1"/>
  <c r="D1377" i="24" s="1"/>
  <c r="D1378" i="24" s="1"/>
  <c r="D1379" i="24" s="1"/>
  <c r="D1380" i="24" s="1"/>
  <c r="D1381" i="24" s="1"/>
  <c r="D1382" i="24" s="1"/>
  <c r="D1383" i="24" s="1"/>
  <c r="D1384" i="24" s="1"/>
  <c r="D1385" i="24" s="1"/>
  <c r="D1386" i="24" s="1"/>
  <c r="D1387" i="24" s="1"/>
  <c r="D1388" i="24" s="1"/>
  <c r="D1389" i="24" s="1"/>
  <c r="D1390" i="24" s="1"/>
  <c r="D1391" i="24" s="1"/>
  <c r="D1392" i="24" s="1"/>
  <c r="D1393" i="24" s="1"/>
  <c r="D1394" i="24" s="1"/>
  <c r="D1395" i="24" s="1"/>
  <c r="D1396" i="24" s="1"/>
  <c r="D1397" i="24" s="1"/>
  <c r="D1398" i="24" s="1"/>
  <c r="D1399" i="24" s="1"/>
  <c r="D1400" i="24" s="1"/>
  <c r="D1401" i="24" s="1"/>
  <c r="D1402" i="24" s="1"/>
  <c r="D1403" i="24" s="1"/>
  <c r="D1404" i="24" s="1"/>
  <c r="D1405" i="24" s="1"/>
  <c r="D1406" i="24" s="1"/>
  <c r="D1407" i="24" s="1"/>
  <c r="D1408" i="24" s="1"/>
  <c r="D1409" i="24" s="1"/>
  <c r="D1410" i="24" s="1"/>
  <c r="D1411" i="24" s="1"/>
  <c r="D1412" i="24" s="1"/>
  <c r="D1413" i="24" s="1"/>
  <c r="D1414" i="24" s="1"/>
  <c r="D1415" i="24" s="1"/>
  <c r="D1416" i="24" s="1"/>
  <c r="D1417" i="24" s="1"/>
  <c r="D1418" i="24" s="1"/>
  <c r="D1419" i="24" s="1"/>
  <c r="D1420" i="24" s="1"/>
  <c r="D1421" i="24" s="1"/>
  <c r="D1422" i="24" s="1"/>
  <c r="D1423" i="24" s="1"/>
  <c r="D1424" i="24" s="1"/>
  <c r="D1425" i="24" s="1"/>
  <c r="D1426" i="24" s="1"/>
  <c r="D1427" i="24" s="1"/>
  <c r="D1428" i="24" s="1"/>
  <c r="D1429" i="24" s="1"/>
  <c r="D1430" i="24" s="1"/>
  <c r="D1431" i="24" s="1"/>
  <c r="D1432" i="24" s="1"/>
  <c r="D1433" i="24" s="1"/>
  <c r="D1434" i="24" s="1"/>
  <c r="D1435" i="24" s="1"/>
  <c r="D1436" i="24" s="1"/>
  <c r="D1437" i="24" s="1"/>
  <c r="D1438" i="24" s="1"/>
  <c r="D1439" i="24" s="1"/>
  <c r="D1440" i="24" s="1"/>
  <c r="D1441" i="24" s="1"/>
  <c r="D1442" i="24" s="1"/>
  <c r="D1443" i="24" s="1"/>
  <c r="D1444" i="24" s="1"/>
  <c r="D1445" i="24" s="1"/>
  <c r="D1446" i="24" s="1"/>
  <c r="D1447" i="24" s="1"/>
  <c r="D1448" i="24" s="1"/>
  <c r="D1449" i="24" s="1"/>
  <c r="D1450" i="24" s="1"/>
  <c r="D1451" i="24" s="1"/>
  <c r="D1452" i="24" s="1"/>
  <c r="D1453" i="24" s="1"/>
  <c r="D1454" i="24" s="1"/>
  <c r="D1455" i="24" s="1"/>
  <c r="D1456" i="24" s="1"/>
  <c r="D1457" i="24" s="1"/>
  <c r="D1458" i="24" s="1"/>
  <c r="D1459" i="24" s="1"/>
  <c r="D1460" i="24" s="1"/>
  <c r="D1461" i="24" s="1"/>
  <c r="D1462" i="24" s="1"/>
  <c r="D1463" i="24" s="1"/>
  <c r="D1464" i="24" s="1"/>
  <c r="D1465" i="24" s="1"/>
  <c r="D1466" i="24" s="1"/>
  <c r="D1467" i="24" s="1"/>
  <c r="D1468" i="24" s="1"/>
  <c r="D1469" i="24" s="1"/>
  <c r="D1470" i="24" s="1"/>
  <c r="D1471" i="24" s="1"/>
  <c r="D1472" i="24" s="1"/>
  <c r="D1473" i="24" s="1"/>
  <c r="D1474" i="24" s="1"/>
  <c r="D1475" i="24" s="1"/>
  <c r="D1476" i="24" s="1"/>
  <c r="D1477" i="24" s="1"/>
  <c r="D1478" i="24" s="1"/>
  <c r="D1479" i="24" s="1"/>
  <c r="D1480" i="24" s="1"/>
  <c r="D1481" i="24" s="1"/>
  <c r="D1482" i="24" s="1"/>
  <c r="D1483" i="24" s="1"/>
  <c r="D1484" i="24" s="1"/>
  <c r="D1485" i="24" s="1"/>
  <c r="D1486" i="24" s="1"/>
  <c r="D1487" i="24" s="1"/>
  <c r="D1488" i="24" s="1"/>
  <c r="D1489" i="24" s="1"/>
  <c r="D1490" i="24" s="1"/>
  <c r="D1491" i="24" s="1"/>
  <c r="D1492" i="24" s="1"/>
  <c r="D1493" i="24" s="1"/>
  <c r="D1494" i="24" s="1"/>
  <c r="D1495" i="24" s="1"/>
  <c r="D1496" i="24" s="1"/>
  <c r="D1497" i="24" s="1"/>
  <c r="D1498" i="24" s="1"/>
  <c r="D1499" i="24" s="1"/>
  <c r="D1500" i="24" s="1"/>
  <c r="D1501" i="24" s="1"/>
  <c r="D1502" i="24" s="1"/>
  <c r="D1503" i="24" s="1"/>
  <c r="D1504" i="24" s="1"/>
  <c r="D1505" i="24" s="1"/>
  <c r="D1506" i="24" s="1"/>
  <c r="D1507" i="24" s="1"/>
  <c r="D1508" i="24" s="1"/>
  <c r="D1509" i="24" s="1"/>
  <c r="D1510" i="24" s="1"/>
  <c r="D1511" i="24" s="1"/>
  <c r="D1512" i="24" s="1"/>
  <c r="D1513" i="24" s="1"/>
  <c r="D1514" i="24" s="1"/>
  <c r="D1515" i="24" s="1"/>
  <c r="D1516" i="24" s="1"/>
  <c r="D1517" i="24" s="1"/>
  <c r="D1518" i="24" s="1"/>
  <c r="D1519" i="24" s="1"/>
  <c r="D1520" i="24" s="1"/>
  <c r="D1521" i="24" s="1"/>
  <c r="D1522" i="24" s="1"/>
  <c r="D1523" i="24" s="1"/>
  <c r="D1524" i="24" s="1"/>
  <c r="D1525" i="24" s="1"/>
  <c r="D1526" i="24" s="1"/>
  <c r="D1527" i="24" s="1"/>
  <c r="D1528" i="24" s="1"/>
  <c r="D1529" i="24" s="1"/>
  <c r="D1530" i="24" s="1"/>
  <c r="D1531" i="24" s="1"/>
  <c r="D1532" i="24" s="1"/>
  <c r="D1533" i="24" s="1"/>
  <c r="D1534" i="24" s="1"/>
  <c r="D1535" i="24" s="1"/>
  <c r="D1536" i="24" s="1"/>
  <c r="D1537" i="24" s="1"/>
  <c r="D1538" i="24" s="1"/>
  <c r="D1539" i="24" s="1"/>
  <c r="D1540" i="24" s="1"/>
  <c r="D1541" i="24" s="1"/>
  <c r="D1542" i="24" s="1"/>
  <c r="D1543" i="24" s="1"/>
  <c r="D1544" i="24" s="1"/>
  <c r="D1545" i="24" s="1"/>
  <c r="D1546" i="24" s="1"/>
  <c r="D1547" i="24" s="1"/>
  <c r="D1548" i="24" s="1"/>
  <c r="D1549" i="24" s="1"/>
  <c r="D1550" i="24" s="1"/>
  <c r="D1551" i="24" s="1"/>
  <c r="D1552" i="24" s="1"/>
  <c r="D1553" i="24" s="1"/>
  <c r="D1554" i="24" s="1"/>
  <c r="D1555" i="24" s="1"/>
  <c r="D1556" i="24" s="1"/>
  <c r="D1557" i="24" s="1"/>
  <c r="D1558" i="24" s="1"/>
  <c r="D1559" i="24" s="1"/>
  <c r="D1560" i="24" s="1"/>
  <c r="D1561" i="24" s="1"/>
  <c r="D1562" i="24" s="1"/>
  <c r="D1563" i="24" s="1"/>
  <c r="D1564" i="24" s="1"/>
  <c r="D1565" i="24" s="1"/>
  <c r="D1566" i="24" s="1"/>
  <c r="D1567" i="24" s="1"/>
  <c r="D1568" i="24" s="1"/>
  <c r="D1569" i="24" s="1"/>
  <c r="D1570" i="24" s="1"/>
  <c r="D1571" i="24" s="1"/>
  <c r="D1572" i="24" s="1"/>
  <c r="D1573" i="24" s="1"/>
  <c r="D1574" i="24" s="1"/>
  <c r="D1575" i="24" s="1"/>
  <c r="D1576" i="24" s="1"/>
  <c r="D1577" i="24" s="1"/>
  <c r="D1578" i="24" s="1"/>
  <c r="D1579" i="24" s="1"/>
  <c r="D1580" i="24" s="1"/>
  <c r="D1581" i="24" s="1"/>
  <c r="D1582" i="24" s="1"/>
  <c r="D1583" i="24" s="1"/>
  <c r="D1584" i="24" s="1"/>
  <c r="D1585" i="24" s="1"/>
  <c r="D1586" i="24" s="1"/>
  <c r="D1587" i="24" s="1"/>
  <c r="D1588" i="24" s="1"/>
  <c r="D1589" i="24" s="1"/>
  <c r="D1590" i="24" s="1"/>
  <c r="D1591" i="24" s="1"/>
  <c r="D1592" i="24" s="1"/>
  <c r="D1593" i="24" s="1"/>
  <c r="D1594" i="24" s="1"/>
  <c r="D1595" i="24" s="1"/>
  <c r="D1596" i="24" s="1"/>
  <c r="D1597" i="24" s="1"/>
  <c r="D1598" i="24" s="1"/>
  <c r="D1599" i="24" s="1"/>
  <c r="D1600" i="24" s="1"/>
  <c r="D1601" i="24" s="1"/>
  <c r="D1602" i="24" s="1"/>
  <c r="D1603" i="24" s="1"/>
  <c r="D1604" i="24" s="1"/>
  <c r="D1605" i="24" s="1"/>
  <c r="D1606" i="24" s="1"/>
  <c r="D1607" i="24" s="1"/>
  <c r="D1608" i="24" s="1"/>
  <c r="D1609" i="24" s="1"/>
  <c r="D1610" i="24" s="1"/>
  <c r="D1611" i="24" s="1"/>
  <c r="D1612" i="24" s="1"/>
  <c r="D1613" i="24" s="1"/>
  <c r="D1614" i="24" s="1"/>
  <c r="D1615" i="24" s="1"/>
  <c r="D1616" i="24" s="1"/>
  <c r="D1617" i="24" s="1"/>
  <c r="D1618" i="24" s="1"/>
  <c r="D1619" i="24" s="1"/>
  <c r="D1620" i="24" s="1"/>
  <c r="D1621" i="24" s="1"/>
  <c r="D1622" i="24" s="1"/>
  <c r="D1623" i="24" s="1"/>
  <c r="D1624" i="24" s="1"/>
  <c r="D1625" i="24" s="1"/>
  <c r="D1626" i="24" s="1"/>
  <c r="D1627" i="24" s="1"/>
  <c r="D1628" i="24" s="1"/>
  <c r="D1629" i="24" s="1"/>
  <c r="D1630" i="24" s="1"/>
  <c r="D1631" i="24" s="1"/>
  <c r="D1632" i="24" s="1"/>
  <c r="D1633" i="24" s="1"/>
  <c r="D1634" i="24" s="1"/>
  <c r="D1635" i="24" s="1"/>
  <c r="D1636" i="24" s="1"/>
  <c r="D1637" i="24" s="1"/>
  <c r="D1638" i="24" s="1"/>
  <c r="D1639" i="24" s="1"/>
  <c r="D1640" i="24" s="1"/>
  <c r="D1641" i="24" s="1"/>
  <c r="D1642" i="24" s="1"/>
  <c r="D1643" i="24" s="1"/>
  <c r="D1644" i="24" s="1"/>
  <c r="D1645" i="24" s="1"/>
  <c r="D1646" i="24" s="1"/>
  <c r="D1647" i="24" s="1"/>
  <c r="D1648" i="24" s="1"/>
  <c r="D1649" i="24" s="1"/>
  <c r="D1650" i="24" s="1"/>
  <c r="D1651" i="24" s="1"/>
  <c r="D1652" i="24" s="1"/>
  <c r="D1653" i="24" s="1"/>
  <c r="D1654" i="24" s="1"/>
  <c r="D1655" i="24" s="1"/>
  <c r="D1656" i="24" s="1"/>
  <c r="D1657" i="24" s="1"/>
  <c r="D1658" i="24" s="1"/>
  <c r="D1659" i="24" s="1"/>
  <c r="D1660" i="24" s="1"/>
  <c r="D1661" i="24" s="1"/>
  <c r="D1662" i="24" s="1"/>
  <c r="D1663" i="24" s="1"/>
  <c r="D1664" i="24" s="1"/>
  <c r="D1665" i="24" s="1"/>
  <c r="D1666" i="24" s="1"/>
  <c r="D1667" i="24" s="1"/>
  <c r="D1668" i="24" s="1"/>
  <c r="D1669" i="24" s="1"/>
  <c r="D1670" i="24" s="1"/>
  <c r="D1671" i="24" s="1"/>
  <c r="D1672" i="24" s="1"/>
  <c r="D1673" i="24" s="1"/>
  <c r="D1674" i="24" s="1"/>
  <c r="D1675" i="24" s="1"/>
  <c r="D1676" i="24" s="1"/>
  <c r="D1677" i="24" s="1"/>
  <c r="D1678" i="24" s="1"/>
  <c r="D1679" i="24" s="1"/>
  <c r="D1680" i="24" s="1"/>
  <c r="D1681" i="24" s="1"/>
  <c r="D1682" i="24" s="1"/>
  <c r="D1683" i="24" s="1"/>
  <c r="D1684" i="24" s="1"/>
  <c r="D1685" i="24" s="1"/>
  <c r="D1686" i="24" s="1"/>
  <c r="D1687" i="24" s="1"/>
  <c r="D1688" i="24" s="1"/>
  <c r="D1689" i="24" s="1"/>
  <c r="D1690" i="24" s="1"/>
  <c r="D1691" i="24" s="1"/>
  <c r="D1692" i="24" s="1"/>
  <c r="D1693" i="24" s="1"/>
  <c r="D1694" i="24" s="1"/>
  <c r="D1695" i="24" s="1"/>
  <c r="D1696" i="24" s="1"/>
  <c r="D1697" i="24" s="1"/>
  <c r="D1698" i="24" s="1"/>
  <c r="D1699" i="24" s="1"/>
  <c r="D1700" i="24" s="1"/>
  <c r="D1701" i="24" s="1"/>
  <c r="D1702" i="24" s="1"/>
  <c r="D1703" i="24" s="1"/>
  <c r="D1704" i="24" s="1"/>
  <c r="D1705" i="24" s="1"/>
  <c r="D1706" i="24" s="1"/>
  <c r="D1707" i="24" s="1"/>
  <c r="D1708" i="24" s="1"/>
  <c r="D1709" i="24" s="1"/>
  <c r="D1710" i="24" s="1"/>
  <c r="D1711" i="24" s="1"/>
  <c r="D1712" i="24" s="1"/>
  <c r="D1713" i="24" s="1"/>
  <c r="D1714" i="24" s="1"/>
  <c r="D1715" i="24" s="1"/>
  <c r="D1716" i="24" s="1"/>
  <c r="D1717" i="24" s="1"/>
  <c r="D1718" i="24" s="1"/>
  <c r="D1719" i="24" s="1"/>
  <c r="D1720" i="24" s="1"/>
  <c r="D1721" i="24" s="1"/>
  <c r="D1722" i="24" s="1"/>
  <c r="D1723" i="24" s="1"/>
  <c r="D1724" i="24" s="1"/>
  <c r="D1725" i="24" s="1"/>
  <c r="D1726" i="24" s="1"/>
  <c r="D1727" i="24" s="1"/>
  <c r="D1728" i="24" s="1"/>
  <c r="D1729" i="24" s="1"/>
  <c r="D1730" i="24" s="1"/>
  <c r="D1731" i="24" s="1"/>
  <c r="D1732" i="24" s="1"/>
  <c r="D1733" i="24" s="1"/>
  <c r="D1734" i="24" s="1"/>
  <c r="D1735" i="24" s="1"/>
  <c r="D1736" i="24" s="1"/>
  <c r="D1737" i="24" s="1"/>
  <c r="D1738" i="24" s="1"/>
  <c r="D1739" i="24" s="1"/>
  <c r="D1740" i="24" s="1"/>
  <c r="D1741" i="24" s="1"/>
  <c r="D1742" i="24" s="1"/>
  <c r="D1743" i="24" s="1"/>
  <c r="D1744" i="24" s="1"/>
  <c r="D1745" i="24" s="1"/>
  <c r="D1746" i="24" s="1"/>
  <c r="D1747" i="24" s="1"/>
  <c r="D1748" i="24" s="1"/>
  <c r="D1749" i="24" s="1"/>
  <c r="D1750" i="24" s="1"/>
  <c r="D1751" i="24" s="1"/>
  <c r="D1752" i="24" s="1"/>
  <c r="D1753" i="24" s="1"/>
  <c r="D1754" i="24" s="1"/>
  <c r="D1755" i="24" s="1"/>
  <c r="D1756" i="24" s="1"/>
  <c r="D1757" i="24" s="1"/>
  <c r="D1758" i="24" s="1"/>
  <c r="D1759" i="24" s="1"/>
  <c r="D1760" i="24" s="1"/>
  <c r="D1761" i="24" s="1"/>
  <c r="D1762" i="24" s="1"/>
  <c r="D1763" i="24" s="1"/>
  <c r="D1764" i="24" s="1"/>
  <c r="D1765" i="24" s="1"/>
  <c r="D1766" i="24" s="1"/>
  <c r="D1767" i="24" s="1"/>
  <c r="D1768" i="24" s="1"/>
  <c r="D1769" i="24" s="1"/>
  <c r="D1770" i="24" s="1"/>
  <c r="D1771" i="24" s="1"/>
  <c r="D1772" i="24" s="1"/>
  <c r="D1773" i="24" s="1"/>
  <c r="D1774" i="24" s="1"/>
  <c r="D1775" i="24" s="1"/>
  <c r="D1776" i="24" s="1"/>
  <c r="D1777" i="24" s="1"/>
  <c r="D1778" i="24" s="1"/>
  <c r="D1779" i="24" s="1"/>
  <c r="D1780" i="24" s="1"/>
  <c r="D1781" i="24" s="1"/>
  <c r="D1782" i="24" s="1"/>
  <c r="D1783" i="24" s="1"/>
  <c r="D1784" i="24" s="1"/>
  <c r="D1785" i="24" s="1"/>
  <c r="D1786" i="24" s="1"/>
  <c r="D1787" i="24" s="1"/>
  <c r="D1788" i="24" s="1"/>
  <c r="D1789" i="24" s="1"/>
  <c r="D1790" i="24" s="1"/>
  <c r="D1791" i="24" s="1"/>
  <c r="D1792" i="24" s="1"/>
  <c r="D1793" i="24" s="1"/>
  <c r="D1794" i="24" s="1"/>
  <c r="D1795" i="24" s="1"/>
  <c r="D1796" i="24" s="1"/>
  <c r="D1797" i="24" s="1"/>
  <c r="D1798" i="24" s="1"/>
  <c r="D1799" i="24" s="1"/>
  <c r="D1800" i="24" s="1"/>
  <c r="D1801" i="24" s="1"/>
  <c r="D1802" i="24" s="1"/>
  <c r="D1803" i="24" s="1"/>
  <c r="D1804" i="24" s="1"/>
  <c r="D1805" i="24" s="1"/>
  <c r="D1806" i="24" s="1"/>
  <c r="D1807" i="24" s="1"/>
  <c r="D1808" i="24" s="1"/>
  <c r="D1809" i="24" s="1"/>
  <c r="D1810" i="24" s="1"/>
  <c r="D1811" i="24" s="1"/>
  <c r="D1812" i="24" s="1"/>
  <c r="D1813" i="24" s="1"/>
  <c r="D1814" i="24" s="1"/>
  <c r="D1815" i="24" s="1"/>
  <c r="D1816" i="24" s="1"/>
  <c r="D1817" i="24" s="1"/>
  <c r="D1818" i="24" s="1"/>
  <c r="D1819" i="24" s="1"/>
  <c r="D1820" i="24" s="1"/>
  <c r="D1821" i="24" s="1"/>
  <c r="D1822" i="24" s="1"/>
  <c r="D1823" i="24" s="1"/>
  <c r="D1824" i="24" s="1"/>
  <c r="D1825" i="24" s="1"/>
  <c r="D1826" i="24" s="1"/>
  <c r="D1827" i="24" s="1"/>
  <c r="D1828" i="24" s="1"/>
  <c r="D1829" i="24" s="1"/>
  <c r="D1830" i="24" s="1"/>
  <c r="D1831" i="24" s="1"/>
  <c r="D1832" i="24" s="1"/>
  <c r="D1833" i="24" s="1"/>
  <c r="D1834" i="24" s="1"/>
  <c r="D1835" i="24" s="1"/>
  <c r="D1836" i="24" s="1"/>
  <c r="D1837" i="24" s="1"/>
  <c r="D1838" i="24" s="1"/>
  <c r="D1839" i="24" s="1"/>
  <c r="D1840" i="24" s="1"/>
  <c r="D1841" i="24" s="1"/>
  <c r="D1842" i="24" s="1"/>
  <c r="D1843" i="24" s="1"/>
  <c r="D1844" i="24" s="1"/>
  <c r="D1845" i="24" s="1"/>
  <c r="D1846" i="24" s="1"/>
  <c r="D1847" i="24" s="1"/>
  <c r="D1848" i="24" s="1"/>
  <c r="D1849" i="24" s="1"/>
  <c r="D1850" i="24" s="1"/>
  <c r="D1851" i="24" s="1"/>
  <c r="D1852" i="24" s="1"/>
  <c r="D1853" i="24" s="1"/>
  <c r="D1854" i="24" s="1"/>
  <c r="D1855" i="24" s="1"/>
  <c r="D1856" i="24" s="1"/>
  <c r="D1857" i="24" s="1"/>
  <c r="D1858" i="24" s="1"/>
  <c r="D1859" i="24" s="1"/>
  <c r="D1860" i="24" s="1"/>
  <c r="D1861" i="24" s="1"/>
  <c r="D1862" i="24" s="1"/>
  <c r="D1863" i="24" s="1"/>
  <c r="D1864" i="24" s="1"/>
  <c r="D1865" i="24" s="1"/>
  <c r="D1866" i="24" s="1"/>
  <c r="D1867" i="24" s="1"/>
  <c r="D1868" i="24" s="1"/>
  <c r="D1869" i="24" s="1"/>
  <c r="D1870" i="24" s="1"/>
  <c r="D1871" i="24" s="1"/>
  <c r="D1872" i="24" s="1"/>
  <c r="D1873" i="24" s="1"/>
  <c r="D1874" i="24" s="1"/>
  <c r="D1875" i="24" s="1"/>
  <c r="D1876" i="24" s="1"/>
  <c r="D1877" i="24" s="1"/>
  <c r="D1878" i="24" s="1"/>
  <c r="D1879" i="24" s="1"/>
  <c r="D1880" i="24" s="1"/>
  <c r="D1881" i="24" s="1"/>
  <c r="D1882" i="24" s="1"/>
  <c r="D1883" i="24" s="1"/>
  <c r="D1884" i="24" s="1"/>
  <c r="D1885" i="24" s="1"/>
  <c r="D1886" i="24" s="1"/>
  <c r="D1887" i="24" s="1"/>
  <c r="D1888" i="24" s="1"/>
  <c r="D1889" i="24" s="1"/>
  <c r="D1890" i="24" s="1"/>
  <c r="D1891" i="24" s="1"/>
  <c r="D1892" i="24" s="1"/>
  <c r="D1893" i="24" s="1"/>
  <c r="D1894" i="24" s="1"/>
  <c r="D1895" i="24" s="1"/>
  <c r="D1896" i="24" s="1"/>
  <c r="D1897" i="24" s="1"/>
  <c r="D1898" i="24" s="1"/>
  <c r="D1899" i="24" s="1"/>
  <c r="D1900" i="24" s="1"/>
  <c r="D1901" i="24" s="1"/>
  <c r="D1902" i="24" s="1"/>
  <c r="D1903" i="24" s="1"/>
  <c r="D1904" i="24" s="1"/>
  <c r="D1905" i="24" s="1"/>
  <c r="D1906" i="24" s="1"/>
  <c r="D1907" i="24" s="1"/>
  <c r="D1908" i="24" s="1"/>
  <c r="D1909" i="24" s="1"/>
  <c r="D1910" i="24" s="1"/>
  <c r="D1911" i="24" s="1"/>
  <c r="D1912" i="24" s="1"/>
  <c r="D1913" i="24" s="1"/>
  <c r="D1914" i="24" s="1"/>
  <c r="D1915" i="24" s="1"/>
  <c r="D1916" i="24" s="1"/>
  <c r="D1917" i="24" s="1"/>
  <c r="D1918" i="24" s="1"/>
  <c r="D1919" i="24" s="1"/>
  <c r="D1920" i="24" s="1"/>
  <c r="D1921" i="24" s="1"/>
  <c r="D1922" i="24" s="1"/>
  <c r="D1923" i="24" s="1"/>
  <c r="D1924" i="24" s="1"/>
  <c r="D1925" i="24" s="1"/>
  <c r="D1926" i="24" s="1"/>
  <c r="D1927" i="24" s="1"/>
  <c r="D1928" i="24" s="1"/>
  <c r="D1929" i="24" s="1"/>
  <c r="D1930" i="24" s="1"/>
  <c r="D1931" i="24" s="1"/>
  <c r="D1932" i="24" s="1"/>
  <c r="D1933" i="24" s="1"/>
  <c r="D1934" i="24" s="1"/>
  <c r="D1935" i="24" s="1"/>
  <c r="D1936" i="24" s="1"/>
  <c r="D1937" i="24" s="1"/>
  <c r="D1938" i="24" s="1"/>
  <c r="D1939" i="24" s="1"/>
  <c r="D1940" i="24" s="1"/>
  <c r="D1941" i="24" s="1"/>
  <c r="D1942" i="24" s="1"/>
  <c r="D1943" i="24" s="1"/>
  <c r="D1944" i="24" s="1"/>
  <c r="D1945" i="24" s="1"/>
  <c r="D1946" i="24" s="1"/>
  <c r="D1947" i="24" s="1"/>
  <c r="D1948" i="24" s="1"/>
  <c r="D1949" i="24" s="1"/>
  <c r="D1950" i="24" s="1"/>
  <c r="D1951" i="24" s="1"/>
  <c r="D1952" i="24" s="1"/>
  <c r="D1953" i="24" s="1"/>
  <c r="D1954" i="24" s="1"/>
  <c r="D1955" i="24" s="1"/>
  <c r="D1956" i="24" s="1"/>
  <c r="D1957" i="24" s="1"/>
  <c r="D1958" i="24" s="1"/>
  <c r="D1959" i="24" s="1"/>
  <c r="D1960" i="24" s="1"/>
  <c r="D1961" i="24" s="1"/>
  <c r="D1962" i="24" s="1"/>
  <c r="D1963" i="24" s="1"/>
  <c r="D1964" i="24" s="1"/>
  <c r="D1965" i="24" s="1"/>
  <c r="D1966" i="24" s="1"/>
  <c r="D1967" i="24" s="1"/>
  <c r="D1968" i="24" s="1"/>
  <c r="D1969" i="24" s="1"/>
  <c r="D1970" i="24" s="1"/>
  <c r="D1971" i="24" s="1"/>
  <c r="D1972" i="24" s="1"/>
  <c r="D1973" i="24" s="1"/>
  <c r="D1974" i="24" s="1"/>
  <c r="D1975" i="24" s="1"/>
  <c r="D1976" i="24" s="1"/>
  <c r="D1977" i="24" s="1"/>
  <c r="D1978" i="24" s="1"/>
  <c r="D1979" i="24" s="1"/>
  <c r="D1980" i="24" s="1"/>
  <c r="D1981" i="24" s="1"/>
  <c r="D1982" i="24" s="1"/>
  <c r="D1983" i="24" s="1"/>
  <c r="D1984" i="24" s="1"/>
  <c r="D1985" i="24" s="1"/>
  <c r="D1986" i="24" s="1"/>
  <c r="D1987" i="24" s="1"/>
  <c r="D1988" i="24" s="1"/>
  <c r="D1989" i="24" s="1"/>
  <c r="D1990" i="24" s="1"/>
  <c r="D1991" i="24" s="1"/>
  <c r="D1992" i="24" s="1"/>
  <c r="D1993" i="24" s="1"/>
  <c r="D1994" i="24" s="1"/>
  <c r="D1995" i="24" s="1"/>
  <c r="D1996" i="24" s="1"/>
  <c r="D1997" i="24" s="1"/>
  <c r="D1998" i="24" s="1"/>
  <c r="D1999" i="24" s="1"/>
  <c r="D2000" i="24" s="1"/>
  <c r="D2001" i="24" s="1"/>
  <c r="D2002" i="24" s="1"/>
  <c r="D2003" i="24" s="1"/>
  <c r="D2004" i="24" s="1"/>
  <c r="D2005" i="24" s="1"/>
  <c r="D2006" i="24" s="1"/>
  <c r="D2007" i="24" s="1"/>
  <c r="D2008" i="24" s="1"/>
  <c r="D2009" i="24" s="1"/>
  <c r="D2010" i="24" s="1"/>
  <c r="D2011" i="24" s="1"/>
  <c r="D2012" i="24" s="1"/>
  <c r="D2013" i="24" s="1"/>
  <c r="D2014" i="24" s="1"/>
  <c r="D2015" i="24" s="1"/>
  <c r="D2016" i="24" s="1"/>
  <c r="D2017" i="24" s="1"/>
  <c r="D2018" i="24" s="1"/>
  <c r="D2019" i="24" s="1"/>
  <c r="D2020" i="24" s="1"/>
  <c r="D2021" i="24" s="1"/>
  <c r="D2022" i="24" s="1"/>
  <c r="D2023" i="24" s="1"/>
  <c r="D2024" i="24" s="1"/>
  <c r="D2025" i="24" s="1"/>
  <c r="D2026" i="24" s="1"/>
  <c r="D2027" i="24" s="1"/>
  <c r="D2028" i="24" s="1"/>
  <c r="D2029" i="24" s="1"/>
  <c r="D2030" i="24" s="1"/>
  <c r="D2031" i="24" s="1"/>
  <c r="D2032" i="24" s="1"/>
  <c r="D2033" i="24" s="1"/>
  <c r="D2034" i="24" s="1"/>
  <c r="D2035" i="24" s="1"/>
  <c r="D2036" i="24" s="1"/>
  <c r="D2037" i="24" s="1"/>
  <c r="D2038" i="24" s="1"/>
  <c r="D2039" i="24" s="1"/>
  <c r="D2040" i="24" s="1"/>
  <c r="D2041" i="24" s="1"/>
  <c r="D2042" i="24" s="1"/>
  <c r="D2043" i="24" s="1"/>
  <c r="D2044" i="24" s="1"/>
  <c r="D2045" i="24" s="1"/>
  <c r="D2046" i="24" s="1"/>
  <c r="D2047" i="24" s="1"/>
  <c r="D2048" i="24" s="1"/>
  <c r="D2049" i="24" s="1"/>
  <c r="D2050" i="24" s="1"/>
  <c r="D2051" i="24" s="1"/>
  <c r="D2052" i="24" s="1"/>
  <c r="D2053" i="24" s="1"/>
  <c r="D2054" i="24" s="1"/>
  <c r="D2055" i="24" s="1"/>
  <c r="D2056" i="24" s="1"/>
  <c r="D2057" i="24" s="1"/>
  <c r="D2058" i="24" s="1"/>
  <c r="D2059" i="24" s="1"/>
  <c r="D2060" i="24" s="1"/>
  <c r="D2061" i="24" s="1"/>
  <c r="D2062" i="24" s="1"/>
  <c r="D2063" i="24" s="1"/>
  <c r="D2064" i="24" s="1"/>
  <c r="D2065" i="24" s="1"/>
  <c r="D2066" i="24" s="1"/>
  <c r="D2067" i="24" s="1"/>
  <c r="D2068" i="24" s="1"/>
  <c r="D2069" i="24" s="1"/>
  <c r="D2070" i="24" s="1"/>
  <c r="D2071" i="24" s="1"/>
  <c r="D2072" i="24" s="1"/>
  <c r="D2073" i="24" s="1"/>
  <c r="D2074" i="24" s="1"/>
  <c r="D2075" i="24" s="1"/>
  <c r="D2076" i="24" s="1"/>
  <c r="D2077" i="24" s="1"/>
  <c r="D2078" i="24" s="1"/>
  <c r="D2079" i="24" s="1"/>
  <c r="D2080" i="24" s="1"/>
  <c r="D2081" i="24" s="1"/>
  <c r="D2082" i="24" s="1"/>
  <c r="D2083" i="24" s="1"/>
  <c r="D2084" i="24" s="1"/>
  <c r="D2085" i="24" s="1"/>
  <c r="D2086" i="24" s="1"/>
  <c r="D2087" i="24" s="1"/>
  <c r="D2088" i="24" s="1"/>
  <c r="D2089" i="24" s="1"/>
  <c r="D2090" i="24" s="1"/>
  <c r="D2091" i="24" s="1"/>
  <c r="D2092" i="24" s="1"/>
  <c r="D2093" i="24" s="1"/>
  <c r="D2094" i="24" s="1"/>
  <c r="D2095" i="24" s="1"/>
  <c r="D2096" i="24" s="1"/>
  <c r="D2097" i="24" s="1"/>
  <c r="D2098" i="24" s="1"/>
  <c r="D2099" i="24" s="1"/>
  <c r="D2100" i="24" s="1"/>
  <c r="D2101" i="24" s="1"/>
  <c r="D2102" i="24" s="1"/>
  <c r="D2103" i="24" s="1"/>
  <c r="D2104" i="24" s="1"/>
  <c r="D2105" i="24" s="1"/>
  <c r="D2106" i="24" s="1"/>
  <c r="D2107" i="24" s="1"/>
  <c r="D2108" i="24" s="1"/>
  <c r="D2109" i="24" s="1"/>
  <c r="D2110" i="24" s="1"/>
  <c r="D2111" i="24" s="1"/>
  <c r="D2112" i="24" s="1"/>
  <c r="D2113" i="24" s="1"/>
  <c r="D2114" i="24" s="1"/>
  <c r="D2115" i="24" s="1"/>
  <c r="D2116" i="24" s="1"/>
  <c r="D2117" i="24" s="1"/>
  <c r="D2118" i="24" s="1"/>
  <c r="D2119" i="24" s="1"/>
  <c r="D2120" i="24" s="1"/>
  <c r="D2121" i="24" s="1"/>
  <c r="D2122" i="24" s="1"/>
  <c r="D2123" i="24" s="1"/>
  <c r="D2124" i="24" s="1"/>
  <c r="D2125" i="24" s="1"/>
  <c r="D2126" i="24" s="1"/>
  <c r="D2127" i="24" s="1"/>
  <c r="D2128" i="24" s="1"/>
  <c r="D2129" i="24" s="1"/>
  <c r="D2130" i="24" s="1"/>
  <c r="D2131" i="24" s="1"/>
  <c r="D2132" i="24" s="1"/>
  <c r="D2133" i="24" s="1"/>
  <c r="D2134" i="24" s="1"/>
  <c r="D2135" i="24" s="1"/>
  <c r="D2136" i="24" s="1"/>
  <c r="D2137" i="24" s="1"/>
  <c r="D2138" i="24" s="1"/>
  <c r="D2139" i="24" s="1"/>
  <c r="D2140" i="24" s="1"/>
  <c r="D2141" i="24" s="1"/>
  <c r="D2142" i="24" s="1"/>
  <c r="D2143" i="24" s="1"/>
  <c r="D2144" i="24" s="1"/>
  <c r="D2145" i="24" s="1"/>
  <c r="D2146" i="24" s="1"/>
  <c r="D2147" i="24" s="1"/>
  <c r="D2148" i="24" s="1"/>
  <c r="D2149" i="24" s="1"/>
  <c r="D2150" i="24" s="1"/>
  <c r="D2151" i="24" s="1"/>
  <c r="D2152" i="24" s="1"/>
  <c r="D2153" i="24" s="1"/>
  <c r="D2154" i="24" s="1"/>
  <c r="D2155" i="24" s="1"/>
  <c r="D2156" i="24" s="1"/>
  <c r="D2157" i="24" s="1"/>
  <c r="D2158" i="24" s="1"/>
  <c r="D2159" i="24" s="1"/>
  <c r="D2160" i="24" s="1"/>
  <c r="D2161" i="24" s="1"/>
  <c r="D2162" i="24" s="1"/>
  <c r="D2163" i="24" s="1"/>
  <c r="D2164" i="24" s="1"/>
  <c r="D2165" i="24" s="1"/>
  <c r="D2166" i="24" s="1"/>
  <c r="D2167" i="24" s="1"/>
  <c r="D2168" i="24" s="1"/>
  <c r="D2169" i="24" s="1"/>
  <c r="D2170" i="24" s="1"/>
  <c r="D2171" i="24" s="1"/>
  <c r="D2172" i="24" s="1"/>
  <c r="D2173" i="24" s="1"/>
  <c r="D2174" i="24" s="1"/>
  <c r="D2175" i="24" s="1"/>
  <c r="D2176" i="24" s="1"/>
  <c r="D2177" i="24" s="1"/>
  <c r="D2178" i="24" s="1"/>
  <c r="D2179" i="24" s="1"/>
  <c r="D2180" i="24" s="1"/>
  <c r="D2181" i="24" s="1"/>
  <c r="D2182" i="24" s="1"/>
  <c r="D2183" i="24" s="1"/>
  <c r="D2184" i="24" s="1"/>
  <c r="D2185" i="24" s="1"/>
  <c r="D2186" i="24" s="1"/>
  <c r="D2187" i="24" s="1"/>
  <c r="D2188" i="24" s="1"/>
  <c r="D2189" i="24" s="1"/>
  <c r="D2190" i="24" s="1"/>
  <c r="D2191" i="24" s="1"/>
  <c r="D2192" i="24" s="1"/>
  <c r="D2193" i="24" s="1"/>
  <c r="D2194" i="24" s="1"/>
  <c r="D2195" i="24" s="1"/>
  <c r="D2196" i="24" s="1"/>
  <c r="D2197" i="24" s="1"/>
  <c r="D2198" i="24" s="1"/>
  <c r="D2199" i="24" s="1"/>
  <c r="D2200" i="24" s="1"/>
  <c r="D2201" i="24" s="1"/>
  <c r="D2202" i="24" s="1"/>
  <c r="D2203" i="24" s="1"/>
  <c r="D2204" i="24" s="1"/>
  <c r="D2205" i="24" s="1"/>
  <c r="D2206" i="24" s="1"/>
  <c r="D2207" i="24" s="1"/>
  <c r="D2208" i="24" s="1"/>
  <c r="D2209" i="24" s="1"/>
  <c r="D2210" i="24" s="1"/>
  <c r="D2211" i="24" s="1"/>
  <c r="D2212" i="24" s="1"/>
  <c r="D2213" i="24" s="1"/>
  <c r="D2214" i="24" s="1"/>
  <c r="D2215" i="24" s="1"/>
  <c r="D2216" i="24" s="1"/>
  <c r="D2217" i="24" s="1"/>
  <c r="D2218" i="24" s="1"/>
  <c r="D2219" i="24" s="1"/>
  <c r="D2220" i="24" s="1"/>
  <c r="D2221" i="24" s="1"/>
  <c r="D2222" i="24" s="1"/>
  <c r="D2223" i="24" s="1"/>
  <c r="D2224" i="24" s="1"/>
  <c r="D2225" i="24" s="1"/>
  <c r="D2226" i="24" s="1"/>
  <c r="D2227" i="24" s="1"/>
  <c r="D2228" i="24" s="1"/>
  <c r="D2229" i="24" s="1"/>
  <c r="D2230" i="24" s="1"/>
  <c r="D2231" i="24" s="1"/>
  <c r="D2232" i="24" s="1"/>
  <c r="D2233" i="24" s="1"/>
  <c r="D2234" i="24" s="1"/>
  <c r="D2235" i="24" s="1"/>
  <c r="D2236" i="24" s="1"/>
  <c r="D2237" i="24" s="1"/>
  <c r="D2238" i="24" s="1"/>
  <c r="D2239" i="24" s="1"/>
  <c r="D2240" i="24" s="1"/>
  <c r="D2241" i="24" s="1"/>
  <c r="D2242" i="24" s="1"/>
  <c r="D2243" i="24" s="1"/>
  <c r="D2244" i="24" s="1"/>
  <c r="D2245" i="24" s="1"/>
  <c r="D2246" i="24" s="1"/>
  <c r="D2247" i="24" s="1"/>
  <c r="D2248" i="24" s="1"/>
  <c r="D2249" i="24" s="1"/>
  <c r="D2250" i="24" s="1"/>
  <c r="D2251" i="24" s="1"/>
  <c r="D2252" i="24" s="1"/>
  <c r="D2253" i="24" s="1"/>
  <c r="D2254" i="24" s="1"/>
  <c r="D2255" i="24" s="1"/>
  <c r="D2256" i="24" s="1"/>
  <c r="D2257" i="24" s="1"/>
  <c r="D2258" i="24" s="1"/>
  <c r="D2259" i="24" s="1"/>
  <c r="D2260" i="24" s="1"/>
  <c r="D2261" i="24" s="1"/>
  <c r="D2262" i="24" s="1"/>
  <c r="D2263" i="24" s="1"/>
  <c r="D2264" i="24" s="1"/>
  <c r="D2265" i="24" s="1"/>
  <c r="D2266" i="24" s="1"/>
  <c r="D2267" i="24" s="1"/>
  <c r="D2268" i="24" s="1"/>
  <c r="D2269" i="24" s="1"/>
  <c r="D2270" i="24" s="1"/>
  <c r="D2271" i="24" s="1"/>
  <c r="D2272" i="24" s="1"/>
  <c r="D2273" i="24" s="1"/>
  <c r="D2274" i="24" s="1"/>
  <c r="D2275" i="24" s="1"/>
  <c r="D2276" i="24" s="1"/>
  <c r="D2277" i="24" s="1"/>
  <c r="D2278" i="24" s="1"/>
  <c r="D2279" i="24" s="1"/>
  <c r="D2280" i="24" s="1"/>
  <c r="D2281" i="24" s="1"/>
  <c r="D2282" i="24" s="1"/>
  <c r="D2283" i="24" s="1"/>
  <c r="D2284" i="24" s="1"/>
  <c r="D2285" i="24" s="1"/>
  <c r="D2286" i="24" s="1"/>
  <c r="D2287" i="24" s="1"/>
  <c r="D2288" i="24" s="1"/>
  <c r="D2289" i="24" s="1"/>
  <c r="D2290" i="24" s="1"/>
  <c r="D2291" i="24" s="1"/>
  <c r="D2292" i="24" s="1"/>
  <c r="D2293" i="24" s="1"/>
  <c r="D2294" i="24" s="1"/>
  <c r="D2295" i="24" s="1"/>
  <c r="D2296" i="24" s="1"/>
  <c r="D2297" i="24" s="1"/>
  <c r="D2298" i="24" s="1"/>
  <c r="D2299" i="24" s="1"/>
  <c r="D2300" i="24" s="1"/>
  <c r="D2301" i="24" s="1"/>
  <c r="D2302" i="24" s="1"/>
  <c r="D2303" i="24" s="1"/>
  <c r="D2304" i="24" s="1"/>
  <c r="D2305" i="24" s="1"/>
  <c r="D2306" i="24" s="1"/>
  <c r="D2307" i="24" s="1"/>
  <c r="D2308" i="24" s="1"/>
  <c r="D2309" i="24" s="1"/>
  <c r="D2310" i="24" s="1"/>
  <c r="D2311" i="24" s="1"/>
  <c r="D2312" i="24" s="1"/>
  <c r="D2313" i="24" s="1"/>
  <c r="D2314" i="24" s="1"/>
  <c r="D2315" i="24" s="1"/>
  <c r="D2316" i="24" s="1"/>
  <c r="D2317" i="24" s="1"/>
  <c r="D2318" i="24" s="1"/>
  <c r="D2319" i="24" s="1"/>
  <c r="D2320" i="24" s="1"/>
  <c r="D2321" i="24" s="1"/>
  <c r="D2322" i="24" s="1"/>
  <c r="D2323" i="24" s="1"/>
  <c r="D2324" i="24" s="1"/>
  <c r="D2325" i="24" s="1"/>
  <c r="D2326" i="24" s="1"/>
  <c r="D2327" i="24" s="1"/>
  <c r="D2328" i="24" s="1"/>
  <c r="D2329" i="24" s="1"/>
  <c r="D2330" i="24" s="1"/>
  <c r="D2331" i="24" s="1"/>
  <c r="D2332" i="24" s="1"/>
  <c r="D2333" i="24" s="1"/>
  <c r="D2334" i="24" s="1"/>
  <c r="D2335" i="24" s="1"/>
  <c r="D2336" i="24" s="1"/>
  <c r="D2337" i="24" s="1"/>
  <c r="D2338" i="24" s="1"/>
  <c r="D2339" i="24" s="1"/>
  <c r="D2340" i="24" s="1"/>
  <c r="D2341" i="24" s="1"/>
  <c r="D2342" i="24" s="1"/>
  <c r="D2343" i="24" s="1"/>
  <c r="D2344" i="24" s="1"/>
  <c r="D2345" i="24" s="1"/>
  <c r="D2346" i="24" s="1"/>
  <c r="D2347" i="24" s="1"/>
  <c r="D2348" i="24" s="1"/>
  <c r="D2349" i="24" s="1"/>
  <c r="D2350" i="24" s="1"/>
  <c r="D2351" i="24" s="1"/>
  <c r="D2352" i="24" s="1"/>
  <c r="D2353" i="24" s="1"/>
  <c r="D2354" i="24" s="1"/>
  <c r="D2355" i="24" s="1"/>
  <c r="D2356" i="24" s="1"/>
  <c r="D2357" i="24" s="1"/>
  <c r="D2358" i="24" s="1"/>
  <c r="D2359" i="24" s="1"/>
  <c r="D2360" i="24" s="1"/>
  <c r="D2361" i="24" s="1"/>
  <c r="D2362" i="24" s="1"/>
  <c r="D2363" i="24" s="1"/>
  <c r="D2364" i="24" s="1"/>
  <c r="D2365" i="24" s="1"/>
  <c r="D2366" i="24" s="1"/>
  <c r="D2367" i="24" s="1"/>
  <c r="D2368" i="24" s="1"/>
  <c r="D2369" i="24" s="1"/>
  <c r="D2370" i="24" s="1"/>
  <c r="D2371" i="24" s="1"/>
  <c r="D2372" i="24" s="1"/>
  <c r="D2373" i="24" s="1"/>
  <c r="D2374" i="24" s="1"/>
  <c r="D2375" i="24" s="1"/>
  <c r="D2376" i="24" s="1"/>
  <c r="D2377" i="24" s="1"/>
  <c r="D2378" i="24" s="1"/>
  <c r="D2379" i="24" s="1"/>
  <c r="D2380" i="24" s="1"/>
  <c r="D2381" i="24" s="1"/>
  <c r="D2382" i="24" s="1"/>
  <c r="D2383" i="24" s="1"/>
  <c r="D2384" i="24" s="1"/>
  <c r="D2385" i="24" s="1"/>
  <c r="D2386" i="24" s="1"/>
  <c r="D2387" i="24" s="1"/>
  <c r="D2388" i="24" s="1"/>
  <c r="D2389" i="24" s="1"/>
  <c r="D2390" i="24" s="1"/>
  <c r="D2391" i="24" s="1"/>
  <c r="D2392" i="24" s="1"/>
  <c r="D2393" i="24" s="1"/>
  <c r="D2394" i="24" s="1"/>
  <c r="D2395" i="24" s="1"/>
  <c r="D2396" i="24" s="1"/>
  <c r="D2397" i="24" s="1"/>
  <c r="D2398" i="24" s="1"/>
  <c r="D2399" i="24" s="1"/>
  <c r="D2400" i="24" s="1"/>
  <c r="D2401" i="24" s="1"/>
  <c r="D2402" i="24" s="1"/>
  <c r="D2403" i="24" s="1"/>
  <c r="D2404" i="24" s="1"/>
  <c r="D2405" i="24" s="1"/>
  <c r="D2406" i="24" s="1"/>
  <c r="D2407" i="24" s="1"/>
  <c r="D2408" i="24" s="1"/>
  <c r="D2409" i="24" s="1"/>
  <c r="D2410" i="24" s="1"/>
  <c r="D2411" i="24" s="1"/>
  <c r="D2412" i="24" s="1"/>
  <c r="D2413" i="24" s="1"/>
  <c r="D2414" i="24" s="1"/>
  <c r="D2415" i="24" s="1"/>
  <c r="D2416" i="24" s="1"/>
  <c r="D2417" i="24" s="1"/>
  <c r="D2418" i="24" s="1"/>
  <c r="D2419" i="24" s="1"/>
  <c r="D2420" i="24" s="1"/>
  <c r="D2421" i="24" s="1"/>
  <c r="D2422" i="24" s="1"/>
  <c r="D2423" i="24" s="1"/>
  <c r="D2424" i="24" s="1"/>
  <c r="D2425" i="24" s="1"/>
  <c r="D2426" i="24" s="1"/>
  <c r="D2427" i="24" s="1"/>
  <c r="D2428" i="24" s="1"/>
  <c r="D2429" i="24" s="1"/>
  <c r="D2430" i="24" s="1"/>
  <c r="D2431" i="24" s="1"/>
  <c r="D2432" i="24" s="1"/>
  <c r="D2433" i="24" s="1"/>
  <c r="D2434" i="24" s="1"/>
  <c r="D2435" i="24" s="1"/>
  <c r="D2436" i="24" s="1"/>
  <c r="D2437" i="24" s="1"/>
  <c r="D2438" i="24" s="1"/>
  <c r="D2439" i="24" s="1"/>
  <c r="D2440" i="24" s="1"/>
  <c r="D2441" i="24" s="1"/>
  <c r="D2442" i="24" s="1"/>
  <c r="D2443" i="24" s="1"/>
  <c r="D2444" i="24" s="1"/>
  <c r="D2445" i="24" s="1"/>
  <c r="D2446" i="24" s="1"/>
  <c r="D2447" i="24" s="1"/>
  <c r="D2448" i="24" s="1"/>
  <c r="D2449" i="24" s="1"/>
  <c r="D2450" i="24" s="1"/>
  <c r="D2451" i="24" s="1"/>
  <c r="D2452" i="24" s="1"/>
  <c r="D2453" i="24" s="1"/>
  <c r="D2454" i="24" s="1"/>
  <c r="D2455" i="24" s="1"/>
  <c r="D2456" i="24" s="1"/>
  <c r="D2457" i="24" s="1"/>
  <c r="D2458" i="24" s="1"/>
  <c r="D2459" i="24" s="1"/>
  <c r="D2460" i="24" s="1"/>
  <c r="D2461" i="24" s="1"/>
  <c r="D2462" i="24" s="1"/>
  <c r="D2463" i="24" s="1"/>
  <c r="D2464" i="24" s="1"/>
  <c r="D2465" i="24" s="1"/>
  <c r="D2466" i="24" s="1"/>
  <c r="D2467" i="24" s="1"/>
  <c r="D2468" i="24" s="1"/>
  <c r="D2469" i="24" s="1"/>
  <c r="D2470" i="24" s="1"/>
  <c r="D2471" i="24" s="1"/>
  <c r="D2472" i="24" s="1"/>
  <c r="D2473" i="24" s="1"/>
  <c r="D2474" i="24" s="1"/>
  <c r="D2475" i="24" s="1"/>
  <c r="D2476" i="24" s="1"/>
  <c r="D2477" i="24" s="1"/>
  <c r="D2478" i="24" s="1"/>
  <c r="D2479" i="24" s="1"/>
  <c r="D2480" i="24" s="1"/>
  <c r="D2481" i="24" s="1"/>
  <c r="D2482" i="24" s="1"/>
  <c r="D2483" i="24" s="1"/>
  <c r="D2484" i="24" s="1"/>
  <c r="D2485" i="24" s="1"/>
  <c r="D2486" i="24" s="1"/>
  <c r="D2487" i="24" s="1"/>
  <c r="D2488" i="24" s="1"/>
  <c r="D2489" i="24" s="1"/>
  <c r="D2490" i="24" s="1"/>
  <c r="D2491" i="24" s="1"/>
  <c r="D2492" i="24" s="1"/>
  <c r="D2493" i="24" s="1"/>
  <c r="D2494" i="24" s="1"/>
  <c r="D2495" i="24" s="1"/>
  <c r="D2496" i="24" s="1"/>
  <c r="D2497" i="24" s="1"/>
  <c r="D2498" i="24" s="1"/>
  <c r="D2499" i="24" s="1"/>
  <c r="D2500" i="24" s="1"/>
  <c r="D2501" i="24" s="1"/>
  <c r="D2502" i="24" s="1"/>
  <c r="D2503" i="24" s="1"/>
  <c r="D2504" i="24" s="1"/>
  <c r="D2505" i="24" s="1"/>
  <c r="D2506" i="24" s="1"/>
  <c r="D2507" i="24" s="1"/>
  <c r="D2508" i="24" s="1"/>
  <c r="D2509" i="24" s="1"/>
  <c r="D2510" i="24" s="1"/>
  <c r="D2511" i="24" s="1"/>
  <c r="D2512" i="24" s="1"/>
  <c r="D2513" i="24" s="1"/>
  <c r="D2514" i="24" s="1"/>
  <c r="D2515" i="24" s="1"/>
  <c r="D2516" i="24" s="1"/>
  <c r="D2517" i="24" s="1"/>
  <c r="D2518" i="24" s="1"/>
  <c r="D2519" i="24" s="1"/>
  <c r="D2520" i="24" s="1"/>
  <c r="D2521" i="24" s="1"/>
  <c r="D2522" i="24" s="1"/>
  <c r="D2523" i="24" s="1"/>
  <c r="D2524" i="24" s="1"/>
  <c r="D2525" i="24" s="1"/>
  <c r="D2526" i="24" s="1"/>
  <c r="D2527" i="24" s="1"/>
  <c r="D2528" i="24" s="1"/>
  <c r="D2529" i="24" s="1"/>
  <c r="D2530" i="24" s="1"/>
  <c r="D2531" i="24" s="1"/>
  <c r="D2532" i="24" s="1"/>
  <c r="D2533" i="24" s="1"/>
  <c r="D2534" i="24" s="1"/>
  <c r="D2535" i="24" s="1"/>
  <c r="D2536" i="24" s="1"/>
  <c r="D2537" i="24" s="1"/>
  <c r="D2538" i="24" s="1"/>
  <c r="D2539" i="24" s="1"/>
  <c r="D2540" i="24" s="1"/>
  <c r="D2541" i="24" s="1"/>
  <c r="D2542" i="24" s="1"/>
  <c r="D2543" i="24" s="1"/>
  <c r="D2544" i="24" s="1"/>
  <c r="D2545" i="24" s="1"/>
  <c r="D2546" i="24" s="1"/>
  <c r="D2547" i="24" s="1"/>
  <c r="D2548" i="24" s="1"/>
  <c r="D2549" i="24" s="1"/>
  <c r="D2550" i="24" s="1"/>
  <c r="D2551" i="24" s="1"/>
  <c r="D2552" i="24" s="1"/>
  <c r="D2553" i="24" s="1"/>
  <c r="D2554" i="24" s="1"/>
  <c r="D2555" i="24" s="1"/>
  <c r="D2556" i="24" s="1"/>
  <c r="D2557" i="24" s="1"/>
  <c r="D2558" i="24" s="1"/>
  <c r="D2559" i="24" s="1"/>
  <c r="D2560" i="24" s="1"/>
  <c r="D2561" i="24" s="1"/>
  <c r="D2562" i="24" s="1"/>
  <c r="D2563" i="24" s="1"/>
  <c r="D2564" i="24" s="1"/>
  <c r="D2565" i="24" s="1"/>
  <c r="D2566" i="24" s="1"/>
  <c r="D2567" i="24" s="1"/>
  <c r="D2568" i="24" s="1"/>
  <c r="D2569" i="24" s="1"/>
  <c r="D2570" i="24" s="1"/>
  <c r="D2571" i="24" s="1"/>
  <c r="D2572" i="24" s="1"/>
  <c r="D2573" i="24" s="1"/>
  <c r="D2574" i="24" s="1"/>
  <c r="D2575" i="24" s="1"/>
  <c r="D2576" i="24" s="1"/>
  <c r="D2577" i="24" s="1"/>
  <c r="D2578" i="24" s="1"/>
  <c r="D2579" i="24" s="1"/>
  <c r="D2580" i="24" s="1"/>
  <c r="D2581" i="24" s="1"/>
  <c r="D2582" i="24" s="1"/>
  <c r="D2583" i="24" s="1"/>
  <c r="D2584" i="24" s="1"/>
  <c r="D2585" i="24" s="1"/>
  <c r="D2586" i="24" s="1"/>
  <c r="D2587" i="24" s="1"/>
  <c r="D2588" i="24" s="1"/>
  <c r="D2589" i="24" s="1"/>
  <c r="D2590" i="24" s="1"/>
  <c r="D2591" i="24" s="1"/>
  <c r="D2592" i="24" s="1"/>
  <c r="D2593" i="24" s="1"/>
  <c r="D2594" i="24" s="1"/>
  <c r="D2595" i="24" s="1"/>
  <c r="D2596" i="24" s="1"/>
  <c r="D2597" i="24" s="1"/>
  <c r="D2598" i="24" s="1"/>
  <c r="D2599" i="24" s="1"/>
  <c r="D2600" i="24" s="1"/>
  <c r="D2601" i="24" s="1"/>
  <c r="D2602" i="24" s="1"/>
  <c r="D2603" i="24" s="1"/>
  <c r="D2604" i="24" s="1"/>
  <c r="D2605" i="24" s="1"/>
  <c r="D2607" i="24" s="1"/>
  <c r="D2608" i="24" s="1"/>
  <c r="D2609" i="24" s="1"/>
  <c r="D2610" i="24" s="1"/>
  <c r="D2611" i="24" s="1"/>
  <c r="D2612" i="24" s="1"/>
  <c r="D2613" i="24" s="1"/>
  <c r="D2614" i="24" s="1"/>
  <c r="D2615" i="24" s="1"/>
  <c r="D2616" i="24" s="1"/>
  <c r="D2617" i="24" s="1"/>
  <c r="D2618" i="24" s="1"/>
  <c r="D2619" i="24" s="1"/>
  <c r="D2620" i="24" s="1"/>
  <c r="D2621" i="24" s="1"/>
  <c r="D2622" i="24" s="1"/>
  <c r="D2623" i="24" s="1"/>
  <c r="D2624" i="24" s="1"/>
  <c r="D2606" i="24" s="1"/>
  <c r="D2625" i="24" s="1"/>
  <c r="D2626" i="24" s="1"/>
  <c r="D2627" i="24" s="1"/>
  <c r="D2628" i="24" s="1"/>
  <c r="D2629" i="24" s="1"/>
  <c r="D2630" i="24" s="1"/>
  <c r="D2631" i="24" s="1"/>
  <c r="D2632" i="24" s="1"/>
  <c r="D2633" i="24" s="1"/>
  <c r="D2634" i="24" s="1"/>
  <c r="D2635" i="24" s="1"/>
  <c r="D2636" i="24" s="1"/>
  <c r="D2637" i="24" s="1"/>
  <c r="D2638" i="24" s="1"/>
  <c r="D2639" i="24" s="1"/>
  <c r="D2640" i="24" s="1"/>
  <c r="D2641" i="24" s="1"/>
  <c r="D2642" i="24" s="1"/>
  <c r="D2643" i="24" s="1"/>
  <c r="D2644" i="24" s="1"/>
  <c r="D2645" i="24" s="1"/>
  <c r="D2646" i="24" s="1"/>
  <c r="D2647" i="24" s="1"/>
  <c r="D2648" i="24" s="1"/>
  <c r="D2649" i="24" s="1"/>
  <c r="D2650" i="24" s="1"/>
  <c r="D2651" i="24" s="1"/>
  <c r="D2652" i="24" s="1"/>
  <c r="D2653" i="24" s="1"/>
  <c r="D2654" i="24" s="1"/>
  <c r="D2655" i="24" s="1"/>
  <c r="D2656" i="24" s="1"/>
  <c r="D2657" i="24" s="1"/>
  <c r="D2658" i="24" s="1"/>
  <c r="D2659" i="24" s="1"/>
  <c r="D2660" i="24" s="1"/>
  <c r="D2661" i="24" s="1"/>
  <c r="D2662" i="24" s="1"/>
  <c r="D2663" i="24" s="1"/>
  <c r="D2664" i="24" s="1"/>
  <c r="D2665" i="24" s="1"/>
  <c r="D2666" i="24" s="1"/>
  <c r="D2667" i="24" s="1"/>
  <c r="D2668" i="24" s="1"/>
  <c r="D2669" i="24" s="1"/>
  <c r="D2670" i="24" s="1"/>
  <c r="D2671" i="24" s="1"/>
  <c r="D2672" i="24" s="1"/>
  <c r="D2673" i="24" s="1"/>
  <c r="D2674" i="24" s="1"/>
  <c r="D2675" i="24" s="1"/>
  <c r="D2676" i="24" s="1"/>
  <c r="D2677" i="24" s="1"/>
  <c r="D2678" i="24" s="1"/>
  <c r="D2679" i="24" s="1"/>
  <c r="D2680" i="24" s="1"/>
  <c r="D2681" i="24" s="1"/>
  <c r="D2682" i="24" s="1"/>
  <c r="D2683" i="24" s="1"/>
  <c r="D2684" i="24" s="1"/>
  <c r="D2685" i="24" s="1"/>
  <c r="D2686" i="24" s="1"/>
  <c r="D2687" i="24" s="1"/>
  <c r="D2688" i="24" s="1"/>
  <c r="D2689" i="24" s="1"/>
  <c r="D2690" i="24" s="1"/>
  <c r="D2691" i="24" s="1"/>
  <c r="D2692" i="24" s="1"/>
  <c r="D2693" i="24" s="1"/>
  <c r="D2694" i="24" s="1"/>
  <c r="D2695" i="24" s="1"/>
  <c r="D2696" i="24" s="1"/>
  <c r="D2697" i="24" s="1"/>
  <c r="D2698" i="24" s="1"/>
  <c r="D2699" i="24" s="1"/>
  <c r="D2700" i="24" s="1"/>
  <c r="D2701" i="24" s="1"/>
  <c r="D2702" i="24" s="1"/>
  <c r="D2703" i="24" s="1"/>
  <c r="D2704" i="24" s="1"/>
  <c r="D2705" i="24" s="1"/>
  <c r="D2706" i="24" s="1"/>
  <c r="D2707" i="24" s="1"/>
  <c r="D2708" i="24" s="1"/>
  <c r="D2709" i="24" s="1"/>
  <c r="D2710" i="24" s="1"/>
  <c r="D2711" i="24" s="1"/>
  <c r="D2712" i="24" s="1"/>
  <c r="D2713" i="24" s="1"/>
  <c r="D2714" i="24" s="1"/>
  <c r="D2715" i="24" s="1"/>
  <c r="D2716" i="24" s="1"/>
  <c r="D2717" i="24" s="1"/>
  <c r="D2718" i="24" s="1"/>
  <c r="D2719" i="24" s="1"/>
  <c r="D2720" i="24" s="1"/>
  <c r="D2721" i="24" s="1"/>
  <c r="D2722" i="24" s="1"/>
  <c r="D2723" i="24" s="1"/>
  <c r="D2724" i="24" s="1"/>
  <c r="D2725" i="24" s="1"/>
  <c r="D2726" i="24" s="1"/>
  <c r="D2727" i="24" s="1"/>
  <c r="D2728" i="24" s="1"/>
  <c r="D2729" i="24" s="1"/>
  <c r="D2730" i="24" s="1"/>
  <c r="D2731" i="24" s="1"/>
  <c r="D2732" i="24" s="1"/>
  <c r="D2733" i="24" s="1"/>
  <c r="D2734" i="24" s="1"/>
  <c r="D2735" i="24" s="1"/>
  <c r="D2736" i="24" s="1"/>
  <c r="D2737" i="24" s="1"/>
  <c r="D2738" i="24" s="1"/>
  <c r="D2739" i="24" s="1"/>
  <c r="D2740" i="24" s="1"/>
  <c r="D2741" i="24" s="1"/>
  <c r="D2742" i="24" s="1"/>
  <c r="D2743" i="24" s="1"/>
  <c r="D2744" i="24" s="1"/>
  <c r="D2745" i="24" s="1"/>
  <c r="D2746" i="24" s="1"/>
  <c r="D2747" i="24" s="1"/>
  <c r="D2748" i="24" s="1"/>
  <c r="D2749" i="24" s="1"/>
  <c r="D2750" i="24" s="1"/>
  <c r="D2751" i="24" s="1"/>
  <c r="D2752" i="24" s="1"/>
  <c r="D2753" i="24" s="1"/>
  <c r="D2754" i="24" s="1"/>
  <c r="D2755" i="24" s="1"/>
  <c r="D2756" i="24" s="1"/>
  <c r="D2757" i="24" s="1"/>
  <c r="D2758" i="24" s="1"/>
  <c r="D2759" i="24" s="1"/>
  <c r="D2760" i="24" s="1"/>
  <c r="D2761" i="24" s="1"/>
  <c r="D2762" i="24" s="1"/>
  <c r="D2763" i="24" s="1"/>
  <c r="D2764" i="24" s="1"/>
  <c r="D2765" i="24" s="1"/>
  <c r="D2766" i="24" s="1"/>
  <c r="D2767" i="24" s="1"/>
  <c r="D2768" i="24" s="1"/>
  <c r="D2769" i="24" s="1"/>
  <c r="D2770" i="24" s="1"/>
  <c r="D2771" i="24" s="1"/>
  <c r="D2772" i="24" s="1"/>
  <c r="D2773" i="24" s="1"/>
  <c r="D2774" i="24" s="1"/>
  <c r="D2775" i="24" s="1"/>
  <c r="D2776" i="24" s="1"/>
  <c r="D2777" i="24" s="1"/>
  <c r="D2778" i="24" s="1"/>
  <c r="D2779" i="24" s="1"/>
  <c r="D2780" i="24" s="1"/>
  <c r="D2781" i="24" s="1"/>
  <c r="D2782" i="24" s="1"/>
  <c r="D2783" i="24" s="1"/>
  <c r="D2784" i="24" s="1"/>
  <c r="D2785" i="24" s="1"/>
  <c r="D2786" i="24" s="1"/>
  <c r="D2787" i="24" s="1"/>
  <c r="D2788" i="24" s="1"/>
  <c r="D2789" i="24" s="1"/>
  <c r="D2790" i="24" s="1"/>
  <c r="D2791" i="24" s="1"/>
  <c r="D2792" i="24" s="1"/>
  <c r="D2793" i="24" s="1"/>
  <c r="D2794" i="24" s="1"/>
  <c r="D2795" i="24" s="1"/>
  <c r="D2796" i="24" s="1"/>
  <c r="D2797" i="24" s="1"/>
  <c r="D2798" i="24" s="1"/>
  <c r="D2799" i="24" s="1"/>
  <c r="D2800" i="24" s="1"/>
  <c r="D2801" i="24" s="1"/>
  <c r="D2802" i="24" s="1"/>
  <c r="D2803" i="24" s="1"/>
  <c r="D2804" i="24" s="1"/>
  <c r="D2805" i="24" s="1"/>
  <c r="D2806" i="24" s="1"/>
  <c r="D2807" i="24" s="1"/>
  <c r="D2808" i="24" s="1"/>
  <c r="D2809" i="24" s="1"/>
  <c r="D2810" i="24" s="1"/>
  <c r="D2811" i="24" s="1"/>
  <c r="D2812" i="24" s="1"/>
  <c r="D2813" i="24" s="1"/>
  <c r="D2814" i="24" s="1"/>
  <c r="D2815" i="24" s="1"/>
  <c r="D2816" i="24" s="1"/>
  <c r="D2817" i="24" s="1"/>
  <c r="D2818" i="24" s="1"/>
  <c r="D2819" i="24" s="1"/>
  <c r="D2820" i="24" s="1"/>
  <c r="D2821" i="24" s="1"/>
  <c r="D2822" i="24" s="1"/>
  <c r="D2823" i="24" s="1"/>
  <c r="D2824" i="24" s="1"/>
  <c r="D2825" i="24" s="1"/>
  <c r="D2826" i="24" s="1"/>
  <c r="D2827" i="24" s="1"/>
  <c r="D2828" i="24" s="1"/>
  <c r="D2829" i="24" s="1"/>
  <c r="D2830" i="24" s="1"/>
  <c r="D2831" i="24" s="1"/>
  <c r="D2832" i="24" s="1"/>
  <c r="D2833" i="24" s="1"/>
  <c r="D2834" i="24" s="1"/>
  <c r="D2835" i="24" s="1"/>
  <c r="D2836" i="24" s="1"/>
  <c r="D2837" i="24" s="1"/>
  <c r="D2838" i="24" s="1"/>
  <c r="D2839" i="24" s="1"/>
  <c r="D2840" i="24" s="1"/>
  <c r="D2841" i="24" s="1"/>
  <c r="D2842" i="24" s="1"/>
  <c r="D2843" i="24" s="1"/>
  <c r="D2844" i="24" s="1"/>
  <c r="D2845" i="24" s="1"/>
  <c r="D2846" i="24" s="1"/>
  <c r="D2847" i="24" s="1"/>
  <c r="D2848" i="24" s="1"/>
  <c r="D2849" i="24" s="1"/>
  <c r="D2850" i="24" s="1"/>
  <c r="D2851" i="24" s="1"/>
  <c r="D2852" i="24" s="1"/>
  <c r="D2853" i="24" s="1"/>
  <c r="D2854" i="24" s="1"/>
  <c r="D2855" i="24" s="1"/>
  <c r="D2856" i="24" s="1"/>
  <c r="D2857" i="24" s="1"/>
  <c r="D2858" i="24" s="1"/>
  <c r="D2859" i="24" s="1"/>
  <c r="D2860" i="24" s="1"/>
  <c r="D2861" i="24" s="1"/>
  <c r="D2862" i="24" s="1"/>
  <c r="D2863" i="24" s="1"/>
  <c r="D2864" i="24" s="1"/>
  <c r="D2865" i="24" s="1"/>
  <c r="D2866" i="24" s="1"/>
  <c r="D2867" i="24" s="1"/>
  <c r="D2868" i="24" s="1"/>
  <c r="D2869" i="24" s="1"/>
  <c r="D2870" i="24" s="1"/>
  <c r="D2871" i="24" s="1"/>
  <c r="D2872" i="24" s="1"/>
  <c r="D2873" i="24" s="1"/>
  <c r="D2874" i="24" s="1"/>
  <c r="D2875" i="24" s="1"/>
  <c r="D2876" i="24" s="1"/>
  <c r="D2877" i="24" s="1"/>
  <c r="D2878" i="24" s="1"/>
  <c r="D2879" i="24" s="1"/>
  <c r="D2880" i="24" s="1"/>
  <c r="D2881" i="24" s="1"/>
  <c r="D2882" i="24" s="1"/>
  <c r="D2883" i="24" s="1"/>
  <c r="D2884" i="24" s="1"/>
  <c r="D2885" i="24" s="1"/>
  <c r="D2886" i="24" s="1"/>
  <c r="D2887" i="24" s="1"/>
  <c r="D2888" i="24" s="1"/>
  <c r="D2889" i="24" s="1"/>
  <c r="D2890" i="24" s="1"/>
  <c r="D2891" i="24" s="1"/>
  <c r="D2892" i="24" s="1"/>
  <c r="D2893" i="24" s="1"/>
  <c r="D2894" i="24" s="1"/>
  <c r="D2895" i="24" s="1"/>
  <c r="D2896" i="24" s="1"/>
  <c r="D2897" i="24" s="1"/>
  <c r="D2898" i="24" s="1"/>
  <c r="D2899" i="24" s="1"/>
  <c r="D2900" i="24" s="1"/>
  <c r="D2901" i="24" s="1"/>
  <c r="D2902" i="24" s="1"/>
  <c r="D2903" i="24" s="1"/>
  <c r="D2904" i="24" s="1"/>
  <c r="D2905" i="24" s="1"/>
  <c r="D2906" i="24" s="1"/>
  <c r="D2907" i="24" s="1"/>
  <c r="D2908" i="24" s="1"/>
  <c r="D2909" i="24" s="1"/>
  <c r="D2910" i="24" s="1"/>
  <c r="D2911" i="24" s="1"/>
  <c r="D2912" i="24" s="1"/>
  <c r="D2913" i="24" s="1"/>
  <c r="D2914" i="24" s="1"/>
  <c r="D2915" i="24" s="1"/>
  <c r="D2916" i="24" s="1"/>
  <c r="D2917" i="24" s="1"/>
  <c r="D2918" i="24" s="1"/>
  <c r="D2919" i="24" s="1"/>
  <c r="D2920" i="24" s="1"/>
  <c r="D2921" i="24" s="1"/>
  <c r="D2922" i="24" s="1"/>
  <c r="D2923" i="24" s="1"/>
  <c r="D2924" i="24" s="1"/>
  <c r="D2925" i="24" s="1"/>
  <c r="D2926" i="24" s="1"/>
  <c r="D2927" i="24" s="1"/>
  <c r="D2928" i="24" s="1"/>
  <c r="D2929" i="24" s="1"/>
  <c r="D2930" i="24" s="1"/>
  <c r="D2931" i="24" s="1"/>
  <c r="D2932" i="24" s="1"/>
  <c r="D2933" i="24" s="1"/>
  <c r="D2934" i="24" s="1"/>
  <c r="D2935" i="24" s="1"/>
  <c r="D2936" i="24" s="1"/>
  <c r="D2937" i="24" s="1"/>
  <c r="D2938" i="24" s="1"/>
  <c r="D2939" i="24" s="1"/>
  <c r="D2940" i="24" s="1"/>
  <c r="D2941" i="24" s="1"/>
  <c r="D2942" i="24" s="1"/>
  <c r="D2943" i="24" s="1"/>
  <c r="D2944" i="24" s="1"/>
  <c r="D2945" i="24" s="1"/>
  <c r="D2946" i="24" s="1"/>
  <c r="D2947" i="24" s="1"/>
  <c r="D2948" i="24" s="1"/>
  <c r="D2949" i="24" s="1"/>
  <c r="D2950" i="24" s="1"/>
  <c r="D2951" i="24" s="1"/>
  <c r="D2952" i="24" s="1"/>
  <c r="D2953" i="24" s="1"/>
  <c r="D2954" i="24" s="1"/>
  <c r="D2955" i="24" s="1"/>
  <c r="D2956" i="24" s="1"/>
  <c r="D2957" i="24" s="1"/>
  <c r="D2958" i="24" s="1"/>
  <c r="D2959" i="24" s="1"/>
  <c r="D2960" i="24" s="1"/>
  <c r="D2961" i="24" s="1"/>
  <c r="D2962" i="24" s="1"/>
  <c r="D2963" i="24" s="1"/>
  <c r="D2964" i="24" s="1"/>
  <c r="D2965" i="24" s="1"/>
  <c r="D2966" i="24" s="1"/>
  <c r="D2967" i="24" s="1"/>
  <c r="D2968" i="24" s="1"/>
  <c r="D2969" i="24" s="1"/>
  <c r="D2970" i="24" s="1"/>
  <c r="D2971" i="24" s="1"/>
  <c r="D2972" i="24" s="1"/>
  <c r="D2973" i="24" s="1"/>
  <c r="D2974" i="24" s="1"/>
  <c r="D2975" i="24" s="1"/>
  <c r="D2976" i="24" s="1"/>
  <c r="D2977" i="24" s="1"/>
  <c r="D2978" i="24" s="1"/>
  <c r="D2979" i="24" s="1"/>
  <c r="D2980" i="24" s="1"/>
  <c r="D2981" i="24" s="1"/>
  <c r="D2982" i="24" s="1"/>
  <c r="D2983" i="24" s="1"/>
  <c r="D2984" i="24" s="1"/>
  <c r="D2985" i="24" s="1"/>
  <c r="D2986" i="24" s="1"/>
  <c r="D2987" i="24" s="1"/>
  <c r="D2988" i="24" s="1"/>
  <c r="D2989" i="24" s="1"/>
  <c r="D2990" i="24" s="1"/>
  <c r="D2991" i="24" s="1"/>
  <c r="D2992" i="24" s="1"/>
  <c r="D2993" i="24" s="1"/>
  <c r="D2994" i="24" s="1"/>
  <c r="D2995" i="24" s="1"/>
  <c r="D2996" i="24" s="1"/>
  <c r="D2997" i="24" s="1"/>
  <c r="D2998" i="24" s="1"/>
  <c r="D2999" i="24" s="1"/>
  <c r="D3000" i="24" s="1"/>
  <c r="D3001" i="24" s="1"/>
  <c r="D3002" i="24" s="1"/>
  <c r="D3003" i="24" s="1"/>
  <c r="D3004" i="24" s="1"/>
  <c r="D3005" i="24" s="1"/>
  <c r="D3006" i="24" s="1"/>
  <c r="D3007" i="24" s="1"/>
  <c r="D3008" i="24" s="1"/>
  <c r="D3009" i="24" s="1"/>
  <c r="D3010" i="24" s="1"/>
  <c r="D3011" i="24" s="1"/>
  <c r="D3012" i="24" s="1"/>
  <c r="D3013" i="24" s="1"/>
  <c r="D3014" i="24" s="1"/>
  <c r="D3015" i="24" s="1"/>
  <c r="D3016" i="24" s="1"/>
  <c r="D3017" i="24" s="1"/>
  <c r="D3018" i="24" s="1"/>
  <c r="D3019" i="24" s="1"/>
  <c r="D3020" i="24" s="1"/>
  <c r="D3021" i="24" s="1"/>
  <c r="D3022" i="24" s="1"/>
  <c r="D3023" i="24" s="1"/>
  <c r="D3024" i="24" s="1"/>
  <c r="D3025" i="24" s="1"/>
  <c r="D3026" i="24" s="1"/>
  <c r="D3027" i="24" s="1"/>
  <c r="D3028" i="24" s="1"/>
  <c r="D3029" i="24" s="1"/>
  <c r="D3030" i="24" s="1"/>
  <c r="D3031" i="24" s="1"/>
  <c r="D3032" i="24" s="1"/>
  <c r="D3033" i="24" s="1"/>
  <c r="D3034" i="24" s="1"/>
  <c r="D3035" i="24" s="1"/>
  <c r="D3036" i="24" s="1"/>
  <c r="D3037" i="24" s="1"/>
  <c r="D3038" i="24" s="1"/>
  <c r="D3039" i="24" s="1"/>
  <c r="D3040" i="24" s="1"/>
  <c r="D3041" i="24" s="1"/>
  <c r="D3042" i="24" s="1"/>
  <c r="D3043" i="24" s="1"/>
  <c r="D3044" i="24" s="1"/>
  <c r="D3045" i="24" s="1"/>
  <c r="D3046" i="24" s="1"/>
  <c r="D3047" i="24" s="1"/>
  <c r="D3048" i="24" s="1"/>
  <c r="D3049" i="24" s="1"/>
  <c r="D3050" i="24" s="1"/>
  <c r="D3051" i="24" s="1"/>
  <c r="D3052" i="24" s="1"/>
  <c r="D3053" i="24" s="1"/>
  <c r="D3054" i="24" s="1"/>
  <c r="D3055" i="24" s="1"/>
  <c r="D3056" i="24" s="1"/>
  <c r="D3057" i="24" s="1"/>
  <c r="D3058" i="24" s="1"/>
  <c r="D3059" i="24" s="1"/>
  <c r="D3060" i="24" s="1"/>
  <c r="D3061" i="24" s="1"/>
  <c r="D3062" i="24" s="1"/>
  <c r="D3063" i="24" s="1"/>
  <c r="D3064" i="24" s="1"/>
  <c r="D3065" i="24" s="1"/>
  <c r="D3066" i="24" s="1"/>
  <c r="D3067" i="24" s="1"/>
  <c r="D3068" i="24" s="1"/>
  <c r="D3069" i="24" s="1"/>
  <c r="D3070" i="24" s="1"/>
  <c r="D3071" i="24" s="1"/>
  <c r="D3072" i="24" s="1"/>
  <c r="D3073" i="24" s="1"/>
  <c r="D3074" i="24" s="1"/>
  <c r="D3075" i="24" s="1"/>
  <c r="D3076" i="24" s="1"/>
  <c r="D3077" i="24" s="1"/>
  <c r="D3078" i="24" s="1"/>
  <c r="D3079" i="24" s="1"/>
  <c r="D3080" i="24" s="1"/>
  <c r="D3081" i="24" s="1"/>
  <c r="D3082" i="24" s="1"/>
  <c r="D3083" i="24" s="1"/>
  <c r="D3084" i="24" s="1"/>
  <c r="D3085" i="24" s="1"/>
  <c r="D3086" i="24" s="1"/>
  <c r="D3087" i="24" s="1"/>
  <c r="D3088" i="24" s="1"/>
  <c r="D3089" i="24" s="1"/>
  <c r="D3090" i="24" s="1"/>
  <c r="D3091" i="24" s="1"/>
  <c r="D3092" i="24" s="1"/>
  <c r="D3093" i="24" s="1"/>
  <c r="D3094" i="24" s="1"/>
  <c r="D3095" i="24" s="1"/>
  <c r="D3096" i="24" s="1"/>
  <c r="D3097" i="24" s="1"/>
  <c r="D3098" i="24" s="1"/>
  <c r="D3099" i="24" s="1"/>
  <c r="D3100" i="24" s="1"/>
  <c r="D3101" i="24" s="1"/>
  <c r="D3102" i="24" s="1"/>
  <c r="D3103" i="24" s="1"/>
  <c r="D3104" i="24" s="1"/>
  <c r="D3105" i="24" s="1"/>
  <c r="D3106" i="24" s="1"/>
  <c r="D3107" i="24" s="1"/>
  <c r="D3108" i="24" s="1"/>
  <c r="D3109" i="24" s="1"/>
  <c r="D3110" i="24" s="1"/>
  <c r="D3111" i="24" s="1"/>
  <c r="D3112" i="24" s="1"/>
  <c r="D3113" i="24" s="1"/>
  <c r="D3114" i="24" s="1"/>
  <c r="D3115" i="24" s="1"/>
  <c r="D3116" i="24" s="1"/>
  <c r="D3117" i="24" s="1"/>
  <c r="D3118" i="24" s="1"/>
  <c r="D3119" i="24" s="1"/>
  <c r="D3120" i="24" s="1"/>
  <c r="D3121" i="24" s="1"/>
  <c r="D3122" i="24" s="1"/>
  <c r="D3123" i="24" s="1"/>
  <c r="D3124" i="24" s="1"/>
  <c r="D3125" i="24" s="1"/>
  <c r="D3126" i="24" s="1"/>
  <c r="D3127" i="24" s="1"/>
  <c r="D3128" i="24" s="1"/>
  <c r="D3129" i="24" s="1"/>
  <c r="D3130" i="24" s="1"/>
  <c r="D3131" i="24" s="1"/>
  <c r="D3132" i="24" s="1"/>
  <c r="D3133" i="24" s="1"/>
  <c r="D3134" i="24" s="1"/>
  <c r="D3135" i="24" s="1"/>
  <c r="D3136" i="24" s="1"/>
  <c r="D3137" i="24" s="1"/>
  <c r="D3138" i="24" s="1"/>
  <c r="D3139" i="24" s="1"/>
  <c r="D3140" i="24" s="1"/>
  <c r="D3141" i="24" s="1"/>
  <c r="D3142" i="24" s="1"/>
  <c r="D3143" i="24" s="1"/>
  <c r="D3144" i="24" s="1"/>
  <c r="D3145" i="24" s="1"/>
  <c r="D3146" i="24" s="1"/>
  <c r="D3147" i="24" s="1"/>
  <c r="D3148" i="24" s="1"/>
  <c r="D3149" i="24" s="1"/>
  <c r="D3150" i="24" s="1"/>
  <c r="D3151" i="24" s="1"/>
  <c r="D3152" i="24" s="1"/>
  <c r="D3153" i="24" s="1"/>
  <c r="D3154" i="24" s="1"/>
  <c r="D3155" i="24" s="1"/>
  <c r="D3156" i="24" s="1"/>
  <c r="D3157" i="24" s="1"/>
  <c r="D3158" i="24" s="1"/>
  <c r="D3159" i="24" s="1"/>
  <c r="D3160" i="24" s="1"/>
  <c r="D3161" i="24" s="1"/>
  <c r="D3162" i="24" s="1"/>
  <c r="D3163" i="24" s="1"/>
  <c r="D3164" i="24" s="1"/>
  <c r="D3165" i="24" s="1"/>
  <c r="D3166" i="24" s="1"/>
  <c r="D3167" i="24" s="1"/>
  <c r="D3168" i="24" s="1"/>
  <c r="D3169" i="24" s="1"/>
  <c r="D3170" i="24" s="1"/>
  <c r="D3171" i="24" s="1"/>
  <c r="D3172" i="24" s="1"/>
  <c r="D3173" i="24" s="1"/>
  <c r="D3174" i="24" s="1"/>
  <c r="D3175" i="24" s="1"/>
  <c r="D3176" i="24" s="1"/>
  <c r="D3177" i="24" s="1"/>
  <c r="D3178" i="24" s="1"/>
  <c r="D3179" i="24" s="1"/>
  <c r="D3180" i="24" s="1"/>
  <c r="D3181" i="24" s="1"/>
  <c r="D3182" i="24" s="1"/>
  <c r="D3183" i="24" s="1"/>
  <c r="D3184" i="24" s="1"/>
  <c r="D3185" i="24" s="1"/>
  <c r="D3186" i="24" s="1"/>
  <c r="D3187" i="24" s="1"/>
  <c r="D3188" i="24" s="1"/>
  <c r="D3189" i="24" s="1"/>
  <c r="D3190" i="24" s="1"/>
  <c r="D3191" i="24" s="1"/>
  <c r="D3192" i="24" s="1"/>
  <c r="D3193" i="24" s="1"/>
  <c r="D3194" i="24" s="1"/>
  <c r="D3195" i="24" s="1"/>
  <c r="D3196" i="24" s="1"/>
  <c r="D3197" i="24" s="1"/>
  <c r="D3198" i="24" s="1"/>
  <c r="D3199" i="24" s="1"/>
  <c r="D3200" i="24" s="1"/>
  <c r="D3201" i="24" s="1"/>
  <c r="D3202" i="24" s="1"/>
  <c r="D3203" i="24" s="1"/>
  <c r="D3204" i="24" s="1"/>
  <c r="D3205" i="24" s="1"/>
  <c r="D3206" i="24" s="1"/>
  <c r="D3207" i="24" s="1"/>
  <c r="D3208" i="24" s="1"/>
  <c r="D3209" i="24" s="1"/>
  <c r="D3210" i="24" s="1"/>
  <c r="D3211" i="24" s="1"/>
  <c r="D3212" i="24" s="1"/>
  <c r="D3213" i="24" s="1"/>
  <c r="D3214" i="24" s="1"/>
  <c r="D3215" i="24" s="1"/>
  <c r="D3216" i="24" s="1"/>
  <c r="D3217" i="24" s="1"/>
  <c r="D3218" i="24" s="1"/>
  <c r="D3219" i="24" s="1"/>
  <c r="D3220" i="24" s="1"/>
  <c r="D3221" i="24" s="1"/>
  <c r="D3222" i="24" s="1"/>
  <c r="D3223" i="24" s="1"/>
  <c r="D3224" i="24" s="1"/>
  <c r="D3225" i="24" s="1"/>
  <c r="D3226" i="24" s="1"/>
  <c r="D3227" i="24" s="1"/>
  <c r="D3228" i="24" s="1"/>
  <c r="D3229" i="24" s="1"/>
  <c r="D3230" i="24" s="1"/>
  <c r="D3231" i="24" s="1"/>
  <c r="D3232" i="24" s="1"/>
  <c r="D3233" i="24" s="1"/>
  <c r="D3234" i="24" s="1"/>
  <c r="D3235" i="24" s="1"/>
  <c r="D3236" i="24" s="1"/>
  <c r="D3237" i="24" s="1"/>
  <c r="D3238" i="24" s="1"/>
  <c r="D3239" i="24" s="1"/>
  <c r="D3240" i="24" s="1"/>
  <c r="D3241" i="24" s="1"/>
  <c r="D3242" i="24" s="1"/>
  <c r="D3243" i="24" s="1"/>
  <c r="D3244" i="24" s="1"/>
  <c r="D3245" i="24" s="1"/>
  <c r="D3246" i="24" s="1"/>
  <c r="D3247" i="24" s="1"/>
  <c r="D3248" i="24" s="1"/>
  <c r="D3249" i="24" s="1"/>
  <c r="D3250" i="24" s="1"/>
  <c r="D3251" i="24" s="1"/>
  <c r="D3252" i="24" s="1"/>
  <c r="D3253" i="24" s="1"/>
  <c r="D3254" i="24" s="1"/>
  <c r="D3255" i="24" s="1"/>
  <c r="D3256" i="24" s="1"/>
  <c r="D3257" i="24" s="1"/>
  <c r="D3258" i="24" s="1"/>
  <c r="D3259" i="24" s="1"/>
  <c r="D3260" i="24" s="1"/>
  <c r="D3261" i="24" s="1"/>
  <c r="D3262" i="24" s="1"/>
  <c r="D3263" i="24" s="1"/>
  <c r="D3264" i="24" s="1"/>
  <c r="D3265" i="24" s="1"/>
  <c r="D3266" i="24" s="1"/>
  <c r="D3267" i="24" s="1"/>
  <c r="D3268" i="24" s="1"/>
  <c r="D3269" i="24" s="1"/>
  <c r="D3270" i="24" s="1"/>
  <c r="D3271" i="24" s="1"/>
  <c r="D3272" i="24" s="1"/>
  <c r="D3273" i="24" s="1"/>
  <c r="D3274" i="24" s="1"/>
  <c r="D3275" i="24" s="1"/>
  <c r="D3276" i="24" s="1"/>
  <c r="D3277" i="24" s="1"/>
  <c r="D3278" i="24" s="1"/>
  <c r="D3279" i="24" s="1"/>
  <c r="D3280" i="24" s="1"/>
  <c r="D3281" i="24" s="1"/>
  <c r="D3282" i="24" s="1"/>
  <c r="D3283" i="24" s="1"/>
  <c r="D3284" i="24" s="1"/>
  <c r="D3285" i="24" s="1"/>
  <c r="D3286" i="24" s="1"/>
  <c r="D3287" i="24" s="1"/>
  <c r="D3288" i="24" s="1"/>
  <c r="D3289" i="24" s="1"/>
  <c r="D3290" i="24" s="1"/>
  <c r="D3291" i="24" s="1"/>
  <c r="D3292" i="24" s="1"/>
  <c r="D3293" i="24" s="1"/>
  <c r="D3294" i="24" s="1"/>
  <c r="D3295" i="24" s="1"/>
  <c r="D3296" i="24" s="1"/>
  <c r="D3297" i="24" s="1"/>
  <c r="D3298" i="24" s="1"/>
  <c r="D3299" i="24" s="1"/>
  <c r="D3300" i="24" s="1"/>
  <c r="D3301" i="24" s="1"/>
  <c r="D3302" i="24" s="1"/>
  <c r="D3303" i="24" s="1"/>
  <c r="D3304" i="24" s="1"/>
  <c r="D3305" i="24" s="1"/>
  <c r="D3306" i="24" s="1"/>
  <c r="D3307" i="24" s="1"/>
  <c r="D3308" i="24" s="1"/>
  <c r="D3309" i="24" s="1"/>
  <c r="D3310" i="24" s="1"/>
  <c r="D3311" i="24" s="1"/>
  <c r="D3312" i="24" s="1"/>
  <c r="D3313" i="24" s="1"/>
  <c r="D3314" i="24" s="1"/>
  <c r="D3315" i="24" s="1"/>
  <c r="D3316" i="24" s="1"/>
  <c r="D3317" i="24" s="1"/>
  <c r="D3318" i="24" s="1"/>
  <c r="D3319" i="24" s="1"/>
  <c r="D3320" i="24" s="1"/>
  <c r="D3321" i="24" s="1"/>
  <c r="D3322" i="24" s="1"/>
  <c r="D3323" i="24" s="1"/>
  <c r="D3324" i="24" s="1"/>
  <c r="D3325" i="24" s="1"/>
  <c r="D3326" i="24" s="1"/>
  <c r="D3327" i="24" s="1"/>
  <c r="D3328" i="24" s="1"/>
  <c r="D3329" i="24" s="1"/>
  <c r="D3330" i="24" s="1"/>
  <c r="D3331" i="24" s="1"/>
  <c r="D3332" i="24" s="1"/>
  <c r="D3333" i="24" s="1"/>
  <c r="D3334" i="24" s="1"/>
  <c r="D3335" i="24" s="1"/>
  <c r="D3336" i="24" s="1"/>
  <c r="D3337" i="24" s="1"/>
  <c r="D3338" i="24" s="1"/>
  <c r="D3339" i="24" s="1"/>
  <c r="D3340" i="24" s="1"/>
  <c r="D3341" i="24" s="1"/>
  <c r="D3342" i="24" s="1"/>
  <c r="D3343" i="24" s="1"/>
  <c r="D3344" i="24" s="1"/>
  <c r="D3345" i="24" s="1"/>
  <c r="D3346" i="24" s="1"/>
  <c r="D3347" i="24" s="1"/>
  <c r="D3348" i="24" s="1"/>
  <c r="D3349" i="24" s="1"/>
  <c r="D3350" i="24" s="1"/>
  <c r="D3351" i="24" s="1"/>
  <c r="D3352" i="24" s="1"/>
  <c r="D3353" i="24" s="1"/>
  <c r="D3354" i="24" s="1"/>
  <c r="D3355" i="24" s="1"/>
  <c r="D3356" i="24" s="1"/>
  <c r="D3357" i="24" s="1"/>
  <c r="D3358" i="24" s="1"/>
  <c r="D3359" i="24" s="1"/>
  <c r="D3360" i="24" s="1"/>
  <c r="D3361" i="24" s="1"/>
  <c r="D3362" i="24" s="1"/>
  <c r="D3363" i="24" s="1"/>
  <c r="D3364" i="24" s="1"/>
  <c r="D3365" i="24" s="1"/>
  <c r="D3366" i="24" s="1"/>
  <c r="D3367" i="24" s="1"/>
  <c r="D3368" i="24" s="1"/>
  <c r="D3369" i="24" s="1"/>
  <c r="D3370" i="24" s="1"/>
  <c r="D3371" i="24" s="1"/>
  <c r="D3372" i="24" s="1"/>
  <c r="D3373" i="24" s="1"/>
  <c r="D3374" i="24" s="1"/>
  <c r="D3375" i="24" s="1"/>
  <c r="D3376" i="24" s="1"/>
  <c r="D3377" i="24" s="1"/>
  <c r="D3378" i="24" s="1"/>
  <c r="D3379" i="24" s="1"/>
  <c r="D3380" i="24" s="1"/>
  <c r="D3381" i="24" s="1"/>
  <c r="D3382" i="24" s="1"/>
  <c r="D3383" i="24" s="1"/>
  <c r="D3384" i="24" s="1"/>
  <c r="D3385" i="24" s="1"/>
  <c r="D3386" i="24" s="1"/>
  <c r="D3387" i="24" s="1"/>
  <c r="D3388" i="24" s="1"/>
  <c r="D3389" i="24" s="1"/>
  <c r="D3390" i="24" s="1"/>
  <c r="D3391" i="24" s="1"/>
  <c r="D3392" i="24" s="1"/>
  <c r="D3393" i="24" s="1"/>
  <c r="D3394" i="24" s="1"/>
  <c r="D3395" i="24" s="1"/>
  <c r="D3396" i="24" s="1"/>
  <c r="D3397" i="24" s="1"/>
  <c r="D3398" i="24" s="1"/>
  <c r="D3399" i="24" s="1"/>
  <c r="D3400" i="24" s="1"/>
  <c r="D3401" i="24" s="1"/>
  <c r="D3402" i="24" s="1"/>
  <c r="D3403" i="24" s="1"/>
  <c r="D3404" i="24" s="1"/>
  <c r="D3405" i="24" s="1"/>
  <c r="D3406" i="24" s="1"/>
  <c r="D3407" i="24" s="1"/>
  <c r="D3408" i="24" s="1"/>
  <c r="D3409" i="24" s="1"/>
  <c r="D3410" i="24" s="1"/>
  <c r="D3411" i="24" s="1"/>
  <c r="D3412" i="24" s="1"/>
  <c r="D3413" i="24" s="1"/>
  <c r="D3414" i="24" s="1"/>
  <c r="D3415" i="24" s="1"/>
  <c r="D3416" i="24" s="1"/>
  <c r="D3417" i="24" s="1"/>
  <c r="D3418" i="24" s="1"/>
  <c r="D3419" i="24" s="1"/>
  <c r="D3420" i="24" s="1"/>
  <c r="D3421" i="24" s="1"/>
  <c r="D3422" i="24" s="1"/>
  <c r="D3423" i="24" s="1"/>
  <c r="D3424" i="24" s="1"/>
  <c r="D3425" i="24" s="1"/>
  <c r="D3426" i="24" s="1"/>
  <c r="D3427" i="24" s="1"/>
  <c r="D3428" i="24" s="1"/>
  <c r="D3429" i="24" s="1"/>
  <c r="D3430" i="24" s="1"/>
  <c r="D3431" i="24" s="1"/>
  <c r="D3432" i="24" s="1"/>
  <c r="D3433" i="24" s="1"/>
  <c r="D3434" i="24" s="1"/>
  <c r="D3435" i="24" s="1"/>
  <c r="D3436" i="24" s="1"/>
  <c r="D3437" i="24" s="1"/>
  <c r="D3438" i="24" s="1"/>
  <c r="D3439" i="24" s="1"/>
  <c r="D3440" i="24" s="1"/>
  <c r="D3441" i="24" s="1"/>
  <c r="D3442" i="24" s="1"/>
  <c r="D3443" i="24" s="1"/>
  <c r="D3444" i="24" s="1"/>
  <c r="D3445" i="24" s="1"/>
  <c r="D3446" i="24" s="1"/>
  <c r="D3447" i="24" s="1"/>
  <c r="D3448" i="24" s="1"/>
  <c r="D3449" i="24" s="1"/>
  <c r="D3450" i="24" s="1"/>
  <c r="D3451" i="24" s="1"/>
  <c r="D3452" i="24" s="1"/>
  <c r="D3453" i="24" s="1"/>
  <c r="D3454" i="24" s="1"/>
  <c r="D3455" i="24" s="1"/>
  <c r="D3456" i="24" s="1"/>
  <c r="D3457" i="24" s="1"/>
  <c r="D3458" i="24" s="1"/>
  <c r="D3459" i="24" s="1"/>
  <c r="D3460" i="24" s="1"/>
  <c r="D3461" i="24" s="1"/>
  <c r="D3462" i="24" s="1"/>
  <c r="D3463" i="24" s="1"/>
  <c r="D3464" i="24" s="1"/>
  <c r="D3465" i="24" s="1"/>
  <c r="D3466" i="24" s="1"/>
  <c r="D3467" i="24" s="1"/>
  <c r="D3468" i="24" s="1"/>
  <c r="D3469" i="24" s="1"/>
  <c r="D3470" i="24" s="1"/>
  <c r="D3471" i="24" s="1"/>
  <c r="D3472" i="24" s="1"/>
  <c r="D3473" i="24" s="1"/>
  <c r="D3474" i="24" s="1"/>
  <c r="D3475" i="24" s="1"/>
  <c r="D3476" i="24" s="1"/>
  <c r="D3477" i="24" s="1"/>
  <c r="D3478" i="24" s="1"/>
  <c r="D3479" i="24" s="1"/>
  <c r="D3480" i="24" s="1"/>
  <c r="D3481" i="24" s="1"/>
  <c r="D3482" i="24" s="1"/>
  <c r="D3483" i="24" s="1"/>
  <c r="D3484" i="24" s="1"/>
  <c r="D3485" i="24" s="1"/>
  <c r="D3486" i="24" s="1"/>
  <c r="D3487" i="24" s="1"/>
  <c r="D3488" i="24" s="1"/>
  <c r="D3489" i="24" s="1"/>
  <c r="D3490" i="24" s="1"/>
  <c r="D3491" i="24" s="1"/>
  <c r="D3492" i="24" s="1"/>
  <c r="D3493" i="24" s="1"/>
  <c r="D3494" i="24" s="1"/>
  <c r="D3495" i="24" s="1"/>
  <c r="D3496" i="24" s="1"/>
  <c r="D3497" i="24" s="1"/>
  <c r="D3498" i="24" s="1"/>
  <c r="D3499" i="24" s="1"/>
  <c r="D3500" i="24" s="1"/>
  <c r="D3501" i="24" s="1"/>
  <c r="D3502" i="24" s="1"/>
  <c r="D3503" i="24" s="1"/>
  <c r="D3504" i="24" s="1"/>
  <c r="D3505" i="24" s="1"/>
  <c r="D3506" i="24" s="1"/>
  <c r="D3507" i="24" s="1"/>
  <c r="D3508" i="24" s="1"/>
  <c r="D3509" i="24" s="1"/>
  <c r="D3510" i="24" s="1"/>
  <c r="D3511" i="24" s="1"/>
  <c r="D3512" i="24" s="1"/>
  <c r="D3513" i="24" s="1"/>
  <c r="D3514" i="24" s="1"/>
  <c r="D3515" i="24" s="1"/>
  <c r="D3516" i="24" s="1"/>
  <c r="D3517" i="24" s="1"/>
  <c r="D3518" i="24" s="1"/>
  <c r="D3519" i="24" s="1"/>
  <c r="D3520" i="24" s="1"/>
  <c r="D3521" i="24" s="1"/>
  <c r="D3522" i="24" s="1"/>
  <c r="D3523" i="24" s="1"/>
  <c r="D3524" i="24" s="1"/>
  <c r="D3525" i="24" s="1"/>
  <c r="D3526" i="24" s="1"/>
  <c r="D3527" i="24" s="1"/>
  <c r="D3528" i="24" s="1"/>
  <c r="D3529" i="24" s="1"/>
  <c r="D3530" i="24" s="1"/>
  <c r="D3531" i="24" s="1"/>
  <c r="D3532" i="24" s="1"/>
  <c r="D3533" i="24" s="1"/>
  <c r="D3534" i="24" s="1"/>
  <c r="D3535" i="24" s="1"/>
  <c r="D3536" i="24" s="1"/>
  <c r="D3537" i="24" s="1"/>
  <c r="D3538" i="24" s="1"/>
  <c r="D3539" i="24" s="1"/>
  <c r="D3540" i="24" s="1"/>
  <c r="D3541" i="24" s="1"/>
  <c r="D3542" i="24" s="1"/>
  <c r="D3543" i="24" s="1"/>
  <c r="D3544" i="24" s="1"/>
  <c r="D3545" i="24" s="1"/>
  <c r="D3546" i="24" s="1"/>
  <c r="D3547" i="24" s="1"/>
  <c r="D3548" i="24" s="1"/>
  <c r="D3549" i="24" s="1"/>
  <c r="D3550" i="24" s="1"/>
  <c r="D3551" i="24" s="1"/>
  <c r="D3552" i="24" s="1"/>
  <c r="D3553" i="24" s="1"/>
  <c r="D3554" i="24" s="1"/>
  <c r="D3555" i="24" s="1"/>
  <c r="D3556" i="24" s="1"/>
  <c r="D3557" i="24" s="1"/>
  <c r="D3558" i="24" s="1"/>
  <c r="D3559" i="24" s="1"/>
  <c r="D3560" i="24" s="1"/>
  <c r="D3561" i="24" s="1"/>
  <c r="D3562" i="24" s="1"/>
  <c r="D3563" i="24" s="1"/>
  <c r="D3564" i="24" s="1"/>
  <c r="D3565" i="24" s="1"/>
  <c r="D3566" i="24" s="1"/>
  <c r="D3567" i="24" s="1"/>
  <c r="D3568" i="24" s="1"/>
  <c r="D3569" i="24" s="1"/>
  <c r="D3570" i="24" s="1"/>
  <c r="D3571" i="24" s="1"/>
  <c r="D3572" i="24" s="1"/>
  <c r="D3573" i="24" s="1"/>
  <c r="D3574" i="24" s="1"/>
  <c r="D3575" i="24" s="1"/>
  <c r="D3576" i="24" s="1"/>
  <c r="D3577" i="24" s="1"/>
  <c r="D3578" i="24" s="1"/>
  <c r="D3579" i="24" s="1"/>
  <c r="D3580" i="24" s="1"/>
  <c r="D3581" i="24" s="1"/>
  <c r="D3582" i="24" s="1"/>
  <c r="D3583" i="24" s="1"/>
  <c r="D3584" i="24" s="1"/>
  <c r="D3585" i="24" s="1"/>
  <c r="D3586" i="24" s="1"/>
  <c r="D3587" i="24" s="1"/>
  <c r="D3588" i="24" s="1"/>
  <c r="D3589" i="24" s="1"/>
  <c r="D3590" i="24" s="1"/>
  <c r="D3591" i="24" s="1"/>
  <c r="D3592" i="24" s="1"/>
  <c r="D3593" i="24" s="1"/>
  <c r="D3594" i="24" s="1"/>
  <c r="D3595" i="24" s="1"/>
  <c r="D3596" i="24" s="1"/>
  <c r="D3597" i="24" s="1"/>
  <c r="D3598" i="24" s="1"/>
  <c r="D3599" i="24" s="1"/>
  <c r="D3600" i="24" s="1"/>
  <c r="D3601" i="24" s="1"/>
  <c r="D3602" i="24" s="1"/>
  <c r="D3603" i="24" s="1"/>
  <c r="D3604" i="24" s="1"/>
  <c r="D3605" i="24" s="1"/>
  <c r="D3606" i="24" s="1"/>
  <c r="D3607" i="24" s="1"/>
  <c r="D3608" i="24" s="1"/>
  <c r="D3609" i="24" s="1"/>
  <c r="D3610" i="24" s="1"/>
  <c r="D3611" i="24" s="1"/>
  <c r="D3612" i="24" s="1"/>
  <c r="D3613" i="24" s="1"/>
  <c r="D3614" i="24" s="1"/>
  <c r="D3615" i="24" s="1"/>
  <c r="D3616" i="24" s="1"/>
  <c r="D3617" i="24" s="1"/>
  <c r="D3618" i="24" s="1"/>
  <c r="D3619" i="24" s="1"/>
  <c r="D3620" i="24" s="1"/>
  <c r="D3621" i="24" s="1"/>
  <c r="D3622" i="24" s="1"/>
  <c r="D3623" i="24" s="1"/>
  <c r="D3624" i="24" s="1"/>
  <c r="D3625" i="24" s="1"/>
  <c r="D3626" i="24" s="1"/>
  <c r="D3627" i="24" s="1"/>
  <c r="D3628" i="24" s="1"/>
  <c r="D3629" i="24" s="1"/>
  <c r="D3630" i="24" s="1"/>
  <c r="D3631" i="24" s="1"/>
  <c r="D3632" i="24" s="1"/>
  <c r="D3633" i="24" s="1"/>
  <c r="D3634" i="24" s="1"/>
  <c r="D3635" i="24" s="1"/>
  <c r="D3636" i="24" s="1"/>
  <c r="D3637" i="24" s="1"/>
  <c r="D3638" i="24" s="1"/>
  <c r="D3639" i="24" s="1"/>
  <c r="D3640" i="24" s="1"/>
  <c r="D3641" i="24" s="1"/>
  <c r="D3642" i="24" s="1"/>
  <c r="D3643" i="24" s="1"/>
  <c r="D3644" i="24" s="1"/>
  <c r="D3645" i="24" s="1"/>
  <c r="D3646" i="24" s="1"/>
  <c r="D3647" i="24" s="1"/>
  <c r="D3648" i="24" s="1"/>
  <c r="D3649" i="24" s="1"/>
  <c r="D3650" i="24" s="1"/>
  <c r="D3651" i="24" s="1"/>
  <c r="D3652" i="24" s="1"/>
  <c r="D3653" i="24" s="1"/>
  <c r="D3654" i="24" s="1"/>
  <c r="D3655" i="24" s="1"/>
  <c r="D3656" i="24" s="1"/>
  <c r="D3657" i="24" s="1"/>
  <c r="D3658" i="24" s="1"/>
  <c r="D3659" i="24" s="1"/>
  <c r="D3660" i="24" s="1"/>
  <c r="D3661" i="24" s="1"/>
  <c r="D3662" i="24" s="1"/>
  <c r="D3663" i="24" s="1"/>
  <c r="D3664" i="24" s="1"/>
  <c r="D3665" i="24" s="1"/>
  <c r="D3666" i="24" s="1"/>
  <c r="D3667" i="24" s="1"/>
  <c r="D3668" i="24" s="1"/>
  <c r="D3669" i="24" s="1"/>
  <c r="D3670" i="24" s="1"/>
  <c r="D3671" i="24" s="1"/>
  <c r="D3672" i="24" s="1"/>
  <c r="D3673" i="24" s="1"/>
  <c r="D3674" i="24" s="1"/>
  <c r="D3675" i="24" s="1"/>
  <c r="D3676" i="24" s="1"/>
  <c r="D3677" i="24" s="1"/>
  <c r="D3678" i="24" s="1"/>
  <c r="D3679" i="24" s="1"/>
  <c r="D3680" i="24" s="1"/>
  <c r="D3681" i="24" s="1"/>
  <c r="D3682" i="24" s="1"/>
  <c r="D3683" i="24" s="1"/>
  <c r="D3684" i="24" s="1"/>
  <c r="D3685" i="24" s="1"/>
  <c r="D3686" i="24" s="1"/>
  <c r="D3687" i="24" s="1"/>
  <c r="D3688" i="24" s="1"/>
  <c r="D3689" i="24" s="1"/>
  <c r="D3690" i="24" s="1"/>
  <c r="D3691" i="24" s="1"/>
  <c r="D3692" i="24" s="1"/>
  <c r="D3693" i="24" s="1"/>
  <c r="D3694" i="24" s="1"/>
  <c r="D3695" i="24" s="1"/>
  <c r="D3696" i="24" s="1"/>
  <c r="D3697" i="24" s="1"/>
  <c r="D3698" i="24" s="1"/>
  <c r="D3699" i="24" s="1"/>
  <c r="D3700" i="24" s="1"/>
  <c r="D3701" i="24" s="1"/>
  <c r="D3702" i="24" s="1"/>
  <c r="D3703" i="24" s="1"/>
  <c r="D3704" i="24" s="1"/>
  <c r="D3705" i="24" s="1"/>
  <c r="D3706" i="24" s="1"/>
  <c r="D3707" i="24" s="1"/>
  <c r="D3708" i="24" s="1"/>
  <c r="D3709" i="24" s="1"/>
  <c r="D3710" i="24" s="1"/>
  <c r="D3711" i="24" s="1"/>
  <c r="D3712" i="24" s="1"/>
  <c r="D3713" i="24" s="1"/>
  <c r="D3714" i="24" s="1"/>
  <c r="D3715" i="24" s="1"/>
  <c r="D3716" i="24" s="1"/>
  <c r="D3717" i="24" s="1"/>
  <c r="D3718" i="24" s="1"/>
  <c r="D3719" i="24" s="1"/>
  <c r="D3720" i="24" s="1"/>
  <c r="D3721" i="24" s="1"/>
  <c r="D3722" i="24" s="1"/>
  <c r="D3723" i="24" s="1"/>
  <c r="D3724" i="24" s="1"/>
  <c r="D3725" i="24" s="1"/>
  <c r="D3726" i="24" s="1"/>
  <c r="D3727" i="24" s="1"/>
  <c r="D3728" i="24" s="1"/>
  <c r="D3729" i="24" s="1"/>
  <c r="D3730" i="24" s="1"/>
  <c r="D3731" i="24" s="1"/>
  <c r="D3732" i="24" s="1"/>
  <c r="D3733" i="24" s="1"/>
  <c r="D3734" i="24" s="1"/>
  <c r="D3735" i="24" s="1"/>
  <c r="D3736" i="24" s="1"/>
  <c r="D3737" i="24" s="1"/>
  <c r="D3738" i="24" s="1"/>
  <c r="D3739" i="24" s="1"/>
  <c r="D3740" i="24" s="1"/>
  <c r="D3741" i="24" s="1"/>
  <c r="D3742" i="24" s="1"/>
  <c r="D3743" i="24" s="1"/>
  <c r="D3744" i="24" s="1"/>
  <c r="D3745" i="24" s="1"/>
  <c r="D3746" i="24" s="1"/>
  <c r="D3747" i="24" s="1"/>
  <c r="D3748" i="24" s="1"/>
  <c r="D3749" i="24" s="1"/>
  <c r="D3750" i="24" s="1"/>
  <c r="D3751" i="24" s="1"/>
  <c r="D3752" i="24" s="1"/>
  <c r="D3753" i="24" s="1"/>
  <c r="D3754" i="24" s="1"/>
  <c r="D3755" i="24" s="1"/>
  <c r="D3756" i="24" s="1"/>
  <c r="D3757" i="24" s="1"/>
  <c r="D3758" i="24" s="1"/>
  <c r="D3759" i="24" s="1"/>
  <c r="D3760" i="24" s="1"/>
  <c r="D3761" i="24" s="1"/>
  <c r="D3762" i="24" s="1"/>
  <c r="D3763" i="24" s="1"/>
  <c r="D3764" i="24" s="1"/>
  <c r="D3765" i="24" s="1"/>
  <c r="D3766" i="24" s="1"/>
  <c r="D3767" i="24" s="1"/>
  <c r="D3768" i="24" s="1"/>
  <c r="D3769" i="24" s="1"/>
  <c r="D3770" i="24" s="1"/>
  <c r="D3771" i="24" s="1"/>
  <c r="D3772" i="24" s="1"/>
  <c r="D3773" i="24" s="1"/>
  <c r="D3774" i="24" s="1"/>
  <c r="D3775" i="24" s="1"/>
  <c r="D3776" i="24" s="1"/>
  <c r="D3777" i="24" s="1"/>
  <c r="D3778" i="24" s="1"/>
  <c r="D3779" i="24" s="1"/>
  <c r="D3780" i="24" s="1"/>
  <c r="D3781" i="24" s="1"/>
  <c r="D3782" i="24" s="1"/>
  <c r="D3783" i="24" s="1"/>
  <c r="D3784" i="24" s="1"/>
  <c r="D3785" i="24" s="1"/>
  <c r="D3786" i="24" s="1"/>
  <c r="D3787" i="24" s="1"/>
  <c r="D3788" i="24" s="1"/>
  <c r="D3789" i="24" s="1"/>
  <c r="D3790" i="24" s="1"/>
  <c r="D3791" i="24" s="1"/>
  <c r="D3792" i="24" s="1"/>
  <c r="D3793" i="24" s="1"/>
  <c r="D3794" i="24" s="1"/>
  <c r="D3795" i="24" s="1"/>
  <c r="D3796" i="24" s="1"/>
  <c r="D3797" i="24" s="1"/>
  <c r="D3798" i="24" s="1"/>
  <c r="D3799" i="24" s="1"/>
  <c r="D3800" i="24" s="1"/>
  <c r="D3801" i="24" s="1"/>
  <c r="D3802" i="24" s="1"/>
  <c r="D3803" i="24" s="1"/>
  <c r="D3804" i="24" s="1"/>
  <c r="D3805" i="24" s="1"/>
  <c r="D3806" i="24" s="1"/>
  <c r="D3807" i="24" s="1"/>
  <c r="D3808" i="24" s="1"/>
  <c r="D3809" i="24" s="1"/>
  <c r="D3810" i="24" s="1"/>
  <c r="D3811" i="24" s="1"/>
  <c r="D3812" i="24" s="1"/>
  <c r="D3813" i="24" s="1"/>
  <c r="D3814" i="24" s="1"/>
  <c r="D3815" i="24" s="1"/>
  <c r="D3816" i="24" s="1"/>
  <c r="D3817" i="24" s="1"/>
  <c r="D3818" i="24" s="1"/>
  <c r="D3819" i="24" s="1"/>
  <c r="D3820" i="24" s="1"/>
  <c r="D3821" i="24" s="1"/>
  <c r="D3822" i="24" s="1"/>
  <c r="D3823" i="24" s="1"/>
  <c r="D3824" i="24" s="1"/>
  <c r="D3825" i="24" s="1"/>
  <c r="D3826" i="24" s="1"/>
  <c r="D3827" i="24" s="1"/>
  <c r="D3828" i="24" s="1"/>
  <c r="D3829" i="24" s="1"/>
  <c r="D3830" i="24" s="1"/>
  <c r="D3831" i="24" s="1"/>
  <c r="D3832" i="24" s="1"/>
  <c r="D3833" i="24" s="1"/>
  <c r="D3834" i="24" s="1"/>
  <c r="D3835" i="24" s="1"/>
  <c r="D3836" i="24" s="1"/>
  <c r="D3837" i="24" s="1"/>
  <c r="D3838" i="24" s="1"/>
  <c r="D3839" i="24" s="1"/>
  <c r="D3840" i="24" s="1"/>
  <c r="D3841" i="24" s="1"/>
  <c r="D3842" i="24" s="1"/>
  <c r="D3843" i="24" s="1"/>
  <c r="D3844" i="24" s="1"/>
  <c r="D3845" i="24" s="1"/>
  <c r="D3846" i="24" s="1"/>
  <c r="D3847" i="24" s="1"/>
  <c r="D3848" i="24" s="1"/>
  <c r="D3849" i="24" s="1"/>
  <c r="D3850" i="24" s="1"/>
  <c r="D3851" i="24" s="1"/>
  <c r="D3852" i="24" s="1"/>
  <c r="D3853" i="24" s="1"/>
  <c r="D3854" i="24" s="1"/>
  <c r="D3855" i="24" s="1"/>
  <c r="D3856" i="24" s="1"/>
  <c r="D3857" i="24" s="1"/>
  <c r="D3858" i="24" s="1"/>
  <c r="D3859" i="24" s="1"/>
  <c r="D3860" i="24" s="1"/>
  <c r="D3861" i="24" s="1"/>
  <c r="D3862" i="24" s="1"/>
  <c r="D3863" i="24" s="1"/>
  <c r="D3864" i="24" s="1"/>
  <c r="D3865" i="24" s="1"/>
  <c r="D3866" i="24" s="1"/>
  <c r="D3867" i="24" s="1"/>
  <c r="D3868" i="24" s="1"/>
  <c r="D3869" i="24" s="1"/>
  <c r="D3870" i="24" s="1"/>
  <c r="D3871" i="24" s="1"/>
  <c r="D3872" i="24" s="1"/>
  <c r="D3873" i="24" s="1"/>
  <c r="D3874" i="24" s="1"/>
  <c r="D3875" i="24" s="1"/>
  <c r="D3876" i="24" s="1"/>
  <c r="D3877" i="24" s="1"/>
  <c r="D3878" i="24" s="1"/>
  <c r="D3879" i="24" s="1"/>
  <c r="D3880" i="24" s="1"/>
  <c r="D3881" i="24" s="1"/>
  <c r="D3882" i="24" s="1"/>
  <c r="D3883" i="24" s="1"/>
  <c r="D3884" i="24" s="1"/>
  <c r="D3885" i="24" s="1"/>
  <c r="D3886" i="24" s="1"/>
  <c r="D3887" i="24" s="1"/>
  <c r="D3888" i="24" s="1"/>
  <c r="D3889" i="24" s="1"/>
  <c r="D3890" i="24" s="1"/>
  <c r="D3891" i="24" s="1"/>
  <c r="D3892" i="24" s="1"/>
  <c r="D3893" i="24" s="1"/>
  <c r="D3894" i="24" s="1"/>
  <c r="D3895" i="24" s="1"/>
  <c r="D3896" i="24" s="1"/>
  <c r="D3897" i="24" s="1"/>
  <c r="D3898" i="24" s="1"/>
  <c r="D3899" i="24" s="1"/>
  <c r="D3900" i="24" s="1"/>
  <c r="D3901" i="24" s="1"/>
  <c r="D3902" i="24" s="1"/>
  <c r="D3903" i="24" s="1"/>
  <c r="D3904" i="24" s="1"/>
  <c r="D3905" i="24" s="1"/>
  <c r="D3906" i="24" s="1"/>
  <c r="D3907" i="24" s="1"/>
  <c r="D3908" i="24" s="1"/>
  <c r="D3909" i="24" s="1"/>
  <c r="D3910" i="24" s="1"/>
  <c r="D3911" i="24" s="1"/>
  <c r="D3912" i="24" s="1"/>
  <c r="D3913" i="24" s="1"/>
  <c r="D3914" i="24" s="1"/>
  <c r="D3915" i="24" s="1"/>
  <c r="D3916" i="24" s="1"/>
  <c r="D3917" i="24" s="1"/>
  <c r="D3918" i="24" s="1"/>
  <c r="D3919" i="24" s="1"/>
  <c r="D3920" i="24" s="1"/>
  <c r="D3921" i="24" s="1"/>
  <c r="D3922" i="24" s="1"/>
  <c r="D3923" i="24" s="1"/>
  <c r="D3924" i="24" s="1"/>
  <c r="D3925" i="24" s="1"/>
  <c r="D3926" i="24" s="1"/>
  <c r="D3927" i="24" s="1"/>
  <c r="D3928" i="24" s="1"/>
  <c r="D3929" i="24" s="1"/>
  <c r="D3930" i="24" s="1"/>
  <c r="D3931" i="24" s="1"/>
  <c r="D3932" i="24" s="1"/>
  <c r="D3933" i="24" s="1"/>
  <c r="D3934" i="24" s="1"/>
  <c r="D3935" i="24" s="1"/>
  <c r="D3936" i="24" s="1"/>
  <c r="D3937" i="24" s="1"/>
  <c r="D3938" i="24" s="1"/>
  <c r="D3939" i="24" s="1"/>
  <c r="D3940" i="24" s="1"/>
  <c r="D3941" i="24" s="1"/>
  <c r="D3942" i="24" s="1"/>
  <c r="D3943" i="24" s="1"/>
  <c r="D3944" i="24" s="1"/>
  <c r="D3945" i="24" s="1"/>
  <c r="D3946" i="24" s="1"/>
  <c r="D3947" i="24" s="1"/>
  <c r="D3948" i="24" s="1"/>
  <c r="D3949" i="24" s="1"/>
  <c r="D3950" i="24" s="1"/>
  <c r="D3951" i="24" s="1"/>
  <c r="D3952" i="24" s="1"/>
  <c r="D3953" i="24" s="1"/>
  <c r="D3954" i="24" s="1"/>
  <c r="D3955" i="24" s="1"/>
  <c r="D3956" i="24" s="1"/>
  <c r="D3957" i="24" s="1"/>
  <c r="D3958" i="24" s="1"/>
  <c r="D3959" i="24" s="1"/>
  <c r="D3960" i="24" s="1"/>
  <c r="D3961" i="24" s="1"/>
  <c r="D3962" i="24" s="1"/>
  <c r="D3963" i="24" s="1"/>
  <c r="D3964" i="24" s="1"/>
  <c r="D3965" i="24" s="1"/>
  <c r="D3966" i="24" s="1"/>
  <c r="D3967" i="24" s="1"/>
  <c r="D3968" i="24" s="1"/>
  <c r="D3969" i="24" s="1"/>
  <c r="D3970" i="24" s="1"/>
  <c r="D3971" i="24" s="1"/>
  <c r="D3972" i="24" s="1"/>
  <c r="D3973" i="24" s="1"/>
  <c r="D3974" i="24" s="1"/>
  <c r="D3975" i="24" s="1"/>
  <c r="D3976" i="24" s="1"/>
  <c r="D3977" i="24" s="1"/>
  <c r="D3978" i="24" s="1"/>
  <c r="D3979" i="24" s="1"/>
  <c r="D3980" i="24" s="1"/>
  <c r="D3981" i="24" s="1"/>
  <c r="D3982" i="24" s="1"/>
  <c r="D3983" i="24" s="1"/>
  <c r="D3984" i="24" s="1"/>
  <c r="D3985" i="24" s="1"/>
  <c r="D3986" i="24" s="1"/>
  <c r="D3987" i="24" s="1"/>
  <c r="D3988" i="24" s="1"/>
  <c r="D3989" i="24" s="1"/>
  <c r="D3990" i="24" s="1"/>
  <c r="D3991" i="24" s="1"/>
  <c r="D3992" i="24" s="1"/>
  <c r="D3993" i="24" s="1"/>
  <c r="D3994" i="24" s="1"/>
  <c r="D3995" i="24" s="1"/>
  <c r="D3996" i="24" s="1"/>
  <c r="D3997" i="24" s="1"/>
  <c r="D3998" i="24" s="1"/>
  <c r="D3999" i="24" s="1"/>
  <c r="D4000" i="24" s="1"/>
  <c r="D4001" i="24" s="1"/>
  <c r="D4002" i="24" s="1"/>
  <c r="D4003" i="24" s="1"/>
  <c r="D4004" i="24" s="1"/>
  <c r="D4005" i="24" s="1"/>
  <c r="D4006" i="24" s="1"/>
  <c r="D4007" i="24" s="1"/>
  <c r="D4008" i="24" s="1"/>
  <c r="D4009" i="24" s="1"/>
  <c r="D4010" i="24" s="1"/>
  <c r="D4011" i="24" s="1"/>
  <c r="D4012" i="24" s="1"/>
  <c r="D4013" i="24" s="1"/>
  <c r="D4014" i="24" s="1"/>
  <c r="D4015" i="24" s="1"/>
  <c r="D4016" i="24" s="1"/>
  <c r="D4017" i="24" s="1"/>
  <c r="D4018" i="24" s="1"/>
  <c r="D4019" i="24" s="1"/>
  <c r="D4020" i="24" s="1"/>
  <c r="D4021" i="24" s="1"/>
  <c r="D4022" i="24" s="1"/>
  <c r="D4023" i="24" s="1"/>
  <c r="D4024" i="24" s="1"/>
  <c r="D4025" i="24" s="1"/>
  <c r="D4026" i="24" s="1"/>
  <c r="D4027" i="24" s="1"/>
  <c r="D4028" i="24" s="1"/>
  <c r="D4029" i="24" s="1"/>
  <c r="D4030" i="24" s="1"/>
  <c r="D4031" i="24" s="1"/>
  <c r="D4032" i="24" s="1"/>
  <c r="D4033" i="24" s="1"/>
  <c r="D4034" i="24" s="1"/>
  <c r="D4035" i="24" s="1"/>
  <c r="D4036" i="24" s="1"/>
  <c r="D4037" i="24" s="1"/>
  <c r="D4038" i="24" s="1"/>
  <c r="D4039" i="24" s="1"/>
  <c r="D4040" i="24" s="1"/>
  <c r="D4041" i="24" s="1"/>
  <c r="D4042" i="24" s="1"/>
  <c r="D4043" i="24" s="1"/>
  <c r="D4044" i="24" s="1"/>
  <c r="D4045" i="24" s="1"/>
  <c r="D4046" i="24" s="1"/>
  <c r="D4047" i="24" s="1"/>
  <c r="D4048" i="24" s="1"/>
  <c r="D4049" i="24" s="1"/>
  <c r="D4050" i="24" s="1"/>
  <c r="D4051" i="24" s="1"/>
  <c r="D4052" i="24" s="1"/>
  <c r="D4053" i="24" s="1"/>
  <c r="D4054" i="24" s="1"/>
  <c r="D4055" i="24" s="1"/>
  <c r="D4056" i="24" s="1"/>
  <c r="D4057" i="24" s="1"/>
  <c r="D4058" i="24" s="1"/>
  <c r="D4059" i="24" s="1"/>
  <c r="D4060" i="24" s="1"/>
  <c r="D4061" i="24" s="1"/>
  <c r="D4062" i="24" s="1"/>
  <c r="D4063" i="24" s="1"/>
  <c r="D4064" i="24" s="1"/>
  <c r="D4065" i="24" s="1"/>
  <c r="D4066" i="24" s="1"/>
  <c r="D4067" i="24" s="1"/>
  <c r="D4068" i="24" s="1"/>
  <c r="D4069" i="24" s="1"/>
  <c r="D4070" i="24" s="1"/>
  <c r="D4071" i="24" s="1"/>
  <c r="D4072" i="24" s="1"/>
  <c r="D4073" i="24" s="1"/>
  <c r="D4074" i="24" s="1"/>
  <c r="D4075" i="24" s="1"/>
  <c r="D4076" i="24" s="1"/>
  <c r="D4077" i="24" s="1"/>
  <c r="D4078" i="24" s="1"/>
  <c r="D4079" i="24" s="1"/>
  <c r="D4080" i="24" s="1"/>
  <c r="D4081" i="24" s="1"/>
  <c r="D4082" i="24" s="1"/>
  <c r="D4083" i="24" s="1"/>
  <c r="D4084" i="24" s="1"/>
  <c r="D4085" i="24" s="1"/>
  <c r="D4086" i="24" s="1"/>
  <c r="D4087" i="24" s="1"/>
  <c r="D4088" i="24" s="1"/>
  <c r="D4089" i="24" s="1"/>
  <c r="D4090" i="24" s="1"/>
  <c r="D4091" i="24" s="1"/>
  <c r="D4092" i="24" s="1"/>
  <c r="D4093" i="24" s="1"/>
  <c r="D4094" i="24" s="1"/>
  <c r="D4095" i="24" s="1"/>
  <c r="D4096" i="24" s="1"/>
  <c r="D4097" i="24" s="1"/>
  <c r="D4098" i="24" s="1"/>
  <c r="D4099" i="24" s="1"/>
  <c r="D4100" i="24" s="1"/>
  <c r="D4101" i="24" s="1"/>
  <c r="D4102" i="24" s="1"/>
  <c r="D4103" i="24" s="1"/>
  <c r="D4104" i="24" s="1"/>
  <c r="D4105" i="24" s="1"/>
  <c r="D4106" i="24" s="1"/>
  <c r="D4107" i="24" s="1"/>
  <c r="D4108" i="24" s="1"/>
  <c r="D4109" i="24" s="1"/>
  <c r="D4110" i="24" s="1"/>
  <c r="D4111" i="24" s="1"/>
  <c r="D4112" i="24" s="1"/>
  <c r="D4113" i="24" s="1"/>
  <c r="D4114" i="24" s="1"/>
  <c r="D4115" i="24" s="1"/>
  <c r="D4116" i="24" s="1"/>
  <c r="D4117" i="24" s="1"/>
  <c r="D4118" i="24" s="1"/>
  <c r="D4119" i="24" s="1"/>
  <c r="D4120" i="24" s="1"/>
  <c r="D4121" i="24" s="1"/>
  <c r="D4122" i="24" s="1"/>
  <c r="D4123" i="24" s="1"/>
  <c r="D4124" i="24" s="1"/>
  <c r="D4125" i="24" s="1"/>
  <c r="D4126" i="24" s="1"/>
  <c r="D4127" i="24" s="1"/>
  <c r="D4128" i="24" s="1"/>
  <c r="D4129" i="24" s="1"/>
  <c r="D4130" i="24" s="1"/>
  <c r="D4131" i="24" s="1"/>
  <c r="D4132" i="24" s="1"/>
  <c r="D4133" i="24" s="1"/>
  <c r="D4134" i="24" s="1"/>
  <c r="D4135" i="24" s="1"/>
  <c r="D4136" i="24" s="1"/>
  <c r="D4137" i="24" s="1"/>
  <c r="D4138" i="24" s="1"/>
  <c r="D4139" i="24" s="1"/>
  <c r="D4140" i="24" s="1"/>
  <c r="D4141" i="24" s="1"/>
  <c r="D4142" i="24" s="1"/>
  <c r="D4143" i="24" s="1"/>
  <c r="D4144" i="24" s="1"/>
  <c r="D4145" i="24" s="1"/>
  <c r="D4146" i="24" s="1"/>
  <c r="D4147" i="24" s="1"/>
  <c r="D4148" i="24" s="1"/>
  <c r="D4149" i="24" s="1"/>
  <c r="D4150" i="24" s="1"/>
  <c r="D4151" i="24" s="1"/>
  <c r="D4152" i="24" s="1"/>
  <c r="D4153" i="24" s="1"/>
  <c r="D4154" i="24" s="1"/>
  <c r="D4155" i="24" s="1"/>
  <c r="D4156" i="24" s="1"/>
  <c r="D4157" i="24" s="1"/>
  <c r="D4158" i="24" s="1"/>
  <c r="D4159" i="24" s="1"/>
  <c r="D4160" i="24" s="1"/>
  <c r="D4161" i="24" s="1"/>
  <c r="D4162" i="24" s="1"/>
  <c r="D4163" i="24" s="1"/>
  <c r="D4164" i="24" s="1"/>
  <c r="D4165" i="24" s="1"/>
  <c r="D4166" i="24" s="1"/>
  <c r="D4167" i="24" s="1"/>
  <c r="D4168" i="24" s="1"/>
  <c r="D4169" i="24" s="1"/>
  <c r="D4170" i="24" s="1"/>
  <c r="D4171" i="24" s="1"/>
  <c r="D4172" i="24" s="1"/>
  <c r="D4173" i="24" s="1"/>
  <c r="D4174" i="24" s="1"/>
  <c r="D4175" i="24" s="1"/>
  <c r="D4176" i="24" s="1"/>
  <c r="D4177" i="24" s="1"/>
  <c r="D4178" i="24" s="1"/>
  <c r="D4179" i="24" s="1"/>
  <c r="D4180" i="24" s="1"/>
  <c r="D4181" i="24" s="1"/>
  <c r="D4182" i="24" s="1"/>
  <c r="D4183" i="24" s="1"/>
  <c r="D4184" i="24" s="1"/>
  <c r="D4185" i="24" s="1"/>
  <c r="D4186" i="24" s="1"/>
  <c r="D4187" i="24" s="1"/>
  <c r="D4188" i="24" s="1"/>
  <c r="D4189" i="24" s="1"/>
  <c r="D4190" i="24" s="1"/>
  <c r="D4191" i="24" s="1"/>
  <c r="D4192" i="24" s="1"/>
  <c r="D4193" i="24" s="1"/>
  <c r="D4194" i="24" s="1"/>
  <c r="D4195" i="24" s="1"/>
  <c r="D4196" i="24" s="1"/>
  <c r="D4197" i="24" s="1"/>
  <c r="D4198" i="24" s="1"/>
  <c r="D4199" i="24" s="1"/>
  <c r="D4200" i="24" s="1"/>
  <c r="D4201" i="24" s="1"/>
  <c r="D4202" i="24" s="1"/>
  <c r="D4203" i="24" s="1"/>
  <c r="D4204" i="24" s="1"/>
  <c r="D4205" i="24" s="1"/>
  <c r="D4206" i="24" s="1"/>
  <c r="D4207" i="24" s="1"/>
  <c r="D4208" i="24" s="1"/>
  <c r="D4209" i="24" s="1"/>
  <c r="D4210" i="24" s="1"/>
  <c r="D4211" i="24" s="1"/>
  <c r="D4212" i="24" s="1"/>
  <c r="D4213" i="24" s="1"/>
  <c r="D4214" i="24" s="1"/>
  <c r="D4215" i="24" s="1"/>
  <c r="D4216" i="24" s="1"/>
  <c r="D4217" i="24" s="1"/>
  <c r="D4218" i="24" s="1"/>
  <c r="D4219" i="24" s="1"/>
  <c r="D4220" i="24" s="1"/>
  <c r="D4221" i="24" s="1"/>
  <c r="D4222" i="24" s="1"/>
  <c r="D4223" i="24" s="1"/>
  <c r="D4224" i="24" s="1"/>
  <c r="D4225" i="24" s="1"/>
  <c r="D4226" i="24" s="1"/>
  <c r="D4227" i="24" s="1"/>
  <c r="D4228" i="24" s="1"/>
  <c r="D4229" i="24" s="1"/>
  <c r="D4230" i="24" s="1"/>
  <c r="D4231" i="24" s="1"/>
  <c r="D4232" i="24" s="1"/>
  <c r="D4233" i="24" s="1"/>
  <c r="D4234" i="24" s="1"/>
  <c r="D4235" i="24" s="1"/>
  <c r="D4236" i="24" s="1"/>
  <c r="D4237" i="24" s="1"/>
  <c r="D4238" i="24" s="1"/>
  <c r="D4239" i="24" s="1"/>
  <c r="D4240" i="24" s="1"/>
  <c r="D4241" i="24" s="1"/>
  <c r="D4242" i="24" s="1"/>
  <c r="D4243" i="24" s="1"/>
  <c r="D4244" i="24" s="1"/>
  <c r="D4245" i="24" s="1"/>
  <c r="D4246" i="24" s="1"/>
  <c r="D4247" i="24" s="1"/>
  <c r="D4248" i="24" s="1"/>
  <c r="D4249" i="24" s="1"/>
  <c r="D4250" i="24" s="1"/>
  <c r="D4251" i="24" s="1"/>
  <c r="D4252" i="24" s="1"/>
  <c r="D4253" i="24" s="1"/>
  <c r="D4254" i="24" s="1"/>
  <c r="D4255" i="24" s="1"/>
  <c r="D4256" i="24" s="1"/>
  <c r="D4257" i="24" s="1"/>
  <c r="D4258" i="24" s="1"/>
  <c r="D4259" i="24" s="1"/>
  <c r="D4260" i="24" s="1"/>
  <c r="D4261" i="24" s="1"/>
  <c r="D4262" i="24" s="1"/>
  <c r="D4263" i="24" s="1"/>
  <c r="D4264" i="24" s="1"/>
  <c r="D4265" i="24" s="1"/>
  <c r="D4266" i="24" s="1"/>
  <c r="D4267" i="24" s="1"/>
  <c r="D4268" i="24" s="1"/>
  <c r="D4269" i="24" s="1"/>
  <c r="D4270" i="24" s="1"/>
  <c r="D4271" i="24" s="1"/>
  <c r="D4272" i="24" s="1"/>
  <c r="D4273" i="24" s="1"/>
  <c r="D4274" i="24" s="1"/>
  <c r="D4275" i="24" s="1"/>
  <c r="D4276" i="24" s="1"/>
  <c r="D4277" i="24" s="1"/>
  <c r="D4278" i="24" s="1"/>
  <c r="D4279" i="24" s="1"/>
  <c r="D4280" i="24" s="1"/>
  <c r="D4281" i="24" s="1"/>
  <c r="D4282" i="24" s="1"/>
  <c r="D4283" i="24" s="1"/>
  <c r="D4284" i="24" s="1"/>
  <c r="D4285" i="24" s="1"/>
  <c r="D4286" i="24" s="1"/>
  <c r="D4287" i="24" s="1"/>
  <c r="D4288" i="24" s="1"/>
  <c r="D4289" i="24" s="1"/>
  <c r="D4290" i="24" s="1"/>
  <c r="D4291" i="24" s="1"/>
  <c r="D4292" i="24" s="1"/>
  <c r="D4293" i="24" s="1"/>
  <c r="D4294" i="24" s="1"/>
  <c r="D4295" i="24" s="1"/>
  <c r="D4296" i="24" s="1"/>
  <c r="D4297" i="24" s="1"/>
  <c r="D4298" i="24" s="1"/>
  <c r="D4299" i="24" s="1"/>
  <c r="D4300" i="24" s="1"/>
  <c r="D4301" i="24" s="1"/>
  <c r="D4302" i="24" s="1"/>
  <c r="D4303" i="24" s="1"/>
  <c r="D4304" i="24" s="1"/>
  <c r="D4305" i="24" s="1"/>
  <c r="D4306" i="24" s="1"/>
  <c r="D4307" i="24" s="1"/>
  <c r="D4308" i="24" s="1"/>
  <c r="D4309" i="24" s="1"/>
  <c r="D4310" i="24" s="1"/>
  <c r="D4311" i="24" s="1"/>
  <c r="D4312" i="24" s="1"/>
  <c r="D4313" i="24" s="1"/>
  <c r="D4314" i="24" s="1"/>
  <c r="D4315" i="24" s="1"/>
  <c r="D4316" i="24" s="1"/>
  <c r="D4317" i="24" s="1"/>
  <c r="D4318" i="24" s="1"/>
  <c r="D4319" i="24" s="1"/>
  <c r="D4320" i="24" s="1"/>
  <c r="D4321" i="24" s="1"/>
  <c r="D4322" i="24" s="1"/>
  <c r="D4323" i="24" s="1"/>
  <c r="D4324" i="24" s="1"/>
  <c r="D4325" i="24" s="1"/>
  <c r="D4326" i="24" s="1"/>
  <c r="D4327" i="24" s="1"/>
  <c r="D4328" i="24" s="1"/>
  <c r="D4329" i="24" s="1"/>
  <c r="D4330" i="24" s="1"/>
  <c r="D4331" i="24" s="1"/>
  <c r="D4332" i="24" s="1"/>
  <c r="D4333" i="24" s="1"/>
  <c r="D4334" i="24" s="1"/>
  <c r="D4335" i="24" s="1"/>
  <c r="D4336" i="24" s="1"/>
  <c r="D4337" i="24" s="1"/>
  <c r="D4338" i="24" s="1"/>
  <c r="D4339" i="24" s="1"/>
  <c r="D4340" i="24" s="1"/>
  <c r="D4341" i="24" s="1"/>
  <c r="D4342" i="24" s="1"/>
  <c r="D4343" i="24" s="1"/>
  <c r="D4344" i="24" s="1"/>
  <c r="D4345" i="24" s="1"/>
  <c r="D4346" i="24" s="1"/>
  <c r="D4347" i="24" s="1"/>
  <c r="D4348" i="24" s="1"/>
  <c r="D4349" i="24" s="1"/>
  <c r="D4350" i="24" s="1"/>
  <c r="D4351" i="24" s="1"/>
  <c r="D4352" i="24" s="1"/>
  <c r="D4353" i="24" s="1"/>
  <c r="D4354" i="24" s="1"/>
  <c r="D4355" i="24" s="1"/>
  <c r="D4356" i="24" s="1"/>
  <c r="D4357" i="24" s="1"/>
  <c r="D4358" i="24" s="1"/>
  <c r="D4359" i="24" s="1"/>
  <c r="D4360" i="24" s="1"/>
  <c r="D4361" i="24" s="1"/>
  <c r="D4362" i="24" s="1"/>
  <c r="D4363" i="24" s="1"/>
  <c r="D4364" i="24" s="1"/>
  <c r="D4365" i="24" s="1"/>
  <c r="D4366" i="24" s="1"/>
  <c r="D4367" i="24" s="1"/>
  <c r="D4368" i="24" s="1"/>
  <c r="D4369" i="24" s="1"/>
  <c r="D4370" i="24" s="1"/>
  <c r="D4371" i="24" s="1"/>
  <c r="D4372" i="24" s="1"/>
  <c r="D4373" i="24" s="1"/>
  <c r="D4374" i="24" s="1"/>
  <c r="D4375" i="24" s="1"/>
  <c r="D4376" i="24" s="1"/>
  <c r="D4377" i="24" s="1"/>
  <c r="D4378" i="24" s="1"/>
  <c r="D4379" i="24" s="1"/>
  <c r="D4380" i="24" s="1"/>
  <c r="D4381" i="24" s="1"/>
  <c r="D4382" i="24" s="1"/>
  <c r="D4383" i="24" s="1"/>
  <c r="D4384" i="24" s="1"/>
  <c r="D4385" i="24" s="1"/>
  <c r="D4386" i="24" s="1"/>
  <c r="D4387" i="24" s="1"/>
  <c r="D4388" i="24" s="1"/>
  <c r="D4389" i="24" s="1"/>
  <c r="D4390" i="24" s="1"/>
  <c r="D4391" i="24" s="1"/>
  <c r="D4392" i="24" s="1"/>
  <c r="D4393" i="24" s="1"/>
  <c r="D4394" i="24" s="1"/>
  <c r="D4395" i="24" s="1"/>
  <c r="D4396" i="24" s="1"/>
  <c r="D4397" i="24" s="1"/>
  <c r="D4398" i="24" s="1"/>
  <c r="D4399" i="24" s="1"/>
  <c r="D4400" i="24" s="1"/>
  <c r="D4401" i="24" s="1"/>
  <c r="D4402" i="24" s="1"/>
  <c r="D4403" i="24" s="1"/>
  <c r="D4404" i="24" s="1"/>
  <c r="D4405" i="24" s="1"/>
  <c r="D4406" i="24" s="1"/>
  <c r="D4407" i="24" s="1"/>
  <c r="D4408" i="24" s="1"/>
  <c r="D4409" i="24" s="1"/>
  <c r="D4410" i="24" s="1"/>
  <c r="D4411" i="24" s="1"/>
  <c r="D4412" i="24" s="1"/>
  <c r="D4413" i="24" s="1"/>
  <c r="D4414" i="24" s="1"/>
  <c r="D4415" i="24" s="1"/>
  <c r="D4416" i="24" s="1"/>
  <c r="D4417" i="24" s="1"/>
  <c r="D4418" i="24" s="1"/>
  <c r="D4419" i="24" s="1"/>
  <c r="D4420" i="24" s="1"/>
  <c r="D4421" i="24" s="1"/>
  <c r="D4422" i="24" s="1"/>
  <c r="D4423" i="24" s="1"/>
  <c r="D4424" i="24" s="1"/>
  <c r="D4425" i="24" s="1"/>
  <c r="D4426" i="24" s="1"/>
  <c r="D4427" i="24" s="1"/>
  <c r="D4428" i="24" s="1"/>
  <c r="D4429" i="24" s="1"/>
  <c r="D4430" i="24" s="1"/>
  <c r="D4431" i="24" s="1"/>
  <c r="D4432" i="24" s="1"/>
  <c r="D4433" i="24" s="1"/>
  <c r="D4434" i="24" s="1"/>
  <c r="D4435" i="24" s="1"/>
  <c r="D4436" i="24" s="1"/>
  <c r="D4437" i="24" s="1"/>
  <c r="D4438" i="24" s="1"/>
  <c r="D4439" i="24" s="1"/>
  <c r="D4440" i="24" s="1"/>
  <c r="D4441" i="24" s="1"/>
  <c r="D4442" i="24" s="1"/>
  <c r="D4443" i="24" s="1"/>
  <c r="D4444" i="24" s="1"/>
  <c r="D4445" i="24" s="1"/>
  <c r="D4446" i="24" s="1"/>
  <c r="D4447" i="24" s="1"/>
  <c r="D4448" i="24" s="1"/>
  <c r="D4449" i="24" s="1"/>
  <c r="D4450" i="24" s="1"/>
  <c r="D4451" i="24" s="1"/>
  <c r="D4452" i="24" s="1"/>
  <c r="D4453" i="24" s="1"/>
  <c r="D4454" i="24" s="1"/>
  <c r="D4455" i="24" s="1"/>
  <c r="D4456" i="24" s="1"/>
  <c r="D4457" i="24" s="1"/>
  <c r="D4458" i="24" s="1"/>
  <c r="D4459" i="24" s="1"/>
  <c r="D4460" i="24" s="1"/>
  <c r="D4461" i="24" s="1"/>
  <c r="D4462" i="24" s="1"/>
  <c r="D4463" i="24" s="1"/>
  <c r="D4464" i="24" s="1"/>
  <c r="D4465" i="24" s="1"/>
  <c r="D4466" i="24" s="1"/>
  <c r="D4467" i="24" s="1"/>
  <c r="D4468" i="24" s="1"/>
  <c r="D4469" i="24" s="1"/>
  <c r="D4470" i="24" s="1"/>
  <c r="D4471" i="24" s="1"/>
  <c r="D4472" i="24" s="1"/>
  <c r="D4473" i="24" s="1"/>
  <c r="D4474" i="24" s="1"/>
  <c r="D4475" i="24" s="1"/>
  <c r="D4476" i="24" s="1"/>
  <c r="D4477" i="24" s="1"/>
  <c r="D4478" i="24" s="1"/>
  <c r="D4479" i="24" s="1"/>
  <c r="D4480" i="24" s="1"/>
  <c r="D4481" i="24" s="1"/>
  <c r="D4482" i="24" s="1"/>
  <c r="D4483" i="24" s="1"/>
  <c r="D4484" i="24" s="1"/>
  <c r="D4485" i="24" s="1"/>
  <c r="D4486" i="24" s="1"/>
  <c r="D4487" i="24" s="1"/>
  <c r="D4488" i="24" s="1"/>
  <c r="D4489" i="24" s="1"/>
  <c r="D4490" i="24" s="1"/>
  <c r="D4491" i="24" s="1"/>
  <c r="D4492" i="24" s="1"/>
  <c r="D4493" i="24" s="1"/>
  <c r="D4494" i="24" s="1"/>
  <c r="D4495" i="24" s="1"/>
  <c r="D4496" i="24" s="1"/>
  <c r="D4497" i="24" s="1"/>
  <c r="D4498" i="24" s="1"/>
  <c r="D4499" i="24" s="1"/>
  <c r="D4500" i="24" s="1"/>
  <c r="D4501" i="24" s="1"/>
  <c r="D4502" i="24" s="1"/>
  <c r="D4503" i="24" s="1"/>
  <c r="D4504" i="24" s="1"/>
  <c r="D4505" i="24" s="1"/>
  <c r="D4506" i="24" s="1"/>
  <c r="D4507" i="24" s="1"/>
  <c r="D4508" i="24" s="1"/>
  <c r="D4509" i="24" s="1"/>
  <c r="D4510" i="24" s="1"/>
  <c r="D4511" i="24" s="1"/>
  <c r="D4512" i="24" s="1"/>
  <c r="D4513" i="24" s="1"/>
  <c r="D4514" i="24" s="1"/>
  <c r="D4515" i="24" s="1"/>
  <c r="D4516" i="24" s="1"/>
  <c r="D4517" i="24" s="1"/>
  <c r="D4518" i="24" s="1"/>
  <c r="D4519" i="24" s="1"/>
  <c r="D4520" i="24" s="1"/>
  <c r="D4521" i="24" s="1"/>
  <c r="D4522" i="24" s="1"/>
  <c r="D4523" i="24" s="1"/>
  <c r="D4524" i="24" s="1"/>
  <c r="D4525" i="24" s="1"/>
  <c r="D4526" i="24" s="1"/>
  <c r="D4527" i="24" s="1"/>
  <c r="D4528" i="24" s="1"/>
  <c r="D4529" i="24" s="1"/>
  <c r="D4530" i="24" s="1"/>
  <c r="D4531" i="24" s="1"/>
  <c r="D4532" i="24" s="1"/>
  <c r="D4533" i="24" s="1"/>
  <c r="D4534" i="24" s="1"/>
  <c r="D4535" i="24" s="1"/>
  <c r="D4536" i="24" s="1"/>
  <c r="D4537" i="24" s="1"/>
  <c r="D4538" i="24" s="1"/>
  <c r="D4539" i="24" s="1"/>
  <c r="D4540" i="24" s="1"/>
  <c r="D4541" i="24" s="1"/>
  <c r="D4542" i="24" s="1"/>
  <c r="D4543" i="24" s="1"/>
  <c r="D4544" i="24" s="1"/>
  <c r="D4545" i="24" s="1"/>
  <c r="D4546" i="24" s="1"/>
  <c r="D4547" i="24" s="1"/>
  <c r="D4548" i="24" s="1"/>
  <c r="D4549" i="24" s="1"/>
  <c r="D4550" i="24" s="1"/>
  <c r="D4551" i="24" s="1"/>
  <c r="D4552" i="24" s="1"/>
  <c r="D4553" i="24" s="1"/>
  <c r="D4554" i="24" s="1"/>
  <c r="D4555" i="24" s="1"/>
  <c r="D4556" i="24" s="1"/>
  <c r="D4557" i="24" s="1"/>
  <c r="D4558" i="24" s="1"/>
  <c r="D4559" i="24" s="1"/>
  <c r="D4560" i="24" s="1"/>
  <c r="D4561" i="24" s="1"/>
  <c r="D4562" i="24" s="1"/>
  <c r="D4563" i="24" s="1"/>
  <c r="D4564" i="24" s="1"/>
  <c r="D4565" i="24" s="1"/>
  <c r="D4566" i="24" s="1"/>
  <c r="D4567" i="24" s="1"/>
  <c r="D4568" i="24" s="1"/>
  <c r="D4569" i="24" s="1"/>
  <c r="D4570" i="24" s="1"/>
  <c r="D4571" i="24" s="1"/>
  <c r="D4572" i="24" s="1"/>
  <c r="D4573" i="24" s="1"/>
  <c r="D4574" i="24" s="1"/>
  <c r="D4575" i="24" s="1"/>
  <c r="D4576" i="24" s="1"/>
  <c r="D4577" i="24" s="1"/>
  <c r="D4578" i="24" s="1"/>
  <c r="D4579" i="24" s="1"/>
  <c r="D4580" i="24" s="1"/>
  <c r="D4581" i="24" s="1"/>
  <c r="D4582" i="24" s="1"/>
  <c r="D4583" i="24" s="1"/>
  <c r="D4584" i="24" s="1"/>
  <c r="D4585" i="24" s="1"/>
  <c r="D4586" i="24" s="1"/>
  <c r="D4587" i="24" s="1"/>
  <c r="D4588" i="24" s="1"/>
  <c r="D4589" i="24" s="1"/>
  <c r="D4590" i="24" s="1"/>
  <c r="D4591" i="24" s="1"/>
  <c r="D4592" i="24" s="1"/>
  <c r="D4593" i="24" s="1"/>
  <c r="D4594" i="24" s="1"/>
  <c r="D4595" i="24" s="1"/>
  <c r="D4596" i="24" s="1"/>
  <c r="D4597" i="24" s="1"/>
  <c r="D4598" i="24" s="1"/>
  <c r="D4599" i="24" s="1"/>
  <c r="D4600" i="24" s="1"/>
  <c r="D4601" i="24" s="1"/>
  <c r="D4602" i="24" s="1"/>
  <c r="D4603" i="24" s="1"/>
  <c r="D4604" i="24" s="1"/>
  <c r="D4605" i="24" s="1"/>
  <c r="D4606" i="24" s="1"/>
  <c r="D4607" i="24" s="1"/>
  <c r="D4608" i="24" s="1"/>
  <c r="D4609" i="24" s="1"/>
  <c r="D4610" i="24" s="1"/>
  <c r="D4611" i="24" s="1"/>
  <c r="D4612" i="24" s="1"/>
  <c r="D4613" i="24" s="1"/>
  <c r="D4614" i="24" s="1"/>
  <c r="D4615" i="24" s="1"/>
  <c r="D4616" i="24" s="1"/>
  <c r="D4617" i="24" s="1"/>
  <c r="D4618" i="24" s="1"/>
  <c r="D4619" i="24" s="1"/>
  <c r="D4620" i="24" s="1"/>
  <c r="D4621" i="24" s="1"/>
  <c r="D4622" i="24" s="1"/>
  <c r="D4623" i="24" s="1"/>
  <c r="D4624" i="24" s="1"/>
  <c r="D4625" i="24" s="1"/>
  <c r="D4626" i="24" s="1"/>
  <c r="D4627" i="24" s="1"/>
  <c r="D4628" i="24" s="1"/>
  <c r="D4629" i="24" s="1"/>
  <c r="D4630" i="24" s="1"/>
  <c r="D4631" i="24" s="1"/>
  <c r="D4632" i="24" s="1"/>
  <c r="D4633" i="24" s="1"/>
  <c r="D4634" i="24" s="1"/>
  <c r="D4635" i="24" s="1"/>
  <c r="D4636" i="24" s="1"/>
  <c r="D4637" i="24" s="1"/>
  <c r="D4638" i="24" s="1"/>
  <c r="D4639" i="24" s="1"/>
  <c r="D4640" i="24" s="1"/>
  <c r="D4641" i="24" s="1"/>
  <c r="D4642" i="24" s="1"/>
  <c r="D4643" i="24" s="1"/>
  <c r="D4644" i="24" s="1"/>
  <c r="D4645" i="24" s="1"/>
  <c r="D4646" i="24" s="1"/>
  <c r="D4647" i="24" s="1"/>
  <c r="D4648" i="24" s="1"/>
  <c r="D4649" i="24" s="1"/>
  <c r="D4650" i="24" s="1"/>
  <c r="D4651" i="24" s="1"/>
  <c r="D4652" i="24" s="1"/>
  <c r="D4653" i="24" s="1"/>
  <c r="D4654" i="24" s="1"/>
  <c r="D4655" i="24" s="1"/>
  <c r="D4656" i="24" s="1"/>
  <c r="D4657" i="24" s="1"/>
  <c r="D4658" i="24" s="1"/>
  <c r="D4659" i="24" s="1"/>
  <c r="D4660" i="24" s="1"/>
  <c r="D4661" i="24" s="1"/>
  <c r="D4662" i="24" s="1"/>
  <c r="D4663" i="24" s="1"/>
  <c r="D4664" i="24" s="1"/>
  <c r="D4665" i="24" s="1"/>
  <c r="D4666" i="24" s="1"/>
  <c r="D4667" i="24" s="1"/>
  <c r="D4668" i="24" s="1"/>
  <c r="D4669" i="24" s="1"/>
  <c r="D4670" i="24" s="1"/>
  <c r="D4671" i="24" s="1"/>
  <c r="D4672" i="24" s="1"/>
  <c r="D4673" i="24" s="1"/>
  <c r="D4674" i="24" s="1"/>
  <c r="D4675" i="24" s="1"/>
  <c r="D4676" i="24" s="1"/>
  <c r="D4677" i="24" s="1"/>
  <c r="D4678" i="24" s="1"/>
  <c r="D4679" i="24" s="1"/>
  <c r="D4680" i="24" s="1"/>
  <c r="D4681" i="24" s="1"/>
  <c r="D4682" i="24" s="1"/>
  <c r="D4683" i="24" s="1"/>
  <c r="D4684" i="24" s="1"/>
  <c r="D4685" i="24" s="1"/>
  <c r="D4686" i="24" s="1"/>
  <c r="D4687" i="24" s="1"/>
  <c r="D4688" i="24" s="1"/>
  <c r="D4689" i="24" s="1"/>
  <c r="D4690" i="24" s="1"/>
  <c r="D4691" i="24" s="1"/>
  <c r="D4692" i="24" s="1"/>
  <c r="D4693" i="24" s="1"/>
  <c r="D4694" i="24" s="1"/>
  <c r="D4695" i="24" s="1"/>
  <c r="D4696" i="24" s="1"/>
  <c r="D4697" i="24" s="1"/>
  <c r="D4698" i="24" s="1"/>
  <c r="D4699" i="24" s="1"/>
  <c r="D4700" i="24" s="1"/>
  <c r="D4701" i="24" s="1"/>
  <c r="D4702" i="24" s="1"/>
  <c r="D4703" i="24" s="1"/>
  <c r="D4704" i="24" s="1"/>
  <c r="D4705" i="24" s="1"/>
  <c r="D4706" i="24" s="1"/>
  <c r="D4707" i="24" s="1"/>
  <c r="D4708" i="24" s="1"/>
  <c r="D4709" i="24" s="1"/>
  <c r="D4710" i="24" s="1"/>
  <c r="D4711" i="24" s="1"/>
  <c r="D4712" i="24" s="1"/>
  <c r="D4713" i="24" s="1"/>
  <c r="D4714" i="24" s="1"/>
  <c r="D4715" i="24" s="1"/>
  <c r="D4716" i="24" s="1"/>
  <c r="D4717" i="24" s="1"/>
  <c r="D4718" i="24" s="1"/>
  <c r="D4719" i="24" s="1"/>
  <c r="D4720" i="24" s="1"/>
  <c r="D4721" i="24" s="1"/>
  <c r="D4722" i="24" s="1"/>
  <c r="D4723" i="24" s="1"/>
  <c r="D4724" i="24" s="1"/>
  <c r="D4725" i="24" s="1"/>
  <c r="D4726" i="24" s="1"/>
  <c r="D4727" i="24" s="1"/>
  <c r="D4728" i="24" s="1"/>
  <c r="D4729" i="24" s="1"/>
  <c r="D4730" i="24" s="1"/>
  <c r="D4731" i="24" s="1"/>
  <c r="D4732" i="24" s="1"/>
  <c r="D4733" i="24" s="1"/>
  <c r="D4734" i="24" s="1"/>
  <c r="D4735" i="24" s="1"/>
  <c r="D4736" i="24" s="1"/>
  <c r="D4737" i="24" s="1"/>
  <c r="D4738" i="24" s="1"/>
  <c r="D4739" i="24" s="1"/>
  <c r="D4740" i="24" s="1"/>
  <c r="D4741" i="24" s="1"/>
  <c r="D4742" i="24" s="1"/>
  <c r="D4743" i="24" s="1"/>
  <c r="D4744" i="24" s="1"/>
  <c r="D4745" i="24" s="1"/>
  <c r="D4746" i="24" s="1"/>
  <c r="D4747" i="24" s="1"/>
  <c r="D4748" i="24" s="1"/>
  <c r="D4749" i="24" s="1"/>
  <c r="D4750" i="24" s="1"/>
  <c r="D4751" i="24" s="1"/>
  <c r="D4752" i="24" s="1"/>
  <c r="D4753" i="24" s="1"/>
  <c r="D4754" i="24" s="1"/>
  <c r="D4755" i="24" s="1"/>
  <c r="D4756" i="24" s="1"/>
  <c r="D4757" i="24" s="1"/>
  <c r="D4758" i="24" s="1"/>
  <c r="D4759" i="24" s="1"/>
  <c r="D4760" i="24" s="1"/>
  <c r="D4761" i="24" s="1"/>
  <c r="D4762" i="24" s="1"/>
  <c r="D4763" i="24" s="1"/>
  <c r="D4764" i="24" s="1"/>
  <c r="D4765" i="24" s="1"/>
  <c r="D4766" i="24" s="1"/>
  <c r="D4767" i="24" s="1"/>
  <c r="D4768" i="24" s="1"/>
  <c r="D4769" i="24" s="1"/>
  <c r="D4770" i="24" s="1"/>
  <c r="D4771" i="24" s="1"/>
  <c r="D4772" i="24" s="1"/>
  <c r="D4773" i="24" s="1"/>
  <c r="D4774" i="24" s="1"/>
  <c r="D4775" i="24" s="1"/>
  <c r="D4776" i="24" s="1"/>
  <c r="D4777" i="24" s="1"/>
  <c r="D4778" i="24" s="1"/>
  <c r="B1" i="46"/>
  <c r="B2" i="46"/>
  <c r="B3" i="46"/>
  <c r="B4" i="46"/>
  <c r="B5" i="46"/>
  <c r="B6" i="46"/>
  <c r="B8" i="46"/>
  <c r="B9" i="46"/>
  <c r="B10" i="46"/>
  <c r="B11" i="46"/>
  <c r="B12" i="46"/>
  <c r="B13" i="46"/>
  <c r="B14" i="46"/>
  <c r="B15" i="46"/>
  <c r="B16" i="46"/>
  <c r="B18" i="46"/>
  <c r="B19" i="46"/>
  <c r="B20" i="46"/>
  <c r="B21" i="46"/>
  <c r="B22" i="46"/>
  <c r="B23" i="46"/>
  <c r="B24" i="46"/>
  <c r="B25" i="46"/>
  <c r="B26" i="46"/>
  <c r="B28" i="46"/>
  <c r="B29" i="46"/>
  <c r="B30" i="46"/>
  <c r="B31" i="46"/>
  <c r="B32" i="46"/>
  <c r="B33" i="46"/>
  <c r="B34" i="46"/>
  <c r="B35" i="46"/>
  <c r="B36" i="46"/>
  <c r="B38" i="46"/>
  <c r="B39" i="46"/>
  <c r="B40" i="46"/>
  <c r="B41" i="46"/>
  <c r="B42" i="46"/>
  <c r="B43" i="46"/>
  <c r="B44" i="46"/>
  <c r="B45" i="46"/>
  <c r="B46" i="46"/>
  <c r="B48" i="46"/>
  <c r="B49" i="46"/>
  <c r="B50" i="46"/>
  <c r="B51" i="46"/>
  <c r="B52" i="46"/>
  <c r="B53" i="46"/>
  <c r="B54" i="46"/>
  <c r="B55" i="46"/>
  <c r="B56" i="46"/>
  <c r="B58" i="46"/>
  <c r="B59" i="46"/>
  <c r="B60" i="46"/>
  <c r="B61" i="46"/>
  <c r="B62" i="46"/>
  <c r="B63" i="46"/>
  <c r="B64" i="46"/>
  <c r="B65" i="46"/>
  <c r="B66" i="46"/>
  <c r="B68" i="46"/>
  <c r="B69" i="46"/>
  <c r="B70" i="46"/>
  <c r="B71" i="46"/>
  <c r="B72" i="46"/>
  <c r="B73" i="46"/>
  <c r="B74" i="46"/>
  <c r="B75" i="46"/>
  <c r="B76" i="46"/>
  <c r="B78" i="46"/>
  <c r="B79" i="46"/>
  <c r="B80" i="46"/>
  <c r="B81" i="46"/>
  <c r="B82" i="46"/>
  <c r="B83" i="46"/>
  <c r="B84" i="46"/>
  <c r="B85" i="46"/>
  <c r="B86" i="46"/>
  <c r="B88" i="46"/>
  <c r="B89" i="46"/>
  <c r="B90" i="46"/>
  <c r="B91" i="46"/>
  <c r="B92" i="46"/>
  <c r="B93" i="46"/>
  <c r="B94" i="46"/>
  <c r="B95" i="46"/>
  <c r="B96" i="46"/>
  <c r="B98" i="46"/>
  <c r="B99" i="46"/>
  <c r="B100" i="46"/>
  <c r="B101" i="46"/>
  <c r="B102" i="46"/>
  <c r="B103" i="46"/>
  <c r="B104" i="46"/>
  <c r="B105" i="46"/>
  <c r="B106" i="46"/>
  <c r="B108" i="46"/>
  <c r="B109" i="46"/>
  <c r="B110" i="46"/>
  <c r="B111" i="46"/>
  <c r="B112" i="46"/>
  <c r="B113" i="46"/>
  <c r="B114" i="46"/>
  <c r="B115" i="46"/>
  <c r="B116" i="46"/>
  <c r="B118" i="46"/>
  <c r="B119" i="46"/>
  <c r="B120" i="46"/>
  <c r="B121" i="46"/>
  <c r="B122" i="46"/>
  <c r="B123" i="46"/>
  <c r="B124" i="46"/>
  <c r="B125" i="46"/>
  <c r="B126" i="46"/>
  <c r="B128" i="46"/>
  <c r="B129" i="46"/>
  <c r="B130" i="46"/>
  <c r="B131" i="46"/>
  <c r="B132" i="46"/>
  <c r="B134" i="46"/>
  <c r="B135" i="46"/>
  <c r="B136" i="46"/>
  <c r="B138" i="46"/>
  <c r="B139" i="46"/>
  <c r="B140" i="46"/>
  <c r="B141" i="46"/>
  <c r="B142" i="46"/>
  <c r="B143" i="46"/>
  <c r="B144" i="46"/>
  <c r="B145" i="46"/>
  <c r="B146" i="46"/>
  <c r="B148" i="46"/>
  <c r="B150" i="46"/>
  <c r="B151" i="46"/>
  <c r="B152" i="46"/>
  <c r="B153" i="46"/>
  <c r="B154" i="46"/>
  <c r="B155" i="46"/>
  <c r="B156" i="46"/>
  <c r="B158" i="46"/>
  <c r="B160" i="46"/>
  <c r="B161" i="46"/>
  <c r="B162" i="46"/>
  <c r="B163" i="46"/>
  <c r="B164" i="46"/>
  <c r="B165" i="46"/>
  <c r="B166" i="46"/>
  <c r="B168" i="46"/>
  <c r="B170" i="46"/>
  <c r="B171" i="46"/>
  <c r="B172" i="46"/>
  <c r="B173" i="46"/>
  <c r="B174" i="46"/>
  <c r="B175" i="46"/>
  <c r="B176" i="46"/>
  <c r="B178" i="46"/>
  <c r="B180" i="46"/>
  <c r="B181" i="46"/>
  <c r="B182" i="46"/>
  <c r="B183" i="46"/>
  <c r="B184" i="46"/>
  <c r="B185" i="46"/>
  <c r="B186" i="46"/>
  <c r="B188" i="46"/>
  <c r="B190" i="46"/>
  <c r="B191" i="46"/>
  <c r="B192" i="46"/>
  <c r="B193" i="46"/>
  <c r="B194" i="46"/>
  <c r="B195" i="46"/>
  <c r="B196" i="46"/>
  <c r="B198" i="46"/>
  <c r="B200" i="46"/>
  <c r="B201" i="46"/>
  <c r="B202" i="46"/>
  <c r="B203" i="46"/>
  <c r="B204" i="46"/>
  <c r="B205" i="46"/>
  <c r="B206" i="46"/>
  <c r="B208" i="46"/>
  <c r="B210" i="46"/>
  <c r="B211" i="46"/>
  <c r="B212" i="46"/>
  <c r="B213" i="46"/>
  <c r="B214" i="46"/>
  <c r="B215" i="46"/>
  <c r="B216" i="46"/>
  <c r="B218" i="46"/>
  <c r="B220" i="46"/>
  <c r="B221" i="46"/>
  <c r="B222" i="46"/>
  <c r="B223" i="46"/>
  <c r="B224" i="46"/>
  <c r="B225" i="46"/>
  <c r="B226" i="46"/>
  <c r="B228" i="46"/>
  <c r="B230" i="46"/>
  <c r="B231" i="46"/>
  <c r="B232" i="46"/>
  <c r="B233" i="46"/>
  <c r="B234" i="46"/>
  <c r="B235" i="46"/>
  <c r="B236" i="46"/>
  <c r="B238" i="46"/>
  <c r="B240" i="46"/>
  <c r="B241" i="46"/>
  <c r="B242" i="46"/>
  <c r="B243" i="46"/>
  <c r="B244" i="46"/>
  <c r="B245" i="46"/>
  <c r="B246" i="46"/>
  <c r="B248" i="46"/>
  <c r="B250" i="46"/>
  <c r="B251" i="46"/>
  <c r="B252" i="46"/>
  <c r="B253" i="46"/>
  <c r="B254" i="46"/>
  <c r="B255" i="46"/>
  <c r="B256" i="46"/>
  <c r="B258" i="46"/>
  <c r="B260" i="46"/>
  <c r="B261" i="46"/>
  <c r="B262" i="46"/>
  <c r="B263" i="46"/>
  <c r="B264" i="46"/>
  <c r="B265" i="46"/>
  <c r="B266" i="46"/>
  <c r="B268" i="46"/>
  <c r="B270" i="46"/>
  <c r="B271" i="46"/>
  <c r="B272" i="46"/>
  <c r="B282" i="46"/>
  <c r="C70" i="40"/>
  <c r="C79" i="40"/>
  <c r="B286" i="46"/>
  <c r="B297" i="46"/>
  <c r="C14" i="40"/>
  <c r="G24" i="42"/>
  <c r="B584" i="50" s="1"/>
  <c r="G25" i="42"/>
  <c r="B585" i="50" s="1"/>
  <c r="G19" i="42"/>
  <c r="B580" i="50" s="1"/>
  <c r="D14" i="40"/>
  <c r="B373" i="46" s="1"/>
  <c r="E14" i="40"/>
  <c r="B372" i="46" s="1"/>
  <c r="F14" i="40"/>
  <c r="B371" i="46" s="1"/>
  <c r="G60" i="42"/>
  <c r="B600" i="50" s="1"/>
  <c r="E14" i="10"/>
  <c r="E24" i="10"/>
  <c r="D70" i="40"/>
  <c r="D79" i="40"/>
  <c r="B335" i="46"/>
  <c r="B336" i="46"/>
  <c r="B337" i="46"/>
  <c r="B338" i="46"/>
  <c r="B339" i="46"/>
  <c r="B343" i="46"/>
  <c r="B344" i="46"/>
  <c r="B345" i="46"/>
  <c r="B346" i="46"/>
  <c r="B347" i="46"/>
  <c r="G68" i="42"/>
  <c r="B607" i="50"/>
  <c r="G37" i="10"/>
  <c r="Z37" i="10" s="1"/>
  <c r="G83" i="42"/>
  <c r="B359" i="46" s="1"/>
  <c r="T80" i="10"/>
  <c r="G84" i="42" s="1"/>
  <c r="K40" i="12"/>
  <c r="G70" i="42" s="1"/>
  <c r="B362" i="46" s="1"/>
  <c r="K41" i="12"/>
  <c r="C41" i="12"/>
  <c r="B374" i="46" s="1"/>
  <c r="B376" i="46"/>
  <c r="F35" i="10"/>
  <c r="D21" i="21"/>
  <c r="F36" i="10" s="1"/>
  <c r="B468" i="50" s="1"/>
  <c r="F39" i="10"/>
  <c r="B472" i="50" s="1"/>
  <c r="B378" i="46"/>
  <c r="B379" i="46"/>
  <c r="B380" i="46"/>
  <c r="B384" i="46"/>
  <c r="B386" i="46"/>
  <c r="E21" i="10"/>
  <c r="B387" i="46" s="1"/>
  <c r="B389" i="46"/>
  <c r="B401" i="46"/>
  <c r="B402" i="46"/>
  <c r="N67" i="12"/>
  <c r="P67" i="12" s="1"/>
  <c r="N68" i="12"/>
  <c r="P68" i="12" s="1"/>
  <c r="N69" i="12"/>
  <c r="P69" i="12" s="1"/>
  <c r="N70" i="12"/>
  <c r="P70" i="12" s="1"/>
  <c r="N71" i="12"/>
  <c r="P71" i="12" s="1"/>
  <c r="N72" i="12"/>
  <c r="P72" i="12" s="1"/>
  <c r="N73" i="12"/>
  <c r="P73" i="12" s="1"/>
  <c r="N74" i="12"/>
  <c r="P74" i="12" s="1"/>
  <c r="N75" i="12"/>
  <c r="P75" i="12" s="1"/>
  <c r="N76" i="12"/>
  <c r="P76" i="12" s="1"/>
  <c r="N77" i="12"/>
  <c r="P77" i="12" s="1"/>
  <c r="N78" i="12"/>
  <c r="P78" i="12" s="1"/>
  <c r="N79" i="12"/>
  <c r="P79" i="12" s="1"/>
  <c r="S4" i="42"/>
  <c r="R61" i="42" s="1"/>
  <c r="R11" i="42"/>
  <c r="R12" i="42"/>
  <c r="R13" i="42"/>
  <c r="R18" i="42" s="1"/>
  <c r="S16" i="42"/>
  <c r="G17" i="42"/>
  <c r="B578" i="50" s="1"/>
  <c r="G23" i="42"/>
  <c r="B583" i="50" s="1"/>
  <c r="R26" i="42"/>
  <c r="R27" i="42"/>
  <c r="R28" i="42"/>
  <c r="R29" i="42"/>
  <c r="R30" i="42"/>
  <c r="R31" i="42"/>
  <c r="R32" i="42"/>
  <c r="R38" i="42"/>
  <c r="F39" i="42"/>
  <c r="F40" i="42" s="1"/>
  <c r="B427" i="46" s="1"/>
  <c r="E40" i="42"/>
  <c r="G45" i="42"/>
  <c r="B598" i="50" s="1"/>
  <c r="R46" i="42"/>
  <c r="R47" i="42"/>
  <c r="R39" i="42"/>
  <c r="G57" i="42"/>
  <c r="B599" i="50" s="1"/>
  <c r="H57" i="42"/>
  <c r="G58" i="42"/>
  <c r="H58" i="42"/>
  <c r="R62" i="42"/>
  <c r="R68" i="42"/>
  <c r="R69" i="42"/>
  <c r="Q40" i="12"/>
  <c r="B395" i="46" s="1"/>
  <c r="F86" i="42"/>
  <c r="R87" i="42"/>
  <c r="C90" i="42"/>
  <c r="R96" i="42"/>
  <c r="R97" i="42"/>
  <c r="D3" i="26"/>
  <c r="K15" i="26"/>
  <c r="K16" i="26"/>
  <c r="K17" i="26"/>
  <c r="B49" i="26"/>
  <c r="C4" i="20"/>
  <c r="E15" i="20"/>
  <c r="E19" i="20"/>
  <c r="F19" i="20"/>
  <c r="F20" i="20" s="1"/>
  <c r="E22" i="20"/>
  <c r="G25" i="20" s="1"/>
  <c r="H25" i="20" s="1"/>
  <c r="I25" i="20" s="1"/>
  <c r="J25" i="20" s="1"/>
  <c r="K25" i="20" s="1"/>
  <c r="L25" i="20" s="1"/>
  <c r="M25" i="20" s="1"/>
  <c r="N25" i="20" s="1"/>
  <c r="O25" i="20" s="1"/>
  <c r="P25" i="20" s="1"/>
  <c r="Q25" i="20" s="1"/>
  <c r="R25" i="20" s="1"/>
  <c r="S25" i="20" s="1"/>
  <c r="T25" i="20" s="1"/>
  <c r="D22" i="21"/>
  <c r="F27" i="20" s="1"/>
  <c r="E47" i="20"/>
  <c r="S47" i="20" s="1"/>
  <c r="S49" i="20" s="1"/>
  <c r="S79" i="20" s="1"/>
  <c r="F47" i="20"/>
  <c r="F49" i="20" s="1"/>
  <c r="E51" i="20"/>
  <c r="G56" i="20" s="1"/>
  <c r="H56" i="20" s="1"/>
  <c r="I56" i="20" s="1"/>
  <c r="J56" i="20" s="1"/>
  <c r="K56" i="20" s="1"/>
  <c r="L56" i="20" s="1"/>
  <c r="M56" i="20" s="1"/>
  <c r="N56" i="20" s="1"/>
  <c r="O56" i="20" s="1"/>
  <c r="P56" i="20" s="1"/>
  <c r="Q56" i="20" s="1"/>
  <c r="R56" i="20" s="1"/>
  <c r="S56" i="20" s="1"/>
  <c r="T56" i="20" s="1"/>
  <c r="D23" i="21"/>
  <c r="F54" i="20" s="1"/>
  <c r="C74" i="20"/>
  <c r="L74" i="20"/>
  <c r="F89" i="20"/>
  <c r="F90" i="20"/>
  <c r="G90" i="20"/>
  <c r="H90" i="20"/>
  <c r="I90" i="20"/>
  <c r="I91" i="20"/>
  <c r="I92" i="20"/>
  <c r="J90" i="20"/>
  <c r="K90" i="20"/>
  <c r="L90" i="20"/>
  <c r="M90" i="20"/>
  <c r="N90" i="20"/>
  <c r="O90" i="20"/>
  <c r="P90" i="20"/>
  <c r="Q90" i="20"/>
  <c r="Q91" i="20"/>
  <c r="Q92" i="20"/>
  <c r="R90" i="20"/>
  <c r="S90" i="20"/>
  <c r="T90" i="20"/>
  <c r="T91" i="20"/>
  <c r="T92" i="20"/>
  <c r="F91" i="20"/>
  <c r="F92" i="20"/>
  <c r="G91" i="20"/>
  <c r="H91" i="20"/>
  <c r="J91" i="20"/>
  <c r="J92" i="20"/>
  <c r="K91" i="20"/>
  <c r="L91" i="20"/>
  <c r="M91" i="20"/>
  <c r="N91" i="20"/>
  <c r="N92" i="20"/>
  <c r="O91" i="20"/>
  <c r="P91" i="20"/>
  <c r="R91" i="20"/>
  <c r="R92" i="20"/>
  <c r="S91" i="20"/>
  <c r="G92" i="20"/>
  <c r="H92" i="20"/>
  <c r="K92" i="20"/>
  <c r="L92" i="20"/>
  <c r="M92" i="20"/>
  <c r="O92" i="20"/>
  <c r="P92" i="20"/>
  <c r="S92" i="20"/>
  <c r="F104" i="20"/>
  <c r="C3" i="10"/>
  <c r="F17" i="10"/>
  <c r="F18" i="10"/>
  <c r="AA18" i="10"/>
  <c r="AB18" i="10"/>
  <c r="AC18" i="10"/>
  <c r="AD18" i="10"/>
  <c r="AE18" i="10"/>
  <c r="AF18" i="10"/>
  <c r="AG18" i="10"/>
  <c r="AH18" i="10"/>
  <c r="AI18" i="10"/>
  <c r="AJ18" i="10"/>
  <c r="AK18" i="10"/>
  <c r="AL18" i="10"/>
  <c r="AM18" i="10"/>
  <c r="Z49" i="10"/>
  <c r="AA49" i="10"/>
  <c r="AB49" i="10"/>
  <c r="AC49" i="10"/>
  <c r="AD49" i="10"/>
  <c r="AE49" i="10"/>
  <c r="AF49" i="10"/>
  <c r="AG49" i="10"/>
  <c r="AH49" i="10"/>
  <c r="AI49" i="10"/>
  <c r="AJ49" i="10"/>
  <c r="AK49" i="10"/>
  <c r="AL49" i="10"/>
  <c r="AM49" i="10"/>
  <c r="G73" i="10"/>
  <c r="H73" i="10"/>
  <c r="I73" i="10"/>
  <c r="J73" i="10"/>
  <c r="K73" i="10"/>
  <c r="L73" i="10"/>
  <c r="M73" i="10"/>
  <c r="N73" i="10"/>
  <c r="O73" i="10"/>
  <c r="P73" i="10"/>
  <c r="Q73" i="10"/>
  <c r="R73" i="10"/>
  <c r="S73" i="10"/>
  <c r="T73" i="10"/>
  <c r="D3" i="21"/>
  <c r="K10" i="21"/>
  <c r="K11" i="21"/>
  <c r="K12" i="21"/>
  <c r="K13" i="21"/>
  <c r="K14" i="21"/>
  <c r="K15" i="21"/>
  <c r="K16" i="21"/>
  <c r="K17" i="21"/>
  <c r="K18" i="21"/>
  <c r="K19" i="21"/>
  <c r="D20" i="21"/>
  <c r="D24" i="21"/>
  <c r="B28" i="21" s="1"/>
  <c r="D26" i="21"/>
  <c r="E26" i="21" s="1"/>
  <c r="E33" i="21"/>
  <c r="J47" i="21"/>
  <c r="D7" i="38"/>
  <c r="D8" i="38"/>
  <c r="D9" i="38"/>
  <c r="D10" i="38"/>
  <c r="D11" i="38"/>
  <c r="D12" i="38"/>
  <c r="D13" i="38"/>
  <c r="D14" i="38"/>
  <c r="B15" i="38"/>
  <c r="B283" i="46" s="1"/>
  <c r="C15" i="38"/>
  <c r="D22" i="38"/>
  <c r="D23" i="38"/>
  <c r="D24" i="38"/>
  <c r="D25" i="38"/>
  <c r="D26" i="38"/>
  <c r="D27" i="38"/>
  <c r="L27" i="38"/>
  <c r="D28" i="38"/>
  <c r="D32" i="38"/>
  <c r="D33" i="38"/>
  <c r="D34" i="38"/>
  <c r="D35" i="38"/>
  <c r="D36" i="38"/>
  <c r="D37" i="38"/>
  <c r="D38" i="38"/>
  <c r="D39" i="38"/>
  <c r="D40" i="38"/>
  <c r="D41" i="38"/>
  <c r="D42" i="38"/>
  <c r="D43" i="38"/>
  <c r="D44" i="38"/>
  <c r="D45" i="38"/>
  <c r="D46" i="38"/>
  <c r="D47" i="38"/>
  <c r="M47" i="38"/>
  <c r="B48" i="38"/>
  <c r="B328" i="46"/>
  <c r="C48" i="38"/>
  <c r="D51" i="38"/>
  <c r="D52" i="38"/>
  <c r="D53" i="38"/>
  <c r="D54" i="38"/>
  <c r="M54" i="38"/>
  <c r="B55" i="38"/>
  <c r="B287" i="46"/>
  <c r="C55" i="38"/>
  <c r="D58" i="38"/>
  <c r="D59" i="38"/>
  <c r="D60" i="38"/>
  <c r="D61" i="38"/>
  <c r="M61" i="38"/>
  <c r="B62" i="38"/>
  <c r="B288" i="46"/>
  <c r="C62" i="38"/>
  <c r="D65" i="38"/>
  <c r="D66" i="38"/>
  <c r="D67" i="38"/>
  <c r="M67" i="38" s="1"/>
  <c r="B68" i="38"/>
  <c r="D71" i="38"/>
  <c r="D73" i="38" s="1"/>
  <c r="D72" i="38"/>
  <c r="B73" i="38"/>
  <c r="B329" i="46" s="1"/>
  <c r="C73" i="38"/>
  <c r="C85" i="38"/>
  <c r="D76" i="38"/>
  <c r="D77" i="38"/>
  <c r="D78" i="38"/>
  <c r="D79" i="38"/>
  <c r="D80" i="38"/>
  <c r="D81" i="38"/>
  <c r="B383" i="46" s="1"/>
  <c r="D82" i="38"/>
  <c r="D83" i="38"/>
  <c r="D84" i="38"/>
  <c r="B85" i="38"/>
  <c r="C3" i="12"/>
  <c r="E26" i="12"/>
  <c r="N26" i="12"/>
  <c r="Q26" i="12"/>
  <c r="E27" i="12"/>
  <c r="N27" i="12"/>
  <c r="Q27" i="12"/>
  <c r="E28" i="12"/>
  <c r="N28" i="12"/>
  <c r="Q28" i="12"/>
  <c r="E29" i="12"/>
  <c r="N29" i="12"/>
  <c r="Q29" i="12"/>
  <c r="Q30" i="12"/>
  <c r="Q31" i="12"/>
  <c r="Q32" i="12"/>
  <c r="Q33" i="12"/>
  <c r="Q34" i="12"/>
  <c r="Q35" i="12"/>
  <c r="Q36" i="12"/>
  <c r="Q37" i="12"/>
  <c r="Q38" i="12"/>
  <c r="E30" i="12"/>
  <c r="N30" i="12"/>
  <c r="E31" i="12"/>
  <c r="N31" i="12"/>
  <c r="E32" i="12"/>
  <c r="N32" i="12"/>
  <c r="E33" i="12"/>
  <c r="N33" i="12"/>
  <c r="E34" i="12"/>
  <c r="N34" i="12"/>
  <c r="E35" i="12"/>
  <c r="N35" i="12"/>
  <c r="E36" i="12"/>
  <c r="N36" i="12"/>
  <c r="E37" i="12"/>
  <c r="N37" i="12"/>
  <c r="E38" i="12"/>
  <c r="N38" i="12"/>
  <c r="C39" i="12"/>
  <c r="C40" i="12" s="1"/>
  <c r="B133" i="46"/>
  <c r="N39" i="12"/>
  <c r="Q41" i="12"/>
  <c r="D62" i="12"/>
  <c r="E67" i="12"/>
  <c r="O67" i="12"/>
  <c r="Q67" i="12"/>
  <c r="E68" i="12"/>
  <c r="O68" i="12"/>
  <c r="Q68" i="12"/>
  <c r="E69" i="12"/>
  <c r="O69" i="12"/>
  <c r="Q69" i="12"/>
  <c r="E70" i="12"/>
  <c r="O70" i="12"/>
  <c r="Q70" i="12"/>
  <c r="E71" i="12"/>
  <c r="O71" i="12"/>
  <c r="Q71" i="12"/>
  <c r="E72" i="12"/>
  <c r="O72" i="12"/>
  <c r="Q72" i="12"/>
  <c r="E73" i="12"/>
  <c r="O73" i="12"/>
  <c r="Q73" i="12"/>
  <c r="E74" i="12"/>
  <c r="O74" i="12"/>
  <c r="Q74" i="12"/>
  <c r="E75" i="12"/>
  <c r="O75" i="12"/>
  <c r="Q75" i="12"/>
  <c r="E76" i="12"/>
  <c r="O76" i="12"/>
  <c r="Q76" i="12"/>
  <c r="E77" i="12"/>
  <c r="O77" i="12"/>
  <c r="Q77" i="12"/>
  <c r="E78" i="12"/>
  <c r="O78" i="12"/>
  <c r="Q78" i="12"/>
  <c r="E79" i="12"/>
  <c r="O79" i="12"/>
  <c r="Q79" i="12"/>
  <c r="C80" i="12"/>
  <c r="J80" i="12"/>
  <c r="Q80" i="12"/>
  <c r="C81" i="12"/>
  <c r="J81" i="12"/>
  <c r="Q81" i="12"/>
  <c r="G9" i="40"/>
  <c r="G11" i="40"/>
  <c r="G13" i="40"/>
  <c r="D15" i="40"/>
  <c r="E15" i="40"/>
  <c r="F15" i="40"/>
  <c r="E27" i="40"/>
  <c r="H27" i="40"/>
  <c r="I27" i="40"/>
  <c r="J27" i="40"/>
  <c r="E28" i="40"/>
  <c r="H28" i="40"/>
  <c r="I28" i="40"/>
  <c r="J28" i="40"/>
  <c r="E29" i="40"/>
  <c r="H29" i="40"/>
  <c r="I29" i="40"/>
  <c r="J29" i="40"/>
  <c r="E30" i="40"/>
  <c r="H30" i="40"/>
  <c r="I30" i="40"/>
  <c r="J30" i="40"/>
  <c r="E31" i="40"/>
  <c r="H31" i="40"/>
  <c r="I31" i="40"/>
  <c r="J31" i="40"/>
  <c r="E32" i="40"/>
  <c r="H32" i="40"/>
  <c r="I32" i="40"/>
  <c r="J32" i="40"/>
  <c r="E33" i="40"/>
  <c r="H33" i="40"/>
  <c r="I33" i="40"/>
  <c r="J33" i="40"/>
  <c r="E34" i="40"/>
  <c r="H34" i="40"/>
  <c r="I34" i="40"/>
  <c r="J34" i="40"/>
  <c r="E35" i="40"/>
  <c r="H35" i="40"/>
  <c r="I35" i="40"/>
  <c r="J35" i="40"/>
  <c r="E37" i="40"/>
  <c r="H37" i="40"/>
  <c r="I37" i="40"/>
  <c r="J37" i="40"/>
  <c r="E38" i="40"/>
  <c r="H38" i="40"/>
  <c r="I38" i="40"/>
  <c r="J38" i="40"/>
  <c r="E39" i="40"/>
  <c r="H39" i="40"/>
  <c r="I39" i="40"/>
  <c r="J39" i="40"/>
  <c r="E40" i="40"/>
  <c r="H40" i="40"/>
  <c r="I40" i="40"/>
  <c r="J40" i="40"/>
  <c r="E41" i="40"/>
  <c r="H41" i="40"/>
  <c r="I41" i="40"/>
  <c r="J41" i="40"/>
  <c r="E42" i="40"/>
  <c r="H42" i="40"/>
  <c r="I42" i="40"/>
  <c r="J42" i="40"/>
  <c r="E43" i="40"/>
  <c r="H43" i="40"/>
  <c r="I43" i="40"/>
  <c r="K43" i="40" s="1"/>
  <c r="J43" i="40"/>
  <c r="E44" i="40"/>
  <c r="H44" i="40"/>
  <c r="I44" i="40"/>
  <c r="J44" i="40"/>
  <c r="E45" i="40"/>
  <c r="H45" i="40"/>
  <c r="I45" i="40"/>
  <c r="J45" i="40"/>
  <c r="E46" i="40"/>
  <c r="H46" i="40"/>
  <c r="I46" i="40"/>
  <c r="J46" i="40"/>
  <c r="E47" i="40"/>
  <c r="H47" i="40"/>
  <c r="I47" i="40"/>
  <c r="J47" i="40"/>
  <c r="E48" i="40"/>
  <c r="H48" i="40"/>
  <c r="I48" i="40"/>
  <c r="J48" i="40"/>
  <c r="E49" i="40"/>
  <c r="H49" i="40"/>
  <c r="I49" i="40"/>
  <c r="J49" i="40"/>
  <c r="E50" i="40"/>
  <c r="H50" i="40"/>
  <c r="I50" i="40"/>
  <c r="J50" i="40"/>
  <c r="E51" i="40"/>
  <c r="H51" i="40"/>
  <c r="I51" i="40"/>
  <c r="J51" i="40"/>
  <c r="I52" i="40"/>
  <c r="E53" i="40"/>
  <c r="H53" i="40"/>
  <c r="I53" i="40"/>
  <c r="J53" i="40"/>
  <c r="E54" i="40"/>
  <c r="H54" i="40"/>
  <c r="I54" i="40"/>
  <c r="J54" i="40"/>
  <c r="E55" i="40"/>
  <c r="H55" i="40"/>
  <c r="I55" i="40"/>
  <c r="J55" i="40"/>
  <c r="E56" i="40"/>
  <c r="H56" i="40"/>
  <c r="I56" i="40"/>
  <c r="J56" i="40"/>
  <c r="E57" i="40"/>
  <c r="H57" i="40"/>
  <c r="I57" i="40"/>
  <c r="J57" i="40"/>
  <c r="E59" i="40"/>
  <c r="H59" i="40"/>
  <c r="I59" i="40"/>
  <c r="J59" i="40"/>
  <c r="I61" i="40"/>
  <c r="J61" i="40"/>
  <c r="I62" i="40"/>
  <c r="J62" i="40"/>
  <c r="K62" i="40" s="1"/>
  <c r="I63" i="40"/>
  <c r="J63" i="40"/>
  <c r="I64" i="40"/>
  <c r="J64" i="40"/>
  <c r="I65" i="40"/>
  <c r="J65" i="40"/>
  <c r="I66" i="40"/>
  <c r="J66" i="40"/>
  <c r="I67" i="40"/>
  <c r="J67" i="40"/>
  <c r="I68" i="40"/>
  <c r="J68" i="40"/>
  <c r="I69" i="40"/>
  <c r="J69" i="40"/>
  <c r="F70" i="40"/>
  <c r="G70" i="40"/>
  <c r="I71" i="40"/>
  <c r="J71" i="40"/>
  <c r="I72" i="40"/>
  <c r="J72" i="40"/>
  <c r="I73" i="40"/>
  <c r="J73" i="40"/>
  <c r="I74" i="40"/>
  <c r="J74" i="40"/>
  <c r="I75" i="40"/>
  <c r="J75" i="40"/>
  <c r="I76" i="40"/>
  <c r="J76" i="40"/>
  <c r="I77" i="40"/>
  <c r="J77" i="40"/>
  <c r="I78" i="40"/>
  <c r="J78" i="40"/>
  <c r="F79" i="40"/>
  <c r="G79" i="40"/>
  <c r="C3"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N27" i="14"/>
  <c r="O27" i="14" s="1"/>
  <c r="N28" i="14"/>
  <c r="O28" i="14" s="1"/>
  <c r="N29" i="14"/>
  <c r="O29" i="14" s="1"/>
  <c r="N30" i="14"/>
  <c r="O30" i="14" s="1"/>
  <c r="N31" i="14"/>
  <c r="O31" i="14" s="1"/>
  <c r="N32" i="14"/>
  <c r="O32" i="14" s="1"/>
  <c r="N33" i="14"/>
  <c r="O33" i="14" s="1"/>
  <c r="N34" i="14"/>
  <c r="O34" i="14" s="1"/>
  <c r="N35" i="14"/>
  <c r="O35" i="14" s="1"/>
  <c r="N36" i="14"/>
  <c r="O36" i="14" s="1"/>
  <c r="N37" i="14"/>
  <c r="O37" i="14" s="1"/>
  <c r="N38" i="14"/>
  <c r="O38" i="14" s="1"/>
  <c r="N39" i="14"/>
  <c r="O39" i="14" s="1"/>
  <c r="N40" i="14"/>
  <c r="O40" i="14" s="1"/>
  <c r="N41" i="14"/>
  <c r="O41" i="14" s="1"/>
  <c r="N42" i="14"/>
  <c r="O42" i="14" s="1"/>
  <c r="N43" i="14"/>
  <c r="O43" i="14" s="1"/>
  <c r="N44" i="14"/>
  <c r="O44" i="14" s="1"/>
  <c r="N45" i="14"/>
  <c r="O45" i="14" s="1"/>
  <c r="N46" i="14"/>
  <c r="O46" i="14" s="1"/>
  <c r="N47" i="14"/>
  <c r="O47" i="14" s="1"/>
  <c r="N48" i="14"/>
  <c r="O48" i="14" s="1"/>
  <c r="N49" i="14"/>
  <c r="O49" i="14" s="1"/>
  <c r="N50" i="14"/>
  <c r="O50" i="14"/>
  <c r="N51" i="14"/>
  <c r="O51" i="14" s="1"/>
  <c r="N52" i="14"/>
  <c r="O52" i="14" s="1"/>
  <c r="N53" i="14"/>
  <c r="O53" i="14" s="1"/>
  <c r="N54" i="14"/>
  <c r="O54" i="14" s="1"/>
  <c r="N55" i="14"/>
  <c r="O55" i="14" s="1"/>
  <c r="N56" i="14"/>
  <c r="O56" i="14" s="1"/>
  <c r="N57" i="14"/>
  <c r="O57" i="14" s="1"/>
  <c r="N58" i="14"/>
  <c r="O58" i="14"/>
  <c r="N59" i="14"/>
  <c r="O59" i="14" s="1"/>
  <c r="N60" i="14"/>
  <c r="O60" i="14" s="1"/>
  <c r="N61" i="14"/>
  <c r="O61" i="14" s="1"/>
  <c r="N62" i="14"/>
  <c r="O62" i="14" s="1"/>
  <c r="N63" i="14"/>
  <c r="O63" i="14" s="1"/>
  <c r="N64" i="14"/>
  <c r="O64" i="14" s="1"/>
  <c r="N65" i="14"/>
  <c r="O65" i="14" s="1"/>
  <c r="N66" i="14"/>
  <c r="O66" i="14" s="1"/>
  <c r="N67" i="14"/>
  <c r="O67" i="14" s="1"/>
  <c r="N68" i="14"/>
  <c r="O68" i="14" s="1"/>
  <c r="N69" i="14"/>
  <c r="O69" i="14" s="1"/>
  <c r="N70" i="14"/>
  <c r="O70" i="14" s="1"/>
  <c r="N71" i="14"/>
  <c r="O71" i="14" s="1"/>
  <c r="N72" i="14"/>
  <c r="O72" i="14" s="1"/>
  <c r="N73" i="14"/>
  <c r="O73" i="14" s="1"/>
  <c r="N74" i="14"/>
  <c r="O74" i="14" s="1"/>
  <c r="N75" i="14"/>
  <c r="O75" i="14" s="1"/>
  <c r="N76" i="14"/>
  <c r="O76" i="14" s="1"/>
  <c r="N77" i="14"/>
  <c r="O77" i="14" s="1"/>
  <c r="N78" i="14"/>
  <c r="O78" i="14" s="1"/>
  <c r="N79" i="14"/>
  <c r="O79" i="14" s="1"/>
  <c r="N80" i="14"/>
  <c r="O80" i="14" s="1"/>
  <c r="N81" i="14"/>
  <c r="O81" i="14" s="1"/>
  <c r="N82" i="14"/>
  <c r="O82" i="14"/>
  <c r="N83" i="14"/>
  <c r="O83" i="14" s="1"/>
  <c r="N84" i="14"/>
  <c r="O84" i="14" s="1"/>
  <c r="N85" i="14"/>
  <c r="O85" i="14" s="1"/>
  <c r="N86" i="14"/>
  <c r="O86" i="14" s="1"/>
  <c r="N87" i="14"/>
  <c r="O87" i="14" s="1"/>
  <c r="N88" i="14"/>
  <c r="O88" i="14" s="1"/>
  <c r="N89" i="14"/>
  <c r="O89" i="14" s="1"/>
  <c r="N90" i="14"/>
  <c r="O90" i="14"/>
  <c r="N91" i="14"/>
  <c r="O91" i="14" s="1"/>
  <c r="N92" i="14"/>
  <c r="O92" i="14" s="1"/>
  <c r="N93" i="14"/>
  <c r="O93" i="14" s="1"/>
  <c r="N94" i="14"/>
  <c r="O94" i="14" s="1"/>
  <c r="N95" i="14"/>
  <c r="O95" i="14" s="1"/>
  <c r="N96" i="14"/>
  <c r="O96" i="14" s="1"/>
  <c r="N97" i="14"/>
  <c r="O97" i="14" s="1"/>
  <c r="N98" i="14"/>
  <c r="O98" i="14" s="1"/>
  <c r="N99" i="14"/>
  <c r="O99" i="14" s="1"/>
  <c r="N100" i="14"/>
  <c r="O100" i="14" s="1"/>
  <c r="N101" i="14"/>
  <c r="O101" i="14" s="1"/>
  <c r="N102" i="14"/>
  <c r="O102" i="14" s="1"/>
  <c r="N103" i="14"/>
  <c r="O103" i="14" s="1"/>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R23" i="14"/>
  <c r="V23" i="14"/>
  <c r="W23" i="14"/>
  <c r="X23" i="14" s="1"/>
  <c r="Y23" i="14" s="1"/>
  <c r="I23" i="14"/>
  <c r="L23" i="14" s="1"/>
  <c r="Z23" i="14"/>
  <c r="AE23" i="14"/>
  <c r="AF23" i="14"/>
  <c r="AF24" i="14"/>
  <c r="AF25" i="14"/>
  <c r="AF26" i="14"/>
  <c r="AF27" i="14"/>
  <c r="AF28" i="14"/>
  <c r="AF29" i="14"/>
  <c r="AF30" i="14"/>
  <c r="AF31" i="14"/>
  <c r="AF32" i="14"/>
  <c r="AF33" i="14"/>
  <c r="AF34" i="14"/>
  <c r="AF35" i="14"/>
  <c r="AF36" i="14"/>
  <c r="AF37" i="14"/>
  <c r="AF38" i="14"/>
  <c r="AF39" i="14"/>
  <c r="AF40" i="14"/>
  <c r="AF41" i="14"/>
  <c r="AF42" i="14"/>
  <c r="AF43" i="14"/>
  <c r="AF44" i="14"/>
  <c r="AF45" i="14"/>
  <c r="AF46" i="14"/>
  <c r="AF47" i="14"/>
  <c r="AF48" i="14"/>
  <c r="AF49" i="14"/>
  <c r="AF50" i="14"/>
  <c r="AF51" i="14"/>
  <c r="AF52" i="14"/>
  <c r="AF53" i="14"/>
  <c r="AF54" i="14"/>
  <c r="AF55" i="14"/>
  <c r="AF56" i="14"/>
  <c r="AF57" i="14"/>
  <c r="AF58" i="14"/>
  <c r="AF59" i="14"/>
  <c r="AF60" i="14"/>
  <c r="AF61" i="14"/>
  <c r="AF62" i="14"/>
  <c r="AF63" i="14"/>
  <c r="AF64" i="14"/>
  <c r="AF65" i="14"/>
  <c r="AF66" i="14"/>
  <c r="AF67" i="14"/>
  <c r="AF68" i="14"/>
  <c r="AF69" i="14"/>
  <c r="AF70" i="14"/>
  <c r="AF71" i="14"/>
  <c r="AF72" i="14"/>
  <c r="AF73" i="14"/>
  <c r="AF74" i="14"/>
  <c r="AF75" i="14"/>
  <c r="AF76" i="14"/>
  <c r="AF77" i="14"/>
  <c r="AF78" i="14"/>
  <c r="AF79" i="14"/>
  <c r="AF80" i="14"/>
  <c r="AF81" i="14"/>
  <c r="AF82" i="14"/>
  <c r="AF83" i="14"/>
  <c r="AF84" i="14"/>
  <c r="AF85" i="14"/>
  <c r="AF86" i="14"/>
  <c r="AF87" i="14"/>
  <c r="AF88" i="14"/>
  <c r="AF89" i="14"/>
  <c r="AF90" i="14"/>
  <c r="AF91" i="14"/>
  <c r="AF92" i="14"/>
  <c r="AF93" i="14"/>
  <c r="AF94" i="14"/>
  <c r="AF95" i="14"/>
  <c r="AF96" i="14"/>
  <c r="AF97" i="14"/>
  <c r="AF98" i="14"/>
  <c r="AF99" i="14"/>
  <c r="AF100" i="14"/>
  <c r="AF101" i="14"/>
  <c r="AF102" i="14"/>
  <c r="AF103" i="14"/>
  <c r="AJ23" i="14"/>
  <c r="G24" i="14"/>
  <c r="R24" i="14"/>
  <c r="V24" i="14"/>
  <c r="W24" i="14"/>
  <c r="X24" i="14" s="1"/>
  <c r="Y24" i="14" s="1"/>
  <c r="I24" i="14"/>
  <c r="L24" i="14" s="1"/>
  <c r="Z24" i="14"/>
  <c r="AE24" i="14"/>
  <c r="AJ24" i="14"/>
  <c r="N26" i="14"/>
  <c r="O26" i="14" s="1"/>
  <c r="G25" i="14"/>
  <c r="R25" i="14"/>
  <c r="V25" i="14"/>
  <c r="W25" i="14"/>
  <c r="X25" i="14" s="1"/>
  <c r="Y25" i="14" s="1"/>
  <c r="I25" i="14"/>
  <c r="L25" i="14" s="1"/>
  <c r="Z25" i="14"/>
  <c r="AE25" i="14"/>
  <c r="AJ25" i="14"/>
  <c r="N23" i="14"/>
  <c r="O23" i="14" s="1"/>
  <c r="G26" i="14"/>
  <c r="R26" i="14"/>
  <c r="V26" i="14"/>
  <c r="W26" i="14"/>
  <c r="X26" i="14" s="1"/>
  <c r="Y26" i="14" s="1"/>
  <c r="I26" i="14"/>
  <c r="L26" i="14" s="1"/>
  <c r="Z26" i="14"/>
  <c r="AE26" i="14"/>
  <c r="AJ26" i="14"/>
  <c r="N25" i="14"/>
  <c r="O25" i="14" s="1"/>
  <c r="G27" i="14"/>
  <c r="I27" i="14"/>
  <c r="L27" i="14" s="1"/>
  <c r="R27" i="14"/>
  <c r="S27" i="14"/>
  <c r="T27" i="14"/>
  <c r="U27" i="14"/>
  <c r="V27" i="14"/>
  <c r="W27" i="14"/>
  <c r="X27" i="14" s="1"/>
  <c r="Y27" i="14" s="1"/>
  <c r="Z27" i="14"/>
  <c r="AE27" i="14"/>
  <c r="AJ27" i="14"/>
  <c r="G28" i="14"/>
  <c r="I28" i="14"/>
  <c r="L28" i="14" s="1"/>
  <c r="R28" i="14"/>
  <c r="S28" i="14"/>
  <c r="T28" i="14"/>
  <c r="U28" i="14"/>
  <c r="V28" i="14"/>
  <c r="W28" i="14"/>
  <c r="X28" i="14" s="1"/>
  <c r="Y28" i="14" s="1"/>
  <c r="Z28" i="14"/>
  <c r="AE28" i="14"/>
  <c r="AJ28" i="14"/>
  <c r="G29" i="14"/>
  <c r="I29" i="14"/>
  <c r="L29" i="14" s="1"/>
  <c r="R29" i="14"/>
  <c r="S29" i="14"/>
  <c r="T29" i="14"/>
  <c r="U29" i="14"/>
  <c r="V29" i="14"/>
  <c r="W29" i="14"/>
  <c r="X29" i="14" s="1"/>
  <c r="Y29" i="14" s="1"/>
  <c r="Z29" i="14"/>
  <c r="AE29" i="14"/>
  <c r="AJ29" i="14"/>
  <c r="G30" i="14"/>
  <c r="I30" i="14"/>
  <c r="L30" i="14" s="1"/>
  <c r="R30" i="14"/>
  <c r="S30" i="14"/>
  <c r="T30" i="14"/>
  <c r="U30" i="14"/>
  <c r="V30" i="14"/>
  <c r="W30" i="14"/>
  <c r="X30" i="14" s="1"/>
  <c r="Y30" i="14" s="1"/>
  <c r="Z30" i="14"/>
  <c r="AE30" i="14"/>
  <c r="AJ30" i="14"/>
  <c r="G31" i="14"/>
  <c r="I31" i="14"/>
  <c r="L31" i="14" s="1"/>
  <c r="R31" i="14"/>
  <c r="S31" i="14"/>
  <c r="T31" i="14"/>
  <c r="U31" i="14"/>
  <c r="V31" i="14"/>
  <c r="W31" i="14"/>
  <c r="X31" i="14" s="1"/>
  <c r="Y31" i="14"/>
  <c r="Z31" i="14"/>
  <c r="AE31" i="14"/>
  <c r="AJ31" i="14"/>
  <c r="G32" i="14"/>
  <c r="I32" i="14"/>
  <c r="L32" i="14" s="1"/>
  <c r="R32" i="14"/>
  <c r="S32" i="14"/>
  <c r="T32" i="14"/>
  <c r="U32" i="14"/>
  <c r="V32" i="14"/>
  <c r="W32" i="14"/>
  <c r="X32" i="14"/>
  <c r="Y32" i="14" s="1"/>
  <c r="Z32" i="14"/>
  <c r="AE32" i="14"/>
  <c r="AJ32" i="14"/>
  <c r="G33" i="14"/>
  <c r="I33" i="14"/>
  <c r="L33" i="14" s="1"/>
  <c r="R33" i="14"/>
  <c r="S33" i="14"/>
  <c r="T33" i="14"/>
  <c r="U33" i="14"/>
  <c r="V33" i="14"/>
  <c r="W33" i="14"/>
  <c r="X33" i="14" s="1"/>
  <c r="Y33" i="14"/>
  <c r="Z33" i="14"/>
  <c r="AE33" i="14"/>
  <c r="G34" i="14"/>
  <c r="I34" i="14"/>
  <c r="L34" i="14" s="1"/>
  <c r="R34" i="14"/>
  <c r="S34" i="14"/>
  <c r="T34" i="14"/>
  <c r="U34" i="14"/>
  <c r="V34" i="14"/>
  <c r="W34" i="14"/>
  <c r="X34" i="14" s="1"/>
  <c r="Y34" i="14" s="1"/>
  <c r="Z34" i="14"/>
  <c r="AE34" i="14"/>
  <c r="G35" i="14"/>
  <c r="I35" i="14"/>
  <c r="L35" i="14" s="1"/>
  <c r="R35" i="14"/>
  <c r="S35" i="14"/>
  <c r="T35" i="14"/>
  <c r="U35" i="14"/>
  <c r="V35" i="14"/>
  <c r="W35" i="14"/>
  <c r="X35" i="14" s="1"/>
  <c r="Y35" i="14" s="1"/>
  <c r="Z35" i="14"/>
  <c r="AE35" i="14"/>
  <c r="G36" i="14"/>
  <c r="I36" i="14"/>
  <c r="L36" i="14" s="1"/>
  <c r="R36" i="14"/>
  <c r="S36" i="14"/>
  <c r="T36" i="14"/>
  <c r="U36" i="14"/>
  <c r="V36" i="14"/>
  <c r="W36" i="14"/>
  <c r="X36" i="14" s="1"/>
  <c r="Y36" i="14" s="1"/>
  <c r="Z36" i="14"/>
  <c r="AE36" i="14"/>
  <c r="G37" i="14"/>
  <c r="I37" i="14"/>
  <c r="L37" i="14" s="1"/>
  <c r="R37" i="14"/>
  <c r="S37" i="14"/>
  <c r="T37" i="14"/>
  <c r="U37" i="14"/>
  <c r="V37" i="14"/>
  <c r="W37" i="14"/>
  <c r="X37" i="14" s="1"/>
  <c r="Y37" i="14" s="1"/>
  <c r="Z37" i="14"/>
  <c r="AE37" i="14"/>
  <c r="G38" i="14"/>
  <c r="I38" i="14"/>
  <c r="L38" i="14" s="1"/>
  <c r="R38" i="14"/>
  <c r="S38" i="14"/>
  <c r="T38" i="14"/>
  <c r="U38" i="14"/>
  <c r="V38" i="14"/>
  <c r="W38" i="14"/>
  <c r="X38" i="14" s="1"/>
  <c r="Y38" i="14" s="1"/>
  <c r="Z38" i="14"/>
  <c r="AE38" i="14"/>
  <c r="G39" i="14"/>
  <c r="I39" i="14"/>
  <c r="L39" i="14" s="1"/>
  <c r="R39" i="14"/>
  <c r="S39" i="14"/>
  <c r="T39" i="14"/>
  <c r="U39" i="14"/>
  <c r="V39" i="14"/>
  <c r="W39" i="14"/>
  <c r="X39" i="14" s="1"/>
  <c r="Y39" i="14" s="1"/>
  <c r="Z39" i="14"/>
  <c r="AE39" i="14"/>
  <c r="G40" i="14"/>
  <c r="I40" i="14"/>
  <c r="L40" i="14" s="1"/>
  <c r="R40" i="14"/>
  <c r="S40" i="14"/>
  <c r="T40" i="14"/>
  <c r="U40" i="14"/>
  <c r="V40" i="14"/>
  <c r="W40" i="14"/>
  <c r="X40" i="14" s="1"/>
  <c r="Y40" i="14" s="1"/>
  <c r="Z40" i="14"/>
  <c r="AA40" i="14"/>
  <c r="AB40" i="14"/>
  <c r="AC40" i="14"/>
  <c r="AD40" i="14"/>
  <c r="AE40" i="14"/>
  <c r="G41" i="14"/>
  <c r="I41" i="14"/>
  <c r="L41" i="14" s="1"/>
  <c r="R41" i="14"/>
  <c r="S41" i="14"/>
  <c r="T41" i="14"/>
  <c r="U41" i="14"/>
  <c r="V41" i="14"/>
  <c r="W41" i="14"/>
  <c r="X41" i="14" s="1"/>
  <c r="Y41" i="14" s="1"/>
  <c r="Z41" i="14"/>
  <c r="AA41" i="14"/>
  <c r="AB41" i="14"/>
  <c r="AC41" i="14"/>
  <c r="AD41" i="14"/>
  <c r="AE41" i="14"/>
  <c r="G42" i="14"/>
  <c r="I42" i="14"/>
  <c r="L42" i="14" s="1"/>
  <c r="R42" i="14"/>
  <c r="S42" i="14"/>
  <c r="T42" i="14"/>
  <c r="U42" i="14"/>
  <c r="V42" i="14"/>
  <c r="W42" i="14"/>
  <c r="X42" i="14" s="1"/>
  <c r="Y42" i="14" s="1"/>
  <c r="Z42" i="14"/>
  <c r="AA42" i="14"/>
  <c r="AB42" i="14"/>
  <c r="AC42" i="14"/>
  <c r="AD42" i="14"/>
  <c r="AE42" i="14"/>
  <c r="G43" i="14"/>
  <c r="I43" i="14"/>
  <c r="L43" i="14" s="1"/>
  <c r="R43" i="14"/>
  <c r="S43" i="14"/>
  <c r="T43" i="14"/>
  <c r="U43" i="14"/>
  <c r="V43" i="14"/>
  <c r="W43" i="14"/>
  <c r="X43" i="14" s="1"/>
  <c r="Y43" i="14" s="1"/>
  <c r="Z43" i="14"/>
  <c r="AA43" i="14"/>
  <c r="AB43" i="14"/>
  <c r="AC43" i="14"/>
  <c r="AD43" i="14"/>
  <c r="AE43" i="14"/>
  <c r="G44" i="14"/>
  <c r="I44" i="14"/>
  <c r="L44" i="14" s="1"/>
  <c r="R44" i="14"/>
  <c r="S44" i="14"/>
  <c r="T44" i="14"/>
  <c r="U44" i="14"/>
  <c r="V44" i="14"/>
  <c r="W44" i="14"/>
  <c r="X44" i="14" s="1"/>
  <c r="Y44" i="14" s="1"/>
  <c r="Z44" i="14"/>
  <c r="AA44" i="14"/>
  <c r="AB44" i="14"/>
  <c r="AC44" i="14"/>
  <c r="AD44" i="14"/>
  <c r="AE44" i="14"/>
  <c r="G45" i="14"/>
  <c r="I45" i="14"/>
  <c r="L45" i="14" s="1"/>
  <c r="R45" i="14"/>
  <c r="S45" i="14"/>
  <c r="T45" i="14"/>
  <c r="U45" i="14"/>
  <c r="V45" i="14"/>
  <c r="W45" i="14"/>
  <c r="X45" i="14" s="1"/>
  <c r="Y45" i="14"/>
  <c r="Z45" i="14"/>
  <c r="AA45" i="14"/>
  <c r="AB45" i="14"/>
  <c r="AC45" i="14"/>
  <c r="AD45" i="14"/>
  <c r="AE45" i="14"/>
  <c r="G46" i="14"/>
  <c r="I46" i="14"/>
  <c r="L46" i="14" s="1"/>
  <c r="R46" i="14"/>
  <c r="S46" i="14"/>
  <c r="T46" i="14"/>
  <c r="U46" i="14"/>
  <c r="V46" i="14"/>
  <c r="W46" i="14"/>
  <c r="X46" i="14" s="1"/>
  <c r="Y46" i="14" s="1"/>
  <c r="Z46" i="14"/>
  <c r="AA46" i="14"/>
  <c r="AB46" i="14"/>
  <c r="AC46" i="14"/>
  <c r="AD46" i="14"/>
  <c r="AE46" i="14"/>
  <c r="G47" i="14"/>
  <c r="I47" i="14"/>
  <c r="L47" i="14" s="1"/>
  <c r="R47" i="14"/>
  <c r="S47" i="14"/>
  <c r="T47" i="14"/>
  <c r="U47" i="14"/>
  <c r="V47" i="14"/>
  <c r="W47" i="14"/>
  <c r="X47" i="14" s="1"/>
  <c r="Y47" i="14" s="1"/>
  <c r="Z47" i="14"/>
  <c r="AA47" i="14"/>
  <c r="AB47" i="14"/>
  <c r="AC47" i="14"/>
  <c r="AD47" i="14"/>
  <c r="AE47" i="14"/>
  <c r="G48" i="14"/>
  <c r="I48" i="14"/>
  <c r="L48" i="14" s="1"/>
  <c r="R48" i="14"/>
  <c r="S48" i="14"/>
  <c r="T48" i="14"/>
  <c r="U48" i="14"/>
  <c r="V48" i="14"/>
  <c r="W48" i="14"/>
  <c r="X48" i="14" s="1"/>
  <c r="Y48" i="14" s="1"/>
  <c r="Z48" i="14"/>
  <c r="AA48" i="14"/>
  <c r="AB48" i="14"/>
  <c r="AC48" i="14"/>
  <c r="AD48" i="14"/>
  <c r="AE48" i="14"/>
  <c r="G49" i="14"/>
  <c r="I49" i="14"/>
  <c r="L49" i="14" s="1"/>
  <c r="R49" i="14"/>
  <c r="S49" i="14"/>
  <c r="T49" i="14"/>
  <c r="U49" i="14"/>
  <c r="V49" i="14"/>
  <c r="W49" i="14"/>
  <c r="X49" i="14" s="1"/>
  <c r="Y49" i="14"/>
  <c r="Z49" i="14"/>
  <c r="AA49" i="14"/>
  <c r="AB49" i="14"/>
  <c r="AC49" i="14"/>
  <c r="AD49" i="14"/>
  <c r="AE49" i="14"/>
  <c r="G50" i="14"/>
  <c r="I50" i="14"/>
  <c r="L50" i="14" s="1"/>
  <c r="R50" i="14"/>
  <c r="S50" i="14"/>
  <c r="T50" i="14"/>
  <c r="U50" i="14"/>
  <c r="V50" i="14"/>
  <c r="W50" i="14"/>
  <c r="X50" i="14" s="1"/>
  <c r="Y50" i="14" s="1"/>
  <c r="Z50" i="14"/>
  <c r="AA50" i="14"/>
  <c r="AB50" i="14"/>
  <c r="AC50" i="14"/>
  <c r="AD50" i="14"/>
  <c r="AE50" i="14"/>
  <c r="G51" i="14"/>
  <c r="I51" i="14"/>
  <c r="L51" i="14" s="1"/>
  <c r="R51" i="14"/>
  <c r="S51" i="14"/>
  <c r="T51" i="14"/>
  <c r="U51" i="14"/>
  <c r="V51" i="14"/>
  <c r="W51" i="14"/>
  <c r="X51" i="14" s="1"/>
  <c r="Y51" i="14" s="1"/>
  <c r="Z51" i="14"/>
  <c r="AA51" i="14"/>
  <c r="AB51" i="14"/>
  <c r="AC51" i="14"/>
  <c r="AD51" i="14"/>
  <c r="AE51" i="14"/>
  <c r="G52" i="14"/>
  <c r="I52" i="14"/>
  <c r="L52" i="14" s="1"/>
  <c r="R52" i="14"/>
  <c r="S52" i="14"/>
  <c r="T52" i="14"/>
  <c r="U52" i="14"/>
  <c r="V52" i="14"/>
  <c r="W52" i="14"/>
  <c r="X52" i="14" s="1"/>
  <c r="Y52" i="14" s="1"/>
  <c r="Z52" i="14"/>
  <c r="AA52" i="14"/>
  <c r="AB52" i="14"/>
  <c r="AC52" i="14"/>
  <c r="AD52" i="14"/>
  <c r="AE52" i="14"/>
  <c r="G53" i="14"/>
  <c r="I53" i="14"/>
  <c r="L53" i="14" s="1"/>
  <c r="R53" i="14"/>
  <c r="S53" i="14"/>
  <c r="T53" i="14"/>
  <c r="U53" i="14"/>
  <c r="V53" i="14"/>
  <c r="W53" i="14"/>
  <c r="X53" i="14" s="1"/>
  <c r="Y53" i="14" s="1"/>
  <c r="Z53" i="14"/>
  <c r="AA53" i="14"/>
  <c r="AB53" i="14"/>
  <c r="AC53" i="14"/>
  <c r="AD53" i="14"/>
  <c r="AE53" i="14"/>
  <c r="G54" i="14"/>
  <c r="I54" i="14"/>
  <c r="L54" i="14" s="1"/>
  <c r="R54" i="14"/>
  <c r="S54" i="14"/>
  <c r="T54" i="14"/>
  <c r="U54" i="14"/>
  <c r="V54" i="14"/>
  <c r="W54" i="14"/>
  <c r="X54" i="14" s="1"/>
  <c r="Y54" i="14" s="1"/>
  <c r="Z54" i="14"/>
  <c r="AA54" i="14"/>
  <c r="AB54" i="14"/>
  <c r="AC54" i="14"/>
  <c r="AD54" i="14"/>
  <c r="AE54" i="14"/>
  <c r="G55" i="14"/>
  <c r="I55" i="14"/>
  <c r="L55" i="14" s="1"/>
  <c r="R55" i="14"/>
  <c r="S55" i="14"/>
  <c r="T55" i="14"/>
  <c r="U55" i="14"/>
  <c r="V55" i="14"/>
  <c r="W55" i="14"/>
  <c r="X55" i="14" s="1"/>
  <c r="Y55" i="14" s="1"/>
  <c r="Z55" i="14"/>
  <c r="AA55" i="14"/>
  <c r="AB55" i="14"/>
  <c r="AC55" i="14"/>
  <c r="AD55" i="14"/>
  <c r="AE55" i="14"/>
  <c r="G56" i="14"/>
  <c r="I56" i="14"/>
  <c r="L56" i="14" s="1"/>
  <c r="R56" i="14"/>
  <c r="S56" i="14"/>
  <c r="T56" i="14"/>
  <c r="U56" i="14"/>
  <c r="V56" i="14"/>
  <c r="W56" i="14"/>
  <c r="X56" i="14" s="1"/>
  <c r="Y56" i="14" s="1"/>
  <c r="Z56" i="14"/>
  <c r="AA56" i="14"/>
  <c r="AB56" i="14"/>
  <c r="AC56" i="14"/>
  <c r="AD56" i="14"/>
  <c r="AE56" i="14"/>
  <c r="G57" i="14"/>
  <c r="I57" i="14"/>
  <c r="L57" i="14" s="1"/>
  <c r="R57" i="14"/>
  <c r="S57" i="14"/>
  <c r="T57" i="14"/>
  <c r="U57" i="14"/>
  <c r="V57" i="14"/>
  <c r="W57" i="14"/>
  <c r="X57" i="14" s="1"/>
  <c r="Y57" i="14" s="1"/>
  <c r="Z57" i="14"/>
  <c r="AA57" i="14"/>
  <c r="AB57" i="14"/>
  <c r="AC57" i="14"/>
  <c r="AD57" i="14"/>
  <c r="AE57" i="14"/>
  <c r="G58" i="14"/>
  <c r="I58" i="14"/>
  <c r="L58" i="14" s="1"/>
  <c r="R58" i="14"/>
  <c r="S58" i="14"/>
  <c r="T58" i="14"/>
  <c r="U58" i="14"/>
  <c r="V58" i="14"/>
  <c r="W58" i="14"/>
  <c r="X58" i="14" s="1"/>
  <c r="Y58" i="14" s="1"/>
  <c r="Z58" i="14"/>
  <c r="AA58" i="14"/>
  <c r="AB58" i="14"/>
  <c r="AC58" i="14"/>
  <c r="AD58" i="14"/>
  <c r="AE58" i="14"/>
  <c r="G59" i="14"/>
  <c r="I59" i="14"/>
  <c r="L59" i="14" s="1"/>
  <c r="R59" i="14"/>
  <c r="S59" i="14"/>
  <c r="T59" i="14"/>
  <c r="U59" i="14"/>
  <c r="V59" i="14"/>
  <c r="W59" i="14"/>
  <c r="X59" i="14" s="1"/>
  <c r="Y59" i="14" s="1"/>
  <c r="Z59" i="14"/>
  <c r="AA59" i="14"/>
  <c r="AB59" i="14"/>
  <c r="AC59" i="14"/>
  <c r="AD59" i="14"/>
  <c r="AE59" i="14"/>
  <c r="G60" i="14"/>
  <c r="I60" i="14"/>
  <c r="L60" i="14" s="1"/>
  <c r="R60" i="14"/>
  <c r="S60" i="14"/>
  <c r="T60" i="14"/>
  <c r="U60" i="14"/>
  <c r="V60" i="14"/>
  <c r="W60" i="14"/>
  <c r="X60" i="14" s="1"/>
  <c r="Y60" i="14" s="1"/>
  <c r="Z60" i="14"/>
  <c r="AA60" i="14"/>
  <c r="AB60" i="14"/>
  <c r="AC60" i="14"/>
  <c r="AD60" i="14"/>
  <c r="AE60" i="14"/>
  <c r="G61" i="14"/>
  <c r="I61" i="14"/>
  <c r="L61" i="14" s="1"/>
  <c r="R61" i="14"/>
  <c r="S61" i="14"/>
  <c r="T61" i="14"/>
  <c r="U61" i="14"/>
  <c r="V61" i="14"/>
  <c r="W61" i="14"/>
  <c r="X61" i="14" s="1"/>
  <c r="Y61" i="14"/>
  <c r="Z61" i="14"/>
  <c r="AA61" i="14"/>
  <c r="AB61" i="14"/>
  <c r="AC61" i="14"/>
  <c r="AD61" i="14"/>
  <c r="AE61" i="14"/>
  <c r="G62" i="14"/>
  <c r="I62" i="14"/>
  <c r="L62" i="14" s="1"/>
  <c r="R62" i="14"/>
  <c r="S62" i="14"/>
  <c r="T62" i="14"/>
  <c r="U62" i="14"/>
  <c r="V62" i="14"/>
  <c r="W62" i="14"/>
  <c r="X62" i="14" s="1"/>
  <c r="Y62" i="14" s="1"/>
  <c r="Z62" i="14"/>
  <c r="AA62" i="14"/>
  <c r="AB62" i="14"/>
  <c r="AC62" i="14"/>
  <c r="AD62" i="14"/>
  <c r="AE62" i="14"/>
  <c r="G63" i="14"/>
  <c r="I63" i="14"/>
  <c r="L63" i="14" s="1"/>
  <c r="R63" i="14"/>
  <c r="S63" i="14"/>
  <c r="T63" i="14"/>
  <c r="U63" i="14"/>
  <c r="V63" i="14"/>
  <c r="W63" i="14"/>
  <c r="X63" i="14" s="1"/>
  <c r="Y63" i="14" s="1"/>
  <c r="Z63" i="14"/>
  <c r="AA63" i="14"/>
  <c r="AB63" i="14"/>
  <c r="AC63" i="14"/>
  <c r="AD63" i="14"/>
  <c r="AE63" i="14"/>
  <c r="G64" i="14"/>
  <c r="I64" i="14"/>
  <c r="L64" i="14" s="1"/>
  <c r="R64" i="14"/>
  <c r="S64" i="14"/>
  <c r="T64" i="14"/>
  <c r="U64" i="14"/>
  <c r="V64" i="14"/>
  <c r="W64" i="14"/>
  <c r="X64" i="14" s="1"/>
  <c r="Y64" i="14" s="1"/>
  <c r="Z64" i="14"/>
  <c r="AA64" i="14"/>
  <c r="AB64" i="14"/>
  <c r="AC64" i="14"/>
  <c r="AD64" i="14"/>
  <c r="AE64" i="14"/>
  <c r="G65" i="14"/>
  <c r="I65" i="14"/>
  <c r="L65" i="14" s="1"/>
  <c r="R65" i="14"/>
  <c r="S65" i="14"/>
  <c r="T65" i="14"/>
  <c r="U65" i="14"/>
  <c r="V65" i="14"/>
  <c r="W65" i="14"/>
  <c r="X65" i="14" s="1"/>
  <c r="Y65" i="14"/>
  <c r="Z65" i="14"/>
  <c r="AA65" i="14"/>
  <c r="AB65" i="14"/>
  <c r="AC65" i="14"/>
  <c r="AD65" i="14"/>
  <c r="AE65" i="14"/>
  <c r="G66" i="14"/>
  <c r="I66" i="14"/>
  <c r="L66" i="14" s="1"/>
  <c r="R66" i="14"/>
  <c r="S66" i="14"/>
  <c r="T66" i="14"/>
  <c r="U66" i="14"/>
  <c r="V66" i="14"/>
  <c r="W66" i="14"/>
  <c r="X66" i="14" s="1"/>
  <c r="Y66" i="14" s="1"/>
  <c r="Z66" i="14"/>
  <c r="AA66" i="14"/>
  <c r="AB66" i="14"/>
  <c r="AC66" i="14"/>
  <c r="AD66" i="14"/>
  <c r="AE66" i="14"/>
  <c r="G67" i="14"/>
  <c r="I67" i="14"/>
  <c r="L67" i="14" s="1"/>
  <c r="R67" i="14"/>
  <c r="S67" i="14"/>
  <c r="T67" i="14"/>
  <c r="U67" i="14"/>
  <c r="V67" i="14"/>
  <c r="W67" i="14"/>
  <c r="X67" i="14" s="1"/>
  <c r="Y67" i="14" s="1"/>
  <c r="Z67" i="14"/>
  <c r="AA67" i="14"/>
  <c r="AB67" i="14"/>
  <c r="AC67" i="14"/>
  <c r="AD67" i="14"/>
  <c r="AE67" i="14"/>
  <c r="G68" i="14"/>
  <c r="I68" i="14"/>
  <c r="L68" i="14" s="1"/>
  <c r="R68" i="14"/>
  <c r="S68" i="14"/>
  <c r="T68" i="14"/>
  <c r="U68" i="14"/>
  <c r="V68" i="14"/>
  <c r="W68" i="14"/>
  <c r="X68" i="14" s="1"/>
  <c r="Y68" i="14" s="1"/>
  <c r="Z68" i="14"/>
  <c r="AA68" i="14"/>
  <c r="AB68" i="14"/>
  <c r="AC68" i="14"/>
  <c r="AD68" i="14"/>
  <c r="AE68" i="14"/>
  <c r="G69" i="14"/>
  <c r="I69" i="14"/>
  <c r="L69" i="14" s="1"/>
  <c r="R69" i="14"/>
  <c r="S69" i="14"/>
  <c r="T69" i="14"/>
  <c r="U69" i="14"/>
  <c r="V69" i="14"/>
  <c r="W69" i="14"/>
  <c r="X69" i="14" s="1"/>
  <c r="Y69" i="14" s="1"/>
  <c r="Z69" i="14"/>
  <c r="AA69" i="14"/>
  <c r="AB69" i="14"/>
  <c r="AC69" i="14"/>
  <c r="AD69" i="14"/>
  <c r="AE69" i="14"/>
  <c r="G70" i="14"/>
  <c r="I70" i="14"/>
  <c r="L70" i="14" s="1"/>
  <c r="R70" i="14"/>
  <c r="S70" i="14"/>
  <c r="T70" i="14"/>
  <c r="U70" i="14"/>
  <c r="V70" i="14"/>
  <c r="W70" i="14"/>
  <c r="X70" i="14" s="1"/>
  <c r="Y70" i="14" s="1"/>
  <c r="Z70" i="14"/>
  <c r="AA70" i="14"/>
  <c r="AB70" i="14"/>
  <c r="AC70" i="14"/>
  <c r="AD70" i="14"/>
  <c r="AE70" i="14"/>
  <c r="G71" i="14"/>
  <c r="I71" i="14"/>
  <c r="L71" i="14" s="1"/>
  <c r="R71" i="14"/>
  <c r="S71" i="14"/>
  <c r="T71" i="14"/>
  <c r="U71" i="14"/>
  <c r="V71" i="14"/>
  <c r="W71" i="14"/>
  <c r="X71" i="14" s="1"/>
  <c r="Y71" i="14" s="1"/>
  <c r="Z71" i="14"/>
  <c r="AA71" i="14"/>
  <c r="AB71" i="14"/>
  <c r="AC71" i="14"/>
  <c r="AD71" i="14"/>
  <c r="AE71" i="14"/>
  <c r="G72" i="14"/>
  <c r="I72" i="14"/>
  <c r="L72" i="14" s="1"/>
  <c r="R72" i="14"/>
  <c r="S72" i="14"/>
  <c r="T72" i="14"/>
  <c r="U72" i="14"/>
  <c r="V72" i="14"/>
  <c r="W72" i="14"/>
  <c r="X72" i="14" s="1"/>
  <c r="Y72" i="14" s="1"/>
  <c r="Z72" i="14"/>
  <c r="AA72" i="14"/>
  <c r="AB72" i="14"/>
  <c r="AC72" i="14"/>
  <c r="AD72" i="14"/>
  <c r="AE72" i="14"/>
  <c r="G73" i="14"/>
  <c r="I73" i="14"/>
  <c r="L73" i="14" s="1"/>
  <c r="R73" i="14"/>
  <c r="S73" i="14"/>
  <c r="T73" i="14"/>
  <c r="U73" i="14"/>
  <c r="V73" i="14"/>
  <c r="W73" i="14"/>
  <c r="X73" i="14" s="1"/>
  <c r="Y73" i="14" s="1"/>
  <c r="Z73" i="14"/>
  <c r="AA73" i="14"/>
  <c r="AB73" i="14"/>
  <c r="AC73" i="14"/>
  <c r="AD73" i="14"/>
  <c r="AE73" i="14"/>
  <c r="G74" i="14"/>
  <c r="I74" i="14"/>
  <c r="L74" i="14" s="1"/>
  <c r="R74" i="14"/>
  <c r="S74" i="14"/>
  <c r="T74" i="14"/>
  <c r="U74" i="14"/>
  <c r="V74" i="14"/>
  <c r="W74" i="14"/>
  <c r="X74" i="14" s="1"/>
  <c r="Y74" i="14" s="1"/>
  <c r="Z74" i="14"/>
  <c r="AA74" i="14"/>
  <c r="AB74" i="14"/>
  <c r="AC74" i="14"/>
  <c r="AD74" i="14"/>
  <c r="AE74" i="14"/>
  <c r="G75" i="14"/>
  <c r="I75" i="14"/>
  <c r="L75" i="14" s="1"/>
  <c r="R75" i="14"/>
  <c r="S75" i="14"/>
  <c r="T75" i="14"/>
  <c r="U75" i="14"/>
  <c r="V75" i="14"/>
  <c r="W75" i="14"/>
  <c r="X75" i="14" s="1"/>
  <c r="Y75" i="14" s="1"/>
  <c r="Z75" i="14"/>
  <c r="AA75" i="14"/>
  <c r="AB75" i="14"/>
  <c r="AC75" i="14"/>
  <c r="AD75" i="14"/>
  <c r="AE75" i="14"/>
  <c r="G76" i="14"/>
  <c r="I76" i="14"/>
  <c r="L76" i="14" s="1"/>
  <c r="R76" i="14"/>
  <c r="S76" i="14"/>
  <c r="T76" i="14"/>
  <c r="U76" i="14"/>
  <c r="V76" i="14"/>
  <c r="W76" i="14"/>
  <c r="X76" i="14" s="1"/>
  <c r="Y76" i="14" s="1"/>
  <c r="Z76" i="14"/>
  <c r="AA76" i="14"/>
  <c r="AB76" i="14"/>
  <c r="AC76" i="14"/>
  <c r="AD76" i="14"/>
  <c r="AE76" i="14"/>
  <c r="G77" i="14"/>
  <c r="I77" i="14"/>
  <c r="L77" i="14" s="1"/>
  <c r="R77" i="14"/>
  <c r="S77" i="14"/>
  <c r="T77" i="14"/>
  <c r="U77" i="14"/>
  <c r="V77" i="14"/>
  <c r="W77" i="14"/>
  <c r="X77" i="14" s="1"/>
  <c r="Y77" i="14"/>
  <c r="Z77" i="14"/>
  <c r="AA77" i="14"/>
  <c r="AB77" i="14"/>
  <c r="AC77" i="14"/>
  <c r="AD77" i="14"/>
  <c r="AE77" i="14"/>
  <c r="G78" i="14"/>
  <c r="I78" i="14"/>
  <c r="L78" i="14" s="1"/>
  <c r="R78" i="14"/>
  <c r="S78" i="14"/>
  <c r="T78" i="14"/>
  <c r="U78" i="14"/>
  <c r="V78" i="14"/>
  <c r="W78" i="14"/>
  <c r="X78" i="14" s="1"/>
  <c r="Y78" i="14" s="1"/>
  <c r="Z78" i="14"/>
  <c r="AA78" i="14"/>
  <c r="AB78" i="14"/>
  <c r="AC78" i="14"/>
  <c r="AD78" i="14"/>
  <c r="AE78" i="14"/>
  <c r="G79" i="14"/>
  <c r="I79" i="14"/>
  <c r="L79" i="14" s="1"/>
  <c r="R79" i="14"/>
  <c r="S79" i="14"/>
  <c r="T79" i="14"/>
  <c r="U79" i="14"/>
  <c r="V79" i="14"/>
  <c r="W79" i="14"/>
  <c r="X79" i="14" s="1"/>
  <c r="Y79" i="14" s="1"/>
  <c r="Z79" i="14"/>
  <c r="AA79" i="14"/>
  <c r="AB79" i="14"/>
  <c r="AC79" i="14"/>
  <c r="AD79" i="14"/>
  <c r="AE79" i="14"/>
  <c r="G80" i="14"/>
  <c r="I80" i="14"/>
  <c r="L80" i="14" s="1"/>
  <c r="R80" i="14"/>
  <c r="S80" i="14"/>
  <c r="T80" i="14"/>
  <c r="U80" i="14"/>
  <c r="V80" i="14"/>
  <c r="W80" i="14"/>
  <c r="X80" i="14" s="1"/>
  <c r="Y80" i="14" s="1"/>
  <c r="Z80" i="14"/>
  <c r="AA80" i="14"/>
  <c r="AB80" i="14"/>
  <c r="AC80" i="14"/>
  <c r="AD80" i="14"/>
  <c r="AE80" i="14"/>
  <c r="G81" i="14"/>
  <c r="I81" i="14"/>
  <c r="L81" i="14" s="1"/>
  <c r="R81" i="14"/>
  <c r="S81" i="14"/>
  <c r="T81" i="14"/>
  <c r="U81" i="14"/>
  <c r="V81" i="14"/>
  <c r="W81" i="14"/>
  <c r="X81" i="14" s="1"/>
  <c r="Y81" i="14"/>
  <c r="Z81" i="14"/>
  <c r="AA81" i="14"/>
  <c r="AB81" i="14"/>
  <c r="AC81" i="14"/>
  <c r="AD81" i="14"/>
  <c r="AE81" i="14"/>
  <c r="G82" i="14"/>
  <c r="I82" i="14"/>
  <c r="L82" i="14" s="1"/>
  <c r="R82" i="14"/>
  <c r="S82" i="14"/>
  <c r="T82" i="14"/>
  <c r="U82" i="14"/>
  <c r="V82" i="14"/>
  <c r="W82" i="14"/>
  <c r="X82" i="14" s="1"/>
  <c r="Y82" i="14" s="1"/>
  <c r="Z82" i="14"/>
  <c r="AA82" i="14"/>
  <c r="AB82" i="14"/>
  <c r="AC82" i="14"/>
  <c r="AD82" i="14"/>
  <c r="AE82" i="14"/>
  <c r="G83" i="14"/>
  <c r="I83" i="14"/>
  <c r="L83" i="14" s="1"/>
  <c r="R83" i="14"/>
  <c r="S83" i="14"/>
  <c r="T83" i="14"/>
  <c r="U83" i="14"/>
  <c r="V83" i="14"/>
  <c r="W83" i="14"/>
  <c r="X83" i="14" s="1"/>
  <c r="Y83" i="14" s="1"/>
  <c r="Z83" i="14"/>
  <c r="AA83" i="14"/>
  <c r="AB83" i="14"/>
  <c r="AC83" i="14"/>
  <c r="AD83" i="14"/>
  <c r="AE83" i="14"/>
  <c r="G84" i="14"/>
  <c r="I84" i="14"/>
  <c r="L84" i="14" s="1"/>
  <c r="R84" i="14"/>
  <c r="S84" i="14"/>
  <c r="T84" i="14"/>
  <c r="U84" i="14"/>
  <c r="V84" i="14"/>
  <c r="W84" i="14"/>
  <c r="X84" i="14" s="1"/>
  <c r="Y84" i="14" s="1"/>
  <c r="Z84" i="14"/>
  <c r="AA84" i="14"/>
  <c r="AB84" i="14"/>
  <c r="AC84" i="14"/>
  <c r="AD84" i="14"/>
  <c r="AE84" i="14"/>
  <c r="G85" i="14"/>
  <c r="I85" i="14"/>
  <c r="L85" i="14" s="1"/>
  <c r="R85" i="14"/>
  <c r="S85" i="14"/>
  <c r="T85" i="14"/>
  <c r="U85" i="14"/>
  <c r="V85" i="14"/>
  <c r="W85" i="14"/>
  <c r="X85" i="14" s="1"/>
  <c r="Y85" i="14" s="1"/>
  <c r="Z85" i="14"/>
  <c r="AA85" i="14"/>
  <c r="AB85" i="14"/>
  <c r="AC85" i="14"/>
  <c r="AD85" i="14"/>
  <c r="AE85" i="14"/>
  <c r="G86" i="14"/>
  <c r="I86" i="14"/>
  <c r="L86" i="14" s="1"/>
  <c r="R86" i="14"/>
  <c r="S86" i="14"/>
  <c r="T86" i="14"/>
  <c r="U86" i="14"/>
  <c r="V86" i="14"/>
  <c r="W86" i="14"/>
  <c r="X86" i="14" s="1"/>
  <c r="Y86" i="14" s="1"/>
  <c r="Z86" i="14"/>
  <c r="AA86" i="14"/>
  <c r="AB86" i="14"/>
  <c r="AC86" i="14"/>
  <c r="AD86" i="14"/>
  <c r="AE86" i="14"/>
  <c r="G87" i="14"/>
  <c r="I87" i="14"/>
  <c r="L87" i="14" s="1"/>
  <c r="R87" i="14"/>
  <c r="S87" i="14"/>
  <c r="T87" i="14"/>
  <c r="U87" i="14"/>
  <c r="V87" i="14"/>
  <c r="W87" i="14"/>
  <c r="X87" i="14" s="1"/>
  <c r="Y87" i="14" s="1"/>
  <c r="Z87" i="14"/>
  <c r="AA87" i="14"/>
  <c r="AB87" i="14"/>
  <c r="AC87" i="14"/>
  <c r="AD87" i="14"/>
  <c r="AE87" i="14"/>
  <c r="G88" i="14"/>
  <c r="I88" i="14"/>
  <c r="L88" i="14" s="1"/>
  <c r="R88" i="14"/>
  <c r="S88" i="14"/>
  <c r="T88" i="14"/>
  <c r="U88" i="14"/>
  <c r="V88" i="14"/>
  <c r="W88" i="14"/>
  <c r="X88" i="14" s="1"/>
  <c r="Y88" i="14" s="1"/>
  <c r="Z88" i="14"/>
  <c r="AA88" i="14"/>
  <c r="AB88" i="14"/>
  <c r="AC88" i="14"/>
  <c r="AD88" i="14"/>
  <c r="AE88" i="14"/>
  <c r="G89" i="14"/>
  <c r="I89" i="14"/>
  <c r="L89" i="14" s="1"/>
  <c r="R89" i="14"/>
  <c r="S89" i="14"/>
  <c r="T89" i="14"/>
  <c r="U89" i="14"/>
  <c r="V89" i="14"/>
  <c r="W89" i="14"/>
  <c r="X89" i="14" s="1"/>
  <c r="Y89" i="14" s="1"/>
  <c r="Z89" i="14"/>
  <c r="AA89" i="14"/>
  <c r="AB89" i="14"/>
  <c r="AC89" i="14"/>
  <c r="AD89" i="14"/>
  <c r="AE89" i="14"/>
  <c r="G90" i="14"/>
  <c r="I90" i="14"/>
  <c r="L90" i="14" s="1"/>
  <c r="R90" i="14"/>
  <c r="S90" i="14"/>
  <c r="T90" i="14"/>
  <c r="U90" i="14"/>
  <c r="V90" i="14"/>
  <c r="W90" i="14"/>
  <c r="X90" i="14" s="1"/>
  <c r="Y90" i="14" s="1"/>
  <c r="Z90" i="14"/>
  <c r="AA90" i="14"/>
  <c r="AB90" i="14"/>
  <c r="AC90" i="14"/>
  <c r="AD90" i="14"/>
  <c r="AE90" i="14"/>
  <c r="G91" i="14"/>
  <c r="I91" i="14"/>
  <c r="L91" i="14" s="1"/>
  <c r="R91" i="14"/>
  <c r="S91" i="14"/>
  <c r="T91" i="14"/>
  <c r="U91" i="14"/>
  <c r="V91" i="14"/>
  <c r="W91" i="14"/>
  <c r="X91" i="14" s="1"/>
  <c r="Y91" i="14" s="1"/>
  <c r="Z91" i="14"/>
  <c r="AA91" i="14"/>
  <c r="AB91" i="14"/>
  <c r="AC91" i="14"/>
  <c r="AD91" i="14"/>
  <c r="AE91" i="14"/>
  <c r="G92" i="14"/>
  <c r="I92" i="14"/>
  <c r="L92" i="14" s="1"/>
  <c r="R92" i="14"/>
  <c r="S92" i="14"/>
  <c r="T92" i="14"/>
  <c r="U92" i="14"/>
  <c r="V92" i="14"/>
  <c r="W92" i="14"/>
  <c r="X92" i="14" s="1"/>
  <c r="Y92" i="14" s="1"/>
  <c r="Z92" i="14"/>
  <c r="AA92" i="14"/>
  <c r="AB92" i="14"/>
  <c r="AC92" i="14"/>
  <c r="AD92" i="14"/>
  <c r="AE92" i="14"/>
  <c r="G93" i="14"/>
  <c r="I93" i="14"/>
  <c r="L93" i="14" s="1"/>
  <c r="R93" i="14"/>
  <c r="S93" i="14"/>
  <c r="T93" i="14"/>
  <c r="U93" i="14"/>
  <c r="V93" i="14"/>
  <c r="W93" i="14"/>
  <c r="X93" i="14" s="1"/>
  <c r="Y93" i="14"/>
  <c r="Z93" i="14"/>
  <c r="AA93" i="14"/>
  <c r="AB93" i="14"/>
  <c r="AC93" i="14"/>
  <c r="AD93" i="14"/>
  <c r="AE93" i="14"/>
  <c r="G94" i="14"/>
  <c r="I94" i="14"/>
  <c r="L94" i="14" s="1"/>
  <c r="R94" i="14"/>
  <c r="S94" i="14"/>
  <c r="T94" i="14"/>
  <c r="U94" i="14"/>
  <c r="V94" i="14"/>
  <c r="W94" i="14"/>
  <c r="X94" i="14" s="1"/>
  <c r="Y94" i="14" s="1"/>
  <c r="Z94" i="14"/>
  <c r="AA94" i="14"/>
  <c r="AB94" i="14"/>
  <c r="AC94" i="14"/>
  <c r="AD94" i="14"/>
  <c r="AE94" i="14"/>
  <c r="G95" i="14"/>
  <c r="I95" i="14"/>
  <c r="L95" i="14" s="1"/>
  <c r="R95" i="14"/>
  <c r="S95" i="14"/>
  <c r="T95" i="14"/>
  <c r="U95" i="14"/>
  <c r="V95" i="14"/>
  <c r="W95" i="14"/>
  <c r="X95" i="14" s="1"/>
  <c r="Y95" i="14" s="1"/>
  <c r="Z95" i="14"/>
  <c r="AA95" i="14"/>
  <c r="AB95" i="14"/>
  <c r="AC95" i="14"/>
  <c r="AD95" i="14"/>
  <c r="AE95" i="14"/>
  <c r="G96" i="14"/>
  <c r="I96" i="14"/>
  <c r="L96" i="14" s="1"/>
  <c r="R96" i="14"/>
  <c r="S96" i="14"/>
  <c r="T96" i="14"/>
  <c r="U96" i="14"/>
  <c r="V96" i="14"/>
  <c r="W96" i="14"/>
  <c r="X96" i="14" s="1"/>
  <c r="Y96" i="14" s="1"/>
  <c r="Z96" i="14"/>
  <c r="AA96" i="14"/>
  <c r="AB96" i="14"/>
  <c r="AC96" i="14"/>
  <c r="AD96" i="14"/>
  <c r="AE96" i="14"/>
  <c r="G97" i="14"/>
  <c r="I97" i="14"/>
  <c r="L97" i="14" s="1"/>
  <c r="R97" i="14"/>
  <c r="S97" i="14"/>
  <c r="T97" i="14"/>
  <c r="U97" i="14"/>
  <c r="V97" i="14"/>
  <c r="W97" i="14"/>
  <c r="X97" i="14" s="1"/>
  <c r="Y97" i="14"/>
  <c r="Z97" i="14"/>
  <c r="AA97" i="14"/>
  <c r="AB97" i="14"/>
  <c r="AC97" i="14"/>
  <c r="AD97" i="14"/>
  <c r="AE97" i="14"/>
  <c r="G98" i="14"/>
  <c r="I98" i="14"/>
  <c r="L98" i="14" s="1"/>
  <c r="R98" i="14"/>
  <c r="S98" i="14"/>
  <c r="T98" i="14"/>
  <c r="U98" i="14"/>
  <c r="V98" i="14"/>
  <c r="W98" i="14"/>
  <c r="X98" i="14" s="1"/>
  <c r="Y98" i="14" s="1"/>
  <c r="Z98" i="14"/>
  <c r="AA98" i="14"/>
  <c r="AB98" i="14"/>
  <c r="AC98" i="14"/>
  <c r="AD98" i="14"/>
  <c r="AE98" i="14"/>
  <c r="G99" i="14"/>
  <c r="I99" i="14"/>
  <c r="L99" i="14" s="1"/>
  <c r="R99" i="14"/>
  <c r="S99" i="14"/>
  <c r="T99" i="14"/>
  <c r="U99" i="14"/>
  <c r="V99" i="14"/>
  <c r="W99" i="14"/>
  <c r="X99" i="14" s="1"/>
  <c r="Y99" i="14" s="1"/>
  <c r="Z99" i="14"/>
  <c r="AA99" i="14"/>
  <c r="AB99" i="14"/>
  <c r="AC99" i="14"/>
  <c r="AD99" i="14"/>
  <c r="AE99" i="14"/>
  <c r="G100" i="14"/>
  <c r="I100" i="14"/>
  <c r="L100" i="14" s="1"/>
  <c r="R100" i="14"/>
  <c r="S100" i="14"/>
  <c r="T100" i="14"/>
  <c r="U100" i="14"/>
  <c r="V100" i="14"/>
  <c r="W100" i="14"/>
  <c r="X100" i="14" s="1"/>
  <c r="Y100" i="14" s="1"/>
  <c r="Z100" i="14"/>
  <c r="AA100" i="14"/>
  <c r="AB100" i="14"/>
  <c r="AC100" i="14"/>
  <c r="AD100" i="14"/>
  <c r="AE100" i="14"/>
  <c r="G101" i="14"/>
  <c r="I101" i="14"/>
  <c r="L101" i="14" s="1"/>
  <c r="R101" i="14"/>
  <c r="S101" i="14"/>
  <c r="T101" i="14"/>
  <c r="U101" i="14"/>
  <c r="V101" i="14"/>
  <c r="W101" i="14"/>
  <c r="X101" i="14" s="1"/>
  <c r="Y101" i="14" s="1"/>
  <c r="Z101" i="14"/>
  <c r="AA101" i="14"/>
  <c r="AB101" i="14"/>
  <c r="AC101" i="14"/>
  <c r="AD101" i="14"/>
  <c r="AE101" i="14"/>
  <c r="G102" i="14"/>
  <c r="I102" i="14"/>
  <c r="L102" i="14" s="1"/>
  <c r="R102" i="14"/>
  <c r="S102" i="14"/>
  <c r="T102" i="14"/>
  <c r="U102" i="14"/>
  <c r="V102" i="14"/>
  <c r="W102" i="14"/>
  <c r="X102" i="14" s="1"/>
  <c r="Y102" i="14" s="1"/>
  <c r="Z102" i="14"/>
  <c r="AA102" i="14"/>
  <c r="AB102" i="14"/>
  <c r="AC102" i="14"/>
  <c r="AD102" i="14"/>
  <c r="AE102" i="14"/>
  <c r="G103" i="14"/>
  <c r="I103" i="14"/>
  <c r="L103" i="14" s="1"/>
  <c r="R103" i="14"/>
  <c r="S103" i="14"/>
  <c r="T103" i="14"/>
  <c r="U103" i="14"/>
  <c r="V103" i="14"/>
  <c r="W103" i="14"/>
  <c r="X103" i="14" s="1"/>
  <c r="Y103" i="14" s="1"/>
  <c r="Z103" i="14"/>
  <c r="AA103" i="14"/>
  <c r="AB103" i="14"/>
  <c r="AC103" i="14"/>
  <c r="AD103" i="14"/>
  <c r="AE103" i="14"/>
  <c r="K54" i="40"/>
  <c r="G28" i="20"/>
  <c r="G26" i="20"/>
  <c r="H26" i="20" s="1"/>
  <c r="I26" i="20" s="1"/>
  <c r="J26" i="20" s="1"/>
  <c r="K26" i="20" s="1"/>
  <c r="L26" i="20" s="1"/>
  <c r="M26" i="20" s="1"/>
  <c r="N26" i="20" s="1"/>
  <c r="O26" i="20" s="1"/>
  <c r="P26" i="20" s="1"/>
  <c r="Q26" i="20" s="1"/>
  <c r="R26" i="20" s="1"/>
  <c r="S26" i="20" s="1"/>
  <c r="T26" i="20" s="1"/>
  <c r="K53" i="40"/>
  <c r="J47" i="20"/>
  <c r="J49" i="20" s="1"/>
  <c r="J79" i="20" s="1"/>
  <c r="N47" i="20"/>
  <c r="N49" i="20"/>
  <c r="N79" i="20" s="1"/>
  <c r="T47" i="20"/>
  <c r="T49" i="20" s="1"/>
  <c r="T79" i="20" s="1"/>
  <c r="O47" i="20"/>
  <c r="O49" i="20" s="1"/>
  <c r="H47" i="20"/>
  <c r="H49" i="20" s="1"/>
  <c r="L47" i="20"/>
  <c r="L49" i="20" s="1"/>
  <c r="L79" i="20" s="1"/>
  <c r="Q47" i="20"/>
  <c r="Q49" i="20" s="1"/>
  <c r="R47" i="20"/>
  <c r="R49" i="20" s="1"/>
  <c r="R79" i="20" s="1"/>
  <c r="G24" i="20"/>
  <c r="H24" i="20"/>
  <c r="I24" i="20" s="1"/>
  <c r="J24" i="20" s="1"/>
  <c r="K24" i="20" s="1"/>
  <c r="L24" i="20" s="1"/>
  <c r="M24" i="20" s="1"/>
  <c r="N24" i="20" s="1"/>
  <c r="O24" i="20" s="1"/>
  <c r="P24" i="20" s="1"/>
  <c r="Q24" i="20" s="1"/>
  <c r="R24" i="20" s="1"/>
  <c r="S24" i="20" s="1"/>
  <c r="T24" i="20" s="1"/>
  <c r="B333" i="46"/>
  <c r="E70" i="40"/>
  <c r="B20" i="38" s="1"/>
  <c r="G47" i="20"/>
  <c r="K47" i="20"/>
  <c r="K49" i="20" s="1"/>
  <c r="K79" i="20" s="1"/>
  <c r="P47" i="20"/>
  <c r="P49" i="20" s="1"/>
  <c r="P79" i="20" s="1"/>
  <c r="B391" i="46"/>
  <c r="H37" i="10"/>
  <c r="I37" i="10"/>
  <c r="G29" i="20"/>
  <c r="H29" i="20" s="1"/>
  <c r="I29" i="20" s="1"/>
  <c r="J29" i="20" s="1"/>
  <c r="K29" i="20" s="1"/>
  <c r="L29" i="20" s="1"/>
  <c r="M29" i="20" s="1"/>
  <c r="N29" i="20" s="1"/>
  <c r="O29" i="20" s="1"/>
  <c r="P29" i="20" s="1"/>
  <c r="Q29" i="20" s="1"/>
  <c r="R29" i="20" s="1"/>
  <c r="S29" i="20" s="1"/>
  <c r="T29" i="20" s="1"/>
  <c r="G23" i="20"/>
  <c r="H23" i="20" s="1"/>
  <c r="B290" i="46"/>
  <c r="J58" i="40"/>
  <c r="N24" i="14"/>
  <c r="O24" i="14" s="1"/>
  <c r="G39" i="10"/>
  <c r="H39" i="10" s="1"/>
  <c r="I39" i="10"/>
  <c r="J39" i="10" s="1"/>
  <c r="K39" i="10" s="1"/>
  <c r="L39" i="10" s="1"/>
  <c r="M39" i="10" s="1"/>
  <c r="N39" i="10" s="1"/>
  <c r="O39" i="10" s="1"/>
  <c r="P39" i="10" s="1"/>
  <c r="Q39" i="10" s="1"/>
  <c r="R39" i="10" s="1"/>
  <c r="S39" i="10" s="1"/>
  <c r="T39" i="10" s="1"/>
  <c r="G38" i="10"/>
  <c r="H38" i="10"/>
  <c r="I38" i="10" s="1"/>
  <c r="J38" i="10" s="1"/>
  <c r="K38" i="10" s="1"/>
  <c r="L38" i="10" s="1"/>
  <c r="M38" i="10" s="1"/>
  <c r="N38" i="10" s="1"/>
  <c r="O38" i="10" s="1"/>
  <c r="P38" i="10" s="1"/>
  <c r="Q38" i="10" s="1"/>
  <c r="R38" i="10" s="1"/>
  <c r="S38" i="10" s="1"/>
  <c r="T38" i="10" s="1"/>
  <c r="G34" i="10"/>
  <c r="H34" i="10"/>
  <c r="I34" i="10" s="1"/>
  <c r="J34" i="10" s="1"/>
  <c r="K34" i="10" s="1"/>
  <c r="L34" i="10" s="1"/>
  <c r="M34" i="10" s="1"/>
  <c r="N34" i="10" s="1"/>
  <c r="O34" i="10" s="1"/>
  <c r="P34" i="10" s="1"/>
  <c r="Q34" i="10" s="1"/>
  <c r="R34" i="10" s="1"/>
  <c r="S34" i="10" s="1"/>
  <c r="T34" i="10" s="1"/>
  <c r="G33" i="10"/>
  <c r="H33" i="10" s="1"/>
  <c r="I33" i="10" s="1"/>
  <c r="J33" i="10" s="1"/>
  <c r="K33" i="10" s="1"/>
  <c r="L33" i="10" s="1"/>
  <c r="M33" i="10" s="1"/>
  <c r="N33" i="10" s="1"/>
  <c r="O33" i="10" s="1"/>
  <c r="P33" i="10" s="1"/>
  <c r="Q33" i="10" s="1"/>
  <c r="R33" i="10" s="1"/>
  <c r="S33" i="10" s="1"/>
  <c r="T33" i="10" s="1"/>
  <c r="G32" i="10"/>
  <c r="H32" i="10" s="1"/>
  <c r="I32" i="10" s="1"/>
  <c r="J32" i="10" s="1"/>
  <c r="K32" i="10" s="1"/>
  <c r="L32" i="10" s="1"/>
  <c r="M32" i="10" s="1"/>
  <c r="N32" i="10" s="1"/>
  <c r="O32" i="10" s="1"/>
  <c r="P32" i="10" s="1"/>
  <c r="Q32" i="10" s="1"/>
  <c r="R32" i="10" s="1"/>
  <c r="S32" i="10" s="1"/>
  <c r="T32" i="10" s="1"/>
  <c r="G31" i="10"/>
  <c r="H31" i="10" s="1"/>
  <c r="I31" i="10"/>
  <c r="J31" i="10" s="1"/>
  <c r="K31" i="10" s="1"/>
  <c r="L31" i="10" s="1"/>
  <c r="M31" i="10" s="1"/>
  <c r="N31" i="10" s="1"/>
  <c r="O31" i="10" s="1"/>
  <c r="P31" i="10" s="1"/>
  <c r="Q31" i="10" s="1"/>
  <c r="R31" i="10" s="1"/>
  <c r="S31" i="10" s="1"/>
  <c r="T31" i="10" s="1"/>
  <c r="G30" i="10"/>
  <c r="H30" i="10" s="1"/>
  <c r="I30" i="10" s="1"/>
  <c r="J30" i="10"/>
  <c r="K30" i="10" s="1"/>
  <c r="L30" i="10" s="1"/>
  <c r="M30" i="10" s="1"/>
  <c r="N30" i="10" s="1"/>
  <c r="O30" i="10" s="1"/>
  <c r="P30" i="10" s="1"/>
  <c r="Q30" i="10" s="1"/>
  <c r="R30" i="10" s="1"/>
  <c r="S30" i="10" s="1"/>
  <c r="T30" i="10" s="1"/>
  <c r="G29" i="10"/>
  <c r="H29" i="10"/>
  <c r="I29" i="10" s="1"/>
  <c r="J29" i="10" s="1"/>
  <c r="K29" i="10" s="1"/>
  <c r="L29" i="10" s="1"/>
  <c r="M29" i="10" s="1"/>
  <c r="N29" i="10" s="1"/>
  <c r="O29" i="10" s="1"/>
  <c r="P29" i="10" s="1"/>
  <c r="Q29" i="10" s="1"/>
  <c r="R29" i="10" s="1"/>
  <c r="S29" i="10" s="1"/>
  <c r="T29" i="10" s="1"/>
  <c r="G28" i="10"/>
  <c r="H28" i="10" s="1"/>
  <c r="I28" i="10" s="1"/>
  <c r="J28" i="10" s="1"/>
  <c r="K28" i="10"/>
  <c r="L28" i="10" s="1"/>
  <c r="M28" i="10" s="1"/>
  <c r="N28" i="10" s="1"/>
  <c r="O28" i="10" s="1"/>
  <c r="P28" i="10" s="1"/>
  <c r="Q28" i="10" s="1"/>
  <c r="R28" i="10" s="1"/>
  <c r="S28" i="10" s="1"/>
  <c r="T28" i="10" s="1"/>
  <c r="G27" i="10"/>
  <c r="H27" i="10"/>
  <c r="I27" i="10" s="1"/>
  <c r="J27" i="10" s="1"/>
  <c r="K27" i="10" s="1"/>
  <c r="L27" i="10" s="1"/>
  <c r="M27" i="10" s="1"/>
  <c r="N27" i="10" s="1"/>
  <c r="O27" i="10" s="1"/>
  <c r="P27" i="10" s="1"/>
  <c r="Q27" i="10" s="1"/>
  <c r="R27" i="10" s="1"/>
  <c r="S27" i="10" s="1"/>
  <c r="T27" i="10" s="1"/>
  <c r="G26" i="10"/>
  <c r="H26" i="10" s="1"/>
  <c r="I26" i="10" s="1"/>
  <c r="J26" i="10" s="1"/>
  <c r="K26" i="10" s="1"/>
  <c r="L26" i="10" s="1"/>
  <c r="M26" i="10" s="1"/>
  <c r="N26" i="10"/>
  <c r="O26" i="10" s="1"/>
  <c r="P26" i="10" s="1"/>
  <c r="Q26" i="10" s="1"/>
  <c r="R26" i="10" s="1"/>
  <c r="S26" i="10" s="1"/>
  <c r="T26" i="10" s="1"/>
  <c r="G48" i="10"/>
  <c r="H60" i="42"/>
  <c r="F60" i="40"/>
  <c r="C60" i="40"/>
  <c r="C80" i="40" s="1"/>
  <c r="H63" i="20"/>
  <c r="G66" i="20"/>
  <c r="G98" i="20" s="1"/>
  <c r="H36" i="20"/>
  <c r="H39" i="20" s="1"/>
  <c r="H97" i="20" s="1"/>
  <c r="G39" i="20"/>
  <c r="G97" i="20" s="1"/>
  <c r="G18" i="42"/>
  <c r="G12" i="42"/>
  <c r="Q39" i="12"/>
  <c r="H56" i="10"/>
  <c r="I53" i="10"/>
  <c r="J53" i="10" s="1"/>
  <c r="G56" i="10"/>
  <c r="G71" i="42"/>
  <c r="B363" i="46" s="1"/>
  <c r="G59" i="42"/>
  <c r="B602" i="50" s="1"/>
  <c r="G17" i="10"/>
  <c r="H17" i="10" s="1"/>
  <c r="I17" i="10" s="1"/>
  <c r="J17" i="10" s="1"/>
  <c r="K17" i="10" s="1"/>
  <c r="L17" i="10" s="1"/>
  <c r="M17" i="10" s="1"/>
  <c r="N17" i="10" s="1"/>
  <c r="O17" i="10" s="1"/>
  <c r="P17" i="10" s="1"/>
  <c r="Q17" i="10" s="1"/>
  <c r="R17" i="10" s="1"/>
  <c r="S17" i="10" s="1"/>
  <c r="T17" i="10" s="1"/>
  <c r="H45" i="42"/>
  <c r="R86" i="42"/>
  <c r="R90" i="42" s="1"/>
  <c r="J36" i="40"/>
  <c r="D60" i="40"/>
  <c r="D80" i="40"/>
  <c r="B326" i="46" s="1"/>
  <c r="S26" i="14"/>
  <c r="S24" i="14"/>
  <c r="T26" i="14"/>
  <c r="S25" i="14"/>
  <c r="T24" i="14"/>
  <c r="T25" i="14"/>
  <c r="U24" i="14"/>
  <c r="U25" i="14"/>
  <c r="U26" i="14"/>
  <c r="F59" i="10"/>
  <c r="B483" i="50" s="1"/>
  <c r="F69" i="10"/>
  <c r="G78" i="42" s="1"/>
  <c r="F58" i="10"/>
  <c r="B296" i="46" s="1"/>
  <c r="H44" i="42"/>
  <c r="R34" i="42"/>
  <c r="B307" i="46"/>
  <c r="B19" i="38"/>
  <c r="C18" i="38"/>
  <c r="G89" i="20"/>
  <c r="G93" i="20" s="1"/>
  <c r="B455" i="50"/>
  <c r="B503" i="50"/>
  <c r="B617" i="50"/>
  <c r="B319" i="46"/>
  <c r="B453" i="50"/>
  <c r="B357" i="46"/>
  <c r="B366" i="50"/>
  <c r="B409" i="46"/>
  <c r="H68" i="42"/>
  <c r="B524" i="50"/>
  <c r="J52" i="40"/>
  <c r="K52" i="40" s="1"/>
  <c r="F97" i="20"/>
  <c r="F99" i="20" s="1"/>
  <c r="F101" i="20" s="1"/>
  <c r="B388" i="46" s="1"/>
  <c r="H90" i="42"/>
  <c r="F73" i="10"/>
  <c r="F75" i="10" s="1"/>
  <c r="G74" i="10" s="1"/>
  <c r="G75" i="10" s="1"/>
  <c r="H74" i="10" s="1"/>
  <c r="H75" i="10" s="1"/>
  <c r="I74" i="10" s="1"/>
  <c r="H59" i="42"/>
  <c r="H58" i="40"/>
  <c r="K73" i="40"/>
  <c r="D55" i="38"/>
  <c r="K55" i="40"/>
  <c r="W49" i="10"/>
  <c r="B302" i="46"/>
  <c r="G57" i="20"/>
  <c r="H57" i="20" s="1"/>
  <c r="I57" i="20" s="1"/>
  <c r="J57" i="20" s="1"/>
  <c r="K57" i="20" s="1"/>
  <c r="L57" i="20" s="1"/>
  <c r="M57" i="20" s="1"/>
  <c r="N57" i="20" s="1"/>
  <c r="O57" i="20" s="1"/>
  <c r="P57" i="20" s="1"/>
  <c r="Q57" i="20" s="1"/>
  <c r="R57" i="20" s="1"/>
  <c r="S57" i="20" s="1"/>
  <c r="T57" i="20" s="1"/>
  <c r="G55" i="20"/>
  <c r="H55" i="20" s="1"/>
  <c r="I55" i="20" s="1"/>
  <c r="K42" i="12"/>
  <c r="G74" i="42" s="1"/>
  <c r="B366" i="46" s="1"/>
  <c r="B394" i="46"/>
  <c r="C42" i="12"/>
  <c r="B348" i="46" s="1"/>
  <c r="G72" i="42"/>
  <c r="B364" i="46" s="1"/>
  <c r="Q42" i="12"/>
  <c r="B396" i="46"/>
  <c r="H47" i="42"/>
  <c r="H49" i="42"/>
  <c r="H48" i="42"/>
  <c r="AA37" i="10"/>
  <c r="W37" i="10" s="1"/>
  <c r="G63" i="42" s="1"/>
  <c r="B601" i="50"/>
  <c r="B324" i="46"/>
  <c r="H36" i="40"/>
  <c r="B289" i="46"/>
  <c r="M84" i="38"/>
  <c r="R98" i="42"/>
  <c r="G36" i="10"/>
  <c r="H36" i="10" s="1"/>
  <c r="I36" i="10" s="1"/>
  <c r="J36" i="10" s="1"/>
  <c r="K36" i="10" s="1"/>
  <c r="L36" i="10" s="1"/>
  <c r="M36" i="10" s="1"/>
  <c r="N36" i="10" s="1"/>
  <c r="O36" i="10" s="1"/>
  <c r="P36" i="10" s="1"/>
  <c r="Q36" i="10" s="1"/>
  <c r="R36" i="10" s="1"/>
  <c r="S36" i="10" s="1"/>
  <c r="T36" i="10" s="1"/>
  <c r="J55" i="20"/>
  <c r="K55" i="20" s="1"/>
  <c r="L55" i="20" s="1"/>
  <c r="M55" i="20" s="1"/>
  <c r="N55" i="20" s="1"/>
  <c r="O55" i="20" s="1"/>
  <c r="P55" i="20" s="1"/>
  <c r="Q55" i="20" s="1"/>
  <c r="R55" i="20" s="1"/>
  <c r="S55" i="20" s="1"/>
  <c r="T55" i="20" s="1"/>
  <c r="B360" i="46"/>
  <c r="B460" i="46"/>
  <c r="Z48" i="10"/>
  <c r="H48" i="10"/>
  <c r="H89" i="20" s="1"/>
  <c r="H93" i="20" s="1"/>
  <c r="K76" i="40"/>
  <c r="K49" i="40"/>
  <c r="K41" i="40"/>
  <c r="K40" i="40"/>
  <c r="C82" i="12"/>
  <c r="G15" i="40"/>
  <c r="B331" i="46" s="1"/>
  <c r="B456" i="50"/>
  <c r="Z18" i="10"/>
  <c r="I47" i="20"/>
  <c r="I49" i="20" s="1"/>
  <c r="I79" i="20" s="1"/>
  <c r="M47" i="20"/>
  <c r="M49" i="20" s="1"/>
  <c r="R82" i="42"/>
  <c r="G40" i="42" s="1"/>
  <c r="R81" i="42"/>
  <c r="G39" i="42"/>
  <c r="B592" i="50" s="1"/>
  <c r="B430" i="46"/>
  <c r="B494" i="50"/>
  <c r="B464" i="46"/>
  <c r="L15" i="14"/>
  <c r="B280" i="46" s="1"/>
  <c r="L12" i="14"/>
  <c r="B277" i="46" s="1"/>
  <c r="B450" i="50"/>
  <c r="B569" i="50"/>
  <c r="S23" i="14"/>
  <c r="T23" i="14"/>
  <c r="U23" i="14"/>
  <c r="K41" i="42"/>
  <c r="M63" i="42"/>
  <c r="F21" i="38"/>
  <c r="K24" i="42"/>
  <c r="F80" i="38"/>
  <c r="F15" i="38"/>
  <c r="K43" i="42"/>
  <c r="F68" i="38"/>
  <c r="K70" i="42"/>
  <c r="K71" i="42"/>
  <c r="K30" i="42"/>
  <c r="F73" i="38"/>
  <c r="K25" i="42"/>
  <c r="F45" i="38"/>
  <c r="H81" i="38"/>
  <c r="M80" i="40"/>
  <c r="K76" i="42"/>
  <c r="F24" i="38"/>
  <c r="F46" i="38"/>
  <c r="M42" i="42"/>
  <c r="K83" i="42"/>
  <c r="K22" i="42"/>
  <c r="K60" i="42"/>
  <c r="H78" i="38"/>
  <c r="J87" i="38"/>
  <c r="F23" i="38"/>
  <c r="F48" i="38"/>
  <c r="F11" i="38"/>
  <c r="K11" i="42"/>
  <c r="H85" i="38"/>
  <c r="K73" i="42"/>
  <c r="K77" i="42"/>
  <c r="K12" i="42"/>
  <c r="K19" i="42"/>
  <c r="O80" i="40"/>
  <c r="F55" i="38"/>
  <c r="F26" i="38"/>
  <c r="K74" i="42"/>
  <c r="K75" i="42"/>
  <c r="H45" i="38"/>
  <c r="F85" i="38"/>
  <c r="F79" i="38"/>
  <c r="K81" i="42"/>
  <c r="H46" i="38"/>
  <c r="F62" i="38"/>
  <c r="K28" i="42"/>
  <c r="K84" i="42"/>
  <c r="F25" i="38"/>
  <c r="H87" i="38"/>
  <c r="K31" i="42"/>
  <c r="K78" i="42"/>
  <c r="K42" i="42"/>
  <c r="Q80" i="40"/>
  <c r="K18" i="42"/>
  <c r="K32" i="42"/>
  <c r="K67" i="42"/>
  <c r="K72" i="42"/>
  <c r="K16" i="42"/>
  <c r="F81" i="38"/>
  <c r="K63" i="42"/>
  <c r="K85" i="42"/>
  <c r="K62" i="42"/>
  <c r="F78" i="38"/>
  <c r="K66" i="42"/>
  <c r="K90" i="42"/>
  <c r="F29" i="38"/>
  <c r="K40" i="42"/>
  <c r="K39" i="42"/>
  <c r="K89" i="42"/>
  <c r="K68" i="42"/>
  <c r="F22" i="38"/>
  <c r="F87" i="38"/>
  <c r="S80" i="40"/>
  <c r="K27" i="42"/>
  <c r="K78" i="40" l="1"/>
  <c r="K72" i="40"/>
  <c r="K64" i="40"/>
  <c r="K35" i="40"/>
  <c r="I36" i="40"/>
  <c r="B482" i="50"/>
  <c r="I36" i="20"/>
  <c r="I39" i="20" s="1"/>
  <c r="I97" i="20" s="1"/>
  <c r="B428" i="46"/>
  <c r="B616" i="50"/>
  <c r="B618" i="50"/>
  <c r="B350" i="46"/>
  <c r="B284" i="46"/>
  <c r="B398" i="46"/>
  <c r="G76" i="42"/>
  <c r="B368" i="46" s="1"/>
  <c r="F109" i="20"/>
  <c r="G79" i="42" s="1"/>
  <c r="B609" i="50" s="1"/>
  <c r="J36" i="20"/>
  <c r="B509" i="50"/>
  <c r="G27" i="20"/>
  <c r="H27" i="20" s="1"/>
  <c r="I27" i="20" s="1"/>
  <c r="J27" i="20" s="1"/>
  <c r="K27" i="20" s="1"/>
  <c r="L27" i="20" s="1"/>
  <c r="M27" i="20" s="1"/>
  <c r="N27" i="20" s="1"/>
  <c r="O27" i="20" s="1"/>
  <c r="P27" i="20" s="1"/>
  <c r="Q27" i="20" s="1"/>
  <c r="R27" i="20" s="1"/>
  <c r="S27" i="20" s="1"/>
  <c r="T27" i="20" s="1"/>
  <c r="F31" i="20"/>
  <c r="F84" i="20" s="1"/>
  <c r="K75" i="40"/>
  <c r="K68" i="40"/>
  <c r="K66" i="40"/>
  <c r="K56" i="40"/>
  <c r="K47" i="40"/>
  <c r="K46" i="40"/>
  <c r="K39" i="40"/>
  <c r="K33" i="40"/>
  <c r="J82" i="12"/>
  <c r="B294" i="46"/>
  <c r="G53" i="20"/>
  <c r="H53" i="20" s="1"/>
  <c r="I53" i="20" s="1"/>
  <c r="J53" i="20" s="1"/>
  <c r="K53" i="20" s="1"/>
  <c r="L53" i="20" s="1"/>
  <c r="M53" i="20" s="1"/>
  <c r="N53" i="20" s="1"/>
  <c r="O53" i="20" s="1"/>
  <c r="P53" i="20" s="1"/>
  <c r="Q53" i="20" s="1"/>
  <c r="R53" i="20" s="1"/>
  <c r="S53" i="20" s="1"/>
  <c r="T53" i="20" s="1"/>
  <c r="G85" i="42"/>
  <c r="F93" i="20"/>
  <c r="G60" i="40"/>
  <c r="E14" i="14"/>
  <c r="B275" i="46" s="1"/>
  <c r="B714" i="50"/>
  <c r="B608" i="50"/>
  <c r="H78" i="42"/>
  <c r="AB37" i="10"/>
  <c r="J37" i="10"/>
  <c r="AC37" i="10" s="1"/>
  <c r="B541" i="50"/>
  <c r="F70" i="10"/>
  <c r="B495" i="50" s="1"/>
  <c r="I60" i="40"/>
  <c r="B18" i="38"/>
  <c r="D21" i="12"/>
  <c r="B530" i="50"/>
  <c r="F58" i="20"/>
  <c r="F85" i="20" s="1"/>
  <c r="G54" i="20"/>
  <c r="H54" i="20" s="1"/>
  <c r="H79" i="40"/>
  <c r="C21" i="38" s="1"/>
  <c r="H70" i="40"/>
  <c r="C20" i="38" s="1"/>
  <c r="D20" i="38" s="1"/>
  <c r="E79" i="40"/>
  <c r="B21" i="38" s="1"/>
  <c r="B29" i="38" s="1"/>
  <c r="B311" i="46"/>
  <c r="B397" i="46"/>
  <c r="G75" i="42"/>
  <c r="B367" i="46" s="1"/>
  <c r="K65" i="40"/>
  <c r="K42" i="40"/>
  <c r="G16" i="20"/>
  <c r="H16" i="20" s="1"/>
  <c r="I16" i="20" s="1"/>
  <c r="J16" i="20" s="1"/>
  <c r="K16" i="20" s="1"/>
  <c r="L16" i="20" s="1"/>
  <c r="G18" i="20"/>
  <c r="H18" i="20" s="1"/>
  <c r="I18" i="20" s="1"/>
  <c r="J79" i="40"/>
  <c r="E58" i="40"/>
  <c r="H52" i="40"/>
  <c r="H60" i="40" s="1"/>
  <c r="K30" i="40"/>
  <c r="K27" i="40"/>
  <c r="I56" i="10"/>
  <c r="AA48" i="10"/>
  <c r="W48" i="10" s="1"/>
  <c r="K77" i="40"/>
  <c r="K74" i="40"/>
  <c r="K67" i="40"/>
  <c r="K63" i="40"/>
  <c r="K59" i="40"/>
  <c r="K38" i="40"/>
  <c r="K37" i="40"/>
  <c r="K28" i="40"/>
  <c r="D68" i="38"/>
  <c r="D62" i="38"/>
  <c r="G52" i="20"/>
  <c r="H52" i="20" s="1"/>
  <c r="I52" i="20" s="1"/>
  <c r="J52" i="20" s="1"/>
  <c r="K52" i="20" s="1"/>
  <c r="L52" i="20" s="1"/>
  <c r="M52" i="20" s="1"/>
  <c r="N52" i="20" s="1"/>
  <c r="E13" i="14"/>
  <c r="B274" i="46" s="1"/>
  <c r="F80" i="40"/>
  <c r="H12" i="14"/>
  <c r="B568" i="50" s="1"/>
  <c r="G80" i="40"/>
  <c r="K69" i="40"/>
  <c r="K51" i="40"/>
  <c r="K45" i="40"/>
  <c r="K44" i="40"/>
  <c r="K34" i="40"/>
  <c r="K31" i="40"/>
  <c r="R100" i="42"/>
  <c r="B424" i="46"/>
  <c r="B405" i="46"/>
  <c r="B593" i="50"/>
  <c r="H40" i="42"/>
  <c r="H79" i="20"/>
  <c r="H69" i="10"/>
  <c r="H96" i="20"/>
  <c r="H58" i="10"/>
  <c r="H59" i="10"/>
  <c r="H70" i="10" s="1"/>
  <c r="G47" i="42"/>
  <c r="B525" i="50"/>
  <c r="G49" i="20"/>
  <c r="B532" i="50"/>
  <c r="I48" i="10"/>
  <c r="J18" i="20"/>
  <c r="B299" i="46"/>
  <c r="B355" i="46"/>
  <c r="B334" i="46"/>
  <c r="J56" i="10"/>
  <c r="K53" i="10"/>
  <c r="G58" i="10"/>
  <c r="G69" i="10"/>
  <c r="G59" i="10"/>
  <c r="G70" i="10" s="1"/>
  <c r="H39" i="42"/>
  <c r="G96" i="20"/>
  <c r="G99" i="20" s="1"/>
  <c r="B604" i="50"/>
  <c r="B358" i="46"/>
  <c r="B390" i="46"/>
  <c r="B579" i="50"/>
  <c r="B306" i="46"/>
  <c r="I63" i="20"/>
  <c r="H66" i="20"/>
  <c r="H98" i="20" s="1"/>
  <c r="Q79" i="20"/>
  <c r="K57" i="40"/>
  <c r="I58" i="40"/>
  <c r="E52" i="40"/>
  <c r="I75" i="10"/>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W18" i="10"/>
  <c r="F78" i="20"/>
  <c r="M79" i="20"/>
  <c r="I59" i="10"/>
  <c r="B308" i="46"/>
  <c r="B574" i="50"/>
  <c r="I23" i="20"/>
  <c r="O79" i="20"/>
  <c r="N19" i="14"/>
  <c r="B406" i="46" s="1"/>
  <c r="G73" i="42"/>
  <c r="K37" i="10"/>
  <c r="H28" i="20"/>
  <c r="I28" i="20" s="1"/>
  <c r="J28" i="20" s="1"/>
  <c r="K28" i="20" s="1"/>
  <c r="L28" i="20" s="1"/>
  <c r="M28" i="20" s="1"/>
  <c r="N28" i="20" s="1"/>
  <c r="O28" i="20" s="1"/>
  <c r="P28" i="20" s="1"/>
  <c r="Q28" i="20" s="1"/>
  <c r="R28" i="20" s="1"/>
  <c r="S28" i="20" s="1"/>
  <c r="T28" i="20" s="1"/>
  <c r="L14" i="14"/>
  <c r="B279" i="46" s="1"/>
  <c r="L13" i="14"/>
  <c r="B278" i="46" s="1"/>
  <c r="L16" i="14"/>
  <c r="B281" i="46" s="1"/>
  <c r="J70" i="40"/>
  <c r="B382" i="46"/>
  <c r="D85" i="38"/>
  <c r="B381" i="46" s="1"/>
  <c r="K61" i="40"/>
  <c r="I70" i="40"/>
  <c r="K50" i="40"/>
  <c r="K48" i="40"/>
  <c r="K36" i="40"/>
  <c r="K32" i="40"/>
  <c r="E36" i="40"/>
  <c r="D48" i="38"/>
  <c r="D15" i="38"/>
  <c r="G35" i="10"/>
  <c r="H35" i="10" s="1"/>
  <c r="I35" i="10" s="1"/>
  <c r="J35" i="10" s="1"/>
  <c r="K35" i="10" s="1"/>
  <c r="L35" i="10" s="1"/>
  <c r="M35" i="10" s="1"/>
  <c r="N35" i="10" s="1"/>
  <c r="O35" i="10" s="1"/>
  <c r="P35" i="10" s="1"/>
  <c r="Q35" i="10" s="1"/>
  <c r="R35" i="10" s="1"/>
  <c r="S35" i="10" s="1"/>
  <c r="T35" i="10" s="1"/>
  <c r="F42" i="10"/>
  <c r="B467" i="50"/>
  <c r="G15" i="10"/>
  <c r="B323" i="46"/>
  <c r="G22" i="42"/>
  <c r="G14" i="40"/>
  <c r="G20" i="42"/>
  <c r="K71" i="40"/>
  <c r="I79" i="40"/>
  <c r="F79" i="20"/>
  <c r="F68" i="20"/>
  <c r="B710" i="50"/>
  <c r="B654" i="50"/>
  <c r="G89" i="42"/>
  <c r="Q82" i="12"/>
  <c r="K29" i="40"/>
  <c r="B301" i="46"/>
  <c r="E12" i="14"/>
  <c r="B769" i="50"/>
  <c r="B770" i="50"/>
  <c r="E15" i="14"/>
  <c r="B276" i="46" s="1"/>
  <c r="K58" i="40" l="1"/>
  <c r="H80" i="40"/>
  <c r="G31" i="20"/>
  <c r="G84" i="20" s="1"/>
  <c r="G77" i="42"/>
  <c r="H77" i="42" s="1"/>
  <c r="H19" i="20"/>
  <c r="H20" i="20" s="1"/>
  <c r="K79" i="40"/>
  <c r="F41" i="20"/>
  <c r="B511" i="50"/>
  <c r="H14" i="14"/>
  <c r="G19" i="20"/>
  <c r="G20" i="20" s="1"/>
  <c r="I19" i="20"/>
  <c r="I20" i="20" s="1"/>
  <c r="I70" i="10"/>
  <c r="G32" i="42"/>
  <c r="B314" i="46" s="1"/>
  <c r="C19" i="38"/>
  <c r="J60" i="40"/>
  <c r="K60" i="40" s="1"/>
  <c r="B361" i="46"/>
  <c r="H85" i="42"/>
  <c r="J39" i="20"/>
  <c r="J97" i="20" s="1"/>
  <c r="K36" i="20"/>
  <c r="B340" i="46"/>
  <c r="D21" i="38"/>
  <c r="F67" i="42"/>
  <c r="B644" i="50" s="1"/>
  <c r="G31" i="42"/>
  <c r="B313" i="46" s="1"/>
  <c r="D18" i="38"/>
  <c r="G30" i="42"/>
  <c r="B312" i="46" s="1"/>
  <c r="G49" i="42"/>
  <c r="B590" i="50" s="1"/>
  <c r="G58" i="20"/>
  <c r="G85" i="20" s="1"/>
  <c r="I96" i="20"/>
  <c r="I58" i="10"/>
  <c r="I80" i="40"/>
  <c r="K70" i="40"/>
  <c r="H31" i="20"/>
  <c r="H84" i="20" s="1"/>
  <c r="I69" i="10"/>
  <c r="G48" i="42"/>
  <c r="G50" i="42" s="1"/>
  <c r="E67" i="42"/>
  <c r="H41" i="20"/>
  <c r="H78" i="20"/>
  <c r="I78" i="20"/>
  <c r="AD37" i="10"/>
  <c r="L37" i="10"/>
  <c r="AE37" i="10" s="1"/>
  <c r="J96" i="20"/>
  <c r="J58" i="10"/>
  <c r="J69" i="10"/>
  <c r="J59" i="10"/>
  <c r="J70" i="10" s="1"/>
  <c r="B588" i="50"/>
  <c r="B410" i="46"/>
  <c r="H99" i="20"/>
  <c r="E16" i="14"/>
  <c r="B273" i="46"/>
  <c r="B581" i="50"/>
  <c r="B426" i="46"/>
  <c r="H15" i="10"/>
  <c r="B365" i="46"/>
  <c r="H73" i="42"/>
  <c r="I31" i="20"/>
  <c r="I84" i="20" s="1"/>
  <c r="J23" i="20"/>
  <c r="J63" i="20"/>
  <c r="I66" i="20"/>
  <c r="I98" i="20" s="1"/>
  <c r="I99" i="20" s="1"/>
  <c r="G78" i="20"/>
  <c r="G41" i="20"/>
  <c r="G79" i="20"/>
  <c r="G68" i="20"/>
  <c r="B582" i="50"/>
  <c r="B300" i="46"/>
  <c r="B351" i="46"/>
  <c r="G42" i="42"/>
  <c r="B776" i="50"/>
  <c r="B40" i="26"/>
  <c r="B50" i="26"/>
  <c r="H63" i="42"/>
  <c r="B39" i="26"/>
  <c r="G43" i="42"/>
  <c r="F83" i="20"/>
  <c r="F86" i="20" s="1"/>
  <c r="B45" i="26"/>
  <c r="H66" i="42"/>
  <c r="B377" i="46"/>
  <c r="R37" i="42"/>
  <c r="R40" i="42" s="1"/>
  <c r="E60" i="40"/>
  <c r="E80" i="40" s="1"/>
  <c r="G13" i="42" s="1"/>
  <c r="B570" i="50"/>
  <c r="J31" i="21"/>
  <c r="F16" i="10"/>
  <c r="B32" i="21"/>
  <c r="L53" i="10"/>
  <c r="K56" i="10"/>
  <c r="H67" i="42"/>
  <c r="B643" i="50"/>
  <c r="G109" i="20"/>
  <c r="G101" i="20"/>
  <c r="O52" i="20"/>
  <c r="K18" i="20"/>
  <c r="J20" i="20"/>
  <c r="J19" i="20"/>
  <c r="B327" i="46"/>
  <c r="B87" i="38"/>
  <c r="H58" i="20"/>
  <c r="I54" i="20"/>
  <c r="M16" i="20"/>
  <c r="H89" i="42"/>
  <c r="B404" i="46"/>
  <c r="G27" i="42"/>
  <c r="G28" i="42"/>
  <c r="D16" i="40"/>
  <c r="C16" i="40"/>
  <c r="F16" i="40"/>
  <c r="E16" i="40"/>
  <c r="I89" i="20"/>
  <c r="I93" i="20" s="1"/>
  <c r="J48" i="10"/>
  <c r="AC48" i="10" s="1"/>
  <c r="AB48" i="10"/>
  <c r="B412" i="46"/>
  <c r="B369" i="46" l="1"/>
  <c r="B589" i="50"/>
  <c r="K39" i="20"/>
  <c r="K97" i="20" s="1"/>
  <c r="L36" i="20"/>
  <c r="J80" i="40"/>
  <c r="K80" i="40"/>
  <c r="C29" i="38"/>
  <c r="C87" i="38" s="1"/>
  <c r="D19" i="38"/>
  <c r="D29" i="38" s="1"/>
  <c r="D87" i="38" s="1"/>
  <c r="B411" i="46"/>
  <c r="H50" i="42"/>
  <c r="B587" i="50"/>
  <c r="B310" i="46"/>
  <c r="S15" i="42"/>
  <c r="S5" i="42"/>
  <c r="R15" i="42" s="1"/>
  <c r="B34" i="26"/>
  <c r="G7" i="42"/>
  <c r="H7" i="42" s="1"/>
  <c r="R85" i="42"/>
  <c r="R91" i="42" s="1"/>
  <c r="R95" i="42"/>
  <c r="R99" i="42" s="1"/>
  <c r="R101" i="42" s="1"/>
  <c r="R10" i="42"/>
  <c r="G10" i="42"/>
  <c r="B572" i="50" s="1"/>
  <c r="R73" i="42"/>
  <c r="B33" i="26"/>
  <c r="C39" i="42"/>
  <c r="B330" i="46"/>
  <c r="R71" i="42"/>
  <c r="J78" i="20"/>
  <c r="K59" i="10"/>
  <c r="K70" i="10" s="1"/>
  <c r="K58" i="10"/>
  <c r="K69" i="10"/>
  <c r="K96" i="20"/>
  <c r="T113" i="20"/>
  <c r="B393" i="46" s="1"/>
  <c r="G67" i="42"/>
  <c r="R6" i="42"/>
  <c r="T79" i="10"/>
  <c r="B392" i="46" s="1"/>
  <c r="B332" i="46"/>
  <c r="C4" i="10"/>
  <c r="Q10" i="14"/>
  <c r="C4" i="14"/>
  <c r="G4" i="42"/>
  <c r="C5" i="20"/>
  <c r="E31" i="20" s="1"/>
  <c r="G5" i="42"/>
  <c r="H5" i="42" s="1"/>
  <c r="B320" i="46"/>
  <c r="B595" i="50"/>
  <c r="B353" i="46"/>
  <c r="I109" i="20"/>
  <c r="I101" i="20"/>
  <c r="H101" i="20"/>
  <c r="H109" i="20"/>
  <c r="B586" i="50"/>
  <c r="B309" i="46"/>
  <c r="K19" i="20"/>
  <c r="K20" i="20" s="1"/>
  <c r="L18" i="20"/>
  <c r="B303" i="46"/>
  <c r="B575" i="50"/>
  <c r="K48" i="10"/>
  <c r="AD48" i="10" s="1"/>
  <c r="J89" i="20"/>
  <c r="J93" i="20" s="1"/>
  <c r="N16" i="20"/>
  <c r="J54" i="20"/>
  <c r="I58" i="20"/>
  <c r="R59" i="42"/>
  <c r="P52" i="20"/>
  <c r="R48" i="42"/>
  <c r="R49" i="42" s="1"/>
  <c r="R41" i="42"/>
  <c r="R42" i="42" s="1"/>
  <c r="R56" i="42" s="1"/>
  <c r="J66" i="20"/>
  <c r="J98" i="20" s="1"/>
  <c r="J99" i="20" s="1"/>
  <c r="K63" i="20"/>
  <c r="I15" i="10"/>
  <c r="I41" i="20"/>
  <c r="L56" i="10"/>
  <c r="M53" i="10"/>
  <c r="F20" i="10"/>
  <c r="B291" i="46"/>
  <c r="F21" i="10"/>
  <c r="B451" i="50"/>
  <c r="G16" i="10"/>
  <c r="H85" i="20"/>
  <c r="H68" i="20"/>
  <c r="B596" i="50"/>
  <c r="B408" i="46"/>
  <c r="J31" i="20"/>
  <c r="J84" i="20" s="1"/>
  <c r="K23" i="20"/>
  <c r="B413" i="46"/>
  <c r="B687" i="50"/>
  <c r="M37" i="10"/>
  <c r="AF37" i="10" s="1"/>
  <c r="R103" i="42" l="1"/>
  <c r="G41" i="42" s="1"/>
  <c r="G6" i="42"/>
  <c r="H6" i="42" s="1"/>
  <c r="H43" i="42"/>
  <c r="B88" i="38"/>
  <c r="C88" i="38"/>
  <c r="B349" i="46"/>
  <c r="R74" i="42"/>
  <c r="H42" i="42"/>
  <c r="B375" i="46"/>
  <c r="G8" i="42"/>
  <c r="H8" i="42" s="1"/>
  <c r="E81" i="40"/>
  <c r="H81" i="40"/>
  <c r="M36" i="20"/>
  <c r="L39" i="20"/>
  <c r="L97" i="20" s="1"/>
  <c r="K78" i="20"/>
  <c r="B315" i="46"/>
  <c r="B594" i="50"/>
  <c r="H41" i="42"/>
  <c r="B771" i="50"/>
  <c r="F71" i="10"/>
  <c r="F22" i="10"/>
  <c r="J101" i="20"/>
  <c r="J109" i="20"/>
  <c r="I85" i="20"/>
  <c r="I68" i="20"/>
  <c r="H16" i="10"/>
  <c r="G21" i="10"/>
  <c r="G20" i="10"/>
  <c r="L58" i="10"/>
  <c r="L96" i="20"/>
  <c r="L69" i="10"/>
  <c r="L59" i="10"/>
  <c r="L70" i="10" s="1"/>
  <c r="R63" i="42"/>
  <c r="G53" i="42"/>
  <c r="G54" i="42"/>
  <c r="G52" i="42"/>
  <c r="J15" i="10"/>
  <c r="Z16" i="10"/>
  <c r="W16" i="10" s="1"/>
  <c r="Q52" i="20"/>
  <c r="K54" i="20"/>
  <c r="J58" i="20"/>
  <c r="R10" i="14"/>
  <c r="B3" i="24" s="1"/>
  <c r="J41" i="20"/>
  <c r="C40" i="42"/>
  <c r="C41" i="42"/>
  <c r="C67" i="42"/>
  <c r="R14" i="42"/>
  <c r="R16" i="42" s="1"/>
  <c r="R20" i="42" s="1"/>
  <c r="P14" i="42"/>
  <c r="P13" i="42"/>
  <c r="P20" i="42"/>
  <c r="G64" i="42"/>
  <c r="B571" i="50"/>
  <c r="G14" i="42"/>
  <c r="G66" i="42"/>
  <c r="G11" i="42"/>
  <c r="G16" i="42"/>
  <c r="F50" i="42"/>
  <c r="R75" i="42"/>
  <c r="R77" i="42"/>
  <c r="R76" i="42"/>
  <c r="N37" i="10"/>
  <c r="AG37" i="10" s="1"/>
  <c r="B352" i="46"/>
  <c r="R57" i="42"/>
  <c r="K31" i="20"/>
  <c r="K84" i="20" s="1"/>
  <c r="L23" i="20"/>
  <c r="B454" i="50"/>
  <c r="Y26" i="10"/>
  <c r="Z21" i="10"/>
  <c r="L63" i="20"/>
  <c r="K66" i="20"/>
  <c r="K98" i="20" s="1"/>
  <c r="K99" i="20" s="1"/>
  <c r="N53" i="10"/>
  <c r="M56" i="10"/>
  <c r="O16" i="20"/>
  <c r="K89" i="20"/>
  <c r="K93" i="20" s="1"/>
  <c r="L48" i="10"/>
  <c r="M18" i="20"/>
  <c r="L19" i="20"/>
  <c r="L20" i="20"/>
  <c r="J67" i="10"/>
  <c r="P67" i="10"/>
  <c r="O67" i="10"/>
  <c r="Q67" i="10"/>
  <c r="G67" i="10"/>
  <c r="M67" i="10"/>
  <c r="S67" i="10"/>
  <c r="R67" i="10"/>
  <c r="E42" i="10"/>
  <c r="K67" i="10"/>
  <c r="L67" i="10"/>
  <c r="H67" i="10"/>
  <c r="I67" i="10"/>
  <c r="T67" i="10"/>
  <c r="F67" i="10"/>
  <c r="N67" i="10"/>
  <c r="E43" i="10"/>
  <c r="B385" i="46" s="1"/>
  <c r="B606" i="50"/>
  <c r="B322" i="46"/>
  <c r="N36" i="20" l="1"/>
  <c r="M39" i="20"/>
  <c r="M97" i="20" s="1"/>
  <c r="R78" i="42"/>
  <c r="R79" i="42"/>
  <c r="R80" i="42"/>
  <c r="E6" i="24"/>
  <c r="C7" i="24"/>
  <c r="B5" i="24"/>
  <c r="D7" i="24"/>
  <c r="D5" i="24"/>
  <c r="E7" i="24"/>
  <c r="B7" i="24"/>
  <c r="C5" i="24"/>
  <c r="C3" i="24"/>
  <c r="D6" i="24"/>
  <c r="C6" i="24"/>
  <c r="F7" i="24"/>
  <c r="B6" i="24"/>
  <c r="E5" i="24"/>
  <c r="F5" i="24"/>
  <c r="F6" i="24"/>
  <c r="K109" i="20"/>
  <c r="K101" i="20"/>
  <c r="N18" i="20"/>
  <c r="M19" i="20"/>
  <c r="M20" i="20"/>
  <c r="M63" i="20"/>
  <c r="L66" i="20"/>
  <c r="L98" i="20" s="1"/>
  <c r="L99" i="20" s="1"/>
  <c r="L31" i="20"/>
  <c r="L84" i="20" s="1"/>
  <c r="M23" i="20"/>
  <c r="B304" i="46"/>
  <c r="B573" i="50"/>
  <c r="B419" i="46"/>
  <c r="B705" i="50"/>
  <c r="B416" i="46"/>
  <c r="H53" i="42"/>
  <c r="B693" i="50"/>
  <c r="G22" i="10"/>
  <c r="G71" i="10"/>
  <c r="I16" i="10"/>
  <c r="AB16" i="10" s="1"/>
  <c r="H20" i="10"/>
  <c r="H21" i="10"/>
  <c r="B316" i="46"/>
  <c r="B605" i="50"/>
  <c r="J85" i="20"/>
  <c r="J68" i="20"/>
  <c r="M48" i="10"/>
  <c r="L89" i="20"/>
  <c r="L93" i="20" s="1"/>
  <c r="M58" i="10"/>
  <c r="M69" i="10"/>
  <c r="M96" i="20"/>
  <c r="M59" i="10"/>
  <c r="M70" i="10" s="1"/>
  <c r="L78" i="20"/>
  <c r="L41" i="20"/>
  <c r="AE48" i="10"/>
  <c r="O53" i="10"/>
  <c r="N56" i="10"/>
  <c r="B414" i="46"/>
  <c r="B686" i="50"/>
  <c r="B576" i="50"/>
  <c r="B403" i="46"/>
  <c r="G38" i="42"/>
  <c r="B407" i="46"/>
  <c r="R21" i="42"/>
  <c r="L54" i="20"/>
  <c r="K58" i="20"/>
  <c r="H52" i="42"/>
  <c r="B690" i="50"/>
  <c r="B415" i="46"/>
  <c r="G55" i="42"/>
  <c r="G25" i="10"/>
  <c r="G42" i="10" s="1"/>
  <c r="G83" i="20" s="1"/>
  <c r="G86" i="20" s="1"/>
  <c r="F77" i="20"/>
  <c r="F80" i="20" s="1"/>
  <c r="B772" i="50"/>
  <c r="B44" i="26"/>
  <c r="Y25" i="10"/>
  <c r="G81" i="42"/>
  <c r="F45" i="10"/>
  <c r="F61" i="10"/>
  <c r="Z22" i="10"/>
  <c r="B292" i="46"/>
  <c r="K41" i="20"/>
  <c r="O37" i="10"/>
  <c r="P16" i="20"/>
  <c r="B577" i="50"/>
  <c r="B305" i="46"/>
  <c r="R52" i="20"/>
  <c r="K15" i="10"/>
  <c r="B696" i="50"/>
  <c r="B417" i="46"/>
  <c r="H54" i="42"/>
  <c r="AA16" i="10"/>
  <c r="B783" i="50"/>
  <c r="G80" i="42"/>
  <c r="O36" i="20" l="1"/>
  <c r="N39" i="20"/>
  <c r="N97" i="20" s="1"/>
  <c r="Q16" i="20"/>
  <c r="F103" i="20"/>
  <c r="F107" i="20" s="1"/>
  <c r="F110" i="20"/>
  <c r="R55" i="42"/>
  <c r="S21" i="42"/>
  <c r="O56" i="10"/>
  <c r="P53" i="10"/>
  <c r="M89" i="20"/>
  <c r="M93" i="20" s="1"/>
  <c r="N48" i="10"/>
  <c r="O18" i="20"/>
  <c r="N19" i="20"/>
  <c r="N20" i="20" s="1"/>
  <c r="B295" i="46"/>
  <c r="F66" i="10"/>
  <c r="B318" i="46"/>
  <c r="G62" i="42"/>
  <c r="B354" i="46"/>
  <c r="AA21" i="10"/>
  <c r="H71" i="10"/>
  <c r="H22" i="10"/>
  <c r="G77" i="20"/>
  <c r="G80" i="20" s="1"/>
  <c r="G45" i="10"/>
  <c r="G50" i="10" s="1"/>
  <c r="G61" i="10"/>
  <c r="G66" i="10" s="1"/>
  <c r="Z25" i="10"/>
  <c r="AA22" i="10"/>
  <c r="N63" i="20"/>
  <c r="M66" i="20"/>
  <c r="M98" i="20" s="1"/>
  <c r="M99" i="20" s="1"/>
  <c r="B777" i="50"/>
  <c r="F50" i="10"/>
  <c r="H55" i="42"/>
  <c r="B418" i="46"/>
  <c r="B699" i="50"/>
  <c r="K85" i="20"/>
  <c r="K68" i="20"/>
  <c r="B591" i="50"/>
  <c r="H38" i="42"/>
  <c r="AF48" i="10"/>
  <c r="L101" i="20"/>
  <c r="L109" i="20"/>
  <c r="N23" i="20"/>
  <c r="M31" i="20"/>
  <c r="M84" i="20" s="1"/>
  <c r="M78" i="20"/>
  <c r="P37" i="10"/>
  <c r="B421" i="46"/>
  <c r="B708" i="50"/>
  <c r="H80" i="42"/>
  <c r="S52" i="20"/>
  <c r="L15" i="10"/>
  <c r="AH37" i="10"/>
  <c r="B610" i="50"/>
  <c r="B356" i="46"/>
  <c r="M54" i="20"/>
  <c r="L58" i="20"/>
  <c r="N69" i="10"/>
  <c r="N96" i="20"/>
  <c r="N59" i="10"/>
  <c r="N70" i="10" s="1"/>
  <c r="N58" i="10"/>
  <c r="H25" i="10"/>
  <c r="H42" i="10" s="1"/>
  <c r="H83" i="20" s="1"/>
  <c r="H86" i="20" s="1"/>
  <c r="J16" i="10"/>
  <c r="AC16" i="10" s="1"/>
  <c r="I21" i="10"/>
  <c r="I20" i="10"/>
  <c r="O39" i="20" l="1"/>
  <c r="O97" i="20" s="1"/>
  <c r="P36" i="20"/>
  <c r="N78" i="20"/>
  <c r="Q37" i="10"/>
  <c r="AJ37" i="10" s="1"/>
  <c r="O63" i="20"/>
  <c r="N66" i="20"/>
  <c r="N98" i="20" s="1"/>
  <c r="O48" i="10"/>
  <c r="N89" i="20"/>
  <c r="N93" i="20" s="1"/>
  <c r="L85" i="20"/>
  <c r="L68" i="20"/>
  <c r="AI37" i="10"/>
  <c r="N31" i="20"/>
  <c r="N84" i="20" s="1"/>
  <c r="O23" i="20"/>
  <c r="M101" i="20"/>
  <c r="M109" i="20"/>
  <c r="B293" i="46"/>
  <c r="B778" i="50"/>
  <c r="G103" i="20"/>
  <c r="G107" i="20" s="1"/>
  <c r="G110" i="20"/>
  <c r="B782" i="50"/>
  <c r="B298" i="46"/>
  <c r="P18" i="20"/>
  <c r="O19" i="20"/>
  <c r="O20" i="20" s="1"/>
  <c r="R64" i="42"/>
  <c r="R65" i="42" s="1"/>
  <c r="S55" i="42"/>
  <c r="S59" i="42"/>
  <c r="R16" i="20"/>
  <c r="T52" i="20"/>
  <c r="I25" i="10"/>
  <c r="I42" i="10" s="1"/>
  <c r="I83" i="20" s="1"/>
  <c r="I86" i="20" s="1"/>
  <c r="I22" i="10"/>
  <c r="I71" i="10"/>
  <c r="K16" i="10"/>
  <c r="AD16" i="10" s="1"/>
  <c r="J21" i="10"/>
  <c r="J25" i="10" s="1"/>
  <c r="J42" i="10" s="1"/>
  <c r="J83" i="20" s="1"/>
  <c r="J86" i="20" s="1"/>
  <c r="J20" i="10"/>
  <c r="N99" i="20"/>
  <c r="N54" i="20"/>
  <c r="M58" i="20"/>
  <c r="M15" i="10"/>
  <c r="H45" i="10"/>
  <c r="H50" i="10" s="1"/>
  <c r="AB22" i="10"/>
  <c r="AA25" i="10"/>
  <c r="H77" i="20"/>
  <c r="H80" i="20" s="1"/>
  <c r="H61" i="10"/>
  <c r="H66" i="10" s="1"/>
  <c r="AB21" i="10"/>
  <c r="P56" i="10"/>
  <c r="Q53" i="10"/>
  <c r="M41" i="20"/>
  <c r="G65" i="42"/>
  <c r="B702" i="50"/>
  <c r="AG48" i="10"/>
  <c r="O58" i="10"/>
  <c r="O69" i="10"/>
  <c r="O96" i="20"/>
  <c r="O59" i="10"/>
  <c r="O70" i="10" s="1"/>
  <c r="Q36" i="20" l="1"/>
  <c r="P39" i="20"/>
  <c r="P97" i="20" s="1"/>
  <c r="O78" i="20"/>
  <c r="O89" i="20"/>
  <c r="O93" i="20" s="1"/>
  <c r="P48" i="10"/>
  <c r="AI48" i="10" s="1"/>
  <c r="O54" i="20"/>
  <c r="N58" i="20"/>
  <c r="I45" i="10"/>
  <c r="I50" i="10" s="1"/>
  <c r="I61" i="10"/>
  <c r="I66" i="10" s="1"/>
  <c r="I77" i="20"/>
  <c r="I80" i="20" s="1"/>
  <c r="AB25" i="10"/>
  <c r="Q18" i="20"/>
  <c r="P19" i="20"/>
  <c r="P20" i="20" s="1"/>
  <c r="P23" i="20"/>
  <c r="O31" i="20"/>
  <c r="O84" i="20" s="1"/>
  <c r="AC21" i="10"/>
  <c r="M85" i="20"/>
  <c r="M68" i="20"/>
  <c r="Q56" i="10"/>
  <c r="R53" i="10"/>
  <c r="P63" i="20"/>
  <c r="O66" i="20"/>
  <c r="O98" i="20" s="1"/>
  <c r="O99" i="20" s="1"/>
  <c r="N41" i="20"/>
  <c r="P96" i="20"/>
  <c r="P69" i="10"/>
  <c r="P58" i="10"/>
  <c r="P59" i="10"/>
  <c r="P70" i="10"/>
  <c r="N15" i="10"/>
  <c r="N109" i="20"/>
  <c r="N101" i="20"/>
  <c r="H65" i="42"/>
  <c r="B603" i="50"/>
  <c r="B420" i="46"/>
  <c r="H103" i="20"/>
  <c r="H107" i="20" s="1"/>
  <c r="H110" i="20"/>
  <c r="J71" i="10"/>
  <c r="J22" i="10"/>
  <c r="L16" i="10"/>
  <c r="AE16" i="10"/>
  <c r="K20" i="10"/>
  <c r="K21" i="10"/>
  <c r="S16" i="20"/>
  <c r="AH48" i="10"/>
  <c r="R37" i="10"/>
  <c r="AK37" i="10" s="1"/>
  <c r="R36" i="20" l="1"/>
  <c r="Q39" i="20"/>
  <c r="Q97" i="20" s="1"/>
  <c r="P78" i="20"/>
  <c r="K22" i="10"/>
  <c r="K71" i="10"/>
  <c r="P66" i="20"/>
  <c r="P98" i="20" s="1"/>
  <c r="Q63" i="20"/>
  <c r="O101" i="20"/>
  <c r="O109" i="20"/>
  <c r="R18" i="20"/>
  <c r="Q19" i="20"/>
  <c r="Q20" i="20" s="1"/>
  <c r="P54" i="20"/>
  <c r="O58" i="20"/>
  <c r="P99" i="20"/>
  <c r="Q23" i="20"/>
  <c r="P31" i="20"/>
  <c r="P84" i="20" s="1"/>
  <c r="T16" i="20"/>
  <c r="K25" i="10"/>
  <c r="K42" i="10" s="1"/>
  <c r="K83" i="20" s="1"/>
  <c r="K86" i="20" s="1"/>
  <c r="M16" i="10"/>
  <c r="AF16" i="10"/>
  <c r="L20" i="10"/>
  <c r="L21" i="10"/>
  <c r="L25" i="10" s="1"/>
  <c r="L42" i="10" s="1"/>
  <c r="L83" i="20" s="1"/>
  <c r="L86" i="20" s="1"/>
  <c r="O15" i="10"/>
  <c r="S53" i="10"/>
  <c r="R56" i="10"/>
  <c r="I103" i="20"/>
  <c r="I107" i="20" s="1"/>
  <c r="I110" i="20"/>
  <c r="AD21" i="10"/>
  <c r="Q48" i="10"/>
  <c r="AJ48" i="10" s="1"/>
  <c r="P89" i="20"/>
  <c r="P93" i="20" s="1"/>
  <c r="O41" i="20"/>
  <c r="S37" i="10"/>
  <c r="AL37" i="10" s="1"/>
  <c r="J77" i="20"/>
  <c r="J80" i="20" s="1"/>
  <c r="J61" i="10"/>
  <c r="J66" i="10" s="1"/>
  <c r="B784" i="50" s="1"/>
  <c r="J45" i="10"/>
  <c r="J50" i="10" s="1"/>
  <c r="AD22" i="10"/>
  <c r="AC25" i="10"/>
  <c r="Q59" i="10"/>
  <c r="Q70" i="10" s="1"/>
  <c r="Q58" i="10"/>
  <c r="Q96" i="20"/>
  <c r="Q69" i="10"/>
  <c r="AC22" i="10"/>
  <c r="N85" i="20"/>
  <c r="N68" i="20"/>
  <c r="R39" i="20" l="1"/>
  <c r="R97" i="20" s="1"/>
  <c r="S36" i="20"/>
  <c r="Q78" i="20"/>
  <c r="J110" i="20"/>
  <c r="J103" i="20"/>
  <c r="J107" i="20" s="1"/>
  <c r="S56" i="10"/>
  <c r="T53" i="10"/>
  <c r="T56" i="10" s="1"/>
  <c r="R23" i="20"/>
  <c r="Q31" i="20"/>
  <c r="Q84" i="20" s="1"/>
  <c r="K45" i="10"/>
  <c r="K50" i="10" s="1"/>
  <c r="AD25" i="10"/>
  <c r="K61" i="10"/>
  <c r="K66" i="10" s="1"/>
  <c r="K77" i="20"/>
  <c r="K80" i="20" s="1"/>
  <c r="N16" i="10"/>
  <c r="AG16" i="10" s="1"/>
  <c r="M20" i="10"/>
  <c r="M21" i="10"/>
  <c r="M25" i="10" s="1"/>
  <c r="M42" i="10" s="1"/>
  <c r="M83" i="20" s="1"/>
  <c r="M86" i="20" s="1"/>
  <c r="P109" i="20"/>
  <c r="P101" i="20"/>
  <c r="R63" i="20"/>
  <c r="Q66" i="20"/>
  <c r="Q98" i="20" s="1"/>
  <c r="Q99" i="20" s="1"/>
  <c r="T78" i="10"/>
  <c r="T37" i="10"/>
  <c r="B470" i="50" s="1"/>
  <c r="AF21" i="10"/>
  <c r="AE21" i="10"/>
  <c r="O85" i="20"/>
  <c r="O68" i="20"/>
  <c r="S18" i="20"/>
  <c r="R19" i="20"/>
  <c r="R20" i="20" s="1"/>
  <c r="P41" i="20"/>
  <c r="R48" i="10"/>
  <c r="AK48" i="10" s="1"/>
  <c r="Q89" i="20"/>
  <c r="Q93" i="20" s="1"/>
  <c r="R58" i="10"/>
  <c r="R59" i="10"/>
  <c r="R70" i="10" s="1"/>
  <c r="R96" i="20"/>
  <c r="R69" i="10"/>
  <c r="P15" i="10"/>
  <c r="L71" i="10"/>
  <c r="L22" i="10"/>
  <c r="Q54" i="20"/>
  <c r="P58" i="20"/>
  <c r="S39" i="20" l="1"/>
  <c r="S97" i="20" s="1"/>
  <c r="T36" i="20"/>
  <c r="T39" i="20" s="1"/>
  <c r="T97" i="20" s="1"/>
  <c r="Q101" i="20"/>
  <c r="Q109" i="20"/>
  <c r="R54" i="20"/>
  <c r="Q58" i="20"/>
  <c r="AM37" i="10"/>
  <c r="M22" i="10"/>
  <c r="AF22" i="10" s="1"/>
  <c r="M71" i="10"/>
  <c r="S63" i="20"/>
  <c r="R66" i="20"/>
  <c r="R98" i="20" s="1"/>
  <c r="R99" i="20" s="1"/>
  <c r="R31" i="20"/>
  <c r="R84" i="20" s="1"/>
  <c r="S23" i="20"/>
  <c r="AE25" i="10"/>
  <c r="L61" i="10"/>
  <c r="L66" i="10" s="1"/>
  <c r="L77" i="20"/>
  <c r="L80" i="20" s="1"/>
  <c r="L45" i="10"/>
  <c r="L50" i="10" s="1"/>
  <c r="Q15" i="10"/>
  <c r="O16" i="10"/>
  <c r="N20" i="10"/>
  <c r="N21" i="10"/>
  <c r="N25" i="10" s="1"/>
  <c r="N42" i="10" s="1"/>
  <c r="N83" i="20" s="1"/>
  <c r="N86" i="20" s="1"/>
  <c r="T58" i="10"/>
  <c r="T59" i="10"/>
  <c r="T70" i="10" s="1"/>
  <c r="T96" i="20"/>
  <c r="T69" i="10"/>
  <c r="R78" i="20"/>
  <c r="R89" i="20"/>
  <c r="R93" i="20" s="1"/>
  <c r="S48" i="10"/>
  <c r="AL48" i="10" s="1"/>
  <c r="P85" i="20"/>
  <c r="P68" i="20"/>
  <c r="T18" i="20"/>
  <c r="S19" i="20"/>
  <c r="S20" i="20" s="1"/>
  <c r="H86" i="42"/>
  <c r="G86" i="42"/>
  <c r="AG21" i="10"/>
  <c r="K103" i="20"/>
  <c r="K107" i="20" s="1"/>
  <c r="K110" i="20"/>
  <c r="AE22" i="10"/>
  <c r="S69" i="10"/>
  <c r="S96" i="20"/>
  <c r="S58" i="10"/>
  <c r="S59" i="10"/>
  <c r="S70" i="10" s="1"/>
  <c r="Q41" i="20"/>
  <c r="S78" i="20" l="1"/>
  <c r="R109" i="20"/>
  <c r="R101" i="20"/>
  <c r="L110" i="20"/>
  <c r="L103" i="20"/>
  <c r="L107" i="20" s="1"/>
  <c r="Q85" i="20"/>
  <c r="Q68" i="20"/>
  <c r="R41" i="20"/>
  <c r="N71" i="10"/>
  <c r="N22" i="10"/>
  <c r="M61" i="10"/>
  <c r="M66" i="10" s="1"/>
  <c r="M77" i="20"/>
  <c r="M80" i="20" s="1"/>
  <c r="M45" i="10"/>
  <c r="M50" i="10" s="1"/>
  <c r="AF25" i="10"/>
  <c r="S54" i="20"/>
  <c r="R58" i="20"/>
  <c r="B422" i="46"/>
  <c r="B711" i="50"/>
  <c r="T19" i="20"/>
  <c r="B504" i="50" s="1"/>
  <c r="T20" i="20"/>
  <c r="T48" i="10"/>
  <c r="S89" i="20"/>
  <c r="S93" i="20" s="1"/>
  <c r="P16" i="10"/>
  <c r="AI16" i="10" s="1"/>
  <c r="O21" i="10"/>
  <c r="AH21" i="10" s="1"/>
  <c r="O20" i="10"/>
  <c r="R15" i="10"/>
  <c r="S66" i="20"/>
  <c r="S98" i="20" s="1"/>
  <c r="S99" i="20" s="1"/>
  <c r="T63" i="20"/>
  <c r="T66" i="20" s="1"/>
  <c r="T98" i="20" s="1"/>
  <c r="T99" i="20" s="1"/>
  <c r="AH16" i="10"/>
  <c r="T23" i="20"/>
  <c r="T31" i="20" s="1"/>
  <c r="T84" i="20" s="1"/>
  <c r="S31" i="20"/>
  <c r="S84" i="20" s="1"/>
  <c r="S109" i="20" l="1"/>
  <c r="S101" i="20"/>
  <c r="T101" i="20"/>
  <c r="T109" i="20"/>
  <c r="S15" i="10"/>
  <c r="T89" i="20"/>
  <c r="T93" i="20" s="1"/>
  <c r="B474" i="50"/>
  <c r="O22" i="10"/>
  <c r="O71" i="10"/>
  <c r="R85" i="20"/>
  <c r="R68" i="20"/>
  <c r="AM48" i="10"/>
  <c r="T54" i="20"/>
  <c r="T58" i="20" s="1"/>
  <c r="S58" i="20"/>
  <c r="M103" i="20"/>
  <c r="M107" i="20" s="1"/>
  <c r="M110" i="20"/>
  <c r="Q16" i="10"/>
  <c r="P20" i="10"/>
  <c r="P21" i="10"/>
  <c r="N77" i="20"/>
  <c r="N80" i="20" s="1"/>
  <c r="N61" i="10"/>
  <c r="N66" i="10" s="1"/>
  <c r="AG25" i="10"/>
  <c r="N45" i="10"/>
  <c r="N50" i="10" s="1"/>
  <c r="AH22" i="10"/>
  <c r="T41" i="20"/>
  <c r="T78" i="20"/>
  <c r="O25" i="10"/>
  <c r="O42" i="10" s="1"/>
  <c r="O83" i="20" s="1"/>
  <c r="O86" i="20" s="1"/>
  <c r="AG22" i="10"/>
  <c r="S41" i="20"/>
  <c r="P71" i="10" l="1"/>
  <c r="P22" i="10"/>
  <c r="AI22" i="10" s="1"/>
  <c r="AI21" i="10"/>
  <c r="O61" i="10"/>
  <c r="O66" i="10" s="1"/>
  <c r="AH25" i="10"/>
  <c r="O77" i="20"/>
  <c r="O80" i="20" s="1"/>
  <c r="O45" i="10"/>
  <c r="O50" i="10" s="1"/>
  <c r="N110" i="20"/>
  <c r="N103" i="20"/>
  <c r="N107" i="20" s="1"/>
  <c r="R16" i="10"/>
  <c r="AK16" i="10" s="1"/>
  <c r="Q20" i="10"/>
  <c r="Q21" i="10"/>
  <c r="AJ21" i="10" s="1"/>
  <c r="S85" i="20"/>
  <c r="S68" i="20"/>
  <c r="T43" i="20"/>
  <c r="P25" i="10"/>
  <c r="P42" i="10" s="1"/>
  <c r="P83" i="20" s="1"/>
  <c r="P86" i="20" s="1"/>
  <c r="AJ16" i="10"/>
  <c r="T85" i="20"/>
  <c r="T68" i="20"/>
  <c r="T15" i="10"/>
  <c r="Q25" i="10" l="1"/>
  <c r="Q42" i="10" s="1"/>
  <c r="Q83" i="20" s="1"/>
  <c r="Q86" i="20" s="1"/>
  <c r="O103" i="20"/>
  <c r="O107" i="20" s="1"/>
  <c r="O110" i="20"/>
  <c r="T70" i="20"/>
  <c r="P77" i="20"/>
  <c r="P80" i="20" s="1"/>
  <c r="P45" i="10"/>
  <c r="P50" i="10" s="1"/>
  <c r="P61" i="10"/>
  <c r="P66" i="10" s="1"/>
  <c r="AI25" i="10"/>
  <c r="S16" i="10"/>
  <c r="AL16" i="10"/>
  <c r="R21" i="10"/>
  <c r="AK21" i="10" s="1"/>
  <c r="R20" i="10"/>
  <c r="Q22" i="10"/>
  <c r="AJ22" i="10" s="1"/>
  <c r="Q71" i="10"/>
  <c r="Q77" i="20" l="1"/>
  <c r="Q80" i="20" s="1"/>
  <c r="Q45" i="10"/>
  <c r="Q50" i="10" s="1"/>
  <c r="Q61" i="10"/>
  <c r="Q66" i="10" s="1"/>
  <c r="AJ25" i="10"/>
  <c r="R25" i="10"/>
  <c r="R42" i="10" s="1"/>
  <c r="R83" i="20" s="1"/>
  <c r="R86" i="20" s="1"/>
  <c r="T16" i="10"/>
  <c r="AM16" i="10" s="1"/>
  <c r="S21" i="10"/>
  <c r="S25" i="10" s="1"/>
  <c r="S42" i="10" s="1"/>
  <c r="S83" i="20" s="1"/>
  <c r="S86" i="20" s="1"/>
  <c r="S20" i="10"/>
  <c r="R22" i="10"/>
  <c r="AK22" i="10" s="1"/>
  <c r="R71" i="10"/>
  <c r="P110" i="20"/>
  <c r="P103" i="20"/>
  <c r="P107" i="20" s="1"/>
  <c r="S22" i="10" l="1"/>
  <c r="S71" i="10"/>
  <c r="Q110" i="20"/>
  <c r="Q103" i="20"/>
  <c r="Q107" i="20" s="1"/>
  <c r="R45" i="10"/>
  <c r="R50" i="10" s="1"/>
  <c r="R77" i="20"/>
  <c r="R80" i="20" s="1"/>
  <c r="R61" i="10"/>
  <c r="R66" i="10" s="1"/>
  <c r="AL22" i="10"/>
  <c r="AK25" i="10"/>
  <c r="W21" i="10"/>
  <c r="B452" i="50"/>
  <c r="T20" i="10"/>
  <c r="T21" i="10"/>
  <c r="T25" i="10" s="1"/>
  <c r="T42" i="10" s="1"/>
  <c r="T83" i="20" s="1"/>
  <c r="T86" i="20" s="1"/>
  <c r="AL21" i="10"/>
  <c r="R110" i="20" l="1"/>
  <c r="R103" i="20"/>
  <c r="R107" i="20" s="1"/>
  <c r="AM21" i="10"/>
  <c r="T71" i="10"/>
  <c r="T22" i="10"/>
  <c r="AL25" i="10"/>
  <c r="AM22" i="10"/>
  <c r="W22" i="10" s="1"/>
  <c r="S45" i="10"/>
  <c r="S50" i="10" s="1"/>
  <c r="S77" i="20"/>
  <c r="S80" i="20" s="1"/>
  <c r="S61" i="10"/>
  <c r="S66" i="10" s="1"/>
  <c r="S110" i="20" l="1"/>
  <c r="S103" i="20"/>
  <c r="S107" i="20" s="1"/>
  <c r="T61" i="10"/>
  <c r="T66" i="10" s="1"/>
  <c r="AM25" i="10"/>
  <c r="T45" i="10"/>
  <c r="T50" i="10" s="1"/>
  <c r="T77" i="20"/>
  <c r="T80" i="20" s="1"/>
  <c r="W25" i="10"/>
  <c r="W71" i="10"/>
  <c r="T103" i="20" l="1"/>
  <c r="T107" i="20" s="1"/>
  <c r="T112" i="20" s="1"/>
  <c r="G87" i="42" s="1"/>
  <c r="B423" i="46" s="1"/>
  <c r="T1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afrankjotzke</author>
  </authors>
  <commentList>
    <comment ref="I2" authorId="0" shapeId="0" xr:uid="{54BB9B54-6B28-4050-8B9E-6E7D69BB808E}">
      <text>
        <r>
          <rPr>
            <b/>
            <sz val="9"/>
            <color indexed="81"/>
            <rFont val="Tahoma"/>
            <family val="2"/>
          </rPr>
          <t>afrankjotzke:</t>
        </r>
        <r>
          <rPr>
            <sz val="9"/>
            <color indexed="81"/>
            <rFont val="Tahoma"/>
            <family val="2"/>
          </rPr>
          <t xml:space="preserve">
Changing/adding macro, computer code or calculation that has an aggregate
financial impact of more than $1 million dollars Changing/adding macro, computer
code or calculation that affects the credit rating/scoring of more than 5% of
members/counterparties</t>
        </r>
      </text>
    </comment>
  </commentList>
</comments>
</file>

<file path=xl/sharedStrings.xml><?xml version="1.0" encoding="utf-8"?>
<sst xmlns="http://schemas.openxmlformats.org/spreadsheetml/2006/main" count="70010" uniqueCount="24817">
  <si>
    <t>feasibility.sellerLoans</t>
  </si>
  <si>
    <t>Caledonia-Groton town</t>
  </si>
  <si>
    <t>Caledonia-Hardwick town</t>
  </si>
  <si>
    <t>Caledonia-Kirby town</t>
  </si>
  <si>
    <t>Caledonia-Lyndon town</t>
  </si>
  <si>
    <t>Caledonia-Newark town</t>
  </si>
  <si>
    <t>Caledonia-Peacham town</t>
  </si>
  <si>
    <t>Caledonia-Ryegate town</t>
  </si>
  <si>
    <t>Caledonia-St. Johnsbury town</t>
  </si>
  <si>
    <t>Caledonia-Sheffield town</t>
  </si>
  <si>
    <t>Caledonia-Stannard town</t>
  </si>
  <si>
    <t>Caledonia-Sutton town</t>
  </si>
  <si>
    <t>Other Reserves</t>
  </si>
  <si>
    <t>Other Permanent Financing Fees</t>
  </si>
  <si>
    <t>Fairfield-Bethel town</t>
  </si>
  <si>
    <t>Fairfield-Bridgeport town</t>
  </si>
  <si>
    <t>Fairfield-Brookfield town</t>
  </si>
  <si>
    <t>Fairfield-Danbury town</t>
  </si>
  <si>
    <t>Fairfield-Darien town</t>
  </si>
  <si>
    <t>Fairfield-Easton town</t>
  </si>
  <si>
    <t>Fairfield-Fairfield town</t>
  </si>
  <si>
    <t>Fairfield-Greenwich town</t>
  </si>
  <si>
    <t>Fairfield-Monroe town</t>
  </si>
  <si>
    <t>Fairfield-New Canaan town</t>
  </si>
  <si>
    <t>Fairfield-New Fairfield town</t>
  </si>
  <si>
    <t>Fairfield-Newtown town</t>
  </si>
  <si>
    <t>Fairfield-Norwalk town</t>
  </si>
  <si>
    <t>Fairfield-Redding town</t>
  </si>
  <si>
    <t>Fairfield-Ridgefield town</t>
  </si>
  <si>
    <t>Fairfield-Shelton town</t>
  </si>
  <si>
    <t>Fairfield-Sherman town</t>
  </si>
  <si>
    <t>Fairfield-Stamford town</t>
  </si>
  <si>
    <t>Fairfield-Stratford town</t>
  </si>
  <si>
    <t>Fairfield-Trumbull town</t>
  </si>
  <si>
    <t>Fairfield-Weston town</t>
  </si>
  <si>
    <t>Fairfield-Westport town</t>
  </si>
  <si>
    <t>Fairfield-Wilton town</t>
  </si>
  <si>
    <t>Hartford-Avon town</t>
  </si>
  <si>
    <t>Hartford-Berlin town</t>
  </si>
  <si>
    <t>Hartford-Bloomfield town</t>
  </si>
  <si>
    <t>Hartford-Bristol town</t>
  </si>
  <si>
    <t>Hartford-Burlington town</t>
  </si>
  <si>
    <t>Hartford-Canton town</t>
  </si>
  <si>
    <t>Hartford-East Granby town</t>
  </si>
  <si>
    <t>Hartford-East Hartford town</t>
  </si>
  <si>
    <t>Hartford-East Windsor town</t>
  </si>
  <si>
    <t>Hartford-Enfield town</t>
  </si>
  <si>
    <t>Hartford-Farmington town</t>
  </si>
  <si>
    <t>Hartford-Glastonbury town</t>
  </si>
  <si>
    <t>Hartford-Granby town</t>
  </si>
  <si>
    <t>Hartford-Hartford town</t>
  </si>
  <si>
    <t>Hartford-Hartland town</t>
  </si>
  <si>
    <t>Hartford-Manchester town</t>
  </si>
  <si>
    <t>Hartford-Marlborough town</t>
  </si>
  <si>
    <t>Hartford-New Britain town</t>
  </si>
  <si>
    <t>Hartford-Newington town</t>
  </si>
  <si>
    <t>Hartford-Plainville town</t>
  </si>
  <si>
    <t>Hartford-Rocky Hill town</t>
  </si>
  <si>
    <t>Hartford-Simsbury town</t>
  </si>
  <si>
    <t>Hartford-Southington town</t>
  </si>
  <si>
    <t>Hartford-South Windsor town</t>
  </si>
  <si>
    <t>Hartford-Suffield town</t>
  </si>
  <si>
    <t>Hartford-West Hartford town</t>
  </si>
  <si>
    <t>Hartford-Wethersfield town</t>
  </si>
  <si>
    <t>Hartford-Windsor town</t>
  </si>
  <si>
    <t>Hartford-Windsor Locks town</t>
  </si>
  <si>
    <t>Litchfield-Barkhamsted town</t>
  </si>
  <si>
    <t>Litchfield-Bethlehem town</t>
  </si>
  <si>
    <t>Litchfield-Bridgewater town</t>
  </si>
  <si>
    <t>Litchfield-Canaan town</t>
  </si>
  <si>
    <t>Litchfield-Colebrook town</t>
  </si>
  <si>
    <t>Litchfield-Cornwall town</t>
  </si>
  <si>
    <t>Litchfield-Goshen town</t>
  </si>
  <si>
    <t>Litchfield-Harwinton town</t>
  </si>
  <si>
    <t>Litchfield-Kent town</t>
  </si>
  <si>
    <t>Litchfield-Litchfield town</t>
  </si>
  <si>
    <t>Litchfield-Morris town</t>
  </si>
  <si>
    <t>Litchfield-New Hartford town</t>
  </si>
  <si>
    <t>Litchfield-New Milford town</t>
  </si>
  <si>
    <t>Litchfield-Norfolk town</t>
  </si>
  <si>
    <t>Litchfield-North Canaan town</t>
  </si>
  <si>
    <t>Litchfield-Plymouth town</t>
  </si>
  <si>
    <t>Litchfield-Roxbury town</t>
  </si>
  <si>
    <t>Litchfield-Salisbury town</t>
  </si>
  <si>
    <t>Litchfield-Sharon town</t>
  </si>
  <si>
    <t>Litchfield-Thomaston town</t>
  </si>
  <si>
    <t>Litchfield-Torrington town</t>
  </si>
  <si>
    <t>Litchfield-Warren town</t>
  </si>
  <si>
    <t>Litchfield-Washington town</t>
  </si>
  <si>
    <t>Litchfield-Watertown town</t>
  </si>
  <si>
    <t>Litchfield-Winchester town</t>
  </si>
  <si>
    <t>Litchfield-Woodbury town</t>
  </si>
  <si>
    <t>Middlesex-Chester town</t>
  </si>
  <si>
    <t>Middlesex-Clinton town</t>
  </si>
  <si>
    <t>Middlesex-Cromwell town</t>
  </si>
  <si>
    <t>Middlesex-Deep River town</t>
  </si>
  <si>
    <t>Middlesex-Durham town</t>
  </si>
  <si>
    <t>Middlesex-East Haddam town</t>
  </si>
  <si>
    <t>Middlesex-East Hampton town</t>
  </si>
  <si>
    <t>Middlesex-Essex town</t>
  </si>
  <si>
    <t>Middlesex-Haddam town</t>
  </si>
  <si>
    <t>Middlesex-Killingworth town</t>
  </si>
  <si>
    <t>Middlesex-Middlefield town</t>
  </si>
  <si>
    <t>Middlesex-Middletown town</t>
  </si>
  <si>
    <t>Middlesex-Old Saybrook town</t>
  </si>
  <si>
    <t>Middlesex-Portland town</t>
  </si>
  <si>
    <t>Middlesex-Westbrook town</t>
  </si>
  <si>
    <t>New Haven-Ansonia town</t>
  </si>
  <si>
    <t>New Haven-Beacon Falls town</t>
  </si>
  <si>
    <t>New Haven-Bethany town</t>
  </si>
  <si>
    <t>New Haven-Branford town</t>
  </si>
  <si>
    <t>New Haven-Cheshire town</t>
  </si>
  <si>
    <t>New Haven-Derby town</t>
  </si>
  <si>
    <t>New Haven-East Haven town</t>
  </si>
  <si>
    <t>New Haven-Guilford town</t>
  </si>
  <si>
    <t>New Haven-Hamden town</t>
  </si>
  <si>
    <t>New Haven-Madison town</t>
  </si>
  <si>
    <t>New Haven-Meriden town</t>
  </si>
  <si>
    <t>New Haven-Middlebury town</t>
  </si>
  <si>
    <t>New Haven-Milford town</t>
  </si>
  <si>
    <t>New Haven-Naugatuck town</t>
  </si>
  <si>
    <t>New Haven-New Haven town</t>
  </si>
  <si>
    <t>New Haven-North Branford town</t>
  </si>
  <si>
    <t>New Haven-North Haven town</t>
  </si>
  <si>
    <t>New Haven-Orange town</t>
  </si>
  <si>
    <t>New Haven-Oxford town</t>
  </si>
  <si>
    <t>New Haven-Prospect town</t>
  </si>
  <si>
    <t>New Haven-Seymour town</t>
  </si>
  <si>
    <t>New Haven-Southbury town</t>
  </si>
  <si>
    <t>New Haven-Wallingford town</t>
  </si>
  <si>
    <t>New Haven-Waterbury town</t>
  </si>
  <si>
    <t>New Haven-West Haven town</t>
  </si>
  <si>
    <t>New Haven-Wolcott town</t>
  </si>
  <si>
    <t>New Haven-Woodbridge town</t>
  </si>
  <si>
    <t>New London-Bozrah town</t>
  </si>
  <si>
    <t>New London-Colchester town</t>
  </si>
  <si>
    <t>New London-East Lyme town</t>
  </si>
  <si>
    <t>New London-Franklin town</t>
  </si>
  <si>
    <t>New London-Griswold town</t>
  </si>
  <si>
    <t>New London-Groton town</t>
  </si>
  <si>
    <t>New London-Lebanon town</t>
  </si>
  <si>
    <t>New London-Ledyard town</t>
  </si>
  <si>
    <t>New London-Lisbon town</t>
  </si>
  <si>
    <t>New London-Lyme town</t>
  </si>
  <si>
    <t>New London-Montville town</t>
  </si>
  <si>
    <t>New London-New London town</t>
  </si>
  <si>
    <t>New London-North Stonington town</t>
  </si>
  <si>
    <t>New London-Norwich town</t>
  </si>
  <si>
    <t>New London-Old Lyme town</t>
  </si>
  <si>
    <t>New London-Preston town</t>
  </si>
  <si>
    <t>New London-Salem town</t>
  </si>
  <si>
    <t>New London-Sprague town</t>
  </si>
  <si>
    <t>New London-Stonington town</t>
  </si>
  <si>
    <t>New London-Voluntown town</t>
  </si>
  <si>
    <t>New London-Waterford town</t>
  </si>
  <si>
    <t>Tolland-Andover town</t>
  </si>
  <si>
    <t>Tolland-Bolton town</t>
  </si>
  <si>
    <t>Tolland-Columbia town</t>
  </si>
  <si>
    <t>Tolland-Coventry town</t>
  </si>
  <si>
    <t>Tolland-Ellington town</t>
  </si>
  <si>
    <t>Tolland-Hebron town</t>
  </si>
  <si>
    <t>Tolland-Mansfield town</t>
  </si>
  <si>
    <t>Tolland-Somers town</t>
  </si>
  <si>
    <t>Tolland-Stafford town</t>
  </si>
  <si>
    <t>Tolland-Tolland town</t>
  </si>
  <si>
    <t>Tolland-Union town</t>
  </si>
  <si>
    <t>Tolland-Vernon town</t>
  </si>
  <si>
    <t>Tolland-Willington town</t>
  </si>
  <si>
    <t>Windham-Ashford town</t>
  </si>
  <si>
    <t>Windham-Brooklyn town</t>
  </si>
  <si>
    <t>Barnstable-Harwich town</t>
  </si>
  <si>
    <t>Barnstable-Mashpee town</t>
  </si>
  <si>
    <t>Barnstable-Orleans town</t>
  </si>
  <si>
    <t>Barnstable-Provincetown town</t>
  </si>
  <si>
    <t>Barnstable-Sandwich town</t>
  </si>
  <si>
    <t>Barnstable-Truro town</t>
  </si>
  <si>
    <t>Barnstable-Wellfleet town</t>
  </si>
  <si>
    <t>Barnstable-Yarmouth town</t>
  </si>
  <si>
    <t>Berkshire-Adams town</t>
  </si>
  <si>
    <t>Berkshire-Alford town</t>
  </si>
  <si>
    <t>Berkshire-Becket town</t>
  </si>
  <si>
    <t>Berkshire-Cheshire town</t>
  </si>
  <si>
    <t>Berkshire-Clarksburg town</t>
  </si>
  <si>
    <t>Berkshire-Dalton town</t>
  </si>
  <si>
    <t>Berkshire-Egremont town</t>
  </si>
  <si>
    <t>Berkshire-Florida town</t>
  </si>
  <si>
    <t>Berkshire-Great Barrington town</t>
  </si>
  <si>
    <t>Berkshire-Hancock town</t>
  </si>
  <si>
    <t>Berkshire-Hinsdale town</t>
  </si>
  <si>
    <t>Berkshire-Lanesborough town</t>
  </si>
  <si>
    <t>Berkshire-Lee town</t>
  </si>
  <si>
    <t>Berkshire-Lenox town</t>
  </si>
  <si>
    <t>Berkshire-Monterey town</t>
  </si>
  <si>
    <t>Berkshire-Mount Washington town</t>
  </si>
  <si>
    <t>Berkshire-New Ashford town</t>
  </si>
  <si>
    <t>Berkshire-New Marlborough town</t>
  </si>
  <si>
    <t>Berkshire-North Adams city</t>
  </si>
  <si>
    <t>Berkshire-Otis town</t>
  </si>
  <si>
    <t>Berkshire-Peru town</t>
  </si>
  <si>
    <t>Berkshire-Pittsfield city</t>
  </si>
  <si>
    <t>Berkshire-Richmond town</t>
  </si>
  <si>
    <t>Berkshire-Sandisfield town</t>
  </si>
  <si>
    <t>Berkshire-Savoy town</t>
  </si>
  <si>
    <t>Berkshire-Sheffield town</t>
  </si>
  <si>
    <t>Berkshire-Stockbridge town</t>
  </si>
  <si>
    <t>Berkshire-Tyringham town</t>
  </si>
  <si>
    <t>Berkshire-Washington town</t>
  </si>
  <si>
    <t>Berkshire-West Stockbridge town</t>
  </si>
  <si>
    <t>Berkshire-Williamstown town</t>
  </si>
  <si>
    <t>Berkshire-Windsor town</t>
  </si>
  <si>
    <t>Bristol-Acushnet town</t>
  </si>
  <si>
    <t>Bristol-Attleboro city</t>
  </si>
  <si>
    <t>Bristol-Berkley town</t>
  </si>
  <si>
    <t>Bristol-Dartmouth town</t>
  </si>
  <si>
    <t>Bristol-Dighton town</t>
  </si>
  <si>
    <t>Bristol-Easton town</t>
  </si>
  <si>
    <t>Bristol-Fairhaven town</t>
  </si>
  <si>
    <t>Bristol-Fall River city</t>
  </si>
  <si>
    <t>Bristol-Freetown town</t>
  </si>
  <si>
    <t>Bristol-Mansfield town</t>
  </si>
  <si>
    <t>Bristol-New Bedford city</t>
  </si>
  <si>
    <t>Bristol-North Attleborough town</t>
  </si>
  <si>
    <t>Bristol-Norton town</t>
  </si>
  <si>
    <t>Bristol-Raynham town</t>
  </si>
  <si>
    <t>Bristol-Rehoboth town</t>
  </si>
  <si>
    <t>Bristol-Seekonk town</t>
  </si>
  <si>
    <t>Bristol-Somerset town</t>
  </si>
  <si>
    <t>Bristol-Swansea town</t>
  </si>
  <si>
    <t>Bristol-Taunton city</t>
  </si>
  <si>
    <t>Bristol-Westport town</t>
  </si>
  <si>
    <t>Dukes-Aquinnah town</t>
  </si>
  <si>
    <t>Dukes-Chilmark town</t>
  </si>
  <si>
    <t>Dukes-Edgartown town</t>
  </si>
  <si>
    <t>Dukes-Gosnold town</t>
  </si>
  <si>
    <t>Dukes-Oak Bluffs town</t>
  </si>
  <si>
    <t>Dukes-Tisbury town</t>
  </si>
  <si>
    <t>Dukes-West Tisbury town</t>
  </si>
  <si>
    <t>Essex-Andover town</t>
  </si>
  <si>
    <t>Essex-Beverly city</t>
  </si>
  <si>
    <t>Essex-Boxford town</t>
  </si>
  <si>
    <t>Essex-Danvers town</t>
  </si>
  <si>
    <t>Essex-Essex town</t>
  </si>
  <si>
    <t>Essex-Georgetown town</t>
  </si>
  <si>
    <t>Essex-Gloucester city</t>
  </si>
  <si>
    <t>Essex-Groveland town</t>
  </si>
  <si>
    <t>Essex-Hamilton town</t>
  </si>
  <si>
    <t>Essex-Haverhill city</t>
  </si>
  <si>
    <t>Essex-Ipswich town</t>
  </si>
  <si>
    <t>Essex-Lawrence city</t>
  </si>
  <si>
    <t>Essex-Lynn city</t>
  </si>
  <si>
    <t>Essex-Lynnfield town</t>
  </si>
  <si>
    <t>Essex-Manchester-by-the-Sea town</t>
  </si>
  <si>
    <t>Essex-Marblehead town</t>
  </si>
  <si>
    <t>Essex-Merrimac town</t>
  </si>
  <si>
    <t>Essex-Methuen city</t>
  </si>
  <si>
    <t>Essex-Middleton town</t>
  </si>
  <si>
    <t>Essex-Nahant town</t>
  </si>
  <si>
    <t>Essex-Newbury town</t>
  </si>
  <si>
    <t>Essex-Newburyport city</t>
  </si>
  <si>
    <t>Essex-North Andover town</t>
  </si>
  <si>
    <t>Essex-Peabody city</t>
  </si>
  <si>
    <t>Essex-Rockport town</t>
  </si>
  <si>
    <t>Essex-Rowley town</t>
  </si>
  <si>
    <t>Essex-Salem city</t>
  </si>
  <si>
    <t>Essex-Salisbury town</t>
  </si>
  <si>
    <t>Essex-Saugus town</t>
  </si>
  <si>
    <t>Essex-Swampscott town</t>
  </si>
  <si>
    <t>Essex-Topsfield town</t>
  </si>
  <si>
    <t>Essex-Wenham town</t>
  </si>
  <si>
    <t>Essex-West Newbury town</t>
  </si>
  <si>
    <t>Franklin-Ashfield town</t>
  </si>
  <si>
    <t>Franklin-Bernardston town</t>
  </si>
  <si>
    <t>Franklin-Buckland town</t>
  </si>
  <si>
    <t>Franklin-Charlemont town</t>
  </si>
  <si>
    <t>Franklin-Colrain town</t>
  </si>
  <si>
    <t>Franklin-Conway town</t>
  </si>
  <si>
    <t>Franklin-Deerfield town</t>
  </si>
  <si>
    <t>Franklin-Erving town</t>
  </si>
  <si>
    <t>Franklin-Gill town</t>
  </si>
  <si>
    <t>Franklin-Hawley town</t>
  </si>
  <si>
    <t>Franklin-Heath town</t>
  </si>
  <si>
    <t>Franklin-Leverett town</t>
  </si>
  <si>
    <t>Franklin-Leyden town</t>
  </si>
  <si>
    <t>Franklin-Monroe town</t>
  </si>
  <si>
    <t>Franklin-Montague town</t>
  </si>
  <si>
    <t>Franklin-New Salem town</t>
  </si>
  <si>
    <t>Franklin-Northfield town</t>
  </si>
  <si>
    <t>Franklin-Orange town</t>
  </si>
  <si>
    <t>Franklin-Rowe town</t>
  </si>
  <si>
    <t>Franklin-Shelburne town</t>
  </si>
  <si>
    <t>Franklin-Shutesbury town</t>
  </si>
  <si>
    <t>Franklin-Sunderland town</t>
  </si>
  <si>
    <t>Franklin-Warwick town</t>
  </si>
  <si>
    <t>Franklin-Wendell town</t>
  </si>
  <si>
    <t>fundsSources[4].term</t>
  </si>
  <si>
    <t>fundsSources[5].term</t>
  </si>
  <si>
    <t>fundsSources[7].term</t>
  </si>
  <si>
    <t>fundsSources[8].term</t>
  </si>
  <si>
    <t>fundsSources[9].term</t>
  </si>
  <si>
    <t>fundsSources[10].term</t>
  </si>
  <si>
    <t>fundsSources[11].term</t>
  </si>
  <si>
    <t>fundsSources[12].term</t>
  </si>
  <si>
    <t>feasibility.hardConstructionCost</t>
  </si>
  <si>
    <t>feasibility.hardRehabilitationCost</t>
  </si>
  <si>
    <t>feasibility.totalConstrRehabCost</t>
  </si>
  <si>
    <t>Franklin-Whately town</t>
  </si>
  <si>
    <t>Hampden-Blandford town</t>
  </si>
  <si>
    <t>Hampden-Brimfield town</t>
  </si>
  <si>
    <t>Hampden-Chester town</t>
  </si>
  <si>
    <t>Hampden-Chicopee city</t>
  </si>
  <si>
    <t>Hampden-East Longmeadow town</t>
  </si>
  <si>
    <t>Hampden-Granville town</t>
  </si>
  <si>
    <t>Hampden-Hampden town</t>
  </si>
  <si>
    <t>Hampden-Holland town</t>
  </si>
  <si>
    <t>Hampden-Holyoke city</t>
  </si>
  <si>
    <t>Hampden-Longmeadow town</t>
  </si>
  <si>
    <t>Hampden-Ludlow town</t>
  </si>
  <si>
    <t>Hampden-Monson town</t>
  </si>
  <si>
    <t>Hampden-Montgomery town</t>
  </si>
  <si>
    <t>Hampden-Russell town</t>
  </si>
  <si>
    <t>Hampden-Southwick town</t>
  </si>
  <si>
    <t>Hampden-Springfield city</t>
  </si>
  <si>
    <t>Hampden-Tolland town</t>
  </si>
  <si>
    <t>Hampden-Wales town</t>
  </si>
  <si>
    <t>Hampden-Westfield city</t>
  </si>
  <si>
    <t>Hampden-Wilbraham town</t>
  </si>
  <si>
    <t>Hampshire-Amherst town</t>
  </si>
  <si>
    <t>Hampshire-Belchertown town</t>
  </si>
  <si>
    <t>Hampshire-Chesterfield town</t>
  </si>
  <si>
    <t>Hampshire-Cummington town</t>
  </si>
  <si>
    <t>Hampshire-Goshen town</t>
  </si>
  <si>
    <t>Hampshire-Granby town</t>
  </si>
  <si>
    <t>Hampshire-Hadley town</t>
  </si>
  <si>
    <t>Hampshire-Hatfield town</t>
  </si>
  <si>
    <t>Hampshire-Huntington town</t>
  </si>
  <si>
    <t>Hampshire-Middlefield town</t>
  </si>
  <si>
    <t>Hampshire-Northampton city</t>
  </si>
  <si>
    <t>Hampshire-Pelham town</t>
  </si>
  <si>
    <t>Hampshire-Plainfield town</t>
  </si>
  <si>
    <t>Hampshire-Southampton town</t>
  </si>
  <si>
    <t>Hampshire-South Hadley town</t>
  </si>
  <si>
    <t>Hampshire-Ware town</t>
  </si>
  <si>
    <t>Hampshire-Westhampton town</t>
  </si>
  <si>
    <t>Hampshire-Williamsburg town</t>
  </si>
  <si>
    <t>Hampshire-Worthington town</t>
  </si>
  <si>
    <t>Middlesex-Acton town</t>
  </si>
  <si>
    <t>Middlesex-Arlington town</t>
  </si>
  <si>
    <t>Middlesex-Ashby town</t>
  </si>
  <si>
    <t>Middlesex-Ashland town</t>
  </si>
  <si>
    <t>Middlesex-Ayer town</t>
  </si>
  <si>
    <t>Middlesex-Bedford town</t>
  </si>
  <si>
    <t>Middlesex-Belmont town</t>
  </si>
  <si>
    <t>Middlesex-Billerica town</t>
  </si>
  <si>
    <t>Middlesex-Boxborough town</t>
  </si>
  <si>
    <t>Middlesex-Burlington town</t>
  </si>
  <si>
    <t>Middlesex-Cambridge city</t>
  </si>
  <si>
    <t>Middlesex-Carlisle town</t>
  </si>
  <si>
    <t>Middlesex-Chelmsford town</t>
  </si>
  <si>
    <t>Middlesex-Concord town</t>
  </si>
  <si>
    <t>Middlesex-Dracut town</t>
  </si>
  <si>
    <t>Middlesex-Dunstable town</t>
  </si>
  <si>
    <t>Middlesex-Everett city</t>
  </si>
  <si>
    <t>Middlesex-Framingham town</t>
  </si>
  <si>
    <t>Middlesex-Groton town</t>
  </si>
  <si>
    <t>Middlesex-Holliston town</t>
  </si>
  <si>
    <t>fundsSources[11].housingCommercial</t>
  </si>
  <si>
    <t>fundsSources[12].housingCommercial</t>
  </si>
  <si>
    <t>fundsSources[13].housingCommercial</t>
  </si>
  <si>
    <t xml:space="preserve">Projects with a commercial component should break-out costs between housing and commercial. Hard costs are pulled from the Cost Break-Out tab, but the remaining fields are required. </t>
  </si>
  <si>
    <t>Is the Project Acquisition Only?</t>
  </si>
  <si>
    <r>
      <rPr>
        <b/>
        <u/>
        <sz val="8"/>
        <rFont val="Arial"/>
        <family val="2"/>
      </rPr>
      <t>For scoring purposes</t>
    </r>
    <r>
      <rPr>
        <sz val="8"/>
        <rFont val="Arial"/>
        <family val="2"/>
      </rPr>
      <t xml:space="preserve"> each separate household will be considered a unit.  Caregivers are not included as a household in the unit count.</t>
    </r>
  </si>
  <si>
    <t>Cost to develop group home (Total Project Costs per Summary of Uses Tab / # of buildings in cell D9 above)</t>
  </si>
  <si>
    <t>Property Tax Trend</t>
  </si>
  <si>
    <t>If the development budget includes off-site costs, what type of improvements will be included?</t>
  </si>
  <si>
    <t>Please make sure to answer the questions at the bottom of this form.</t>
  </si>
  <si>
    <t>Building Acquisition</t>
  </si>
  <si>
    <t>Other Financing Fees and Expenses</t>
  </si>
  <si>
    <t>Acquisition-Only Units</t>
  </si>
  <si>
    <t>Acquisition-Only Square Footage</t>
  </si>
  <si>
    <t>CICA Rates</t>
  </si>
  <si>
    <t>Years</t>
  </si>
  <si>
    <t>Rate</t>
  </si>
  <si>
    <t>Spread</t>
  </si>
  <si>
    <t>2 Yr Interest Only</t>
  </si>
  <si>
    <t>15 Year Amortizing</t>
  </si>
  <si>
    <t>Total Limit</t>
  </si>
  <si>
    <t>30 Year Amortizing</t>
  </si>
  <si>
    <t>feasibility.acquisitionOnlyUnits</t>
  </si>
  <si>
    <t>feasibility.acquisitionOnlySqFt</t>
  </si>
  <si>
    <t>Adjusted Total Development Cost per Unit</t>
  </si>
  <si>
    <t>feasibility.adjustedDevelopmentCostPerUnit</t>
  </si>
  <si>
    <t>Maximum</t>
  </si>
  <si>
    <t>Overage</t>
  </si>
  <si>
    <t>Spread on Financing</t>
  </si>
  <si>
    <t>feasibility.spreadOnFinancing</t>
  </si>
  <si>
    <t>Housing Sources of Funds = Housing Uses of Funds</t>
  </si>
  <si>
    <t>Contingency % (Housing)</t>
  </si>
  <si>
    <t>Contingency % (Overall)</t>
  </si>
  <si>
    <t>feasibility.constrContingencyPercentageOverall</t>
  </si>
  <si>
    <t>feasibility.adjustedDevelopmentCostPerUnitGuideline</t>
  </si>
  <si>
    <t>Worcester-Northborough town</t>
  </si>
  <si>
    <t>Worcester-Northbridge town</t>
  </si>
  <si>
    <t>Worcester-North Brookfield town</t>
  </si>
  <si>
    <t>Worcester-Oakham town</t>
  </si>
  <si>
    <t>Worcester-Oxford town</t>
  </si>
  <si>
    <t>Worcester-Paxton town</t>
  </si>
  <si>
    <t>Worcester-Petersham town</t>
  </si>
  <si>
    <t>Worcester-Phillipston town</t>
  </si>
  <si>
    <t>Worcester-Princeton town</t>
  </si>
  <si>
    <t>Worcester-Royalston town</t>
  </si>
  <si>
    <t>Worcester-Rutland town</t>
  </si>
  <si>
    <t>Worcester-Shrewsbury town</t>
  </si>
  <si>
    <t>Worcester-Southborough town</t>
  </si>
  <si>
    <t>Worcester-Spencer town</t>
  </si>
  <si>
    <t>Worcester-Sterling town</t>
  </si>
  <si>
    <t>Worcester-Sturbridge town</t>
  </si>
  <si>
    <t>Worcester-Sutton town</t>
  </si>
  <si>
    <t>Worcester-Templeton town</t>
  </si>
  <si>
    <t>Worcester-Upton town</t>
  </si>
  <si>
    <t>Worcester-Uxbridge town</t>
  </si>
  <si>
    <t>Worcester-Warren town</t>
  </si>
  <si>
    <t>Worcester-Webster town</t>
  </si>
  <si>
    <t>Worcester-Westborough town</t>
  </si>
  <si>
    <t>Worcester-West Boylston town</t>
  </si>
  <si>
    <t>Worcester-West Brookfield town</t>
  </si>
  <si>
    <t>Worcester-Westminster town</t>
  </si>
  <si>
    <t>Worcester-Winchendon town</t>
  </si>
  <si>
    <t>Worcester-Worcester city</t>
  </si>
  <si>
    <t>Belknap-Alton town</t>
  </si>
  <si>
    <t>Belknap-Barnstead town</t>
  </si>
  <si>
    <t>Belknap-Belmont town</t>
  </si>
  <si>
    <t>Belknap-Center Harbor town</t>
  </si>
  <si>
    <t>Belknap-Gilford town</t>
  </si>
  <si>
    <t>Belknap-Gilmanton town</t>
  </si>
  <si>
    <t>Belknap-Laconia city</t>
  </si>
  <si>
    <t>Belknap-Meredith town</t>
  </si>
  <si>
    <t>Belknap-New Hampton town</t>
  </si>
  <si>
    <t>Belknap-Sanbornton town</t>
  </si>
  <si>
    <t>Belknap-Tilton town</t>
  </si>
  <si>
    <t>Carroll-Albany town</t>
  </si>
  <si>
    <t>Carroll-Bartlett town</t>
  </si>
  <si>
    <t>Carroll-Brookfield town</t>
  </si>
  <si>
    <t>Carroll-Chatham town</t>
  </si>
  <si>
    <t>Carroll-Conway town</t>
  </si>
  <si>
    <t>Carroll-Eaton town</t>
  </si>
  <si>
    <t>Carroll-Effingham town</t>
  </si>
  <si>
    <t>Carroll-Freedom town</t>
  </si>
  <si>
    <t>Carroll-Hale's location</t>
  </si>
  <si>
    <t>Carroll-Hart's Location town</t>
  </si>
  <si>
    <t>Carroll-Jackson town</t>
  </si>
  <si>
    <t>Carroll-Madison town</t>
  </si>
  <si>
    <t>Carroll-Moultonborough town</t>
  </si>
  <si>
    <t>Carroll-Ossipee town</t>
  </si>
  <si>
    <t>Carroll-Sandwich town</t>
  </si>
  <si>
    <t>Carroll-Tamworth town</t>
  </si>
  <si>
    <t>Carroll-Tuftonboro town</t>
  </si>
  <si>
    <t>Carroll-Wakefield town</t>
  </si>
  <si>
    <t>Carroll-Wolfeboro town</t>
  </si>
  <si>
    <t>Cheshire-Alstead town</t>
  </si>
  <si>
    <t>Cheshire-Chesterfield town</t>
  </si>
  <si>
    <t>Cheshire-Dublin town</t>
  </si>
  <si>
    <t>Cheshire-Fitzwilliam town</t>
  </si>
  <si>
    <t>Cheshire-Gilsum town</t>
  </si>
  <si>
    <t>Cheshire-Harrisville town</t>
  </si>
  <si>
    <t>Cheshire-Hinsdale town</t>
  </si>
  <si>
    <t>Cheshire-Jaffrey town</t>
  </si>
  <si>
    <t>Cheshire-Keene city</t>
  </si>
  <si>
    <t>Cheshire-Marlborough town</t>
  </si>
  <si>
    <t>Cheshire-Marlow town</t>
  </si>
  <si>
    <t>Cheshire-Nelson town</t>
  </si>
  <si>
    <t>Cheshire-Richmond town</t>
  </si>
  <si>
    <t>Cheshire-Rindge town</t>
  </si>
  <si>
    <t>Cheshire-Roxbury town</t>
  </si>
  <si>
    <t>Cheshire-Stoddard town</t>
  </si>
  <si>
    <t>Cheshire-Sullivan town</t>
  </si>
  <si>
    <t>Cheshire-Surry town</t>
  </si>
  <si>
    <t>Cheshire-Swanzey town</t>
  </si>
  <si>
    <t>Cheshire-Troy town</t>
  </si>
  <si>
    <t>Cheshire-Walpole town</t>
  </si>
  <si>
    <t>Cheshire-Westmoreland town</t>
  </si>
  <si>
    <t>Cheshire-Winchester town</t>
  </si>
  <si>
    <t>Coos-Atkinson and Gilmanton Academy grant</t>
  </si>
  <si>
    <t>Coos-Beans grant</t>
  </si>
  <si>
    <t>Coos-Beans purchase</t>
  </si>
  <si>
    <t>Coos-Berlin city</t>
  </si>
  <si>
    <t>Coos-Cambridge township</t>
  </si>
  <si>
    <t>Coos-Carroll town</t>
  </si>
  <si>
    <t>Coos-Chandlers purchase</t>
  </si>
  <si>
    <t>Coos-Clarksville town</t>
  </si>
  <si>
    <t>Coos-Colebrook town</t>
  </si>
  <si>
    <t>Coos-Columbia town</t>
  </si>
  <si>
    <t>Coos-Crawfords purchase</t>
  </si>
  <si>
    <t>Coos-Cutts grant</t>
  </si>
  <si>
    <t>Coos-Dalton town</t>
  </si>
  <si>
    <t>Coos-Dixs grant</t>
  </si>
  <si>
    <t>Coos-Dixville township</t>
  </si>
  <si>
    <t>Coos-Dummer town</t>
  </si>
  <si>
    <t>Coos-Errol town</t>
  </si>
  <si>
    <t>Coos-Ervings location</t>
  </si>
  <si>
    <t>Coos-Gorham town</t>
  </si>
  <si>
    <t>Coos-Greens grant</t>
  </si>
  <si>
    <t>Coos-Hadleys purchase</t>
  </si>
  <si>
    <t>Coos-Jefferson town</t>
  </si>
  <si>
    <t>Coos-Kilkenny township</t>
  </si>
  <si>
    <t>Coos-Lancaster town</t>
  </si>
  <si>
    <t>Coos-Low and Burbanks grant</t>
  </si>
  <si>
    <t>Coos-Martins location</t>
  </si>
  <si>
    <t>Coos-Milan town</t>
  </si>
  <si>
    <t>Washington-East Central Washington UT</t>
  </si>
  <si>
    <t>Washington-East Machias town</t>
  </si>
  <si>
    <t>Washington-Eastport city</t>
  </si>
  <si>
    <t>Washington-Grand Lake Stream plantation</t>
  </si>
  <si>
    <t>Washington-Harrington town</t>
  </si>
  <si>
    <t>Washington-Jonesboro town</t>
  </si>
  <si>
    <t>Washington-Jonesport town</t>
  </si>
  <si>
    <t>Washington-Lubec town</t>
  </si>
  <si>
    <t>Washington-Machias town</t>
  </si>
  <si>
    <t>Washington-Machiasport town</t>
  </si>
  <si>
    <t>Washington-Marshfield town</t>
  </si>
  <si>
    <t>Washington-Meddybemps town</t>
  </si>
  <si>
    <t>Washington-Milbridge town</t>
  </si>
  <si>
    <t>Washington-Northfield town</t>
  </si>
  <si>
    <t>Washington-North Washington UT</t>
  </si>
  <si>
    <t>Washington-Passamaquoddy Indian Township Reservation</t>
  </si>
  <si>
    <t>Washington-Passamaquoddy Pleasant Point Reservation</t>
  </si>
  <si>
    <t>Washington-Pembroke town</t>
  </si>
  <si>
    <t>Washington-Perry town</t>
  </si>
  <si>
    <t>Washington-Princeton town</t>
  </si>
  <si>
    <t>Washington-Robbinston town</t>
  </si>
  <si>
    <t>Washington-Roque Bluffs town</t>
  </si>
  <si>
    <t>Washington-Steuben town</t>
  </si>
  <si>
    <t>Washington-Talmadge town</t>
  </si>
  <si>
    <t>Washington-Topsfield town</t>
  </si>
  <si>
    <t>Washington-Vanceboro town</t>
  </si>
  <si>
    <t>Washington-Waite town</t>
  </si>
  <si>
    <t>Washington-Wesley town</t>
  </si>
  <si>
    <t>Washington-Whiting town</t>
  </si>
  <si>
    <t>Washington-Whitneyville town</t>
  </si>
  <si>
    <t>York-Acton town</t>
  </si>
  <si>
    <t>York-Alfred town</t>
  </si>
  <si>
    <t>York-Arundel town</t>
  </si>
  <si>
    <t>York-Berwick town</t>
  </si>
  <si>
    <t>York-Biddeford city</t>
  </si>
  <si>
    <t>York-Buxton town</t>
  </si>
  <si>
    <t>York-Cornish town</t>
  </si>
  <si>
    <t>York-Dayton town</t>
  </si>
  <si>
    <t>York-Eliot town</t>
  </si>
  <si>
    <t>York-Hollis town</t>
  </si>
  <si>
    <t>York-Kennebunk town</t>
  </si>
  <si>
    <t>York-Kennebunkport town</t>
  </si>
  <si>
    <t>York-Kittery town</t>
  </si>
  <si>
    <t>York-Lebanon town</t>
  </si>
  <si>
    <t>York-Limerick town</t>
  </si>
  <si>
    <t>York-Limington town</t>
  </si>
  <si>
    <t>York-Lyman town</t>
  </si>
  <si>
    <t>York-Newfield town</t>
  </si>
  <si>
    <t>York-North Berwick town</t>
  </si>
  <si>
    <t>York-Ogunquit town</t>
  </si>
  <si>
    <t>York-Old Orchard Beach town</t>
  </si>
  <si>
    <t>York-Parsonsfield town</t>
  </si>
  <si>
    <t>York-Saco city</t>
  </si>
  <si>
    <t>units[5].numberOfUnits</t>
  </si>
  <si>
    <t>feasibility.totalAcquisitionCost</t>
  </si>
  <si>
    <t>feasibility.totalFees</t>
  </si>
  <si>
    <t>feasibility.totalTaxAndInsuranceCost</t>
  </si>
  <si>
    <t>feasibility.totalConstructionFinancing</t>
  </si>
  <si>
    <t>feasibility.totalPermanentFinancing</t>
  </si>
  <si>
    <t>feasibility.totalProjectReserves</t>
  </si>
  <si>
    <t>feasibility.totalSyndicationFeesExpenses</t>
  </si>
  <si>
    <t>feasibility.averageSqFtPerUnit</t>
  </si>
  <si>
    <t>feasibility.averageRehabSqFtPerUnit</t>
  </si>
  <si>
    <t>feasibility.averageConstrSqFtPerUnit</t>
  </si>
  <si>
    <t>feasibility.adjustedTotalDevelopmentCost</t>
  </si>
  <si>
    <t>feasibility.totalDevCostPerUnit</t>
  </si>
  <si>
    <t>feasibility.totalAcqCostPerUnit</t>
  </si>
  <si>
    <t>feasibility.rehabCostPerSqFt</t>
  </si>
  <si>
    <t>feasibility.constrCostPerSqFt</t>
  </si>
  <si>
    <t>feasibility.constrContingencyPercentage</t>
  </si>
  <si>
    <t>feasibility.generalRequirementsPercentage</t>
  </si>
  <si>
    <t>feasibility.builderOverheadPercentage</t>
  </si>
  <si>
    <t>feasibility.builderProfitPercentage</t>
  </si>
  <si>
    <t>feasibility.developerFeesPercentage</t>
  </si>
  <si>
    <t>fundsSources[0].description</t>
  </si>
  <si>
    <t>fundsSources[0].descriptionCode.code</t>
  </si>
  <si>
    <t>fundsSources[0].amount</t>
  </si>
  <si>
    <t>fundsSources[0].rate</t>
  </si>
  <si>
    <t>fundsSources[0].isApproved</t>
  </si>
  <si>
    <t>fundsSources[1].description</t>
  </si>
  <si>
    <t>fundsSources[1].descriptionCode.code</t>
  </si>
  <si>
    <t>fundsSources[1].amount</t>
  </si>
  <si>
    <t>fundsSources[1].rate</t>
  </si>
  <si>
    <t>fundsSources[1].isApproved</t>
  </si>
  <si>
    <t>fundsSources[2].description</t>
  </si>
  <si>
    <t>fundsSources[2].descriptionCode.code</t>
  </si>
  <si>
    <t>fundsSources[2].amount</t>
  </si>
  <si>
    <t>fundsSources[2].rate</t>
  </si>
  <si>
    <t>fundsSources[2].isApproved</t>
  </si>
  <si>
    <t>fundsSources[3].description</t>
  </si>
  <si>
    <t>fundsSources[3].descriptionCode.code</t>
  </si>
  <si>
    <t>fundsSources[3].amount</t>
  </si>
  <si>
    <t>fundsSources[3].rate</t>
  </si>
  <si>
    <t>fundsSources[3].isApproved</t>
  </si>
  <si>
    <t>fundsSources[4].description</t>
  </si>
  <si>
    <t>fundsSources[4].descriptionCode.code</t>
  </si>
  <si>
    <t>fundsSources[4].rate</t>
  </si>
  <si>
    <t>fundsSources[4].isApproved</t>
  </si>
  <si>
    <t>fundsSources[5].description</t>
  </si>
  <si>
    <t>fundsSources[5].descriptionCode.code</t>
  </si>
  <si>
    <t>fundsSources[5].amount</t>
  </si>
  <si>
    <t>fundsSources[5].isApproved</t>
  </si>
  <si>
    <t>fundsSources[6].description</t>
  </si>
  <si>
    <t>fundsSources[6].descriptionCode.code</t>
  </si>
  <si>
    <t>fundsSources[6].amount</t>
  </si>
  <si>
    <t>fundsSources[6].rate</t>
  </si>
  <si>
    <t>fundsSources[6].isApproved</t>
  </si>
  <si>
    <t>fundsSources[7].description</t>
  </si>
  <si>
    <t>fundsSources[7].descriptionCode.code</t>
  </si>
  <si>
    <t>fundsSources[7].amount</t>
  </si>
  <si>
    <t>fundsSources[7].rate</t>
  </si>
  <si>
    <t>fundsSources[8].description</t>
  </si>
  <si>
    <t>fundsSources[8].descriptionCode.code</t>
  </si>
  <si>
    <t>fundsSources[8].amount</t>
  </si>
  <si>
    <t>fundsSources[8].rate</t>
  </si>
  <si>
    <t>fundsSources[8].isApproved</t>
  </si>
  <si>
    <t>fundsSources[9].description</t>
  </si>
  <si>
    <t>fundsSources[9].descriptionCode.code</t>
  </si>
  <si>
    <t>fundsSources[9].amount</t>
  </si>
  <si>
    <t>fundsSources[9].rate</t>
  </si>
  <si>
    <t>fundsSources[9].isApproved</t>
  </si>
  <si>
    <t>fundsSources[10].description</t>
  </si>
  <si>
    <t>fundsSources[10].descriptionCode.code</t>
  </si>
  <si>
    <t>fundsSources[10].amount</t>
  </si>
  <si>
    <t>fundsSources[10].rate</t>
  </si>
  <si>
    <t>fundsSources[10].isApproved</t>
  </si>
  <si>
    <t>fundsSources[11].description</t>
  </si>
  <si>
    <t>fundsSources[11].descriptionCode.code</t>
  </si>
  <si>
    <t>fundsSources[11].amount</t>
  </si>
  <si>
    <t>fundsSources[11].rate</t>
  </si>
  <si>
    <t>fundsSources[11].isApproved</t>
  </si>
  <si>
    <t>fundsSources[12].description</t>
  </si>
  <si>
    <t>fundsSources[12].descriptionCode.code</t>
  </si>
  <si>
    <t>fundsSources[12].amount</t>
  </si>
  <si>
    <t>fundsSources[12].rate</t>
  </si>
  <si>
    <t>fundsSources[12].isApproved</t>
  </si>
  <si>
    <t>feasibility.totalDevCostPerSqFt</t>
  </si>
  <si>
    <t>fundsSources[0].term</t>
  </si>
  <si>
    <t>fundsSources[1].term</t>
  </si>
  <si>
    <t>fundsSources[2].term</t>
  </si>
  <si>
    <t>fundsSources[3].term</t>
  </si>
  <si>
    <t>Rehab:</t>
  </si>
  <si>
    <t>Deferred Developer Fee Required for Rehab</t>
  </si>
  <si>
    <t>units[0].numberOfUnits</t>
  </si>
  <si>
    <t>units[1].numberOfUnits</t>
  </si>
  <si>
    <t>units[2].numberOfUnits</t>
  </si>
  <si>
    <t>units[3].numberOfUnits</t>
  </si>
  <si>
    <t>units[4].numberOfUnits</t>
  </si>
  <si>
    <t>Plumbing</t>
  </si>
  <si>
    <t>Heat and Ventilation</t>
  </si>
  <si>
    <t>Air Conditioning</t>
  </si>
  <si>
    <t>Fire Protection</t>
  </si>
  <si>
    <t xml:space="preserve">Electrical </t>
  </si>
  <si>
    <t xml:space="preserve">Other Structure: </t>
  </si>
  <si>
    <t>Onsite Earth Work</t>
  </si>
  <si>
    <t>Onsite Site Utilities</t>
  </si>
  <si>
    <t>Onsite Road and Sidewalks</t>
  </si>
  <si>
    <t>Onsite Landscaping</t>
  </si>
  <si>
    <t>Onsite Environmental Remediation</t>
  </si>
  <si>
    <t>Other Onsite:</t>
  </si>
  <si>
    <t>Does Building Have an Elevator?</t>
  </si>
  <si>
    <t>(Y/N)</t>
  </si>
  <si>
    <t>Residential</t>
  </si>
  <si>
    <t>Square Footage % of Total</t>
  </si>
  <si>
    <t xml:space="preserve">Total Project </t>
  </si>
  <si>
    <t>Total units</t>
  </si>
  <si>
    <t>Average Square Foot per unit</t>
  </si>
  <si>
    <t>Average Rehabilitation Square Foot per unit</t>
  </si>
  <si>
    <t>Average New Construction Square Foot per unit</t>
  </si>
  <si>
    <t xml:space="preserve">Total Development Cost </t>
  </si>
  <si>
    <t>Adjusted Total Development Cost</t>
  </si>
  <si>
    <t>Total Development Cost per square foot</t>
  </si>
  <si>
    <t>Actual</t>
  </si>
  <si>
    <t>General requirements %</t>
  </si>
  <si>
    <t>Builder overhead %</t>
  </si>
  <si>
    <t>Builder profit %</t>
  </si>
  <si>
    <t>Commercial %</t>
  </si>
  <si>
    <t>LIHTC</t>
  </si>
  <si>
    <t>Replacement Res./Unit</t>
  </si>
  <si>
    <t>Carrying Costs</t>
  </si>
  <si>
    <t>Consultant Fees</t>
  </si>
  <si>
    <t>Bond Related Costs</t>
  </si>
  <si>
    <t>Lease-up Reserves</t>
  </si>
  <si>
    <t>Soft Costs</t>
  </si>
  <si>
    <t>Marketing Expenses</t>
  </si>
  <si>
    <t>Total Developer Fees</t>
  </si>
  <si>
    <t>DCR - Housing</t>
  </si>
  <si>
    <t>DCR - Overall</t>
  </si>
  <si>
    <t>Sources of Funds = Uses of Funds</t>
  </si>
  <si>
    <t>Merrimack-Pembroke town</t>
  </si>
  <si>
    <t>Merrimack-Pittsfield town</t>
  </si>
  <si>
    <t>Merrimack-Salisbury town</t>
  </si>
  <si>
    <t>Merrimack-Sutton town</t>
  </si>
  <si>
    <t>Merrimack-Warner town</t>
  </si>
  <si>
    <t>Merrimack-Webster town</t>
  </si>
  <si>
    <t>Merrimack-Wilmot town</t>
  </si>
  <si>
    <t>Rockingham-Atkinson town</t>
  </si>
  <si>
    <t>Rockingham-Auburn town</t>
  </si>
  <si>
    <t>Rockingham-Brentwood town</t>
  </si>
  <si>
    <t>Rockingham-Candia town</t>
  </si>
  <si>
    <t>Rockingham-Chester town</t>
  </si>
  <si>
    <t>Rockingham-Danville town</t>
  </si>
  <si>
    <t>Rockingham-Deerfield town</t>
  </si>
  <si>
    <t>Rockingham-Derry town</t>
  </si>
  <si>
    <t>Rockingham-East Kingston town</t>
  </si>
  <si>
    <t>Rockingham-Epping town</t>
  </si>
  <si>
    <t>Rockingham-Exeter town</t>
  </si>
  <si>
    <t>Rockingham-Fremont town</t>
  </si>
  <si>
    <t>Rockingham-Greenland town</t>
  </si>
  <si>
    <t>Rockingham-Hampstead town</t>
  </si>
  <si>
    <t>Rockingham-Hampton town</t>
  </si>
  <si>
    <t>Rockingham-Hampton Falls town</t>
  </si>
  <si>
    <t>Rockingham-Kensington town</t>
  </si>
  <si>
    <t>Rockingham-Kingston town</t>
  </si>
  <si>
    <t>Rockingham-Londonderry town</t>
  </si>
  <si>
    <t>Rockingham-New Castle town</t>
  </si>
  <si>
    <t>Rockingham-Newfields town</t>
  </si>
  <si>
    <t>Rockingham-Newington town</t>
  </si>
  <si>
    <t>Rockingham-Newmarket town</t>
  </si>
  <si>
    <t>Rockingham-Newton town</t>
  </si>
  <si>
    <t>Rockingham-North Hampton town</t>
  </si>
  <si>
    <t>Rockingham-Northwood town</t>
  </si>
  <si>
    <t>Rockingham-Nottingham town</t>
  </si>
  <si>
    <t>Rockingham-Plaistow town</t>
  </si>
  <si>
    <t>Rockingham-Portsmouth city</t>
  </si>
  <si>
    <t>Rockingham-Raymond town</t>
  </si>
  <si>
    <t>Rockingham-Rye town</t>
  </si>
  <si>
    <t>Rockingham-Salem town</t>
  </si>
  <si>
    <t>Rockingham-Sandown town</t>
  </si>
  <si>
    <t>Rockingham-Seabrook town</t>
  </si>
  <si>
    <t>Rockingham-South Hampton town</t>
  </si>
  <si>
    <t>Rockingham-Stratham town</t>
  </si>
  <si>
    <t>Rockingham-Windham town</t>
  </si>
  <si>
    <t>Strafford-Barrington town</t>
  </si>
  <si>
    <t>Strafford-Dover city</t>
  </si>
  <si>
    <t>Strafford-Durham town</t>
  </si>
  <si>
    <t>Strafford-Farmington town</t>
  </si>
  <si>
    <t>Strafford-Lee town</t>
  </si>
  <si>
    <t>Strafford-Madbury town</t>
  </si>
  <si>
    <t>Strafford-Middleton town</t>
  </si>
  <si>
    <t>Strafford-Milton town</t>
  </si>
  <si>
    <t>Strafford-New Durham town</t>
  </si>
  <si>
    <t>Strafford-Rochester city</t>
  </si>
  <si>
    <t>Strafford-Rollinsford town</t>
  </si>
  <si>
    <t>Strafford-Somersworth city</t>
  </si>
  <si>
    <t>Strafford-Strafford town</t>
  </si>
  <si>
    <t>Sullivan-Acworth town</t>
  </si>
  <si>
    <t>Sullivan-Charlestown town</t>
  </si>
  <si>
    <t>Sullivan-Claremont city</t>
  </si>
  <si>
    <t>Sullivan-Cornish town</t>
  </si>
  <si>
    <t>Sullivan-Croydon town</t>
  </si>
  <si>
    <t>Sullivan-Goshen town</t>
  </si>
  <si>
    <t>Sullivan-Grantham town</t>
  </si>
  <si>
    <t>Sullivan-Langdon town</t>
  </si>
  <si>
    <t>Sullivan-Lempster town</t>
  </si>
  <si>
    <t>Sullivan-Newport town</t>
  </si>
  <si>
    <t>Sullivan-Plainfield town</t>
  </si>
  <si>
    <t>Sullivan-Springfield town</t>
  </si>
  <si>
    <t>Sullivan-Sunapee town</t>
  </si>
  <si>
    <t>Sullivan-Unity town</t>
  </si>
  <si>
    <t>Sullivan-Washington town</t>
  </si>
  <si>
    <t>Rockland</t>
  </si>
  <si>
    <t>Westchester</t>
  </si>
  <si>
    <t>Bristol-Barrington town</t>
  </si>
  <si>
    <t>Bristol-Bristol town</t>
  </si>
  <si>
    <t>Bristol-Warren town</t>
  </si>
  <si>
    <t>Kent-Coventry town</t>
  </si>
  <si>
    <t>Kent-East Greenwich town</t>
  </si>
  <si>
    <t>Kent-Warwick city</t>
  </si>
  <si>
    <t>Kent-West Greenwich town</t>
  </si>
  <si>
    <t>Kent-West Warwick town</t>
  </si>
  <si>
    <t>Newport-Jamestown town</t>
  </si>
  <si>
    <t>Newport-Little Compton town</t>
  </si>
  <si>
    <t>Newport-Middletown town</t>
  </si>
  <si>
    <t>Newport-Newport city</t>
  </si>
  <si>
    <t>Newport-Portsmouth town</t>
  </si>
  <si>
    <t>Newport-Tiverton town</t>
  </si>
  <si>
    <t>Providence-Burrillville town</t>
  </si>
  <si>
    <t>Providence-Central Falls city</t>
  </si>
  <si>
    <t>Providence-Cranston city</t>
  </si>
  <si>
    <t>Providence-Cumberland town</t>
  </si>
  <si>
    <t>Providence-East Providence city</t>
  </si>
  <si>
    <t>Providence-Foster town</t>
  </si>
  <si>
    <t>Providence-Glocester town</t>
  </si>
  <si>
    <t>Providence-Johnston town</t>
  </si>
  <si>
    <t>Providence-Lincoln town</t>
  </si>
  <si>
    <t>Providence-North Providence town</t>
  </si>
  <si>
    <t>Providence-North Smithfield town</t>
  </si>
  <si>
    <t>Providence-Pawtucket city</t>
  </si>
  <si>
    <t>Providence-Providence city</t>
  </si>
  <si>
    <t>Providence-Scituate town</t>
  </si>
  <si>
    <t>Providence-Smithfield town</t>
  </si>
  <si>
    <t>Providence-Woonsocket city</t>
  </si>
  <si>
    <t>Washington-Charlestown town</t>
  </si>
  <si>
    <t>Washington-Exeter town</t>
  </si>
  <si>
    <t>Washington-Hopkinton town</t>
  </si>
  <si>
    <t>Washington-Narragansett town</t>
  </si>
  <si>
    <t>Washington-New Shoreham town</t>
  </si>
  <si>
    <t>Washington-North Kingstown town</t>
  </si>
  <si>
    <t>Washington-Richmond town</t>
  </si>
  <si>
    <t>Washington-South Kingstown town</t>
  </si>
  <si>
    <t>Washington-Westerly town</t>
  </si>
  <si>
    <t>Addison-Addison town</t>
  </si>
  <si>
    <t>Addison-Bridport town</t>
  </si>
  <si>
    <t>Addison-Bristol town</t>
  </si>
  <si>
    <t>Addison-Cornwall town</t>
  </si>
  <si>
    <t>Addison-Goshen town</t>
  </si>
  <si>
    <t>Addison-Granville town</t>
  </si>
  <si>
    <t>Addison-Hancock town</t>
  </si>
  <si>
    <t>Addison-Leicester town</t>
  </si>
  <si>
    <t>Addison-Lincoln town</t>
  </si>
  <si>
    <t>Addison-Middlebury town</t>
  </si>
  <si>
    <t>Addison-Monkton town</t>
  </si>
  <si>
    <t>Addison-New Haven town</t>
  </si>
  <si>
    <t>Addison-Orwell town</t>
  </si>
  <si>
    <t>Addison-Panton town</t>
  </si>
  <si>
    <t>Addison-Ripton town</t>
  </si>
  <si>
    <t>Addison-Salisbury town</t>
  </si>
  <si>
    <t>Addison-Shoreham town</t>
  </si>
  <si>
    <t>Addison-Starksboro town</t>
  </si>
  <si>
    <t>Addison-Vergennes city</t>
  </si>
  <si>
    <t>Addison-Waltham town</t>
  </si>
  <si>
    <t>Addison-Weybridge town</t>
  </si>
  <si>
    <t>Addison-Whiting town</t>
  </si>
  <si>
    <t>Bennington-Arlington town</t>
  </si>
  <si>
    <t>Bennington-Bennington town</t>
  </si>
  <si>
    <t>Bennington-Dorset town</t>
  </si>
  <si>
    <t>Bennington-Glastenbury town</t>
  </si>
  <si>
    <t>Bennington-Landgrove town</t>
  </si>
  <si>
    <t>Bennington-Manchester town</t>
  </si>
  <si>
    <t>Bennington-Peru town</t>
  </si>
  <si>
    <t>Bennington-Pownal town</t>
  </si>
  <si>
    <t>Bennington-Readsboro town</t>
  </si>
  <si>
    <t>Bennington-Rupert town</t>
  </si>
  <si>
    <t>Bennington-Sandgate town</t>
  </si>
  <si>
    <t>Bennington-Searsburg town</t>
  </si>
  <si>
    <t>Bennington-Shaftsbury town</t>
  </si>
  <si>
    <t>Bennington-Stamford town</t>
  </si>
  <si>
    <t>Bennington-Sunderland town</t>
  </si>
  <si>
    <t>Bennington-Winhall town</t>
  </si>
  <si>
    <t>Bennington-Woodford town</t>
  </si>
  <si>
    <t>Caledonia-Barnet town</t>
  </si>
  <si>
    <t>Caledonia-Burke town</t>
  </si>
  <si>
    <t>Caledonia-Danville town</t>
  </si>
  <si>
    <t>Piscataquis-Blanchard UT</t>
  </si>
  <si>
    <t>Piscataquis-Bowerbank town</t>
  </si>
  <si>
    <t>Piscataquis-Brownville town</t>
  </si>
  <si>
    <t>Piscataquis-Dover-Foxcroft town</t>
  </si>
  <si>
    <t>Piscataquis-Greenville town</t>
  </si>
  <si>
    <t>Piscataquis-Guilford town</t>
  </si>
  <si>
    <t>Piscataquis-Kingsbury plantation</t>
  </si>
  <si>
    <t>Piscataquis-Lake View plantation</t>
  </si>
  <si>
    <t>Piscataquis-Medford town</t>
  </si>
  <si>
    <t>Piscataquis-Milo town</t>
  </si>
  <si>
    <t>Piscataquis-Monson town</t>
  </si>
  <si>
    <t>Piscataquis-Northeast Piscataquis UT</t>
  </si>
  <si>
    <t>Piscataquis-Northwest Piscataquis UT</t>
  </si>
  <si>
    <t>Piscataquis-Parkman town</t>
  </si>
  <si>
    <t>Piscataquis-Sangerville town</t>
  </si>
  <si>
    <t>Piscataquis-Sebec town</t>
  </si>
  <si>
    <t>Piscataquis-Shirley town</t>
  </si>
  <si>
    <t>Piscataquis-Southeast Piscataquis UT</t>
  </si>
  <si>
    <t>Piscataquis-Wellington town</t>
  </si>
  <si>
    <t>Piscataquis-Willimantic town</t>
  </si>
  <si>
    <t>Sagadahoc-Arrowsic town</t>
  </si>
  <si>
    <t>Sagadahoc-Bath city</t>
  </si>
  <si>
    <t>Sagadahoc-Bowdoin town</t>
  </si>
  <si>
    <t>Sagadahoc-Bowdoinham town</t>
  </si>
  <si>
    <t>Sagadahoc-Georgetown town</t>
  </si>
  <si>
    <t>Sagadahoc-Perkins UT</t>
  </si>
  <si>
    <t>Sagadahoc-Phippsburg town</t>
  </si>
  <si>
    <t>York-Sanford town</t>
  </si>
  <si>
    <t>York-Shapleigh town</t>
  </si>
  <si>
    <t>York-South Berwick town</t>
  </si>
  <si>
    <t>York-Waterboro town</t>
  </si>
  <si>
    <t>York-Wells town</t>
  </si>
  <si>
    <t>York-York town</t>
  </si>
  <si>
    <t>Barnstable-Barnstable Town city</t>
  </si>
  <si>
    <t>Barnstable-Bourne town</t>
  </si>
  <si>
    <t>Barnstable-Brewster town</t>
  </si>
  <si>
    <t>Barnstable-Chatham town</t>
  </si>
  <si>
    <t>Barnstable-Dennis town</t>
  </si>
  <si>
    <t>Barnstable-Eastham town</t>
  </si>
  <si>
    <t>Barnstable-Falmouth town</t>
  </si>
  <si>
    <t>Windham-Canterbury town</t>
  </si>
  <si>
    <t>Windham-Chaplin town</t>
  </si>
  <si>
    <t>Windham-Eastford town</t>
  </si>
  <si>
    <t>Windham-Hampton town</t>
  </si>
  <si>
    <t>Windham-Killingly town</t>
  </si>
  <si>
    <t>Windham-Plainfield town</t>
  </si>
  <si>
    <t>Windham-Pomfret town</t>
  </si>
  <si>
    <t>Windham-Putnam town</t>
  </si>
  <si>
    <t>Windham-Scotland town</t>
  </si>
  <si>
    <t>Windham-Sterling town</t>
  </si>
  <si>
    <t>Windham-Thompson town</t>
  </si>
  <si>
    <t>Windham-Windham town</t>
  </si>
  <si>
    <t>Windham-Woodstock town</t>
  </si>
  <si>
    <t>Androscoggin-Auburn city</t>
  </si>
  <si>
    <t>Androscoggin-Durham town</t>
  </si>
  <si>
    <t>Androscoggin-Greene town</t>
  </si>
  <si>
    <t>Androscoggin-Leeds town</t>
  </si>
  <si>
    <t>Androscoggin-Lewiston city</t>
  </si>
  <si>
    <t>Androscoggin-Lisbon town</t>
  </si>
  <si>
    <t>Androscoggin-Livermore town</t>
  </si>
  <si>
    <t>Androscoggin-Livermore Falls town</t>
  </si>
  <si>
    <t>Androscoggin-Mechanic Falls town</t>
  </si>
  <si>
    <t>Androscoggin-Minot town</t>
  </si>
  <si>
    <t>Androscoggin-Poland town</t>
  </si>
  <si>
    <t>Androscoggin-Sabattus town</t>
  </si>
  <si>
    <t>Androscoggin-Turner town</t>
  </si>
  <si>
    <t>Androscoggin-Wales town</t>
  </si>
  <si>
    <t>Aroostook-Allagash town</t>
  </si>
  <si>
    <t>Aroostook-Amity town</t>
  </si>
  <si>
    <t>Aroostook-Ashland town</t>
  </si>
  <si>
    <t>Aroostook-Bancroft town</t>
  </si>
  <si>
    <t>Aroostook-Blaine town</t>
  </si>
  <si>
    <t>Aroostook-Bridgewater town</t>
  </si>
  <si>
    <t>Aroostook-Caribou city</t>
  </si>
  <si>
    <t>Aroostook-Cary plantation</t>
  </si>
  <si>
    <t>Aroostook-Castle Hill town</t>
  </si>
  <si>
    <t>Aroostook-Caswell town</t>
  </si>
  <si>
    <t>Aroostook-Central Aroostook UT</t>
  </si>
  <si>
    <t>Aroostook-Chapman town</t>
  </si>
  <si>
    <t>Aroostook-Connor UT</t>
  </si>
  <si>
    <t>Aroostook-Crystal town</t>
  </si>
  <si>
    <t>Aroostook-Cyr plantation</t>
  </si>
  <si>
    <t>Aroostook-Dyer Brook town</t>
  </si>
  <si>
    <t>Aroostook-Eagle Lake town</t>
  </si>
  <si>
    <t>Aroostook-Easton town</t>
  </si>
  <si>
    <t>Aroostook-Fort Fairfield town</t>
  </si>
  <si>
    <t>Aroostook-Fort Kent town</t>
  </si>
  <si>
    <t>Aroostook-Frenchville town</t>
  </si>
  <si>
    <t>Aroostook-Garfield plantation</t>
  </si>
  <si>
    <t>Aroostook-Glenwood plantation</t>
  </si>
  <si>
    <t>Aroostook-Grand Isle town</t>
  </si>
  <si>
    <t>Aroostook-Hamlin town</t>
  </si>
  <si>
    <t>Aroostook-Hammond town</t>
  </si>
  <si>
    <t>Aroostook-Haynesville town</t>
  </si>
  <si>
    <t>Aroostook-Hersey town</t>
  </si>
  <si>
    <t>Aroostook-Hodgdon town</t>
  </si>
  <si>
    <t>Aroostook-Houlton town</t>
  </si>
  <si>
    <t>Aroostook-Island Falls town</t>
  </si>
  <si>
    <t>Aroostook-Limestone town</t>
  </si>
  <si>
    <t>Aroostook-Linneus town</t>
  </si>
  <si>
    <t>Aroostook-Littleton town</t>
  </si>
  <si>
    <t>Aroostook-Ludlow town</t>
  </si>
  <si>
    <t>Aroostook-Macwahoc plantation</t>
  </si>
  <si>
    <t>Aroostook-Madawaska town</t>
  </si>
  <si>
    <t>Aroostook-Mapleton town</t>
  </si>
  <si>
    <t>Aroostook-Mars Hill town</t>
  </si>
  <si>
    <t>Aroostook-Masardis town</t>
  </si>
  <si>
    <t>Aroostook-Merrill town</t>
  </si>
  <si>
    <t>Aroostook-Monticello town</t>
  </si>
  <si>
    <t>Aroostook-Moro plantation</t>
  </si>
  <si>
    <t>Aroostook-Nashville plantation</t>
  </si>
  <si>
    <t>Aroostook-New Canada town</t>
  </si>
  <si>
    <t>Aroostook-New Limerick town</t>
  </si>
  <si>
    <t>Aroostook-New Sweden town</t>
  </si>
  <si>
    <t>Aroostook-Northwest Aroostook UT</t>
  </si>
  <si>
    <t>Aroostook-Oakfield town</t>
  </si>
  <si>
    <t>Aroostook-Orient town</t>
  </si>
  <si>
    <t>Aroostook-Oxbow plantation</t>
  </si>
  <si>
    <t>Aroostook-Penobscot Indian Island Reservation</t>
  </si>
  <si>
    <t>Aroostook-Perham town</t>
  </si>
  <si>
    <t>Aroostook-Portage Lake town</t>
  </si>
  <si>
    <t>Aroostook-Presque Isle city</t>
  </si>
  <si>
    <t>Aroostook-Reed plantation</t>
  </si>
  <si>
    <t>Aroostook-St. Agatha town</t>
  </si>
  <si>
    <t>Aroostook-St. Francis town</t>
  </si>
  <si>
    <t>Aroostook-St. John plantation</t>
  </si>
  <si>
    <t>Aroostook-Sherman town</t>
  </si>
  <si>
    <t>Aroostook-Smyrna town</t>
  </si>
  <si>
    <t>Aroostook-South Aroostook UT</t>
  </si>
  <si>
    <t>Aroostook-Square Lake UT</t>
  </si>
  <si>
    <t>Aroostook-Stockholm town</t>
  </si>
  <si>
    <t>Aroostook-Van Buren town</t>
  </si>
  <si>
    <t xml:space="preserve"> Housing Payroll Expenses  </t>
  </si>
  <si>
    <t>U</t>
  </si>
  <si>
    <t>Summary of Uses of Funds</t>
  </si>
  <si>
    <t>Acquisition Costs</t>
  </si>
  <si>
    <t>Land Acquisition</t>
  </si>
  <si>
    <t>Legal Fees</t>
  </si>
  <si>
    <t>Total Acquisition Costs</t>
  </si>
  <si>
    <t>Construction/Rehabilitation Costs</t>
  </si>
  <si>
    <t>Builders Overhead</t>
  </si>
  <si>
    <t>Builders Profit</t>
  </si>
  <si>
    <t>General Requirements</t>
  </si>
  <si>
    <t>Bond Premium</t>
  </si>
  <si>
    <t>Total Construction/Rehabilitation Costs</t>
  </si>
  <si>
    <t>Total Construction Financing</t>
  </si>
  <si>
    <t>Permanent Financing</t>
  </si>
  <si>
    <t>Permanent Loan Origination Fees</t>
  </si>
  <si>
    <t>Project Reserves</t>
  </si>
  <si>
    <t>Operating Reserves</t>
  </si>
  <si>
    <t>Total Project Reserves</t>
  </si>
  <si>
    <t>Construction/Rehabilitation Cost Breakout</t>
  </si>
  <si>
    <t>Rehabilitation Units</t>
  </si>
  <si>
    <r>
      <rPr>
        <b/>
        <u/>
        <sz val="8"/>
        <rFont val="Arial"/>
        <family val="2"/>
      </rPr>
      <t>Unit /Household size:</t>
    </r>
    <r>
      <rPr>
        <b/>
        <sz val="8"/>
        <rFont val="Arial"/>
        <family val="2"/>
      </rPr>
      <t xml:space="preserve"> </t>
    </r>
    <r>
      <rPr>
        <sz val="8"/>
        <rFont val="Arial"/>
        <family val="2"/>
      </rPr>
      <t xml:space="preserve"> On the Project Worksheet and Tenant Income worksheet, list as zero bedrooms and one person household size.</t>
    </r>
  </si>
  <si>
    <t>Annual replacement reserves for group home (Replacement Reserves per Tab Op_Pro_Forma_Hsg / # of buildings in cell D9 above)</t>
  </si>
  <si>
    <t>Management fee for group home  (Management Fee / Effective Gross Income) per Tab Op_Pro_Forma_Hsg</t>
  </si>
  <si>
    <t>Annual operating expenses for group home (Total Operating Expenses per Tab Op_Pro_Forma_Hsg / # of buildings in cell D9 above)</t>
  </si>
  <si>
    <t>feasibility.rental.recapitalization</t>
  </si>
  <si>
    <t>Middlesex-Hopkinton town</t>
  </si>
  <si>
    <t>Middlesex-Hudson town</t>
  </si>
  <si>
    <t>Middlesex-Lexington town</t>
  </si>
  <si>
    <t>Middlesex-Lincoln town</t>
  </si>
  <si>
    <t>Middlesex-Littleton town</t>
  </si>
  <si>
    <t>Middlesex-Lowell city</t>
  </si>
  <si>
    <t>Middlesex-Malden city</t>
  </si>
  <si>
    <t>Middlesex-Marlborough city</t>
  </si>
  <si>
    <t>Middlesex-Maynard town</t>
  </si>
  <si>
    <t>Middlesex-Medford city</t>
  </si>
  <si>
    <t>Middlesex-Melrose city</t>
  </si>
  <si>
    <t>Middlesex-Natick town</t>
  </si>
  <si>
    <t>Middlesex-Newton city</t>
  </si>
  <si>
    <t>Middlesex-North Reading town</t>
  </si>
  <si>
    <t>Middlesex-Pepperell town</t>
  </si>
  <si>
    <t>Middlesex-Reading town</t>
  </si>
  <si>
    <t>Middlesex-Sherborn town</t>
  </si>
  <si>
    <t>Middlesex-Shirley town</t>
  </si>
  <si>
    <t>Middlesex-Somerville city</t>
  </si>
  <si>
    <t>Middlesex-Stoneham town</t>
  </si>
  <si>
    <t>Middlesex-Stow town</t>
  </si>
  <si>
    <t>Middlesex-Sudbury town</t>
  </si>
  <si>
    <t>Middlesex-Tewksbury town</t>
  </si>
  <si>
    <t>Middlesex-Townsend town</t>
  </si>
  <si>
    <t>Middlesex-Tyngsborough town</t>
  </si>
  <si>
    <t>Middlesex-Wakefield town</t>
  </si>
  <si>
    <t>Middlesex-Waltham city</t>
  </si>
  <si>
    <t>Middlesex-Watertown city</t>
  </si>
  <si>
    <t>Middlesex-Wayland town</t>
  </si>
  <si>
    <t>Middlesex-Westford town</t>
  </si>
  <si>
    <t>Middlesex-Weston town</t>
  </si>
  <si>
    <t>Middlesex-Wilmington town</t>
  </si>
  <si>
    <t>Middlesex-Winchester town</t>
  </si>
  <si>
    <t>Middlesex-Woburn city</t>
  </si>
  <si>
    <t>Nantucket-Nantucket town</t>
  </si>
  <si>
    <t>Norfolk-Avon town</t>
  </si>
  <si>
    <t>Norfolk-Bellingham town</t>
  </si>
  <si>
    <t>Norfolk-Brookline town</t>
  </si>
  <si>
    <t>Norfolk-Canton town</t>
  </si>
  <si>
    <t>Norfolk-Cohasset town</t>
  </si>
  <si>
    <t>Norfolk-Dedham town</t>
  </si>
  <si>
    <t>Norfolk-Dover town</t>
  </si>
  <si>
    <t>Norfolk-Foxborough town</t>
  </si>
  <si>
    <t>Norfolk-Holbrook town</t>
  </si>
  <si>
    <t>Norfolk-Medfield town</t>
  </si>
  <si>
    <t>Norfolk-Medway town</t>
  </si>
  <si>
    <t>Norfolk-Millis town</t>
  </si>
  <si>
    <t>Norfolk-Milton town</t>
  </si>
  <si>
    <t>Norfolk-Needham town</t>
  </si>
  <si>
    <t>Norfolk-Norfolk town</t>
  </si>
  <si>
    <t>Norfolk-Norwood town</t>
  </si>
  <si>
    <t>Norfolk-Plainville town</t>
  </si>
  <si>
    <t>Norfolk-Quincy city</t>
  </si>
  <si>
    <t>Norfolk-Randolph town</t>
  </si>
  <si>
    <t>Norfolk-Sharon town</t>
  </si>
  <si>
    <t>Norfolk-Stoughton town</t>
  </si>
  <si>
    <t>Norfolk-Walpole town</t>
  </si>
  <si>
    <t>Norfolk-Wellesley town</t>
  </si>
  <si>
    <t>Norfolk-Westwood town</t>
  </si>
  <si>
    <t>Norfolk-Wrentham town</t>
  </si>
  <si>
    <t>Plymouth-Abington town</t>
  </si>
  <si>
    <t>Plymouth-Bridgewater town</t>
  </si>
  <si>
    <t>Plymouth-Brockton city</t>
  </si>
  <si>
    <t>Plymouth-Carver town</t>
  </si>
  <si>
    <t>Plymouth-Duxbury town</t>
  </si>
  <si>
    <t>Plymouth-East Bridgewater town</t>
  </si>
  <si>
    <t>Plymouth-Halifax town</t>
  </si>
  <si>
    <t>Plymouth-Hanover town</t>
  </si>
  <si>
    <t>Plymouth-Hanson town</t>
  </si>
  <si>
    <t>Plymouth-Hingham town</t>
  </si>
  <si>
    <t>Plymouth-Hull town</t>
  </si>
  <si>
    <t>Plymouth-Kingston town</t>
  </si>
  <si>
    <t>Plymouth-Lakeville town</t>
  </si>
  <si>
    <t>Plymouth-Marion town</t>
  </si>
  <si>
    <t>Plymouth-Marshfield town</t>
  </si>
  <si>
    <t>Plymouth-Mattapoisett town</t>
  </si>
  <si>
    <t>Plymouth-Middleborough town</t>
  </si>
  <si>
    <t>Plymouth-Norwell town</t>
  </si>
  <si>
    <t>Plymouth-Pembroke town</t>
  </si>
  <si>
    <t>Plymouth-Plymouth town</t>
  </si>
  <si>
    <t>Plymouth-Plympton town</t>
  </si>
  <si>
    <t>Plymouth-Rochester town</t>
  </si>
  <si>
    <t>Plymouth-Rockland town</t>
  </si>
  <si>
    <t>Plymouth-Scituate town</t>
  </si>
  <si>
    <t>Plymouth-Wareham town</t>
  </si>
  <si>
    <t>Plymouth-West Bridgewater town</t>
  </si>
  <si>
    <t>Plymouth-Whitman town</t>
  </si>
  <si>
    <t>Suffolk-Boston city</t>
  </si>
  <si>
    <t>Suffolk-Chelsea city</t>
  </si>
  <si>
    <t>Suffolk-Revere city</t>
  </si>
  <si>
    <t>Worcester-Ashburnham town</t>
  </si>
  <si>
    <t>Worcester-Athol town</t>
  </si>
  <si>
    <t>Worcester-Auburn town</t>
  </si>
  <si>
    <t>Worcester-Barre town</t>
  </si>
  <si>
    <t>Worcester-Berlin town</t>
  </si>
  <si>
    <t>Worcester-Blackstone town</t>
  </si>
  <si>
    <t>Worcester-Bolton town</t>
  </si>
  <si>
    <t>Worcester-Boylston town</t>
  </si>
  <si>
    <t>Worcester-Brookfield town</t>
  </si>
  <si>
    <t>Worcester-Charlton town</t>
  </si>
  <si>
    <t>Worcester-Clinton town</t>
  </si>
  <si>
    <t>Worcester-Douglas town</t>
  </si>
  <si>
    <t>Worcester-Dudley town</t>
  </si>
  <si>
    <t>Worcester-East Brookfield town</t>
  </si>
  <si>
    <t>Worcester-Fitchburg city</t>
  </si>
  <si>
    <t>Worcester-Gardner city</t>
  </si>
  <si>
    <t>Worcester-Grafton town</t>
  </si>
  <si>
    <t>Worcester-Hardwick town</t>
  </si>
  <si>
    <t>Worcester-Harvard town</t>
  </si>
  <si>
    <t>Worcester-Holden town</t>
  </si>
  <si>
    <t>Worcester-Hopedale town</t>
  </si>
  <si>
    <t>Worcester-Hubbardston town</t>
  </si>
  <si>
    <t>Worcester-Lancaster town</t>
  </si>
  <si>
    <t>Worcester-Leicester town</t>
  </si>
  <si>
    <t>Worcester-Leominster city</t>
  </si>
  <si>
    <t>Worcester-Lunenburg town</t>
  </si>
  <si>
    <t>Worcester-Mendon town</t>
  </si>
  <si>
    <t>Worcester-Milford town</t>
  </si>
  <si>
    <t>Worcester-Millbury town</t>
  </si>
  <si>
    <t>Worcester-Millville town</t>
  </si>
  <si>
    <t>Worcester-New Braintree town</t>
  </si>
  <si>
    <t>Orleans-Westmore town</t>
  </si>
  <si>
    <t>Rutland-Benson town</t>
  </si>
  <si>
    <t>Rutland-Brandon town</t>
  </si>
  <si>
    <t>Rutland-Castleton town</t>
  </si>
  <si>
    <t>Rutland-Chittenden town</t>
  </si>
  <si>
    <t>Rutland-Clarendon town</t>
  </si>
  <si>
    <t>Rutland-Danby town</t>
  </si>
  <si>
    <t>Rutland-Fair Haven town</t>
  </si>
  <si>
    <t>Rutland-Hubbardton town</t>
  </si>
  <si>
    <t>Rutland-Ira town</t>
  </si>
  <si>
    <t>Rutland-Killington town</t>
  </si>
  <si>
    <t>Rutland-Mendon town</t>
  </si>
  <si>
    <t>Rutland-Middletown Springs town</t>
  </si>
  <si>
    <t>Rutland-Mount Holly town</t>
  </si>
  <si>
    <t>Rutland-Mount Tabor town</t>
  </si>
  <si>
    <t>Rutland-Pawlet town</t>
  </si>
  <si>
    <t>Rutland-Pittsfield town</t>
  </si>
  <si>
    <t>Rutland-Pittsford town</t>
  </si>
  <si>
    <t>Rutland-Poultney town</t>
  </si>
  <si>
    <t>Rutland-Proctor town</t>
  </si>
  <si>
    <t>Rutland-Rutland city</t>
  </si>
  <si>
    <t>Rutland-Rutland town</t>
  </si>
  <si>
    <t>Rutland-Shrewsbury town</t>
  </si>
  <si>
    <t>Rutland-Sudbury town</t>
  </si>
  <si>
    <t>Rutland-Tinmouth town</t>
  </si>
  <si>
    <t>Rutland-Wallingford town</t>
  </si>
  <si>
    <t>Rutland-Wells town</t>
  </si>
  <si>
    <t>Rutland-West Haven town</t>
  </si>
  <si>
    <t>Rutland-West Rutland town</t>
  </si>
  <si>
    <t>Washington-Barre city</t>
  </si>
  <si>
    <t>Washington-Barre town</t>
  </si>
  <si>
    <t>Washington-Berlin town</t>
  </si>
  <si>
    <t>Washington-Cabot town</t>
  </si>
  <si>
    <t>Washington-Calais town</t>
  </si>
  <si>
    <t>Washington-Duxbury town</t>
  </si>
  <si>
    <t>Washington-East Montpelier town</t>
  </si>
  <si>
    <t>Washington-Fayston town</t>
  </si>
  <si>
    <t>Washington-Middlesex town</t>
  </si>
  <si>
    <t>Washington-Montpelier city</t>
  </si>
  <si>
    <t>Washington-Moretown town</t>
  </si>
  <si>
    <t>Washington-Plainfield town</t>
  </si>
  <si>
    <t>Washington-Roxbury town</t>
  </si>
  <si>
    <t>Washington-Waitsfield town</t>
  </si>
  <si>
    <t>Washington-Warren town</t>
  </si>
  <si>
    <t>Washington-Waterbury town</t>
  </si>
  <si>
    <t>Washington-Woodbury town</t>
  </si>
  <si>
    <t>Washington-Worcester town</t>
  </si>
  <si>
    <t>Windham-Athens town</t>
  </si>
  <si>
    <t>Windham-Brattleboro town</t>
  </si>
  <si>
    <t>Windham-Brookline town</t>
  </si>
  <si>
    <t>Windham-Dover town</t>
  </si>
  <si>
    <t>Windham-Dummerston town</t>
  </si>
  <si>
    <t>Windham-Grafton town</t>
  </si>
  <si>
    <t>Windham-Guilford town</t>
  </si>
  <si>
    <t>Windham-Halifax town</t>
  </si>
  <si>
    <t>Windham-Jamaica town</t>
  </si>
  <si>
    <t>Windham-Londonderry town</t>
  </si>
  <si>
    <t>Windham-Marlboro town</t>
  </si>
  <si>
    <t>Windham-Newfane town</t>
  </si>
  <si>
    <t>Windham-Putney town</t>
  </si>
  <si>
    <t>Windham-Rockingham town</t>
  </si>
  <si>
    <t>Windham-Somerset town</t>
  </si>
  <si>
    <t>Windham-Stratton town</t>
  </si>
  <si>
    <t>Windham-Townshend town</t>
  </si>
  <si>
    <t>Windham-Vernon town</t>
  </si>
  <si>
    <t>Windham-Wardsboro town</t>
  </si>
  <si>
    <t>Windham-Westminster town</t>
  </si>
  <si>
    <t>Windham-Whitingham town</t>
  </si>
  <si>
    <t>Windham-Wilmington town</t>
  </si>
  <si>
    <t>Windsor-Andover town</t>
  </si>
  <si>
    <t>Windsor-Baltimore town</t>
  </si>
  <si>
    <t>Windsor-Barnard town</t>
  </si>
  <si>
    <t>Windsor-Bethel town</t>
  </si>
  <si>
    <t>Windsor-Bridgewater town</t>
  </si>
  <si>
    <t>Windsor-Cavendish town</t>
  </si>
  <si>
    <t>Windsor-Chester town</t>
  </si>
  <si>
    <t>Windsor-Hartford town</t>
  </si>
  <si>
    <t>Sagadahoc-Richmond town</t>
  </si>
  <si>
    <t>Sagadahoc-Topsham town</t>
  </si>
  <si>
    <t>Sagadahoc-West Bath town</t>
  </si>
  <si>
    <t>Sagadahoc-Woolwich town</t>
  </si>
  <si>
    <t>Somerset-Anson town</t>
  </si>
  <si>
    <t>Somerset-Athens town</t>
  </si>
  <si>
    <t>Somerset-Bingham town</t>
  </si>
  <si>
    <t>Somerset-Brighton plantation</t>
  </si>
  <si>
    <t>Somerset-Cambridge town</t>
  </si>
  <si>
    <t>Somerset-Canaan town</t>
  </si>
  <si>
    <t>Somerset-Caratunk town</t>
  </si>
  <si>
    <t>Somerset-Central Somerset UT</t>
  </si>
  <si>
    <t>Somerset-Cornville town</t>
  </si>
  <si>
    <t>Somerset-Dennistown plantation</t>
  </si>
  <si>
    <t>Somerset-Detroit town</t>
  </si>
  <si>
    <t>Somerset-Embden town</t>
  </si>
  <si>
    <t>Somerset-Fairfield town</t>
  </si>
  <si>
    <t>Somerset-Harmony town</t>
  </si>
  <si>
    <t>Somerset-Hartland town</t>
  </si>
  <si>
    <t>Somerset-Highland plantation</t>
  </si>
  <si>
    <t>Somerset-Jackman town</t>
  </si>
  <si>
    <t>Somerset-Madison town</t>
  </si>
  <si>
    <t>Somerset-Mercer town</t>
  </si>
  <si>
    <t>Somerset-Moose River town</t>
  </si>
  <si>
    <t>Somerset-Moscow town</t>
  </si>
  <si>
    <t>Somerset-New Portland town</t>
  </si>
  <si>
    <t>Somerset-Norridgewock town</t>
  </si>
  <si>
    <t>Somerset-Northeast Somerset UT</t>
  </si>
  <si>
    <t>Somerset-Northwest Somerset UT</t>
  </si>
  <si>
    <t>Somerset-Palmyra town</t>
  </si>
  <si>
    <t>Somerset-Pittsfield town</t>
  </si>
  <si>
    <t>Somerset-Pleasant Ridge plantation</t>
  </si>
  <si>
    <t>Somerset-Ripley town</t>
  </si>
  <si>
    <t>Somerset-St. Albans town</t>
  </si>
  <si>
    <t>Somerset-Seboomook Lake UT</t>
  </si>
  <si>
    <t>Somerset-Skowhegan town</t>
  </si>
  <si>
    <t>Somerset-Smithfield town</t>
  </si>
  <si>
    <t>Somerset-Solon town</t>
  </si>
  <si>
    <t>Somerset-Starks town</t>
  </si>
  <si>
    <t>Somerset-The Forks plantation</t>
  </si>
  <si>
    <t>Somerset-West Forks plantation</t>
  </si>
  <si>
    <t>Waldo-Belfast city</t>
  </si>
  <si>
    <t>Waldo-Belmont town</t>
  </si>
  <si>
    <t>Waldo-Brooks town</t>
  </si>
  <si>
    <t>Waldo-Burnham town</t>
  </si>
  <si>
    <t>Waldo-Frankfort town</t>
  </si>
  <si>
    <t>Waldo-Freedom town</t>
  </si>
  <si>
    <t>Waldo-Islesboro town</t>
  </si>
  <si>
    <t>Waldo-Jackson town</t>
  </si>
  <si>
    <t>Waldo-Knox town</t>
  </si>
  <si>
    <t>Waldo-Liberty town</t>
  </si>
  <si>
    <t>Waldo-Lincolnville town</t>
  </si>
  <si>
    <t>Waldo-Monroe town</t>
  </si>
  <si>
    <t>Waldo-Montville town</t>
  </si>
  <si>
    <t>Waldo-Morrill town</t>
  </si>
  <si>
    <t>Waldo-Northport town</t>
  </si>
  <si>
    <t>Waldo-Palermo town</t>
  </si>
  <si>
    <t>Waldo-Prospect town</t>
  </si>
  <si>
    <t>Waldo-Searsmont town</t>
  </si>
  <si>
    <t>Waldo-Searsport town</t>
  </si>
  <si>
    <t>Waldo-Stockton Springs town</t>
  </si>
  <si>
    <t>Waldo-Swanville town</t>
  </si>
  <si>
    <t>Waldo-Thorndike town</t>
  </si>
  <si>
    <t>Waldo-Troy town</t>
  </si>
  <si>
    <t>Waldo-Unity town</t>
  </si>
  <si>
    <t>Waldo-Waldo town</t>
  </si>
  <si>
    <t>Waldo-Winterport town</t>
  </si>
  <si>
    <t>Washington-Addison town</t>
  </si>
  <si>
    <t>Washington-Alexander town</t>
  </si>
  <si>
    <t>Washington-Baileyville town</t>
  </si>
  <si>
    <t>Washington-Baring plantation</t>
  </si>
  <si>
    <t>Washington-Beals town</t>
  </si>
  <si>
    <t>Washington-Beddington town</t>
  </si>
  <si>
    <t>Washington-Calais city</t>
  </si>
  <si>
    <t>Washington-Centerville town</t>
  </si>
  <si>
    <t>Washington-Charlotte town</t>
  </si>
  <si>
    <t>Washington-Cherryfield town</t>
  </si>
  <si>
    <t>Washington-Codyville plantation</t>
  </si>
  <si>
    <t>Washington-Columbia town</t>
  </si>
  <si>
    <t>Washington-Columbia Falls town</t>
  </si>
  <si>
    <t>Washington-Cooper town</t>
  </si>
  <si>
    <t>Washington-Crawford town</t>
  </si>
  <si>
    <t>Washington-Cutler town</t>
  </si>
  <si>
    <t>Washington-Danforth town</t>
  </si>
  <si>
    <t>Washington-Deblois town</t>
  </si>
  <si>
    <t>Washington-Dennysville town</t>
  </si>
  <si>
    <t xml:space="preserve">   Deferred Developer Fee - Sources</t>
  </si>
  <si>
    <t xml:space="preserve">   Deferred Developer Fee - Cumulative Repaid</t>
  </si>
  <si>
    <t>Coos-Millsfield township</t>
  </si>
  <si>
    <t>Coos-Northumberland town</t>
  </si>
  <si>
    <t>Coos-Odell township</t>
  </si>
  <si>
    <t>Coos-Pinkhams grant</t>
  </si>
  <si>
    <t>Coos-Pittsburg town</t>
  </si>
  <si>
    <t>Coos-Randolph town</t>
  </si>
  <si>
    <t>Coos-Sargents purchase</t>
  </si>
  <si>
    <t>Coos-Second College grant</t>
  </si>
  <si>
    <t>Coos-Shelburne town</t>
  </si>
  <si>
    <t>Coos-Stark town</t>
  </si>
  <si>
    <t>Coos-Stewartstown town</t>
  </si>
  <si>
    <t>Coos-Stratford town</t>
  </si>
  <si>
    <t>Coos-Success township</t>
  </si>
  <si>
    <t>Coos-Thompson and Meserves purchase</t>
  </si>
  <si>
    <t>Coos-Wentworth location</t>
  </si>
  <si>
    <t>Coos-Whitefield town</t>
  </si>
  <si>
    <t>Grafton-Alexandria town</t>
  </si>
  <si>
    <t>Grafton-Ashland town</t>
  </si>
  <si>
    <t>Grafton-Bath town</t>
  </si>
  <si>
    <t>Grafton-Benton town</t>
  </si>
  <si>
    <t>Grafton-Bethlehem town</t>
  </si>
  <si>
    <t>Grafton-Bridgewater town</t>
  </si>
  <si>
    <t>Grafton-Bristol town</t>
  </si>
  <si>
    <t>Grafton-Campton town</t>
  </si>
  <si>
    <t>Grafton-Canaan town</t>
  </si>
  <si>
    <t>Grafton-Dorchester town</t>
  </si>
  <si>
    <t>Grafton-Easton town</t>
  </si>
  <si>
    <t>Grafton-Ellsworth town</t>
  </si>
  <si>
    <t>Grafton-Enfield town</t>
  </si>
  <si>
    <t>Grafton-Franconia town</t>
  </si>
  <si>
    <t>Grafton-Grafton town</t>
  </si>
  <si>
    <t>Grafton-Groton town</t>
  </si>
  <si>
    <t>Grafton-Hanover town</t>
  </si>
  <si>
    <t>Grafton-Haverhill town</t>
  </si>
  <si>
    <t>Grafton-Hebron town</t>
  </si>
  <si>
    <t>Grafton-Holderness town</t>
  </si>
  <si>
    <t>Grafton-Landaff town</t>
  </si>
  <si>
    <t>Grafton-Lebanon city</t>
  </si>
  <si>
    <t>Grafton-Lincoln town</t>
  </si>
  <si>
    <t>Grafton-Lisbon town</t>
  </si>
  <si>
    <t>Grafton-Littleton town</t>
  </si>
  <si>
    <t>Grafton-Livermore town</t>
  </si>
  <si>
    <t>Grafton-Lyman town</t>
  </si>
  <si>
    <t>Grafton-Lyme town</t>
  </si>
  <si>
    <t>Grafton-Monroe town</t>
  </si>
  <si>
    <t>Grafton-Orange town</t>
  </si>
  <si>
    <t>Grafton-Orford town</t>
  </si>
  <si>
    <t>Grafton-Piermont town</t>
  </si>
  <si>
    <t>Grafton-Plymouth town</t>
  </si>
  <si>
    <t>Grafton-Rumney town</t>
  </si>
  <si>
    <t>Grafton-Sugar Hill town</t>
  </si>
  <si>
    <t>Grafton-Thornton town</t>
  </si>
  <si>
    <t>Grafton-Warren town</t>
  </si>
  <si>
    <t>Grafton-Waterville Valley town</t>
  </si>
  <si>
    <t>Grafton-Wentworth town</t>
  </si>
  <si>
    <t>Grafton-Woodstock town</t>
  </si>
  <si>
    <t>Hillsborough-Amherst town</t>
  </si>
  <si>
    <t>Hillsborough-Antrim town</t>
  </si>
  <si>
    <t>Hillsborough-Bedford town</t>
  </si>
  <si>
    <t>Hillsborough-Bennington town</t>
  </si>
  <si>
    <t>Hillsborough-Brookline town</t>
  </si>
  <si>
    <t>Hillsborough-Deering town</t>
  </si>
  <si>
    <t>Hillsborough-Francestown town</t>
  </si>
  <si>
    <t>Hillsborough-Goffstown town</t>
  </si>
  <si>
    <t>Hillsborough-Greenfield town</t>
  </si>
  <si>
    <t>Hillsborough-Greenville town</t>
  </si>
  <si>
    <t>Hillsborough-Hancock town</t>
  </si>
  <si>
    <t>Hillsborough-Hillsborough town</t>
  </si>
  <si>
    <t>Hillsborough-Hollis town</t>
  </si>
  <si>
    <t>Hillsborough-Hudson town</t>
  </si>
  <si>
    <t>Hillsborough-Litchfield town</t>
  </si>
  <si>
    <t>Hillsborough-Lyndeborough town</t>
  </si>
  <si>
    <t>Hillsborough-Manchester city</t>
  </si>
  <si>
    <t>Hillsborough-Mason town</t>
  </si>
  <si>
    <t>Hillsborough-Merrimack town</t>
  </si>
  <si>
    <t>Hillsborough-Milford town</t>
  </si>
  <si>
    <t>Hillsborough-Mont Vernon town</t>
  </si>
  <si>
    <t>Hillsborough-Nashua city</t>
  </si>
  <si>
    <t>Hillsborough-New Boston town</t>
  </si>
  <si>
    <t>Hillsborough-New Ipswich town</t>
  </si>
  <si>
    <t>Hillsborough-Pelham town</t>
  </si>
  <si>
    <t>Hillsborough-Peterborough town</t>
  </si>
  <si>
    <t>Hillsborough-Sharon town</t>
  </si>
  <si>
    <t>Hillsborough-Temple town</t>
  </si>
  <si>
    <t>Hillsborough-Weare town</t>
  </si>
  <si>
    <t>Hillsborough-Wilton town</t>
  </si>
  <si>
    <t>Hillsborough-Windsor town</t>
  </si>
  <si>
    <t>Merrimack-Allenstown town</t>
  </si>
  <si>
    <t>Merrimack-Andover town</t>
  </si>
  <si>
    <t>Merrimack-Boscawen town</t>
  </si>
  <si>
    <t>Merrimack-Bow town</t>
  </si>
  <si>
    <t>Merrimack-Bradford town</t>
  </si>
  <si>
    <t>Merrimack-Canterbury town</t>
  </si>
  <si>
    <t>Merrimack-Chichester town</t>
  </si>
  <si>
    <t>Merrimack-Concord city</t>
  </si>
  <si>
    <t>Merrimack-Danbury town</t>
  </si>
  <si>
    <t>Merrimack-Dunbarton town</t>
  </si>
  <si>
    <t>Merrimack-Epsom town</t>
  </si>
  <si>
    <t>Merrimack-Franklin city</t>
  </si>
  <si>
    <t>Merrimack-Henniker town</t>
  </si>
  <si>
    <t>Merrimack-Hill town</t>
  </si>
  <si>
    <t>Merrimack-Hooksett town</t>
  </si>
  <si>
    <t>Merrimack-Hopkinton town</t>
  </si>
  <si>
    <t>Merrimack-Loudon town</t>
  </si>
  <si>
    <t>Merrimack-Newbury town</t>
  </si>
  <si>
    <t>Merrimack-New London town</t>
  </si>
  <si>
    <t>Merrimack-Northfield town</t>
  </si>
  <si>
    <t>Kennebec-Farmingdale town</t>
  </si>
  <si>
    <t>Kennebec-Fayette town</t>
  </si>
  <si>
    <t>Kennebec-Gardiner city</t>
  </si>
  <si>
    <t>Kennebec-Hallowell city</t>
  </si>
  <si>
    <t>Kennebec-Litchfield town</t>
  </si>
  <si>
    <t>Kennebec-Manchester town</t>
  </si>
  <si>
    <t>Kennebec-Monmouth town</t>
  </si>
  <si>
    <t>Kennebec-Mount Vernon town</t>
  </si>
  <si>
    <t>Kennebec-Oakland town</t>
  </si>
  <si>
    <t>Kennebec-Pittston town</t>
  </si>
  <si>
    <t>Kennebec-Randolph town</t>
  </si>
  <si>
    <t>Kennebec-Readfield town</t>
  </si>
  <si>
    <t>Kennebec-Rome town</t>
  </si>
  <si>
    <t>Kennebec-Sidney town</t>
  </si>
  <si>
    <t>Kennebec-Unity UT</t>
  </si>
  <si>
    <t>Kennebec-Vassalboro town</t>
  </si>
  <si>
    <t>Kennebec-Vienna town</t>
  </si>
  <si>
    <t>Kennebec-Waterville city</t>
  </si>
  <si>
    <t>Kennebec-Wayne town</t>
  </si>
  <si>
    <t>Kennebec-West Gardiner town</t>
  </si>
  <si>
    <t>Kennebec-Windsor town</t>
  </si>
  <si>
    <t>Kennebec-Winslow town</t>
  </si>
  <si>
    <t>Kennebec-Winthrop town</t>
  </si>
  <si>
    <t>Knox-Appleton town</t>
  </si>
  <si>
    <t>Knox-Camden town</t>
  </si>
  <si>
    <t>Knox-Criehaven UT</t>
  </si>
  <si>
    <t>Knox-Cushing town</t>
  </si>
  <si>
    <t>Knox-Friendship town</t>
  </si>
  <si>
    <t>Knox-Hope town</t>
  </si>
  <si>
    <t>Knox-Isle au Haut town</t>
  </si>
  <si>
    <t>Knox-Matinicus Isle plantation</t>
  </si>
  <si>
    <t>Knox-North Haven town</t>
  </si>
  <si>
    <t>Knox-Owls Head town</t>
  </si>
  <si>
    <t>Knox-Rockland city</t>
  </si>
  <si>
    <t>Knox-Rockport town</t>
  </si>
  <si>
    <t>Knox-St. George town</t>
  </si>
  <si>
    <t>Knox-South Thomaston town</t>
  </si>
  <si>
    <t>Knox-Thomaston town</t>
  </si>
  <si>
    <t>Knox-Union town</t>
  </si>
  <si>
    <t>Knox-Vinalhaven town</t>
  </si>
  <si>
    <t>Knox-Warren town</t>
  </si>
  <si>
    <t>Knox-Washington town</t>
  </si>
  <si>
    <t>Lincoln-Alna town</t>
  </si>
  <si>
    <t>Lincoln-Boothbay town</t>
  </si>
  <si>
    <t>Lincoln-Boothbay Harbor town</t>
  </si>
  <si>
    <t>Lincoln-Bremen town</t>
  </si>
  <si>
    <t>Lincoln-Bristol town</t>
  </si>
  <si>
    <t>Lincoln-Damariscotta town</t>
  </si>
  <si>
    <t>Lincoln-Dresden town</t>
  </si>
  <si>
    <t>Lincoln-Edgecomb town</t>
  </si>
  <si>
    <t>Lincoln-Hibberts gore</t>
  </si>
  <si>
    <t>Lincoln-Jefferson town</t>
  </si>
  <si>
    <t>Lincoln-Monhegan plantation</t>
  </si>
  <si>
    <t>Lincoln-Newcastle town</t>
  </si>
  <si>
    <t>Lincoln-Nobleboro town</t>
  </si>
  <si>
    <t>Lincoln-Somerville town</t>
  </si>
  <si>
    <t>Lincoln-South Bristol town</t>
  </si>
  <si>
    <t>Lincoln-Southport town</t>
  </si>
  <si>
    <t>Lincoln-Waldoboro town</t>
  </si>
  <si>
    <t>Lincoln-Whitefield town</t>
  </si>
  <si>
    <t>Lincoln-Wiscasset town</t>
  </si>
  <si>
    <t>Oxford-Andover town</t>
  </si>
  <si>
    <t>Oxford-Bethel town</t>
  </si>
  <si>
    <t>Oxford-Brownfield town</t>
  </si>
  <si>
    <t>Oxford-Buckfield town</t>
  </si>
  <si>
    <t>Oxford-Byron town</t>
  </si>
  <si>
    <t>Oxford-Canton town</t>
  </si>
  <si>
    <t>Oxford-Denmark town</t>
  </si>
  <si>
    <t>Oxford-Dixfield town</t>
  </si>
  <si>
    <t>Oxford-Fryeburg town</t>
  </si>
  <si>
    <t>Oxford-Gilead town</t>
  </si>
  <si>
    <t>Oxford-Greenwood town</t>
  </si>
  <si>
    <t>Oxford-Hanover town</t>
  </si>
  <si>
    <t>Oxford-Hartford town</t>
  </si>
  <si>
    <t>Oxford-Hebron town</t>
  </si>
  <si>
    <t>Oxford-Hiram town</t>
  </si>
  <si>
    <t>Oxford-Lincoln plantation</t>
  </si>
  <si>
    <t>Oxford-Lovell town</t>
  </si>
  <si>
    <t>Oxford-Magalloway plantation</t>
  </si>
  <si>
    <t>Oxford-Mexico town</t>
  </si>
  <si>
    <t>Oxford-Milton UT</t>
  </si>
  <si>
    <t>Rehabilitation Square Footage</t>
  </si>
  <si>
    <t>New Construction Units</t>
  </si>
  <si>
    <t>New Construction Square Footage</t>
  </si>
  <si>
    <t>Total Square Footage</t>
  </si>
  <si>
    <t>Rehabilitation</t>
  </si>
  <si>
    <t>Description of Work</t>
  </si>
  <si>
    <t>Concrete</t>
  </si>
  <si>
    <t>Masonry</t>
  </si>
  <si>
    <t>Metals</t>
  </si>
  <si>
    <t>Rough Carpentry</t>
  </si>
  <si>
    <t>Exterior Doors, Windows, Glass</t>
  </si>
  <si>
    <t>Waterproofing</t>
  </si>
  <si>
    <t>Insulation</t>
  </si>
  <si>
    <t>Roofing and Sheet Metal</t>
  </si>
  <si>
    <t>Siding</t>
  </si>
  <si>
    <t>Finish Carpentry</t>
  </si>
  <si>
    <t>Interior Doors and Frames</t>
  </si>
  <si>
    <t>Lath and Plaster</t>
  </si>
  <si>
    <t>Drywall</t>
  </si>
  <si>
    <t>Tile Work</t>
  </si>
  <si>
    <t>Acoustical</t>
  </si>
  <si>
    <t>Carpeting</t>
  </si>
  <si>
    <t>Resilient Floor</t>
  </si>
  <si>
    <t>Painting and Decorating</t>
  </si>
  <si>
    <t>Specialties and Furnishings</t>
  </si>
  <si>
    <t>Special Equipment</t>
  </si>
  <si>
    <t>Appliances</t>
  </si>
  <si>
    <t>Special Construction</t>
  </si>
  <si>
    <t>Elevators</t>
  </si>
  <si>
    <t>Penobscot-Corinth town</t>
  </si>
  <si>
    <t>Penobscot-Dexter town</t>
  </si>
  <si>
    <t>Penobscot-Dixmont town</t>
  </si>
  <si>
    <t>Penobscot-Drew plantation</t>
  </si>
  <si>
    <t>Penobscot-East Central Penobscot UT</t>
  </si>
  <si>
    <t>Penobscot-East Millinocket town</t>
  </si>
  <si>
    <t>Penobscot-Eddington town</t>
  </si>
  <si>
    <t>Penobscot-Edinburg town</t>
  </si>
  <si>
    <t>Penobscot-Enfield town</t>
  </si>
  <si>
    <t>Penobscot-Etna town</t>
  </si>
  <si>
    <t>Penobscot-Exeter town</t>
  </si>
  <si>
    <t>Penobscot-Garland town</t>
  </si>
  <si>
    <t>Penobscot-Glenburn town</t>
  </si>
  <si>
    <t>Penobscot-Greenbush town</t>
  </si>
  <si>
    <t>Penobscot-Hampden town</t>
  </si>
  <si>
    <t>Penobscot-Hermon town</t>
  </si>
  <si>
    <t>Penobscot-Holden town</t>
  </si>
  <si>
    <t>Penobscot-Howland town</t>
  </si>
  <si>
    <t>Penobscot-Hudson town</t>
  </si>
  <si>
    <t>Penobscot-Kenduskeag town</t>
  </si>
  <si>
    <t>Penobscot-Kingman UT</t>
  </si>
  <si>
    <t>Penobscot-Lagrange town</t>
  </si>
  <si>
    <t>Penobscot-Lakeville town</t>
  </si>
  <si>
    <t>Penobscot-Lee town</t>
  </si>
  <si>
    <t>Penobscot-Levant town</t>
  </si>
  <si>
    <t>Penobscot-Lincoln town</t>
  </si>
  <si>
    <t>Penobscot-Lowell town</t>
  </si>
  <si>
    <t>Penobscot-Mattawamkeag town</t>
  </si>
  <si>
    <t>Penobscot-Maxfield town</t>
  </si>
  <si>
    <t>Penobscot-Medway town</t>
  </si>
  <si>
    <t>Penobscot-Milford town</t>
  </si>
  <si>
    <t>Penobscot-Millinocket town</t>
  </si>
  <si>
    <t>Penobscot-Mount Chase town</t>
  </si>
  <si>
    <t>Penobscot-Newburgh town</t>
  </si>
  <si>
    <t>Penobscot-Newport town</t>
  </si>
  <si>
    <t>Penobscot-North Penobscot UT</t>
  </si>
  <si>
    <t>Penobscot-Old Town city</t>
  </si>
  <si>
    <t>Penobscot-Orono town</t>
  </si>
  <si>
    <t>Penobscot-Orrington town</t>
  </si>
  <si>
    <t>Penobscot-Passadumkeag town</t>
  </si>
  <si>
    <t>Penobscot-Patten town</t>
  </si>
  <si>
    <t>Penobscot-Penobscot Indian Island Reservation</t>
  </si>
  <si>
    <t>Penobscot-Plymouth town</t>
  </si>
  <si>
    <t>Penobscot-Prentiss UT</t>
  </si>
  <si>
    <t>Penobscot-Seboeis plantation</t>
  </si>
  <si>
    <t>Penobscot-Springfield town</t>
  </si>
  <si>
    <t>Penobscot-Stacyville town</t>
  </si>
  <si>
    <t>Penobscot-Stetson town</t>
  </si>
  <si>
    <t>Penobscot-Twombly UT</t>
  </si>
  <si>
    <t>Penobscot-Veazie town</t>
  </si>
  <si>
    <t>Penobscot-Webster plantation</t>
  </si>
  <si>
    <t>Penobscot-Whitney UT</t>
  </si>
  <si>
    <t>Penobscot-Winn town</t>
  </si>
  <si>
    <t>Penobscot-Woodville town</t>
  </si>
  <si>
    <t>Piscataquis-Abbot town</t>
  </si>
  <si>
    <t>Piscataquis-Atkinson town</t>
  </si>
  <si>
    <t>Piscataquis-Beaver Cove town</t>
  </si>
  <si>
    <t>Caledonia-Walden town</t>
  </si>
  <si>
    <t>Caledonia-Waterford town</t>
  </si>
  <si>
    <t>Caledonia-Wheelock town</t>
  </si>
  <si>
    <t>Chittenden-Bolton town</t>
  </si>
  <si>
    <t>Chittenden-Buels gore</t>
  </si>
  <si>
    <t>Chittenden-Burlington city</t>
  </si>
  <si>
    <t>Chittenden-Charlotte town</t>
  </si>
  <si>
    <t>Chittenden-Colchester town</t>
  </si>
  <si>
    <t>Chittenden-Essex town</t>
  </si>
  <si>
    <t>Chittenden-Hinesburg town</t>
  </si>
  <si>
    <t>Chittenden-Huntington town</t>
  </si>
  <si>
    <t>Chittenden-Jericho town</t>
  </si>
  <si>
    <t>Chittenden-Milton town</t>
  </si>
  <si>
    <t>Chittenden-Richmond town</t>
  </si>
  <si>
    <t>Chittenden-St. George town</t>
  </si>
  <si>
    <t>Chittenden-Shelburne town</t>
  </si>
  <si>
    <t>Chittenden-South Burlington city</t>
  </si>
  <si>
    <t>Chittenden-Underhill town</t>
  </si>
  <si>
    <t>Chittenden-Westford town</t>
  </si>
  <si>
    <t>Chittenden-Williston town</t>
  </si>
  <si>
    <t>Chittenden-Winooski city</t>
  </si>
  <si>
    <t>Essex-Averill town</t>
  </si>
  <si>
    <t>Essex-Avery's gore</t>
  </si>
  <si>
    <t>Essex-Bloomfield town</t>
  </si>
  <si>
    <t>Essex-Brighton town</t>
  </si>
  <si>
    <t>Essex-Brunswick town</t>
  </si>
  <si>
    <t>Essex-Canaan town</t>
  </si>
  <si>
    <t>Essex-Concord town</t>
  </si>
  <si>
    <t>Essex-East Haven town</t>
  </si>
  <si>
    <t>Essex-Ferdinand town</t>
  </si>
  <si>
    <t>Essex-Granby town</t>
  </si>
  <si>
    <t>Essex-Guildhall town</t>
  </si>
  <si>
    <t>Essex-Lemington town</t>
  </si>
  <si>
    <t>Essex-Lewis town</t>
  </si>
  <si>
    <t>Essex-Lunenburg town</t>
  </si>
  <si>
    <t>Essex-Maidstone town</t>
  </si>
  <si>
    <t>Essex-Norton town</t>
  </si>
  <si>
    <t>Essex-Victory town</t>
  </si>
  <si>
    <t>Essex-Warner's grant</t>
  </si>
  <si>
    <t>Essex-Warren's gore</t>
  </si>
  <si>
    <t>Franklin-Bakersfield town</t>
  </si>
  <si>
    <t>Franklin-Berkshire town</t>
  </si>
  <si>
    <t>Franklin-Enosburg town</t>
  </si>
  <si>
    <t>Franklin-Fairfax town</t>
  </si>
  <si>
    <t>Franklin-Fairfield town</t>
  </si>
  <si>
    <t>Franklin-Fletcher town</t>
  </si>
  <si>
    <t>Franklin-Franklin town</t>
  </si>
  <si>
    <t>Franklin-Georgia town</t>
  </si>
  <si>
    <t>Franklin-Highgate town</t>
  </si>
  <si>
    <t>Franklin-Montgomery town</t>
  </si>
  <si>
    <t>Franklin-Richford town</t>
  </si>
  <si>
    <t>Franklin-St. Albans city</t>
  </si>
  <si>
    <t>Franklin-St. Albans town</t>
  </si>
  <si>
    <t>Franklin-Sheldon town</t>
  </si>
  <si>
    <t>Franklin-Swanton town</t>
  </si>
  <si>
    <t>Grand Isle-Alburg town</t>
  </si>
  <si>
    <t>Grand Isle-Grand Isle town</t>
  </si>
  <si>
    <t>Grand Isle-Isle La Motte town</t>
  </si>
  <si>
    <t>Grand Isle-North Hero town</t>
  </si>
  <si>
    <t>Grand Isle-South Hero town</t>
  </si>
  <si>
    <t>Lamoille-Belvidere town</t>
  </si>
  <si>
    <t>Lamoille-Cambridge town</t>
  </si>
  <si>
    <t>Lamoille-Eden town</t>
  </si>
  <si>
    <t>Lamoille-Elmore town</t>
  </si>
  <si>
    <t>Lamoille-Hyde Park town</t>
  </si>
  <si>
    <t>Lamoille-Johnson town</t>
  </si>
  <si>
    <t>Lamoille-Morristown town</t>
  </si>
  <si>
    <t>Lamoille-Stowe town</t>
  </si>
  <si>
    <t>Lamoille-Waterville town</t>
  </si>
  <si>
    <t>Lamoille-Wolcott town</t>
  </si>
  <si>
    <t>Orange-Bradford town</t>
  </si>
  <si>
    <t>Orange-Braintree town</t>
  </si>
  <si>
    <t>Orange-Brookfield town</t>
  </si>
  <si>
    <t>Orange-Chelsea town</t>
  </si>
  <si>
    <t>Orange-Corinth town</t>
  </si>
  <si>
    <t>Orange-Fairlee town</t>
  </si>
  <si>
    <t>Orange-Newbury town</t>
  </si>
  <si>
    <t>Orange-Orange town</t>
  </si>
  <si>
    <t>Orange-Randolph town</t>
  </si>
  <si>
    <t>Orange-Strafford town</t>
  </si>
  <si>
    <t>Orange-Thetford town</t>
  </si>
  <si>
    <t>Orange-Topsham town</t>
  </si>
  <si>
    <t>Orange-Tunbridge town</t>
  </si>
  <si>
    <t>Orange-Vershire town</t>
  </si>
  <si>
    <t>Orange-Washington town</t>
  </si>
  <si>
    <t>Orange-West Fairlee town</t>
  </si>
  <si>
    <t>Orange-Williamstown town</t>
  </si>
  <si>
    <t>Orleans-Albany town</t>
  </si>
  <si>
    <t>Orleans-Barton town</t>
  </si>
  <si>
    <t>Orleans-Brownington town</t>
  </si>
  <si>
    <t>Orleans-Charleston town</t>
  </si>
  <si>
    <t>Orleans-Coventry town</t>
  </si>
  <si>
    <t>Orleans-Craftsbury town</t>
  </si>
  <si>
    <t>Orleans-Derby town</t>
  </si>
  <si>
    <t>Orleans-Glover town</t>
  </si>
  <si>
    <t>Orleans-Greensboro town</t>
  </si>
  <si>
    <t>Orleans-Holland town</t>
  </si>
  <si>
    <t>Orleans-Irasburg town</t>
  </si>
  <si>
    <t>Orleans-Jay town</t>
  </si>
  <si>
    <t>Orleans-Lowell town</t>
  </si>
  <si>
    <t>Orleans-Morgan town</t>
  </si>
  <si>
    <t>Orleans-Newport city</t>
  </si>
  <si>
    <t>Orleans-Newport town</t>
  </si>
  <si>
    <t>Orleans-Troy town</t>
  </si>
  <si>
    <t>Orleans-Westfield town</t>
  </si>
  <si>
    <t>Windsor-Hartland town</t>
  </si>
  <si>
    <t>Windsor-Ludlow town</t>
  </si>
  <si>
    <t>Windsor-Norwich town</t>
  </si>
  <si>
    <t>Windsor-Plymouth town</t>
  </si>
  <si>
    <t>Windsor-Pomfret town</t>
  </si>
  <si>
    <t>Windsor-Reading town</t>
  </si>
  <si>
    <t>Windsor-Rochester town</t>
  </si>
  <si>
    <t>Windsor-Royalton town</t>
  </si>
  <si>
    <t>Windsor-Sharon town</t>
  </si>
  <si>
    <t>Windsor-Springfield town</t>
  </si>
  <si>
    <t>Windsor-Stockbridge town</t>
  </si>
  <si>
    <t>Windsor-Weathersfield town</t>
  </si>
  <si>
    <t>Windsor-Weston town</t>
  </si>
  <si>
    <t>Windsor-West Windsor town</t>
  </si>
  <si>
    <t>Windsor-Windsor town</t>
  </si>
  <si>
    <t>Windsor-Woodstock town</t>
  </si>
  <si>
    <t>Aroostook-Wade town</t>
  </si>
  <si>
    <t>Aroostook-Wallagrass town</t>
  </si>
  <si>
    <t>Aroostook-Washburn town</t>
  </si>
  <si>
    <t>Aroostook-Westfield town</t>
  </si>
  <si>
    <t>Aroostook-Westmanland town</t>
  </si>
  <si>
    <t>Aroostook-Weston town</t>
  </si>
  <si>
    <t>Aroostook-Winterville plantation</t>
  </si>
  <si>
    <t>Aroostook-Woodland town</t>
  </si>
  <si>
    <t>Cumberland-Baldwin town</t>
  </si>
  <si>
    <t>Cumberland-Bridgton town</t>
  </si>
  <si>
    <t>Cumberland-Brunswick town</t>
  </si>
  <si>
    <t>Cumberland-Cape Elizabeth town</t>
  </si>
  <si>
    <t>Cumberland-Casco town</t>
  </si>
  <si>
    <t>Cumberland-Cumberland town</t>
  </si>
  <si>
    <t>Cumberland-Falmouth town</t>
  </si>
  <si>
    <t>Cumberland-Freeport town</t>
  </si>
  <si>
    <t>Cumberland-Frye Island town</t>
  </si>
  <si>
    <t>Cumberland-Gorham town</t>
  </si>
  <si>
    <t>Cumberland-Gray town</t>
  </si>
  <si>
    <t>Cumberland-Harpswell town</t>
  </si>
  <si>
    <t>Cumberland-Harrison town</t>
  </si>
  <si>
    <t>Cumberland-Long Island town</t>
  </si>
  <si>
    <t>Cumberland-Naples town</t>
  </si>
  <si>
    <t>Cumberland-New Gloucester town</t>
  </si>
  <si>
    <t>Cumberland-North Yarmouth town</t>
  </si>
  <si>
    <t>Cumberland-Portland city</t>
  </si>
  <si>
    <t>Cumberland-Pownal town</t>
  </si>
  <si>
    <t>Cumberland-Raymond town</t>
  </si>
  <si>
    <t>Cumberland-Scarborough town</t>
  </si>
  <si>
    <t>Cumberland-Sebago town</t>
  </si>
  <si>
    <t>Cumberland-South Portland city</t>
  </si>
  <si>
    <t>Cumberland-Standish town</t>
  </si>
  <si>
    <t>Cumberland-Westbrook city</t>
  </si>
  <si>
    <t>Cumberland-Windham town</t>
  </si>
  <si>
    <t>Cumberland-Yarmouth town</t>
  </si>
  <si>
    <t>Franklin-Avon town</t>
  </si>
  <si>
    <t>Franklin-Carrabassett Valley town</t>
  </si>
  <si>
    <t>Franklin-Carthage town</t>
  </si>
  <si>
    <t>Franklin-Chesterville town</t>
  </si>
  <si>
    <t>Franklin-Coplin plantation</t>
  </si>
  <si>
    <t>Franklin-Dallas plantation</t>
  </si>
  <si>
    <t>Franklin-East Central Franklin UT</t>
  </si>
  <si>
    <t>Franklin-Eustis town</t>
  </si>
  <si>
    <t>Franklin-Farmington town</t>
  </si>
  <si>
    <t>Franklin-Industry town</t>
  </si>
  <si>
    <t>Franklin-Jay town</t>
  </si>
  <si>
    <t>Franklin-Kingfield town</t>
  </si>
  <si>
    <t>Franklin-Madrid town</t>
  </si>
  <si>
    <t>Franklin-New Sharon town</t>
  </si>
  <si>
    <t>Franklin-New Vineyard town</t>
  </si>
  <si>
    <t>Franklin-North Franklin UT</t>
  </si>
  <si>
    <t>Franklin-Phillips town</t>
  </si>
  <si>
    <t>Franklin-Rangeley town</t>
  </si>
  <si>
    <t>Franklin-Rangeley plantation</t>
  </si>
  <si>
    <t>Franklin-Sandy River plantation</t>
  </si>
  <si>
    <t>Franklin-South Franklin UT</t>
  </si>
  <si>
    <t>Franklin-Strong town</t>
  </si>
  <si>
    <t>Franklin-Temple town</t>
  </si>
  <si>
    <t>Franklin-Weld town</t>
  </si>
  <si>
    <t>Franklin-West Central Franklin UT</t>
  </si>
  <si>
    <t>Franklin-Wilton town</t>
  </si>
  <si>
    <t>Franklin-Wyman UT</t>
  </si>
  <si>
    <t>Hancock-Amherst town</t>
  </si>
  <si>
    <t>Hancock-Aurora town</t>
  </si>
  <si>
    <t>Hancock-Bar Harbor town</t>
  </si>
  <si>
    <t>Hancock-Blue Hill town</t>
  </si>
  <si>
    <t>Hancock-Brooklin town</t>
  </si>
  <si>
    <t>Hancock-Brooksville town</t>
  </si>
  <si>
    <t>Hancock-Bucksport town</t>
  </si>
  <si>
    <t>Hancock-Castine town</t>
  </si>
  <si>
    <t>Hancock-Central Hancock UT</t>
  </si>
  <si>
    <t>Hancock-Cranberry Isles town</t>
  </si>
  <si>
    <t>Hancock-Dedham town</t>
  </si>
  <si>
    <t>Hancock-Deer Isle town</t>
  </si>
  <si>
    <t>Hancock-Eastbrook town</t>
  </si>
  <si>
    <t>Hancock-East Hancock UT</t>
  </si>
  <si>
    <t>Hancock-Ellsworth city</t>
  </si>
  <si>
    <t>Hancock-Franklin town</t>
  </si>
  <si>
    <t>Hancock-Frenchboro town</t>
  </si>
  <si>
    <t>Hancock-Gouldsboro town</t>
  </si>
  <si>
    <t>Hancock-Great Pond town</t>
  </si>
  <si>
    <t>Hancock-Hancock town</t>
  </si>
  <si>
    <t>Hancock-Lamoine town</t>
  </si>
  <si>
    <t>Hancock-Mariaville town</t>
  </si>
  <si>
    <t>Hancock-Mount Desert town</t>
  </si>
  <si>
    <t>Hancock-Northwest Hancock UT</t>
  </si>
  <si>
    <t>Hancock-Orland town</t>
  </si>
  <si>
    <t>Hancock-Osborn town</t>
  </si>
  <si>
    <t>Hancock-Otis town</t>
  </si>
  <si>
    <t>Hancock-Penobscot town</t>
  </si>
  <si>
    <t>Hancock-Sedgwick town</t>
  </si>
  <si>
    <t>Hancock-Sorrento town</t>
  </si>
  <si>
    <t>Hancock-Southwest Harbor town</t>
  </si>
  <si>
    <t>Hancock-Stonington town</t>
  </si>
  <si>
    <t>Hancock-Sullivan town</t>
  </si>
  <si>
    <t>Hancock-Surry town</t>
  </si>
  <si>
    <t>Hancock-Swans Island town</t>
  </si>
  <si>
    <t>Hancock-Tremont town</t>
  </si>
  <si>
    <t>Hancock-Trenton town</t>
  </si>
  <si>
    <t>Hancock-Waltham town</t>
  </si>
  <si>
    <t>Hancock-Winter Harbor town</t>
  </si>
  <si>
    <t>Kennebec-Albion town</t>
  </si>
  <si>
    <t>Kennebec-Augusta city</t>
  </si>
  <si>
    <t>Kennebec-Belgrade town</t>
  </si>
  <si>
    <t>Kennebec-Benton town</t>
  </si>
  <si>
    <t>Kennebec-Chelsea town</t>
  </si>
  <si>
    <t>Kennebec-China town</t>
  </si>
  <si>
    <t>Kennebec-Clinton town</t>
  </si>
  <si>
    <t>Oxford-Newry town</t>
  </si>
  <si>
    <t>Oxford-North Oxford UT</t>
  </si>
  <si>
    <t>Oxford-Norway town</t>
  </si>
  <si>
    <t>Oxford-Otisfield town</t>
  </si>
  <si>
    <t>Oxford-Oxford town</t>
  </si>
  <si>
    <t>Oxford-Paris town</t>
  </si>
  <si>
    <t>Oxford-Peru town</t>
  </si>
  <si>
    <t>Oxford-Porter town</t>
  </si>
  <si>
    <t>Oxford-Roxbury town</t>
  </si>
  <si>
    <t>Oxford-Rumford town</t>
  </si>
  <si>
    <t>Oxford-South Oxford UT</t>
  </si>
  <si>
    <t>Oxford-Stoneham town</t>
  </si>
  <si>
    <t>Oxford-Stow town</t>
  </si>
  <si>
    <t>Oxford-Sumner town</t>
  </si>
  <si>
    <t>Oxford-Sweden town</t>
  </si>
  <si>
    <t>Oxford-Upton town</t>
  </si>
  <si>
    <t>Oxford-Waterford town</t>
  </si>
  <si>
    <t>Oxford-West Paris town</t>
  </si>
  <si>
    <t>Oxford-Woodstock town</t>
  </si>
  <si>
    <t>Penobscot-Alton town</t>
  </si>
  <si>
    <t>Penobscot-Argyle UT</t>
  </si>
  <si>
    <t>Penobscot-Bangor city</t>
  </si>
  <si>
    <t>Penobscot-Bradford town</t>
  </si>
  <si>
    <t>Penobscot-Bradley town</t>
  </si>
  <si>
    <t>Penobscot-Brewer city</t>
  </si>
  <si>
    <t>Penobscot-Burlington town</t>
  </si>
  <si>
    <t>Penobscot-Carmel town</t>
  </si>
  <si>
    <t>Penobscot-Carroll plantation</t>
  </si>
  <si>
    <t>Penobscot-Charleston town</t>
  </si>
  <si>
    <t>Penobscot-Chester town</t>
  </si>
  <si>
    <t>Penobscot-Clifton town</t>
  </si>
  <si>
    <t>Penobscot-Corinna town</t>
  </si>
  <si>
    <t>Number of actual bedrooms in each building</t>
  </si>
  <si>
    <t>Cost Guidelines (C*L)</t>
  </si>
  <si>
    <t>15 Year Average</t>
  </si>
  <si>
    <t>Cumulative cash flow/unit/year:</t>
  </si>
  <si>
    <t>Number of separate households living in building, excluding caregivers.   (Recommend using minimum household size during 15-year retention period.)</t>
  </si>
  <si>
    <t>N</t>
  </si>
  <si>
    <t>Rental Income</t>
  </si>
  <si>
    <t>Out of District</t>
  </si>
  <si>
    <t>Look Up</t>
  </si>
  <si>
    <t>60% Units</t>
  </si>
  <si>
    <t>50% Units</t>
  </si>
  <si>
    <t>80% Units</t>
  </si>
  <si>
    <t>Mkt Units</t>
  </si>
  <si>
    <t>Number of buildings in this project:</t>
  </si>
  <si>
    <t>Bldg 1</t>
  </si>
  <si>
    <t>Bldg 2</t>
  </si>
  <si>
    <t>Bldg 3</t>
  </si>
  <si>
    <t>Total</t>
  </si>
  <si>
    <t>Tenant Rent Share</t>
  </si>
  <si>
    <t>Will project be operated as a group home, as defined above?</t>
  </si>
  <si>
    <t>Describe living arrangements:</t>
  </si>
  <si>
    <t>Tab</t>
  </si>
  <si>
    <t>Instructions</t>
  </si>
  <si>
    <t>Sources</t>
  </si>
  <si>
    <t xml:space="preserve">Staffing Assumptions / Comments </t>
  </si>
  <si>
    <t>Group Home</t>
  </si>
  <si>
    <t># of   Units</t>
  </si>
  <si>
    <t>Provide information in the adjacent grid for each building:</t>
  </si>
  <si>
    <t xml:space="preserve">Debt Service - Commercial Space </t>
  </si>
  <si>
    <t>Cash Flow -Commercial Space</t>
  </si>
  <si>
    <t>Total Monthly Rent</t>
  </si>
  <si>
    <t>Totals can be found at top of page!</t>
  </si>
  <si>
    <t xml:space="preserve">If the project relies on rental subsidies or operating grants that are not committed for the entire 15-year retention period, describe contingency plan if the grants and/or subsidies are not renewed. </t>
  </si>
  <si>
    <t>Development Cost</t>
  </si>
  <si>
    <t>Operating Expenses</t>
  </si>
  <si>
    <t>Application Instructions:</t>
  </si>
  <si>
    <t xml:space="preserve">If project is financed with soft debt, please explain terms of repayment.  </t>
  </si>
  <si>
    <t xml:space="preserve">Total  </t>
  </si>
  <si>
    <t xml:space="preserve">L. Consolidated Pro Forma </t>
  </si>
  <si>
    <t>CountyList</t>
  </si>
  <si>
    <t>Income Limit</t>
  </si>
  <si>
    <t>CG Size Column</t>
  </si>
  <si>
    <t>Bedroom Size Count</t>
  </si>
  <si>
    <t>Assumed HH Size</t>
  </si>
  <si>
    <t>HH9</t>
  </si>
  <si>
    <t>&lt;= 50% AMI</t>
  </si>
  <si>
    <t xml:space="preserve">Rental Subsidy </t>
  </si>
  <si>
    <t xml:space="preserve">Tenant's Share </t>
  </si>
  <si>
    <t xml:space="preserve">Annual Rent </t>
  </si>
  <si>
    <t>Will caregiver(s) be related to tenant?</t>
  </si>
  <si>
    <t>Number of caregivers permanently residing in building</t>
  </si>
  <si>
    <r>
      <rPr>
        <b/>
        <u/>
        <sz val="8"/>
        <rFont val="Arial"/>
        <family val="2"/>
      </rPr>
      <t xml:space="preserve">Household Income: </t>
    </r>
    <r>
      <rPr>
        <sz val="8"/>
        <rFont val="Arial"/>
        <family val="2"/>
      </rPr>
      <t xml:space="preserve"> In general, caregiver income will not be included in household income. </t>
    </r>
  </si>
  <si>
    <t>Describe building type:</t>
  </si>
  <si>
    <t xml:space="preserve">Total Units: </t>
  </si>
  <si>
    <t>Bdr per Unit &gt;6</t>
  </si>
  <si>
    <t>Instructions include important information for all applicants.</t>
  </si>
  <si>
    <r>
      <t xml:space="preserve">Term </t>
    </r>
    <r>
      <rPr>
        <i/>
        <sz val="8"/>
        <rFont val="Arial"/>
        <family val="2"/>
      </rPr>
      <t>(years)</t>
    </r>
  </si>
  <si>
    <r>
      <rPr>
        <b/>
        <u/>
        <sz val="8"/>
        <rFont val="Arial"/>
        <family val="2"/>
      </rPr>
      <t>For feasibility purposes</t>
    </r>
    <r>
      <rPr>
        <sz val="8"/>
        <rFont val="Arial"/>
        <family val="2"/>
      </rPr>
      <t xml:space="preserve"> the building will be evaluated as a whole.  For example, if a single family home serves as a group home, development costs, operating expenses, and replacement reserves will be evaluated based on reasonableness of the costs to acquire/build, operate and maintain a single family home. </t>
    </r>
  </si>
  <si>
    <r>
      <t xml:space="preserve">List all sources of debt and equity in the project, including permanent financing, grants, donations, etc.  Construction and other interim financing should not be included in the first chart, but should be listed in the Interim Financing Box below.  </t>
    </r>
    <r>
      <rPr>
        <sz val="8"/>
        <rFont val="Arial"/>
        <family val="2"/>
      </rPr>
      <t>In the "Description Code" column, use the list below for the code.</t>
    </r>
  </si>
  <si>
    <r>
      <t xml:space="preserve">Debt Service </t>
    </r>
    <r>
      <rPr>
        <b/>
        <i/>
        <sz val="9"/>
        <color indexed="10"/>
        <rFont val="Arial Narrow"/>
        <family val="2"/>
      </rPr>
      <t>(Hard debt only)</t>
    </r>
  </si>
  <si>
    <t>Debt Service (Hard debt only)</t>
  </si>
  <si>
    <r>
      <t xml:space="preserve">Debt Service </t>
    </r>
    <r>
      <rPr>
        <b/>
        <i/>
        <sz val="9"/>
        <color indexed="10"/>
        <rFont val="Arial Narrow"/>
        <family val="2"/>
      </rPr>
      <t>(Hard debt only)</t>
    </r>
  </si>
  <si>
    <t>Construction Period Insurance</t>
  </si>
  <si>
    <t>Construction Period Property Taxes</t>
  </si>
  <si>
    <t>A description of each of the individual Excel worksheets follows:</t>
  </si>
  <si>
    <t xml:space="preserve">COMMERCIAL SPACE </t>
  </si>
  <si>
    <t>Replacement Reserve - Services</t>
  </si>
  <si>
    <t>Salary Reflected on</t>
  </si>
  <si>
    <t>Naranjito Municipio</t>
  </si>
  <si>
    <t>Orocovis Municipio</t>
  </si>
  <si>
    <t>Patillas Municipio</t>
  </si>
  <si>
    <t>Peñuelas Municipio</t>
  </si>
  <si>
    <t>Ponce Municipio</t>
  </si>
  <si>
    <t>Quebradillas Municipio</t>
  </si>
  <si>
    <t>Rincón Municipio</t>
  </si>
  <si>
    <t>Río Grande Municipio</t>
  </si>
  <si>
    <t>Sabana Grande Municipio</t>
  </si>
  <si>
    <t>Salinas Municipio</t>
  </si>
  <si>
    <t>San Germán Municipio</t>
  </si>
  <si>
    <t>San Juan Municipio</t>
  </si>
  <si>
    <t>San Lorenzo Municipio</t>
  </si>
  <si>
    <t>San Sebastián Municipio</t>
  </si>
  <si>
    <t>Santa Isabel Municipio</t>
  </si>
  <si>
    <t>Toa Alta Municipio</t>
  </si>
  <si>
    <t>Toa Baja Municipio</t>
  </si>
  <si>
    <t>Trujillo Alto Municipio</t>
  </si>
  <si>
    <t>Utuado Municipio</t>
  </si>
  <si>
    <t>Total Debt Service:</t>
  </si>
  <si>
    <t>Sauk</t>
  </si>
  <si>
    <t>Sawyer</t>
  </si>
  <si>
    <t>Sheboygan</t>
  </si>
  <si>
    <t>Trempealeau</t>
  </si>
  <si>
    <t>Vilas</t>
  </si>
  <si>
    <t>Washburn</t>
  </si>
  <si>
    <t>Waukesha</t>
  </si>
  <si>
    <t>Waupaca</t>
  </si>
  <si>
    <t>Waushara</t>
  </si>
  <si>
    <t>Mingo</t>
  </si>
  <si>
    <t>Monongalia</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</si>
  <si>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</si>
  <si>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</si>
  <si>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</si>
  <si>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</si>
  <si>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</si>
  <si>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</si>
  <si>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</si>
  <si>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</si>
  <si>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</si>
  <si>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</si>
  <si>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</si>
  <si>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</si>
  <si>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</si>
  <si>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</si>
  <si>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</si>
  <si>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</si>
  <si>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</si>
  <si>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</si>
  <si>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</si>
  <si>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Passaic</t>
  </si>
  <si>
    <t>Salem</t>
  </si>
  <si>
    <t>Bernalillo</t>
  </si>
  <si>
    <t>Catron</t>
  </si>
  <si>
    <t>Chaves</t>
  </si>
  <si>
    <t>Cibola</t>
  </si>
  <si>
    <t>Curry</t>
  </si>
  <si>
    <t>De Baca</t>
  </si>
  <si>
    <t>Dona Ana</t>
  </si>
  <si>
    <t>Guadalupe</t>
  </si>
  <si>
    <t>Harding</t>
  </si>
  <si>
    <t>Hidalgo</t>
  </si>
  <si>
    <t>Lea</t>
  </si>
  <si>
    <t>Los Alamos</t>
  </si>
  <si>
    <t>Luna</t>
  </si>
  <si>
    <t>Esmeralda</t>
  </si>
  <si>
    <t>Eureka</t>
  </si>
  <si>
    <t>Lander</t>
  </si>
  <si>
    <t>Mifflin</t>
  </si>
  <si>
    <t>Montour</t>
  </si>
  <si>
    <t>Northumberland</t>
  </si>
  <si>
    <t>Philadelphia</t>
  </si>
  <si>
    <t>Potter</t>
  </si>
  <si>
    <t>Schuylkill</t>
  </si>
  <si>
    <t>Snyder</t>
  </si>
  <si>
    <t>Susquehanna</t>
  </si>
  <si>
    <t>Venango</t>
  </si>
  <si>
    <t>Westmoreland</t>
  </si>
  <si>
    <t>Adjuntas Municipio</t>
  </si>
  <si>
    <t>Aguada Municipio</t>
  </si>
  <si>
    <t>Aguadilla Municipio</t>
  </si>
  <si>
    <t>Aguas Buenas Municipio</t>
  </si>
  <si>
    <t>Aibonito Municipio</t>
  </si>
  <si>
    <t>Añasco Municipio</t>
  </si>
  <si>
    <t>Arecibo Municipio</t>
  </si>
  <si>
    <t>Arroyo Municipio</t>
  </si>
  <si>
    <t>Barceloneta Municipio</t>
  </si>
  <si>
    <t>Barranquitas Municipio</t>
  </si>
  <si>
    <t>Bayamón Municipio</t>
  </si>
  <si>
    <t>Cabo Rojo Municipio</t>
  </si>
  <si>
    <t>Caguas Municipio</t>
  </si>
  <si>
    <t>Camuy Municipio</t>
  </si>
  <si>
    <t>Canóvanas Municipio</t>
  </si>
  <si>
    <t>Carolina Municipio</t>
  </si>
  <si>
    <t>Cataño Municipio</t>
  </si>
  <si>
    <t>Cayey Municipio</t>
  </si>
  <si>
    <t>Ceiba Municipio</t>
  </si>
  <si>
    <t>Ciales Municipio</t>
  </si>
  <si>
    <t>Cidra Municipio</t>
  </si>
  <si>
    <t>Coamo Municipio</t>
  </si>
  <si>
    <t>Comerío Municipio</t>
  </si>
  <si>
    <t>Corozal Municipio</t>
  </si>
  <si>
    <t>Culebra Municipio</t>
  </si>
  <si>
    <t>Dorado Municipio</t>
  </si>
  <si>
    <t>Fajardo Municipio</t>
  </si>
  <si>
    <t>Florida Municipio</t>
  </si>
  <si>
    <t>Guánica Municipio</t>
  </si>
  <si>
    <t>Guayama Municipio</t>
  </si>
  <si>
    <t>Guayanilla Municipio</t>
  </si>
  <si>
    <t>Guaynabo Municipio</t>
  </si>
  <si>
    <t>Gurabo Municipio</t>
  </si>
  <si>
    <t>Hatillo Municipio</t>
  </si>
  <si>
    <t>Hormigueros Municipio</t>
  </si>
  <si>
    <t>Humacao Municipio</t>
  </si>
  <si>
    <t>Isabela Municipio</t>
  </si>
  <si>
    <t>Jayuya Municipio</t>
  </si>
  <si>
    <t>Juana Díaz Municipio</t>
  </si>
  <si>
    <t>Juncos Municipio</t>
  </si>
  <si>
    <t>Lajas Municipio</t>
  </si>
  <si>
    <t>Lares Municipio</t>
  </si>
  <si>
    <t>Las Marías Municipio</t>
  </si>
  <si>
    <t>Las Piedras Municipio</t>
  </si>
  <si>
    <t>Loíza Municipio</t>
  </si>
  <si>
    <t>Luquillo Municipio</t>
  </si>
  <si>
    <t>Manatí Municipio</t>
  </si>
  <si>
    <t>Maricao Municipio</t>
  </si>
  <si>
    <t>Maunabo Municipio</t>
  </si>
  <si>
    <t>Mayagüez Municipio</t>
  </si>
  <si>
    <t>Moca Municipio</t>
  </si>
  <si>
    <t>Morovis Municipio</t>
  </si>
  <si>
    <t>Naguabo Municipio</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</si>
  <si>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</si>
  <si>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</si>
  <si>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</si>
  <si>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</si>
  <si>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</si>
  <si>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</si>
  <si>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</si>
  <si>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</si>
  <si>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</si>
  <si>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</si>
  <si>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</si>
  <si>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</si>
  <si>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</si>
  <si>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</si>
  <si>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</si>
  <si>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</si>
  <si>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</si>
  <si>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</si>
  <si>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Vega Alta Municipio</t>
  </si>
  <si>
    <t>Vega Baja Municipio</t>
  </si>
  <si>
    <t>Vieques Municipio</t>
  </si>
  <si>
    <t>Villalba Municipio</t>
  </si>
  <si>
    <t>Yabucoa Municipio</t>
  </si>
  <si>
    <t>Yauco Municipio</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</si>
  <si>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</si>
  <si>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</si>
  <si>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</si>
  <si>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</si>
  <si>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</si>
  <si>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</si>
  <si>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</si>
  <si>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</si>
  <si>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</si>
  <si>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</si>
  <si>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</si>
  <si>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</si>
  <si>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</si>
  <si>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</si>
  <si>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</si>
  <si>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</si>
  <si>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</si>
  <si>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</si>
  <si>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</si>
  <si>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</si>
  <si>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</si>
  <si>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</si>
  <si>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</si>
  <si>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</si>
  <si>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</si>
  <si>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</si>
  <si>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</si>
  <si>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</si>
  <si>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</si>
  <si>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</si>
  <si>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</si>
  <si>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</si>
  <si>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</si>
  <si>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</si>
  <si>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</si>
  <si>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</si>
  <si>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</si>
  <si>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</si>
  <si>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</si>
  <si>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</si>
  <si>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</si>
  <si>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</si>
  <si>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</si>
  <si>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</si>
  <si>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</si>
  <si>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</si>
  <si>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</si>
  <si>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</si>
  <si>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</si>
  <si>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</si>
  <si>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</si>
  <si>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</si>
  <si>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</si>
  <si>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</si>
  <si>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</si>
  <si>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</si>
  <si>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</si>
  <si>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</si>
  <si>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</si>
  <si>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</si>
  <si>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</si>
  <si>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</si>
  <si>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</si>
  <si>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</si>
  <si>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</si>
  <si>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</si>
  <si>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</si>
  <si>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</si>
  <si>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</si>
  <si>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</si>
  <si>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</si>
  <si>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</si>
  <si>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</si>
  <si>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</si>
  <si>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</si>
  <si>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</si>
  <si>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</si>
  <si>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</si>
  <si>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</si>
  <si>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</si>
  <si>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</si>
  <si>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</si>
  <si>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</si>
  <si>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</si>
  <si>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</si>
  <si>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</si>
  <si>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</si>
  <si>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</si>
  <si>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</si>
  <si>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</si>
  <si>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</si>
  <si>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</si>
  <si>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</si>
  <si>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</si>
  <si>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Bedford city</t>
  </si>
  <si>
    <t>Bristol city</t>
  </si>
  <si>
    <t>Buena Vista city</t>
  </si>
  <si>
    <t>Charlottesville city</t>
  </si>
  <si>
    <t>Chesapeake city</t>
  </si>
  <si>
    <t>Clifton Forge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</si>
  <si>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</si>
  <si>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</si>
  <si>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</si>
  <si>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</si>
  <si>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</si>
  <si>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</si>
  <si>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</si>
  <si>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</si>
  <si>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</si>
  <si>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</si>
  <si>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</si>
  <si>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</si>
  <si>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</si>
  <si>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</si>
  <si>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Kitsap</t>
  </si>
  <si>
    <t>Kittitas</t>
  </si>
  <si>
    <t>Klickitat</t>
  </si>
  <si>
    <t>Okanogan</t>
  </si>
  <si>
    <t>Pacific</t>
  </si>
  <si>
    <t>Pend Oreille</t>
  </si>
  <si>
    <t>Skagit</t>
  </si>
  <si>
    <t>Skamania</t>
  </si>
  <si>
    <t>Snohomish</t>
  </si>
  <si>
    <t>Spokane</t>
  </si>
  <si>
    <t>Wahkiakum</t>
  </si>
  <si>
    <t>Walla Walla</t>
  </si>
  <si>
    <t>Whatcom</t>
  </si>
  <si>
    <t>Whitman</t>
  </si>
  <si>
    <t>Yakima</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</si>
  <si>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</si>
  <si>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</si>
  <si>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</si>
  <si>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</si>
  <si>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</si>
  <si>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</si>
  <si>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</si>
  <si>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</si>
  <si>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</si>
  <si>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</si>
  <si>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</si>
  <si>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</si>
  <si>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</si>
  <si>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</si>
  <si>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</si>
  <si>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</si>
  <si>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</si>
  <si>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</si>
  <si>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</si>
  <si>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</si>
  <si>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</si>
  <si>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</si>
  <si>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</si>
  <si>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</si>
  <si>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</si>
  <si>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</si>
  <si>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</si>
  <si>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</si>
  <si>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</si>
  <si>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</si>
  <si>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</si>
  <si>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</si>
  <si>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</si>
  <si>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</si>
  <si>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</si>
  <si>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</si>
  <si>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</si>
  <si>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</si>
  <si>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</si>
  <si>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</si>
  <si>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</si>
  <si>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</si>
  <si>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Braxton</t>
  </si>
  <si>
    <t>Brooke</t>
  </si>
  <si>
    <t>Cabell</t>
  </si>
  <si>
    <t>Doddridge</t>
  </si>
  <si>
    <t>Greenbrier</t>
  </si>
  <si>
    <t>Hardy</t>
  </si>
  <si>
    <t>Kanawha</t>
  </si>
  <si>
    <t>Champaign</t>
  </si>
  <si>
    <t>Christian</t>
  </si>
  <si>
    <t>Pleasants</t>
  </si>
  <si>
    <t>Preston</t>
  </si>
  <si>
    <t>Raleigh</t>
  </si>
  <si>
    <t>Ritchie</t>
  </si>
  <si>
    <t>Summers</t>
  </si>
  <si>
    <t>Tucker</t>
  </si>
  <si>
    <t>Wetzel</t>
  </si>
  <si>
    <t>Wirt</t>
  </si>
  <si>
    <t>Converse</t>
  </si>
  <si>
    <t>Goshen</t>
  </si>
  <si>
    <t>Hot Springs</t>
  </si>
  <si>
    <t>Laramie</t>
  </si>
  <si>
    <t>Natrona</t>
  </si>
  <si>
    <t>Niobrara</t>
  </si>
  <si>
    <t>Sublette</t>
  </si>
  <si>
    <t>Sweetwater</t>
  </si>
  <si>
    <t>Uinta</t>
  </si>
  <si>
    <t>Washakie</t>
  </si>
  <si>
    <t>Weston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</si>
  <si>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</si>
  <si>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</si>
  <si>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</si>
  <si>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</si>
  <si>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</si>
  <si>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</si>
  <si>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</si>
  <si>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</si>
  <si>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</si>
  <si>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</si>
  <si>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</si>
  <si>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</si>
  <si>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</si>
  <si>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</si>
  <si>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</si>
  <si>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</si>
  <si>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</si>
  <si>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</si>
  <si>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</si>
  <si>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</si>
  <si>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</si>
  <si>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</si>
  <si>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</si>
  <si>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</si>
  <si>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RECOMMENDED REDUCTION FOR EXCESS DEVELOPER FEE &amp; RESERVES</t>
  </si>
  <si>
    <t>RECOMMENDED REDUCTION FOR UNDER OR NON-DEFERRAL OF DEVELOPER FEE</t>
  </si>
  <si>
    <t>Kalkaska</t>
  </si>
  <si>
    <t>Keweenaw</t>
  </si>
  <si>
    <t>Lapeer</t>
  </si>
  <si>
    <t>Leelanau</t>
  </si>
  <si>
    <t>Lenawee</t>
  </si>
  <si>
    <t>Luce</t>
  </si>
  <si>
    <t>Mackinac</t>
  </si>
  <si>
    <t>Macomb</t>
  </si>
  <si>
    <t>Manistee</t>
  </si>
  <si>
    <t>Marquette</t>
  </si>
  <si>
    <t>Mecosta</t>
  </si>
  <si>
    <t>Midland</t>
  </si>
  <si>
    <t>Missaukee</t>
  </si>
  <si>
    <t>Montcalm</t>
  </si>
  <si>
    <t>Montmorency</t>
  </si>
  <si>
    <t>Muskegon</t>
  </si>
  <si>
    <t>Newaygo</t>
  </si>
  <si>
    <t>Oakland</t>
  </si>
  <si>
    <t>Oceana</t>
  </si>
  <si>
    <t>Ogemaw</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</si>
  <si>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</si>
  <si>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</si>
  <si>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</si>
  <si>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</si>
  <si>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</si>
  <si>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</si>
  <si>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</si>
  <si>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</si>
  <si>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</si>
  <si>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</si>
  <si>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</si>
  <si>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</si>
  <si>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</si>
  <si>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</si>
  <si>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</si>
  <si>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</si>
  <si>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</si>
  <si>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</si>
  <si>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</si>
  <si>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</si>
  <si>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</si>
  <si>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</si>
  <si>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</si>
  <si>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</si>
  <si>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</si>
  <si>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</si>
  <si>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</si>
  <si>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</si>
  <si>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</si>
  <si>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</si>
  <si>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</si>
  <si>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</si>
  <si>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</si>
  <si>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</si>
  <si>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</si>
  <si>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</si>
  <si>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</si>
  <si>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</si>
  <si>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</si>
  <si>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</si>
  <si>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</si>
  <si>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</si>
  <si>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</si>
  <si>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</si>
  <si>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</si>
  <si>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</si>
  <si>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</si>
  <si>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</si>
  <si>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</si>
  <si>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</si>
  <si>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Hampshire</t>
  </si>
  <si>
    <t>Suffolk</t>
  </si>
  <si>
    <t>Allegany</t>
  </si>
  <si>
    <t>Anne Arundel</t>
  </si>
  <si>
    <t>Baltimore</t>
  </si>
  <si>
    <t>Calvert</t>
  </si>
  <si>
    <t>Caroline</t>
  </si>
  <si>
    <t>Cecil</t>
  </si>
  <si>
    <t>Charles</t>
  </si>
  <si>
    <t>Dorchester</t>
  </si>
  <si>
    <t>Frederick</t>
  </si>
  <si>
    <t>Garrett</t>
  </si>
  <si>
    <t>Harford</t>
  </si>
  <si>
    <t>Prince George's</t>
  </si>
  <si>
    <t>Queen Anne's</t>
  </si>
  <si>
    <t>St. Mary's</t>
  </si>
  <si>
    <t>Somerset</t>
  </si>
  <si>
    <t>Wicomico</t>
  </si>
  <si>
    <t>Worcester</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</si>
  <si>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</si>
  <si>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</si>
  <si>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</si>
  <si>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</si>
  <si>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</si>
  <si>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</si>
  <si>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</si>
  <si>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</si>
  <si>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</si>
  <si>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</si>
  <si>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</si>
  <si>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</si>
  <si>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</si>
  <si>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</si>
  <si>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</si>
  <si>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</si>
  <si>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</si>
  <si>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</si>
  <si>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</si>
  <si>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</si>
  <si>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</si>
  <si>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</si>
  <si>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</si>
  <si>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</si>
  <si>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</si>
  <si>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</si>
  <si>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</si>
  <si>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</si>
  <si>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</si>
  <si>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</si>
  <si>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</si>
  <si>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</si>
  <si>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</si>
  <si>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</si>
  <si>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</si>
  <si>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</si>
  <si>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</si>
  <si>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</si>
  <si>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</si>
  <si>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</si>
  <si>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</si>
  <si>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</si>
  <si>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</si>
  <si>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</si>
  <si>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</si>
  <si>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</si>
  <si>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</si>
  <si>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</si>
  <si>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</si>
  <si>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</si>
  <si>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</si>
  <si>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</si>
  <si>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</si>
  <si>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</si>
  <si>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</si>
  <si>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Rockingham</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</si>
  <si>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</si>
  <si>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</si>
  <si>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</si>
  <si>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</si>
  <si>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</si>
  <si>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</si>
  <si>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</si>
  <si>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</si>
  <si>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</si>
  <si>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</si>
  <si>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</si>
  <si>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</si>
  <si>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</si>
  <si>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</si>
  <si>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</si>
  <si>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</si>
  <si>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</si>
  <si>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</si>
  <si>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</si>
  <si>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</si>
  <si>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</si>
  <si>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</si>
  <si>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</si>
  <si>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Eddy</t>
  </si>
  <si>
    <t>Emmons</t>
  </si>
  <si>
    <t>Foster</t>
  </si>
  <si>
    <t>Grand Forks</t>
  </si>
  <si>
    <t>Griggs</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</si>
  <si>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</si>
  <si>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</si>
  <si>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</si>
  <si>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</si>
  <si>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</si>
  <si>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</si>
  <si>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</si>
  <si>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</si>
  <si>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</si>
  <si>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</si>
  <si>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</si>
  <si>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</si>
  <si>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</si>
  <si>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</si>
  <si>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</si>
  <si>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</si>
  <si>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</si>
  <si>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</si>
  <si>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</si>
  <si>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</si>
  <si>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</si>
  <si>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</si>
  <si>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</si>
  <si>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</si>
  <si>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</si>
  <si>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</si>
  <si>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York</t>
  </si>
  <si>
    <t>Coos</t>
  </si>
  <si>
    <t>Atlantic</t>
  </si>
  <si>
    <t>Bergen</t>
  </si>
  <si>
    <t>Burlington</t>
  </si>
  <si>
    <t>Cape May</t>
  </si>
  <si>
    <t>Essex</t>
  </si>
  <si>
    <t>Gloucester</t>
  </si>
  <si>
    <t>Hudson</t>
  </si>
  <si>
    <t>Hunterdon</t>
  </si>
  <si>
    <t>Middlesex</t>
  </si>
  <si>
    <t>Monmouth</t>
  </si>
  <si>
    <t>Ocean</t>
  </si>
  <si>
    <t>Saratoga</t>
  </si>
  <si>
    <t>Schenectady</t>
  </si>
  <si>
    <t>Schoharie</t>
  </si>
  <si>
    <t>Seneca</t>
  </si>
  <si>
    <t>Tioga</t>
  </si>
  <si>
    <t>Tompkins</t>
  </si>
  <si>
    <t>Ulster</t>
  </si>
  <si>
    <t>Wyoming</t>
  </si>
  <si>
    <t>Yates</t>
  </si>
  <si>
    <t>Ashland</t>
  </si>
  <si>
    <t>Ashtabula</t>
  </si>
  <si>
    <t>Athens</t>
  </si>
  <si>
    <t>Auglaize</t>
  </si>
  <si>
    <t>Belmont</t>
  </si>
  <si>
    <t>Clermont</t>
  </si>
  <si>
    <t>Columbiana</t>
  </si>
  <si>
    <t>Coshocton</t>
  </si>
  <si>
    <t>Cuyahoga</t>
  </si>
  <si>
    <t>Darke</t>
  </si>
  <si>
    <t>Defiance</t>
  </si>
  <si>
    <t>Fairfield</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</si>
  <si>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</si>
  <si>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</si>
  <si>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</si>
  <si>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</si>
  <si>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</si>
  <si>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</si>
  <si>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</si>
  <si>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</si>
  <si>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</si>
  <si>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</si>
  <si>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</si>
  <si>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</si>
  <si>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</si>
  <si>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</si>
  <si>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</si>
  <si>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</si>
  <si>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</si>
  <si>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</si>
  <si>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</si>
  <si>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</si>
  <si>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</si>
  <si>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</si>
  <si>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Wyandot</t>
  </si>
  <si>
    <t>Alfalfa</t>
  </si>
  <si>
    <t>Atoka</t>
  </si>
  <si>
    <t>Beaver</t>
  </si>
  <si>
    <t>Beckham</t>
  </si>
  <si>
    <t>Caddo</t>
  </si>
  <si>
    <t>Canadian</t>
  </si>
  <si>
    <t>Cimarron</t>
  </si>
  <si>
    <t>Coal</t>
  </si>
  <si>
    <t>Cotton</t>
  </si>
  <si>
    <t>Craig</t>
  </si>
  <si>
    <t>Creek</t>
  </si>
  <si>
    <t>Dewey</t>
  </si>
  <si>
    <t>Garvin</t>
  </si>
  <si>
    <t>Greer</t>
  </si>
  <si>
    <t>feasibility.totalSqFt</t>
  </si>
  <si>
    <t>feasibility.totalRehabCosts</t>
  </si>
  <si>
    <t>feasibility.totalRehabSqFt</t>
  </si>
  <si>
    <t>feasibility.newConstructionSqFt</t>
  </si>
  <si>
    <t>feasibility.carryingCosts</t>
  </si>
  <si>
    <t>feasibility.replacementReserves</t>
  </si>
  <si>
    <t>feasibility.offsiteImprovements</t>
  </si>
  <si>
    <t>feasibility.taxCreditMonitoringFees</t>
  </si>
  <si>
    <t>feasibility.bridgeLoanInterest</t>
  </si>
  <si>
    <t>feasibility.generalRequirements</t>
  </si>
  <si>
    <t>feasibility.demolition</t>
  </si>
  <si>
    <t>feasibility.builderOverhead</t>
  </si>
  <si>
    <t>feasibility.builderProfit</t>
  </si>
  <si>
    <t>feasibility.constructionContingencyTotal</t>
  </si>
  <si>
    <t>feasibility.sourcesOfFundsTotal</t>
  </si>
  <si>
    <t>feasibility.summaryOfUsesTotal</t>
  </si>
  <si>
    <t>feasibility.newConstructionCost</t>
  </si>
  <si>
    <t>feasibility.averageSqFt</t>
  </si>
  <si>
    <t>feasibility.rental.rentUpCost</t>
  </si>
  <si>
    <t>feasibility.rental.commercialSqFt</t>
  </si>
  <si>
    <t>feasibility.rental.totalOfficeSqFt</t>
  </si>
  <si>
    <t>feasibility.rental.communitySqFt</t>
  </si>
  <si>
    <t>feasibility.rental.commercialSourcesOfFunds</t>
  </si>
  <si>
    <t>feasibility.rental.commercialCostBreakout</t>
  </si>
  <si>
    <t>feasibility.rental.leaseUpReserves</t>
  </si>
  <si>
    <t>feasibility.rental.proFormaTotalOperatingExpenses</t>
  </si>
  <si>
    <t>feasibility.rental.proFormaReplacementReserves</t>
  </si>
  <si>
    <t>feasibility.rental.absorptionPeriod</t>
  </si>
  <si>
    <t>feasibility.rental.accReserves</t>
  </si>
  <si>
    <t>feasibility.rental.overallProjectReserves</t>
  </si>
  <si>
    <t>feasibility.rental.overallLeaseUpReserves</t>
  </si>
  <si>
    <t>feasibility.rental.overallACCReserves</t>
  </si>
  <si>
    <t>feasibility.rental.lihtcTaxCredits</t>
  </si>
  <si>
    <t>feasibility.rental.totalExpensePerUnit</t>
  </si>
  <si>
    <t>feasibility.rental.proFormaManagementFee</t>
  </si>
  <si>
    <t>feasibility.rental.vacancyPercent</t>
  </si>
  <si>
    <t>feasibility.rental.operatingReservesAllYears</t>
  </si>
  <si>
    <t>feasibility.rental.taxTrend</t>
  </si>
  <si>
    <t>feasibility.rental.cumulativeRepaidDeferredDeveloperFee</t>
  </si>
  <si>
    <t>feasibility.rental.cumulativeCashflowPerUnit</t>
  </si>
  <si>
    <t>feasibility.rental.overallCumulativeCashflowPerUnit</t>
  </si>
  <si>
    <t>feasibility.rental.applicantHardDebt</t>
  </si>
  <si>
    <t>feasibility.rental.calculatedHardDebt</t>
  </si>
  <si>
    <t>feasibility.rental.overallApplicantHardDebt</t>
  </si>
  <si>
    <t>feasibility.rental.overallProFormaHardDebt</t>
  </si>
  <si>
    <t>feasibility.rental.overallCalculatedHardDebt</t>
  </si>
  <si>
    <t>feasibility.operatingReservesSummaryOfUses</t>
  </si>
  <si>
    <t>Total Operating Expense/Unit</t>
  </si>
  <si>
    <t xml:space="preserve">     1. AHP Subsidy</t>
  </si>
  <si>
    <t>9. State Low Income Housing Tax Credit Equity</t>
  </si>
  <si>
    <t>10. State Housing Loans</t>
  </si>
  <si>
    <t>18. Owner’s Equity</t>
  </si>
  <si>
    <t xml:space="preserve">     3. FHA Insured Mortgage</t>
  </si>
  <si>
    <t>11. State Government Subsidy</t>
  </si>
  <si>
    <t xml:space="preserve">     4. Federal Low-Income Housing Tax Credit Equity</t>
  </si>
  <si>
    <t>12. Community Development Block Grants</t>
  </si>
  <si>
    <t>13. TIF/Local Government Subsidy</t>
  </si>
  <si>
    <t>14. Housing Bonds</t>
  </si>
  <si>
    <t xml:space="preserve">     7. Historic Preservation Tax Credit Equity</t>
  </si>
  <si>
    <t>15. Grants</t>
  </si>
  <si>
    <t xml:space="preserve">     8. HOME</t>
  </si>
  <si>
    <t>16. Other Loans</t>
  </si>
  <si>
    <t>Operating Pro Forma - Housing</t>
  </si>
  <si>
    <t xml:space="preserve">Supplementary Operating Pro Formas </t>
  </si>
  <si>
    <t xml:space="preserve">Sources of Funds </t>
  </si>
  <si>
    <t>Group Home Projects</t>
  </si>
  <si>
    <t>Cost Break-Out</t>
  </si>
  <si>
    <t>Summary of Uses</t>
  </si>
  <si>
    <t>►Cutting and pasting information into Excel spreadsheets from elsewhere may invalidate formulas in cells, resulting in errors throughout the application.</t>
  </si>
  <si>
    <t>Project Worksheet</t>
  </si>
  <si>
    <t>Operating Assumptions</t>
  </si>
  <si>
    <t>Op Pro Forma Housing</t>
  </si>
  <si>
    <t>Feasibility Guidelines</t>
  </si>
  <si>
    <t>Worksheet Description and Required Fields</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</si>
  <si>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</si>
  <si>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</si>
  <si>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</si>
  <si>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</si>
  <si>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</si>
  <si>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</si>
  <si>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</si>
  <si>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</si>
  <si>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</si>
  <si>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</si>
  <si>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</si>
  <si>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</si>
  <si>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</si>
  <si>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</si>
  <si>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</si>
  <si>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</si>
  <si>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</si>
  <si>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</si>
  <si>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</si>
  <si>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</si>
  <si>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</si>
  <si>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</si>
  <si>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</si>
  <si>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</si>
  <si>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</si>
  <si>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</si>
  <si>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</si>
  <si>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</si>
  <si>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</si>
  <si>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</si>
  <si>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</si>
  <si>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</si>
  <si>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</si>
  <si>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</si>
  <si>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</si>
  <si>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</si>
  <si>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</si>
  <si>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</si>
  <si>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</si>
  <si>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</si>
  <si>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</si>
  <si>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</si>
  <si>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</si>
  <si>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</si>
  <si>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</si>
  <si>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</si>
  <si>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</si>
  <si>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</si>
  <si>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</si>
  <si>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</si>
  <si>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</si>
  <si>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</si>
  <si>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</si>
  <si>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</si>
  <si>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Placer</t>
  </si>
  <si>
    <t>Plumas</t>
  </si>
  <si>
    <t>Riverside</t>
  </si>
  <si>
    <t>Sacramento</t>
  </si>
  <si>
    <t>San Benito</t>
  </si>
  <si>
    <t>San Bernardino</t>
  </si>
  <si>
    <t>San Diego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</si>
  <si>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</si>
  <si>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</si>
  <si>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</si>
  <si>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</si>
  <si>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</si>
  <si>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</si>
  <si>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</si>
  <si>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</si>
  <si>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</si>
  <si>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</si>
  <si>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</si>
  <si>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</si>
  <si>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</si>
  <si>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</si>
  <si>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</si>
  <si>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</si>
  <si>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</si>
  <si>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</si>
  <si>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</si>
  <si>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</si>
  <si>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</si>
  <si>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</si>
  <si>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</si>
  <si>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</si>
  <si>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</si>
  <si>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</si>
  <si>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</si>
  <si>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</si>
  <si>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</si>
  <si>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</si>
  <si>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</si>
  <si>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</si>
  <si>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</si>
  <si>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</si>
  <si>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</si>
  <si>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</si>
  <si>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</si>
  <si>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</si>
  <si>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</si>
  <si>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</si>
  <si>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</si>
  <si>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</si>
  <si>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</si>
  <si>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</si>
  <si>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</si>
  <si>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</si>
  <si>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</si>
  <si>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</si>
  <si>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</si>
  <si>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</si>
  <si>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</si>
  <si>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</si>
  <si>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</si>
  <si>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</si>
  <si>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</si>
  <si>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</si>
  <si>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</si>
  <si>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</si>
  <si>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</si>
  <si>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</si>
  <si>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</si>
  <si>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</si>
  <si>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</si>
  <si>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</si>
  <si>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</si>
  <si>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</si>
  <si>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</si>
  <si>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</si>
  <si>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</si>
  <si>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</si>
  <si>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</si>
  <si>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</si>
  <si>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</si>
  <si>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District of Columbia</t>
  </si>
  <si>
    <t>Kent</t>
  </si>
  <si>
    <t>New Castle</t>
  </si>
  <si>
    <t>Sussex</t>
  </si>
  <si>
    <t>Closing Costs</t>
  </si>
  <si>
    <t>New Construction</t>
  </si>
  <si>
    <t>San Francisco</t>
  </si>
  <si>
    <t>County</t>
  </si>
  <si>
    <t>IL</t>
  </si>
  <si>
    <t>Menominee</t>
  </si>
  <si>
    <t>Project Name:</t>
  </si>
  <si>
    <t>Year 1</t>
  </si>
  <si>
    <t>Year 2</t>
  </si>
  <si>
    <t>Year 3</t>
  </si>
  <si>
    <t>Year 4</t>
  </si>
  <si>
    <t>Year 5</t>
  </si>
  <si>
    <t>Year 6</t>
  </si>
  <si>
    <t>Year 7</t>
  </si>
  <si>
    <t>Year 8</t>
  </si>
  <si>
    <t>Year 9</t>
  </si>
  <si>
    <t>Year 10</t>
  </si>
  <si>
    <t>Year 11</t>
  </si>
  <si>
    <t>Year 12</t>
  </si>
  <si>
    <t>Year 13</t>
  </si>
  <si>
    <t>Year 14</t>
  </si>
  <si>
    <t>Year 15</t>
  </si>
  <si>
    <t>Income Assumptions</t>
  </si>
  <si>
    <t>Rate of Increase</t>
  </si>
  <si>
    <t>Gross Residential Rents</t>
  </si>
  <si>
    <t>Rental Subsidy (a)</t>
  </si>
  <si>
    <t>Other Income</t>
  </si>
  <si>
    <t>Total Effective Gross Income</t>
  </si>
  <si>
    <t>Expense Assumptions</t>
  </si>
  <si>
    <t>Management Fee</t>
  </si>
  <si>
    <t>Administrative/Office expenses</t>
  </si>
  <si>
    <t>Advertising</t>
  </si>
  <si>
    <t xml:space="preserve">Legal </t>
  </si>
  <si>
    <t>Accounting &amp; Audit</t>
  </si>
  <si>
    <t>Utilities</t>
  </si>
  <si>
    <t>Water, Sewer, Trash</t>
  </si>
  <si>
    <t>Maintenance/Repair</t>
  </si>
  <si>
    <t>Security</t>
  </si>
  <si>
    <t>Contract Services</t>
  </si>
  <si>
    <t>Payroll (incl. taxes &amp; benefits)</t>
  </si>
  <si>
    <t>Real Estate Taxes</t>
  </si>
  <si>
    <t>Insurance</t>
  </si>
  <si>
    <t>Other Expenses</t>
  </si>
  <si>
    <t>Staff Use</t>
  </si>
  <si>
    <t>Operating Reserve</t>
  </si>
  <si>
    <t>Total Debt Service</t>
  </si>
  <si>
    <t>Net Cash Flow</t>
  </si>
  <si>
    <t xml:space="preserve"> </t>
  </si>
  <si>
    <t>Debt Coverage Ratio</t>
  </si>
  <si>
    <t>Reserves</t>
  </si>
  <si>
    <t>Oper Cost/Unit</t>
  </si>
  <si>
    <t># Units:</t>
  </si>
  <si>
    <t>Total Operating Expenses</t>
  </si>
  <si>
    <r>
      <t>1st Mortgage</t>
    </r>
    <r>
      <rPr>
        <sz val="9"/>
        <rFont val="Arial Narrow"/>
        <family val="2"/>
      </rPr>
      <t xml:space="preserve"> - Principal &amp; Interest</t>
    </r>
  </si>
  <si>
    <r>
      <t xml:space="preserve">2nd Mortgage </t>
    </r>
    <r>
      <rPr>
        <sz val="9"/>
        <rFont val="Arial Narrow"/>
        <family val="2"/>
      </rPr>
      <t>- Principal &amp; Interest</t>
    </r>
  </si>
  <si>
    <r>
      <t>3rd Mortgage</t>
    </r>
    <r>
      <rPr>
        <sz val="9"/>
        <rFont val="Arial Narrow"/>
        <family val="2"/>
      </rPr>
      <t xml:space="preserve"> - Principal &amp; Interest</t>
    </r>
  </si>
  <si>
    <t>Cash Flow</t>
  </si>
  <si>
    <t>Cumulative 15-yr cash flow:</t>
  </si>
  <si>
    <t>ENTER DATA IN SHADED CELLS</t>
  </si>
  <si>
    <t>Demolition</t>
  </si>
  <si>
    <t>Off-Site Improvements</t>
  </si>
  <si>
    <t>Title and Recording</t>
  </si>
  <si>
    <t>Market Study</t>
  </si>
  <si>
    <t>Relocation</t>
  </si>
  <si>
    <t>Other Soft Costs</t>
  </si>
  <si>
    <t>Total Soft Costs</t>
  </si>
  <si>
    <t>Developer Fees</t>
  </si>
  <si>
    <t>Lease-Up Reserves</t>
  </si>
  <si>
    <t>Total Project Costs</t>
  </si>
  <si>
    <t>Description Code</t>
  </si>
  <si>
    <t>Amort</t>
  </si>
  <si>
    <t>Source of Funds</t>
  </si>
  <si>
    <t>Descr</t>
  </si>
  <si>
    <t>Rate (%)</t>
  </si>
  <si>
    <t>Period</t>
  </si>
  <si>
    <t>Code</t>
  </si>
  <si>
    <t>(years)</t>
  </si>
  <si>
    <t>Phone Number</t>
  </si>
  <si>
    <t>per year</t>
  </si>
  <si>
    <t>Requested</t>
  </si>
  <si>
    <t>Status</t>
  </si>
  <si>
    <t>Lease-Up Reserves (per Summary of Uses)</t>
  </si>
  <si>
    <t>Coles</t>
  </si>
  <si>
    <t>Cumberland</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</si>
  <si>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</si>
  <si>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</si>
  <si>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</si>
  <si>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</si>
  <si>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</si>
  <si>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</si>
  <si>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</si>
  <si>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</si>
  <si>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</si>
  <si>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</si>
  <si>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</si>
  <si>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</si>
  <si>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</si>
  <si>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</si>
  <si>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</si>
  <si>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</si>
  <si>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</si>
  <si>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</si>
  <si>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</si>
  <si>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</si>
  <si>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</si>
  <si>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</si>
  <si>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</si>
  <si>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</si>
  <si>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</si>
  <si>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</si>
  <si>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</si>
  <si>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</si>
  <si>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</si>
  <si>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</si>
  <si>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</si>
  <si>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</si>
  <si>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</si>
  <si>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</si>
  <si>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</si>
  <si>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</si>
  <si>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</si>
  <si>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</si>
  <si>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</si>
  <si>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</si>
  <si>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</si>
  <si>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Weber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</si>
  <si>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</si>
  <si>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</si>
  <si>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</si>
  <si>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</si>
  <si>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</si>
  <si>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</si>
  <si>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</si>
  <si>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</si>
  <si>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</si>
  <si>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</si>
  <si>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</si>
  <si>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</si>
  <si>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</si>
  <si>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</si>
  <si>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</si>
  <si>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</si>
  <si>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</si>
  <si>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</si>
  <si>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</si>
  <si>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</si>
  <si>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</si>
  <si>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</si>
  <si>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</si>
  <si>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</si>
  <si>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</si>
  <si>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</si>
  <si>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</si>
  <si>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</si>
  <si>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</si>
  <si>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</si>
  <si>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</si>
  <si>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</si>
  <si>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</si>
  <si>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</si>
  <si>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</si>
  <si>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</si>
  <si>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</si>
  <si>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</si>
  <si>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</si>
  <si>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</si>
  <si>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</si>
  <si>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</si>
  <si>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</si>
  <si>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</si>
  <si>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</si>
  <si>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</si>
  <si>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</si>
  <si>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</si>
  <si>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</si>
  <si>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</si>
  <si>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</si>
  <si>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</si>
  <si>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</si>
  <si>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</si>
  <si>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</si>
  <si>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</si>
  <si>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</si>
  <si>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</si>
  <si>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</si>
  <si>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</si>
  <si>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</si>
  <si>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</si>
  <si>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</si>
  <si>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</si>
  <si>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</si>
  <si>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</si>
  <si>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Coweta</t>
  </si>
  <si>
    <t>Crisp</t>
  </si>
  <si>
    <t>Dade</t>
  </si>
  <si>
    <t>Dawson</t>
  </si>
  <si>
    <t>Decatur</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</si>
  <si>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</si>
  <si>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</si>
  <si>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</si>
  <si>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</si>
  <si>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</si>
  <si>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</si>
  <si>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</si>
  <si>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</si>
  <si>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</si>
  <si>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</si>
  <si>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</si>
  <si>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</si>
  <si>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</si>
  <si>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</si>
  <si>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</si>
  <si>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</si>
  <si>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</si>
  <si>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</si>
  <si>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</si>
  <si>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</si>
  <si>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</si>
  <si>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</si>
  <si>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</si>
  <si>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</si>
  <si>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</si>
  <si>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</si>
  <si>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</si>
  <si>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</si>
  <si>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</si>
  <si>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</si>
  <si>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</si>
  <si>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</si>
  <si>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</si>
  <si>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</si>
  <si>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</si>
  <si>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</si>
  <si>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</si>
  <si>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</si>
  <si>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</si>
  <si>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St. Croix</t>
  </si>
  <si>
    <t>St. John</t>
  </si>
  <si>
    <t>St. Thomas</t>
  </si>
  <si>
    <t>Asotin</t>
  </si>
  <si>
    <t>Chelan</t>
  </si>
  <si>
    <t>Clallam</t>
  </si>
  <si>
    <t>Cowlitz</t>
  </si>
  <si>
    <t>Ferry</t>
  </si>
  <si>
    <t>Grays Harbor</t>
  </si>
  <si>
    <t>Island</t>
  </si>
  <si>
    <t>Guthrie</t>
  </si>
  <si>
    <t>Hardin</t>
  </si>
  <si>
    <t>Harrison</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</si>
  <si>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</si>
  <si>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</si>
  <si>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</si>
  <si>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</si>
  <si>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</si>
  <si>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</si>
  <si>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</si>
  <si>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</si>
  <si>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</si>
  <si>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</si>
  <si>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</si>
  <si>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</si>
  <si>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</si>
  <si>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</si>
  <si>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</si>
  <si>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</si>
  <si>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</si>
  <si>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</si>
  <si>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</si>
  <si>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</si>
  <si>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</si>
  <si>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</si>
  <si>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</si>
  <si>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</si>
  <si>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</si>
  <si>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Winnebago</t>
  </si>
  <si>
    <t>Winneshiek</t>
  </si>
  <si>
    <t>Woodbury</t>
  </si>
  <si>
    <t>Wright</t>
  </si>
  <si>
    <t>Ada</t>
  </si>
  <si>
    <t>Bannock</t>
  </si>
  <si>
    <t>Bear Lake</t>
  </si>
  <si>
    <t>Benewah</t>
  </si>
  <si>
    <t>Bingham</t>
  </si>
  <si>
    <t>Blaine</t>
  </si>
  <si>
    <t>Boise</t>
  </si>
  <si>
    <t>Replacement Reserve - Housing</t>
  </si>
  <si>
    <t>Operating Reserve - Housing</t>
  </si>
  <si>
    <t>Replacement Reserve - Commercial</t>
  </si>
  <si>
    <t>Replacement Reserves</t>
  </si>
  <si>
    <t>Total Reserves</t>
  </si>
  <si>
    <t>Cumulative cash flow:</t>
  </si>
  <si>
    <t>Position Title</t>
  </si>
  <si>
    <t>CONSOLIDATED PRO FORMA</t>
  </si>
  <si>
    <t>State</t>
  </si>
  <si>
    <t>Bedrooms per Unit</t>
  </si>
  <si>
    <t>Income Targeting</t>
  </si>
  <si>
    <t>Targeted Income</t>
  </si>
  <si>
    <t>Housing Ratio</t>
  </si>
  <si>
    <t>1 Bedroom</t>
  </si>
  <si>
    <t>2 Bedroom</t>
  </si>
  <si>
    <t>3 Bedroom</t>
  </si>
  <si>
    <t>4+ Bedroom</t>
  </si>
  <si>
    <t>0 Bedroom</t>
  </si>
  <si>
    <t>Chicago MSA</t>
  </si>
  <si>
    <t>WI</t>
  </si>
  <si>
    <t>Adams</t>
  </si>
  <si>
    <t>Cook</t>
  </si>
  <si>
    <t>Woodford</t>
  </si>
  <si>
    <t>Brown</t>
  </si>
  <si>
    <t>Shawano</t>
  </si>
  <si>
    <t>Wood</t>
  </si>
  <si>
    <t>State_Alpha</t>
  </si>
  <si>
    <t>AL</t>
  </si>
  <si>
    <t>AK</t>
  </si>
  <si>
    <t>AZ</t>
  </si>
  <si>
    <t>CA</t>
  </si>
  <si>
    <t>CO</t>
  </si>
  <si>
    <t>CT</t>
  </si>
  <si>
    <t>DE</t>
  </si>
  <si>
    <t>DC</t>
  </si>
  <si>
    <t>FL</t>
  </si>
  <si>
    <t>GA</t>
  </si>
  <si>
    <t>HI</t>
  </si>
  <si>
    <t>ID</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</si>
  <si>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</si>
  <si>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</si>
  <si>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</si>
  <si>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</si>
  <si>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</si>
  <si>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</si>
  <si>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</si>
  <si>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</si>
  <si>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</si>
  <si>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</si>
  <si>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</si>
  <si>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</si>
  <si>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</si>
  <si>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</si>
  <si>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</si>
  <si>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</si>
  <si>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</si>
  <si>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</si>
  <si>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</si>
  <si>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</si>
  <si>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</si>
  <si>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</si>
  <si>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</si>
  <si>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</si>
  <si>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</si>
  <si>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</si>
  <si>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</si>
  <si>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</si>
  <si>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</si>
  <si>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</si>
  <si>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</si>
  <si>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</si>
  <si>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</si>
  <si>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</si>
  <si>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</si>
  <si>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WY</t>
  </si>
  <si>
    <t>GU</t>
  </si>
  <si>
    <t>PR</t>
  </si>
  <si>
    <t>VI</t>
  </si>
  <si>
    <t>51%-60%</t>
  </si>
  <si>
    <t>Over 80% AMI</t>
  </si>
  <si>
    <t>Cost Guideline</t>
  </si>
  <si>
    <t>Annual Rent Amount</t>
  </si>
  <si>
    <t>Application Year</t>
  </si>
  <si>
    <t>Income_Limit</t>
  </si>
  <si>
    <t>Name</t>
  </si>
  <si>
    <t>HH1</t>
  </si>
  <si>
    <t>HH2</t>
  </si>
  <si>
    <t>HH3</t>
  </si>
  <si>
    <t>HH4</t>
  </si>
  <si>
    <t>HH5</t>
  </si>
  <si>
    <t>HH6</t>
  </si>
  <si>
    <t>HH7</t>
  </si>
  <si>
    <t>HH8</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</si>
  <si>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</si>
  <si>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</si>
  <si>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</si>
  <si>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</si>
  <si>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</si>
  <si>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</si>
  <si>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</si>
  <si>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</si>
  <si>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</si>
  <si>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</si>
  <si>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</si>
  <si>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</si>
  <si>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</si>
  <si>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</si>
  <si>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Lake and Peninsula Borough</t>
  </si>
  <si>
    <t>Matanuska-Susitna Borough</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</si>
  <si>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</si>
  <si>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</si>
  <si>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</si>
  <si>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</si>
  <si>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</si>
  <si>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</si>
  <si>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</si>
  <si>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</si>
  <si>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</si>
  <si>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</si>
  <si>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</si>
  <si>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</si>
  <si>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</si>
  <si>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</si>
  <si>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</si>
  <si>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</si>
  <si>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</si>
  <si>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</si>
  <si>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</si>
  <si>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</si>
  <si>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</si>
  <si>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</si>
  <si>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</si>
  <si>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</si>
  <si>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</si>
  <si>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</si>
  <si>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</si>
  <si>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</si>
  <si>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</si>
  <si>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</si>
  <si>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</si>
  <si>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</si>
  <si>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</si>
  <si>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</si>
  <si>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</si>
  <si>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</si>
  <si>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</si>
  <si>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</si>
  <si>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</si>
  <si>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</si>
  <si>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</si>
  <si>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</si>
  <si>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</si>
  <si>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</si>
  <si>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</si>
  <si>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</si>
  <si>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</si>
  <si>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</si>
  <si>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</si>
  <si>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</si>
  <si>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</si>
  <si>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</si>
  <si>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</si>
  <si>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</si>
  <si>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</si>
  <si>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</si>
  <si>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</si>
  <si>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</si>
  <si>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</si>
  <si>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</si>
  <si>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</si>
  <si>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</si>
  <si>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</si>
  <si>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</si>
  <si>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</si>
  <si>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</si>
  <si>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</si>
  <si>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</si>
  <si>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</si>
  <si>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</si>
  <si>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</si>
  <si>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</si>
  <si>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</si>
  <si>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</si>
  <si>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</si>
  <si>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</si>
  <si>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</si>
  <si>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</si>
  <si>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</si>
  <si>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</si>
  <si>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</si>
  <si>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</si>
  <si>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</si>
  <si>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</si>
  <si>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</si>
  <si>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</si>
  <si>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</si>
  <si>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</si>
  <si>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</si>
  <si>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</si>
  <si>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</si>
  <si>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</si>
  <si>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</si>
  <si>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</si>
  <si>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</si>
  <si>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</si>
  <si>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</si>
  <si>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</si>
  <si>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</si>
  <si>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</si>
  <si>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</si>
  <si>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</si>
  <si>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</si>
  <si>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</si>
  <si>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</si>
  <si>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</si>
  <si>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</si>
  <si>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</si>
  <si>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</si>
  <si>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</si>
  <si>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</si>
  <si>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</si>
  <si>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</si>
  <si>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</si>
  <si>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</si>
  <si>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</si>
  <si>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</si>
  <si>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</si>
  <si>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</si>
  <si>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</si>
  <si>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</si>
  <si>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</si>
  <si>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</si>
  <si>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</si>
  <si>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</si>
  <si>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</si>
  <si>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</si>
  <si>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</si>
  <si>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</si>
  <si>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</si>
  <si>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Nome Census Area</t>
  </si>
  <si>
    <t>North Slope Borough</t>
  </si>
  <si>
    <t>Northwest Arctic Borough</t>
  </si>
  <si>
    <t>Petersburg Census Area</t>
  </si>
  <si>
    <t>Prince of Wales-Hyder Census Area</t>
  </si>
  <si>
    <t>Sitka City and Borough</t>
  </si>
  <si>
    <t>Skagway Municipality</t>
  </si>
  <si>
    <t>Southeast Fairbanks Census Area</t>
  </si>
  <si>
    <t>Valdez-Cordova Census Area</t>
  </si>
  <si>
    <t>Wade Hampton Census Area</t>
  </si>
  <si>
    <t>Wrangell City and Borough</t>
  </si>
  <si>
    <t>Yakutat City and Borough</t>
  </si>
  <si>
    <t>Yukon-Koyukuk Census Area</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</si>
  <si>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</si>
  <si>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</si>
  <si>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</si>
  <si>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</si>
  <si>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</si>
  <si>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</si>
  <si>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</si>
  <si>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</si>
  <si>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</si>
  <si>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</si>
  <si>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</si>
  <si>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</si>
  <si>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</si>
  <si>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</si>
  <si>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</si>
  <si>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</si>
  <si>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</si>
  <si>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</si>
  <si>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</si>
  <si>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</si>
  <si>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</si>
  <si>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</si>
  <si>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</si>
  <si>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</si>
  <si>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</si>
  <si>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</si>
  <si>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</si>
  <si>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</si>
  <si>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</si>
  <si>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</si>
  <si>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</si>
  <si>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</si>
  <si>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</si>
  <si>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</si>
  <si>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</si>
  <si>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</si>
  <si>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</si>
  <si>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</si>
  <si>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</si>
  <si>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</si>
  <si>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</si>
  <si>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</si>
  <si>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</si>
  <si>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</si>
  <si>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</si>
  <si>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</si>
  <si>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</si>
  <si>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</si>
  <si>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</si>
  <si>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</si>
  <si>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</si>
  <si>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</si>
  <si>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</si>
  <si>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</si>
  <si>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</si>
  <si>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</si>
  <si>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</si>
  <si>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</si>
  <si>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</si>
  <si>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</si>
  <si>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</si>
  <si>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</si>
  <si>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</si>
  <si>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</si>
  <si>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</si>
  <si>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</si>
  <si>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</si>
  <si>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</si>
  <si>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</si>
  <si>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</si>
  <si>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</si>
  <si>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</si>
  <si>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</si>
  <si>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</si>
  <si>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</si>
  <si>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</si>
  <si>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</si>
  <si>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</si>
  <si>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</si>
  <si>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</si>
  <si>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</si>
  <si>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</si>
  <si>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</si>
  <si>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</si>
  <si>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</si>
  <si>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</si>
  <si>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</si>
  <si>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</si>
  <si>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</si>
  <si>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</si>
  <si>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</si>
  <si>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</si>
  <si>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</si>
  <si>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</si>
  <si>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</si>
  <si>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</si>
  <si>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</si>
  <si>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</si>
  <si>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</si>
  <si>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</si>
  <si>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</si>
  <si>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</si>
  <si>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</si>
  <si>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</si>
  <si>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</si>
  <si>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</si>
  <si>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</si>
  <si>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</si>
  <si>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</si>
  <si>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</si>
  <si>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</si>
  <si>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</si>
  <si>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</si>
  <si>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</si>
  <si>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</si>
  <si>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</si>
  <si>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</si>
  <si>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</si>
  <si>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</si>
  <si>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</si>
  <si>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</si>
  <si>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</si>
  <si>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</si>
  <si>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</si>
  <si>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Apache</t>
  </si>
  <si>
    <t>Cochise</t>
  </si>
  <si>
    <t>Coconino</t>
  </si>
  <si>
    <t>Gila</t>
  </si>
  <si>
    <t>Graham</t>
  </si>
  <si>
    <t>Greenlee</t>
  </si>
  <si>
    <t>La Paz</t>
  </si>
  <si>
    <t>Maricopa</t>
  </si>
  <si>
    <t>Mohave</t>
  </si>
  <si>
    <t>Navajo</t>
  </si>
  <si>
    <t>Pima</t>
  </si>
  <si>
    <t>Pinal</t>
  </si>
  <si>
    <t>Santa Cruz</t>
  </si>
  <si>
    <t>Yavapai</t>
  </si>
  <si>
    <t>Yuma</t>
  </si>
  <si>
    <t>Alameda</t>
  </si>
  <si>
    <t>Alpine</t>
  </si>
  <si>
    <t>Amador</t>
  </si>
  <si>
    <t>Butte</t>
  </si>
  <si>
    <t>Calaveras</t>
  </si>
  <si>
    <t>Colusa</t>
  </si>
  <si>
    <t>Contra Costa</t>
  </si>
  <si>
    <t>Del Norte</t>
  </si>
  <si>
    <t>El Dorado</t>
  </si>
  <si>
    <t>Fresno</t>
  </si>
  <si>
    <t>Glenn</t>
  </si>
  <si>
    <t>Humboldt</t>
  </si>
  <si>
    <t>Imperial</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</si>
  <si>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</si>
  <si>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</si>
  <si>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</si>
  <si>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</si>
  <si>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</si>
  <si>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</si>
  <si>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</si>
  <si>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</si>
  <si>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</si>
  <si>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</si>
  <si>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</si>
  <si>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</si>
  <si>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</si>
  <si>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</si>
  <si>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</si>
  <si>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</si>
  <si>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</si>
  <si>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</si>
  <si>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</si>
  <si>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</si>
  <si>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</si>
  <si>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</si>
  <si>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</si>
  <si>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</si>
  <si>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</si>
  <si>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</si>
  <si>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</si>
  <si>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</si>
  <si>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</si>
  <si>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</si>
  <si>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</si>
  <si>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</si>
  <si>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</si>
  <si>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</si>
  <si>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</si>
  <si>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</si>
  <si>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</si>
  <si>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</si>
  <si>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</si>
  <si>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</si>
  <si>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</si>
  <si>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</si>
  <si>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</si>
  <si>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</si>
  <si>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</si>
  <si>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</si>
  <si>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</si>
  <si>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</si>
  <si>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</si>
  <si>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</si>
  <si>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</si>
  <si>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</si>
  <si>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</si>
  <si>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</si>
  <si>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</si>
  <si>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</si>
  <si>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</si>
  <si>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</si>
  <si>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</si>
  <si>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</si>
  <si>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</si>
  <si>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</si>
  <si>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</si>
  <si>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</si>
  <si>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</si>
  <si>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</si>
  <si>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</si>
  <si>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</si>
  <si>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</si>
  <si>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</si>
  <si>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</si>
  <si>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</si>
  <si>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</si>
  <si>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</si>
  <si>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</si>
  <si>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</si>
  <si>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</si>
  <si>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</si>
  <si>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</si>
  <si>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</si>
  <si>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</si>
  <si>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</si>
  <si>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</si>
  <si>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</si>
  <si>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</si>
  <si>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</si>
  <si>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</si>
  <si>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</si>
  <si>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</si>
  <si>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</si>
  <si>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</si>
  <si>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</si>
  <si>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</si>
  <si>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</si>
  <si>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</si>
  <si>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</si>
  <si>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</si>
  <si>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</si>
  <si>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</si>
  <si>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</si>
  <si>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</si>
  <si>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</si>
  <si>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</si>
  <si>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</si>
  <si>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</si>
  <si>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</si>
  <si>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</si>
  <si>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</si>
  <si>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</si>
  <si>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</si>
  <si>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</si>
  <si>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</si>
  <si>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</si>
  <si>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Alcorn</t>
  </si>
  <si>
    <t>Amite</t>
  </si>
  <si>
    <t>Attala</t>
  </si>
  <si>
    <t>Bolivar</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</si>
  <si>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</si>
  <si>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</si>
  <si>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</si>
  <si>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</si>
  <si>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</si>
  <si>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</si>
  <si>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</si>
  <si>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</si>
  <si>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</si>
  <si>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</si>
  <si>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</si>
  <si>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</si>
  <si>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</si>
  <si>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</si>
  <si>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</si>
  <si>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</si>
  <si>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</si>
  <si>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</si>
  <si>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</si>
  <si>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</si>
  <si>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</si>
  <si>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</si>
  <si>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</si>
  <si>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</si>
  <si>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</si>
  <si>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</si>
  <si>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</si>
  <si>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</si>
  <si>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</si>
  <si>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</si>
  <si>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</si>
  <si>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</si>
  <si>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</si>
  <si>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</si>
  <si>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</si>
  <si>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</si>
  <si>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</si>
  <si>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</si>
  <si>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</si>
  <si>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</si>
  <si>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</si>
  <si>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</si>
  <si>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</si>
  <si>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</si>
  <si>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</si>
  <si>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</si>
  <si>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</si>
  <si>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</si>
  <si>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</si>
  <si>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</si>
  <si>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</si>
  <si>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</si>
  <si>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Claiborne</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</si>
  <si>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</si>
  <si>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</si>
  <si>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</si>
  <si>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</si>
  <si>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</si>
  <si>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</si>
  <si>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</si>
  <si>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</si>
  <si>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</si>
  <si>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</si>
  <si>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</si>
  <si>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</si>
  <si>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</si>
  <si>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</si>
  <si>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</si>
  <si>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</si>
  <si>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</si>
  <si>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</si>
  <si>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</si>
  <si>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</si>
  <si>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</si>
  <si>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</si>
  <si>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</si>
  <si>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</si>
  <si>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</si>
  <si>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</si>
  <si>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</si>
  <si>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</si>
  <si>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</si>
  <si>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</si>
  <si>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</si>
  <si>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</si>
  <si>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</si>
  <si>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</si>
  <si>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</si>
  <si>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</si>
  <si>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</si>
  <si>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</si>
  <si>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</si>
  <si>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</si>
  <si>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</si>
  <si>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</si>
  <si>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</si>
  <si>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</si>
  <si>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</si>
  <si>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</si>
  <si>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</si>
  <si>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</si>
  <si>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Roosevelt</t>
  </si>
  <si>
    <t>Rosebud</t>
  </si>
  <si>
    <t>Sanders</t>
  </si>
  <si>
    <t>Silver Bow</t>
  </si>
  <si>
    <t>Stillwater</t>
  </si>
  <si>
    <t>Sweet Grass</t>
  </si>
  <si>
    <t>Toole</t>
  </si>
  <si>
    <t>Treasure</t>
  </si>
  <si>
    <t>Wheatland</t>
  </si>
  <si>
    <t>Wibaux</t>
  </si>
  <si>
    <t>Yellowstone</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</si>
  <si>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</si>
  <si>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</si>
  <si>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</si>
  <si>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</si>
  <si>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</si>
  <si>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</si>
  <si>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</si>
  <si>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</si>
  <si>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</si>
  <si>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</si>
  <si>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</si>
  <si>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</si>
  <si>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</si>
  <si>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</si>
  <si>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</si>
  <si>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</si>
  <si>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</si>
  <si>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</si>
  <si>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</si>
  <si>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</si>
  <si>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</si>
  <si>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</si>
  <si>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</si>
  <si>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</si>
  <si>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</si>
  <si>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Inyo</t>
  </si>
  <si>
    <t>Kern</t>
  </si>
  <si>
    <t>Kings</t>
  </si>
  <si>
    <t>Lake</t>
  </si>
  <si>
    <t>Lassen</t>
  </si>
  <si>
    <t>Los Angeles</t>
  </si>
  <si>
    <t>Madera</t>
  </si>
  <si>
    <t>Marin</t>
  </si>
  <si>
    <t>Mariposa</t>
  </si>
  <si>
    <t>Mendocino</t>
  </si>
  <si>
    <t>Merced</t>
  </si>
  <si>
    <t>Modoc</t>
  </si>
  <si>
    <t>Mono</t>
  </si>
  <si>
    <t>Monterey</t>
  </si>
  <si>
    <t>Napa</t>
  </si>
  <si>
    <t>Orange</t>
  </si>
  <si>
    <t xml:space="preserve">Number of Units </t>
  </si>
  <si>
    <t xml:space="preserve">A. </t>
  </si>
  <si>
    <r>
      <t xml:space="preserve">Developer Fee </t>
    </r>
    <r>
      <rPr>
        <i/>
        <sz val="10"/>
        <rFont val="Times New Roman"/>
        <family val="1"/>
      </rPr>
      <t xml:space="preserve">  </t>
    </r>
  </si>
  <si>
    <t>POTENTIAL AWARD ADJUSTMENT</t>
  </si>
  <si>
    <t>RECOMMENDED REDUCTION OF AHP AWARD</t>
  </si>
  <si>
    <t>Less:  Developer Fee</t>
  </si>
  <si>
    <t>Less:  Consultant Fee</t>
  </si>
  <si>
    <t>Adjusted Development Costs</t>
  </si>
  <si>
    <t xml:space="preserve">Replacement Reserve </t>
  </si>
  <si>
    <r>
      <t xml:space="preserve">Annual Operating Expenses </t>
    </r>
    <r>
      <rPr>
        <i/>
        <sz val="10"/>
        <rFont val="Times New Roman"/>
        <family val="1"/>
      </rPr>
      <t>(from Operating Budget)</t>
    </r>
  </si>
  <si>
    <t>Operating Expenses (first full year, stabilized)</t>
  </si>
  <si>
    <t>Debt Service</t>
  </si>
  <si>
    <t>Annual Operating Expenses + Replacement Reserves + Debt Service</t>
  </si>
  <si>
    <t>12 months Operating Expenses + Replacement Reserves + Debt Service</t>
  </si>
  <si>
    <t>Reserves Exceeding 12 mos. OPEX + RR + DS: REQUEST EXPLANATION/REDUCE AWARD</t>
  </si>
  <si>
    <t xml:space="preserve"># months-absorption period (lease-up period per market study or timeline) </t>
  </si>
  <si>
    <t>Excessive Lease Up Reserves:  If &gt;0, REQUEST EXPLANATION/REDUCE AWARD</t>
  </si>
  <si>
    <t>Excess Operating Reserves</t>
  </si>
  <si>
    <t>Excess Lease-up Reserves</t>
  </si>
  <si>
    <t>For occupied existing rental properties, if vacancy per Op_Pro_Forma_Hsg tab is different than historical vacancy justify the reason for the budgeted vacancy.</t>
  </si>
  <si>
    <r>
      <rPr>
        <sz val="8"/>
        <rFont val="Arial"/>
        <family val="2"/>
      </rPr>
      <t xml:space="preserve">Enter </t>
    </r>
    <r>
      <rPr>
        <b/>
        <u/>
        <sz val="8"/>
        <color indexed="10"/>
        <rFont val="Arial"/>
        <family val="2"/>
      </rPr>
      <t>housing</t>
    </r>
    <r>
      <rPr>
        <b/>
        <sz val="8"/>
        <color indexed="10"/>
        <rFont val="Arial"/>
        <family val="2"/>
      </rPr>
      <t xml:space="preserve"> </t>
    </r>
    <r>
      <rPr>
        <sz val="8"/>
        <rFont val="Arial"/>
        <family val="2"/>
      </rPr>
      <t>data in shaded cells.</t>
    </r>
    <r>
      <rPr>
        <b/>
        <sz val="8"/>
        <rFont val="Arial"/>
        <family val="2"/>
      </rPr>
      <t xml:space="preserve">  </t>
    </r>
    <r>
      <rPr>
        <sz val="8"/>
        <rFont val="Arial"/>
        <family val="2"/>
      </rPr>
      <t>Enter income, expenses, and debt service for supportive services and commercial space on Supplementary_Op_Pro_Formas.</t>
    </r>
  </si>
  <si>
    <t>Whitfield</t>
  </si>
  <si>
    <t>Wilkes</t>
  </si>
  <si>
    <t>Wilkinson</t>
  </si>
  <si>
    <t>Worth</t>
  </si>
  <si>
    <t>Hawaii</t>
  </si>
  <si>
    <t>Honolulu</t>
  </si>
  <si>
    <t>Kalawao</t>
  </si>
  <si>
    <t>Kauai</t>
  </si>
  <si>
    <t>Maui</t>
  </si>
  <si>
    <t>Adair</t>
  </si>
  <si>
    <t>Allamakee</t>
  </si>
  <si>
    <t>Appanoose</t>
  </si>
  <si>
    <t>Audubon</t>
  </si>
  <si>
    <t>Black Hawk</t>
  </si>
  <si>
    <t>Bremer</t>
  </si>
  <si>
    <t>Buchanan</t>
  </si>
  <si>
    <t>Buena Vista</t>
  </si>
  <si>
    <t>Cass</t>
  </si>
  <si>
    <t>Cedar</t>
  </si>
  <si>
    <t>Cerro Gordo</t>
  </si>
  <si>
    <t>Chickasaw</t>
  </si>
  <si>
    <t>Clinton</t>
  </si>
  <si>
    <t>Davis</t>
  </si>
  <si>
    <t>Delaware</t>
  </si>
  <si>
    <t>Des Moines</t>
  </si>
  <si>
    <t>Dickinson</t>
  </si>
  <si>
    <t>Dubuque</t>
  </si>
  <si>
    <t>Emmet</t>
  </si>
  <si>
    <t xml:space="preserve">Other Reserves/Debt Service Reserve </t>
  </si>
  <si>
    <t>feasibility.rental.debtCoverageRatioOverall</t>
  </si>
  <si>
    <t>fundsSources[0].amortPeriod</t>
  </si>
  <si>
    <t>fundsSources[0].annualDebtSvc</t>
  </si>
  <si>
    <t>fundsSources[0].hardDebt</t>
  </si>
  <si>
    <t>fundsSources[13].amortPeriod</t>
  </si>
  <si>
    <t>fundsSources[13].annualDebtSvc</t>
  </si>
  <si>
    <t>fundsSources[13].hardDebt</t>
  </si>
  <si>
    <t>fundsSources[12].hardDebt</t>
  </si>
  <si>
    <t>fundsSources[12].annualDebtSvc</t>
  </si>
  <si>
    <t>fundsSources[12].amortPeriod</t>
  </si>
  <si>
    <t>fundsSources[11].hardDebt</t>
  </si>
  <si>
    <t>fundsSources[11].annualDebtSvc</t>
  </si>
  <si>
    <t>fundsSources[11].amortPeriod</t>
  </si>
  <si>
    <t>fundsSources[10].hardDebt</t>
  </si>
  <si>
    <t>fundsSources[10].annualDebtSvc</t>
  </si>
  <si>
    <t>fundsSources[10].amortPeriod</t>
  </si>
  <si>
    <t>fundsSources[9].hardDebt</t>
  </si>
  <si>
    <t>fundsSources[9].annualDebtSvc</t>
  </si>
  <si>
    <t>fundsSources[9].amortPeriod</t>
  </si>
  <si>
    <t>fundsSources[8].hardDebt</t>
  </si>
  <si>
    <t>fundsSources[8].annualDebtSvc</t>
  </si>
  <si>
    <t>fundsSources[8].amortPeriod</t>
  </si>
  <si>
    <t>fundsSources[7].hardDebt</t>
  </si>
  <si>
    <t>fundsSources[7].annualDebtSvc</t>
  </si>
  <si>
    <t>fundsSources[7].amortPeriod</t>
  </si>
  <si>
    <t>fundsSources[6].hardDebt</t>
  </si>
  <si>
    <t>fundsSources[6].annualDebtSvc</t>
  </si>
  <si>
    <t>fundsSources[6].amortPeriod</t>
  </si>
  <si>
    <t>fundsSources[5].hardDebt</t>
  </si>
  <si>
    <t>fundsSources[5].annualDebtSvc</t>
  </si>
  <si>
    <t>fundsSources[5].amortPeriod</t>
  </si>
  <si>
    <t>fundsSources[4].hardDebt</t>
  </si>
  <si>
    <t>fundsSources[4].annualDebtSvc</t>
  </si>
  <si>
    <t>fundsSources[4].amortPeriod</t>
  </si>
  <si>
    <t>fundsSources[3].hardDebt</t>
  </si>
  <si>
    <t>fundsSources[3].annualDebtSvc</t>
  </si>
  <si>
    <t>fundsSources[3].amortPeriod</t>
  </si>
  <si>
    <t>fundsSources[2].hardDebt</t>
  </si>
  <si>
    <t>fundsSources[2].annualDebtSvc</t>
  </si>
  <si>
    <t>fundsSources[2].amortPeriod</t>
  </si>
  <si>
    <t>fundsSources[1].amortPeriod</t>
  </si>
  <si>
    <t>fundsSources[1].annualDebtSvc</t>
  </si>
  <si>
    <t>fundsSources[1].hardDebt</t>
  </si>
  <si>
    <t>fundsSources[0].housingCommercial</t>
  </si>
  <si>
    <t>fundsSources[1].housingCommercial</t>
  </si>
  <si>
    <t>fundsSources[2].housingCommercial</t>
  </si>
  <si>
    <t>fundsSources[3].housingCommercial</t>
  </si>
  <si>
    <t>fundsSources[4].housingCommercial</t>
  </si>
  <si>
    <t>fundsSources[5].housingCommercial</t>
  </si>
  <si>
    <t>fundsSources[6].housingCommercial</t>
  </si>
  <si>
    <t>fundsSources[7].housingCommercial</t>
  </si>
  <si>
    <t>fundsSources[9].housingCommercial</t>
  </si>
  <si>
    <t>fundsSources[10].housingCommercial</t>
  </si>
  <si>
    <t>feasibility.totalSoftCosts</t>
  </si>
  <si>
    <t>feasibility.rental.leaseUpReserve</t>
  </si>
  <si>
    <t>feasibility.rental.capitalizedOpResHousing</t>
  </si>
  <si>
    <t>feasibility.rental.dcrHousing</t>
  </si>
  <si>
    <t>feasibility.rental.managementFee</t>
  </si>
  <si>
    <t>feasibility.rental.opExPLusReplacementRes</t>
  </si>
  <si>
    <t>feasibility.rental.operatingReserve</t>
  </si>
  <si>
    <t>feasibility.rental.propertyTaxTrend</t>
  </si>
  <si>
    <t>feasibility.rental.deferredDevloperFeeSources</t>
  </si>
  <si>
    <t>feasibility.rental.deferredDevloperFeeCumulative</t>
  </si>
  <si>
    <t>feasibility.rental.deferredDevloperFeeMatch</t>
  </si>
  <si>
    <t>feasibility.rental.hardDebtProvidedByApplicant</t>
  </si>
  <si>
    <t>feasibility.rental.hardDebtOnProForma</t>
  </si>
  <si>
    <t>feasibility.rental.fhlbcCalcOnSourcesOfFunds</t>
  </si>
  <si>
    <t>feasibility.rental.debtServiceCalcMatch</t>
  </si>
  <si>
    <t>feasibility.rental.overallHardDebtProvidedByApplicant</t>
  </si>
  <si>
    <t>feasibility.rental.overallHardDebtOnProForma</t>
  </si>
  <si>
    <t>feasibility.rental.overallFHLBCCalcOnSourcesOfFunds</t>
  </si>
  <si>
    <t>feasibility.rental.overallDebtServiceCalcMatch</t>
  </si>
  <si>
    <t>feasibility.totalDeveloperFees</t>
  </si>
  <si>
    <t>feasibility.totalProjectCost</t>
  </si>
  <si>
    <t>feasibility.totalUnitsProjectWorksheet</t>
  </si>
  <si>
    <t>feasibility.totalUnitsCostBreakout</t>
  </si>
  <si>
    <t>McCone</t>
  </si>
  <si>
    <t>Meagher</t>
  </si>
  <si>
    <t>Missoula</t>
  </si>
  <si>
    <t>Musselshell</t>
  </si>
  <si>
    <t>Petroleum</t>
  </si>
  <si>
    <t>Pondera</t>
  </si>
  <si>
    <t>Powder River</t>
  </si>
  <si>
    <t>Ravalli</t>
  </si>
  <si>
    <t>Grundy</t>
  </si>
  <si>
    <t>Oneida</t>
  </si>
  <si>
    <t>Owyhee</t>
  </si>
  <si>
    <t>Payette</t>
  </si>
  <si>
    <t>Power</t>
  </si>
  <si>
    <t>Shoshone</t>
  </si>
  <si>
    <t>Teton</t>
  </si>
  <si>
    <t>Twin Falls</t>
  </si>
  <si>
    <t>Valley</t>
  </si>
  <si>
    <t>Alexander</t>
  </si>
  <si>
    <t>Bond</t>
  </si>
  <si>
    <t>Bureau</t>
  </si>
  <si>
    <t>fundsSources[13].description</t>
  </si>
  <si>
    <t>fundsSources[13].descriptionCode.code</t>
  </si>
  <si>
    <t>fundsSources[13].amount</t>
  </si>
  <si>
    <t>fundsSources[13].rate</t>
  </si>
  <si>
    <t>fundsSources[13].term</t>
  </si>
  <si>
    <t>fundsSources[13].isApproved</t>
  </si>
  <si>
    <t>units[6].numberOfUnits</t>
  </si>
  <si>
    <t>units[7].numberOfUnits</t>
  </si>
  <si>
    <t>units[8].numberOfUnits</t>
  </si>
  <si>
    <t>units[9].numberOfUnits</t>
  </si>
  <si>
    <t>units[10].numberOfUnits</t>
  </si>
  <si>
    <t>feasibility.rental.hasElevator</t>
  </si>
  <si>
    <t>feasibility.rental.grossAnnualRentalIncome</t>
  </si>
  <si>
    <t>feasibility.rental.effectiveGrossIncome</t>
  </si>
  <si>
    <t>feasibility.rental.netOperatingIncome</t>
  </si>
  <si>
    <t>feasibility.rental.hardDebtService</t>
  </si>
  <si>
    <t>feasibility.rental.initialCashFlow</t>
  </si>
  <si>
    <t>feasibility.rental.debtCoverageRatio</t>
  </si>
  <si>
    <t>feasibility.rental.softDebtService</t>
  </si>
  <si>
    <t>feasibility.rental.secondaryCashFlow</t>
  </si>
  <si>
    <t>feasibility.rental.secondaryDebtCoverageRatio</t>
  </si>
  <si>
    <t>feasibility.rental.commonOfficeAreaPercentage</t>
  </si>
  <si>
    <t>feasibility.rental.commercialPercentage</t>
  </si>
  <si>
    <t>feasibility.rental.totalExpensesPerUnit</t>
  </si>
  <si>
    <t>feasibility.rental.supportiveServiceExpensePerUnit</t>
  </si>
  <si>
    <t>feasibility.rental.managementFeesPercentage</t>
  </si>
  <si>
    <t>feasibility.rental.vacancyPercentage</t>
  </si>
  <si>
    <t>feasibility.rental.longCapitalizedOperatingReserve</t>
  </si>
  <si>
    <t>feasibility.rental.lihtcEquity</t>
  </si>
  <si>
    <t>feasibility.rental.replacementReservesPerUnit</t>
  </si>
  <si>
    <t>feasibility.rental.incomeTrend</t>
  </si>
  <si>
    <t>feasibility.rental.expenseTrend</t>
  </si>
  <si>
    <t>feasibility.rental.isRentsStandard</t>
  </si>
  <si>
    <t>Hettinger</t>
  </si>
  <si>
    <t>Kidder</t>
  </si>
  <si>
    <t>LaMoure</t>
  </si>
  <si>
    <t>McKenzie</t>
  </si>
  <si>
    <t>Mountrail</t>
  </si>
  <si>
    <t>Oliver</t>
  </si>
  <si>
    <t>Pembina</t>
  </si>
  <si>
    <t>Ransom</t>
  </si>
  <si>
    <t>Rolette</t>
  </si>
  <si>
    <t>Sargent</t>
  </si>
  <si>
    <t>Slope</t>
  </si>
  <si>
    <t>Stutsman</t>
  </si>
  <si>
    <t>Towner</t>
  </si>
  <si>
    <t>Traill</t>
  </si>
  <si>
    <t>Walsh</t>
  </si>
  <si>
    <t>Ward</t>
  </si>
  <si>
    <t>Williams</t>
  </si>
  <si>
    <t>Antelope</t>
  </si>
  <si>
    <t>Arthur</t>
  </si>
  <si>
    <t>Banner</t>
  </si>
  <si>
    <t>Box Butte</t>
  </si>
  <si>
    <t>Buffalo</t>
  </si>
  <si>
    <t>Burt</t>
  </si>
  <si>
    <t>Cherry</t>
  </si>
  <si>
    <t>Colfax</t>
  </si>
  <si>
    <t>Cuming</t>
  </si>
  <si>
    <t>Dawes</t>
  </si>
  <si>
    <t>Deuel</t>
  </si>
  <si>
    <t>Dixon</t>
  </si>
  <si>
    <t>Dundy</t>
  </si>
  <si>
    <t>Frontier</t>
  </si>
  <si>
    <t># Units</t>
  </si>
  <si>
    <t>McKinley</t>
  </si>
  <si>
    <t>Mora</t>
  </si>
  <si>
    <t>Quay</t>
  </si>
  <si>
    <t>Rio Arriba</t>
  </si>
  <si>
    <t>Sandoval</t>
  </si>
  <si>
    <t>Santa Fe</t>
  </si>
  <si>
    <t>Socorro</t>
  </si>
  <si>
    <t>Taos</t>
  </si>
  <si>
    <t>Torrance</t>
  </si>
  <si>
    <t>Valencia</t>
  </si>
  <si>
    <t>Churchill</t>
  </si>
  <si>
    <t>Elko</t>
  </si>
  <si>
    <t>Y</t>
  </si>
  <si>
    <t>Total Units</t>
  </si>
  <si>
    <t>51% - 60% AMI</t>
  </si>
  <si>
    <t>61% - 80% AMI</t>
  </si>
  <si>
    <t xml:space="preserve">Project Name: </t>
  </si>
  <si>
    <t>Subsidy Requested:</t>
  </si>
  <si>
    <t>Nye</t>
  </si>
  <si>
    <t>Pershing</t>
  </si>
  <si>
    <t>Storey</t>
  </si>
  <si>
    <t>Washoe</t>
  </si>
  <si>
    <t>White Pine</t>
  </si>
  <si>
    <t>Carson City</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</si>
  <si>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</si>
  <si>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</si>
  <si>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</si>
  <si>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</si>
  <si>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</si>
  <si>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</si>
  <si>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</si>
  <si>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</si>
  <si>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</si>
  <si>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</si>
  <si>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</si>
  <si>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</si>
  <si>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</si>
  <si>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</si>
  <si>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</si>
  <si>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</si>
  <si>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</si>
  <si>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</si>
  <si>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</si>
  <si>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St. Lawrence</t>
  </si>
  <si>
    <t xml:space="preserve">Rehabilitation units and square feet and/or new construction units and square feet must be completed. Rehabilitation and/or new construction costs must be entered in correct fields. </t>
  </si>
  <si>
    <t>15-year cash flow projections for rental housing.</t>
  </si>
  <si>
    <t xml:space="preserve"> Project feasibility and need for subsidy analysis.</t>
  </si>
  <si>
    <t>Required for projects with a commercial component and/or projects with supportive service component.</t>
  </si>
  <si>
    <t xml:space="preserve">Details on salaries and operating grants and/or subsidies. Data will flow through to operating pro forma.  </t>
  </si>
  <si>
    <t>►The AHP subsidy amount on the sources tab must match the AHP subsidy amount from the Subsidy Amount and Sources of Funds screen in the online system.</t>
  </si>
  <si>
    <t>For any source of funds - the source, amount, housing or commercial, description code, and status code are required fields. Total Sources of Funds must equal the total project costs.</t>
  </si>
  <si>
    <t>►On the Sources tab: Do not skip a line when inputting sources of funds. Do not list more than 13 sources.</t>
  </si>
  <si>
    <t>►It is highly recommended that worksheets are completed in the order they appear in the document.  Worksheet formulas are often dependent on data entered in earlier tabs.</t>
  </si>
  <si>
    <t>►Do not include formulas in any cells.</t>
  </si>
  <si>
    <t>Operating Pro Forma Assumptions</t>
  </si>
  <si>
    <t>AHP Feasibility Analysis</t>
  </si>
  <si>
    <r>
      <t xml:space="preserve">Complete if project is a Group Home.  </t>
    </r>
    <r>
      <rPr>
        <b/>
        <i/>
        <sz val="9"/>
        <color indexed="10"/>
        <rFont val="Arial"/>
        <family val="2"/>
      </rPr>
      <t>Prior to completing this form, enter all information into Summary of Uses, Project Worksheet and Operating Pro Forma Hsg.</t>
    </r>
  </si>
  <si>
    <t>AHP Group Home Policy</t>
  </si>
  <si>
    <t>Category</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</si>
  <si>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</si>
  <si>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</si>
  <si>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</si>
  <si>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</si>
  <si>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</si>
  <si>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</si>
  <si>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</si>
  <si>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</si>
  <si>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</si>
  <si>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</si>
  <si>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</si>
  <si>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</si>
  <si>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</si>
  <si>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</si>
  <si>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</si>
  <si>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</si>
  <si>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</si>
  <si>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</si>
  <si>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</si>
  <si>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</si>
  <si>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</si>
  <si>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</si>
  <si>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</si>
  <si>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</si>
  <si>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</si>
  <si>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</si>
  <si>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</si>
  <si>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</si>
  <si>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</si>
  <si>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</si>
  <si>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</si>
  <si>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</si>
  <si>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</si>
  <si>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</si>
  <si>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</si>
  <si>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</si>
  <si>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</si>
  <si>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</si>
  <si>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</si>
  <si>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</si>
  <si>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</si>
  <si>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</si>
  <si>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</si>
  <si>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</si>
  <si>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</si>
  <si>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</si>
  <si>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</si>
  <si>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</si>
  <si>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</si>
  <si>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</si>
  <si>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</si>
  <si>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</si>
  <si>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</si>
  <si>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</si>
  <si>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</si>
  <si>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</si>
  <si>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</si>
  <si>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</si>
  <si>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</si>
  <si>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</si>
  <si>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</si>
  <si>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</si>
  <si>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</si>
  <si>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</si>
  <si>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</si>
  <si>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</si>
  <si>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McKean</t>
  </si>
  <si>
    <t>Type</t>
  </si>
  <si>
    <t>Funding Source</t>
  </si>
  <si>
    <t>Contact Name</t>
  </si>
  <si>
    <t>Decision Due Date</t>
  </si>
  <si>
    <t>Term</t>
  </si>
  <si>
    <t>Housing</t>
  </si>
  <si>
    <t xml:space="preserve"> AHP Direct Subsidy</t>
  </si>
  <si>
    <t>Subtotal - Housing</t>
  </si>
  <si>
    <t xml:space="preserve">Debt service - Housing        </t>
  </si>
  <si>
    <t>Total Funding Sources</t>
  </si>
  <si>
    <t>Commercial</t>
  </si>
  <si>
    <t>B</t>
  </si>
  <si>
    <t>A</t>
  </si>
  <si>
    <t>C</t>
  </si>
  <si>
    <t>D</t>
  </si>
  <si>
    <t>E</t>
  </si>
  <si>
    <t>F</t>
  </si>
  <si>
    <t>G</t>
  </si>
  <si>
    <t>H</t>
  </si>
  <si>
    <t>I</t>
  </si>
  <si>
    <t>J</t>
  </si>
  <si>
    <t>Deferred Developer Fee</t>
  </si>
  <si>
    <t>Indicated Terms</t>
  </si>
  <si>
    <t>AR</t>
  </si>
  <si>
    <t>B.</t>
  </si>
  <si>
    <t>C.</t>
  </si>
  <si>
    <t>Supportive Services contract</t>
  </si>
  <si>
    <t>Supportive Services / Commercial / Consolidated</t>
  </si>
  <si>
    <t>Administrative expenses</t>
  </si>
  <si>
    <t>Food</t>
  </si>
  <si>
    <t>Total Income - Supportive services</t>
  </si>
  <si>
    <t>Total Expenses - Supportive Services</t>
  </si>
  <si>
    <t>Cash Flow - Supportive Services</t>
  </si>
  <si>
    <t>Debt Service - Supportive Services</t>
  </si>
  <si>
    <t>Enter budget details in shaded cells in applicable section if</t>
  </si>
  <si>
    <t>project provides supportive svcs or has commercial space</t>
  </si>
  <si>
    <t>Exp/Unit</t>
  </si>
  <si>
    <t>Common Area Expenses</t>
  </si>
  <si>
    <t>Total Income - Commercial Space</t>
  </si>
  <si>
    <t>Total Expenses - Commercial Space</t>
  </si>
  <si>
    <t>Supportive services</t>
  </si>
  <si>
    <t xml:space="preserve">Income </t>
  </si>
  <si>
    <t>Supportive Services</t>
  </si>
  <si>
    <t>Expenses</t>
  </si>
  <si>
    <t>Lease Income</t>
  </si>
  <si>
    <t>De Witt</t>
  </si>
  <si>
    <t>DuPage</t>
  </si>
  <si>
    <t>Edgar</t>
  </si>
  <si>
    <t>Edwards</t>
  </si>
  <si>
    <t>Ford</t>
  </si>
  <si>
    <t>Gallatin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</si>
  <si>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</si>
  <si>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</si>
  <si>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</si>
  <si>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</si>
  <si>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</si>
  <si>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</si>
  <si>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</si>
  <si>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</si>
  <si>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</si>
  <si>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</si>
  <si>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</si>
  <si>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</si>
  <si>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</si>
  <si>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</si>
  <si>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</si>
  <si>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</si>
  <si>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</si>
  <si>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</si>
  <si>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</si>
  <si>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</si>
  <si>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</si>
  <si>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</si>
  <si>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</si>
  <si>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</si>
  <si>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</si>
  <si>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</si>
  <si>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</si>
  <si>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</si>
  <si>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</si>
  <si>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</si>
  <si>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</si>
  <si>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</si>
  <si>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</si>
  <si>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</si>
  <si>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Allen</t>
  </si>
  <si>
    <t>Bartholomew</t>
  </si>
  <si>
    <t>Blackford</t>
  </si>
  <si>
    <t>Daviess</t>
  </si>
  <si>
    <t>Dearborn</t>
  </si>
  <si>
    <t>Dubois</t>
  </si>
  <si>
    <t>Elkhart</t>
  </si>
  <si>
    <t>Fountain</t>
  </si>
  <si>
    <t>Gibson</t>
  </si>
  <si>
    <t>Hendricks</t>
  </si>
  <si>
    <t>Huntington</t>
  </si>
  <si>
    <t>Jay</t>
  </si>
  <si>
    <t>Jennings</t>
  </si>
  <si>
    <t>Kosciusko</t>
  </si>
  <si>
    <t>LaGrange</t>
  </si>
  <si>
    <t>LaPorte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</si>
  <si>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</si>
  <si>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</si>
  <si>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</si>
  <si>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</si>
  <si>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</si>
  <si>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</si>
  <si>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</si>
  <si>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</si>
  <si>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</si>
  <si>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</si>
  <si>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</si>
  <si>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</si>
  <si>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</si>
  <si>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</si>
  <si>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</si>
  <si>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</si>
  <si>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</si>
  <si>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</si>
  <si>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</si>
  <si>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</si>
  <si>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</si>
  <si>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</si>
  <si>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</si>
  <si>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</si>
  <si>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</si>
  <si>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</si>
  <si>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</si>
  <si>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</si>
  <si>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</si>
  <si>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</si>
  <si>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</si>
  <si>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</si>
  <si>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</si>
  <si>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</si>
  <si>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</si>
  <si>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</si>
  <si>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</si>
  <si>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</si>
  <si>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</si>
  <si>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</si>
  <si>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</si>
  <si>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</si>
  <si>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</si>
  <si>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</si>
  <si>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</si>
  <si>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</si>
  <si>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</si>
  <si>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</si>
  <si>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</si>
  <si>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</si>
  <si>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</si>
  <si>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</si>
  <si>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</si>
  <si>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</si>
  <si>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</si>
  <si>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Rich</t>
  </si>
  <si>
    <t>Salt Lake</t>
  </si>
  <si>
    <t>Sanpete</t>
  </si>
  <si>
    <t>Tooele</t>
  </si>
  <si>
    <t>Uintah</t>
  </si>
  <si>
    <t>Utah</t>
  </si>
  <si>
    <t>Wasatch</t>
  </si>
  <si>
    <t>Alachua</t>
  </si>
  <si>
    <t>Baker</t>
  </si>
  <si>
    <t>Bay</t>
  </si>
  <si>
    <t>Bradford</t>
  </si>
  <si>
    <t>Brevard</t>
  </si>
  <si>
    <t>Broward</t>
  </si>
  <si>
    <t>Charlotte</t>
  </si>
  <si>
    <t>Citrus</t>
  </si>
  <si>
    <t>Collier</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</si>
  <si>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</si>
  <si>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</si>
  <si>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</si>
  <si>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</si>
  <si>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</si>
  <si>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</si>
  <si>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</si>
  <si>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</si>
  <si>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</si>
  <si>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</si>
  <si>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</si>
  <si>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</si>
  <si>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</si>
  <si>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</si>
  <si>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</si>
  <si>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</si>
  <si>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</si>
  <si>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</si>
  <si>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</si>
  <si>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</si>
  <si>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</si>
  <si>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Miami-Dade</t>
  </si>
  <si>
    <t>Nassau</t>
  </si>
  <si>
    <t>Okaloosa</t>
  </si>
  <si>
    <t>Okeechobee</t>
  </si>
  <si>
    <t>Osceola</t>
  </si>
  <si>
    <t>Palm Beach</t>
  </si>
  <si>
    <t>Pasco</t>
  </si>
  <si>
    <t>Pinellas</t>
  </si>
  <si>
    <t>Debt Coverage Ratio (DCR)</t>
  </si>
  <si>
    <t>DCR including service staff salary</t>
  </si>
  <si>
    <t>Net DCR including service staff salary</t>
  </si>
  <si>
    <t>Partnership Management Fee (LIHTC only)</t>
  </si>
  <si>
    <t>Op Pro Forma Supplementary</t>
  </si>
  <si>
    <t>Absorption period (lease-up) per market study or timeline, in number of months:</t>
  </si>
  <si>
    <t>Annual Salary, Benefits, and Taxes</t>
  </si>
  <si>
    <t>19. Deferred Developer Fee</t>
  </si>
  <si>
    <t>LIHTC Equity</t>
  </si>
  <si>
    <t>For all uncommitted funds listed above, list the date of financing decision, contact name, and phone number.</t>
  </si>
  <si>
    <t>Cabinets, Vanities, and Countertops</t>
  </si>
  <si>
    <t>Furniture, fixtures, and equipment</t>
  </si>
  <si>
    <t>Architect</t>
  </si>
  <si>
    <t>Engineering</t>
  </si>
  <si>
    <t>Appraisal</t>
  </si>
  <si>
    <t>Accounting</t>
  </si>
  <si>
    <t>Municipality</t>
  </si>
  <si>
    <t>Permits</t>
  </si>
  <si>
    <t>Total Other Financing Fees and Expenses</t>
  </si>
  <si>
    <t>Supportive Service Reserves</t>
  </si>
  <si>
    <r>
      <t xml:space="preserve">A </t>
    </r>
    <r>
      <rPr>
        <b/>
        <sz val="8"/>
        <rFont val="Arial"/>
        <family val="2"/>
      </rPr>
      <t>group home</t>
    </r>
    <r>
      <rPr>
        <sz val="8"/>
        <rFont val="Arial"/>
        <family val="2"/>
      </rPr>
      <t xml:space="preserve"> is defined as housing occupied by two or more individuals or households consisting of common space and/or facilities for group use by the occupants of the building.  The structure provides long-term housing and support services for residents.</t>
    </r>
  </si>
  <si>
    <t>fundsSources[4].amount</t>
  </si>
  <si>
    <t>fundsSources[6].term</t>
  </si>
  <si>
    <t>fundsSources[7].isApproved</t>
  </si>
  <si>
    <t>fundsSources[8].housingCommercial</t>
  </si>
  <si>
    <t>fundsSources[5].rate</t>
  </si>
  <si>
    <t>StateLookup</t>
  </si>
  <si>
    <t>StateCount</t>
  </si>
  <si>
    <t>Cumberland-Chebeague Island town</t>
  </si>
  <si>
    <t>Hancock-Verona Island town</t>
  </si>
  <si>
    <t>Lincoln-Westport Island town</t>
  </si>
  <si>
    <t>Baltimore city</t>
  </si>
  <si>
    <t>Essex-Amesbury Town city</t>
  </si>
  <si>
    <t>Franklin-Greenfield Town city</t>
  </si>
  <si>
    <t>Hampden-Agawam Town city</t>
  </si>
  <si>
    <t>Hampden-Palmer Town city</t>
  </si>
  <si>
    <t>Hampden-West Springfield Town city</t>
  </si>
  <si>
    <t>Hampshire-Easthampton Town city</t>
  </si>
  <si>
    <t>Norfolk-Braintree Town city</t>
  </si>
  <si>
    <t>Norfolk-Franklin Town city</t>
  </si>
  <si>
    <t>Norfolk-Weymouth Town city</t>
  </si>
  <si>
    <t>Suffolk-Winthrop Town city</t>
  </si>
  <si>
    <t>Worcester-Southbridge Town city</t>
  </si>
  <si>
    <t>Sullivan part-Sullivan city part of Crawford County</t>
  </si>
  <si>
    <t>St. Louis city</t>
  </si>
  <si>
    <t>Addison-Ferrisburgh town</t>
  </si>
  <si>
    <t>Total Maximum Fee</t>
  </si>
  <si>
    <t>feasibility.developerFeeGuideline</t>
  </si>
  <si>
    <t>Developer Fee %</t>
  </si>
  <si>
    <t>feasibility.rental.capitalizedOpResOverall</t>
  </si>
  <si>
    <t>Guideline</t>
  </si>
  <si>
    <t>Item</t>
  </si>
  <si>
    <t>Value</t>
  </si>
  <si>
    <t>Percent change over previous year</t>
  </si>
  <si>
    <t>Y2</t>
  </si>
  <si>
    <t>Y3</t>
  </si>
  <si>
    <t>Y4</t>
  </si>
  <si>
    <t>Y5</t>
  </si>
  <si>
    <t>Y6</t>
  </si>
  <si>
    <t>Y7</t>
  </si>
  <si>
    <t>Y8</t>
  </si>
  <si>
    <t>Y9</t>
  </si>
  <si>
    <t>Y10</t>
  </si>
  <si>
    <t>Y11</t>
  </si>
  <si>
    <t>Y12</t>
  </si>
  <si>
    <t>Y13</t>
  </si>
  <si>
    <t>Y14</t>
  </si>
  <si>
    <t>Y15</t>
  </si>
  <si>
    <t>On-Site Improvements</t>
  </si>
  <si>
    <t>Contingency</t>
  </si>
  <si>
    <t>Offsite Earth Work</t>
  </si>
  <si>
    <t>Offsite Site Utilities</t>
  </si>
  <si>
    <t>Offsite Road and Sidewalks</t>
  </si>
  <si>
    <t>Offsite Landscaping</t>
  </si>
  <si>
    <t>Offsite Environmental Remediation</t>
  </si>
  <si>
    <t>Other Offsite:</t>
  </si>
  <si>
    <t>Application Fees</t>
  </si>
  <si>
    <t>Tax Credit Reservation Fees</t>
  </si>
  <si>
    <t>Other Financing Costs</t>
  </si>
  <si>
    <t>Rental Assistance Reserves</t>
  </si>
  <si>
    <t>Debt Service Reserves</t>
  </si>
  <si>
    <t>Construction Costs (Structure)</t>
  </si>
  <si>
    <t>Rehabilitation Costs (Structure)</t>
  </si>
  <si>
    <t>Interest</t>
  </si>
  <si>
    <t>Origination Fees</t>
  </si>
  <si>
    <t>Expense to Income Ratio</t>
  </si>
  <si>
    <t>Must Pay</t>
  </si>
  <si>
    <t>Must Pay?</t>
  </si>
  <si>
    <t>Permanent Sources</t>
  </si>
  <si>
    <t>No dependents</t>
  </si>
  <si>
    <t xml:space="preserve"> Services Payroll Expenses  </t>
  </si>
  <si>
    <t xml:space="preserve"> Commercial Payroll Expenses  </t>
  </si>
  <si>
    <t xml:space="preserve"> Paid from Cash Flow Total  </t>
  </si>
  <si>
    <t>Laundry</t>
  </si>
  <si>
    <t xml:space="preserve">Parking </t>
  </si>
  <si>
    <t>Operating Grants</t>
  </si>
  <si>
    <t>Operating Donations</t>
  </si>
  <si>
    <t>Amount in Year 1</t>
  </si>
  <si>
    <t>Committed?</t>
  </si>
  <si>
    <t>Term (Y)</t>
  </si>
  <si>
    <t>Description or Funding Source</t>
  </si>
  <si>
    <t>Are rental subsidies committed?</t>
  </si>
  <si>
    <t>Provide contact information for uncommitted rental subsidies or operating grants.</t>
  </si>
  <si>
    <t>Payroll Breakout</t>
  </si>
  <si>
    <r>
      <rPr>
        <b/>
        <sz val="9"/>
        <rFont val="Arial"/>
        <family val="2"/>
      </rPr>
      <t xml:space="preserve">Provide staffing and salary assumptions for all staff positions and indicate whether respective payroll amounts flow through to the Housing, Services, or Commercial Operating Pro Formas.  </t>
    </r>
    <r>
      <rPr>
        <sz val="9"/>
        <rFont val="Arial"/>
        <family val="2"/>
      </rPr>
      <t xml:space="preserve">In the comment section, explain your assumptions.  </t>
    </r>
    <r>
      <rPr>
        <i/>
        <sz val="9"/>
        <rFont val="Arial"/>
        <family val="2"/>
      </rPr>
      <t>Example: Maintenance salary includes a full-time manager ($35,000) and part-time janitor ($14,000).  Benefits and taxes are estimated at 20%</t>
    </r>
  </si>
  <si>
    <t>Income Assumption Breakout and Details</t>
  </si>
  <si>
    <t>Debt Payment Details</t>
  </si>
  <si>
    <t>Expense Assumption Breakout and Details</t>
  </si>
  <si>
    <t>Break out expense assumptions below. Values will be pulled into the Op_Pro_Forma_Hsg tab automatically.</t>
  </si>
  <si>
    <t>Uncommitted Funding Source</t>
  </si>
  <si>
    <t>Provide additional explanation or guidance on income assumptions here:</t>
  </si>
  <si>
    <t>Laundry, Parking, Other</t>
  </si>
  <si>
    <t>Other Income Dependent on Occupancy Levels</t>
  </si>
  <si>
    <t>Other Income Independent of Occupancy Levels</t>
  </si>
  <si>
    <t>Vacancy Rate</t>
  </si>
  <si>
    <t>Percent of EGI</t>
  </si>
  <si>
    <t>Y1</t>
  </si>
  <si>
    <t>Man Fee % of Net Rents in Y1</t>
  </si>
  <si>
    <r>
      <t xml:space="preserve">Debt Service </t>
    </r>
    <r>
      <rPr>
        <b/>
        <i/>
        <sz val="9"/>
        <color indexed="10"/>
        <rFont val="Arial Narrow"/>
        <family val="2"/>
      </rPr>
      <t>(Must Pay only)</t>
    </r>
  </si>
  <si>
    <t>From Oper. Assumptions</t>
  </si>
  <si>
    <t>From Project Worksheet</t>
  </si>
  <si>
    <t>Used in calcs below</t>
  </si>
  <si>
    <t>Total Acquisition Cost per unit</t>
  </si>
  <si>
    <t>Total Development Cost per unit</t>
  </si>
  <si>
    <t>Development Budget</t>
  </si>
  <si>
    <t>Operating Pro Forma</t>
  </si>
  <si>
    <t>Service Staff on Housing Pro Forma</t>
  </si>
  <si>
    <r>
      <t>Building Acquisition (</t>
    </r>
    <r>
      <rPr>
        <b/>
        <i/>
        <sz val="9"/>
        <rFont val="Arial"/>
        <family val="2"/>
      </rPr>
      <t>w/ Identity of Interest)</t>
    </r>
  </si>
  <si>
    <r>
      <t>Land Acquisition (</t>
    </r>
    <r>
      <rPr>
        <b/>
        <i/>
        <sz val="9"/>
        <rFont val="Arial"/>
        <family val="2"/>
      </rPr>
      <t>w/ Identity of Interest)</t>
    </r>
  </si>
  <si>
    <t>Sponsor:</t>
  </si>
  <si>
    <t xml:space="preserve">►The workbook is programmed to minimize inconsistencies throughout the application. Enter data into cells that are shaded yellow.  Cells that are not shaded are locked and cannot be changed. </t>
  </si>
  <si>
    <t>►The targeting reflected on the project worksheet must match the targeting reflected on the Targeting screen via AHP Online.</t>
  </si>
  <si>
    <t>Import</t>
  </si>
  <si>
    <t>Previously unused</t>
  </si>
  <si>
    <t>Field no longer exists</t>
  </si>
  <si>
    <t>2014 will encompass construction + bridge fin.</t>
  </si>
  <si>
    <t>Housing Cash Flow Payments</t>
  </si>
  <si>
    <t>Min Standard</t>
  </si>
  <si>
    <t>Max Standard</t>
  </si>
  <si>
    <t>Capitalized Reserves - Housing (months)</t>
  </si>
  <si>
    <t>Capitalized Reserves - Overall (months)</t>
  </si>
  <si>
    <t>Description</t>
  </si>
  <si>
    <t>Rental Assistance Reserve</t>
  </si>
  <si>
    <t>Changed location</t>
  </si>
  <si>
    <t>Lease-Up Reserve</t>
  </si>
  <si>
    <t>Allowable fee on acquisition with an Identity of Interest</t>
  </si>
  <si>
    <t>Less: Acquisition Costs involving Identity of Interest</t>
  </si>
  <si>
    <t>Maximum Developer Fee on Acquisition with an Identity of Interest</t>
  </si>
  <si>
    <t>Total Development Costs</t>
  </si>
  <si>
    <t>Hard Cost %</t>
  </si>
  <si>
    <r>
      <t xml:space="preserve">Capitalized Reserves </t>
    </r>
    <r>
      <rPr>
        <sz val="10"/>
        <rFont val="Times New Roman"/>
        <family val="1"/>
      </rPr>
      <t>(DO NOT INCLUDE Rental Assistance Reserves or Lease-up Reserves!)</t>
    </r>
    <r>
      <rPr>
        <b/>
        <sz val="10"/>
        <rFont val="Times New Roman"/>
        <family val="1"/>
      </rPr>
      <t xml:space="preserve"> </t>
    </r>
  </si>
  <si>
    <t>RE Taxes</t>
  </si>
  <si>
    <t>Debt Service Reserve</t>
  </si>
  <si>
    <t>Updated calc; result unchanged</t>
  </si>
  <si>
    <t xml:space="preserve">      Housing Match</t>
  </si>
  <si>
    <t xml:space="preserve">      Overall Match</t>
  </si>
  <si>
    <t>Deferred Developer Fee  MATCH</t>
  </si>
  <si>
    <t>NA</t>
  </si>
  <si>
    <t>Variable</t>
  </si>
  <si>
    <t xml:space="preserve">[(Tot Proj Reserves - LeaseUp Rsrv - Rental Assistance Rsrv) / (Op Ex + Replacement Rsrvs + debt service)] / 12 months </t>
  </si>
  <si>
    <t xml:space="preserve">Lease-up Rsrv / ((Op Ex + Replacement Rsrv + Debt Svc)/12*[absorption period]) </t>
  </si>
  <si>
    <t>Changed Location</t>
  </si>
  <si>
    <t>Construction/Bridge Loan Financing</t>
  </si>
  <si>
    <t>Other Fees</t>
  </si>
  <si>
    <t>Recalculate when defined</t>
  </si>
  <si>
    <t>Renamed 'Rental Assistance Reserves'; same purpose</t>
  </si>
  <si>
    <t>New location</t>
  </si>
  <si>
    <t>Other Financing- What is this used for? Total Fin Fees on Import s/s?</t>
  </si>
  <si>
    <t>75% of absorption period Oper exp + Debt Service + Replacement Reserves</t>
  </si>
  <si>
    <t>Non-Housing Space</t>
  </si>
  <si>
    <t xml:space="preserve">Accessory Buildings </t>
  </si>
  <si>
    <t>See the Guide for Applicants for more information on how to categorize costs.</t>
  </si>
  <si>
    <t>2013: Structure + Onsite | 2014: Structure + Onsite + Offsite</t>
  </si>
  <si>
    <t>Now includes some fees; still excludes Construction Period Taxes &amp; Insurance</t>
  </si>
  <si>
    <t>2013: Soft Debt Payment to; 2014: Both Cash Flow Debt Service lines</t>
  </si>
  <si>
    <t>Changed from $/unit/year in 2013 to % in 2014</t>
  </si>
  <si>
    <t>Keep for now, test later if adding it into Soft Costs impacts totals</t>
  </si>
  <si>
    <t>2013: Structure + Onsite costs from CB tab; 2014: Structure + Onsite + Offsite from CB tab</t>
  </si>
  <si>
    <t>Exp to Inc</t>
  </si>
  <si>
    <t>Empty in 2013; 2014: Total Sqare Feet to match HO s/s</t>
  </si>
  <si>
    <t>2013: incorrectly showed Total (HO s/s showed average); 2014: square feet per unit to match HO s/s</t>
  </si>
  <si>
    <t>Set to 0; TIW removed</t>
  </si>
  <si>
    <t>Rehabilitation Cost per Square Foot (From Cost Breakout tab)</t>
  </si>
  <si>
    <t>New Construction Cost per Square Foot (From Cost Breakout tab)</t>
  </si>
  <si>
    <t>Construction/Rehabilitation Cost per square foot (Summary of Uses total)</t>
  </si>
  <si>
    <r>
      <rPr>
        <b/>
        <sz val="8"/>
        <rFont val="Arial"/>
        <family val="2"/>
      </rPr>
      <t>Break out income assumptions below</t>
    </r>
    <r>
      <rPr>
        <sz val="8"/>
        <rFont val="Arial"/>
        <family val="2"/>
      </rPr>
      <t>. Values will be pulled into the Op_Pro_Forma_Hsg tab automatically.</t>
    </r>
  </si>
  <si>
    <t>Other Must Pay Debt</t>
  </si>
  <si>
    <t>Enter Description Here</t>
  </si>
  <si>
    <t>Cash Flow Payment to:</t>
  </si>
  <si>
    <t>Cost Breakout Total Units = Project Worksheet Total Units</t>
  </si>
  <si>
    <t>Service Coordinator</t>
  </si>
  <si>
    <t>Case Manager</t>
  </si>
  <si>
    <t>Enter Income Source Here</t>
  </si>
  <si>
    <t>Non-housing &amp; Accessory Space %</t>
  </si>
  <si>
    <t>Debt service - Housing</t>
  </si>
  <si>
    <t>Debt Svc per</t>
  </si>
  <si>
    <t>Total Interim Sources</t>
  </si>
  <si>
    <t>Interim Sources</t>
  </si>
  <si>
    <t>Must Pay Only</t>
  </si>
  <si>
    <t>Download tab links</t>
  </si>
  <si>
    <t>feasibility.rental.rentalAssistanceReserve</t>
  </si>
  <si>
    <t>New in 2014 (rental only)</t>
  </si>
  <si>
    <t>Cost Guidelines</t>
  </si>
  <si>
    <t>SF</t>
  </si>
  <si>
    <t>Single-Family Project</t>
  </si>
  <si>
    <t>MF24</t>
  </si>
  <si>
    <t>Multifamily 5-24 units</t>
  </si>
  <si>
    <t>MF49</t>
  </si>
  <si>
    <t>Multifamily 25-49 units</t>
  </si>
  <si>
    <t>MF50</t>
  </si>
  <si>
    <t>Multifamily 50+ units</t>
  </si>
  <si>
    <t>0 bdrm</t>
  </si>
  <si>
    <t>1 bdrm</t>
  </si>
  <si>
    <t>2 bdrm</t>
  </si>
  <si>
    <t>3 bdrm</t>
  </si>
  <si>
    <t>4+ bdrm</t>
  </si>
  <si>
    <t>Amounts in income targeting and rental income chart will populate with information entered in shaded areas of table below.  Be sure to include manager's unit as part of the total units in the project.</t>
  </si>
  <si>
    <t>Project will include:</t>
  </si>
  <si>
    <t>Both single- and multi-family buildings</t>
  </si>
  <si>
    <t xml:space="preserve">Select Building Type(s) </t>
  </si>
  <si>
    <t>Only single-family buildings (1-4 units/building)</t>
  </si>
  <si>
    <t>Rockland-New York</t>
  </si>
  <si>
    <t>Westchester-New York</t>
  </si>
  <si>
    <t>Cost_Breakout_HCSO_New Construction_Concrete</t>
  </si>
  <si>
    <t>Cost_Breakout_HCSO_New Construction_Masonry</t>
  </si>
  <si>
    <t>Cost_Breakout_HCSO_New Construction_Metals</t>
  </si>
  <si>
    <t>Cost_Breakout_HCSO_New Construction_Rough Carpentry</t>
  </si>
  <si>
    <t>Cost_Breakout_HCSO_New Construction_Waterproofing</t>
  </si>
  <si>
    <t>Cost_Breakout_HCSO_New Construction_Insulation</t>
  </si>
  <si>
    <t>Cost_Breakout_HCSO_New Construction_Roofing and Sheet Metal</t>
  </si>
  <si>
    <t>Cost_Breakout_HCSO_New Construction_Siding</t>
  </si>
  <si>
    <t>Cost_Breakout_HCSO_New Construction_Finish Carpentry</t>
  </si>
  <si>
    <t>Cost_Breakout_HCSO_New Construction_Interior Doors and Frames</t>
  </si>
  <si>
    <t>Cost_Breakout_HCSO_New Construction_Lath and Plaster</t>
  </si>
  <si>
    <t>Cost_Breakout_HCSO_New Construction_Drywall</t>
  </si>
  <si>
    <t>Cost_Breakout_HCSO_New Construction_Tile Work</t>
  </si>
  <si>
    <t>Cost_Breakout_HCSO_New Construction_Acoustical</t>
  </si>
  <si>
    <t>Cost_Breakout_HCSO_New Construction_Carpeting</t>
  </si>
  <si>
    <t>Cost_Breakout_HCSO_New Construction_Resilient Floor</t>
  </si>
  <si>
    <t>Cost_Breakout_HCSO_New Construction_Painting and Decorating</t>
  </si>
  <si>
    <t>Cost_Breakout_HCSO_New Construction_Specialties and Furnishings</t>
  </si>
  <si>
    <t>Cost_Breakout_HCSO_New Construction_Special Equipment</t>
  </si>
  <si>
    <t>Cost_Breakout_HCSO_New Construction_Appliances</t>
  </si>
  <si>
    <t>Cost_Breakout_HCSO_New Construction_Special Construction</t>
  </si>
  <si>
    <t>Cost_Breakout_HCSO_New Construction_Elevators</t>
  </si>
  <si>
    <t>Cost_Breakout_HCSO_New Construction_Plumbing</t>
  </si>
  <si>
    <t>Cost_Breakout_HCSO_New Construction_Heat and Ventilation</t>
  </si>
  <si>
    <t xml:space="preserve">Cost_Breakout_HCSO_New Construction_Electrical </t>
  </si>
  <si>
    <t>Cost_Breakout_HCSO_New Construction_Air Conditioning</t>
  </si>
  <si>
    <t>Cost_Breakout_HCSO_New Construction_Fire Protection</t>
  </si>
  <si>
    <t>Cost_Breakout_HCSO_New Construction_Onsite Earth Work</t>
  </si>
  <si>
    <t>Cost_Breakout_HCSO_New Construction_Onsite Site Utilities</t>
  </si>
  <si>
    <t>Cost_Breakout_HCSO_New Construction_Onsite Road and Sidewalks</t>
  </si>
  <si>
    <t>Cost_Breakout_HCSO_New Construction_Onsite Landscaping</t>
  </si>
  <si>
    <t>Cost_Breakout_HCSO_New Construction_Onsite Environmental Remediation</t>
  </si>
  <si>
    <t>Cost_Breakout_HCSO_New Construction_Offsite Earth Work</t>
  </si>
  <si>
    <t>Cost_Breakout_HCSO_New Construction_Offsite Site Utilities</t>
  </si>
  <si>
    <t>Cost_Breakout_HCSO_New Construction_Offsite Road and Sidewalks</t>
  </si>
  <si>
    <t>Cost_Breakout_HCSO_New Construction_Offsite Landscaping</t>
  </si>
  <si>
    <t>Cost_Breakout_HCSO_New Construction_Offsite Environmental Remediation</t>
  </si>
  <si>
    <t>Cost_Breakout_HCSO_Rehabilitation_Concrete</t>
  </si>
  <si>
    <t>Cost_Breakout_HCSO_Rehabilitation_Masonry</t>
  </si>
  <si>
    <t>Cost_Breakout_HCSO_Rehabilitation_Metals</t>
  </si>
  <si>
    <t>Cost_Breakout_HCSO_Rehabilitation_Rough Carpentry</t>
  </si>
  <si>
    <t>Cost_Breakout_HCSO_Rehabilitation_Waterproofing</t>
  </si>
  <si>
    <t>Cost_Breakout_HCSO_Rehabilitation_Insulation</t>
  </si>
  <si>
    <t>Cost_Breakout_HCSO_Rehabilitation_Roofing and Sheet Metal</t>
  </si>
  <si>
    <t>Cost_Breakout_HCSO_Rehabilitation_Siding</t>
  </si>
  <si>
    <t>Cost_Breakout_HCSO_Rehabilitation_Finish Carpentry</t>
  </si>
  <si>
    <t>Cost_Breakout_HCSO_Rehabilitation_Interior Doors and Frames</t>
  </si>
  <si>
    <t>Cost_Breakout_HCSO_Rehabilitation_Lath and Plaster</t>
  </si>
  <si>
    <t>Cost_Breakout_HCSO_Rehabilitation_Drywall</t>
  </si>
  <si>
    <t>Cost_Breakout_HCSO_Rehabilitation_Tile Work</t>
  </si>
  <si>
    <t>Cost_Breakout_HCSO_Rehabilitation_Acoustical</t>
  </si>
  <si>
    <t>Cost_Breakout_HCSO_Rehabilitation_Carpeting</t>
  </si>
  <si>
    <t>Cost_Breakout_HCSO_Rehabilitation_Resilient Floor</t>
  </si>
  <si>
    <t>Cost_Breakout_HCSO_Rehabilitation_Painting and Decorating</t>
  </si>
  <si>
    <t>Cost_Breakout_HCSO_Rehabilitation_Specialties and Furnishings</t>
  </si>
  <si>
    <t>Cost_Breakout_HCSO_Rehabilitation_Special Equipment</t>
  </si>
  <si>
    <t>Cost_Breakout_HCSO_Rehabilitation_Appliances</t>
  </si>
  <si>
    <t>Cost_Breakout_HCSO_Rehabilitation_Special Construction</t>
  </si>
  <si>
    <t>Cost_Breakout_HCSO_Rehabilitation_Elevators</t>
  </si>
  <si>
    <t>Cost_Breakout_HCSO_Rehabilitation_Plumbing</t>
  </si>
  <si>
    <t>Cost_Breakout_HCSO_Rehabilitation_Heat and Ventilation</t>
  </si>
  <si>
    <t xml:space="preserve">Cost_Breakout_HCSO_Rehabilitation_Electrical </t>
  </si>
  <si>
    <t>Cost_Breakout_HCSO_Rehabilitation_Air Conditioning</t>
  </si>
  <si>
    <t>Cost_Breakout_HCSO_Rehabilitation_Fire Protection</t>
  </si>
  <si>
    <t>Cost_Breakout_HCSO_Rehabilitation_Onsite Earth Work</t>
  </si>
  <si>
    <t>Cost_Breakout_HCSO_Rehabilitation_Onsite Site Utilities</t>
  </si>
  <si>
    <t>Cost_Breakout_HCSO_Rehabilitation_Onsite Road and Sidewalks</t>
  </si>
  <si>
    <t>Cost_Breakout_HCSO_Rehabilitation_Onsite Landscaping</t>
  </si>
  <si>
    <t>Cost_Breakout_HCSO_Rehabilitation_Onsite Environmental Remediation</t>
  </si>
  <si>
    <t>Cost_Breakout_HCSO_Rehabilitation_Offsite Earth Work</t>
  </si>
  <si>
    <t>Cost_Breakout_HCSO_Rehabilitation_Offsite Site Utilities</t>
  </si>
  <si>
    <t>Cost_Breakout_HCSO_Rehabilitation_Offsite Road and Sidewalks</t>
  </si>
  <si>
    <t>Cost_Breakout_HCSO_Rehabilitation_Offsite Landscaping</t>
  </si>
  <si>
    <t>Cost_Breakout_HCSO_Rehabilitation_Offsite Environmental Remediation</t>
  </si>
  <si>
    <t>Cost_Breakout_Commercial_New Construction_Concrete</t>
  </si>
  <si>
    <t>Cost_Breakout_Commercial_New Construction_Masonry</t>
  </si>
  <si>
    <t>Cost_Breakout_Commercial_New Construction_Metals</t>
  </si>
  <si>
    <t>Cost_Breakout_Commercial_New Construction_Rough Carpentry</t>
  </si>
  <si>
    <t>Cost_Breakout_Commercial_New Construction_Waterproofing</t>
  </si>
  <si>
    <t>Cost_Breakout_Commercial_New Construction_Insulation</t>
  </si>
  <si>
    <t>Cost_Breakout_Commercial_New Construction_Roofing and Sheet Metal</t>
  </si>
  <si>
    <t>Cost_Breakout_Commercial_New Construction_Siding</t>
  </si>
  <si>
    <t>Cost_Breakout_Commercial_New Construction_Finish Carpentry</t>
  </si>
  <si>
    <t>Cost_Breakout_Commercial_New Construction_Interior Doors and Frames</t>
  </si>
  <si>
    <t>Cost_Breakout_Commercial_New Construction_Lath and Plaster</t>
  </si>
  <si>
    <t>Cost_Breakout_Commercial_New Construction_Drywall</t>
  </si>
  <si>
    <t>Cost_Breakout_Commercial_New Construction_Tile Work</t>
  </si>
  <si>
    <t>Cost_Breakout_Commercial_New Construction_Acoustical</t>
  </si>
  <si>
    <t>Cost_Breakout_Commercial_New Construction_Carpeting</t>
  </si>
  <si>
    <t>Cost_Breakout_Commercial_New Construction_Resilient Floor</t>
  </si>
  <si>
    <t>Cost_Breakout_Commercial_New Construction_Painting and Decorating</t>
  </si>
  <si>
    <t>Cost_Breakout_Commercial_New Construction_Specialties and Furnishings</t>
  </si>
  <si>
    <t>Cost_Breakout_Commercial_New Construction_Special Equipment</t>
  </si>
  <si>
    <t>Cost_Breakout_Commercial_New Construction_Appliances</t>
  </si>
  <si>
    <t>Cost_Breakout_Commercial_New Construction_Special Construction</t>
  </si>
  <si>
    <t>Cost_Breakout_Commercial_New Construction_Elevators</t>
  </si>
  <si>
    <t>Cost_Breakout_Commercial_New Construction_Plumbing</t>
  </si>
  <si>
    <t>Cost_Breakout_Commercial_New Construction_Heat and Ventilation</t>
  </si>
  <si>
    <t xml:space="preserve">Cost_Breakout_Commercial_New Construction_Electrical </t>
  </si>
  <si>
    <t>Cost_Breakout_Commercial_New Construction_Air Conditioning</t>
  </si>
  <si>
    <t>Cost_Breakout_Commercial_New Construction_Fire Protection</t>
  </si>
  <si>
    <t>Cost_Breakout_Commercial_New Construction_Onsite Earth Work</t>
  </si>
  <si>
    <t>Cost_Breakout_Commercial_New Construction_Onsite Site Utilities</t>
  </si>
  <si>
    <t>Cost_Breakout_Commercial_New Construction_Onsite Road and Sidewalks</t>
  </si>
  <si>
    <t>Cost_Breakout_Commercial_New Construction_Onsite Landscaping</t>
  </si>
  <si>
    <t>Cost_Breakout_Commercial_New Construction_Onsite Environmental Remediation</t>
  </si>
  <si>
    <t>Cost_Breakout_Commercial_New Construction_Offsite Earth Work</t>
  </si>
  <si>
    <t>Cost_Breakout_Commercial_New Construction_Offsite Site Utilities</t>
  </si>
  <si>
    <t>Cost_Breakout_Commercial_New Construction_Offsite Road and Sidewalks</t>
  </si>
  <si>
    <t>Cost_Breakout_Commercial_New Construction_Offsite Landscaping</t>
  </si>
  <si>
    <t>Cost_Breakout_Commercial_New Construction_Offsite Environmental Remediation</t>
  </si>
  <si>
    <t>Cost_Breakout_Commercial_Rehabilitation_Concrete</t>
  </si>
  <si>
    <t>Cost_Breakout_Commercial_Rehabilitation_Masonry</t>
  </si>
  <si>
    <t>Cost_Breakout_Commercial_Rehabilitation_Metals</t>
  </si>
  <si>
    <t>Cost_Breakout_Commercial_Rehabilitation_Rough Carpentry</t>
  </si>
  <si>
    <t>Cost_Breakout_Commercial_Rehabilitation_Waterproofing</t>
  </si>
  <si>
    <t>Cost_Breakout_Commercial_Rehabilitation_Insulation</t>
  </si>
  <si>
    <t>Cost_Breakout_Commercial_Rehabilitation_Roofing and Sheet Metal</t>
  </si>
  <si>
    <t>Cost_Breakout_Commercial_Rehabilitation_Siding</t>
  </si>
  <si>
    <t>Cost_Breakout_Commercial_Rehabilitation_Finish Carpentry</t>
  </si>
  <si>
    <t>Cost_Breakout_Commercial_Rehabilitation_Interior Doors and Frames</t>
  </si>
  <si>
    <t>Cost_Breakout_Commercial_Rehabilitation_Lath and Plaster</t>
  </si>
  <si>
    <t>Cost_Breakout_Commercial_Rehabilitation_Drywall</t>
  </si>
  <si>
    <t>Cost_Breakout_Commercial_Rehabilitation_Tile Work</t>
  </si>
  <si>
    <t>Cost_Breakout_Commercial_Rehabilitation_Acoustical</t>
  </si>
  <si>
    <t>Cost_Breakout_Commercial_Rehabilitation_Carpeting</t>
  </si>
  <si>
    <t>Cost_Breakout_Commercial_Rehabilitation_Resilient Floor</t>
  </si>
  <si>
    <t>Cost_Breakout_Commercial_Rehabilitation_Painting and Decorating</t>
  </si>
  <si>
    <t>Cost_Breakout_Commercial_Rehabilitation_Specialties and Furnishings</t>
  </si>
  <si>
    <t>Cost_Breakout_Commercial_Rehabilitation_Special Equipment</t>
  </si>
  <si>
    <t>Cost_Breakout_Commercial_Rehabilitation_Appliances</t>
  </si>
  <si>
    <t>Cost_Breakout_Commercial_Rehabilitation_Special Construction</t>
  </si>
  <si>
    <t>Cost_Breakout_Commercial_Rehabilitation_Elevators</t>
  </si>
  <si>
    <t>Cost_Breakout_Commercial_Rehabilitation_Plumbing</t>
  </si>
  <si>
    <t>Cost_Breakout_Commercial_Rehabilitation_Heat and Ventilation</t>
  </si>
  <si>
    <t xml:space="preserve">Cost_Breakout_Commercial_Rehabilitation_Electrical </t>
  </si>
  <si>
    <t>Cost_Breakout_Commercial_Rehabilitation_Air Conditioning</t>
  </si>
  <si>
    <t>Cost_Breakout_Commercial_Rehabilitation_Fire Protection</t>
  </si>
  <si>
    <t>Cost_Breakout_Commercial_Rehabilitation_Onsite Earth Work</t>
  </si>
  <si>
    <t>Cost_Breakout_Commercial_Rehabilitation_Onsite Site Utilities</t>
  </si>
  <si>
    <t>Cost_Breakout_Commercial_Rehabilitation_Onsite Road and Sidewalks</t>
  </si>
  <si>
    <t>Cost_Breakout_Commercial_Rehabilitation_Onsite Landscaping</t>
  </si>
  <si>
    <t>Cost_Breakout_Commercial_Rehabilitation_Onsite Environmental Remediation</t>
  </si>
  <si>
    <t>Cost_Breakout_Commercial_Rehabilitation_Offsite Earth Work</t>
  </si>
  <si>
    <t>Cost_Breakout_Commercial_Rehabilitation_Offsite Site Utilities</t>
  </si>
  <si>
    <t>Cost_Breakout_Commercial_Rehabilitation_Offsite Road and Sidewalks</t>
  </si>
  <si>
    <t>Cost_Breakout_Commercial_Rehabilitation_Offsite Landscaping</t>
  </si>
  <si>
    <t>Cost_Breakout_Commercial_Rehabilitation_Offsite Environmental Remediation</t>
  </si>
  <si>
    <t>►If attachments are submitted with a disabled password, or have otherwise been tampered with, the decision as to whether the application will be considered for an award will be at the discretion of the Bank.</t>
  </si>
  <si>
    <t xml:space="preserve">►In cells with drop-down selections, select one of the options for the workbook to work properly. Typing an answer or ignoring the cell entirely may cause errors on other worksheets in the application. </t>
  </si>
  <si>
    <t xml:space="preserve">If you encounter glitches in the application, please e-mail: communityinvestment@fhlbdm.com
Refer to the specific tab and cells that are involved and provide a detailed description of the issue. </t>
  </si>
  <si>
    <t>Rental Project Worksheet</t>
  </si>
  <si>
    <t>0 = SRO</t>
  </si>
  <si>
    <t>Cost
Guideline</t>
  </si>
  <si>
    <t>Tenant’s Monthly Rent Share</t>
  </si>
  <si>
    <t>Bedroom 
Size</t>
  </si>
  <si>
    <t>Activity Type</t>
  </si>
  <si>
    <t>Acquisition/Rehabilitation</t>
  </si>
  <si>
    <t>New Construction/Adaptive Reuse</t>
  </si>
  <si>
    <t>Bedrooms</t>
  </si>
  <si>
    <t>Note : AHP funds may not be used to directly or indirectly subsidize supportive services, including supportive service staff (i.e. service coordinator, case manager, etc.) Although some agencies will accept supportive service costs as a portion of the pro forma, the Bank does not allow supportive service costs to be included in the housing pro forma. The Bank requires the support service costs to be separated from the real estate budget and shown on the Supplementary Pro Forma tab.</t>
  </si>
  <si>
    <t>Non-Housing</t>
  </si>
  <si>
    <t xml:space="preserve">Subtotal - Non-Housing   </t>
  </si>
  <si>
    <t>&lt;=50%</t>
  </si>
  <si>
    <t>61%-80%</t>
  </si>
  <si>
    <t>Over 80%</t>
  </si>
  <si>
    <t>Vacancy Rate Year 1:</t>
  </si>
  <si>
    <t>Stabilized Vacancy Rate Years 2-15:</t>
  </si>
  <si>
    <t>Revenue Escalator:</t>
  </si>
  <si>
    <t>Expense Escalator:</t>
  </si>
  <si>
    <t xml:space="preserve">Interest Rate on Operating Reserve: </t>
  </si>
  <si>
    <t>Revenue Escalator</t>
  </si>
  <si>
    <t>Unit utilities paid by:</t>
  </si>
  <si>
    <t>Contract Services Breakout and Details</t>
  </si>
  <si>
    <t>Break out contract services below. Values will be pulled into the Op_Pro_Forma_Hsg tab automatically.</t>
  </si>
  <si>
    <t>Net Revenue (EGI)</t>
  </si>
  <si>
    <t>Expense Escalator</t>
  </si>
  <si>
    <t>Grounds Maintenance</t>
  </si>
  <si>
    <t>Replacement Reserve Deposits</t>
  </si>
  <si>
    <t>Debt Service Payable from Cash Flow to:</t>
  </si>
  <si>
    <t>Stabilized Vacancy Year 2-15</t>
  </si>
  <si>
    <t>Cumulative 5-yr cash flow:</t>
  </si>
  <si>
    <t>Cumulative 5-yr cash flow/unit/year:</t>
  </si>
  <si>
    <t>Cumulative 15-yr Repaid Deferred Developer Fee:</t>
  </si>
  <si>
    <t xml:space="preserve">SUPPORTIVE SERVICES </t>
  </si>
  <si>
    <t>Supportive Services Assumptions</t>
  </si>
  <si>
    <t>Commercial Space Assumptions</t>
  </si>
  <si>
    <t>Housing Assumptions</t>
  </si>
  <si>
    <t>Operating Reserve Draws</t>
  </si>
  <si>
    <t>Total Gross Income</t>
  </si>
  <si>
    <t>Operating Grants &amp; Donations</t>
  </si>
  <si>
    <t>Less: Vacancy &amp; Bad Debt</t>
  </si>
  <si>
    <t>Operating Reserve Deposits</t>
  </si>
  <si>
    <t>NOI Before Reserve Deposits</t>
  </si>
  <si>
    <t>Net Operating Income</t>
  </si>
  <si>
    <t>Debt Coverage Ratio (DCR) before Soft Debt</t>
  </si>
  <si>
    <t>Initial Cash Flow</t>
  </si>
  <si>
    <t>Secondary Cash Flow per unit</t>
  </si>
  <si>
    <t>Cash Flow / Gross Income</t>
  </si>
  <si>
    <t>Operating Reserve Deposits/(Draws)</t>
  </si>
  <si>
    <t>Interest on Operating Reserve</t>
  </si>
  <si>
    <t>Cumulative Operating Reserve</t>
  </si>
  <si>
    <t>Does the Proforma reflect debt service payments for any existing or other debt not reflected in the Sources of Funds?</t>
  </si>
  <si>
    <t>If yes, list the existing source(s) of debt and loan terms:</t>
  </si>
  <si>
    <t>Existing Debt Holder</t>
  </si>
  <si>
    <t>Outstanding Balance</t>
  </si>
  <si>
    <t>Annual Debt Service</t>
  </si>
  <si>
    <t>K</t>
  </si>
  <si>
    <t>Subtotal - Non-Housing</t>
  </si>
  <si>
    <t>Describe the non-housing space(s), if applicable:</t>
  </si>
  <si>
    <t>Unique/Green Building Cost Per Unit</t>
  </si>
  <si>
    <t>Enviromental Study</t>
  </si>
  <si>
    <t>Survey</t>
  </si>
  <si>
    <t>Soft Cost Contingency</t>
  </si>
  <si>
    <t>Percentage of Total Cost</t>
  </si>
  <si>
    <t>Non-Housing Sources = Non-Housing Uses</t>
  </si>
  <si>
    <t>Professsional Fees</t>
  </si>
  <si>
    <t>Low-Income Housing Tax Credits:</t>
  </si>
  <si>
    <t>Annual LIHTC allocation request</t>
  </si>
  <si>
    <t>LIHTC sale price per dollar</t>
  </si>
  <si>
    <t>(B+C)</t>
  </si>
  <si>
    <t>Yes
No</t>
  </si>
  <si>
    <r>
      <t xml:space="preserve">Amortization </t>
    </r>
    <r>
      <rPr>
        <i/>
        <sz val="8"/>
        <rFont val="Arial Narrow"/>
        <family val="2"/>
      </rPr>
      <t>(Years)</t>
    </r>
  </si>
  <si>
    <r>
      <t xml:space="preserve">Interest Rate
</t>
    </r>
    <r>
      <rPr>
        <i/>
        <sz val="8"/>
        <rFont val="Arial Narrow"/>
        <family val="2"/>
      </rPr>
      <t>(APR)</t>
    </r>
  </si>
  <si>
    <r>
      <t xml:space="preserve">Remaining Term
</t>
    </r>
    <r>
      <rPr>
        <i/>
        <sz val="8"/>
        <rFont val="Arial Narrow"/>
        <family val="2"/>
      </rPr>
      <t>(Years)</t>
    </r>
  </si>
  <si>
    <t>L</t>
  </si>
  <si>
    <t>Annual Debt Svc</t>
  </si>
  <si>
    <t>(Housing)</t>
  </si>
  <si>
    <t>20% of Total Construction Costs</t>
  </si>
  <si>
    <t>16% of Total Construction Costs</t>
  </si>
  <si>
    <t xml:space="preserve">   Annual Must Pay Debt on Sources - Housing</t>
  </si>
  <si>
    <t xml:space="preserve">   Annual Must Pay Debt on Pro Forma - Housing</t>
  </si>
  <si>
    <t xml:space="preserve">   FHLBDM calculation on Sources of Funds - Housing</t>
  </si>
  <si>
    <t xml:space="preserve">   Annual Must Pay Debt on Sources - Overall</t>
  </si>
  <si>
    <t xml:space="preserve">   Annual Must Pay Debt on Pro Forma - Overall</t>
  </si>
  <si>
    <t xml:space="preserve">   FHLBDM calculation on Sources of Funds - Overall</t>
  </si>
  <si>
    <t>Total Cash Flow in First Five Years - Housing</t>
  </si>
  <si>
    <t>Project is:</t>
  </si>
  <si>
    <t>Attorney</t>
  </si>
  <si>
    <t>Total Professional Fees</t>
  </si>
  <si>
    <t>Expense escalator&gt;=Revenue escalator</t>
  </si>
  <si>
    <t>Cash Flow as percentage of Gross Income</t>
  </si>
  <si>
    <t>Total Cash Flow in First Fifteen Years - Overall</t>
  </si>
  <si>
    <t>General requirements</t>
  </si>
  <si>
    <t xml:space="preserve">    Architect Fees</t>
  </si>
  <si>
    <t xml:space="preserve">    Engineering Fees</t>
  </si>
  <si>
    <t xml:space="preserve">    Attorney Fees</t>
  </si>
  <si>
    <t xml:space="preserve">    Sum of all Professional Fees</t>
  </si>
  <si>
    <t xml:space="preserve">    Revenue Escalator</t>
  </si>
  <si>
    <t xml:space="preserve">    Stabilized Vacancy Rate</t>
  </si>
  <si>
    <t xml:space="preserve">    Expense Escalator</t>
  </si>
  <si>
    <t xml:space="preserve">    Escalator Trend</t>
  </si>
  <si>
    <t xml:space="preserve">   Deferred Developer Fee - Match</t>
  </si>
  <si>
    <t>Contingency Calculation - Housing</t>
  </si>
  <si>
    <t>Contingency Calculation - Overall</t>
  </si>
  <si>
    <t>New Construction - Housing</t>
  </si>
  <si>
    <t>Rehab/Adaptive Reuse - Housing</t>
  </si>
  <si>
    <t>Historic Rehabilitation - Housing</t>
  </si>
  <si>
    <t>New Construction - Overall</t>
  </si>
  <si>
    <t>Contingency - Housing</t>
  </si>
  <si>
    <t>Contingency - Overall</t>
  </si>
  <si>
    <t>Debt service - Non-Housing</t>
  </si>
  <si>
    <t xml:space="preserve">Debt service - Non-Housing </t>
  </si>
  <si>
    <t>(Non-Housing)</t>
  </si>
  <si>
    <t>New guideline for DM</t>
  </si>
  <si>
    <t>Label change</t>
  </si>
  <si>
    <t>Developer &amp; Consultant Fees</t>
  </si>
  <si>
    <t>Dev Fee earned on Acq.costs</t>
  </si>
  <si>
    <t>Fee Reminder</t>
  </si>
  <si>
    <t>Developer Fee Basis(DFB)</t>
  </si>
  <si>
    <t>No Change</t>
  </si>
  <si>
    <t xml:space="preserve"> Percentage of Total Costs</t>
  </si>
  <si>
    <t>Existing guideline - but formula changed</t>
  </si>
  <si>
    <t>Change - This should never prompt for explanation</t>
  </si>
  <si>
    <t>Label change - and formula changed</t>
  </si>
  <si>
    <t>Total Structure, Land and General requirements</t>
  </si>
  <si>
    <t>Architect Fees</t>
  </si>
  <si>
    <t>Engineering Fees</t>
  </si>
  <si>
    <t>Attorney Fees</t>
  </si>
  <si>
    <t>Sum of all Professional Fees</t>
  </si>
  <si>
    <t>*For FHLBDM Use*</t>
  </si>
  <si>
    <t>Basis Points above the FHLBDM CICA rate on round open date</t>
  </si>
  <si>
    <t>Total Structure, Land and General requirements - Max Value</t>
  </si>
  <si>
    <t>feasibility.rental.attorneyFees</t>
  </si>
  <si>
    <t>feasibility.rental.engineeringFees</t>
  </si>
  <si>
    <t>feasibility.rental.architectFees</t>
  </si>
  <si>
    <t>feasibility.rental.sumProfessionalFees</t>
  </si>
  <si>
    <t>Management Fee - Per unit/Per month</t>
  </si>
  <si>
    <t>feasibility.rental.managementFeePerunitPermonth</t>
  </si>
  <si>
    <t>feasibility.rental.cashflowPrecentGrossIncome</t>
  </si>
  <si>
    <t>New guideline for DM - Max. Value</t>
  </si>
  <si>
    <t>this is deleted for DM</t>
  </si>
  <si>
    <t>Onsite Site Improvements</t>
  </si>
  <si>
    <t>Onsite Unusual Site Condition</t>
  </si>
  <si>
    <t>Offsite Site Improvements</t>
  </si>
  <si>
    <t>Offsite Unusual Site Condition</t>
  </si>
  <si>
    <t>Total Structure (Rows 36, 52, 58, 59)</t>
  </si>
  <si>
    <t>Total Mechanical Systems (Rows 53-57)</t>
  </si>
  <si>
    <t>Total Finish Structure (Rows 37-51)</t>
  </si>
  <si>
    <t>Total Rough Structure (Rows 27-35)</t>
  </si>
  <si>
    <t>Total Development Costs (TDC):</t>
  </si>
  <si>
    <t>- Developer Fee</t>
  </si>
  <si>
    <t>- Consultant Fee</t>
  </si>
  <si>
    <t>- Capitalized Reserves</t>
  </si>
  <si>
    <t>Developer Fee Basis (DFB)</t>
  </si>
  <si>
    <t>% of Developer Fee Basis</t>
  </si>
  <si>
    <t>Annual Must Pay Debt</t>
  </si>
  <si>
    <t>Secondary Cash Flow</t>
  </si>
  <si>
    <r>
      <t xml:space="preserve">List all </t>
    </r>
    <r>
      <rPr>
        <b/>
        <i/>
        <sz val="8"/>
        <rFont val="Arial"/>
        <family val="2"/>
      </rPr>
      <t xml:space="preserve">Permanent </t>
    </r>
    <r>
      <rPr>
        <b/>
        <sz val="8"/>
        <rFont val="Arial"/>
        <family val="2"/>
      </rPr>
      <t xml:space="preserve">Sources of Project Funding, </t>
    </r>
    <r>
      <rPr>
        <b/>
        <sz val="8"/>
        <color indexed="10"/>
        <rFont val="Arial"/>
        <family val="2"/>
      </rPr>
      <t>using one description code per line</t>
    </r>
    <r>
      <rPr>
        <b/>
        <sz val="8"/>
        <color indexed="10"/>
        <rFont val="Arial"/>
        <family val="2"/>
      </rPr>
      <t>.</t>
    </r>
  </si>
  <si>
    <t xml:space="preserve">     2. Permanent Financing</t>
  </si>
  <si>
    <t xml:space="preserve">     5. Other Federal Housing Program (HOPE VI, 202, 811, Section 8)</t>
  </si>
  <si>
    <t xml:space="preserve">     6. McKinney/Hearth Act</t>
  </si>
  <si>
    <t>17. Charitable Donation</t>
  </si>
  <si>
    <t>fundsSources[14].description</t>
  </si>
  <si>
    <t>fundsSources[14].descriptionCode.code</t>
  </si>
  <si>
    <t>fundsSources[14].amount</t>
  </si>
  <si>
    <t>fundsSources[14].rate</t>
  </si>
  <si>
    <t>fundsSources[14].term</t>
  </si>
  <si>
    <t>fundsSources[14].isApproved</t>
  </si>
  <si>
    <t>fundsSources[14].housingCommercial</t>
  </si>
  <si>
    <t>fundsSources[14].amortPeriod</t>
  </si>
  <si>
    <t>fundsSources[14].annualDebtSvc</t>
  </si>
  <si>
    <t>fundsSources[14].hardDebt</t>
  </si>
  <si>
    <t>fundsSources[15].description</t>
  </si>
  <si>
    <t>fundsSources[15].descriptionCode.code</t>
  </si>
  <si>
    <t>fundsSources[15].amount</t>
  </si>
  <si>
    <t>fundsSources[15].rate</t>
  </si>
  <si>
    <t>fundsSources[15].term</t>
  </si>
  <si>
    <t>fundsSources[15].isApproved</t>
  </si>
  <si>
    <t>fundsSources[15].housingCommercial</t>
  </si>
  <si>
    <t>fundsSources[15].amortPeriod</t>
  </si>
  <si>
    <t>fundsSources[15].annualDebtSvc</t>
  </si>
  <si>
    <t>fundsSources[15].hardDebt</t>
  </si>
  <si>
    <t>Onsite Accessory Buildings &amp; Garages</t>
  </si>
  <si>
    <t>Total Onsite Improvement (Rows 61-69)</t>
  </si>
  <si>
    <t>Total (Rows 60, 70, 79)</t>
  </si>
  <si>
    <t>From Summary of Uses</t>
  </si>
  <si>
    <t>Total Offsite Improvement (Rows 71-78)</t>
  </si>
  <si>
    <t>fundsSources[16].description</t>
  </si>
  <si>
    <t>fundsSources[16].descriptionCode.code</t>
  </si>
  <si>
    <t>fundsSources[16].amount</t>
  </si>
  <si>
    <t>fundsSources[16].rate</t>
  </si>
  <si>
    <t>fundsSources[16].term</t>
  </si>
  <si>
    <t>fundsSources[16].isApproved</t>
  </si>
  <si>
    <t>fundsSources[16].housingCommercial</t>
  </si>
  <si>
    <t>fundsSources[16].amortPeriod</t>
  </si>
  <si>
    <t>fundsSources[16].annualDebtSvc</t>
  </si>
  <si>
    <t>fundsSources[16].hardDebt</t>
  </si>
  <si>
    <t>fundsSources[17].description</t>
  </si>
  <si>
    <t>fundsSources[17].descriptionCode.code</t>
  </si>
  <si>
    <t>fundsSources[17].amount</t>
  </si>
  <si>
    <t>fundsSources[17].rate</t>
  </si>
  <si>
    <t>fundsSources[17].term</t>
  </si>
  <si>
    <t>fundsSources[17].isApproved</t>
  </si>
  <si>
    <t>fundsSources[17].housingCommercial</t>
  </si>
  <si>
    <t>fundsSources[17].amortPeriod</t>
  </si>
  <si>
    <t>fundsSources[17].annualDebtSvc</t>
  </si>
  <si>
    <t>fundsSources[17].hardDebt</t>
  </si>
  <si>
    <t>fundsSources[18].description</t>
  </si>
  <si>
    <t>fundsSources[18].descriptionCode.code</t>
  </si>
  <si>
    <t>fundsSources[18].amount</t>
  </si>
  <si>
    <t>fundsSources[18].rate</t>
  </si>
  <si>
    <t>fundsSources[18].term</t>
  </si>
  <si>
    <t>fundsSources[18].isApproved</t>
  </si>
  <si>
    <t>fundsSources[18].housingCommercial</t>
  </si>
  <si>
    <t>fundsSources[18].amortPeriod</t>
  </si>
  <si>
    <t>fundsSources[18].annualDebtSvc</t>
  </si>
  <si>
    <t>fundsSources[18].hardDebt</t>
  </si>
  <si>
    <t>fundsSources[19].description</t>
  </si>
  <si>
    <t>fundsSources[19].descriptionCode.code</t>
  </si>
  <si>
    <t>fundsSources[19].amount</t>
  </si>
  <si>
    <t>fundsSources[19].rate</t>
  </si>
  <si>
    <t>fundsSources[19].term</t>
  </si>
  <si>
    <t>fundsSources[19].isApproved</t>
  </si>
  <si>
    <t>fundsSources[19].housingCommercial</t>
  </si>
  <si>
    <t>fundsSources[19].amortPeriod</t>
  </si>
  <si>
    <t>fundsSources[19].annualDebtSvc</t>
  </si>
  <si>
    <t>fundsSources[19].hardDebt</t>
  </si>
  <si>
    <t>fundsSources[20].description</t>
  </si>
  <si>
    <t>fundsSources[20].descriptionCode.code</t>
  </si>
  <si>
    <t>fundsSources[20].amount</t>
  </si>
  <si>
    <t>fundsSources[20].rate</t>
  </si>
  <si>
    <t>fundsSources[20].term</t>
  </si>
  <si>
    <t>fundsSources[20].isApproved</t>
  </si>
  <si>
    <t>fundsSources[20].housingCommercial</t>
  </si>
  <si>
    <t>fundsSources[20].amortPeriod</t>
  </si>
  <si>
    <t>fundsSources[20].annualDebtSvc</t>
  </si>
  <si>
    <t>fundsSources[20].hardDebt</t>
  </si>
  <si>
    <t>fundsSources[21].description</t>
  </si>
  <si>
    <t>fundsSources[21].descriptionCode.code</t>
  </si>
  <si>
    <t>fundsSources[21].amount</t>
  </si>
  <si>
    <t>fundsSources[21].rate</t>
  </si>
  <si>
    <t>fundsSources[21].term</t>
  </si>
  <si>
    <t>fundsSources[21].isApproved</t>
  </si>
  <si>
    <t>fundsSources[21].housingCommercial</t>
  </si>
  <si>
    <t>fundsSources[21].amortPeriod</t>
  </si>
  <si>
    <t>fundsSources[21].annualDebtSvc</t>
  </si>
  <si>
    <t>fundsSources[21].hardDebt</t>
  </si>
  <si>
    <t>fundsSources[22].description</t>
  </si>
  <si>
    <t>fundsSources[22].descriptionCode.code</t>
  </si>
  <si>
    <t>fundsSources[22].amount</t>
  </si>
  <si>
    <t>fundsSources[22].rate</t>
  </si>
  <si>
    <t>fundsSources[22].term</t>
  </si>
  <si>
    <t>fundsSources[22].isApproved</t>
  </si>
  <si>
    <t>fundsSources[22].housingCommercial</t>
  </si>
  <si>
    <t>fundsSources[22].amortPeriod</t>
  </si>
  <si>
    <t>fundsSources[22].annualDebtSvc</t>
  </si>
  <si>
    <t>fundsSources[22].hardDebt</t>
  </si>
  <si>
    <t>fundsSources[23].description</t>
  </si>
  <si>
    <t>fundsSources[23].descriptionCode.code</t>
  </si>
  <si>
    <t>fundsSources[23].amount</t>
  </si>
  <si>
    <t>fundsSources[23].rate</t>
  </si>
  <si>
    <t>fundsSources[23].term</t>
  </si>
  <si>
    <t>fundsSources[23].isApproved</t>
  </si>
  <si>
    <t>fundsSources[23].housingCommercial</t>
  </si>
  <si>
    <t>fundsSources[23].amortPeriod</t>
  </si>
  <si>
    <t>fundsSources[23].annualDebtSvc</t>
  </si>
  <si>
    <t>fundsSources[23].hardDebt</t>
  </si>
  <si>
    <t>fundsSources[24].description</t>
  </si>
  <si>
    <t>fundsSources[24].descriptionCode.code</t>
  </si>
  <si>
    <t>fundsSources[24].amount</t>
  </si>
  <si>
    <t>fundsSources[24].rate</t>
  </si>
  <si>
    <t>fundsSources[24].term</t>
  </si>
  <si>
    <t>fundsSources[24].isApproved</t>
  </si>
  <si>
    <t>fundsSources[24].housingCommercial</t>
  </si>
  <si>
    <t>fundsSources[24].amortPeriod</t>
  </si>
  <si>
    <t>fundsSources[24].annualDebtSvc</t>
  </si>
  <si>
    <t>fundsSources[24].hardDebt</t>
  </si>
  <si>
    <t>fundsSources[25].description</t>
  </si>
  <si>
    <t>fundsSources[25].descriptionCode.code</t>
  </si>
  <si>
    <t>fundsSources[25].amount</t>
  </si>
  <si>
    <t>fundsSources[25].rate</t>
  </si>
  <si>
    <t>fundsSources[25].term</t>
  </si>
  <si>
    <t>fundsSources[25].isApproved</t>
  </si>
  <si>
    <t>fundsSources[25].housingCommercial</t>
  </si>
  <si>
    <t>fundsSources[25].amortPeriod</t>
  </si>
  <si>
    <t>fundsSources[25].annualDebtSvc</t>
  </si>
  <si>
    <t>fundsSources[25].hardDebt</t>
  </si>
  <si>
    <t>fundsSources[26].description</t>
  </si>
  <si>
    <t>fundsSources[26].descriptionCode.code</t>
  </si>
  <si>
    <t>fundsSources[26].amount</t>
  </si>
  <si>
    <t>fundsSources[26].rate</t>
  </si>
  <si>
    <t>fundsSources[26].term</t>
  </si>
  <si>
    <t>fundsSources[26].isApproved</t>
  </si>
  <si>
    <t>fundsSources[26].housingCommercial</t>
  </si>
  <si>
    <t>fundsSources[26].amortPeriod</t>
  </si>
  <si>
    <t>fundsSources[26].annualDebtSvc</t>
  </si>
  <si>
    <t>fundsSources[26].hardDebt</t>
  </si>
  <si>
    <t>Developer fee % - Acquisition/Rehab Projects</t>
  </si>
  <si>
    <t>Developer fee % - New Construction Projects</t>
  </si>
  <si>
    <t>% of Developer Fee Basis - Final</t>
  </si>
  <si>
    <t xml:space="preserve">Acquisition-Only Cost per Square Foot </t>
  </si>
  <si>
    <t>Average Acquisition-Only Square Foot per unit</t>
  </si>
  <si>
    <t>Describe any special construction techniques impacting cost. (precast concrete, geothermal, solar, or other green building design elements)</t>
  </si>
  <si>
    <t>Describe any unique remediation issues that will impact cost.</t>
  </si>
  <si>
    <t xml:space="preserve">    General Requirements %</t>
  </si>
  <si>
    <t xml:space="preserve">    Builder Overhead %</t>
  </si>
  <si>
    <t xml:space="preserve">    Builder Profit %</t>
  </si>
  <si>
    <t>Worksheet includes information on unit mix, income targeting, and rental income. All highlighted fields must be completed.</t>
  </si>
  <si>
    <t xml:space="preserve">Supplementary information needed to evaluate group home projects. Complete for group home projects. </t>
  </si>
  <si>
    <t>Contract Services
(Examples include: snow removal, pest control, etc.)</t>
  </si>
  <si>
    <t>Other Expenses
(Examples include: supplies, elevator maintenance, etc.)</t>
  </si>
  <si>
    <t>Describe how the LIHTC sales price was determined.</t>
  </si>
  <si>
    <t>Debt Service Calculation</t>
  </si>
  <si>
    <t>Total Unique and/or Green Building Cost</t>
  </si>
  <si>
    <t>Describe any unique city infrastructure requirements if they exist onsite.</t>
  </si>
  <si>
    <t>Select Payment Type</t>
  </si>
  <si>
    <t>Select</t>
  </si>
  <si>
    <t>Other Expenses:</t>
  </si>
  <si>
    <t>Rehab/Adaptive Reuse - Overall</t>
  </si>
  <si>
    <t>Historic Rehabilitation - Overall</t>
  </si>
  <si>
    <t xml:space="preserve">Updated the formula </t>
  </si>
  <si>
    <t>Updated the label and formula</t>
  </si>
  <si>
    <t>Only multi-family buildings (5+ units/building)</t>
  </si>
  <si>
    <t>Debt Coverage Ratio (DCR) Overall</t>
  </si>
  <si>
    <t>Date Created</t>
  </si>
  <si>
    <t>Created By</t>
  </si>
  <si>
    <t>Version Release Notes</t>
  </si>
  <si>
    <t>Todd Pawlowski</t>
  </si>
  <si>
    <t>Scoring Impact</t>
  </si>
  <si>
    <t>No</t>
  </si>
  <si>
    <t>Current</t>
  </si>
  <si>
    <t>Date Released</t>
  </si>
  <si>
    <t>Archived</t>
  </si>
  <si>
    <t>feasibility.fundingRoundName</t>
  </si>
  <si>
    <t>Round</t>
  </si>
  <si>
    <t>Management Fee Boolean Value</t>
  </si>
  <si>
    <t>Yes</t>
  </si>
  <si>
    <t>feasibility.rental.managementFeeBoolean</t>
  </si>
  <si>
    <t xml:space="preserve">Developer &amp; Consultant Fee %
</t>
  </si>
  <si>
    <t>General Requirements, Builder Overhead &amp; Profit (combined total)</t>
  </si>
  <si>
    <t>Management Fee as a Percentage of Net Revenue</t>
  </si>
  <si>
    <t>Management Fee Per Unit/Per Month</t>
  </si>
  <si>
    <t>Cash Flow as Percentage of Gross Income</t>
  </si>
  <si>
    <r>
      <rPr>
        <b/>
        <sz val="9"/>
        <rFont val="Arial"/>
        <family val="2"/>
      </rPr>
      <t>Tab: Sources</t>
    </r>
    <r>
      <rPr>
        <sz val="9"/>
        <rFont val="Arial"/>
        <family val="2"/>
      </rPr>
      <t xml:space="preserve">
- Removed conditional formatting on Rate (%) column (=$G$26:$G$39,$O$67:$O$79,$G$67:$G$79)</t>
    </r>
  </si>
  <si>
    <r>
      <rPr>
        <b/>
        <sz val="9"/>
        <rFont val="Arial"/>
        <family val="2"/>
      </rPr>
      <t>Tab: Download</t>
    </r>
    <r>
      <rPr>
        <sz val="9"/>
        <rFont val="Arial"/>
        <family val="2"/>
      </rPr>
      <t xml:space="preserve">
- Updated A420 from 'feasibility.rental.managementFee' to 'feasibility.rental.managementFeeBoolean'
- Updated C420 from 'Management Fee' to 'Management Fee Boolean Value'
- Added A422 value: 'feasibility.fundingRoundName'
- Added B422 formula '</t>
    </r>
    <r>
      <rPr>
        <i/>
        <sz val="9"/>
        <rFont val="Arial"/>
        <family val="2"/>
      </rPr>
      <t>=Data!B1&amp;Data!E1</t>
    </r>
    <r>
      <rPr>
        <sz val="9"/>
        <rFont val="Arial"/>
        <family val="2"/>
      </rPr>
      <t xml:space="preserve">'
</t>
    </r>
    <r>
      <rPr>
        <b/>
        <sz val="9"/>
        <rFont val="Arial"/>
        <family val="2"/>
      </rPr>
      <t>Tab: Data</t>
    </r>
    <r>
      <rPr>
        <sz val="9"/>
        <rFont val="Arial"/>
        <family val="2"/>
      </rPr>
      <t xml:space="preserve">
- Updated D1 from '' to 'Round'
- Updated E1 from '' to 'A'</t>
    </r>
  </si>
  <si>
    <r>
      <rPr>
        <b/>
        <sz val="9"/>
        <rFont val="Arial"/>
        <family val="2"/>
      </rPr>
      <t xml:space="preserve">Tab: Cost_Breakout
</t>
    </r>
    <r>
      <rPr>
        <sz val="9"/>
        <rFont val="Arial"/>
        <family val="2"/>
      </rPr>
      <t xml:space="preserve">- Removed some random text that was left in Row 84 where user can enter a description.
</t>
    </r>
    <r>
      <rPr>
        <b/>
        <sz val="9"/>
        <rFont val="Arial"/>
        <family val="2"/>
      </rPr>
      <t xml:space="preserve">Tab: Op_Pro_Forma_Hsg
</t>
    </r>
    <r>
      <rPr>
        <sz val="9"/>
        <rFont val="Arial"/>
        <family val="2"/>
      </rPr>
      <t xml:space="preserve">- Removed decimals from display format for Rows 73-75 in order for $000,000 to actually display in the cells when viewed at 100%.
</t>
    </r>
    <r>
      <rPr>
        <b/>
        <sz val="9"/>
        <rFont val="Arial"/>
        <family val="2"/>
      </rPr>
      <t xml:space="preserve">
Tab: Feasibility_Guidelines</t>
    </r>
    <r>
      <rPr>
        <i/>
        <sz val="9"/>
        <rFont val="Arial"/>
        <family val="2"/>
      </rPr>
      <t xml:space="preserve">
</t>
    </r>
    <r>
      <rPr>
        <sz val="9"/>
        <rFont val="Arial"/>
        <family val="2"/>
      </rPr>
      <t>- Updated several text labels in Column B per business request.
- Updated cell C41 formula to: '</t>
    </r>
    <r>
      <rPr>
        <i/>
        <sz val="9"/>
        <rFont val="Arial"/>
        <family val="2"/>
      </rPr>
      <t>=C39</t>
    </r>
    <r>
      <rPr>
        <sz val="9"/>
        <rFont val="Arial"/>
        <family val="2"/>
      </rPr>
      <t>'
- Updated Expense to Income Ratio Min Standard cell E81 from '</t>
    </r>
    <r>
      <rPr>
        <i/>
        <sz val="9"/>
        <rFont val="Arial"/>
        <family val="2"/>
      </rPr>
      <t>85%</t>
    </r>
    <r>
      <rPr>
        <sz val="9"/>
        <rFont val="Arial"/>
        <family val="2"/>
      </rPr>
      <t>' to '</t>
    </r>
    <r>
      <rPr>
        <i/>
        <sz val="9"/>
        <rFont val="Arial"/>
        <family val="2"/>
      </rPr>
      <t>NA</t>
    </r>
    <r>
      <rPr>
        <sz val="9"/>
        <rFont val="Arial"/>
        <family val="2"/>
      </rPr>
      <t>' and removed any validation check in cell H81 that would display to user it required an explanation online. We do not require the user to provide an explanation.
- General cleanup/deletion of miscellaneous internal text at the bottom of the list that highlighted what was deleted and what was added for new guidelines. Rows 94-115</t>
    </r>
    <r>
      <rPr>
        <i/>
        <sz val="9"/>
        <rFont val="Arial"/>
        <family val="2"/>
      </rPr>
      <t xml:space="preserve">
</t>
    </r>
    <r>
      <rPr>
        <b/>
        <sz val="9"/>
        <rFont val="Arial"/>
        <family val="2"/>
      </rPr>
      <t/>
    </r>
  </si>
  <si>
    <r>
      <rPr>
        <b/>
        <sz val="9"/>
        <rFont val="Arial"/>
        <family val="2"/>
      </rPr>
      <t xml:space="preserve">Tab: Project_Worksheet
</t>
    </r>
    <r>
      <rPr>
        <sz val="9"/>
        <rFont val="Arial"/>
        <family val="2"/>
      </rPr>
      <t xml:space="preserve">- Unlocked cells B23:B39 to allow the user to select an answer from the dropdown.
</t>
    </r>
    <r>
      <rPr>
        <b/>
        <sz val="9"/>
        <rFont val="Arial"/>
        <family val="2"/>
      </rPr>
      <t>Tab: Cost_Breakout</t>
    </r>
    <r>
      <rPr>
        <sz val="9"/>
        <rFont val="Arial"/>
        <family val="2"/>
      </rPr>
      <t xml:space="preserve">
- Unlocked cells B19:D22 to allow the user to enter text.
- Unlocked cell C89 to allow the user to enter text.
</t>
    </r>
    <r>
      <rPr>
        <b/>
        <sz val="9"/>
        <rFont val="Arial"/>
        <family val="2"/>
      </rPr>
      <t xml:space="preserve">Tab: Sources
</t>
    </r>
    <r>
      <rPr>
        <sz val="9"/>
        <rFont val="Arial"/>
        <family val="2"/>
      </rPr>
      <t xml:space="preserve">- Updated column G Rate (%) to display as percentage three decimals.
- Updated column H Term (years) to display as number one decimal.
- Removed formula from C82:F83 so error message will no longer display.
- Updated cell T11 and T12 to display three decimals
- Updated cell R11 and R12 to display one decimal.
</t>
    </r>
    <r>
      <rPr>
        <b/>
        <sz val="9"/>
        <rFont val="Arial"/>
        <family val="2"/>
      </rPr>
      <t>Tab: Op_Pro_Forma_Supplementary</t>
    </r>
    <r>
      <rPr>
        <sz val="9"/>
        <rFont val="Arial"/>
        <family val="2"/>
      </rPr>
      <t xml:space="preserve">
- Slightly widened column T since data was being covered with ###### since it would not fit.
- Updated cell F12 and K12 to display three decimals.
</t>
    </r>
    <r>
      <rPr>
        <b/>
        <sz val="9"/>
        <rFont val="Arial"/>
        <family val="2"/>
      </rPr>
      <t>Tab: Download</t>
    </r>
    <r>
      <rPr>
        <sz val="9"/>
        <rFont val="Arial"/>
        <family val="2"/>
      </rPr>
      <t xml:space="preserve">
- Updated cell formatting of all fundsSources[x].amount cells to be Numeric 2 decimals.
- Updated cell formatting of all fundsSources[x].rate cells to be Percentage 3 decimals.</t>
    </r>
  </si>
  <si>
    <r>
      <t xml:space="preserve">Affordable Housing Program
</t>
    </r>
    <r>
      <rPr>
        <b/>
        <i/>
        <sz val="10"/>
        <color indexed="8"/>
        <rFont val="Arial"/>
        <family val="2"/>
      </rPr>
      <t>Rental Feasibility Workbook</t>
    </r>
  </si>
  <si>
    <r>
      <rPr>
        <b/>
        <sz val="9"/>
        <rFont val="Arial"/>
        <family val="2"/>
      </rPr>
      <t xml:space="preserve">GENERAL:
</t>
    </r>
    <r>
      <rPr>
        <sz val="9"/>
        <rFont val="Arial"/>
        <family val="2"/>
      </rPr>
      <t>- Removed lime green background color from page title headers and footer.</t>
    </r>
    <r>
      <rPr>
        <b/>
        <sz val="9"/>
        <rFont val="Arial"/>
        <family val="2"/>
      </rPr>
      <t xml:space="preserve">
Tab: Instructions</t>
    </r>
    <r>
      <rPr>
        <sz val="9"/>
        <rFont val="Arial"/>
        <family val="2"/>
      </rPr>
      <t xml:space="preserve">
- Added 'Rental Feasibility Workbook' in the title.
</t>
    </r>
    <r>
      <rPr>
        <b/>
        <sz val="9"/>
        <rFont val="Arial"/>
        <family val="2"/>
      </rPr>
      <t xml:space="preserve">Tab: Sources
</t>
    </r>
    <r>
      <rPr>
        <sz val="9"/>
        <rFont val="Arial"/>
        <family val="2"/>
      </rPr>
      <t xml:space="preserve">- Updated cell I26:I39 to display one decimal.
</t>
    </r>
    <r>
      <rPr>
        <b/>
        <sz val="9"/>
        <rFont val="Arial"/>
        <family val="2"/>
      </rPr>
      <t xml:space="preserve">Tab: Op_Pro_Forma_Hsg
</t>
    </r>
    <r>
      <rPr>
        <sz val="9"/>
        <rFont val="Arial"/>
        <family val="2"/>
      </rPr>
      <t xml:space="preserve">- Updated formulas in cells F58:T58 and F69:T69 for Debt Coverage Ratio fields.
</t>
    </r>
    <r>
      <rPr>
        <b/>
        <sz val="9"/>
        <rFont val="Arial"/>
        <family val="2"/>
      </rPr>
      <t>Tab: Op_Pro_Forma_Supplementary</t>
    </r>
    <r>
      <rPr>
        <sz val="9"/>
        <rFont val="Arial"/>
        <family val="2"/>
      </rPr>
      <t xml:space="preserve">
- Updated formulas in cells F101:T101 and F109:T109 for Debt Coverage Ratio fields.
- Updated formulas in cells F110:T110 for Cash Flow / Gross Income.
</t>
    </r>
  </si>
  <si>
    <t>These references may or may not be accurate.</t>
  </si>
  <si>
    <r>
      <rPr>
        <b/>
        <sz val="9"/>
        <rFont val="Arial"/>
        <family val="2"/>
      </rPr>
      <t xml:space="preserve">Tab: Feasibility_Guidelines:
</t>
    </r>
    <r>
      <rPr>
        <sz val="9"/>
        <rFont val="Arial"/>
        <family val="2"/>
      </rPr>
      <t>- Updated formula in cell G5 to make sure it checked that the two fields were equal instead of &lt;=1.
- Highlighted columns I, J and K in yellow to indicate that the download references entered in these columns may or may not match up with the data in the other columns. These columns were for reference only and do not impact the download tab itself...but I don't want people to think these are correct when they are actually not correct.</t>
    </r>
  </si>
  <si>
    <r>
      <rPr>
        <b/>
        <sz val="9"/>
        <rFont val="Arial"/>
        <family val="2"/>
      </rPr>
      <t xml:space="preserve">Tab: Download
</t>
    </r>
    <r>
      <rPr>
        <sz val="9"/>
        <rFont val="Arial"/>
        <family val="2"/>
      </rPr>
      <t>- Added/inserted the following new rows per CEI request:</t>
    </r>
    <r>
      <rPr>
        <b/>
        <sz val="9"/>
        <rFont val="Arial"/>
        <family val="2"/>
      </rPr>
      <t xml:space="preserve">
</t>
    </r>
    <r>
      <rPr>
        <sz val="9"/>
        <rFont val="Arial"/>
        <family val="2"/>
      </rPr>
      <t>Cell A422: feasibility.rental.totalCashflowFiveYearHousing
Cell B422: =Feasibility_Guidelines!G86
Cell D422: Total Cash Flow in First Five Years - Housing
Cell A423: feasibility.rental.totalCashflowFifteenYearOverall
Cell B423: =Feasibility_Guidelines!G87
Cell D423: Total Cash Flow in First Fifteen Years - Overall
Cell A424: feasibility.rental.constructionContingencyOverall
Cell B424: =Feasibility_Guidelines!G40
Cell D424: Contingency % (Overall)
Cell A425: feasibility.rental.ahpGrantAmount
Cell B425: =Instructions!B7
Cell D425: AHP Subsidy Grant Amount
Cell A426: feasibility.constrRehabCostPerSqFt
Cell B426: =Feasibility_Guidelines!G20
Note: Row 427 contains an existing item for Funding Round Name that was previously row 422.</t>
    </r>
  </si>
  <si>
    <t>feasibility.rental.totalCashflowFiveYearHousing</t>
  </si>
  <si>
    <t>feasibility.rental.totalCashflowFifteenYearOverall</t>
  </si>
  <si>
    <t>feasibility.rental.constructionContingencyOverall</t>
  </si>
  <si>
    <t>feasibility.rental.ahpGrantAmount</t>
  </si>
  <si>
    <t>AHP Subsidy Grant Amount</t>
  </si>
  <si>
    <t>feasibility.constrRehabCostPerSqFt</t>
  </si>
  <si>
    <t>Workbook
Version #</t>
  </si>
  <si>
    <r>
      <rPr>
        <b/>
        <sz val="9"/>
        <rFont val="Arial"/>
        <family val="2"/>
      </rPr>
      <t>TAB: Sources</t>
    </r>
    <r>
      <rPr>
        <sz val="9"/>
        <rFont val="Arial"/>
        <family val="2"/>
      </rPr>
      <t xml:space="preserve">
- Inserted a new column A and added numbers (1-14) next to the rows for Permanent Sources.  These numbers have been added to help create a solution for presenting the sources correctly on the screen after the workbook has been imported.  We need a way to tie together the Housing and Nonhousing values from the same row. We may need to add additional fields to the Download tab to capture these new numbers but we are waiting for direction from CEI.
- Removed a data validation from C27:C38 that was incorrectly showing a help message when the user clicked in the cell.
- Removed a data validation from C68:C79 that was incorrectly showing a help message when the user clicked in the cell.
</t>
    </r>
    <r>
      <rPr>
        <b/>
        <sz val="9"/>
        <rFont val="Arial"/>
        <family val="2"/>
      </rPr>
      <t>TAB: Feasibility_Guidelines</t>
    </r>
    <r>
      <rPr>
        <sz val="9"/>
        <rFont val="Arial"/>
        <family val="2"/>
      </rPr>
      <t xml:space="preserve">
- Removed formula from H62 for Management Fee as a Percentage of Net Revenue since we do not require an explanation for just this particular item.
- Removed formula from H63 for Management Fee Per Unit/Per Month since we do not require an explanation for just this particular item.
- Removed formula from H69 that did not apply to anything.  It should have been deleted during earlier clean up.
</t>
    </r>
    <r>
      <rPr>
        <b/>
        <sz val="9"/>
        <rFont val="Arial"/>
        <family val="2"/>
      </rPr>
      <t>TAB: Version_Info</t>
    </r>
    <r>
      <rPr>
        <sz val="9"/>
        <rFont val="Arial"/>
        <family val="2"/>
      </rPr>
      <t xml:space="preserve">
- Inserted a new column B and titled it "Import Version #".  This column could be used to enter a version number that can be mapped to an item in the Download tab.  The system would also need to support storing a configurable Feasibility Spreadsheet Import Version # tied to the Round that during the import process it would check to make sure they match....otherwise present an error message back to the user.    This topic will need more discussion with CEI after you have had a chance internally to figure out how to approach it and make a recommendation.</t>
    </r>
  </si>
  <si>
    <r>
      <t xml:space="preserve">TAB: Feasibility_Guidelines
</t>
    </r>
    <r>
      <rPr>
        <sz val="9"/>
        <rFont val="Arial"/>
        <family val="2"/>
      </rPr>
      <t xml:space="preserve">- Removed formula from H82 that did not apply to anything.  It should have been deleted during earlier clean up.
</t>
    </r>
    <r>
      <rPr>
        <b/>
        <sz val="9"/>
        <rFont val="Arial"/>
        <family val="2"/>
      </rPr>
      <t xml:space="preserve">
TAB: Download
</t>
    </r>
    <r>
      <rPr>
        <sz val="9"/>
        <rFont val="Arial"/>
        <family val="2"/>
      </rPr>
      <t xml:space="preserve">Updated the following per CEI request:
- Changed the cell formatting in column B to be percentage 2 decimal for feasibility.constrContingencyPercentageOverall
- Changed feasibility.rental.generalRequirements to feasibility.generalRequirementsDM
- Changed feasibility.rental.builderOverhead to feasibility.builderOverheadDM
- Changed feasibility.rental.builderProfit to feasibility.builderProfitDM
- Changed feasibility.rental.totStructureLandGenReq to feasibility.totStructureLandGenReq
- Changed feasibility.rental.totStructureLandGenReqMaxVal to feasibility.totStructureLandGenReqMaxVal
Inserted/added the following items per CEI request:
- feasibility.rental.constructionContingencyOverallMax (=Feasibility_Guidelines!F40)
- feasibility.constrContingencyHoMax (=Feasibility_Guidelines!F39)
- feasibility.totalDeveloperFeesPercentage (=Feasibility_Guidelines!F41)
- feasibility.rental.leaseUpReserveDM (=Feasibility_Guidelines!G44)
- feasibility.rental.lihtcEquityMin (=Feasibility_Guidelines!G44)
- Added 14 new rows of fundsSources[X].rownum [X=0 through 13] for Housing.
- Added 13 new rows of fundsSources[X].rownum [X=14 through 26] for Non-Housing.  There is one less row for Non-Housing because a user can not enter a non-housing value for the description code of AHP Direct Subsidy on the Sources tab.
- Updated formulas in column B for 13 rows of fundsSources[X].AnnualDebtServ [X=14 through 26] for Non-Housing.  They were incorrectly point at the Housing Annual Debt Service column on the Sources tab.
- I also added/updated some label references in column C to make it easier to identify the fields. </t>
    </r>
  </si>
  <si>
    <t>feasibility.generalRequirementsDM</t>
  </si>
  <si>
    <t>feasibility.builderOverheadDM</t>
  </si>
  <si>
    <t>feasibility.builderProfitDM</t>
  </si>
  <si>
    <t>feasibility.totStructureLandGenReq</t>
  </si>
  <si>
    <t>feasibility.totStructureLandGenReqMaxVal</t>
  </si>
  <si>
    <t>feasibility.rental.constructionContingencyOverallMax</t>
  </si>
  <si>
    <t>Construction Contingency % (Overall) Max Standard</t>
  </si>
  <si>
    <t>feasibility.constrContingencyHoMax</t>
  </si>
  <si>
    <t>Construction Contingency % (Housing) Max Standard</t>
  </si>
  <si>
    <t>feasibility.totalDeveloperFeesPercentage</t>
  </si>
  <si>
    <t>Developer's &amp; Consultant's Fee % Max Standard</t>
  </si>
  <si>
    <t>feasibility.rental.leaseUpReserveDM</t>
  </si>
  <si>
    <t>Lease-Up Reserve Actual</t>
  </si>
  <si>
    <t>feasibility.rental.lihtcEquityMin</t>
  </si>
  <si>
    <t>LIHTC Min Standard</t>
  </si>
  <si>
    <t>fundsSources[0].rownum</t>
  </si>
  <si>
    <t>fundsSources[1].rownum</t>
  </si>
  <si>
    <t>fundsSources[2].rownum</t>
  </si>
  <si>
    <t>fundsSources[3].rownum</t>
  </si>
  <si>
    <t>fundsSources[4].rownum</t>
  </si>
  <si>
    <t>fundsSources[5].rownum</t>
  </si>
  <si>
    <t>fundsSources[6].rownum</t>
  </si>
  <si>
    <t>fundsSources[7].rownum</t>
  </si>
  <si>
    <t>fundsSources[8].rownum</t>
  </si>
  <si>
    <t>fundsSources[9].rownum</t>
  </si>
  <si>
    <t>fundsSources[10].rownum</t>
  </si>
  <si>
    <t>fundsSources[11].rownum</t>
  </si>
  <si>
    <t>fundsSources[12].rownum</t>
  </si>
  <si>
    <t>fundsSources[13].rownum</t>
  </si>
  <si>
    <t>fundsSources[14].rownum</t>
  </si>
  <si>
    <t>fundsSources[15].rownum</t>
  </si>
  <si>
    <t>fundsSources[16].rownum</t>
  </si>
  <si>
    <t>fundsSources[17].rownum</t>
  </si>
  <si>
    <t>fundsSources[18].rownum</t>
  </si>
  <si>
    <t>fundsSources[19].rownum</t>
  </si>
  <si>
    <t>fundsSources[20].rownum</t>
  </si>
  <si>
    <t>fundsSources[21].rownum</t>
  </si>
  <si>
    <t>fundsSources[22].rownum</t>
  </si>
  <si>
    <t>fundsSources[23].rownum</t>
  </si>
  <si>
    <t>fundsSources[24].rownum</t>
  </si>
  <si>
    <t>fundsSources[25].rownum</t>
  </si>
  <si>
    <t>fundsSources[26].rownum</t>
  </si>
  <si>
    <t>feasibility.rental.escalatorTrendBoolean</t>
  </si>
  <si>
    <t>Escalator Trend</t>
  </si>
  <si>
    <r>
      <t xml:space="preserve">TAB: Download
</t>
    </r>
    <r>
      <rPr>
        <sz val="9"/>
        <rFont val="Arial"/>
        <family val="2"/>
      </rPr>
      <t>Inserted/added the following items per CEI request:
- feasibility.rental.escalatorTrendBoolean (=Feasibility_Guidelines!G59)
Changed the following item based on Business feedback:
- feasibility.rental.netOperatingIncome formula in column B updated to =Op_Pro_Forma_Hsg!F50</t>
    </r>
  </si>
  <si>
    <t>1.20</t>
  </si>
  <si>
    <t>Select Activity</t>
  </si>
  <si>
    <t>2.00</t>
  </si>
  <si>
    <t>1.21</t>
  </si>
  <si>
    <t>5/12/200</t>
  </si>
  <si>
    <r>
      <t xml:space="preserve">TAB: Feasibility_Guidelines
</t>
    </r>
    <r>
      <rPr>
        <sz val="9"/>
        <rFont val="Arial"/>
        <family val="2"/>
      </rPr>
      <t xml:space="preserve">Changed the following item based on Business feedback:
- Cell G90 formula
=IF(COUNTA(Sources!C27,Sources!C55,Sources!C56)=0,"NA",IF(COUNTA(Sources!C27,Sources!C55,Sources!C56)=3,Sources!C56,"INCOMPLETE"))
- Cell H90 formula
=IF(G90="INCOMPLETE","Enter all LIHTC info on Sources tab",IF(G90&gt;0,IF(G90&lt;E90,"Requires explanation in AHP Online",""),""))
</t>
    </r>
    <r>
      <rPr>
        <b/>
        <sz val="9"/>
        <rFont val="Arial"/>
        <family val="2"/>
      </rPr>
      <t xml:space="preserve">
TAB: Download
</t>
    </r>
    <r>
      <rPr>
        <sz val="9"/>
        <rFont val="Arial"/>
        <family val="2"/>
      </rPr>
      <t>Changed the following item based on import needs:
- feasibility.rental.lihtcEquity formula in column B updated to
=IF(OR(Feasibility_Guidelines!G90="NA",Feasibility_Guidelines!G90="INCOMPLETE",ISERROR(Feasibility_Guidelines!G90)),"",Feasibility_Guidelines!G90)</t>
    </r>
  </si>
  <si>
    <r>
      <t xml:space="preserve">TAB: Sources
</t>
    </r>
    <r>
      <rPr>
        <sz val="9"/>
        <rFont val="Arial"/>
        <family val="2"/>
      </rPr>
      <t xml:space="preserve">Removed the description code option of "1 - AHP Subsidy" from the dropdown in F28:F38 and F69:F79 to avoid any issues in the system.  If a sponsor needs to identify AHP Funds from another FHLB they can select "15 - Grants" as the description code per the business.
Addd the word "(Housing)" to the description displayed in cells Q23:Q25 since the information is only calculating the Housing Debt Service not Non-Housing.
</t>
    </r>
    <r>
      <rPr>
        <b/>
        <sz val="9"/>
        <rFont val="Arial"/>
        <family val="2"/>
      </rPr>
      <t>TAB: Feasibility_Guidelines</t>
    </r>
    <r>
      <rPr>
        <sz val="9"/>
        <rFont val="Arial"/>
        <family val="2"/>
      </rPr>
      <t xml:space="preserve">
Updated formula in G44 (Absorption Rate Actual) to check if the Absorption Rate = 0 in order to avoid a #DIV/0! error.  Also updated warning message in H44 to be more helpful to the user if no Absorption Rate is entered.</t>
    </r>
  </si>
  <si>
    <t>Must Pay Debt Svc per Indicated Terms
(Housing)</t>
  </si>
  <si>
    <t>To be hidden</t>
  </si>
  <si>
    <t>Target Income for Maximum Rents</t>
  </si>
  <si>
    <t>Other:</t>
  </si>
  <si>
    <t>See AHP Implementation Plan Rental Project Development Budget – Per Unit Development Cost</t>
  </si>
  <si>
    <t>Must be supported by industry construction cost data</t>
  </si>
  <si>
    <r>
      <rPr>
        <b/>
        <sz val="9"/>
        <rFont val="Arial"/>
        <family val="2"/>
      </rPr>
      <t>(Not associated with a tab)</t>
    </r>
    <r>
      <rPr>
        <sz val="9"/>
        <rFont val="Arial"/>
        <family val="2"/>
      </rPr>
      <t xml:space="preserve">
- Updated Formulas &gt; Name Manager &gt; "States" to refer to "=Data!$B17:$B70" which lists all states in alphabetical order.  This reference is used in state dropdown lists.
</t>
    </r>
    <r>
      <rPr>
        <b/>
        <sz val="9"/>
        <rFont val="Arial"/>
        <family val="2"/>
      </rPr>
      <t>Instructions</t>
    </r>
    <r>
      <rPr>
        <sz val="9"/>
        <rFont val="Arial"/>
        <family val="2"/>
      </rPr>
      <t xml:space="preserve">
- Updated the date in the page title and footer to 2016
</t>
    </r>
    <r>
      <rPr>
        <b/>
        <sz val="9"/>
        <rFont val="Arial"/>
        <family val="2"/>
      </rPr>
      <t xml:space="preserve">
Project_Worksheet</t>
    </r>
    <r>
      <rPr>
        <sz val="9"/>
        <rFont val="Arial"/>
        <family val="2"/>
      </rPr>
      <t xml:space="preserve">
- Added the label of "# Units" in cell E11.
- Updated cell H12 (Annual Rent) formula to "=SUM(M23:M39)" instead of "=SUM(M23:M103)"
- Updated cell H13 (Tenant's Share) formula to "=SUMPRODUCT(E23:E39,K23:K39)*12" instead of "=SUM(AF23:AF103)*12"
- Removed Cost Guidelines table label and cell coloring from L9:N10
- Updated cell L11 and surrounding cells to look more like a table.
- Updated cells L12:L16 so their formula only went to row 39 instead of 103. (Example to "=SUMIF(Q23:Q39, "0", E23:E39)" instead of "=SUMIF(Q23:Q103, "0", E23:E103)"
- Removed L19:M19 Cost Per Unit Guideline cell. Formula is left in cell N19. N19 Cost Per Unit Guideline is linked to download value "feasibility.adjustedDevelopmentCostPerUnitGuideline" which used to be the MAX guideline. Columns N and O will be hidden as part of 2016 Workbook.
- Updated cell I22 to "Target Income for Maximum Rents" instead of "Targeted Maximum Income"
</t>
    </r>
    <r>
      <rPr>
        <b/>
        <sz val="9"/>
        <rFont val="Arial"/>
        <family val="2"/>
      </rPr>
      <t xml:space="preserve">Cost_Breakout
</t>
    </r>
    <r>
      <rPr>
        <sz val="9"/>
        <rFont val="Arial"/>
        <family val="2"/>
      </rPr>
      <t xml:space="preserve">- Updated D8, E8, E12 to be edited by Sponsor to account for non-ahp units. Added data validation to the cells.
- Updated cells G8, G10, G12 to include the editable Non-housing space # of units in the Total calculation
- Updated cells B19:D22 format to wrap text.
</t>
    </r>
    <r>
      <rPr>
        <b/>
        <sz val="9"/>
        <rFont val="Arial"/>
        <family val="2"/>
      </rPr>
      <t xml:space="preserve">Op_Pro_Forma_Hsg
</t>
    </r>
    <r>
      <rPr>
        <sz val="9"/>
        <rFont val="Arial"/>
        <family val="2"/>
      </rPr>
      <t xml:space="preserve">- Updated cell B40 to "Partnership Management Fee (LIHTC only)" instead of "Other Expenses:".  Also updated cells C40:E40 to be empty and not editable by the user.
- Updated cell B65 to "Other:" instead of "Partnership Management Fee (LIHTC only)".  Also updated cells C65:E65 to be editable by the user.
</t>
    </r>
    <r>
      <rPr>
        <b/>
        <sz val="9"/>
        <rFont val="Arial"/>
        <family val="2"/>
      </rPr>
      <t xml:space="preserve">Feasibility_Guidelines
</t>
    </r>
    <r>
      <rPr>
        <sz val="9"/>
        <rFont val="Arial"/>
        <family val="2"/>
      </rPr>
      <t xml:space="preserve">- Updated cell G5 formula to "=IF(Cost_Breakout!G15=Project_Worksheet!E16,"TRUE","FALSE")" due to cell change for Cost_Breakout total units to include non-ahp units 
- Updated cell C38 to show a new description of "See AHP Implementation Plan Rental Project Development Budget – Per Unit Development Cost" instead of the formula "=C39"
- Updated cell F38 to show a new description of "Must be supported by industry construction cost data" instead of the formula "=Project_Worksheet!N19"
- Updated cell H38 formula to: "=IF(G38=0,"","Requires explanation in AHP Online")"
- Updated cell G13 (Adjusted Total Development Cost) formula to: "=Cost_Breakout!E80+(Summary_of_Uses!B22+Summary_of_Uses!B23+Summary_of_Uses!B24+Summary_of_Uses!B25+Summary_of_Uses!B26)"
Total Housing Costs [from Cost Break Out Tab E80]
+ Housing Demolition [from Summary of Uses Tab B22]
+ Housing Contingency [from Summary of Uses Tab B23]
+ Housing Builder’s Overhead [from Summary of Uses Tab B24]
+ Housing Builder’s Profit [from Summary of Uses Tab B25]
+ Housing General Requirements [from Summary of Uses Tab B26]
- Updated cell F50 (Gen Req, Build Ovrhd, Profit Max) formula to: "=IF(G4&lt;=24,.20,.16)" instead of the formula "=IF(G4&lt;=24,R68,R69)"
- Updated cell F66 (Total Operating Expense/Unit Max) formula to: "=IF(SUMPRODUCT(--(Project_Worksheet!C23:C39= {"AK","HI"})),8000,5000)" instead of the single value of "4500"
- Updated cell F78 (DCR - Housing Max) to "1.40" instead of "1.35". Updated cell formatting to 'Number' 2 decimal places.
- Updated cell F80 (Cash Flow as Percentage of Gross Income Max) to "15.00%" instead of "10.00%".
</t>
    </r>
    <r>
      <rPr>
        <b/>
        <sz val="9"/>
        <rFont val="Arial"/>
        <family val="2"/>
      </rPr>
      <t xml:space="preserve">Download
</t>
    </r>
    <r>
      <rPr>
        <sz val="9"/>
        <rFont val="Arial"/>
        <family val="2"/>
      </rPr>
      <t xml:space="preserve">- Updated cell B331 (feasibility.totalUnitsCostBreakout) formula to "=Cost_Breakout!G15" so it includes non-ahp units in the total
</t>
    </r>
    <r>
      <rPr>
        <b/>
        <sz val="9"/>
        <rFont val="Arial"/>
        <family val="2"/>
      </rPr>
      <t xml:space="preserve">Data
</t>
    </r>
    <r>
      <rPr>
        <sz val="9"/>
        <rFont val="Arial"/>
        <family val="2"/>
      </rPr>
      <t>- Updated cell B1 value to "2016" from "2015"</t>
    </r>
  </si>
  <si>
    <t>Summary_of_Uses_Housing_Acquisition_Building Acquisition</t>
  </si>
  <si>
    <t>Summary_of_Uses_Housing_Acquisition_Building Acquisition (w/ Identity of Interest)</t>
  </si>
  <si>
    <t>Summary_of_Uses_Housing_Acquisition_Land Acquisition</t>
  </si>
  <si>
    <t>Summary_of_Uses_Housing_Acquisition_Land Acquisition (w/ Identity of Interest)</t>
  </si>
  <si>
    <t>Summary_of_Uses_Housing_Acquisition_Carrying Costs</t>
  </si>
  <si>
    <t>Summary_of_Uses_Housing_Acquisition_Legal Fees</t>
  </si>
  <si>
    <t>Summary_of_Uses_Housing_Acquisition_Closing Costs</t>
  </si>
  <si>
    <t>Summary_of_Uses_Housing_Acquisition_Title and Recording</t>
  </si>
  <si>
    <t>Summary_of_Uses_Housing_ConstRehab_Demolition</t>
  </si>
  <si>
    <t>Summary_of_Uses_Housing_ConstRehab_Contingency</t>
  </si>
  <si>
    <t>Summary_of_Uses_Housing_ConstRehab_Builders Overhead</t>
  </si>
  <si>
    <t>Summary_of_Uses_Housing_ConstRehab_Builders Profit</t>
  </si>
  <si>
    <t>Summary_of_Uses_Housing_ConstRehab_General Requirements</t>
  </si>
  <si>
    <t>Summary_of_Uses_Housing_ConstRehab_Bond Premium</t>
  </si>
  <si>
    <t>Summary_of_Uses_Housing_ConstRehab_Furniture fixtures and equipment</t>
  </si>
  <si>
    <t>Summary_of_Uses_Housing_Soft_Architect</t>
  </si>
  <si>
    <t>Summary_of_Uses_Housing_Soft_Engineering</t>
  </si>
  <si>
    <t>Summary_of_Uses_Housing_Soft_Appraisal</t>
  </si>
  <si>
    <t>Summary_of_Uses_Housing_Soft_Legal</t>
  </si>
  <si>
    <t>Summary_of_Uses_Housing_Soft_Accounting</t>
  </si>
  <si>
    <t>Summary_of_Uses_Housing_Soft_Environmental</t>
  </si>
  <si>
    <t>Summary_of_Uses_Housing_Soft_Municipality</t>
  </si>
  <si>
    <t>Summary_of_Uses_Housing_Soft_Permits</t>
  </si>
  <si>
    <t>Summary_of_Uses_Housing_Soft_Market Study</t>
  </si>
  <si>
    <t>Summary_of_Uses_Housing_Soft_Survey Study</t>
  </si>
  <si>
    <t>Summary_of_Uses_Housing_Soft_Marketing Expenses</t>
  </si>
  <si>
    <t>Summary_of_Uses_Housing_Soft_Relocation</t>
  </si>
  <si>
    <t>Summary_of_Uses_Housing_Soft_Construction Period Insurance</t>
  </si>
  <si>
    <t>Summary_of_Uses_Housing_Soft_Construction Period Property Taxes</t>
  </si>
  <si>
    <t>Summary_of_Uses_Housing_Soft_Other Soft Costs</t>
  </si>
  <si>
    <t>Summary_of_Uses_Housing_InterimFin_Interest</t>
  </si>
  <si>
    <t>Summary_of_Uses_Housing_InterimFin_Origination Fees</t>
  </si>
  <si>
    <t>Summary_of_Uses_Housing_InterimFin_Application Fees</t>
  </si>
  <si>
    <t>Summary_of_Uses_Housing_InterimFin_Other Fees</t>
  </si>
  <si>
    <t>Summary_of_Uses_Housing_PermFin_Permanent Loan Origination Fees</t>
  </si>
  <si>
    <t>Summary_of_Uses_Housing_PermFin_Bond Related Costs</t>
  </si>
  <si>
    <t>Summary_of_Uses_Housing_PermFin_Application Fees</t>
  </si>
  <si>
    <t>Summary_of_Uses_Housing_PermFin_Other Permanent Financing Fees</t>
  </si>
  <si>
    <t>Summary_of_Uses_Housing_OtherFin_Tax Credit Reservation Fees</t>
  </si>
  <si>
    <t>Summary_of_Uses_Housing_OtherFin_Application Fees</t>
  </si>
  <si>
    <t>Summary_of_Uses_Housing_OtherFin_Other Financing Costs</t>
  </si>
  <si>
    <t>Summary_of_Uses_Housing_Fee_Developer Fees</t>
  </si>
  <si>
    <t>Summary_of_Uses_Housing_Fee_Consultant Fees</t>
  </si>
  <si>
    <t>Summary_of_Uses_Housing_Reserves_Real Estate Taxes</t>
  </si>
  <si>
    <t>Summary_of_Uses_Housing_Reserves_Insurance</t>
  </si>
  <si>
    <t>Summary_of_Uses_Housing_Reserves_Lease-up Reserves</t>
  </si>
  <si>
    <t>Summary_of_Uses_Housing_Reserves_Operating Reserves</t>
  </si>
  <si>
    <t>Summary_of_Uses_Housing_Reserves_Replacement Reserves</t>
  </si>
  <si>
    <t>Summary_of_Uses_Housing_Reserves_Rental Assistance Reserves</t>
  </si>
  <si>
    <t>Summary_of_Uses_Housing_Reserves_Debt Service Reserves</t>
  </si>
  <si>
    <t>Summary_of_Uses_Housing_Reserves_Supportive Service Reserves</t>
  </si>
  <si>
    <t>Summary_of_Uses_Housing_Reserves_Other Reserves</t>
  </si>
  <si>
    <t>Summary_of_Uses_Commercial_Acquisition_Building Acquisition</t>
  </si>
  <si>
    <t>Summary_of_Uses_Commercial_Acquisition_Building Acquisition (w/ Identity of Interest)</t>
  </si>
  <si>
    <t>Summary_of_Uses_Commercial_Acquisition_Land Acquisition</t>
  </si>
  <si>
    <t>Summary_of_Uses_Commercial_Acquisition_Land Acquisition (w/ Identity of Interest)</t>
  </si>
  <si>
    <t>Summary_of_Uses_Commercial_Acquisition_Carrying Costs</t>
  </si>
  <si>
    <t>Summary_of_Uses_Commercial_Acquisition_Legal Fees</t>
  </si>
  <si>
    <t>Summary_of_Uses_Commercial_Acquisition_Closing Costs</t>
  </si>
  <si>
    <t>Summary_of_Uses_Commercial_Acquisition_Title and Recording</t>
  </si>
  <si>
    <t>Summary_of_Uses_Commercial_ConstRehab_Demolition</t>
  </si>
  <si>
    <t>Summary_of_Uses_Commercial_ConstRehab_Contingency</t>
  </si>
  <si>
    <t>Summary_of_Uses_Commercial_ConstRehab_Builders Overhead</t>
  </si>
  <si>
    <t>Summary_of_Uses_Commercial_ConstRehab_Builders Profit</t>
  </si>
  <si>
    <t>Summary_of_Uses_Commercial_ConstRehab_General Requirements</t>
  </si>
  <si>
    <t>Summary_of_Uses_Commercial_ConstRehab_Bond Premium</t>
  </si>
  <si>
    <t>Summary_of_Uses_Commercial_ConstRehab_Furniture fixtures and equipment</t>
  </si>
  <si>
    <t>Summary_of_Uses_Commercial_Soft_Architect</t>
  </si>
  <si>
    <t>Summary_of_Uses_Commercial_Soft_Engineering</t>
  </si>
  <si>
    <t>Summary_of_Uses_Commercial_Soft_Appraisal</t>
  </si>
  <si>
    <t>Summary_of_Uses_Commercial_Soft_Legal</t>
  </si>
  <si>
    <t>Summary_of_Uses_Commercial_Soft_Accounting</t>
  </si>
  <si>
    <t>Summary_of_Uses_Commercial_Soft_Environmental</t>
  </si>
  <si>
    <t>Summary_of_Uses_Commercial_Soft_Municipality</t>
  </si>
  <si>
    <t>Summary_of_Uses_Commercial_Soft_Permits</t>
  </si>
  <si>
    <t>Summary_of_Uses_Commercial_Soft_Market Study</t>
  </si>
  <si>
    <t>Summary_of_Uses_Commercial_Soft_Survey Study</t>
  </si>
  <si>
    <t>Summary_of_Uses_Commercial_Soft_Marketing Expenses</t>
  </si>
  <si>
    <t>Summary_of_Uses_Commercial_Soft_Relocation</t>
  </si>
  <si>
    <t>Summary_of_Uses_Commercial_Soft_Construction Period Insurance</t>
  </si>
  <si>
    <t>Summary_of_Uses_Commercial_Soft_Construction Period Property Taxes</t>
  </si>
  <si>
    <t>Summary_of_Uses_Commercial_Soft_Other Soft Costs</t>
  </si>
  <si>
    <t>Summary_of_Uses_Commercial_InterimFin_Interest</t>
  </si>
  <si>
    <t>Summary_of_Uses_Commercial_InterimFin_Origination Fees</t>
  </si>
  <si>
    <t>Summary_of_Uses_Commercial_InterimFin_Application Fees</t>
  </si>
  <si>
    <t>Summary_of_Uses_Commercial_InterimFin_Other Fees</t>
  </si>
  <si>
    <t>Summary_of_Uses_Commercial_PermFin_Permanent Loan Origination Fees</t>
  </si>
  <si>
    <t>Summary_of_Uses_Commercial_PermFin_Bond Related Costs</t>
  </si>
  <si>
    <t>Summary_of_Uses_Commercial_PermFin_Application Fees</t>
  </si>
  <si>
    <t>Summary_of_Uses_Commercial_PermFin_Other Permanent Financing Fees</t>
  </si>
  <si>
    <t>Summary_of_Uses_Commercial_OtherFin_Tax Credit Reservation Fees</t>
  </si>
  <si>
    <t>Summary_of_Uses_Commercial_OtherFin_Application Fees</t>
  </si>
  <si>
    <t>Summary_of_Uses_Commercial_OtherFin_Other Financing Costs</t>
  </si>
  <si>
    <t>Summary_of_Uses_Commercial_Fee_Developer Fees</t>
  </si>
  <si>
    <t>Summary_of_Uses_Commercial_Fee_Consultant Fees</t>
  </si>
  <si>
    <t>Summary_of_Uses_Commercial_Reserves_Real Estate Taxes</t>
  </si>
  <si>
    <t>Summary_of_Uses_Commercial_Reserves_Insurance</t>
  </si>
  <si>
    <t>Summary_of_Uses_Commercial_Reserves_Lease-up Reserves</t>
  </si>
  <si>
    <t>Summary_of_Uses_Commercial_Reserves_Operating Reserves</t>
  </si>
  <si>
    <t>Summary_of_Uses_Commercial_Reserves_Replacement Reserves</t>
  </si>
  <si>
    <t>Summary_of_Uses_Commercial_Reserves_Rental Assistance Reserves</t>
  </si>
  <si>
    <t>Summary_of_Uses_Commercial_Reserves_Debt Service Reserves</t>
  </si>
  <si>
    <t>Summary_of_Uses_Commercial_Reserves_Supportive Service Reserves</t>
  </si>
  <si>
    <t>Summary_of_Uses_Commercial_Reserves_Other Reserves</t>
  </si>
  <si>
    <t>Cost_Breakout_HCSO_New Construction_Exterior Doors Windows Glass</t>
  </si>
  <si>
    <t>Cost_Breakout_HCSO_New Construction_Cabinets Vanities and Countertops</t>
  </si>
  <si>
    <t>Cost_Breakout_HCSO_New Construction_Other Structure</t>
  </si>
  <si>
    <t>Cost_Breakout_HCSO_New Construction_Other Onsite</t>
  </si>
  <si>
    <t>Cost_Breakout_HCSO_New Construction_Other Offsite</t>
  </si>
  <si>
    <t>Cost_Breakout_HCSO_Rehabilitation_Exterior Doors Windows Glass</t>
  </si>
  <si>
    <t>Cost_Breakout_HCSO_Rehabilitation_Cabinets Vanities and Countertops</t>
  </si>
  <si>
    <t>Cost_Breakout_HCSO_Rehabilitation_Other Structure</t>
  </si>
  <si>
    <t>Cost_Breakout_HCSO_Rehabilitation_Other Onsite</t>
  </si>
  <si>
    <t>Cost_Breakout_HCSO_Rehabilitation_Other Offsite</t>
  </si>
  <si>
    <t>Cost_Breakout_Commercial_New Construction_Exterior Doors Windows Glass</t>
  </si>
  <si>
    <t>Cost_Breakout_Commercial_New Construction_Cabinets Vanities and Countertops</t>
  </si>
  <si>
    <t>Cost_Breakout_Commercial_New Construction_Other Structure</t>
  </si>
  <si>
    <t>Cost_Breakout_Commercial_New Construction_Other Onsite</t>
  </si>
  <si>
    <t>Cost_Breakout_Commercial_New Construction_Other Offsite</t>
  </si>
  <si>
    <t>Cost_Breakout_Commercial_Rehabilitation_Exterior Doors Windows Glass</t>
  </si>
  <si>
    <t>Cost_Breakout_Commercial_Rehabilitation_Cabinets Vanities and Countertops</t>
  </si>
  <si>
    <t>Cost_Breakout_Commercial_Rehabilitation_Other Structure</t>
  </si>
  <si>
    <t>Cost_Breakout_Commercial_Rehabilitation_Other Onsite</t>
  </si>
  <si>
    <t>Cost_Breakout_Commercial_Rehabilitation_Other Offsite</t>
  </si>
  <si>
    <t>Sources_Permanent_1_Source</t>
  </si>
  <si>
    <t>Sources_Permanent_1_Amount</t>
  </si>
  <si>
    <t>Sources_Permanent_1_Rate</t>
  </si>
  <si>
    <t>Sources_Permanent_1_Term</t>
  </si>
  <si>
    <t>Sources_Permanent_1_Amort</t>
  </si>
  <si>
    <t>Sources_Permanent_1_Debt Service</t>
  </si>
  <si>
    <t>Sources_Permanent_2_Source</t>
  </si>
  <si>
    <t>Sources_Permanent_2_Amount</t>
  </si>
  <si>
    <t>Sources_Permanent_2_Rate</t>
  </si>
  <si>
    <t>Sources_Permanent_2_Term</t>
  </si>
  <si>
    <t>Sources_Permanent_2_Amort</t>
  </si>
  <si>
    <t>Sources_Permanent_2_Debt Service</t>
  </si>
  <si>
    <t>Sources_Permanent_3_Source</t>
  </si>
  <si>
    <t>Sources_Permanent_3_Amount</t>
  </si>
  <si>
    <t>Sources_Permanent_3_Rate</t>
  </si>
  <si>
    <t>Sources_Permanent_3_Term</t>
  </si>
  <si>
    <t>Sources_Permanent_3_Amort</t>
  </si>
  <si>
    <t>Sources_Permanent_3_Debt Service</t>
  </si>
  <si>
    <t>Sources_Permanent_4_Source</t>
  </si>
  <si>
    <t>Sources_Permanent_4_Amount</t>
  </si>
  <si>
    <t>Sources_Permanent_4_Rate</t>
  </si>
  <si>
    <t>Sources_Permanent_4_Term</t>
  </si>
  <si>
    <t>Sources_Permanent_4_Amort</t>
  </si>
  <si>
    <t>Sources_Permanent_4_Debt Service</t>
  </si>
  <si>
    <t>Sources_Permanent_5_Source</t>
  </si>
  <si>
    <t>Sources_Permanent_5_Amount</t>
  </si>
  <si>
    <t>Sources_Permanent_5_Rate</t>
  </si>
  <si>
    <t>Sources_Permanent_5_Term</t>
  </si>
  <si>
    <t>Sources_Permanent_5_Amort</t>
  </si>
  <si>
    <t>Sources_Permanent_5_Debt Service</t>
  </si>
  <si>
    <t>Sources_Permanent_6_Source</t>
  </si>
  <si>
    <t>Sources_Permanent_6_Amount</t>
  </si>
  <si>
    <t>Sources_Permanent_6_Rate</t>
  </si>
  <si>
    <t>Sources_Permanent_6_Term</t>
  </si>
  <si>
    <t>Sources_Permanent_6_Amort</t>
  </si>
  <si>
    <t>Sources_Permanent_6_Debt Service</t>
  </si>
  <si>
    <t>Sources_Permanent_7_Source</t>
  </si>
  <si>
    <t>Sources_Permanent_7_Amount</t>
  </si>
  <si>
    <t>Sources_Permanent_7_Rate</t>
  </si>
  <si>
    <t>Sources_Permanent_7_Term</t>
  </si>
  <si>
    <t>Sources_Permanent_7_Amort</t>
  </si>
  <si>
    <t>Sources_Permanent_7_Debt Service</t>
  </si>
  <si>
    <t>Sources_Permanent_8_Source</t>
  </si>
  <si>
    <t>Sources_Permanent_8_Amount</t>
  </si>
  <si>
    <t>Sources_Permanent_8_Rate</t>
  </si>
  <si>
    <t>Sources_Permanent_8_Term</t>
  </si>
  <si>
    <t>Sources_Permanent_8_Amort</t>
  </si>
  <si>
    <t>Sources_Permanent_8_Debt Service</t>
  </si>
  <si>
    <t>Sources_Permanent_9_Source</t>
  </si>
  <si>
    <t>Sources_Permanent_9_Amount</t>
  </si>
  <si>
    <t>Sources_Permanent_9_Rate</t>
  </si>
  <si>
    <t>Sources_Permanent_9_Term</t>
  </si>
  <si>
    <t>Sources_Permanent_9_Amort</t>
  </si>
  <si>
    <t>Sources_Permanent_9_Debt Service</t>
  </si>
  <si>
    <t>Sources_Permanent_10_Source</t>
  </si>
  <si>
    <t>Sources_Permanent_10_Amount</t>
  </si>
  <si>
    <t>Sources_Permanent_10_Rate</t>
  </si>
  <si>
    <t>Sources_Permanent_10_Term</t>
  </si>
  <si>
    <t>Sources_Permanent_10_Amort</t>
  </si>
  <si>
    <t>Sources_Permanent_10_Debt Service</t>
  </si>
  <si>
    <t>Sources_Permanent_11_Source</t>
  </si>
  <si>
    <t>Sources_Permanent_11_Amount</t>
  </si>
  <si>
    <t>Sources_Permanent_11_Rate</t>
  </si>
  <si>
    <t>Sources_Permanent_11_Term</t>
  </si>
  <si>
    <t>Sources_Permanent_11_Amort</t>
  </si>
  <si>
    <t>Sources_Permanent_11_Debt Service</t>
  </si>
  <si>
    <t>Sources_Permanent_12_Source</t>
  </si>
  <si>
    <t>Sources_Permanent_12_Amount</t>
  </si>
  <si>
    <t>Sources_Permanent_12_Rate</t>
  </si>
  <si>
    <t>Sources_Permanent_12_Term</t>
  </si>
  <si>
    <t>Sources_Permanent_12_Amort</t>
  </si>
  <si>
    <t>Sources_Permanent_12_Debt Service</t>
  </si>
  <si>
    <t>Sources_Permanent_13_Source</t>
  </si>
  <si>
    <t>Sources_Permanent_13_Amount</t>
  </si>
  <si>
    <t>Sources_Permanent_13_Rate</t>
  </si>
  <si>
    <t>Sources_Permanent_13_Term</t>
  </si>
  <si>
    <t>Sources_Permanent_13_Amort</t>
  </si>
  <si>
    <t>Sources_Permanent_13_Debt Service</t>
  </si>
  <si>
    <t>Sources_Permanent_14_Source</t>
  </si>
  <si>
    <t>Sources_Permanent_14_Amount</t>
  </si>
  <si>
    <t>Sources_Permanent_LIHTC_Requested</t>
  </si>
  <si>
    <t>Sources_Permanent_LIHTC_Rate</t>
  </si>
  <si>
    <t>Sources_Permanent_StateTaxCredits_Requested</t>
  </si>
  <si>
    <t>Sources_Permanent_StateTaxCredits_Rate</t>
  </si>
  <si>
    <t>Sources_Interim_1_Source</t>
  </si>
  <si>
    <t>Sources_Interim_1_Amount</t>
  </si>
  <si>
    <t>Sources_Interim_1_Rate</t>
  </si>
  <si>
    <t>Sources_Interim_1_Term</t>
  </si>
  <si>
    <t>Sources_Interim_1_Debt Service</t>
  </si>
  <si>
    <t>Sources_Interim_2_Source</t>
  </si>
  <si>
    <t>Sources_Interim_2_Amount</t>
  </si>
  <si>
    <t>Sources_Interim_2_Rate</t>
  </si>
  <si>
    <t>Sources_Interim_2_Term</t>
  </si>
  <si>
    <t>Sources_Interim_2_Debt Service</t>
  </si>
  <si>
    <t>Sources_Interim_3_Source</t>
  </si>
  <si>
    <t>Sources_Interim_3_Amount</t>
  </si>
  <si>
    <t>Sources_Interim_3_Rate</t>
  </si>
  <si>
    <t>Sources_Interim_3_Term</t>
  </si>
  <si>
    <t>Sources_Interim_3_Debt Service</t>
  </si>
  <si>
    <t>Sources_Interim_4_Source</t>
  </si>
  <si>
    <t>Sources_Interim_4_Amount</t>
  </si>
  <si>
    <t>Sources_Interim_4_Rate</t>
  </si>
  <si>
    <t>Sources_Interim_4_Term</t>
  </si>
  <si>
    <t>Sources_Interim_4_Debt Service</t>
  </si>
  <si>
    <t>Sources_Interim_5_Source</t>
  </si>
  <si>
    <t>Sources_Interim_5_Amount</t>
  </si>
  <si>
    <t>Sources_Interim_5_Rate</t>
  </si>
  <si>
    <t>Sources_Interim_5_Term</t>
  </si>
  <si>
    <t>Sources_Interim_5_Debt Service</t>
  </si>
  <si>
    <t>Sources_Interim_6_Source</t>
  </si>
  <si>
    <t>Sources_Interim_6_Amount</t>
  </si>
  <si>
    <t>Sources_Interim_6_Rate</t>
  </si>
  <si>
    <t>Sources_Interim_6_Term</t>
  </si>
  <si>
    <t>Sources_Interim_6_Debt Service</t>
  </si>
  <si>
    <t>Sources_Interim_7_Source</t>
  </si>
  <si>
    <t>Sources_Interim_7_Amount</t>
  </si>
  <si>
    <t>Sources_Interim_7_Rate</t>
  </si>
  <si>
    <t>Sources_Interim_7_Term</t>
  </si>
  <si>
    <t>Sources_Interim_7_Debt Service</t>
  </si>
  <si>
    <t>Sources_Interim_8_Source</t>
  </si>
  <si>
    <t>Sources_Interim_8_Amount</t>
  </si>
  <si>
    <t>Sources_Interim_8_Rate</t>
  </si>
  <si>
    <t>Sources_Interim_8_Term</t>
  </si>
  <si>
    <t>Sources_Interim_8_Debt Service</t>
  </si>
  <si>
    <t>Sources_Interim_9_Source</t>
  </si>
  <si>
    <t>Sources_Interim_9_Amount</t>
  </si>
  <si>
    <t>Sources_Interim_9_Rate</t>
  </si>
  <si>
    <t>Sources_Interim_9_Term</t>
  </si>
  <si>
    <t>Sources_Interim_9_Debt Service</t>
  </si>
  <si>
    <t>Sources_Interim_10_Source</t>
  </si>
  <si>
    <t>Sources_Interim_10_Amount</t>
  </si>
  <si>
    <t>Sources_Interim_10_Rate</t>
  </si>
  <si>
    <t>Sources_Interim_10_Term</t>
  </si>
  <si>
    <t>Sources_Interim_10_Debt Service</t>
  </si>
  <si>
    <t>Sources_Interim_11_Source</t>
  </si>
  <si>
    <t>Sources_Interim_11_Amount</t>
  </si>
  <si>
    <t>Sources_Interim_11_Rate</t>
  </si>
  <si>
    <t>Sources_Interim_11_Term</t>
  </si>
  <si>
    <t>Sources_Interim_11_Debt Service</t>
  </si>
  <si>
    <t>Sources_Interim_12_Source</t>
  </si>
  <si>
    <t>Sources_Interim_12_Amount</t>
  </si>
  <si>
    <t>Sources_Interim_12_Rate</t>
  </si>
  <si>
    <t>Sources_Interim_12_Term</t>
  </si>
  <si>
    <t>Sources_Interim_12_Debt Service</t>
  </si>
  <si>
    <t>Sources_Interim_13_Source</t>
  </si>
  <si>
    <t>Sources_Interim_13_Amount</t>
  </si>
  <si>
    <t>Sources_Interim_13_Rate</t>
  </si>
  <si>
    <t>Sources_Interim_13_Term</t>
  </si>
  <si>
    <t>Sources_Interim_13_Debt Service</t>
  </si>
  <si>
    <t>Pro_Forma_Housing_Gross Residential Rents_Year 1</t>
  </si>
  <si>
    <t>Pro_Forma_Housing_Rental Subsidy_Year 1</t>
  </si>
  <si>
    <t>Pro_Forma_Housing_Rental Subsidy_Year15Total</t>
  </si>
  <si>
    <t>Pro_Forma_Housing_Laundry, Parking, Other_Year 1</t>
  </si>
  <si>
    <t>Pro_Forma_Housing_Less: Vacancy &amp; bad debt_Year 1</t>
  </si>
  <si>
    <t>Pro_Forma_Housing_Operating grants, donations, &amp;/or reserves_Year 1</t>
  </si>
  <si>
    <t>Pro_Forma_Housing_Operating grants, donations, &amp;/or reserves_Year15Total</t>
  </si>
  <si>
    <t>Pro_Forma_Housing_Management Fee_Year 1</t>
  </si>
  <si>
    <t>Pro_Forma_Housing_Administrative/Office expenses_Year 1</t>
  </si>
  <si>
    <t>Pro_Forma_Housing_Advertising_Year 1</t>
  </si>
  <si>
    <t>Pro_Forma_Housing_Legal _Year 1</t>
  </si>
  <si>
    <t>Pro_Forma_Housing_Accounting &amp; Audit_Year 1</t>
  </si>
  <si>
    <t>Pro_Forma_Housing_Utilities_Year 1</t>
  </si>
  <si>
    <t>Pro_Forma_Housing_Water, Sewer, Trash_Year 1</t>
  </si>
  <si>
    <t>Pro_Forma_Housing_Maintenance/Repair_Year 1</t>
  </si>
  <si>
    <t>Pro_Forma_Housing_Grounds_Year 1</t>
  </si>
  <si>
    <t>Pro_Forma_Housing_Security_Year 1</t>
  </si>
  <si>
    <t>Pro_Forma_Housing_Contract Services_Year 1</t>
  </si>
  <si>
    <t>Pro_Forma_Housing_Payroll (incl. taxes &amp; benefits)_Year 1</t>
  </si>
  <si>
    <t>Pro_Forma_Housing_Real Estate Taxes_Year 1</t>
  </si>
  <si>
    <t>Pro_Forma_Housing_Real Estate Taxes_Year15Total</t>
  </si>
  <si>
    <t>Pro_Forma_Housing_Insurance_Year 1</t>
  </si>
  <si>
    <t>Pro_Forma_Housing_Other Expenses_Year 1</t>
  </si>
  <si>
    <t>Pro_Forma_Housing_Replacement Reserve_Year 1</t>
  </si>
  <si>
    <t>Pro_Forma_Housing_Replacement Reserve_Year15Total</t>
  </si>
  <si>
    <t>Pro_Forma_Housing_Operating Reserve_Year 1</t>
  </si>
  <si>
    <t>Pro_Forma_Housing_Operating Reserve_Year15Total</t>
  </si>
  <si>
    <t>Pro_Forma_Housing_1st Mortgage - Principal &amp; Interest_Year 1</t>
  </si>
  <si>
    <t>Pro_Forma_Housing_2nd Mortgage - Principal &amp; Interest_Year 1</t>
  </si>
  <si>
    <t>Pro_Forma_Housing_3rd Mortgage_Name</t>
  </si>
  <si>
    <t>Pro_Forma_Housing_3rd Mortgage_Year 1</t>
  </si>
  <si>
    <t>Pro_Forma_Housing_3rd Mortgage_Year15Total</t>
  </si>
  <si>
    <t>Pro_Forma_Housing_Debt Coverage Ratio (DCR)_Year 1</t>
  </si>
  <si>
    <t>Pro_Forma_Housing_DCR including service staff salary_Year 1</t>
  </si>
  <si>
    <t>Pro_Forma_Housing_1st Cash Flow Note_Name</t>
  </si>
  <si>
    <t>Pro_Forma_Housing_1st Cash Flow Note_Year 1</t>
  </si>
  <si>
    <t>Pro_Forma_Housing_1st Cash Flow Note_Year15Total</t>
  </si>
  <si>
    <t>Pro_Forma_Housing_2nd Cash Flow Note_Name</t>
  </si>
  <si>
    <t>Pro_Forma_Housing_2nd Cash Flow Note_Year 1</t>
  </si>
  <si>
    <t>Pro_Forma_Housing_2nd Cash Flow Note_Year15Total</t>
  </si>
  <si>
    <t>Pro_Forma_Housing_Deferred Developer Fee_Year 1</t>
  </si>
  <si>
    <t>Pro_Forma_Housing_Deferred Developer Fee_Year15Total</t>
  </si>
  <si>
    <t>Pro_Forma_Housing_Partnership Management Fee (LIHTC only)_Year 1</t>
  </si>
  <si>
    <t>Pro_Forma_Housing_Partnership Management Fee (LIHTC only)_Year15Total</t>
  </si>
  <si>
    <t>Pro_Forma_Housing_Net Debt Coverage Ratio_Year 1</t>
  </si>
  <si>
    <t>Pro_Forma_Housing_Net DCR including service staff salary_Year 1</t>
  </si>
  <si>
    <t>Pro_Forma_Housing_Expense to Income Ratio_Year 1</t>
  </si>
  <si>
    <t>Pro_Forma_Services_Supportive Services contract_Year 1</t>
  </si>
  <si>
    <t>Pro_Forma_Services_Supportive Service Income 1_Name</t>
  </si>
  <si>
    <t>Pro_Forma_Services_Supportive Service Income 1_Year 1</t>
  </si>
  <si>
    <t>Pro_Forma_Services_Supportive Service Income 1_Year15Total</t>
  </si>
  <si>
    <t>Pro_Forma_Services_Supportive Service Income 2_Name</t>
  </si>
  <si>
    <t>Pro_Forma_Services_Supportive Service Income 2_Year 1</t>
  </si>
  <si>
    <t>Pro_Forma_Services_Less: Vacancy &amp; bad debt_Year 1</t>
  </si>
  <si>
    <t>Pro_Forma_Services_Less: Vacancy &amp; bad debt_Year15Total</t>
  </si>
  <si>
    <t>Pro_Forma_Services_Management Fee_Year 1</t>
  </si>
  <si>
    <t>Pro_Forma_Services_Administrative expenses_Year 1</t>
  </si>
  <si>
    <t>Pro_Forma_Services_Utilities_Year 1</t>
  </si>
  <si>
    <t>Pro_Forma_Services_Food_Year 1</t>
  </si>
  <si>
    <t>Pro_Forma_Services_Payroll (incl. taxes &amp; benefits)_Year 1</t>
  </si>
  <si>
    <t>Pro_Forma_Services_Real Estate Taxes_Year 1</t>
  </si>
  <si>
    <t>Pro_Forma_Services_Real Estate Taxes_Year15Total</t>
  </si>
  <si>
    <t>Pro_Forma_Services_Insurance_Year 1</t>
  </si>
  <si>
    <t>Pro_Forma_Services_Expense 1_Name</t>
  </si>
  <si>
    <t>Pro_Forma_Services_Expense 1_Year 1</t>
  </si>
  <si>
    <t>Pro_Forma_Services_Expense 1_Year15Total</t>
  </si>
  <si>
    <t>Pro_Forma_Services_Replacement Reserve_Year 1</t>
  </si>
  <si>
    <t>Pro_Forma_Services_Replacement Reserve_Year15Total</t>
  </si>
  <si>
    <t>Pro_Forma_Services_1st Mortgage - Principal &amp; Interest_Year 1</t>
  </si>
  <si>
    <t>Pro_Forma_Services_2nd Mortgage - Principal &amp; Interest_Year 1</t>
  </si>
  <si>
    <t>Pro_Forma_Services_3rd Mortgage - Principal &amp; Interest_Year 1</t>
  </si>
  <si>
    <t>Pro_Forma_Services_3rd Mortgage - Principal &amp; Interest_Year15Total</t>
  </si>
  <si>
    <t>Pro_Forma_Commercial_Lease Income_Year 1</t>
  </si>
  <si>
    <t>Pro_Forma_Commercial_Lease Income_Year15Total</t>
  </si>
  <si>
    <t>Pro_Forma_Commercial_Less: Vacancy &amp; bad debt_Year 1</t>
  </si>
  <si>
    <t>Pro_Forma_Commercial_Less: Vacancy &amp; bad debt_Year15Total</t>
  </si>
  <si>
    <t>Pro_Forma_Commercial_Other Income_Year 1</t>
  </si>
  <si>
    <t>Pro_Forma_Commercial_Other Income_Year15Total</t>
  </si>
  <si>
    <t>Pro_Forma_Commercial_Management Fee_Year 1</t>
  </si>
  <si>
    <t>Pro_Forma_Commercial_Common Area Expenses_Year 1</t>
  </si>
  <si>
    <t>Pro_Forma_Commercial_Payroll (incl. taxes &amp; benefits)_Year 1</t>
  </si>
  <si>
    <t>Pro_Forma_Commercial_Real Estate Taxes_Year 1</t>
  </si>
  <si>
    <t>Pro_Forma_Commercial_Real Estate Taxes_Year15Total</t>
  </si>
  <si>
    <t>Pro_Forma_Commercial_Insurance_Year 1</t>
  </si>
  <si>
    <t>Pro_Forma_Commercial_Other Expenses_Year 1</t>
  </si>
  <si>
    <t>Pro_Forma_Commercial_Replacement Reserve_Year 1</t>
  </si>
  <si>
    <t>Pro_Forma_Commercial_Replacement Reserve_Year15Total</t>
  </si>
  <si>
    <t>Pro_Forma_Commercial_1st Mortgage - Principal &amp; Interest_Year 1</t>
  </si>
  <si>
    <t>Pro_Forma_Commercial_2nd Mortgage - Principal &amp; Interest_Year 1</t>
  </si>
  <si>
    <t>Pro_Forma_Commercial_3rd Mortgage - Principal &amp; Interest_Year 1</t>
  </si>
  <si>
    <t>Pro_Forma_Commercial_3rd Mortgage - Principal &amp; Interest_Year15Total</t>
  </si>
  <si>
    <t>Pro_Forma_Consolidated_Debt Coverage Ratio_Year 1</t>
  </si>
  <si>
    <t>Pro_Forma_Consolidated_Cash Flow Payment 1_Name</t>
  </si>
  <si>
    <t>Pro_Forma_Consolidated_Cash Flow Payment 1_Year 1</t>
  </si>
  <si>
    <t>Pro_Forma_Consolidated_Cash Flow Payment 1_Year15Total</t>
  </si>
  <si>
    <t>Pro_Forma_Consolidated_Cash Flow Payment 2_Name</t>
  </si>
  <si>
    <t>Pro_Forma_Consolidated_Cash Flow Payment 2_Year 1</t>
  </si>
  <si>
    <t>Pro_Forma_Consolidated_Cash Flow Payment 2_Year15Total</t>
  </si>
  <si>
    <t>Rent_Schedule_&lt;= 50%_0_Total</t>
  </si>
  <si>
    <t>Rent_Schedule_&lt;= 50%_1_Total</t>
  </si>
  <si>
    <t>Rent_Schedule_&lt;= 50%_2_Total</t>
  </si>
  <si>
    <t>Rent_Schedule_&lt;= 50%_3_Total</t>
  </si>
  <si>
    <t>Rent_Schedule_&lt;= 50%_4_Total</t>
  </si>
  <si>
    <t>Rent_Schedule_51% - 60%_0_Total</t>
  </si>
  <si>
    <t>Rent_Schedule_51% - 60%_1_Total</t>
  </si>
  <si>
    <t>Rent_Schedule_51% - 60%_2_Total</t>
  </si>
  <si>
    <t>Rent_Schedule_51% - 60%_3_Total</t>
  </si>
  <si>
    <t>Rent_Schedule_51% - 60%_4_Total</t>
  </si>
  <si>
    <t>Rent_Schedule_61% - 80%_0_Total</t>
  </si>
  <si>
    <t>Rent_Schedule_61% - 80%_1_Total</t>
  </si>
  <si>
    <t>Rent_Schedule_61% - 80%_2_Total</t>
  </si>
  <si>
    <t>Rent_Schedule_61% - 80%_3_Total</t>
  </si>
  <si>
    <t>Rent_Schedule_61% - 80%_4_Total</t>
  </si>
  <si>
    <t>Rent_Schedule_Over 80%_0_Total</t>
  </si>
  <si>
    <t>Rent_Schedule_Over 80%_1_Total</t>
  </si>
  <si>
    <t>Rent_Schedule_Over 80%_2_Total</t>
  </si>
  <si>
    <t>Rent_Schedule_Over 80%_3_Total</t>
  </si>
  <si>
    <t>Rent_Schedule_Over 80%_4_Total</t>
  </si>
  <si>
    <t>Rent_Schedule_Rental Income_Annual Rent_Total</t>
  </si>
  <si>
    <t>Rent_Schedule_Rental Income_Tenant's Share_Total</t>
  </si>
  <si>
    <t>Rent_Schedule_Rental Income_Rental Subsidy_Total</t>
  </si>
  <si>
    <t>Feasibility_AHP Feasibility Analysis_Item_Total units</t>
  </si>
  <si>
    <t>Feasibility_AHP Feasibility Analysis_Item_Total Development Cost</t>
  </si>
  <si>
    <t>Feasibility_AHP Feasibility Analysis_Item_Total Development Cost per unit</t>
  </si>
  <si>
    <t>Feasibility_AHP Feasibility Analysis_Item_Total Development Cost per square foot</t>
  </si>
  <si>
    <t>Feasibility_AHP Feasibility Analysis_Item_Adjusted Total Development Cost</t>
  </si>
  <si>
    <t>Feasibility_AHP Feasibility Analysis_Item_Adjusted Total Development Cost per Unit</t>
  </si>
  <si>
    <t>Feasibility_AHP Feasibility Analysis_Item_Total Acquisition Cost per unit</t>
  </si>
  <si>
    <t>Feasibility_AHP Feasibility Analysis_Item_Acquisition Cost per Square Foot</t>
  </si>
  <si>
    <t>Feasibility_AHP Feasibility Analysis_Item_Rehabilitation Cost per Square Foot (From Cost Breakout tab)</t>
  </si>
  <si>
    <t>Feasibility_AHP Feasibility Analysis_Item_New Construction Cost per Square Foot (From Cost Breakout tab)</t>
  </si>
  <si>
    <t>Feasibility_AHP Feasibility Analysis_Item_Construction/Rehabilitation Cost per square foot (Summary of Uses total)</t>
  </si>
  <si>
    <t>Feasibility_AHP Feasibility Analysis_Item_Average Square Foot per unit</t>
  </si>
  <si>
    <t>Feasibility_AHP Feasibility Analysis_Item_Average Acquisition Square Foot per unit</t>
  </si>
  <si>
    <t>Feasibility_AHP Feasibility Analysis_Item_Average Rehabilitation Square Foot per unit</t>
  </si>
  <si>
    <t>Feasibility_AHP Feasibility Analysis_Item_Average New Construction Square Foot per unit</t>
  </si>
  <si>
    <t>Feasibility_AHP Feasibility Analysis_Item_Non-housing &amp; Accessory Space %</t>
  </si>
  <si>
    <t>Feasibility_AHP Feasibility Analysis_Item_Commercial %</t>
  </si>
  <si>
    <t>Feasibility_AHP Feasibility Analysis_Item_General requirements %</t>
  </si>
  <si>
    <t>Feasibility_AHP Feasibility Analysis_Item_Builder overhead %</t>
  </si>
  <si>
    <t>Feasibility_AHP Feasibility Analysis_Item_Builder profit %</t>
  </si>
  <si>
    <t>Feasibility_AHP Feasibility Analysis_Guideline_Adjusted Total Development Cost per Unit</t>
  </si>
  <si>
    <t>Feasibility_AHP Feasibility Analysis_Guideline_Contingency % (Housing)</t>
  </si>
  <si>
    <t>Feasibility_AHP Feasibility Analysis_Guideline_Contingency % (Overall)</t>
  </si>
  <si>
    <t>Feasibility_AHP Feasibility Analysis_Guideline_Developer fee %</t>
  </si>
  <si>
    <t>Feasibility_AHP Feasibility Analysis_Guideline_Capitalized Reserves - Housing (months)</t>
  </si>
  <si>
    <t>Feasibility_AHP Feasibility Analysis_Guideline_Capitalized Reserves - Overall (months)</t>
  </si>
  <si>
    <t>Feasibility_AHP Feasibility Analysis_Guideline_Lease-Up Reserve</t>
  </si>
  <si>
    <t>Feasibility_AHP Feasibility Analysis_Guideline_Rental Assistance Reserve</t>
  </si>
  <si>
    <t>Feasibility_AHP Feasibility Analysis_Guideline_Income Trend</t>
  </si>
  <si>
    <t>Feasibility_AHP Feasibility Analysis_Guideline_Vacancy %</t>
  </si>
  <si>
    <t>Feasibility_AHP Feasibility Analysis_Guideline_Expense Trend</t>
  </si>
  <si>
    <t>Feasibility_AHP Feasibility Analysis_Guideline_Trending Spread</t>
  </si>
  <si>
    <t>Feasibility_AHP Feasibility Analysis_Guideline_Management Fee</t>
  </si>
  <si>
    <t>Feasibility_AHP Feasibility Analysis_Guideline_Property Tax Trend</t>
  </si>
  <si>
    <t>Feasibility_AHP Feasibility Analysis_Guideline_Total Operating Expense/Unit</t>
  </si>
  <si>
    <t>Feasibility_AHP Feasibility Analysis_Guideline_Replacement Res./Unit</t>
  </si>
  <si>
    <t>Feasibility_AHP Feasibility Analysis_Guideline_Operating Reserves</t>
  </si>
  <si>
    <t>Feasibility_AHP Feasibility Analysis_Guideline_DCR - Housing</t>
  </si>
  <si>
    <t>Feasibility_AHP Feasibility Analysis_Guideline_DCR - Overall</t>
  </si>
  <si>
    <t>Feasibility_AHP Feasibility Analysis_Guideline_Expense to Income Ratio</t>
  </si>
  <si>
    <t>Feasibility_AHP Feasibility Analysis_Guideline_Cumulative Cashflow per unit - Housing</t>
  </si>
  <si>
    <t>Feasibility_AHP Feasibility Analysis_Guideline_Cumulative Cashflow per unit - Overall</t>
  </si>
  <si>
    <t>Feasibility_AHP Feasibility Analysis_Adjusted Total Development Cost per Unit_Min STD</t>
  </si>
  <si>
    <t>Feasibility_AHP Feasibility Analysis_Adjusted Total Development Cost per Unit_Max STD</t>
  </si>
  <si>
    <t>Feasibility_AHP Feasibility Analysis_Contingency % (Housing)_Min STD</t>
  </si>
  <si>
    <t>Feasibility_AHP Feasibility Analysis_Contingency % (Housing)_Max STD</t>
  </si>
  <si>
    <t>Feasibility_AHP Feasibility Analysis_Contingency % (Overall)_Min STD</t>
  </si>
  <si>
    <t>Feasibility_AHP Feasibility Analysis_Contingency % (Overall)_Max STD</t>
  </si>
  <si>
    <t>Feasibility_AHP Feasibility Analysis_Developer fee %_Min STD</t>
  </si>
  <si>
    <t>Feasibility_AHP Feasibility Analysis_Developer fee %_Max STD</t>
  </si>
  <si>
    <t>Feasibility_AHP Feasibility Analysis_Capitalized Reserves - Housing (months)_Min STD</t>
  </si>
  <si>
    <t>Feasibility_AHP Feasibility Analysis_Capitalized Reserves - Housing (months)_Max STD</t>
  </si>
  <si>
    <t>Feasibility_AHP Feasibility Analysis_Capitalized Reserves - Overall (months)_Min STD</t>
  </si>
  <si>
    <t>Feasibility_AHP Feasibility Analysis_Capitalized Reserves - Overall (months)_Max STD</t>
  </si>
  <si>
    <t>Feasibility_AHP Feasibility Analysis_Lease-Up Reserve_Min STD</t>
  </si>
  <si>
    <t>Feasibility_AHP Feasibility Analysis_Lease-Up Reserve_Max STD</t>
  </si>
  <si>
    <t>Feasibility_AHP Feasibility Analysis_Rental Assistance Reserve_Min STD</t>
  </si>
  <si>
    <t>Feasibility_AHP Feasibility Analysis_Rental Assistance Reserve_Max STD</t>
  </si>
  <si>
    <t>Feasibility_AHP Feasibility Analysis_Income Trend_Min STD</t>
  </si>
  <si>
    <t>Feasibility_AHP Feasibility Analysis_Income Trend_Max STD</t>
  </si>
  <si>
    <t>Feasibility_AHP Feasibility Analysis_Vacancy %_Min STD</t>
  </si>
  <si>
    <t>Feasibility_AHP Feasibility Analysis_Vacancy %_Max STD</t>
  </si>
  <si>
    <t>Feasibility_AHP Feasibility Analysis_Expense Trend_Min STD</t>
  </si>
  <si>
    <t>Feasibility_AHP Feasibility Analysis_Expense Trend_Max STD</t>
  </si>
  <si>
    <t>Feasibility_AHP Feasibility Analysis_Trending Spread_Min STD</t>
  </si>
  <si>
    <t>Feasibility_AHP Feasibility Analysis_Trending Spread_Max STD</t>
  </si>
  <si>
    <t>Feasibility_AHP Feasibility Analysis_Management Fee_Min STD</t>
  </si>
  <si>
    <t>Feasibility_AHP Feasibility Analysis_Management Fee_Max STD</t>
  </si>
  <si>
    <t>Feasibility_AHP Feasibility Analysis_Property Tax Trend_Min STD</t>
  </si>
  <si>
    <t>Feasibility_AHP Feasibility Analysis_Property Tax Trend_Max STD</t>
  </si>
  <si>
    <t>Feasibility_AHP Feasibility Analysis_Total Operating Expense/Unit_Min STD</t>
  </si>
  <si>
    <t>Feasibility_AHP Feasibility Analysis_Total Operating Expense/Unit_Max STD</t>
  </si>
  <si>
    <t>Feasibility_AHP Feasibility Analysis_Replacement Res./Unit_Min STD</t>
  </si>
  <si>
    <t>Feasibility_AHP Feasibility Analysis_Replacement Res./Unit_Max STD</t>
  </si>
  <si>
    <t>Feasibility_AHP Feasibility Analysis_Operating Reserves_Min STD</t>
  </si>
  <si>
    <t>Feasibility_AHP Feasibility Analysis_Operating Reserves_Max STD</t>
  </si>
  <si>
    <t>Feasibility_AHP Feasibility Analysis_DCR - Housing_Min STD</t>
  </si>
  <si>
    <t>Feasibility_AHP Feasibility Analysis_DCR - Housing_Max STD</t>
  </si>
  <si>
    <t>Feasibility_AHP Feasibility Analysis_DCR - Overall_Min STD</t>
  </si>
  <si>
    <t>Feasibility_AHP Feasibility Analysis_DCR - Overall_Max STD</t>
  </si>
  <si>
    <t>Feasibility_AHP Feasibility Analysis_Expense to Income Ratio_Min STD</t>
  </si>
  <si>
    <t>Feasibility_AHP Feasibility Analysis_Expense to Income Ratio_Max STD</t>
  </si>
  <si>
    <t>Feasibility_AHP Feasibility Analysis_Cumulative Cashflow per unit - Housing_Min STD</t>
  </si>
  <si>
    <t>Feasibility_AHP Feasibility Analysis_Cumulative Cashflow per unit - Housing_Max STD</t>
  </si>
  <si>
    <t>Feasibility_AHP Feasibility Analysis_Cumulative Cashflow per unit - Overall_Min STD</t>
  </si>
  <si>
    <t>Feasibility_AHP Feasibility Analysis_Cumulative Cashflow per unit - Overall_Max STD</t>
  </si>
  <si>
    <t>Compare Data Field</t>
  </si>
  <si>
    <r>
      <t xml:space="preserve">Compare_Data
</t>
    </r>
    <r>
      <rPr>
        <sz val="9"/>
        <rFont val="Arial"/>
        <family val="2"/>
      </rPr>
      <t>- New tab added to the workbook for allow for review of cell references for FHLBDM versus FHLBC.</t>
    </r>
  </si>
  <si>
    <t>VERSION</t>
  </si>
  <si>
    <t>AS</t>
  </si>
  <si>
    <t>American Samoa</t>
  </si>
  <si>
    <t>Guam</t>
  </si>
  <si>
    <t>Hancock-Marshall Island UT</t>
  </si>
  <si>
    <t>Knox-Muscle Ridge Island UT</t>
  </si>
  <si>
    <t>Lincoln-Louds Island UT</t>
  </si>
  <si>
    <t>MP</t>
  </si>
  <si>
    <t>Northern Mariana Islands</t>
  </si>
  <si>
    <t>Grand Isle-Alburgh town</t>
  </si>
  <si>
    <t>feasibility.workbookVersion</t>
  </si>
  <si>
    <t>feasibility.applicationType</t>
  </si>
  <si>
    <t>rental</t>
  </si>
  <si>
    <t>Added in 2016 to provide method to validate workbook is acceptable version for importing.</t>
  </si>
  <si>
    <t>Added in 2016 to provide method to validate workbook is the same as application type when importing.</t>
  </si>
  <si>
    <r>
      <t xml:space="preserve">Instructions
</t>
    </r>
    <r>
      <rPr>
        <sz val="9"/>
        <rFont val="Arial"/>
        <family val="2"/>
      </rPr>
      <t xml:space="preserve">- Updated version reference in cell A42
</t>
    </r>
    <r>
      <rPr>
        <b/>
        <sz val="9"/>
        <rFont val="Arial"/>
        <family val="2"/>
      </rPr>
      <t xml:space="preserve">Download
</t>
    </r>
    <r>
      <rPr>
        <sz val="9"/>
        <rFont val="Arial"/>
        <family val="2"/>
      </rPr>
      <t xml:space="preserve">- Added feasibility.workbookVersion variable and value reference
- Added feasibility.applicationType variable and value reference
- Updated formula for feasibility.rental.debtCoverageRatio:
</t>
    </r>
    <r>
      <rPr>
        <i/>
        <sz val="9"/>
        <rFont val="Arial"/>
        <family val="2"/>
      </rPr>
      <t xml:space="preserve">  Previous:</t>
    </r>
    <r>
      <rPr>
        <sz val="9"/>
        <rFont val="Arial"/>
        <family val="2"/>
      </rPr>
      <t xml:space="preserve">
=IF(OR(Op_Pro_Forma_Hsg!F58="NA",ISERROR(Op_Pro_Forma_Hsg!F58)),"",Op_Pro_Forma_Hsg!F58)
</t>
    </r>
    <r>
      <rPr>
        <i/>
        <sz val="9"/>
        <rFont val="Arial"/>
        <family val="2"/>
      </rPr>
      <t xml:space="preserve">  New:</t>
    </r>
    <r>
      <rPr>
        <sz val="9"/>
        <rFont val="Arial"/>
        <family val="2"/>
      </rPr>
      <t xml:space="preserve">
=IF(OR(Op_Pro_Forma_Hsg!F58="NA",ISERROR(Op_Pro_Forma_Hsg!F58)),0,Op_Pro_Forma_Hsg!F58)
- Updated formula for feasibility.rental.secondaryDebtCoverageRatio:
</t>
    </r>
    <r>
      <rPr>
        <i/>
        <sz val="9"/>
        <rFont val="Arial"/>
        <family val="2"/>
      </rPr>
      <t xml:space="preserve">  Previous:</t>
    </r>
    <r>
      <rPr>
        <sz val="9"/>
        <rFont val="Arial"/>
        <family val="2"/>
      </rPr>
      <t xml:space="preserve">
=IF(OR(Op_Pro_Forma_Hsg!F69="NA",ISERROR(Op_Pro_Forma_Hsg!F69)),"",Op_Pro_Forma_Hsg!F69)
</t>
    </r>
    <r>
      <rPr>
        <i/>
        <sz val="9"/>
        <rFont val="Arial"/>
        <family val="2"/>
      </rPr>
      <t xml:space="preserve">  New:</t>
    </r>
    <r>
      <rPr>
        <sz val="9"/>
        <rFont val="Arial"/>
        <family val="2"/>
      </rPr>
      <t xml:space="preserve">
=Feasibility_Guidelines!G78
</t>
    </r>
    <r>
      <rPr>
        <b/>
        <sz val="9"/>
        <rFont val="Arial"/>
        <family val="2"/>
      </rPr>
      <t xml:space="preserve">
Version_Info
</t>
    </r>
    <r>
      <rPr>
        <sz val="9"/>
        <rFont val="Arial"/>
        <family val="2"/>
      </rPr>
      <t>- Restructured the columns on this tab.</t>
    </r>
    <r>
      <rPr>
        <b/>
        <sz val="9"/>
        <rFont val="Arial"/>
        <family val="2"/>
      </rPr>
      <t xml:space="preserve">
</t>
    </r>
    <r>
      <rPr>
        <sz val="9"/>
        <rFont val="Arial"/>
        <family val="2"/>
      </rPr>
      <t xml:space="preserve">- Added Version number reference within cells A1 and B1. It is manually updated as needed.
</t>
    </r>
    <r>
      <rPr>
        <b/>
        <sz val="9"/>
        <rFont val="Arial"/>
        <family val="2"/>
      </rPr>
      <t xml:space="preserve">
Compare_Data
</t>
    </r>
    <r>
      <rPr>
        <sz val="9"/>
        <rFont val="Arial"/>
        <family val="2"/>
      </rPr>
      <t xml:space="preserve">- Too many updates to list here.  Basically configured the content of this tab to properly reflect FHLBDM cell references.  This is the initial starting point.  Future changes will be individually documented.
</t>
    </r>
    <r>
      <rPr>
        <b/>
        <sz val="9"/>
        <rFont val="Arial"/>
        <family val="2"/>
      </rPr>
      <t>IncomeLimits</t>
    </r>
    <r>
      <rPr>
        <sz val="9"/>
        <rFont val="Arial"/>
        <family val="2"/>
      </rPr>
      <t xml:space="preserve">
- Updated to latest version provided by FHLBC. This version included references to 30 AMI for the different state and county combinations.
- Also updated the "IncomeLimits" reference in the Name Manager to include the new expanded range. </t>
    </r>
  </si>
  <si>
    <r>
      <t>Feasibility_Guidelines</t>
    </r>
    <r>
      <rPr>
        <sz val="9"/>
        <rFont val="Arial"/>
        <family val="2"/>
      </rPr>
      <t xml:space="preserve">
- Updated formula in cell F66 Max Value for Total Operating Expense / Unit due to import issues with the use of SUMPRODUCT
</t>
    </r>
    <r>
      <rPr>
        <i/>
        <sz val="9"/>
        <rFont val="Arial"/>
        <family val="2"/>
      </rPr>
      <t xml:space="preserve">Previous:
</t>
    </r>
    <r>
      <rPr>
        <sz val="9"/>
        <rFont val="Arial"/>
        <family val="2"/>
      </rPr>
      <t xml:space="preserve">=IF(SUMPRODUCT(--(Project_Worksheet!C23:C39= {"AK","HI"})),8000,5000)
</t>
    </r>
    <r>
      <rPr>
        <i/>
        <sz val="9"/>
        <rFont val="Arial"/>
        <family val="2"/>
      </rPr>
      <t xml:space="preserve">New:
</t>
    </r>
    <r>
      <rPr>
        <sz val="9"/>
        <rFont val="Arial"/>
        <family val="2"/>
      </rPr>
      <t xml:space="preserve">=IF(OR(COUNTIF(Project_Worksheet!C23:C39,"HI")&gt;0,COUNTIF(Project_Worksheet!C23:C39,"AK")&gt;0),8000,5000)
</t>
    </r>
    <r>
      <rPr>
        <b/>
        <sz val="9"/>
        <rFont val="Arial"/>
        <family val="2"/>
      </rPr>
      <t>Download</t>
    </r>
    <r>
      <rPr>
        <sz val="9"/>
        <rFont val="Arial"/>
        <family val="2"/>
      </rPr>
      <t xml:space="preserve">
- Added feasibility.rental.totalExpensePerUnitMin variable and value reference
- Added feasibility.rental.totalExpensePerUnitMax variable and value reference</t>
    </r>
  </si>
  <si>
    <t>feasibility.rental.totalExpensePerUnitMin</t>
  </si>
  <si>
    <t>feasibility.rental.totalExpensePerUnitMax</t>
  </si>
  <si>
    <t>Added in 2016</t>
  </si>
  <si>
    <t>Not used by DM. This row is hidden on DM workbook</t>
  </si>
  <si>
    <t>Hardcoded as "Housing" for DM</t>
  </si>
  <si>
    <t>Not used by DM. This cell was replaced with other content in DM workbook.</t>
  </si>
  <si>
    <t>Not used by DM. This related row is hidden on DM workbook</t>
  </si>
  <si>
    <t>Not used by DM. This related row does not exist on DM workbook</t>
  </si>
  <si>
    <t>Not used by DM. This is not applicable and is hidden on DM workbook</t>
  </si>
  <si>
    <t>This was a % in FHLBC but is a True/False for FHLBDM.</t>
  </si>
  <si>
    <t>Not used by DM. This is not applicable and is shown as NA on DM workbook</t>
  </si>
  <si>
    <t>Cost_Breakout_HCSO_New Construction_Onsite Accessory Buidlings &amp; Garages</t>
  </si>
  <si>
    <t>Cost_Breakout_HCSO_New Construction_Onsite Site Improvements</t>
  </si>
  <si>
    <t>Cost_Breakout_HCSO_New Construction_Onsite Unusual Site Condition</t>
  </si>
  <si>
    <t>Cost_Breakout_HCSO_New Construction_Offsite Site Improvements</t>
  </si>
  <si>
    <t>Cost_Breakout_HCSO_New Construction_Offsite Unusual Site Condition</t>
  </si>
  <si>
    <t>Cost_Breakout_HCSO_Rehabilitation_Onsite Accessory Buidlings &amp; Garages</t>
  </si>
  <si>
    <t>Cost_Breakout_HCSO_Rehabilitation_Onsite Site Improvements</t>
  </si>
  <si>
    <t>Cost_Breakout_HCSO_Rehabilitation_Onsite Unusual Site Condition</t>
  </si>
  <si>
    <t>Cost_Breakout_HCSO_Rehabilitation_Offsite Site Improvements</t>
  </si>
  <si>
    <t>Cost_Breakout_HCSO_Rehabilitation_Offsite Unusual Site Condition</t>
  </si>
  <si>
    <t>Cost_Breakout_Commercial_New Construction_Onsite Accessory Buidlings &amp; Garages</t>
  </si>
  <si>
    <t>Cost_Breakout_Commercial_New Construction_Onsite Site Improvements</t>
  </si>
  <si>
    <t>Cost_Breakout_Commercial_New Construction_Onsite Unusual Site Condition</t>
  </si>
  <si>
    <t>Cost_Breakout_Commercial_New Construction_Offsite Site Improvements</t>
  </si>
  <si>
    <t>Cost_Breakout_Commercial_New Construction_Offsite Unusual Site Condition</t>
  </si>
  <si>
    <t>Cost_Breakout_Commercial_Rehabilitation_Onsite Accessory Buidlings &amp; Garages</t>
  </si>
  <si>
    <t>Cost_Breakout_Commercial_Rehabilitation_Onsite Site Improvements</t>
  </si>
  <si>
    <t>Cost_Breakout_Commercial_Rehabilitation_Onsite Unusual Site Condition</t>
  </si>
  <si>
    <t>Cost_Breakout_Commercial_Rehabilitation_Offsite Site Improvements</t>
  </si>
  <si>
    <t>Cost_Breakout_Commercial_Rehabilitation_Offsite Unusual Site Condition</t>
  </si>
  <si>
    <t>Cost_Breakout_Summary_Residential_Acquisition-Only Units</t>
  </si>
  <si>
    <t>Cost_Breakout_Summary_Residential_Acquisition-Only Square Footage</t>
  </si>
  <si>
    <t>Cost_Breakout_Summary_Residential_Rehabilitation Units</t>
  </si>
  <si>
    <t>Cost_Breakout_Summary_Residential_Rehabilitation Square Footage</t>
  </si>
  <si>
    <t>Cost_Breakout_Summary_Residential_New Construction Units</t>
  </si>
  <si>
    <t>Cost_Breakout_Summary_Residential_New Construction Square Footage</t>
  </si>
  <si>
    <t>Summary_of_Uses_Commercial_Soft_Soft Cost Contingency</t>
  </si>
  <si>
    <t>Summary_of_Uses_Housing_Soft_Soft Cost Contingency</t>
  </si>
  <si>
    <t>Feasibility_AHP Feasibility Analysis_Architect Fees_Min STD</t>
  </si>
  <si>
    <t>Feasibility_AHP Feasibility Analysis_Architect Fees_Max STD</t>
  </si>
  <si>
    <t>Feasibility_AHP Feasibility Analysis_Guideline_Architect Fees</t>
  </si>
  <si>
    <t>Feasibility_AHP Feasibility Analysis_Engineering Fees_Min STD</t>
  </si>
  <si>
    <t>Feasibility_AHP Feasibility Analysis_Engineering Fees_Max STD</t>
  </si>
  <si>
    <t>Feasibility_AHP Feasibility Analysis_Guideline_Engineering Fees</t>
  </si>
  <si>
    <t>Feasibility_AHP Feasibility Analysis_Attorney Fees_Min STD</t>
  </si>
  <si>
    <t>Feasibility_AHP Feasibility Analysis_Attorney Fees_Max STD</t>
  </si>
  <si>
    <t>Feasibility_AHP Feasibility Analysis_Guideline_Attorney Fees</t>
  </si>
  <si>
    <t>Feasibility_AHP Feasibility Analysis_Sum of all Professional Fees_Min STD</t>
  </si>
  <si>
    <t>Feasibility_AHP Feasibility Analysis_Sum of all Professional Fees_Max STD</t>
  </si>
  <si>
    <t>Feasibility_AHP Feasibility Analysis_Guideline_Sum of all Professional Fees</t>
  </si>
  <si>
    <t>Feasibility_AHP Feasibility Analysis_Management Fee as a Percentage of Net Revenue_Min STD</t>
  </si>
  <si>
    <t>Feasibility_AHP Feasibility Analysis_Management Fee as a Percentage of Net Revenue_Max STD</t>
  </si>
  <si>
    <t>Feasibility_AHP Feasibility Analysis_Guideline_Management Fee as a Percentage of Net Revenue</t>
  </si>
  <si>
    <t>Feasibility_AHP Feasibility Analysis_Management Fee Per Unit Per Month_Min STD</t>
  </si>
  <si>
    <t>Feasibility_AHP Feasibility Analysis_Management Fee Per Unit Per Month_Max STD</t>
  </si>
  <si>
    <t>Feasibility_AHP Feasibility Analysis_Guideline_Management Fee Per Unit Per Month</t>
  </si>
  <si>
    <t>Feasibility_AHP Feasibility Analysis_Cash Flow as Percentage of Gross Income_Min STD</t>
  </si>
  <si>
    <t>Feasibility_AHP Feasibility Analysis_Cash Flow as Percentage of Gross Income_Max STD</t>
  </si>
  <si>
    <t>Feasibility_AHP Feasibility Analysis_Guideline_Cash Flow as Percentage of Gross Income</t>
  </si>
  <si>
    <t>Feasibility_AHP Feasibility Analysis_Total Cash Flow in First Five Years Housing_Min STD</t>
  </si>
  <si>
    <t>Feasibility_AHP Feasibility Analysis_Total Cash Flow in First Five Years Housing_Max STD</t>
  </si>
  <si>
    <t>Feasibility_AHP Feasibility Analysis_Guideline_Total Cash Flow in First Five Years Housing</t>
  </si>
  <si>
    <t>Feasibility_AHP Feasibility Analysis_LIHTC_Min STD</t>
  </si>
  <si>
    <t>Feasibility_AHP Feasibility Analysis_LIHTC_Max STD</t>
  </si>
  <si>
    <t>Feasibility_AHP Feasibility Analysis_Guideline_LIHTC</t>
  </si>
  <si>
    <t>Feasibility_AHP Feasibility Analysis_General Requirements Builder Overhead Profit Total_Min STD</t>
  </si>
  <si>
    <t>Feasibility_AHP Feasibility Analysis_General Requirements Builder Overhead Profit Total_Max STD</t>
  </si>
  <si>
    <t>Feasibility_AHP Feasibility Analysis_Guideline_General Requirements Builder Overhead Profit Total</t>
  </si>
  <si>
    <t>Sources_Permanent_1_Cmrcl_Amount</t>
  </si>
  <si>
    <t>Sources_Permanent_1_Cmrcl_Debt Service</t>
  </si>
  <si>
    <t>Sources_Permanent_2_Cmrcl_Amount</t>
  </si>
  <si>
    <t>Sources_Permanent_2_Cmrcl_Debt Service</t>
  </si>
  <si>
    <t>Sources_Permanent_3_Cmrcl_Amount</t>
  </si>
  <si>
    <t>Sources_Permanent_3_Cmrcl_Debt Service</t>
  </si>
  <si>
    <t>Sources_Permanent_4_Cmrcl_Amount</t>
  </si>
  <si>
    <t>Sources_Permanent_4_Cmrcl_Debt Service</t>
  </si>
  <si>
    <t>Sources_Permanent_5_Cmrcl_Amount</t>
  </si>
  <si>
    <t>Sources_Permanent_5_Cmrcl_Debt Service</t>
  </si>
  <si>
    <t>Sources_Permanent_6_Cmrcl_Amount</t>
  </si>
  <si>
    <t>Sources_Permanent_6_Cmrcl_Debt Service</t>
  </si>
  <si>
    <t>Sources_Permanent_7_Cmrcl_Amount</t>
  </si>
  <si>
    <t>Sources_Permanent_7_Cmrcl_Debt Service</t>
  </si>
  <si>
    <t>Sources_Permanent_8_Cmrcl_Amount</t>
  </si>
  <si>
    <t>Sources_Permanent_8_Cmrcl_Debt Service</t>
  </si>
  <si>
    <t>Sources_Permanent_9_Cmrcl_Amount</t>
  </si>
  <si>
    <t>Sources_Permanent_9_Cmrcl_Debt Service</t>
  </si>
  <si>
    <t>Sources_Permanent_10_Cmrcl_Amount</t>
  </si>
  <si>
    <t>Sources_Permanent_10_Cmrcl_Debt Service</t>
  </si>
  <si>
    <t>Sources_Permanent_11_Cmrcl_Amount</t>
  </si>
  <si>
    <t>Sources_Permanent_11_Cmrcl_Debt Service</t>
  </si>
  <si>
    <t>Sources_Permanent_12_Cmrcl_Amount</t>
  </si>
  <si>
    <t>Sources_Permanent_12_Cmrcl_Debt Service</t>
  </si>
  <si>
    <t>Sources_Permanent_13_Cmrcl_Amount</t>
  </si>
  <si>
    <t>Sources_Permanent_13_Cmrcl_Debt Service</t>
  </si>
  <si>
    <t>Sources_Permanent_14_Cmrcl_Amount</t>
  </si>
  <si>
    <t>Sources_Permanent_14_Cmrcl_Debt Service</t>
  </si>
  <si>
    <t>Sources_Interim_1_Cmrcl_Amount</t>
  </si>
  <si>
    <t>Sources_Interim_1_Cmrcl_Debt Service</t>
  </si>
  <si>
    <t>Sources_Interim_2_Cmrcl_Amount</t>
  </si>
  <si>
    <t>Sources_Interim_2_Cmrcl_Debt Service</t>
  </si>
  <si>
    <t>Sources_Interim_3_Cmrcl_Amount</t>
  </si>
  <si>
    <t>Sources_Interim_3_Cmrcl_Debt Service</t>
  </si>
  <si>
    <t>Sources_Interim_4_Cmrcl_Amount</t>
  </si>
  <si>
    <t>Sources_Interim_4_Cmrcl_Debt Service</t>
  </si>
  <si>
    <t>Sources_Interim_5_Cmrcl_Amount</t>
  </si>
  <si>
    <t>Sources_Interim_5_Cmrcl_Debt Service</t>
  </si>
  <si>
    <t>Sources_Interim_6_Cmrcl_Amount</t>
  </si>
  <si>
    <t>Sources_Interim_6_Cmrcl_Debt Service</t>
  </si>
  <si>
    <t>Sources_Interim_7_Cmrcl_Amount</t>
  </si>
  <si>
    <t>Sources_Interim_7_Cmrcl_Debt Service</t>
  </si>
  <si>
    <t>Sources_Interim_8_Cmrcl_Amount</t>
  </si>
  <si>
    <t>Sources_Interim_8_Cmrcl_Debt Service</t>
  </si>
  <si>
    <t>Sources_Interim_9_Cmrcl_Amount</t>
  </si>
  <si>
    <t>Sources_Interim_9_Cmrcl_Debt Service</t>
  </si>
  <si>
    <t>Sources_Interim_10_Cmrcl_Amount</t>
  </si>
  <si>
    <t>Sources_Interim_10_Cmrcl_Debt Service</t>
  </si>
  <si>
    <t>Sources_Interim_11_Cmrcl_Amount</t>
  </si>
  <si>
    <t>Sources_Interim_11_Cmrcl_Debt Service</t>
  </si>
  <si>
    <t>Sources_Interim_12_Cmrcl_Amount</t>
  </si>
  <si>
    <t>Sources_Interim_12_Cmrcl_Debt Service</t>
  </si>
  <si>
    <t>Sources_Interim_13_Cmrcl_Amount</t>
  </si>
  <si>
    <t>Sources_Interim_13_Cmrcl_Debt Service</t>
  </si>
  <si>
    <t>Pro_Forma_Housing_Operating Reserve Draws_Year 1</t>
  </si>
  <si>
    <t>Pro_Forma_Housing_Operating Reserve Draws_Year 15Total</t>
  </si>
  <si>
    <t>Pro_Forma_Housing_Total Gross Income_Year 1</t>
  </si>
  <si>
    <t>Pro_Forma_Housing_Net Revenue EGI_Year 1</t>
  </si>
  <si>
    <t>Pro_Forma_Housing_Other Expenses 2_Year 1</t>
  </si>
  <si>
    <t>Pro_Forma_Housing_Total Operating Expenses_Year 1</t>
  </si>
  <si>
    <t>Pro_Forma_Housing_NOI Before Reserve Deposits_Year 1</t>
  </si>
  <si>
    <t>Pro_Forma_Housing_Net Operating Income_Year 1</t>
  </si>
  <si>
    <t>Pro_Forma_Housing_Other Expenses 2_Year 15Total</t>
  </si>
  <si>
    <t>Pro_Forma_Housing_Other Cash Flow Note_Name</t>
  </si>
  <si>
    <t>Pro_Forma_Housing_Other Cash Flow Note_Year 1</t>
  </si>
  <si>
    <t>Pro_Forma_Housing_Other Cash Flow Note_Year15Total</t>
  </si>
  <si>
    <t>Pro_Forma_Housing_Other Expenses 2_Description</t>
  </si>
  <si>
    <t>Pro_Forma_Housing_Secondary Cash Flow_Year 1</t>
  </si>
  <si>
    <t>Pro_Forma_Housing_Cash Flow Gross Income_Year 1</t>
  </si>
  <si>
    <t>Pro_Forma_Housing_Cumulative Cash Flow_Year5Total</t>
  </si>
  <si>
    <r>
      <t>Sources_Permanent_1_</t>
    </r>
    <r>
      <rPr>
        <sz val="10"/>
        <rFont val="Calibri"/>
        <family val="2"/>
      </rPr>
      <t>HsingCmrcl</t>
    </r>
  </si>
  <si>
    <r>
      <t>Sources_Permanent_2_</t>
    </r>
    <r>
      <rPr>
        <sz val="10"/>
        <rFont val="Calibri"/>
        <family val="2"/>
      </rPr>
      <t>HsingCmrcl</t>
    </r>
  </si>
  <si>
    <r>
      <t>Sources_Permanent_3_</t>
    </r>
    <r>
      <rPr>
        <sz val="10"/>
        <rFont val="Calibri"/>
        <family val="2"/>
      </rPr>
      <t>HsingCmrcl</t>
    </r>
  </si>
  <si>
    <r>
      <t>Sources_Permanent_4_</t>
    </r>
    <r>
      <rPr>
        <sz val="10"/>
        <rFont val="Calibri"/>
        <family val="2"/>
      </rPr>
      <t>HsingCmrcl</t>
    </r>
  </si>
  <si>
    <r>
      <t>Sources_Permanent_5_</t>
    </r>
    <r>
      <rPr>
        <sz val="10"/>
        <rFont val="Calibri"/>
        <family val="2"/>
      </rPr>
      <t>HsingCmrcl</t>
    </r>
  </si>
  <si>
    <r>
      <t>Sources_Permanent_6_</t>
    </r>
    <r>
      <rPr>
        <sz val="10"/>
        <rFont val="Calibri"/>
        <family val="2"/>
      </rPr>
      <t>HsingCmrcl</t>
    </r>
  </si>
  <si>
    <r>
      <t>Sources_Permanent_7_</t>
    </r>
    <r>
      <rPr>
        <sz val="10"/>
        <rFont val="Calibri"/>
        <family val="2"/>
      </rPr>
      <t>HsingCmrcl</t>
    </r>
  </si>
  <si>
    <r>
      <t>Sources_Permanent_8_</t>
    </r>
    <r>
      <rPr>
        <sz val="10"/>
        <rFont val="Calibri"/>
        <family val="2"/>
      </rPr>
      <t>HsingCmrcl</t>
    </r>
  </si>
  <si>
    <r>
      <t>Sources_Permanent_9_</t>
    </r>
    <r>
      <rPr>
        <sz val="10"/>
        <rFont val="Calibri"/>
        <family val="2"/>
      </rPr>
      <t>HsingCmrcl</t>
    </r>
  </si>
  <si>
    <r>
      <t>Sources_Permanent_10_</t>
    </r>
    <r>
      <rPr>
        <sz val="10"/>
        <rFont val="Calibri"/>
        <family val="2"/>
      </rPr>
      <t>HsingCmrcl</t>
    </r>
  </si>
  <si>
    <r>
      <t>Sources_Permanent_11_</t>
    </r>
    <r>
      <rPr>
        <sz val="10"/>
        <rFont val="Calibri"/>
        <family val="2"/>
      </rPr>
      <t>HsingCmrcl</t>
    </r>
  </si>
  <si>
    <r>
      <t>Sources_Permanent_12_</t>
    </r>
    <r>
      <rPr>
        <sz val="10"/>
        <rFont val="Calibri"/>
        <family val="2"/>
      </rPr>
      <t>HsingCmrcl</t>
    </r>
  </si>
  <si>
    <r>
      <t>Sources_Permanent_13_</t>
    </r>
    <r>
      <rPr>
        <sz val="10"/>
        <rFont val="Calibri"/>
        <family val="2"/>
      </rPr>
      <t>HsingCmrcl</t>
    </r>
  </si>
  <si>
    <r>
      <t>Sources_Permanent_14_</t>
    </r>
    <r>
      <rPr>
        <sz val="10"/>
        <rFont val="Calibri"/>
        <family val="2"/>
      </rPr>
      <t>HsingCmrcl</t>
    </r>
  </si>
  <si>
    <r>
      <t>Sources_Interim_1_</t>
    </r>
    <r>
      <rPr>
        <sz val="10"/>
        <rFont val="Calibri"/>
        <family val="2"/>
      </rPr>
      <t>HsingCmrcl</t>
    </r>
  </si>
  <si>
    <r>
      <t>Sources_Interim_2_</t>
    </r>
    <r>
      <rPr>
        <sz val="10"/>
        <rFont val="Calibri"/>
        <family val="2"/>
      </rPr>
      <t>HsingCmrcl</t>
    </r>
  </si>
  <si>
    <r>
      <t>Sources_Interim_3_</t>
    </r>
    <r>
      <rPr>
        <sz val="10"/>
        <rFont val="Calibri"/>
        <family val="2"/>
      </rPr>
      <t>HsingCmrcl</t>
    </r>
  </si>
  <si>
    <r>
      <t>Sources_Interim_4_</t>
    </r>
    <r>
      <rPr>
        <sz val="10"/>
        <rFont val="Calibri"/>
        <family val="2"/>
      </rPr>
      <t>HsingCmrcl</t>
    </r>
  </si>
  <si>
    <r>
      <t>Sources_Interim_5_</t>
    </r>
    <r>
      <rPr>
        <sz val="10"/>
        <rFont val="Calibri"/>
        <family val="2"/>
      </rPr>
      <t>HsingCmrcl</t>
    </r>
  </si>
  <si>
    <r>
      <t>Sources_Interim_6_</t>
    </r>
    <r>
      <rPr>
        <sz val="10"/>
        <rFont val="Calibri"/>
        <family val="2"/>
      </rPr>
      <t>HsingCmrcl</t>
    </r>
  </si>
  <si>
    <r>
      <t>Sources_Interim_7_</t>
    </r>
    <r>
      <rPr>
        <sz val="10"/>
        <rFont val="Calibri"/>
        <family val="2"/>
      </rPr>
      <t>HsingCmrcl</t>
    </r>
  </si>
  <si>
    <r>
      <t>Sources_Interim_8_</t>
    </r>
    <r>
      <rPr>
        <sz val="10"/>
        <rFont val="Calibri"/>
        <family val="2"/>
      </rPr>
      <t>HsingCmrcl</t>
    </r>
  </si>
  <si>
    <r>
      <t>Sources_Interim_9_</t>
    </r>
    <r>
      <rPr>
        <sz val="10"/>
        <rFont val="Calibri"/>
        <family val="2"/>
      </rPr>
      <t>HsingCmrcl</t>
    </r>
  </si>
  <si>
    <r>
      <t>Sources_Interim_10_</t>
    </r>
    <r>
      <rPr>
        <sz val="10"/>
        <rFont val="Calibri"/>
        <family val="2"/>
      </rPr>
      <t>HsingCmrcl</t>
    </r>
  </si>
  <si>
    <r>
      <t>Sources_Interim_11_</t>
    </r>
    <r>
      <rPr>
        <sz val="10"/>
        <rFont val="Calibri"/>
        <family val="2"/>
      </rPr>
      <t>HsingCmrcl</t>
    </r>
  </si>
  <si>
    <r>
      <t>Sources_Interim_12_</t>
    </r>
    <r>
      <rPr>
        <sz val="10"/>
        <rFont val="Calibri"/>
        <family val="2"/>
      </rPr>
      <t>HsingCmrcl</t>
    </r>
  </si>
  <si>
    <r>
      <t>Sources_Interim_13_</t>
    </r>
    <r>
      <rPr>
        <sz val="10"/>
        <rFont val="Calibri"/>
        <family val="2"/>
      </rPr>
      <t>HsingCmrcl</t>
    </r>
  </si>
  <si>
    <t>FHLBDM Comments</t>
  </si>
  <si>
    <t>FHLBDM Reference</t>
  </si>
  <si>
    <r>
      <t xml:space="preserve">Initial Public Release Version for 2016A Funding Round
Compare_Data
</t>
    </r>
    <r>
      <rPr>
        <sz val="9"/>
        <rFont val="Arial"/>
        <family val="2"/>
      </rPr>
      <t>- References finalized to include FHLBDM items.</t>
    </r>
  </si>
  <si>
    <r>
      <t xml:space="preserve">Op_Pro_Forma_Hsg
</t>
    </r>
    <r>
      <rPr>
        <sz val="9"/>
        <rFont val="Arial"/>
        <family val="2"/>
      </rPr>
      <t>- The Yes/No checkboxes in column J near the top of the page were misaligned and did not appear next to the labels.  Corrected this since a sponsor may not have been able to find them when filling out this tab.</t>
    </r>
  </si>
  <si>
    <t>2016 Version - The rows below are provided for reference only to understand what changed in prior workbook versions during earlier Funding Rounds.</t>
  </si>
  <si>
    <t>2015 Version - The rows below are provided for reference only to understand what changed in prior workbook versions during earlier Funding Rounds.</t>
  </si>
  <si>
    <r>
      <t>Feasibility_Guidelines
-</t>
    </r>
    <r>
      <rPr>
        <sz val="9"/>
        <rFont val="Arial"/>
        <family val="2"/>
      </rPr>
      <t xml:space="preserve"> Hid Row 86 "Total Cash Flow in First Five Years - Housing" since guideline no longer applicable based on 2017 IP. Changed Row 87 background color to white as a result of hidden row.
- Updated formula in cell G52 Architect Fees Actual to show "0" instead of blank if no values exist.
- Updated formula in cell G53 Engineering Fees Actual to show "0" instead of blank if no values exist.
- Updated formula in cell G54 Attorney Fees Actual to show "0" instead of blank if no values exist.
</t>
    </r>
    <r>
      <rPr>
        <b/>
        <sz val="9"/>
        <rFont val="Arial"/>
        <family val="2"/>
      </rPr>
      <t>Version_Info</t>
    </r>
    <r>
      <rPr>
        <sz val="9"/>
        <rFont val="Arial"/>
        <family val="2"/>
      </rPr>
      <t xml:space="preserve">
- Updated value in cell B1 to "0.01"
</t>
    </r>
    <r>
      <rPr>
        <b/>
        <sz val="9"/>
        <rFont val="Arial"/>
        <family val="2"/>
      </rPr>
      <t xml:space="preserve">Data
</t>
    </r>
    <r>
      <rPr>
        <sz val="9"/>
        <rFont val="Arial"/>
        <family val="2"/>
      </rPr>
      <t>- Updated value in cell B1 to "2017".</t>
    </r>
  </si>
  <si>
    <t>New for DM 2016.</t>
  </si>
  <si>
    <t>No longer used by DM in 2017. This row is hidden on DM workbook</t>
  </si>
  <si>
    <r>
      <t xml:space="preserve">Initial Public Release Version for 2017A Funding Round - </t>
    </r>
    <r>
      <rPr>
        <b/>
        <i/>
        <sz val="9"/>
        <rFont val="Arial"/>
        <family val="2"/>
      </rPr>
      <t>PRE-APPLICATION ONLY</t>
    </r>
    <r>
      <rPr>
        <b/>
        <sz val="9"/>
        <rFont val="Arial"/>
        <family val="2"/>
      </rPr>
      <t xml:space="preserve">
</t>
    </r>
    <r>
      <rPr>
        <sz val="9"/>
        <rFont val="Arial"/>
        <family val="2"/>
      </rPr>
      <t>The Income Limits have not yet been updated for 2017 and will need to be completed prior to Round Opening.  A new version of the workbook will be required for AHPOnline.</t>
    </r>
    <r>
      <rPr>
        <b/>
        <sz val="9"/>
        <rFont val="Arial"/>
        <family val="2"/>
      </rPr>
      <t xml:space="preserve">
</t>
    </r>
    <r>
      <rPr>
        <sz val="9"/>
        <rFont val="Arial"/>
        <family val="2"/>
      </rPr>
      <t xml:space="preserve">
</t>
    </r>
    <r>
      <rPr>
        <b/>
        <sz val="9"/>
        <rFont val="Arial"/>
        <family val="2"/>
      </rPr>
      <t>Version_Info</t>
    </r>
    <r>
      <rPr>
        <sz val="9"/>
        <rFont val="Arial"/>
        <family val="2"/>
      </rPr>
      <t xml:space="preserve">
- Updated value in cell B1 to "1.00"
</t>
    </r>
    <r>
      <rPr>
        <b/>
        <sz val="9"/>
        <rFont val="Arial"/>
        <family val="2"/>
      </rPr>
      <t xml:space="preserve">Compare_Data
- </t>
    </r>
    <r>
      <rPr>
        <sz val="9"/>
        <rFont val="Arial"/>
        <family val="2"/>
      </rPr>
      <t>Made comment that the following three items are no longer used by DM in 2017.  The row they reference is hidden on DM workbook.
Feasibility_AHP Feasibility Analysis_Total Cash Flow in First Five Years Housing_Min STD
Feasibility_AHP Feasibility Analysis_Total Cash Flow in First Five Years Housing_Max STD
Feasibility_AHP Feasibility Analysis_Guideline_Total Cash Flow in First Five Years Housing</t>
    </r>
  </si>
  <si>
    <r>
      <t xml:space="preserve">Compare_Data
</t>
    </r>
    <r>
      <rPr>
        <sz val="9"/>
        <rFont val="Arial"/>
        <family val="2"/>
      </rPr>
      <t>Updated incorrect cell references for the following:
- Pro_Forma_Housing_3rd Mortgage_Name: From "=Op_Pro_Forma_Hsg!E55" to "=Op_Pro_Forma_Hsg!C55"
- Pro_Forma_Housing_1st Cash Flow Note_Name: From "=Op_Pro_Forma_Hsg!E62" to "=Op_Pro_Forma_Hsg!C62"
- Pro_Forma_Housing_2nd Cash Flow Note_Name: From "=Op_Pro_Forma_Hsg!E63" to "=Op_Pro_Forma_Hsg!C63"
- Pro_Forma_Housing_Deferred Developer Fee_Year15Total: From "=SUM(Op_Pro_Forma_Hsg!F65:T65)" to "=SUM(Op_Pro_Forma_Hsg!F64:T64)"
- Pro_Forma_Housing_Other Expenses 2_Description: From "=Op_Pro_Forma_Hsg!E41" to "=Op_Pro_Forma_Hsg!C41"
- Pro_Forma_Housing_Other Cash Flow Note_Name: From "=Op_Pro_Forma_Hsg!E65" to "=Op_Pro_Forma_Hsg!C65"</t>
    </r>
  </si>
  <si>
    <t>Franklin-Enosburgh town</t>
  </si>
  <si>
    <t>York-Sanford city</t>
  </si>
  <si>
    <r>
      <rPr>
        <b/>
        <sz val="9"/>
        <rFont val="Arial"/>
        <family val="2"/>
      </rPr>
      <t xml:space="preserve">Official Public Release Version for 2017A Funding Round 
Cost_Breakout
</t>
    </r>
    <r>
      <rPr>
        <sz val="9"/>
        <rFont val="Arial"/>
        <family val="2"/>
      </rPr>
      <t xml:space="preserve">Updated instructions text to the right of the top table to include details about Residential, Non-Housing, and Commercial space per business feedback.
</t>
    </r>
    <r>
      <rPr>
        <b/>
        <sz val="9"/>
        <rFont val="Arial"/>
        <family val="2"/>
      </rPr>
      <t>Download</t>
    </r>
    <r>
      <rPr>
        <sz val="9"/>
        <rFont val="Arial"/>
        <family val="2"/>
      </rPr>
      <t xml:space="preserve">
Updated formulas for the following items to a:
- feasibility.constrContingencyPercentage: From "=Feasibility_Guidelines!G39" to "=If(Feasibility_Guidelines!G39="","0",Feasibility_Guidelines!G39)"
- feasibility.developerFeesPercentage: From "=Feasibility_Guidelines!G41" to "=IF(Feasibility_Guidelines!G41="","0",Feasibility_Guidelines!G41)"
- feasibility.constrContingencyPercentageOverall: From "=Feasibility_Guidelines!G40" to "=IF(Feasibility_Guidelines!G40="","0",Feasibility_Guidelines!G40)"
- feasibility.rental.constructionContingencyOverall: From "=Feasibility_Guidelines!G40" to "=IF(Feasibility_Guidelines!G40="","0",Feasibility_Guidelines!G40)"
</t>
    </r>
    <r>
      <rPr>
        <b/>
        <sz val="9"/>
        <rFont val="Arial"/>
        <family val="2"/>
      </rPr>
      <t>Version_Info</t>
    </r>
    <r>
      <rPr>
        <sz val="9"/>
        <rFont val="Arial"/>
        <family val="2"/>
      </rPr>
      <t xml:space="preserve">
- Updated value in cell B1 to "2.00"
</t>
    </r>
    <r>
      <rPr>
        <b/>
        <sz val="9"/>
        <rFont val="Arial"/>
        <family val="2"/>
      </rPr>
      <t>Data</t>
    </r>
    <r>
      <rPr>
        <sz val="9"/>
        <rFont val="Arial"/>
        <family val="2"/>
      </rPr>
      <t xml:space="preserve">
In the CountyList column for GU (cell F4697) changed "Guam - Pacific Islands" to "Guam" in order for lookup to work correctly on Project_Worksheet tab.
Added AS American Samoa, MP Northern Mariana Islands to lists for States and CountyList in order for lookup to work correctly on Project_Worksheet tab.
</t>
    </r>
    <r>
      <rPr>
        <b/>
        <sz val="9"/>
        <rFont val="Arial"/>
        <family val="2"/>
      </rPr>
      <t xml:space="preserve">IncomeLimits
</t>
    </r>
    <r>
      <rPr>
        <sz val="9"/>
        <rFont val="Arial"/>
        <family val="2"/>
      </rPr>
      <t xml:space="preserve">- Updated to latest version provided by FHLBC. 
- Also updated the "IncomeLimits" reference in the Name Manager to include the new expanded range. 
</t>
    </r>
    <r>
      <rPr>
        <b/>
        <sz val="9"/>
        <rFont val="Arial"/>
        <family val="2"/>
      </rPr>
      <t>Name Manager (Not a tab in the file)</t>
    </r>
    <r>
      <rPr>
        <sz val="9"/>
        <rFont val="Arial"/>
        <family val="2"/>
      </rPr>
      <t xml:space="preserve">
Updated "States" list reference to =Data!$B$17:$B$72 to include new states added for AS and MP.
Updated "IncomeLimits" list reference to =IncomeLimits!$A$2:$J$19085
Updated "Incomes" list reference to =IncomeLimits!$A$2:$N$19085</t>
    </r>
  </si>
  <si>
    <r>
      <rPr>
        <b/>
        <u/>
        <sz val="9"/>
        <color indexed="10"/>
        <rFont val="Arial"/>
        <family val="2"/>
      </rPr>
      <t>Residential</t>
    </r>
    <r>
      <rPr>
        <b/>
        <sz val="9"/>
        <color indexed="10"/>
        <rFont val="Arial"/>
        <family val="2"/>
      </rPr>
      <t xml:space="preserve">: Includes residential units and any space needed to access and support the units (e.g. hallways, stairwells, mechanical, laundry, and common room).
</t>
    </r>
    <r>
      <rPr>
        <b/>
        <u/>
        <sz val="9"/>
        <color indexed="10"/>
        <rFont val="Arial"/>
        <family val="2"/>
      </rPr>
      <t>Non-Housing Space</t>
    </r>
    <r>
      <rPr>
        <b/>
        <sz val="9"/>
        <color indexed="10"/>
        <rFont val="Arial"/>
        <family val="2"/>
      </rPr>
      <t xml:space="preserve">: Includes non-income generating space that compliments the operations or enjoyment of the housing and is not included in the residential space (e.g. leasing office, program/service space, and units targeted above 80% AMI).
</t>
    </r>
    <r>
      <rPr>
        <b/>
        <u/>
        <sz val="9"/>
        <color indexed="10"/>
        <rFont val="Arial"/>
        <family val="2"/>
      </rPr>
      <t>Commercial</t>
    </r>
    <r>
      <rPr>
        <b/>
        <sz val="9"/>
        <color indexed="10"/>
        <rFont val="Arial"/>
        <family val="2"/>
      </rPr>
      <t>: Includes any income generating space (e.g. third-party tenants, retail). Supportive Service delivery space should be considered commercial if the provider is paying rent.</t>
    </r>
  </si>
  <si>
    <t>Select Fee Type</t>
  </si>
  <si>
    <t>Craig Horton</t>
  </si>
  <si>
    <t>Official Public Release Version for 2018A Funding Round 
Updated income limits with 2018 figures</t>
  </si>
  <si>
    <t>Nov - 2019</t>
  </si>
  <si>
    <t>No change. Updating version to 3 as part of effort to implement automated system validation of workbook integrity.</t>
  </si>
  <si>
    <t>Updated income limits to 2019</t>
  </si>
  <si>
    <t>LookUp</t>
  </si>
  <si>
    <t>Kusilvak Census Area</t>
  </si>
  <si>
    <t>Oglala Lakota</t>
  </si>
  <si>
    <t>Change Impact</t>
  </si>
  <si>
    <t>Thuy Gruner</t>
  </si>
  <si>
    <t>© 2022 Federal Home Loan Bank of Des Moines. All Rights Reserved.</t>
  </si>
  <si>
    <r>
      <t xml:space="preserve">Update income limits to 2021:
  1) Download HUD Income Limits for 2021 using the excel file from:  https://www.huduser.gov/portal/datasets/il.html#2021_data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t>
    </r>
    <r>
      <rPr>
        <b/>
        <sz val="9"/>
        <rFont val="Arial"/>
        <family val="2"/>
      </rPr>
      <t>Input</t>
    </r>
    <r>
      <rPr>
        <sz val="9"/>
        <rFont val="Arial"/>
        <family val="2"/>
      </rPr>
      <t xml:space="preserve"> worksheet of the HUD Income Limit Format Tool.  Be sure to change cell A1 from "State" to blank, otherwise the format will not work.
  5) In the </t>
    </r>
    <r>
      <rPr>
        <b/>
        <sz val="9"/>
        <rFont val="Arial"/>
        <family val="2"/>
      </rPr>
      <t xml:space="preserve">Validation </t>
    </r>
    <r>
      <rPr>
        <sz val="9"/>
        <rFont val="Arial"/>
        <family val="2"/>
      </rPr>
      <t xml:space="preserve">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t>
    </r>
  </si>
  <si>
    <t>Angela Frank-Jotzke</t>
  </si>
  <si>
    <t>Petersburg Borough</t>
  </si>
  <si>
    <t>Middlesex-Framingham city</t>
  </si>
  <si>
    <t>Norfolk-Randolph city</t>
  </si>
  <si>
    <t>Plymouth-Bridgewater city</t>
  </si>
  <si>
    <t>Sullivan part</t>
  </si>
  <si>
    <t xml:space="preserve">Update income limits to 2022:
  1) Download HUD Income Limits for 2022 using the excel file from:  https://www.huduser.gov/portal/datasets/il.html#2022_data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to the current year so it updates the version on the Instructions tab in A42.
</t>
  </si>
  <si>
    <t>Changed the operating cost on the Feasibility Guidelines Total Operating Expense from $5000 to $8000</t>
  </si>
  <si>
    <t xml:space="preserve">Update income limits to 2023:
  1) Download HUD Income Limits for 2023 using the excel file from:  https://www.huduser.gov/portal/datasets/il.html#2023_data
  2) Validate Chicago file.  Sum totals in HUD Income Limit file for household size 1 - 8 and compare totals to Chicago file. No exceptions noted.
  3) Open HUD Income Limit Load Format Tool.xlsx in the EUC production file:  I:\FHLBUDA\Community Investment\I DRIVE FHLBUDA\UDAs\Production\25084_HUD Income Limit Format Tool
  4) Cut and paste Chicago file into the Input worksheet of the HUD Income Limit Format Tool.  Be sure to change cell A1 from "State" to blank, otherwise the format will not work.
  5) In the Validation worksheet, verify that the 30 AMI, 50 AMI, 60 AMI and 80 AMI mtach the Input column.  
  6) Once all records in the Validation worksheet have been verified, unhide and unlock the Income Limits tab of the AHP Feasibility Workbook.  
  7) Delete the records in the Income Limits tab.
  8) Copy and paste 30 AMI, 50 AMI, 60 AMI and 80 AMI worksheets from the HUD Income Limit Load Format Tool.xlsx into the Income Limits tab of the AHP Feasibility Workbook.  
9) Change cell B2 to the current year so it updates the version on the Instructions tab in A42.
</t>
  </si>
  <si>
    <t>Chugach Census Area</t>
  </si>
  <si>
    <t>Copper River Census Area</t>
  </si>
  <si>
    <t>Aroostook-Bancroft UT</t>
  </si>
  <si>
    <t>Bristol-North Attleborough Town city</t>
  </si>
  <si>
    <t>Franklin-Greenfield city</t>
  </si>
  <si>
    <t>Hampshire-Amherst Town city</t>
  </si>
  <si>
    <t>4.0</t>
  </si>
  <si>
    <t>Autauga-AL30</t>
  </si>
  <si>
    <t>Baldwin-AL30</t>
  </si>
  <si>
    <t>Barbour-AL30</t>
  </si>
  <si>
    <t>Bibb-AL30</t>
  </si>
  <si>
    <t>Blount-AL30</t>
  </si>
  <si>
    <t>Bullock-AL30</t>
  </si>
  <si>
    <t>Butler-AL30</t>
  </si>
  <si>
    <t>Calhoun-AL30</t>
  </si>
  <si>
    <t>Chambers-AL30</t>
  </si>
  <si>
    <t>Cherokee-AL30</t>
  </si>
  <si>
    <t>Chilton-AL30</t>
  </si>
  <si>
    <t>Choctaw-AL30</t>
  </si>
  <si>
    <t>Clarke-AL30</t>
  </si>
  <si>
    <t>Clay-AL30</t>
  </si>
  <si>
    <t>Cleburne-AL30</t>
  </si>
  <si>
    <t>Coffee-AL30</t>
  </si>
  <si>
    <t>Colbert-AL30</t>
  </si>
  <si>
    <t>Conecuh-AL30</t>
  </si>
  <si>
    <t>Coosa-AL30</t>
  </si>
  <si>
    <t>Covington-AL30</t>
  </si>
  <si>
    <t>Crenshaw-AL30</t>
  </si>
  <si>
    <t>Cullman-AL30</t>
  </si>
  <si>
    <t>Dale-AL30</t>
  </si>
  <si>
    <t>Dallas-AL30</t>
  </si>
  <si>
    <t>DeKalb-AL30</t>
  </si>
  <si>
    <t>Elmore-AL30</t>
  </si>
  <si>
    <t>Escambia-AL30</t>
  </si>
  <si>
    <t>Etowah-AL30</t>
  </si>
  <si>
    <t>Fayette-AL30</t>
  </si>
  <si>
    <t>Franklin-AL30</t>
  </si>
  <si>
    <t>Geneva-AL30</t>
  </si>
  <si>
    <t>Greene-AL30</t>
  </si>
  <si>
    <t>Hale-AL30</t>
  </si>
  <si>
    <t>Henry-AL30</t>
  </si>
  <si>
    <t>Houston-AL30</t>
  </si>
  <si>
    <t>Jackson-AL30</t>
  </si>
  <si>
    <t>Jefferson-AL30</t>
  </si>
  <si>
    <t>Lamar-AL30</t>
  </si>
  <si>
    <t>Lauderdale-AL30</t>
  </si>
  <si>
    <t>Lawrence-AL30</t>
  </si>
  <si>
    <t>Lee-AL30</t>
  </si>
  <si>
    <t>Limestone-AL30</t>
  </si>
  <si>
    <t>Lowndes-AL30</t>
  </si>
  <si>
    <t>Macon-AL30</t>
  </si>
  <si>
    <t>Madison-AL30</t>
  </si>
  <si>
    <t>Marengo-AL30</t>
  </si>
  <si>
    <t>Marion-AL30</t>
  </si>
  <si>
    <t>Marshall-AL30</t>
  </si>
  <si>
    <t>Mobile-AL30</t>
  </si>
  <si>
    <t>Monroe-AL30</t>
  </si>
  <si>
    <t>Montgomery-AL30</t>
  </si>
  <si>
    <t>Morgan-AL30</t>
  </si>
  <si>
    <t>Perry-AL30</t>
  </si>
  <si>
    <t>Pickens-AL30</t>
  </si>
  <si>
    <t>Pike-AL30</t>
  </si>
  <si>
    <t>Randolph-AL30</t>
  </si>
  <si>
    <t>Russell-AL30</t>
  </si>
  <si>
    <t>St. Clair-AL30</t>
  </si>
  <si>
    <t>Shelby-AL30</t>
  </si>
  <si>
    <t>Sumter-AL30</t>
  </si>
  <si>
    <t>Talladega-AL30</t>
  </si>
  <si>
    <t>Tallapoosa-AL30</t>
  </si>
  <si>
    <t>Tuscaloosa-AL30</t>
  </si>
  <si>
    <t>Walker-AL30</t>
  </si>
  <si>
    <t>Washington-AL30</t>
  </si>
  <si>
    <t>Wilcox-AL30</t>
  </si>
  <si>
    <t>Winston-AL30</t>
  </si>
  <si>
    <t>Aleutians East Borough-AK30</t>
  </si>
  <si>
    <t>Aleutians West Census Area-AK30</t>
  </si>
  <si>
    <t>Anchorage Municipality-AK30</t>
  </si>
  <si>
    <t>Bethel Census Area-AK30</t>
  </si>
  <si>
    <t>Bristol Bay Borough-AK30</t>
  </si>
  <si>
    <t>Chugach Census Area-AK30</t>
  </si>
  <si>
    <t>Copper River Census Area-AK30</t>
  </si>
  <si>
    <t>Denali Borough-AK30</t>
  </si>
  <si>
    <t>Dillingham Census Area-AK30</t>
  </si>
  <si>
    <t>Fairbanks North Star Borough-AK30</t>
  </si>
  <si>
    <t>Haines Borough-AK30</t>
  </si>
  <si>
    <t>Hoonah-Angoon Census Area-AK30</t>
  </si>
  <si>
    <t>Juneau City and Borough-AK30</t>
  </si>
  <si>
    <t>Kenai Peninsula Borough-AK30</t>
  </si>
  <si>
    <t>Ketchikan Gateway Borough-AK30</t>
  </si>
  <si>
    <t>Kodiak Island Borough-AK30</t>
  </si>
  <si>
    <t>Kusilvak Census Area-AK30</t>
  </si>
  <si>
    <t>Lake and Peninsula Borough-AK30</t>
  </si>
  <si>
    <t>Matanuska-Susitna Borough-AK30</t>
  </si>
  <si>
    <t>Nome Census Area-AK30</t>
  </si>
  <si>
    <t>North Slope Borough-AK30</t>
  </si>
  <si>
    <t>Northwest Arctic Borough-AK30</t>
  </si>
  <si>
    <t>Petersburg Borough-AK30</t>
  </si>
  <si>
    <t>Prince of Wales-Hyder Census Area-AK30</t>
  </si>
  <si>
    <t>Sitka City and Borough-AK30</t>
  </si>
  <si>
    <t>Skagway Municipality-AK30</t>
  </si>
  <si>
    <t>Southeast Fairbanks Census Area-AK30</t>
  </si>
  <si>
    <t>Wrangell City and Borough-AK30</t>
  </si>
  <si>
    <t>Yakutat City and Borough-AK30</t>
  </si>
  <si>
    <t>Yukon-Koyukuk Census Area-AK30</t>
  </si>
  <si>
    <t>Apache-AZ30</t>
  </si>
  <si>
    <t>Cochise-AZ30</t>
  </si>
  <si>
    <t>Coconino-AZ30</t>
  </si>
  <si>
    <t>Gila-AZ30</t>
  </si>
  <si>
    <t>Graham-AZ30</t>
  </si>
  <si>
    <t>Greenlee-AZ30</t>
  </si>
  <si>
    <t>La Paz-AZ30</t>
  </si>
  <si>
    <t>Maricopa-AZ30</t>
  </si>
  <si>
    <t>Mohave-AZ30</t>
  </si>
  <si>
    <t>Navajo-AZ30</t>
  </si>
  <si>
    <t>Pima-AZ30</t>
  </si>
  <si>
    <t>Pinal-AZ30</t>
  </si>
  <si>
    <t>Santa Cruz-AZ30</t>
  </si>
  <si>
    <t>Yavapai-AZ30</t>
  </si>
  <si>
    <t>Yuma-AZ30</t>
  </si>
  <si>
    <t>Arkansas-AR30</t>
  </si>
  <si>
    <t>Ashley-AR30</t>
  </si>
  <si>
    <t>Baxter-AR30</t>
  </si>
  <si>
    <t>Benton-AR30</t>
  </si>
  <si>
    <t>Boone-AR30</t>
  </si>
  <si>
    <t>Bradley-AR30</t>
  </si>
  <si>
    <t>Calhoun-AR30</t>
  </si>
  <si>
    <t>Carroll-AR30</t>
  </si>
  <si>
    <t>Chicot-AR30</t>
  </si>
  <si>
    <t>Clark-AR30</t>
  </si>
  <si>
    <t>Clay-AR30</t>
  </si>
  <si>
    <t>Cleburne-AR30</t>
  </si>
  <si>
    <t>Cleveland-AR30</t>
  </si>
  <si>
    <t>Columbia-AR30</t>
  </si>
  <si>
    <t>Conway-AR30</t>
  </si>
  <si>
    <t>Craighead-AR30</t>
  </si>
  <si>
    <t>Crawford-AR30</t>
  </si>
  <si>
    <t>Crittenden-AR30</t>
  </si>
  <si>
    <t>Cross-AR30</t>
  </si>
  <si>
    <t>Dallas-AR30</t>
  </si>
  <si>
    <t>Desha-AR30</t>
  </si>
  <si>
    <t>Drew-AR30</t>
  </si>
  <si>
    <t>Faulkner-AR30</t>
  </si>
  <si>
    <t>Franklin-AR30</t>
  </si>
  <si>
    <t>Fulton-AR30</t>
  </si>
  <si>
    <t>Garland-AR30</t>
  </si>
  <si>
    <t>Grant-AR30</t>
  </si>
  <si>
    <t>Greene-AR30</t>
  </si>
  <si>
    <t>Hempstead-AR30</t>
  </si>
  <si>
    <t>Hot Spring-AR30</t>
  </si>
  <si>
    <t>Howard-AR30</t>
  </si>
  <si>
    <t>Independence-AR30</t>
  </si>
  <si>
    <t>Izard-AR30</t>
  </si>
  <si>
    <t>Jackson-AR30</t>
  </si>
  <si>
    <t>Jefferson-AR30</t>
  </si>
  <si>
    <t>Johnson-AR30</t>
  </si>
  <si>
    <t>Lafayette-AR30</t>
  </si>
  <si>
    <t>Lawrence-AR30</t>
  </si>
  <si>
    <t>Lee-AR30</t>
  </si>
  <si>
    <t>Lincoln-AR30</t>
  </si>
  <si>
    <t>Little River-AR30</t>
  </si>
  <si>
    <t>Logan-AR30</t>
  </si>
  <si>
    <t>Lonoke-AR30</t>
  </si>
  <si>
    <t>Madison-AR30</t>
  </si>
  <si>
    <t>Marion-AR30</t>
  </si>
  <si>
    <t>Miller-AR30</t>
  </si>
  <si>
    <t>Mississippi-AR30</t>
  </si>
  <si>
    <t>Monroe-AR30</t>
  </si>
  <si>
    <t>Montgomery-AR30</t>
  </si>
  <si>
    <t>Nevada-AR30</t>
  </si>
  <si>
    <t>Newton-AR30</t>
  </si>
  <si>
    <t>Ouachita-AR30</t>
  </si>
  <si>
    <t>Perry-AR30</t>
  </si>
  <si>
    <t>Phillips-AR30</t>
  </si>
  <si>
    <t>Pike-AR30</t>
  </si>
  <si>
    <t>Poinsett-AR30</t>
  </si>
  <si>
    <t>Polk-AR30</t>
  </si>
  <si>
    <t>Pope-AR30</t>
  </si>
  <si>
    <t>Prairie-AR30</t>
  </si>
  <si>
    <t>Pulaski-AR30</t>
  </si>
  <si>
    <t>Randolph-AR30</t>
  </si>
  <si>
    <t>St. Francis-AR30</t>
  </si>
  <si>
    <t>Saline-AR30</t>
  </si>
  <si>
    <t>Scott-AR30</t>
  </si>
  <si>
    <t>Searcy-AR30</t>
  </si>
  <si>
    <t>Sebastian-AR30</t>
  </si>
  <si>
    <t>Sevier-AR30</t>
  </si>
  <si>
    <t>Sharp-AR30</t>
  </si>
  <si>
    <t>Stone-AR30</t>
  </si>
  <si>
    <t>Union-AR30</t>
  </si>
  <si>
    <t>Van Buren-AR30</t>
  </si>
  <si>
    <t>Washington-AR30</t>
  </si>
  <si>
    <t>White-AR30</t>
  </si>
  <si>
    <t>Woodruff-AR30</t>
  </si>
  <si>
    <t>Yell-AR30</t>
  </si>
  <si>
    <t>Alameda-CA30</t>
  </si>
  <si>
    <t>Alpine-CA30</t>
  </si>
  <si>
    <t>Amador-CA30</t>
  </si>
  <si>
    <t>Butte-CA30</t>
  </si>
  <si>
    <t>Calaveras-CA30</t>
  </si>
  <si>
    <t>Colusa-CA30</t>
  </si>
  <si>
    <t>Contra Costa-CA30</t>
  </si>
  <si>
    <t>Del Norte-CA30</t>
  </si>
  <si>
    <t>El Dorado-CA30</t>
  </si>
  <si>
    <t>Fresno-CA30</t>
  </si>
  <si>
    <t>Glenn-CA30</t>
  </si>
  <si>
    <t>Humboldt-CA30</t>
  </si>
  <si>
    <t>Imperial-CA30</t>
  </si>
  <si>
    <t>Inyo-CA30</t>
  </si>
  <si>
    <t>Kern-CA30</t>
  </si>
  <si>
    <t>Kings-CA30</t>
  </si>
  <si>
    <t>Lake-CA30</t>
  </si>
  <si>
    <t>Lassen-CA30</t>
  </si>
  <si>
    <t>Los Angeles-CA30</t>
  </si>
  <si>
    <t>Madera-CA30</t>
  </si>
  <si>
    <t>Marin-CA30</t>
  </si>
  <si>
    <t>Mariposa-CA30</t>
  </si>
  <si>
    <t>Mendocino-CA30</t>
  </si>
  <si>
    <t>Merced-CA30</t>
  </si>
  <si>
    <t>Modoc-CA30</t>
  </si>
  <si>
    <t>Mono-CA30</t>
  </si>
  <si>
    <t>Monterey-CA30</t>
  </si>
  <si>
    <t>Napa-CA30</t>
  </si>
  <si>
    <t>Nevada-CA30</t>
  </si>
  <si>
    <t>Orange-CA30</t>
  </si>
  <si>
    <t>Placer-CA30</t>
  </si>
  <si>
    <t>Plumas-CA30</t>
  </si>
  <si>
    <t>Riverside-CA30</t>
  </si>
  <si>
    <t>Sacramento-CA30</t>
  </si>
  <si>
    <t>San Benito-CA30</t>
  </si>
  <si>
    <t>San Bernardino-CA30</t>
  </si>
  <si>
    <t>San Diego-CA30</t>
  </si>
  <si>
    <t>San Francisco-CA30</t>
  </si>
  <si>
    <t>San Joaquin-CA30</t>
  </si>
  <si>
    <t>San Luis Obispo-CA30</t>
  </si>
  <si>
    <t>San Mateo-CA30</t>
  </si>
  <si>
    <t>Santa Barbara-CA30</t>
  </si>
  <si>
    <t>Santa Clara-CA30</t>
  </si>
  <si>
    <t>Santa Cruz-CA30</t>
  </si>
  <si>
    <t>Shasta-CA30</t>
  </si>
  <si>
    <t>Sierra-CA30</t>
  </si>
  <si>
    <t>Siskiyou-CA30</t>
  </si>
  <si>
    <t>Solano-CA30</t>
  </si>
  <si>
    <t>Sonoma-CA30</t>
  </si>
  <si>
    <t>Stanislaus-CA30</t>
  </si>
  <si>
    <t>Sutter-CA30</t>
  </si>
  <si>
    <t>Tehama-CA30</t>
  </si>
  <si>
    <t>Trinity-CA30</t>
  </si>
  <si>
    <t>Tulare-CA30</t>
  </si>
  <si>
    <t>Tuolumne-CA30</t>
  </si>
  <si>
    <t>Ventura-CA30</t>
  </si>
  <si>
    <t>Yolo-CA30</t>
  </si>
  <si>
    <t>Yuba-CA30</t>
  </si>
  <si>
    <t>Adams-CO30</t>
  </si>
  <si>
    <t>Alamosa-CO30</t>
  </si>
  <si>
    <t>Arapahoe-CO30</t>
  </si>
  <si>
    <t>Archuleta-CO30</t>
  </si>
  <si>
    <t>Baca-CO30</t>
  </si>
  <si>
    <t>Bent-CO30</t>
  </si>
  <si>
    <t>Boulder-CO30</t>
  </si>
  <si>
    <t>Broomfield-CO30</t>
  </si>
  <si>
    <t>Chaffee-CO30</t>
  </si>
  <si>
    <t>Cheyenne-CO30</t>
  </si>
  <si>
    <t>Clear Creek-CO30</t>
  </si>
  <si>
    <t>Conejos-CO30</t>
  </si>
  <si>
    <t>Costilla-CO30</t>
  </si>
  <si>
    <t>Crowley-CO30</t>
  </si>
  <si>
    <t>Custer-CO30</t>
  </si>
  <si>
    <t>Delta-CO30</t>
  </si>
  <si>
    <t>Denver-CO30</t>
  </si>
  <si>
    <t>Dolores-CO30</t>
  </si>
  <si>
    <t>Douglas-CO30</t>
  </si>
  <si>
    <t>Eagle-CO30</t>
  </si>
  <si>
    <t>Elbert-CO30</t>
  </si>
  <si>
    <t>El Paso-CO30</t>
  </si>
  <si>
    <t>Fremont-CO30</t>
  </si>
  <si>
    <t>Garfield-CO30</t>
  </si>
  <si>
    <t>Gilpin-CO30</t>
  </si>
  <si>
    <t>Grand-CO30</t>
  </si>
  <si>
    <t>Gunnison-CO30</t>
  </si>
  <si>
    <t>Hinsdale-CO30</t>
  </si>
  <si>
    <t>Huerfano-CO30</t>
  </si>
  <si>
    <t>Jackson-CO30</t>
  </si>
  <si>
    <t>Jefferson-CO30</t>
  </si>
  <si>
    <t>Kiowa-CO30</t>
  </si>
  <si>
    <t>Kit Carson-CO30</t>
  </si>
  <si>
    <t>Lake-CO30</t>
  </si>
  <si>
    <t>La Plata-CO30</t>
  </si>
  <si>
    <t>Larimer-CO30</t>
  </si>
  <si>
    <t>Las Animas-CO30</t>
  </si>
  <si>
    <t>Lincoln-CO30</t>
  </si>
  <si>
    <t>Logan-CO30</t>
  </si>
  <si>
    <t>Mesa-CO30</t>
  </si>
  <si>
    <t>Mineral-CO30</t>
  </si>
  <si>
    <t>Moffat-CO30</t>
  </si>
  <si>
    <t>Montezuma-CO30</t>
  </si>
  <si>
    <t>Montrose-CO30</t>
  </si>
  <si>
    <t>Morgan-CO30</t>
  </si>
  <si>
    <t>Otero-CO30</t>
  </si>
  <si>
    <t>Ouray-CO30</t>
  </si>
  <si>
    <t>Park-CO30</t>
  </si>
  <si>
    <t>Phillips-CO30</t>
  </si>
  <si>
    <t>Pitkin-CO30</t>
  </si>
  <si>
    <t>Prowers-CO30</t>
  </si>
  <si>
    <t>Pueblo-CO30</t>
  </si>
  <si>
    <t>Rio Blanco-CO30</t>
  </si>
  <si>
    <t>Rio Grande-CO30</t>
  </si>
  <si>
    <t>Routt-CO30</t>
  </si>
  <si>
    <t>Saguache-CO30</t>
  </si>
  <si>
    <t>San Juan-CO30</t>
  </si>
  <si>
    <t>San Miguel-CO30</t>
  </si>
  <si>
    <t>Sedgwick-CO30</t>
  </si>
  <si>
    <t>Summit-CO30</t>
  </si>
  <si>
    <t>Teller-CO30</t>
  </si>
  <si>
    <t>Washington-CO30</t>
  </si>
  <si>
    <t>Weld-CO30</t>
  </si>
  <si>
    <t>Yuma-CO30</t>
  </si>
  <si>
    <t>Fairfield-Bethel town-CT30</t>
  </si>
  <si>
    <t>Fairfield-Bridgeport town-CT30</t>
  </si>
  <si>
    <t>Fairfield-Brookfield town-CT30</t>
  </si>
  <si>
    <t>Fairfield-Danbury town-CT30</t>
  </si>
  <si>
    <t>Fairfield-Darien town-CT30</t>
  </si>
  <si>
    <t>Fairfield-Easton town-CT30</t>
  </si>
  <si>
    <t>Fairfield-Fairfield town-CT30</t>
  </si>
  <si>
    <t>Fairfield-Greenwich town-CT30</t>
  </si>
  <si>
    <t>Fairfield-Monroe town-CT30</t>
  </si>
  <si>
    <t>Fairfield-New Canaan town-CT30</t>
  </si>
  <si>
    <t>Fairfield-New Fairfield town-CT30</t>
  </si>
  <si>
    <t>Fairfield-Newtown town-CT30</t>
  </si>
  <si>
    <t>Fairfield-Norwalk town-CT30</t>
  </si>
  <si>
    <t>Fairfield-Redding town-CT30</t>
  </si>
  <si>
    <t>Fairfield-Ridgefield town-CT30</t>
  </si>
  <si>
    <t>Fairfield-Shelton town-CT30</t>
  </si>
  <si>
    <t>Fairfield-Sherman town-CT30</t>
  </si>
  <si>
    <t>Fairfield-Stamford town-CT30</t>
  </si>
  <si>
    <t>Fairfield-Stratford town-CT30</t>
  </si>
  <si>
    <t>Fairfield-Trumbull town-CT30</t>
  </si>
  <si>
    <t>Fairfield-Weston town-CT30</t>
  </si>
  <si>
    <t>Fairfield-Westport town-CT30</t>
  </si>
  <si>
    <t>Fairfield-Wilton town-CT30</t>
  </si>
  <si>
    <t>Hartford-Avon town-CT30</t>
  </si>
  <si>
    <t>Hartford-Berlin town-CT30</t>
  </si>
  <si>
    <t>Hartford-Bloomfield town-CT30</t>
  </si>
  <si>
    <t>Hartford-Bristol town-CT30</t>
  </si>
  <si>
    <t>Hartford-Burlington town-CT30</t>
  </si>
  <si>
    <t>Hartford-Canton town-CT30</t>
  </si>
  <si>
    <t>Hartford-East Granby town-CT30</t>
  </si>
  <si>
    <t>Hartford-East Hartford town-CT30</t>
  </si>
  <si>
    <t>Hartford-East Windsor town-CT30</t>
  </si>
  <si>
    <t>Hartford-Enfield town-CT30</t>
  </si>
  <si>
    <t>Hartford-Farmington town-CT30</t>
  </si>
  <si>
    <t>Hartford-Glastonbury town-CT30</t>
  </si>
  <si>
    <t>Hartford-Granby town-CT30</t>
  </si>
  <si>
    <t>Hartford-Hartford town-CT30</t>
  </si>
  <si>
    <t>Hartford-Hartland town-CT30</t>
  </si>
  <si>
    <t>Hartford-Manchester town-CT30</t>
  </si>
  <si>
    <t>Hartford-Marlborough town-CT30</t>
  </si>
  <si>
    <t>Hartford-New Britain town-CT30</t>
  </si>
  <si>
    <t>Hartford-Newington town-CT30</t>
  </si>
  <si>
    <t>Hartford-Plainville town-CT30</t>
  </si>
  <si>
    <t>Hartford-Rocky Hill town-CT30</t>
  </si>
  <si>
    <t>Hartford-Simsbury town-CT30</t>
  </si>
  <si>
    <t>Hartford-South Windsor town-CT30</t>
  </si>
  <si>
    <t>Hartford-Southington town-CT30</t>
  </si>
  <si>
    <t>Hartford-Suffield town-CT30</t>
  </si>
  <si>
    <t>Hartford-West Hartford town-CT30</t>
  </si>
  <si>
    <t>Hartford-Wethersfield town-CT30</t>
  </si>
  <si>
    <t>Hartford-Windsor Locks town-CT30</t>
  </si>
  <si>
    <t>Hartford-Windsor town-CT30</t>
  </si>
  <si>
    <t>Litchfield-Barkhamsted town-CT30</t>
  </si>
  <si>
    <t>Litchfield-Bethlehem town-CT30</t>
  </si>
  <si>
    <t>Litchfield-Bridgewater town-CT30</t>
  </si>
  <si>
    <t>Litchfield-Canaan town-CT30</t>
  </si>
  <si>
    <t>Litchfield-Colebrook town-CT30</t>
  </si>
  <si>
    <t>Litchfield-Cornwall town-CT30</t>
  </si>
  <si>
    <t>Litchfield-Goshen town-CT30</t>
  </si>
  <si>
    <t>Litchfield-Harwinton town-CT30</t>
  </si>
  <si>
    <t>Litchfield-Kent town-CT30</t>
  </si>
  <si>
    <t>Litchfield-Litchfield town-CT30</t>
  </si>
  <si>
    <t>Litchfield-Morris town-CT30</t>
  </si>
  <si>
    <t>Litchfield-New Hartford town-CT30</t>
  </si>
  <si>
    <t>Litchfield-New Milford town-CT30</t>
  </si>
  <si>
    <t>Litchfield-Norfolk town-CT30</t>
  </si>
  <si>
    <t>Litchfield-North Canaan town-CT30</t>
  </si>
  <si>
    <t>Litchfield-Plymouth town-CT30</t>
  </si>
  <si>
    <t>Litchfield-Roxbury town-CT30</t>
  </si>
  <si>
    <t>Litchfield-Salisbury town-CT30</t>
  </si>
  <si>
    <t>Litchfield-Sharon town-CT30</t>
  </si>
  <si>
    <t>Litchfield-Thomaston town-CT30</t>
  </si>
  <si>
    <t>Litchfield-Torrington town-CT30</t>
  </si>
  <si>
    <t>Litchfield-Warren town-CT30</t>
  </si>
  <si>
    <t>Litchfield-Washington town-CT30</t>
  </si>
  <si>
    <t>Litchfield-Watertown town-CT30</t>
  </si>
  <si>
    <t>Litchfield-Winchester town-CT30</t>
  </si>
  <si>
    <t>Litchfield-Woodbury town-CT30</t>
  </si>
  <si>
    <t>Middlesex-Chester town-CT30</t>
  </si>
  <si>
    <t>Middlesex-Clinton town-CT30</t>
  </si>
  <si>
    <t>Middlesex-Cromwell town-CT30</t>
  </si>
  <si>
    <t>Middlesex-Deep River town-CT30</t>
  </si>
  <si>
    <t>Middlesex-Durham town-CT30</t>
  </si>
  <si>
    <t>Middlesex-East Haddam town-CT30</t>
  </si>
  <si>
    <t>Middlesex-East Hampton town-CT30</t>
  </si>
  <si>
    <t>Middlesex-Essex town-CT30</t>
  </si>
  <si>
    <t>Middlesex-Haddam town-CT30</t>
  </si>
  <si>
    <t>Middlesex-Killingworth town-CT30</t>
  </si>
  <si>
    <t>Middlesex-Middlefield town-CT30</t>
  </si>
  <si>
    <t>Middlesex-Middletown town-CT30</t>
  </si>
  <si>
    <t>Middlesex-Old Saybrook town-CT30</t>
  </si>
  <si>
    <t>Middlesex-Portland town-CT30</t>
  </si>
  <si>
    <t>Middlesex-Westbrook town-CT30</t>
  </si>
  <si>
    <t>New Haven-Ansonia town-CT30</t>
  </si>
  <si>
    <t>New Haven-Beacon Falls town-CT30</t>
  </si>
  <si>
    <t>New Haven-Bethany town-CT30</t>
  </si>
  <si>
    <t>New Haven-Branford town-CT30</t>
  </si>
  <si>
    <t>New Haven-Cheshire town-CT30</t>
  </si>
  <si>
    <t>New Haven-Derby town-CT30</t>
  </si>
  <si>
    <t>New Haven-East Haven town-CT30</t>
  </si>
  <si>
    <t>New Haven-Guilford town-CT30</t>
  </si>
  <si>
    <t>New Haven-Hamden town-CT30</t>
  </si>
  <si>
    <t>New Haven-Madison town-CT30</t>
  </si>
  <si>
    <t>New Haven-Meriden town-CT30</t>
  </si>
  <si>
    <t>New Haven-Middlebury town-CT30</t>
  </si>
  <si>
    <t>New Haven-Milford town-CT30</t>
  </si>
  <si>
    <t>New Haven-Naugatuck town-CT30</t>
  </si>
  <si>
    <t>New Haven-New Haven town-CT30</t>
  </si>
  <si>
    <t>New Haven-North Branford town-CT30</t>
  </si>
  <si>
    <t>New Haven-North Haven town-CT30</t>
  </si>
  <si>
    <t>New Haven-Orange town-CT30</t>
  </si>
  <si>
    <t>New Haven-Oxford town-CT30</t>
  </si>
  <si>
    <t>New Haven-Prospect town-CT30</t>
  </si>
  <si>
    <t>New Haven-Seymour town-CT30</t>
  </si>
  <si>
    <t>New Haven-Southbury town-CT30</t>
  </si>
  <si>
    <t>New Haven-Wallingford town-CT30</t>
  </si>
  <si>
    <t>New Haven-Waterbury town-CT30</t>
  </si>
  <si>
    <t>New Haven-West Haven town-CT30</t>
  </si>
  <si>
    <t>New Haven-Wolcott town-CT30</t>
  </si>
  <si>
    <t>New Haven-Woodbridge town-CT30</t>
  </si>
  <si>
    <t>New London-Bozrah town-CT30</t>
  </si>
  <si>
    <t>New London-Colchester town-CT30</t>
  </si>
  <si>
    <t>New London-East Lyme town-CT30</t>
  </si>
  <si>
    <t>New London-Franklin town-CT30</t>
  </si>
  <si>
    <t>New London-Griswold town-CT30</t>
  </si>
  <si>
    <t>New London-Groton town-CT30</t>
  </si>
  <si>
    <t>New London-Lebanon town-CT30</t>
  </si>
  <si>
    <t>New London-Ledyard town-CT30</t>
  </si>
  <si>
    <t>New London-Lisbon town-CT30</t>
  </si>
  <si>
    <t>New London-Lyme town-CT30</t>
  </si>
  <si>
    <t>New London-Montville town-CT30</t>
  </si>
  <si>
    <t>New London-New London town-CT30</t>
  </si>
  <si>
    <t>New London-North Stonington town-CT30</t>
  </si>
  <si>
    <t>New London-Norwich town-CT30</t>
  </si>
  <si>
    <t>New London-Old Lyme town-CT30</t>
  </si>
  <si>
    <t>New London-Preston town-CT30</t>
  </si>
  <si>
    <t>New London-Salem town-CT30</t>
  </si>
  <si>
    <t>New London-Sprague town-CT30</t>
  </si>
  <si>
    <t>New London-Stonington town-CT30</t>
  </si>
  <si>
    <t>New London-Voluntown town-CT30</t>
  </si>
  <si>
    <t>New London-Waterford town-CT30</t>
  </si>
  <si>
    <t>Tolland-Andover town-CT30</t>
  </si>
  <si>
    <t>Tolland-Bolton town-CT30</t>
  </si>
  <si>
    <t>Tolland-Columbia town-CT30</t>
  </si>
  <si>
    <t>Tolland-Coventry town-CT30</t>
  </si>
  <si>
    <t>Tolland-Ellington town-CT30</t>
  </si>
  <si>
    <t>Tolland-Hebron town-CT30</t>
  </si>
  <si>
    <t>Tolland-Mansfield town-CT30</t>
  </si>
  <si>
    <t>Tolland-Somers town-CT30</t>
  </si>
  <si>
    <t>Tolland-Stafford town-CT30</t>
  </si>
  <si>
    <t>Tolland-Tolland town-CT30</t>
  </si>
  <si>
    <t>Tolland-Union town-CT30</t>
  </si>
  <si>
    <t>Tolland-Vernon town-CT30</t>
  </si>
  <si>
    <t>Tolland-Willington town-CT30</t>
  </si>
  <si>
    <t>Windham-Ashford town-CT30</t>
  </si>
  <si>
    <t>Windham-Brooklyn town-CT30</t>
  </si>
  <si>
    <t>Windham-Canterbury town-CT30</t>
  </si>
  <si>
    <t>Windham-Chaplin town-CT30</t>
  </si>
  <si>
    <t>Windham-Eastford town-CT30</t>
  </si>
  <si>
    <t>Windham-Hampton town-CT30</t>
  </si>
  <si>
    <t>Windham-Killingly town-CT30</t>
  </si>
  <si>
    <t>Windham-Plainfield town-CT30</t>
  </si>
  <si>
    <t>Windham-Pomfret town-CT30</t>
  </si>
  <si>
    <t>Windham-Putnam town-CT30</t>
  </si>
  <si>
    <t>Windham-Scotland town-CT30</t>
  </si>
  <si>
    <t>Windham-Sterling town-CT30</t>
  </si>
  <si>
    <t>Windham-Thompson town-CT30</t>
  </si>
  <si>
    <t>Windham-Windham town-CT30</t>
  </si>
  <si>
    <t>Windham-Woodstock town-CT30</t>
  </si>
  <si>
    <t>Kent-DE30</t>
  </si>
  <si>
    <t>New Castle-DE30</t>
  </si>
  <si>
    <t>Sussex-DE30</t>
  </si>
  <si>
    <t>District of Columbia-DC30</t>
  </si>
  <si>
    <t>Alachua-FL30</t>
  </si>
  <si>
    <t>Baker-FL30</t>
  </si>
  <si>
    <t>Bay-FL30</t>
  </si>
  <si>
    <t>Bradford-FL30</t>
  </si>
  <si>
    <t>Brevard-FL30</t>
  </si>
  <si>
    <t>Broward-FL30</t>
  </si>
  <si>
    <t>Calhoun-FL30</t>
  </si>
  <si>
    <t>Charlotte-FL30</t>
  </si>
  <si>
    <t>Citrus-FL30</t>
  </si>
  <si>
    <t>Clay-FL30</t>
  </si>
  <si>
    <t>Collier-FL30</t>
  </si>
  <si>
    <t>Columbia-FL30</t>
  </si>
  <si>
    <t>DeSoto-FL30</t>
  </si>
  <si>
    <t>Dixie-FL30</t>
  </si>
  <si>
    <t>Duval-FL30</t>
  </si>
  <si>
    <t>Escambia-FL30</t>
  </si>
  <si>
    <t>Flagler-FL30</t>
  </si>
  <si>
    <t>Franklin-FL30</t>
  </si>
  <si>
    <t>Gadsden-FL30</t>
  </si>
  <si>
    <t>Gilchrist-FL30</t>
  </si>
  <si>
    <t>Glades-FL30</t>
  </si>
  <si>
    <t>Gulf-FL30</t>
  </si>
  <si>
    <t>Hamilton-FL30</t>
  </si>
  <si>
    <t>Hardee-FL30</t>
  </si>
  <si>
    <t>Hendry-FL30</t>
  </si>
  <si>
    <t>Hernando-FL30</t>
  </si>
  <si>
    <t>Highlands-FL30</t>
  </si>
  <si>
    <t>Hillsborough-FL30</t>
  </si>
  <si>
    <t>Holmes-FL30</t>
  </si>
  <si>
    <t>Indian River-FL30</t>
  </si>
  <si>
    <t>Jackson-FL30</t>
  </si>
  <si>
    <t>Jefferson-FL30</t>
  </si>
  <si>
    <t>Lafayette-FL30</t>
  </si>
  <si>
    <t>Lake-FL30</t>
  </si>
  <si>
    <t>Lee-FL30</t>
  </si>
  <si>
    <t>Leon-FL30</t>
  </si>
  <si>
    <t>Levy-FL30</t>
  </si>
  <si>
    <t>Liberty-FL30</t>
  </si>
  <si>
    <t>Madison-FL30</t>
  </si>
  <si>
    <t>Manatee-FL30</t>
  </si>
  <si>
    <t>Marion-FL30</t>
  </si>
  <si>
    <t>Martin-FL30</t>
  </si>
  <si>
    <t>Miami-Dade-FL30</t>
  </si>
  <si>
    <t>Monroe-FL30</t>
  </si>
  <si>
    <t>Nassau-FL30</t>
  </si>
  <si>
    <t>Okaloosa-FL30</t>
  </si>
  <si>
    <t>Okeechobee-FL30</t>
  </si>
  <si>
    <t>Orange-FL30</t>
  </si>
  <si>
    <t>Osceola-FL30</t>
  </si>
  <si>
    <t>Palm Beach-FL30</t>
  </si>
  <si>
    <t>Pasco-FL30</t>
  </si>
  <si>
    <t>Pinellas-FL30</t>
  </si>
  <si>
    <t>Polk-FL30</t>
  </si>
  <si>
    <t>Putnam-FL30</t>
  </si>
  <si>
    <t>St. Johns-FL30</t>
  </si>
  <si>
    <t>St. Lucie-FL30</t>
  </si>
  <si>
    <t>Santa Rosa-FL30</t>
  </si>
  <si>
    <t>Sarasota-FL30</t>
  </si>
  <si>
    <t>Seminole-FL30</t>
  </si>
  <si>
    <t>Sumter-FL30</t>
  </si>
  <si>
    <t>Suwannee-FL30</t>
  </si>
  <si>
    <t>Taylor-FL30</t>
  </si>
  <si>
    <t>Union-FL30</t>
  </si>
  <si>
    <t>Volusia-FL30</t>
  </si>
  <si>
    <t>Wakulla-FL30</t>
  </si>
  <si>
    <t>Walton-FL30</t>
  </si>
  <si>
    <t>Washington-FL30</t>
  </si>
  <si>
    <t>Appling-GA30</t>
  </si>
  <si>
    <t>Atkinson-GA30</t>
  </si>
  <si>
    <t>Bacon-GA30</t>
  </si>
  <si>
    <t>Baker-GA30</t>
  </si>
  <si>
    <t>Baldwin-GA30</t>
  </si>
  <si>
    <t>Banks-GA30</t>
  </si>
  <si>
    <t>Barrow-GA30</t>
  </si>
  <si>
    <t>Bartow-GA30</t>
  </si>
  <si>
    <t>Ben Hill-GA30</t>
  </si>
  <si>
    <t>Berrien-GA30</t>
  </si>
  <si>
    <t>Bibb-GA30</t>
  </si>
  <si>
    <t>Bleckley-GA30</t>
  </si>
  <si>
    <t>Brantley-GA30</t>
  </si>
  <si>
    <t>Brooks-GA30</t>
  </si>
  <si>
    <t>Bryan-GA30</t>
  </si>
  <si>
    <t>Bulloch-GA30</t>
  </si>
  <si>
    <t>Burke-GA30</t>
  </si>
  <si>
    <t>Butts-GA30</t>
  </si>
  <si>
    <t>Calhoun-GA30</t>
  </si>
  <si>
    <t>Camden-GA30</t>
  </si>
  <si>
    <t>Candler-GA30</t>
  </si>
  <si>
    <t>Carroll-GA30</t>
  </si>
  <si>
    <t>Catoosa-GA30</t>
  </si>
  <si>
    <t>Charlton-GA30</t>
  </si>
  <si>
    <t>Chatham-GA30</t>
  </si>
  <si>
    <t>Chattahoochee-GA30</t>
  </si>
  <si>
    <t>Chattooga-GA30</t>
  </si>
  <si>
    <t>Cherokee-GA30</t>
  </si>
  <si>
    <t>Clarke-GA30</t>
  </si>
  <si>
    <t>Clay-GA30</t>
  </si>
  <si>
    <t>Clayton-GA30</t>
  </si>
  <si>
    <t>Clinch-GA30</t>
  </si>
  <si>
    <t>Cobb-GA30</t>
  </si>
  <si>
    <t>Coffee-GA30</t>
  </si>
  <si>
    <t>Colquitt-GA30</t>
  </si>
  <si>
    <t>Columbia-GA30</t>
  </si>
  <si>
    <t>Cook-GA30</t>
  </si>
  <si>
    <t>Coweta-GA30</t>
  </si>
  <si>
    <t>Crawford-GA30</t>
  </si>
  <si>
    <t>Crisp-GA30</t>
  </si>
  <si>
    <t>Dade-GA30</t>
  </si>
  <si>
    <t>Dawson-GA30</t>
  </si>
  <si>
    <t>Decatur-GA30</t>
  </si>
  <si>
    <t>DeKalb-GA30</t>
  </si>
  <si>
    <t>Dodge-GA30</t>
  </si>
  <si>
    <t>Dooly-GA30</t>
  </si>
  <si>
    <t>Dougherty-GA30</t>
  </si>
  <si>
    <t>Douglas-GA30</t>
  </si>
  <si>
    <t>Early-GA30</t>
  </si>
  <si>
    <t>Echols-GA30</t>
  </si>
  <si>
    <t>Effingham-GA30</t>
  </si>
  <si>
    <t>Elbert-GA30</t>
  </si>
  <si>
    <t>Emanuel-GA30</t>
  </si>
  <si>
    <t>Evans-GA30</t>
  </si>
  <si>
    <t>Fannin-GA30</t>
  </si>
  <si>
    <t>Fayette-GA30</t>
  </si>
  <si>
    <t>Floyd-GA30</t>
  </si>
  <si>
    <t>Forsyth-GA30</t>
  </si>
  <si>
    <t>Franklin-GA30</t>
  </si>
  <si>
    <t>Fulton-GA30</t>
  </si>
  <si>
    <t>Gilmer-GA30</t>
  </si>
  <si>
    <t>Glascock-GA30</t>
  </si>
  <si>
    <t>Glynn-GA30</t>
  </si>
  <si>
    <t>Gordon-GA30</t>
  </si>
  <si>
    <t>Grady-GA30</t>
  </si>
  <si>
    <t>Greene-GA30</t>
  </si>
  <si>
    <t>Gwinnett-GA30</t>
  </si>
  <si>
    <t>Habersham-GA30</t>
  </si>
  <si>
    <t>Hall-GA30</t>
  </si>
  <si>
    <t>Hancock-GA30</t>
  </si>
  <si>
    <t>Haralson-GA30</t>
  </si>
  <si>
    <t>Harris-GA30</t>
  </si>
  <si>
    <t>Hart-GA30</t>
  </si>
  <si>
    <t>Heard-GA30</t>
  </si>
  <si>
    <t>Henry-GA30</t>
  </si>
  <si>
    <t>Houston-GA30</t>
  </si>
  <si>
    <t>Irwin-GA30</t>
  </si>
  <si>
    <t>Jackson-GA30</t>
  </si>
  <si>
    <t>Jasper-GA30</t>
  </si>
  <si>
    <t>Jeff Davis-GA30</t>
  </si>
  <si>
    <t>Jefferson-GA30</t>
  </si>
  <si>
    <t>Jenkins-GA30</t>
  </si>
  <si>
    <t>Johnson-GA30</t>
  </si>
  <si>
    <t>Jones-GA30</t>
  </si>
  <si>
    <t>Lamar-GA30</t>
  </si>
  <si>
    <t>Lanier-GA30</t>
  </si>
  <si>
    <t>Laurens-GA30</t>
  </si>
  <si>
    <t>Lee-GA30</t>
  </si>
  <si>
    <t>Liberty-GA30</t>
  </si>
  <si>
    <t>Lincoln-GA30</t>
  </si>
  <si>
    <t>Long-GA30</t>
  </si>
  <si>
    <t>Lowndes-GA30</t>
  </si>
  <si>
    <t>Lumpkin-GA30</t>
  </si>
  <si>
    <t>McDuffie-GA30</t>
  </si>
  <si>
    <t>McIntosh-GA30</t>
  </si>
  <si>
    <t>Macon-GA30</t>
  </si>
  <si>
    <t>Madison-GA30</t>
  </si>
  <si>
    <t>Marion-GA30</t>
  </si>
  <si>
    <t>Meriwether-GA30</t>
  </si>
  <si>
    <t>Miller-GA30</t>
  </si>
  <si>
    <t>Mitchell-GA30</t>
  </si>
  <si>
    <t>Monroe-GA30</t>
  </si>
  <si>
    <t>Montgomery-GA30</t>
  </si>
  <si>
    <t>Morgan-GA30</t>
  </si>
  <si>
    <t>Murray-GA30</t>
  </si>
  <si>
    <t>Muscogee-GA30</t>
  </si>
  <si>
    <t>Newton-GA30</t>
  </si>
  <si>
    <t>Oconee-GA30</t>
  </si>
  <si>
    <t>Oglethorpe-GA30</t>
  </si>
  <si>
    <t>Paulding-GA30</t>
  </si>
  <si>
    <t>Peach-GA30</t>
  </si>
  <si>
    <t>Pickens-GA30</t>
  </si>
  <si>
    <t>Pierce-GA30</t>
  </si>
  <si>
    <t>Pike-GA30</t>
  </si>
  <si>
    <t>Polk-GA30</t>
  </si>
  <si>
    <t>Pulaski-GA30</t>
  </si>
  <si>
    <t>Putnam-GA30</t>
  </si>
  <si>
    <t>Quitman-GA30</t>
  </si>
  <si>
    <t>Rabun-GA30</t>
  </si>
  <si>
    <t>Randolph-GA30</t>
  </si>
  <si>
    <t>Richmond-GA30</t>
  </si>
  <si>
    <t>Rockdale-GA30</t>
  </si>
  <si>
    <t>Schley-GA30</t>
  </si>
  <si>
    <t>Screven-GA30</t>
  </si>
  <si>
    <t>Seminole-GA30</t>
  </si>
  <si>
    <t>Spalding-GA30</t>
  </si>
  <si>
    <t>Stephens-GA30</t>
  </si>
  <si>
    <t>Stewart-GA30</t>
  </si>
  <si>
    <t>Sumter-GA30</t>
  </si>
  <si>
    <t>Talbot-GA30</t>
  </si>
  <si>
    <t>Taliaferro-GA30</t>
  </si>
  <si>
    <t>Tattnall-GA30</t>
  </si>
  <si>
    <t>Taylor-GA30</t>
  </si>
  <si>
    <t>Telfair-GA30</t>
  </si>
  <si>
    <t>Terrell-GA30</t>
  </si>
  <si>
    <t>Thomas-GA30</t>
  </si>
  <si>
    <t>Tift-GA30</t>
  </si>
  <si>
    <t>Toombs-GA30</t>
  </si>
  <si>
    <t>Towns-GA30</t>
  </si>
  <si>
    <t>Treutlen-GA30</t>
  </si>
  <si>
    <t>Troup-GA30</t>
  </si>
  <si>
    <t>Turner-GA30</t>
  </si>
  <si>
    <t>Twiggs-GA30</t>
  </si>
  <si>
    <t>Union-GA30</t>
  </si>
  <si>
    <t>Upson-GA30</t>
  </si>
  <si>
    <t>Walker-GA30</t>
  </si>
  <si>
    <t>Walton-GA30</t>
  </si>
  <si>
    <t>Ware-GA30</t>
  </si>
  <si>
    <t>Warren-GA30</t>
  </si>
  <si>
    <t>Washington-GA30</t>
  </si>
  <si>
    <t>Wayne-GA30</t>
  </si>
  <si>
    <t>Webster-GA30</t>
  </si>
  <si>
    <t>Wheeler-GA30</t>
  </si>
  <si>
    <t>White-GA30</t>
  </si>
  <si>
    <t>Whitfield-GA30</t>
  </si>
  <si>
    <t>Wilcox-GA30</t>
  </si>
  <si>
    <t>Wilkes-GA30</t>
  </si>
  <si>
    <t>Wilkinson-GA30</t>
  </si>
  <si>
    <t>Worth-GA30</t>
  </si>
  <si>
    <t>Hawaii-HI30</t>
  </si>
  <si>
    <t>Honolulu-HI30</t>
  </si>
  <si>
    <t>Kalawao-HI30</t>
  </si>
  <si>
    <t>Kauai-HI30</t>
  </si>
  <si>
    <t>Maui-HI30</t>
  </si>
  <si>
    <t>Ada-ID30</t>
  </si>
  <si>
    <t>Adams-ID30</t>
  </si>
  <si>
    <t>Bannock-ID30</t>
  </si>
  <si>
    <t>Bear Lake-ID30</t>
  </si>
  <si>
    <t>Benewah-ID30</t>
  </si>
  <si>
    <t>Bingham-ID30</t>
  </si>
  <si>
    <t>Blaine-ID30</t>
  </si>
  <si>
    <t>Boise-ID30</t>
  </si>
  <si>
    <t>Bonner-ID30</t>
  </si>
  <si>
    <t>Bonneville-ID30</t>
  </si>
  <si>
    <t>Boundary-ID30</t>
  </si>
  <si>
    <t>Butte-ID30</t>
  </si>
  <si>
    <t>Camas-ID30</t>
  </si>
  <si>
    <t>Canyon-ID30</t>
  </si>
  <si>
    <t>Caribou-ID30</t>
  </si>
  <si>
    <t>Cassia-ID30</t>
  </si>
  <si>
    <t>Clark-ID30</t>
  </si>
  <si>
    <t>Clearwater-ID30</t>
  </si>
  <si>
    <t>Custer-ID30</t>
  </si>
  <si>
    <t>Elmore-ID30</t>
  </si>
  <si>
    <t>Franklin-ID30</t>
  </si>
  <si>
    <t>Fremont-ID30</t>
  </si>
  <si>
    <t>Gem-ID30</t>
  </si>
  <si>
    <t>Gooding-ID30</t>
  </si>
  <si>
    <t>Idaho-ID30</t>
  </si>
  <si>
    <t>Jefferson-ID30</t>
  </si>
  <si>
    <t>Jerome-ID30</t>
  </si>
  <si>
    <t>Kootenai-ID30</t>
  </si>
  <si>
    <t>Latah-ID30</t>
  </si>
  <si>
    <t>Lemhi-ID30</t>
  </si>
  <si>
    <t>Lewis-ID30</t>
  </si>
  <si>
    <t>Lincoln-ID30</t>
  </si>
  <si>
    <t>Madison-ID30</t>
  </si>
  <si>
    <t>Minidoka-ID30</t>
  </si>
  <si>
    <t>Nez Perce-ID30</t>
  </si>
  <si>
    <t>Oneida-ID30</t>
  </si>
  <si>
    <t>Owyhee-ID30</t>
  </si>
  <si>
    <t>Payette-ID30</t>
  </si>
  <si>
    <t>Power-ID30</t>
  </si>
  <si>
    <t>Shoshone-ID30</t>
  </si>
  <si>
    <t>Teton-ID30</t>
  </si>
  <si>
    <t>Twin Falls-ID30</t>
  </si>
  <si>
    <t>Valley-ID30</t>
  </si>
  <si>
    <t>Washington-ID30</t>
  </si>
  <si>
    <t>Adams-IL30</t>
  </si>
  <si>
    <t>Alexander-IL30</t>
  </si>
  <si>
    <t>Bond-IL30</t>
  </si>
  <si>
    <t>Boone-IL30</t>
  </si>
  <si>
    <t>Brown-IL30</t>
  </si>
  <si>
    <t>Bureau-IL30</t>
  </si>
  <si>
    <t>Calhoun-IL30</t>
  </si>
  <si>
    <t>Carroll-IL30</t>
  </si>
  <si>
    <t>Cass-IL30</t>
  </si>
  <si>
    <t>Champaign-IL30</t>
  </si>
  <si>
    <t>Christian-IL30</t>
  </si>
  <si>
    <t>Clark-IL30</t>
  </si>
  <si>
    <t>Clay-IL30</t>
  </si>
  <si>
    <t>Clinton-IL30</t>
  </si>
  <si>
    <t>Coles-IL30</t>
  </si>
  <si>
    <t>Cook-IL30</t>
  </si>
  <si>
    <t>Crawford-IL30</t>
  </si>
  <si>
    <t>Cumberland-IL30</t>
  </si>
  <si>
    <t>DeKalb-IL30</t>
  </si>
  <si>
    <t>De Witt-IL30</t>
  </si>
  <si>
    <t>Douglas-IL30</t>
  </si>
  <si>
    <t>DuPage-IL30</t>
  </si>
  <si>
    <t>Edgar-IL30</t>
  </si>
  <si>
    <t>Edwards-IL30</t>
  </si>
  <si>
    <t>Effingham-IL30</t>
  </si>
  <si>
    <t>Fayette-IL30</t>
  </si>
  <si>
    <t>Ford-IL30</t>
  </si>
  <si>
    <t>Franklin-IL30</t>
  </si>
  <si>
    <t>Fulton-IL30</t>
  </si>
  <si>
    <t>Gallatin-IL30</t>
  </si>
  <si>
    <t>Greene-IL30</t>
  </si>
  <si>
    <t>Grundy-IL30</t>
  </si>
  <si>
    <t>Hamilton-IL30</t>
  </si>
  <si>
    <t>Hancock-IL30</t>
  </si>
  <si>
    <t>Hardin-IL30</t>
  </si>
  <si>
    <t>Henderson-IL30</t>
  </si>
  <si>
    <t>Henry-IL30</t>
  </si>
  <si>
    <t>Iroquois-IL30</t>
  </si>
  <si>
    <t>Jackson-IL30</t>
  </si>
  <si>
    <t>Jasper-IL30</t>
  </si>
  <si>
    <t>Jefferson-IL30</t>
  </si>
  <si>
    <t>Jersey-IL30</t>
  </si>
  <si>
    <t>Jo Daviess-IL30</t>
  </si>
  <si>
    <t>Johnson-IL30</t>
  </si>
  <si>
    <t>Kane-IL30</t>
  </si>
  <si>
    <t>Kankakee-IL30</t>
  </si>
  <si>
    <t>Kendall-IL30</t>
  </si>
  <si>
    <t>Knox-IL30</t>
  </si>
  <si>
    <t>Lake-IL30</t>
  </si>
  <si>
    <t>La Salle-IL30</t>
  </si>
  <si>
    <t>Lawrence-IL30</t>
  </si>
  <si>
    <t>Lee-IL30</t>
  </si>
  <si>
    <t>Livingston-IL30</t>
  </si>
  <si>
    <t>Logan-IL30</t>
  </si>
  <si>
    <t>McDonough-IL30</t>
  </si>
  <si>
    <t>McHenry-IL30</t>
  </si>
  <si>
    <t>McLean-IL30</t>
  </si>
  <si>
    <t>Macon-IL30</t>
  </si>
  <si>
    <t>Macoupin-IL30</t>
  </si>
  <si>
    <t>Madison-IL30</t>
  </si>
  <si>
    <t>Marion-IL30</t>
  </si>
  <si>
    <t>Marshall-IL30</t>
  </si>
  <si>
    <t>Mason-IL30</t>
  </si>
  <si>
    <t>Massac-IL30</t>
  </si>
  <si>
    <t>Menard-IL30</t>
  </si>
  <si>
    <t>Mercer-IL30</t>
  </si>
  <si>
    <t>Monroe-IL30</t>
  </si>
  <si>
    <t>Montgomery-IL30</t>
  </si>
  <si>
    <t>Morgan-IL30</t>
  </si>
  <si>
    <t>Moultrie-IL30</t>
  </si>
  <si>
    <t>Ogle-IL30</t>
  </si>
  <si>
    <t>Peoria-IL30</t>
  </si>
  <si>
    <t>Perry-IL30</t>
  </si>
  <si>
    <t>Piatt-IL30</t>
  </si>
  <si>
    <t>Pike-IL30</t>
  </si>
  <si>
    <t>Pope-IL30</t>
  </si>
  <si>
    <t>Pulaski-IL30</t>
  </si>
  <si>
    <t>Putnam-IL30</t>
  </si>
  <si>
    <t>Randolph-IL30</t>
  </si>
  <si>
    <t>Richland-IL30</t>
  </si>
  <si>
    <t>Rock Island-IL30</t>
  </si>
  <si>
    <t>St. Clair-IL30</t>
  </si>
  <si>
    <t>Saline-IL30</t>
  </si>
  <si>
    <t>Sangamon-IL30</t>
  </si>
  <si>
    <t>Schuyler-IL30</t>
  </si>
  <si>
    <t>Scott-IL30</t>
  </si>
  <si>
    <t>Shelby-IL30</t>
  </si>
  <si>
    <t>Stark-IL30</t>
  </si>
  <si>
    <t>Stephenson-IL30</t>
  </si>
  <si>
    <t>Tazewell-IL30</t>
  </si>
  <si>
    <t>Union-IL30</t>
  </si>
  <si>
    <t>Vermilion-IL30</t>
  </si>
  <si>
    <t>Wabash-IL30</t>
  </si>
  <si>
    <t>Warren-IL30</t>
  </si>
  <si>
    <t>Washington-IL30</t>
  </si>
  <si>
    <t>Wayne-IL30</t>
  </si>
  <si>
    <t>White-IL30</t>
  </si>
  <si>
    <t>Whiteside-IL30</t>
  </si>
  <si>
    <t>Will-IL30</t>
  </si>
  <si>
    <t>Williamson-IL30</t>
  </si>
  <si>
    <t>Winnebago-IL30</t>
  </si>
  <si>
    <t>Woodford-IL30</t>
  </si>
  <si>
    <t>Adams-IN30</t>
  </si>
  <si>
    <t>Allen-IN30</t>
  </si>
  <si>
    <t>Bartholomew-IN30</t>
  </si>
  <si>
    <t>Benton-IN30</t>
  </si>
  <si>
    <t>Blackford-IN30</t>
  </si>
  <si>
    <t>Boone-IN30</t>
  </si>
  <si>
    <t>Brown-IN30</t>
  </si>
  <si>
    <t>Carroll-IN30</t>
  </si>
  <si>
    <t>Cass-IN30</t>
  </si>
  <si>
    <t>Clark-IN30</t>
  </si>
  <si>
    <t>Clay-IN30</t>
  </si>
  <si>
    <t>Clinton-IN30</t>
  </si>
  <si>
    <t>Crawford-IN30</t>
  </si>
  <si>
    <t>Daviess-IN30</t>
  </si>
  <si>
    <t>Dearborn-IN30</t>
  </si>
  <si>
    <t>Decatur-IN30</t>
  </si>
  <si>
    <t>DeKalb-IN30</t>
  </si>
  <si>
    <t>Delaware-IN30</t>
  </si>
  <si>
    <t>Dubois-IN30</t>
  </si>
  <si>
    <t>Elkhart-IN30</t>
  </si>
  <si>
    <t>Fayette-IN30</t>
  </si>
  <si>
    <t>Floyd-IN30</t>
  </si>
  <si>
    <t>Fountain-IN30</t>
  </si>
  <si>
    <t>Franklin-IN30</t>
  </si>
  <si>
    <t>Fulton-IN30</t>
  </si>
  <si>
    <t>Gibson-IN30</t>
  </si>
  <si>
    <t>Grant-IN30</t>
  </si>
  <si>
    <t>Greene-IN30</t>
  </si>
  <si>
    <t>Hamilton-IN30</t>
  </si>
  <si>
    <t>Hancock-IN30</t>
  </si>
  <si>
    <t>Harrison-IN30</t>
  </si>
  <si>
    <t>Hendricks-IN30</t>
  </si>
  <si>
    <t>Henry-IN30</t>
  </si>
  <si>
    <t>Howard-IN30</t>
  </si>
  <si>
    <t>Huntington-IN30</t>
  </si>
  <si>
    <t>Jackson-IN30</t>
  </si>
  <si>
    <t>Jasper-IN30</t>
  </si>
  <si>
    <t>Jay-IN30</t>
  </si>
  <si>
    <t>Jefferson-IN30</t>
  </si>
  <si>
    <t>Jennings-IN30</t>
  </si>
  <si>
    <t>Johnson-IN30</t>
  </si>
  <si>
    <t>Knox-IN30</t>
  </si>
  <si>
    <t>Kosciusko-IN30</t>
  </si>
  <si>
    <t>LaGrange-IN30</t>
  </si>
  <si>
    <t>Lake-IN30</t>
  </si>
  <si>
    <t>LaPorte-IN30</t>
  </si>
  <si>
    <t>Lawrence-IN30</t>
  </si>
  <si>
    <t>Madison-IN30</t>
  </si>
  <si>
    <t>Marion-IN30</t>
  </si>
  <si>
    <t>Marshall-IN30</t>
  </si>
  <si>
    <t>Martin-IN30</t>
  </si>
  <si>
    <t>Miami-IN30</t>
  </si>
  <si>
    <t>Monroe-IN30</t>
  </si>
  <si>
    <t>Montgomery-IN30</t>
  </si>
  <si>
    <t>Morgan-IN30</t>
  </si>
  <si>
    <t>Newton-IN30</t>
  </si>
  <si>
    <t>Noble-IN30</t>
  </si>
  <si>
    <t>Ohio-IN30</t>
  </si>
  <si>
    <t>Orange-IN30</t>
  </si>
  <si>
    <t>Owen-IN30</t>
  </si>
  <si>
    <t>Parke-IN30</t>
  </si>
  <si>
    <t>Perry-IN30</t>
  </si>
  <si>
    <t>Pike-IN30</t>
  </si>
  <si>
    <t>Porter-IN30</t>
  </si>
  <si>
    <t>Posey-IN30</t>
  </si>
  <si>
    <t>Pulaski-IN30</t>
  </si>
  <si>
    <t>Putnam-IN30</t>
  </si>
  <si>
    <t>Randolph-IN30</t>
  </si>
  <si>
    <t>Ripley-IN30</t>
  </si>
  <si>
    <t>Rush-IN30</t>
  </si>
  <si>
    <t>St. Joseph-IN30</t>
  </si>
  <si>
    <t>Scott-IN30</t>
  </si>
  <si>
    <t>Shelby-IN30</t>
  </si>
  <si>
    <t>Spencer-IN30</t>
  </si>
  <si>
    <t>Starke-IN30</t>
  </si>
  <si>
    <t>Steuben-IN30</t>
  </si>
  <si>
    <t>Sullivan-IN30</t>
  </si>
  <si>
    <t>Switzerland-IN30</t>
  </si>
  <si>
    <t>Tippecanoe-IN30</t>
  </si>
  <si>
    <t>Tipton-IN30</t>
  </si>
  <si>
    <t>Union-IN30</t>
  </si>
  <si>
    <t>Vanderburgh-IN30</t>
  </si>
  <si>
    <t>Vermillion-IN30</t>
  </si>
  <si>
    <t>Vigo-IN30</t>
  </si>
  <si>
    <t>Wabash-IN30</t>
  </si>
  <si>
    <t>Warren-IN30</t>
  </si>
  <si>
    <t>Warrick-IN30</t>
  </si>
  <si>
    <t>Washington-IN30</t>
  </si>
  <si>
    <t>Wayne-IN30</t>
  </si>
  <si>
    <t>Wells-IN30</t>
  </si>
  <si>
    <t>White-IN30</t>
  </si>
  <si>
    <t>Whitley-IN30</t>
  </si>
  <si>
    <t>Adair-IA30</t>
  </si>
  <si>
    <t>Adams-IA30</t>
  </si>
  <si>
    <t>Allamakee-IA30</t>
  </si>
  <si>
    <t>Appanoose-IA30</t>
  </si>
  <si>
    <t>Audubon-IA30</t>
  </si>
  <si>
    <t>Benton-IA30</t>
  </si>
  <si>
    <t>Black Hawk-IA30</t>
  </si>
  <si>
    <t>Boone-IA30</t>
  </si>
  <si>
    <t>Bremer-IA30</t>
  </si>
  <si>
    <t>Buchanan-IA30</t>
  </si>
  <si>
    <t>Buena Vista-IA30</t>
  </si>
  <si>
    <t>Butler-IA30</t>
  </si>
  <si>
    <t>Calhoun-IA30</t>
  </si>
  <si>
    <t>Carroll-IA30</t>
  </si>
  <si>
    <t>Cass-IA30</t>
  </si>
  <si>
    <t>Cedar-IA30</t>
  </si>
  <si>
    <t>Cerro Gordo-IA30</t>
  </si>
  <si>
    <t>Cherokee-IA30</t>
  </si>
  <si>
    <t>Chickasaw-IA30</t>
  </si>
  <si>
    <t>Clarke-IA30</t>
  </si>
  <si>
    <t>Clay-IA30</t>
  </si>
  <si>
    <t>Clayton-IA30</t>
  </si>
  <si>
    <t>Clinton-IA30</t>
  </si>
  <si>
    <t>Crawford-IA30</t>
  </si>
  <si>
    <t>Dallas-IA30</t>
  </si>
  <si>
    <t>Davis-IA30</t>
  </si>
  <si>
    <t>Decatur-IA30</t>
  </si>
  <si>
    <t>Delaware-IA30</t>
  </si>
  <si>
    <t>Des Moines-IA30</t>
  </si>
  <si>
    <t>Dickinson-IA30</t>
  </si>
  <si>
    <t>Dubuque-IA30</t>
  </si>
  <si>
    <t>Emmet-IA30</t>
  </si>
  <si>
    <t>Fayette-IA30</t>
  </si>
  <si>
    <t>Floyd-IA30</t>
  </si>
  <si>
    <t>Franklin-IA30</t>
  </si>
  <si>
    <t>Fremont-IA30</t>
  </si>
  <si>
    <t>Greene-IA30</t>
  </si>
  <si>
    <t>Grundy-IA30</t>
  </si>
  <si>
    <t>Guthrie-IA30</t>
  </si>
  <si>
    <t>Hamilton-IA30</t>
  </si>
  <si>
    <t>Hancock-IA30</t>
  </si>
  <si>
    <t>Hardin-IA30</t>
  </si>
  <si>
    <t>Harrison-IA30</t>
  </si>
  <si>
    <t>Henry-IA30</t>
  </si>
  <si>
    <t>Howard-IA30</t>
  </si>
  <si>
    <t>Humboldt-IA30</t>
  </si>
  <si>
    <t>Ida-IA30</t>
  </si>
  <si>
    <t>Iowa-IA30</t>
  </si>
  <si>
    <t>Jackson-IA30</t>
  </si>
  <si>
    <t>Jasper-IA30</t>
  </si>
  <si>
    <t>Jefferson-IA30</t>
  </si>
  <si>
    <t>Johnson-IA30</t>
  </si>
  <si>
    <t>Jones-IA30</t>
  </si>
  <si>
    <t>Keokuk-IA30</t>
  </si>
  <si>
    <t>Kossuth-IA30</t>
  </si>
  <si>
    <t>Lee-IA30</t>
  </si>
  <si>
    <t>Linn-IA30</t>
  </si>
  <si>
    <t>Louisa-IA30</t>
  </si>
  <si>
    <t>Lucas-IA30</t>
  </si>
  <si>
    <t>Lyon-IA30</t>
  </si>
  <si>
    <t>Madison-IA30</t>
  </si>
  <si>
    <t>Mahaska-IA30</t>
  </si>
  <si>
    <t>Marion-IA30</t>
  </si>
  <si>
    <t>Marshall-IA30</t>
  </si>
  <si>
    <t>Mills-IA30</t>
  </si>
  <si>
    <t>Mitchell-IA30</t>
  </si>
  <si>
    <t>Monona-IA30</t>
  </si>
  <si>
    <t>Monroe-IA30</t>
  </si>
  <si>
    <t>Montgomery-IA30</t>
  </si>
  <si>
    <t>Muscatine-IA30</t>
  </si>
  <si>
    <t>O'Brien-IA30</t>
  </si>
  <si>
    <t>Osceola-IA30</t>
  </si>
  <si>
    <t>Page-IA30</t>
  </si>
  <si>
    <t>Palo Alto-IA30</t>
  </si>
  <si>
    <t>Plymouth-IA30</t>
  </si>
  <si>
    <t>Pocahontas-IA30</t>
  </si>
  <si>
    <t>Polk-IA30</t>
  </si>
  <si>
    <t>Pottawattamie-IA30</t>
  </si>
  <si>
    <t>Poweshiek-IA30</t>
  </si>
  <si>
    <t>Ringgold-IA30</t>
  </si>
  <si>
    <t>Sac-IA30</t>
  </si>
  <si>
    <t>Scott-IA30</t>
  </si>
  <si>
    <t>Shelby-IA30</t>
  </si>
  <si>
    <t>Sioux-IA30</t>
  </si>
  <si>
    <t>Story-IA30</t>
  </si>
  <si>
    <t>Tama-IA30</t>
  </si>
  <si>
    <t>Taylor-IA30</t>
  </si>
  <si>
    <t>Union-IA30</t>
  </si>
  <si>
    <t>Van Buren-IA30</t>
  </si>
  <si>
    <t>Wapello-IA30</t>
  </si>
  <si>
    <t>Warren-IA30</t>
  </si>
  <si>
    <t>Washington-IA30</t>
  </si>
  <si>
    <t>Wayne-IA30</t>
  </si>
  <si>
    <t>Webster-IA30</t>
  </si>
  <si>
    <t>Winnebago-IA30</t>
  </si>
  <si>
    <t>Winneshiek-IA30</t>
  </si>
  <si>
    <t>Woodbury-IA30</t>
  </si>
  <si>
    <t>Worth-IA30</t>
  </si>
  <si>
    <t>Wright-IA30</t>
  </si>
  <si>
    <t>Allen-KS30</t>
  </si>
  <si>
    <t>Anderson-KS30</t>
  </si>
  <si>
    <t>Atchison-KS30</t>
  </si>
  <si>
    <t>Barber-KS30</t>
  </si>
  <si>
    <t>Barton-KS30</t>
  </si>
  <si>
    <t>Bourbon-KS30</t>
  </si>
  <si>
    <t>Brown-KS30</t>
  </si>
  <si>
    <t>Butler-KS30</t>
  </si>
  <si>
    <t>Chase-KS30</t>
  </si>
  <si>
    <t>Chautauqua-KS30</t>
  </si>
  <si>
    <t>Cherokee-KS30</t>
  </si>
  <si>
    <t>Cheyenne-KS30</t>
  </si>
  <si>
    <t>Clark-KS30</t>
  </si>
  <si>
    <t>Clay-KS30</t>
  </si>
  <si>
    <t>Cloud-KS30</t>
  </si>
  <si>
    <t>Coffey-KS30</t>
  </si>
  <si>
    <t>Comanche-KS30</t>
  </si>
  <si>
    <t>Cowley-KS30</t>
  </si>
  <si>
    <t>Crawford-KS30</t>
  </si>
  <si>
    <t>Decatur-KS30</t>
  </si>
  <si>
    <t>Dickinson-KS30</t>
  </si>
  <si>
    <t>Doniphan-KS30</t>
  </si>
  <si>
    <t>Douglas-KS30</t>
  </si>
  <si>
    <t>Edwards-KS30</t>
  </si>
  <si>
    <t>Elk-KS30</t>
  </si>
  <si>
    <t>Ellis-KS30</t>
  </si>
  <si>
    <t>Ellsworth-KS30</t>
  </si>
  <si>
    <t>Finney-KS30</t>
  </si>
  <si>
    <t>Ford-KS30</t>
  </si>
  <si>
    <t>Franklin-KS30</t>
  </si>
  <si>
    <t>Geary-KS30</t>
  </si>
  <si>
    <t>Gove-KS30</t>
  </si>
  <si>
    <t>Graham-KS30</t>
  </si>
  <si>
    <t>Grant-KS30</t>
  </si>
  <si>
    <t>Gray-KS30</t>
  </si>
  <si>
    <t>Greeley-KS30</t>
  </si>
  <si>
    <t>Greenwood-KS30</t>
  </si>
  <si>
    <t>Hamilton-KS30</t>
  </si>
  <si>
    <t>Harper-KS30</t>
  </si>
  <si>
    <t>Harvey-KS30</t>
  </si>
  <si>
    <t>Haskell-KS30</t>
  </si>
  <si>
    <t>Hodgeman-KS30</t>
  </si>
  <si>
    <t>Jackson-KS30</t>
  </si>
  <si>
    <t>Jefferson-KS30</t>
  </si>
  <si>
    <t>Jewell-KS30</t>
  </si>
  <si>
    <t>Johnson-KS30</t>
  </si>
  <si>
    <t>Kearny-KS30</t>
  </si>
  <si>
    <t>Kingman-KS30</t>
  </si>
  <si>
    <t>Kiowa-KS30</t>
  </si>
  <si>
    <t>Labette-KS30</t>
  </si>
  <si>
    <t>Lane-KS30</t>
  </si>
  <si>
    <t>Leavenworth-KS30</t>
  </si>
  <si>
    <t>Lincoln-KS30</t>
  </si>
  <si>
    <t>Linn-KS30</t>
  </si>
  <si>
    <t>Logan-KS30</t>
  </si>
  <si>
    <t>Lyon-KS30</t>
  </si>
  <si>
    <t>McPherson-KS30</t>
  </si>
  <si>
    <t>Marion-KS30</t>
  </si>
  <si>
    <t>Marshall-KS30</t>
  </si>
  <si>
    <t>Meade-KS30</t>
  </si>
  <si>
    <t>Miami-KS30</t>
  </si>
  <si>
    <t>Mitchell-KS30</t>
  </si>
  <si>
    <t>Montgomery-KS30</t>
  </si>
  <si>
    <t>Morris-KS30</t>
  </si>
  <si>
    <t>Morton-KS30</t>
  </si>
  <si>
    <t>Nemaha-KS30</t>
  </si>
  <si>
    <t>Neosho-KS30</t>
  </si>
  <si>
    <t>Ness-KS30</t>
  </si>
  <si>
    <t>Norton-KS30</t>
  </si>
  <si>
    <t>Osage-KS30</t>
  </si>
  <si>
    <t>Osborne-KS30</t>
  </si>
  <si>
    <t>Ottawa-KS30</t>
  </si>
  <si>
    <t>Pawnee-KS30</t>
  </si>
  <si>
    <t>Phillips-KS30</t>
  </si>
  <si>
    <t>Pottawatomie-KS30</t>
  </si>
  <si>
    <t>Pratt-KS30</t>
  </si>
  <si>
    <t>Rawlins-KS30</t>
  </si>
  <si>
    <t>Reno-KS30</t>
  </si>
  <si>
    <t>Republic-KS30</t>
  </si>
  <si>
    <t>Rice-KS30</t>
  </si>
  <si>
    <t>Riley-KS30</t>
  </si>
  <si>
    <t>Rooks-KS30</t>
  </si>
  <si>
    <t>Rush-KS30</t>
  </si>
  <si>
    <t>Russell-KS30</t>
  </si>
  <si>
    <t>Saline-KS30</t>
  </si>
  <si>
    <t>Scott-KS30</t>
  </si>
  <si>
    <t>Sedgwick-KS30</t>
  </si>
  <si>
    <t>Seward-KS30</t>
  </si>
  <si>
    <t>Shawnee-KS30</t>
  </si>
  <si>
    <t>Sheridan-KS30</t>
  </si>
  <si>
    <t>Sherman-KS30</t>
  </si>
  <si>
    <t>Smith-KS30</t>
  </si>
  <si>
    <t>Stafford-KS30</t>
  </si>
  <si>
    <t>Stanton-KS30</t>
  </si>
  <si>
    <t>Stevens-KS30</t>
  </si>
  <si>
    <t>Sumner-KS30</t>
  </si>
  <si>
    <t>Thomas-KS30</t>
  </si>
  <si>
    <t>Trego-KS30</t>
  </si>
  <si>
    <t>Wabaunsee-KS30</t>
  </si>
  <si>
    <t>Wallace-KS30</t>
  </si>
  <si>
    <t>Washington-KS30</t>
  </si>
  <si>
    <t>Wichita-KS30</t>
  </si>
  <si>
    <t>Wilson-KS30</t>
  </si>
  <si>
    <t>Woodson-KS30</t>
  </si>
  <si>
    <t>Wyandotte-KS30</t>
  </si>
  <si>
    <t>Adair-KY30</t>
  </si>
  <si>
    <t>Allen-KY30</t>
  </si>
  <si>
    <t>Anderson-KY30</t>
  </si>
  <si>
    <t>Ballard-KY30</t>
  </si>
  <si>
    <t>Barren-KY30</t>
  </si>
  <si>
    <t>Bath-KY30</t>
  </si>
  <si>
    <t>Bell-KY30</t>
  </si>
  <si>
    <t>Boone-KY30</t>
  </si>
  <si>
    <t>Bourbon-KY30</t>
  </si>
  <si>
    <t>Boyd-KY30</t>
  </si>
  <si>
    <t>Boyle-KY30</t>
  </si>
  <si>
    <t>Bracken-KY30</t>
  </si>
  <si>
    <t>Breathitt-KY30</t>
  </si>
  <si>
    <t>Breckinridge-KY30</t>
  </si>
  <si>
    <t>Bullitt-KY30</t>
  </si>
  <si>
    <t>Butler-KY30</t>
  </si>
  <si>
    <t>Caldwell-KY30</t>
  </si>
  <si>
    <t>Calloway-KY30</t>
  </si>
  <si>
    <t>Campbell-KY30</t>
  </si>
  <si>
    <t>Carlisle-KY30</t>
  </si>
  <si>
    <t>Carroll-KY30</t>
  </si>
  <si>
    <t>Carter-KY30</t>
  </si>
  <si>
    <t>Casey-KY30</t>
  </si>
  <si>
    <t>Christian-KY30</t>
  </si>
  <si>
    <t>Clark-KY30</t>
  </si>
  <si>
    <t>Clay-KY30</t>
  </si>
  <si>
    <t>Clinton-KY30</t>
  </si>
  <si>
    <t>Crittenden-KY30</t>
  </si>
  <si>
    <t>Cumberland-KY30</t>
  </si>
  <si>
    <t>Daviess-KY30</t>
  </si>
  <si>
    <t>Edmonson-KY30</t>
  </si>
  <si>
    <t>Elliott-KY30</t>
  </si>
  <si>
    <t>Estill-KY30</t>
  </si>
  <si>
    <t>Fayette-KY30</t>
  </si>
  <si>
    <t>Fleming-KY30</t>
  </si>
  <si>
    <t>Floyd-KY30</t>
  </si>
  <si>
    <t>Franklin-KY30</t>
  </si>
  <si>
    <t>Fulton-KY30</t>
  </si>
  <si>
    <t>Gallatin-KY30</t>
  </si>
  <si>
    <t>Garrard-KY30</t>
  </si>
  <si>
    <t>Grant-KY30</t>
  </si>
  <si>
    <t>Graves-KY30</t>
  </si>
  <si>
    <t>Grayson-KY30</t>
  </si>
  <si>
    <t>Green-KY30</t>
  </si>
  <si>
    <t>Greenup-KY30</t>
  </si>
  <si>
    <t>Hancock-KY30</t>
  </si>
  <si>
    <t>Hardin-KY30</t>
  </si>
  <si>
    <t>Harlan-KY30</t>
  </si>
  <si>
    <t>Harrison-KY30</t>
  </si>
  <si>
    <t>Hart-KY30</t>
  </si>
  <si>
    <t>Henderson-KY30</t>
  </si>
  <si>
    <t>Henry-KY30</t>
  </si>
  <si>
    <t>Hickman-KY30</t>
  </si>
  <si>
    <t>Hopkins-KY30</t>
  </si>
  <si>
    <t>Jackson-KY30</t>
  </si>
  <si>
    <t>Jefferson-KY30</t>
  </si>
  <si>
    <t>Jessamine-KY30</t>
  </si>
  <si>
    <t>Johnson-KY30</t>
  </si>
  <si>
    <t>Kenton-KY30</t>
  </si>
  <si>
    <t>Knott-KY30</t>
  </si>
  <si>
    <t>Knox-KY30</t>
  </si>
  <si>
    <t>Larue-KY30</t>
  </si>
  <si>
    <t>Laurel-KY30</t>
  </si>
  <si>
    <t>Lawrence-KY30</t>
  </si>
  <si>
    <t>Lee-KY30</t>
  </si>
  <si>
    <t>Leslie-KY30</t>
  </si>
  <si>
    <t>Letcher-KY30</t>
  </si>
  <si>
    <t>Lewis-KY30</t>
  </si>
  <si>
    <t>Lincoln-KY30</t>
  </si>
  <si>
    <t>Livingston-KY30</t>
  </si>
  <si>
    <t>Logan-KY30</t>
  </si>
  <si>
    <t>Lyon-KY30</t>
  </si>
  <si>
    <t>McCracken-KY30</t>
  </si>
  <si>
    <t>McCreary-KY30</t>
  </si>
  <si>
    <t>McLean-KY30</t>
  </si>
  <si>
    <t>Madison-KY30</t>
  </si>
  <si>
    <t>Magoffin-KY30</t>
  </si>
  <si>
    <t>Marion-KY30</t>
  </si>
  <si>
    <t>Marshall-KY30</t>
  </si>
  <si>
    <t>Martin-KY30</t>
  </si>
  <si>
    <t>Mason-KY30</t>
  </si>
  <si>
    <t>Meade-KY30</t>
  </si>
  <si>
    <t>Menifee-KY30</t>
  </si>
  <si>
    <t>Mercer-KY30</t>
  </si>
  <si>
    <t>Metcalfe-KY30</t>
  </si>
  <si>
    <t>Monroe-KY30</t>
  </si>
  <si>
    <t>Montgomery-KY30</t>
  </si>
  <si>
    <t>Morgan-KY30</t>
  </si>
  <si>
    <t>Muhlenberg-KY30</t>
  </si>
  <si>
    <t>Nelson-KY30</t>
  </si>
  <si>
    <t>Nicholas-KY30</t>
  </si>
  <si>
    <t>Ohio-KY30</t>
  </si>
  <si>
    <t>Oldham-KY30</t>
  </si>
  <si>
    <t>Owen-KY30</t>
  </si>
  <si>
    <t>Owsley-KY30</t>
  </si>
  <si>
    <t>Pendleton-KY30</t>
  </si>
  <si>
    <t>Perry-KY30</t>
  </si>
  <si>
    <t>Pike-KY30</t>
  </si>
  <si>
    <t>Powell-KY30</t>
  </si>
  <si>
    <t>Pulaski-KY30</t>
  </si>
  <si>
    <t>Robertson-KY30</t>
  </si>
  <si>
    <t>Rockcastle-KY30</t>
  </si>
  <si>
    <t>Rowan-KY30</t>
  </si>
  <si>
    <t>Russell-KY30</t>
  </si>
  <si>
    <t>Scott-KY30</t>
  </si>
  <si>
    <t>Shelby-KY30</t>
  </si>
  <si>
    <t>Simpson-KY30</t>
  </si>
  <si>
    <t>Spencer-KY30</t>
  </si>
  <si>
    <t>Taylor-KY30</t>
  </si>
  <si>
    <t>Todd-KY30</t>
  </si>
  <si>
    <t>Trigg-KY30</t>
  </si>
  <si>
    <t>Trimble-KY30</t>
  </si>
  <si>
    <t>Union-KY30</t>
  </si>
  <si>
    <t>Warren-KY30</t>
  </si>
  <si>
    <t>Washington-KY30</t>
  </si>
  <si>
    <t>Wayne-KY30</t>
  </si>
  <si>
    <t>Webster-KY30</t>
  </si>
  <si>
    <t>Whitley-KY30</t>
  </si>
  <si>
    <t>Wolfe-KY30</t>
  </si>
  <si>
    <t>Woodford-KY30</t>
  </si>
  <si>
    <t>Acadia Parish-LA30</t>
  </si>
  <si>
    <t>Allen Parish-LA30</t>
  </si>
  <si>
    <t>Ascension Parish-LA30</t>
  </si>
  <si>
    <t>Assumption Parish-LA30</t>
  </si>
  <si>
    <t>Avoyelles Parish-LA30</t>
  </si>
  <si>
    <t>Beauregard Parish-LA30</t>
  </si>
  <si>
    <t>Bienville Parish-LA30</t>
  </si>
  <si>
    <t>Bossier Parish-LA30</t>
  </si>
  <si>
    <t>Caddo Parish-LA30</t>
  </si>
  <si>
    <t>Calcasieu Parish-LA30</t>
  </si>
  <si>
    <t>Caldwell Parish-LA30</t>
  </si>
  <si>
    <t>Cameron Parish-LA30</t>
  </si>
  <si>
    <t>Catahoula Parish-LA30</t>
  </si>
  <si>
    <t>Claiborne Parish-LA30</t>
  </si>
  <si>
    <t>Concordia Parish-LA30</t>
  </si>
  <si>
    <t>De Soto Parish-LA30</t>
  </si>
  <si>
    <t>East Baton Rouge Parish-LA30</t>
  </si>
  <si>
    <t>East Carroll Parish-LA30</t>
  </si>
  <si>
    <t>East Feliciana Parish-LA30</t>
  </si>
  <si>
    <t>Evangeline Parish-LA30</t>
  </si>
  <si>
    <t>Franklin Parish-LA30</t>
  </si>
  <si>
    <t>Grant Parish-LA30</t>
  </si>
  <si>
    <t>Iberia Parish-LA30</t>
  </si>
  <si>
    <t>Iberville Parish-LA30</t>
  </si>
  <si>
    <t>Jackson Parish-LA30</t>
  </si>
  <si>
    <t>Jefferson Parish-LA30</t>
  </si>
  <si>
    <t>Jefferson Davis Parish-LA30</t>
  </si>
  <si>
    <t>Lafayette Parish-LA30</t>
  </si>
  <si>
    <t>Lafourche Parish-LA30</t>
  </si>
  <si>
    <t>La Salle Parish-LA30</t>
  </si>
  <si>
    <t>Lincoln Parish-LA30</t>
  </si>
  <si>
    <t>Livingston Parish-LA30</t>
  </si>
  <si>
    <t>Madison Parish-LA30</t>
  </si>
  <si>
    <t>Morehouse Parish-LA30</t>
  </si>
  <si>
    <t>Natchitoches Parish-LA30</t>
  </si>
  <si>
    <t>Orleans Parish-LA30</t>
  </si>
  <si>
    <t>Ouachita Parish-LA30</t>
  </si>
  <si>
    <t>Plaquemines Parish-LA30</t>
  </si>
  <si>
    <t>Pointe Coupee Parish-LA30</t>
  </si>
  <si>
    <t>Rapides Parish-LA30</t>
  </si>
  <si>
    <t>Red River Parish-LA30</t>
  </si>
  <si>
    <t>Richland Parish-LA30</t>
  </si>
  <si>
    <t>Sabine Parish-LA30</t>
  </si>
  <si>
    <t>St. Bernard Parish-LA30</t>
  </si>
  <si>
    <t>St. Charles Parish-LA30</t>
  </si>
  <si>
    <t>St. Helena Parish-LA30</t>
  </si>
  <si>
    <t>St. James Parish-LA30</t>
  </si>
  <si>
    <t>St. John the Baptist Parish-LA30</t>
  </si>
  <si>
    <t>St. Landry Parish-LA30</t>
  </si>
  <si>
    <t>St. Martin Parish-LA30</t>
  </si>
  <si>
    <t>St. Mary Parish-LA30</t>
  </si>
  <si>
    <t>St. Tammany Parish-LA30</t>
  </si>
  <si>
    <t>Tangipahoa Parish-LA30</t>
  </si>
  <si>
    <t>Tensas Parish-LA30</t>
  </si>
  <si>
    <t>Terrebonne Parish-LA30</t>
  </si>
  <si>
    <t>Union Parish-LA30</t>
  </si>
  <si>
    <t>Vermilion Parish-LA30</t>
  </si>
  <si>
    <t>Vernon Parish-LA30</t>
  </si>
  <si>
    <t>Washington Parish-LA30</t>
  </si>
  <si>
    <t>Webster Parish-LA30</t>
  </si>
  <si>
    <t>West Baton Rouge Parish-LA30</t>
  </si>
  <si>
    <t>West Carroll Parish-LA30</t>
  </si>
  <si>
    <t>West Feliciana Parish-LA30</t>
  </si>
  <si>
    <t>Winn Parish-LA30</t>
  </si>
  <si>
    <t>Androscoggin-Auburn city-ME30</t>
  </si>
  <si>
    <t>Androscoggin-Durham town-ME30</t>
  </si>
  <si>
    <t>Androscoggin-Greene town-ME30</t>
  </si>
  <si>
    <t>Androscoggin-Leeds town-ME30</t>
  </si>
  <si>
    <t>Androscoggin-Lewiston city-ME30</t>
  </si>
  <si>
    <t>Androscoggin-Lisbon town-ME30</t>
  </si>
  <si>
    <t>Androscoggin-Livermore Falls town-ME30</t>
  </si>
  <si>
    <t>Androscoggin-Livermore town-ME30</t>
  </si>
  <si>
    <t>Androscoggin-Mechanic Falls town-ME30</t>
  </si>
  <si>
    <t>Androscoggin-Minot town-ME30</t>
  </si>
  <si>
    <t>Androscoggin-Poland town-ME30</t>
  </si>
  <si>
    <t>Androscoggin-Sabattus town-ME30</t>
  </si>
  <si>
    <t>Androscoggin-Turner town-ME30</t>
  </si>
  <si>
    <t>Androscoggin-Wales town-ME30</t>
  </si>
  <si>
    <t>Aroostook-Allagash town-ME30</t>
  </si>
  <si>
    <t>Aroostook-Amity town-ME30</t>
  </si>
  <si>
    <t>Aroostook-Ashland town-ME30</t>
  </si>
  <si>
    <t>Aroostook-Bancroft UT-ME30</t>
  </si>
  <si>
    <t>Aroostook-Blaine town-ME30</t>
  </si>
  <si>
    <t>Aroostook-Bridgewater town-ME30</t>
  </si>
  <si>
    <t>Aroostook-Caribou city-ME30</t>
  </si>
  <si>
    <t>Aroostook-Castle Hill town-ME30</t>
  </si>
  <si>
    <t>Aroostook-Caswell town-ME30</t>
  </si>
  <si>
    <t>Aroostook-Central Aroostook UT-ME30</t>
  </si>
  <si>
    <t>Aroostook-Chapman town-ME30</t>
  </si>
  <si>
    <t>Aroostook-Connor UT-ME30</t>
  </si>
  <si>
    <t>Aroostook-Crystal town-ME30</t>
  </si>
  <si>
    <t>Aroostook-Cyr plantation-ME30</t>
  </si>
  <si>
    <t>Aroostook-Dyer Brook town-ME30</t>
  </si>
  <si>
    <t>Aroostook-Eagle Lake town-ME30</t>
  </si>
  <si>
    <t>Aroostook-Easton town-ME30</t>
  </si>
  <si>
    <t>Aroostook-Fort Fairfield town-ME30</t>
  </si>
  <si>
    <t>Aroostook-Fort Kent town-ME30</t>
  </si>
  <si>
    <t>Aroostook-Frenchville town-ME30</t>
  </si>
  <si>
    <t>Aroostook-Garfield plantation-ME30</t>
  </si>
  <si>
    <t>Aroostook-Glenwood plantation-ME30</t>
  </si>
  <si>
    <t>Aroostook-Grand Isle town-ME30</t>
  </si>
  <si>
    <t>Aroostook-Hamlin town-ME30</t>
  </si>
  <si>
    <t>Aroostook-Hammond town-ME30</t>
  </si>
  <si>
    <t>Aroostook-Haynesville town-ME30</t>
  </si>
  <si>
    <t>Aroostook-Hersey town-ME30</t>
  </si>
  <si>
    <t>Aroostook-Hodgdon town-ME30</t>
  </si>
  <si>
    <t>Aroostook-Houlton town-ME30</t>
  </si>
  <si>
    <t>Aroostook-Island Falls town-ME30</t>
  </si>
  <si>
    <t>Aroostook-Limestone town-ME30</t>
  </si>
  <si>
    <t>Aroostook-Linneus town-ME30</t>
  </si>
  <si>
    <t>Aroostook-Littleton town-ME30</t>
  </si>
  <si>
    <t>Aroostook-Ludlow town-ME30</t>
  </si>
  <si>
    <t>Aroostook-Macwahoc plantation-ME30</t>
  </si>
  <si>
    <t>Aroostook-Madawaska town-ME30</t>
  </si>
  <si>
    <t>Aroostook-Mapleton town-ME30</t>
  </si>
  <si>
    <t>Aroostook-Mars Hill town-ME30</t>
  </si>
  <si>
    <t>Aroostook-Masardis town-ME30</t>
  </si>
  <si>
    <t>Aroostook-Merrill town-ME30</t>
  </si>
  <si>
    <t>Aroostook-Monticello town-ME30</t>
  </si>
  <si>
    <t>Aroostook-Moro plantation-ME30</t>
  </si>
  <si>
    <t>Aroostook-Nashville plantation-ME30</t>
  </si>
  <si>
    <t>Aroostook-New Canada town-ME30</t>
  </si>
  <si>
    <t>Aroostook-New Limerick town-ME30</t>
  </si>
  <si>
    <t>Aroostook-New Sweden town-ME30</t>
  </si>
  <si>
    <t>Aroostook-Northwest Aroostook UT-ME30</t>
  </si>
  <si>
    <t>Aroostook-Oakfield town-ME30</t>
  </si>
  <si>
    <t>Aroostook-Orient town-ME30</t>
  </si>
  <si>
    <t>Aroostook-Penobscot Indian Island Reservation-ME30</t>
  </si>
  <si>
    <t>Aroostook-Perham town-ME30</t>
  </si>
  <si>
    <t>Aroostook-Portage Lake town-ME30</t>
  </si>
  <si>
    <t>Aroostook-Presque Isle city-ME30</t>
  </si>
  <si>
    <t>Aroostook-Reed plantation-ME30</t>
  </si>
  <si>
    <t>Aroostook-Sherman town-ME30</t>
  </si>
  <si>
    <t>Aroostook-Smyrna town-ME30</t>
  </si>
  <si>
    <t>Aroostook-South Aroostook UT-ME30</t>
  </si>
  <si>
    <t>Aroostook-Square Lake UT-ME30</t>
  </si>
  <si>
    <t>Aroostook-St. Agatha town-ME30</t>
  </si>
  <si>
    <t>Aroostook-St. Francis town-ME30</t>
  </si>
  <si>
    <t>Aroostook-St. John plantation-ME30</t>
  </si>
  <si>
    <t>Aroostook-Stockholm town-ME30</t>
  </si>
  <si>
    <t>Aroostook-Van Buren town-ME30</t>
  </si>
  <si>
    <t>Aroostook-Wade town-ME30</t>
  </si>
  <si>
    <t>Aroostook-Wallagrass town-ME30</t>
  </si>
  <si>
    <t>Aroostook-Washburn town-ME30</t>
  </si>
  <si>
    <t>Aroostook-Westfield town-ME30</t>
  </si>
  <si>
    <t>Aroostook-Westmanland town-ME30</t>
  </si>
  <si>
    <t>Aroostook-Weston town-ME30</t>
  </si>
  <si>
    <t>Aroostook-Winterville plantation-ME30</t>
  </si>
  <si>
    <t>Aroostook-Woodland town-ME30</t>
  </si>
  <si>
    <t>Cumberland-Baldwin town-ME30</t>
  </si>
  <si>
    <t>Cumberland-Bridgton town-ME30</t>
  </si>
  <si>
    <t>Cumberland-Brunswick town-ME30</t>
  </si>
  <si>
    <t>Cumberland-Cape Elizabeth town-ME30</t>
  </si>
  <si>
    <t>Cumberland-Casco town-ME30</t>
  </si>
  <si>
    <t>Cumberland-Chebeague Island town-ME30</t>
  </si>
  <si>
    <t>Cumberland-Cumberland town-ME30</t>
  </si>
  <si>
    <t>Cumberland-Falmouth town-ME30</t>
  </si>
  <si>
    <t>Cumberland-Freeport town-ME30</t>
  </si>
  <si>
    <t>Cumberland-Frye Island town-ME30</t>
  </si>
  <si>
    <t>Cumberland-Gorham town-ME30</t>
  </si>
  <si>
    <t>Cumberland-Gray town-ME30</t>
  </si>
  <si>
    <t>Cumberland-Harpswell town-ME30</t>
  </si>
  <si>
    <t>Cumberland-Harrison town-ME30</t>
  </si>
  <si>
    <t>Cumberland-Long Island town-ME30</t>
  </si>
  <si>
    <t>Cumberland-Naples town-ME30</t>
  </si>
  <si>
    <t>Cumberland-New Gloucester town-ME30</t>
  </si>
  <si>
    <t>Cumberland-North Yarmouth town-ME30</t>
  </si>
  <si>
    <t>Cumberland-Portland city-ME30</t>
  </si>
  <si>
    <t>Cumberland-Pownal town-ME30</t>
  </si>
  <si>
    <t>Cumberland-Raymond town-ME30</t>
  </si>
  <si>
    <t>Cumberland-Scarborough town-ME30</t>
  </si>
  <si>
    <t>Cumberland-Sebago town-ME30</t>
  </si>
  <si>
    <t>Cumberland-South Portland city-ME30</t>
  </si>
  <si>
    <t>Cumberland-Standish town-ME30</t>
  </si>
  <si>
    <t>Cumberland-Westbrook city-ME30</t>
  </si>
  <si>
    <t>Cumberland-Windham town-ME30</t>
  </si>
  <si>
    <t>Cumberland-Yarmouth town-ME30</t>
  </si>
  <si>
    <t>Franklin-Avon town-ME30</t>
  </si>
  <si>
    <t>Franklin-Carrabassett Valley town-ME30</t>
  </si>
  <si>
    <t>Franklin-Carthage town-ME30</t>
  </si>
  <si>
    <t>Franklin-Chesterville town-ME30</t>
  </si>
  <si>
    <t>Franklin-Coplin plantation-ME30</t>
  </si>
  <si>
    <t>Franklin-Dallas plantation-ME30</t>
  </si>
  <si>
    <t>Franklin-East Central Franklin UT-ME30</t>
  </si>
  <si>
    <t>Franklin-Eustis town-ME30</t>
  </si>
  <si>
    <t>Franklin-Farmington town-ME30</t>
  </si>
  <si>
    <t>Franklin-Industry town-ME30</t>
  </si>
  <si>
    <t>Franklin-Jay town-ME30</t>
  </si>
  <si>
    <t>Franklin-Kingfield town-ME30</t>
  </si>
  <si>
    <t>Franklin-New Sharon town-ME30</t>
  </si>
  <si>
    <t>Franklin-New Vineyard town-ME30</t>
  </si>
  <si>
    <t>Franklin-North Franklin UT-ME30</t>
  </si>
  <si>
    <t>Franklin-Phillips town-ME30</t>
  </si>
  <si>
    <t>Franklin-Rangeley plantation-ME30</t>
  </si>
  <si>
    <t>Franklin-Rangeley town-ME30</t>
  </si>
  <si>
    <t>Franklin-Sandy River plantation-ME30</t>
  </si>
  <si>
    <t>Franklin-South Franklin UT-ME30</t>
  </si>
  <si>
    <t>Franklin-Strong town-ME30</t>
  </si>
  <si>
    <t>Franklin-Temple town-ME30</t>
  </si>
  <si>
    <t>Franklin-Weld town-ME30</t>
  </si>
  <si>
    <t>Franklin-West Central Franklin UT-ME30</t>
  </si>
  <si>
    <t>Franklin-Wilton town-ME30</t>
  </si>
  <si>
    <t>Franklin-Wyman UT-ME30</t>
  </si>
  <si>
    <t>Hancock-Amherst town-ME30</t>
  </si>
  <si>
    <t>Hancock-Aurora town-ME30</t>
  </si>
  <si>
    <t>Hancock-Bar Harbor town-ME30</t>
  </si>
  <si>
    <t>Hancock-Blue Hill town-ME30</t>
  </si>
  <si>
    <t>Hancock-Brooklin town-ME30</t>
  </si>
  <si>
    <t>Hancock-Brooksville town-ME30</t>
  </si>
  <si>
    <t>Hancock-Bucksport town-ME30</t>
  </si>
  <si>
    <t>Hancock-Castine town-ME30</t>
  </si>
  <si>
    <t>Hancock-Central Hancock UT-ME30</t>
  </si>
  <si>
    <t>Hancock-Cranberry Isles town-ME30</t>
  </si>
  <si>
    <t>Hancock-Dedham town-ME30</t>
  </si>
  <si>
    <t>Hancock-Deer Isle town-ME30</t>
  </si>
  <si>
    <t>Hancock-East Hancock UT-ME30</t>
  </si>
  <si>
    <t>Hancock-Eastbrook town-ME30</t>
  </si>
  <si>
    <t>Hancock-Ellsworth city-ME30</t>
  </si>
  <si>
    <t>Hancock-Franklin town-ME30</t>
  </si>
  <si>
    <t>Hancock-Frenchboro town-ME30</t>
  </si>
  <si>
    <t>Hancock-Gouldsboro town-ME30</t>
  </si>
  <si>
    <t>Hancock-Great Pond town-ME30</t>
  </si>
  <si>
    <t>Hancock-Hancock town-ME30</t>
  </si>
  <si>
    <t>Hancock-Lamoine town-ME30</t>
  </si>
  <si>
    <t>Hancock-Mariaville town-ME30</t>
  </si>
  <si>
    <t>Hancock-Marshall Island UT-ME30</t>
  </si>
  <si>
    <t>Hancock-Mount Desert town-ME30</t>
  </si>
  <si>
    <t>Hancock-Northwest Hancock UT-ME30</t>
  </si>
  <si>
    <t>Hancock-Orland town-ME30</t>
  </si>
  <si>
    <t>Hancock-Osborn town-ME30</t>
  </si>
  <si>
    <t>Hancock-Otis town-ME30</t>
  </si>
  <si>
    <t>Hancock-Penobscot town-ME30</t>
  </si>
  <si>
    <t>Hancock-Sedgwick town-ME30</t>
  </si>
  <si>
    <t>Hancock-Sorrento town-ME30</t>
  </si>
  <si>
    <t>Hancock-Southwest Harbor town-ME30</t>
  </si>
  <si>
    <t>Hancock-Stonington town-ME30</t>
  </si>
  <si>
    <t>Hancock-Sullivan town-ME30</t>
  </si>
  <si>
    <t>Hancock-Surry town-ME30</t>
  </si>
  <si>
    <t>Hancock-Swans Island town-ME30</t>
  </si>
  <si>
    <t>Hancock-Tremont town-ME30</t>
  </si>
  <si>
    <t>Hancock-Trenton town-ME30</t>
  </si>
  <si>
    <t>Hancock-Verona Island town-ME30</t>
  </si>
  <si>
    <t>Hancock-Waltham town-ME30</t>
  </si>
  <si>
    <t>Hancock-Winter Harbor town-ME30</t>
  </si>
  <si>
    <t>Kennebec-Albion town-ME30</t>
  </si>
  <si>
    <t>Kennebec-Augusta city-ME30</t>
  </si>
  <si>
    <t>Kennebec-Belgrade town-ME30</t>
  </si>
  <si>
    <t>Kennebec-Benton town-ME30</t>
  </si>
  <si>
    <t>Kennebec-Chelsea town-ME30</t>
  </si>
  <si>
    <t>Kennebec-China town-ME30</t>
  </si>
  <si>
    <t>Kennebec-Clinton town-ME30</t>
  </si>
  <si>
    <t>Kennebec-Farmingdale town-ME30</t>
  </si>
  <si>
    <t>Kennebec-Fayette town-ME30</t>
  </si>
  <si>
    <t>Kennebec-Gardiner city-ME30</t>
  </si>
  <si>
    <t>Kennebec-Hallowell city-ME30</t>
  </si>
  <si>
    <t>Kennebec-Litchfield town-ME30</t>
  </si>
  <si>
    <t>Kennebec-Manchester town-ME30</t>
  </si>
  <si>
    <t>Kennebec-Monmouth town-ME30</t>
  </si>
  <si>
    <t>Kennebec-Mount Vernon town-ME30</t>
  </si>
  <si>
    <t>Kennebec-Oakland town-ME30</t>
  </si>
  <si>
    <t>Kennebec-Pittston town-ME30</t>
  </si>
  <si>
    <t>Kennebec-Randolph town-ME30</t>
  </si>
  <si>
    <t>Kennebec-Readfield town-ME30</t>
  </si>
  <si>
    <t>Kennebec-Rome town-ME30</t>
  </si>
  <si>
    <t>Kennebec-Sidney town-ME30</t>
  </si>
  <si>
    <t>Kennebec-Unity UT-ME30</t>
  </si>
  <si>
    <t>Kennebec-Vassalboro town-ME30</t>
  </si>
  <si>
    <t>Kennebec-Vienna town-ME30</t>
  </si>
  <si>
    <t>Kennebec-Waterville city-ME30</t>
  </si>
  <si>
    <t>Kennebec-Wayne town-ME30</t>
  </si>
  <si>
    <t>Kennebec-West Gardiner town-ME30</t>
  </si>
  <si>
    <t>Kennebec-Windsor town-ME30</t>
  </si>
  <si>
    <t>Kennebec-Winslow town-ME30</t>
  </si>
  <si>
    <t>Kennebec-Winthrop town-ME30</t>
  </si>
  <si>
    <t>Knox-Appleton town-ME30</t>
  </si>
  <si>
    <t>Knox-Camden town-ME30</t>
  </si>
  <si>
    <t>Knox-Criehaven UT-ME30</t>
  </si>
  <si>
    <t>Knox-Cushing town-ME30</t>
  </si>
  <si>
    <t>Knox-Friendship town-ME30</t>
  </si>
  <si>
    <t>Knox-Hope town-ME30</t>
  </si>
  <si>
    <t>Knox-Isle au Haut town-ME30</t>
  </si>
  <si>
    <t>Knox-Matinicus Isle plantation-ME30</t>
  </si>
  <si>
    <t>Knox-Muscle Ridge Island UT-ME30</t>
  </si>
  <si>
    <t>Knox-North Haven town-ME30</t>
  </si>
  <si>
    <t>Knox-Owls Head town-ME30</t>
  </si>
  <si>
    <t>Knox-Rockland city-ME30</t>
  </si>
  <si>
    <t>Knox-Rockport town-ME30</t>
  </si>
  <si>
    <t>Knox-South Thomaston town-ME30</t>
  </si>
  <si>
    <t>Knox-St. George town-ME30</t>
  </si>
  <si>
    <t>Knox-Thomaston town-ME30</t>
  </si>
  <si>
    <t>Knox-Union town-ME30</t>
  </si>
  <si>
    <t>Knox-Vinalhaven town-ME30</t>
  </si>
  <si>
    <t>Knox-Warren town-ME30</t>
  </si>
  <si>
    <t>Knox-Washington town-ME30</t>
  </si>
  <si>
    <t>Lincoln-Alna town-ME30</t>
  </si>
  <si>
    <t>Lincoln-Boothbay Harbor town-ME30</t>
  </si>
  <si>
    <t>Lincoln-Boothbay town-ME30</t>
  </si>
  <si>
    <t>Lincoln-Bremen town-ME30</t>
  </si>
  <si>
    <t>Lincoln-Bristol town-ME30</t>
  </si>
  <si>
    <t>Lincoln-Damariscotta town-ME30</t>
  </si>
  <si>
    <t>Lincoln-Dresden town-ME30</t>
  </si>
  <si>
    <t>Lincoln-Edgecomb town-ME30</t>
  </si>
  <si>
    <t>Lincoln-Hibberts gore-ME30</t>
  </si>
  <si>
    <t>Lincoln-Jefferson town-ME30</t>
  </si>
  <si>
    <t>Lincoln-Louds Island UT-ME30</t>
  </si>
  <si>
    <t>Lincoln-Monhegan plantation-ME30</t>
  </si>
  <si>
    <t>Lincoln-Newcastle town-ME30</t>
  </si>
  <si>
    <t>Lincoln-Nobleboro town-ME30</t>
  </si>
  <si>
    <t>Lincoln-Somerville town-ME30</t>
  </si>
  <si>
    <t>Lincoln-South Bristol town-ME30</t>
  </si>
  <si>
    <t>Lincoln-Southport town-ME30</t>
  </si>
  <si>
    <t>Lincoln-Waldoboro town-ME30</t>
  </si>
  <si>
    <t>Lincoln-Westport Island town-ME30</t>
  </si>
  <si>
    <t>Lincoln-Whitefield town-ME30</t>
  </si>
  <si>
    <t>Lincoln-Wiscasset town-ME30</t>
  </si>
  <si>
    <t>Oxford-Andover town-ME30</t>
  </si>
  <si>
    <t>Oxford-Bethel town-ME30</t>
  </si>
  <si>
    <t>Oxford-Brownfield town-ME30</t>
  </si>
  <si>
    <t>Oxford-Buckfield town-ME30</t>
  </si>
  <si>
    <t>Oxford-Byron town-ME30</t>
  </si>
  <si>
    <t>Oxford-Canton town-ME30</t>
  </si>
  <si>
    <t>Oxford-Denmark town-ME30</t>
  </si>
  <si>
    <t>Oxford-Dixfield town-ME30</t>
  </si>
  <si>
    <t>Oxford-Fryeburg town-ME30</t>
  </si>
  <si>
    <t>Oxford-Gilead town-ME30</t>
  </si>
  <si>
    <t>Oxford-Greenwood town-ME30</t>
  </si>
  <si>
    <t>Oxford-Hanover town-ME30</t>
  </si>
  <si>
    <t>Oxford-Hartford town-ME30</t>
  </si>
  <si>
    <t>Oxford-Hebron town-ME30</t>
  </si>
  <si>
    <t>Oxford-Hiram town-ME30</t>
  </si>
  <si>
    <t>Oxford-Lincoln plantation-ME30</t>
  </si>
  <si>
    <t>Oxford-Lovell town-ME30</t>
  </si>
  <si>
    <t>Oxford-Magalloway plantation-ME30</t>
  </si>
  <si>
    <t>Oxford-Mexico town-ME30</t>
  </si>
  <si>
    <t>Oxford-Milton UT-ME30</t>
  </si>
  <si>
    <t>Oxford-Newry town-ME30</t>
  </si>
  <si>
    <t>Oxford-North Oxford UT-ME30</t>
  </si>
  <si>
    <t>Oxford-Norway town-ME30</t>
  </si>
  <si>
    <t>Oxford-Otisfield town-ME30</t>
  </si>
  <si>
    <t>Oxford-Oxford town-ME30</t>
  </si>
  <si>
    <t>Oxford-Paris town-ME30</t>
  </si>
  <si>
    <t>Oxford-Peru town-ME30</t>
  </si>
  <si>
    <t>Oxford-Porter town-ME30</t>
  </si>
  <si>
    <t>Oxford-Roxbury town-ME30</t>
  </si>
  <si>
    <t>Oxford-Rumford town-ME30</t>
  </si>
  <si>
    <t>Oxford-South Oxford UT-ME30</t>
  </si>
  <si>
    <t>Oxford-Stoneham town-ME30</t>
  </si>
  <si>
    <t>Oxford-Stow town-ME30</t>
  </si>
  <si>
    <t>Oxford-Sumner town-ME30</t>
  </si>
  <si>
    <t>Oxford-Sweden town-ME30</t>
  </si>
  <si>
    <t>Oxford-Upton town-ME30</t>
  </si>
  <si>
    <t>Oxford-Waterford town-ME30</t>
  </si>
  <si>
    <t>Oxford-West Paris town-ME30</t>
  </si>
  <si>
    <t>Oxford-Woodstock town-ME30</t>
  </si>
  <si>
    <t>Penobscot-Alton town-ME30</t>
  </si>
  <si>
    <t>Penobscot-Argyle UT-ME30</t>
  </si>
  <si>
    <t>Penobscot-Bangor city-ME30</t>
  </si>
  <si>
    <t>Penobscot-Bradford town-ME30</t>
  </si>
  <si>
    <t>Penobscot-Bradley town-ME30</t>
  </si>
  <si>
    <t>Penobscot-Brewer city-ME30</t>
  </si>
  <si>
    <t>Penobscot-Burlington town-ME30</t>
  </si>
  <si>
    <t>Penobscot-Carmel town-ME30</t>
  </si>
  <si>
    <t>Penobscot-Carroll plantation-ME30</t>
  </si>
  <si>
    <t>Penobscot-Charleston town-ME30</t>
  </si>
  <si>
    <t>Penobscot-Chester town-ME30</t>
  </si>
  <si>
    <t>Penobscot-Clifton town-ME30</t>
  </si>
  <si>
    <t>Penobscot-Corinna town-ME30</t>
  </si>
  <si>
    <t>Penobscot-Corinth town-ME30</t>
  </si>
  <si>
    <t>Penobscot-Dexter town-ME30</t>
  </si>
  <si>
    <t>Penobscot-Dixmont town-ME30</t>
  </si>
  <si>
    <t>Penobscot-Drew plantation-ME30</t>
  </si>
  <si>
    <t>Penobscot-East Central Penobscot UT-ME30</t>
  </si>
  <si>
    <t>Penobscot-East Millinocket town-ME30</t>
  </si>
  <si>
    <t>Penobscot-Eddington town-ME30</t>
  </si>
  <si>
    <t>Penobscot-Edinburg town-ME30</t>
  </si>
  <si>
    <t>Penobscot-Enfield town-ME30</t>
  </si>
  <si>
    <t>Penobscot-Etna town-ME30</t>
  </si>
  <si>
    <t>Penobscot-Exeter town-ME30</t>
  </si>
  <si>
    <t>Penobscot-Garland town-ME30</t>
  </si>
  <si>
    <t>Penobscot-Glenburn town-ME30</t>
  </si>
  <si>
    <t>Penobscot-Greenbush town-ME30</t>
  </si>
  <si>
    <t>Penobscot-Hampden town-ME30</t>
  </si>
  <si>
    <t>Penobscot-Hermon town-ME30</t>
  </si>
  <si>
    <t>Penobscot-Holden town-ME30</t>
  </si>
  <si>
    <t>Penobscot-Howland town-ME30</t>
  </si>
  <si>
    <t>Penobscot-Hudson town-ME30</t>
  </si>
  <si>
    <t>Penobscot-Kenduskeag town-ME30</t>
  </si>
  <si>
    <t>Penobscot-Kingman UT-ME30</t>
  </si>
  <si>
    <t>Penobscot-Lagrange town-ME30</t>
  </si>
  <si>
    <t>Penobscot-Lakeville town-ME30</t>
  </si>
  <si>
    <t>Penobscot-Lee town-ME30</t>
  </si>
  <si>
    <t>Penobscot-Levant town-ME30</t>
  </si>
  <si>
    <t>Penobscot-Lincoln town-ME30</t>
  </si>
  <si>
    <t>Penobscot-Lowell town-ME30</t>
  </si>
  <si>
    <t>Penobscot-Mattawamkeag town-ME30</t>
  </si>
  <si>
    <t>Penobscot-Maxfield town-ME30</t>
  </si>
  <si>
    <t>Penobscot-Medway town-ME30</t>
  </si>
  <si>
    <t>Penobscot-Milford town-ME30</t>
  </si>
  <si>
    <t>Penobscot-Millinocket town-ME30</t>
  </si>
  <si>
    <t>Penobscot-Mount Chase town-ME30</t>
  </si>
  <si>
    <t>Penobscot-Newburgh town-ME30</t>
  </si>
  <si>
    <t>Penobscot-Newport town-ME30</t>
  </si>
  <si>
    <t>Penobscot-North Penobscot UT-ME30</t>
  </si>
  <si>
    <t>Penobscot-Old Town city-ME30</t>
  </si>
  <si>
    <t>Penobscot-Orono town-ME30</t>
  </si>
  <si>
    <t>Penobscot-Orrington town-ME30</t>
  </si>
  <si>
    <t>Penobscot-Passadumkeag town-ME30</t>
  </si>
  <si>
    <t>Penobscot-Patten town-ME30</t>
  </si>
  <si>
    <t>Penobscot-Penobscot Indian Island Reservation-ME30</t>
  </si>
  <si>
    <t>Penobscot-Plymouth town-ME30</t>
  </si>
  <si>
    <t>Penobscot-Prentiss UT-ME30</t>
  </si>
  <si>
    <t>Penobscot-Seboeis plantation-ME30</t>
  </si>
  <si>
    <t>Penobscot-Springfield town-ME30</t>
  </si>
  <si>
    <t>Penobscot-Stacyville town-ME30</t>
  </si>
  <si>
    <t>Penobscot-Stetson town-ME30</t>
  </si>
  <si>
    <t>Penobscot-Twombly UT-ME30</t>
  </si>
  <si>
    <t>Penobscot-Veazie town-ME30</t>
  </si>
  <si>
    <t>Penobscot-Webster plantation-ME30</t>
  </si>
  <si>
    <t>Penobscot-Whitney UT-ME30</t>
  </si>
  <si>
    <t>Penobscot-Winn town-ME30</t>
  </si>
  <si>
    <t>Penobscot-Woodville town-ME30</t>
  </si>
  <si>
    <t>Piscataquis-Abbot town-ME30</t>
  </si>
  <si>
    <t>Piscataquis-Beaver Cove town-ME30</t>
  </si>
  <si>
    <t>Piscataquis-Blanchard UT-ME30</t>
  </si>
  <si>
    <t>Piscataquis-Bowerbank town-ME30</t>
  </si>
  <si>
    <t>Piscataquis-Brownville town-ME30</t>
  </si>
  <si>
    <t>Piscataquis-Dover-Foxcroft town-ME30</t>
  </si>
  <si>
    <t>Piscataquis-Greenville town-ME30</t>
  </si>
  <si>
    <t>Piscataquis-Guilford town-ME30</t>
  </si>
  <si>
    <t>Piscataquis-Kingsbury plantation-ME30</t>
  </si>
  <si>
    <t>Piscataquis-Lake View plantation-ME30</t>
  </si>
  <si>
    <t>Piscataquis-Medford town-ME30</t>
  </si>
  <si>
    <t>Piscataquis-Milo town-ME30</t>
  </si>
  <si>
    <t>Piscataquis-Monson town-ME30</t>
  </si>
  <si>
    <t>Piscataquis-Northeast Piscataquis UT-ME30</t>
  </si>
  <si>
    <t>Piscataquis-Northwest Piscataquis UT-ME30</t>
  </si>
  <si>
    <t>Piscataquis-Parkman town-ME30</t>
  </si>
  <si>
    <t>Piscataquis-Sangerville town-ME30</t>
  </si>
  <si>
    <t>Piscataquis-Sebec town-ME30</t>
  </si>
  <si>
    <t>Piscataquis-Shirley town-ME30</t>
  </si>
  <si>
    <t>Piscataquis-Southeast Piscataquis UT-ME30</t>
  </si>
  <si>
    <t>Piscataquis-Wellington town-ME30</t>
  </si>
  <si>
    <t>Piscataquis-Willimantic town-ME30</t>
  </si>
  <si>
    <t>Sagadahoc-Arrowsic town-ME30</t>
  </si>
  <si>
    <t>Sagadahoc-Bath city-ME30</t>
  </si>
  <si>
    <t>Sagadahoc-Bowdoin town-ME30</t>
  </si>
  <si>
    <t>Sagadahoc-Bowdoinham town-ME30</t>
  </si>
  <si>
    <t>Sagadahoc-Georgetown town-ME30</t>
  </si>
  <si>
    <t>Sagadahoc-Perkins UT-ME30</t>
  </si>
  <si>
    <t>Sagadahoc-Phippsburg town-ME30</t>
  </si>
  <si>
    <t>Sagadahoc-Richmond town-ME30</t>
  </si>
  <si>
    <t>Sagadahoc-Topsham town-ME30</t>
  </si>
  <si>
    <t>Sagadahoc-West Bath town-ME30</t>
  </si>
  <si>
    <t>Sagadahoc-Woolwich town-ME30</t>
  </si>
  <si>
    <t>Somerset-Anson town-ME30</t>
  </si>
  <si>
    <t>Somerset-Athens town-ME30</t>
  </si>
  <si>
    <t>Somerset-Bingham town-ME30</t>
  </si>
  <si>
    <t>Somerset-Brighton plantation-ME30</t>
  </si>
  <si>
    <t>Somerset-Cambridge town-ME30</t>
  </si>
  <si>
    <t>Somerset-Canaan town-ME30</t>
  </si>
  <si>
    <t>Somerset-Caratunk town-ME30</t>
  </si>
  <si>
    <t>Somerset-Central Somerset UT-ME30</t>
  </si>
  <si>
    <t>Somerset-Cornville town-ME30</t>
  </si>
  <si>
    <t>Somerset-Dennistown plantation-ME30</t>
  </si>
  <si>
    <t>Somerset-Detroit town-ME30</t>
  </si>
  <si>
    <t>Somerset-Embden town-ME30</t>
  </si>
  <si>
    <t>Somerset-Fairfield town-ME30</t>
  </si>
  <si>
    <t>Somerset-Harmony town-ME30</t>
  </si>
  <si>
    <t>Somerset-Hartland town-ME30</t>
  </si>
  <si>
    <t>Somerset-Highland plantation-ME30</t>
  </si>
  <si>
    <t>Somerset-Jackman town-ME30</t>
  </si>
  <si>
    <t>Somerset-Madison town-ME30</t>
  </si>
  <si>
    <t>Somerset-Mercer town-ME30</t>
  </si>
  <si>
    <t>Somerset-Moose River town-ME30</t>
  </si>
  <si>
    <t>Somerset-Moscow town-ME30</t>
  </si>
  <si>
    <t>Somerset-New Portland town-ME30</t>
  </si>
  <si>
    <t>Somerset-Norridgewock town-ME30</t>
  </si>
  <si>
    <t>Somerset-Northeast Somerset UT-ME30</t>
  </si>
  <si>
    <t>Somerset-Northwest Somerset UT-ME30</t>
  </si>
  <si>
    <t>Somerset-Palmyra town-ME30</t>
  </si>
  <si>
    <t>Somerset-Pittsfield town-ME30</t>
  </si>
  <si>
    <t>Somerset-Pleasant Ridge plantation-ME30</t>
  </si>
  <si>
    <t>Somerset-Ripley town-ME30</t>
  </si>
  <si>
    <t>Somerset-Seboomook Lake UT-ME30</t>
  </si>
  <si>
    <t>Somerset-Skowhegan town-ME30</t>
  </si>
  <si>
    <t>Somerset-Smithfield town-ME30</t>
  </si>
  <si>
    <t>Somerset-Solon town-ME30</t>
  </si>
  <si>
    <t>Somerset-St. Albans town-ME30</t>
  </si>
  <si>
    <t>Somerset-Starks town-ME30</t>
  </si>
  <si>
    <t>Somerset-The Forks plantation-ME30</t>
  </si>
  <si>
    <t>Somerset-West Forks plantation-ME30</t>
  </si>
  <si>
    <t>Waldo-Belfast city-ME30</t>
  </si>
  <si>
    <t>Waldo-Belmont town-ME30</t>
  </si>
  <si>
    <t>Waldo-Brooks town-ME30</t>
  </si>
  <si>
    <t>Waldo-Burnham town-ME30</t>
  </si>
  <si>
    <t>Waldo-Frankfort town-ME30</t>
  </si>
  <si>
    <t>Waldo-Freedom town-ME30</t>
  </si>
  <si>
    <t>Waldo-Islesboro town-ME30</t>
  </si>
  <si>
    <t>Waldo-Jackson town-ME30</t>
  </si>
  <si>
    <t>Waldo-Knox town-ME30</t>
  </si>
  <si>
    <t>Waldo-Liberty town-ME30</t>
  </si>
  <si>
    <t>Waldo-Lincolnville town-ME30</t>
  </si>
  <si>
    <t>Waldo-Monroe town-ME30</t>
  </si>
  <si>
    <t>Waldo-Montville town-ME30</t>
  </si>
  <si>
    <t>Waldo-Morrill town-ME30</t>
  </si>
  <si>
    <t>Waldo-Northport town-ME30</t>
  </si>
  <si>
    <t>Waldo-Palermo town-ME30</t>
  </si>
  <si>
    <t>Waldo-Prospect town-ME30</t>
  </si>
  <si>
    <t>Waldo-Searsmont town-ME30</t>
  </si>
  <si>
    <t>Waldo-Searsport town-ME30</t>
  </si>
  <si>
    <t>Waldo-Stockton Springs town-ME30</t>
  </si>
  <si>
    <t>Waldo-Swanville town-ME30</t>
  </si>
  <si>
    <t>Waldo-Thorndike town-ME30</t>
  </si>
  <si>
    <t>Waldo-Troy town-ME30</t>
  </si>
  <si>
    <t>Waldo-Unity town-ME30</t>
  </si>
  <si>
    <t>Waldo-Waldo town-ME30</t>
  </si>
  <si>
    <t>Waldo-Winterport town-ME30</t>
  </si>
  <si>
    <t>Washington-Addison town-ME30</t>
  </si>
  <si>
    <t>Washington-Alexander town-ME30</t>
  </si>
  <si>
    <t>Washington-Baileyville town-ME30</t>
  </si>
  <si>
    <t>Washington-Baring plantation-ME30</t>
  </si>
  <si>
    <t>Washington-Beals town-ME30</t>
  </si>
  <si>
    <t>Washington-Beddington town-ME30</t>
  </si>
  <si>
    <t>Washington-Calais city-ME30</t>
  </si>
  <si>
    <t>Washington-Charlotte town-ME30</t>
  </si>
  <si>
    <t>Washington-Cherryfield town-ME30</t>
  </si>
  <si>
    <t>Washington-Codyville plantation-ME30</t>
  </si>
  <si>
    <t>Washington-Columbia Falls town-ME30</t>
  </si>
  <si>
    <t>Washington-Columbia town-ME30</t>
  </si>
  <si>
    <t>Washington-Cooper town-ME30</t>
  </si>
  <si>
    <t>Washington-Crawford town-ME30</t>
  </si>
  <si>
    <t>Washington-Cutler town-ME30</t>
  </si>
  <si>
    <t>Washington-Danforth town-ME30</t>
  </si>
  <si>
    <t>Washington-Deblois town-ME30</t>
  </si>
  <si>
    <t>Washington-Dennysville town-ME30</t>
  </si>
  <si>
    <t>Washington-East Central Washington UT-ME30</t>
  </si>
  <si>
    <t>Washington-East Machias town-ME30</t>
  </si>
  <si>
    <t>Washington-Eastport city-ME30</t>
  </si>
  <si>
    <t>Washington-Grand Lake Stream plantation-ME30</t>
  </si>
  <si>
    <t>Washington-Harrington town-ME30</t>
  </si>
  <si>
    <t>Washington-Jonesboro town-ME30</t>
  </si>
  <si>
    <t>Washington-Jonesport town-ME30</t>
  </si>
  <si>
    <t>Washington-Lubec town-ME30</t>
  </si>
  <si>
    <t>Washington-Machias town-ME30</t>
  </si>
  <si>
    <t>Washington-Machiasport town-ME30</t>
  </si>
  <si>
    <t>Washington-Marshfield town-ME30</t>
  </si>
  <si>
    <t>Washington-Meddybemps town-ME30</t>
  </si>
  <si>
    <t>Washington-Milbridge town-ME30</t>
  </si>
  <si>
    <t>Washington-North Washington UT-ME30</t>
  </si>
  <si>
    <t>Washington-Northfield town-ME30</t>
  </si>
  <si>
    <t>Washington-Passamaquoddy Indian Township Reservation-ME30</t>
  </si>
  <si>
    <t>Washington-Passamaquoddy Pleasant Point Reservation-ME30</t>
  </si>
  <si>
    <t>Washington-Pembroke town-ME30</t>
  </si>
  <si>
    <t>Washington-Perry town-ME30</t>
  </si>
  <si>
    <t>Washington-Princeton town-ME30</t>
  </si>
  <si>
    <t>Washington-Robbinston town-ME30</t>
  </si>
  <si>
    <t>Washington-Roque Bluffs town-ME30</t>
  </si>
  <si>
    <t>Washington-Steuben town-ME30</t>
  </si>
  <si>
    <t>Washington-Talmadge town-ME30</t>
  </si>
  <si>
    <t>Washington-Topsfield town-ME30</t>
  </si>
  <si>
    <t>Washington-Vanceboro town-ME30</t>
  </si>
  <si>
    <t>Washington-Waite town-ME30</t>
  </si>
  <si>
    <t>Washington-Wesley town-ME30</t>
  </si>
  <si>
    <t>Washington-Whiting town-ME30</t>
  </si>
  <si>
    <t>Washington-Whitneyville town-ME30</t>
  </si>
  <si>
    <t>York-Acton town-ME30</t>
  </si>
  <si>
    <t>York-Alfred town-ME30</t>
  </si>
  <si>
    <t>York-Arundel town-ME30</t>
  </si>
  <si>
    <t>York-Berwick town-ME30</t>
  </si>
  <si>
    <t>York-Biddeford city-ME30</t>
  </si>
  <si>
    <t>York-Buxton town-ME30</t>
  </si>
  <si>
    <t>York-Cornish town-ME30</t>
  </si>
  <si>
    <t>York-Dayton town-ME30</t>
  </si>
  <si>
    <t>York-Eliot town-ME30</t>
  </si>
  <si>
    <t>York-Hollis town-ME30</t>
  </si>
  <si>
    <t>York-Kennebunk town-ME30</t>
  </si>
  <si>
    <t>York-Kennebunkport town-ME30</t>
  </si>
  <si>
    <t>York-Kittery town-ME30</t>
  </si>
  <si>
    <t>York-Lebanon town-ME30</t>
  </si>
  <si>
    <t>York-Limerick town-ME30</t>
  </si>
  <si>
    <t>York-Limington town-ME30</t>
  </si>
  <si>
    <t>York-Lyman town-ME30</t>
  </si>
  <si>
    <t>York-Newfield town-ME30</t>
  </si>
  <si>
    <t>York-North Berwick town-ME30</t>
  </si>
  <si>
    <t>York-Ogunquit town-ME30</t>
  </si>
  <si>
    <t>York-Old Orchard Beach town-ME30</t>
  </si>
  <si>
    <t>York-Parsonsfield town-ME30</t>
  </si>
  <si>
    <t>York-Saco city-ME30</t>
  </si>
  <si>
    <t>York-Sanford city-ME30</t>
  </si>
  <si>
    <t>York-Shapleigh town-ME30</t>
  </si>
  <si>
    <t>York-South Berwick town-ME30</t>
  </si>
  <si>
    <t>York-Waterboro town-ME30</t>
  </si>
  <si>
    <t>York-Wells town-ME30</t>
  </si>
  <si>
    <t>York-York town-ME30</t>
  </si>
  <si>
    <t>Allegany-MD30</t>
  </si>
  <si>
    <t>Anne Arundel-MD30</t>
  </si>
  <si>
    <t>Baltimore-MD30</t>
  </si>
  <si>
    <t>Calvert-MD30</t>
  </si>
  <si>
    <t>Caroline-MD30</t>
  </si>
  <si>
    <t>Carroll-MD30</t>
  </si>
  <si>
    <t>Cecil-MD30</t>
  </si>
  <si>
    <t>Charles-MD30</t>
  </si>
  <si>
    <t>Dorchester-MD30</t>
  </si>
  <si>
    <t>Frederick-MD30</t>
  </si>
  <si>
    <t>Garrett-MD30</t>
  </si>
  <si>
    <t>Harford-MD30</t>
  </si>
  <si>
    <t>Howard-MD30</t>
  </si>
  <si>
    <t>Kent-MD30</t>
  </si>
  <si>
    <t>Montgomery-MD30</t>
  </si>
  <si>
    <t>Prince George's-MD30</t>
  </si>
  <si>
    <t>Queen Anne's-MD30</t>
  </si>
  <si>
    <t>St. Mary's-MD30</t>
  </si>
  <si>
    <t>Somerset-MD30</t>
  </si>
  <si>
    <t>Talbot-MD30</t>
  </si>
  <si>
    <t>Washington-MD30</t>
  </si>
  <si>
    <t>Wicomico-MD30</t>
  </si>
  <si>
    <t>Worcester-MD30</t>
  </si>
  <si>
    <t>Baltimore city-MD30</t>
  </si>
  <si>
    <t>Barnstable-Barnstable Town city-MA30</t>
  </si>
  <si>
    <t>Barnstable-Bourne town-MA30</t>
  </si>
  <si>
    <t>Barnstable-Brewster town-MA30</t>
  </si>
  <si>
    <t>Barnstable-Chatham town-MA30</t>
  </si>
  <si>
    <t>Barnstable-Dennis town-MA30</t>
  </si>
  <si>
    <t>Barnstable-Eastham town-MA30</t>
  </si>
  <si>
    <t>Barnstable-Falmouth town-MA30</t>
  </si>
  <si>
    <t>Barnstable-Harwich town-MA30</t>
  </si>
  <si>
    <t>Barnstable-Mashpee town-MA30</t>
  </si>
  <si>
    <t>Barnstable-Orleans town-MA30</t>
  </si>
  <si>
    <t>Barnstable-Provincetown town-MA30</t>
  </si>
  <si>
    <t>Barnstable-Sandwich town-MA30</t>
  </si>
  <si>
    <t>Barnstable-Truro town-MA30</t>
  </si>
  <si>
    <t>Barnstable-Wellfleet town-MA30</t>
  </si>
  <si>
    <t>Barnstable-Yarmouth town-MA30</t>
  </si>
  <si>
    <t>Berkshire-Adams town-MA30</t>
  </si>
  <si>
    <t>Berkshire-Alford town-MA30</t>
  </si>
  <si>
    <t>Berkshire-Becket town-MA30</t>
  </si>
  <si>
    <t>Berkshire-Cheshire town-MA30</t>
  </si>
  <si>
    <t>Berkshire-Clarksburg town-MA30</t>
  </si>
  <si>
    <t>Berkshire-Dalton town-MA30</t>
  </si>
  <si>
    <t>Berkshire-Egremont town-MA30</t>
  </si>
  <si>
    <t>Berkshire-Florida town-MA30</t>
  </si>
  <si>
    <t>Berkshire-Great Barrington town-MA30</t>
  </si>
  <si>
    <t>Berkshire-Hancock town-MA30</t>
  </si>
  <si>
    <t>Berkshire-Hinsdale town-MA30</t>
  </si>
  <si>
    <t>Berkshire-Lanesborough town-MA30</t>
  </si>
  <si>
    <t>Berkshire-Lee town-MA30</t>
  </si>
  <si>
    <t>Berkshire-Lenox town-MA30</t>
  </si>
  <si>
    <t>Berkshire-Monterey town-MA30</t>
  </si>
  <si>
    <t>Berkshire-Mount Washington town-MA30</t>
  </si>
  <si>
    <t>Berkshire-New Ashford town-MA30</t>
  </si>
  <si>
    <t>Berkshire-New Marlborough town-MA30</t>
  </si>
  <si>
    <t>Berkshire-North Adams city-MA30</t>
  </si>
  <si>
    <t>Berkshire-Otis town-MA30</t>
  </si>
  <si>
    <t>Berkshire-Peru town-MA30</t>
  </si>
  <si>
    <t>Berkshire-Pittsfield city-MA30</t>
  </si>
  <si>
    <t>Berkshire-Richmond town-MA30</t>
  </si>
  <si>
    <t>Berkshire-Sandisfield town-MA30</t>
  </si>
  <si>
    <t>Berkshire-Savoy town-MA30</t>
  </si>
  <si>
    <t>Berkshire-Sheffield town-MA30</t>
  </si>
  <si>
    <t>Berkshire-Stockbridge town-MA30</t>
  </si>
  <si>
    <t>Berkshire-Tyringham town-MA30</t>
  </si>
  <si>
    <t>Berkshire-Washington town-MA30</t>
  </si>
  <si>
    <t>Berkshire-West Stockbridge town-MA30</t>
  </si>
  <si>
    <t>Berkshire-Williamstown town-MA30</t>
  </si>
  <si>
    <t>Berkshire-Windsor town-MA30</t>
  </si>
  <si>
    <t>Bristol-Acushnet town-MA30</t>
  </si>
  <si>
    <t>Bristol-Attleboro city-MA30</t>
  </si>
  <si>
    <t>Bristol-Berkley town-MA30</t>
  </si>
  <si>
    <t>Bristol-Dartmouth town-MA30</t>
  </si>
  <si>
    <t>Bristol-Dighton town-MA30</t>
  </si>
  <si>
    <t>Bristol-Easton town-MA30</t>
  </si>
  <si>
    <t>Bristol-Fairhaven town-MA30</t>
  </si>
  <si>
    <t>Bristol-Fall River city-MA30</t>
  </si>
  <si>
    <t>Bristol-Freetown town-MA30</t>
  </si>
  <si>
    <t>Bristol-Mansfield town-MA30</t>
  </si>
  <si>
    <t>Bristol-New Bedford city-MA30</t>
  </si>
  <si>
    <t>Bristol-North Attleborough Town city-MA30</t>
  </si>
  <si>
    <t>Bristol-Norton town-MA30</t>
  </si>
  <si>
    <t>Bristol-Raynham town-MA30</t>
  </si>
  <si>
    <t>Bristol-Rehoboth town-MA30</t>
  </si>
  <si>
    <t>Bristol-Seekonk town-MA30</t>
  </si>
  <si>
    <t>Bristol-Somerset town-MA30</t>
  </si>
  <si>
    <t>Bristol-Swansea town-MA30</t>
  </si>
  <si>
    <t>Bristol-Taunton city-MA30</t>
  </si>
  <si>
    <t>Bristol-Westport town-MA30</t>
  </si>
  <si>
    <t>Dukes-Aquinnah town-MA30</t>
  </si>
  <si>
    <t>Dukes-Chilmark town-MA30</t>
  </si>
  <si>
    <t>Dukes-Edgartown town-MA30</t>
  </si>
  <si>
    <t>Dukes-Gosnold town-MA30</t>
  </si>
  <si>
    <t>Dukes-Oak Bluffs town-MA30</t>
  </si>
  <si>
    <t>Dukes-Tisbury town-MA30</t>
  </si>
  <si>
    <t>Dukes-West Tisbury town-MA30</t>
  </si>
  <si>
    <t>Essex-Amesbury Town city-MA30</t>
  </si>
  <si>
    <t>Essex-Andover town-MA30</t>
  </si>
  <si>
    <t>Essex-Beverly city-MA30</t>
  </si>
  <si>
    <t>Essex-Boxford town-MA30</t>
  </si>
  <si>
    <t>Essex-Danvers town-MA30</t>
  </si>
  <si>
    <t>Essex-Essex town-MA30</t>
  </si>
  <si>
    <t>Essex-Georgetown town-MA30</t>
  </si>
  <si>
    <t>Essex-Gloucester city-MA30</t>
  </si>
  <si>
    <t>Essex-Groveland town-MA30</t>
  </si>
  <si>
    <t>Essex-Hamilton town-MA30</t>
  </si>
  <si>
    <t>Essex-Haverhill city-MA30</t>
  </si>
  <si>
    <t>Essex-Ipswich town-MA30</t>
  </si>
  <si>
    <t>Essex-Lawrence city-MA30</t>
  </si>
  <si>
    <t>Essex-Lynn city-MA30</t>
  </si>
  <si>
    <t>Essex-Lynnfield town-MA30</t>
  </si>
  <si>
    <t>Essex-Manchester-by-the-Sea town-MA30</t>
  </si>
  <si>
    <t>Essex-Marblehead town-MA30</t>
  </si>
  <si>
    <t>Essex-Merrimac town-MA30</t>
  </si>
  <si>
    <t>Essex-Methuen city-MA30</t>
  </si>
  <si>
    <t>Essex-Middleton town-MA30</t>
  </si>
  <si>
    <t>Essex-Nahant town-MA30</t>
  </si>
  <si>
    <t>Essex-Newbury town-MA30</t>
  </si>
  <si>
    <t>Essex-Newburyport city-MA30</t>
  </si>
  <si>
    <t>Essex-North Andover town-MA30</t>
  </si>
  <si>
    <t>Essex-Peabody city-MA30</t>
  </si>
  <si>
    <t>Essex-Rockport town-MA30</t>
  </si>
  <si>
    <t>Essex-Rowley town-MA30</t>
  </si>
  <si>
    <t>Essex-Salem city-MA30</t>
  </si>
  <si>
    <t>Essex-Salisbury town-MA30</t>
  </si>
  <si>
    <t>Essex-Saugus town-MA30</t>
  </si>
  <si>
    <t>Essex-Swampscott town-MA30</t>
  </si>
  <si>
    <t>Essex-Topsfield town-MA30</t>
  </si>
  <si>
    <t>Essex-Wenham town-MA30</t>
  </si>
  <si>
    <t>Essex-West Newbury town-MA30</t>
  </si>
  <si>
    <t>Franklin-Ashfield town-MA30</t>
  </si>
  <si>
    <t>Franklin-Bernardston town-MA30</t>
  </si>
  <si>
    <t>Franklin-Buckland town-MA30</t>
  </si>
  <si>
    <t>Franklin-Charlemont town-MA30</t>
  </si>
  <si>
    <t>Franklin-Colrain town-MA30</t>
  </si>
  <si>
    <t>Franklin-Conway town-MA30</t>
  </si>
  <si>
    <t>Franklin-Deerfield town-MA30</t>
  </si>
  <si>
    <t>Franklin-Erving town-MA30</t>
  </si>
  <si>
    <t>Franklin-Gill town-MA30</t>
  </si>
  <si>
    <t>Franklin-Greenfield city-MA30</t>
  </si>
  <si>
    <t>Franklin-Hawley town-MA30</t>
  </si>
  <si>
    <t>Franklin-Heath town-MA30</t>
  </si>
  <si>
    <t>Franklin-Leverett town-MA30</t>
  </si>
  <si>
    <t>Franklin-Leyden town-MA30</t>
  </si>
  <si>
    <t>Franklin-Monroe town-MA30</t>
  </si>
  <si>
    <t>Franklin-Montague town-MA30</t>
  </si>
  <si>
    <t>Franklin-New Salem town-MA30</t>
  </si>
  <si>
    <t>Franklin-Northfield town-MA30</t>
  </si>
  <si>
    <t>Franklin-Orange town-MA30</t>
  </si>
  <si>
    <t>Franklin-Rowe town-MA30</t>
  </si>
  <si>
    <t>Franklin-Shelburne town-MA30</t>
  </si>
  <si>
    <t>Franklin-Shutesbury town-MA30</t>
  </si>
  <si>
    <t>Franklin-Sunderland town-MA30</t>
  </si>
  <si>
    <t>Franklin-Warwick town-MA30</t>
  </si>
  <si>
    <t>Franklin-Wendell town-MA30</t>
  </si>
  <si>
    <t>Franklin-Whately town-MA30</t>
  </si>
  <si>
    <t>Hampden-Agawam Town city-MA30</t>
  </si>
  <si>
    <t>Hampden-Blandford town-MA30</t>
  </si>
  <si>
    <t>Hampden-Brimfield town-MA30</t>
  </si>
  <si>
    <t>Hampden-Chester town-MA30</t>
  </si>
  <si>
    <t>Hampden-Chicopee city-MA30</t>
  </si>
  <si>
    <t>Hampden-East Longmeadow town-MA30</t>
  </si>
  <si>
    <t>Hampden-Granville town-MA30</t>
  </si>
  <si>
    <t>Hampden-Hampden town-MA30</t>
  </si>
  <si>
    <t>Hampden-Holland town-MA30</t>
  </si>
  <si>
    <t>Hampden-Holyoke city-MA30</t>
  </si>
  <si>
    <t>Hampden-Longmeadow town-MA30</t>
  </si>
  <si>
    <t>Hampden-Ludlow town-MA30</t>
  </si>
  <si>
    <t>Hampden-Monson town-MA30</t>
  </si>
  <si>
    <t>Hampden-Montgomery town-MA30</t>
  </si>
  <si>
    <t>Hampden-Palmer Town city-MA30</t>
  </si>
  <si>
    <t>Hampden-Russell town-MA30</t>
  </si>
  <si>
    <t>Hampden-Southwick town-MA30</t>
  </si>
  <si>
    <t>Hampden-Springfield city-MA30</t>
  </si>
  <si>
    <t>Hampden-Tolland town-MA30</t>
  </si>
  <si>
    <t>Hampden-Wales town-MA30</t>
  </si>
  <si>
    <t>Hampden-West Springfield Town city-MA30</t>
  </si>
  <si>
    <t>Hampden-Westfield city-MA30</t>
  </si>
  <si>
    <t>Hampden-Wilbraham town-MA30</t>
  </si>
  <si>
    <t>Hampshire-Amherst Town city-MA30</t>
  </si>
  <si>
    <t>Hampshire-Belchertown town-MA30</t>
  </si>
  <si>
    <t>Hampshire-Chesterfield town-MA30</t>
  </si>
  <si>
    <t>Hampshire-Cummington town-MA30</t>
  </si>
  <si>
    <t>Hampshire-Easthampton Town city-MA30</t>
  </si>
  <si>
    <t>Hampshire-Goshen town-MA30</t>
  </si>
  <si>
    <t>Hampshire-Granby town-MA30</t>
  </si>
  <si>
    <t>Hampshire-Hadley town-MA30</t>
  </si>
  <si>
    <t>Hampshire-Hatfield town-MA30</t>
  </si>
  <si>
    <t>Hampshire-Huntington town-MA30</t>
  </si>
  <si>
    <t>Hampshire-Middlefield town-MA30</t>
  </si>
  <si>
    <t>Hampshire-Northampton city-MA30</t>
  </si>
  <si>
    <t>Hampshire-Pelham town-MA30</t>
  </si>
  <si>
    <t>Hampshire-Plainfield town-MA30</t>
  </si>
  <si>
    <t>Hampshire-South Hadley town-MA30</t>
  </si>
  <si>
    <t>Hampshire-Southampton town-MA30</t>
  </si>
  <si>
    <t>Hampshire-Ware town-MA30</t>
  </si>
  <si>
    <t>Hampshire-Westhampton town-MA30</t>
  </si>
  <si>
    <t>Hampshire-Williamsburg town-MA30</t>
  </si>
  <si>
    <t>Hampshire-Worthington town-MA30</t>
  </si>
  <si>
    <t>Middlesex-Acton town-MA30</t>
  </si>
  <si>
    <t>Middlesex-Arlington town-MA30</t>
  </si>
  <si>
    <t>Middlesex-Ashby town-MA30</t>
  </si>
  <si>
    <t>Middlesex-Ashland town-MA30</t>
  </si>
  <si>
    <t>Middlesex-Ayer town-MA30</t>
  </si>
  <si>
    <t>Middlesex-Bedford town-MA30</t>
  </si>
  <si>
    <t>Middlesex-Belmont town-MA30</t>
  </si>
  <si>
    <t>Middlesex-Billerica town-MA30</t>
  </si>
  <si>
    <t>Middlesex-Boxborough town-MA30</t>
  </si>
  <si>
    <t>Middlesex-Burlington town-MA30</t>
  </si>
  <si>
    <t>Middlesex-Cambridge city-MA30</t>
  </si>
  <si>
    <t>Middlesex-Carlisle town-MA30</t>
  </si>
  <si>
    <t>Middlesex-Chelmsford town-MA30</t>
  </si>
  <si>
    <t>Middlesex-Concord town-MA30</t>
  </si>
  <si>
    <t>Middlesex-Dracut town-MA30</t>
  </si>
  <si>
    <t>Middlesex-Dunstable town-MA30</t>
  </si>
  <si>
    <t>Middlesex-Everett city-MA30</t>
  </si>
  <si>
    <t>Middlesex-Framingham city-MA30</t>
  </si>
  <si>
    <t>Middlesex-Groton town-MA30</t>
  </si>
  <si>
    <t>Middlesex-Holliston town-MA30</t>
  </si>
  <si>
    <t>Middlesex-Hopkinton town-MA30</t>
  </si>
  <si>
    <t>Middlesex-Hudson town-MA30</t>
  </si>
  <si>
    <t>Middlesex-Lexington town-MA30</t>
  </si>
  <si>
    <t>Middlesex-Lincoln town-MA30</t>
  </si>
  <si>
    <t>Middlesex-Littleton town-MA30</t>
  </si>
  <si>
    <t>Middlesex-Lowell city-MA30</t>
  </si>
  <si>
    <t>Middlesex-Malden city-MA30</t>
  </si>
  <si>
    <t>Middlesex-Marlborough city-MA30</t>
  </si>
  <si>
    <t>Middlesex-Maynard town-MA30</t>
  </si>
  <si>
    <t>Middlesex-Medford city-MA30</t>
  </si>
  <si>
    <t>Middlesex-Melrose city-MA30</t>
  </si>
  <si>
    <t>Middlesex-Natick town-MA30</t>
  </si>
  <si>
    <t>Middlesex-Newton city-MA30</t>
  </si>
  <si>
    <t>Middlesex-North Reading town-MA30</t>
  </si>
  <si>
    <t>Middlesex-Pepperell town-MA30</t>
  </si>
  <si>
    <t>Middlesex-Reading town-MA30</t>
  </si>
  <si>
    <t>Middlesex-Sherborn town-MA30</t>
  </si>
  <si>
    <t>Middlesex-Shirley town-MA30</t>
  </si>
  <si>
    <t>Middlesex-Somerville city-MA30</t>
  </si>
  <si>
    <t>Middlesex-Stoneham town-MA30</t>
  </si>
  <si>
    <t>Middlesex-Stow town-MA30</t>
  </si>
  <si>
    <t>Middlesex-Sudbury town-MA30</t>
  </si>
  <si>
    <t>Middlesex-Tewksbury town-MA30</t>
  </si>
  <si>
    <t>Middlesex-Townsend town-MA30</t>
  </si>
  <si>
    <t>Middlesex-Tyngsborough town-MA30</t>
  </si>
  <si>
    <t>Middlesex-Wakefield town-MA30</t>
  </si>
  <si>
    <t>Middlesex-Waltham city-MA30</t>
  </si>
  <si>
    <t>Middlesex-Watertown city-MA30</t>
  </si>
  <si>
    <t>Middlesex-Wayland town-MA30</t>
  </si>
  <si>
    <t>Middlesex-Westford town-MA30</t>
  </si>
  <si>
    <t>Middlesex-Weston town-MA30</t>
  </si>
  <si>
    <t>Middlesex-Wilmington town-MA30</t>
  </si>
  <si>
    <t>Middlesex-Winchester town-MA30</t>
  </si>
  <si>
    <t>Middlesex-Woburn city-MA30</t>
  </si>
  <si>
    <t>Nantucket-Nantucket town-MA30</t>
  </si>
  <si>
    <t>Norfolk-Avon town-MA30</t>
  </si>
  <si>
    <t>Norfolk-Bellingham town-MA30</t>
  </si>
  <si>
    <t>Norfolk-Braintree Town city-MA30</t>
  </si>
  <si>
    <t>Norfolk-Brookline town-MA30</t>
  </si>
  <si>
    <t>Norfolk-Canton town-MA30</t>
  </si>
  <si>
    <t>Norfolk-Cohasset town-MA30</t>
  </si>
  <si>
    <t>Norfolk-Dedham town-MA30</t>
  </si>
  <si>
    <t>Norfolk-Dover town-MA30</t>
  </si>
  <si>
    <t>Norfolk-Foxborough town-MA30</t>
  </si>
  <si>
    <t>Norfolk-Franklin Town city-MA30</t>
  </si>
  <si>
    <t>Norfolk-Holbrook town-MA30</t>
  </si>
  <si>
    <t>Norfolk-Medfield town-MA30</t>
  </si>
  <si>
    <t>Norfolk-Medway town-MA30</t>
  </si>
  <si>
    <t>Norfolk-Millis town-MA30</t>
  </si>
  <si>
    <t>Norfolk-Milton town-MA30</t>
  </si>
  <si>
    <t>Norfolk-Needham town-MA30</t>
  </si>
  <si>
    <t>Norfolk-Norfolk town-MA30</t>
  </si>
  <si>
    <t>Norfolk-Norwood town-MA30</t>
  </si>
  <si>
    <t>Norfolk-Plainville town-MA30</t>
  </si>
  <si>
    <t>Norfolk-Quincy city-MA30</t>
  </si>
  <si>
    <t>Norfolk-Randolph city-MA30</t>
  </si>
  <si>
    <t>Norfolk-Sharon town-MA30</t>
  </si>
  <si>
    <t>Norfolk-Stoughton town-MA30</t>
  </si>
  <si>
    <t>Norfolk-Walpole town-MA30</t>
  </si>
  <si>
    <t>Norfolk-Wellesley town-MA30</t>
  </si>
  <si>
    <t>Norfolk-Westwood town-MA30</t>
  </si>
  <si>
    <t>Norfolk-Weymouth Town city-MA30</t>
  </si>
  <si>
    <t>Norfolk-Wrentham town-MA30</t>
  </si>
  <si>
    <t>Plymouth-Abington town-MA30</t>
  </si>
  <si>
    <t>Plymouth-Bridgewater city-MA30</t>
  </si>
  <si>
    <t>Plymouth-Brockton city-MA30</t>
  </si>
  <si>
    <t>Plymouth-Carver town-MA30</t>
  </si>
  <si>
    <t>Plymouth-Duxbury town-MA30</t>
  </si>
  <si>
    <t>Plymouth-East Bridgewater town-MA30</t>
  </si>
  <si>
    <t>Plymouth-Halifax town-MA30</t>
  </si>
  <si>
    <t>Plymouth-Hanover town-MA30</t>
  </si>
  <si>
    <t>Plymouth-Hanson town-MA30</t>
  </si>
  <si>
    <t>Plymouth-Hingham town-MA30</t>
  </si>
  <si>
    <t>Plymouth-Hull town-MA30</t>
  </si>
  <si>
    <t>Plymouth-Kingston town-MA30</t>
  </si>
  <si>
    <t>Plymouth-Lakeville town-MA30</t>
  </si>
  <si>
    <t>Plymouth-Marion town-MA30</t>
  </si>
  <si>
    <t>Plymouth-Marshfield town-MA30</t>
  </si>
  <si>
    <t>Plymouth-Mattapoisett town-MA30</t>
  </si>
  <si>
    <t>Plymouth-Middleborough town-MA30</t>
  </si>
  <si>
    <t>Plymouth-Norwell town-MA30</t>
  </si>
  <si>
    <t>Plymouth-Pembroke town-MA30</t>
  </si>
  <si>
    <t>Plymouth-Plymouth town-MA30</t>
  </si>
  <si>
    <t>Plymouth-Plympton town-MA30</t>
  </si>
  <si>
    <t>Plymouth-Rochester town-MA30</t>
  </si>
  <si>
    <t>Plymouth-Rockland town-MA30</t>
  </si>
  <si>
    <t>Plymouth-Scituate town-MA30</t>
  </si>
  <si>
    <t>Plymouth-Wareham town-MA30</t>
  </si>
  <si>
    <t>Plymouth-West Bridgewater town-MA30</t>
  </si>
  <si>
    <t>Plymouth-Whitman town-MA30</t>
  </si>
  <si>
    <t>Suffolk-Boston city-MA30</t>
  </si>
  <si>
    <t>Suffolk-Chelsea city-MA30</t>
  </si>
  <si>
    <t>Suffolk-Revere city-MA30</t>
  </si>
  <si>
    <t>Suffolk-Winthrop Town city-MA30</t>
  </si>
  <si>
    <t>Worcester-Ashburnham town-MA30</t>
  </si>
  <si>
    <t>Worcester-Athol town-MA30</t>
  </si>
  <si>
    <t>Worcester-Auburn town-MA30</t>
  </si>
  <si>
    <t>Worcester-Barre town-MA30</t>
  </si>
  <si>
    <t>Worcester-Berlin town-MA30</t>
  </si>
  <si>
    <t>Worcester-Blackstone town-MA30</t>
  </si>
  <si>
    <t>Worcester-Bolton town-MA30</t>
  </si>
  <si>
    <t>Worcester-Boylston town-MA30</t>
  </si>
  <si>
    <t>Worcester-Brookfield town-MA30</t>
  </si>
  <si>
    <t>Worcester-Charlton town-MA30</t>
  </si>
  <si>
    <t>Worcester-Clinton town-MA30</t>
  </si>
  <si>
    <t>Worcester-Douglas town-MA30</t>
  </si>
  <si>
    <t>Worcester-Dudley town-MA30</t>
  </si>
  <si>
    <t>Worcester-East Brookfield town-MA30</t>
  </si>
  <si>
    <t>Worcester-Fitchburg city-MA30</t>
  </si>
  <si>
    <t>Worcester-Gardner city-MA30</t>
  </si>
  <si>
    <t>Worcester-Grafton town-MA30</t>
  </si>
  <si>
    <t>Worcester-Hardwick town-MA30</t>
  </si>
  <si>
    <t>Worcester-Harvard town-MA30</t>
  </si>
  <si>
    <t>Worcester-Holden town-MA30</t>
  </si>
  <si>
    <t>Worcester-Hopedale town-MA30</t>
  </si>
  <si>
    <t>Worcester-Hubbardston town-MA30</t>
  </si>
  <si>
    <t>Worcester-Lancaster town-MA30</t>
  </si>
  <si>
    <t>Worcester-Leicester town-MA30</t>
  </si>
  <si>
    <t>Worcester-Leominster city-MA30</t>
  </si>
  <si>
    <t>Worcester-Lunenburg town-MA30</t>
  </si>
  <si>
    <t>Worcester-Mendon town-MA30</t>
  </si>
  <si>
    <t>Worcester-Milford town-MA30</t>
  </si>
  <si>
    <t>Worcester-Millbury town-MA30</t>
  </si>
  <si>
    <t>Worcester-Millville town-MA30</t>
  </si>
  <si>
    <t>Worcester-New Braintree town-MA30</t>
  </si>
  <si>
    <t>Worcester-North Brookfield town-MA30</t>
  </si>
  <si>
    <t>Worcester-Northborough town-MA30</t>
  </si>
  <si>
    <t>Worcester-Northbridge town-MA30</t>
  </si>
  <si>
    <t>Worcester-Oakham town-MA30</t>
  </si>
  <si>
    <t>Worcester-Oxford town-MA30</t>
  </si>
  <si>
    <t>Worcester-Paxton town-MA30</t>
  </si>
  <si>
    <t>Worcester-Petersham town-MA30</t>
  </si>
  <si>
    <t>Worcester-Phillipston town-MA30</t>
  </si>
  <si>
    <t>Worcester-Princeton town-MA30</t>
  </si>
  <si>
    <t>Worcester-Royalston town-MA30</t>
  </si>
  <si>
    <t>Worcester-Rutland town-MA30</t>
  </si>
  <si>
    <t>Worcester-Shrewsbury town-MA30</t>
  </si>
  <si>
    <t>Worcester-Southborough town-MA30</t>
  </si>
  <si>
    <t>Worcester-Southbridge Town city-MA30</t>
  </si>
  <si>
    <t>Worcester-Spencer town-MA30</t>
  </si>
  <si>
    <t>Worcester-Sterling town-MA30</t>
  </si>
  <si>
    <t>Worcester-Sturbridge town-MA30</t>
  </si>
  <si>
    <t>Worcester-Sutton town-MA30</t>
  </si>
  <si>
    <t>Worcester-Templeton town-MA30</t>
  </si>
  <si>
    <t>Worcester-Upton town-MA30</t>
  </si>
  <si>
    <t>Worcester-Uxbridge town-MA30</t>
  </si>
  <si>
    <t>Worcester-Warren town-MA30</t>
  </si>
  <si>
    <t>Worcester-Webster town-MA30</t>
  </si>
  <si>
    <t>Worcester-West Boylston town-MA30</t>
  </si>
  <si>
    <t>Worcester-West Brookfield town-MA30</t>
  </si>
  <si>
    <t>Worcester-Westborough town-MA30</t>
  </si>
  <si>
    <t>Worcester-Westminster town-MA30</t>
  </si>
  <si>
    <t>Worcester-Winchendon town-MA30</t>
  </si>
  <si>
    <t>Worcester-Worcester city-MA30</t>
  </si>
  <si>
    <t>Alcona-MI30</t>
  </si>
  <si>
    <t>Alger-MI30</t>
  </si>
  <si>
    <t>Allegan-MI30</t>
  </si>
  <si>
    <t>Alpena-MI30</t>
  </si>
  <si>
    <t>Antrim-MI30</t>
  </si>
  <si>
    <t>Arenac-MI30</t>
  </si>
  <si>
    <t>Baraga-MI30</t>
  </si>
  <si>
    <t>Barry-MI30</t>
  </si>
  <si>
    <t>Bay-MI30</t>
  </si>
  <si>
    <t>Benzie-MI30</t>
  </si>
  <si>
    <t>Berrien-MI30</t>
  </si>
  <si>
    <t>Branch-MI30</t>
  </si>
  <si>
    <t>Calhoun-MI30</t>
  </si>
  <si>
    <t>Cass-MI30</t>
  </si>
  <si>
    <t>Charlevoix-MI30</t>
  </si>
  <si>
    <t>Cheboygan-MI30</t>
  </si>
  <si>
    <t>Chippewa-MI30</t>
  </si>
  <si>
    <t>Clare-MI30</t>
  </si>
  <si>
    <t>Clinton-MI30</t>
  </si>
  <si>
    <t>Crawford-MI30</t>
  </si>
  <si>
    <t>Delta-MI30</t>
  </si>
  <si>
    <t>Dickinson-MI30</t>
  </si>
  <si>
    <t>Eaton-MI30</t>
  </si>
  <si>
    <t>Emmet-MI30</t>
  </si>
  <si>
    <t>Genesee-MI30</t>
  </si>
  <si>
    <t>Gladwin-MI30</t>
  </si>
  <si>
    <t>Gogebic-MI30</t>
  </si>
  <si>
    <t>Grand Traverse-MI30</t>
  </si>
  <si>
    <t>Gratiot-MI30</t>
  </si>
  <si>
    <t>Hillsdale-MI30</t>
  </si>
  <si>
    <t>Houghton-MI30</t>
  </si>
  <si>
    <t>Huron-MI30</t>
  </si>
  <si>
    <t>Ingham-MI30</t>
  </si>
  <si>
    <t>Ionia-MI30</t>
  </si>
  <si>
    <t>Iosco-MI30</t>
  </si>
  <si>
    <t>Iron-MI30</t>
  </si>
  <si>
    <t>Isabella-MI30</t>
  </si>
  <si>
    <t>Jackson-MI30</t>
  </si>
  <si>
    <t>Kalamazoo-MI30</t>
  </si>
  <si>
    <t>Kalkaska-MI30</t>
  </si>
  <si>
    <t>Kent-MI30</t>
  </si>
  <si>
    <t>Keweenaw-MI30</t>
  </si>
  <si>
    <t>Lake-MI30</t>
  </si>
  <si>
    <t>Lapeer-MI30</t>
  </si>
  <si>
    <t>Leelanau-MI30</t>
  </si>
  <si>
    <t>Lenawee-MI30</t>
  </si>
  <si>
    <t>Livingston-MI30</t>
  </si>
  <si>
    <t>Luce-MI30</t>
  </si>
  <si>
    <t>Mackinac-MI30</t>
  </si>
  <si>
    <t>Macomb-MI30</t>
  </si>
  <si>
    <t>Manistee-MI30</t>
  </si>
  <si>
    <t>Marquette-MI30</t>
  </si>
  <si>
    <t>Mason-MI30</t>
  </si>
  <si>
    <t>Mecosta-MI30</t>
  </si>
  <si>
    <t>Menominee-MI30</t>
  </si>
  <si>
    <t>Midland-MI30</t>
  </si>
  <si>
    <t>Missaukee-MI30</t>
  </si>
  <si>
    <t>Monroe-MI30</t>
  </si>
  <si>
    <t>Montcalm-MI30</t>
  </si>
  <si>
    <t>Montmorency-MI30</t>
  </si>
  <si>
    <t>Muskegon-MI30</t>
  </si>
  <si>
    <t>Newaygo-MI30</t>
  </si>
  <si>
    <t>Oakland-MI30</t>
  </si>
  <si>
    <t>Oceana-MI30</t>
  </si>
  <si>
    <t>Ogemaw-MI30</t>
  </si>
  <si>
    <t>Ontonagon-MI30</t>
  </si>
  <si>
    <t>Osceola-MI30</t>
  </si>
  <si>
    <t>Oscoda-MI30</t>
  </si>
  <si>
    <t>Otsego-MI30</t>
  </si>
  <si>
    <t>Ottawa-MI30</t>
  </si>
  <si>
    <t>Presque Isle-MI30</t>
  </si>
  <si>
    <t>Roscommon-MI30</t>
  </si>
  <si>
    <t>Saginaw-MI30</t>
  </si>
  <si>
    <t>St. Clair-MI30</t>
  </si>
  <si>
    <t>St. Joseph-MI30</t>
  </si>
  <si>
    <t>Sanilac-MI30</t>
  </si>
  <si>
    <t>Schoolcraft-MI30</t>
  </si>
  <si>
    <t>Shiawassee-MI30</t>
  </si>
  <si>
    <t>Tuscola-MI30</t>
  </si>
  <si>
    <t>Van Buren-MI30</t>
  </si>
  <si>
    <t>Washtenaw-MI30</t>
  </si>
  <si>
    <t>Wayne-MI30</t>
  </si>
  <si>
    <t>Wexford-MI30</t>
  </si>
  <si>
    <t>Aitkin-MN30</t>
  </si>
  <si>
    <t>Anoka-MN30</t>
  </si>
  <si>
    <t>Becker-MN30</t>
  </si>
  <si>
    <t>Beltrami-MN30</t>
  </si>
  <si>
    <t>Benton-MN30</t>
  </si>
  <si>
    <t>Big Stone-MN30</t>
  </si>
  <si>
    <t>Blue Earth-MN30</t>
  </si>
  <si>
    <t>Brown-MN30</t>
  </si>
  <si>
    <t>Carlton-MN30</t>
  </si>
  <si>
    <t>Carver-MN30</t>
  </si>
  <si>
    <t>Cass-MN30</t>
  </si>
  <si>
    <t>Chippewa-MN30</t>
  </si>
  <si>
    <t>Chisago-MN30</t>
  </si>
  <si>
    <t>Clay-MN30</t>
  </si>
  <si>
    <t>Clearwater-MN30</t>
  </si>
  <si>
    <t>Cook-MN30</t>
  </si>
  <si>
    <t>Cottonwood-MN30</t>
  </si>
  <si>
    <t>Crow Wing-MN30</t>
  </si>
  <si>
    <t>Dakota-MN30</t>
  </si>
  <si>
    <t>Dodge-MN30</t>
  </si>
  <si>
    <t>Douglas-MN30</t>
  </si>
  <si>
    <t>Faribault-MN30</t>
  </si>
  <si>
    <t>Fillmore-MN30</t>
  </si>
  <si>
    <t>Freeborn-MN30</t>
  </si>
  <si>
    <t>Goodhue-MN30</t>
  </si>
  <si>
    <t>Grant-MN30</t>
  </si>
  <si>
    <t>Hennepin-MN30</t>
  </si>
  <si>
    <t>Houston-MN30</t>
  </si>
  <si>
    <t>Hubbard-MN30</t>
  </si>
  <si>
    <t>Isanti-MN30</t>
  </si>
  <si>
    <t>Itasca-MN30</t>
  </si>
  <si>
    <t>Jackson-MN30</t>
  </si>
  <si>
    <t>Kanabec-MN30</t>
  </si>
  <si>
    <t>Kandiyohi-MN30</t>
  </si>
  <si>
    <t>Kittson-MN30</t>
  </si>
  <si>
    <t>Koochiching-MN30</t>
  </si>
  <si>
    <t>Lac qui Parle-MN30</t>
  </si>
  <si>
    <t>Lake-MN30</t>
  </si>
  <si>
    <t>Lake of the Woods-MN30</t>
  </si>
  <si>
    <t>Le Sueur-MN30</t>
  </si>
  <si>
    <t>Lincoln-MN30</t>
  </si>
  <si>
    <t>Lyon-MN30</t>
  </si>
  <si>
    <t>McLeod-MN30</t>
  </si>
  <si>
    <t>Mahnomen-MN30</t>
  </si>
  <si>
    <t>Marshall-MN30</t>
  </si>
  <si>
    <t>Martin-MN30</t>
  </si>
  <si>
    <t>Meeker-MN30</t>
  </si>
  <si>
    <t>Mille Lacs-MN30</t>
  </si>
  <si>
    <t>Morrison-MN30</t>
  </si>
  <si>
    <t>Mower-MN30</t>
  </si>
  <si>
    <t>Murray-MN30</t>
  </si>
  <si>
    <t>Nicollet-MN30</t>
  </si>
  <si>
    <t>Nobles-MN30</t>
  </si>
  <si>
    <t>Norman-MN30</t>
  </si>
  <si>
    <t>Olmsted-MN30</t>
  </si>
  <si>
    <t>Otter Tail-MN30</t>
  </si>
  <si>
    <t>Pennington-MN30</t>
  </si>
  <si>
    <t>Pine-MN30</t>
  </si>
  <si>
    <t>Pipestone-MN30</t>
  </si>
  <si>
    <t>Polk-MN30</t>
  </si>
  <si>
    <t>Pope-MN30</t>
  </si>
  <si>
    <t>Ramsey-MN30</t>
  </si>
  <si>
    <t>Red Lake-MN30</t>
  </si>
  <si>
    <t>Redwood-MN30</t>
  </si>
  <si>
    <t>Renville-MN30</t>
  </si>
  <si>
    <t>Rice-MN30</t>
  </si>
  <si>
    <t>Rock-MN30</t>
  </si>
  <si>
    <t>Roseau-MN30</t>
  </si>
  <si>
    <t>St. Louis-MN30</t>
  </si>
  <si>
    <t>Scott-MN30</t>
  </si>
  <si>
    <t>Sherburne-MN30</t>
  </si>
  <si>
    <t>Sibley-MN30</t>
  </si>
  <si>
    <t>Stearns-MN30</t>
  </si>
  <si>
    <t>Steele-MN30</t>
  </si>
  <si>
    <t>Stevens-MN30</t>
  </si>
  <si>
    <t>Swift-MN30</t>
  </si>
  <si>
    <t>Todd-MN30</t>
  </si>
  <si>
    <t>Traverse-MN30</t>
  </si>
  <si>
    <t>Wabasha-MN30</t>
  </si>
  <si>
    <t>Wadena-MN30</t>
  </si>
  <si>
    <t>Waseca-MN30</t>
  </si>
  <si>
    <t>Washington-MN30</t>
  </si>
  <si>
    <t>Watonwan-MN30</t>
  </si>
  <si>
    <t>Wilkin-MN30</t>
  </si>
  <si>
    <t>Winona-MN30</t>
  </si>
  <si>
    <t>Wright-MN30</t>
  </si>
  <si>
    <t>Yellow Medicine-MN30</t>
  </si>
  <si>
    <t>Adams-MS30</t>
  </si>
  <si>
    <t>Alcorn-MS30</t>
  </si>
  <si>
    <t>Amite-MS30</t>
  </si>
  <si>
    <t>Attala-MS30</t>
  </si>
  <si>
    <t>Benton-MS30</t>
  </si>
  <si>
    <t>Bolivar-MS30</t>
  </si>
  <si>
    <t>Calhoun-MS30</t>
  </si>
  <si>
    <t>Carroll-MS30</t>
  </si>
  <si>
    <t>Chickasaw-MS30</t>
  </si>
  <si>
    <t>Choctaw-MS30</t>
  </si>
  <si>
    <t>Claiborne-MS30</t>
  </si>
  <si>
    <t>Clarke-MS30</t>
  </si>
  <si>
    <t>Clay-MS30</t>
  </si>
  <si>
    <t>Coahoma-MS30</t>
  </si>
  <si>
    <t>Copiah-MS30</t>
  </si>
  <si>
    <t>Covington-MS30</t>
  </si>
  <si>
    <t>DeSoto-MS30</t>
  </si>
  <si>
    <t>Forrest-MS30</t>
  </si>
  <si>
    <t>Franklin-MS30</t>
  </si>
  <si>
    <t>George-MS30</t>
  </si>
  <si>
    <t>Greene-MS30</t>
  </si>
  <si>
    <t>Grenada-MS30</t>
  </si>
  <si>
    <t>Hancock-MS30</t>
  </si>
  <si>
    <t>Harrison-MS30</t>
  </si>
  <si>
    <t>Hinds-MS30</t>
  </si>
  <si>
    <t>Holmes-MS30</t>
  </si>
  <si>
    <t>Humphreys-MS30</t>
  </si>
  <si>
    <t>Issaquena-MS30</t>
  </si>
  <si>
    <t>Itawamba-MS30</t>
  </si>
  <si>
    <t>Jackson-MS30</t>
  </si>
  <si>
    <t>Jasper-MS30</t>
  </si>
  <si>
    <t>Jefferson-MS30</t>
  </si>
  <si>
    <t>Jefferson Davis-MS30</t>
  </si>
  <si>
    <t>Jones-MS30</t>
  </si>
  <si>
    <t>Kemper-MS30</t>
  </si>
  <si>
    <t>Lafayette-MS30</t>
  </si>
  <si>
    <t>Lamar-MS30</t>
  </si>
  <si>
    <t>Lauderdale-MS30</t>
  </si>
  <si>
    <t>Lawrence-MS30</t>
  </si>
  <si>
    <t>Leake-MS30</t>
  </si>
  <si>
    <t>Lee-MS30</t>
  </si>
  <si>
    <t>Leflore-MS30</t>
  </si>
  <si>
    <t>Lincoln-MS30</t>
  </si>
  <si>
    <t>Lowndes-MS30</t>
  </si>
  <si>
    <t>Madison-MS30</t>
  </si>
  <si>
    <t>Marion-MS30</t>
  </si>
  <si>
    <t>Marshall-MS30</t>
  </si>
  <si>
    <t>Monroe-MS30</t>
  </si>
  <si>
    <t>Montgomery-MS30</t>
  </si>
  <si>
    <t>Neshoba-MS30</t>
  </si>
  <si>
    <t>Newton-MS30</t>
  </si>
  <si>
    <t>Noxubee-MS30</t>
  </si>
  <si>
    <t>Oktibbeha-MS30</t>
  </si>
  <si>
    <t>Panola-MS30</t>
  </si>
  <si>
    <t>Pearl River-MS30</t>
  </si>
  <si>
    <t>Perry-MS30</t>
  </si>
  <si>
    <t>Pike-MS30</t>
  </si>
  <si>
    <t>Pontotoc-MS30</t>
  </si>
  <si>
    <t>Prentiss-MS30</t>
  </si>
  <si>
    <t>Quitman-MS30</t>
  </si>
  <si>
    <t>Rankin-MS30</t>
  </si>
  <si>
    <t>Scott-MS30</t>
  </si>
  <si>
    <t>Sharkey-MS30</t>
  </si>
  <si>
    <t>Simpson-MS30</t>
  </si>
  <si>
    <t>Smith-MS30</t>
  </si>
  <si>
    <t>Stone-MS30</t>
  </si>
  <si>
    <t>Sunflower-MS30</t>
  </si>
  <si>
    <t>Tallahatchie-MS30</t>
  </si>
  <si>
    <t>Tate-MS30</t>
  </si>
  <si>
    <t>Tippah-MS30</t>
  </si>
  <si>
    <t>Tishomingo-MS30</t>
  </si>
  <si>
    <t>Tunica-MS30</t>
  </si>
  <si>
    <t>Union-MS30</t>
  </si>
  <si>
    <t>Walthall-MS30</t>
  </si>
  <si>
    <t>Warren-MS30</t>
  </si>
  <si>
    <t>Washington-MS30</t>
  </si>
  <si>
    <t>Wayne-MS30</t>
  </si>
  <si>
    <t>Webster-MS30</t>
  </si>
  <si>
    <t>Wilkinson-MS30</t>
  </si>
  <si>
    <t>Winston-MS30</t>
  </si>
  <si>
    <t>Yalobusha-MS30</t>
  </si>
  <si>
    <t>Yazoo-MS30</t>
  </si>
  <si>
    <t>Adair-MO30</t>
  </si>
  <si>
    <t>Andrew-MO30</t>
  </si>
  <si>
    <t>Atchison-MO30</t>
  </si>
  <si>
    <t>Audrain-MO30</t>
  </si>
  <si>
    <t>Barry-MO30</t>
  </si>
  <si>
    <t>Barton-MO30</t>
  </si>
  <si>
    <t>Bates-MO30</t>
  </si>
  <si>
    <t>Benton-MO30</t>
  </si>
  <si>
    <t>Bollinger-MO30</t>
  </si>
  <si>
    <t>Boone-MO30</t>
  </si>
  <si>
    <t>Buchanan-MO30</t>
  </si>
  <si>
    <t>Butler-MO30</t>
  </si>
  <si>
    <t>Caldwell-MO30</t>
  </si>
  <si>
    <t>Callaway-MO30</t>
  </si>
  <si>
    <t>Camden-MO30</t>
  </si>
  <si>
    <t>Cape Girardeau-MO30</t>
  </si>
  <si>
    <t>Carroll-MO30</t>
  </si>
  <si>
    <t>Carter-MO30</t>
  </si>
  <si>
    <t>Cass-MO30</t>
  </si>
  <si>
    <t>Cedar-MO30</t>
  </si>
  <si>
    <t>Chariton-MO30</t>
  </si>
  <si>
    <t>Christian-MO30</t>
  </si>
  <si>
    <t>Clark-MO30</t>
  </si>
  <si>
    <t>Clay-MO30</t>
  </si>
  <si>
    <t>Clinton-MO30</t>
  </si>
  <si>
    <t>Cole-MO30</t>
  </si>
  <si>
    <t>Cooper-MO30</t>
  </si>
  <si>
    <t>Crawford-MO30</t>
  </si>
  <si>
    <t>Sullivan part-MO30</t>
  </si>
  <si>
    <t>Dade-MO30</t>
  </si>
  <si>
    <t>Dallas-MO30</t>
  </si>
  <si>
    <t>Daviess-MO30</t>
  </si>
  <si>
    <t>DeKalb-MO30</t>
  </si>
  <si>
    <t>Dent-MO30</t>
  </si>
  <si>
    <t>Douglas-MO30</t>
  </si>
  <si>
    <t>Dunklin-MO30</t>
  </si>
  <si>
    <t>Franklin-MO30</t>
  </si>
  <si>
    <t>Gasconade-MO30</t>
  </si>
  <si>
    <t>Gentry-MO30</t>
  </si>
  <si>
    <t>Greene-MO30</t>
  </si>
  <si>
    <t>Grundy-MO30</t>
  </si>
  <si>
    <t>Harrison-MO30</t>
  </si>
  <si>
    <t>Henry-MO30</t>
  </si>
  <si>
    <t>Hickory-MO30</t>
  </si>
  <si>
    <t>Holt-MO30</t>
  </si>
  <si>
    <t>Howard-MO30</t>
  </si>
  <si>
    <t>Howell-MO30</t>
  </si>
  <si>
    <t>Iron-MO30</t>
  </si>
  <si>
    <t>Jackson-MO30</t>
  </si>
  <si>
    <t>Jasper-MO30</t>
  </si>
  <si>
    <t>Jefferson-MO30</t>
  </si>
  <si>
    <t>Johnson-MO30</t>
  </si>
  <si>
    <t>Knox-MO30</t>
  </si>
  <si>
    <t>Laclede-MO30</t>
  </si>
  <si>
    <t>Lafayette-MO30</t>
  </si>
  <si>
    <t>Lawrence-MO30</t>
  </si>
  <si>
    <t>Lewis-MO30</t>
  </si>
  <si>
    <t>Lincoln-MO30</t>
  </si>
  <si>
    <t>Linn-MO30</t>
  </si>
  <si>
    <t>Livingston-MO30</t>
  </si>
  <si>
    <t>McDonald-MO30</t>
  </si>
  <si>
    <t>Macon-MO30</t>
  </si>
  <si>
    <t>Madison-MO30</t>
  </si>
  <si>
    <t>Maries-MO30</t>
  </si>
  <si>
    <t>Marion-MO30</t>
  </si>
  <si>
    <t>Mercer-MO30</t>
  </si>
  <si>
    <t>Miller-MO30</t>
  </si>
  <si>
    <t>Mississippi-MO30</t>
  </si>
  <si>
    <t>Moniteau-MO30</t>
  </si>
  <si>
    <t>Monroe-MO30</t>
  </si>
  <si>
    <t>Montgomery-MO30</t>
  </si>
  <si>
    <t>Morgan-MO30</t>
  </si>
  <si>
    <t>New Madrid-MO30</t>
  </si>
  <si>
    <t>Newton-MO30</t>
  </si>
  <si>
    <t>Nodaway-MO30</t>
  </si>
  <si>
    <t>Oregon-MO30</t>
  </si>
  <si>
    <t>Osage-MO30</t>
  </si>
  <si>
    <t>Ozark-MO30</t>
  </si>
  <si>
    <t>Pemiscot-MO30</t>
  </si>
  <si>
    <t>Perry-MO30</t>
  </si>
  <si>
    <t>Pettis-MO30</t>
  </si>
  <si>
    <t>Phelps-MO30</t>
  </si>
  <si>
    <t>Pike-MO30</t>
  </si>
  <si>
    <t>Platte-MO30</t>
  </si>
  <si>
    <t>Polk-MO30</t>
  </si>
  <si>
    <t>Pulaski-MO30</t>
  </si>
  <si>
    <t>Putnam-MO30</t>
  </si>
  <si>
    <t>Ralls-MO30</t>
  </si>
  <si>
    <t>Randolph-MO30</t>
  </si>
  <si>
    <t>Ray-MO30</t>
  </si>
  <si>
    <t>Reynolds-MO30</t>
  </si>
  <si>
    <t>Ripley-MO30</t>
  </si>
  <si>
    <t>St. Charles-MO30</t>
  </si>
  <si>
    <t>St. Clair-MO30</t>
  </si>
  <si>
    <t>Ste. Genevieve-MO30</t>
  </si>
  <si>
    <t>St. Francois-MO30</t>
  </si>
  <si>
    <t>St. Louis-MO30</t>
  </si>
  <si>
    <t>Saline-MO30</t>
  </si>
  <si>
    <t>Schuyler-MO30</t>
  </si>
  <si>
    <t>Scotland-MO30</t>
  </si>
  <si>
    <t>Scott-MO30</t>
  </si>
  <si>
    <t>Shannon-MO30</t>
  </si>
  <si>
    <t>Shelby-MO30</t>
  </si>
  <si>
    <t>Stoddard-MO30</t>
  </si>
  <si>
    <t>Stone-MO30</t>
  </si>
  <si>
    <t>Sullivan-MO30</t>
  </si>
  <si>
    <t>Taney-MO30</t>
  </si>
  <si>
    <t>Texas-MO30</t>
  </si>
  <si>
    <t>Vernon-MO30</t>
  </si>
  <si>
    <t>Warren-MO30</t>
  </si>
  <si>
    <t>Washington-MO30</t>
  </si>
  <si>
    <t>Wayne-MO30</t>
  </si>
  <si>
    <t>Webster-MO30</t>
  </si>
  <si>
    <t>Worth-MO30</t>
  </si>
  <si>
    <t>Wright-MO30</t>
  </si>
  <si>
    <t>St. Louis city-MO30</t>
  </si>
  <si>
    <t>Beaverhead-MT30</t>
  </si>
  <si>
    <t>Big Horn-MT30</t>
  </si>
  <si>
    <t>Blaine-MT30</t>
  </si>
  <si>
    <t>Broadwater-MT30</t>
  </si>
  <si>
    <t>Carbon-MT30</t>
  </si>
  <si>
    <t>Carter-MT30</t>
  </si>
  <si>
    <t>Cascade-MT30</t>
  </si>
  <si>
    <t>Chouteau-MT30</t>
  </si>
  <si>
    <t>Custer-MT30</t>
  </si>
  <si>
    <t>Daniels-MT30</t>
  </si>
  <si>
    <t>Dawson-MT30</t>
  </si>
  <si>
    <t>Deer Lodge-MT30</t>
  </si>
  <si>
    <t>Fallon-MT30</t>
  </si>
  <si>
    <t>Fergus-MT30</t>
  </si>
  <si>
    <t>Flathead-MT30</t>
  </si>
  <si>
    <t>Gallatin-MT30</t>
  </si>
  <si>
    <t>Garfield-MT30</t>
  </si>
  <si>
    <t>Glacier-MT30</t>
  </si>
  <si>
    <t>Golden Valley-MT30</t>
  </si>
  <si>
    <t>Granite-MT30</t>
  </si>
  <si>
    <t>Hill-MT30</t>
  </si>
  <si>
    <t>Jefferson-MT30</t>
  </si>
  <si>
    <t>Judith Basin-MT30</t>
  </si>
  <si>
    <t>Lake-MT30</t>
  </si>
  <si>
    <t>Lewis and Clark-MT30</t>
  </si>
  <si>
    <t>Liberty-MT30</t>
  </si>
  <si>
    <t>Lincoln-MT30</t>
  </si>
  <si>
    <t>McCone-MT30</t>
  </si>
  <si>
    <t>Madison-MT30</t>
  </si>
  <si>
    <t>Meagher-MT30</t>
  </si>
  <si>
    <t>Mineral-MT30</t>
  </si>
  <si>
    <t>Missoula-MT30</t>
  </si>
  <si>
    <t>Musselshell-MT30</t>
  </si>
  <si>
    <t>Park-MT30</t>
  </si>
  <si>
    <t>Petroleum-MT30</t>
  </si>
  <si>
    <t>Phillips-MT30</t>
  </si>
  <si>
    <t>Pondera-MT30</t>
  </si>
  <si>
    <t>Powder River-MT30</t>
  </si>
  <si>
    <t>Powell-MT30</t>
  </si>
  <si>
    <t>Prairie-MT30</t>
  </si>
  <si>
    <t>Ravalli-MT30</t>
  </si>
  <si>
    <t>Richland-MT30</t>
  </si>
  <si>
    <t>Roosevelt-MT30</t>
  </si>
  <si>
    <t>Rosebud-MT30</t>
  </si>
  <si>
    <t>Sanders-MT30</t>
  </si>
  <si>
    <t>Sheridan-MT30</t>
  </si>
  <si>
    <t>Silver Bow-MT30</t>
  </si>
  <si>
    <t>Stillwater-MT30</t>
  </si>
  <si>
    <t>Sweet Grass-MT30</t>
  </si>
  <si>
    <t>Teton-MT30</t>
  </si>
  <si>
    <t>Toole-MT30</t>
  </si>
  <si>
    <t>Treasure-MT30</t>
  </si>
  <si>
    <t>Valley-MT30</t>
  </si>
  <si>
    <t>Wheatland-MT30</t>
  </si>
  <si>
    <t>Wibaux-MT30</t>
  </si>
  <si>
    <t>Yellowstone-MT30</t>
  </si>
  <si>
    <t>Adams-NE30</t>
  </si>
  <si>
    <t>Antelope-NE30</t>
  </si>
  <si>
    <t>Arthur-NE30</t>
  </si>
  <si>
    <t>Banner-NE30</t>
  </si>
  <si>
    <t>Blaine-NE30</t>
  </si>
  <si>
    <t>Boone-NE30</t>
  </si>
  <si>
    <t>Box Butte-NE30</t>
  </si>
  <si>
    <t>Boyd-NE30</t>
  </si>
  <si>
    <t>Brown-NE30</t>
  </si>
  <si>
    <t>Buffalo-NE30</t>
  </si>
  <si>
    <t>Burt-NE30</t>
  </si>
  <si>
    <t>Butler-NE30</t>
  </si>
  <si>
    <t>Cass-NE30</t>
  </si>
  <si>
    <t>Cedar-NE30</t>
  </si>
  <si>
    <t>Chase-NE30</t>
  </si>
  <si>
    <t>Cherry-NE30</t>
  </si>
  <si>
    <t>Cheyenne-NE30</t>
  </si>
  <si>
    <t>Clay-NE30</t>
  </si>
  <si>
    <t>Colfax-NE30</t>
  </si>
  <si>
    <t>Cuming-NE30</t>
  </si>
  <si>
    <t>Custer-NE30</t>
  </si>
  <si>
    <t>Dakota-NE30</t>
  </si>
  <si>
    <t>Dawes-NE30</t>
  </si>
  <si>
    <t>Dawson-NE30</t>
  </si>
  <si>
    <t>Deuel-NE30</t>
  </si>
  <si>
    <t>Dixon-NE30</t>
  </si>
  <si>
    <t>Dodge-NE30</t>
  </si>
  <si>
    <t>Douglas-NE30</t>
  </si>
  <si>
    <t>Dundy-NE30</t>
  </si>
  <si>
    <t>Fillmore-NE30</t>
  </si>
  <si>
    <t>Franklin-NE30</t>
  </si>
  <si>
    <t>Frontier-NE30</t>
  </si>
  <si>
    <t>Furnas-NE30</t>
  </si>
  <si>
    <t>Gage-NE30</t>
  </si>
  <si>
    <t>Garden-NE30</t>
  </si>
  <si>
    <t>Garfield-NE30</t>
  </si>
  <si>
    <t>Gosper-NE30</t>
  </si>
  <si>
    <t>Grant-NE30</t>
  </si>
  <si>
    <t>Greeley-NE30</t>
  </si>
  <si>
    <t>Hall-NE30</t>
  </si>
  <si>
    <t>Hamilton-NE30</t>
  </si>
  <si>
    <t>Harlan-NE30</t>
  </si>
  <si>
    <t>Hayes-NE30</t>
  </si>
  <si>
    <t>Hitchcock-NE30</t>
  </si>
  <si>
    <t>Holt-NE30</t>
  </si>
  <si>
    <t>Hooker-NE30</t>
  </si>
  <si>
    <t>Howard-NE30</t>
  </si>
  <si>
    <t>Jefferson-NE30</t>
  </si>
  <si>
    <t>Johnson-NE30</t>
  </si>
  <si>
    <t>Kearney-NE30</t>
  </si>
  <si>
    <t>Keith-NE30</t>
  </si>
  <si>
    <t>Keya Paha-NE30</t>
  </si>
  <si>
    <t>Kimball-NE30</t>
  </si>
  <si>
    <t>Knox-NE30</t>
  </si>
  <si>
    <t>Lancaster-NE30</t>
  </si>
  <si>
    <t>Lincoln-NE30</t>
  </si>
  <si>
    <t>Logan-NE30</t>
  </si>
  <si>
    <t>Loup-NE30</t>
  </si>
  <si>
    <t>McPherson-NE30</t>
  </si>
  <si>
    <t>Madison-NE30</t>
  </si>
  <si>
    <t>Merrick-NE30</t>
  </si>
  <si>
    <t>Morrill-NE30</t>
  </si>
  <si>
    <t>Nance-NE30</t>
  </si>
  <si>
    <t>Nemaha-NE30</t>
  </si>
  <si>
    <t>Nuckolls-NE30</t>
  </si>
  <si>
    <t>Otoe-NE30</t>
  </si>
  <si>
    <t>Pawnee-NE30</t>
  </si>
  <si>
    <t>Perkins-NE30</t>
  </si>
  <si>
    <t>Phelps-NE30</t>
  </si>
  <si>
    <t>Pierce-NE30</t>
  </si>
  <si>
    <t>Platte-NE30</t>
  </si>
  <si>
    <t>Polk-NE30</t>
  </si>
  <si>
    <t>Red Willow-NE30</t>
  </si>
  <si>
    <t>Richardson-NE30</t>
  </si>
  <si>
    <t>Rock-NE30</t>
  </si>
  <si>
    <t>Saline-NE30</t>
  </si>
  <si>
    <t>Sarpy-NE30</t>
  </si>
  <si>
    <t>Saunders-NE30</t>
  </si>
  <si>
    <t>Scotts Bluff-NE30</t>
  </si>
  <si>
    <t>Seward-NE30</t>
  </si>
  <si>
    <t>Sheridan-NE30</t>
  </si>
  <si>
    <t>Sherman-NE30</t>
  </si>
  <si>
    <t>Sioux-NE30</t>
  </si>
  <si>
    <t>Stanton-NE30</t>
  </si>
  <si>
    <t>Thayer-NE30</t>
  </si>
  <si>
    <t>Thomas-NE30</t>
  </si>
  <si>
    <t>Thurston-NE30</t>
  </si>
  <si>
    <t>Valley-NE30</t>
  </si>
  <si>
    <t>Washington-NE30</t>
  </si>
  <si>
    <t>Wayne-NE30</t>
  </si>
  <si>
    <t>Webster-NE30</t>
  </si>
  <si>
    <t>Wheeler-NE30</t>
  </si>
  <si>
    <t>York-NE30</t>
  </si>
  <si>
    <t>Churchill-NV30</t>
  </si>
  <si>
    <t>Clark-NV30</t>
  </si>
  <si>
    <t>Douglas-NV30</t>
  </si>
  <si>
    <t>Elko-NV30</t>
  </si>
  <si>
    <t>Esmeralda-NV30</t>
  </si>
  <si>
    <t>Eureka-NV30</t>
  </si>
  <si>
    <t>Humboldt-NV30</t>
  </si>
  <si>
    <t>Lander-NV30</t>
  </si>
  <si>
    <t>Lincoln-NV30</t>
  </si>
  <si>
    <t>Lyon-NV30</t>
  </si>
  <si>
    <t>Mineral-NV30</t>
  </si>
  <si>
    <t>Nye-NV30</t>
  </si>
  <si>
    <t>Pershing-NV30</t>
  </si>
  <si>
    <t>Storey-NV30</t>
  </si>
  <si>
    <t>Washoe-NV30</t>
  </si>
  <si>
    <t>White Pine-NV30</t>
  </si>
  <si>
    <t>Carson City-NV30</t>
  </si>
  <si>
    <t>Belknap-Alton town-NH30</t>
  </si>
  <si>
    <t>Belknap-Barnstead town-NH30</t>
  </si>
  <si>
    <t>Belknap-Belmont town-NH30</t>
  </si>
  <si>
    <t>Belknap-Center Harbor town-NH30</t>
  </si>
  <si>
    <t>Belknap-Gilford town-NH30</t>
  </si>
  <si>
    <t>Belknap-Gilmanton town-NH30</t>
  </si>
  <si>
    <t>Belknap-Laconia city-NH30</t>
  </si>
  <si>
    <t>Belknap-Meredith town-NH30</t>
  </si>
  <si>
    <t>Belknap-New Hampton town-NH30</t>
  </si>
  <si>
    <t>Belknap-Sanbornton town-NH30</t>
  </si>
  <si>
    <t>Belknap-Tilton town-NH30</t>
  </si>
  <si>
    <t>Carroll-Albany town-NH30</t>
  </si>
  <si>
    <t>Carroll-Bartlett town-NH30</t>
  </si>
  <si>
    <t>Carroll-Brookfield town-NH30</t>
  </si>
  <si>
    <t>Carroll-Chatham town-NH30</t>
  </si>
  <si>
    <t>Carroll-Conway town-NH30</t>
  </si>
  <si>
    <t>Carroll-Eaton town-NH30</t>
  </si>
  <si>
    <t>Carroll-Effingham town-NH30</t>
  </si>
  <si>
    <t>Carroll-Freedom town-NH30</t>
  </si>
  <si>
    <t>Carroll-Hale's location-NH30</t>
  </si>
  <si>
    <t>Carroll-Hart's Location town-NH30</t>
  </si>
  <si>
    <t>Carroll-Jackson town-NH30</t>
  </si>
  <si>
    <t>Carroll-Madison town-NH30</t>
  </si>
  <si>
    <t>Carroll-Moultonborough town-NH30</t>
  </si>
  <si>
    <t>Carroll-Ossipee town-NH30</t>
  </si>
  <si>
    <t>Carroll-Sandwich town-NH30</t>
  </si>
  <si>
    <t>Carroll-Tamworth town-NH30</t>
  </si>
  <si>
    <t>Carroll-Tuftonboro town-NH30</t>
  </si>
  <si>
    <t>Carroll-Wakefield town-NH30</t>
  </si>
  <si>
    <t>Carroll-Wolfeboro town-NH30</t>
  </si>
  <si>
    <t>Cheshire-Alstead town-NH30</t>
  </si>
  <si>
    <t>Cheshire-Chesterfield town-NH30</t>
  </si>
  <si>
    <t>Cheshire-Dublin town-NH30</t>
  </si>
  <si>
    <t>Cheshire-Fitzwilliam town-NH30</t>
  </si>
  <si>
    <t>Cheshire-Gilsum town-NH30</t>
  </si>
  <si>
    <t>Cheshire-Harrisville town-NH30</t>
  </si>
  <si>
    <t>Cheshire-Hinsdale town-NH30</t>
  </si>
  <si>
    <t>Cheshire-Jaffrey town-NH30</t>
  </si>
  <si>
    <t>Cheshire-Keene city-NH30</t>
  </si>
  <si>
    <t>Cheshire-Marlborough town-NH30</t>
  </si>
  <si>
    <t>Cheshire-Marlow town-NH30</t>
  </si>
  <si>
    <t>Cheshire-Nelson town-NH30</t>
  </si>
  <si>
    <t>Cheshire-Richmond town-NH30</t>
  </si>
  <si>
    <t>Cheshire-Rindge town-NH30</t>
  </si>
  <si>
    <t>Cheshire-Roxbury town-NH30</t>
  </si>
  <si>
    <t>Cheshire-Stoddard town-NH30</t>
  </si>
  <si>
    <t>Cheshire-Sullivan town-NH30</t>
  </si>
  <si>
    <t>Cheshire-Surry town-NH30</t>
  </si>
  <si>
    <t>Cheshire-Swanzey town-NH30</t>
  </si>
  <si>
    <t>Cheshire-Troy town-NH30</t>
  </si>
  <si>
    <t>Cheshire-Walpole town-NH30</t>
  </si>
  <si>
    <t>Cheshire-Westmoreland town-NH30</t>
  </si>
  <si>
    <t>Cheshire-Winchester town-NH30</t>
  </si>
  <si>
    <t>Coos-Atkinson and Gilmanton Academy grant-NH30</t>
  </si>
  <si>
    <t>Coos-Beans grant-NH30</t>
  </si>
  <si>
    <t>Coos-Beans purchase-NH30</t>
  </si>
  <si>
    <t>Coos-Berlin city-NH30</t>
  </si>
  <si>
    <t>Coos-Cambridge township-NH30</t>
  </si>
  <si>
    <t>Coos-Carroll town-NH30</t>
  </si>
  <si>
    <t>Coos-Chandlers purchase-NH30</t>
  </si>
  <si>
    <t>Coos-Clarksville town-NH30</t>
  </si>
  <si>
    <t>Coos-Colebrook town-NH30</t>
  </si>
  <si>
    <t>Coos-Columbia town-NH30</t>
  </si>
  <si>
    <t>Coos-Crawfords purchase-NH30</t>
  </si>
  <si>
    <t>Coos-Cutts grant-NH30</t>
  </si>
  <si>
    <t>Coos-Dalton town-NH30</t>
  </si>
  <si>
    <t>Coos-Dixs grant-NH30</t>
  </si>
  <si>
    <t>Coos-Dixville township-NH30</t>
  </si>
  <si>
    <t>Coos-Dummer town-NH30</t>
  </si>
  <si>
    <t>Coos-Errol town-NH30</t>
  </si>
  <si>
    <t>Coos-Ervings location-NH30</t>
  </si>
  <si>
    <t>Coos-Gorham town-NH30</t>
  </si>
  <si>
    <t>Coos-Greens grant-NH30</t>
  </si>
  <si>
    <t>Coos-Hadleys purchase-NH30</t>
  </si>
  <si>
    <t>Coos-Jefferson town-NH30</t>
  </si>
  <si>
    <t>Coos-Kilkenny township-NH30</t>
  </si>
  <si>
    <t>Coos-Lancaster town-NH30</t>
  </si>
  <si>
    <t>Coos-Low and Burbanks grant-NH30</t>
  </si>
  <si>
    <t>Coos-Martins location-NH30</t>
  </si>
  <si>
    <t>Coos-Milan town-NH30</t>
  </si>
  <si>
    <t>Coos-Millsfield township-NH30</t>
  </si>
  <si>
    <t>Coos-Northumberland town-NH30</t>
  </si>
  <si>
    <t>Coos-Odell township-NH30</t>
  </si>
  <si>
    <t>Coos-Pinkhams grant-NH30</t>
  </si>
  <si>
    <t>Coos-Pittsburg town-NH30</t>
  </si>
  <si>
    <t>Coos-Randolph town-NH30</t>
  </si>
  <si>
    <t>Coos-Sargents purchase-NH30</t>
  </si>
  <si>
    <t>Coos-Second College grant-NH30</t>
  </si>
  <si>
    <t>Coos-Shelburne town-NH30</t>
  </si>
  <si>
    <t>Coos-Stark town-NH30</t>
  </si>
  <si>
    <t>Coos-Stewartstown town-NH30</t>
  </si>
  <si>
    <t>Coos-Stratford town-NH30</t>
  </si>
  <si>
    <t>Coos-Success township-NH30</t>
  </si>
  <si>
    <t>Coos-Thompson and Meserves purchase-NH30</t>
  </si>
  <si>
    <t>Coos-Wentworth location-NH30</t>
  </si>
  <si>
    <t>Coos-Whitefield town-NH30</t>
  </si>
  <si>
    <t>Grafton-Alexandria town-NH30</t>
  </si>
  <si>
    <t>Grafton-Ashland town-NH30</t>
  </si>
  <si>
    <t>Grafton-Bath town-NH30</t>
  </si>
  <si>
    <t>Grafton-Benton town-NH30</t>
  </si>
  <si>
    <t>Grafton-Bethlehem town-NH30</t>
  </si>
  <si>
    <t>Grafton-Bridgewater town-NH30</t>
  </si>
  <si>
    <t>Grafton-Bristol town-NH30</t>
  </si>
  <si>
    <t>Grafton-Campton town-NH30</t>
  </si>
  <si>
    <t>Grafton-Canaan town-NH30</t>
  </si>
  <si>
    <t>Grafton-Dorchester town-NH30</t>
  </si>
  <si>
    <t>Grafton-Easton town-NH30</t>
  </si>
  <si>
    <t>Grafton-Ellsworth town-NH30</t>
  </si>
  <si>
    <t>Grafton-Enfield town-NH30</t>
  </si>
  <si>
    <t>Grafton-Franconia town-NH30</t>
  </si>
  <si>
    <t>Grafton-Grafton town-NH30</t>
  </si>
  <si>
    <t>Grafton-Groton town-NH30</t>
  </si>
  <si>
    <t>Grafton-Hanover town-NH30</t>
  </si>
  <si>
    <t>Grafton-Haverhill town-NH30</t>
  </si>
  <si>
    <t>Grafton-Hebron town-NH30</t>
  </si>
  <si>
    <t>Grafton-Holderness town-NH30</t>
  </si>
  <si>
    <t>Grafton-Landaff town-NH30</t>
  </si>
  <si>
    <t>Grafton-Lebanon city-NH30</t>
  </si>
  <si>
    <t>Grafton-Lincoln town-NH30</t>
  </si>
  <si>
    <t>Grafton-Lisbon town-NH30</t>
  </si>
  <si>
    <t>Grafton-Littleton town-NH30</t>
  </si>
  <si>
    <t>Grafton-Livermore town-NH30</t>
  </si>
  <si>
    <t>Grafton-Lyman town-NH30</t>
  </si>
  <si>
    <t>Grafton-Lyme town-NH30</t>
  </si>
  <si>
    <t>Grafton-Monroe town-NH30</t>
  </si>
  <si>
    <t>Grafton-Orange town-NH30</t>
  </si>
  <si>
    <t>Grafton-Orford town-NH30</t>
  </si>
  <si>
    <t>Grafton-Piermont town-NH30</t>
  </si>
  <si>
    <t>Grafton-Plymouth town-NH30</t>
  </si>
  <si>
    <t>Grafton-Rumney town-NH30</t>
  </si>
  <si>
    <t>Grafton-Sugar Hill town-NH30</t>
  </si>
  <si>
    <t>Grafton-Thornton town-NH30</t>
  </si>
  <si>
    <t>Grafton-Warren town-NH30</t>
  </si>
  <si>
    <t>Grafton-Waterville Valley town-NH30</t>
  </si>
  <si>
    <t>Grafton-Wentworth town-NH30</t>
  </si>
  <si>
    <t>Grafton-Woodstock town-NH30</t>
  </si>
  <si>
    <t>Hillsborough-Amherst town-NH30</t>
  </si>
  <si>
    <t>Hillsborough-Antrim town-NH30</t>
  </si>
  <si>
    <t>Hillsborough-Bedford town-NH30</t>
  </si>
  <si>
    <t>Hillsborough-Bennington town-NH30</t>
  </si>
  <si>
    <t>Hillsborough-Brookline town-NH30</t>
  </si>
  <si>
    <t>Hillsborough-Deering town-NH30</t>
  </si>
  <si>
    <t>Hillsborough-Francestown town-NH30</t>
  </si>
  <si>
    <t>Hillsborough-Goffstown town-NH30</t>
  </si>
  <si>
    <t>Hillsborough-Greenfield town-NH30</t>
  </si>
  <si>
    <t>Hillsborough-Greenville town-NH30</t>
  </si>
  <si>
    <t>Hillsborough-Hancock town-NH30</t>
  </si>
  <si>
    <t>Hillsborough-Hillsborough town-NH30</t>
  </si>
  <si>
    <t>Hillsborough-Hollis town-NH30</t>
  </si>
  <si>
    <t>Hillsborough-Hudson town-NH30</t>
  </si>
  <si>
    <t>Hillsborough-Litchfield town-NH30</t>
  </si>
  <si>
    <t>Hillsborough-Lyndeborough town-NH30</t>
  </si>
  <si>
    <t>Hillsborough-Manchester city-NH30</t>
  </si>
  <si>
    <t>Hillsborough-Mason town-NH30</t>
  </si>
  <si>
    <t>Hillsborough-Merrimack town-NH30</t>
  </si>
  <si>
    <t>Hillsborough-Milford town-NH30</t>
  </si>
  <si>
    <t>Hillsborough-Mont Vernon town-NH30</t>
  </si>
  <si>
    <t>Hillsborough-Nashua city-NH30</t>
  </si>
  <si>
    <t>Hillsborough-New Boston town-NH30</t>
  </si>
  <si>
    <t>Hillsborough-New Ipswich town-NH30</t>
  </si>
  <si>
    <t>Hillsborough-Pelham town-NH30</t>
  </si>
  <si>
    <t>Hillsborough-Peterborough town-NH30</t>
  </si>
  <si>
    <t>Hillsborough-Sharon town-NH30</t>
  </si>
  <si>
    <t>Hillsborough-Temple town-NH30</t>
  </si>
  <si>
    <t>Hillsborough-Weare town-NH30</t>
  </si>
  <si>
    <t>Hillsborough-Wilton town-NH30</t>
  </si>
  <si>
    <t>Hillsborough-Windsor town-NH30</t>
  </si>
  <si>
    <t>Merrimack-Allenstown town-NH30</t>
  </si>
  <si>
    <t>Merrimack-Andover town-NH30</t>
  </si>
  <si>
    <t>Merrimack-Boscawen town-NH30</t>
  </si>
  <si>
    <t>Merrimack-Bow town-NH30</t>
  </si>
  <si>
    <t>Merrimack-Bradford town-NH30</t>
  </si>
  <si>
    <t>Merrimack-Canterbury town-NH30</t>
  </si>
  <si>
    <t>Merrimack-Chichester town-NH30</t>
  </si>
  <si>
    <t>Merrimack-Concord city-NH30</t>
  </si>
  <si>
    <t>Merrimack-Danbury town-NH30</t>
  </si>
  <si>
    <t>Merrimack-Dunbarton town-NH30</t>
  </si>
  <si>
    <t>Merrimack-Epsom town-NH30</t>
  </si>
  <si>
    <t>Merrimack-Franklin city-NH30</t>
  </si>
  <si>
    <t>Merrimack-Henniker town-NH30</t>
  </si>
  <si>
    <t>Merrimack-Hill town-NH30</t>
  </si>
  <si>
    <t>Merrimack-Hooksett town-NH30</t>
  </si>
  <si>
    <t>Merrimack-Hopkinton town-NH30</t>
  </si>
  <si>
    <t>Merrimack-Loudon town-NH30</t>
  </si>
  <si>
    <t>Merrimack-New London town-NH30</t>
  </si>
  <si>
    <t>Merrimack-Newbury town-NH30</t>
  </si>
  <si>
    <t>Merrimack-Northfield town-NH30</t>
  </si>
  <si>
    <t>Merrimack-Pembroke town-NH30</t>
  </si>
  <si>
    <t>Merrimack-Pittsfield town-NH30</t>
  </si>
  <si>
    <t>Merrimack-Salisbury town-NH30</t>
  </si>
  <si>
    <t>Merrimack-Sutton town-NH30</t>
  </si>
  <si>
    <t>Merrimack-Warner town-NH30</t>
  </si>
  <si>
    <t>Merrimack-Webster town-NH30</t>
  </si>
  <si>
    <t>Merrimack-Wilmot town-NH30</t>
  </si>
  <si>
    <t>Rockingham-Atkinson town-NH30</t>
  </si>
  <si>
    <t>Rockingham-Auburn town-NH30</t>
  </si>
  <si>
    <t>Rockingham-Brentwood town-NH30</t>
  </si>
  <si>
    <t>Rockingham-Candia town-NH30</t>
  </si>
  <si>
    <t>Rockingham-Chester town-NH30</t>
  </si>
  <si>
    <t>Rockingham-Danville town-NH30</t>
  </si>
  <si>
    <t>Rockingham-Deerfield town-NH30</t>
  </si>
  <si>
    <t>Rockingham-Derry town-NH30</t>
  </si>
  <si>
    <t>Rockingham-East Kingston town-NH30</t>
  </si>
  <si>
    <t>Rockingham-Epping town-NH30</t>
  </si>
  <si>
    <t>Rockingham-Exeter town-NH30</t>
  </si>
  <si>
    <t>Rockingham-Fremont town-NH30</t>
  </si>
  <si>
    <t>Rockingham-Greenland town-NH30</t>
  </si>
  <si>
    <t>Rockingham-Hampstead town-NH30</t>
  </si>
  <si>
    <t>Rockingham-Hampton Falls town-NH30</t>
  </si>
  <si>
    <t>Rockingham-Hampton town-NH30</t>
  </si>
  <si>
    <t>Rockingham-Kensington town-NH30</t>
  </si>
  <si>
    <t>Rockingham-Kingston town-NH30</t>
  </si>
  <si>
    <t>Rockingham-Londonderry town-NH30</t>
  </si>
  <si>
    <t>Rockingham-New Castle town-NH30</t>
  </si>
  <si>
    <t>Rockingham-Newfields town-NH30</t>
  </si>
  <si>
    <t>Rockingham-Newington town-NH30</t>
  </si>
  <si>
    <t>Rockingham-Newmarket town-NH30</t>
  </si>
  <si>
    <t>Rockingham-Newton town-NH30</t>
  </si>
  <si>
    <t>Rockingham-North Hampton town-NH30</t>
  </si>
  <si>
    <t>Rockingham-Northwood town-NH30</t>
  </si>
  <si>
    <t>Rockingham-Nottingham town-NH30</t>
  </si>
  <si>
    <t>Rockingham-Plaistow town-NH30</t>
  </si>
  <si>
    <t>Rockingham-Portsmouth city-NH30</t>
  </si>
  <si>
    <t>Rockingham-Raymond town-NH30</t>
  </si>
  <si>
    <t>Rockingham-Rye town-NH30</t>
  </si>
  <si>
    <t>Rockingham-Salem town-NH30</t>
  </si>
  <si>
    <t>Rockingham-Sandown town-NH30</t>
  </si>
  <si>
    <t>Rockingham-Seabrook town-NH30</t>
  </si>
  <si>
    <t>Rockingham-South Hampton town-NH30</t>
  </si>
  <si>
    <t>Rockingham-Stratham town-NH30</t>
  </si>
  <si>
    <t>Rockingham-Windham town-NH30</t>
  </si>
  <si>
    <t>Strafford-Barrington town-NH30</t>
  </si>
  <si>
    <t>Strafford-Dover city-NH30</t>
  </si>
  <si>
    <t>Strafford-Durham town-NH30</t>
  </si>
  <si>
    <t>Strafford-Farmington town-NH30</t>
  </si>
  <si>
    <t>Strafford-Lee town-NH30</t>
  </si>
  <si>
    <t>Strafford-Madbury town-NH30</t>
  </si>
  <si>
    <t>Strafford-Middleton town-NH30</t>
  </si>
  <si>
    <t>Strafford-Milton town-NH30</t>
  </si>
  <si>
    <t>Strafford-New Durham town-NH30</t>
  </si>
  <si>
    <t>Strafford-Rochester city-NH30</t>
  </si>
  <si>
    <t>Strafford-Rollinsford town-NH30</t>
  </si>
  <si>
    <t>Strafford-Somersworth city-NH30</t>
  </si>
  <si>
    <t>Strafford-Strafford town-NH30</t>
  </si>
  <si>
    <t>Sullivan-Acworth town-NH30</t>
  </si>
  <si>
    <t>Sullivan-Charlestown town-NH30</t>
  </si>
  <si>
    <t>Sullivan-Claremont city-NH30</t>
  </si>
  <si>
    <t>Sullivan-Cornish town-NH30</t>
  </si>
  <si>
    <t>Sullivan-Croydon town-NH30</t>
  </si>
  <si>
    <t>Sullivan-Goshen town-NH30</t>
  </si>
  <si>
    <t>Sullivan-Grantham town-NH30</t>
  </si>
  <si>
    <t>Sullivan-Langdon town-NH30</t>
  </si>
  <si>
    <t>Sullivan-Lempster town-NH30</t>
  </si>
  <si>
    <t>Sullivan-Newport town-NH30</t>
  </si>
  <si>
    <t>Sullivan-Plainfield town-NH30</t>
  </si>
  <si>
    <t>Sullivan-Springfield town-NH30</t>
  </si>
  <si>
    <t>Sullivan-Sunapee town-NH30</t>
  </si>
  <si>
    <t>Sullivan-Unity town-NH30</t>
  </si>
  <si>
    <t>Sullivan-Washington town-NH30</t>
  </si>
  <si>
    <t>Atlantic-NJ30</t>
  </si>
  <si>
    <t>Bergen-NJ30</t>
  </si>
  <si>
    <t>Burlington-NJ30</t>
  </si>
  <si>
    <t>Camden-NJ30</t>
  </si>
  <si>
    <t>Cape May-NJ30</t>
  </si>
  <si>
    <t>Cumberland-NJ30</t>
  </si>
  <si>
    <t>Essex-NJ30</t>
  </si>
  <si>
    <t>Gloucester-NJ30</t>
  </si>
  <si>
    <t>Hudson-NJ30</t>
  </si>
  <si>
    <t>Hunterdon-NJ30</t>
  </si>
  <si>
    <t>Mercer-NJ30</t>
  </si>
  <si>
    <t>Middlesex-NJ30</t>
  </si>
  <si>
    <t>Monmouth-NJ30</t>
  </si>
  <si>
    <t>Morris-NJ30</t>
  </si>
  <si>
    <t>Ocean-NJ30</t>
  </si>
  <si>
    <t>Passaic-NJ30</t>
  </si>
  <si>
    <t>Salem-NJ30</t>
  </si>
  <si>
    <t>Somerset-NJ30</t>
  </si>
  <si>
    <t>Sussex-NJ30</t>
  </si>
  <si>
    <t>Union-NJ30</t>
  </si>
  <si>
    <t>Warren-NJ30</t>
  </si>
  <si>
    <t>Bernalillo-NM30</t>
  </si>
  <si>
    <t>Catron-NM30</t>
  </si>
  <si>
    <t>Chaves-NM30</t>
  </si>
  <si>
    <t>Cibola-NM30</t>
  </si>
  <si>
    <t>Colfax-NM30</t>
  </si>
  <si>
    <t>Curry-NM30</t>
  </si>
  <si>
    <t>De Baca-NM30</t>
  </si>
  <si>
    <t>Dona Ana-NM30</t>
  </si>
  <si>
    <t>Eddy-NM30</t>
  </si>
  <si>
    <t>Grant-NM30</t>
  </si>
  <si>
    <t>Guadalupe-NM30</t>
  </si>
  <si>
    <t>Harding-NM30</t>
  </si>
  <si>
    <t>Hidalgo-NM30</t>
  </si>
  <si>
    <t>Lea-NM30</t>
  </si>
  <si>
    <t>Lincoln-NM30</t>
  </si>
  <si>
    <t>Los Alamos-NM30</t>
  </si>
  <si>
    <t>Luna-NM30</t>
  </si>
  <si>
    <t>McKinley-NM30</t>
  </si>
  <si>
    <t>Mora-NM30</t>
  </si>
  <si>
    <t>Otero-NM30</t>
  </si>
  <si>
    <t>Quay-NM30</t>
  </si>
  <si>
    <t>Rio Arriba-NM30</t>
  </si>
  <si>
    <t>Roosevelt-NM30</t>
  </si>
  <si>
    <t>Sandoval-NM30</t>
  </si>
  <si>
    <t>San Juan-NM30</t>
  </si>
  <si>
    <t>San Miguel-NM30</t>
  </si>
  <si>
    <t>Santa Fe-NM30</t>
  </si>
  <si>
    <t>Sierra-NM30</t>
  </si>
  <si>
    <t>Socorro-NM30</t>
  </si>
  <si>
    <t>Taos-NM30</t>
  </si>
  <si>
    <t>Torrance-NM30</t>
  </si>
  <si>
    <t>Union-NM30</t>
  </si>
  <si>
    <t>Valencia-NM30</t>
  </si>
  <si>
    <t>Albany-NY30</t>
  </si>
  <si>
    <t>Allegany-NY30</t>
  </si>
  <si>
    <t>Bronx-NY30</t>
  </si>
  <si>
    <t>Broome-NY30</t>
  </si>
  <si>
    <t>Cattaraugus-NY30</t>
  </si>
  <si>
    <t>Cayuga-NY30</t>
  </si>
  <si>
    <t>Chautauqua-NY30</t>
  </si>
  <si>
    <t>Chemung-NY30</t>
  </si>
  <si>
    <t>Chenango-NY30</t>
  </si>
  <si>
    <t>Clinton-NY30</t>
  </si>
  <si>
    <t>Columbia-NY30</t>
  </si>
  <si>
    <t>Cortland-NY30</t>
  </si>
  <si>
    <t>Delaware-NY30</t>
  </si>
  <si>
    <t>Dutchess-NY30</t>
  </si>
  <si>
    <t>Erie-NY30</t>
  </si>
  <si>
    <t>Essex-NY30</t>
  </si>
  <si>
    <t>Franklin-NY30</t>
  </si>
  <si>
    <t>Fulton-NY30</t>
  </si>
  <si>
    <t>Genesee-NY30</t>
  </si>
  <si>
    <t>Greene-NY30</t>
  </si>
  <si>
    <t>Hamilton-NY30</t>
  </si>
  <si>
    <t>Herkimer-NY30</t>
  </si>
  <si>
    <t>Jefferson-NY30</t>
  </si>
  <si>
    <t>Kings-NY30</t>
  </si>
  <si>
    <t>Lewis-NY30</t>
  </si>
  <si>
    <t>Livingston-NY30</t>
  </si>
  <si>
    <t>Madison-NY30</t>
  </si>
  <si>
    <t>Monroe-NY30</t>
  </si>
  <si>
    <t>Montgomery-NY30</t>
  </si>
  <si>
    <t>Nassau-NY30</t>
  </si>
  <si>
    <t>New York-NY30</t>
  </si>
  <si>
    <t>Niagara-NY30</t>
  </si>
  <si>
    <t>Oneida-NY30</t>
  </si>
  <si>
    <t>Onondaga-NY30</t>
  </si>
  <si>
    <t>Ontario-NY30</t>
  </si>
  <si>
    <t>Orange-NY30</t>
  </si>
  <si>
    <t>Orleans-NY30</t>
  </si>
  <si>
    <t>Oswego-NY30</t>
  </si>
  <si>
    <t>Otsego-NY30</t>
  </si>
  <si>
    <t>Putnam-NY30</t>
  </si>
  <si>
    <t>Queens-NY30</t>
  </si>
  <si>
    <t>Rensselaer-NY30</t>
  </si>
  <si>
    <t>Richmond-NY30</t>
  </si>
  <si>
    <t>Rockland-NY30</t>
  </si>
  <si>
    <t>St. Lawrence-NY30</t>
  </si>
  <si>
    <t>Saratoga-NY30</t>
  </si>
  <si>
    <t>Schenectady-NY30</t>
  </si>
  <si>
    <t>Schoharie-NY30</t>
  </si>
  <si>
    <t>Schuyler-NY30</t>
  </si>
  <si>
    <t>Seneca-NY30</t>
  </si>
  <si>
    <t>Steuben-NY30</t>
  </si>
  <si>
    <t>Suffolk-NY30</t>
  </si>
  <si>
    <t>Sullivan-NY30</t>
  </si>
  <si>
    <t>Tioga-NY30</t>
  </si>
  <si>
    <t>Tompkins-NY30</t>
  </si>
  <si>
    <t>Ulster-NY30</t>
  </si>
  <si>
    <t>Warren-NY30</t>
  </si>
  <si>
    <t>Washington-NY30</t>
  </si>
  <si>
    <t>Wayne-NY30</t>
  </si>
  <si>
    <t>Westchester-NY30</t>
  </si>
  <si>
    <t>Wyoming-NY30</t>
  </si>
  <si>
    <t>Yates-NY30</t>
  </si>
  <si>
    <t>Alamance-NC30</t>
  </si>
  <si>
    <t>Alexander-NC30</t>
  </si>
  <si>
    <t>Alleghany-NC30</t>
  </si>
  <si>
    <t>Anson-NC30</t>
  </si>
  <si>
    <t>Ashe-NC30</t>
  </si>
  <si>
    <t>Avery-NC30</t>
  </si>
  <si>
    <t>Beaufort-NC30</t>
  </si>
  <si>
    <t>Bertie-NC30</t>
  </si>
  <si>
    <t>Bladen-NC30</t>
  </si>
  <si>
    <t>Brunswick-NC30</t>
  </si>
  <si>
    <t>Buncombe-NC30</t>
  </si>
  <si>
    <t>Burke-NC30</t>
  </si>
  <si>
    <t>Cabarrus-NC30</t>
  </si>
  <si>
    <t>Caldwell-NC30</t>
  </si>
  <si>
    <t>Camden-NC30</t>
  </si>
  <si>
    <t>Carteret-NC30</t>
  </si>
  <si>
    <t>Caswell-NC30</t>
  </si>
  <si>
    <t>Catawba-NC30</t>
  </si>
  <si>
    <t>Chatham-NC30</t>
  </si>
  <si>
    <t>Cherokee-NC30</t>
  </si>
  <si>
    <t>Chowan-NC30</t>
  </si>
  <si>
    <t>Clay-NC30</t>
  </si>
  <si>
    <t>Cleveland-NC30</t>
  </si>
  <si>
    <t>Columbus-NC30</t>
  </si>
  <si>
    <t>Craven-NC30</t>
  </si>
  <si>
    <t>Cumberland-NC30</t>
  </si>
  <si>
    <t>Currituck-NC30</t>
  </si>
  <si>
    <t>Dare-NC30</t>
  </si>
  <si>
    <t>Davidson-NC30</t>
  </si>
  <si>
    <t>Davie-NC30</t>
  </si>
  <si>
    <t>Duplin-NC30</t>
  </si>
  <si>
    <t>Durham-NC30</t>
  </si>
  <si>
    <t>Edgecombe-NC30</t>
  </si>
  <si>
    <t>Forsyth-NC30</t>
  </si>
  <si>
    <t>Franklin-NC30</t>
  </si>
  <si>
    <t>Gaston-NC30</t>
  </si>
  <si>
    <t>Gates-NC30</t>
  </si>
  <si>
    <t>Graham-NC30</t>
  </si>
  <si>
    <t>Granville-NC30</t>
  </si>
  <si>
    <t>Greene-NC30</t>
  </si>
  <si>
    <t>Guilford-NC30</t>
  </si>
  <si>
    <t>Halifax-NC30</t>
  </si>
  <si>
    <t>Harnett-NC30</t>
  </si>
  <si>
    <t>Haywood-NC30</t>
  </si>
  <si>
    <t>Henderson-NC30</t>
  </si>
  <si>
    <t>Hertford-NC30</t>
  </si>
  <si>
    <t>Hoke-NC30</t>
  </si>
  <si>
    <t>Hyde-NC30</t>
  </si>
  <si>
    <t>Iredell-NC30</t>
  </si>
  <si>
    <t>Jackson-NC30</t>
  </si>
  <si>
    <t>Johnston-NC30</t>
  </si>
  <si>
    <t>Jones-NC30</t>
  </si>
  <si>
    <t>Lee-NC30</t>
  </si>
  <si>
    <t>Lenoir-NC30</t>
  </si>
  <si>
    <t>Lincoln-NC30</t>
  </si>
  <si>
    <t>McDowell-NC30</t>
  </si>
  <si>
    <t>Macon-NC30</t>
  </si>
  <si>
    <t>Madison-NC30</t>
  </si>
  <si>
    <t>Martin-NC30</t>
  </si>
  <si>
    <t>Mecklenburg-NC30</t>
  </si>
  <si>
    <t>Mitchell-NC30</t>
  </si>
  <si>
    <t>Montgomery-NC30</t>
  </si>
  <si>
    <t>Moore-NC30</t>
  </si>
  <si>
    <t>Nash-NC30</t>
  </si>
  <si>
    <t>New Hanover-NC30</t>
  </si>
  <si>
    <t>Northampton-NC30</t>
  </si>
  <si>
    <t>Onslow-NC30</t>
  </si>
  <si>
    <t>Orange-NC30</t>
  </si>
  <si>
    <t>Pamlico-NC30</t>
  </si>
  <si>
    <t>Pasquotank-NC30</t>
  </si>
  <si>
    <t>Pender-NC30</t>
  </si>
  <si>
    <t>Perquimans-NC30</t>
  </si>
  <si>
    <t>Person-NC30</t>
  </si>
  <si>
    <t>Pitt-NC30</t>
  </si>
  <si>
    <t>Polk-NC30</t>
  </si>
  <si>
    <t>Randolph-NC30</t>
  </si>
  <si>
    <t>Richmond-NC30</t>
  </si>
  <si>
    <t>Robeson-NC30</t>
  </si>
  <si>
    <t>Rockingham-NC30</t>
  </si>
  <si>
    <t>Rowan-NC30</t>
  </si>
  <si>
    <t>Rutherford-NC30</t>
  </si>
  <si>
    <t>Sampson-NC30</t>
  </si>
  <si>
    <t>Scotland-NC30</t>
  </si>
  <si>
    <t>Stanly-NC30</t>
  </si>
  <si>
    <t>Stokes-NC30</t>
  </si>
  <si>
    <t>Surry-NC30</t>
  </si>
  <si>
    <t>Swain-NC30</t>
  </si>
  <si>
    <t>Transylvania-NC30</t>
  </si>
  <si>
    <t>Tyrrell-NC30</t>
  </si>
  <si>
    <t>Union-NC30</t>
  </si>
  <si>
    <t>Vance-NC30</t>
  </si>
  <si>
    <t>Wake-NC30</t>
  </si>
  <si>
    <t>Warren-NC30</t>
  </si>
  <si>
    <t>Washington-NC30</t>
  </si>
  <si>
    <t>Watauga-NC30</t>
  </si>
  <si>
    <t>Wayne-NC30</t>
  </si>
  <si>
    <t>Wilkes-NC30</t>
  </si>
  <si>
    <t>Wilson-NC30</t>
  </si>
  <si>
    <t>Yadkin-NC30</t>
  </si>
  <si>
    <t>Yancey-NC30</t>
  </si>
  <si>
    <t>Adams-ND30</t>
  </si>
  <si>
    <t>Barnes-ND30</t>
  </si>
  <si>
    <t>Benson-ND30</t>
  </si>
  <si>
    <t>Billings-ND30</t>
  </si>
  <si>
    <t>Bottineau-ND30</t>
  </si>
  <si>
    <t>Bowman-ND30</t>
  </si>
  <si>
    <t>Burke-ND30</t>
  </si>
  <si>
    <t>Burleigh-ND30</t>
  </si>
  <si>
    <t>Cass-ND30</t>
  </si>
  <si>
    <t>Cavalier-ND30</t>
  </si>
  <si>
    <t>Dickey-ND30</t>
  </si>
  <si>
    <t>Divide-ND30</t>
  </si>
  <si>
    <t>Dunn-ND30</t>
  </si>
  <si>
    <t>Eddy-ND30</t>
  </si>
  <si>
    <t>Emmons-ND30</t>
  </si>
  <si>
    <t>Foster-ND30</t>
  </si>
  <si>
    <t>Golden Valley-ND30</t>
  </si>
  <si>
    <t>Grand Forks-ND30</t>
  </si>
  <si>
    <t>Grant-ND30</t>
  </si>
  <si>
    <t>Griggs-ND30</t>
  </si>
  <si>
    <t>Hettinger-ND30</t>
  </si>
  <si>
    <t>Kidder-ND30</t>
  </si>
  <si>
    <t>LaMoure-ND30</t>
  </si>
  <si>
    <t>Logan-ND30</t>
  </si>
  <si>
    <t>McHenry-ND30</t>
  </si>
  <si>
    <t>McIntosh-ND30</t>
  </si>
  <si>
    <t>McKenzie-ND30</t>
  </si>
  <si>
    <t>McLean-ND30</t>
  </si>
  <si>
    <t>Mercer-ND30</t>
  </si>
  <si>
    <t>Morton-ND30</t>
  </si>
  <si>
    <t>Mountrail-ND30</t>
  </si>
  <si>
    <t>Nelson-ND30</t>
  </si>
  <si>
    <t>Oliver-ND30</t>
  </si>
  <si>
    <t>Pembina-ND30</t>
  </si>
  <si>
    <t>Pierce-ND30</t>
  </si>
  <si>
    <t>Ramsey-ND30</t>
  </si>
  <si>
    <t>Ransom-ND30</t>
  </si>
  <si>
    <t>Renville-ND30</t>
  </si>
  <si>
    <t>Richland-ND30</t>
  </si>
  <si>
    <t>Rolette-ND30</t>
  </si>
  <si>
    <t>Sargent-ND30</t>
  </si>
  <si>
    <t>Sheridan-ND30</t>
  </si>
  <si>
    <t>Sioux-ND30</t>
  </si>
  <si>
    <t>Slope-ND30</t>
  </si>
  <si>
    <t>Stark-ND30</t>
  </si>
  <si>
    <t>Steele-ND30</t>
  </si>
  <si>
    <t>Stutsman-ND30</t>
  </si>
  <si>
    <t>Towner-ND30</t>
  </si>
  <si>
    <t>Traill-ND30</t>
  </si>
  <si>
    <t>Walsh-ND30</t>
  </si>
  <si>
    <t>Ward-ND30</t>
  </si>
  <si>
    <t>Wells-ND30</t>
  </si>
  <si>
    <t>Williams-ND30</t>
  </si>
  <si>
    <t>Adams-OH30</t>
  </si>
  <si>
    <t>Allen-OH30</t>
  </si>
  <si>
    <t>Ashland-OH30</t>
  </si>
  <si>
    <t>Ashtabula-OH30</t>
  </si>
  <si>
    <t>Athens-OH30</t>
  </si>
  <si>
    <t>Auglaize-OH30</t>
  </si>
  <si>
    <t>Belmont-OH30</t>
  </si>
  <si>
    <t>Brown-OH30</t>
  </si>
  <si>
    <t>Butler-OH30</t>
  </si>
  <si>
    <t>Carroll-OH30</t>
  </si>
  <si>
    <t>Champaign-OH30</t>
  </si>
  <si>
    <t>Clark-OH30</t>
  </si>
  <si>
    <t>Clermont-OH30</t>
  </si>
  <si>
    <t>Clinton-OH30</t>
  </si>
  <si>
    <t>Columbiana-OH30</t>
  </si>
  <si>
    <t>Coshocton-OH30</t>
  </si>
  <si>
    <t>Crawford-OH30</t>
  </si>
  <si>
    <t>Cuyahoga-OH30</t>
  </si>
  <si>
    <t>Darke-OH30</t>
  </si>
  <si>
    <t>Defiance-OH30</t>
  </si>
  <si>
    <t>Delaware-OH30</t>
  </si>
  <si>
    <t>Erie-OH30</t>
  </si>
  <si>
    <t>Fairfield-OH30</t>
  </si>
  <si>
    <t>Fayette-OH30</t>
  </si>
  <si>
    <t>Franklin-OH30</t>
  </si>
  <si>
    <t>Fulton-OH30</t>
  </si>
  <si>
    <t>Gallia-OH30</t>
  </si>
  <si>
    <t>Geauga-OH30</t>
  </si>
  <si>
    <t>Greene-OH30</t>
  </si>
  <si>
    <t>Guernsey-OH30</t>
  </si>
  <si>
    <t>Hamilton-OH30</t>
  </si>
  <si>
    <t>Hancock-OH30</t>
  </si>
  <si>
    <t>Hardin-OH30</t>
  </si>
  <si>
    <t>Harrison-OH30</t>
  </si>
  <si>
    <t>Henry-OH30</t>
  </si>
  <si>
    <t>Highland-OH30</t>
  </si>
  <si>
    <t>Hocking-OH30</t>
  </si>
  <si>
    <t>Holmes-OH30</t>
  </si>
  <si>
    <t>Huron-OH30</t>
  </si>
  <si>
    <t>Jackson-OH30</t>
  </si>
  <si>
    <t>Jefferson-OH30</t>
  </si>
  <si>
    <t>Knox-OH30</t>
  </si>
  <si>
    <t>Lake-OH30</t>
  </si>
  <si>
    <t>Lawrence-OH30</t>
  </si>
  <si>
    <t>Licking-OH30</t>
  </si>
  <si>
    <t>Logan-OH30</t>
  </si>
  <si>
    <t>Lorain-OH30</t>
  </si>
  <si>
    <t>Lucas-OH30</t>
  </si>
  <si>
    <t>Madison-OH30</t>
  </si>
  <si>
    <t>Mahoning-OH30</t>
  </si>
  <si>
    <t>Marion-OH30</t>
  </si>
  <si>
    <t>Medina-OH30</t>
  </si>
  <si>
    <t>Meigs-OH30</t>
  </si>
  <si>
    <t>Mercer-OH30</t>
  </si>
  <si>
    <t>Miami-OH30</t>
  </si>
  <si>
    <t>Monroe-OH30</t>
  </si>
  <si>
    <t>Montgomery-OH30</t>
  </si>
  <si>
    <t>Morgan-OH30</t>
  </si>
  <si>
    <t>Morrow-OH30</t>
  </si>
  <si>
    <t>Muskingum-OH30</t>
  </si>
  <si>
    <t>Noble-OH30</t>
  </si>
  <si>
    <t>Ottawa-OH30</t>
  </si>
  <si>
    <t>Paulding-OH30</t>
  </si>
  <si>
    <t>Perry-OH30</t>
  </si>
  <si>
    <t>Pickaway-OH30</t>
  </si>
  <si>
    <t>Pike-OH30</t>
  </si>
  <si>
    <t>Portage-OH30</t>
  </si>
  <si>
    <t>Preble-OH30</t>
  </si>
  <si>
    <t>Putnam-OH30</t>
  </si>
  <si>
    <t>Richland-OH30</t>
  </si>
  <si>
    <t>Ross-OH30</t>
  </si>
  <si>
    <t>Sandusky-OH30</t>
  </si>
  <si>
    <t>Scioto-OH30</t>
  </si>
  <si>
    <t>Seneca-OH30</t>
  </si>
  <si>
    <t>Shelby-OH30</t>
  </si>
  <si>
    <t>Stark-OH30</t>
  </si>
  <si>
    <t>Summit-OH30</t>
  </si>
  <si>
    <t>Trumbull-OH30</t>
  </si>
  <si>
    <t>Tuscarawas-OH30</t>
  </si>
  <si>
    <t>Union-OH30</t>
  </si>
  <si>
    <t>Van Wert-OH30</t>
  </si>
  <si>
    <t>Vinton-OH30</t>
  </si>
  <si>
    <t>Warren-OH30</t>
  </si>
  <si>
    <t>Washington-OH30</t>
  </si>
  <si>
    <t>Wayne-OH30</t>
  </si>
  <si>
    <t>Williams-OH30</t>
  </si>
  <si>
    <t>Wood-OH30</t>
  </si>
  <si>
    <t>Wyandot-OH30</t>
  </si>
  <si>
    <t>Adair-OK30</t>
  </si>
  <si>
    <t>Alfalfa-OK30</t>
  </si>
  <si>
    <t>Atoka-OK30</t>
  </si>
  <si>
    <t>Beaver-OK30</t>
  </si>
  <si>
    <t>Beckham-OK30</t>
  </si>
  <si>
    <t>Blaine-OK30</t>
  </si>
  <si>
    <t>Bryan-OK30</t>
  </si>
  <si>
    <t>Caddo-OK30</t>
  </si>
  <si>
    <t>Canadian-OK30</t>
  </si>
  <si>
    <t>Carter-OK30</t>
  </si>
  <si>
    <t>Cherokee-OK30</t>
  </si>
  <si>
    <t>Choctaw-OK30</t>
  </si>
  <si>
    <t>Cimarron-OK30</t>
  </si>
  <si>
    <t>Cleveland-OK30</t>
  </si>
  <si>
    <t>Coal-OK30</t>
  </si>
  <si>
    <t>Comanche-OK30</t>
  </si>
  <si>
    <t>Cotton-OK30</t>
  </si>
  <si>
    <t>Craig-OK30</t>
  </si>
  <si>
    <t>Creek-OK30</t>
  </si>
  <si>
    <t>Custer-OK30</t>
  </si>
  <si>
    <t>Delaware-OK30</t>
  </si>
  <si>
    <t>Dewey-OK30</t>
  </si>
  <si>
    <t>Ellis-OK30</t>
  </si>
  <si>
    <t>Garfield-OK30</t>
  </si>
  <si>
    <t>Garvin-OK30</t>
  </si>
  <si>
    <t>Grady-OK30</t>
  </si>
  <si>
    <t>Grant-OK30</t>
  </si>
  <si>
    <t>Greer-OK30</t>
  </si>
  <si>
    <t>Harmon-OK30</t>
  </si>
  <si>
    <t>Harper-OK30</t>
  </si>
  <si>
    <t>Haskell-OK30</t>
  </si>
  <si>
    <t>Hughes-OK30</t>
  </si>
  <si>
    <t>Jackson-OK30</t>
  </si>
  <si>
    <t>Jefferson-OK30</t>
  </si>
  <si>
    <t>Johnston-OK30</t>
  </si>
  <si>
    <t>Kay-OK30</t>
  </si>
  <si>
    <t>Kingfisher-OK30</t>
  </si>
  <si>
    <t>Kiowa-OK30</t>
  </si>
  <si>
    <t>Latimer-OK30</t>
  </si>
  <si>
    <t>Le Flore-OK30</t>
  </si>
  <si>
    <t>Lincoln-OK30</t>
  </si>
  <si>
    <t>Logan-OK30</t>
  </si>
  <si>
    <t>Love-OK30</t>
  </si>
  <si>
    <t>McClain-OK30</t>
  </si>
  <si>
    <t>McCurtain-OK30</t>
  </si>
  <si>
    <t>McIntosh-OK30</t>
  </si>
  <si>
    <t>Major-OK30</t>
  </si>
  <si>
    <t>Marshall-OK30</t>
  </si>
  <si>
    <t>Mayes-OK30</t>
  </si>
  <si>
    <t>Murray-OK30</t>
  </si>
  <si>
    <t>Muskogee-OK30</t>
  </si>
  <si>
    <t>Noble-OK30</t>
  </si>
  <si>
    <t>Nowata-OK30</t>
  </si>
  <si>
    <t>Okfuskee-OK30</t>
  </si>
  <si>
    <t>Oklahoma-OK30</t>
  </si>
  <si>
    <t>Okmulgee-OK30</t>
  </si>
  <si>
    <t>Osage-OK30</t>
  </si>
  <si>
    <t>Ottawa-OK30</t>
  </si>
  <si>
    <t>Pawnee-OK30</t>
  </si>
  <si>
    <t>Payne-OK30</t>
  </si>
  <si>
    <t>Pittsburg-OK30</t>
  </si>
  <si>
    <t>Pontotoc-OK30</t>
  </si>
  <si>
    <t>Pottawatomie-OK30</t>
  </si>
  <si>
    <t>Pushmataha-OK30</t>
  </si>
  <si>
    <t>Roger Mills-OK30</t>
  </si>
  <si>
    <t>Rogers-OK30</t>
  </si>
  <si>
    <t>Seminole-OK30</t>
  </si>
  <si>
    <t>Sequoyah-OK30</t>
  </si>
  <si>
    <t>Stephens-OK30</t>
  </si>
  <si>
    <t>Texas-OK30</t>
  </si>
  <si>
    <t>Tillman-OK30</t>
  </si>
  <si>
    <t>Tulsa-OK30</t>
  </si>
  <si>
    <t>Wagoner-OK30</t>
  </si>
  <si>
    <t>Washington-OK30</t>
  </si>
  <si>
    <t>Washita-OK30</t>
  </si>
  <si>
    <t>Woods-OK30</t>
  </si>
  <si>
    <t>Woodward-OK30</t>
  </si>
  <si>
    <t>Baker-OR30</t>
  </si>
  <si>
    <t>Benton-OR30</t>
  </si>
  <si>
    <t>Clackamas-OR30</t>
  </si>
  <si>
    <t>Clatsop-OR30</t>
  </si>
  <si>
    <t>Columbia-OR30</t>
  </si>
  <si>
    <t>Coos-OR30</t>
  </si>
  <si>
    <t>Crook-OR30</t>
  </si>
  <si>
    <t>Curry-OR30</t>
  </si>
  <si>
    <t>Deschutes-OR30</t>
  </si>
  <si>
    <t>Douglas-OR30</t>
  </si>
  <si>
    <t>Gilliam-OR30</t>
  </si>
  <si>
    <t>Grant-OR30</t>
  </si>
  <si>
    <t>Harney-OR30</t>
  </si>
  <si>
    <t>Hood River-OR30</t>
  </si>
  <si>
    <t>Jackson-OR30</t>
  </si>
  <si>
    <t>Jefferson-OR30</t>
  </si>
  <si>
    <t>Josephine-OR30</t>
  </si>
  <si>
    <t>Klamath-OR30</t>
  </si>
  <si>
    <t>Lake-OR30</t>
  </si>
  <si>
    <t>Lane-OR30</t>
  </si>
  <si>
    <t>Lincoln-OR30</t>
  </si>
  <si>
    <t>Linn-OR30</t>
  </si>
  <si>
    <t>Malheur-OR30</t>
  </si>
  <si>
    <t>Marion-OR30</t>
  </si>
  <si>
    <t>Morrow-OR30</t>
  </si>
  <si>
    <t>Multnomah-OR30</t>
  </si>
  <si>
    <t>Polk-OR30</t>
  </si>
  <si>
    <t>Sherman-OR30</t>
  </si>
  <si>
    <t>Tillamook-OR30</t>
  </si>
  <si>
    <t>Umatilla-OR30</t>
  </si>
  <si>
    <t>Union-OR30</t>
  </si>
  <si>
    <t>Wallowa-OR30</t>
  </si>
  <si>
    <t>Wasco-OR30</t>
  </si>
  <si>
    <t>Washington-OR30</t>
  </si>
  <si>
    <t>Wheeler-OR30</t>
  </si>
  <si>
    <t>Yamhill-OR30</t>
  </si>
  <si>
    <t>Adams-PA30</t>
  </si>
  <si>
    <t>Allegheny-PA30</t>
  </si>
  <si>
    <t>Armstrong-PA30</t>
  </si>
  <si>
    <t>Beaver-PA30</t>
  </si>
  <si>
    <t>Bedford-PA30</t>
  </si>
  <si>
    <t>Berks-PA30</t>
  </si>
  <si>
    <t>Blair-PA30</t>
  </si>
  <si>
    <t>Bradford-PA30</t>
  </si>
  <si>
    <t>Bucks-PA30</t>
  </si>
  <si>
    <t>Butler-PA30</t>
  </si>
  <si>
    <t>Cambria-PA30</t>
  </si>
  <si>
    <t>Cameron-PA30</t>
  </si>
  <si>
    <t>Carbon-PA30</t>
  </si>
  <si>
    <t>Centre-PA30</t>
  </si>
  <si>
    <t>Chester-PA30</t>
  </si>
  <si>
    <t>Clarion-PA30</t>
  </si>
  <si>
    <t>Clearfield-PA30</t>
  </si>
  <si>
    <t>Clinton-PA30</t>
  </si>
  <si>
    <t>Columbia-PA30</t>
  </si>
  <si>
    <t>Crawford-PA30</t>
  </si>
  <si>
    <t>Cumberland-PA30</t>
  </si>
  <si>
    <t>Dauphin-PA30</t>
  </si>
  <si>
    <t>Delaware-PA30</t>
  </si>
  <si>
    <t>Elk-PA30</t>
  </si>
  <si>
    <t>Erie-PA30</t>
  </si>
  <si>
    <t>Fayette-PA30</t>
  </si>
  <si>
    <t>Forest-PA30</t>
  </si>
  <si>
    <t>Franklin-PA30</t>
  </si>
  <si>
    <t>Fulton-PA30</t>
  </si>
  <si>
    <t>Greene-PA30</t>
  </si>
  <si>
    <t>Huntingdon-PA30</t>
  </si>
  <si>
    <t>Indiana-PA30</t>
  </si>
  <si>
    <t>Jefferson-PA30</t>
  </si>
  <si>
    <t>Juniata-PA30</t>
  </si>
  <si>
    <t>Lackawanna-PA30</t>
  </si>
  <si>
    <t>Lancaster-PA30</t>
  </si>
  <si>
    <t>Lawrence-PA30</t>
  </si>
  <si>
    <t>Lebanon-PA30</t>
  </si>
  <si>
    <t>Lehigh-PA30</t>
  </si>
  <si>
    <t>Luzerne-PA30</t>
  </si>
  <si>
    <t>Lycoming-PA30</t>
  </si>
  <si>
    <t>McKean-PA30</t>
  </si>
  <si>
    <t>Mercer-PA30</t>
  </si>
  <si>
    <t>Mifflin-PA30</t>
  </si>
  <si>
    <t>Monroe-PA30</t>
  </si>
  <si>
    <t>Montgomery-PA30</t>
  </si>
  <si>
    <t>Montour-PA30</t>
  </si>
  <si>
    <t>Northampton-PA30</t>
  </si>
  <si>
    <t>Northumberland-PA30</t>
  </si>
  <si>
    <t>Perry-PA30</t>
  </si>
  <si>
    <t>Philadelphia-PA30</t>
  </si>
  <si>
    <t>Pike-PA30</t>
  </si>
  <si>
    <t>Potter-PA30</t>
  </si>
  <si>
    <t>Schuylkill-PA30</t>
  </si>
  <si>
    <t>Snyder-PA30</t>
  </si>
  <si>
    <t>Somerset-PA30</t>
  </si>
  <si>
    <t>Sullivan-PA30</t>
  </si>
  <si>
    <t>Susquehanna-PA30</t>
  </si>
  <si>
    <t>Tioga-PA30</t>
  </si>
  <si>
    <t>Union-PA30</t>
  </si>
  <si>
    <t>Venango-PA30</t>
  </si>
  <si>
    <t>Warren-PA30</t>
  </si>
  <si>
    <t>Washington-PA30</t>
  </si>
  <si>
    <t>Wayne-PA30</t>
  </si>
  <si>
    <t>Westmoreland-PA30</t>
  </si>
  <si>
    <t>Wyoming-PA30</t>
  </si>
  <si>
    <t>York-PA30</t>
  </si>
  <si>
    <t>Bristol-Barrington town-RI30</t>
  </si>
  <si>
    <t>Bristol-Bristol town-RI30</t>
  </si>
  <si>
    <t>Bristol-Warren town-RI30</t>
  </si>
  <si>
    <t>Kent-Coventry town-RI30</t>
  </si>
  <si>
    <t>Kent-East Greenwich town-RI30</t>
  </si>
  <si>
    <t>Kent-Warwick city-RI30</t>
  </si>
  <si>
    <t>Kent-West Greenwich town-RI30</t>
  </si>
  <si>
    <t>Kent-West Warwick town-RI30</t>
  </si>
  <si>
    <t>Newport-Jamestown town-RI30</t>
  </si>
  <si>
    <t>Newport-Little Compton town-RI30</t>
  </si>
  <si>
    <t>Newport-Middletown town-RI30</t>
  </si>
  <si>
    <t>Newport-Newport city-RI30</t>
  </si>
  <si>
    <t>Newport-Portsmouth town-RI30</t>
  </si>
  <si>
    <t>Newport-Tiverton town-RI30</t>
  </si>
  <si>
    <t>Providence-Burrillville town-RI30</t>
  </si>
  <si>
    <t>Providence-Central Falls city-RI30</t>
  </si>
  <si>
    <t>Providence-Cranston city-RI30</t>
  </si>
  <si>
    <t>Providence-Cumberland town-RI30</t>
  </si>
  <si>
    <t>Providence-East Providence city-RI30</t>
  </si>
  <si>
    <t>Providence-Foster town-RI30</t>
  </si>
  <si>
    <t>Providence-Glocester town-RI30</t>
  </si>
  <si>
    <t>Providence-Johnston town-RI30</t>
  </si>
  <si>
    <t>Providence-Lincoln town-RI30</t>
  </si>
  <si>
    <t>Providence-North Providence town-RI30</t>
  </si>
  <si>
    <t>Providence-North Smithfield town-RI30</t>
  </si>
  <si>
    <t>Providence-Pawtucket city-RI30</t>
  </si>
  <si>
    <t>Providence-Providence city-RI30</t>
  </si>
  <si>
    <t>Providence-Scituate town-RI30</t>
  </si>
  <si>
    <t>Providence-Smithfield town-RI30</t>
  </si>
  <si>
    <t>Providence-Woonsocket city-RI30</t>
  </si>
  <si>
    <t>Washington-Charlestown town-RI30</t>
  </si>
  <si>
    <t>Washington-Exeter town-RI30</t>
  </si>
  <si>
    <t>Washington-Hopkinton town-RI30</t>
  </si>
  <si>
    <t>Washington-Narragansett town-RI30</t>
  </si>
  <si>
    <t>Washington-New Shoreham town-RI30</t>
  </si>
  <si>
    <t>Washington-North Kingstown town-RI30</t>
  </si>
  <si>
    <t>Washington-Richmond town-RI30</t>
  </si>
  <si>
    <t>Washington-South Kingstown town-RI30</t>
  </si>
  <si>
    <t>Washington-Westerly town-RI30</t>
  </si>
  <si>
    <t>Abbeville-SC30</t>
  </si>
  <si>
    <t>Aiken-SC30</t>
  </si>
  <si>
    <t>Allendale-SC30</t>
  </si>
  <si>
    <t>Anderson-SC30</t>
  </si>
  <si>
    <t>Bamberg-SC30</t>
  </si>
  <si>
    <t>Barnwell-SC30</t>
  </si>
  <si>
    <t>Beaufort-SC30</t>
  </si>
  <si>
    <t>Berkeley-SC30</t>
  </si>
  <si>
    <t>Calhoun-SC30</t>
  </si>
  <si>
    <t>Charleston-SC30</t>
  </si>
  <si>
    <t>Cherokee-SC30</t>
  </si>
  <si>
    <t>Chester-SC30</t>
  </si>
  <si>
    <t>Chesterfield-SC30</t>
  </si>
  <si>
    <t>Clarendon-SC30</t>
  </si>
  <si>
    <t>Colleton-SC30</t>
  </si>
  <si>
    <t>Darlington-SC30</t>
  </si>
  <si>
    <t>Dillon-SC30</t>
  </si>
  <si>
    <t>Dorchester-SC30</t>
  </si>
  <si>
    <t>Edgefield-SC30</t>
  </si>
  <si>
    <t>Fairfield-SC30</t>
  </si>
  <si>
    <t>Florence-SC30</t>
  </si>
  <si>
    <t>Georgetown-SC30</t>
  </si>
  <si>
    <t>Greenville-SC30</t>
  </si>
  <si>
    <t>Greenwood-SC30</t>
  </si>
  <si>
    <t>Hampton-SC30</t>
  </si>
  <si>
    <t>Horry-SC30</t>
  </si>
  <si>
    <t>Jasper-SC30</t>
  </si>
  <si>
    <t>Kershaw-SC30</t>
  </si>
  <si>
    <t>Lancaster-SC30</t>
  </si>
  <si>
    <t>Laurens-SC30</t>
  </si>
  <si>
    <t>Lee-SC30</t>
  </si>
  <si>
    <t>Lexington-SC30</t>
  </si>
  <si>
    <t>McCormick-SC30</t>
  </si>
  <si>
    <t>Marion-SC30</t>
  </si>
  <si>
    <t>Marlboro-SC30</t>
  </si>
  <si>
    <t>Newberry-SC30</t>
  </si>
  <si>
    <t>Oconee-SC30</t>
  </si>
  <si>
    <t>Orangeburg-SC30</t>
  </si>
  <si>
    <t>Pickens-SC30</t>
  </si>
  <si>
    <t>Richland-SC30</t>
  </si>
  <si>
    <t>Saluda-SC30</t>
  </si>
  <si>
    <t>Spartanburg-SC30</t>
  </si>
  <si>
    <t>Sumter-SC30</t>
  </si>
  <si>
    <t>Union-SC30</t>
  </si>
  <si>
    <t>Williamsburg-SC30</t>
  </si>
  <si>
    <t>York-SC30</t>
  </si>
  <si>
    <t>Aurora-SD30</t>
  </si>
  <si>
    <t>Beadle-SD30</t>
  </si>
  <si>
    <t>Bennett-SD30</t>
  </si>
  <si>
    <t>Bon Homme-SD30</t>
  </si>
  <si>
    <t>Brookings-SD30</t>
  </si>
  <si>
    <t>Brown-SD30</t>
  </si>
  <si>
    <t>Brule-SD30</t>
  </si>
  <si>
    <t>Buffalo-SD30</t>
  </si>
  <si>
    <t>Butte-SD30</t>
  </si>
  <si>
    <t>Campbell-SD30</t>
  </si>
  <si>
    <t>Charles Mix-SD30</t>
  </si>
  <si>
    <t>Clark-SD30</t>
  </si>
  <si>
    <t>Clay-SD30</t>
  </si>
  <si>
    <t>Codington-SD30</t>
  </si>
  <si>
    <t>Corson-SD30</t>
  </si>
  <si>
    <t>Custer-SD30</t>
  </si>
  <si>
    <t>Davison-SD30</t>
  </si>
  <si>
    <t>Day-SD30</t>
  </si>
  <si>
    <t>Deuel-SD30</t>
  </si>
  <si>
    <t>Dewey-SD30</t>
  </si>
  <si>
    <t>Douglas-SD30</t>
  </si>
  <si>
    <t>Edmunds-SD30</t>
  </si>
  <si>
    <t>Fall River-SD30</t>
  </si>
  <si>
    <t>Faulk-SD30</t>
  </si>
  <si>
    <t>Grant-SD30</t>
  </si>
  <si>
    <t>Gregory-SD30</t>
  </si>
  <si>
    <t>Haakon-SD30</t>
  </si>
  <si>
    <t>Hamlin-SD30</t>
  </si>
  <si>
    <t>Hand-SD30</t>
  </si>
  <si>
    <t>Hanson-SD30</t>
  </si>
  <si>
    <t>Harding-SD30</t>
  </si>
  <si>
    <t>Hughes-SD30</t>
  </si>
  <si>
    <t>Hutchinson-SD30</t>
  </si>
  <si>
    <t>Hyde-SD30</t>
  </si>
  <si>
    <t>Jackson-SD30</t>
  </si>
  <si>
    <t>Jerauld-SD30</t>
  </si>
  <si>
    <t>Jones-SD30</t>
  </si>
  <si>
    <t>Kingsbury-SD30</t>
  </si>
  <si>
    <t>Lake-SD30</t>
  </si>
  <si>
    <t>Lawrence-SD30</t>
  </si>
  <si>
    <t>Lincoln-SD30</t>
  </si>
  <si>
    <t>Lyman-SD30</t>
  </si>
  <si>
    <t>McCook-SD30</t>
  </si>
  <si>
    <t>McPherson-SD30</t>
  </si>
  <si>
    <t>Marshall-SD30</t>
  </si>
  <si>
    <t>Meade-SD30</t>
  </si>
  <si>
    <t>Mellette-SD30</t>
  </si>
  <si>
    <t>Miner-SD30</t>
  </si>
  <si>
    <t>Minnehaha-SD30</t>
  </si>
  <si>
    <t>Moody-SD30</t>
  </si>
  <si>
    <t>Oglala Lakota-SD30</t>
  </si>
  <si>
    <t>Pennington-SD30</t>
  </si>
  <si>
    <t>Perkins-SD30</t>
  </si>
  <si>
    <t>Potter-SD30</t>
  </si>
  <si>
    <t>Roberts-SD30</t>
  </si>
  <si>
    <t>Sanborn-SD30</t>
  </si>
  <si>
    <t>Spink-SD30</t>
  </si>
  <si>
    <t>Stanley-SD30</t>
  </si>
  <si>
    <t>Sully-SD30</t>
  </si>
  <si>
    <t>Todd-SD30</t>
  </si>
  <si>
    <t>Tripp-SD30</t>
  </si>
  <si>
    <t>Turner-SD30</t>
  </si>
  <si>
    <t>Union-SD30</t>
  </si>
  <si>
    <t>Walworth-SD30</t>
  </si>
  <si>
    <t>Yankton-SD30</t>
  </si>
  <si>
    <t>Ziebach-SD30</t>
  </si>
  <si>
    <t>Anderson-TN30</t>
  </si>
  <si>
    <t>Bedford-TN30</t>
  </si>
  <si>
    <t>Benton-TN30</t>
  </si>
  <si>
    <t>Bledsoe-TN30</t>
  </si>
  <si>
    <t>Blount-TN30</t>
  </si>
  <si>
    <t>Bradley-TN30</t>
  </si>
  <si>
    <t>Campbell-TN30</t>
  </si>
  <si>
    <t>Cannon-TN30</t>
  </si>
  <si>
    <t>Carroll-TN30</t>
  </si>
  <si>
    <t>Carter-TN30</t>
  </si>
  <si>
    <t>Cheatham-TN30</t>
  </si>
  <si>
    <t>Chester-TN30</t>
  </si>
  <si>
    <t>Claiborne-TN30</t>
  </si>
  <si>
    <t>Clay-TN30</t>
  </si>
  <si>
    <t>Cocke-TN30</t>
  </si>
  <si>
    <t>Coffee-TN30</t>
  </si>
  <si>
    <t>Crockett-TN30</t>
  </si>
  <si>
    <t>Cumberland-TN30</t>
  </si>
  <si>
    <t>Davidson-TN30</t>
  </si>
  <si>
    <t>Decatur-TN30</t>
  </si>
  <si>
    <t>DeKalb-TN30</t>
  </si>
  <si>
    <t>Dickson-TN30</t>
  </si>
  <si>
    <t>Dyer-TN30</t>
  </si>
  <si>
    <t>Fayette-TN30</t>
  </si>
  <si>
    <t>Fentress-TN30</t>
  </si>
  <si>
    <t>Franklin-TN30</t>
  </si>
  <si>
    <t>Gibson-TN30</t>
  </si>
  <si>
    <t>Giles-TN30</t>
  </si>
  <si>
    <t>Grainger-TN30</t>
  </si>
  <si>
    <t>Greene-TN30</t>
  </si>
  <si>
    <t>Grundy-TN30</t>
  </si>
  <si>
    <t>Hamblen-TN30</t>
  </si>
  <si>
    <t>Hamilton-TN30</t>
  </si>
  <si>
    <t>Hancock-TN30</t>
  </si>
  <si>
    <t>Hardeman-TN30</t>
  </si>
  <si>
    <t>Hardin-TN30</t>
  </si>
  <si>
    <t>Hawkins-TN30</t>
  </si>
  <si>
    <t>Haywood-TN30</t>
  </si>
  <si>
    <t>Henderson-TN30</t>
  </si>
  <si>
    <t>Henry-TN30</t>
  </si>
  <si>
    <t>Hickman-TN30</t>
  </si>
  <si>
    <t>Houston-TN30</t>
  </si>
  <si>
    <t>Humphreys-TN30</t>
  </si>
  <si>
    <t>Jackson-TN30</t>
  </si>
  <si>
    <t>Jefferson-TN30</t>
  </si>
  <si>
    <t>Johnson-TN30</t>
  </si>
  <si>
    <t>Knox-TN30</t>
  </si>
  <si>
    <t>Lake-TN30</t>
  </si>
  <si>
    <t>Lauderdale-TN30</t>
  </si>
  <si>
    <t>Lawrence-TN30</t>
  </si>
  <si>
    <t>Lewis-TN30</t>
  </si>
  <si>
    <t>Lincoln-TN30</t>
  </si>
  <si>
    <t>Loudon-TN30</t>
  </si>
  <si>
    <t>McMinn-TN30</t>
  </si>
  <si>
    <t>McNairy-TN30</t>
  </si>
  <si>
    <t>Macon-TN30</t>
  </si>
  <si>
    <t>Madison-TN30</t>
  </si>
  <si>
    <t>Marion-TN30</t>
  </si>
  <si>
    <t>Marshall-TN30</t>
  </si>
  <si>
    <t>Maury-TN30</t>
  </si>
  <si>
    <t>Meigs-TN30</t>
  </si>
  <si>
    <t>Monroe-TN30</t>
  </si>
  <si>
    <t>Montgomery-TN30</t>
  </si>
  <si>
    <t>Moore-TN30</t>
  </si>
  <si>
    <t>Morgan-TN30</t>
  </si>
  <si>
    <t>Obion-TN30</t>
  </si>
  <si>
    <t>Overton-TN30</t>
  </si>
  <si>
    <t>Perry-TN30</t>
  </si>
  <si>
    <t>Pickett-TN30</t>
  </si>
  <si>
    <t>Polk-TN30</t>
  </si>
  <si>
    <t>Putnam-TN30</t>
  </si>
  <si>
    <t>Rhea-TN30</t>
  </si>
  <si>
    <t>Roane-TN30</t>
  </si>
  <si>
    <t>Robertson-TN30</t>
  </si>
  <si>
    <t>Rutherford-TN30</t>
  </si>
  <si>
    <t>Scott-TN30</t>
  </si>
  <si>
    <t>Sequatchie-TN30</t>
  </si>
  <si>
    <t>Sevier-TN30</t>
  </si>
  <si>
    <t>Shelby-TN30</t>
  </si>
  <si>
    <t>Smith-TN30</t>
  </si>
  <si>
    <t>Stewart-TN30</t>
  </si>
  <si>
    <t>Sullivan-TN30</t>
  </si>
  <si>
    <t>Sumner-TN30</t>
  </si>
  <si>
    <t>Tipton-TN30</t>
  </si>
  <si>
    <t>Trousdale-TN30</t>
  </si>
  <si>
    <t>Unicoi-TN30</t>
  </si>
  <si>
    <t>Union-TN30</t>
  </si>
  <si>
    <t>Van Buren-TN30</t>
  </si>
  <si>
    <t>Warren-TN30</t>
  </si>
  <si>
    <t>Washington-TN30</t>
  </si>
  <si>
    <t>Wayne-TN30</t>
  </si>
  <si>
    <t>Weakley-TN30</t>
  </si>
  <si>
    <t>White-TN30</t>
  </si>
  <si>
    <t>Williamson-TN30</t>
  </si>
  <si>
    <t>Wilson-TN30</t>
  </si>
  <si>
    <t>Anderson-TX30</t>
  </si>
  <si>
    <t>Andrews-TX30</t>
  </si>
  <si>
    <t>Angelina-TX30</t>
  </si>
  <si>
    <t>Aransas-TX30</t>
  </si>
  <si>
    <t>Archer-TX30</t>
  </si>
  <si>
    <t>Armstrong-TX30</t>
  </si>
  <si>
    <t>Atascosa-TX30</t>
  </si>
  <si>
    <t>Austin-TX30</t>
  </si>
  <si>
    <t>Bailey-TX30</t>
  </si>
  <si>
    <t>Bandera-TX30</t>
  </si>
  <si>
    <t>Bastrop-TX30</t>
  </si>
  <si>
    <t>Baylor-TX30</t>
  </si>
  <si>
    <t>Bee-TX30</t>
  </si>
  <si>
    <t>Bell-TX30</t>
  </si>
  <si>
    <t>Bexar-TX30</t>
  </si>
  <si>
    <t>Blanco-TX30</t>
  </si>
  <si>
    <t>Borden-TX30</t>
  </si>
  <si>
    <t>Bosque-TX30</t>
  </si>
  <si>
    <t>Bowie-TX30</t>
  </si>
  <si>
    <t>Brazoria-TX30</t>
  </si>
  <si>
    <t>Brazos-TX30</t>
  </si>
  <si>
    <t>Brewster-TX30</t>
  </si>
  <si>
    <t>Briscoe-TX30</t>
  </si>
  <si>
    <t>Brooks-TX30</t>
  </si>
  <si>
    <t>Brown-TX30</t>
  </si>
  <si>
    <t>Burleson-TX30</t>
  </si>
  <si>
    <t>Burnet-TX30</t>
  </si>
  <si>
    <t>Caldwell-TX30</t>
  </si>
  <si>
    <t>Calhoun-TX30</t>
  </si>
  <si>
    <t>Callahan-TX30</t>
  </si>
  <si>
    <t>Cameron-TX30</t>
  </si>
  <si>
    <t>Camp-TX30</t>
  </si>
  <si>
    <t>Carson-TX30</t>
  </si>
  <si>
    <t>Cass-TX30</t>
  </si>
  <si>
    <t>Castro-TX30</t>
  </si>
  <si>
    <t>Chambers-TX30</t>
  </si>
  <si>
    <t>Cherokee-TX30</t>
  </si>
  <si>
    <t>Childress-TX30</t>
  </si>
  <si>
    <t>Clay-TX30</t>
  </si>
  <si>
    <t>Cochran-TX30</t>
  </si>
  <si>
    <t>Coke-TX30</t>
  </si>
  <si>
    <t>Coleman-TX30</t>
  </si>
  <si>
    <t>Collin-TX30</t>
  </si>
  <si>
    <t>Collingsworth-TX30</t>
  </si>
  <si>
    <t>Colorado-TX30</t>
  </si>
  <si>
    <t>Comal-TX30</t>
  </si>
  <si>
    <t>Comanche-TX30</t>
  </si>
  <si>
    <t>Concho-TX30</t>
  </si>
  <si>
    <t>Cooke-TX30</t>
  </si>
  <si>
    <t>Coryell-TX30</t>
  </si>
  <si>
    <t>Cottle-TX30</t>
  </si>
  <si>
    <t>Crane-TX30</t>
  </si>
  <si>
    <t>Crockett-TX30</t>
  </si>
  <si>
    <t>Crosby-TX30</t>
  </si>
  <si>
    <t>Culberson-TX30</t>
  </si>
  <si>
    <t>Dallam-TX30</t>
  </si>
  <si>
    <t>Dallas-TX30</t>
  </si>
  <si>
    <t>Dawson-TX30</t>
  </si>
  <si>
    <t>Deaf Smith-TX30</t>
  </si>
  <si>
    <t>Delta-TX30</t>
  </si>
  <si>
    <t>Denton-TX30</t>
  </si>
  <si>
    <t>DeWitt-TX30</t>
  </si>
  <si>
    <t>Dickens-TX30</t>
  </si>
  <si>
    <t>Dimmit-TX30</t>
  </si>
  <si>
    <t>Donley-TX30</t>
  </si>
  <si>
    <t>Duval-TX30</t>
  </si>
  <si>
    <t>Eastland-TX30</t>
  </si>
  <si>
    <t>Ector-TX30</t>
  </si>
  <si>
    <t>Edwards-TX30</t>
  </si>
  <si>
    <t>Ellis-TX30</t>
  </si>
  <si>
    <t>El Paso-TX30</t>
  </si>
  <si>
    <t>Erath-TX30</t>
  </si>
  <si>
    <t>Falls-TX30</t>
  </si>
  <si>
    <t>Fannin-TX30</t>
  </si>
  <si>
    <t>Fayette-TX30</t>
  </si>
  <si>
    <t>Fisher-TX30</t>
  </si>
  <si>
    <t>Floyd-TX30</t>
  </si>
  <si>
    <t>Foard-TX30</t>
  </si>
  <si>
    <t>Fort Bend-TX30</t>
  </si>
  <si>
    <t>Franklin-TX30</t>
  </si>
  <si>
    <t>Freestone-TX30</t>
  </si>
  <si>
    <t>Frio-TX30</t>
  </si>
  <si>
    <t>Gaines-TX30</t>
  </si>
  <si>
    <t>Galveston-TX30</t>
  </si>
  <si>
    <t>Garza-TX30</t>
  </si>
  <si>
    <t>Gillespie-TX30</t>
  </si>
  <si>
    <t>Glasscock-TX30</t>
  </si>
  <si>
    <t>Goliad-TX30</t>
  </si>
  <si>
    <t>Gonzales-TX30</t>
  </si>
  <si>
    <t>Gray-TX30</t>
  </si>
  <si>
    <t>Grayson-TX30</t>
  </si>
  <si>
    <t>Gregg-TX30</t>
  </si>
  <si>
    <t>Grimes-TX30</t>
  </si>
  <si>
    <t>Guadalupe-TX30</t>
  </si>
  <si>
    <t>Hale-TX30</t>
  </si>
  <si>
    <t>Hall-TX30</t>
  </si>
  <si>
    <t>Hamilton-TX30</t>
  </si>
  <si>
    <t>Hansford-TX30</t>
  </si>
  <si>
    <t>Hardeman-TX30</t>
  </si>
  <si>
    <t>Hardin-TX30</t>
  </si>
  <si>
    <t>Harris-TX30</t>
  </si>
  <si>
    <t>Harrison-TX30</t>
  </si>
  <si>
    <t>Hartley-TX30</t>
  </si>
  <si>
    <t>Haskell-TX30</t>
  </si>
  <si>
    <t>Hays-TX30</t>
  </si>
  <si>
    <t>Hemphill-TX30</t>
  </si>
  <si>
    <t>Henderson-TX30</t>
  </si>
  <si>
    <t>Hidalgo-TX30</t>
  </si>
  <si>
    <t>Hill-TX30</t>
  </si>
  <si>
    <t>Hockley-TX30</t>
  </si>
  <si>
    <t>Hood-TX30</t>
  </si>
  <si>
    <t>Hopkins-TX30</t>
  </si>
  <si>
    <t>Houston-TX30</t>
  </si>
  <si>
    <t>Howard-TX30</t>
  </si>
  <si>
    <t>Hudspeth-TX30</t>
  </si>
  <si>
    <t>Hunt-TX30</t>
  </si>
  <si>
    <t>Hutchinson-TX30</t>
  </si>
  <si>
    <t>Irion-TX30</t>
  </si>
  <si>
    <t>Jack-TX30</t>
  </si>
  <si>
    <t>Jackson-TX30</t>
  </si>
  <si>
    <t>Jasper-TX30</t>
  </si>
  <si>
    <t>Jeff Davis-TX30</t>
  </si>
  <si>
    <t>Jefferson-TX30</t>
  </si>
  <si>
    <t>Jim Hogg-TX30</t>
  </si>
  <si>
    <t>Jim Wells-TX30</t>
  </si>
  <si>
    <t>Johnson-TX30</t>
  </si>
  <si>
    <t>Jones-TX30</t>
  </si>
  <si>
    <t>Karnes-TX30</t>
  </si>
  <si>
    <t>Kaufman-TX30</t>
  </si>
  <si>
    <t>Kendall-TX30</t>
  </si>
  <si>
    <t>Kenedy-TX30</t>
  </si>
  <si>
    <t>Kent-TX30</t>
  </si>
  <si>
    <t>Kerr-TX30</t>
  </si>
  <si>
    <t>Kimble-TX30</t>
  </si>
  <si>
    <t>King-TX30</t>
  </si>
  <si>
    <t>Kinney-TX30</t>
  </si>
  <si>
    <t>Kleberg-TX30</t>
  </si>
  <si>
    <t>Knox-TX30</t>
  </si>
  <si>
    <t>Lamar-TX30</t>
  </si>
  <si>
    <t>Lamb-TX30</t>
  </si>
  <si>
    <t>Lampasas-TX30</t>
  </si>
  <si>
    <t>La Salle-TX30</t>
  </si>
  <si>
    <t>Lavaca-TX30</t>
  </si>
  <si>
    <t>Lee-TX30</t>
  </si>
  <si>
    <t>Leon-TX30</t>
  </si>
  <si>
    <t>Liberty-TX30</t>
  </si>
  <si>
    <t>Limestone-TX30</t>
  </si>
  <si>
    <t>Lipscomb-TX30</t>
  </si>
  <si>
    <t>Live Oak-TX30</t>
  </si>
  <si>
    <t>Llano-TX30</t>
  </si>
  <si>
    <t>Loving-TX30</t>
  </si>
  <si>
    <t>Lubbock-TX30</t>
  </si>
  <si>
    <t>Lynn-TX30</t>
  </si>
  <si>
    <t>McCulloch-TX30</t>
  </si>
  <si>
    <t>McLennan-TX30</t>
  </si>
  <si>
    <t>McMullen-TX30</t>
  </si>
  <si>
    <t>Madison-TX30</t>
  </si>
  <si>
    <t>Marion-TX30</t>
  </si>
  <si>
    <t>Martin-TX30</t>
  </si>
  <si>
    <t>Mason-TX30</t>
  </si>
  <si>
    <t>Matagorda-TX30</t>
  </si>
  <si>
    <t>Maverick-TX30</t>
  </si>
  <si>
    <t>Medina-TX30</t>
  </si>
  <si>
    <t>Menard-TX30</t>
  </si>
  <si>
    <t>Midland-TX30</t>
  </si>
  <si>
    <t>Milam-TX30</t>
  </si>
  <si>
    <t>Mills-TX30</t>
  </si>
  <si>
    <t>Mitchell-TX30</t>
  </si>
  <si>
    <t>Montague-TX30</t>
  </si>
  <si>
    <t>Montgomery-TX30</t>
  </si>
  <si>
    <t>Moore-TX30</t>
  </si>
  <si>
    <t>Morris-TX30</t>
  </si>
  <si>
    <t>Motley-TX30</t>
  </si>
  <si>
    <t>Nacogdoches-TX30</t>
  </si>
  <si>
    <t>Navarro-TX30</t>
  </si>
  <si>
    <t>Newton-TX30</t>
  </si>
  <si>
    <t>Nolan-TX30</t>
  </si>
  <si>
    <t>Nueces-TX30</t>
  </si>
  <si>
    <t>Ochiltree-TX30</t>
  </si>
  <si>
    <t>Oldham-TX30</t>
  </si>
  <si>
    <t>Orange-TX30</t>
  </si>
  <si>
    <t>Palo Pinto-TX30</t>
  </si>
  <si>
    <t>Panola-TX30</t>
  </si>
  <si>
    <t>Parker-TX30</t>
  </si>
  <si>
    <t>Parmer-TX30</t>
  </si>
  <si>
    <t>Pecos-TX30</t>
  </si>
  <si>
    <t>Polk-TX30</t>
  </si>
  <si>
    <t>Potter-TX30</t>
  </si>
  <si>
    <t>Presidio-TX30</t>
  </si>
  <si>
    <t>Rains-TX30</t>
  </si>
  <si>
    <t>Randall-TX30</t>
  </si>
  <si>
    <t>Reagan-TX30</t>
  </si>
  <si>
    <t>Real-TX30</t>
  </si>
  <si>
    <t>Red River-TX30</t>
  </si>
  <si>
    <t>Reeves-TX30</t>
  </si>
  <si>
    <t>Refugio-TX30</t>
  </si>
  <si>
    <t>Roberts-TX30</t>
  </si>
  <si>
    <t>Robertson-TX30</t>
  </si>
  <si>
    <t>Rockwall-TX30</t>
  </si>
  <si>
    <t>Runnels-TX30</t>
  </si>
  <si>
    <t>Rusk-TX30</t>
  </si>
  <si>
    <t>Sabine-TX30</t>
  </si>
  <si>
    <t>San Augustine-TX30</t>
  </si>
  <si>
    <t>San Jacinto-TX30</t>
  </si>
  <si>
    <t>San Patricio-TX30</t>
  </si>
  <si>
    <t>San Saba-TX30</t>
  </si>
  <si>
    <t>Schleicher-TX30</t>
  </si>
  <si>
    <t>Scurry-TX30</t>
  </si>
  <si>
    <t>Shackelford-TX30</t>
  </si>
  <si>
    <t>Shelby-TX30</t>
  </si>
  <si>
    <t>Sherman-TX30</t>
  </si>
  <si>
    <t>Smith-TX30</t>
  </si>
  <si>
    <t>Somervell-TX30</t>
  </si>
  <si>
    <t>Starr-TX30</t>
  </si>
  <si>
    <t>Stephens-TX30</t>
  </si>
  <si>
    <t>Sterling-TX30</t>
  </si>
  <si>
    <t>Stonewall-TX30</t>
  </si>
  <si>
    <t>Sutton-TX30</t>
  </si>
  <si>
    <t>Swisher-TX30</t>
  </si>
  <si>
    <t>Tarrant-TX30</t>
  </si>
  <si>
    <t>Taylor-TX30</t>
  </si>
  <si>
    <t>Terrell-TX30</t>
  </si>
  <si>
    <t>Terry-TX30</t>
  </si>
  <si>
    <t>Throckmorton-TX30</t>
  </si>
  <si>
    <t>Titus-TX30</t>
  </si>
  <si>
    <t>Tom Green-TX30</t>
  </si>
  <si>
    <t>Travis-TX30</t>
  </si>
  <si>
    <t>Trinity-TX30</t>
  </si>
  <si>
    <t>Tyler-TX30</t>
  </si>
  <si>
    <t>Upshur-TX30</t>
  </si>
  <si>
    <t>Upton-TX30</t>
  </si>
  <si>
    <t>Uvalde-TX30</t>
  </si>
  <si>
    <t>Val Verde-TX30</t>
  </si>
  <si>
    <t>Van Zandt-TX30</t>
  </si>
  <si>
    <t>Victoria-TX30</t>
  </si>
  <si>
    <t>Walker-TX30</t>
  </si>
  <si>
    <t>Waller-TX30</t>
  </si>
  <si>
    <t>Ward-TX30</t>
  </si>
  <si>
    <t>Washington-TX30</t>
  </si>
  <si>
    <t>Webb-TX30</t>
  </si>
  <si>
    <t>Wharton-TX30</t>
  </si>
  <si>
    <t>Wheeler-TX30</t>
  </si>
  <si>
    <t>Wichita-TX30</t>
  </si>
  <si>
    <t>Wilbarger-TX30</t>
  </si>
  <si>
    <t>Willacy-TX30</t>
  </si>
  <si>
    <t>Williamson-TX30</t>
  </si>
  <si>
    <t>Wilson-TX30</t>
  </si>
  <si>
    <t>Winkler-TX30</t>
  </si>
  <si>
    <t>Wise-TX30</t>
  </si>
  <si>
    <t>Wood-TX30</t>
  </si>
  <si>
    <t>Yoakum-TX30</t>
  </si>
  <si>
    <t>Young-TX30</t>
  </si>
  <si>
    <t>Zapata-TX30</t>
  </si>
  <si>
    <t>Zavala-TX30</t>
  </si>
  <si>
    <t>Beaver-UT30</t>
  </si>
  <si>
    <t>Box Elder-UT30</t>
  </si>
  <si>
    <t>Cache-UT30</t>
  </si>
  <si>
    <t>Carbon-UT30</t>
  </si>
  <si>
    <t>Daggett-UT30</t>
  </si>
  <si>
    <t>Davis-UT30</t>
  </si>
  <si>
    <t>Duchesne-UT30</t>
  </si>
  <si>
    <t>Emery-UT30</t>
  </si>
  <si>
    <t>Garfield-UT30</t>
  </si>
  <si>
    <t>Grand-UT30</t>
  </si>
  <si>
    <t>Iron-UT30</t>
  </si>
  <si>
    <t>Juab-UT30</t>
  </si>
  <si>
    <t>Kane-UT30</t>
  </si>
  <si>
    <t>Millard-UT30</t>
  </si>
  <si>
    <t>Morgan-UT30</t>
  </si>
  <si>
    <t>Piute-UT30</t>
  </si>
  <si>
    <t>Rich-UT30</t>
  </si>
  <si>
    <t>Salt Lake-UT30</t>
  </si>
  <si>
    <t>San Juan-UT30</t>
  </si>
  <si>
    <t>Sanpete-UT30</t>
  </si>
  <si>
    <t>Sevier-UT30</t>
  </si>
  <si>
    <t>Summit-UT30</t>
  </si>
  <si>
    <t>Tooele-UT30</t>
  </si>
  <si>
    <t>Uintah-UT30</t>
  </si>
  <si>
    <t>Utah-UT30</t>
  </si>
  <si>
    <t>Wasatch-UT30</t>
  </si>
  <si>
    <t>Washington-UT30</t>
  </si>
  <si>
    <t>Wayne-UT30</t>
  </si>
  <si>
    <t>Weber-UT30</t>
  </si>
  <si>
    <t>Addison-Addison town-VT30</t>
  </si>
  <si>
    <t>Addison-Bridport town-VT30</t>
  </si>
  <si>
    <t>Addison-Bristol town-VT30</t>
  </si>
  <si>
    <t>Addison-Cornwall town-VT30</t>
  </si>
  <si>
    <t>Addison-Ferrisburgh town-VT30</t>
  </si>
  <si>
    <t>Addison-Goshen town-VT30</t>
  </si>
  <si>
    <t>Addison-Granville town-VT30</t>
  </si>
  <si>
    <t>Addison-Hancock town-VT30</t>
  </si>
  <si>
    <t>Addison-Leicester town-VT30</t>
  </si>
  <si>
    <t>Addison-Lincoln town-VT30</t>
  </si>
  <si>
    <t>Addison-Middlebury town-VT30</t>
  </si>
  <si>
    <t>Addison-Monkton town-VT30</t>
  </si>
  <si>
    <t>Addison-New Haven town-VT30</t>
  </si>
  <si>
    <t>Addison-Orwell town-VT30</t>
  </si>
  <si>
    <t>Addison-Panton town-VT30</t>
  </si>
  <si>
    <t>Addison-Ripton town-VT30</t>
  </si>
  <si>
    <t>Addison-Salisbury town-VT30</t>
  </si>
  <si>
    <t>Addison-Shoreham town-VT30</t>
  </si>
  <si>
    <t>Addison-Starksboro town-VT30</t>
  </si>
  <si>
    <t>Addison-Vergennes city-VT30</t>
  </si>
  <si>
    <t>Addison-Waltham town-VT30</t>
  </si>
  <si>
    <t>Addison-Weybridge town-VT30</t>
  </si>
  <si>
    <t>Addison-Whiting town-VT30</t>
  </si>
  <si>
    <t>Bennington-Arlington town-VT30</t>
  </si>
  <si>
    <t>Bennington-Bennington town-VT30</t>
  </si>
  <si>
    <t>Bennington-Dorset town-VT30</t>
  </si>
  <si>
    <t>Bennington-Glastenbury town-VT30</t>
  </si>
  <si>
    <t>Bennington-Landgrove town-VT30</t>
  </si>
  <si>
    <t>Bennington-Manchester town-VT30</t>
  </si>
  <si>
    <t>Bennington-Peru town-VT30</t>
  </si>
  <si>
    <t>Bennington-Pownal town-VT30</t>
  </si>
  <si>
    <t>Bennington-Readsboro town-VT30</t>
  </si>
  <si>
    <t>Bennington-Rupert town-VT30</t>
  </si>
  <si>
    <t>Bennington-Sandgate town-VT30</t>
  </si>
  <si>
    <t>Bennington-Searsburg town-VT30</t>
  </si>
  <si>
    <t>Bennington-Shaftsbury town-VT30</t>
  </si>
  <si>
    <t>Bennington-Stamford town-VT30</t>
  </si>
  <si>
    <t>Bennington-Sunderland town-VT30</t>
  </si>
  <si>
    <t>Bennington-Winhall town-VT30</t>
  </si>
  <si>
    <t>Bennington-Woodford town-VT30</t>
  </si>
  <si>
    <t>Caledonia-Barnet town-VT30</t>
  </si>
  <si>
    <t>Caledonia-Burke town-VT30</t>
  </si>
  <si>
    <t>Caledonia-Danville town-VT30</t>
  </si>
  <si>
    <t>Caledonia-Groton town-VT30</t>
  </si>
  <si>
    <t>Caledonia-Hardwick town-VT30</t>
  </si>
  <si>
    <t>Caledonia-Kirby town-VT30</t>
  </si>
  <si>
    <t>Caledonia-Lyndon town-VT30</t>
  </si>
  <si>
    <t>Caledonia-Newark town-VT30</t>
  </si>
  <si>
    <t>Caledonia-Peacham town-VT30</t>
  </si>
  <si>
    <t>Caledonia-Ryegate town-VT30</t>
  </si>
  <si>
    <t>Caledonia-Sheffield town-VT30</t>
  </si>
  <si>
    <t>Caledonia-St. Johnsbury town-VT30</t>
  </si>
  <si>
    <t>Caledonia-Stannard town-VT30</t>
  </si>
  <si>
    <t>Caledonia-Sutton town-VT30</t>
  </si>
  <si>
    <t>Caledonia-Walden town-VT30</t>
  </si>
  <si>
    <t>Caledonia-Waterford town-VT30</t>
  </si>
  <si>
    <t>Caledonia-Wheelock town-VT30</t>
  </si>
  <si>
    <t>Chittenden-Bolton town-VT30</t>
  </si>
  <si>
    <t>Chittenden-Buels gore-VT30</t>
  </si>
  <si>
    <t>Chittenden-Burlington city-VT30</t>
  </si>
  <si>
    <t>Chittenden-Charlotte town-VT30</t>
  </si>
  <si>
    <t>Chittenden-Colchester town-VT30</t>
  </si>
  <si>
    <t>Chittenden-Essex town-VT30</t>
  </si>
  <si>
    <t>Chittenden-Hinesburg town-VT30</t>
  </si>
  <si>
    <t>Chittenden-Huntington town-VT30</t>
  </si>
  <si>
    <t>Chittenden-Jericho town-VT30</t>
  </si>
  <si>
    <t>Chittenden-Milton town-VT30</t>
  </si>
  <si>
    <t>Chittenden-Richmond town-VT30</t>
  </si>
  <si>
    <t>Chittenden-Shelburne town-VT30</t>
  </si>
  <si>
    <t>Chittenden-South Burlington city-VT30</t>
  </si>
  <si>
    <t>Chittenden-St. George town-VT30</t>
  </si>
  <si>
    <t>Chittenden-Underhill town-VT30</t>
  </si>
  <si>
    <t>Chittenden-Westford town-VT30</t>
  </si>
  <si>
    <t>Chittenden-Williston town-VT30</t>
  </si>
  <si>
    <t>Chittenden-Winooski city-VT30</t>
  </si>
  <si>
    <t>Essex-Averill town-VT30</t>
  </si>
  <si>
    <t>Essex-Avery's gore-VT30</t>
  </si>
  <si>
    <t>Essex-Bloomfield town-VT30</t>
  </si>
  <si>
    <t>Essex-Brighton town-VT30</t>
  </si>
  <si>
    <t>Essex-Brunswick town-VT30</t>
  </si>
  <si>
    <t>Essex-Canaan town-VT30</t>
  </si>
  <si>
    <t>Essex-Concord town-VT30</t>
  </si>
  <si>
    <t>Essex-East Haven town-VT30</t>
  </si>
  <si>
    <t>Essex-Ferdinand town-VT30</t>
  </si>
  <si>
    <t>Essex-Granby town-VT30</t>
  </si>
  <si>
    <t>Essex-Guildhall town-VT30</t>
  </si>
  <si>
    <t>Essex-Lemington town-VT30</t>
  </si>
  <si>
    <t>Essex-Lewis town-VT30</t>
  </si>
  <si>
    <t>Essex-Lunenburg town-VT30</t>
  </si>
  <si>
    <t>Essex-Maidstone town-VT30</t>
  </si>
  <si>
    <t>Essex-Norton town-VT30</t>
  </si>
  <si>
    <t>Essex-Victory town-VT30</t>
  </si>
  <si>
    <t>Essex-Warner's grant-VT30</t>
  </si>
  <si>
    <t>Essex-Warren's gore-VT30</t>
  </si>
  <si>
    <t>Franklin-Bakersfield town-VT30</t>
  </si>
  <si>
    <t>Franklin-Berkshire town-VT30</t>
  </si>
  <si>
    <t>Franklin-Enosburgh town-VT30</t>
  </si>
  <si>
    <t>Franklin-Fairfax town-VT30</t>
  </si>
  <si>
    <t>Franklin-Fairfield town-VT30</t>
  </si>
  <si>
    <t>Franklin-Fletcher town-VT30</t>
  </si>
  <si>
    <t>Franklin-Franklin town-VT30</t>
  </si>
  <si>
    <t>Franklin-Georgia town-VT30</t>
  </si>
  <si>
    <t>Franklin-Highgate town-VT30</t>
  </si>
  <si>
    <t>Franklin-Montgomery town-VT30</t>
  </si>
  <si>
    <t>Franklin-Richford town-VT30</t>
  </si>
  <si>
    <t>Franklin-Sheldon town-VT30</t>
  </si>
  <si>
    <t>Franklin-St. Albans city-VT30</t>
  </si>
  <si>
    <t>Franklin-St. Albans town-VT30</t>
  </si>
  <si>
    <t>Franklin-Swanton town-VT30</t>
  </si>
  <si>
    <t>Grand Isle-Alburgh town-VT30</t>
  </si>
  <si>
    <t>Grand Isle-Grand Isle town-VT30</t>
  </si>
  <si>
    <t>Grand Isle-Isle La Motte town-VT30</t>
  </si>
  <si>
    <t>Grand Isle-North Hero town-VT30</t>
  </si>
  <si>
    <t>Grand Isle-South Hero town-VT30</t>
  </si>
  <si>
    <t>Lamoille-Belvidere town-VT30</t>
  </si>
  <si>
    <t>Lamoille-Cambridge town-VT30</t>
  </si>
  <si>
    <t>Lamoille-Eden town-VT30</t>
  </si>
  <si>
    <t>Lamoille-Elmore town-VT30</t>
  </si>
  <si>
    <t>Lamoille-Hyde Park town-VT30</t>
  </si>
  <si>
    <t>Lamoille-Johnson town-VT30</t>
  </si>
  <si>
    <t>Lamoille-Morristown town-VT30</t>
  </si>
  <si>
    <t>Lamoille-Stowe town-VT30</t>
  </si>
  <si>
    <t>Lamoille-Waterville town-VT30</t>
  </si>
  <si>
    <t>Lamoille-Wolcott town-VT30</t>
  </si>
  <si>
    <t>Orange-Bradford town-VT30</t>
  </si>
  <si>
    <t>Orange-Braintree town-VT30</t>
  </si>
  <si>
    <t>Orange-Brookfield town-VT30</t>
  </si>
  <si>
    <t>Orange-Chelsea town-VT30</t>
  </si>
  <si>
    <t>Orange-Corinth town-VT30</t>
  </si>
  <si>
    <t>Orange-Fairlee town-VT30</t>
  </si>
  <si>
    <t>Orange-Newbury town-VT30</t>
  </si>
  <si>
    <t>Orange-Orange town-VT30</t>
  </si>
  <si>
    <t>Orange-Randolph town-VT30</t>
  </si>
  <si>
    <t>Orange-Strafford town-VT30</t>
  </si>
  <si>
    <t>Orange-Thetford town-VT30</t>
  </si>
  <si>
    <t>Orange-Topsham town-VT30</t>
  </si>
  <si>
    <t>Orange-Tunbridge town-VT30</t>
  </si>
  <si>
    <t>Orange-Vershire town-VT30</t>
  </si>
  <si>
    <t>Orange-Washington town-VT30</t>
  </si>
  <si>
    <t>Orange-West Fairlee town-VT30</t>
  </si>
  <si>
    <t>Orange-Williamstown town-VT30</t>
  </si>
  <si>
    <t>Orleans-Albany town-VT30</t>
  </si>
  <si>
    <t>Orleans-Barton town-VT30</t>
  </si>
  <si>
    <t>Orleans-Brownington town-VT30</t>
  </si>
  <si>
    <t>Orleans-Charleston town-VT30</t>
  </si>
  <si>
    <t>Orleans-Coventry town-VT30</t>
  </si>
  <si>
    <t>Orleans-Craftsbury town-VT30</t>
  </si>
  <si>
    <t>Orleans-Derby town-VT30</t>
  </si>
  <si>
    <t>Orleans-Glover town-VT30</t>
  </si>
  <si>
    <t>Orleans-Greensboro town-VT30</t>
  </si>
  <si>
    <t>Orleans-Holland town-VT30</t>
  </si>
  <si>
    <t>Orleans-Irasburg town-VT30</t>
  </si>
  <si>
    <t>Orleans-Jay town-VT30</t>
  </si>
  <si>
    <t>Orleans-Lowell town-VT30</t>
  </si>
  <si>
    <t>Orleans-Morgan town-VT30</t>
  </si>
  <si>
    <t>Orleans-Newport city-VT30</t>
  </si>
  <si>
    <t>Orleans-Newport town-VT30</t>
  </si>
  <si>
    <t>Orleans-Troy town-VT30</t>
  </si>
  <si>
    <t>Orleans-Westfield town-VT30</t>
  </si>
  <si>
    <t>Orleans-Westmore town-VT30</t>
  </si>
  <si>
    <t>Rutland-Benson town-VT30</t>
  </si>
  <si>
    <t>Rutland-Brandon town-VT30</t>
  </si>
  <si>
    <t>Rutland-Castleton town-VT30</t>
  </si>
  <si>
    <t>Rutland-Chittenden town-VT30</t>
  </si>
  <si>
    <t>Rutland-Clarendon town-VT30</t>
  </si>
  <si>
    <t>Rutland-Danby town-VT30</t>
  </si>
  <si>
    <t>Rutland-Fair Haven town-VT30</t>
  </si>
  <si>
    <t>Rutland-Hubbardton town-VT30</t>
  </si>
  <si>
    <t>Rutland-Ira town-VT30</t>
  </si>
  <si>
    <t>Rutland-Killington town-VT30</t>
  </si>
  <si>
    <t>Rutland-Mendon town-VT30</t>
  </si>
  <si>
    <t>Rutland-Middletown Springs town-VT30</t>
  </si>
  <si>
    <t>Rutland-Mount Holly town-VT30</t>
  </si>
  <si>
    <t>Rutland-Mount Tabor town-VT30</t>
  </si>
  <si>
    <t>Rutland-Pawlet town-VT30</t>
  </si>
  <si>
    <t>Rutland-Pittsfield town-VT30</t>
  </si>
  <si>
    <t>Rutland-Pittsford town-VT30</t>
  </si>
  <si>
    <t>Rutland-Poultney town-VT30</t>
  </si>
  <si>
    <t>Rutland-Proctor town-VT30</t>
  </si>
  <si>
    <t>Rutland-Rutland city-VT30</t>
  </si>
  <si>
    <t>Rutland-Rutland town-VT30</t>
  </si>
  <si>
    <t>Rutland-Shrewsbury town-VT30</t>
  </si>
  <si>
    <t>Rutland-Sudbury town-VT30</t>
  </si>
  <si>
    <t>Rutland-Tinmouth town-VT30</t>
  </si>
  <si>
    <t>Rutland-Wallingford town-VT30</t>
  </si>
  <si>
    <t>Rutland-Wells town-VT30</t>
  </si>
  <si>
    <t>Rutland-West Haven town-VT30</t>
  </si>
  <si>
    <t>Rutland-West Rutland town-VT30</t>
  </si>
  <si>
    <t>Washington-Barre city-VT30</t>
  </si>
  <si>
    <t>Washington-Barre town-VT30</t>
  </si>
  <si>
    <t>Washington-Berlin town-VT30</t>
  </si>
  <si>
    <t>Washington-Cabot town-VT30</t>
  </si>
  <si>
    <t>Washington-Calais town-VT30</t>
  </si>
  <si>
    <t>Washington-Duxbury town-VT30</t>
  </si>
  <si>
    <t>Washington-East Montpelier town-VT30</t>
  </si>
  <si>
    <t>Washington-Fayston town-VT30</t>
  </si>
  <si>
    <t>Washington-Marshfield town-VT30</t>
  </si>
  <si>
    <t>Washington-Middlesex town-VT30</t>
  </si>
  <si>
    <t>Washington-Montpelier city-VT30</t>
  </si>
  <si>
    <t>Washington-Moretown town-VT30</t>
  </si>
  <si>
    <t>Washington-Northfield town-VT30</t>
  </si>
  <si>
    <t>Washington-Plainfield town-VT30</t>
  </si>
  <si>
    <t>Washington-Roxbury town-VT30</t>
  </si>
  <si>
    <t>Washington-Waitsfield town-VT30</t>
  </si>
  <si>
    <t>Washington-Warren town-VT30</t>
  </si>
  <si>
    <t>Washington-Waterbury town-VT30</t>
  </si>
  <si>
    <t>Washington-Woodbury town-VT30</t>
  </si>
  <si>
    <t>Washington-Worcester town-VT30</t>
  </si>
  <si>
    <t>Windham-Athens town-VT30</t>
  </si>
  <si>
    <t>Windham-Brattleboro town-VT30</t>
  </si>
  <si>
    <t>Windham-Brookline town-VT30</t>
  </si>
  <si>
    <t>Windham-Dover town-VT30</t>
  </si>
  <si>
    <t>Windham-Dummerston town-VT30</t>
  </si>
  <si>
    <t>Windham-Grafton town-VT30</t>
  </si>
  <si>
    <t>Windham-Guilford town-VT30</t>
  </si>
  <si>
    <t>Windham-Halifax town-VT30</t>
  </si>
  <si>
    <t>Windham-Jamaica town-VT30</t>
  </si>
  <si>
    <t>Windham-Londonderry town-VT30</t>
  </si>
  <si>
    <t>Windham-Marlboro town-VT30</t>
  </si>
  <si>
    <t>Windham-Newfane town-VT30</t>
  </si>
  <si>
    <t>Windham-Putney town-VT30</t>
  </si>
  <si>
    <t>Windham-Rockingham town-VT30</t>
  </si>
  <si>
    <t>Windham-Somerset town-VT30</t>
  </si>
  <si>
    <t>Windham-Stratton town-VT30</t>
  </si>
  <si>
    <t>Windham-Townshend town-VT30</t>
  </si>
  <si>
    <t>Windham-Vernon town-VT30</t>
  </si>
  <si>
    <t>Windham-Wardsboro town-VT30</t>
  </si>
  <si>
    <t>Windham-Westminster town-VT30</t>
  </si>
  <si>
    <t>Windham-Whitingham town-VT30</t>
  </si>
  <si>
    <t>Windham-Wilmington town-VT30</t>
  </si>
  <si>
    <t>Windham-Windham town-VT30</t>
  </si>
  <si>
    <t>Windsor-Andover town-VT30</t>
  </si>
  <si>
    <t>Windsor-Baltimore town-VT30</t>
  </si>
  <si>
    <t>Windsor-Barnard town-VT30</t>
  </si>
  <si>
    <t>Windsor-Bethel town-VT30</t>
  </si>
  <si>
    <t>Windsor-Bridgewater town-VT30</t>
  </si>
  <si>
    <t>Windsor-Cavendish town-VT30</t>
  </si>
  <si>
    <t>Windsor-Chester town-VT30</t>
  </si>
  <si>
    <t>Windsor-Hartford town-VT30</t>
  </si>
  <si>
    <t>Windsor-Hartland town-VT30</t>
  </si>
  <si>
    <t>Windsor-Ludlow town-VT30</t>
  </si>
  <si>
    <t>Windsor-Norwich town-VT30</t>
  </si>
  <si>
    <t>Windsor-Plymouth town-VT30</t>
  </si>
  <si>
    <t>Windsor-Pomfret town-VT30</t>
  </si>
  <si>
    <t>Windsor-Reading town-VT30</t>
  </si>
  <si>
    <t>Windsor-Rochester town-VT30</t>
  </si>
  <si>
    <t>Windsor-Royalton town-VT30</t>
  </si>
  <si>
    <t>Windsor-Sharon town-VT30</t>
  </si>
  <si>
    <t>Windsor-Springfield town-VT30</t>
  </si>
  <si>
    <t>Windsor-Stockbridge town-VT30</t>
  </si>
  <si>
    <t>Windsor-Weathersfield town-VT30</t>
  </si>
  <si>
    <t>Windsor-West Windsor town-VT30</t>
  </si>
  <si>
    <t>Windsor-Weston town-VT30</t>
  </si>
  <si>
    <t>Windsor-Windsor town-VT30</t>
  </si>
  <si>
    <t>Windsor-Woodstock town-VT30</t>
  </si>
  <si>
    <t>Accomack-VA30</t>
  </si>
  <si>
    <t>Albemarle-VA30</t>
  </si>
  <si>
    <t>Alleghany-VA30</t>
  </si>
  <si>
    <t>Amelia-VA30</t>
  </si>
  <si>
    <t>Amherst-VA30</t>
  </si>
  <si>
    <t>Appomattox-VA30</t>
  </si>
  <si>
    <t>Arlington-VA30</t>
  </si>
  <si>
    <t>Augusta-VA30</t>
  </si>
  <si>
    <t>Bath-VA30</t>
  </si>
  <si>
    <t>Bedford-VA30</t>
  </si>
  <si>
    <t>Bland-VA30</t>
  </si>
  <si>
    <t>Botetourt-VA30</t>
  </si>
  <si>
    <t>Brunswick-VA30</t>
  </si>
  <si>
    <t>Buchanan-VA30</t>
  </si>
  <si>
    <t>Buckingham-VA30</t>
  </si>
  <si>
    <t>Campbell-VA30</t>
  </si>
  <si>
    <t>Caroline-VA30</t>
  </si>
  <si>
    <t>Carroll-VA30</t>
  </si>
  <si>
    <t>Charles City-VA30</t>
  </si>
  <si>
    <t>Charlotte-VA30</t>
  </si>
  <si>
    <t>Chesterfield-VA30</t>
  </si>
  <si>
    <t>Clarke-VA30</t>
  </si>
  <si>
    <t>Craig-VA30</t>
  </si>
  <si>
    <t>Culpeper-VA30</t>
  </si>
  <si>
    <t>Cumberland-VA30</t>
  </si>
  <si>
    <t>Dickenson-VA30</t>
  </si>
  <si>
    <t>Dinwiddie-VA30</t>
  </si>
  <si>
    <t>Essex-VA30</t>
  </si>
  <si>
    <t>Fairfax-VA30</t>
  </si>
  <si>
    <t>Fauquier-VA30</t>
  </si>
  <si>
    <t>Floyd-VA30</t>
  </si>
  <si>
    <t>Fluvanna-VA30</t>
  </si>
  <si>
    <t>Franklin-VA30</t>
  </si>
  <si>
    <t>Frederick-VA30</t>
  </si>
  <si>
    <t>Giles-VA30</t>
  </si>
  <si>
    <t>Gloucester-VA30</t>
  </si>
  <si>
    <t>Goochland-VA30</t>
  </si>
  <si>
    <t>Grayson-VA30</t>
  </si>
  <si>
    <t>Greene-VA30</t>
  </si>
  <si>
    <t>Greensville-VA30</t>
  </si>
  <si>
    <t>Halifax-VA30</t>
  </si>
  <si>
    <t>Hanover-VA30</t>
  </si>
  <si>
    <t>Henrico-VA30</t>
  </si>
  <si>
    <t>Henry-VA30</t>
  </si>
  <si>
    <t>Highland-VA30</t>
  </si>
  <si>
    <t>Isle of Wight-VA30</t>
  </si>
  <si>
    <t>James City-VA30</t>
  </si>
  <si>
    <t>King and Queen-VA30</t>
  </si>
  <si>
    <t>King George-VA30</t>
  </si>
  <si>
    <t>King William-VA30</t>
  </si>
  <si>
    <t>Lancaster-VA30</t>
  </si>
  <si>
    <t>Lee-VA30</t>
  </si>
  <si>
    <t>Loudoun-VA30</t>
  </si>
  <si>
    <t>Louisa-VA30</t>
  </si>
  <si>
    <t>Lunenburg-VA30</t>
  </si>
  <si>
    <t>Madison-VA30</t>
  </si>
  <si>
    <t>Mathews-VA30</t>
  </si>
  <si>
    <t>Mecklenburg-VA30</t>
  </si>
  <si>
    <t>Middlesex-VA30</t>
  </si>
  <si>
    <t>Montgomery-VA30</t>
  </si>
  <si>
    <t>Nelson-VA30</t>
  </si>
  <si>
    <t>New Kent-VA30</t>
  </si>
  <si>
    <t>Northampton-VA30</t>
  </si>
  <si>
    <t>Northumberland-VA30</t>
  </si>
  <si>
    <t>Nottoway-VA30</t>
  </si>
  <si>
    <t>Orange-VA30</t>
  </si>
  <si>
    <t>Page-VA30</t>
  </si>
  <si>
    <t>Patrick-VA30</t>
  </si>
  <si>
    <t>Pittsylvania-VA30</t>
  </si>
  <si>
    <t>Powhatan-VA30</t>
  </si>
  <si>
    <t>Prince Edward-VA30</t>
  </si>
  <si>
    <t>Prince George-VA30</t>
  </si>
  <si>
    <t>Prince William-VA30</t>
  </si>
  <si>
    <t>Pulaski-VA30</t>
  </si>
  <si>
    <t>Rappahannock-VA30</t>
  </si>
  <si>
    <t>Richmond-VA30</t>
  </si>
  <si>
    <t>Roanoke-VA30</t>
  </si>
  <si>
    <t>Rockbridge-VA30</t>
  </si>
  <si>
    <t>Rockingham-VA30</t>
  </si>
  <si>
    <t>Russell-VA30</t>
  </si>
  <si>
    <t>Scott-VA30</t>
  </si>
  <si>
    <t>Shenandoah-VA30</t>
  </si>
  <si>
    <t>Smyth-VA30</t>
  </si>
  <si>
    <t>Southampton-VA30</t>
  </si>
  <si>
    <t>Spotsylvania-VA30</t>
  </si>
  <si>
    <t>Stafford-VA30</t>
  </si>
  <si>
    <t>Surry-VA30</t>
  </si>
  <si>
    <t>Sussex-VA30</t>
  </si>
  <si>
    <t>Tazewell-VA30</t>
  </si>
  <si>
    <t>Warren-VA30</t>
  </si>
  <si>
    <t>Washington-VA30</t>
  </si>
  <si>
    <t>Westmoreland-VA30</t>
  </si>
  <si>
    <t>Wise-VA30</t>
  </si>
  <si>
    <t>Wythe-VA30</t>
  </si>
  <si>
    <t>York-VA30</t>
  </si>
  <si>
    <t>Alexandria city-VA30</t>
  </si>
  <si>
    <t>Bristol city-VA30</t>
  </si>
  <si>
    <t>Buena Vista city-VA30</t>
  </si>
  <si>
    <t>Charlottesville city-VA30</t>
  </si>
  <si>
    <t>Chesapeake city-VA30</t>
  </si>
  <si>
    <t>Colonial Heights city-VA30</t>
  </si>
  <si>
    <t>Covington city-VA30</t>
  </si>
  <si>
    <t>Danville city-VA30</t>
  </si>
  <si>
    <t>Emporia city-VA30</t>
  </si>
  <si>
    <t>Fairfax city-VA30</t>
  </si>
  <si>
    <t>Falls Church city-VA30</t>
  </si>
  <si>
    <t>Franklin city-VA30</t>
  </si>
  <si>
    <t>Fredericksburg city-VA30</t>
  </si>
  <si>
    <t>Galax city-VA30</t>
  </si>
  <si>
    <t>Hampton city-VA30</t>
  </si>
  <si>
    <t>Harrisonburg city-VA30</t>
  </si>
  <si>
    <t>Hopewell city-VA30</t>
  </si>
  <si>
    <t>Lexington city-VA30</t>
  </si>
  <si>
    <t>Lynchburg city-VA30</t>
  </si>
  <si>
    <t>Manassas city-VA30</t>
  </si>
  <si>
    <t>Manassas Park city-VA30</t>
  </si>
  <si>
    <t>Martinsville city-VA30</t>
  </si>
  <si>
    <t>Newport News city-VA30</t>
  </si>
  <si>
    <t>Norfolk city-VA30</t>
  </si>
  <si>
    <t>Norton city-VA30</t>
  </si>
  <si>
    <t>Petersburg city-VA30</t>
  </si>
  <si>
    <t>Poquoson city-VA30</t>
  </si>
  <si>
    <t>Portsmouth city-VA30</t>
  </si>
  <si>
    <t>Radford city-VA30</t>
  </si>
  <si>
    <t>Richmond city-VA30</t>
  </si>
  <si>
    <t>Roanoke city-VA30</t>
  </si>
  <si>
    <t>Salem city-VA30</t>
  </si>
  <si>
    <t>Staunton city-VA30</t>
  </si>
  <si>
    <t>Suffolk city-VA30</t>
  </si>
  <si>
    <t>Virginia Beach city-VA30</t>
  </si>
  <si>
    <t>Waynesboro city-VA30</t>
  </si>
  <si>
    <t>Williamsburg city-VA30</t>
  </si>
  <si>
    <t>Winchester city-VA30</t>
  </si>
  <si>
    <t>Adams-WA30</t>
  </si>
  <si>
    <t>Asotin-WA30</t>
  </si>
  <si>
    <t>Benton-WA30</t>
  </si>
  <si>
    <t>Chelan-WA30</t>
  </si>
  <si>
    <t>Clallam-WA30</t>
  </si>
  <si>
    <t>Clark-WA30</t>
  </si>
  <si>
    <t>Columbia-WA30</t>
  </si>
  <si>
    <t>Cowlitz-WA30</t>
  </si>
  <si>
    <t>Douglas-WA30</t>
  </si>
  <si>
    <t>Ferry-WA30</t>
  </si>
  <si>
    <t>Franklin-WA30</t>
  </si>
  <si>
    <t>Garfield-WA30</t>
  </si>
  <si>
    <t>Grant-WA30</t>
  </si>
  <si>
    <t>Grays Harbor-WA30</t>
  </si>
  <si>
    <t>Island-WA30</t>
  </si>
  <si>
    <t>Jefferson-WA30</t>
  </si>
  <si>
    <t>King-WA30</t>
  </si>
  <si>
    <t>Kitsap-WA30</t>
  </si>
  <si>
    <t>Kittitas-WA30</t>
  </si>
  <si>
    <t>Klickitat-WA30</t>
  </si>
  <si>
    <t>Lewis-WA30</t>
  </si>
  <si>
    <t>Lincoln-WA30</t>
  </si>
  <si>
    <t>Mason-WA30</t>
  </si>
  <si>
    <t>Okanogan-WA30</t>
  </si>
  <si>
    <t>Pacific-WA30</t>
  </si>
  <si>
    <t>Pend Oreille-WA30</t>
  </si>
  <si>
    <t>Pierce-WA30</t>
  </si>
  <si>
    <t>San Juan-WA30</t>
  </si>
  <si>
    <t>Skagit-WA30</t>
  </si>
  <si>
    <t>Skamania-WA30</t>
  </si>
  <si>
    <t>Snohomish-WA30</t>
  </si>
  <si>
    <t>Spokane-WA30</t>
  </si>
  <si>
    <t>Stevens-WA30</t>
  </si>
  <si>
    <t>Thurston-WA30</t>
  </si>
  <si>
    <t>Wahkiakum-WA30</t>
  </si>
  <si>
    <t>Walla Walla-WA30</t>
  </si>
  <si>
    <t>Whatcom-WA30</t>
  </si>
  <si>
    <t>Whitman-WA30</t>
  </si>
  <si>
    <t>Yakima-WA30</t>
  </si>
  <si>
    <t>Barbour-WV30</t>
  </si>
  <si>
    <t>Berkeley-WV30</t>
  </si>
  <si>
    <t>Boone-WV30</t>
  </si>
  <si>
    <t>Braxton-WV30</t>
  </si>
  <si>
    <t>Brooke-WV30</t>
  </si>
  <si>
    <t>Cabell-WV30</t>
  </si>
  <si>
    <t>Calhoun-WV30</t>
  </si>
  <si>
    <t>Clay-WV30</t>
  </si>
  <si>
    <t>Doddridge-WV30</t>
  </si>
  <si>
    <t>Fayette-WV30</t>
  </si>
  <si>
    <t>Gilmer-WV30</t>
  </si>
  <si>
    <t>Grant-WV30</t>
  </si>
  <si>
    <t>Greenbrier-WV30</t>
  </si>
  <si>
    <t>Hampshire-WV30</t>
  </si>
  <si>
    <t>Hancock-WV30</t>
  </si>
  <si>
    <t>Hardy-WV30</t>
  </si>
  <si>
    <t>Harrison-WV30</t>
  </si>
  <si>
    <t>Jackson-WV30</t>
  </si>
  <si>
    <t>Jefferson-WV30</t>
  </si>
  <si>
    <t>Kanawha-WV30</t>
  </si>
  <si>
    <t>Lewis-WV30</t>
  </si>
  <si>
    <t>Lincoln-WV30</t>
  </si>
  <si>
    <t>Logan-WV30</t>
  </si>
  <si>
    <t>McDowell-WV30</t>
  </si>
  <si>
    <t>Marion-WV30</t>
  </si>
  <si>
    <t>Marshall-WV30</t>
  </si>
  <si>
    <t>Mason-WV30</t>
  </si>
  <si>
    <t>Mercer-WV30</t>
  </si>
  <si>
    <t>Mineral-WV30</t>
  </si>
  <si>
    <t>Mingo-WV30</t>
  </si>
  <si>
    <t>Monongalia-WV30</t>
  </si>
  <si>
    <t>Monroe-WV30</t>
  </si>
  <si>
    <t>Morgan-WV30</t>
  </si>
  <si>
    <t>Nicholas-WV30</t>
  </si>
  <si>
    <t>Ohio-WV30</t>
  </si>
  <si>
    <t>Pendleton-WV30</t>
  </si>
  <si>
    <t>Pleasants-WV30</t>
  </si>
  <si>
    <t>Pocahontas-WV30</t>
  </si>
  <si>
    <t>Preston-WV30</t>
  </si>
  <si>
    <t>Putnam-WV30</t>
  </si>
  <si>
    <t>Raleigh-WV30</t>
  </si>
  <si>
    <t>Randolph-WV30</t>
  </si>
  <si>
    <t>Ritchie-WV30</t>
  </si>
  <si>
    <t>Roane-WV30</t>
  </si>
  <si>
    <t>Summers-WV30</t>
  </si>
  <si>
    <t>Taylor-WV30</t>
  </si>
  <si>
    <t>Tucker-WV30</t>
  </si>
  <si>
    <t>Tyler-WV30</t>
  </si>
  <si>
    <t>Upshur-WV30</t>
  </si>
  <si>
    <t>Wayne-WV30</t>
  </si>
  <si>
    <t>Webster-WV30</t>
  </si>
  <si>
    <t>Wetzel-WV30</t>
  </si>
  <si>
    <t>Wirt-WV30</t>
  </si>
  <si>
    <t>Wood-WV30</t>
  </si>
  <si>
    <t>Wyoming-WV30</t>
  </si>
  <si>
    <t>Adams-WI30</t>
  </si>
  <si>
    <t>Ashland-WI30</t>
  </si>
  <si>
    <t>Barron-WI30</t>
  </si>
  <si>
    <t>Bayfield-WI30</t>
  </si>
  <si>
    <t>Brown-WI30</t>
  </si>
  <si>
    <t>Buffalo-WI30</t>
  </si>
  <si>
    <t>Burnett-WI30</t>
  </si>
  <si>
    <t>Calumet-WI30</t>
  </si>
  <si>
    <t>Chippewa-WI30</t>
  </si>
  <si>
    <t>Clark-WI30</t>
  </si>
  <si>
    <t>Columbia-WI30</t>
  </si>
  <si>
    <t>Crawford-WI30</t>
  </si>
  <si>
    <t>Dane-WI30</t>
  </si>
  <si>
    <t>Dodge-WI30</t>
  </si>
  <si>
    <t>Door-WI30</t>
  </si>
  <si>
    <t>Douglas-WI30</t>
  </si>
  <si>
    <t>Dunn-WI30</t>
  </si>
  <si>
    <t>Eau Claire-WI30</t>
  </si>
  <si>
    <t>Florence-WI30</t>
  </si>
  <si>
    <t>Fond du Lac-WI30</t>
  </si>
  <si>
    <t>Forest-WI30</t>
  </si>
  <si>
    <t>Grant-WI30</t>
  </si>
  <si>
    <t>Green-WI30</t>
  </si>
  <si>
    <t>Green Lake-WI30</t>
  </si>
  <si>
    <t>Iowa-WI30</t>
  </si>
  <si>
    <t>Iron-WI30</t>
  </si>
  <si>
    <t>Jackson-WI30</t>
  </si>
  <si>
    <t>Jefferson-WI30</t>
  </si>
  <si>
    <t>Juneau-WI30</t>
  </si>
  <si>
    <t>Kenosha-WI30</t>
  </si>
  <si>
    <t>Kewaunee-WI30</t>
  </si>
  <si>
    <t>La Crosse-WI30</t>
  </si>
  <si>
    <t>Lafayette-WI30</t>
  </si>
  <si>
    <t>Langlade-WI30</t>
  </si>
  <si>
    <t>Lincoln-WI30</t>
  </si>
  <si>
    <t>Manitowoc-WI30</t>
  </si>
  <si>
    <t>Marathon-WI30</t>
  </si>
  <si>
    <t>Marinette-WI30</t>
  </si>
  <si>
    <t>Marquette-WI30</t>
  </si>
  <si>
    <t>Menominee-WI30</t>
  </si>
  <si>
    <t>Milwaukee-WI30</t>
  </si>
  <si>
    <t>Monroe-WI30</t>
  </si>
  <si>
    <t>Oconto-WI30</t>
  </si>
  <si>
    <t>Oneida-WI30</t>
  </si>
  <si>
    <t>Outagamie-WI30</t>
  </si>
  <si>
    <t>Ozaukee-WI30</t>
  </si>
  <si>
    <t>Pepin-WI30</t>
  </si>
  <si>
    <t>Pierce-WI30</t>
  </si>
  <si>
    <t>Polk-WI30</t>
  </si>
  <si>
    <t>Portage-WI30</t>
  </si>
  <si>
    <t>Price-WI30</t>
  </si>
  <si>
    <t>Racine-WI30</t>
  </si>
  <si>
    <t>Richland-WI30</t>
  </si>
  <si>
    <t>Rock-WI30</t>
  </si>
  <si>
    <t>Rusk-WI30</t>
  </si>
  <si>
    <t>St. Croix-WI30</t>
  </si>
  <si>
    <t>Sauk-WI30</t>
  </si>
  <si>
    <t>Sawyer-WI30</t>
  </si>
  <si>
    <t>Shawano-WI30</t>
  </si>
  <si>
    <t>Sheboygan-WI30</t>
  </si>
  <si>
    <t>Taylor-WI30</t>
  </si>
  <si>
    <t>Trempealeau-WI30</t>
  </si>
  <si>
    <t>Vernon-WI30</t>
  </si>
  <si>
    <t>Vilas-WI30</t>
  </si>
  <si>
    <t>Walworth-WI30</t>
  </si>
  <si>
    <t>Washburn-WI30</t>
  </si>
  <si>
    <t>Washington-WI30</t>
  </si>
  <si>
    <t>Waukesha-WI30</t>
  </si>
  <si>
    <t>Waupaca-WI30</t>
  </si>
  <si>
    <t>Waushara-WI30</t>
  </si>
  <si>
    <t>Winnebago-WI30</t>
  </si>
  <si>
    <t>Wood-WI30</t>
  </si>
  <si>
    <t>Albany-WY30</t>
  </si>
  <si>
    <t>Big Horn-WY30</t>
  </si>
  <si>
    <t>Campbell-WY30</t>
  </si>
  <si>
    <t>Carbon-WY30</t>
  </si>
  <si>
    <t>Converse-WY30</t>
  </si>
  <si>
    <t>Crook-WY30</t>
  </si>
  <si>
    <t>Fremont-WY30</t>
  </si>
  <si>
    <t>Goshen-WY30</t>
  </si>
  <si>
    <t>Hot Springs-WY30</t>
  </si>
  <si>
    <t>Johnson-WY30</t>
  </si>
  <si>
    <t>Laramie-WY30</t>
  </si>
  <si>
    <t>Lincoln-WY30</t>
  </si>
  <si>
    <t>Natrona-WY30</t>
  </si>
  <si>
    <t>Niobrara-WY30</t>
  </si>
  <si>
    <t>Park-WY30</t>
  </si>
  <si>
    <t>Platte-WY30</t>
  </si>
  <si>
    <t>Sheridan-WY30</t>
  </si>
  <si>
    <t>Sublette-WY30</t>
  </si>
  <si>
    <t>Sweetwater-WY30</t>
  </si>
  <si>
    <t>Teton-WY30</t>
  </si>
  <si>
    <t>Uinta-WY30</t>
  </si>
  <si>
    <t>Washakie-WY30</t>
  </si>
  <si>
    <t>Weston-WY30</t>
  </si>
  <si>
    <t>American Samoa-AS30</t>
  </si>
  <si>
    <t>Guam-GU30</t>
  </si>
  <si>
    <t>Northern Mariana Islands-MP30</t>
  </si>
  <si>
    <t>Adjuntas Municipio-PR30</t>
  </si>
  <si>
    <t>Aguada Municipio-PR30</t>
  </si>
  <si>
    <t>Aguadilla Municipio-PR30</t>
  </si>
  <si>
    <t>Aguas Buenas Municipio-PR30</t>
  </si>
  <si>
    <t>Aibonito Municipio-PR30</t>
  </si>
  <si>
    <t>Añasco Municipio-PR30</t>
  </si>
  <si>
    <t>Arecibo Municipio-PR30</t>
  </si>
  <si>
    <t>Arroyo Municipio-PR30</t>
  </si>
  <si>
    <t>Barceloneta Municipio-PR30</t>
  </si>
  <si>
    <t>Barranquitas Municipio-PR30</t>
  </si>
  <si>
    <t>Bayamón Municipio-PR30</t>
  </si>
  <si>
    <t>Cabo Rojo Municipio-PR30</t>
  </si>
  <si>
    <t>Caguas Municipio-PR30</t>
  </si>
  <si>
    <t>Camuy Municipio-PR30</t>
  </si>
  <si>
    <t>Canóvanas Municipio-PR30</t>
  </si>
  <si>
    <t>Carolina Municipio-PR30</t>
  </si>
  <si>
    <t>Cataño Municipio-PR30</t>
  </si>
  <si>
    <t>Cayey Municipio-PR30</t>
  </si>
  <si>
    <t>Ceiba Municipio-PR30</t>
  </si>
  <si>
    <t>Ciales Municipio-PR30</t>
  </si>
  <si>
    <t>Cidra Municipio-PR30</t>
  </si>
  <si>
    <t>Coamo Municipio-PR30</t>
  </si>
  <si>
    <t>Comerío Municipio-PR30</t>
  </si>
  <si>
    <t>Corozal Municipio-PR30</t>
  </si>
  <si>
    <t>Culebra Municipio-PR30</t>
  </si>
  <si>
    <t>Dorado Municipio-PR30</t>
  </si>
  <si>
    <t>Fajardo Municipio-PR30</t>
  </si>
  <si>
    <t>Florida Municipio-PR30</t>
  </si>
  <si>
    <t>Guánica Municipio-PR30</t>
  </si>
  <si>
    <t>Guayama Municipio-PR30</t>
  </si>
  <si>
    <t>Guayanilla Municipio-PR30</t>
  </si>
  <si>
    <t>Guaynabo Municipio-PR30</t>
  </si>
  <si>
    <t>Gurabo Municipio-PR30</t>
  </si>
  <si>
    <t>Hatillo Municipio-PR30</t>
  </si>
  <si>
    <t>Hormigueros Municipio-PR30</t>
  </si>
  <si>
    <t>Humacao Municipio-PR30</t>
  </si>
  <si>
    <t>Isabela Municipio-PR30</t>
  </si>
  <si>
    <t>Jayuya Municipio-PR30</t>
  </si>
  <si>
    <t>Juana Díaz Municipio-PR30</t>
  </si>
  <si>
    <t>Juncos Municipio-PR30</t>
  </si>
  <si>
    <t>Lajas Municipio-PR30</t>
  </si>
  <si>
    <t>Lares Municipio-PR30</t>
  </si>
  <si>
    <t>Las Marías Municipio-PR30</t>
  </si>
  <si>
    <t>Las Piedras Municipio-PR30</t>
  </si>
  <si>
    <t>Loíza Municipio-PR30</t>
  </si>
  <si>
    <t>Luquillo Municipio-PR30</t>
  </si>
  <si>
    <t>Manatí Municipio-PR30</t>
  </si>
  <si>
    <t>Maricao Municipio-PR30</t>
  </si>
  <si>
    <t>Maunabo Municipio-PR30</t>
  </si>
  <si>
    <t>Mayagüez Municipio-PR30</t>
  </si>
  <si>
    <t>Moca Municipio-PR30</t>
  </si>
  <si>
    <t>Morovis Municipio-PR30</t>
  </si>
  <si>
    <t>Naguabo Municipio-PR30</t>
  </si>
  <si>
    <t>Naranjito Municipio-PR30</t>
  </si>
  <si>
    <t>Orocovis Municipio-PR30</t>
  </si>
  <si>
    <t>Patillas Municipio-PR30</t>
  </si>
  <si>
    <t>Peñuelas Municipio-PR30</t>
  </si>
  <si>
    <t>Ponce Municipio-PR30</t>
  </si>
  <si>
    <t>Quebradillas Municipio-PR30</t>
  </si>
  <si>
    <t>Rincón Municipio-PR30</t>
  </si>
  <si>
    <t>Río Grande Municipio-PR30</t>
  </si>
  <si>
    <t>Sabana Grande Municipio-PR30</t>
  </si>
  <si>
    <t>Salinas Municipio-PR30</t>
  </si>
  <si>
    <t>San Germán Municipio-PR30</t>
  </si>
  <si>
    <t>San Juan Municipio-PR30</t>
  </si>
  <si>
    <t>San Lorenzo Municipio-PR30</t>
  </si>
  <si>
    <t>San Sebastián Municipio-PR30</t>
  </si>
  <si>
    <t>Santa Isabel Municipio-PR30</t>
  </si>
  <si>
    <t>Toa Alta Municipio-PR30</t>
  </si>
  <si>
    <t>Toa Baja Municipio-PR30</t>
  </si>
  <si>
    <t>Trujillo Alto Municipio-PR30</t>
  </si>
  <si>
    <t>Utuado Municipio-PR30</t>
  </si>
  <si>
    <t>Vega Alta Municipio-PR30</t>
  </si>
  <si>
    <t>Vega Baja Municipio-PR30</t>
  </si>
  <si>
    <t>Vieques Municipio-PR30</t>
  </si>
  <si>
    <t>Villalba Municipio-PR30</t>
  </si>
  <si>
    <t>Yabucoa Municipio-PR30</t>
  </si>
  <si>
    <t>Yauco Municipio-PR30</t>
  </si>
  <si>
    <t>St. Croix-VI30</t>
  </si>
  <si>
    <t>St. John-VI30</t>
  </si>
  <si>
    <t>St. Thomas-VI30</t>
  </si>
  <si>
    <t>Autauga-AL50</t>
  </si>
  <si>
    <t>Baldwin-AL50</t>
  </si>
  <si>
    <t>Barbour-AL50</t>
  </si>
  <si>
    <t>Bibb-AL50</t>
  </si>
  <si>
    <t>Blount-AL50</t>
  </si>
  <si>
    <t>Bullock-AL50</t>
  </si>
  <si>
    <t>Butler-AL50</t>
  </si>
  <si>
    <t>Calhoun-AL50</t>
  </si>
  <si>
    <t>Chambers-AL50</t>
  </si>
  <si>
    <t>Cherokee-AL50</t>
  </si>
  <si>
    <t>Chilton-AL50</t>
  </si>
  <si>
    <t>Choctaw-AL50</t>
  </si>
  <si>
    <t>Clarke-AL50</t>
  </si>
  <si>
    <t>Clay-AL50</t>
  </si>
  <si>
    <t>Cleburne-AL50</t>
  </si>
  <si>
    <t>Coffee-AL50</t>
  </si>
  <si>
    <t>Colbert-AL50</t>
  </si>
  <si>
    <t>Conecuh-AL50</t>
  </si>
  <si>
    <t>Coosa-AL50</t>
  </si>
  <si>
    <t>Covington-AL50</t>
  </si>
  <si>
    <t>Crenshaw-AL50</t>
  </si>
  <si>
    <t>Cullman-AL50</t>
  </si>
  <si>
    <t>Dale-AL50</t>
  </si>
  <si>
    <t>Dallas-AL50</t>
  </si>
  <si>
    <t>DeKalb-AL50</t>
  </si>
  <si>
    <t>Elmore-AL50</t>
  </si>
  <si>
    <t>Escambia-AL50</t>
  </si>
  <si>
    <t>Etowah-AL50</t>
  </si>
  <si>
    <t>Fayette-AL50</t>
  </si>
  <si>
    <t>Franklin-AL50</t>
  </si>
  <si>
    <t>Geneva-AL50</t>
  </si>
  <si>
    <t>Greene-AL50</t>
  </si>
  <si>
    <t>Hale-AL50</t>
  </si>
  <si>
    <t>Henry-AL50</t>
  </si>
  <si>
    <t>Houston-AL50</t>
  </si>
  <si>
    <t>Jackson-AL50</t>
  </si>
  <si>
    <t>Jefferson-AL50</t>
  </si>
  <si>
    <t>Lamar-AL50</t>
  </si>
  <si>
    <t>Lauderdale-AL50</t>
  </si>
  <si>
    <t>Lawrence-AL50</t>
  </si>
  <si>
    <t>Lee-AL50</t>
  </si>
  <si>
    <t>Limestone-AL50</t>
  </si>
  <si>
    <t>Lowndes-AL50</t>
  </si>
  <si>
    <t>Macon-AL50</t>
  </si>
  <si>
    <t>Madison-AL50</t>
  </si>
  <si>
    <t>Marengo-AL50</t>
  </si>
  <si>
    <t>Marion-AL50</t>
  </si>
  <si>
    <t>Marshall-AL50</t>
  </si>
  <si>
    <t>Mobile-AL50</t>
  </si>
  <si>
    <t>Monroe-AL50</t>
  </si>
  <si>
    <t>Montgomery-AL50</t>
  </si>
  <si>
    <t>Morgan-AL50</t>
  </si>
  <si>
    <t>Perry-AL50</t>
  </si>
  <si>
    <t>Pickens-AL50</t>
  </si>
  <si>
    <t>Pike-AL50</t>
  </si>
  <si>
    <t>Randolph-AL50</t>
  </si>
  <si>
    <t>Russell-AL50</t>
  </si>
  <si>
    <t>St. Clair-AL50</t>
  </si>
  <si>
    <t>Shelby-AL50</t>
  </si>
  <si>
    <t>Sumter-AL50</t>
  </si>
  <si>
    <t>Talladega-AL50</t>
  </si>
  <si>
    <t>Tallapoosa-AL50</t>
  </si>
  <si>
    <t>Tuscaloosa-AL50</t>
  </si>
  <si>
    <t>Walker-AL50</t>
  </si>
  <si>
    <t>Washington-AL50</t>
  </si>
  <si>
    <t>Wilcox-AL50</t>
  </si>
  <si>
    <t>Winston-AL50</t>
  </si>
  <si>
    <t>Aleutians East Borough-AK50</t>
  </si>
  <si>
    <t>Aleutians West Census Area-AK50</t>
  </si>
  <si>
    <t>Anchorage Municipality-AK50</t>
  </si>
  <si>
    <t>Bethel Census Area-AK50</t>
  </si>
  <si>
    <t>Bristol Bay Borough-AK50</t>
  </si>
  <si>
    <t>Chugach Census Area-AK50</t>
  </si>
  <si>
    <t>Copper River Census Area-AK50</t>
  </si>
  <si>
    <t>Denali Borough-AK50</t>
  </si>
  <si>
    <t>Dillingham Census Area-AK50</t>
  </si>
  <si>
    <t>Fairbanks North Star Borough-AK50</t>
  </si>
  <si>
    <t>Haines Borough-AK50</t>
  </si>
  <si>
    <t>Hoonah-Angoon Census Area-AK50</t>
  </si>
  <si>
    <t>Juneau City and Borough-AK50</t>
  </si>
  <si>
    <t>Kenai Peninsula Borough-AK50</t>
  </si>
  <si>
    <t>Ketchikan Gateway Borough-AK50</t>
  </si>
  <si>
    <t>Kodiak Island Borough-AK50</t>
  </si>
  <si>
    <t>Kusilvak Census Area-AK50</t>
  </si>
  <si>
    <t>Lake and Peninsula Borough-AK50</t>
  </si>
  <si>
    <t>Matanuska-Susitna Borough-AK50</t>
  </si>
  <si>
    <t>Nome Census Area-AK50</t>
  </si>
  <si>
    <t>North Slope Borough-AK50</t>
  </si>
  <si>
    <t>Northwest Arctic Borough-AK50</t>
  </si>
  <si>
    <t>Petersburg Borough-AK50</t>
  </si>
  <si>
    <t>Prince of Wales-Hyder Census Area-AK50</t>
  </si>
  <si>
    <t>Sitka City and Borough-AK50</t>
  </si>
  <si>
    <t>Skagway Municipality-AK50</t>
  </si>
  <si>
    <t>Southeast Fairbanks Census Area-AK50</t>
  </si>
  <si>
    <t>Wrangell City and Borough-AK50</t>
  </si>
  <si>
    <t>Yakutat City and Borough-AK50</t>
  </si>
  <si>
    <t>Yukon-Koyukuk Census Area-AK50</t>
  </si>
  <si>
    <t>Apache-AZ50</t>
  </si>
  <si>
    <t>Cochise-AZ50</t>
  </si>
  <si>
    <t>Coconino-AZ50</t>
  </si>
  <si>
    <t>Gila-AZ50</t>
  </si>
  <si>
    <t>Graham-AZ50</t>
  </si>
  <si>
    <t>Greenlee-AZ50</t>
  </si>
  <si>
    <t>La Paz-AZ50</t>
  </si>
  <si>
    <t>Maricopa-AZ50</t>
  </si>
  <si>
    <t>Mohave-AZ50</t>
  </si>
  <si>
    <t>Navajo-AZ50</t>
  </si>
  <si>
    <t>Pima-AZ50</t>
  </si>
  <si>
    <t>Pinal-AZ50</t>
  </si>
  <si>
    <t>Santa Cruz-AZ50</t>
  </si>
  <si>
    <t>Yavapai-AZ50</t>
  </si>
  <si>
    <t>Yuma-AZ50</t>
  </si>
  <si>
    <t>Arkansas-AR50</t>
  </si>
  <si>
    <t>Ashley-AR50</t>
  </si>
  <si>
    <t>Baxter-AR50</t>
  </si>
  <si>
    <t>Benton-AR50</t>
  </si>
  <si>
    <t>Boone-AR50</t>
  </si>
  <si>
    <t>Bradley-AR50</t>
  </si>
  <si>
    <t>Calhoun-AR50</t>
  </si>
  <si>
    <t>Carroll-AR50</t>
  </si>
  <si>
    <t>Chicot-AR50</t>
  </si>
  <si>
    <t>Clark-AR50</t>
  </si>
  <si>
    <t>Clay-AR50</t>
  </si>
  <si>
    <t>Cleburne-AR50</t>
  </si>
  <si>
    <t>Cleveland-AR50</t>
  </si>
  <si>
    <t>Columbia-AR50</t>
  </si>
  <si>
    <t>Conway-AR50</t>
  </si>
  <si>
    <t>Craighead-AR50</t>
  </si>
  <si>
    <t>Crawford-AR50</t>
  </si>
  <si>
    <t>Crittenden-AR50</t>
  </si>
  <si>
    <t>Cross-AR50</t>
  </si>
  <si>
    <t>Dallas-AR50</t>
  </si>
  <si>
    <t>Desha-AR50</t>
  </si>
  <si>
    <t>Drew-AR50</t>
  </si>
  <si>
    <t>Faulkner-AR50</t>
  </si>
  <si>
    <t>Franklin-AR50</t>
  </si>
  <si>
    <t>Fulton-AR50</t>
  </si>
  <si>
    <t>Garland-AR50</t>
  </si>
  <si>
    <t>Grant-AR50</t>
  </si>
  <si>
    <t>Greene-AR50</t>
  </si>
  <si>
    <t>Hempstead-AR50</t>
  </si>
  <si>
    <t>Hot Spring-AR50</t>
  </si>
  <si>
    <t>Howard-AR50</t>
  </si>
  <si>
    <t>Independence-AR50</t>
  </si>
  <si>
    <t>Izard-AR50</t>
  </si>
  <si>
    <t>Jackson-AR50</t>
  </si>
  <si>
    <t>Jefferson-AR50</t>
  </si>
  <si>
    <t>Johnson-AR50</t>
  </si>
  <si>
    <t>Lafayette-AR50</t>
  </si>
  <si>
    <t>Lawrence-AR50</t>
  </si>
  <si>
    <t>Lee-AR50</t>
  </si>
  <si>
    <t>Lincoln-AR50</t>
  </si>
  <si>
    <t>Little River-AR50</t>
  </si>
  <si>
    <t>Logan-AR50</t>
  </si>
  <si>
    <t>Lonoke-AR50</t>
  </si>
  <si>
    <t>Madison-AR50</t>
  </si>
  <si>
    <t>Marion-AR50</t>
  </si>
  <si>
    <t>Miller-AR50</t>
  </si>
  <si>
    <t>Mississippi-AR50</t>
  </si>
  <si>
    <t>Monroe-AR50</t>
  </si>
  <si>
    <t>Montgomery-AR50</t>
  </si>
  <si>
    <t>Nevada-AR50</t>
  </si>
  <si>
    <t>Newton-AR50</t>
  </si>
  <si>
    <t>Ouachita-AR50</t>
  </si>
  <si>
    <t>Perry-AR50</t>
  </si>
  <si>
    <t>Phillips-AR50</t>
  </si>
  <si>
    <t>Pike-AR50</t>
  </si>
  <si>
    <t>Poinsett-AR50</t>
  </si>
  <si>
    <t>Polk-AR50</t>
  </si>
  <si>
    <t>Pope-AR50</t>
  </si>
  <si>
    <t>Prairie-AR50</t>
  </si>
  <si>
    <t>Pulaski-AR50</t>
  </si>
  <si>
    <t>Randolph-AR50</t>
  </si>
  <si>
    <t>St. Francis-AR50</t>
  </si>
  <si>
    <t>Saline-AR50</t>
  </si>
  <si>
    <t>Scott-AR50</t>
  </si>
  <si>
    <t>Searcy-AR50</t>
  </si>
  <si>
    <t>Sebastian-AR50</t>
  </si>
  <si>
    <t>Sevier-AR50</t>
  </si>
  <si>
    <t>Sharp-AR50</t>
  </si>
  <si>
    <t>Stone-AR50</t>
  </si>
  <si>
    <t>Union-AR50</t>
  </si>
  <si>
    <t>Van Buren-AR50</t>
  </si>
  <si>
    <t>Washington-AR50</t>
  </si>
  <si>
    <t>White-AR50</t>
  </si>
  <si>
    <t>Woodruff-AR50</t>
  </si>
  <si>
    <t>Yell-AR50</t>
  </si>
  <si>
    <t>Alameda-CA50</t>
  </si>
  <si>
    <t>Alpine-CA50</t>
  </si>
  <si>
    <t>Amador-CA50</t>
  </si>
  <si>
    <t>Butte-CA50</t>
  </si>
  <si>
    <t>Calaveras-CA50</t>
  </si>
  <si>
    <t>Colusa-CA50</t>
  </si>
  <si>
    <t>Contra Costa-CA50</t>
  </si>
  <si>
    <t>Del Norte-CA50</t>
  </si>
  <si>
    <t>El Dorado-CA50</t>
  </si>
  <si>
    <t>Fresno-CA50</t>
  </si>
  <si>
    <t>Glenn-CA50</t>
  </si>
  <si>
    <t>Humboldt-CA50</t>
  </si>
  <si>
    <t>Imperial-CA50</t>
  </si>
  <si>
    <t>Inyo-CA50</t>
  </si>
  <si>
    <t>Kern-CA50</t>
  </si>
  <si>
    <t>Kings-CA50</t>
  </si>
  <si>
    <t>Lake-CA50</t>
  </si>
  <si>
    <t>Lassen-CA50</t>
  </si>
  <si>
    <t>Los Angeles-CA50</t>
  </si>
  <si>
    <t>Madera-CA50</t>
  </si>
  <si>
    <t>Marin-CA50</t>
  </si>
  <si>
    <t>Mariposa-CA50</t>
  </si>
  <si>
    <t>Mendocino-CA50</t>
  </si>
  <si>
    <t>Merced-CA50</t>
  </si>
  <si>
    <t>Modoc-CA50</t>
  </si>
  <si>
    <t>Mono-CA50</t>
  </si>
  <si>
    <t>Monterey-CA50</t>
  </si>
  <si>
    <t>Napa-CA50</t>
  </si>
  <si>
    <t>Nevada-CA50</t>
  </si>
  <si>
    <t>Orange-CA50</t>
  </si>
  <si>
    <t>Placer-CA50</t>
  </si>
  <si>
    <t>Plumas-CA50</t>
  </si>
  <si>
    <t>Riverside-CA50</t>
  </si>
  <si>
    <t>Sacramento-CA50</t>
  </si>
  <si>
    <t>San Benito-CA50</t>
  </si>
  <si>
    <t>San Bernardino-CA50</t>
  </si>
  <si>
    <t>San Diego-CA50</t>
  </si>
  <si>
    <t>San Francisco-CA50</t>
  </si>
  <si>
    <t>San Joaquin-CA50</t>
  </si>
  <si>
    <t>San Luis Obispo-CA50</t>
  </si>
  <si>
    <t>San Mateo-CA50</t>
  </si>
  <si>
    <t>Santa Barbara-CA50</t>
  </si>
  <si>
    <t>Santa Clara-CA50</t>
  </si>
  <si>
    <t>Santa Cruz-CA50</t>
  </si>
  <si>
    <t>Shasta-CA50</t>
  </si>
  <si>
    <t>Sierra-CA50</t>
  </si>
  <si>
    <t>Siskiyou-CA50</t>
  </si>
  <si>
    <t>Solano-CA50</t>
  </si>
  <si>
    <t>Sonoma-CA50</t>
  </si>
  <si>
    <t>Stanislaus-CA50</t>
  </si>
  <si>
    <t>Sutter-CA50</t>
  </si>
  <si>
    <t>Tehama-CA50</t>
  </si>
  <si>
    <t>Trinity-CA50</t>
  </si>
  <si>
    <t>Tulare-CA50</t>
  </si>
  <si>
    <t>Tuolumne-CA50</t>
  </si>
  <si>
    <t>Ventura-CA50</t>
  </si>
  <si>
    <t>Yolo-CA50</t>
  </si>
  <si>
    <t>Yuba-CA50</t>
  </si>
  <si>
    <t>Adams-CO50</t>
  </si>
  <si>
    <t>Alamosa-CO50</t>
  </si>
  <si>
    <t>Arapahoe-CO50</t>
  </si>
  <si>
    <t>Archuleta-CO50</t>
  </si>
  <si>
    <t>Baca-CO50</t>
  </si>
  <si>
    <t>Bent-CO50</t>
  </si>
  <si>
    <t>Boulder-CO50</t>
  </si>
  <si>
    <t>Broomfield-CO50</t>
  </si>
  <si>
    <t>Chaffee-CO50</t>
  </si>
  <si>
    <t>Cheyenne-CO50</t>
  </si>
  <si>
    <t>Clear Creek-CO50</t>
  </si>
  <si>
    <t>Conejos-CO50</t>
  </si>
  <si>
    <t>Costilla-CO50</t>
  </si>
  <si>
    <t>Crowley-CO50</t>
  </si>
  <si>
    <t>Custer-CO50</t>
  </si>
  <si>
    <t>Delta-CO50</t>
  </si>
  <si>
    <t>Denver-CO50</t>
  </si>
  <si>
    <t>Dolores-CO50</t>
  </si>
  <si>
    <t>Douglas-CO50</t>
  </si>
  <si>
    <t>Eagle-CO50</t>
  </si>
  <si>
    <t>Elbert-CO50</t>
  </si>
  <si>
    <t>El Paso-CO50</t>
  </si>
  <si>
    <t>Fremont-CO50</t>
  </si>
  <si>
    <t>Garfield-CO50</t>
  </si>
  <si>
    <t>Gilpin-CO50</t>
  </si>
  <si>
    <t>Grand-CO50</t>
  </si>
  <si>
    <t>Gunnison-CO50</t>
  </si>
  <si>
    <t>Hinsdale-CO50</t>
  </si>
  <si>
    <t>Huerfano-CO50</t>
  </si>
  <si>
    <t>Jackson-CO50</t>
  </si>
  <si>
    <t>Jefferson-CO50</t>
  </si>
  <si>
    <t>Kiowa-CO50</t>
  </si>
  <si>
    <t>Kit Carson-CO50</t>
  </si>
  <si>
    <t>Lake-CO50</t>
  </si>
  <si>
    <t>La Plata-CO50</t>
  </si>
  <si>
    <t>Larimer-CO50</t>
  </si>
  <si>
    <t>Las Animas-CO50</t>
  </si>
  <si>
    <t>Lincoln-CO50</t>
  </si>
  <si>
    <t>Logan-CO50</t>
  </si>
  <si>
    <t>Mesa-CO50</t>
  </si>
  <si>
    <t>Mineral-CO50</t>
  </si>
  <si>
    <t>Moffat-CO50</t>
  </si>
  <si>
    <t>Montezuma-CO50</t>
  </si>
  <si>
    <t>Montrose-CO50</t>
  </si>
  <si>
    <t>Morgan-CO50</t>
  </si>
  <si>
    <t>Otero-CO50</t>
  </si>
  <si>
    <t>Ouray-CO50</t>
  </si>
  <si>
    <t>Park-CO50</t>
  </si>
  <si>
    <t>Phillips-CO50</t>
  </si>
  <si>
    <t>Pitkin-CO50</t>
  </si>
  <si>
    <t>Prowers-CO50</t>
  </si>
  <si>
    <t>Pueblo-CO50</t>
  </si>
  <si>
    <t>Rio Blanco-CO50</t>
  </si>
  <si>
    <t>Rio Grande-CO50</t>
  </si>
  <si>
    <t>Routt-CO50</t>
  </si>
  <si>
    <t>Saguache-CO50</t>
  </si>
  <si>
    <t>San Juan-CO50</t>
  </si>
  <si>
    <t>San Miguel-CO50</t>
  </si>
  <si>
    <t>Sedgwick-CO50</t>
  </si>
  <si>
    <t>Summit-CO50</t>
  </si>
  <si>
    <t>Teller-CO50</t>
  </si>
  <si>
    <t>Washington-CO50</t>
  </si>
  <si>
    <t>Weld-CO50</t>
  </si>
  <si>
    <t>Yuma-CO50</t>
  </si>
  <si>
    <t>Fairfield-Bethel town-CT50</t>
  </si>
  <si>
    <t>Fairfield-Bridgeport town-CT50</t>
  </si>
  <si>
    <t>Fairfield-Brookfield town-CT50</t>
  </si>
  <si>
    <t>Fairfield-Danbury town-CT50</t>
  </si>
  <si>
    <t>Fairfield-Darien town-CT50</t>
  </si>
  <si>
    <t>Fairfield-Easton town-CT50</t>
  </si>
  <si>
    <t>Fairfield-Fairfield town-CT50</t>
  </si>
  <si>
    <t>Fairfield-Greenwich town-CT50</t>
  </si>
  <si>
    <t>Fairfield-Monroe town-CT50</t>
  </si>
  <si>
    <t>Fairfield-New Canaan town-CT50</t>
  </si>
  <si>
    <t>Fairfield-New Fairfield town-CT50</t>
  </si>
  <si>
    <t>Fairfield-Newtown town-CT50</t>
  </si>
  <si>
    <t>Fairfield-Norwalk town-CT50</t>
  </si>
  <si>
    <t>Fairfield-Redding town-CT50</t>
  </si>
  <si>
    <t>Fairfield-Ridgefield town-CT50</t>
  </si>
  <si>
    <t>Fairfield-Shelton town-CT50</t>
  </si>
  <si>
    <t>Fairfield-Sherman town-CT50</t>
  </si>
  <si>
    <t>Fairfield-Stamford town-CT50</t>
  </si>
  <si>
    <t>Fairfield-Stratford town-CT50</t>
  </si>
  <si>
    <t>Fairfield-Trumbull town-CT50</t>
  </si>
  <si>
    <t>Fairfield-Weston town-CT50</t>
  </si>
  <si>
    <t>Fairfield-Westport town-CT50</t>
  </si>
  <si>
    <t>Fairfield-Wilton town-CT50</t>
  </si>
  <si>
    <t>Hartford-Avon town-CT50</t>
  </si>
  <si>
    <t>Hartford-Berlin town-CT50</t>
  </si>
  <si>
    <t>Hartford-Bloomfield town-CT50</t>
  </si>
  <si>
    <t>Hartford-Bristol town-CT50</t>
  </si>
  <si>
    <t>Hartford-Burlington town-CT50</t>
  </si>
  <si>
    <t>Hartford-Canton town-CT50</t>
  </si>
  <si>
    <t>Hartford-East Granby town-CT50</t>
  </si>
  <si>
    <t>Hartford-East Hartford town-CT50</t>
  </si>
  <si>
    <t>Hartford-East Windsor town-CT50</t>
  </si>
  <si>
    <t>Hartford-Enfield town-CT50</t>
  </si>
  <si>
    <t>Hartford-Farmington town-CT50</t>
  </si>
  <si>
    <t>Hartford-Glastonbury town-CT50</t>
  </si>
  <si>
    <t>Hartford-Granby town-CT50</t>
  </si>
  <si>
    <t>Hartford-Hartford town-CT50</t>
  </si>
  <si>
    <t>Hartford-Hartland town-CT50</t>
  </si>
  <si>
    <t>Hartford-Manchester town-CT50</t>
  </si>
  <si>
    <t>Hartford-Marlborough town-CT50</t>
  </si>
  <si>
    <t>Hartford-New Britain town-CT50</t>
  </si>
  <si>
    <t>Hartford-Newington town-CT50</t>
  </si>
  <si>
    <t>Hartford-Plainville town-CT50</t>
  </si>
  <si>
    <t>Hartford-Rocky Hill town-CT50</t>
  </si>
  <si>
    <t>Hartford-Simsbury town-CT50</t>
  </si>
  <si>
    <t>Hartford-South Windsor town-CT50</t>
  </si>
  <si>
    <t>Hartford-Southington town-CT50</t>
  </si>
  <si>
    <t>Hartford-Suffield town-CT50</t>
  </si>
  <si>
    <t>Hartford-West Hartford town-CT50</t>
  </si>
  <si>
    <t>Hartford-Wethersfield town-CT50</t>
  </si>
  <si>
    <t>Hartford-Windsor Locks town-CT50</t>
  </si>
  <si>
    <t>Hartford-Windsor town-CT50</t>
  </si>
  <si>
    <t>Litchfield-Barkhamsted town-CT50</t>
  </si>
  <si>
    <t>Litchfield-Bethlehem town-CT50</t>
  </si>
  <si>
    <t>Litchfield-Bridgewater town-CT50</t>
  </si>
  <si>
    <t>Litchfield-Canaan town-CT50</t>
  </si>
  <si>
    <t>Litchfield-Colebrook town-CT50</t>
  </si>
  <si>
    <t>Litchfield-Cornwall town-CT50</t>
  </si>
  <si>
    <t>Litchfield-Goshen town-CT50</t>
  </si>
  <si>
    <t>Litchfield-Harwinton town-CT50</t>
  </si>
  <si>
    <t>Litchfield-Kent town-CT50</t>
  </si>
  <si>
    <t>Litchfield-Litchfield town-CT50</t>
  </si>
  <si>
    <t>Litchfield-Morris town-CT50</t>
  </si>
  <si>
    <t>Litchfield-New Hartford town-CT50</t>
  </si>
  <si>
    <t>Litchfield-New Milford town-CT50</t>
  </si>
  <si>
    <t>Litchfield-Norfolk town-CT50</t>
  </si>
  <si>
    <t>Litchfield-North Canaan town-CT50</t>
  </si>
  <si>
    <t>Litchfield-Plymouth town-CT50</t>
  </si>
  <si>
    <t>Litchfield-Roxbury town-CT50</t>
  </si>
  <si>
    <t>Litchfield-Salisbury town-CT50</t>
  </si>
  <si>
    <t>Litchfield-Sharon town-CT50</t>
  </si>
  <si>
    <t>Litchfield-Thomaston town-CT50</t>
  </si>
  <si>
    <t>Litchfield-Torrington town-CT50</t>
  </si>
  <si>
    <t>Litchfield-Warren town-CT50</t>
  </si>
  <si>
    <t>Litchfield-Washington town-CT50</t>
  </si>
  <si>
    <t>Litchfield-Watertown town-CT50</t>
  </si>
  <si>
    <t>Litchfield-Winchester town-CT50</t>
  </si>
  <si>
    <t>Litchfield-Woodbury town-CT50</t>
  </si>
  <si>
    <t>Middlesex-Chester town-CT50</t>
  </si>
  <si>
    <t>Middlesex-Clinton town-CT50</t>
  </si>
  <si>
    <t>Middlesex-Cromwell town-CT50</t>
  </si>
  <si>
    <t>Middlesex-Deep River town-CT50</t>
  </si>
  <si>
    <t>Middlesex-Durham town-CT50</t>
  </si>
  <si>
    <t>Middlesex-East Haddam town-CT50</t>
  </si>
  <si>
    <t>Middlesex-East Hampton town-CT50</t>
  </si>
  <si>
    <t>Middlesex-Essex town-CT50</t>
  </si>
  <si>
    <t>Middlesex-Haddam town-CT50</t>
  </si>
  <si>
    <t>Middlesex-Killingworth town-CT50</t>
  </si>
  <si>
    <t>Middlesex-Middlefield town-CT50</t>
  </si>
  <si>
    <t>Middlesex-Middletown town-CT50</t>
  </si>
  <si>
    <t>Middlesex-Old Saybrook town-CT50</t>
  </si>
  <si>
    <t>Middlesex-Portland town-CT50</t>
  </si>
  <si>
    <t>Middlesex-Westbrook town-CT50</t>
  </si>
  <si>
    <t>New Haven-Ansonia town-CT50</t>
  </si>
  <si>
    <t>New Haven-Beacon Falls town-CT50</t>
  </si>
  <si>
    <t>New Haven-Bethany town-CT50</t>
  </si>
  <si>
    <t>New Haven-Branford town-CT50</t>
  </si>
  <si>
    <t>New Haven-Cheshire town-CT50</t>
  </si>
  <si>
    <t>New Haven-Derby town-CT50</t>
  </si>
  <si>
    <t>New Haven-East Haven town-CT50</t>
  </si>
  <si>
    <t>New Haven-Guilford town-CT50</t>
  </si>
  <si>
    <t>New Haven-Hamden town-CT50</t>
  </si>
  <si>
    <t>New Haven-Madison town-CT50</t>
  </si>
  <si>
    <t>New Haven-Meriden town-CT50</t>
  </si>
  <si>
    <t>New Haven-Middlebury town-CT50</t>
  </si>
  <si>
    <t>New Haven-Milford town-CT50</t>
  </si>
  <si>
    <t>New Haven-Naugatuck town-CT50</t>
  </si>
  <si>
    <t>New Haven-New Haven town-CT50</t>
  </si>
  <si>
    <t>New Haven-North Branford town-CT50</t>
  </si>
  <si>
    <t>New Haven-North Haven town-CT50</t>
  </si>
  <si>
    <t>New Haven-Orange town-CT50</t>
  </si>
  <si>
    <t>New Haven-Oxford town-CT50</t>
  </si>
  <si>
    <t>New Haven-Prospect town-CT50</t>
  </si>
  <si>
    <t>New Haven-Seymour town-CT50</t>
  </si>
  <si>
    <t>New Haven-Southbury town-CT50</t>
  </si>
  <si>
    <t>New Haven-Wallingford town-CT50</t>
  </si>
  <si>
    <t>New Haven-Waterbury town-CT50</t>
  </si>
  <si>
    <t>New Haven-West Haven town-CT50</t>
  </si>
  <si>
    <t>New Haven-Wolcott town-CT50</t>
  </si>
  <si>
    <t>New Haven-Woodbridge town-CT50</t>
  </si>
  <si>
    <t>New London-Bozrah town-CT50</t>
  </si>
  <si>
    <t>New London-Colchester town-CT50</t>
  </si>
  <si>
    <t>New London-East Lyme town-CT50</t>
  </si>
  <si>
    <t>New London-Franklin town-CT50</t>
  </si>
  <si>
    <t>New London-Griswold town-CT50</t>
  </si>
  <si>
    <t>New London-Groton town-CT50</t>
  </si>
  <si>
    <t>New London-Lebanon town-CT50</t>
  </si>
  <si>
    <t>New London-Ledyard town-CT50</t>
  </si>
  <si>
    <t>New London-Lisbon town-CT50</t>
  </si>
  <si>
    <t>New London-Lyme town-CT50</t>
  </si>
  <si>
    <t>New London-Montville town-CT50</t>
  </si>
  <si>
    <t>New London-New London town-CT50</t>
  </si>
  <si>
    <t>New London-North Stonington town-CT50</t>
  </si>
  <si>
    <t>New London-Norwich town-CT50</t>
  </si>
  <si>
    <t>New London-Old Lyme town-CT50</t>
  </si>
  <si>
    <t>New London-Preston town-CT50</t>
  </si>
  <si>
    <t>New London-Salem town-CT50</t>
  </si>
  <si>
    <t>New London-Sprague town-CT50</t>
  </si>
  <si>
    <t>New London-Stonington town-CT50</t>
  </si>
  <si>
    <t>New London-Voluntown town-CT50</t>
  </si>
  <si>
    <t>New London-Waterford town-CT50</t>
  </si>
  <si>
    <t>Tolland-Andover town-CT50</t>
  </si>
  <si>
    <t>Tolland-Bolton town-CT50</t>
  </si>
  <si>
    <t>Tolland-Columbia town-CT50</t>
  </si>
  <si>
    <t>Tolland-Coventry town-CT50</t>
  </si>
  <si>
    <t>Tolland-Ellington town-CT50</t>
  </si>
  <si>
    <t>Tolland-Hebron town-CT50</t>
  </si>
  <si>
    <t>Tolland-Mansfield town-CT50</t>
  </si>
  <si>
    <t>Tolland-Somers town-CT50</t>
  </si>
  <si>
    <t>Tolland-Stafford town-CT50</t>
  </si>
  <si>
    <t>Tolland-Tolland town-CT50</t>
  </si>
  <si>
    <t>Tolland-Union town-CT50</t>
  </si>
  <si>
    <t>Tolland-Vernon town-CT50</t>
  </si>
  <si>
    <t>Tolland-Willington town-CT50</t>
  </si>
  <si>
    <t>Windham-Ashford town-CT50</t>
  </si>
  <si>
    <t>Windham-Brooklyn town-CT50</t>
  </si>
  <si>
    <t>Windham-Canterbury town-CT50</t>
  </si>
  <si>
    <t>Windham-Chaplin town-CT50</t>
  </si>
  <si>
    <t>Windham-Eastford town-CT50</t>
  </si>
  <si>
    <t>Windham-Hampton town-CT50</t>
  </si>
  <si>
    <t>Windham-Killingly town-CT50</t>
  </si>
  <si>
    <t>Windham-Plainfield town-CT50</t>
  </si>
  <si>
    <t>Windham-Pomfret town-CT50</t>
  </si>
  <si>
    <t>Windham-Putnam town-CT50</t>
  </si>
  <si>
    <t>Windham-Scotland town-CT50</t>
  </si>
  <si>
    <t>Windham-Sterling town-CT50</t>
  </si>
  <si>
    <t>Windham-Thompson town-CT50</t>
  </si>
  <si>
    <t>Windham-Windham town-CT50</t>
  </si>
  <si>
    <t>Windham-Woodstock town-CT50</t>
  </si>
  <si>
    <t>Kent-DE50</t>
  </si>
  <si>
    <t>New Castle-DE50</t>
  </si>
  <si>
    <t>Sussex-DE50</t>
  </si>
  <si>
    <t>District of Columbia-DC50</t>
  </si>
  <si>
    <t>Alachua-FL50</t>
  </si>
  <si>
    <t>Baker-FL50</t>
  </si>
  <si>
    <t>Bay-FL50</t>
  </si>
  <si>
    <t>Bradford-FL50</t>
  </si>
  <si>
    <t>Brevard-FL50</t>
  </si>
  <si>
    <t>Broward-FL50</t>
  </si>
  <si>
    <t>Calhoun-FL50</t>
  </si>
  <si>
    <t>Charlotte-FL50</t>
  </si>
  <si>
    <t>Citrus-FL50</t>
  </si>
  <si>
    <t>Clay-FL50</t>
  </si>
  <si>
    <t>Collier-FL50</t>
  </si>
  <si>
    <t>Columbia-FL50</t>
  </si>
  <si>
    <t>DeSoto-FL50</t>
  </si>
  <si>
    <t>Dixie-FL50</t>
  </si>
  <si>
    <t>Duval-FL50</t>
  </si>
  <si>
    <t>Escambia-FL50</t>
  </si>
  <si>
    <t>Flagler-FL50</t>
  </si>
  <si>
    <t>Franklin-FL50</t>
  </si>
  <si>
    <t>Gadsden-FL50</t>
  </si>
  <si>
    <t>Gilchrist-FL50</t>
  </si>
  <si>
    <t>Glades-FL50</t>
  </si>
  <si>
    <t>Gulf-FL50</t>
  </si>
  <si>
    <t>Hamilton-FL50</t>
  </si>
  <si>
    <t>Hardee-FL50</t>
  </si>
  <si>
    <t>Hendry-FL50</t>
  </si>
  <si>
    <t>Hernando-FL50</t>
  </si>
  <si>
    <t>Highlands-FL50</t>
  </si>
  <si>
    <t>Hillsborough-FL50</t>
  </si>
  <si>
    <t>Holmes-FL50</t>
  </si>
  <si>
    <t>Indian River-FL50</t>
  </si>
  <si>
    <t>Jackson-FL50</t>
  </si>
  <si>
    <t>Jefferson-FL50</t>
  </si>
  <si>
    <t>Lafayette-FL50</t>
  </si>
  <si>
    <t>Lake-FL50</t>
  </si>
  <si>
    <t>Lee-FL50</t>
  </si>
  <si>
    <t>Leon-FL50</t>
  </si>
  <si>
    <t>Levy-FL50</t>
  </si>
  <si>
    <t>Liberty-FL50</t>
  </si>
  <si>
    <t>Madison-FL50</t>
  </si>
  <si>
    <t>Manatee-FL50</t>
  </si>
  <si>
    <t>Marion-FL50</t>
  </si>
  <si>
    <t>Martin-FL50</t>
  </si>
  <si>
    <t>Miami-Dade-FL50</t>
  </si>
  <si>
    <t>Monroe-FL50</t>
  </si>
  <si>
    <t>Nassau-FL50</t>
  </si>
  <si>
    <t>Okaloosa-FL50</t>
  </si>
  <si>
    <t>Okeechobee-FL50</t>
  </si>
  <si>
    <t>Orange-FL50</t>
  </si>
  <si>
    <t>Osceola-FL50</t>
  </si>
  <si>
    <t>Palm Beach-FL50</t>
  </si>
  <si>
    <t>Pasco-FL50</t>
  </si>
  <si>
    <t>Pinellas-FL50</t>
  </si>
  <si>
    <t>Polk-FL50</t>
  </si>
  <si>
    <t>Putnam-FL50</t>
  </si>
  <si>
    <t>St. Johns-FL50</t>
  </si>
  <si>
    <t>St. Lucie-FL50</t>
  </si>
  <si>
    <t>Santa Rosa-FL50</t>
  </si>
  <si>
    <t>Sarasota-FL50</t>
  </si>
  <si>
    <t>Seminole-FL50</t>
  </si>
  <si>
    <t>Sumter-FL50</t>
  </si>
  <si>
    <t>Suwannee-FL50</t>
  </si>
  <si>
    <t>Taylor-FL50</t>
  </si>
  <si>
    <t>Union-FL50</t>
  </si>
  <si>
    <t>Volusia-FL50</t>
  </si>
  <si>
    <t>Wakulla-FL50</t>
  </si>
  <si>
    <t>Walton-FL50</t>
  </si>
  <si>
    <t>Washington-FL50</t>
  </si>
  <si>
    <t>Appling-GA50</t>
  </si>
  <si>
    <t>Atkinson-GA50</t>
  </si>
  <si>
    <t>Bacon-GA50</t>
  </si>
  <si>
    <t>Baker-GA50</t>
  </si>
  <si>
    <t>Baldwin-GA50</t>
  </si>
  <si>
    <t>Banks-GA50</t>
  </si>
  <si>
    <t>Barrow-GA50</t>
  </si>
  <si>
    <t>Bartow-GA50</t>
  </si>
  <si>
    <t>Ben Hill-GA50</t>
  </si>
  <si>
    <t>Berrien-GA50</t>
  </si>
  <si>
    <t>Bibb-GA50</t>
  </si>
  <si>
    <t>Bleckley-GA50</t>
  </si>
  <si>
    <t>Brantley-GA50</t>
  </si>
  <si>
    <t>Brooks-GA50</t>
  </si>
  <si>
    <t>Bryan-GA50</t>
  </si>
  <si>
    <t>Bulloch-GA50</t>
  </si>
  <si>
    <t>Burke-GA50</t>
  </si>
  <si>
    <t>Butts-GA50</t>
  </si>
  <si>
    <t>Calhoun-GA50</t>
  </si>
  <si>
    <t>Camden-GA50</t>
  </si>
  <si>
    <t>Candler-GA50</t>
  </si>
  <si>
    <t>Carroll-GA50</t>
  </si>
  <si>
    <t>Catoosa-GA50</t>
  </si>
  <si>
    <t>Charlton-GA50</t>
  </si>
  <si>
    <t>Chatham-GA50</t>
  </si>
  <si>
    <t>Chattahoochee-GA50</t>
  </si>
  <si>
    <t>Chattooga-GA50</t>
  </si>
  <si>
    <t>Cherokee-GA50</t>
  </si>
  <si>
    <t>Clarke-GA50</t>
  </si>
  <si>
    <t>Clay-GA50</t>
  </si>
  <si>
    <t>Clayton-GA50</t>
  </si>
  <si>
    <t>Clinch-GA50</t>
  </si>
  <si>
    <t>Cobb-GA50</t>
  </si>
  <si>
    <t>Coffee-GA50</t>
  </si>
  <si>
    <t>Colquitt-GA50</t>
  </si>
  <si>
    <t>Columbia-GA50</t>
  </si>
  <si>
    <t>Cook-GA50</t>
  </si>
  <si>
    <t>Coweta-GA50</t>
  </si>
  <si>
    <t>Crawford-GA50</t>
  </si>
  <si>
    <t>Crisp-GA50</t>
  </si>
  <si>
    <t>Dade-GA50</t>
  </si>
  <si>
    <t>Dawson-GA50</t>
  </si>
  <si>
    <t>Decatur-GA50</t>
  </si>
  <si>
    <t>DeKalb-GA50</t>
  </si>
  <si>
    <t>Dodge-GA50</t>
  </si>
  <si>
    <t>Dooly-GA50</t>
  </si>
  <si>
    <t>Dougherty-GA50</t>
  </si>
  <si>
    <t>Douglas-GA50</t>
  </si>
  <si>
    <t>Early-GA50</t>
  </si>
  <si>
    <t>Echols-GA50</t>
  </si>
  <si>
    <t>Effingham-GA50</t>
  </si>
  <si>
    <t>Elbert-GA50</t>
  </si>
  <si>
    <t>Emanuel-GA50</t>
  </si>
  <si>
    <t>Evans-GA50</t>
  </si>
  <si>
    <t>Fannin-GA50</t>
  </si>
  <si>
    <t>Fayette-GA50</t>
  </si>
  <si>
    <t>Floyd-GA50</t>
  </si>
  <si>
    <t>Forsyth-GA50</t>
  </si>
  <si>
    <t>Franklin-GA50</t>
  </si>
  <si>
    <t>Fulton-GA50</t>
  </si>
  <si>
    <t>Gilmer-GA50</t>
  </si>
  <si>
    <t>Glascock-GA50</t>
  </si>
  <si>
    <t>Glynn-GA50</t>
  </si>
  <si>
    <t>Gordon-GA50</t>
  </si>
  <si>
    <t>Grady-GA50</t>
  </si>
  <si>
    <t>Greene-GA50</t>
  </si>
  <si>
    <t>Gwinnett-GA50</t>
  </si>
  <si>
    <t>Habersham-GA50</t>
  </si>
  <si>
    <t>Hall-GA50</t>
  </si>
  <si>
    <t>Hancock-GA50</t>
  </si>
  <si>
    <t>Haralson-GA50</t>
  </si>
  <si>
    <t>Harris-GA50</t>
  </si>
  <si>
    <t>Hart-GA50</t>
  </si>
  <si>
    <t>Heard-GA50</t>
  </si>
  <si>
    <t>Henry-GA50</t>
  </si>
  <si>
    <t>Houston-GA50</t>
  </si>
  <si>
    <t>Irwin-GA50</t>
  </si>
  <si>
    <t>Jackson-GA50</t>
  </si>
  <si>
    <t>Jasper-GA50</t>
  </si>
  <si>
    <t>Jeff Davis-GA50</t>
  </si>
  <si>
    <t>Jefferson-GA50</t>
  </si>
  <si>
    <t>Jenkins-GA50</t>
  </si>
  <si>
    <t>Johnson-GA50</t>
  </si>
  <si>
    <t>Jones-GA50</t>
  </si>
  <si>
    <t>Lamar-GA50</t>
  </si>
  <si>
    <t>Lanier-GA50</t>
  </si>
  <si>
    <t>Laurens-GA50</t>
  </si>
  <si>
    <t>Lee-GA50</t>
  </si>
  <si>
    <t>Liberty-GA50</t>
  </si>
  <si>
    <t>Lincoln-GA50</t>
  </si>
  <si>
    <t>Long-GA50</t>
  </si>
  <si>
    <t>Lowndes-GA50</t>
  </si>
  <si>
    <t>Lumpkin-GA50</t>
  </si>
  <si>
    <t>McDuffie-GA50</t>
  </si>
  <si>
    <t>McIntosh-GA50</t>
  </si>
  <si>
    <t>Macon-GA50</t>
  </si>
  <si>
    <t>Madison-GA50</t>
  </si>
  <si>
    <t>Marion-GA50</t>
  </si>
  <si>
    <t>Meriwether-GA50</t>
  </si>
  <si>
    <t>Miller-GA50</t>
  </si>
  <si>
    <t>Mitchell-GA50</t>
  </si>
  <si>
    <t>Monroe-GA50</t>
  </si>
  <si>
    <t>Montgomery-GA50</t>
  </si>
  <si>
    <t>Morgan-GA50</t>
  </si>
  <si>
    <t>Murray-GA50</t>
  </si>
  <si>
    <t>Muscogee-GA50</t>
  </si>
  <si>
    <t>Newton-GA50</t>
  </si>
  <si>
    <t>Oconee-GA50</t>
  </si>
  <si>
    <t>Oglethorpe-GA50</t>
  </si>
  <si>
    <t>Paulding-GA50</t>
  </si>
  <si>
    <t>Peach-GA50</t>
  </si>
  <si>
    <t>Pickens-GA50</t>
  </si>
  <si>
    <t>Pierce-GA50</t>
  </si>
  <si>
    <t>Pike-GA50</t>
  </si>
  <si>
    <t>Polk-GA50</t>
  </si>
  <si>
    <t>Pulaski-GA50</t>
  </si>
  <si>
    <t>Putnam-GA50</t>
  </si>
  <si>
    <t>Quitman-GA50</t>
  </si>
  <si>
    <t>Rabun-GA50</t>
  </si>
  <si>
    <t>Randolph-GA50</t>
  </si>
  <si>
    <t>Richmond-GA50</t>
  </si>
  <si>
    <t>Rockdale-GA50</t>
  </si>
  <si>
    <t>Schley-GA50</t>
  </si>
  <si>
    <t>Screven-GA50</t>
  </si>
  <si>
    <t>Seminole-GA50</t>
  </si>
  <si>
    <t>Spalding-GA50</t>
  </si>
  <si>
    <t>Stephens-GA50</t>
  </si>
  <si>
    <t>Stewart-GA50</t>
  </si>
  <si>
    <t>Sumter-GA50</t>
  </si>
  <si>
    <t>Talbot-GA50</t>
  </si>
  <si>
    <t>Taliaferro-GA50</t>
  </si>
  <si>
    <t>Tattnall-GA50</t>
  </si>
  <si>
    <t>Taylor-GA50</t>
  </si>
  <si>
    <t>Telfair-GA50</t>
  </si>
  <si>
    <t>Terrell-GA50</t>
  </si>
  <si>
    <t>Thomas-GA50</t>
  </si>
  <si>
    <t>Tift-GA50</t>
  </si>
  <si>
    <t>Toombs-GA50</t>
  </si>
  <si>
    <t>Towns-GA50</t>
  </si>
  <si>
    <t>Treutlen-GA50</t>
  </si>
  <si>
    <t>Troup-GA50</t>
  </si>
  <si>
    <t>Turner-GA50</t>
  </si>
  <si>
    <t>Twiggs-GA50</t>
  </si>
  <si>
    <t>Union-GA50</t>
  </si>
  <si>
    <t>Upson-GA50</t>
  </si>
  <si>
    <t>Walker-GA50</t>
  </si>
  <si>
    <t>Walton-GA50</t>
  </si>
  <si>
    <t>Ware-GA50</t>
  </si>
  <si>
    <t>Warren-GA50</t>
  </si>
  <si>
    <t>Washington-GA50</t>
  </si>
  <si>
    <t>Wayne-GA50</t>
  </si>
  <si>
    <t>Webster-GA50</t>
  </si>
  <si>
    <t>Wheeler-GA50</t>
  </si>
  <si>
    <t>White-GA50</t>
  </si>
  <si>
    <t>Whitfield-GA50</t>
  </si>
  <si>
    <t>Wilcox-GA50</t>
  </si>
  <si>
    <t>Wilkes-GA50</t>
  </si>
  <si>
    <t>Wilkinson-GA50</t>
  </si>
  <si>
    <t>Worth-GA50</t>
  </si>
  <si>
    <t>Hawaii-HI50</t>
  </si>
  <si>
    <t>Honolulu-HI50</t>
  </si>
  <si>
    <t>Kalawao-HI50</t>
  </si>
  <si>
    <t>Kauai-HI50</t>
  </si>
  <si>
    <t>Maui-HI50</t>
  </si>
  <si>
    <t>Ada-ID50</t>
  </si>
  <si>
    <t>Adams-ID50</t>
  </si>
  <si>
    <t>Bannock-ID50</t>
  </si>
  <si>
    <t>Bear Lake-ID50</t>
  </si>
  <si>
    <t>Benewah-ID50</t>
  </si>
  <si>
    <t>Bingham-ID50</t>
  </si>
  <si>
    <t>Blaine-ID50</t>
  </si>
  <si>
    <t>Boise-ID50</t>
  </si>
  <si>
    <t>Bonner-ID50</t>
  </si>
  <si>
    <t>Bonneville-ID50</t>
  </si>
  <si>
    <t>Boundary-ID50</t>
  </si>
  <si>
    <t>Butte-ID50</t>
  </si>
  <si>
    <t>Camas-ID50</t>
  </si>
  <si>
    <t>Canyon-ID50</t>
  </si>
  <si>
    <t>Caribou-ID50</t>
  </si>
  <si>
    <t>Cassia-ID50</t>
  </si>
  <si>
    <t>Clark-ID50</t>
  </si>
  <si>
    <t>Clearwater-ID50</t>
  </si>
  <si>
    <t>Custer-ID50</t>
  </si>
  <si>
    <t>Elmore-ID50</t>
  </si>
  <si>
    <t>Franklin-ID50</t>
  </si>
  <si>
    <t>Fremont-ID50</t>
  </si>
  <si>
    <t>Gem-ID50</t>
  </si>
  <si>
    <t>Gooding-ID50</t>
  </si>
  <si>
    <t>Idaho-ID50</t>
  </si>
  <si>
    <t>Jefferson-ID50</t>
  </si>
  <si>
    <t>Jerome-ID50</t>
  </si>
  <si>
    <t>Kootenai-ID50</t>
  </si>
  <si>
    <t>Latah-ID50</t>
  </si>
  <si>
    <t>Lemhi-ID50</t>
  </si>
  <si>
    <t>Lewis-ID50</t>
  </si>
  <si>
    <t>Lincoln-ID50</t>
  </si>
  <si>
    <t>Madison-ID50</t>
  </si>
  <si>
    <t>Minidoka-ID50</t>
  </si>
  <si>
    <t>Nez Perce-ID50</t>
  </si>
  <si>
    <t>Oneida-ID50</t>
  </si>
  <si>
    <t>Owyhee-ID50</t>
  </si>
  <si>
    <t>Payette-ID50</t>
  </si>
  <si>
    <t>Power-ID50</t>
  </si>
  <si>
    <t>Shoshone-ID50</t>
  </si>
  <si>
    <t>Teton-ID50</t>
  </si>
  <si>
    <t>Twin Falls-ID50</t>
  </si>
  <si>
    <t>Valley-ID50</t>
  </si>
  <si>
    <t>Washington-ID50</t>
  </si>
  <si>
    <t>Adams-IL50</t>
  </si>
  <si>
    <t>Alexander-IL50</t>
  </si>
  <si>
    <t>Bond-IL50</t>
  </si>
  <si>
    <t>Boone-IL50</t>
  </si>
  <si>
    <t>Brown-IL50</t>
  </si>
  <si>
    <t>Bureau-IL50</t>
  </si>
  <si>
    <t>Calhoun-IL50</t>
  </si>
  <si>
    <t>Carroll-IL50</t>
  </si>
  <si>
    <t>Cass-IL50</t>
  </si>
  <si>
    <t>Champaign-IL50</t>
  </si>
  <si>
    <t>Christian-IL50</t>
  </si>
  <si>
    <t>Clark-IL50</t>
  </si>
  <si>
    <t>Clay-IL50</t>
  </si>
  <si>
    <t>Clinton-IL50</t>
  </si>
  <si>
    <t>Coles-IL50</t>
  </si>
  <si>
    <t>Cook-IL50</t>
  </si>
  <si>
    <t>Crawford-IL50</t>
  </si>
  <si>
    <t>Cumberland-IL50</t>
  </si>
  <si>
    <t>DeKalb-IL50</t>
  </si>
  <si>
    <t>De Witt-IL50</t>
  </si>
  <si>
    <t>Douglas-IL50</t>
  </si>
  <si>
    <t>DuPage-IL50</t>
  </si>
  <si>
    <t>Edgar-IL50</t>
  </si>
  <si>
    <t>Edwards-IL50</t>
  </si>
  <si>
    <t>Effingham-IL50</t>
  </si>
  <si>
    <t>Fayette-IL50</t>
  </si>
  <si>
    <t>Ford-IL50</t>
  </si>
  <si>
    <t>Franklin-IL50</t>
  </si>
  <si>
    <t>Fulton-IL50</t>
  </si>
  <si>
    <t>Gallatin-IL50</t>
  </si>
  <si>
    <t>Greene-IL50</t>
  </si>
  <si>
    <t>Grundy-IL50</t>
  </si>
  <si>
    <t>Hamilton-IL50</t>
  </si>
  <si>
    <t>Hancock-IL50</t>
  </si>
  <si>
    <t>Hardin-IL50</t>
  </si>
  <si>
    <t>Henderson-IL50</t>
  </si>
  <si>
    <t>Henry-IL50</t>
  </si>
  <si>
    <t>Iroquois-IL50</t>
  </si>
  <si>
    <t>Jackson-IL50</t>
  </si>
  <si>
    <t>Jasper-IL50</t>
  </si>
  <si>
    <t>Jefferson-IL50</t>
  </si>
  <si>
    <t>Jersey-IL50</t>
  </si>
  <si>
    <t>Jo Daviess-IL50</t>
  </si>
  <si>
    <t>Johnson-IL50</t>
  </si>
  <si>
    <t>Kane-IL50</t>
  </si>
  <si>
    <t>Kankakee-IL50</t>
  </si>
  <si>
    <t>Kendall-IL50</t>
  </si>
  <si>
    <t>Knox-IL50</t>
  </si>
  <si>
    <t>Lake-IL50</t>
  </si>
  <si>
    <t>La Salle-IL50</t>
  </si>
  <si>
    <t>Lawrence-IL50</t>
  </si>
  <si>
    <t>Lee-IL50</t>
  </si>
  <si>
    <t>Livingston-IL50</t>
  </si>
  <si>
    <t>Logan-IL50</t>
  </si>
  <si>
    <t>McDonough-IL50</t>
  </si>
  <si>
    <t>McHenry-IL50</t>
  </si>
  <si>
    <t>McLean-IL50</t>
  </si>
  <si>
    <t>Macon-IL50</t>
  </si>
  <si>
    <t>Macoupin-IL50</t>
  </si>
  <si>
    <t>Madison-IL50</t>
  </si>
  <si>
    <t>Marion-IL50</t>
  </si>
  <si>
    <t>Marshall-IL50</t>
  </si>
  <si>
    <t>Mason-IL50</t>
  </si>
  <si>
    <t>Massac-IL50</t>
  </si>
  <si>
    <t>Menard-IL50</t>
  </si>
  <si>
    <t>Mercer-IL50</t>
  </si>
  <si>
    <t>Monroe-IL50</t>
  </si>
  <si>
    <t>Montgomery-IL50</t>
  </si>
  <si>
    <t>Morgan-IL50</t>
  </si>
  <si>
    <t>Moultrie-IL50</t>
  </si>
  <si>
    <t>Ogle-IL50</t>
  </si>
  <si>
    <t>Peoria-IL50</t>
  </si>
  <si>
    <t>Perry-IL50</t>
  </si>
  <si>
    <t>Piatt-IL50</t>
  </si>
  <si>
    <t>Pike-IL50</t>
  </si>
  <si>
    <t>Pope-IL50</t>
  </si>
  <si>
    <t>Pulaski-IL50</t>
  </si>
  <si>
    <t>Putnam-IL50</t>
  </si>
  <si>
    <t>Randolph-IL50</t>
  </si>
  <si>
    <t>Richland-IL50</t>
  </si>
  <si>
    <t>Rock Island-IL50</t>
  </si>
  <si>
    <t>St. Clair-IL50</t>
  </si>
  <si>
    <t>Saline-IL50</t>
  </si>
  <si>
    <t>Sangamon-IL50</t>
  </si>
  <si>
    <t>Schuyler-IL50</t>
  </si>
  <si>
    <t>Scott-IL50</t>
  </si>
  <si>
    <t>Shelby-IL50</t>
  </si>
  <si>
    <t>Stark-IL50</t>
  </si>
  <si>
    <t>Stephenson-IL50</t>
  </si>
  <si>
    <t>Tazewell-IL50</t>
  </si>
  <si>
    <t>Union-IL50</t>
  </si>
  <si>
    <t>Vermilion-IL50</t>
  </si>
  <si>
    <t>Wabash-IL50</t>
  </si>
  <si>
    <t>Warren-IL50</t>
  </si>
  <si>
    <t>Washington-IL50</t>
  </si>
  <si>
    <t>Wayne-IL50</t>
  </si>
  <si>
    <t>White-IL50</t>
  </si>
  <si>
    <t>Whiteside-IL50</t>
  </si>
  <si>
    <t>Will-IL50</t>
  </si>
  <si>
    <t>Williamson-IL50</t>
  </si>
  <si>
    <t>Winnebago-IL50</t>
  </si>
  <si>
    <t>Woodford-IL50</t>
  </si>
  <si>
    <t>Adams-IN50</t>
  </si>
  <si>
    <t>Allen-IN50</t>
  </si>
  <si>
    <t>Bartholomew-IN50</t>
  </si>
  <si>
    <t>Benton-IN50</t>
  </si>
  <si>
    <t>Blackford-IN50</t>
  </si>
  <si>
    <t>Boone-IN50</t>
  </si>
  <si>
    <t>Brown-IN50</t>
  </si>
  <si>
    <t>Carroll-IN50</t>
  </si>
  <si>
    <t>Cass-IN50</t>
  </si>
  <si>
    <t>Clark-IN50</t>
  </si>
  <si>
    <t>Clay-IN50</t>
  </si>
  <si>
    <t>Clinton-IN50</t>
  </si>
  <si>
    <t>Crawford-IN50</t>
  </si>
  <si>
    <t>Daviess-IN50</t>
  </si>
  <si>
    <t>Dearborn-IN50</t>
  </si>
  <si>
    <t>Decatur-IN50</t>
  </si>
  <si>
    <t>DeKalb-IN50</t>
  </si>
  <si>
    <t>Delaware-IN50</t>
  </si>
  <si>
    <t>Dubois-IN50</t>
  </si>
  <si>
    <t>Elkhart-IN50</t>
  </si>
  <si>
    <t>Fayette-IN50</t>
  </si>
  <si>
    <t>Floyd-IN50</t>
  </si>
  <si>
    <t>Fountain-IN50</t>
  </si>
  <si>
    <t>Franklin-IN50</t>
  </si>
  <si>
    <t>Fulton-IN50</t>
  </si>
  <si>
    <t>Gibson-IN50</t>
  </si>
  <si>
    <t>Grant-IN50</t>
  </si>
  <si>
    <t>Greene-IN50</t>
  </si>
  <si>
    <t>Hamilton-IN50</t>
  </si>
  <si>
    <t>Hancock-IN50</t>
  </si>
  <si>
    <t>Harrison-IN50</t>
  </si>
  <si>
    <t>Hendricks-IN50</t>
  </si>
  <si>
    <t>Henry-IN50</t>
  </si>
  <si>
    <t>Howard-IN50</t>
  </si>
  <si>
    <t>Huntington-IN50</t>
  </si>
  <si>
    <t>Jackson-IN50</t>
  </si>
  <si>
    <t>Jasper-IN50</t>
  </si>
  <si>
    <t>Jay-IN50</t>
  </si>
  <si>
    <t>Jefferson-IN50</t>
  </si>
  <si>
    <t>Jennings-IN50</t>
  </si>
  <si>
    <t>Johnson-IN50</t>
  </si>
  <si>
    <t>Knox-IN50</t>
  </si>
  <si>
    <t>Kosciusko-IN50</t>
  </si>
  <si>
    <t>LaGrange-IN50</t>
  </si>
  <si>
    <t>Lake-IN50</t>
  </si>
  <si>
    <t>LaPorte-IN50</t>
  </si>
  <si>
    <t>Lawrence-IN50</t>
  </si>
  <si>
    <t>Madison-IN50</t>
  </si>
  <si>
    <t>Marion-IN50</t>
  </si>
  <si>
    <t>Marshall-IN50</t>
  </si>
  <si>
    <t>Martin-IN50</t>
  </si>
  <si>
    <t>Miami-IN50</t>
  </si>
  <si>
    <t>Monroe-IN50</t>
  </si>
  <si>
    <t>Montgomery-IN50</t>
  </si>
  <si>
    <t>Morgan-IN50</t>
  </si>
  <si>
    <t>Newton-IN50</t>
  </si>
  <si>
    <t>Noble-IN50</t>
  </si>
  <si>
    <t>Ohio-IN50</t>
  </si>
  <si>
    <t>Orange-IN50</t>
  </si>
  <si>
    <t>Owen-IN50</t>
  </si>
  <si>
    <t>Parke-IN50</t>
  </si>
  <si>
    <t>Perry-IN50</t>
  </si>
  <si>
    <t>Pike-IN50</t>
  </si>
  <si>
    <t>Porter-IN50</t>
  </si>
  <si>
    <t>Posey-IN50</t>
  </si>
  <si>
    <t>Pulaski-IN50</t>
  </si>
  <si>
    <t>Putnam-IN50</t>
  </si>
  <si>
    <t>Randolph-IN50</t>
  </si>
  <si>
    <t>Ripley-IN50</t>
  </si>
  <si>
    <t>Rush-IN50</t>
  </si>
  <si>
    <t>St. Joseph-IN50</t>
  </si>
  <si>
    <t>Scott-IN50</t>
  </si>
  <si>
    <t>Shelby-IN50</t>
  </si>
  <si>
    <t>Spencer-IN50</t>
  </si>
  <si>
    <t>Starke-IN50</t>
  </si>
  <si>
    <t>Steuben-IN50</t>
  </si>
  <si>
    <t>Sullivan-IN50</t>
  </si>
  <si>
    <t>Switzerland-IN50</t>
  </si>
  <si>
    <t>Tippecanoe-IN50</t>
  </si>
  <si>
    <t>Tipton-IN50</t>
  </si>
  <si>
    <t>Union-IN50</t>
  </si>
  <si>
    <t>Vanderburgh-IN50</t>
  </si>
  <si>
    <t>Vermillion-IN50</t>
  </si>
  <si>
    <t>Vigo-IN50</t>
  </si>
  <si>
    <t>Wabash-IN50</t>
  </si>
  <si>
    <t>Warren-IN50</t>
  </si>
  <si>
    <t>Warrick-IN50</t>
  </si>
  <si>
    <t>Washington-IN50</t>
  </si>
  <si>
    <t>Wayne-IN50</t>
  </si>
  <si>
    <t>Wells-IN50</t>
  </si>
  <si>
    <t>White-IN50</t>
  </si>
  <si>
    <t>Whitley-IN50</t>
  </si>
  <si>
    <t>Adair-IA50</t>
  </si>
  <si>
    <t>Adams-IA50</t>
  </si>
  <si>
    <t>Allamakee-IA50</t>
  </si>
  <si>
    <t>Appanoose-IA50</t>
  </si>
  <si>
    <t>Audubon-IA50</t>
  </si>
  <si>
    <t>Benton-IA50</t>
  </si>
  <si>
    <t>Black Hawk-IA50</t>
  </si>
  <si>
    <t>Boone-IA50</t>
  </si>
  <si>
    <t>Bremer-IA50</t>
  </si>
  <si>
    <t>Buchanan-IA50</t>
  </si>
  <si>
    <t>Buena Vista-IA50</t>
  </si>
  <si>
    <t>Butler-IA50</t>
  </si>
  <si>
    <t>Calhoun-IA50</t>
  </si>
  <si>
    <t>Carroll-IA50</t>
  </si>
  <si>
    <t>Cass-IA50</t>
  </si>
  <si>
    <t>Cedar-IA50</t>
  </si>
  <si>
    <t>Cerro Gordo-IA50</t>
  </si>
  <si>
    <t>Cherokee-IA50</t>
  </si>
  <si>
    <t>Chickasaw-IA50</t>
  </si>
  <si>
    <t>Clarke-IA50</t>
  </si>
  <si>
    <t>Clay-IA50</t>
  </si>
  <si>
    <t>Clayton-IA50</t>
  </si>
  <si>
    <t>Clinton-IA50</t>
  </si>
  <si>
    <t>Crawford-IA50</t>
  </si>
  <si>
    <t>Dallas-IA50</t>
  </si>
  <si>
    <t>Davis-IA50</t>
  </si>
  <si>
    <t>Decatur-IA50</t>
  </si>
  <si>
    <t>Delaware-IA50</t>
  </si>
  <si>
    <t>Des Moines-IA50</t>
  </si>
  <si>
    <t>Dickinson-IA50</t>
  </si>
  <si>
    <t>Dubuque-IA50</t>
  </si>
  <si>
    <t>Emmet-IA50</t>
  </si>
  <si>
    <t>Fayette-IA50</t>
  </si>
  <si>
    <t>Floyd-IA50</t>
  </si>
  <si>
    <t>Franklin-IA50</t>
  </si>
  <si>
    <t>Fremont-IA50</t>
  </si>
  <si>
    <t>Greene-IA50</t>
  </si>
  <si>
    <t>Grundy-IA50</t>
  </si>
  <si>
    <t>Guthrie-IA50</t>
  </si>
  <si>
    <t>Hamilton-IA50</t>
  </si>
  <si>
    <t>Hancock-IA50</t>
  </si>
  <si>
    <t>Hardin-IA50</t>
  </si>
  <si>
    <t>Harrison-IA50</t>
  </si>
  <si>
    <t>Henry-IA50</t>
  </si>
  <si>
    <t>Howard-IA50</t>
  </si>
  <si>
    <t>Humboldt-IA50</t>
  </si>
  <si>
    <t>Ida-IA50</t>
  </si>
  <si>
    <t>Iowa-IA50</t>
  </si>
  <si>
    <t>Jackson-IA50</t>
  </si>
  <si>
    <t>Jasper-IA50</t>
  </si>
  <si>
    <t>Jefferson-IA50</t>
  </si>
  <si>
    <t>Johnson-IA50</t>
  </si>
  <si>
    <t>Jones-IA50</t>
  </si>
  <si>
    <t>Keokuk-IA50</t>
  </si>
  <si>
    <t>Kossuth-IA50</t>
  </si>
  <si>
    <t>Lee-IA50</t>
  </si>
  <si>
    <t>Linn-IA50</t>
  </si>
  <si>
    <t>Louisa-IA50</t>
  </si>
  <si>
    <t>Lucas-IA50</t>
  </si>
  <si>
    <t>Lyon-IA50</t>
  </si>
  <si>
    <t>Madison-IA50</t>
  </si>
  <si>
    <t>Mahaska-IA50</t>
  </si>
  <si>
    <t>Marion-IA50</t>
  </si>
  <si>
    <t>Marshall-IA50</t>
  </si>
  <si>
    <t>Mills-IA50</t>
  </si>
  <si>
    <t>Mitchell-IA50</t>
  </si>
  <si>
    <t>Monona-IA50</t>
  </si>
  <si>
    <t>Monroe-IA50</t>
  </si>
  <si>
    <t>Montgomery-IA50</t>
  </si>
  <si>
    <t>Muscatine-IA50</t>
  </si>
  <si>
    <t>O'Brien-IA50</t>
  </si>
  <si>
    <t>Osceola-IA50</t>
  </si>
  <si>
    <t>Page-IA50</t>
  </si>
  <si>
    <t>Palo Alto-IA50</t>
  </si>
  <si>
    <t>Plymouth-IA50</t>
  </si>
  <si>
    <t>Pocahontas-IA50</t>
  </si>
  <si>
    <t>Polk-IA50</t>
  </si>
  <si>
    <t>Pottawattamie-IA50</t>
  </si>
  <si>
    <t>Poweshiek-IA50</t>
  </si>
  <si>
    <t>Ringgold-IA50</t>
  </si>
  <si>
    <t>Sac-IA50</t>
  </si>
  <si>
    <t>Scott-IA50</t>
  </si>
  <si>
    <t>Shelby-IA50</t>
  </si>
  <si>
    <t>Sioux-IA50</t>
  </si>
  <si>
    <t>Story-IA50</t>
  </si>
  <si>
    <t>Tama-IA50</t>
  </si>
  <si>
    <t>Taylor-IA50</t>
  </si>
  <si>
    <t>Union-IA50</t>
  </si>
  <si>
    <t>Van Buren-IA50</t>
  </si>
  <si>
    <t>Wapello-IA50</t>
  </si>
  <si>
    <t>Warren-IA50</t>
  </si>
  <si>
    <t>Washington-IA50</t>
  </si>
  <si>
    <t>Wayne-IA50</t>
  </si>
  <si>
    <t>Webster-IA50</t>
  </si>
  <si>
    <t>Winnebago-IA50</t>
  </si>
  <si>
    <t>Winneshiek-IA50</t>
  </si>
  <si>
    <t>Woodbury-IA50</t>
  </si>
  <si>
    <t>Worth-IA50</t>
  </si>
  <si>
    <t>Wright-IA50</t>
  </si>
  <si>
    <t>Allen-KS50</t>
  </si>
  <si>
    <t>Anderson-KS50</t>
  </si>
  <si>
    <t>Atchison-KS50</t>
  </si>
  <si>
    <t>Barber-KS50</t>
  </si>
  <si>
    <t>Barton-KS50</t>
  </si>
  <si>
    <t>Bourbon-KS50</t>
  </si>
  <si>
    <t>Brown-KS50</t>
  </si>
  <si>
    <t>Butler-KS50</t>
  </si>
  <si>
    <t>Chase-KS50</t>
  </si>
  <si>
    <t>Chautauqua-KS50</t>
  </si>
  <si>
    <t>Cherokee-KS50</t>
  </si>
  <si>
    <t>Cheyenne-KS50</t>
  </si>
  <si>
    <t>Clark-KS50</t>
  </si>
  <si>
    <t>Clay-KS50</t>
  </si>
  <si>
    <t>Cloud-KS50</t>
  </si>
  <si>
    <t>Coffey-KS50</t>
  </si>
  <si>
    <t>Comanche-KS50</t>
  </si>
  <si>
    <t>Cowley-KS50</t>
  </si>
  <si>
    <t>Crawford-KS50</t>
  </si>
  <si>
    <t>Decatur-KS50</t>
  </si>
  <si>
    <t>Dickinson-KS50</t>
  </si>
  <si>
    <t>Doniphan-KS50</t>
  </si>
  <si>
    <t>Douglas-KS50</t>
  </si>
  <si>
    <t>Edwards-KS50</t>
  </si>
  <si>
    <t>Elk-KS50</t>
  </si>
  <si>
    <t>Ellis-KS50</t>
  </si>
  <si>
    <t>Ellsworth-KS50</t>
  </si>
  <si>
    <t>Finney-KS50</t>
  </si>
  <si>
    <t>Ford-KS50</t>
  </si>
  <si>
    <t>Franklin-KS50</t>
  </si>
  <si>
    <t>Geary-KS50</t>
  </si>
  <si>
    <t>Gove-KS50</t>
  </si>
  <si>
    <t>Graham-KS50</t>
  </si>
  <si>
    <t>Grant-KS50</t>
  </si>
  <si>
    <t>Gray-KS50</t>
  </si>
  <si>
    <t>Greeley-KS50</t>
  </si>
  <si>
    <t>Greenwood-KS50</t>
  </si>
  <si>
    <t>Hamilton-KS50</t>
  </si>
  <si>
    <t>Harper-KS50</t>
  </si>
  <si>
    <t>Harvey-KS50</t>
  </si>
  <si>
    <t>Haskell-KS50</t>
  </si>
  <si>
    <t>Hodgeman-KS50</t>
  </si>
  <si>
    <t>Jackson-KS50</t>
  </si>
  <si>
    <t>Jefferson-KS50</t>
  </si>
  <si>
    <t>Jewell-KS50</t>
  </si>
  <si>
    <t>Johnson-KS50</t>
  </si>
  <si>
    <t>Kearny-KS50</t>
  </si>
  <si>
    <t>Kingman-KS50</t>
  </si>
  <si>
    <t>Kiowa-KS50</t>
  </si>
  <si>
    <t>Labette-KS50</t>
  </si>
  <si>
    <t>Lane-KS50</t>
  </si>
  <si>
    <t>Leavenworth-KS50</t>
  </si>
  <si>
    <t>Lincoln-KS50</t>
  </si>
  <si>
    <t>Linn-KS50</t>
  </si>
  <si>
    <t>Logan-KS50</t>
  </si>
  <si>
    <t>Lyon-KS50</t>
  </si>
  <si>
    <t>McPherson-KS50</t>
  </si>
  <si>
    <t>Marion-KS50</t>
  </si>
  <si>
    <t>Marshall-KS50</t>
  </si>
  <si>
    <t>Meade-KS50</t>
  </si>
  <si>
    <t>Miami-KS50</t>
  </si>
  <si>
    <t>Mitchell-KS50</t>
  </si>
  <si>
    <t>Montgomery-KS50</t>
  </si>
  <si>
    <t>Morris-KS50</t>
  </si>
  <si>
    <t>Morton-KS50</t>
  </si>
  <si>
    <t>Nemaha-KS50</t>
  </si>
  <si>
    <t>Neosho-KS50</t>
  </si>
  <si>
    <t>Ness-KS50</t>
  </si>
  <si>
    <t>Norton-KS50</t>
  </si>
  <si>
    <t>Osage-KS50</t>
  </si>
  <si>
    <t>Osborne-KS50</t>
  </si>
  <si>
    <t>Ottawa-KS50</t>
  </si>
  <si>
    <t>Pawnee-KS50</t>
  </si>
  <si>
    <t>Phillips-KS50</t>
  </si>
  <si>
    <t>Pottawatomie-KS50</t>
  </si>
  <si>
    <t>Pratt-KS50</t>
  </si>
  <si>
    <t>Rawlins-KS50</t>
  </si>
  <si>
    <t>Reno-KS50</t>
  </si>
  <si>
    <t>Republic-KS50</t>
  </si>
  <si>
    <t>Rice-KS50</t>
  </si>
  <si>
    <t>Riley-KS50</t>
  </si>
  <si>
    <t>Rooks-KS50</t>
  </si>
  <si>
    <t>Rush-KS50</t>
  </si>
  <si>
    <t>Russell-KS50</t>
  </si>
  <si>
    <t>Saline-KS50</t>
  </si>
  <si>
    <t>Scott-KS50</t>
  </si>
  <si>
    <t>Sedgwick-KS50</t>
  </si>
  <si>
    <t>Seward-KS50</t>
  </si>
  <si>
    <t>Shawnee-KS50</t>
  </si>
  <si>
    <t>Sheridan-KS50</t>
  </si>
  <si>
    <t>Sherman-KS50</t>
  </si>
  <si>
    <t>Smith-KS50</t>
  </si>
  <si>
    <t>Stafford-KS50</t>
  </si>
  <si>
    <t>Stanton-KS50</t>
  </si>
  <si>
    <t>Stevens-KS50</t>
  </si>
  <si>
    <t>Sumner-KS50</t>
  </si>
  <si>
    <t>Thomas-KS50</t>
  </si>
  <si>
    <t>Trego-KS50</t>
  </si>
  <si>
    <t>Wabaunsee-KS50</t>
  </si>
  <si>
    <t>Wallace-KS50</t>
  </si>
  <si>
    <t>Washington-KS50</t>
  </si>
  <si>
    <t>Wichita-KS50</t>
  </si>
  <si>
    <t>Wilson-KS50</t>
  </si>
  <si>
    <t>Woodson-KS50</t>
  </si>
  <si>
    <t>Wyandotte-KS50</t>
  </si>
  <si>
    <t>Adair-KY50</t>
  </si>
  <si>
    <t>Allen-KY50</t>
  </si>
  <si>
    <t>Anderson-KY50</t>
  </si>
  <si>
    <t>Ballard-KY50</t>
  </si>
  <si>
    <t>Barren-KY50</t>
  </si>
  <si>
    <t>Bath-KY50</t>
  </si>
  <si>
    <t>Bell-KY50</t>
  </si>
  <si>
    <t>Boone-KY50</t>
  </si>
  <si>
    <t>Bourbon-KY50</t>
  </si>
  <si>
    <t>Boyd-KY50</t>
  </si>
  <si>
    <t>Boyle-KY50</t>
  </si>
  <si>
    <t>Bracken-KY50</t>
  </si>
  <si>
    <t>Breathitt-KY50</t>
  </si>
  <si>
    <t>Breckinridge-KY50</t>
  </si>
  <si>
    <t>Bullitt-KY50</t>
  </si>
  <si>
    <t>Butler-KY50</t>
  </si>
  <si>
    <t>Caldwell-KY50</t>
  </si>
  <si>
    <t>Calloway-KY50</t>
  </si>
  <si>
    <t>Campbell-KY50</t>
  </si>
  <si>
    <t>Carlisle-KY50</t>
  </si>
  <si>
    <t>Carroll-KY50</t>
  </si>
  <si>
    <t>Carter-KY50</t>
  </si>
  <si>
    <t>Casey-KY50</t>
  </si>
  <si>
    <t>Christian-KY50</t>
  </si>
  <si>
    <t>Clark-KY50</t>
  </si>
  <si>
    <t>Clay-KY50</t>
  </si>
  <si>
    <t>Clinton-KY50</t>
  </si>
  <si>
    <t>Crittenden-KY50</t>
  </si>
  <si>
    <t>Cumberland-KY50</t>
  </si>
  <si>
    <t>Daviess-KY50</t>
  </si>
  <si>
    <t>Edmonson-KY50</t>
  </si>
  <si>
    <t>Elliott-KY50</t>
  </si>
  <si>
    <t>Estill-KY50</t>
  </si>
  <si>
    <t>Fayette-KY50</t>
  </si>
  <si>
    <t>Fleming-KY50</t>
  </si>
  <si>
    <t>Floyd-KY50</t>
  </si>
  <si>
    <t>Franklin-KY50</t>
  </si>
  <si>
    <t>Fulton-KY50</t>
  </si>
  <si>
    <t>Gallatin-KY50</t>
  </si>
  <si>
    <t>Garrard-KY50</t>
  </si>
  <si>
    <t>Grant-KY50</t>
  </si>
  <si>
    <t>Graves-KY50</t>
  </si>
  <si>
    <t>Grayson-KY50</t>
  </si>
  <si>
    <t>Green-KY50</t>
  </si>
  <si>
    <t>Greenup-KY50</t>
  </si>
  <si>
    <t>Hancock-KY50</t>
  </si>
  <si>
    <t>Hardin-KY50</t>
  </si>
  <si>
    <t>Harlan-KY50</t>
  </si>
  <si>
    <t>Harrison-KY50</t>
  </si>
  <si>
    <t>Hart-KY50</t>
  </si>
  <si>
    <t>Henderson-KY50</t>
  </si>
  <si>
    <t>Henry-KY50</t>
  </si>
  <si>
    <t>Hickman-KY50</t>
  </si>
  <si>
    <t>Hopkins-KY50</t>
  </si>
  <si>
    <t>Jackson-KY50</t>
  </si>
  <si>
    <t>Jefferson-KY50</t>
  </si>
  <si>
    <t>Jessamine-KY50</t>
  </si>
  <si>
    <t>Johnson-KY50</t>
  </si>
  <si>
    <t>Kenton-KY50</t>
  </si>
  <si>
    <t>Knott-KY50</t>
  </si>
  <si>
    <t>Knox-KY50</t>
  </si>
  <si>
    <t>Larue-KY50</t>
  </si>
  <si>
    <t>Laurel-KY50</t>
  </si>
  <si>
    <t>Lawrence-KY50</t>
  </si>
  <si>
    <t>Lee-KY50</t>
  </si>
  <si>
    <t>Leslie-KY50</t>
  </si>
  <si>
    <t>Letcher-KY50</t>
  </si>
  <si>
    <t>Lewis-KY50</t>
  </si>
  <si>
    <t>Lincoln-KY50</t>
  </si>
  <si>
    <t>Livingston-KY50</t>
  </si>
  <si>
    <t>Logan-KY50</t>
  </si>
  <si>
    <t>Lyon-KY50</t>
  </si>
  <si>
    <t>McCracken-KY50</t>
  </si>
  <si>
    <t>McCreary-KY50</t>
  </si>
  <si>
    <t>McLean-KY50</t>
  </si>
  <si>
    <t>Madison-KY50</t>
  </si>
  <si>
    <t>Magoffin-KY50</t>
  </si>
  <si>
    <t>Marion-KY50</t>
  </si>
  <si>
    <t>Marshall-KY50</t>
  </si>
  <si>
    <t>Martin-KY50</t>
  </si>
  <si>
    <t>Mason-KY50</t>
  </si>
  <si>
    <t>Meade-KY50</t>
  </si>
  <si>
    <t>Menifee-KY50</t>
  </si>
  <si>
    <t>Mercer-KY50</t>
  </si>
  <si>
    <t>Metcalfe-KY50</t>
  </si>
  <si>
    <t>Monroe-KY50</t>
  </si>
  <si>
    <t>Montgomery-KY50</t>
  </si>
  <si>
    <t>Morgan-KY50</t>
  </si>
  <si>
    <t>Muhlenberg-KY50</t>
  </si>
  <si>
    <t>Nelson-KY50</t>
  </si>
  <si>
    <t>Nicholas-KY50</t>
  </si>
  <si>
    <t>Ohio-KY50</t>
  </si>
  <si>
    <t>Oldham-KY50</t>
  </si>
  <si>
    <t>Owen-KY50</t>
  </si>
  <si>
    <t>Owsley-KY50</t>
  </si>
  <si>
    <t>Pendleton-KY50</t>
  </si>
  <si>
    <t>Perry-KY50</t>
  </si>
  <si>
    <t>Pike-KY50</t>
  </si>
  <si>
    <t>Powell-KY50</t>
  </si>
  <si>
    <t>Pulaski-KY50</t>
  </si>
  <si>
    <t>Robertson-KY50</t>
  </si>
  <si>
    <t>Rockcastle-KY50</t>
  </si>
  <si>
    <t>Rowan-KY50</t>
  </si>
  <si>
    <t>Russell-KY50</t>
  </si>
  <si>
    <t>Scott-KY50</t>
  </si>
  <si>
    <t>Shelby-KY50</t>
  </si>
  <si>
    <t>Simpson-KY50</t>
  </si>
  <si>
    <t>Spencer-KY50</t>
  </si>
  <si>
    <t>Taylor-KY50</t>
  </si>
  <si>
    <t>Todd-KY50</t>
  </si>
  <si>
    <t>Trigg-KY50</t>
  </si>
  <si>
    <t>Trimble-KY50</t>
  </si>
  <si>
    <t>Union-KY50</t>
  </si>
  <si>
    <t>Warren-KY50</t>
  </si>
  <si>
    <t>Washington-KY50</t>
  </si>
  <si>
    <t>Wayne-KY50</t>
  </si>
  <si>
    <t>Webster-KY50</t>
  </si>
  <si>
    <t>Whitley-KY50</t>
  </si>
  <si>
    <t>Wolfe-KY50</t>
  </si>
  <si>
    <t>Woodford-KY50</t>
  </si>
  <si>
    <t>Acadia Parish-LA50</t>
  </si>
  <si>
    <t>Allen Parish-LA50</t>
  </si>
  <si>
    <t>Ascension Parish-LA50</t>
  </si>
  <si>
    <t>Assumption Parish-LA50</t>
  </si>
  <si>
    <t>Avoyelles Parish-LA50</t>
  </si>
  <si>
    <t>Beauregard Parish-LA50</t>
  </si>
  <si>
    <t>Bienville Parish-LA50</t>
  </si>
  <si>
    <t>Bossier Parish-LA50</t>
  </si>
  <si>
    <t>Caddo Parish-LA50</t>
  </si>
  <si>
    <t>Calcasieu Parish-LA50</t>
  </si>
  <si>
    <t>Caldwell Parish-LA50</t>
  </si>
  <si>
    <t>Cameron Parish-LA50</t>
  </si>
  <si>
    <t>Catahoula Parish-LA50</t>
  </si>
  <si>
    <t>Claiborne Parish-LA50</t>
  </si>
  <si>
    <t>Concordia Parish-LA50</t>
  </si>
  <si>
    <t>De Soto Parish-LA50</t>
  </si>
  <si>
    <t>East Baton Rouge Parish-LA50</t>
  </si>
  <si>
    <t>East Carroll Parish-LA50</t>
  </si>
  <si>
    <t>East Feliciana Parish-LA50</t>
  </si>
  <si>
    <t>Evangeline Parish-LA50</t>
  </si>
  <si>
    <t>Franklin Parish-LA50</t>
  </si>
  <si>
    <t>Grant Parish-LA50</t>
  </si>
  <si>
    <t>Iberia Parish-LA50</t>
  </si>
  <si>
    <t>Iberville Parish-LA50</t>
  </si>
  <si>
    <t>Jackson Parish-LA50</t>
  </si>
  <si>
    <t>Jefferson Parish-LA50</t>
  </si>
  <si>
    <t>Jefferson Davis Parish-LA50</t>
  </si>
  <si>
    <t>Lafayette Parish-LA50</t>
  </si>
  <si>
    <t>Lafourche Parish-LA50</t>
  </si>
  <si>
    <t>La Salle Parish-LA50</t>
  </si>
  <si>
    <t>Lincoln Parish-LA50</t>
  </si>
  <si>
    <t>Livingston Parish-LA50</t>
  </si>
  <si>
    <t>Madison Parish-LA50</t>
  </si>
  <si>
    <t>Morehouse Parish-LA50</t>
  </si>
  <si>
    <t>Natchitoches Parish-LA50</t>
  </si>
  <si>
    <t>Orleans Parish-LA50</t>
  </si>
  <si>
    <t>Ouachita Parish-LA50</t>
  </si>
  <si>
    <t>Plaquemines Parish-LA50</t>
  </si>
  <si>
    <t>Pointe Coupee Parish-LA50</t>
  </si>
  <si>
    <t>Rapides Parish-LA50</t>
  </si>
  <si>
    <t>Red River Parish-LA50</t>
  </si>
  <si>
    <t>Richland Parish-LA50</t>
  </si>
  <si>
    <t>Sabine Parish-LA50</t>
  </si>
  <si>
    <t>St. Bernard Parish-LA50</t>
  </si>
  <si>
    <t>St. Charles Parish-LA50</t>
  </si>
  <si>
    <t>St. Helena Parish-LA50</t>
  </si>
  <si>
    <t>St. James Parish-LA50</t>
  </si>
  <si>
    <t>St. John the Baptist Parish-LA50</t>
  </si>
  <si>
    <t>St. Landry Parish-LA50</t>
  </si>
  <si>
    <t>St. Martin Parish-LA50</t>
  </si>
  <si>
    <t>St. Mary Parish-LA50</t>
  </si>
  <si>
    <t>St. Tammany Parish-LA50</t>
  </si>
  <si>
    <t>Tangipahoa Parish-LA50</t>
  </si>
  <si>
    <t>Tensas Parish-LA50</t>
  </si>
  <si>
    <t>Terrebonne Parish-LA50</t>
  </si>
  <si>
    <t>Union Parish-LA50</t>
  </si>
  <si>
    <t>Vermilion Parish-LA50</t>
  </si>
  <si>
    <t>Vernon Parish-LA50</t>
  </si>
  <si>
    <t>Washington Parish-LA50</t>
  </si>
  <si>
    <t>Webster Parish-LA50</t>
  </si>
  <si>
    <t>West Baton Rouge Parish-LA50</t>
  </si>
  <si>
    <t>West Carroll Parish-LA50</t>
  </si>
  <si>
    <t>West Feliciana Parish-LA50</t>
  </si>
  <si>
    <t>Winn Parish-LA50</t>
  </si>
  <si>
    <t>Androscoggin-Auburn city-ME50</t>
  </si>
  <si>
    <t>Androscoggin-Durham town-ME50</t>
  </si>
  <si>
    <t>Androscoggin-Greene town-ME50</t>
  </si>
  <si>
    <t>Androscoggin-Leeds town-ME50</t>
  </si>
  <si>
    <t>Androscoggin-Lewiston city-ME50</t>
  </si>
  <si>
    <t>Androscoggin-Lisbon town-ME50</t>
  </si>
  <si>
    <t>Androscoggin-Livermore Falls town-ME50</t>
  </si>
  <si>
    <t>Androscoggin-Livermore town-ME50</t>
  </si>
  <si>
    <t>Androscoggin-Mechanic Falls town-ME50</t>
  </si>
  <si>
    <t>Androscoggin-Minot town-ME50</t>
  </si>
  <si>
    <t>Androscoggin-Poland town-ME50</t>
  </si>
  <si>
    <t>Androscoggin-Sabattus town-ME50</t>
  </si>
  <si>
    <t>Androscoggin-Turner town-ME50</t>
  </si>
  <si>
    <t>Androscoggin-Wales town-ME50</t>
  </si>
  <si>
    <t>Aroostook-Allagash town-ME50</t>
  </si>
  <si>
    <t>Aroostook-Amity town-ME50</t>
  </si>
  <si>
    <t>Aroostook-Ashland town-ME50</t>
  </si>
  <si>
    <t>Aroostook-Bancroft UT-ME50</t>
  </si>
  <si>
    <t>Aroostook-Blaine town-ME50</t>
  </si>
  <si>
    <t>Aroostook-Bridgewater town-ME50</t>
  </si>
  <si>
    <t>Aroostook-Caribou city-ME50</t>
  </si>
  <si>
    <t>Aroostook-Castle Hill town-ME50</t>
  </si>
  <si>
    <t>Aroostook-Caswell town-ME50</t>
  </si>
  <si>
    <t>Aroostook-Central Aroostook UT-ME50</t>
  </si>
  <si>
    <t>Aroostook-Chapman town-ME50</t>
  </si>
  <si>
    <t>Aroostook-Connor UT-ME50</t>
  </si>
  <si>
    <t>Aroostook-Crystal town-ME50</t>
  </si>
  <si>
    <t>Aroostook-Cyr plantation-ME50</t>
  </si>
  <si>
    <t>Aroostook-Dyer Brook town-ME50</t>
  </si>
  <si>
    <t>Aroostook-Eagle Lake town-ME50</t>
  </si>
  <si>
    <t>Aroostook-Easton town-ME50</t>
  </si>
  <si>
    <t>Aroostook-Fort Fairfield town-ME50</t>
  </si>
  <si>
    <t>Aroostook-Fort Kent town-ME50</t>
  </si>
  <si>
    <t>Aroostook-Frenchville town-ME50</t>
  </si>
  <si>
    <t>Aroostook-Garfield plantation-ME50</t>
  </si>
  <si>
    <t>Aroostook-Glenwood plantation-ME50</t>
  </si>
  <si>
    <t>Aroostook-Grand Isle town-ME50</t>
  </si>
  <si>
    <t>Aroostook-Hamlin town-ME50</t>
  </si>
  <si>
    <t>Aroostook-Hammond town-ME50</t>
  </si>
  <si>
    <t>Aroostook-Haynesville town-ME50</t>
  </si>
  <si>
    <t>Aroostook-Hersey town-ME50</t>
  </si>
  <si>
    <t>Aroostook-Hodgdon town-ME50</t>
  </si>
  <si>
    <t>Aroostook-Houlton town-ME50</t>
  </si>
  <si>
    <t>Aroostook-Island Falls town-ME50</t>
  </si>
  <si>
    <t>Aroostook-Limestone town-ME50</t>
  </si>
  <si>
    <t>Aroostook-Linneus town-ME50</t>
  </si>
  <si>
    <t>Aroostook-Littleton town-ME50</t>
  </si>
  <si>
    <t>Aroostook-Ludlow town-ME50</t>
  </si>
  <si>
    <t>Aroostook-Macwahoc plantation-ME50</t>
  </si>
  <si>
    <t>Aroostook-Madawaska town-ME50</t>
  </si>
  <si>
    <t>Aroostook-Mapleton town-ME50</t>
  </si>
  <si>
    <t>Aroostook-Mars Hill town-ME50</t>
  </si>
  <si>
    <t>Aroostook-Masardis town-ME50</t>
  </si>
  <si>
    <t>Aroostook-Merrill town-ME50</t>
  </si>
  <si>
    <t>Aroostook-Monticello town-ME50</t>
  </si>
  <si>
    <t>Aroostook-Moro plantation-ME50</t>
  </si>
  <si>
    <t>Aroostook-Nashville plantation-ME50</t>
  </si>
  <si>
    <t>Aroostook-New Canada town-ME50</t>
  </si>
  <si>
    <t>Aroostook-New Limerick town-ME50</t>
  </si>
  <si>
    <t>Aroostook-New Sweden town-ME50</t>
  </si>
  <si>
    <t>Aroostook-Northwest Aroostook UT-ME50</t>
  </si>
  <si>
    <t>Aroostook-Oakfield town-ME50</t>
  </si>
  <si>
    <t>Aroostook-Orient town-ME50</t>
  </si>
  <si>
    <t>Aroostook-Penobscot Indian Island Reservation-ME50</t>
  </si>
  <si>
    <t>Aroostook-Perham town-ME50</t>
  </si>
  <si>
    <t>Aroostook-Portage Lake town-ME50</t>
  </si>
  <si>
    <t>Aroostook-Presque Isle city-ME50</t>
  </si>
  <si>
    <t>Aroostook-Reed plantation-ME50</t>
  </si>
  <si>
    <t>Aroostook-Sherman town-ME50</t>
  </si>
  <si>
    <t>Aroostook-Smyrna town-ME50</t>
  </si>
  <si>
    <t>Aroostook-South Aroostook UT-ME50</t>
  </si>
  <si>
    <t>Aroostook-Square Lake UT-ME50</t>
  </si>
  <si>
    <t>Aroostook-St. Agatha town-ME50</t>
  </si>
  <si>
    <t>Aroostook-St. Francis town-ME50</t>
  </si>
  <si>
    <t>Aroostook-St. John plantation-ME50</t>
  </si>
  <si>
    <t>Aroostook-Stockholm town-ME50</t>
  </si>
  <si>
    <t>Aroostook-Van Buren town-ME50</t>
  </si>
  <si>
    <t>Aroostook-Wade town-ME50</t>
  </si>
  <si>
    <t>Aroostook-Wallagrass town-ME50</t>
  </si>
  <si>
    <t>Aroostook-Washburn town-ME50</t>
  </si>
  <si>
    <t>Aroostook-Westfield town-ME50</t>
  </si>
  <si>
    <t>Aroostook-Westmanland town-ME50</t>
  </si>
  <si>
    <t>Aroostook-Weston town-ME50</t>
  </si>
  <si>
    <t>Aroostook-Winterville plantation-ME50</t>
  </si>
  <si>
    <t>Aroostook-Woodland town-ME50</t>
  </si>
  <si>
    <t>Cumberland-Baldwin town-ME50</t>
  </si>
  <si>
    <t>Cumberland-Bridgton town-ME50</t>
  </si>
  <si>
    <t>Cumberland-Brunswick town-ME50</t>
  </si>
  <si>
    <t>Cumberland-Cape Elizabeth town-ME50</t>
  </si>
  <si>
    <t>Cumberland-Casco town-ME50</t>
  </si>
  <si>
    <t>Cumberland-Chebeague Island town-ME50</t>
  </si>
  <si>
    <t>Cumberland-Cumberland town-ME50</t>
  </si>
  <si>
    <t>Cumberland-Falmouth town-ME50</t>
  </si>
  <si>
    <t>Cumberland-Freeport town-ME50</t>
  </si>
  <si>
    <t>Cumberland-Frye Island town-ME50</t>
  </si>
  <si>
    <t>Cumberland-Gorham town-ME50</t>
  </si>
  <si>
    <t>Cumberland-Gray town-ME50</t>
  </si>
  <si>
    <t>Cumberland-Harpswell town-ME50</t>
  </si>
  <si>
    <t>Cumberland-Harrison town-ME50</t>
  </si>
  <si>
    <t>Cumberland-Long Island town-ME50</t>
  </si>
  <si>
    <t>Cumberland-Naples town-ME50</t>
  </si>
  <si>
    <t>Cumberland-New Gloucester town-ME50</t>
  </si>
  <si>
    <t>Cumberland-North Yarmouth town-ME50</t>
  </si>
  <si>
    <t>Cumberland-Portland city-ME50</t>
  </si>
  <si>
    <t>Cumberland-Pownal town-ME50</t>
  </si>
  <si>
    <t>Cumberland-Raymond town-ME50</t>
  </si>
  <si>
    <t>Cumberland-Scarborough town-ME50</t>
  </si>
  <si>
    <t>Cumberland-Sebago town-ME50</t>
  </si>
  <si>
    <t>Cumberland-South Portland city-ME50</t>
  </si>
  <si>
    <t>Cumberland-Standish town-ME50</t>
  </si>
  <si>
    <t>Cumberland-Westbrook city-ME50</t>
  </si>
  <si>
    <t>Cumberland-Windham town-ME50</t>
  </si>
  <si>
    <t>Cumberland-Yarmouth town-ME50</t>
  </si>
  <si>
    <t>Franklin-Avon town-ME50</t>
  </si>
  <si>
    <t>Franklin-Carrabassett Valley town-ME50</t>
  </si>
  <si>
    <t>Franklin-Carthage town-ME50</t>
  </si>
  <si>
    <t>Franklin-Chesterville town-ME50</t>
  </si>
  <si>
    <t>Franklin-Coplin plantation-ME50</t>
  </si>
  <si>
    <t>Franklin-Dallas plantation-ME50</t>
  </si>
  <si>
    <t>Franklin-East Central Franklin UT-ME50</t>
  </si>
  <si>
    <t>Franklin-Eustis town-ME50</t>
  </si>
  <si>
    <t>Franklin-Farmington town-ME50</t>
  </si>
  <si>
    <t>Franklin-Industry town-ME50</t>
  </si>
  <si>
    <t>Franklin-Jay town-ME50</t>
  </si>
  <si>
    <t>Franklin-Kingfield town-ME50</t>
  </si>
  <si>
    <t>Franklin-New Sharon town-ME50</t>
  </si>
  <si>
    <t>Franklin-New Vineyard town-ME50</t>
  </si>
  <si>
    <t>Franklin-North Franklin UT-ME50</t>
  </si>
  <si>
    <t>Franklin-Phillips town-ME50</t>
  </si>
  <si>
    <t>Franklin-Rangeley plantation-ME50</t>
  </si>
  <si>
    <t>Franklin-Rangeley town-ME50</t>
  </si>
  <si>
    <t>Franklin-Sandy River plantation-ME50</t>
  </si>
  <si>
    <t>Franklin-South Franklin UT-ME50</t>
  </si>
  <si>
    <t>Franklin-Strong town-ME50</t>
  </si>
  <si>
    <t>Franklin-Temple town-ME50</t>
  </si>
  <si>
    <t>Franklin-Weld town-ME50</t>
  </si>
  <si>
    <t>Franklin-West Central Franklin UT-ME50</t>
  </si>
  <si>
    <t>Franklin-Wilton town-ME50</t>
  </si>
  <si>
    <t>Franklin-Wyman UT-ME50</t>
  </si>
  <si>
    <t>Hancock-Amherst town-ME50</t>
  </si>
  <si>
    <t>Hancock-Aurora town-ME50</t>
  </si>
  <si>
    <t>Hancock-Bar Harbor town-ME50</t>
  </si>
  <si>
    <t>Hancock-Blue Hill town-ME50</t>
  </si>
  <si>
    <t>Hancock-Brooklin town-ME50</t>
  </si>
  <si>
    <t>Hancock-Brooksville town-ME50</t>
  </si>
  <si>
    <t>Hancock-Bucksport town-ME50</t>
  </si>
  <si>
    <t>Hancock-Castine town-ME50</t>
  </si>
  <si>
    <t>Hancock-Central Hancock UT-ME50</t>
  </si>
  <si>
    <t>Hancock-Cranberry Isles town-ME50</t>
  </si>
  <si>
    <t>Hancock-Dedham town-ME50</t>
  </si>
  <si>
    <t>Hancock-Deer Isle town-ME50</t>
  </si>
  <si>
    <t>Hancock-East Hancock UT-ME50</t>
  </si>
  <si>
    <t>Hancock-Eastbrook town-ME50</t>
  </si>
  <si>
    <t>Hancock-Ellsworth city-ME50</t>
  </si>
  <si>
    <t>Hancock-Franklin town-ME50</t>
  </si>
  <si>
    <t>Hancock-Frenchboro town-ME50</t>
  </si>
  <si>
    <t>Hancock-Gouldsboro town-ME50</t>
  </si>
  <si>
    <t>Hancock-Great Pond town-ME50</t>
  </si>
  <si>
    <t>Hancock-Hancock town-ME50</t>
  </si>
  <si>
    <t>Hancock-Lamoine town-ME50</t>
  </si>
  <si>
    <t>Hancock-Mariaville town-ME50</t>
  </si>
  <si>
    <t>Hancock-Marshall Island UT-ME50</t>
  </si>
  <si>
    <t>Hancock-Mount Desert town-ME50</t>
  </si>
  <si>
    <t>Hancock-Northwest Hancock UT-ME50</t>
  </si>
  <si>
    <t>Hancock-Orland town-ME50</t>
  </si>
  <si>
    <t>Hancock-Osborn town-ME50</t>
  </si>
  <si>
    <t>Hancock-Otis town-ME50</t>
  </si>
  <si>
    <t>Hancock-Penobscot town-ME50</t>
  </si>
  <si>
    <t>Hancock-Sedgwick town-ME50</t>
  </si>
  <si>
    <t>Hancock-Sorrento town-ME50</t>
  </si>
  <si>
    <t>Hancock-Southwest Harbor town-ME50</t>
  </si>
  <si>
    <t>Hancock-Stonington town-ME50</t>
  </si>
  <si>
    <t>Hancock-Sullivan town-ME50</t>
  </si>
  <si>
    <t>Hancock-Surry town-ME50</t>
  </si>
  <si>
    <t>Hancock-Swans Island town-ME50</t>
  </si>
  <si>
    <t>Hancock-Tremont town-ME50</t>
  </si>
  <si>
    <t>Hancock-Trenton town-ME50</t>
  </si>
  <si>
    <t>Hancock-Verona Island town-ME50</t>
  </si>
  <si>
    <t>Hancock-Waltham town-ME50</t>
  </si>
  <si>
    <t>Hancock-Winter Harbor town-ME50</t>
  </si>
  <si>
    <t>Kennebec-Albion town-ME50</t>
  </si>
  <si>
    <t>Kennebec-Augusta city-ME50</t>
  </si>
  <si>
    <t>Kennebec-Belgrade town-ME50</t>
  </si>
  <si>
    <t>Kennebec-Benton town-ME50</t>
  </si>
  <si>
    <t>Kennebec-Chelsea town-ME50</t>
  </si>
  <si>
    <t>Kennebec-China town-ME50</t>
  </si>
  <si>
    <t>Kennebec-Clinton town-ME50</t>
  </si>
  <si>
    <t>Kennebec-Farmingdale town-ME50</t>
  </si>
  <si>
    <t>Kennebec-Fayette town-ME50</t>
  </si>
  <si>
    <t>Kennebec-Gardiner city-ME50</t>
  </si>
  <si>
    <t>Kennebec-Hallowell city-ME50</t>
  </si>
  <si>
    <t>Kennebec-Litchfield town-ME50</t>
  </si>
  <si>
    <t>Kennebec-Manchester town-ME50</t>
  </si>
  <si>
    <t>Kennebec-Monmouth town-ME50</t>
  </si>
  <si>
    <t>Kennebec-Mount Vernon town-ME50</t>
  </si>
  <si>
    <t>Kennebec-Oakland town-ME50</t>
  </si>
  <si>
    <t>Kennebec-Pittston town-ME50</t>
  </si>
  <si>
    <t>Kennebec-Randolph town-ME50</t>
  </si>
  <si>
    <t>Kennebec-Readfield town-ME50</t>
  </si>
  <si>
    <t>Kennebec-Rome town-ME50</t>
  </si>
  <si>
    <t>Kennebec-Sidney town-ME50</t>
  </si>
  <si>
    <t>Kennebec-Unity UT-ME50</t>
  </si>
  <si>
    <t>Kennebec-Vassalboro town-ME50</t>
  </si>
  <si>
    <t>Kennebec-Vienna town-ME50</t>
  </si>
  <si>
    <t>Kennebec-Waterville city-ME50</t>
  </si>
  <si>
    <t>Kennebec-Wayne town-ME50</t>
  </si>
  <si>
    <t>Kennebec-West Gardiner town-ME50</t>
  </si>
  <si>
    <t>Kennebec-Windsor town-ME50</t>
  </si>
  <si>
    <t>Kennebec-Winslow town-ME50</t>
  </si>
  <si>
    <t>Kennebec-Winthrop town-ME50</t>
  </si>
  <si>
    <t>Knox-Appleton town-ME50</t>
  </si>
  <si>
    <t>Knox-Camden town-ME50</t>
  </si>
  <si>
    <t>Knox-Criehaven UT-ME50</t>
  </si>
  <si>
    <t>Knox-Cushing town-ME50</t>
  </si>
  <si>
    <t>Knox-Friendship town-ME50</t>
  </si>
  <si>
    <t>Knox-Hope town-ME50</t>
  </si>
  <si>
    <t>Knox-Isle au Haut town-ME50</t>
  </si>
  <si>
    <t>Knox-Matinicus Isle plantation-ME50</t>
  </si>
  <si>
    <t>Knox-Muscle Ridge Island UT-ME50</t>
  </si>
  <si>
    <t>Knox-North Haven town-ME50</t>
  </si>
  <si>
    <t>Knox-Owls Head town-ME50</t>
  </si>
  <si>
    <t>Knox-Rockland city-ME50</t>
  </si>
  <si>
    <t>Knox-Rockport town-ME50</t>
  </si>
  <si>
    <t>Knox-South Thomaston town-ME50</t>
  </si>
  <si>
    <t>Knox-St. George town-ME50</t>
  </si>
  <si>
    <t>Knox-Thomaston town-ME50</t>
  </si>
  <si>
    <t>Knox-Union town-ME50</t>
  </si>
  <si>
    <t>Knox-Vinalhaven town-ME50</t>
  </si>
  <si>
    <t>Knox-Warren town-ME50</t>
  </si>
  <si>
    <t>Knox-Washington town-ME50</t>
  </si>
  <si>
    <t>Lincoln-Alna town-ME50</t>
  </si>
  <si>
    <t>Lincoln-Boothbay Harbor town-ME50</t>
  </si>
  <si>
    <t>Lincoln-Boothbay town-ME50</t>
  </si>
  <si>
    <t>Lincoln-Bremen town-ME50</t>
  </si>
  <si>
    <t>Lincoln-Bristol town-ME50</t>
  </si>
  <si>
    <t>Lincoln-Damariscotta town-ME50</t>
  </si>
  <si>
    <t>Lincoln-Dresden town-ME50</t>
  </si>
  <si>
    <t>Lincoln-Edgecomb town-ME50</t>
  </si>
  <si>
    <t>Lincoln-Hibberts gore-ME50</t>
  </si>
  <si>
    <t>Lincoln-Jefferson town-ME50</t>
  </si>
  <si>
    <t>Lincoln-Louds Island UT-ME50</t>
  </si>
  <si>
    <t>Lincoln-Monhegan plantation-ME50</t>
  </si>
  <si>
    <t>Lincoln-Newcastle town-ME50</t>
  </si>
  <si>
    <t>Lincoln-Nobleboro town-ME50</t>
  </si>
  <si>
    <t>Lincoln-Somerville town-ME50</t>
  </si>
  <si>
    <t>Lincoln-South Bristol town-ME50</t>
  </si>
  <si>
    <t>Lincoln-Southport town-ME50</t>
  </si>
  <si>
    <t>Lincoln-Waldoboro town-ME50</t>
  </si>
  <si>
    <t>Lincoln-Westport Island town-ME50</t>
  </si>
  <si>
    <t>Lincoln-Whitefield town-ME50</t>
  </si>
  <si>
    <t>Lincoln-Wiscasset town-ME50</t>
  </si>
  <si>
    <t>Oxford-Andover town-ME50</t>
  </si>
  <si>
    <t>Oxford-Bethel town-ME50</t>
  </si>
  <si>
    <t>Oxford-Brownfield town-ME50</t>
  </si>
  <si>
    <t>Oxford-Buckfield town-ME50</t>
  </si>
  <si>
    <t>Oxford-Byron town-ME50</t>
  </si>
  <si>
    <t>Oxford-Canton town-ME50</t>
  </si>
  <si>
    <t>Oxford-Denmark town-ME50</t>
  </si>
  <si>
    <t>Oxford-Dixfield town-ME50</t>
  </si>
  <si>
    <t>Oxford-Fryeburg town-ME50</t>
  </si>
  <si>
    <t>Oxford-Gilead town-ME50</t>
  </si>
  <si>
    <t>Oxford-Greenwood town-ME50</t>
  </si>
  <si>
    <t>Oxford-Hanover town-ME50</t>
  </si>
  <si>
    <t>Oxford-Hartford town-ME50</t>
  </si>
  <si>
    <t>Oxford-Hebron town-ME50</t>
  </si>
  <si>
    <t>Oxford-Hiram town-ME50</t>
  </si>
  <si>
    <t>Oxford-Lincoln plantation-ME50</t>
  </si>
  <si>
    <t>Oxford-Lovell town-ME50</t>
  </si>
  <si>
    <t>Oxford-Magalloway plantation-ME50</t>
  </si>
  <si>
    <t>Oxford-Mexico town-ME50</t>
  </si>
  <si>
    <t>Oxford-Milton UT-ME50</t>
  </si>
  <si>
    <t>Oxford-Newry town-ME50</t>
  </si>
  <si>
    <t>Oxford-North Oxford UT-ME50</t>
  </si>
  <si>
    <t>Oxford-Norway town-ME50</t>
  </si>
  <si>
    <t>Oxford-Otisfield town-ME50</t>
  </si>
  <si>
    <t>Oxford-Oxford town-ME50</t>
  </si>
  <si>
    <t>Oxford-Paris town-ME50</t>
  </si>
  <si>
    <t>Oxford-Peru town-ME50</t>
  </si>
  <si>
    <t>Oxford-Porter town-ME50</t>
  </si>
  <si>
    <t>Oxford-Roxbury town-ME50</t>
  </si>
  <si>
    <t>Oxford-Rumford town-ME50</t>
  </si>
  <si>
    <t>Oxford-South Oxford UT-ME50</t>
  </si>
  <si>
    <t>Oxford-Stoneham town-ME50</t>
  </si>
  <si>
    <t>Oxford-Stow town-ME50</t>
  </si>
  <si>
    <t>Oxford-Sumner town-ME50</t>
  </si>
  <si>
    <t>Oxford-Sweden town-ME50</t>
  </si>
  <si>
    <t>Oxford-Upton town-ME50</t>
  </si>
  <si>
    <t>Oxford-Waterford town-ME50</t>
  </si>
  <si>
    <t>Oxford-West Paris town-ME50</t>
  </si>
  <si>
    <t>Oxford-Woodstock town-ME50</t>
  </si>
  <si>
    <t>Penobscot-Alton town-ME50</t>
  </si>
  <si>
    <t>Penobscot-Argyle UT-ME50</t>
  </si>
  <si>
    <t>Penobscot-Bangor city-ME50</t>
  </si>
  <si>
    <t>Penobscot-Bradford town-ME50</t>
  </si>
  <si>
    <t>Penobscot-Bradley town-ME50</t>
  </si>
  <si>
    <t>Penobscot-Brewer city-ME50</t>
  </si>
  <si>
    <t>Penobscot-Burlington town-ME50</t>
  </si>
  <si>
    <t>Penobscot-Carmel town-ME50</t>
  </si>
  <si>
    <t>Penobscot-Carroll plantation-ME50</t>
  </si>
  <si>
    <t>Penobscot-Charleston town-ME50</t>
  </si>
  <si>
    <t>Penobscot-Chester town-ME50</t>
  </si>
  <si>
    <t>Penobscot-Clifton town-ME50</t>
  </si>
  <si>
    <t>Penobscot-Corinna town-ME50</t>
  </si>
  <si>
    <t>Penobscot-Corinth town-ME50</t>
  </si>
  <si>
    <t>Penobscot-Dexter town-ME50</t>
  </si>
  <si>
    <t>Penobscot-Dixmont town-ME50</t>
  </si>
  <si>
    <t>Penobscot-Drew plantation-ME50</t>
  </si>
  <si>
    <t>Penobscot-East Central Penobscot UT-ME50</t>
  </si>
  <si>
    <t>Penobscot-East Millinocket town-ME50</t>
  </si>
  <si>
    <t>Penobscot-Eddington town-ME50</t>
  </si>
  <si>
    <t>Penobscot-Edinburg town-ME50</t>
  </si>
  <si>
    <t>Penobscot-Enfield town-ME50</t>
  </si>
  <si>
    <t>Penobscot-Etna town-ME50</t>
  </si>
  <si>
    <t>Penobscot-Exeter town-ME50</t>
  </si>
  <si>
    <t>Penobscot-Garland town-ME50</t>
  </si>
  <si>
    <t>Penobscot-Glenburn town-ME50</t>
  </si>
  <si>
    <t>Penobscot-Greenbush town-ME50</t>
  </si>
  <si>
    <t>Penobscot-Hampden town-ME50</t>
  </si>
  <si>
    <t>Penobscot-Hermon town-ME50</t>
  </si>
  <si>
    <t>Penobscot-Holden town-ME50</t>
  </si>
  <si>
    <t>Penobscot-Howland town-ME50</t>
  </si>
  <si>
    <t>Penobscot-Hudson town-ME50</t>
  </si>
  <si>
    <t>Penobscot-Kenduskeag town-ME50</t>
  </si>
  <si>
    <t>Penobscot-Kingman UT-ME50</t>
  </si>
  <si>
    <t>Penobscot-Lagrange town-ME50</t>
  </si>
  <si>
    <t>Penobscot-Lakeville town-ME50</t>
  </si>
  <si>
    <t>Penobscot-Lee town-ME50</t>
  </si>
  <si>
    <t>Penobscot-Levant town-ME50</t>
  </si>
  <si>
    <t>Penobscot-Lincoln town-ME50</t>
  </si>
  <si>
    <t>Penobscot-Lowell town-ME50</t>
  </si>
  <si>
    <t>Penobscot-Mattawamkeag town-ME50</t>
  </si>
  <si>
    <t>Penobscot-Maxfield town-ME50</t>
  </si>
  <si>
    <t>Penobscot-Medway town-ME50</t>
  </si>
  <si>
    <t>Penobscot-Milford town-ME50</t>
  </si>
  <si>
    <t>Penobscot-Millinocket town-ME50</t>
  </si>
  <si>
    <t>Penobscot-Mount Chase town-ME50</t>
  </si>
  <si>
    <t>Penobscot-Newburgh town-ME50</t>
  </si>
  <si>
    <t>Penobscot-Newport town-ME50</t>
  </si>
  <si>
    <t>Penobscot-North Penobscot UT-ME50</t>
  </si>
  <si>
    <t>Penobscot-Old Town city-ME50</t>
  </si>
  <si>
    <t>Penobscot-Orono town-ME50</t>
  </si>
  <si>
    <t>Penobscot-Orrington town-ME50</t>
  </si>
  <si>
    <t>Penobscot-Passadumkeag town-ME50</t>
  </si>
  <si>
    <t>Penobscot-Patten town-ME50</t>
  </si>
  <si>
    <t>Penobscot-Penobscot Indian Island Reservation-ME50</t>
  </si>
  <si>
    <t>Penobscot-Plymouth town-ME50</t>
  </si>
  <si>
    <t>Penobscot-Prentiss UT-ME50</t>
  </si>
  <si>
    <t>Penobscot-Seboeis plantation-ME50</t>
  </si>
  <si>
    <t>Penobscot-Springfield town-ME50</t>
  </si>
  <si>
    <t>Penobscot-Stacyville town-ME50</t>
  </si>
  <si>
    <t>Penobscot-Stetson town-ME50</t>
  </si>
  <si>
    <t>Penobscot-Twombly UT-ME50</t>
  </si>
  <si>
    <t>Penobscot-Veazie town-ME50</t>
  </si>
  <si>
    <t>Penobscot-Webster plantation-ME50</t>
  </si>
  <si>
    <t>Penobscot-Whitney UT-ME50</t>
  </si>
  <si>
    <t>Penobscot-Winn town-ME50</t>
  </si>
  <si>
    <t>Penobscot-Woodville town-ME50</t>
  </si>
  <si>
    <t>Piscataquis-Abbot town-ME50</t>
  </si>
  <si>
    <t>Piscataquis-Beaver Cove town-ME50</t>
  </si>
  <si>
    <t>Piscataquis-Blanchard UT-ME50</t>
  </si>
  <si>
    <t>Piscataquis-Bowerbank town-ME50</t>
  </si>
  <si>
    <t>Piscataquis-Brownville town-ME50</t>
  </si>
  <si>
    <t>Piscataquis-Dover-Foxcroft town-ME50</t>
  </si>
  <si>
    <t>Piscataquis-Greenville town-ME50</t>
  </si>
  <si>
    <t>Piscataquis-Guilford town-ME50</t>
  </si>
  <si>
    <t>Piscataquis-Kingsbury plantation-ME50</t>
  </si>
  <si>
    <t>Piscataquis-Lake View plantation-ME50</t>
  </si>
  <si>
    <t>Piscataquis-Medford town-ME50</t>
  </si>
  <si>
    <t>Piscataquis-Milo town-ME50</t>
  </si>
  <si>
    <t>Piscataquis-Monson town-ME50</t>
  </si>
  <si>
    <t>Piscataquis-Northeast Piscataquis UT-ME50</t>
  </si>
  <si>
    <t>Piscataquis-Northwest Piscataquis UT-ME50</t>
  </si>
  <si>
    <t>Piscataquis-Parkman town-ME50</t>
  </si>
  <si>
    <t>Piscataquis-Sangerville town-ME50</t>
  </si>
  <si>
    <t>Piscataquis-Sebec town-ME50</t>
  </si>
  <si>
    <t>Piscataquis-Shirley town-ME50</t>
  </si>
  <si>
    <t>Piscataquis-Southeast Piscataquis UT-ME50</t>
  </si>
  <si>
    <t>Piscataquis-Wellington town-ME50</t>
  </si>
  <si>
    <t>Piscataquis-Willimantic town-ME50</t>
  </si>
  <si>
    <t>Sagadahoc-Arrowsic town-ME50</t>
  </si>
  <si>
    <t>Sagadahoc-Bath city-ME50</t>
  </si>
  <si>
    <t>Sagadahoc-Bowdoin town-ME50</t>
  </si>
  <si>
    <t>Sagadahoc-Bowdoinham town-ME50</t>
  </si>
  <si>
    <t>Sagadahoc-Georgetown town-ME50</t>
  </si>
  <si>
    <t>Sagadahoc-Perkins UT-ME50</t>
  </si>
  <si>
    <t>Sagadahoc-Phippsburg town-ME50</t>
  </si>
  <si>
    <t>Sagadahoc-Richmond town-ME50</t>
  </si>
  <si>
    <t>Sagadahoc-Topsham town-ME50</t>
  </si>
  <si>
    <t>Sagadahoc-West Bath town-ME50</t>
  </si>
  <si>
    <t>Sagadahoc-Woolwich town-ME50</t>
  </si>
  <si>
    <t>Somerset-Anson town-ME50</t>
  </si>
  <si>
    <t>Somerset-Athens town-ME50</t>
  </si>
  <si>
    <t>Somerset-Bingham town-ME50</t>
  </si>
  <si>
    <t>Somerset-Brighton plantation-ME50</t>
  </si>
  <si>
    <t>Somerset-Cambridge town-ME50</t>
  </si>
  <si>
    <t>Somerset-Canaan town-ME50</t>
  </si>
  <si>
    <t>Somerset-Caratunk town-ME50</t>
  </si>
  <si>
    <t>Somerset-Central Somerset UT-ME50</t>
  </si>
  <si>
    <t>Somerset-Cornville town-ME50</t>
  </si>
  <si>
    <t>Somerset-Dennistown plantation-ME50</t>
  </si>
  <si>
    <t>Somerset-Detroit town-ME50</t>
  </si>
  <si>
    <t>Somerset-Embden town-ME50</t>
  </si>
  <si>
    <t>Somerset-Fairfield town-ME50</t>
  </si>
  <si>
    <t>Somerset-Harmony town-ME50</t>
  </si>
  <si>
    <t>Somerset-Hartland town-ME50</t>
  </si>
  <si>
    <t>Somerset-Highland plantation-ME50</t>
  </si>
  <si>
    <t>Somerset-Jackman town-ME50</t>
  </si>
  <si>
    <t>Somerset-Madison town-ME50</t>
  </si>
  <si>
    <t>Somerset-Mercer town-ME50</t>
  </si>
  <si>
    <t>Somerset-Moose River town-ME50</t>
  </si>
  <si>
    <t>Somerset-Moscow town-ME50</t>
  </si>
  <si>
    <t>Somerset-New Portland town-ME50</t>
  </si>
  <si>
    <t>Somerset-Norridgewock town-ME50</t>
  </si>
  <si>
    <t>Somerset-Northeast Somerset UT-ME50</t>
  </si>
  <si>
    <t>Somerset-Northwest Somerset UT-ME50</t>
  </si>
  <si>
    <t>Somerset-Palmyra town-ME50</t>
  </si>
  <si>
    <t>Somerset-Pittsfield town-ME50</t>
  </si>
  <si>
    <t>Somerset-Pleasant Ridge plantation-ME50</t>
  </si>
  <si>
    <t>Somerset-Ripley town-ME50</t>
  </si>
  <si>
    <t>Somerset-Seboomook Lake UT-ME50</t>
  </si>
  <si>
    <t>Somerset-Skowhegan town-ME50</t>
  </si>
  <si>
    <t>Somerset-Smithfield town-ME50</t>
  </si>
  <si>
    <t>Somerset-Solon town-ME50</t>
  </si>
  <si>
    <t>Somerset-St. Albans town-ME50</t>
  </si>
  <si>
    <t>Somerset-Starks town-ME50</t>
  </si>
  <si>
    <t>Somerset-The Forks plantation-ME50</t>
  </si>
  <si>
    <t>Somerset-West Forks plantation-ME50</t>
  </si>
  <si>
    <t>Waldo-Belfast city-ME50</t>
  </si>
  <si>
    <t>Waldo-Belmont town-ME50</t>
  </si>
  <si>
    <t>Waldo-Brooks town-ME50</t>
  </si>
  <si>
    <t>Waldo-Burnham town-ME50</t>
  </si>
  <si>
    <t>Waldo-Frankfort town-ME50</t>
  </si>
  <si>
    <t>Waldo-Freedom town-ME50</t>
  </si>
  <si>
    <t>Waldo-Islesboro town-ME50</t>
  </si>
  <si>
    <t>Waldo-Jackson town-ME50</t>
  </si>
  <si>
    <t>Waldo-Knox town-ME50</t>
  </si>
  <si>
    <t>Waldo-Liberty town-ME50</t>
  </si>
  <si>
    <t>Waldo-Lincolnville town-ME50</t>
  </si>
  <si>
    <t>Waldo-Monroe town-ME50</t>
  </si>
  <si>
    <t>Waldo-Montville town-ME50</t>
  </si>
  <si>
    <t>Waldo-Morrill town-ME50</t>
  </si>
  <si>
    <t>Waldo-Northport town-ME50</t>
  </si>
  <si>
    <t>Waldo-Palermo town-ME50</t>
  </si>
  <si>
    <t>Waldo-Prospect town-ME50</t>
  </si>
  <si>
    <t>Waldo-Searsmont town-ME50</t>
  </si>
  <si>
    <t>Waldo-Searsport town-ME50</t>
  </si>
  <si>
    <t>Waldo-Stockton Springs town-ME50</t>
  </si>
  <si>
    <t>Waldo-Swanville town-ME50</t>
  </si>
  <si>
    <t>Waldo-Thorndike town-ME50</t>
  </si>
  <si>
    <t>Waldo-Troy town-ME50</t>
  </si>
  <si>
    <t>Waldo-Unity town-ME50</t>
  </si>
  <si>
    <t>Waldo-Waldo town-ME50</t>
  </si>
  <si>
    <t>Waldo-Winterport town-ME50</t>
  </si>
  <si>
    <t>Washington-Addison town-ME50</t>
  </si>
  <si>
    <t>Washington-Alexander town-ME50</t>
  </si>
  <si>
    <t>Washington-Baileyville town-ME50</t>
  </si>
  <si>
    <t>Washington-Baring plantation-ME50</t>
  </si>
  <si>
    <t>Washington-Beals town-ME50</t>
  </si>
  <si>
    <t>Washington-Beddington town-ME50</t>
  </si>
  <si>
    <t>Washington-Calais city-ME50</t>
  </si>
  <si>
    <t>Washington-Charlotte town-ME50</t>
  </si>
  <si>
    <t>Washington-Cherryfield town-ME50</t>
  </si>
  <si>
    <t>Washington-Codyville plantation-ME50</t>
  </si>
  <si>
    <t>Washington-Columbia Falls town-ME50</t>
  </si>
  <si>
    <t>Washington-Columbia town-ME50</t>
  </si>
  <si>
    <t>Washington-Cooper town-ME50</t>
  </si>
  <si>
    <t>Washington-Crawford town-ME50</t>
  </si>
  <si>
    <t>Washington-Cutler town-ME50</t>
  </si>
  <si>
    <t>Washington-Danforth town-ME50</t>
  </si>
  <si>
    <t>Washington-Deblois town-ME50</t>
  </si>
  <si>
    <t>Washington-Dennysville town-ME50</t>
  </si>
  <si>
    <t>Washington-East Central Washington UT-ME50</t>
  </si>
  <si>
    <t>Washington-East Machias town-ME50</t>
  </si>
  <si>
    <t>Washington-Eastport city-ME50</t>
  </si>
  <si>
    <t>Washington-Grand Lake Stream plantation-ME50</t>
  </si>
  <si>
    <t>Washington-Harrington town-ME50</t>
  </si>
  <si>
    <t>Washington-Jonesboro town-ME50</t>
  </si>
  <si>
    <t>Washington-Jonesport town-ME50</t>
  </si>
  <si>
    <t>Washington-Lubec town-ME50</t>
  </si>
  <si>
    <t>Washington-Machias town-ME50</t>
  </si>
  <si>
    <t>Washington-Machiasport town-ME50</t>
  </si>
  <si>
    <t>Washington-Marshfield town-ME50</t>
  </si>
  <si>
    <t>Washington-Meddybemps town-ME50</t>
  </si>
  <si>
    <t>Washington-Milbridge town-ME50</t>
  </si>
  <si>
    <t>Washington-North Washington UT-ME50</t>
  </si>
  <si>
    <t>Washington-Northfield town-ME50</t>
  </si>
  <si>
    <t>Washington-Passamaquoddy Indian Township Reservation-ME50</t>
  </si>
  <si>
    <t>Washington-Passamaquoddy Pleasant Point Reservation-ME50</t>
  </si>
  <si>
    <t>Washington-Pembroke town-ME50</t>
  </si>
  <si>
    <t>Washington-Perry town-ME50</t>
  </si>
  <si>
    <t>Washington-Princeton town-ME50</t>
  </si>
  <si>
    <t>Washington-Robbinston town-ME50</t>
  </si>
  <si>
    <t>Washington-Roque Bluffs town-ME50</t>
  </si>
  <si>
    <t>Washington-Steuben town-ME50</t>
  </si>
  <si>
    <t>Washington-Talmadge town-ME50</t>
  </si>
  <si>
    <t>Washington-Topsfield town-ME50</t>
  </si>
  <si>
    <t>Washington-Vanceboro town-ME50</t>
  </si>
  <si>
    <t>Washington-Waite town-ME50</t>
  </si>
  <si>
    <t>Washington-Wesley town-ME50</t>
  </si>
  <si>
    <t>Washington-Whiting town-ME50</t>
  </si>
  <si>
    <t>Washington-Whitneyville town-ME50</t>
  </si>
  <si>
    <t>York-Acton town-ME50</t>
  </si>
  <si>
    <t>York-Alfred town-ME50</t>
  </si>
  <si>
    <t>York-Arundel town-ME50</t>
  </si>
  <si>
    <t>York-Berwick town-ME50</t>
  </si>
  <si>
    <t>York-Biddeford city-ME50</t>
  </si>
  <si>
    <t>York-Buxton town-ME50</t>
  </si>
  <si>
    <t>York-Cornish town-ME50</t>
  </si>
  <si>
    <t>York-Dayton town-ME50</t>
  </si>
  <si>
    <t>York-Eliot town-ME50</t>
  </si>
  <si>
    <t>York-Hollis town-ME50</t>
  </si>
  <si>
    <t>York-Kennebunk town-ME50</t>
  </si>
  <si>
    <t>York-Kennebunkport town-ME50</t>
  </si>
  <si>
    <t>York-Kittery town-ME50</t>
  </si>
  <si>
    <t>York-Lebanon town-ME50</t>
  </si>
  <si>
    <t>York-Limerick town-ME50</t>
  </si>
  <si>
    <t>York-Limington town-ME50</t>
  </si>
  <si>
    <t>York-Lyman town-ME50</t>
  </si>
  <si>
    <t>York-Newfield town-ME50</t>
  </si>
  <si>
    <t>York-North Berwick town-ME50</t>
  </si>
  <si>
    <t>York-Ogunquit town-ME50</t>
  </si>
  <si>
    <t>York-Old Orchard Beach town-ME50</t>
  </si>
  <si>
    <t>York-Parsonsfield town-ME50</t>
  </si>
  <si>
    <t>York-Saco city-ME50</t>
  </si>
  <si>
    <t>York-Sanford city-ME50</t>
  </si>
  <si>
    <t>York-Shapleigh town-ME50</t>
  </si>
  <si>
    <t>York-South Berwick town-ME50</t>
  </si>
  <si>
    <t>York-Waterboro town-ME50</t>
  </si>
  <si>
    <t>York-Wells town-ME50</t>
  </si>
  <si>
    <t>York-York town-ME50</t>
  </si>
  <si>
    <t>Allegany-MD50</t>
  </si>
  <si>
    <t>Anne Arundel-MD50</t>
  </si>
  <si>
    <t>Baltimore-MD50</t>
  </si>
  <si>
    <t>Calvert-MD50</t>
  </si>
  <si>
    <t>Caroline-MD50</t>
  </si>
  <si>
    <t>Carroll-MD50</t>
  </si>
  <si>
    <t>Cecil-MD50</t>
  </si>
  <si>
    <t>Charles-MD50</t>
  </si>
  <si>
    <t>Dorchester-MD50</t>
  </si>
  <si>
    <t>Frederick-MD50</t>
  </si>
  <si>
    <t>Garrett-MD50</t>
  </si>
  <si>
    <t>Harford-MD50</t>
  </si>
  <si>
    <t>Howard-MD50</t>
  </si>
  <si>
    <t>Kent-MD50</t>
  </si>
  <si>
    <t>Montgomery-MD50</t>
  </si>
  <si>
    <t>Prince George's-MD50</t>
  </si>
  <si>
    <t>Queen Anne's-MD50</t>
  </si>
  <si>
    <t>St. Mary's-MD50</t>
  </si>
  <si>
    <t>Somerset-MD50</t>
  </si>
  <si>
    <t>Talbot-MD50</t>
  </si>
  <si>
    <t>Washington-MD50</t>
  </si>
  <si>
    <t>Wicomico-MD50</t>
  </si>
  <si>
    <t>Worcester-MD50</t>
  </si>
  <si>
    <t>Baltimore city-MD50</t>
  </si>
  <si>
    <t>Barnstable-Barnstable Town city-MA50</t>
  </si>
  <si>
    <t>Barnstable-Bourne town-MA50</t>
  </si>
  <si>
    <t>Barnstable-Brewster town-MA50</t>
  </si>
  <si>
    <t>Barnstable-Chatham town-MA50</t>
  </si>
  <si>
    <t>Barnstable-Dennis town-MA50</t>
  </si>
  <si>
    <t>Barnstable-Eastham town-MA50</t>
  </si>
  <si>
    <t>Barnstable-Falmouth town-MA50</t>
  </si>
  <si>
    <t>Barnstable-Harwich town-MA50</t>
  </si>
  <si>
    <t>Barnstable-Mashpee town-MA50</t>
  </si>
  <si>
    <t>Barnstable-Orleans town-MA50</t>
  </si>
  <si>
    <t>Barnstable-Provincetown town-MA50</t>
  </si>
  <si>
    <t>Barnstable-Sandwich town-MA50</t>
  </si>
  <si>
    <t>Barnstable-Truro town-MA50</t>
  </si>
  <si>
    <t>Barnstable-Wellfleet town-MA50</t>
  </si>
  <si>
    <t>Barnstable-Yarmouth town-MA50</t>
  </si>
  <si>
    <t>Berkshire-Adams town-MA50</t>
  </si>
  <si>
    <t>Berkshire-Alford town-MA50</t>
  </si>
  <si>
    <t>Berkshire-Becket town-MA50</t>
  </si>
  <si>
    <t>Berkshire-Cheshire town-MA50</t>
  </si>
  <si>
    <t>Berkshire-Clarksburg town-MA50</t>
  </si>
  <si>
    <t>Berkshire-Dalton town-MA50</t>
  </si>
  <si>
    <t>Berkshire-Egremont town-MA50</t>
  </si>
  <si>
    <t>Berkshire-Florida town-MA50</t>
  </si>
  <si>
    <t>Berkshire-Great Barrington town-MA50</t>
  </si>
  <si>
    <t>Berkshire-Hancock town-MA50</t>
  </si>
  <si>
    <t>Berkshire-Hinsdale town-MA50</t>
  </si>
  <si>
    <t>Berkshire-Lanesborough town-MA50</t>
  </si>
  <si>
    <t>Berkshire-Lee town-MA50</t>
  </si>
  <si>
    <t>Berkshire-Lenox town-MA50</t>
  </si>
  <si>
    <t>Berkshire-Monterey town-MA50</t>
  </si>
  <si>
    <t>Berkshire-Mount Washington town-MA50</t>
  </si>
  <si>
    <t>Berkshire-New Ashford town-MA50</t>
  </si>
  <si>
    <t>Berkshire-New Marlborough town-MA50</t>
  </si>
  <si>
    <t>Berkshire-North Adams city-MA50</t>
  </si>
  <si>
    <t>Berkshire-Otis town-MA50</t>
  </si>
  <si>
    <t>Berkshire-Peru town-MA50</t>
  </si>
  <si>
    <t>Berkshire-Pittsfield city-MA50</t>
  </si>
  <si>
    <t>Berkshire-Richmond town-MA50</t>
  </si>
  <si>
    <t>Berkshire-Sandisfield town-MA50</t>
  </si>
  <si>
    <t>Berkshire-Savoy town-MA50</t>
  </si>
  <si>
    <t>Berkshire-Sheffield town-MA50</t>
  </si>
  <si>
    <t>Berkshire-Stockbridge town-MA50</t>
  </si>
  <si>
    <t>Berkshire-Tyringham town-MA50</t>
  </si>
  <si>
    <t>Berkshire-Washington town-MA50</t>
  </si>
  <si>
    <t>Berkshire-West Stockbridge town-MA50</t>
  </si>
  <si>
    <t>Berkshire-Williamstown town-MA50</t>
  </si>
  <si>
    <t>Berkshire-Windsor town-MA50</t>
  </si>
  <si>
    <t>Bristol-Acushnet town-MA50</t>
  </si>
  <si>
    <t>Bristol-Attleboro city-MA50</t>
  </si>
  <si>
    <t>Bristol-Berkley town-MA50</t>
  </si>
  <si>
    <t>Bristol-Dartmouth town-MA50</t>
  </si>
  <si>
    <t>Bristol-Dighton town-MA50</t>
  </si>
  <si>
    <t>Bristol-Easton town-MA50</t>
  </si>
  <si>
    <t>Bristol-Fairhaven town-MA50</t>
  </si>
  <si>
    <t>Bristol-Fall River city-MA50</t>
  </si>
  <si>
    <t>Bristol-Freetown town-MA50</t>
  </si>
  <si>
    <t>Bristol-Mansfield town-MA50</t>
  </si>
  <si>
    <t>Bristol-New Bedford city-MA50</t>
  </si>
  <si>
    <t>Bristol-North Attleborough Town city-MA50</t>
  </si>
  <si>
    <t>Bristol-Norton town-MA50</t>
  </si>
  <si>
    <t>Bristol-Raynham town-MA50</t>
  </si>
  <si>
    <t>Bristol-Rehoboth town-MA50</t>
  </si>
  <si>
    <t>Bristol-Seekonk town-MA50</t>
  </si>
  <si>
    <t>Bristol-Somerset town-MA50</t>
  </si>
  <si>
    <t>Bristol-Swansea town-MA50</t>
  </si>
  <si>
    <t>Bristol-Taunton city-MA50</t>
  </si>
  <si>
    <t>Bristol-Westport town-MA50</t>
  </si>
  <si>
    <t>Dukes-Aquinnah town-MA50</t>
  </si>
  <si>
    <t>Dukes-Chilmark town-MA50</t>
  </si>
  <si>
    <t>Dukes-Edgartown town-MA50</t>
  </si>
  <si>
    <t>Dukes-Gosnold town-MA50</t>
  </si>
  <si>
    <t>Dukes-Oak Bluffs town-MA50</t>
  </si>
  <si>
    <t>Dukes-Tisbury town-MA50</t>
  </si>
  <si>
    <t>Dukes-West Tisbury town-MA50</t>
  </si>
  <si>
    <t>Essex-Amesbury Town city-MA50</t>
  </si>
  <si>
    <t>Essex-Andover town-MA50</t>
  </si>
  <si>
    <t>Essex-Beverly city-MA50</t>
  </si>
  <si>
    <t>Essex-Boxford town-MA50</t>
  </si>
  <si>
    <t>Essex-Danvers town-MA50</t>
  </si>
  <si>
    <t>Essex-Essex town-MA50</t>
  </si>
  <si>
    <t>Essex-Georgetown town-MA50</t>
  </si>
  <si>
    <t>Essex-Gloucester city-MA50</t>
  </si>
  <si>
    <t>Essex-Groveland town-MA50</t>
  </si>
  <si>
    <t>Essex-Hamilton town-MA50</t>
  </si>
  <si>
    <t>Essex-Haverhill city-MA50</t>
  </si>
  <si>
    <t>Essex-Ipswich town-MA50</t>
  </si>
  <si>
    <t>Essex-Lawrence city-MA50</t>
  </si>
  <si>
    <t>Essex-Lynn city-MA50</t>
  </si>
  <si>
    <t>Essex-Lynnfield town-MA50</t>
  </si>
  <si>
    <t>Essex-Manchester-by-the-Sea town-MA50</t>
  </si>
  <si>
    <t>Essex-Marblehead town-MA50</t>
  </si>
  <si>
    <t>Essex-Merrimac town-MA50</t>
  </si>
  <si>
    <t>Essex-Methuen city-MA50</t>
  </si>
  <si>
    <t>Essex-Middleton town-MA50</t>
  </si>
  <si>
    <t>Essex-Nahant town-MA50</t>
  </si>
  <si>
    <t>Essex-Newbury town-MA50</t>
  </si>
  <si>
    <t>Essex-Newburyport city-MA50</t>
  </si>
  <si>
    <t>Essex-North Andover town-MA50</t>
  </si>
  <si>
    <t>Essex-Peabody city-MA50</t>
  </si>
  <si>
    <t>Essex-Rockport town-MA50</t>
  </si>
  <si>
    <t>Essex-Rowley town-MA50</t>
  </si>
  <si>
    <t>Essex-Salem city-MA50</t>
  </si>
  <si>
    <t>Essex-Salisbury town-MA50</t>
  </si>
  <si>
    <t>Essex-Saugus town-MA50</t>
  </si>
  <si>
    <t>Essex-Swampscott town-MA50</t>
  </si>
  <si>
    <t>Essex-Topsfield town-MA50</t>
  </si>
  <si>
    <t>Essex-Wenham town-MA50</t>
  </si>
  <si>
    <t>Essex-West Newbury town-MA50</t>
  </si>
  <si>
    <t>Franklin-Ashfield town-MA50</t>
  </si>
  <si>
    <t>Franklin-Bernardston town-MA50</t>
  </si>
  <si>
    <t>Franklin-Buckland town-MA50</t>
  </si>
  <si>
    <t>Franklin-Charlemont town-MA50</t>
  </si>
  <si>
    <t>Franklin-Colrain town-MA50</t>
  </si>
  <si>
    <t>Franklin-Conway town-MA50</t>
  </si>
  <si>
    <t>Franklin-Deerfield town-MA50</t>
  </si>
  <si>
    <t>Franklin-Erving town-MA50</t>
  </si>
  <si>
    <t>Franklin-Gill town-MA50</t>
  </si>
  <si>
    <t>Franklin-Greenfield city-MA50</t>
  </si>
  <si>
    <t>Franklin-Hawley town-MA50</t>
  </si>
  <si>
    <t>Franklin-Heath town-MA50</t>
  </si>
  <si>
    <t>Franklin-Leverett town-MA50</t>
  </si>
  <si>
    <t>Franklin-Leyden town-MA50</t>
  </si>
  <si>
    <t>Franklin-Monroe town-MA50</t>
  </si>
  <si>
    <t>Franklin-Montague town-MA50</t>
  </si>
  <si>
    <t>Franklin-New Salem town-MA50</t>
  </si>
  <si>
    <t>Franklin-Northfield town-MA50</t>
  </si>
  <si>
    <t>Franklin-Orange town-MA50</t>
  </si>
  <si>
    <t>Franklin-Rowe town-MA50</t>
  </si>
  <si>
    <t>Franklin-Shelburne town-MA50</t>
  </si>
  <si>
    <t>Franklin-Shutesbury town-MA50</t>
  </si>
  <si>
    <t>Franklin-Sunderland town-MA50</t>
  </si>
  <si>
    <t>Franklin-Warwick town-MA50</t>
  </si>
  <si>
    <t>Franklin-Wendell town-MA50</t>
  </si>
  <si>
    <t>Franklin-Whately town-MA50</t>
  </si>
  <si>
    <t>Hampden-Agawam Town city-MA50</t>
  </si>
  <si>
    <t>Hampden-Blandford town-MA50</t>
  </si>
  <si>
    <t>Hampden-Brimfield town-MA50</t>
  </si>
  <si>
    <t>Hampden-Chester town-MA50</t>
  </si>
  <si>
    <t>Hampden-Chicopee city-MA50</t>
  </si>
  <si>
    <t>Hampden-East Longmeadow town-MA50</t>
  </si>
  <si>
    <t>Hampden-Granville town-MA50</t>
  </si>
  <si>
    <t>Hampden-Hampden town-MA50</t>
  </si>
  <si>
    <t>Hampden-Holland town-MA50</t>
  </si>
  <si>
    <t>Hampden-Holyoke city-MA50</t>
  </si>
  <si>
    <t>Hampden-Longmeadow town-MA50</t>
  </si>
  <si>
    <t>Hampden-Ludlow town-MA50</t>
  </si>
  <si>
    <t>Hampden-Monson town-MA50</t>
  </si>
  <si>
    <t>Hampden-Montgomery town-MA50</t>
  </si>
  <si>
    <t>Hampden-Palmer Town city-MA50</t>
  </si>
  <si>
    <t>Hampden-Russell town-MA50</t>
  </si>
  <si>
    <t>Hampden-Southwick town-MA50</t>
  </si>
  <si>
    <t>Hampden-Springfield city-MA50</t>
  </si>
  <si>
    <t>Hampden-Tolland town-MA50</t>
  </si>
  <si>
    <t>Hampden-Wales town-MA50</t>
  </si>
  <si>
    <t>Hampden-West Springfield Town city-MA50</t>
  </si>
  <si>
    <t>Hampden-Westfield city-MA50</t>
  </si>
  <si>
    <t>Hampden-Wilbraham town-MA50</t>
  </si>
  <si>
    <t>Hampshire-Amherst Town city-MA50</t>
  </si>
  <si>
    <t>Hampshire-Belchertown town-MA50</t>
  </si>
  <si>
    <t>Hampshire-Chesterfield town-MA50</t>
  </si>
  <si>
    <t>Hampshire-Cummington town-MA50</t>
  </si>
  <si>
    <t>Hampshire-Easthampton Town city-MA50</t>
  </si>
  <si>
    <t>Hampshire-Goshen town-MA50</t>
  </si>
  <si>
    <t>Hampshire-Granby town-MA50</t>
  </si>
  <si>
    <t>Hampshire-Hadley town-MA50</t>
  </si>
  <si>
    <t>Hampshire-Hatfield town-MA50</t>
  </si>
  <si>
    <t>Hampshire-Huntington town-MA50</t>
  </si>
  <si>
    <t>Hampshire-Middlefield town-MA50</t>
  </si>
  <si>
    <t>Hampshire-Northampton city-MA50</t>
  </si>
  <si>
    <t>Hampshire-Pelham town-MA50</t>
  </si>
  <si>
    <t>Hampshire-Plainfield town-MA50</t>
  </si>
  <si>
    <t>Hampshire-South Hadley town-MA50</t>
  </si>
  <si>
    <t>Hampshire-Southampton town-MA50</t>
  </si>
  <si>
    <t>Hampshire-Ware town-MA50</t>
  </si>
  <si>
    <t>Hampshire-Westhampton town-MA50</t>
  </si>
  <si>
    <t>Hampshire-Williamsburg town-MA50</t>
  </si>
  <si>
    <t>Hampshire-Worthington town-MA50</t>
  </si>
  <si>
    <t>Middlesex-Acton town-MA50</t>
  </si>
  <si>
    <t>Middlesex-Arlington town-MA50</t>
  </si>
  <si>
    <t>Middlesex-Ashby town-MA50</t>
  </si>
  <si>
    <t>Middlesex-Ashland town-MA50</t>
  </si>
  <si>
    <t>Middlesex-Ayer town-MA50</t>
  </si>
  <si>
    <t>Middlesex-Bedford town-MA50</t>
  </si>
  <si>
    <t>Middlesex-Belmont town-MA50</t>
  </si>
  <si>
    <t>Middlesex-Billerica town-MA50</t>
  </si>
  <si>
    <t>Middlesex-Boxborough town-MA50</t>
  </si>
  <si>
    <t>Middlesex-Burlington town-MA50</t>
  </si>
  <si>
    <t>Middlesex-Cambridge city-MA50</t>
  </si>
  <si>
    <t>Middlesex-Carlisle town-MA50</t>
  </si>
  <si>
    <t>Middlesex-Chelmsford town-MA50</t>
  </si>
  <si>
    <t>Middlesex-Concord town-MA50</t>
  </si>
  <si>
    <t>Middlesex-Dracut town-MA50</t>
  </si>
  <si>
    <t>Middlesex-Dunstable town-MA50</t>
  </si>
  <si>
    <t>Middlesex-Everett city-MA50</t>
  </si>
  <si>
    <t>Middlesex-Framingham city-MA50</t>
  </si>
  <si>
    <t>Middlesex-Groton town-MA50</t>
  </si>
  <si>
    <t>Middlesex-Holliston town-MA50</t>
  </si>
  <si>
    <t>Middlesex-Hopkinton town-MA50</t>
  </si>
  <si>
    <t>Middlesex-Hudson town-MA50</t>
  </si>
  <si>
    <t>Middlesex-Lexington town-MA50</t>
  </si>
  <si>
    <t>Middlesex-Lincoln town-MA50</t>
  </si>
  <si>
    <t>Middlesex-Littleton town-MA50</t>
  </si>
  <si>
    <t>Middlesex-Lowell city-MA50</t>
  </si>
  <si>
    <t>Middlesex-Malden city-MA50</t>
  </si>
  <si>
    <t>Middlesex-Marlborough city-MA50</t>
  </si>
  <si>
    <t>Middlesex-Maynard town-MA50</t>
  </si>
  <si>
    <t>Middlesex-Medford city-MA50</t>
  </si>
  <si>
    <t>Middlesex-Melrose city-MA50</t>
  </si>
  <si>
    <t>Middlesex-Natick town-MA50</t>
  </si>
  <si>
    <t>Middlesex-Newton city-MA50</t>
  </si>
  <si>
    <t>Middlesex-North Reading town-MA50</t>
  </si>
  <si>
    <t>Middlesex-Pepperell town-MA50</t>
  </si>
  <si>
    <t>Middlesex-Reading town-MA50</t>
  </si>
  <si>
    <t>Middlesex-Sherborn town-MA50</t>
  </si>
  <si>
    <t>Middlesex-Shirley town-MA50</t>
  </si>
  <si>
    <t>Middlesex-Somerville city-MA50</t>
  </si>
  <si>
    <t>Middlesex-Stoneham town-MA50</t>
  </si>
  <si>
    <t>Middlesex-Stow town-MA50</t>
  </si>
  <si>
    <t>Middlesex-Sudbury town-MA50</t>
  </si>
  <si>
    <t>Middlesex-Tewksbury town-MA50</t>
  </si>
  <si>
    <t>Middlesex-Townsend town-MA50</t>
  </si>
  <si>
    <t>Middlesex-Tyngsborough town-MA50</t>
  </si>
  <si>
    <t>Middlesex-Wakefield town-MA50</t>
  </si>
  <si>
    <t>Middlesex-Waltham city-MA50</t>
  </si>
  <si>
    <t>Middlesex-Watertown city-MA50</t>
  </si>
  <si>
    <t>Middlesex-Wayland town-MA50</t>
  </si>
  <si>
    <t>Middlesex-Westford town-MA50</t>
  </si>
  <si>
    <t>Middlesex-Weston town-MA50</t>
  </si>
  <si>
    <t>Middlesex-Wilmington town-MA50</t>
  </si>
  <si>
    <t>Middlesex-Winchester town-MA50</t>
  </si>
  <si>
    <t>Middlesex-Woburn city-MA50</t>
  </si>
  <si>
    <t>Nantucket-Nantucket town-MA50</t>
  </si>
  <si>
    <t>Norfolk-Avon town-MA50</t>
  </si>
  <si>
    <t>Norfolk-Bellingham town-MA50</t>
  </si>
  <si>
    <t>Norfolk-Braintree Town city-MA50</t>
  </si>
  <si>
    <t>Norfolk-Brookline town-MA50</t>
  </si>
  <si>
    <t>Norfolk-Canton town-MA50</t>
  </si>
  <si>
    <t>Norfolk-Cohasset town-MA50</t>
  </si>
  <si>
    <t>Norfolk-Dedham town-MA50</t>
  </si>
  <si>
    <t>Norfolk-Dover town-MA50</t>
  </si>
  <si>
    <t>Norfolk-Foxborough town-MA50</t>
  </si>
  <si>
    <t>Norfolk-Franklin Town city-MA50</t>
  </si>
  <si>
    <t>Norfolk-Holbrook town-MA50</t>
  </si>
  <si>
    <t>Norfolk-Medfield town-MA50</t>
  </si>
  <si>
    <t>Norfolk-Medway town-MA50</t>
  </si>
  <si>
    <t>Norfolk-Millis town-MA50</t>
  </si>
  <si>
    <t>Norfolk-Milton town-MA50</t>
  </si>
  <si>
    <t>Norfolk-Needham town-MA50</t>
  </si>
  <si>
    <t>Norfolk-Norfolk town-MA50</t>
  </si>
  <si>
    <t>Norfolk-Norwood town-MA50</t>
  </si>
  <si>
    <t>Norfolk-Plainville town-MA50</t>
  </si>
  <si>
    <t>Norfolk-Quincy city-MA50</t>
  </si>
  <si>
    <t>Norfolk-Randolph city-MA50</t>
  </si>
  <si>
    <t>Norfolk-Sharon town-MA50</t>
  </si>
  <si>
    <t>Norfolk-Stoughton town-MA50</t>
  </si>
  <si>
    <t>Norfolk-Walpole town-MA50</t>
  </si>
  <si>
    <t>Norfolk-Wellesley town-MA50</t>
  </si>
  <si>
    <t>Norfolk-Westwood town-MA50</t>
  </si>
  <si>
    <t>Norfolk-Weymouth Town city-MA50</t>
  </si>
  <si>
    <t>Norfolk-Wrentham town-MA50</t>
  </si>
  <si>
    <t>Plymouth-Abington town-MA50</t>
  </si>
  <si>
    <t>Plymouth-Bridgewater city-MA50</t>
  </si>
  <si>
    <t>Plymouth-Brockton city-MA50</t>
  </si>
  <si>
    <t>Plymouth-Carver town-MA50</t>
  </si>
  <si>
    <t>Plymouth-Duxbury town-MA50</t>
  </si>
  <si>
    <t>Plymouth-East Bridgewater town-MA50</t>
  </si>
  <si>
    <t>Plymouth-Halifax town-MA50</t>
  </si>
  <si>
    <t>Plymouth-Hanover town-MA50</t>
  </si>
  <si>
    <t>Plymouth-Hanson town-MA50</t>
  </si>
  <si>
    <t>Plymouth-Hingham town-MA50</t>
  </si>
  <si>
    <t>Plymouth-Hull town-MA50</t>
  </si>
  <si>
    <t>Plymouth-Kingston town-MA50</t>
  </si>
  <si>
    <t>Plymouth-Lakeville town-MA50</t>
  </si>
  <si>
    <t>Plymouth-Marion town-MA50</t>
  </si>
  <si>
    <t>Plymouth-Marshfield town-MA50</t>
  </si>
  <si>
    <t>Plymouth-Mattapoisett town-MA50</t>
  </si>
  <si>
    <t>Plymouth-Middleborough town-MA50</t>
  </si>
  <si>
    <t>Plymouth-Norwell town-MA50</t>
  </si>
  <si>
    <t>Plymouth-Pembroke town-MA50</t>
  </si>
  <si>
    <t>Plymouth-Plymouth town-MA50</t>
  </si>
  <si>
    <t>Plymouth-Plympton town-MA50</t>
  </si>
  <si>
    <t>Plymouth-Rochester town-MA50</t>
  </si>
  <si>
    <t>Plymouth-Rockland town-MA50</t>
  </si>
  <si>
    <t>Plymouth-Scituate town-MA50</t>
  </si>
  <si>
    <t>Plymouth-Wareham town-MA50</t>
  </si>
  <si>
    <t>Plymouth-West Bridgewater town-MA50</t>
  </si>
  <si>
    <t>Plymouth-Whitman town-MA50</t>
  </si>
  <si>
    <t>Suffolk-Boston city-MA50</t>
  </si>
  <si>
    <t>Suffolk-Chelsea city-MA50</t>
  </si>
  <si>
    <t>Suffolk-Revere city-MA50</t>
  </si>
  <si>
    <t>Suffolk-Winthrop Town city-MA50</t>
  </si>
  <si>
    <t>Worcester-Ashburnham town-MA50</t>
  </si>
  <si>
    <t>Worcester-Athol town-MA50</t>
  </si>
  <si>
    <t>Worcester-Auburn town-MA50</t>
  </si>
  <si>
    <t>Worcester-Barre town-MA50</t>
  </si>
  <si>
    <t>Worcester-Berlin town-MA50</t>
  </si>
  <si>
    <t>Worcester-Blackstone town-MA50</t>
  </si>
  <si>
    <t>Worcester-Bolton town-MA50</t>
  </si>
  <si>
    <t>Worcester-Boylston town-MA50</t>
  </si>
  <si>
    <t>Worcester-Brookfield town-MA50</t>
  </si>
  <si>
    <t>Worcester-Charlton town-MA50</t>
  </si>
  <si>
    <t>Worcester-Clinton town-MA50</t>
  </si>
  <si>
    <t>Worcester-Douglas town-MA50</t>
  </si>
  <si>
    <t>Worcester-Dudley town-MA50</t>
  </si>
  <si>
    <t>Worcester-East Brookfield town-MA50</t>
  </si>
  <si>
    <t>Worcester-Fitchburg city-MA50</t>
  </si>
  <si>
    <t>Worcester-Gardner city-MA50</t>
  </si>
  <si>
    <t>Worcester-Grafton town-MA50</t>
  </si>
  <si>
    <t>Worcester-Hardwick town-MA50</t>
  </si>
  <si>
    <t>Worcester-Harvard town-MA50</t>
  </si>
  <si>
    <t>Worcester-Holden town-MA50</t>
  </si>
  <si>
    <t>Worcester-Hopedale town-MA50</t>
  </si>
  <si>
    <t>Worcester-Hubbardston town-MA50</t>
  </si>
  <si>
    <t>Worcester-Lancaster town-MA50</t>
  </si>
  <si>
    <t>Worcester-Leicester town-MA50</t>
  </si>
  <si>
    <t>Worcester-Leominster city-MA50</t>
  </si>
  <si>
    <t>Worcester-Lunenburg town-MA50</t>
  </si>
  <si>
    <t>Worcester-Mendon town-MA50</t>
  </si>
  <si>
    <t>Worcester-Milford town-MA50</t>
  </si>
  <si>
    <t>Worcester-Millbury town-MA50</t>
  </si>
  <si>
    <t>Worcester-Millville town-MA50</t>
  </si>
  <si>
    <t>Worcester-New Braintree town-MA50</t>
  </si>
  <si>
    <t>Worcester-North Brookfield town-MA50</t>
  </si>
  <si>
    <t>Worcester-Northborough town-MA50</t>
  </si>
  <si>
    <t>Worcester-Northbridge town-MA50</t>
  </si>
  <si>
    <t>Worcester-Oakham town-MA50</t>
  </si>
  <si>
    <t>Worcester-Oxford town-MA50</t>
  </si>
  <si>
    <t>Worcester-Paxton town-MA50</t>
  </si>
  <si>
    <t>Worcester-Petersham town-MA50</t>
  </si>
  <si>
    <t>Worcester-Phillipston town-MA50</t>
  </si>
  <si>
    <t>Worcester-Princeton town-MA50</t>
  </si>
  <si>
    <t>Worcester-Royalston town-MA50</t>
  </si>
  <si>
    <t>Worcester-Rutland town-MA50</t>
  </si>
  <si>
    <t>Worcester-Shrewsbury town-MA50</t>
  </si>
  <si>
    <t>Worcester-Southborough town-MA50</t>
  </si>
  <si>
    <t>Worcester-Southbridge Town city-MA50</t>
  </si>
  <si>
    <t>Worcester-Spencer town-MA50</t>
  </si>
  <si>
    <t>Worcester-Sterling town-MA50</t>
  </si>
  <si>
    <t>Worcester-Sturbridge town-MA50</t>
  </si>
  <si>
    <t>Worcester-Sutton town-MA50</t>
  </si>
  <si>
    <t>Worcester-Templeton town-MA50</t>
  </si>
  <si>
    <t>Worcester-Upton town-MA50</t>
  </si>
  <si>
    <t>Worcester-Uxbridge town-MA50</t>
  </si>
  <si>
    <t>Worcester-Warren town-MA50</t>
  </si>
  <si>
    <t>Worcester-Webster town-MA50</t>
  </si>
  <si>
    <t>Worcester-West Boylston town-MA50</t>
  </si>
  <si>
    <t>Worcester-West Brookfield town-MA50</t>
  </si>
  <si>
    <t>Worcester-Westborough town-MA50</t>
  </si>
  <si>
    <t>Worcester-Westminster town-MA50</t>
  </si>
  <si>
    <t>Worcester-Winchendon town-MA50</t>
  </si>
  <si>
    <t>Worcester-Worcester city-MA50</t>
  </si>
  <si>
    <t>Alcona-MI50</t>
  </si>
  <si>
    <t>Alger-MI50</t>
  </si>
  <si>
    <t>Allegan-MI50</t>
  </si>
  <si>
    <t>Alpena-MI50</t>
  </si>
  <si>
    <t>Antrim-MI50</t>
  </si>
  <si>
    <t>Arenac-MI50</t>
  </si>
  <si>
    <t>Baraga-MI50</t>
  </si>
  <si>
    <t>Barry-MI50</t>
  </si>
  <si>
    <t>Bay-MI50</t>
  </si>
  <si>
    <t>Benzie-MI50</t>
  </si>
  <si>
    <t>Berrien-MI50</t>
  </si>
  <si>
    <t>Branch-MI50</t>
  </si>
  <si>
    <t>Calhoun-MI50</t>
  </si>
  <si>
    <t>Cass-MI50</t>
  </si>
  <si>
    <t>Charlevoix-MI50</t>
  </si>
  <si>
    <t>Cheboygan-MI50</t>
  </si>
  <si>
    <t>Chippewa-MI50</t>
  </si>
  <si>
    <t>Clare-MI50</t>
  </si>
  <si>
    <t>Clinton-MI50</t>
  </si>
  <si>
    <t>Crawford-MI50</t>
  </si>
  <si>
    <t>Delta-MI50</t>
  </si>
  <si>
    <t>Dickinson-MI50</t>
  </si>
  <si>
    <t>Eaton-MI50</t>
  </si>
  <si>
    <t>Emmet-MI50</t>
  </si>
  <si>
    <t>Genesee-MI50</t>
  </si>
  <si>
    <t>Gladwin-MI50</t>
  </si>
  <si>
    <t>Gogebic-MI50</t>
  </si>
  <si>
    <t>Grand Traverse-MI50</t>
  </si>
  <si>
    <t>Gratiot-MI50</t>
  </si>
  <si>
    <t>Hillsdale-MI50</t>
  </si>
  <si>
    <t>Houghton-MI50</t>
  </si>
  <si>
    <t>Huron-MI50</t>
  </si>
  <si>
    <t>Ingham-MI50</t>
  </si>
  <si>
    <t>Ionia-MI50</t>
  </si>
  <si>
    <t>Iosco-MI50</t>
  </si>
  <si>
    <t>Iron-MI50</t>
  </si>
  <si>
    <t>Isabella-MI50</t>
  </si>
  <si>
    <t>Jackson-MI50</t>
  </si>
  <si>
    <t>Kalamazoo-MI50</t>
  </si>
  <si>
    <t>Kalkaska-MI50</t>
  </si>
  <si>
    <t>Kent-MI50</t>
  </si>
  <si>
    <t>Keweenaw-MI50</t>
  </si>
  <si>
    <t>Lake-MI50</t>
  </si>
  <si>
    <t>Lapeer-MI50</t>
  </si>
  <si>
    <t>Leelanau-MI50</t>
  </si>
  <si>
    <t>Lenawee-MI50</t>
  </si>
  <si>
    <t>Livingston-MI50</t>
  </si>
  <si>
    <t>Luce-MI50</t>
  </si>
  <si>
    <t>Mackinac-MI50</t>
  </si>
  <si>
    <t>Macomb-MI50</t>
  </si>
  <si>
    <t>Manistee-MI50</t>
  </si>
  <si>
    <t>Marquette-MI50</t>
  </si>
  <si>
    <t>Mason-MI50</t>
  </si>
  <si>
    <t>Mecosta-MI50</t>
  </si>
  <si>
    <t>Menominee-MI50</t>
  </si>
  <si>
    <t>Midland-MI50</t>
  </si>
  <si>
    <t>Missaukee-MI50</t>
  </si>
  <si>
    <t>Monroe-MI50</t>
  </si>
  <si>
    <t>Montcalm-MI50</t>
  </si>
  <si>
    <t>Montmorency-MI50</t>
  </si>
  <si>
    <t>Muskegon-MI50</t>
  </si>
  <si>
    <t>Newaygo-MI50</t>
  </si>
  <si>
    <t>Oakland-MI50</t>
  </si>
  <si>
    <t>Oceana-MI50</t>
  </si>
  <si>
    <t>Ogemaw-MI50</t>
  </si>
  <si>
    <t>Ontonagon-MI50</t>
  </si>
  <si>
    <t>Osceola-MI50</t>
  </si>
  <si>
    <t>Oscoda-MI50</t>
  </si>
  <si>
    <t>Otsego-MI50</t>
  </si>
  <si>
    <t>Ottawa-MI50</t>
  </si>
  <si>
    <t>Presque Isle-MI50</t>
  </si>
  <si>
    <t>Roscommon-MI50</t>
  </si>
  <si>
    <t>Saginaw-MI50</t>
  </si>
  <si>
    <t>St. Clair-MI50</t>
  </si>
  <si>
    <t>St. Joseph-MI50</t>
  </si>
  <si>
    <t>Sanilac-MI50</t>
  </si>
  <si>
    <t>Schoolcraft-MI50</t>
  </si>
  <si>
    <t>Shiawassee-MI50</t>
  </si>
  <si>
    <t>Tuscola-MI50</t>
  </si>
  <si>
    <t>Van Buren-MI50</t>
  </si>
  <si>
    <t>Washtenaw-MI50</t>
  </si>
  <si>
    <t>Wayne-MI50</t>
  </si>
  <si>
    <t>Wexford-MI50</t>
  </si>
  <si>
    <t>Aitkin-MN50</t>
  </si>
  <si>
    <t>Anoka-MN50</t>
  </si>
  <si>
    <t>Becker-MN50</t>
  </si>
  <si>
    <t>Beltrami-MN50</t>
  </si>
  <si>
    <t>Benton-MN50</t>
  </si>
  <si>
    <t>Big Stone-MN50</t>
  </si>
  <si>
    <t>Blue Earth-MN50</t>
  </si>
  <si>
    <t>Brown-MN50</t>
  </si>
  <si>
    <t>Carlton-MN50</t>
  </si>
  <si>
    <t>Carver-MN50</t>
  </si>
  <si>
    <t>Cass-MN50</t>
  </si>
  <si>
    <t>Chippewa-MN50</t>
  </si>
  <si>
    <t>Chisago-MN50</t>
  </si>
  <si>
    <t>Clay-MN50</t>
  </si>
  <si>
    <t>Clearwater-MN50</t>
  </si>
  <si>
    <t>Cook-MN50</t>
  </si>
  <si>
    <t>Cottonwood-MN50</t>
  </si>
  <si>
    <t>Crow Wing-MN50</t>
  </si>
  <si>
    <t>Dakota-MN50</t>
  </si>
  <si>
    <t>Dodge-MN50</t>
  </si>
  <si>
    <t>Douglas-MN50</t>
  </si>
  <si>
    <t>Faribault-MN50</t>
  </si>
  <si>
    <t>Fillmore-MN50</t>
  </si>
  <si>
    <t>Freeborn-MN50</t>
  </si>
  <si>
    <t>Goodhue-MN50</t>
  </si>
  <si>
    <t>Grant-MN50</t>
  </si>
  <si>
    <t>Hennepin-MN50</t>
  </si>
  <si>
    <t>Houston-MN50</t>
  </si>
  <si>
    <t>Hubbard-MN50</t>
  </si>
  <si>
    <t>Isanti-MN50</t>
  </si>
  <si>
    <t>Itasca-MN50</t>
  </si>
  <si>
    <t>Jackson-MN50</t>
  </si>
  <si>
    <t>Kanabec-MN50</t>
  </si>
  <si>
    <t>Kandiyohi-MN50</t>
  </si>
  <si>
    <t>Kittson-MN50</t>
  </si>
  <si>
    <t>Koochiching-MN50</t>
  </si>
  <si>
    <t>Lac qui Parle-MN50</t>
  </si>
  <si>
    <t>Lake-MN50</t>
  </si>
  <si>
    <t>Lake of the Woods-MN50</t>
  </si>
  <si>
    <t>Le Sueur-MN50</t>
  </si>
  <si>
    <t>Lincoln-MN50</t>
  </si>
  <si>
    <t>Lyon-MN50</t>
  </si>
  <si>
    <t>McLeod-MN50</t>
  </si>
  <si>
    <t>Mahnomen-MN50</t>
  </si>
  <si>
    <t>Marshall-MN50</t>
  </si>
  <si>
    <t>Martin-MN50</t>
  </si>
  <si>
    <t>Meeker-MN50</t>
  </si>
  <si>
    <t>Mille Lacs-MN50</t>
  </si>
  <si>
    <t>Morrison-MN50</t>
  </si>
  <si>
    <t>Mower-MN50</t>
  </si>
  <si>
    <t>Murray-MN50</t>
  </si>
  <si>
    <t>Nicollet-MN50</t>
  </si>
  <si>
    <t>Nobles-MN50</t>
  </si>
  <si>
    <t>Norman-MN50</t>
  </si>
  <si>
    <t>Olmsted-MN50</t>
  </si>
  <si>
    <t>Otter Tail-MN50</t>
  </si>
  <si>
    <t>Pennington-MN50</t>
  </si>
  <si>
    <t>Pine-MN50</t>
  </si>
  <si>
    <t>Pipestone-MN50</t>
  </si>
  <si>
    <t>Polk-MN50</t>
  </si>
  <si>
    <t>Pope-MN50</t>
  </si>
  <si>
    <t>Ramsey-MN50</t>
  </si>
  <si>
    <t>Red Lake-MN50</t>
  </si>
  <si>
    <t>Redwood-MN50</t>
  </si>
  <si>
    <t>Renville-MN50</t>
  </si>
  <si>
    <t>Rice-MN50</t>
  </si>
  <si>
    <t>Rock-MN50</t>
  </si>
  <si>
    <t>Roseau-MN50</t>
  </si>
  <si>
    <t>St. Louis-MN50</t>
  </si>
  <si>
    <t>Scott-MN50</t>
  </si>
  <si>
    <t>Sherburne-MN50</t>
  </si>
  <si>
    <t>Sibley-MN50</t>
  </si>
  <si>
    <t>Stearns-MN50</t>
  </si>
  <si>
    <t>Steele-MN50</t>
  </si>
  <si>
    <t>Stevens-MN50</t>
  </si>
  <si>
    <t>Swift-MN50</t>
  </si>
  <si>
    <t>Todd-MN50</t>
  </si>
  <si>
    <t>Traverse-MN50</t>
  </si>
  <si>
    <t>Wabasha-MN50</t>
  </si>
  <si>
    <t>Wadena-MN50</t>
  </si>
  <si>
    <t>Waseca-MN50</t>
  </si>
  <si>
    <t>Washington-MN50</t>
  </si>
  <si>
    <t>Watonwan-MN50</t>
  </si>
  <si>
    <t>Wilkin-MN50</t>
  </si>
  <si>
    <t>Winona-MN50</t>
  </si>
  <si>
    <t>Wright-MN50</t>
  </si>
  <si>
    <t>Yellow Medicine-MN50</t>
  </si>
  <si>
    <t>Adams-MS50</t>
  </si>
  <si>
    <t>Alcorn-MS50</t>
  </si>
  <si>
    <t>Amite-MS50</t>
  </si>
  <si>
    <t>Attala-MS50</t>
  </si>
  <si>
    <t>Benton-MS50</t>
  </si>
  <si>
    <t>Bolivar-MS50</t>
  </si>
  <si>
    <t>Calhoun-MS50</t>
  </si>
  <si>
    <t>Carroll-MS50</t>
  </si>
  <si>
    <t>Chickasaw-MS50</t>
  </si>
  <si>
    <t>Choctaw-MS50</t>
  </si>
  <si>
    <t>Claiborne-MS50</t>
  </si>
  <si>
    <t>Clarke-MS50</t>
  </si>
  <si>
    <t>Clay-MS50</t>
  </si>
  <si>
    <t>Coahoma-MS50</t>
  </si>
  <si>
    <t>Copiah-MS50</t>
  </si>
  <si>
    <t>Covington-MS50</t>
  </si>
  <si>
    <t>DeSoto-MS50</t>
  </si>
  <si>
    <t>Forrest-MS50</t>
  </si>
  <si>
    <t>Franklin-MS50</t>
  </si>
  <si>
    <t>George-MS50</t>
  </si>
  <si>
    <t>Greene-MS50</t>
  </si>
  <si>
    <t>Grenada-MS50</t>
  </si>
  <si>
    <t>Hancock-MS50</t>
  </si>
  <si>
    <t>Harrison-MS50</t>
  </si>
  <si>
    <t>Hinds-MS50</t>
  </si>
  <si>
    <t>Holmes-MS50</t>
  </si>
  <si>
    <t>Humphreys-MS50</t>
  </si>
  <si>
    <t>Issaquena-MS50</t>
  </si>
  <si>
    <t>Itawamba-MS50</t>
  </si>
  <si>
    <t>Jackson-MS50</t>
  </si>
  <si>
    <t>Jasper-MS50</t>
  </si>
  <si>
    <t>Jefferson-MS50</t>
  </si>
  <si>
    <t>Jefferson Davis-MS50</t>
  </si>
  <si>
    <t>Jones-MS50</t>
  </si>
  <si>
    <t>Kemper-MS50</t>
  </si>
  <si>
    <t>Lafayette-MS50</t>
  </si>
  <si>
    <t>Lamar-MS50</t>
  </si>
  <si>
    <t>Lauderdale-MS50</t>
  </si>
  <si>
    <t>Lawrence-MS50</t>
  </si>
  <si>
    <t>Leake-MS50</t>
  </si>
  <si>
    <t>Lee-MS50</t>
  </si>
  <si>
    <t>Leflore-MS50</t>
  </si>
  <si>
    <t>Lincoln-MS50</t>
  </si>
  <si>
    <t>Lowndes-MS50</t>
  </si>
  <si>
    <t>Madison-MS50</t>
  </si>
  <si>
    <t>Marion-MS50</t>
  </si>
  <si>
    <t>Marshall-MS50</t>
  </si>
  <si>
    <t>Monroe-MS50</t>
  </si>
  <si>
    <t>Montgomery-MS50</t>
  </si>
  <si>
    <t>Neshoba-MS50</t>
  </si>
  <si>
    <t>Newton-MS50</t>
  </si>
  <si>
    <t>Noxubee-MS50</t>
  </si>
  <si>
    <t>Oktibbeha-MS50</t>
  </si>
  <si>
    <t>Panola-MS50</t>
  </si>
  <si>
    <t>Pearl River-MS50</t>
  </si>
  <si>
    <t>Perry-MS50</t>
  </si>
  <si>
    <t>Pike-MS50</t>
  </si>
  <si>
    <t>Pontotoc-MS50</t>
  </si>
  <si>
    <t>Prentiss-MS50</t>
  </si>
  <si>
    <t>Quitman-MS50</t>
  </si>
  <si>
    <t>Rankin-MS50</t>
  </si>
  <si>
    <t>Scott-MS50</t>
  </si>
  <si>
    <t>Sharkey-MS50</t>
  </si>
  <si>
    <t>Simpson-MS50</t>
  </si>
  <si>
    <t>Smith-MS50</t>
  </si>
  <si>
    <t>Stone-MS50</t>
  </si>
  <si>
    <t>Sunflower-MS50</t>
  </si>
  <si>
    <t>Tallahatchie-MS50</t>
  </si>
  <si>
    <t>Tate-MS50</t>
  </si>
  <si>
    <t>Tippah-MS50</t>
  </si>
  <si>
    <t>Tishomingo-MS50</t>
  </si>
  <si>
    <t>Tunica-MS50</t>
  </si>
  <si>
    <t>Union-MS50</t>
  </si>
  <si>
    <t>Walthall-MS50</t>
  </si>
  <si>
    <t>Warren-MS50</t>
  </si>
  <si>
    <t>Washington-MS50</t>
  </si>
  <si>
    <t>Wayne-MS50</t>
  </si>
  <si>
    <t>Webster-MS50</t>
  </si>
  <si>
    <t>Wilkinson-MS50</t>
  </si>
  <si>
    <t>Winston-MS50</t>
  </si>
  <si>
    <t>Yalobusha-MS50</t>
  </si>
  <si>
    <t>Yazoo-MS50</t>
  </si>
  <si>
    <t>Adair-MO50</t>
  </si>
  <si>
    <t>Andrew-MO50</t>
  </si>
  <si>
    <t>Atchison-MO50</t>
  </si>
  <si>
    <t>Audrain-MO50</t>
  </si>
  <si>
    <t>Barry-MO50</t>
  </si>
  <si>
    <t>Barton-MO50</t>
  </si>
  <si>
    <t>Bates-MO50</t>
  </si>
  <si>
    <t>Benton-MO50</t>
  </si>
  <si>
    <t>Bollinger-MO50</t>
  </si>
  <si>
    <t>Boone-MO50</t>
  </si>
  <si>
    <t>Buchanan-MO50</t>
  </si>
  <si>
    <t>Butler-MO50</t>
  </si>
  <si>
    <t>Caldwell-MO50</t>
  </si>
  <si>
    <t>Callaway-MO50</t>
  </si>
  <si>
    <t>Camden-MO50</t>
  </si>
  <si>
    <t>Cape Girardeau-MO50</t>
  </si>
  <si>
    <t>Carroll-MO50</t>
  </si>
  <si>
    <t>Carter-MO50</t>
  </si>
  <si>
    <t>Cass-MO50</t>
  </si>
  <si>
    <t>Cedar-MO50</t>
  </si>
  <si>
    <t>Chariton-MO50</t>
  </si>
  <si>
    <t>Christian-MO50</t>
  </si>
  <si>
    <t>Clark-MO50</t>
  </si>
  <si>
    <t>Clay-MO50</t>
  </si>
  <si>
    <t>Clinton-MO50</t>
  </si>
  <si>
    <t>Cole-MO50</t>
  </si>
  <si>
    <t>Cooper-MO50</t>
  </si>
  <si>
    <t>Crawford-MO50</t>
  </si>
  <si>
    <t>Sullivan part-MO50</t>
  </si>
  <si>
    <t>Dade-MO50</t>
  </si>
  <si>
    <t>Dallas-MO50</t>
  </si>
  <si>
    <t>Daviess-MO50</t>
  </si>
  <si>
    <t>DeKalb-MO50</t>
  </si>
  <si>
    <t>Dent-MO50</t>
  </si>
  <si>
    <t>Douglas-MO50</t>
  </si>
  <si>
    <t>Dunklin-MO50</t>
  </si>
  <si>
    <t>Franklin-MO50</t>
  </si>
  <si>
    <t>Gasconade-MO50</t>
  </si>
  <si>
    <t>Gentry-MO50</t>
  </si>
  <si>
    <t>Greene-MO50</t>
  </si>
  <si>
    <t>Grundy-MO50</t>
  </si>
  <si>
    <t>Harrison-MO50</t>
  </si>
  <si>
    <t>Henry-MO50</t>
  </si>
  <si>
    <t>Hickory-MO50</t>
  </si>
  <si>
    <t>Holt-MO50</t>
  </si>
  <si>
    <t>Howard-MO50</t>
  </si>
  <si>
    <t>Howell-MO50</t>
  </si>
  <si>
    <t>Iron-MO50</t>
  </si>
  <si>
    <t>Jackson-MO50</t>
  </si>
  <si>
    <t>Jasper-MO50</t>
  </si>
  <si>
    <t>Jefferson-MO50</t>
  </si>
  <si>
    <t>Johnson-MO50</t>
  </si>
  <si>
    <t>Knox-MO50</t>
  </si>
  <si>
    <t>Laclede-MO50</t>
  </si>
  <si>
    <t>Lafayette-MO50</t>
  </si>
  <si>
    <t>Lawrence-MO50</t>
  </si>
  <si>
    <t>Lewis-MO50</t>
  </si>
  <si>
    <t>Lincoln-MO50</t>
  </si>
  <si>
    <t>Linn-MO50</t>
  </si>
  <si>
    <t>Livingston-MO50</t>
  </si>
  <si>
    <t>McDonald-MO50</t>
  </si>
  <si>
    <t>Macon-MO50</t>
  </si>
  <si>
    <t>Madison-MO50</t>
  </si>
  <si>
    <t>Maries-MO50</t>
  </si>
  <si>
    <t>Marion-MO50</t>
  </si>
  <si>
    <t>Mercer-MO50</t>
  </si>
  <si>
    <t>Miller-MO50</t>
  </si>
  <si>
    <t>Mississippi-MO50</t>
  </si>
  <si>
    <t>Moniteau-MO50</t>
  </si>
  <si>
    <t>Monroe-MO50</t>
  </si>
  <si>
    <t>Montgomery-MO50</t>
  </si>
  <si>
    <t>Morgan-MO50</t>
  </si>
  <si>
    <t>New Madrid-MO50</t>
  </si>
  <si>
    <t>Newton-MO50</t>
  </si>
  <si>
    <t>Nodaway-MO50</t>
  </si>
  <si>
    <t>Oregon-MO50</t>
  </si>
  <si>
    <t>Osage-MO50</t>
  </si>
  <si>
    <t>Ozark-MO50</t>
  </si>
  <si>
    <t>Pemiscot-MO50</t>
  </si>
  <si>
    <t>Perry-MO50</t>
  </si>
  <si>
    <t>Pettis-MO50</t>
  </si>
  <si>
    <t>Phelps-MO50</t>
  </si>
  <si>
    <t>Pike-MO50</t>
  </si>
  <si>
    <t>Platte-MO50</t>
  </si>
  <si>
    <t>Polk-MO50</t>
  </si>
  <si>
    <t>Pulaski-MO50</t>
  </si>
  <si>
    <t>Putnam-MO50</t>
  </si>
  <si>
    <t>Ralls-MO50</t>
  </si>
  <si>
    <t>Randolph-MO50</t>
  </si>
  <si>
    <t>Ray-MO50</t>
  </si>
  <si>
    <t>Reynolds-MO50</t>
  </si>
  <si>
    <t>Ripley-MO50</t>
  </si>
  <si>
    <t>St. Charles-MO50</t>
  </si>
  <si>
    <t>St. Clair-MO50</t>
  </si>
  <si>
    <t>Ste. Genevieve-MO50</t>
  </si>
  <si>
    <t>St. Francois-MO50</t>
  </si>
  <si>
    <t>St. Louis-MO50</t>
  </si>
  <si>
    <t>Saline-MO50</t>
  </si>
  <si>
    <t>Schuyler-MO50</t>
  </si>
  <si>
    <t>Scotland-MO50</t>
  </si>
  <si>
    <t>Scott-MO50</t>
  </si>
  <si>
    <t>Shannon-MO50</t>
  </si>
  <si>
    <t>Shelby-MO50</t>
  </si>
  <si>
    <t>Stoddard-MO50</t>
  </si>
  <si>
    <t>Stone-MO50</t>
  </si>
  <si>
    <t>Sullivan-MO50</t>
  </si>
  <si>
    <t>Taney-MO50</t>
  </si>
  <si>
    <t>Texas-MO50</t>
  </si>
  <si>
    <t>Vernon-MO50</t>
  </si>
  <si>
    <t>Warren-MO50</t>
  </si>
  <si>
    <t>Washington-MO50</t>
  </si>
  <si>
    <t>Wayne-MO50</t>
  </si>
  <si>
    <t>Webster-MO50</t>
  </si>
  <si>
    <t>Worth-MO50</t>
  </si>
  <si>
    <t>Wright-MO50</t>
  </si>
  <si>
    <t>St. Louis city-MO50</t>
  </si>
  <si>
    <t>Beaverhead-MT50</t>
  </si>
  <si>
    <t>Big Horn-MT50</t>
  </si>
  <si>
    <t>Blaine-MT50</t>
  </si>
  <si>
    <t>Broadwater-MT50</t>
  </si>
  <si>
    <t>Carbon-MT50</t>
  </si>
  <si>
    <t>Carter-MT50</t>
  </si>
  <si>
    <t>Cascade-MT50</t>
  </si>
  <si>
    <t>Chouteau-MT50</t>
  </si>
  <si>
    <t>Custer-MT50</t>
  </si>
  <si>
    <t>Daniels-MT50</t>
  </si>
  <si>
    <t>Dawson-MT50</t>
  </si>
  <si>
    <t>Deer Lodge-MT50</t>
  </si>
  <si>
    <t>Fallon-MT50</t>
  </si>
  <si>
    <t>Fergus-MT50</t>
  </si>
  <si>
    <t>Flathead-MT50</t>
  </si>
  <si>
    <t>Gallatin-MT50</t>
  </si>
  <si>
    <t>Garfield-MT50</t>
  </si>
  <si>
    <t>Glacier-MT50</t>
  </si>
  <si>
    <t>Golden Valley-MT50</t>
  </si>
  <si>
    <t>Granite-MT50</t>
  </si>
  <si>
    <t>Hill-MT50</t>
  </si>
  <si>
    <t>Jefferson-MT50</t>
  </si>
  <si>
    <t>Judith Basin-MT50</t>
  </si>
  <si>
    <t>Lake-MT50</t>
  </si>
  <si>
    <t>Lewis and Clark-MT50</t>
  </si>
  <si>
    <t>Liberty-MT50</t>
  </si>
  <si>
    <t>Lincoln-MT50</t>
  </si>
  <si>
    <t>McCone-MT50</t>
  </si>
  <si>
    <t>Madison-MT50</t>
  </si>
  <si>
    <t>Meagher-MT50</t>
  </si>
  <si>
    <t>Mineral-MT50</t>
  </si>
  <si>
    <t>Missoula-MT50</t>
  </si>
  <si>
    <t>Musselshell-MT50</t>
  </si>
  <si>
    <t>Park-MT50</t>
  </si>
  <si>
    <t>Petroleum-MT50</t>
  </si>
  <si>
    <t>Phillips-MT50</t>
  </si>
  <si>
    <t>Pondera-MT50</t>
  </si>
  <si>
    <t>Powder River-MT50</t>
  </si>
  <si>
    <t>Powell-MT50</t>
  </si>
  <si>
    <t>Prairie-MT50</t>
  </si>
  <si>
    <t>Ravalli-MT50</t>
  </si>
  <si>
    <t>Richland-MT50</t>
  </si>
  <si>
    <t>Roosevelt-MT50</t>
  </si>
  <si>
    <t>Rosebud-MT50</t>
  </si>
  <si>
    <t>Sanders-MT50</t>
  </si>
  <si>
    <t>Sheridan-MT50</t>
  </si>
  <si>
    <t>Silver Bow-MT50</t>
  </si>
  <si>
    <t>Stillwater-MT50</t>
  </si>
  <si>
    <t>Sweet Grass-MT50</t>
  </si>
  <si>
    <t>Teton-MT50</t>
  </si>
  <si>
    <t>Toole-MT50</t>
  </si>
  <si>
    <t>Treasure-MT50</t>
  </si>
  <si>
    <t>Valley-MT50</t>
  </si>
  <si>
    <t>Wheatland-MT50</t>
  </si>
  <si>
    <t>Wibaux-MT50</t>
  </si>
  <si>
    <t>Yellowstone-MT50</t>
  </si>
  <si>
    <t>Adams-NE50</t>
  </si>
  <si>
    <t>Antelope-NE50</t>
  </si>
  <si>
    <t>Arthur-NE50</t>
  </si>
  <si>
    <t>Banner-NE50</t>
  </si>
  <si>
    <t>Blaine-NE50</t>
  </si>
  <si>
    <t>Boone-NE50</t>
  </si>
  <si>
    <t>Box Butte-NE50</t>
  </si>
  <si>
    <t>Boyd-NE50</t>
  </si>
  <si>
    <t>Brown-NE50</t>
  </si>
  <si>
    <t>Buffalo-NE50</t>
  </si>
  <si>
    <t>Burt-NE50</t>
  </si>
  <si>
    <t>Butler-NE50</t>
  </si>
  <si>
    <t>Cass-NE50</t>
  </si>
  <si>
    <t>Cedar-NE50</t>
  </si>
  <si>
    <t>Chase-NE50</t>
  </si>
  <si>
    <t>Cherry-NE50</t>
  </si>
  <si>
    <t>Cheyenne-NE50</t>
  </si>
  <si>
    <t>Clay-NE50</t>
  </si>
  <si>
    <t>Colfax-NE50</t>
  </si>
  <si>
    <t>Cuming-NE50</t>
  </si>
  <si>
    <t>Custer-NE50</t>
  </si>
  <si>
    <t>Dakota-NE50</t>
  </si>
  <si>
    <t>Dawes-NE50</t>
  </si>
  <si>
    <t>Dawson-NE50</t>
  </si>
  <si>
    <t>Deuel-NE50</t>
  </si>
  <si>
    <t>Dixon-NE50</t>
  </si>
  <si>
    <t>Dodge-NE50</t>
  </si>
  <si>
    <t>Douglas-NE50</t>
  </si>
  <si>
    <t>Dundy-NE50</t>
  </si>
  <si>
    <t>Fillmore-NE50</t>
  </si>
  <si>
    <t>Franklin-NE50</t>
  </si>
  <si>
    <t>Frontier-NE50</t>
  </si>
  <si>
    <t>Furnas-NE50</t>
  </si>
  <si>
    <t>Gage-NE50</t>
  </si>
  <si>
    <t>Garden-NE50</t>
  </si>
  <si>
    <t>Garfield-NE50</t>
  </si>
  <si>
    <t>Gosper-NE50</t>
  </si>
  <si>
    <t>Grant-NE50</t>
  </si>
  <si>
    <t>Greeley-NE50</t>
  </si>
  <si>
    <t>Hall-NE50</t>
  </si>
  <si>
    <t>Hamilton-NE50</t>
  </si>
  <si>
    <t>Harlan-NE50</t>
  </si>
  <si>
    <t>Hayes-NE50</t>
  </si>
  <si>
    <t>Hitchcock-NE50</t>
  </si>
  <si>
    <t>Holt-NE50</t>
  </si>
  <si>
    <t>Hooker-NE50</t>
  </si>
  <si>
    <t>Howard-NE50</t>
  </si>
  <si>
    <t>Jefferson-NE50</t>
  </si>
  <si>
    <t>Johnson-NE50</t>
  </si>
  <si>
    <t>Kearney-NE50</t>
  </si>
  <si>
    <t>Keith-NE50</t>
  </si>
  <si>
    <t>Keya Paha-NE50</t>
  </si>
  <si>
    <t>Kimball-NE50</t>
  </si>
  <si>
    <t>Knox-NE50</t>
  </si>
  <si>
    <t>Lancaster-NE50</t>
  </si>
  <si>
    <t>Lincoln-NE50</t>
  </si>
  <si>
    <t>Logan-NE50</t>
  </si>
  <si>
    <t>Loup-NE50</t>
  </si>
  <si>
    <t>McPherson-NE50</t>
  </si>
  <si>
    <t>Madison-NE50</t>
  </si>
  <si>
    <t>Merrick-NE50</t>
  </si>
  <si>
    <t>Morrill-NE50</t>
  </si>
  <si>
    <t>Nance-NE50</t>
  </si>
  <si>
    <t>Nemaha-NE50</t>
  </si>
  <si>
    <t>Nuckolls-NE50</t>
  </si>
  <si>
    <t>Otoe-NE50</t>
  </si>
  <si>
    <t>Pawnee-NE50</t>
  </si>
  <si>
    <t>Perkins-NE50</t>
  </si>
  <si>
    <t>Phelps-NE50</t>
  </si>
  <si>
    <t>Pierce-NE50</t>
  </si>
  <si>
    <t>Platte-NE50</t>
  </si>
  <si>
    <t>Polk-NE50</t>
  </si>
  <si>
    <t>Red Willow-NE50</t>
  </si>
  <si>
    <t>Richardson-NE50</t>
  </si>
  <si>
    <t>Rock-NE50</t>
  </si>
  <si>
    <t>Saline-NE50</t>
  </si>
  <si>
    <t>Sarpy-NE50</t>
  </si>
  <si>
    <t>Saunders-NE50</t>
  </si>
  <si>
    <t>Scotts Bluff-NE50</t>
  </si>
  <si>
    <t>Seward-NE50</t>
  </si>
  <si>
    <t>Sheridan-NE50</t>
  </si>
  <si>
    <t>Sherman-NE50</t>
  </si>
  <si>
    <t>Sioux-NE50</t>
  </si>
  <si>
    <t>Stanton-NE50</t>
  </si>
  <si>
    <t>Thayer-NE50</t>
  </si>
  <si>
    <t>Thomas-NE50</t>
  </si>
  <si>
    <t>Thurston-NE50</t>
  </si>
  <si>
    <t>Valley-NE50</t>
  </si>
  <si>
    <t>Washington-NE50</t>
  </si>
  <si>
    <t>Wayne-NE50</t>
  </si>
  <si>
    <t>Webster-NE50</t>
  </si>
  <si>
    <t>Wheeler-NE50</t>
  </si>
  <si>
    <t>York-NE50</t>
  </si>
  <si>
    <t>Churchill-NV50</t>
  </si>
  <si>
    <t>Clark-NV50</t>
  </si>
  <si>
    <t>Douglas-NV50</t>
  </si>
  <si>
    <t>Elko-NV50</t>
  </si>
  <si>
    <t>Esmeralda-NV50</t>
  </si>
  <si>
    <t>Eureka-NV50</t>
  </si>
  <si>
    <t>Humboldt-NV50</t>
  </si>
  <si>
    <t>Lander-NV50</t>
  </si>
  <si>
    <t>Lincoln-NV50</t>
  </si>
  <si>
    <t>Lyon-NV50</t>
  </si>
  <si>
    <t>Mineral-NV50</t>
  </si>
  <si>
    <t>Nye-NV50</t>
  </si>
  <si>
    <t>Pershing-NV50</t>
  </si>
  <si>
    <t>Storey-NV50</t>
  </si>
  <si>
    <t>Washoe-NV50</t>
  </si>
  <si>
    <t>White Pine-NV50</t>
  </si>
  <si>
    <t>Carson City-NV50</t>
  </si>
  <si>
    <t>Belknap-Alton town-NH50</t>
  </si>
  <si>
    <t>Belknap-Barnstead town-NH50</t>
  </si>
  <si>
    <t>Belknap-Belmont town-NH50</t>
  </si>
  <si>
    <t>Belknap-Center Harbor town-NH50</t>
  </si>
  <si>
    <t>Belknap-Gilford town-NH50</t>
  </si>
  <si>
    <t>Belknap-Gilmanton town-NH50</t>
  </si>
  <si>
    <t>Belknap-Laconia city-NH50</t>
  </si>
  <si>
    <t>Belknap-Meredith town-NH50</t>
  </si>
  <si>
    <t>Belknap-New Hampton town-NH50</t>
  </si>
  <si>
    <t>Belknap-Sanbornton town-NH50</t>
  </si>
  <si>
    <t>Belknap-Tilton town-NH50</t>
  </si>
  <si>
    <t>Carroll-Albany town-NH50</t>
  </si>
  <si>
    <t>Carroll-Bartlett town-NH50</t>
  </si>
  <si>
    <t>Carroll-Brookfield town-NH50</t>
  </si>
  <si>
    <t>Carroll-Chatham town-NH50</t>
  </si>
  <si>
    <t>Carroll-Conway town-NH50</t>
  </si>
  <si>
    <t>Carroll-Eaton town-NH50</t>
  </si>
  <si>
    <t>Carroll-Effingham town-NH50</t>
  </si>
  <si>
    <t>Carroll-Freedom town-NH50</t>
  </si>
  <si>
    <t>Carroll-Hale's location-NH50</t>
  </si>
  <si>
    <t>Carroll-Hart's Location town-NH50</t>
  </si>
  <si>
    <t>Carroll-Jackson town-NH50</t>
  </si>
  <si>
    <t>Carroll-Madison town-NH50</t>
  </si>
  <si>
    <t>Carroll-Moultonborough town-NH50</t>
  </si>
  <si>
    <t>Carroll-Ossipee town-NH50</t>
  </si>
  <si>
    <t>Carroll-Sandwich town-NH50</t>
  </si>
  <si>
    <t>Carroll-Tamworth town-NH50</t>
  </si>
  <si>
    <t>Carroll-Tuftonboro town-NH50</t>
  </si>
  <si>
    <t>Carroll-Wakefield town-NH50</t>
  </si>
  <si>
    <t>Carroll-Wolfeboro town-NH50</t>
  </si>
  <si>
    <t>Cheshire-Alstead town-NH50</t>
  </si>
  <si>
    <t>Cheshire-Chesterfield town-NH50</t>
  </si>
  <si>
    <t>Cheshire-Dublin town-NH50</t>
  </si>
  <si>
    <t>Cheshire-Fitzwilliam town-NH50</t>
  </si>
  <si>
    <t>Cheshire-Gilsum town-NH50</t>
  </si>
  <si>
    <t>Cheshire-Harrisville town-NH50</t>
  </si>
  <si>
    <t>Cheshire-Hinsdale town-NH50</t>
  </si>
  <si>
    <t>Cheshire-Jaffrey town-NH50</t>
  </si>
  <si>
    <t>Cheshire-Keene city-NH50</t>
  </si>
  <si>
    <t>Cheshire-Marlborough town-NH50</t>
  </si>
  <si>
    <t>Cheshire-Marlow town-NH50</t>
  </si>
  <si>
    <t>Cheshire-Nelson town-NH50</t>
  </si>
  <si>
    <t>Cheshire-Richmond town-NH50</t>
  </si>
  <si>
    <t>Cheshire-Rindge town-NH50</t>
  </si>
  <si>
    <t>Cheshire-Roxbury town-NH50</t>
  </si>
  <si>
    <t>Cheshire-Stoddard town-NH50</t>
  </si>
  <si>
    <t>Cheshire-Sullivan town-NH50</t>
  </si>
  <si>
    <t>Cheshire-Surry town-NH50</t>
  </si>
  <si>
    <t>Cheshire-Swanzey town-NH50</t>
  </si>
  <si>
    <t>Cheshire-Troy town-NH50</t>
  </si>
  <si>
    <t>Cheshire-Walpole town-NH50</t>
  </si>
  <si>
    <t>Cheshire-Westmoreland town-NH50</t>
  </si>
  <si>
    <t>Cheshire-Winchester town-NH50</t>
  </si>
  <si>
    <t>Coos-Atkinson and Gilmanton Academy grant-NH50</t>
  </si>
  <si>
    <t>Coos-Beans grant-NH50</t>
  </si>
  <si>
    <t>Coos-Beans purchase-NH50</t>
  </si>
  <si>
    <t>Coos-Berlin city-NH50</t>
  </si>
  <si>
    <t>Coos-Cambridge township-NH50</t>
  </si>
  <si>
    <t>Coos-Carroll town-NH50</t>
  </si>
  <si>
    <t>Coos-Chandlers purchase-NH50</t>
  </si>
  <si>
    <t>Coos-Clarksville town-NH50</t>
  </si>
  <si>
    <t>Coos-Colebrook town-NH50</t>
  </si>
  <si>
    <t>Coos-Columbia town-NH50</t>
  </si>
  <si>
    <t>Coos-Crawfords purchase-NH50</t>
  </si>
  <si>
    <t>Coos-Cutts grant-NH50</t>
  </si>
  <si>
    <t>Coos-Dalton town-NH50</t>
  </si>
  <si>
    <t>Coos-Dixs grant-NH50</t>
  </si>
  <si>
    <t>Coos-Dixville township-NH50</t>
  </si>
  <si>
    <t>Coos-Dummer town-NH50</t>
  </si>
  <si>
    <t>Coos-Errol town-NH50</t>
  </si>
  <si>
    <t>Coos-Ervings location-NH50</t>
  </si>
  <si>
    <t>Coos-Gorham town-NH50</t>
  </si>
  <si>
    <t>Coos-Greens grant-NH50</t>
  </si>
  <si>
    <t>Coos-Hadleys purchase-NH50</t>
  </si>
  <si>
    <t>Coos-Jefferson town-NH50</t>
  </si>
  <si>
    <t>Coos-Kilkenny township-NH50</t>
  </si>
  <si>
    <t>Coos-Lancaster town-NH50</t>
  </si>
  <si>
    <t>Coos-Low and Burbanks grant-NH50</t>
  </si>
  <si>
    <t>Coos-Martins location-NH50</t>
  </si>
  <si>
    <t>Coos-Milan town-NH50</t>
  </si>
  <si>
    <t>Coos-Millsfield township-NH50</t>
  </si>
  <si>
    <t>Coos-Northumberland town-NH50</t>
  </si>
  <si>
    <t>Coos-Odell township-NH50</t>
  </si>
  <si>
    <t>Coos-Pinkhams grant-NH50</t>
  </si>
  <si>
    <t>Coos-Pittsburg town-NH50</t>
  </si>
  <si>
    <t>Coos-Randolph town-NH50</t>
  </si>
  <si>
    <t>Coos-Sargents purchase-NH50</t>
  </si>
  <si>
    <t>Coos-Second College grant-NH50</t>
  </si>
  <si>
    <t>Coos-Shelburne town-NH50</t>
  </si>
  <si>
    <t>Coos-Stark town-NH50</t>
  </si>
  <si>
    <t>Coos-Stewartstown town-NH50</t>
  </si>
  <si>
    <t>Coos-Stratford town-NH50</t>
  </si>
  <si>
    <t>Coos-Success township-NH50</t>
  </si>
  <si>
    <t>Coos-Thompson and Meserves purchase-NH50</t>
  </si>
  <si>
    <t>Coos-Wentworth location-NH50</t>
  </si>
  <si>
    <t>Coos-Whitefield town-NH50</t>
  </si>
  <si>
    <t>Grafton-Alexandria town-NH50</t>
  </si>
  <si>
    <t>Grafton-Ashland town-NH50</t>
  </si>
  <si>
    <t>Grafton-Bath town-NH50</t>
  </si>
  <si>
    <t>Grafton-Benton town-NH50</t>
  </si>
  <si>
    <t>Grafton-Bethlehem town-NH50</t>
  </si>
  <si>
    <t>Grafton-Bridgewater town-NH50</t>
  </si>
  <si>
    <t>Grafton-Bristol town-NH50</t>
  </si>
  <si>
    <t>Grafton-Campton town-NH50</t>
  </si>
  <si>
    <t>Grafton-Canaan town-NH50</t>
  </si>
  <si>
    <t>Grafton-Dorchester town-NH50</t>
  </si>
  <si>
    <t>Grafton-Easton town-NH50</t>
  </si>
  <si>
    <t>Grafton-Ellsworth town-NH50</t>
  </si>
  <si>
    <t>Grafton-Enfield town-NH50</t>
  </si>
  <si>
    <t>Grafton-Franconia town-NH50</t>
  </si>
  <si>
    <t>Grafton-Grafton town-NH50</t>
  </si>
  <si>
    <t>Grafton-Groton town-NH50</t>
  </si>
  <si>
    <t>Grafton-Hanover town-NH50</t>
  </si>
  <si>
    <t>Grafton-Haverhill town-NH50</t>
  </si>
  <si>
    <t>Grafton-Hebron town-NH50</t>
  </si>
  <si>
    <t>Grafton-Holderness town-NH50</t>
  </si>
  <si>
    <t>Grafton-Landaff town-NH50</t>
  </si>
  <si>
    <t>Grafton-Lebanon city-NH50</t>
  </si>
  <si>
    <t>Grafton-Lincoln town-NH50</t>
  </si>
  <si>
    <t>Grafton-Lisbon town-NH50</t>
  </si>
  <si>
    <t>Grafton-Littleton town-NH50</t>
  </si>
  <si>
    <t>Grafton-Livermore town-NH50</t>
  </si>
  <si>
    <t>Grafton-Lyman town-NH50</t>
  </si>
  <si>
    <t>Grafton-Lyme town-NH50</t>
  </si>
  <si>
    <t>Grafton-Monroe town-NH50</t>
  </si>
  <si>
    <t>Grafton-Orange town-NH50</t>
  </si>
  <si>
    <t>Grafton-Orford town-NH50</t>
  </si>
  <si>
    <t>Grafton-Piermont town-NH50</t>
  </si>
  <si>
    <t>Grafton-Plymouth town-NH50</t>
  </si>
  <si>
    <t>Grafton-Rumney town-NH50</t>
  </si>
  <si>
    <t>Grafton-Sugar Hill town-NH50</t>
  </si>
  <si>
    <t>Grafton-Thornton town-NH50</t>
  </si>
  <si>
    <t>Grafton-Warren town-NH50</t>
  </si>
  <si>
    <t>Grafton-Waterville Valley town-NH50</t>
  </si>
  <si>
    <t>Grafton-Wentworth town-NH50</t>
  </si>
  <si>
    <t>Grafton-Woodstock town-NH50</t>
  </si>
  <si>
    <t>Hillsborough-Amherst town-NH50</t>
  </si>
  <si>
    <t>Hillsborough-Antrim town-NH50</t>
  </si>
  <si>
    <t>Hillsborough-Bedford town-NH50</t>
  </si>
  <si>
    <t>Hillsborough-Bennington town-NH50</t>
  </si>
  <si>
    <t>Hillsborough-Brookline town-NH50</t>
  </si>
  <si>
    <t>Hillsborough-Deering town-NH50</t>
  </si>
  <si>
    <t>Hillsborough-Francestown town-NH50</t>
  </si>
  <si>
    <t>Hillsborough-Goffstown town-NH50</t>
  </si>
  <si>
    <t>Hillsborough-Greenfield town-NH50</t>
  </si>
  <si>
    <t>Hillsborough-Greenville town-NH50</t>
  </si>
  <si>
    <t>Hillsborough-Hancock town-NH50</t>
  </si>
  <si>
    <t>Hillsborough-Hillsborough town-NH50</t>
  </si>
  <si>
    <t>Hillsborough-Hollis town-NH50</t>
  </si>
  <si>
    <t>Hillsborough-Hudson town-NH50</t>
  </si>
  <si>
    <t>Hillsborough-Litchfield town-NH50</t>
  </si>
  <si>
    <t>Hillsborough-Lyndeborough town-NH50</t>
  </si>
  <si>
    <t>Hillsborough-Manchester city-NH50</t>
  </si>
  <si>
    <t>Hillsborough-Mason town-NH50</t>
  </si>
  <si>
    <t>Hillsborough-Merrimack town-NH50</t>
  </si>
  <si>
    <t>Hillsborough-Milford town-NH50</t>
  </si>
  <si>
    <t>Hillsborough-Mont Vernon town-NH50</t>
  </si>
  <si>
    <t>Hillsborough-Nashua city-NH50</t>
  </si>
  <si>
    <t>Hillsborough-New Boston town-NH50</t>
  </si>
  <si>
    <t>Hillsborough-New Ipswich town-NH50</t>
  </si>
  <si>
    <t>Hillsborough-Pelham town-NH50</t>
  </si>
  <si>
    <t>Hillsborough-Peterborough town-NH50</t>
  </si>
  <si>
    <t>Hillsborough-Sharon town-NH50</t>
  </si>
  <si>
    <t>Hillsborough-Temple town-NH50</t>
  </si>
  <si>
    <t>Hillsborough-Weare town-NH50</t>
  </si>
  <si>
    <t>Hillsborough-Wilton town-NH50</t>
  </si>
  <si>
    <t>Hillsborough-Windsor town-NH50</t>
  </si>
  <si>
    <t>Merrimack-Allenstown town-NH50</t>
  </si>
  <si>
    <t>Merrimack-Andover town-NH50</t>
  </si>
  <si>
    <t>Merrimack-Boscawen town-NH50</t>
  </si>
  <si>
    <t>Merrimack-Bow town-NH50</t>
  </si>
  <si>
    <t>Merrimack-Bradford town-NH50</t>
  </si>
  <si>
    <t>Merrimack-Canterbury town-NH50</t>
  </si>
  <si>
    <t>Merrimack-Chichester town-NH50</t>
  </si>
  <si>
    <t>Merrimack-Concord city-NH50</t>
  </si>
  <si>
    <t>Merrimack-Danbury town-NH50</t>
  </si>
  <si>
    <t>Merrimack-Dunbarton town-NH50</t>
  </si>
  <si>
    <t>Merrimack-Epsom town-NH50</t>
  </si>
  <si>
    <t>Merrimack-Franklin city-NH50</t>
  </si>
  <si>
    <t>Merrimack-Henniker town-NH50</t>
  </si>
  <si>
    <t>Merrimack-Hill town-NH50</t>
  </si>
  <si>
    <t>Merrimack-Hooksett town-NH50</t>
  </si>
  <si>
    <t>Merrimack-Hopkinton town-NH50</t>
  </si>
  <si>
    <t>Merrimack-Loudon town-NH50</t>
  </si>
  <si>
    <t>Merrimack-New London town-NH50</t>
  </si>
  <si>
    <t>Merrimack-Newbury town-NH50</t>
  </si>
  <si>
    <t>Merrimack-Northfield town-NH50</t>
  </si>
  <si>
    <t>Merrimack-Pembroke town-NH50</t>
  </si>
  <si>
    <t>Merrimack-Pittsfield town-NH50</t>
  </si>
  <si>
    <t>Merrimack-Salisbury town-NH50</t>
  </si>
  <si>
    <t>Merrimack-Sutton town-NH50</t>
  </si>
  <si>
    <t>Merrimack-Warner town-NH50</t>
  </si>
  <si>
    <t>Merrimack-Webster town-NH50</t>
  </si>
  <si>
    <t>Merrimack-Wilmot town-NH50</t>
  </si>
  <si>
    <t>Rockingham-Atkinson town-NH50</t>
  </si>
  <si>
    <t>Rockingham-Auburn town-NH50</t>
  </si>
  <si>
    <t>Rockingham-Brentwood town-NH50</t>
  </si>
  <si>
    <t>Rockingham-Candia town-NH50</t>
  </si>
  <si>
    <t>Rockingham-Chester town-NH50</t>
  </si>
  <si>
    <t>Rockingham-Danville town-NH50</t>
  </si>
  <si>
    <t>Rockingham-Deerfield town-NH50</t>
  </si>
  <si>
    <t>Rockingham-Derry town-NH50</t>
  </si>
  <si>
    <t>Rockingham-East Kingston town-NH50</t>
  </si>
  <si>
    <t>Rockingham-Epping town-NH50</t>
  </si>
  <si>
    <t>Rockingham-Exeter town-NH50</t>
  </si>
  <si>
    <t>Rockingham-Fremont town-NH50</t>
  </si>
  <si>
    <t>Rockingham-Greenland town-NH50</t>
  </si>
  <si>
    <t>Rockingham-Hampstead town-NH50</t>
  </si>
  <si>
    <t>Rockingham-Hampton Falls town-NH50</t>
  </si>
  <si>
    <t>Rockingham-Hampton town-NH50</t>
  </si>
  <si>
    <t>Rockingham-Kensington town-NH50</t>
  </si>
  <si>
    <t>Rockingham-Kingston town-NH50</t>
  </si>
  <si>
    <t>Rockingham-Londonderry town-NH50</t>
  </si>
  <si>
    <t>Rockingham-New Castle town-NH50</t>
  </si>
  <si>
    <t>Rockingham-Newfields town-NH50</t>
  </si>
  <si>
    <t>Rockingham-Newington town-NH50</t>
  </si>
  <si>
    <t>Rockingham-Newmarket town-NH50</t>
  </si>
  <si>
    <t>Rockingham-Newton town-NH50</t>
  </si>
  <si>
    <t>Rockingham-North Hampton town-NH50</t>
  </si>
  <si>
    <t>Rockingham-Northwood town-NH50</t>
  </si>
  <si>
    <t>Rockingham-Nottingham town-NH50</t>
  </si>
  <si>
    <t>Rockingham-Plaistow town-NH50</t>
  </si>
  <si>
    <t>Rockingham-Portsmouth city-NH50</t>
  </si>
  <si>
    <t>Rockingham-Raymond town-NH50</t>
  </si>
  <si>
    <t>Rockingham-Rye town-NH50</t>
  </si>
  <si>
    <t>Rockingham-Salem town-NH50</t>
  </si>
  <si>
    <t>Rockingham-Sandown town-NH50</t>
  </si>
  <si>
    <t>Rockingham-Seabrook town-NH50</t>
  </si>
  <si>
    <t>Rockingham-South Hampton town-NH50</t>
  </si>
  <si>
    <t>Rockingham-Stratham town-NH50</t>
  </si>
  <si>
    <t>Rockingham-Windham town-NH50</t>
  </si>
  <si>
    <t>Strafford-Barrington town-NH50</t>
  </si>
  <si>
    <t>Strafford-Dover city-NH50</t>
  </si>
  <si>
    <t>Strafford-Durham town-NH50</t>
  </si>
  <si>
    <t>Strafford-Farmington town-NH50</t>
  </si>
  <si>
    <t>Strafford-Lee town-NH50</t>
  </si>
  <si>
    <t>Strafford-Madbury town-NH50</t>
  </si>
  <si>
    <t>Strafford-Middleton town-NH50</t>
  </si>
  <si>
    <t>Strafford-Milton town-NH50</t>
  </si>
  <si>
    <t>Strafford-New Durham town-NH50</t>
  </si>
  <si>
    <t>Strafford-Rochester city-NH50</t>
  </si>
  <si>
    <t>Strafford-Rollinsford town-NH50</t>
  </si>
  <si>
    <t>Strafford-Somersworth city-NH50</t>
  </si>
  <si>
    <t>Strafford-Strafford town-NH50</t>
  </si>
  <si>
    <t>Sullivan-Acworth town-NH50</t>
  </si>
  <si>
    <t>Sullivan-Charlestown town-NH50</t>
  </si>
  <si>
    <t>Sullivan-Claremont city-NH50</t>
  </si>
  <si>
    <t>Sullivan-Cornish town-NH50</t>
  </si>
  <si>
    <t>Sullivan-Croydon town-NH50</t>
  </si>
  <si>
    <t>Sullivan-Goshen town-NH50</t>
  </si>
  <si>
    <t>Sullivan-Grantham town-NH50</t>
  </si>
  <si>
    <t>Sullivan-Langdon town-NH50</t>
  </si>
  <si>
    <t>Sullivan-Lempster town-NH50</t>
  </si>
  <si>
    <t>Sullivan-Newport town-NH50</t>
  </si>
  <si>
    <t>Sullivan-Plainfield town-NH50</t>
  </si>
  <si>
    <t>Sullivan-Springfield town-NH50</t>
  </si>
  <si>
    <t>Sullivan-Sunapee town-NH50</t>
  </si>
  <si>
    <t>Sullivan-Unity town-NH50</t>
  </si>
  <si>
    <t>Sullivan-Washington town-NH50</t>
  </si>
  <si>
    <t>Atlantic-NJ50</t>
  </si>
  <si>
    <t>Bergen-NJ50</t>
  </si>
  <si>
    <t>Burlington-NJ50</t>
  </si>
  <si>
    <t>Camden-NJ50</t>
  </si>
  <si>
    <t>Cape May-NJ50</t>
  </si>
  <si>
    <t>Cumberland-NJ50</t>
  </si>
  <si>
    <t>Essex-NJ50</t>
  </si>
  <si>
    <t>Gloucester-NJ50</t>
  </si>
  <si>
    <t>Hudson-NJ50</t>
  </si>
  <si>
    <t>Hunterdon-NJ50</t>
  </si>
  <si>
    <t>Mercer-NJ50</t>
  </si>
  <si>
    <t>Middlesex-NJ50</t>
  </si>
  <si>
    <t>Monmouth-NJ50</t>
  </si>
  <si>
    <t>Morris-NJ50</t>
  </si>
  <si>
    <t>Ocean-NJ50</t>
  </si>
  <si>
    <t>Passaic-NJ50</t>
  </si>
  <si>
    <t>Salem-NJ50</t>
  </si>
  <si>
    <t>Somerset-NJ50</t>
  </si>
  <si>
    <t>Sussex-NJ50</t>
  </si>
  <si>
    <t>Union-NJ50</t>
  </si>
  <si>
    <t>Warren-NJ50</t>
  </si>
  <si>
    <t>Bernalillo-NM50</t>
  </si>
  <si>
    <t>Catron-NM50</t>
  </si>
  <si>
    <t>Chaves-NM50</t>
  </si>
  <si>
    <t>Cibola-NM50</t>
  </si>
  <si>
    <t>Colfax-NM50</t>
  </si>
  <si>
    <t>Curry-NM50</t>
  </si>
  <si>
    <t>De Baca-NM50</t>
  </si>
  <si>
    <t>Dona Ana-NM50</t>
  </si>
  <si>
    <t>Eddy-NM50</t>
  </si>
  <si>
    <t>Grant-NM50</t>
  </si>
  <si>
    <t>Guadalupe-NM50</t>
  </si>
  <si>
    <t>Harding-NM50</t>
  </si>
  <si>
    <t>Hidalgo-NM50</t>
  </si>
  <si>
    <t>Lea-NM50</t>
  </si>
  <si>
    <t>Lincoln-NM50</t>
  </si>
  <si>
    <t>Los Alamos-NM50</t>
  </si>
  <si>
    <t>Luna-NM50</t>
  </si>
  <si>
    <t>McKinley-NM50</t>
  </si>
  <si>
    <t>Mora-NM50</t>
  </si>
  <si>
    <t>Otero-NM50</t>
  </si>
  <si>
    <t>Quay-NM50</t>
  </si>
  <si>
    <t>Rio Arriba-NM50</t>
  </si>
  <si>
    <t>Roosevelt-NM50</t>
  </si>
  <si>
    <t>Sandoval-NM50</t>
  </si>
  <si>
    <t>San Juan-NM50</t>
  </si>
  <si>
    <t>San Miguel-NM50</t>
  </si>
  <si>
    <t>Santa Fe-NM50</t>
  </si>
  <si>
    <t>Sierra-NM50</t>
  </si>
  <si>
    <t>Socorro-NM50</t>
  </si>
  <si>
    <t>Taos-NM50</t>
  </si>
  <si>
    <t>Torrance-NM50</t>
  </si>
  <si>
    <t>Union-NM50</t>
  </si>
  <si>
    <t>Valencia-NM50</t>
  </si>
  <si>
    <t>Albany-NY50</t>
  </si>
  <si>
    <t>Allegany-NY50</t>
  </si>
  <si>
    <t>Bronx-NY50</t>
  </si>
  <si>
    <t>Broome-NY50</t>
  </si>
  <si>
    <t>Cattaraugus-NY50</t>
  </si>
  <si>
    <t>Cayuga-NY50</t>
  </si>
  <si>
    <t>Chautauqua-NY50</t>
  </si>
  <si>
    <t>Chemung-NY50</t>
  </si>
  <si>
    <t>Chenango-NY50</t>
  </si>
  <si>
    <t>Clinton-NY50</t>
  </si>
  <si>
    <t>Columbia-NY50</t>
  </si>
  <si>
    <t>Cortland-NY50</t>
  </si>
  <si>
    <t>Delaware-NY50</t>
  </si>
  <si>
    <t>Dutchess-NY50</t>
  </si>
  <si>
    <t>Erie-NY50</t>
  </si>
  <si>
    <t>Essex-NY50</t>
  </si>
  <si>
    <t>Franklin-NY50</t>
  </si>
  <si>
    <t>Fulton-NY50</t>
  </si>
  <si>
    <t>Genesee-NY50</t>
  </si>
  <si>
    <t>Greene-NY50</t>
  </si>
  <si>
    <t>Hamilton-NY50</t>
  </si>
  <si>
    <t>Herkimer-NY50</t>
  </si>
  <si>
    <t>Jefferson-NY50</t>
  </si>
  <si>
    <t>Kings-NY50</t>
  </si>
  <si>
    <t>Lewis-NY50</t>
  </si>
  <si>
    <t>Livingston-NY50</t>
  </si>
  <si>
    <t>Madison-NY50</t>
  </si>
  <si>
    <t>Monroe-NY50</t>
  </si>
  <si>
    <t>Montgomery-NY50</t>
  </si>
  <si>
    <t>Nassau-NY50</t>
  </si>
  <si>
    <t>New York-NY50</t>
  </si>
  <si>
    <t>Niagara-NY50</t>
  </si>
  <si>
    <t>Oneida-NY50</t>
  </si>
  <si>
    <t>Onondaga-NY50</t>
  </si>
  <si>
    <t>Ontario-NY50</t>
  </si>
  <si>
    <t>Orange-NY50</t>
  </si>
  <si>
    <t>Orleans-NY50</t>
  </si>
  <si>
    <t>Oswego-NY50</t>
  </si>
  <si>
    <t>Otsego-NY50</t>
  </si>
  <si>
    <t>Putnam-NY50</t>
  </si>
  <si>
    <t>Queens-NY50</t>
  </si>
  <si>
    <t>Rensselaer-NY50</t>
  </si>
  <si>
    <t>Richmond-NY50</t>
  </si>
  <si>
    <t>Rockland-NY50</t>
  </si>
  <si>
    <t>St. Lawrence-NY50</t>
  </si>
  <si>
    <t>Saratoga-NY50</t>
  </si>
  <si>
    <t>Schenectady-NY50</t>
  </si>
  <si>
    <t>Schoharie-NY50</t>
  </si>
  <si>
    <t>Schuyler-NY50</t>
  </si>
  <si>
    <t>Seneca-NY50</t>
  </si>
  <si>
    <t>Steuben-NY50</t>
  </si>
  <si>
    <t>Suffolk-NY50</t>
  </si>
  <si>
    <t>Sullivan-NY50</t>
  </si>
  <si>
    <t>Tioga-NY50</t>
  </si>
  <si>
    <t>Tompkins-NY50</t>
  </si>
  <si>
    <t>Ulster-NY50</t>
  </si>
  <si>
    <t>Warren-NY50</t>
  </si>
  <si>
    <t>Washington-NY50</t>
  </si>
  <si>
    <t>Wayne-NY50</t>
  </si>
  <si>
    <t>Westchester-NY50</t>
  </si>
  <si>
    <t>Wyoming-NY50</t>
  </si>
  <si>
    <t>Yates-NY50</t>
  </si>
  <si>
    <t>Alamance-NC50</t>
  </si>
  <si>
    <t>Alexander-NC50</t>
  </si>
  <si>
    <t>Alleghany-NC50</t>
  </si>
  <si>
    <t>Anson-NC50</t>
  </si>
  <si>
    <t>Ashe-NC50</t>
  </si>
  <si>
    <t>Avery-NC50</t>
  </si>
  <si>
    <t>Beaufort-NC50</t>
  </si>
  <si>
    <t>Bertie-NC50</t>
  </si>
  <si>
    <t>Bladen-NC50</t>
  </si>
  <si>
    <t>Brunswick-NC50</t>
  </si>
  <si>
    <t>Buncombe-NC50</t>
  </si>
  <si>
    <t>Burke-NC50</t>
  </si>
  <si>
    <t>Cabarrus-NC50</t>
  </si>
  <si>
    <t>Caldwell-NC50</t>
  </si>
  <si>
    <t>Camden-NC50</t>
  </si>
  <si>
    <t>Carteret-NC50</t>
  </si>
  <si>
    <t>Caswell-NC50</t>
  </si>
  <si>
    <t>Catawba-NC50</t>
  </si>
  <si>
    <t>Chatham-NC50</t>
  </si>
  <si>
    <t>Cherokee-NC50</t>
  </si>
  <si>
    <t>Chowan-NC50</t>
  </si>
  <si>
    <t>Clay-NC50</t>
  </si>
  <si>
    <t>Cleveland-NC50</t>
  </si>
  <si>
    <t>Columbus-NC50</t>
  </si>
  <si>
    <t>Craven-NC50</t>
  </si>
  <si>
    <t>Cumberland-NC50</t>
  </si>
  <si>
    <t>Currituck-NC50</t>
  </si>
  <si>
    <t>Dare-NC50</t>
  </si>
  <si>
    <t>Davidson-NC50</t>
  </si>
  <si>
    <t>Davie-NC50</t>
  </si>
  <si>
    <t>Duplin-NC50</t>
  </si>
  <si>
    <t>Durham-NC50</t>
  </si>
  <si>
    <t>Edgecombe-NC50</t>
  </si>
  <si>
    <t>Forsyth-NC50</t>
  </si>
  <si>
    <t>Franklin-NC50</t>
  </si>
  <si>
    <t>Gaston-NC50</t>
  </si>
  <si>
    <t>Gates-NC50</t>
  </si>
  <si>
    <t>Graham-NC50</t>
  </si>
  <si>
    <t>Granville-NC50</t>
  </si>
  <si>
    <t>Greene-NC50</t>
  </si>
  <si>
    <t>Guilford-NC50</t>
  </si>
  <si>
    <t>Halifax-NC50</t>
  </si>
  <si>
    <t>Harnett-NC50</t>
  </si>
  <si>
    <t>Haywood-NC50</t>
  </si>
  <si>
    <t>Henderson-NC50</t>
  </si>
  <si>
    <t>Hertford-NC50</t>
  </si>
  <si>
    <t>Hoke-NC50</t>
  </si>
  <si>
    <t>Hyde-NC50</t>
  </si>
  <si>
    <t>Iredell-NC50</t>
  </si>
  <si>
    <t>Jackson-NC50</t>
  </si>
  <si>
    <t>Johnston-NC50</t>
  </si>
  <si>
    <t>Jones-NC50</t>
  </si>
  <si>
    <t>Lee-NC50</t>
  </si>
  <si>
    <t>Lenoir-NC50</t>
  </si>
  <si>
    <t>Lincoln-NC50</t>
  </si>
  <si>
    <t>McDowell-NC50</t>
  </si>
  <si>
    <t>Macon-NC50</t>
  </si>
  <si>
    <t>Madison-NC50</t>
  </si>
  <si>
    <t>Martin-NC50</t>
  </si>
  <si>
    <t>Mecklenburg-NC50</t>
  </si>
  <si>
    <t>Mitchell-NC50</t>
  </si>
  <si>
    <t>Montgomery-NC50</t>
  </si>
  <si>
    <t>Moore-NC50</t>
  </si>
  <si>
    <t>Nash-NC50</t>
  </si>
  <si>
    <t>New Hanover-NC50</t>
  </si>
  <si>
    <t>Northampton-NC50</t>
  </si>
  <si>
    <t>Onslow-NC50</t>
  </si>
  <si>
    <t>Orange-NC50</t>
  </si>
  <si>
    <t>Pamlico-NC50</t>
  </si>
  <si>
    <t>Pasquotank-NC50</t>
  </si>
  <si>
    <t>Pender-NC50</t>
  </si>
  <si>
    <t>Perquimans-NC50</t>
  </si>
  <si>
    <t>Person-NC50</t>
  </si>
  <si>
    <t>Pitt-NC50</t>
  </si>
  <si>
    <t>Polk-NC50</t>
  </si>
  <si>
    <t>Randolph-NC50</t>
  </si>
  <si>
    <t>Richmond-NC50</t>
  </si>
  <si>
    <t>Robeson-NC50</t>
  </si>
  <si>
    <t>Rockingham-NC50</t>
  </si>
  <si>
    <t>Rowan-NC50</t>
  </si>
  <si>
    <t>Rutherford-NC50</t>
  </si>
  <si>
    <t>Sampson-NC50</t>
  </si>
  <si>
    <t>Scotland-NC50</t>
  </si>
  <si>
    <t>Stanly-NC50</t>
  </si>
  <si>
    <t>Stokes-NC50</t>
  </si>
  <si>
    <t>Surry-NC50</t>
  </si>
  <si>
    <t>Swain-NC50</t>
  </si>
  <si>
    <t>Transylvania-NC50</t>
  </si>
  <si>
    <t>Tyrrell-NC50</t>
  </si>
  <si>
    <t>Union-NC50</t>
  </si>
  <si>
    <t>Vance-NC50</t>
  </si>
  <si>
    <t>Wake-NC50</t>
  </si>
  <si>
    <t>Warren-NC50</t>
  </si>
  <si>
    <t>Washington-NC50</t>
  </si>
  <si>
    <t>Watauga-NC50</t>
  </si>
  <si>
    <t>Wayne-NC50</t>
  </si>
  <si>
    <t>Wilkes-NC50</t>
  </si>
  <si>
    <t>Wilson-NC50</t>
  </si>
  <si>
    <t>Yadkin-NC50</t>
  </si>
  <si>
    <t>Yancey-NC50</t>
  </si>
  <si>
    <t>Adams-ND50</t>
  </si>
  <si>
    <t>Barnes-ND50</t>
  </si>
  <si>
    <t>Benson-ND50</t>
  </si>
  <si>
    <t>Billings-ND50</t>
  </si>
  <si>
    <t>Bottineau-ND50</t>
  </si>
  <si>
    <t>Bowman-ND50</t>
  </si>
  <si>
    <t>Burke-ND50</t>
  </si>
  <si>
    <t>Burleigh-ND50</t>
  </si>
  <si>
    <t>Cass-ND50</t>
  </si>
  <si>
    <t>Cavalier-ND50</t>
  </si>
  <si>
    <t>Dickey-ND50</t>
  </si>
  <si>
    <t>Divide-ND50</t>
  </si>
  <si>
    <t>Dunn-ND50</t>
  </si>
  <si>
    <t>Eddy-ND50</t>
  </si>
  <si>
    <t>Emmons-ND50</t>
  </si>
  <si>
    <t>Foster-ND50</t>
  </si>
  <si>
    <t>Golden Valley-ND50</t>
  </si>
  <si>
    <t>Grand Forks-ND50</t>
  </si>
  <si>
    <t>Grant-ND50</t>
  </si>
  <si>
    <t>Griggs-ND50</t>
  </si>
  <si>
    <t>Hettinger-ND50</t>
  </si>
  <si>
    <t>Kidder-ND50</t>
  </si>
  <si>
    <t>LaMoure-ND50</t>
  </si>
  <si>
    <t>Logan-ND50</t>
  </si>
  <si>
    <t>McHenry-ND50</t>
  </si>
  <si>
    <t>McIntosh-ND50</t>
  </si>
  <si>
    <t>McKenzie-ND50</t>
  </si>
  <si>
    <t>McLean-ND50</t>
  </si>
  <si>
    <t>Mercer-ND50</t>
  </si>
  <si>
    <t>Morton-ND50</t>
  </si>
  <si>
    <t>Mountrail-ND50</t>
  </si>
  <si>
    <t>Nelson-ND50</t>
  </si>
  <si>
    <t>Oliver-ND50</t>
  </si>
  <si>
    <t>Pembina-ND50</t>
  </si>
  <si>
    <t>Pierce-ND50</t>
  </si>
  <si>
    <t>Ramsey-ND50</t>
  </si>
  <si>
    <t>Ransom-ND50</t>
  </si>
  <si>
    <t>Renville-ND50</t>
  </si>
  <si>
    <t>Richland-ND50</t>
  </si>
  <si>
    <t>Rolette-ND50</t>
  </si>
  <si>
    <t>Sargent-ND50</t>
  </si>
  <si>
    <t>Sheridan-ND50</t>
  </si>
  <si>
    <t>Sioux-ND50</t>
  </si>
  <si>
    <t>Slope-ND50</t>
  </si>
  <si>
    <t>Stark-ND50</t>
  </si>
  <si>
    <t>Steele-ND50</t>
  </si>
  <si>
    <t>Stutsman-ND50</t>
  </si>
  <si>
    <t>Towner-ND50</t>
  </si>
  <si>
    <t>Traill-ND50</t>
  </si>
  <si>
    <t>Walsh-ND50</t>
  </si>
  <si>
    <t>Ward-ND50</t>
  </si>
  <si>
    <t>Wells-ND50</t>
  </si>
  <si>
    <t>Williams-ND50</t>
  </si>
  <si>
    <t>Adams-OH50</t>
  </si>
  <si>
    <t>Allen-OH50</t>
  </si>
  <si>
    <t>Ashland-OH50</t>
  </si>
  <si>
    <t>Ashtabula-OH50</t>
  </si>
  <si>
    <t>Athens-OH50</t>
  </si>
  <si>
    <t>Auglaize-OH50</t>
  </si>
  <si>
    <t>Belmont-OH50</t>
  </si>
  <si>
    <t>Brown-OH50</t>
  </si>
  <si>
    <t>Butler-OH50</t>
  </si>
  <si>
    <t>Carroll-OH50</t>
  </si>
  <si>
    <t>Champaign-OH50</t>
  </si>
  <si>
    <t>Clark-OH50</t>
  </si>
  <si>
    <t>Clermont-OH50</t>
  </si>
  <si>
    <t>Clinton-OH50</t>
  </si>
  <si>
    <t>Columbiana-OH50</t>
  </si>
  <si>
    <t>Coshocton-OH50</t>
  </si>
  <si>
    <t>Crawford-OH50</t>
  </si>
  <si>
    <t>Cuyahoga-OH50</t>
  </si>
  <si>
    <t>Darke-OH50</t>
  </si>
  <si>
    <t>Defiance-OH50</t>
  </si>
  <si>
    <t>Delaware-OH50</t>
  </si>
  <si>
    <t>Erie-OH50</t>
  </si>
  <si>
    <t>Fairfield-OH50</t>
  </si>
  <si>
    <t>Fayette-OH50</t>
  </si>
  <si>
    <t>Franklin-OH50</t>
  </si>
  <si>
    <t>Fulton-OH50</t>
  </si>
  <si>
    <t>Gallia-OH50</t>
  </si>
  <si>
    <t>Geauga-OH50</t>
  </si>
  <si>
    <t>Greene-OH50</t>
  </si>
  <si>
    <t>Guernsey-OH50</t>
  </si>
  <si>
    <t>Hamilton-OH50</t>
  </si>
  <si>
    <t>Hancock-OH50</t>
  </si>
  <si>
    <t>Hardin-OH50</t>
  </si>
  <si>
    <t>Harrison-OH50</t>
  </si>
  <si>
    <t>Henry-OH50</t>
  </si>
  <si>
    <t>Highland-OH50</t>
  </si>
  <si>
    <t>Hocking-OH50</t>
  </si>
  <si>
    <t>Holmes-OH50</t>
  </si>
  <si>
    <t>Huron-OH50</t>
  </si>
  <si>
    <t>Jackson-OH50</t>
  </si>
  <si>
    <t>Jefferson-OH50</t>
  </si>
  <si>
    <t>Knox-OH50</t>
  </si>
  <si>
    <t>Lake-OH50</t>
  </si>
  <si>
    <t>Lawrence-OH50</t>
  </si>
  <si>
    <t>Licking-OH50</t>
  </si>
  <si>
    <t>Logan-OH50</t>
  </si>
  <si>
    <t>Lorain-OH50</t>
  </si>
  <si>
    <t>Lucas-OH50</t>
  </si>
  <si>
    <t>Madison-OH50</t>
  </si>
  <si>
    <t>Mahoning-OH50</t>
  </si>
  <si>
    <t>Marion-OH50</t>
  </si>
  <si>
    <t>Medina-OH50</t>
  </si>
  <si>
    <t>Meigs-OH50</t>
  </si>
  <si>
    <t>Mercer-OH50</t>
  </si>
  <si>
    <t>Miami-OH50</t>
  </si>
  <si>
    <t>Monroe-OH50</t>
  </si>
  <si>
    <t>Montgomery-OH50</t>
  </si>
  <si>
    <t>Morgan-OH50</t>
  </si>
  <si>
    <t>Morrow-OH50</t>
  </si>
  <si>
    <t>Muskingum-OH50</t>
  </si>
  <si>
    <t>Noble-OH50</t>
  </si>
  <si>
    <t>Ottawa-OH50</t>
  </si>
  <si>
    <t>Paulding-OH50</t>
  </si>
  <si>
    <t>Perry-OH50</t>
  </si>
  <si>
    <t>Pickaway-OH50</t>
  </si>
  <si>
    <t>Pike-OH50</t>
  </si>
  <si>
    <t>Portage-OH50</t>
  </si>
  <si>
    <t>Preble-OH50</t>
  </si>
  <si>
    <t>Putnam-OH50</t>
  </si>
  <si>
    <t>Richland-OH50</t>
  </si>
  <si>
    <t>Ross-OH50</t>
  </si>
  <si>
    <t>Sandusky-OH50</t>
  </si>
  <si>
    <t>Scioto-OH50</t>
  </si>
  <si>
    <t>Seneca-OH50</t>
  </si>
  <si>
    <t>Shelby-OH50</t>
  </si>
  <si>
    <t>Stark-OH50</t>
  </si>
  <si>
    <t>Summit-OH50</t>
  </si>
  <si>
    <t>Trumbull-OH50</t>
  </si>
  <si>
    <t>Tuscarawas-OH50</t>
  </si>
  <si>
    <t>Union-OH50</t>
  </si>
  <si>
    <t>Van Wert-OH50</t>
  </si>
  <si>
    <t>Vinton-OH50</t>
  </si>
  <si>
    <t>Warren-OH50</t>
  </si>
  <si>
    <t>Washington-OH50</t>
  </si>
  <si>
    <t>Wayne-OH50</t>
  </si>
  <si>
    <t>Williams-OH50</t>
  </si>
  <si>
    <t>Wood-OH50</t>
  </si>
  <si>
    <t>Wyandot-OH50</t>
  </si>
  <si>
    <t>Adair-OK50</t>
  </si>
  <si>
    <t>Alfalfa-OK50</t>
  </si>
  <si>
    <t>Atoka-OK50</t>
  </si>
  <si>
    <t>Beaver-OK50</t>
  </si>
  <si>
    <t>Beckham-OK50</t>
  </si>
  <si>
    <t>Blaine-OK50</t>
  </si>
  <si>
    <t>Bryan-OK50</t>
  </si>
  <si>
    <t>Caddo-OK50</t>
  </si>
  <si>
    <t>Canadian-OK50</t>
  </si>
  <si>
    <t>Carter-OK50</t>
  </si>
  <si>
    <t>Cherokee-OK50</t>
  </si>
  <si>
    <t>Choctaw-OK50</t>
  </si>
  <si>
    <t>Cimarron-OK50</t>
  </si>
  <si>
    <t>Cleveland-OK50</t>
  </si>
  <si>
    <t>Coal-OK50</t>
  </si>
  <si>
    <t>Comanche-OK50</t>
  </si>
  <si>
    <t>Cotton-OK50</t>
  </si>
  <si>
    <t>Craig-OK50</t>
  </si>
  <si>
    <t>Creek-OK50</t>
  </si>
  <si>
    <t>Custer-OK50</t>
  </si>
  <si>
    <t>Delaware-OK50</t>
  </si>
  <si>
    <t>Dewey-OK50</t>
  </si>
  <si>
    <t>Ellis-OK50</t>
  </si>
  <si>
    <t>Garfield-OK50</t>
  </si>
  <si>
    <t>Garvin-OK50</t>
  </si>
  <si>
    <t>Grady-OK50</t>
  </si>
  <si>
    <t>Grant-OK50</t>
  </si>
  <si>
    <t>Greer-OK50</t>
  </si>
  <si>
    <t>Harmon-OK50</t>
  </si>
  <si>
    <t>Harper-OK50</t>
  </si>
  <si>
    <t>Haskell-OK50</t>
  </si>
  <si>
    <t>Hughes-OK50</t>
  </si>
  <si>
    <t>Jackson-OK50</t>
  </si>
  <si>
    <t>Jefferson-OK50</t>
  </si>
  <si>
    <t>Johnston-OK50</t>
  </si>
  <si>
    <t>Kay-OK50</t>
  </si>
  <si>
    <t>Kingfisher-OK50</t>
  </si>
  <si>
    <t>Kiowa-OK50</t>
  </si>
  <si>
    <t>Latimer-OK50</t>
  </si>
  <si>
    <t>Le Flore-OK50</t>
  </si>
  <si>
    <t>Lincoln-OK50</t>
  </si>
  <si>
    <t>Logan-OK50</t>
  </si>
  <si>
    <t>Love-OK50</t>
  </si>
  <si>
    <t>McClain-OK50</t>
  </si>
  <si>
    <t>McCurtain-OK50</t>
  </si>
  <si>
    <t>McIntosh-OK50</t>
  </si>
  <si>
    <t>Major-OK50</t>
  </si>
  <si>
    <t>Marshall-OK50</t>
  </si>
  <si>
    <t>Mayes-OK50</t>
  </si>
  <si>
    <t>Murray-OK50</t>
  </si>
  <si>
    <t>Muskogee-OK50</t>
  </si>
  <si>
    <t>Noble-OK50</t>
  </si>
  <si>
    <t>Nowata-OK50</t>
  </si>
  <si>
    <t>Okfuskee-OK50</t>
  </si>
  <si>
    <t>Oklahoma-OK50</t>
  </si>
  <si>
    <t>Okmulgee-OK50</t>
  </si>
  <si>
    <t>Osage-OK50</t>
  </si>
  <si>
    <t>Ottawa-OK50</t>
  </si>
  <si>
    <t>Pawnee-OK50</t>
  </si>
  <si>
    <t>Payne-OK50</t>
  </si>
  <si>
    <t>Pittsburg-OK50</t>
  </si>
  <si>
    <t>Pontotoc-OK50</t>
  </si>
  <si>
    <t>Pottawatomie-OK50</t>
  </si>
  <si>
    <t>Pushmataha-OK50</t>
  </si>
  <si>
    <t>Roger Mills-OK50</t>
  </si>
  <si>
    <t>Rogers-OK50</t>
  </si>
  <si>
    <t>Seminole-OK50</t>
  </si>
  <si>
    <t>Sequoyah-OK50</t>
  </si>
  <si>
    <t>Stephens-OK50</t>
  </si>
  <si>
    <t>Texas-OK50</t>
  </si>
  <si>
    <t>Tillman-OK50</t>
  </si>
  <si>
    <t>Tulsa-OK50</t>
  </si>
  <si>
    <t>Wagoner-OK50</t>
  </si>
  <si>
    <t>Washington-OK50</t>
  </si>
  <si>
    <t>Washita-OK50</t>
  </si>
  <si>
    <t>Woods-OK50</t>
  </si>
  <si>
    <t>Woodward-OK50</t>
  </si>
  <si>
    <t>Baker-OR50</t>
  </si>
  <si>
    <t>Benton-OR50</t>
  </si>
  <si>
    <t>Clackamas-OR50</t>
  </si>
  <si>
    <t>Clatsop-OR50</t>
  </si>
  <si>
    <t>Columbia-OR50</t>
  </si>
  <si>
    <t>Coos-OR50</t>
  </si>
  <si>
    <t>Crook-OR50</t>
  </si>
  <si>
    <t>Curry-OR50</t>
  </si>
  <si>
    <t>Deschutes-OR50</t>
  </si>
  <si>
    <t>Douglas-OR50</t>
  </si>
  <si>
    <t>Gilliam-OR50</t>
  </si>
  <si>
    <t>Grant-OR50</t>
  </si>
  <si>
    <t>Harney-OR50</t>
  </si>
  <si>
    <t>Hood River-OR50</t>
  </si>
  <si>
    <t>Jackson-OR50</t>
  </si>
  <si>
    <t>Jefferson-OR50</t>
  </si>
  <si>
    <t>Josephine-OR50</t>
  </si>
  <si>
    <t>Klamath-OR50</t>
  </si>
  <si>
    <t>Lake-OR50</t>
  </si>
  <si>
    <t>Lane-OR50</t>
  </si>
  <si>
    <t>Lincoln-OR50</t>
  </si>
  <si>
    <t>Linn-OR50</t>
  </si>
  <si>
    <t>Malheur-OR50</t>
  </si>
  <si>
    <t>Marion-OR50</t>
  </si>
  <si>
    <t>Morrow-OR50</t>
  </si>
  <si>
    <t>Multnomah-OR50</t>
  </si>
  <si>
    <t>Polk-OR50</t>
  </si>
  <si>
    <t>Sherman-OR50</t>
  </si>
  <si>
    <t>Tillamook-OR50</t>
  </si>
  <si>
    <t>Umatilla-OR50</t>
  </si>
  <si>
    <t>Union-OR50</t>
  </si>
  <si>
    <t>Wallowa-OR50</t>
  </si>
  <si>
    <t>Wasco-OR50</t>
  </si>
  <si>
    <t>Washington-OR50</t>
  </si>
  <si>
    <t>Wheeler-OR50</t>
  </si>
  <si>
    <t>Yamhill-OR50</t>
  </si>
  <si>
    <t>Adams-PA50</t>
  </si>
  <si>
    <t>Allegheny-PA50</t>
  </si>
  <si>
    <t>Armstrong-PA50</t>
  </si>
  <si>
    <t>Beaver-PA50</t>
  </si>
  <si>
    <t>Bedford-PA50</t>
  </si>
  <si>
    <t>Berks-PA50</t>
  </si>
  <si>
    <t>Blair-PA50</t>
  </si>
  <si>
    <t>Bradford-PA50</t>
  </si>
  <si>
    <t>Bucks-PA50</t>
  </si>
  <si>
    <t>Butler-PA50</t>
  </si>
  <si>
    <t>Cambria-PA50</t>
  </si>
  <si>
    <t>Cameron-PA50</t>
  </si>
  <si>
    <t>Carbon-PA50</t>
  </si>
  <si>
    <t>Centre-PA50</t>
  </si>
  <si>
    <t>Chester-PA50</t>
  </si>
  <si>
    <t>Clarion-PA50</t>
  </si>
  <si>
    <t>Clearfield-PA50</t>
  </si>
  <si>
    <t>Clinton-PA50</t>
  </si>
  <si>
    <t>Columbia-PA50</t>
  </si>
  <si>
    <t>Crawford-PA50</t>
  </si>
  <si>
    <t>Cumberland-PA50</t>
  </si>
  <si>
    <t>Dauphin-PA50</t>
  </si>
  <si>
    <t>Delaware-PA50</t>
  </si>
  <si>
    <t>Elk-PA50</t>
  </si>
  <si>
    <t>Erie-PA50</t>
  </si>
  <si>
    <t>Fayette-PA50</t>
  </si>
  <si>
    <t>Forest-PA50</t>
  </si>
  <si>
    <t>Franklin-PA50</t>
  </si>
  <si>
    <t>Fulton-PA50</t>
  </si>
  <si>
    <t>Greene-PA50</t>
  </si>
  <si>
    <t>Huntingdon-PA50</t>
  </si>
  <si>
    <t>Indiana-PA50</t>
  </si>
  <si>
    <t>Jefferson-PA50</t>
  </si>
  <si>
    <t>Juniata-PA50</t>
  </si>
  <si>
    <t>Lackawanna-PA50</t>
  </si>
  <si>
    <t>Lancaster-PA50</t>
  </si>
  <si>
    <t>Lawrence-PA50</t>
  </si>
  <si>
    <t>Lebanon-PA50</t>
  </si>
  <si>
    <t>Lehigh-PA50</t>
  </si>
  <si>
    <t>Luzerne-PA50</t>
  </si>
  <si>
    <t>Lycoming-PA50</t>
  </si>
  <si>
    <t>McKean-PA50</t>
  </si>
  <si>
    <t>Mercer-PA50</t>
  </si>
  <si>
    <t>Mifflin-PA50</t>
  </si>
  <si>
    <t>Monroe-PA50</t>
  </si>
  <si>
    <t>Montgomery-PA50</t>
  </si>
  <si>
    <t>Montour-PA50</t>
  </si>
  <si>
    <t>Northampton-PA50</t>
  </si>
  <si>
    <t>Northumberland-PA50</t>
  </si>
  <si>
    <t>Perry-PA50</t>
  </si>
  <si>
    <t>Philadelphia-PA50</t>
  </si>
  <si>
    <t>Pike-PA50</t>
  </si>
  <si>
    <t>Potter-PA50</t>
  </si>
  <si>
    <t>Schuylkill-PA50</t>
  </si>
  <si>
    <t>Snyder-PA50</t>
  </si>
  <si>
    <t>Somerset-PA50</t>
  </si>
  <si>
    <t>Sullivan-PA50</t>
  </si>
  <si>
    <t>Susquehanna-PA50</t>
  </si>
  <si>
    <t>Tioga-PA50</t>
  </si>
  <si>
    <t>Union-PA50</t>
  </si>
  <si>
    <t>Venango-PA50</t>
  </si>
  <si>
    <t>Warren-PA50</t>
  </si>
  <si>
    <t>Washington-PA50</t>
  </si>
  <si>
    <t>Wayne-PA50</t>
  </si>
  <si>
    <t>Westmoreland-PA50</t>
  </si>
  <si>
    <t>Wyoming-PA50</t>
  </si>
  <si>
    <t>York-PA50</t>
  </si>
  <si>
    <t>Bristol-Barrington town-RI50</t>
  </si>
  <si>
    <t>Bristol-Bristol town-RI50</t>
  </si>
  <si>
    <t>Bristol-Warren town-RI50</t>
  </si>
  <si>
    <t>Kent-Coventry town-RI50</t>
  </si>
  <si>
    <t>Kent-East Greenwich town-RI50</t>
  </si>
  <si>
    <t>Kent-Warwick city-RI50</t>
  </si>
  <si>
    <t>Kent-West Greenwich town-RI50</t>
  </si>
  <si>
    <t>Kent-West Warwick town-RI50</t>
  </si>
  <si>
    <t>Newport-Jamestown town-RI50</t>
  </si>
  <si>
    <t>Newport-Little Compton town-RI50</t>
  </si>
  <si>
    <t>Newport-Middletown town-RI50</t>
  </si>
  <si>
    <t>Newport-Newport city-RI50</t>
  </si>
  <si>
    <t>Newport-Portsmouth town-RI50</t>
  </si>
  <si>
    <t>Newport-Tiverton town-RI50</t>
  </si>
  <si>
    <t>Providence-Burrillville town-RI50</t>
  </si>
  <si>
    <t>Providence-Central Falls city-RI50</t>
  </si>
  <si>
    <t>Providence-Cranston city-RI50</t>
  </si>
  <si>
    <t>Providence-Cumberland town-RI50</t>
  </si>
  <si>
    <t>Providence-East Providence city-RI50</t>
  </si>
  <si>
    <t>Providence-Foster town-RI50</t>
  </si>
  <si>
    <t>Providence-Glocester town-RI50</t>
  </si>
  <si>
    <t>Providence-Johnston town-RI50</t>
  </si>
  <si>
    <t>Providence-Lincoln town-RI50</t>
  </si>
  <si>
    <t>Providence-North Providence town-RI50</t>
  </si>
  <si>
    <t>Providence-North Smithfield town-RI50</t>
  </si>
  <si>
    <t>Providence-Pawtucket city-RI50</t>
  </si>
  <si>
    <t>Providence-Providence city-RI50</t>
  </si>
  <si>
    <t>Providence-Scituate town-RI50</t>
  </si>
  <si>
    <t>Providence-Smithfield town-RI50</t>
  </si>
  <si>
    <t>Providence-Woonsocket city-RI50</t>
  </si>
  <si>
    <t>Washington-Charlestown town-RI50</t>
  </si>
  <si>
    <t>Washington-Exeter town-RI50</t>
  </si>
  <si>
    <t>Washington-Hopkinton town-RI50</t>
  </si>
  <si>
    <t>Washington-Narragansett town-RI50</t>
  </si>
  <si>
    <t>Washington-New Shoreham town-RI50</t>
  </si>
  <si>
    <t>Washington-North Kingstown town-RI50</t>
  </si>
  <si>
    <t>Washington-Richmond town-RI50</t>
  </si>
  <si>
    <t>Washington-South Kingstown town-RI50</t>
  </si>
  <si>
    <t>Washington-Westerly town-RI50</t>
  </si>
  <si>
    <t>Abbeville-SC50</t>
  </si>
  <si>
    <t>Aiken-SC50</t>
  </si>
  <si>
    <t>Allendale-SC50</t>
  </si>
  <si>
    <t>Anderson-SC50</t>
  </si>
  <si>
    <t>Bamberg-SC50</t>
  </si>
  <si>
    <t>Barnwell-SC50</t>
  </si>
  <si>
    <t>Beaufort-SC50</t>
  </si>
  <si>
    <t>Berkeley-SC50</t>
  </si>
  <si>
    <t>Calhoun-SC50</t>
  </si>
  <si>
    <t>Charleston-SC50</t>
  </si>
  <si>
    <t>Cherokee-SC50</t>
  </si>
  <si>
    <t>Chester-SC50</t>
  </si>
  <si>
    <t>Chesterfield-SC50</t>
  </si>
  <si>
    <t>Clarendon-SC50</t>
  </si>
  <si>
    <t>Colleton-SC50</t>
  </si>
  <si>
    <t>Darlington-SC50</t>
  </si>
  <si>
    <t>Dillon-SC50</t>
  </si>
  <si>
    <t>Dorchester-SC50</t>
  </si>
  <si>
    <t>Edgefield-SC50</t>
  </si>
  <si>
    <t>Fairfield-SC50</t>
  </si>
  <si>
    <t>Florence-SC50</t>
  </si>
  <si>
    <t>Georgetown-SC50</t>
  </si>
  <si>
    <t>Greenville-SC50</t>
  </si>
  <si>
    <t>Greenwood-SC50</t>
  </si>
  <si>
    <t>Hampton-SC50</t>
  </si>
  <si>
    <t>Horry-SC50</t>
  </si>
  <si>
    <t>Jasper-SC50</t>
  </si>
  <si>
    <t>Kershaw-SC50</t>
  </si>
  <si>
    <t>Lancaster-SC50</t>
  </si>
  <si>
    <t>Laurens-SC50</t>
  </si>
  <si>
    <t>Lee-SC50</t>
  </si>
  <si>
    <t>Lexington-SC50</t>
  </si>
  <si>
    <t>McCormick-SC50</t>
  </si>
  <si>
    <t>Marion-SC50</t>
  </si>
  <si>
    <t>Marlboro-SC50</t>
  </si>
  <si>
    <t>Newberry-SC50</t>
  </si>
  <si>
    <t>Oconee-SC50</t>
  </si>
  <si>
    <t>Orangeburg-SC50</t>
  </si>
  <si>
    <t>Pickens-SC50</t>
  </si>
  <si>
    <t>Richland-SC50</t>
  </si>
  <si>
    <t>Saluda-SC50</t>
  </si>
  <si>
    <t>Spartanburg-SC50</t>
  </si>
  <si>
    <t>Sumter-SC50</t>
  </si>
  <si>
    <t>Union-SC50</t>
  </si>
  <si>
    <t>Williamsburg-SC50</t>
  </si>
  <si>
    <t>York-SC50</t>
  </si>
  <si>
    <t>Aurora-SD50</t>
  </si>
  <si>
    <t>Beadle-SD50</t>
  </si>
  <si>
    <t>Bennett-SD50</t>
  </si>
  <si>
    <t>Bon Homme-SD50</t>
  </si>
  <si>
    <t>Brookings-SD50</t>
  </si>
  <si>
    <t>Brown-SD50</t>
  </si>
  <si>
    <t>Brule-SD50</t>
  </si>
  <si>
    <t>Buffalo-SD50</t>
  </si>
  <si>
    <t>Butte-SD50</t>
  </si>
  <si>
    <t>Campbell-SD50</t>
  </si>
  <si>
    <t>Charles Mix-SD50</t>
  </si>
  <si>
    <t>Clark-SD50</t>
  </si>
  <si>
    <t>Clay-SD50</t>
  </si>
  <si>
    <t>Codington-SD50</t>
  </si>
  <si>
    <t>Corson-SD50</t>
  </si>
  <si>
    <t>Custer-SD50</t>
  </si>
  <si>
    <t>Davison-SD50</t>
  </si>
  <si>
    <t>Day-SD50</t>
  </si>
  <si>
    <t>Deuel-SD50</t>
  </si>
  <si>
    <t>Dewey-SD50</t>
  </si>
  <si>
    <t>Douglas-SD50</t>
  </si>
  <si>
    <t>Edmunds-SD50</t>
  </si>
  <si>
    <t>Fall River-SD50</t>
  </si>
  <si>
    <t>Faulk-SD50</t>
  </si>
  <si>
    <t>Grant-SD50</t>
  </si>
  <si>
    <t>Gregory-SD50</t>
  </si>
  <si>
    <t>Haakon-SD50</t>
  </si>
  <si>
    <t>Hamlin-SD50</t>
  </si>
  <si>
    <t>Hand-SD50</t>
  </si>
  <si>
    <t>Hanson-SD50</t>
  </si>
  <si>
    <t>Harding-SD50</t>
  </si>
  <si>
    <t>Hughes-SD50</t>
  </si>
  <si>
    <t>Hutchinson-SD50</t>
  </si>
  <si>
    <t>Hyde-SD50</t>
  </si>
  <si>
    <t>Jackson-SD50</t>
  </si>
  <si>
    <t>Jerauld-SD50</t>
  </si>
  <si>
    <t>Jones-SD50</t>
  </si>
  <si>
    <t>Kingsbury-SD50</t>
  </si>
  <si>
    <t>Lake-SD50</t>
  </si>
  <si>
    <t>Lawrence-SD50</t>
  </si>
  <si>
    <t>Lincoln-SD50</t>
  </si>
  <si>
    <t>Lyman-SD50</t>
  </si>
  <si>
    <t>McCook-SD50</t>
  </si>
  <si>
    <t>McPherson-SD50</t>
  </si>
  <si>
    <t>Marshall-SD50</t>
  </si>
  <si>
    <t>Meade-SD50</t>
  </si>
  <si>
    <t>Mellette-SD50</t>
  </si>
  <si>
    <t>Miner-SD50</t>
  </si>
  <si>
    <t>Minnehaha-SD50</t>
  </si>
  <si>
    <t>Moody-SD50</t>
  </si>
  <si>
    <t>Oglala Lakota-SD50</t>
  </si>
  <si>
    <t>Pennington-SD50</t>
  </si>
  <si>
    <t>Perkins-SD50</t>
  </si>
  <si>
    <t>Potter-SD50</t>
  </si>
  <si>
    <t>Roberts-SD50</t>
  </si>
  <si>
    <t>Sanborn-SD50</t>
  </si>
  <si>
    <t>Spink-SD50</t>
  </si>
  <si>
    <t>Stanley-SD50</t>
  </si>
  <si>
    <t>Sully-SD50</t>
  </si>
  <si>
    <t>Todd-SD50</t>
  </si>
  <si>
    <t>Tripp-SD50</t>
  </si>
  <si>
    <t>Turner-SD50</t>
  </si>
  <si>
    <t>Union-SD50</t>
  </si>
  <si>
    <t>Walworth-SD50</t>
  </si>
  <si>
    <t>Yankton-SD50</t>
  </si>
  <si>
    <t>Ziebach-SD50</t>
  </si>
  <si>
    <t>Anderson-TN50</t>
  </si>
  <si>
    <t>Bedford-TN50</t>
  </si>
  <si>
    <t>Benton-TN50</t>
  </si>
  <si>
    <t>Bledsoe-TN50</t>
  </si>
  <si>
    <t>Blount-TN50</t>
  </si>
  <si>
    <t>Bradley-TN50</t>
  </si>
  <si>
    <t>Campbell-TN50</t>
  </si>
  <si>
    <t>Cannon-TN50</t>
  </si>
  <si>
    <t>Carroll-TN50</t>
  </si>
  <si>
    <t>Carter-TN50</t>
  </si>
  <si>
    <t>Cheatham-TN50</t>
  </si>
  <si>
    <t>Chester-TN50</t>
  </si>
  <si>
    <t>Claiborne-TN50</t>
  </si>
  <si>
    <t>Clay-TN50</t>
  </si>
  <si>
    <t>Cocke-TN50</t>
  </si>
  <si>
    <t>Coffee-TN50</t>
  </si>
  <si>
    <t>Crockett-TN50</t>
  </si>
  <si>
    <t>Cumberland-TN50</t>
  </si>
  <si>
    <t>Davidson-TN50</t>
  </si>
  <si>
    <t>Decatur-TN50</t>
  </si>
  <si>
    <t>DeKalb-TN50</t>
  </si>
  <si>
    <t>Dickson-TN50</t>
  </si>
  <si>
    <t>Dyer-TN50</t>
  </si>
  <si>
    <t>Fayette-TN50</t>
  </si>
  <si>
    <t>Fentress-TN50</t>
  </si>
  <si>
    <t>Franklin-TN50</t>
  </si>
  <si>
    <t>Gibson-TN50</t>
  </si>
  <si>
    <t>Giles-TN50</t>
  </si>
  <si>
    <t>Grainger-TN50</t>
  </si>
  <si>
    <t>Greene-TN50</t>
  </si>
  <si>
    <t>Grundy-TN50</t>
  </si>
  <si>
    <t>Hamblen-TN50</t>
  </si>
  <si>
    <t>Hamilton-TN50</t>
  </si>
  <si>
    <t>Hancock-TN50</t>
  </si>
  <si>
    <t>Hardeman-TN50</t>
  </si>
  <si>
    <t>Hardin-TN50</t>
  </si>
  <si>
    <t>Hawkins-TN50</t>
  </si>
  <si>
    <t>Haywood-TN50</t>
  </si>
  <si>
    <t>Henderson-TN50</t>
  </si>
  <si>
    <t>Henry-TN50</t>
  </si>
  <si>
    <t>Hickman-TN50</t>
  </si>
  <si>
    <t>Houston-TN50</t>
  </si>
  <si>
    <t>Humphreys-TN50</t>
  </si>
  <si>
    <t>Jackson-TN50</t>
  </si>
  <si>
    <t>Jefferson-TN50</t>
  </si>
  <si>
    <t>Johnson-TN50</t>
  </si>
  <si>
    <t>Knox-TN50</t>
  </si>
  <si>
    <t>Lake-TN50</t>
  </si>
  <si>
    <t>Lauderdale-TN50</t>
  </si>
  <si>
    <t>Lawrence-TN50</t>
  </si>
  <si>
    <t>Lewis-TN50</t>
  </si>
  <si>
    <t>Lincoln-TN50</t>
  </si>
  <si>
    <t>Loudon-TN50</t>
  </si>
  <si>
    <t>McMinn-TN50</t>
  </si>
  <si>
    <t>McNairy-TN50</t>
  </si>
  <si>
    <t>Macon-TN50</t>
  </si>
  <si>
    <t>Madison-TN50</t>
  </si>
  <si>
    <t>Marion-TN50</t>
  </si>
  <si>
    <t>Marshall-TN50</t>
  </si>
  <si>
    <t>Maury-TN50</t>
  </si>
  <si>
    <t>Meigs-TN50</t>
  </si>
  <si>
    <t>Monroe-TN50</t>
  </si>
  <si>
    <t>Montgomery-TN50</t>
  </si>
  <si>
    <t>Moore-TN50</t>
  </si>
  <si>
    <t>Morgan-TN50</t>
  </si>
  <si>
    <t>Obion-TN50</t>
  </si>
  <si>
    <t>Overton-TN50</t>
  </si>
  <si>
    <t>Perry-TN50</t>
  </si>
  <si>
    <t>Pickett-TN50</t>
  </si>
  <si>
    <t>Polk-TN50</t>
  </si>
  <si>
    <t>Putnam-TN50</t>
  </si>
  <si>
    <t>Rhea-TN50</t>
  </si>
  <si>
    <t>Roane-TN50</t>
  </si>
  <si>
    <t>Robertson-TN50</t>
  </si>
  <si>
    <t>Rutherford-TN50</t>
  </si>
  <si>
    <t>Scott-TN50</t>
  </si>
  <si>
    <t>Sequatchie-TN50</t>
  </si>
  <si>
    <t>Sevier-TN50</t>
  </si>
  <si>
    <t>Shelby-TN50</t>
  </si>
  <si>
    <t>Smith-TN50</t>
  </si>
  <si>
    <t>Stewart-TN50</t>
  </si>
  <si>
    <t>Sullivan-TN50</t>
  </si>
  <si>
    <t>Sumner-TN50</t>
  </si>
  <si>
    <t>Tipton-TN50</t>
  </si>
  <si>
    <t>Trousdale-TN50</t>
  </si>
  <si>
    <t>Unicoi-TN50</t>
  </si>
  <si>
    <t>Union-TN50</t>
  </si>
  <si>
    <t>Van Buren-TN50</t>
  </si>
  <si>
    <t>Warren-TN50</t>
  </si>
  <si>
    <t>Washington-TN50</t>
  </si>
  <si>
    <t>Wayne-TN50</t>
  </si>
  <si>
    <t>Weakley-TN50</t>
  </si>
  <si>
    <t>White-TN50</t>
  </si>
  <si>
    <t>Williamson-TN50</t>
  </si>
  <si>
    <t>Wilson-TN50</t>
  </si>
  <si>
    <t>Anderson-TX50</t>
  </si>
  <si>
    <t>Andrews-TX50</t>
  </si>
  <si>
    <t>Angelina-TX50</t>
  </si>
  <si>
    <t>Aransas-TX50</t>
  </si>
  <si>
    <t>Archer-TX50</t>
  </si>
  <si>
    <t>Armstrong-TX50</t>
  </si>
  <si>
    <t>Atascosa-TX50</t>
  </si>
  <si>
    <t>Austin-TX50</t>
  </si>
  <si>
    <t>Bailey-TX50</t>
  </si>
  <si>
    <t>Bandera-TX50</t>
  </si>
  <si>
    <t>Bastrop-TX50</t>
  </si>
  <si>
    <t>Baylor-TX50</t>
  </si>
  <si>
    <t>Bee-TX50</t>
  </si>
  <si>
    <t>Bell-TX50</t>
  </si>
  <si>
    <t>Bexar-TX50</t>
  </si>
  <si>
    <t>Blanco-TX50</t>
  </si>
  <si>
    <t>Borden-TX50</t>
  </si>
  <si>
    <t>Bosque-TX50</t>
  </si>
  <si>
    <t>Bowie-TX50</t>
  </si>
  <si>
    <t>Brazoria-TX50</t>
  </si>
  <si>
    <t>Brazos-TX50</t>
  </si>
  <si>
    <t>Brewster-TX50</t>
  </si>
  <si>
    <t>Briscoe-TX50</t>
  </si>
  <si>
    <t>Brooks-TX50</t>
  </si>
  <si>
    <t>Brown-TX50</t>
  </si>
  <si>
    <t>Burleson-TX50</t>
  </si>
  <si>
    <t>Burnet-TX50</t>
  </si>
  <si>
    <t>Caldwell-TX50</t>
  </si>
  <si>
    <t>Calhoun-TX50</t>
  </si>
  <si>
    <t>Callahan-TX50</t>
  </si>
  <si>
    <t>Cameron-TX50</t>
  </si>
  <si>
    <t>Camp-TX50</t>
  </si>
  <si>
    <t>Carson-TX50</t>
  </si>
  <si>
    <t>Cass-TX50</t>
  </si>
  <si>
    <t>Castro-TX50</t>
  </si>
  <si>
    <t>Chambers-TX50</t>
  </si>
  <si>
    <t>Cherokee-TX50</t>
  </si>
  <si>
    <t>Childress-TX50</t>
  </si>
  <si>
    <t>Clay-TX50</t>
  </si>
  <si>
    <t>Cochran-TX50</t>
  </si>
  <si>
    <t>Coke-TX50</t>
  </si>
  <si>
    <t>Coleman-TX50</t>
  </si>
  <si>
    <t>Collin-TX50</t>
  </si>
  <si>
    <t>Collingsworth-TX50</t>
  </si>
  <si>
    <t>Colorado-TX50</t>
  </si>
  <si>
    <t>Comal-TX50</t>
  </si>
  <si>
    <t>Comanche-TX50</t>
  </si>
  <si>
    <t>Concho-TX50</t>
  </si>
  <si>
    <t>Cooke-TX50</t>
  </si>
  <si>
    <t>Coryell-TX50</t>
  </si>
  <si>
    <t>Cottle-TX50</t>
  </si>
  <si>
    <t>Crane-TX50</t>
  </si>
  <si>
    <t>Crockett-TX50</t>
  </si>
  <si>
    <t>Crosby-TX50</t>
  </si>
  <si>
    <t>Culberson-TX50</t>
  </si>
  <si>
    <t>Dallam-TX50</t>
  </si>
  <si>
    <t>Dallas-TX50</t>
  </si>
  <si>
    <t>Dawson-TX50</t>
  </si>
  <si>
    <t>Deaf Smith-TX50</t>
  </si>
  <si>
    <t>Delta-TX50</t>
  </si>
  <si>
    <t>Denton-TX50</t>
  </si>
  <si>
    <t>DeWitt-TX50</t>
  </si>
  <si>
    <t>Dickens-TX50</t>
  </si>
  <si>
    <t>Dimmit-TX50</t>
  </si>
  <si>
    <t>Donley-TX50</t>
  </si>
  <si>
    <t>Duval-TX50</t>
  </si>
  <si>
    <t>Eastland-TX50</t>
  </si>
  <si>
    <t>Ector-TX50</t>
  </si>
  <si>
    <t>Edwards-TX50</t>
  </si>
  <si>
    <t>Ellis-TX50</t>
  </si>
  <si>
    <t>El Paso-TX50</t>
  </si>
  <si>
    <t>Erath-TX50</t>
  </si>
  <si>
    <t>Falls-TX50</t>
  </si>
  <si>
    <t>Fannin-TX50</t>
  </si>
  <si>
    <t>Fayette-TX50</t>
  </si>
  <si>
    <t>Fisher-TX50</t>
  </si>
  <si>
    <t>Floyd-TX50</t>
  </si>
  <si>
    <t>Foard-TX50</t>
  </si>
  <si>
    <t>Fort Bend-TX50</t>
  </si>
  <si>
    <t>Franklin-TX50</t>
  </si>
  <si>
    <t>Freestone-TX50</t>
  </si>
  <si>
    <t>Frio-TX50</t>
  </si>
  <si>
    <t>Gaines-TX50</t>
  </si>
  <si>
    <t>Galveston-TX50</t>
  </si>
  <si>
    <t>Garza-TX50</t>
  </si>
  <si>
    <t>Gillespie-TX50</t>
  </si>
  <si>
    <t>Glasscock-TX50</t>
  </si>
  <si>
    <t>Goliad-TX50</t>
  </si>
  <si>
    <t>Gonzales-TX50</t>
  </si>
  <si>
    <t>Gray-TX50</t>
  </si>
  <si>
    <t>Grayson-TX50</t>
  </si>
  <si>
    <t>Gregg-TX50</t>
  </si>
  <si>
    <t>Grimes-TX50</t>
  </si>
  <si>
    <t>Guadalupe-TX50</t>
  </si>
  <si>
    <t>Hale-TX50</t>
  </si>
  <si>
    <t>Hall-TX50</t>
  </si>
  <si>
    <t>Hamilton-TX50</t>
  </si>
  <si>
    <t>Hansford-TX50</t>
  </si>
  <si>
    <t>Hardeman-TX50</t>
  </si>
  <si>
    <t>Hardin-TX50</t>
  </si>
  <si>
    <t>Harris-TX50</t>
  </si>
  <si>
    <t>Harrison-TX50</t>
  </si>
  <si>
    <t>Hartley-TX50</t>
  </si>
  <si>
    <t>Haskell-TX50</t>
  </si>
  <si>
    <t>Hays-TX50</t>
  </si>
  <si>
    <t>Hemphill-TX50</t>
  </si>
  <si>
    <t>Henderson-TX50</t>
  </si>
  <si>
    <t>Hidalgo-TX50</t>
  </si>
  <si>
    <t>Hill-TX50</t>
  </si>
  <si>
    <t>Hockley-TX50</t>
  </si>
  <si>
    <t>Hood-TX50</t>
  </si>
  <si>
    <t>Hopkins-TX50</t>
  </si>
  <si>
    <t>Houston-TX50</t>
  </si>
  <si>
    <t>Howard-TX50</t>
  </si>
  <si>
    <t>Hudspeth-TX50</t>
  </si>
  <si>
    <t>Hunt-TX50</t>
  </si>
  <si>
    <t>Hutchinson-TX50</t>
  </si>
  <si>
    <t>Irion-TX50</t>
  </si>
  <si>
    <t>Jack-TX50</t>
  </si>
  <si>
    <t>Jackson-TX50</t>
  </si>
  <si>
    <t>Jasper-TX50</t>
  </si>
  <si>
    <t>Jeff Davis-TX50</t>
  </si>
  <si>
    <t>Jefferson-TX50</t>
  </si>
  <si>
    <t>Jim Hogg-TX50</t>
  </si>
  <si>
    <t>Jim Wells-TX50</t>
  </si>
  <si>
    <t>Johnson-TX50</t>
  </si>
  <si>
    <t>Jones-TX50</t>
  </si>
  <si>
    <t>Karnes-TX50</t>
  </si>
  <si>
    <t>Kaufman-TX50</t>
  </si>
  <si>
    <t>Kendall-TX50</t>
  </si>
  <si>
    <t>Kenedy-TX50</t>
  </si>
  <si>
    <t>Kent-TX50</t>
  </si>
  <si>
    <t>Kerr-TX50</t>
  </si>
  <si>
    <t>Kimble-TX50</t>
  </si>
  <si>
    <t>King-TX50</t>
  </si>
  <si>
    <t>Kinney-TX50</t>
  </si>
  <si>
    <t>Kleberg-TX50</t>
  </si>
  <si>
    <t>Knox-TX50</t>
  </si>
  <si>
    <t>Lamar-TX50</t>
  </si>
  <si>
    <t>Lamb-TX50</t>
  </si>
  <si>
    <t>Lampasas-TX50</t>
  </si>
  <si>
    <t>La Salle-TX50</t>
  </si>
  <si>
    <t>Lavaca-TX50</t>
  </si>
  <si>
    <t>Lee-TX50</t>
  </si>
  <si>
    <t>Leon-TX50</t>
  </si>
  <si>
    <t>Liberty-TX50</t>
  </si>
  <si>
    <t>Limestone-TX50</t>
  </si>
  <si>
    <t>Lipscomb-TX50</t>
  </si>
  <si>
    <t>Live Oak-TX50</t>
  </si>
  <si>
    <t>Llano-TX50</t>
  </si>
  <si>
    <t>Loving-TX50</t>
  </si>
  <si>
    <t>Lubbock-TX50</t>
  </si>
  <si>
    <t>Lynn-TX50</t>
  </si>
  <si>
    <t>McCulloch-TX50</t>
  </si>
  <si>
    <t>McLennan-TX50</t>
  </si>
  <si>
    <t>McMullen-TX50</t>
  </si>
  <si>
    <t>Madison-TX50</t>
  </si>
  <si>
    <t>Marion-TX50</t>
  </si>
  <si>
    <t>Martin-TX50</t>
  </si>
  <si>
    <t>Mason-TX50</t>
  </si>
  <si>
    <t>Matagorda-TX50</t>
  </si>
  <si>
    <t>Maverick-TX50</t>
  </si>
  <si>
    <t>Medina-TX50</t>
  </si>
  <si>
    <t>Menard-TX50</t>
  </si>
  <si>
    <t>Midland-TX50</t>
  </si>
  <si>
    <t>Milam-TX50</t>
  </si>
  <si>
    <t>Mills-TX50</t>
  </si>
  <si>
    <t>Mitchell-TX50</t>
  </si>
  <si>
    <t>Montague-TX50</t>
  </si>
  <si>
    <t>Montgomery-TX50</t>
  </si>
  <si>
    <t>Moore-TX50</t>
  </si>
  <si>
    <t>Morris-TX50</t>
  </si>
  <si>
    <t>Motley-TX50</t>
  </si>
  <si>
    <t>Nacogdoches-TX50</t>
  </si>
  <si>
    <t>Navarro-TX50</t>
  </si>
  <si>
    <t>Newton-TX50</t>
  </si>
  <si>
    <t>Nolan-TX50</t>
  </si>
  <si>
    <t>Nueces-TX50</t>
  </si>
  <si>
    <t>Ochiltree-TX50</t>
  </si>
  <si>
    <t>Oldham-TX50</t>
  </si>
  <si>
    <t>Orange-TX50</t>
  </si>
  <si>
    <t>Palo Pinto-TX50</t>
  </si>
  <si>
    <t>Panola-TX50</t>
  </si>
  <si>
    <t>Parker-TX50</t>
  </si>
  <si>
    <t>Parmer-TX50</t>
  </si>
  <si>
    <t>Pecos-TX50</t>
  </si>
  <si>
    <t>Polk-TX50</t>
  </si>
  <si>
    <t>Potter-TX50</t>
  </si>
  <si>
    <t>Presidio-TX50</t>
  </si>
  <si>
    <t>Rains-TX50</t>
  </si>
  <si>
    <t>Randall-TX50</t>
  </si>
  <si>
    <t>Reagan-TX50</t>
  </si>
  <si>
    <t>Real-TX50</t>
  </si>
  <si>
    <t>Red River-TX50</t>
  </si>
  <si>
    <t>Reeves-TX50</t>
  </si>
  <si>
    <t>Refugio-TX50</t>
  </si>
  <si>
    <t>Roberts-TX50</t>
  </si>
  <si>
    <t>Robertson-TX50</t>
  </si>
  <si>
    <t>Rockwall-TX50</t>
  </si>
  <si>
    <t>Runnels-TX50</t>
  </si>
  <si>
    <t>Rusk-TX50</t>
  </si>
  <si>
    <t>Sabine-TX50</t>
  </si>
  <si>
    <t>San Augustine-TX50</t>
  </si>
  <si>
    <t>San Jacinto-TX50</t>
  </si>
  <si>
    <t>San Patricio-TX50</t>
  </si>
  <si>
    <t>San Saba-TX50</t>
  </si>
  <si>
    <t>Schleicher-TX50</t>
  </si>
  <si>
    <t>Scurry-TX50</t>
  </si>
  <si>
    <t>Shackelford-TX50</t>
  </si>
  <si>
    <t>Shelby-TX50</t>
  </si>
  <si>
    <t>Sherman-TX50</t>
  </si>
  <si>
    <t>Smith-TX50</t>
  </si>
  <si>
    <t>Somervell-TX50</t>
  </si>
  <si>
    <t>Starr-TX50</t>
  </si>
  <si>
    <t>Stephens-TX50</t>
  </si>
  <si>
    <t>Sterling-TX50</t>
  </si>
  <si>
    <t>Stonewall-TX50</t>
  </si>
  <si>
    <t>Sutton-TX50</t>
  </si>
  <si>
    <t>Swisher-TX50</t>
  </si>
  <si>
    <t>Tarrant-TX50</t>
  </si>
  <si>
    <t>Taylor-TX50</t>
  </si>
  <si>
    <t>Terrell-TX50</t>
  </si>
  <si>
    <t>Terry-TX50</t>
  </si>
  <si>
    <t>Throckmorton-TX50</t>
  </si>
  <si>
    <t>Titus-TX50</t>
  </si>
  <si>
    <t>Tom Green-TX50</t>
  </si>
  <si>
    <t>Travis-TX50</t>
  </si>
  <si>
    <t>Trinity-TX50</t>
  </si>
  <si>
    <t>Tyler-TX50</t>
  </si>
  <si>
    <t>Upshur-TX50</t>
  </si>
  <si>
    <t>Upton-TX50</t>
  </si>
  <si>
    <t>Uvalde-TX50</t>
  </si>
  <si>
    <t>Val Verde-TX50</t>
  </si>
  <si>
    <t>Van Zandt-TX50</t>
  </si>
  <si>
    <t>Victoria-TX50</t>
  </si>
  <si>
    <t>Walker-TX50</t>
  </si>
  <si>
    <t>Waller-TX50</t>
  </si>
  <si>
    <t>Ward-TX50</t>
  </si>
  <si>
    <t>Washington-TX50</t>
  </si>
  <si>
    <t>Webb-TX50</t>
  </si>
  <si>
    <t>Wharton-TX50</t>
  </si>
  <si>
    <t>Wheeler-TX50</t>
  </si>
  <si>
    <t>Wichita-TX50</t>
  </si>
  <si>
    <t>Wilbarger-TX50</t>
  </si>
  <si>
    <t>Willacy-TX50</t>
  </si>
  <si>
    <t>Williamson-TX50</t>
  </si>
  <si>
    <t>Wilson-TX50</t>
  </si>
  <si>
    <t>Winkler-TX50</t>
  </si>
  <si>
    <t>Wise-TX50</t>
  </si>
  <si>
    <t>Wood-TX50</t>
  </si>
  <si>
    <t>Yoakum-TX50</t>
  </si>
  <si>
    <t>Young-TX50</t>
  </si>
  <si>
    <t>Zapata-TX50</t>
  </si>
  <si>
    <t>Zavala-TX50</t>
  </si>
  <si>
    <t>Beaver-UT50</t>
  </si>
  <si>
    <t>Box Elder-UT50</t>
  </si>
  <si>
    <t>Cache-UT50</t>
  </si>
  <si>
    <t>Carbon-UT50</t>
  </si>
  <si>
    <t>Daggett-UT50</t>
  </si>
  <si>
    <t>Davis-UT50</t>
  </si>
  <si>
    <t>Duchesne-UT50</t>
  </si>
  <si>
    <t>Emery-UT50</t>
  </si>
  <si>
    <t>Garfield-UT50</t>
  </si>
  <si>
    <t>Grand-UT50</t>
  </si>
  <si>
    <t>Iron-UT50</t>
  </si>
  <si>
    <t>Juab-UT50</t>
  </si>
  <si>
    <t>Kane-UT50</t>
  </si>
  <si>
    <t>Millard-UT50</t>
  </si>
  <si>
    <t>Morgan-UT50</t>
  </si>
  <si>
    <t>Piute-UT50</t>
  </si>
  <si>
    <t>Rich-UT50</t>
  </si>
  <si>
    <t>Salt Lake-UT50</t>
  </si>
  <si>
    <t>San Juan-UT50</t>
  </si>
  <si>
    <t>Sanpete-UT50</t>
  </si>
  <si>
    <t>Sevier-UT50</t>
  </si>
  <si>
    <t>Summit-UT50</t>
  </si>
  <si>
    <t>Tooele-UT50</t>
  </si>
  <si>
    <t>Uintah-UT50</t>
  </si>
  <si>
    <t>Utah-UT50</t>
  </si>
  <si>
    <t>Wasatch-UT50</t>
  </si>
  <si>
    <t>Washington-UT50</t>
  </si>
  <si>
    <t>Wayne-UT50</t>
  </si>
  <si>
    <t>Weber-UT50</t>
  </si>
  <si>
    <t>Addison-Addison town-VT50</t>
  </si>
  <si>
    <t>Addison-Bridport town-VT50</t>
  </si>
  <si>
    <t>Addison-Bristol town-VT50</t>
  </si>
  <si>
    <t>Addison-Cornwall town-VT50</t>
  </si>
  <si>
    <t>Addison-Ferrisburgh town-VT50</t>
  </si>
  <si>
    <t>Addison-Goshen town-VT50</t>
  </si>
  <si>
    <t>Addison-Granville town-VT50</t>
  </si>
  <si>
    <t>Addison-Hancock town-VT50</t>
  </si>
  <si>
    <t>Addison-Leicester town-VT50</t>
  </si>
  <si>
    <t>Addison-Lincoln town-VT50</t>
  </si>
  <si>
    <t>Addison-Middlebury town-VT50</t>
  </si>
  <si>
    <t>Addison-Monkton town-VT50</t>
  </si>
  <si>
    <t>Addison-New Haven town-VT50</t>
  </si>
  <si>
    <t>Addison-Orwell town-VT50</t>
  </si>
  <si>
    <t>Addison-Panton town-VT50</t>
  </si>
  <si>
    <t>Addison-Ripton town-VT50</t>
  </si>
  <si>
    <t>Addison-Salisbury town-VT50</t>
  </si>
  <si>
    <t>Addison-Shoreham town-VT50</t>
  </si>
  <si>
    <t>Addison-Starksboro town-VT50</t>
  </si>
  <si>
    <t>Addison-Vergennes city-VT50</t>
  </si>
  <si>
    <t>Addison-Waltham town-VT50</t>
  </si>
  <si>
    <t>Addison-Weybridge town-VT50</t>
  </si>
  <si>
    <t>Addison-Whiting town-VT50</t>
  </si>
  <si>
    <t>Bennington-Arlington town-VT50</t>
  </si>
  <si>
    <t>Bennington-Bennington town-VT50</t>
  </si>
  <si>
    <t>Bennington-Dorset town-VT50</t>
  </si>
  <si>
    <t>Bennington-Glastenbury town-VT50</t>
  </si>
  <si>
    <t>Bennington-Landgrove town-VT50</t>
  </si>
  <si>
    <t>Bennington-Manchester town-VT50</t>
  </si>
  <si>
    <t>Bennington-Peru town-VT50</t>
  </si>
  <si>
    <t>Bennington-Pownal town-VT50</t>
  </si>
  <si>
    <t>Bennington-Readsboro town-VT50</t>
  </si>
  <si>
    <t>Bennington-Rupert town-VT50</t>
  </si>
  <si>
    <t>Bennington-Sandgate town-VT50</t>
  </si>
  <si>
    <t>Bennington-Searsburg town-VT50</t>
  </si>
  <si>
    <t>Bennington-Shaftsbury town-VT50</t>
  </si>
  <si>
    <t>Bennington-Stamford town-VT50</t>
  </si>
  <si>
    <t>Bennington-Sunderland town-VT50</t>
  </si>
  <si>
    <t>Bennington-Winhall town-VT50</t>
  </si>
  <si>
    <t>Bennington-Woodford town-VT50</t>
  </si>
  <si>
    <t>Caledonia-Barnet town-VT50</t>
  </si>
  <si>
    <t>Caledonia-Burke town-VT50</t>
  </si>
  <si>
    <t>Caledonia-Danville town-VT50</t>
  </si>
  <si>
    <t>Caledonia-Groton town-VT50</t>
  </si>
  <si>
    <t>Caledonia-Hardwick town-VT50</t>
  </si>
  <si>
    <t>Caledonia-Kirby town-VT50</t>
  </si>
  <si>
    <t>Caledonia-Lyndon town-VT50</t>
  </si>
  <si>
    <t>Caledonia-Newark town-VT50</t>
  </si>
  <si>
    <t>Caledonia-Peacham town-VT50</t>
  </si>
  <si>
    <t>Caledonia-Ryegate town-VT50</t>
  </si>
  <si>
    <t>Caledonia-Sheffield town-VT50</t>
  </si>
  <si>
    <t>Caledonia-St. Johnsbury town-VT50</t>
  </si>
  <si>
    <t>Caledonia-Stannard town-VT50</t>
  </si>
  <si>
    <t>Caledonia-Sutton town-VT50</t>
  </si>
  <si>
    <t>Caledonia-Walden town-VT50</t>
  </si>
  <si>
    <t>Caledonia-Waterford town-VT50</t>
  </si>
  <si>
    <t>Caledonia-Wheelock town-VT50</t>
  </si>
  <si>
    <t>Chittenden-Bolton town-VT50</t>
  </si>
  <si>
    <t>Chittenden-Buels gore-VT50</t>
  </si>
  <si>
    <t>Chittenden-Burlington city-VT50</t>
  </si>
  <si>
    <t>Chittenden-Charlotte town-VT50</t>
  </si>
  <si>
    <t>Chittenden-Colchester town-VT50</t>
  </si>
  <si>
    <t>Chittenden-Essex town-VT50</t>
  </si>
  <si>
    <t>Chittenden-Hinesburg town-VT50</t>
  </si>
  <si>
    <t>Chittenden-Huntington town-VT50</t>
  </si>
  <si>
    <t>Chittenden-Jericho town-VT50</t>
  </si>
  <si>
    <t>Chittenden-Milton town-VT50</t>
  </si>
  <si>
    <t>Chittenden-Richmond town-VT50</t>
  </si>
  <si>
    <t>Chittenden-Shelburne town-VT50</t>
  </si>
  <si>
    <t>Chittenden-South Burlington city-VT50</t>
  </si>
  <si>
    <t>Chittenden-St. George town-VT50</t>
  </si>
  <si>
    <t>Chittenden-Underhill town-VT50</t>
  </si>
  <si>
    <t>Chittenden-Westford town-VT50</t>
  </si>
  <si>
    <t>Chittenden-Williston town-VT50</t>
  </si>
  <si>
    <t>Chittenden-Winooski city-VT50</t>
  </si>
  <si>
    <t>Essex-Averill town-VT50</t>
  </si>
  <si>
    <t>Essex-Avery's gore-VT50</t>
  </si>
  <si>
    <t>Essex-Bloomfield town-VT50</t>
  </si>
  <si>
    <t>Essex-Brighton town-VT50</t>
  </si>
  <si>
    <t>Essex-Brunswick town-VT50</t>
  </si>
  <si>
    <t>Essex-Canaan town-VT50</t>
  </si>
  <si>
    <t>Essex-Concord town-VT50</t>
  </si>
  <si>
    <t>Essex-East Haven town-VT50</t>
  </si>
  <si>
    <t>Essex-Ferdinand town-VT50</t>
  </si>
  <si>
    <t>Essex-Granby town-VT50</t>
  </si>
  <si>
    <t>Essex-Guildhall town-VT50</t>
  </si>
  <si>
    <t>Essex-Lemington town-VT50</t>
  </si>
  <si>
    <t>Essex-Lewis town-VT50</t>
  </si>
  <si>
    <t>Essex-Lunenburg town-VT50</t>
  </si>
  <si>
    <t>Essex-Maidstone town-VT50</t>
  </si>
  <si>
    <t>Essex-Norton town-VT50</t>
  </si>
  <si>
    <t>Essex-Victory town-VT50</t>
  </si>
  <si>
    <t>Essex-Warner's grant-VT50</t>
  </si>
  <si>
    <t>Essex-Warren's gore-VT50</t>
  </si>
  <si>
    <t>Franklin-Bakersfield town-VT50</t>
  </si>
  <si>
    <t>Franklin-Berkshire town-VT50</t>
  </si>
  <si>
    <t>Franklin-Enosburgh town-VT50</t>
  </si>
  <si>
    <t>Franklin-Fairfax town-VT50</t>
  </si>
  <si>
    <t>Franklin-Fairfield town-VT50</t>
  </si>
  <si>
    <t>Franklin-Fletcher town-VT50</t>
  </si>
  <si>
    <t>Franklin-Franklin town-VT50</t>
  </si>
  <si>
    <t>Franklin-Georgia town-VT50</t>
  </si>
  <si>
    <t>Franklin-Highgate town-VT50</t>
  </si>
  <si>
    <t>Franklin-Montgomery town-VT50</t>
  </si>
  <si>
    <t>Franklin-Richford town-VT50</t>
  </si>
  <si>
    <t>Franklin-Sheldon town-VT50</t>
  </si>
  <si>
    <t>Franklin-St. Albans city-VT50</t>
  </si>
  <si>
    <t>Franklin-St. Albans town-VT50</t>
  </si>
  <si>
    <t>Franklin-Swanton town-VT50</t>
  </si>
  <si>
    <t>Grand Isle-Alburgh town-VT50</t>
  </si>
  <si>
    <t>Grand Isle-Grand Isle town-VT50</t>
  </si>
  <si>
    <t>Grand Isle-Isle La Motte town-VT50</t>
  </si>
  <si>
    <t>Grand Isle-North Hero town-VT50</t>
  </si>
  <si>
    <t>Grand Isle-South Hero town-VT50</t>
  </si>
  <si>
    <t>Lamoille-Belvidere town-VT50</t>
  </si>
  <si>
    <t>Lamoille-Cambridge town-VT50</t>
  </si>
  <si>
    <t>Lamoille-Eden town-VT50</t>
  </si>
  <si>
    <t>Lamoille-Elmore town-VT50</t>
  </si>
  <si>
    <t>Lamoille-Hyde Park town-VT50</t>
  </si>
  <si>
    <t>Lamoille-Johnson town-VT50</t>
  </si>
  <si>
    <t>Lamoille-Morristown town-VT50</t>
  </si>
  <si>
    <t>Lamoille-Stowe town-VT50</t>
  </si>
  <si>
    <t>Lamoille-Waterville town-VT50</t>
  </si>
  <si>
    <t>Lamoille-Wolcott town-VT50</t>
  </si>
  <si>
    <t>Orange-Bradford town-VT50</t>
  </si>
  <si>
    <t>Orange-Braintree town-VT50</t>
  </si>
  <si>
    <t>Orange-Brookfield town-VT50</t>
  </si>
  <si>
    <t>Orange-Chelsea town-VT50</t>
  </si>
  <si>
    <t>Orange-Corinth town-VT50</t>
  </si>
  <si>
    <t>Orange-Fairlee town-VT50</t>
  </si>
  <si>
    <t>Orange-Newbury town-VT50</t>
  </si>
  <si>
    <t>Orange-Orange town-VT50</t>
  </si>
  <si>
    <t>Orange-Randolph town-VT50</t>
  </si>
  <si>
    <t>Orange-Strafford town-VT50</t>
  </si>
  <si>
    <t>Orange-Thetford town-VT50</t>
  </si>
  <si>
    <t>Orange-Topsham town-VT50</t>
  </si>
  <si>
    <t>Orange-Tunbridge town-VT50</t>
  </si>
  <si>
    <t>Orange-Vershire town-VT50</t>
  </si>
  <si>
    <t>Orange-Washington town-VT50</t>
  </si>
  <si>
    <t>Orange-West Fairlee town-VT50</t>
  </si>
  <si>
    <t>Orange-Williamstown town-VT50</t>
  </si>
  <si>
    <t>Orleans-Albany town-VT50</t>
  </si>
  <si>
    <t>Orleans-Barton town-VT50</t>
  </si>
  <si>
    <t>Orleans-Brownington town-VT50</t>
  </si>
  <si>
    <t>Orleans-Charleston town-VT50</t>
  </si>
  <si>
    <t>Orleans-Coventry town-VT50</t>
  </si>
  <si>
    <t>Orleans-Craftsbury town-VT50</t>
  </si>
  <si>
    <t>Orleans-Derby town-VT50</t>
  </si>
  <si>
    <t>Orleans-Glover town-VT50</t>
  </si>
  <si>
    <t>Orleans-Greensboro town-VT50</t>
  </si>
  <si>
    <t>Orleans-Holland town-VT50</t>
  </si>
  <si>
    <t>Orleans-Irasburg town-VT50</t>
  </si>
  <si>
    <t>Orleans-Jay town-VT50</t>
  </si>
  <si>
    <t>Orleans-Lowell town-VT50</t>
  </si>
  <si>
    <t>Orleans-Morgan town-VT50</t>
  </si>
  <si>
    <t>Orleans-Newport city-VT50</t>
  </si>
  <si>
    <t>Orleans-Newport town-VT50</t>
  </si>
  <si>
    <t>Orleans-Troy town-VT50</t>
  </si>
  <si>
    <t>Orleans-Westfield town-VT50</t>
  </si>
  <si>
    <t>Orleans-Westmore town-VT50</t>
  </si>
  <si>
    <t>Rutland-Benson town-VT50</t>
  </si>
  <si>
    <t>Rutland-Brandon town-VT50</t>
  </si>
  <si>
    <t>Rutland-Castleton town-VT50</t>
  </si>
  <si>
    <t>Rutland-Chittenden town-VT50</t>
  </si>
  <si>
    <t>Rutland-Clarendon town-VT50</t>
  </si>
  <si>
    <t>Rutland-Danby town-VT50</t>
  </si>
  <si>
    <t>Rutland-Fair Haven town-VT50</t>
  </si>
  <si>
    <t>Rutland-Hubbardton town-VT50</t>
  </si>
  <si>
    <t>Rutland-Ira town-VT50</t>
  </si>
  <si>
    <t>Rutland-Killington town-VT50</t>
  </si>
  <si>
    <t>Rutland-Mendon town-VT50</t>
  </si>
  <si>
    <t>Rutland-Middletown Springs town-VT50</t>
  </si>
  <si>
    <t>Rutland-Mount Holly town-VT50</t>
  </si>
  <si>
    <t>Rutland-Mount Tabor town-VT50</t>
  </si>
  <si>
    <t>Rutland-Pawlet town-VT50</t>
  </si>
  <si>
    <t>Rutland-Pittsfield town-VT50</t>
  </si>
  <si>
    <t>Rutland-Pittsford town-VT50</t>
  </si>
  <si>
    <t>Rutland-Poultney town-VT50</t>
  </si>
  <si>
    <t>Rutland-Proctor town-VT50</t>
  </si>
  <si>
    <t>Rutland-Rutland city-VT50</t>
  </si>
  <si>
    <t>Rutland-Rutland town-VT50</t>
  </si>
  <si>
    <t>Rutland-Shrewsbury town-VT50</t>
  </si>
  <si>
    <t>Rutland-Sudbury town-VT50</t>
  </si>
  <si>
    <t>Rutland-Tinmouth town-VT50</t>
  </si>
  <si>
    <t>Rutland-Wallingford town-VT50</t>
  </si>
  <si>
    <t>Rutland-Wells town-VT50</t>
  </si>
  <si>
    <t>Rutland-West Haven town-VT50</t>
  </si>
  <si>
    <t>Rutland-West Rutland town-VT50</t>
  </si>
  <si>
    <t>Washington-Barre city-VT50</t>
  </si>
  <si>
    <t>Washington-Barre town-VT50</t>
  </si>
  <si>
    <t>Washington-Berlin town-VT50</t>
  </si>
  <si>
    <t>Washington-Cabot town-VT50</t>
  </si>
  <si>
    <t>Washington-Calais town-VT50</t>
  </si>
  <si>
    <t>Washington-Duxbury town-VT50</t>
  </si>
  <si>
    <t>Washington-East Montpelier town-VT50</t>
  </si>
  <si>
    <t>Washington-Fayston town-VT50</t>
  </si>
  <si>
    <t>Washington-Marshfield town-VT50</t>
  </si>
  <si>
    <t>Washington-Middlesex town-VT50</t>
  </si>
  <si>
    <t>Washington-Montpelier city-VT50</t>
  </si>
  <si>
    <t>Washington-Moretown town-VT50</t>
  </si>
  <si>
    <t>Washington-Northfield town-VT50</t>
  </si>
  <si>
    <t>Washington-Plainfield town-VT50</t>
  </si>
  <si>
    <t>Washington-Roxbury town-VT50</t>
  </si>
  <si>
    <t>Washington-Waitsfield town-VT50</t>
  </si>
  <si>
    <t>Washington-Warren town-VT50</t>
  </si>
  <si>
    <t>Washington-Waterbury town-VT50</t>
  </si>
  <si>
    <t>Washington-Woodbury town-VT50</t>
  </si>
  <si>
    <t>Washington-Worcester town-VT50</t>
  </si>
  <si>
    <t>Windham-Athens town-VT50</t>
  </si>
  <si>
    <t>Windham-Brattleboro town-VT50</t>
  </si>
  <si>
    <t>Windham-Brookline town-VT50</t>
  </si>
  <si>
    <t>Windham-Dover town-VT50</t>
  </si>
  <si>
    <t>Windham-Dummerston town-VT50</t>
  </si>
  <si>
    <t>Windham-Grafton town-VT50</t>
  </si>
  <si>
    <t>Windham-Guilford town-VT50</t>
  </si>
  <si>
    <t>Windham-Halifax town-VT50</t>
  </si>
  <si>
    <t>Windham-Jamaica town-VT50</t>
  </si>
  <si>
    <t>Windham-Londonderry town-VT50</t>
  </si>
  <si>
    <t>Windham-Marlboro town-VT50</t>
  </si>
  <si>
    <t>Windham-Newfane town-VT50</t>
  </si>
  <si>
    <t>Windham-Putney town-VT50</t>
  </si>
  <si>
    <t>Windham-Rockingham town-VT50</t>
  </si>
  <si>
    <t>Windham-Somerset town-VT50</t>
  </si>
  <si>
    <t>Windham-Stratton town-VT50</t>
  </si>
  <si>
    <t>Windham-Townshend town-VT50</t>
  </si>
  <si>
    <t>Windham-Vernon town-VT50</t>
  </si>
  <si>
    <t>Windham-Wardsboro town-VT50</t>
  </si>
  <si>
    <t>Windham-Westminster town-VT50</t>
  </si>
  <si>
    <t>Windham-Whitingham town-VT50</t>
  </si>
  <si>
    <t>Windham-Wilmington town-VT50</t>
  </si>
  <si>
    <t>Windham-Windham town-VT50</t>
  </si>
  <si>
    <t>Windsor-Andover town-VT50</t>
  </si>
  <si>
    <t>Windsor-Baltimore town-VT50</t>
  </si>
  <si>
    <t>Windsor-Barnard town-VT50</t>
  </si>
  <si>
    <t>Windsor-Bethel town-VT50</t>
  </si>
  <si>
    <t>Windsor-Bridgewater town-VT50</t>
  </si>
  <si>
    <t>Windsor-Cavendish town-VT50</t>
  </si>
  <si>
    <t>Windsor-Chester town-VT50</t>
  </si>
  <si>
    <t>Windsor-Hartford town-VT50</t>
  </si>
  <si>
    <t>Windsor-Hartland town-VT50</t>
  </si>
  <si>
    <t>Windsor-Ludlow town-VT50</t>
  </si>
  <si>
    <t>Windsor-Norwich town-VT50</t>
  </si>
  <si>
    <t>Windsor-Plymouth town-VT50</t>
  </si>
  <si>
    <t>Windsor-Pomfret town-VT50</t>
  </si>
  <si>
    <t>Windsor-Reading town-VT50</t>
  </si>
  <si>
    <t>Windsor-Rochester town-VT50</t>
  </si>
  <si>
    <t>Windsor-Royalton town-VT50</t>
  </si>
  <si>
    <t>Windsor-Sharon town-VT50</t>
  </si>
  <si>
    <t>Windsor-Springfield town-VT50</t>
  </si>
  <si>
    <t>Windsor-Stockbridge town-VT50</t>
  </si>
  <si>
    <t>Windsor-Weathersfield town-VT50</t>
  </si>
  <si>
    <t>Windsor-West Windsor town-VT50</t>
  </si>
  <si>
    <t>Windsor-Weston town-VT50</t>
  </si>
  <si>
    <t>Windsor-Windsor town-VT50</t>
  </si>
  <si>
    <t>Windsor-Woodstock town-VT50</t>
  </si>
  <si>
    <t>Accomack-VA50</t>
  </si>
  <si>
    <t>Albemarle-VA50</t>
  </si>
  <si>
    <t>Alleghany-VA50</t>
  </si>
  <si>
    <t>Amelia-VA50</t>
  </si>
  <si>
    <t>Amherst-VA50</t>
  </si>
  <si>
    <t>Appomattox-VA50</t>
  </si>
  <si>
    <t>Arlington-VA50</t>
  </si>
  <si>
    <t>Augusta-VA50</t>
  </si>
  <si>
    <t>Bath-VA50</t>
  </si>
  <si>
    <t>Bedford-VA50</t>
  </si>
  <si>
    <t>Bland-VA50</t>
  </si>
  <si>
    <t>Botetourt-VA50</t>
  </si>
  <si>
    <t>Brunswick-VA50</t>
  </si>
  <si>
    <t>Buchanan-VA50</t>
  </si>
  <si>
    <t>Buckingham-VA50</t>
  </si>
  <si>
    <t>Campbell-VA50</t>
  </si>
  <si>
    <t>Caroline-VA50</t>
  </si>
  <si>
    <t>Carroll-VA50</t>
  </si>
  <si>
    <t>Charles City-VA50</t>
  </si>
  <si>
    <t>Charlotte-VA50</t>
  </si>
  <si>
    <t>Chesterfield-VA50</t>
  </si>
  <si>
    <t>Clarke-VA50</t>
  </si>
  <si>
    <t>Craig-VA50</t>
  </si>
  <si>
    <t>Culpeper-VA50</t>
  </si>
  <si>
    <t>Cumberland-VA50</t>
  </si>
  <si>
    <t>Dickenson-VA50</t>
  </si>
  <si>
    <t>Dinwiddie-VA50</t>
  </si>
  <si>
    <t>Essex-VA50</t>
  </si>
  <si>
    <t>Fairfax-VA50</t>
  </si>
  <si>
    <t>Fauquier-VA50</t>
  </si>
  <si>
    <t>Floyd-VA50</t>
  </si>
  <si>
    <t>Fluvanna-VA50</t>
  </si>
  <si>
    <t>Franklin-VA50</t>
  </si>
  <si>
    <t>Frederick-VA50</t>
  </si>
  <si>
    <t>Giles-VA50</t>
  </si>
  <si>
    <t>Gloucester-VA50</t>
  </si>
  <si>
    <t>Goochland-VA50</t>
  </si>
  <si>
    <t>Grayson-VA50</t>
  </si>
  <si>
    <t>Greene-VA50</t>
  </si>
  <si>
    <t>Greensville-VA50</t>
  </si>
  <si>
    <t>Halifax-VA50</t>
  </si>
  <si>
    <t>Hanover-VA50</t>
  </si>
  <si>
    <t>Henrico-VA50</t>
  </si>
  <si>
    <t>Henry-VA50</t>
  </si>
  <si>
    <t>Highland-VA50</t>
  </si>
  <si>
    <t>Isle of Wight-VA50</t>
  </si>
  <si>
    <t>James City-VA50</t>
  </si>
  <si>
    <t>King and Queen-VA50</t>
  </si>
  <si>
    <t>King George-VA50</t>
  </si>
  <si>
    <t>King William-VA50</t>
  </si>
  <si>
    <t>Lancaster-VA50</t>
  </si>
  <si>
    <t>Lee-VA50</t>
  </si>
  <si>
    <t>Loudoun-VA50</t>
  </si>
  <si>
    <t>Louisa-VA50</t>
  </si>
  <si>
    <t>Lunenburg-VA50</t>
  </si>
  <si>
    <t>Madison-VA50</t>
  </si>
  <si>
    <t>Mathews-VA50</t>
  </si>
  <si>
    <t>Mecklenburg-VA50</t>
  </si>
  <si>
    <t>Middlesex-VA50</t>
  </si>
  <si>
    <t>Montgomery-VA50</t>
  </si>
  <si>
    <t>Nelson-VA50</t>
  </si>
  <si>
    <t>New Kent-VA50</t>
  </si>
  <si>
    <t>Northampton-VA50</t>
  </si>
  <si>
    <t>Northumberland-VA50</t>
  </si>
  <si>
    <t>Nottoway-VA50</t>
  </si>
  <si>
    <t>Orange-VA50</t>
  </si>
  <si>
    <t>Page-VA50</t>
  </si>
  <si>
    <t>Patrick-VA50</t>
  </si>
  <si>
    <t>Pittsylvania-VA50</t>
  </si>
  <si>
    <t>Powhatan-VA50</t>
  </si>
  <si>
    <t>Prince Edward-VA50</t>
  </si>
  <si>
    <t>Prince George-VA50</t>
  </si>
  <si>
    <t>Prince William-VA50</t>
  </si>
  <si>
    <t>Pulaski-VA50</t>
  </si>
  <si>
    <t>Rappahannock-VA50</t>
  </si>
  <si>
    <t>Richmond-VA50</t>
  </si>
  <si>
    <t>Roanoke-VA50</t>
  </si>
  <si>
    <t>Rockbridge-VA50</t>
  </si>
  <si>
    <t>Rockingham-VA50</t>
  </si>
  <si>
    <t>Russell-VA50</t>
  </si>
  <si>
    <t>Scott-VA50</t>
  </si>
  <si>
    <t>Shenandoah-VA50</t>
  </si>
  <si>
    <t>Smyth-VA50</t>
  </si>
  <si>
    <t>Southampton-VA50</t>
  </si>
  <si>
    <t>Spotsylvania-VA50</t>
  </si>
  <si>
    <t>Stafford-VA50</t>
  </si>
  <si>
    <t>Surry-VA50</t>
  </si>
  <si>
    <t>Sussex-VA50</t>
  </si>
  <si>
    <t>Tazewell-VA50</t>
  </si>
  <si>
    <t>Warren-VA50</t>
  </si>
  <si>
    <t>Washington-VA50</t>
  </si>
  <si>
    <t>Westmoreland-VA50</t>
  </si>
  <si>
    <t>Wise-VA50</t>
  </si>
  <si>
    <t>Wythe-VA50</t>
  </si>
  <si>
    <t>York-VA50</t>
  </si>
  <si>
    <t>Alexandria city-VA50</t>
  </si>
  <si>
    <t>Bristol city-VA50</t>
  </si>
  <si>
    <t>Buena Vista city-VA50</t>
  </si>
  <si>
    <t>Charlottesville city-VA50</t>
  </si>
  <si>
    <t>Chesapeake city-VA50</t>
  </si>
  <si>
    <t>Colonial Heights city-VA50</t>
  </si>
  <si>
    <t>Covington city-VA50</t>
  </si>
  <si>
    <t>Danville city-VA50</t>
  </si>
  <si>
    <t>Emporia city-VA50</t>
  </si>
  <si>
    <t>Fairfax city-VA50</t>
  </si>
  <si>
    <t>Falls Church city-VA50</t>
  </si>
  <si>
    <t>Franklin city-VA50</t>
  </si>
  <si>
    <t>Fredericksburg city-VA50</t>
  </si>
  <si>
    <t>Galax city-VA50</t>
  </si>
  <si>
    <t>Hampton city-VA50</t>
  </si>
  <si>
    <t>Harrisonburg city-VA50</t>
  </si>
  <si>
    <t>Hopewell city-VA50</t>
  </si>
  <si>
    <t>Lexington city-VA50</t>
  </si>
  <si>
    <t>Lynchburg city-VA50</t>
  </si>
  <si>
    <t>Manassas city-VA50</t>
  </si>
  <si>
    <t>Manassas Park city-VA50</t>
  </si>
  <si>
    <t>Martinsville city-VA50</t>
  </si>
  <si>
    <t>Newport News city-VA50</t>
  </si>
  <si>
    <t>Norfolk city-VA50</t>
  </si>
  <si>
    <t>Norton city-VA50</t>
  </si>
  <si>
    <t>Petersburg city-VA50</t>
  </si>
  <si>
    <t>Poquoson city-VA50</t>
  </si>
  <si>
    <t>Portsmouth city-VA50</t>
  </si>
  <si>
    <t>Radford city-VA50</t>
  </si>
  <si>
    <t>Richmond city-VA50</t>
  </si>
  <si>
    <t>Roanoke city-VA50</t>
  </si>
  <si>
    <t>Salem city-VA50</t>
  </si>
  <si>
    <t>Staunton city-VA50</t>
  </si>
  <si>
    <t>Suffolk city-VA50</t>
  </si>
  <si>
    <t>Virginia Beach city-VA50</t>
  </si>
  <si>
    <t>Waynesboro city-VA50</t>
  </si>
  <si>
    <t>Williamsburg city-VA50</t>
  </si>
  <si>
    <t>Winchester city-VA50</t>
  </si>
  <si>
    <t>Adams-WA50</t>
  </si>
  <si>
    <t>Asotin-WA50</t>
  </si>
  <si>
    <t>Benton-WA50</t>
  </si>
  <si>
    <t>Chelan-WA50</t>
  </si>
  <si>
    <t>Clallam-WA50</t>
  </si>
  <si>
    <t>Clark-WA50</t>
  </si>
  <si>
    <t>Columbia-WA50</t>
  </si>
  <si>
    <t>Cowlitz-WA50</t>
  </si>
  <si>
    <t>Douglas-WA50</t>
  </si>
  <si>
    <t>Ferry-WA50</t>
  </si>
  <si>
    <t>Franklin-WA50</t>
  </si>
  <si>
    <t>Garfield-WA50</t>
  </si>
  <si>
    <t>Grant-WA50</t>
  </si>
  <si>
    <t>Grays Harbor-WA50</t>
  </si>
  <si>
    <t>Island-WA50</t>
  </si>
  <si>
    <t>Jefferson-WA50</t>
  </si>
  <si>
    <t>King-WA50</t>
  </si>
  <si>
    <t>Kitsap-WA50</t>
  </si>
  <si>
    <t>Kittitas-WA50</t>
  </si>
  <si>
    <t>Klickitat-WA50</t>
  </si>
  <si>
    <t>Lewis-WA50</t>
  </si>
  <si>
    <t>Lincoln-WA50</t>
  </si>
  <si>
    <t>Mason-WA50</t>
  </si>
  <si>
    <t>Okanogan-WA50</t>
  </si>
  <si>
    <t>Pacific-WA50</t>
  </si>
  <si>
    <t>Pend Oreille-WA50</t>
  </si>
  <si>
    <t>Pierce-WA50</t>
  </si>
  <si>
    <t>San Juan-WA50</t>
  </si>
  <si>
    <t>Skagit-WA50</t>
  </si>
  <si>
    <t>Skamania-WA50</t>
  </si>
  <si>
    <t>Snohomish-WA50</t>
  </si>
  <si>
    <t>Spokane-WA50</t>
  </si>
  <si>
    <t>Stevens-WA50</t>
  </si>
  <si>
    <t>Thurston-WA50</t>
  </si>
  <si>
    <t>Wahkiakum-WA50</t>
  </si>
  <si>
    <t>Walla Walla-WA50</t>
  </si>
  <si>
    <t>Whatcom-WA50</t>
  </si>
  <si>
    <t>Whitman-WA50</t>
  </si>
  <si>
    <t>Yakima-WA50</t>
  </si>
  <si>
    <t>Barbour-WV50</t>
  </si>
  <si>
    <t>Berkeley-WV50</t>
  </si>
  <si>
    <t>Boone-WV50</t>
  </si>
  <si>
    <t>Braxton-WV50</t>
  </si>
  <si>
    <t>Brooke-WV50</t>
  </si>
  <si>
    <t>Cabell-WV50</t>
  </si>
  <si>
    <t>Calhoun-WV50</t>
  </si>
  <si>
    <t>Clay-WV50</t>
  </si>
  <si>
    <t>Doddridge-WV50</t>
  </si>
  <si>
    <t>Fayette-WV50</t>
  </si>
  <si>
    <t>Gilmer-WV50</t>
  </si>
  <si>
    <t>Grant-WV50</t>
  </si>
  <si>
    <t>Greenbrier-WV50</t>
  </si>
  <si>
    <t>Hampshire-WV50</t>
  </si>
  <si>
    <t>Hancock-WV50</t>
  </si>
  <si>
    <t>Hardy-WV50</t>
  </si>
  <si>
    <t>Harrison-WV50</t>
  </si>
  <si>
    <t>Jackson-WV50</t>
  </si>
  <si>
    <t>Jefferson-WV50</t>
  </si>
  <si>
    <t>Kanawha-WV50</t>
  </si>
  <si>
    <t>Lewis-WV50</t>
  </si>
  <si>
    <t>Lincoln-WV50</t>
  </si>
  <si>
    <t>Logan-WV50</t>
  </si>
  <si>
    <t>McDowell-WV50</t>
  </si>
  <si>
    <t>Marion-WV50</t>
  </si>
  <si>
    <t>Marshall-WV50</t>
  </si>
  <si>
    <t>Mason-WV50</t>
  </si>
  <si>
    <t>Mercer-WV50</t>
  </si>
  <si>
    <t>Mineral-WV50</t>
  </si>
  <si>
    <t>Mingo-WV50</t>
  </si>
  <si>
    <t>Monongalia-WV50</t>
  </si>
  <si>
    <t>Monroe-WV50</t>
  </si>
  <si>
    <t>Morgan-WV50</t>
  </si>
  <si>
    <t>Nicholas-WV50</t>
  </si>
  <si>
    <t>Ohio-WV50</t>
  </si>
  <si>
    <t>Pendleton-WV50</t>
  </si>
  <si>
    <t>Pleasants-WV50</t>
  </si>
  <si>
    <t>Pocahontas-WV50</t>
  </si>
  <si>
    <t>Preston-WV50</t>
  </si>
  <si>
    <t>Putnam-WV50</t>
  </si>
  <si>
    <t>Raleigh-WV50</t>
  </si>
  <si>
    <t>Randolph-WV50</t>
  </si>
  <si>
    <t>Ritchie-WV50</t>
  </si>
  <si>
    <t>Roane-WV50</t>
  </si>
  <si>
    <t>Summers-WV50</t>
  </si>
  <si>
    <t>Taylor-WV50</t>
  </si>
  <si>
    <t>Tucker-WV50</t>
  </si>
  <si>
    <t>Tyler-WV50</t>
  </si>
  <si>
    <t>Upshur-WV50</t>
  </si>
  <si>
    <t>Wayne-WV50</t>
  </si>
  <si>
    <t>Webster-WV50</t>
  </si>
  <si>
    <t>Wetzel-WV50</t>
  </si>
  <si>
    <t>Wirt-WV50</t>
  </si>
  <si>
    <t>Wood-WV50</t>
  </si>
  <si>
    <t>Wyoming-WV50</t>
  </si>
  <si>
    <t>Adams-WI50</t>
  </si>
  <si>
    <t>Ashland-WI50</t>
  </si>
  <si>
    <t>Barron-WI50</t>
  </si>
  <si>
    <t>Bayfield-WI50</t>
  </si>
  <si>
    <t>Brown-WI50</t>
  </si>
  <si>
    <t>Buffalo-WI50</t>
  </si>
  <si>
    <t>Burnett-WI50</t>
  </si>
  <si>
    <t>Calumet-WI50</t>
  </si>
  <si>
    <t>Chippewa-WI50</t>
  </si>
  <si>
    <t>Clark-WI50</t>
  </si>
  <si>
    <t>Columbia-WI50</t>
  </si>
  <si>
    <t>Crawford-WI50</t>
  </si>
  <si>
    <t>Dane-WI50</t>
  </si>
  <si>
    <t>Dodge-WI50</t>
  </si>
  <si>
    <t>Door-WI50</t>
  </si>
  <si>
    <t>Douglas-WI50</t>
  </si>
  <si>
    <t>Dunn-WI50</t>
  </si>
  <si>
    <t>Eau Claire-WI50</t>
  </si>
  <si>
    <t>Florence-WI50</t>
  </si>
  <si>
    <t>Fond du Lac-WI50</t>
  </si>
  <si>
    <t>Forest-WI50</t>
  </si>
  <si>
    <t>Grant-WI50</t>
  </si>
  <si>
    <t>Green-WI50</t>
  </si>
  <si>
    <t>Green Lake-WI50</t>
  </si>
  <si>
    <t>Iowa-WI50</t>
  </si>
  <si>
    <t>Iron-WI50</t>
  </si>
  <si>
    <t>Jackson-WI50</t>
  </si>
  <si>
    <t>Jefferson-WI50</t>
  </si>
  <si>
    <t>Juneau-WI50</t>
  </si>
  <si>
    <t>Kenosha-WI50</t>
  </si>
  <si>
    <t>Kewaunee-WI50</t>
  </si>
  <si>
    <t>La Crosse-WI50</t>
  </si>
  <si>
    <t>Lafayette-WI50</t>
  </si>
  <si>
    <t>Langlade-WI50</t>
  </si>
  <si>
    <t>Lincoln-WI50</t>
  </si>
  <si>
    <t>Manitowoc-WI50</t>
  </si>
  <si>
    <t>Marathon-WI50</t>
  </si>
  <si>
    <t>Marinette-WI50</t>
  </si>
  <si>
    <t>Marquette-WI50</t>
  </si>
  <si>
    <t>Menominee-WI50</t>
  </si>
  <si>
    <t>Milwaukee-WI50</t>
  </si>
  <si>
    <t>Monroe-WI50</t>
  </si>
  <si>
    <t>Oconto-WI50</t>
  </si>
  <si>
    <t>Oneida-WI50</t>
  </si>
  <si>
    <t>Outagamie-WI50</t>
  </si>
  <si>
    <t>Ozaukee-WI50</t>
  </si>
  <si>
    <t>Pepin-WI50</t>
  </si>
  <si>
    <t>Pierce-WI50</t>
  </si>
  <si>
    <t>Polk-WI50</t>
  </si>
  <si>
    <t>Portage-WI50</t>
  </si>
  <si>
    <t>Price-WI50</t>
  </si>
  <si>
    <t>Racine-WI50</t>
  </si>
  <si>
    <t>Richland-WI50</t>
  </si>
  <si>
    <t>Rock-WI50</t>
  </si>
  <si>
    <t>Rusk-WI50</t>
  </si>
  <si>
    <t>St. Croix-WI50</t>
  </si>
  <si>
    <t>Sauk-WI50</t>
  </si>
  <si>
    <t>Sawyer-WI50</t>
  </si>
  <si>
    <t>Shawano-WI50</t>
  </si>
  <si>
    <t>Sheboygan-WI50</t>
  </si>
  <si>
    <t>Taylor-WI50</t>
  </si>
  <si>
    <t>Trempealeau-WI50</t>
  </si>
  <si>
    <t>Vernon-WI50</t>
  </si>
  <si>
    <t>Vilas-WI50</t>
  </si>
  <si>
    <t>Walworth-WI50</t>
  </si>
  <si>
    <t>Washburn-WI50</t>
  </si>
  <si>
    <t>Washington-WI50</t>
  </si>
  <si>
    <t>Waukesha-WI50</t>
  </si>
  <si>
    <t>Waupaca-WI50</t>
  </si>
  <si>
    <t>Waushara-WI50</t>
  </si>
  <si>
    <t>Winnebago-WI50</t>
  </si>
  <si>
    <t>Wood-WI50</t>
  </si>
  <si>
    <t>Albany-WY50</t>
  </si>
  <si>
    <t>Big Horn-WY50</t>
  </si>
  <si>
    <t>Campbell-WY50</t>
  </si>
  <si>
    <t>Carbon-WY50</t>
  </si>
  <si>
    <t>Converse-WY50</t>
  </si>
  <si>
    <t>Crook-WY50</t>
  </si>
  <si>
    <t>Fremont-WY50</t>
  </si>
  <si>
    <t>Goshen-WY50</t>
  </si>
  <si>
    <t>Hot Springs-WY50</t>
  </si>
  <si>
    <t>Johnson-WY50</t>
  </si>
  <si>
    <t>Laramie-WY50</t>
  </si>
  <si>
    <t>Lincoln-WY50</t>
  </si>
  <si>
    <t>Natrona-WY50</t>
  </si>
  <si>
    <t>Niobrara-WY50</t>
  </si>
  <si>
    <t>Park-WY50</t>
  </si>
  <si>
    <t>Platte-WY50</t>
  </si>
  <si>
    <t>Sheridan-WY50</t>
  </si>
  <si>
    <t>Sublette-WY50</t>
  </si>
  <si>
    <t>Sweetwater-WY50</t>
  </si>
  <si>
    <t>Teton-WY50</t>
  </si>
  <si>
    <t>Uinta-WY50</t>
  </si>
  <si>
    <t>Washakie-WY50</t>
  </si>
  <si>
    <t>Weston-WY50</t>
  </si>
  <si>
    <t>American Samoa-AS50</t>
  </si>
  <si>
    <t>Guam-GU50</t>
  </si>
  <si>
    <t>Northern Mariana Islands-MP50</t>
  </si>
  <si>
    <t>Adjuntas Municipio-PR50</t>
  </si>
  <si>
    <t>Aguada Municipio-PR50</t>
  </si>
  <si>
    <t>Aguadilla Municipio-PR50</t>
  </si>
  <si>
    <t>Aguas Buenas Municipio-PR50</t>
  </si>
  <si>
    <t>Aibonito Municipio-PR50</t>
  </si>
  <si>
    <t>Añasco Municipio-PR50</t>
  </si>
  <si>
    <t>Arecibo Municipio-PR50</t>
  </si>
  <si>
    <t>Arroyo Municipio-PR50</t>
  </si>
  <si>
    <t>Barceloneta Municipio-PR50</t>
  </si>
  <si>
    <t>Barranquitas Municipio-PR50</t>
  </si>
  <si>
    <t>Bayamón Municipio-PR50</t>
  </si>
  <si>
    <t>Cabo Rojo Municipio-PR50</t>
  </si>
  <si>
    <t>Caguas Municipio-PR50</t>
  </si>
  <si>
    <t>Camuy Municipio-PR50</t>
  </si>
  <si>
    <t>Canóvanas Municipio-PR50</t>
  </si>
  <si>
    <t>Carolina Municipio-PR50</t>
  </si>
  <si>
    <t>Cataño Municipio-PR50</t>
  </si>
  <si>
    <t>Cayey Municipio-PR50</t>
  </si>
  <si>
    <t>Ceiba Municipio-PR50</t>
  </si>
  <si>
    <t>Ciales Municipio-PR50</t>
  </si>
  <si>
    <t>Cidra Municipio-PR50</t>
  </si>
  <si>
    <t>Coamo Municipio-PR50</t>
  </si>
  <si>
    <t>Comerío Municipio-PR50</t>
  </si>
  <si>
    <t>Corozal Municipio-PR50</t>
  </si>
  <si>
    <t>Culebra Municipio-PR50</t>
  </si>
  <si>
    <t>Dorado Municipio-PR50</t>
  </si>
  <si>
    <t>Fajardo Municipio-PR50</t>
  </si>
  <si>
    <t>Florida Municipio-PR50</t>
  </si>
  <si>
    <t>Guánica Municipio-PR50</t>
  </si>
  <si>
    <t>Guayama Municipio-PR50</t>
  </si>
  <si>
    <t>Guayanilla Municipio-PR50</t>
  </si>
  <si>
    <t>Guaynabo Municipio-PR50</t>
  </si>
  <si>
    <t>Gurabo Municipio-PR50</t>
  </si>
  <si>
    <t>Hatillo Municipio-PR50</t>
  </si>
  <si>
    <t>Hormigueros Municipio-PR50</t>
  </si>
  <si>
    <t>Humacao Municipio-PR50</t>
  </si>
  <si>
    <t>Isabela Municipio-PR50</t>
  </si>
  <si>
    <t>Jayuya Municipio-PR50</t>
  </si>
  <si>
    <t>Juana Díaz Municipio-PR50</t>
  </si>
  <si>
    <t>Juncos Municipio-PR50</t>
  </si>
  <si>
    <t>Lajas Municipio-PR50</t>
  </si>
  <si>
    <t>Lares Municipio-PR50</t>
  </si>
  <si>
    <t>Las Marías Municipio-PR50</t>
  </si>
  <si>
    <t>Las Piedras Municipio-PR50</t>
  </si>
  <si>
    <t>Loíza Municipio-PR50</t>
  </si>
  <si>
    <t>Luquillo Municipio-PR50</t>
  </si>
  <si>
    <t>Manatí Municipio-PR50</t>
  </si>
  <si>
    <t>Maricao Municipio-PR50</t>
  </si>
  <si>
    <t>Maunabo Municipio-PR50</t>
  </si>
  <si>
    <t>Mayagüez Municipio-PR50</t>
  </si>
  <si>
    <t>Moca Municipio-PR50</t>
  </si>
  <si>
    <t>Morovis Municipio-PR50</t>
  </si>
  <si>
    <t>Naguabo Municipio-PR50</t>
  </si>
  <si>
    <t>Naranjito Municipio-PR50</t>
  </si>
  <si>
    <t>Orocovis Municipio-PR50</t>
  </si>
  <si>
    <t>Patillas Municipio-PR50</t>
  </si>
  <si>
    <t>Peñuelas Municipio-PR50</t>
  </si>
  <si>
    <t>Ponce Municipio-PR50</t>
  </si>
  <si>
    <t>Quebradillas Municipio-PR50</t>
  </si>
  <si>
    <t>Rincón Municipio-PR50</t>
  </si>
  <si>
    <t>Río Grande Municipio-PR50</t>
  </si>
  <si>
    <t>Sabana Grande Municipio-PR50</t>
  </si>
  <si>
    <t>Salinas Municipio-PR50</t>
  </si>
  <si>
    <t>San Germán Municipio-PR50</t>
  </si>
  <si>
    <t>San Juan Municipio-PR50</t>
  </si>
  <si>
    <t>San Lorenzo Municipio-PR50</t>
  </si>
  <si>
    <t>San Sebastián Municipio-PR50</t>
  </si>
  <si>
    <t>Santa Isabel Municipio-PR50</t>
  </si>
  <si>
    <t>Toa Alta Municipio-PR50</t>
  </si>
  <si>
    <t>Toa Baja Municipio-PR50</t>
  </si>
  <si>
    <t>Trujillo Alto Municipio-PR50</t>
  </si>
  <si>
    <t>Utuado Municipio-PR50</t>
  </si>
  <si>
    <t>Vega Alta Municipio-PR50</t>
  </si>
  <si>
    <t>Vega Baja Municipio-PR50</t>
  </si>
  <si>
    <t>Vieques Municipio-PR50</t>
  </si>
  <si>
    <t>Villalba Municipio-PR50</t>
  </si>
  <si>
    <t>Yabucoa Municipio-PR50</t>
  </si>
  <si>
    <t>Yauco Municipio-PR50</t>
  </si>
  <si>
    <t>St. Croix-VI50</t>
  </si>
  <si>
    <t>St. John-VI50</t>
  </si>
  <si>
    <t>St. Thomas-VI50</t>
  </si>
  <si>
    <t>Autauga-AL60</t>
  </si>
  <si>
    <t>Baldwin-AL60</t>
  </si>
  <si>
    <t>Barbour-AL60</t>
  </si>
  <si>
    <t>Bibb-AL60</t>
  </si>
  <si>
    <t>Blount-AL60</t>
  </si>
  <si>
    <t>Bullock-AL60</t>
  </si>
  <si>
    <t>Butler-AL60</t>
  </si>
  <si>
    <t>Calhoun-AL60</t>
  </si>
  <si>
    <t>Chambers-AL60</t>
  </si>
  <si>
    <t>Cherokee-AL60</t>
  </si>
  <si>
    <t>Chilton-AL60</t>
  </si>
  <si>
    <t>Choctaw-AL60</t>
  </si>
  <si>
    <t>Clarke-AL60</t>
  </si>
  <si>
    <t>Clay-AL60</t>
  </si>
  <si>
    <t>Cleburne-AL60</t>
  </si>
  <si>
    <t>Coffee-AL60</t>
  </si>
  <si>
    <t>Colbert-AL60</t>
  </si>
  <si>
    <t>Conecuh-AL60</t>
  </si>
  <si>
    <t>Coosa-AL60</t>
  </si>
  <si>
    <t>Covington-AL60</t>
  </si>
  <si>
    <t>Crenshaw-AL60</t>
  </si>
  <si>
    <t>Cullman-AL60</t>
  </si>
  <si>
    <t>Dale-AL60</t>
  </si>
  <si>
    <t>Dallas-AL60</t>
  </si>
  <si>
    <t>DeKalb-AL60</t>
  </si>
  <si>
    <t>Elmore-AL60</t>
  </si>
  <si>
    <t>Escambia-AL60</t>
  </si>
  <si>
    <t>Etowah-AL60</t>
  </si>
  <si>
    <t>Fayette-AL60</t>
  </si>
  <si>
    <t>Franklin-AL60</t>
  </si>
  <si>
    <t>Geneva-AL60</t>
  </si>
  <si>
    <t>Greene-AL60</t>
  </si>
  <si>
    <t>Hale-AL60</t>
  </si>
  <si>
    <t>Henry-AL60</t>
  </si>
  <si>
    <t>Houston-AL60</t>
  </si>
  <si>
    <t>Jackson-AL60</t>
  </si>
  <si>
    <t>Jefferson-AL60</t>
  </si>
  <si>
    <t>Lamar-AL60</t>
  </si>
  <si>
    <t>Lauderdale-AL60</t>
  </si>
  <si>
    <t>Lawrence-AL60</t>
  </si>
  <si>
    <t>Lee-AL60</t>
  </si>
  <si>
    <t>Limestone-AL60</t>
  </si>
  <si>
    <t>Lowndes-AL60</t>
  </si>
  <si>
    <t>Macon-AL60</t>
  </si>
  <si>
    <t>Madison-AL60</t>
  </si>
  <si>
    <t>Marengo-AL60</t>
  </si>
  <si>
    <t>Marion-AL60</t>
  </si>
  <si>
    <t>Marshall-AL60</t>
  </si>
  <si>
    <t>Mobile-AL60</t>
  </si>
  <si>
    <t>Monroe-AL60</t>
  </si>
  <si>
    <t>Montgomery-AL60</t>
  </si>
  <si>
    <t>Morgan-AL60</t>
  </si>
  <si>
    <t>Perry-AL60</t>
  </si>
  <si>
    <t>Pickens-AL60</t>
  </si>
  <si>
    <t>Pike-AL60</t>
  </si>
  <si>
    <t>Randolph-AL60</t>
  </si>
  <si>
    <t>Russell-AL60</t>
  </si>
  <si>
    <t>St. Clair-AL60</t>
  </si>
  <si>
    <t>Shelby-AL60</t>
  </si>
  <si>
    <t>Sumter-AL60</t>
  </si>
  <si>
    <t>Talladega-AL60</t>
  </si>
  <si>
    <t>Tallapoosa-AL60</t>
  </si>
  <si>
    <t>Tuscaloosa-AL60</t>
  </si>
  <si>
    <t>Walker-AL60</t>
  </si>
  <si>
    <t>Washington-AL60</t>
  </si>
  <si>
    <t>Wilcox-AL60</t>
  </si>
  <si>
    <t>Winston-AL60</t>
  </si>
  <si>
    <t>Aleutians East Borough-AK60</t>
  </si>
  <si>
    <t>Aleutians West Census Area-AK60</t>
  </si>
  <si>
    <t>Anchorage Municipality-AK60</t>
  </si>
  <si>
    <t>Bethel Census Area-AK60</t>
  </si>
  <si>
    <t>Bristol Bay Borough-AK60</t>
  </si>
  <si>
    <t>Chugach Census Area-AK60</t>
  </si>
  <si>
    <t>Copper River Census Area-AK60</t>
  </si>
  <si>
    <t>Denali Borough-AK60</t>
  </si>
  <si>
    <t>Dillingham Census Area-AK60</t>
  </si>
  <si>
    <t>Fairbanks North Star Borough-AK60</t>
  </si>
  <si>
    <t>Haines Borough-AK60</t>
  </si>
  <si>
    <t>Hoonah-Angoon Census Area-AK60</t>
  </si>
  <si>
    <t>Juneau City and Borough-AK60</t>
  </si>
  <si>
    <t>Kenai Peninsula Borough-AK60</t>
  </si>
  <si>
    <t>Ketchikan Gateway Borough-AK60</t>
  </si>
  <si>
    <t>Kodiak Island Borough-AK60</t>
  </si>
  <si>
    <t>Kusilvak Census Area-AK60</t>
  </si>
  <si>
    <t>Lake and Peninsula Borough-AK60</t>
  </si>
  <si>
    <t>Matanuska-Susitna Borough-AK60</t>
  </si>
  <si>
    <t>Nome Census Area-AK60</t>
  </si>
  <si>
    <t>North Slope Borough-AK60</t>
  </si>
  <si>
    <t>Northwest Arctic Borough-AK60</t>
  </si>
  <si>
    <t>Petersburg Borough-AK60</t>
  </si>
  <si>
    <t>Prince of Wales-Hyder Census Area-AK60</t>
  </si>
  <si>
    <t>Sitka City and Borough-AK60</t>
  </si>
  <si>
    <t>Skagway Municipality-AK60</t>
  </si>
  <si>
    <t>Southeast Fairbanks Census Area-AK60</t>
  </si>
  <si>
    <t>Wrangell City and Borough-AK60</t>
  </si>
  <si>
    <t>Yakutat City and Borough-AK60</t>
  </si>
  <si>
    <t>Yukon-Koyukuk Census Area-AK60</t>
  </si>
  <si>
    <t>Apache-AZ60</t>
  </si>
  <si>
    <t>Cochise-AZ60</t>
  </si>
  <si>
    <t>Coconino-AZ60</t>
  </si>
  <si>
    <t>Gila-AZ60</t>
  </si>
  <si>
    <t>Graham-AZ60</t>
  </si>
  <si>
    <t>Greenlee-AZ60</t>
  </si>
  <si>
    <t>La Paz-AZ60</t>
  </si>
  <si>
    <t>Maricopa-AZ60</t>
  </si>
  <si>
    <t>Mohave-AZ60</t>
  </si>
  <si>
    <t>Navajo-AZ60</t>
  </si>
  <si>
    <t>Pima-AZ60</t>
  </si>
  <si>
    <t>Pinal-AZ60</t>
  </si>
  <si>
    <t>Santa Cruz-AZ60</t>
  </si>
  <si>
    <t>Yavapai-AZ60</t>
  </si>
  <si>
    <t>Yuma-AZ60</t>
  </si>
  <si>
    <t>Arkansas-AR60</t>
  </si>
  <si>
    <t>Ashley-AR60</t>
  </si>
  <si>
    <t>Baxter-AR60</t>
  </si>
  <si>
    <t>Benton-AR60</t>
  </si>
  <si>
    <t>Boone-AR60</t>
  </si>
  <si>
    <t>Bradley-AR60</t>
  </si>
  <si>
    <t>Calhoun-AR60</t>
  </si>
  <si>
    <t>Carroll-AR60</t>
  </si>
  <si>
    <t>Chicot-AR60</t>
  </si>
  <si>
    <t>Clark-AR60</t>
  </si>
  <si>
    <t>Clay-AR60</t>
  </si>
  <si>
    <t>Cleburne-AR60</t>
  </si>
  <si>
    <t>Cleveland-AR60</t>
  </si>
  <si>
    <t>Columbia-AR60</t>
  </si>
  <si>
    <t>Conway-AR60</t>
  </si>
  <si>
    <t>Craighead-AR60</t>
  </si>
  <si>
    <t>Crawford-AR60</t>
  </si>
  <si>
    <t>Crittenden-AR60</t>
  </si>
  <si>
    <t>Cross-AR60</t>
  </si>
  <si>
    <t>Dallas-AR60</t>
  </si>
  <si>
    <t>Desha-AR60</t>
  </si>
  <si>
    <t>Drew-AR60</t>
  </si>
  <si>
    <t>Faulkner-AR60</t>
  </si>
  <si>
    <t>Franklin-AR60</t>
  </si>
  <si>
    <t>Fulton-AR60</t>
  </si>
  <si>
    <t>Garland-AR60</t>
  </si>
  <si>
    <t>Grant-AR60</t>
  </si>
  <si>
    <t>Greene-AR60</t>
  </si>
  <si>
    <t>Hempstead-AR60</t>
  </si>
  <si>
    <t>Hot Spring-AR60</t>
  </si>
  <si>
    <t>Howard-AR60</t>
  </si>
  <si>
    <t>Independence-AR60</t>
  </si>
  <si>
    <t>Izard-AR60</t>
  </si>
  <si>
    <t>Jackson-AR60</t>
  </si>
  <si>
    <t>Jefferson-AR60</t>
  </si>
  <si>
    <t>Johnson-AR60</t>
  </si>
  <si>
    <t>Lafayette-AR60</t>
  </si>
  <si>
    <t>Lawrence-AR60</t>
  </si>
  <si>
    <t>Lee-AR60</t>
  </si>
  <si>
    <t>Lincoln-AR60</t>
  </si>
  <si>
    <t>Little River-AR60</t>
  </si>
  <si>
    <t>Logan-AR60</t>
  </si>
  <si>
    <t>Lonoke-AR60</t>
  </si>
  <si>
    <t>Madison-AR60</t>
  </si>
  <si>
    <t>Marion-AR60</t>
  </si>
  <si>
    <t>Miller-AR60</t>
  </si>
  <si>
    <t>Mississippi-AR60</t>
  </si>
  <si>
    <t>Monroe-AR60</t>
  </si>
  <si>
    <t>Montgomery-AR60</t>
  </si>
  <si>
    <t>Nevada-AR60</t>
  </si>
  <si>
    <t>Newton-AR60</t>
  </si>
  <si>
    <t>Ouachita-AR60</t>
  </si>
  <si>
    <t>Perry-AR60</t>
  </si>
  <si>
    <t>Phillips-AR60</t>
  </si>
  <si>
    <t>Pike-AR60</t>
  </si>
  <si>
    <t>Poinsett-AR60</t>
  </si>
  <si>
    <t>Polk-AR60</t>
  </si>
  <si>
    <t>Pope-AR60</t>
  </si>
  <si>
    <t>Prairie-AR60</t>
  </si>
  <si>
    <t>Pulaski-AR60</t>
  </si>
  <si>
    <t>Randolph-AR60</t>
  </si>
  <si>
    <t>St. Francis-AR60</t>
  </si>
  <si>
    <t>Saline-AR60</t>
  </si>
  <si>
    <t>Scott-AR60</t>
  </si>
  <si>
    <t>Searcy-AR60</t>
  </si>
  <si>
    <t>Sebastian-AR60</t>
  </si>
  <si>
    <t>Sevier-AR60</t>
  </si>
  <si>
    <t>Sharp-AR60</t>
  </si>
  <si>
    <t>Stone-AR60</t>
  </si>
  <si>
    <t>Union-AR60</t>
  </si>
  <si>
    <t>Van Buren-AR60</t>
  </si>
  <si>
    <t>Washington-AR60</t>
  </si>
  <si>
    <t>White-AR60</t>
  </si>
  <si>
    <t>Woodruff-AR60</t>
  </si>
  <si>
    <t>Yell-AR60</t>
  </si>
  <si>
    <t>Alameda-CA60</t>
  </si>
  <si>
    <t>Alpine-CA60</t>
  </si>
  <si>
    <t>Amador-CA60</t>
  </si>
  <si>
    <t>Butte-CA60</t>
  </si>
  <si>
    <t>Calaveras-CA60</t>
  </si>
  <si>
    <t>Colusa-CA60</t>
  </si>
  <si>
    <t>Contra Costa-CA60</t>
  </si>
  <si>
    <t>Del Norte-CA60</t>
  </si>
  <si>
    <t>El Dorado-CA60</t>
  </si>
  <si>
    <t>Fresno-CA60</t>
  </si>
  <si>
    <t>Glenn-CA60</t>
  </si>
  <si>
    <t>Humboldt-CA60</t>
  </si>
  <si>
    <t>Imperial-CA60</t>
  </si>
  <si>
    <t>Inyo-CA60</t>
  </si>
  <si>
    <t>Kern-CA60</t>
  </si>
  <si>
    <t>Kings-CA60</t>
  </si>
  <si>
    <t>Lake-CA60</t>
  </si>
  <si>
    <t>Lassen-CA60</t>
  </si>
  <si>
    <t>Los Angeles-CA60</t>
  </si>
  <si>
    <t>Madera-CA60</t>
  </si>
  <si>
    <t>Marin-CA60</t>
  </si>
  <si>
    <t>Mariposa-CA60</t>
  </si>
  <si>
    <t>Mendocino-CA60</t>
  </si>
  <si>
    <t>Merced-CA60</t>
  </si>
  <si>
    <t>Modoc-CA60</t>
  </si>
  <si>
    <t>Mono-CA60</t>
  </si>
  <si>
    <t>Monterey-CA60</t>
  </si>
  <si>
    <t>Napa-CA60</t>
  </si>
  <si>
    <t>Nevada-CA60</t>
  </si>
  <si>
    <t>Orange-CA60</t>
  </si>
  <si>
    <t>Placer-CA60</t>
  </si>
  <si>
    <t>Plumas-CA60</t>
  </si>
  <si>
    <t>Riverside-CA60</t>
  </si>
  <si>
    <t>Sacramento-CA60</t>
  </si>
  <si>
    <t>San Benito-CA60</t>
  </si>
  <si>
    <t>San Bernardino-CA60</t>
  </si>
  <si>
    <t>San Diego-CA60</t>
  </si>
  <si>
    <t>San Francisco-CA60</t>
  </si>
  <si>
    <t>San Joaquin-CA60</t>
  </si>
  <si>
    <t>San Luis Obispo-CA60</t>
  </si>
  <si>
    <t>San Mateo-CA60</t>
  </si>
  <si>
    <t>Santa Barbara-CA60</t>
  </si>
  <si>
    <t>Santa Clara-CA60</t>
  </si>
  <si>
    <t>Santa Cruz-CA60</t>
  </si>
  <si>
    <t>Shasta-CA60</t>
  </si>
  <si>
    <t>Sierra-CA60</t>
  </si>
  <si>
    <t>Siskiyou-CA60</t>
  </si>
  <si>
    <t>Solano-CA60</t>
  </si>
  <si>
    <t>Sonoma-CA60</t>
  </si>
  <si>
    <t>Stanislaus-CA60</t>
  </si>
  <si>
    <t>Sutter-CA60</t>
  </si>
  <si>
    <t>Tehama-CA60</t>
  </si>
  <si>
    <t>Trinity-CA60</t>
  </si>
  <si>
    <t>Tulare-CA60</t>
  </si>
  <si>
    <t>Tuolumne-CA60</t>
  </si>
  <si>
    <t>Ventura-CA60</t>
  </si>
  <si>
    <t>Yolo-CA60</t>
  </si>
  <si>
    <t>Yuba-CA60</t>
  </si>
  <si>
    <t>Adams-CO60</t>
  </si>
  <si>
    <t>Alamosa-CO60</t>
  </si>
  <si>
    <t>Arapahoe-CO60</t>
  </si>
  <si>
    <t>Archuleta-CO60</t>
  </si>
  <si>
    <t>Baca-CO60</t>
  </si>
  <si>
    <t>Bent-CO60</t>
  </si>
  <si>
    <t>Boulder-CO60</t>
  </si>
  <si>
    <t>Broomfield-CO60</t>
  </si>
  <si>
    <t>Chaffee-CO60</t>
  </si>
  <si>
    <t>Cheyenne-CO60</t>
  </si>
  <si>
    <t>Clear Creek-CO60</t>
  </si>
  <si>
    <t>Conejos-CO60</t>
  </si>
  <si>
    <t>Costilla-CO60</t>
  </si>
  <si>
    <t>Crowley-CO60</t>
  </si>
  <si>
    <t>Custer-CO60</t>
  </si>
  <si>
    <t>Delta-CO60</t>
  </si>
  <si>
    <t>Denver-CO60</t>
  </si>
  <si>
    <t>Dolores-CO60</t>
  </si>
  <si>
    <t>Douglas-CO60</t>
  </si>
  <si>
    <t>Eagle-CO60</t>
  </si>
  <si>
    <t>Elbert-CO60</t>
  </si>
  <si>
    <t>El Paso-CO60</t>
  </si>
  <si>
    <t>Fremont-CO60</t>
  </si>
  <si>
    <t>Garfield-CO60</t>
  </si>
  <si>
    <t>Gilpin-CO60</t>
  </si>
  <si>
    <t>Grand-CO60</t>
  </si>
  <si>
    <t>Gunnison-CO60</t>
  </si>
  <si>
    <t>Hinsdale-CO60</t>
  </si>
  <si>
    <t>Huerfano-CO60</t>
  </si>
  <si>
    <t>Jackson-CO60</t>
  </si>
  <si>
    <t>Jefferson-CO60</t>
  </si>
  <si>
    <t>Kiowa-CO60</t>
  </si>
  <si>
    <t>Kit Carson-CO60</t>
  </si>
  <si>
    <t>Lake-CO60</t>
  </si>
  <si>
    <t>La Plata-CO60</t>
  </si>
  <si>
    <t>Larimer-CO60</t>
  </si>
  <si>
    <t>Las Animas-CO60</t>
  </si>
  <si>
    <t>Lincoln-CO60</t>
  </si>
  <si>
    <t>Logan-CO60</t>
  </si>
  <si>
    <t>Mesa-CO60</t>
  </si>
  <si>
    <t>Mineral-CO60</t>
  </si>
  <si>
    <t>Moffat-CO60</t>
  </si>
  <si>
    <t>Montezuma-CO60</t>
  </si>
  <si>
    <t>Montrose-CO60</t>
  </si>
  <si>
    <t>Morgan-CO60</t>
  </si>
  <si>
    <t>Otero-CO60</t>
  </si>
  <si>
    <t>Ouray-CO60</t>
  </si>
  <si>
    <t>Park-CO60</t>
  </si>
  <si>
    <t>Phillips-CO60</t>
  </si>
  <si>
    <t>Pitkin-CO60</t>
  </si>
  <si>
    <t>Prowers-CO60</t>
  </si>
  <si>
    <t>Pueblo-CO60</t>
  </si>
  <si>
    <t>Rio Blanco-CO60</t>
  </si>
  <si>
    <t>Rio Grande-CO60</t>
  </si>
  <si>
    <t>Routt-CO60</t>
  </si>
  <si>
    <t>Saguache-CO60</t>
  </si>
  <si>
    <t>San Juan-CO60</t>
  </si>
  <si>
    <t>San Miguel-CO60</t>
  </si>
  <si>
    <t>Sedgwick-CO60</t>
  </si>
  <si>
    <t>Summit-CO60</t>
  </si>
  <si>
    <t>Teller-CO60</t>
  </si>
  <si>
    <t>Washington-CO60</t>
  </si>
  <si>
    <t>Weld-CO60</t>
  </si>
  <si>
    <t>Yuma-CO60</t>
  </si>
  <si>
    <t>Fairfield-Bethel town-CT60</t>
  </si>
  <si>
    <t>Fairfield-Bridgeport town-CT60</t>
  </si>
  <si>
    <t>Fairfield-Brookfield town-CT60</t>
  </si>
  <si>
    <t>Fairfield-Danbury town-CT60</t>
  </si>
  <si>
    <t>Fairfield-Darien town-CT60</t>
  </si>
  <si>
    <t>Fairfield-Easton town-CT60</t>
  </si>
  <si>
    <t>Fairfield-Fairfield town-CT60</t>
  </si>
  <si>
    <t>Fairfield-Greenwich town-CT60</t>
  </si>
  <si>
    <t>Fairfield-Monroe town-CT60</t>
  </si>
  <si>
    <t>Fairfield-New Canaan town-CT60</t>
  </si>
  <si>
    <t>Fairfield-New Fairfield town-CT60</t>
  </si>
  <si>
    <t>Fairfield-Newtown town-CT60</t>
  </si>
  <si>
    <t>Fairfield-Norwalk town-CT60</t>
  </si>
  <si>
    <t>Fairfield-Redding town-CT60</t>
  </si>
  <si>
    <t>Fairfield-Ridgefield town-CT60</t>
  </si>
  <si>
    <t>Fairfield-Shelton town-CT60</t>
  </si>
  <si>
    <t>Fairfield-Sherman town-CT60</t>
  </si>
  <si>
    <t>Fairfield-Stamford town-CT60</t>
  </si>
  <si>
    <t>Fairfield-Stratford town-CT60</t>
  </si>
  <si>
    <t>Fairfield-Trumbull town-CT60</t>
  </si>
  <si>
    <t>Fairfield-Weston town-CT60</t>
  </si>
  <si>
    <t>Fairfield-Westport town-CT60</t>
  </si>
  <si>
    <t>Fairfield-Wilton town-CT60</t>
  </si>
  <si>
    <t>Hartford-Avon town-CT60</t>
  </si>
  <si>
    <t>Hartford-Berlin town-CT60</t>
  </si>
  <si>
    <t>Hartford-Bloomfield town-CT60</t>
  </si>
  <si>
    <t>Hartford-Bristol town-CT60</t>
  </si>
  <si>
    <t>Hartford-Burlington town-CT60</t>
  </si>
  <si>
    <t>Hartford-Canton town-CT60</t>
  </si>
  <si>
    <t>Hartford-East Granby town-CT60</t>
  </si>
  <si>
    <t>Hartford-East Hartford town-CT60</t>
  </si>
  <si>
    <t>Hartford-East Windsor town-CT60</t>
  </si>
  <si>
    <t>Hartford-Enfield town-CT60</t>
  </si>
  <si>
    <t>Hartford-Farmington town-CT60</t>
  </si>
  <si>
    <t>Hartford-Glastonbury town-CT60</t>
  </si>
  <si>
    <t>Hartford-Granby town-CT60</t>
  </si>
  <si>
    <t>Hartford-Hartford town-CT60</t>
  </si>
  <si>
    <t>Hartford-Hartland town-CT60</t>
  </si>
  <si>
    <t>Hartford-Manchester town-CT60</t>
  </si>
  <si>
    <t>Hartford-Marlborough town-CT60</t>
  </si>
  <si>
    <t>Hartford-New Britain town-CT60</t>
  </si>
  <si>
    <t>Hartford-Newington town-CT60</t>
  </si>
  <si>
    <t>Hartford-Plainville town-CT60</t>
  </si>
  <si>
    <t>Hartford-Rocky Hill town-CT60</t>
  </si>
  <si>
    <t>Hartford-Simsbury town-CT60</t>
  </si>
  <si>
    <t>Hartford-South Windsor town-CT60</t>
  </si>
  <si>
    <t>Hartford-Southington town-CT60</t>
  </si>
  <si>
    <t>Hartford-Suffield town-CT60</t>
  </si>
  <si>
    <t>Hartford-West Hartford town-CT60</t>
  </si>
  <si>
    <t>Hartford-Wethersfield town-CT60</t>
  </si>
  <si>
    <t>Hartford-Windsor Locks town-CT60</t>
  </si>
  <si>
    <t>Hartford-Windsor town-CT60</t>
  </si>
  <si>
    <t>Litchfield-Barkhamsted town-CT60</t>
  </si>
  <si>
    <t>Litchfield-Bethlehem town-CT60</t>
  </si>
  <si>
    <t>Litchfield-Bridgewater town-CT60</t>
  </si>
  <si>
    <t>Litchfield-Canaan town-CT60</t>
  </si>
  <si>
    <t>Litchfield-Colebrook town-CT60</t>
  </si>
  <si>
    <t>Litchfield-Cornwall town-CT60</t>
  </si>
  <si>
    <t>Litchfield-Goshen town-CT60</t>
  </si>
  <si>
    <t>Litchfield-Harwinton town-CT60</t>
  </si>
  <si>
    <t>Litchfield-Kent town-CT60</t>
  </si>
  <si>
    <t>Litchfield-Litchfield town-CT60</t>
  </si>
  <si>
    <t>Litchfield-Morris town-CT60</t>
  </si>
  <si>
    <t>Litchfield-New Hartford town-CT60</t>
  </si>
  <si>
    <t>Litchfield-New Milford town-CT60</t>
  </si>
  <si>
    <t>Litchfield-Norfolk town-CT60</t>
  </si>
  <si>
    <t>Litchfield-North Canaan town-CT60</t>
  </si>
  <si>
    <t>Litchfield-Plymouth town-CT60</t>
  </si>
  <si>
    <t>Litchfield-Roxbury town-CT60</t>
  </si>
  <si>
    <t>Litchfield-Salisbury town-CT60</t>
  </si>
  <si>
    <t>Litchfield-Sharon town-CT60</t>
  </si>
  <si>
    <t>Litchfield-Thomaston town-CT60</t>
  </si>
  <si>
    <t>Litchfield-Torrington town-CT60</t>
  </si>
  <si>
    <t>Litchfield-Warren town-CT60</t>
  </si>
  <si>
    <t>Litchfield-Washington town-CT60</t>
  </si>
  <si>
    <t>Litchfield-Watertown town-CT60</t>
  </si>
  <si>
    <t>Litchfield-Winchester town-CT60</t>
  </si>
  <si>
    <t>Litchfield-Woodbury town-CT60</t>
  </si>
  <si>
    <t>Middlesex-Chester town-CT60</t>
  </si>
  <si>
    <t>Middlesex-Clinton town-CT60</t>
  </si>
  <si>
    <t>Middlesex-Cromwell town-CT60</t>
  </si>
  <si>
    <t>Middlesex-Deep River town-CT60</t>
  </si>
  <si>
    <t>Middlesex-Durham town-CT60</t>
  </si>
  <si>
    <t>Middlesex-East Haddam town-CT60</t>
  </si>
  <si>
    <t>Middlesex-East Hampton town-CT60</t>
  </si>
  <si>
    <t>Middlesex-Essex town-CT60</t>
  </si>
  <si>
    <t>Middlesex-Haddam town-CT60</t>
  </si>
  <si>
    <t>Middlesex-Killingworth town-CT60</t>
  </si>
  <si>
    <t>Middlesex-Middlefield town-CT60</t>
  </si>
  <si>
    <t>Middlesex-Middletown town-CT60</t>
  </si>
  <si>
    <t>Middlesex-Old Saybrook town-CT60</t>
  </si>
  <si>
    <t>Middlesex-Portland town-CT60</t>
  </si>
  <si>
    <t>Middlesex-Westbrook town-CT60</t>
  </si>
  <si>
    <t>New Haven-Ansonia town-CT60</t>
  </si>
  <si>
    <t>New Haven-Beacon Falls town-CT60</t>
  </si>
  <si>
    <t>New Haven-Bethany town-CT60</t>
  </si>
  <si>
    <t>New Haven-Branford town-CT60</t>
  </si>
  <si>
    <t>New Haven-Cheshire town-CT60</t>
  </si>
  <si>
    <t>New Haven-Derby town-CT60</t>
  </si>
  <si>
    <t>New Haven-East Haven town-CT60</t>
  </si>
  <si>
    <t>New Haven-Guilford town-CT60</t>
  </si>
  <si>
    <t>New Haven-Hamden town-CT60</t>
  </si>
  <si>
    <t>New Haven-Madison town-CT60</t>
  </si>
  <si>
    <t>New Haven-Meriden town-CT60</t>
  </si>
  <si>
    <t>New Haven-Middlebury town-CT60</t>
  </si>
  <si>
    <t>New Haven-Milford town-CT60</t>
  </si>
  <si>
    <t>New Haven-Naugatuck town-CT60</t>
  </si>
  <si>
    <t>New Haven-New Haven town-CT60</t>
  </si>
  <si>
    <t>New Haven-North Branford town-CT60</t>
  </si>
  <si>
    <t>New Haven-North Haven town-CT60</t>
  </si>
  <si>
    <t>New Haven-Orange town-CT60</t>
  </si>
  <si>
    <t>New Haven-Oxford town-CT60</t>
  </si>
  <si>
    <t>New Haven-Prospect town-CT60</t>
  </si>
  <si>
    <t>New Haven-Seymour town-CT60</t>
  </si>
  <si>
    <t>New Haven-Southbury town-CT60</t>
  </si>
  <si>
    <t>New Haven-Wallingford town-CT60</t>
  </si>
  <si>
    <t>New Haven-Waterbury town-CT60</t>
  </si>
  <si>
    <t>New Haven-West Haven town-CT60</t>
  </si>
  <si>
    <t>New Haven-Wolcott town-CT60</t>
  </si>
  <si>
    <t>New Haven-Woodbridge town-CT60</t>
  </si>
  <si>
    <t>New London-Bozrah town-CT60</t>
  </si>
  <si>
    <t>New London-Colchester town-CT60</t>
  </si>
  <si>
    <t>New London-East Lyme town-CT60</t>
  </si>
  <si>
    <t>New London-Franklin town-CT60</t>
  </si>
  <si>
    <t>New London-Griswold town-CT60</t>
  </si>
  <si>
    <t>New London-Groton town-CT60</t>
  </si>
  <si>
    <t>New London-Lebanon town-CT60</t>
  </si>
  <si>
    <t>New London-Ledyard town-CT60</t>
  </si>
  <si>
    <t>New London-Lisbon town-CT60</t>
  </si>
  <si>
    <t>New London-Lyme town-CT60</t>
  </si>
  <si>
    <t>New London-Montville town-CT60</t>
  </si>
  <si>
    <t>New London-New London town-CT60</t>
  </si>
  <si>
    <t>New London-North Stonington town-CT60</t>
  </si>
  <si>
    <t>New London-Norwich town-CT60</t>
  </si>
  <si>
    <t>New London-Old Lyme town-CT60</t>
  </si>
  <si>
    <t>New London-Preston town-CT60</t>
  </si>
  <si>
    <t>New London-Salem town-CT60</t>
  </si>
  <si>
    <t>New London-Sprague town-CT60</t>
  </si>
  <si>
    <t>New London-Stonington town-CT60</t>
  </si>
  <si>
    <t>New London-Voluntown town-CT60</t>
  </si>
  <si>
    <t>New London-Waterford town-CT60</t>
  </si>
  <si>
    <t>Tolland-Andover town-CT60</t>
  </si>
  <si>
    <t>Tolland-Bolton town-CT60</t>
  </si>
  <si>
    <t>Tolland-Columbia town-CT60</t>
  </si>
  <si>
    <t>Tolland-Coventry town-CT60</t>
  </si>
  <si>
    <t>Tolland-Ellington town-CT60</t>
  </si>
  <si>
    <t>Tolland-Hebron town-CT60</t>
  </si>
  <si>
    <t>Tolland-Mansfield town-CT60</t>
  </si>
  <si>
    <t>Tolland-Somers town-CT60</t>
  </si>
  <si>
    <t>Tolland-Stafford town-CT60</t>
  </si>
  <si>
    <t>Tolland-Tolland town-CT60</t>
  </si>
  <si>
    <t>Tolland-Union town-CT60</t>
  </si>
  <si>
    <t>Tolland-Vernon town-CT60</t>
  </si>
  <si>
    <t>Tolland-Willington town-CT60</t>
  </si>
  <si>
    <t>Windham-Ashford town-CT60</t>
  </si>
  <si>
    <t>Windham-Brooklyn town-CT60</t>
  </si>
  <si>
    <t>Windham-Canterbury town-CT60</t>
  </si>
  <si>
    <t>Windham-Chaplin town-CT60</t>
  </si>
  <si>
    <t>Windham-Eastford town-CT60</t>
  </si>
  <si>
    <t>Windham-Hampton town-CT60</t>
  </si>
  <si>
    <t>Windham-Killingly town-CT60</t>
  </si>
  <si>
    <t>Windham-Plainfield town-CT60</t>
  </si>
  <si>
    <t>Windham-Pomfret town-CT60</t>
  </si>
  <si>
    <t>Windham-Putnam town-CT60</t>
  </si>
  <si>
    <t>Windham-Scotland town-CT60</t>
  </si>
  <si>
    <t>Windham-Sterling town-CT60</t>
  </si>
  <si>
    <t>Windham-Thompson town-CT60</t>
  </si>
  <si>
    <t>Windham-Windham town-CT60</t>
  </si>
  <si>
    <t>Windham-Woodstock town-CT60</t>
  </si>
  <si>
    <t>Kent-DE60</t>
  </si>
  <si>
    <t>New Castle-DE60</t>
  </si>
  <si>
    <t>Sussex-DE60</t>
  </si>
  <si>
    <t>District of Columbia-DC60</t>
  </si>
  <si>
    <t>Alachua-FL60</t>
  </si>
  <si>
    <t>Baker-FL60</t>
  </si>
  <si>
    <t>Bay-FL60</t>
  </si>
  <si>
    <t>Bradford-FL60</t>
  </si>
  <si>
    <t>Brevard-FL60</t>
  </si>
  <si>
    <t>Broward-FL60</t>
  </si>
  <si>
    <t>Calhoun-FL60</t>
  </si>
  <si>
    <t>Charlotte-FL60</t>
  </si>
  <si>
    <t>Citrus-FL60</t>
  </si>
  <si>
    <t>Clay-FL60</t>
  </si>
  <si>
    <t>Collier-FL60</t>
  </si>
  <si>
    <t>Columbia-FL60</t>
  </si>
  <si>
    <t>DeSoto-FL60</t>
  </si>
  <si>
    <t>Dixie-FL60</t>
  </si>
  <si>
    <t>Duval-FL60</t>
  </si>
  <si>
    <t>Escambia-FL60</t>
  </si>
  <si>
    <t>Flagler-FL60</t>
  </si>
  <si>
    <t>Franklin-FL60</t>
  </si>
  <si>
    <t>Gadsden-FL60</t>
  </si>
  <si>
    <t>Gilchrist-FL60</t>
  </si>
  <si>
    <t>Glades-FL60</t>
  </si>
  <si>
    <t>Gulf-FL60</t>
  </si>
  <si>
    <t>Hamilton-FL60</t>
  </si>
  <si>
    <t>Hardee-FL60</t>
  </si>
  <si>
    <t>Hendry-FL60</t>
  </si>
  <si>
    <t>Hernando-FL60</t>
  </si>
  <si>
    <t>Highlands-FL60</t>
  </si>
  <si>
    <t>Hillsborough-FL60</t>
  </si>
  <si>
    <t>Holmes-FL60</t>
  </si>
  <si>
    <t>Indian River-FL60</t>
  </si>
  <si>
    <t>Jackson-FL60</t>
  </si>
  <si>
    <t>Jefferson-FL60</t>
  </si>
  <si>
    <t>Lafayette-FL60</t>
  </si>
  <si>
    <t>Lake-FL60</t>
  </si>
  <si>
    <t>Lee-FL60</t>
  </si>
  <si>
    <t>Leon-FL60</t>
  </si>
  <si>
    <t>Levy-FL60</t>
  </si>
  <si>
    <t>Liberty-FL60</t>
  </si>
  <si>
    <t>Madison-FL60</t>
  </si>
  <si>
    <t>Manatee-FL60</t>
  </si>
  <si>
    <t>Marion-FL60</t>
  </si>
  <si>
    <t>Martin-FL60</t>
  </si>
  <si>
    <t>Miami-Dade-FL60</t>
  </si>
  <si>
    <t>Monroe-FL60</t>
  </si>
  <si>
    <t>Nassau-FL60</t>
  </si>
  <si>
    <t>Okaloosa-FL60</t>
  </si>
  <si>
    <t>Okeechobee-FL60</t>
  </si>
  <si>
    <t>Orange-FL60</t>
  </si>
  <si>
    <t>Osceola-FL60</t>
  </si>
  <si>
    <t>Palm Beach-FL60</t>
  </si>
  <si>
    <t>Pasco-FL60</t>
  </si>
  <si>
    <t>Pinellas-FL60</t>
  </si>
  <si>
    <t>Polk-FL60</t>
  </si>
  <si>
    <t>Putnam-FL60</t>
  </si>
  <si>
    <t>St. Johns-FL60</t>
  </si>
  <si>
    <t>St. Lucie-FL60</t>
  </si>
  <si>
    <t>Santa Rosa-FL60</t>
  </si>
  <si>
    <t>Sarasota-FL60</t>
  </si>
  <si>
    <t>Seminole-FL60</t>
  </si>
  <si>
    <t>Sumter-FL60</t>
  </si>
  <si>
    <t>Suwannee-FL60</t>
  </si>
  <si>
    <t>Taylor-FL60</t>
  </si>
  <si>
    <t>Union-FL60</t>
  </si>
  <si>
    <t>Volusia-FL60</t>
  </si>
  <si>
    <t>Wakulla-FL60</t>
  </si>
  <si>
    <t>Walton-FL60</t>
  </si>
  <si>
    <t>Washington-FL60</t>
  </si>
  <si>
    <t>Appling-GA60</t>
  </si>
  <si>
    <t>Atkinson-GA60</t>
  </si>
  <si>
    <t>Bacon-GA60</t>
  </si>
  <si>
    <t>Baker-GA60</t>
  </si>
  <si>
    <t>Baldwin-GA60</t>
  </si>
  <si>
    <t>Banks-GA60</t>
  </si>
  <si>
    <t>Barrow-GA60</t>
  </si>
  <si>
    <t>Bartow-GA60</t>
  </si>
  <si>
    <t>Ben Hill-GA60</t>
  </si>
  <si>
    <t>Berrien-GA60</t>
  </si>
  <si>
    <t>Bibb-GA60</t>
  </si>
  <si>
    <t>Bleckley-GA60</t>
  </si>
  <si>
    <t>Brantley-GA60</t>
  </si>
  <si>
    <t>Brooks-GA60</t>
  </si>
  <si>
    <t>Bryan-GA60</t>
  </si>
  <si>
    <t>Bulloch-GA60</t>
  </si>
  <si>
    <t>Burke-GA60</t>
  </si>
  <si>
    <t>Butts-GA60</t>
  </si>
  <si>
    <t>Calhoun-GA60</t>
  </si>
  <si>
    <t>Camden-GA60</t>
  </si>
  <si>
    <t>Candler-GA60</t>
  </si>
  <si>
    <t>Carroll-GA60</t>
  </si>
  <si>
    <t>Catoosa-GA60</t>
  </si>
  <si>
    <t>Charlton-GA60</t>
  </si>
  <si>
    <t>Chatham-GA60</t>
  </si>
  <si>
    <t>Chattahoochee-GA60</t>
  </si>
  <si>
    <t>Chattooga-GA60</t>
  </si>
  <si>
    <t>Cherokee-GA60</t>
  </si>
  <si>
    <t>Clarke-GA60</t>
  </si>
  <si>
    <t>Clay-GA60</t>
  </si>
  <si>
    <t>Clayton-GA60</t>
  </si>
  <si>
    <t>Clinch-GA60</t>
  </si>
  <si>
    <t>Cobb-GA60</t>
  </si>
  <si>
    <t>Coffee-GA60</t>
  </si>
  <si>
    <t>Colquitt-GA60</t>
  </si>
  <si>
    <t>Columbia-GA60</t>
  </si>
  <si>
    <t>Cook-GA60</t>
  </si>
  <si>
    <t>Coweta-GA60</t>
  </si>
  <si>
    <t>Crawford-GA60</t>
  </si>
  <si>
    <t>Crisp-GA60</t>
  </si>
  <si>
    <t>Dade-GA60</t>
  </si>
  <si>
    <t>Dawson-GA60</t>
  </si>
  <si>
    <t>Decatur-GA60</t>
  </si>
  <si>
    <t>DeKalb-GA60</t>
  </si>
  <si>
    <t>Dodge-GA60</t>
  </si>
  <si>
    <t>Dooly-GA60</t>
  </si>
  <si>
    <t>Dougherty-GA60</t>
  </si>
  <si>
    <t>Douglas-GA60</t>
  </si>
  <si>
    <t>Early-GA60</t>
  </si>
  <si>
    <t>Echols-GA60</t>
  </si>
  <si>
    <t>Effingham-GA60</t>
  </si>
  <si>
    <t>Elbert-GA60</t>
  </si>
  <si>
    <t>Emanuel-GA60</t>
  </si>
  <si>
    <t>Evans-GA60</t>
  </si>
  <si>
    <t>Fannin-GA60</t>
  </si>
  <si>
    <t>Fayette-GA60</t>
  </si>
  <si>
    <t>Floyd-GA60</t>
  </si>
  <si>
    <t>Forsyth-GA60</t>
  </si>
  <si>
    <t>Franklin-GA60</t>
  </si>
  <si>
    <t>Fulton-GA60</t>
  </si>
  <si>
    <t>Gilmer-GA60</t>
  </si>
  <si>
    <t>Glascock-GA60</t>
  </si>
  <si>
    <t>Glynn-GA60</t>
  </si>
  <si>
    <t>Gordon-GA60</t>
  </si>
  <si>
    <t>Grady-GA60</t>
  </si>
  <si>
    <t>Greene-GA60</t>
  </si>
  <si>
    <t>Gwinnett-GA60</t>
  </si>
  <si>
    <t>Habersham-GA60</t>
  </si>
  <si>
    <t>Hall-GA60</t>
  </si>
  <si>
    <t>Hancock-GA60</t>
  </si>
  <si>
    <t>Haralson-GA60</t>
  </si>
  <si>
    <t>Harris-GA60</t>
  </si>
  <si>
    <t>Hart-GA60</t>
  </si>
  <si>
    <t>Heard-GA60</t>
  </si>
  <si>
    <t>Henry-GA60</t>
  </si>
  <si>
    <t>Houston-GA60</t>
  </si>
  <si>
    <t>Irwin-GA60</t>
  </si>
  <si>
    <t>Jackson-GA60</t>
  </si>
  <si>
    <t>Jasper-GA60</t>
  </si>
  <si>
    <t>Jeff Davis-GA60</t>
  </si>
  <si>
    <t>Jefferson-GA60</t>
  </si>
  <si>
    <t>Jenkins-GA60</t>
  </si>
  <si>
    <t>Johnson-GA60</t>
  </si>
  <si>
    <t>Jones-GA60</t>
  </si>
  <si>
    <t>Lamar-GA60</t>
  </si>
  <si>
    <t>Lanier-GA60</t>
  </si>
  <si>
    <t>Laurens-GA60</t>
  </si>
  <si>
    <t>Lee-GA60</t>
  </si>
  <si>
    <t>Liberty-GA60</t>
  </si>
  <si>
    <t>Lincoln-GA60</t>
  </si>
  <si>
    <t>Long-GA60</t>
  </si>
  <si>
    <t>Lowndes-GA60</t>
  </si>
  <si>
    <t>Lumpkin-GA60</t>
  </si>
  <si>
    <t>McDuffie-GA60</t>
  </si>
  <si>
    <t>McIntosh-GA60</t>
  </si>
  <si>
    <t>Macon-GA60</t>
  </si>
  <si>
    <t>Madison-GA60</t>
  </si>
  <si>
    <t>Marion-GA60</t>
  </si>
  <si>
    <t>Meriwether-GA60</t>
  </si>
  <si>
    <t>Miller-GA60</t>
  </si>
  <si>
    <t>Mitchell-GA60</t>
  </si>
  <si>
    <t>Monroe-GA60</t>
  </si>
  <si>
    <t>Montgomery-GA60</t>
  </si>
  <si>
    <t>Morgan-GA60</t>
  </si>
  <si>
    <t>Murray-GA60</t>
  </si>
  <si>
    <t>Muscogee-GA60</t>
  </si>
  <si>
    <t>Newton-GA60</t>
  </si>
  <si>
    <t>Oconee-GA60</t>
  </si>
  <si>
    <t>Oglethorpe-GA60</t>
  </si>
  <si>
    <t>Paulding-GA60</t>
  </si>
  <si>
    <t>Peach-GA60</t>
  </si>
  <si>
    <t>Pickens-GA60</t>
  </si>
  <si>
    <t>Pierce-GA60</t>
  </si>
  <si>
    <t>Pike-GA60</t>
  </si>
  <si>
    <t>Polk-GA60</t>
  </si>
  <si>
    <t>Pulaski-GA60</t>
  </si>
  <si>
    <t>Putnam-GA60</t>
  </si>
  <si>
    <t>Quitman-GA60</t>
  </si>
  <si>
    <t>Rabun-GA60</t>
  </si>
  <si>
    <t>Randolph-GA60</t>
  </si>
  <si>
    <t>Richmond-GA60</t>
  </si>
  <si>
    <t>Rockdale-GA60</t>
  </si>
  <si>
    <t>Schley-GA60</t>
  </si>
  <si>
    <t>Screven-GA60</t>
  </si>
  <si>
    <t>Seminole-GA60</t>
  </si>
  <si>
    <t>Spalding-GA60</t>
  </si>
  <si>
    <t>Stephens-GA60</t>
  </si>
  <si>
    <t>Stewart-GA60</t>
  </si>
  <si>
    <t>Sumter-GA60</t>
  </si>
  <si>
    <t>Talbot-GA60</t>
  </si>
  <si>
    <t>Taliaferro-GA60</t>
  </si>
  <si>
    <t>Tattnall-GA60</t>
  </si>
  <si>
    <t>Taylor-GA60</t>
  </si>
  <si>
    <t>Telfair-GA60</t>
  </si>
  <si>
    <t>Terrell-GA60</t>
  </si>
  <si>
    <t>Thomas-GA60</t>
  </si>
  <si>
    <t>Tift-GA60</t>
  </si>
  <si>
    <t>Toombs-GA60</t>
  </si>
  <si>
    <t>Towns-GA60</t>
  </si>
  <si>
    <t>Treutlen-GA60</t>
  </si>
  <si>
    <t>Troup-GA60</t>
  </si>
  <si>
    <t>Turner-GA60</t>
  </si>
  <si>
    <t>Twiggs-GA60</t>
  </si>
  <si>
    <t>Union-GA60</t>
  </si>
  <si>
    <t>Upson-GA60</t>
  </si>
  <si>
    <t>Walker-GA60</t>
  </si>
  <si>
    <t>Walton-GA60</t>
  </si>
  <si>
    <t>Ware-GA60</t>
  </si>
  <si>
    <t>Warren-GA60</t>
  </si>
  <si>
    <t>Washington-GA60</t>
  </si>
  <si>
    <t>Wayne-GA60</t>
  </si>
  <si>
    <t>Webster-GA60</t>
  </si>
  <si>
    <t>Wheeler-GA60</t>
  </si>
  <si>
    <t>White-GA60</t>
  </si>
  <si>
    <t>Whitfield-GA60</t>
  </si>
  <si>
    <t>Wilcox-GA60</t>
  </si>
  <si>
    <t>Wilkes-GA60</t>
  </si>
  <si>
    <t>Wilkinson-GA60</t>
  </si>
  <si>
    <t>Worth-GA60</t>
  </si>
  <si>
    <t>Hawaii-HI60</t>
  </si>
  <si>
    <t>Honolulu-HI60</t>
  </si>
  <si>
    <t>Kalawao-HI60</t>
  </si>
  <si>
    <t>Kauai-HI60</t>
  </si>
  <si>
    <t>Maui-HI60</t>
  </si>
  <si>
    <t>Ada-ID60</t>
  </si>
  <si>
    <t>Adams-ID60</t>
  </si>
  <si>
    <t>Bannock-ID60</t>
  </si>
  <si>
    <t>Bear Lake-ID60</t>
  </si>
  <si>
    <t>Benewah-ID60</t>
  </si>
  <si>
    <t>Bingham-ID60</t>
  </si>
  <si>
    <t>Blaine-ID60</t>
  </si>
  <si>
    <t>Boise-ID60</t>
  </si>
  <si>
    <t>Bonner-ID60</t>
  </si>
  <si>
    <t>Bonneville-ID60</t>
  </si>
  <si>
    <t>Boundary-ID60</t>
  </si>
  <si>
    <t>Butte-ID60</t>
  </si>
  <si>
    <t>Camas-ID60</t>
  </si>
  <si>
    <t>Canyon-ID60</t>
  </si>
  <si>
    <t>Caribou-ID60</t>
  </si>
  <si>
    <t>Cassia-ID60</t>
  </si>
  <si>
    <t>Clark-ID60</t>
  </si>
  <si>
    <t>Clearwater-ID60</t>
  </si>
  <si>
    <t>Custer-ID60</t>
  </si>
  <si>
    <t>Elmore-ID60</t>
  </si>
  <si>
    <t>Franklin-ID60</t>
  </si>
  <si>
    <t>Fremont-ID60</t>
  </si>
  <si>
    <t>Gem-ID60</t>
  </si>
  <si>
    <t>Gooding-ID60</t>
  </si>
  <si>
    <t>Idaho-ID60</t>
  </si>
  <si>
    <t>Jefferson-ID60</t>
  </si>
  <si>
    <t>Jerome-ID60</t>
  </si>
  <si>
    <t>Kootenai-ID60</t>
  </si>
  <si>
    <t>Latah-ID60</t>
  </si>
  <si>
    <t>Lemhi-ID60</t>
  </si>
  <si>
    <t>Lewis-ID60</t>
  </si>
  <si>
    <t>Lincoln-ID60</t>
  </si>
  <si>
    <t>Madison-ID60</t>
  </si>
  <si>
    <t>Minidoka-ID60</t>
  </si>
  <si>
    <t>Nez Perce-ID60</t>
  </si>
  <si>
    <t>Oneida-ID60</t>
  </si>
  <si>
    <t>Owyhee-ID60</t>
  </si>
  <si>
    <t>Payette-ID60</t>
  </si>
  <si>
    <t>Power-ID60</t>
  </si>
  <si>
    <t>Shoshone-ID60</t>
  </si>
  <si>
    <t>Teton-ID60</t>
  </si>
  <si>
    <t>Twin Falls-ID60</t>
  </si>
  <si>
    <t>Valley-ID60</t>
  </si>
  <si>
    <t>Washington-ID60</t>
  </si>
  <si>
    <t>Adams-IL60</t>
  </si>
  <si>
    <t>Alexander-IL60</t>
  </si>
  <si>
    <t>Bond-IL60</t>
  </si>
  <si>
    <t>Boone-IL60</t>
  </si>
  <si>
    <t>Brown-IL60</t>
  </si>
  <si>
    <t>Bureau-IL60</t>
  </si>
  <si>
    <t>Calhoun-IL60</t>
  </si>
  <si>
    <t>Carroll-IL60</t>
  </si>
  <si>
    <t>Cass-IL60</t>
  </si>
  <si>
    <t>Champaign-IL60</t>
  </si>
  <si>
    <t>Christian-IL60</t>
  </si>
  <si>
    <t>Clark-IL60</t>
  </si>
  <si>
    <t>Clay-IL60</t>
  </si>
  <si>
    <t>Clinton-IL60</t>
  </si>
  <si>
    <t>Coles-IL60</t>
  </si>
  <si>
    <t>Cook-IL60</t>
  </si>
  <si>
    <t>Crawford-IL60</t>
  </si>
  <si>
    <t>Cumberland-IL60</t>
  </si>
  <si>
    <t>DeKalb-IL60</t>
  </si>
  <si>
    <t>De Witt-IL60</t>
  </si>
  <si>
    <t>Douglas-IL60</t>
  </si>
  <si>
    <t>DuPage-IL60</t>
  </si>
  <si>
    <t>Edgar-IL60</t>
  </si>
  <si>
    <t>Edwards-IL60</t>
  </si>
  <si>
    <t>Effingham-IL60</t>
  </si>
  <si>
    <t>Fayette-IL60</t>
  </si>
  <si>
    <t>Ford-IL60</t>
  </si>
  <si>
    <t>Franklin-IL60</t>
  </si>
  <si>
    <t>Fulton-IL60</t>
  </si>
  <si>
    <t>Gallatin-IL60</t>
  </si>
  <si>
    <t>Greene-IL60</t>
  </si>
  <si>
    <t>Grundy-IL60</t>
  </si>
  <si>
    <t>Hamilton-IL60</t>
  </si>
  <si>
    <t>Hancock-IL60</t>
  </si>
  <si>
    <t>Hardin-IL60</t>
  </si>
  <si>
    <t>Henderson-IL60</t>
  </si>
  <si>
    <t>Henry-IL60</t>
  </si>
  <si>
    <t>Iroquois-IL60</t>
  </si>
  <si>
    <t>Jackson-IL60</t>
  </si>
  <si>
    <t>Jasper-IL60</t>
  </si>
  <si>
    <t>Jefferson-IL60</t>
  </si>
  <si>
    <t>Jersey-IL60</t>
  </si>
  <si>
    <t>Jo Daviess-IL60</t>
  </si>
  <si>
    <t>Johnson-IL60</t>
  </si>
  <si>
    <t>Kane-IL60</t>
  </si>
  <si>
    <t>Kankakee-IL60</t>
  </si>
  <si>
    <t>Kendall-IL60</t>
  </si>
  <si>
    <t>Knox-IL60</t>
  </si>
  <si>
    <t>Lake-IL60</t>
  </si>
  <si>
    <t>La Salle-IL60</t>
  </si>
  <si>
    <t>Lawrence-IL60</t>
  </si>
  <si>
    <t>Lee-IL60</t>
  </si>
  <si>
    <t>Livingston-IL60</t>
  </si>
  <si>
    <t>Logan-IL60</t>
  </si>
  <si>
    <t>McDonough-IL60</t>
  </si>
  <si>
    <t>McHenry-IL60</t>
  </si>
  <si>
    <t>McLean-IL60</t>
  </si>
  <si>
    <t>Macon-IL60</t>
  </si>
  <si>
    <t>Macoupin-IL60</t>
  </si>
  <si>
    <t>Madison-IL60</t>
  </si>
  <si>
    <t>Marion-IL60</t>
  </si>
  <si>
    <t>Marshall-IL60</t>
  </si>
  <si>
    <t>Mason-IL60</t>
  </si>
  <si>
    <t>Massac-IL60</t>
  </si>
  <si>
    <t>Menard-IL60</t>
  </si>
  <si>
    <t>Mercer-IL60</t>
  </si>
  <si>
    <t>Monroe-IL60</t>
  </si>
  <si>
    <t>Montgomery-IL60</t>
  </si>
  <si>
    <t>Morgan-IL60</t>
  </si>
  <si>
    <t>Moultrie-IL60</t>
  </si>
  <si>
    <t>Ogle-IL60</t>
  </si>
  <si>
    <t>Peoria-IL60</t>
  </si>
  <si>
    <t>Perry-IL60</t>
  </si>
  <si>
    <t>Piatt-IL60</t>
  </si>
  <si>
    <t>Pike-IL60</t>
  </si>
  <si>
    <t>Pope-IL60</t>
  </si>
  <si>
    <t>Pulaski-IL60</t>
  </si>
  <si>
    <t>Putnam-IL60</t>
  </si>
  <si>
    <t>Randolph-IL60</t>
  </si>
  <si>
    <t>Richland-IL60</t>
  </si>
  <si>
    <t>Rock Island-IL60</t>
  </si>
  <si>
    <t>St. Clair-IL60</t>
  </si>
  <si>
    <t>Saline-IL60</t>
  </si>
  <si>
    <t>Sangamon-IL60</t>
  </si>
  <si>
    <t>Schuyler-IL60</t>
  </si>
  <si>
    <t>Scott-IL60</t>
  </si>
  <si>
    <t>Shelby-IL60</t>
  </si>
  <si>
    <t>Stark-IL60</t>
  </si>
  <si>
    <t>Stephenson-IL60</t>
  </si>
  <si>
    <t>Tazewell-IL60</t>
  </si>
  <si>
    <t>Union-IL60</t>
  </si>
  <si>
    <t>Vermilion-IL60</t>
  </si>
  <si>
    <t>Wabash-IL60</t>
  </si>
  <si>
    <t>Warren-IL60</t>
  </si>
  <si>
    <t>Washington-IL60</t>
  </si>
  <si>
    <t>Wayne-IL60</t>
  </si>
  <si>
    <t>White-IL60</t>
  </si>
  <si>
    <t>Whiteside-IL60</t>
  </si>
  <si>
    <t>Will-IL60</t>
  </si>
  <si>
    <t>Williamson-IL60</t>
  </si>
  <si>
    <t>Winnebago-IL60</t>
  </si>
  <si>
    <t>Woodford-IL60</t>
  </si>
  <si>
    <t>Adams-IN60</t>
  </si>
  <si>
    <t>Allen-IN60</t>
  </si>
  <si>
    <t>Bartholomew-IN60</t>
  </si>
  <si>
    <t>Benton-IN60</t>
  </si>
  <si>
    <t>Blackford-IN60</t>
  </si>
  <si>
    <t>Boone-IN60</t>
  </si>
  <si>
    <t>Brown-IN60</t>
  </si>
  <si>
    <t>Carroll-IN60</t>
  </si>
  <si>
    <t>Cass-IN60</t>
  </si>
  <si>
    <t>Clark-IN60</t>
  </si>
  <si>
    <t>Clay-IN60</t>
  </si>
  <si>
    <t>Clinton-IN60</t>
  </si>
  <si>
    <t>Crawford-IN60</t>
  </si>
  <si>
    <t>Daviess-IN60</t>
  </si>
  <si>
    <t>Dearborn-IN60</t>
  </si>
  <si>
    <t>Decatur-IN60</t>
  </si>
  <si>
    <t>DeKalb-IN60</t>
  </si>
  <si>
    <t>Delaware-IN60</t>
  </si>
  <si>
    <t>Dubois-IN60</t>
  </si>
  <si>
    <t>Elkhart-IN60</t>
  </si>
  <si>
    <t>Fayette-IN60</t>
  </si>
  <si>
    <t>Floyd-IN60</t>
  </si>
  <si>
    <t>Fountain-IN60</t>
  </si>
  <si>
    <t>Franklin-IN60</t>
  </si>
  <si>
    <t>Fulton-IN60</t>
  </si>
  <si>
    <t>Gibson-IN60</t>
  </si>
  <si>
    <t>Grant-IN60</t>
  </si>
  <si>
    <t>Greene-IN60</t>
  </si>
  <si>
    <t>Hamilton-IN60</t>
  </si>
  <si>
    <t>Hancock-IN60</t>
  </si>
  <si>
    <t>Harrison-IN60</t>
  </si>
  <si>
    <t>Hendricks-IN60</t>
  </si>
  <si>
    <t>Henry-IN60</t>
  </si>
  <si>
    <t>Howard-IN60</t>
  </si>
  <si>
    <t>Huntington-IN60</t>
  </si>
  <si>
    <t>Jackson-IN60</t>
  </si>
  <si>
    <t>Jasper-IN60</t>
  </si>
  <si>
    <t>Jay-IN60</t>
  </si>
  <si>
    <t>Jefferson-IN60</t>
  </si>
  <si>
    <t>Jennings-IN60</t>
  </si>
  <si>
    <t>Johnson-IN60</t>
  </si>
  <si>
    <t>Knox-IN60</t>
  </si>
  <si>
    <t>Kosciusko-IN60</t>
  </si>
  <si>
    <t>LaGrange-IN60</t>
  </si>
  <si>
    <t>Lake-IN60</t>
  </si>
  <si>
    <t>LaPorte-IN60</t>
  </si>
  <si>
    <t>Lawrence-IN60</t>
  </si>
  <si>
    <t>Madison-IN60</t>
  </si>
  <si>
    <t>Marion-IN60</t>
  </si>
  <si>
    <t>Marshall-IN60</t>
  </si>
  <si>
    <t>Martin-IN60</t>
  </si>
  <si>
    <t>Miami-IN60</t>
  </si>
  <si>
    <t>Monroe-IN60</t>
  </si>
  <si>
    <t>Montgomery-IN60</t>
  </si>
  <si>
    <t>Morgan-IN60</t>
  </si>
  <si>
    <t>Newton-IN60</t>
  </si>
  <si>
    <t>Noble-IN60</t>
  </si>
  <si>
    <t>Ohio-IN60</t>
  </si>
  <si>
    <t>Orange-IN60</t>
  </si>
  <si>
    <t>Owen-IN60</t>
  </si>
  <si>
    <t>Parke-IN60</t>
  </si>
  <si>
    <t>Perry-IN60</t>
  </si>
  <si>
    <t>Pike-IN60</t>
  </si>
  <si>
    <t>Porter-IN60</t>
  </si>
  <si>
    <t>Posey-IN60</t>
  </si>
  <si>
    <t>Pulaski-IN60</t>
  </si>
  <si>
    <t>Putnam-IN60</t>
  </si>
  <si>
    <t>Randolph-IN60</t>
  </si>
  <si>
    <t>Ripley-IN60</t>
  </si>
  <si>
    <t>Rush-IN60</t>
  </si>
  <si>
    <t>St. Joseph-IN60</t>
  </si>
  <si>
    <t>Scott-IN60</t>
  </si>
  <si>
    <t>Shelby-IN60</t>
  </si>
  <si>
    <t>Spencer-IN60</t>
  </si>
  <si>
    <t>Starke-IN60</t>
  </si>
  <si>
    <t>Steuben-IN60</t>
  </si>
  <si>
    <t>Sullivan-IN60</t>
  </si>
  <si>
    <t>Switzerland-IN60</t>
  </si>
  <si>
    <t>Tippecanoe-IN60</t>
  </si>
  <si>
    <t>Tipton-IN60</t>
  </si>
  <si>
    <t>Union-IN60</t>
  </si>
  <si>
    <t>Vanderburgh-IN60</t>
  </si>
  <si>
    <t>Vermillion-IN60</t>
  </si>
  <si>
    <t>Vigo-IN60</t>
  </si>
  <si>
    <t>Wabash-IN60</t>
  </si>
  <si>
    <t>Warren-IN60</t>
  </si>
  <si>
    <t>Warrick-IN60</t>
  </si>
  <si>
    <t>Washington-IN60</t>
  </si>
  <si>
    <t>Wayne-IN60</t>
  </si>
  <si>
    <t>Wells-IN60</t>
  </si>
  <si>
    <t>White-IN60</t>
  </si>
  <si>
    <t>Whitley-IN60</t>
  </si>
  <si>
    <t>Adair-IA60</t>
  </si>
  <si>
    <t>Adams-IA60</t>
  </si>
  <si>
    <t>Allamakee-IA60</t>
  </si>
  <si>
    <t>Appanoose-IA60</t>
  </si>
  <si>
    <t>Audubon-IA60</t>
  </si>
  <si>
    <t>Benton-IA60</t>
  </si>
  <si>
    <t>Black Hawk-IA60</t>
  </si>
  <si>
    <t>Boone-IA60</t>
  </si>
  <si>
    <t>Bremer-IA60</t>
  </si>
  <si>
    <t>Buchanan-IA60</t>
  </si>
  <si>
    <t>Buena Vista-IA60</t>
  </si>
  <si>
    <t>Butler-IA60</t>
  </si>
  <si>
    <t>Calhoun-IA60</t>
  </si>
  <si>
    <t>Carroll-IA60</t>
  </si>
  <si>
    <t>Cass-IA60</t>
  </si>
  <si>
    <t>Cedar-IA60</t>
  </si>
  <si>
    <t>Cerro Gordo-IA60</t>
  </si>
  <si>
    <t>Cherokee-IA60</t>
  </si>
  <si>
    <t>Chickasaw-IA60</t>
  </si>
  <si>
    <t>Clarke-IA60</t>
  </si>
  <si>
    <t>Clay-IA60</t>
  </si>
  <si>
    <t>Clayton-IA60</t>
  </si>
  <si>
    <t>Clinton-IA60</t>
  </si>
  <si>
    <t>Crawford-IA60</t>
  </si>
  <si>
    <t>Dallas-IA60</t>
  </si>
  <si>
    <t>Davis-IA60</t>
  </si>
  <si>
    <t>Decatur-IA60</t>
  </si>
  <si>
    <t>Delaware-IA60</t>
  </si>
  <si>
    <t>Des Moines-IA60</t>
  </si>
  <si>
    <t>Dickinson-IA60</t>
  </si>
  <si>
    <t>Dubuque-IA60</t>
  </si>
  <si>
    <t>Emmet-IA60</t>
  </si>
  <si>
    <t>Fayette-IA60</t>
  </si>
  <si>
    <t>Floyd-IA60</t>
  </si>
  <si>
    <t>Franklin-IA60</t>
  </si>
  <si>
    <t>Fremont-IA60</t>
  </si>
  <si>
    <t>Greene-IA60</t>
  </si>
  <si>
    <t>Grundy-IA60</t>
  </si>
  <si>
    <t>Guthrie-IA60</t>
  </si>
  <si>
    <t>Hamilton-IA60</t>
  </si>
  <si>
    <t>Hancock-IA60</t>
  </si>
  <si>
    <t>Hardin-IA60</t>
  </si>
  <si>
    <t>Harrison-IA60</t>
  </si>
  <si>
    <t>Henry-IA60</t>
  </si>
  <si>
    <t>Howard-IA60</t>
  </si>
  <si>
    <t>Humboldt-IA60</t>
  </si>
  <si>
    <t>Ida-IA60</t>
  </si>
  <si>
    <t>Iowa-IA60</t>
  </si>
  <si>
    <t>Jackson-IA60</t>
  </si>
  <si>
    <t>Jasper-IA60</t>
  </si>
  <si>
    <t>Jefferson-IA60</t>
  </si>
  <si>
    <t>Johnson-IA60</t>
  </si>
  <si>
    <t>Jones-IA60</t>
  </si>
  <si>
    <t>Keokuk-IA60</t>
  </si>
  <si>
    <t>Kossuth-IA60</t>
  </si>
  <si>
    <t>Lee-IA60</t>
  </si>
  <si>
    <t>Linn-IA60</t>
  </si>
  <si>
    <t>Louisa-IA60</t>
  </si>
  <si>
    <t>Lucas-IA60</t>
  </si>
  <si>
    <t>Lyon-IA60</t>
  </si>
  <si>
    <t>Madison-IA60</t>
  </si>
  <si>
    <t>Mahaska-IA60</t>
  </si>
  <si>
    <t>Marion-IA60</t>
  </si>
  <si>
    <t>Marshall-IA60</t>
  </si>
  <si>
    <t>Mills-IA60</t>
  </si>
  <si>
    <t>Mitchell-IA60</t>
  </si>
  <si>
    <t>Monona-IA60</t>
  </si>
  <si>
    <t>Monroe-IA60</t>
  </si>
  <si>
    <t>Montgomery-IA60</t>
  </si>
  <si>
    <t>Muscatine-IA60</t>
  </si>
  <si>
    <t>O'Brien-IA60</t>
  </si>
  <si>
    <t>Osceola-IA60</t>
  </si>
  <si>
    <t>Page-IA60</t>
  </si>
  <si>
    <t>Palo Alto-IA60</t>
  </si>
  <si>
    <t>Plymouth-IA60</t>
  </si>
  <si>
    <t>Pocahontas-IA60</t>
  </si>
  <si>
    <t>Polk-IA60</t>
  </si>
  <si>
    <t>Pottawattamie-IA60</t>
  </si>
  <si>
    <t>Poweshiek-IA60</t>
  </si>
  <si>
    <t>Ringgold-IA60</t>
  </si>
  <si>
    <t>Sac-IA60</t>
  </si>
  <si>
    <t>Scott-IA60</t>
  </si>
  <si>
    <t>Shelby-IA60</t>
  </si>
  <si>
    <t>Sioux-IA60</t>
  </si>
  <si>
    <t>Story-IA60</t>
  </si>
  <si>
    <t>Tama-IA60</t>
  </si>
  <si>
    <t>Taylor-IA60</t>
  </si>
  <si>
    <t>Union-IA60</t>
  </si>
  <si>
    <t>Van Buren-IA60</t>
  </si>
  <si>
    <t>Wapello-IA60</t>
  </si>
  <si>
    <t>Warren-IA60</t>
  </si>
  <si>
    <t>Washington-IA60</t>
  </si>
  <si>
    <t>Wayne-IA60</t>
  </si>
  <si>
    <t>Webster-IA60</t>
  </si>
  <si>
    <t>Winnebago-IA60</t>
  </si>
  <si>
    <t>Winneshiek-IA60</t>
  </si>
  <si>
    <t>Woodbury-IA60</t>
  </si>
  <si>
    <t>Worth-IA60</t>
  </si>
  <si>
    <t>Wright-IA60</t>
  </si>
  <si>
    <t>Allen-KS60</t>
  </si>
  <si>
    <t>Anderson-KS60</t>
  </si>
  <si>
    <t>Atchison-KS60</t>
  </si>
  <si>
    <t>Barber-KS60</t>
  </si>
  <si>
    <t>Barton-KS60</t>
  </si>
  <si>
    <t>Bourbon-KS60</t>
  </si>
  <si>
    <t>Brown-KS60</t>
  </si>
  <si>
    <t>Butler-KS60</t>
  </si>
  <si>
    <t>Chase-KS60</t>
  </si>
  <si>
    <t>Chautauqua-KS60</t>
  </si>
  <si>
    <t>Cherokee-KS60</t>
  </si>
  <si>
    <t>Cheyenne-KS60</t>
  </si>
  <si>
    <t>Clark-KS60</t>
  </si>
  <si>
    <t>Clay-KS60</t>
  </si>
  <si>
    <t>Cloud-KS60</t>
  </si>
  <si>
    <t>Coffey-KS60</t>
  </si>
  <si>
    <t>Comanche-KS60</t>
  </si>
  <si>
    <t>Cowley-KS60</t>
  </si>
  <si>
    <t>Crawford-KS60</t>
  </si>
  <si>
    <t>Decatur-KS60</t>
  </si>
  <si>
    <t>Dickinson-KS60</t>
  </si>
  <si>
    <t>Doniphan-KS60</t>
  </si>
  <si>
    <t>Douglas-KS60</t>
  </si>
  <si>
    <t>Edwards-KS60</t>
  </si>
  <si>
    <t>Elk-KS60</t>
  </si>
  <si>
    <t>Ellis-KS60</t>
  </si>
  <si>
    <t>Ellsworth-KS60</t>
  </si>
  <si>
    <t>Finney-KS60</t>
  </si>
  <si>
    <t>Ford-KS60</t>
  </si>
  <si>
    <t>Franklin-KS60</t>
  </si>
  <si>
    <t>Geary-KS60</t>
  </si>
  <si>
    <t>Gove-KS60</t>
  </si>
  <si>
    <t>Graham-KS60</t>
  </si>
  <si>
    <t>Grant-KS60</t>
  </si>
  <si>
    <t>Gray-KS60</t>
  </si>
  <si>
    <t>Greeley-KS60</t>
  </si>
  <si>
    <t>Greenwood-KS60</t>
  </si>
  <si>
    <t>Hamilton-KS60</t>
  </si>
  <si>
    <t>Harper-KS60</t>
  </si>
  <si>
    <t>Harvey-KS60</t>
  </si>
  <si>
    <t>Haskell-KS60</t>
  </si>
  <si>
    <t>Hodgeman-KS60</t>
  </si>
  <si>
    <t>Jackson-KS60</t>
  </si>
  <si>
    <t>Jefferson-KS60</t>
  </si>
  <si>
    <t>Jewell-KS60</t>
  </si>
  <si>
    <t>Johnson-KS60</t>
  </si>
  <si>
    <t>Kearny-KS60</t>
  </si>
  <si>
    <t>Kingman-KS60</t>
  </si>
  <si>
    <t>Kiowa-KS60</t>
  </si>
  <si>
    <t>Labette-KS60</t>
  </si>
  <si>
    <t>Lane-KS60</t>
  </si>
  <si>
    <t>Leavenworth-KS60</t>
  </si>
  <si>
    <t>Lincoln-KS60</t>
  </si>
  <si>
    <t>Linn-KS60</t>
  </si>
  <si>
    <t>Logan-KS60</t>
  </si>
  <si>
    <t>Lyon-KS60</t>
  </si>
  <si>
    <t>McPherson-KS60</t>
  </si>
  <si>
    <t>Marion-KS60</t>
  </si>
  <si>
    <t>Marshall-KS60</t>
  </si>
  <si>
    <t>Meade-KS60</t>
  </si>
  <si>
    <t>Miami-KS60</t>
  </si>
  <si>
    <t>Mitchell-KS60</t>
  </si>
  <si>
    <t>Montgomery-KS60</t>
  </si>
  <si>
    <t>Morris-KS60</t>
  </si>
  <si>
    <t>Morton-KS60</t>
  </si>
  <si>
    <t>Nemaha-KS60</t>
  </si>
  <si>
    <t>Neosho-KS60</t>
  </si>
  <si>
    <t>Ness-KS60</t>
  </si>
  <si>
    <t>Norton-KS60</t>
  </si>
  <si>
    <t>Osage-KS60</t>
  </si>
  <si>
    <t>Osborne-KS60</t>
  </si>
  <si>
    <t>Ottawa-KS60</t>
  </si>
  <si>
    <t>Pawnee-KS60</t>
  </si>
  <si>
    <t>Phillips-KS60</t>
  </si>
  <si>
    <t>Pottawatomie-KS60</t>
  </si>
  <si>
    <t>Pratt-KS60</t>
  </si>
  <si>
    <t>Rawlins-KS60</t>
  </si>
  <si>
    <t>Reno-KS60</t>
  </si>
  <si>
    <t>Republic-KS60</t>
  </si>
  <si>
    <t>Rice-KS60</t>
  </si>
  <si>
    <t>Riley-KS60</t>
  </si>
  <si>
    <t>Rooks-KS60</t>
  </si>
  <si>
    <t>Rush-KS60</t>
  </si>
  <si>
    <t>Russell-KS60</t>
  </si>
  <si>
    <t>Saline-KS60</t>
  </si>
  <si>
    <t>Scott-KS60</t>
  </si>
  <si>
    <t>Sedgwick-KS60</t>
  </si>
  <si>
    <t>Seward-KS60</t>
  </si>
  <si>
    <t>Shawnee-KS60</t>
  </si>
  <si>
    <t>Sheridan-KS60</t>
  </si>
  <si>
    <t>Sherman-KS60</t>
  </si>
  <si>
    <t>Smith-KS60</t>
  </si>
  <si>
    <t>Stafford-KS60</t>
  </si>
  <si>
    <t>Stanton-KS60</t>
  </si>
  <si>
    <t>Stevens-KS60</t>
  </si>
  <si>
    <t>Sumner-KS60</t>
  </si>
  <si>
    <t>Thomas-KS60</t>
  </si>
  <si>
    <t>Trego-KS60</t>
  </si>
  <si>
    <t>Wabaunsee-KS60</t>
  </si>
  <si>
    <t>Wallace-KS60</t>
  </si>
  <si>
    <t>Washington-KS60</t>
  </si>
  <si>
    <t>Wichita-KS60</t>
  </si>
  <si>
    <t>Wilson-KS60</t>
  </si>
  <si>
    <t>Woodson-KS60</t>
  </si>
  <si>
    <t>Wyandotte-KS60</t>
  </si>
  <si>
    <t>Adair-KY60</t>
  </si>
  <si>
    <t>Allen-KY60</t>
  </si>
  <si>
    <t>Anderson-KY60</t>
  </si>
  <si>
    <t>Ballard-KY60</t>
  </si>
  <si>
    <t>Barren-KY60</t>
  </si>
  <si>
    <t>Bath-KY60</t>
  </si>
  <si>
    <t>Bell-KY60</t>
  </si>
  <si>
    <t>Boone-KY60</t>
  </si>
  <si>
    <t>Bourbon-KY60</t>
  </si>
  <si>
    <t>Boyd-KY60</t>
  </si>
  <si>
    <t>Boyle-KY60</t>
  </si>
  <si>
    <t>Bracken-KY60</t>
  </si>
  <si>
    <t>Breathitt-KY60</t>
  </si>
  <si>
    <t>Breckinridge-KY60</t>
  </si>
  <si>
    <t>Bullitt-KY60</t>
  </si>
  <si>
    <t>Butler-KY60</t>
  </si>
  <si>
    <t>Caldwell-KY60</t>
  </si>
  <si>
    <t>Calloway-KY60</t>
  </si>
  <si>
    <t>Campbell-KY60</t>
  </si>
  <si>
    <t>Carlisle-KY60</t>
  </si>
  <si>
    <t>Carroll-KY60</t>
  </si>
  <si>
    <t>Carter-KY60</t>
  </si>
  <si>
    <t>Casey-KY60</t>
  </si>
  <si>
    <t>Christian-KY60</t>
  </si>
  <si>
    <t>Clark-KY60</t>
  </si>
  <si>
    <t>Clay-KY60</t>
  </si>
  <si>
    <t>Clinton-KY60</t>
  </si>
  <si>
    <t>Crittenden-KY60</t>
  </si>
  <si>
    <t>Cumberland-KY60</t>
  </si>
  <si>
    <t>Daviess-KY60</t>
  </si>
  <si>
    <t>Edmonson-KY60</t>
  </si>
  <si>
    <t>Elliott-KY60</t>
  </si>
  <si>
    <t>Estill-KY60</t>
  </si>
  <si>
    <t>Fayette-KY60</t>
  </si>
  <si>
    <t>Fleming-KY60</t>
  </si>
  <si>
    <t>Floyd-KY60</t>
  </si>
  <si>
    <t>Franklin-KY60</t>
  </si>
  <si>
    <t>Fulton-KY60</t>
  </si>
  <si>
    <t>Gallatin-KY60</t>
  </si>
  <si>
    <t>Garrard-KY60</t>
  </si>
  <si>
    <t>Grant-KY60</t>
  </si>
  <si>
    <t>Graves-KY60</t>
  </si>
  <si>
    <t>Grayson-KY60</t>
  </si>
  <si>
    <t>Green-KY60</t>
  </si>
  <si>
    <t>Greenup-KY60</t>
  </si>
  <si>
    <t>Hancock-KY60</t>
  </si>
  <si>
    <t>Hardin-KY60</t>
  </si>
  <si>
    <t>Harlan-KY60</t>
  </si>
  <si>
    <t>Harrison-KY60</t>
  </si>
  <si>
    <t>Hart-KY60</t>
  </si>
  <si>
    <t>Henderson-KY60</t>
  </si>
  <si>
    <t>Henry-KY60</t>
  </si>
  <si>
    <t>Hickman-KY60</t>
  </si>
  <si>
    <t>Hopkins-KY60</t>
  </si>
  <si>
    <t>Jackson-KY60</t>
  </si>
  <si>
    <t>Jefferson-KY60</t>
  </si>
  <si>
    <t>Jessamine-KY60</t>
  </si>
  <si>
    <t>Johnson-KY60</t>
  </si>
  <si>
    <t>Kenton-KY60</t>
  </si>
  <si>
    <t>Knott-KY60</t>
  </si>
  <si>
    <t>Knox-KY60</t>
  </si>
  <si>
    <t>Larue-KY60</t>
  </si>
  <si>
    <t>Laurel-KY60</t>
  </si>
  <si>
    <t>Lawrence-KY60</t>
  </si>
  <si>
    <t>Lee-KY60</t>
  </si>
  <si>
    <t>Leslie-KY60</t>
  </si>
  <si>
    <t>Letcher-KY60</t>
  </si>
  <si>
    <t>Lewis-KY60</t>
  </si>
  <si>
    <t>Lincoln-KY60</t>
  </si>
  <si>
    <t>Livingston-KY60</t>
  </si>
  <si>
    <t>Logan-KY60</t>
  </si>
  <si>
    <t>Lyon-KY60</t>
  </si>
  <si>
    <t>McCracken-KY60</t>
  </si>
  <si>
    <t>McCreary-KY60</t>
  </si>
  <si>
    <t>McLean-KY60</t>
  </si>
  <si>
    <t>Madison-KY60</t>
  </si>
  <si>
    <t>Magoffin-KY60</t>
  </si>
  <si>
    <t>Marion-KY60</t>
  </si>
  <si>
    <t>Marshall-KY60</t>
  </si>
  <si>
    <t>Martin-KY60</t>
  </si>
  <si>
    <t>Mason-KY60</t>
  </si>
  <si>
    <t>Meade-KY60</t>
  </si>
  <si>
    <t>Menifee-KY60</t>
  </si>
  <si>
    <t>Mercer-KY60</t>
  </si>
  <si>
    <t>Metcalfe-KY60</t>
  </si>
  <si>
    <t>Monroe-KY60</t>
  </si>
  <si>
    <t>Montgomery-KY60</t>
  </si>
  <si>
    <t>Morgan-KY60</t>
  </si>
  <si>
    <t>Muhlenberg-KY60</t>
  </si>
  <si>
    <t>Nelson-KY60</t>
  </si>
  <si>
    <t>Nicholas-KY60</t>
  </si>
  <si>
    <t>Ohio-KY60</t>
  </si>
  <si>
    <t>Oldham-KY60</t>
  </si>
  <si>
    <t>Owen-KY60</t>
  </si>
  <si>
    <t>Owsley-KY60</t>
  </si>
  <si>
    <t>Pendleton-KY60</t>
  </si>
  <si>
    <t>Perry-KY60</t>
  </si>
  <si>
    <t>Pike-KY60</t>
  </si>
  <si>
    <t>Powell-KY60</t>
  </si>
  <si>
    <t>Pulaski-KY60</t>
  </si>
  <si>
    <t>Robertson-KY60</t>
  </si>
  <si>
    <t>Rockcastle-KY60</t>
  </si>
  <si>
    <t>Rowan-KY60</t>
  </si>
  <si>
    <t>Russell-KY60</t>
  </si>
  <si>
    <t>Scott-KY60</t>
  </si>
  <si>
    <t>Shelby-KY60</t>
  </si>
  <si>
    <t>Simpson-KY60</t>
  </si>
  <si>
    <t>Spencer-KY60</t>
  </si>
  <si>
    <t>Taylor-KY60</t>
  </si>
  <si>
    <t>Todd-KY60</t>
  </si>
  <si>
    <t>Trigg-KY60</t>
  </si>
  <si>
    <t>Trimble-KY60</t>
  </si>
  <si>
    <t>Union-KY60</t>
  </si>
  <si>
    <t>Warren-KY60</t>
  </si>
  <si>
    <t>Washington-KY60</t>
  </si>
  <si>
    <t>Wayne-KY60</t>
  </si>
  <si>
    <t>Webster-KY60</t>
  </si>
  <si>
    <t>Whitley-KY60</t>
  </si>
  <si>
    <t>Wolfe-KY60</t>
  </si>
  <si>
    <t>Woodford-KY60</t>
  </si>
  <si>
    <t>Acadia Parish-LA60</t>
  </si>
  <si>
    <t>Allen Parish-LA60</t>
  </si>
  <si>
    <t>Ascension Parish-LA60</t>
  </si>
  <si>
    <t>Assumption Parish-LA60</t>
  </si>
  <si>
    <t>Avoyelles Parish-LA60</t>
  </si>
  <si>
    <t>Beauregard Parish-LA60</t>
  </si>
  <si>
    <t>Bienville Parish-LA60</t>
  </si>
  <si>
    <t>Bossier Parish-LA60</t>
  </si>
  <si>
    <t>Caddo Parish-LA60</t>
  </si>
  <si>
    <t>Calcasieu Parish-LA60</t>
  </si>
  <si>
    <t>Caldwell Parish-LA60</t>
  </si>
  <si>
    <t>Cameron Parish-LA60</t>
  </si>
  <si>
    <t>Catahoula Parish-LA60</t>
  </si>
  <si>
    <t>Claiborne Parish-LA60</t>
  </si>
  <si>
    <t>Concordia Parish-LA60</t>
  </si>
  <si>
    <t>De Soto Parish-LA60</t>
  </si>
  <si>
    <t>East Baton Rouge Parish-LA60</t>
  </si>
  <si>
    <t>East Carroll Parish-LA60</t>
  </si>
  <si>
    <t>East Feliciana Parish-LA60</t>
  </si>
  <si>
    <t>Evangeline Parish-LA60</t>
  </si>
  <si>
    <t>Franklin Parish-LA60</t>
  </si>
  <si>
    <t>Grant Parish-LA60</t>
  </si>
  <si>
    <t>Iberia Parish-LA60</t>
  </si>
  <si>
    <t>Iberville Parish-LA60</t>
  </si>
  <si>
    <t>Jackson Parish-LA60</t>
  </si>
  <si>
    <t>Jefferson Parish-LA60</t>
  </si>
  <si>
    <t>Jefferson Davis Parish-LA60</t>
  </si>
  <si>
    <t>Lafayette Parish-LA60</t>
  </si>
  <si>
    <t>Lafourche Parish-LA60</t>
  </si>
  <si>
    <t>La Salle Parish-LA60</t>
  </si>
  <si>
    <t>Lincoln Parish-LA60</t>
  </si>
  <si>
    <t>Livingston Parish-LA60</t>
  </si>
  <si>
    <t>Madison Parish-LA60</t>
  </si>
  <si>
    <t>Morehouse Parish-LA60</t>
  </si>
  <si>
    <t>Natchitoches Parish-LA60</t>
  </si>
  <si>
    <t>Orleans Parish-LA60</t>
  </si>
  <si>
    <t>Ouachita Parish-LA60</t>
  </si>
  <si>
    <t>Plaquemines Parish-LA60</t>
  </si>
  <si>
    <t>Pointe Coupee Parish-LA60</t>
  </si>
  <si>
    <t>Rapides Parish-LA60</t>
  </si>
  <si>
    <t>Red River Parish-LA60</t>
  </si>
  <si>
    <t>Richland Parish-LA60</t>
  </si>
  <si>
    <t>Sabine Parish-LA60</t>
  </si>
  <si>
    <t>St. Bernard Parish-LA60</t>
  </si>
  <si>
    <t>St. Charles Parish-LA60</t>
  </si>
  <si>
    <t>St. Helena Parish-LA60</t>
  </si>
  <si>
    <t>St. James Parish-LA60</t>
  </si>
  <si>
    <t>St. John the Baptist Parish-LA60</t>
  </si>
  <si>
    <t>St. Landry Parish-LA60</t>
  </si>
  <si>
    <t>St. Martin Parish-LA60</t>
  </si>
  <si>
    <t>St. Mary Parish-LA60</t>
  </si>
  <si>
    <t>St. Tammany Parish-LA60</t>
  </si>
  <si>
    <t>Tangipahoa Parish-LA60</t>
  </si>
  <si>
    <t>Tensas Parish-LA60</t>
  </si>
  <si>
    <t>Terrebonne Parish-LA60</t>
  </si>
  <si>
    <t>Union Parish-LA60</t>
  </si>
  <si>
    <t>Vermilion Parish-LA60</t>
  </si>
  <si>
    <t>Vernon Parish-LA60</t>
  </si>
  <si>
    <t>Washington Parish-LA60</t>
  </si>
  <si>
    <t>Webster Parish-LA60</t>
  </si>
  <si>
    <t>West Baton Rouge Parish-LA60</t>
  </si>
  <si>
    <t>West Carroll Parish-LA60</t>
  </si>
  <si>
    <t>West Feliciana Parish-LA60</t>
  </si>
  <si>
    <t>Winn Parish-LA60</t>
  </si>
  <si>
    <t>Androscoggin-Auburn city-ME60</t>
  </si>
  <si>
    <t>Androscoggin-Durham town-ME60</t>
  </si>
  <si>
    <t>Androscoggin-Greene town-ME60</t>
  </si>
  <si>
    <t>Androscoggin-Leeds town-ME60</t>
  </si>
  <si>
    <t>Androscoggin-Lewiston city-ME60</t>
  </si>
  <si>
    <t>Androscoggin-Lisbon town-ME60</t>
  </si>
  <si>
    <t>Androscoggin-Livermore Falls town-ME60</t>
  </si>
  <si>
    <t>Androscoggin-Livermore town-ME60</t>
  </si>
  <si>
    <t>Androscoggin-Mechanic Falls town-ME60</t>
  </si>
  <si>
    <t>Androscoggin-Minot town-ME60</t>
  </si>
  <si>
    <t>Androscoggin-Poland town-ME60</t>
  </si>
  <si>
    <t>Androscoggin-Sabattus town-ME60</t>
  </si>
  <si>
    <t>Androscoggin-Turner town-ME60</t>
  </si>
  <si>
    <t>Androscoggin-Wales town-ME60</t>
  </si>
  <si>
    <t>Aroostook-Allagash town-ME60</t>
  </si>
  <si>
    <t>Aroostook-Amity town-ME60</t>
  </si>
  <si>
    <t>Aroostook-Ashland town-ME60</t>
  </si>
  <si>
    <t>Aroostook-Bancroft UT-ME60</t>
  </si>
  <si>
    <t>Aroostook-Blaine town-ME60</t>
  </si>
  <si>
    <t>Aroostook-Bridgewater town-ME60</t>
  </si>
  <si>
    <t>Aroostook-Caribou city-ME60</t>
  </si>
  <si>
    <t>Aroostook-Castle Hill town-ME60</t>
  </si>
  <si>
    <t>Aroostook-Caswell town-ME60</t>
  </si>
  <si>
    <t>Aroostook-Central Aroostook UT-ME60</t>
  </si>
  <si>
    <t>Aroostook-Chapman town-ME60</t>
  </si>
  <si>
    <t>Aroostook-Connor UT-ME60</t>
  </si>
  <si>
    <t>Aroostook-Crystal town-ME60</t>
  </si>
  <si>
    <t>Aroostook-Cyr plantation-ME60</t>
  </si>
  <si>
    <t>Aroostook-Dyer Brook town-ME60</t>
  </si>
  <si>
    <t>Aroostook-Eagle Lake town-ME60</t>
  </si>
  <si>
    <t>Aroostook-Easton town-ME60</t>
  </si>
  <si>
    <t>Aroostook-Fort Fairfield town-ME60</t>
  </si>
  <si>
    <t>Aroostook-Fort Kent town-ME60</t>
  </si>
  <si>
    <t>Aroostook-Frenchville town-ME60</t>
  </si>
  <si>
    <t>Aroostook-Garfield plantation-ME60</t>
  </si>
  <si>
    <t>Aroostook-Glenwood plantation-ME60</t>
  </si>
  <si>
    <t>Aroostook-Grand Isle town-ME60</t>
  </si>
  <si>
    <t>Aroostook-Hamlin town-ME60</t>
  </si>
  <si>
    <t>Aroostook-Hammond town-ME60</t>
  </si>
  <si>
    <t>Aroostook-Haynesville town-ME60</t>
  </si>
  <si>
    <t>Aroostook-Hersey town-ME60</t>
  </si>
  <si>
    <t>Aroostook-Hodgdon town-ME60</t>
  </si>
  <si>
    <t>Aroostook-Houlton town-ME60</t>
  </si>
  <si>
    <t>Aroostook-Island Falls town-ME60</t>
  </si>
  <si>
    <t>Aroostook-Limestone town-ME60</t>
  </si>
  <si>
    <t>Aroostook-Linneus town-ME60</t>
  </si>
  <si>
    <t>Aroostook-Littleton town-ME60</t>
  </si>
  <si>
    <t>Aroostook-Ludlow town-ME60</t>
  </si>
  <si>
    <t>Aroostook-Macwahoc plantation-ME60</t>
  </si>
  <si>
    <t>Aroostook-Madawaska town-ME60</t>
  </si>
  <si>
    <t>Aroostook-Mapleton town-ME60</t>
  </si>
  <si>
    <t>Aroostook-Mars Hill town-ME60</t>
  </si>
  <si>
    <t>Aroostook-Masardis town-ME60</t>
  </si>
  <si>
    <t>Aroostook-Merrill town-ME60</t>
  </si>
  <si>
    <t>Aroostook-Monticello town-ME60</t>
  </si>
  <si>
    <t>Aroostook-Moro plantation-ME60</t>
  </si>
  <si>
    <t>Aroostook-Nashville plantation-ME60</t>
  </si>
  <si>
    <t>Aroostook-New Canada town-ME60</t>
  </si>
  <si>
    <t>Aroostook-New Limerick town-ME60</t>
  </si>
  <si>
    <t>Aroostook-New Sweden town-ME60</t>
  </si>
  <si>
    <t>Aroostook-Northwest Aroostook UT-ME60</t>
  </si>
  <si>
    <t>Aroostook-Oakfield town-ME60</t>
  </si>
  <si>
    <t>Aroostook-Orient town-ME60</t>
  </si>
  <si>
    <t>Aroostook-Penobscot Indian Island Reservation-ME60</t>
  </si>
  <si>
    <t>Aroostook-Perham town-ME60</t>
  </si>
  <si>
    <t>Aroostook-Portage Lake town-ME60</t>
  </si>
  <si>
    <t>Aroostook-Presque Isle city-ME60</t>
  </si>
  <si>
    <t>Aroostook-Reed plantation-ME60</t>
  </si>
  <si>
    <t>Aroostook-Sherman town-ME60</t>
  </si>
  <si>
    <t>Aroostook-Smyrna town-ME60</t>
  </si>
  <si>
    <t>Aroostook-South Aroostook UT-ME60</t>
  </si>
  <si>
    <t>Aroostook-Square Lake UT-ME60</t>
  </si>
  <si>
    <t>Aroostook-St. Agatha town-ME60</t>
  </si>
  <si>
    <t>Aroostook-St. Francis town-ME60</t>
  </si>
  <si>
    <t>Aroostook-St. John plantation-ME60</t>
  </si>
  <si>
    <t>Aroostook-Stockholm town-ME60</t>
  </si>
  <si>
    <t>Aroostook-Van Buren town-ME60</t>
  </si>
  <si>
    <t>Aroostook-Wade town-ME60</t>
  </si>
  <si>
    <t>Aroostook-Wallagrass town-ME60</t>
  </si>
  <si>
    <t>Aroostook-Washburn town-ME60</t>
  </si>
  <si>
    <t>Aroostook-Westfield town-ME60</t>
  </si>
  <si>
    <t>Aroostook-Westmanland town-ME60</t>
  </si>
  <si>
    <t>Aroostook-Weston town-ME60</t>
  </si>
  <si>
    <t>Aroostook-Winterville plantation-ME60</t>
  </si>
  <si>
    <t>Aroostook-Woodland town-ME60</t>
  </si>
  <si>
    <t>Cumberland-Baldwin town-ME60</t>
  </si>
  <si>
    <t>Cumberland-Bridgton town-ME60</t>
  </si>
  <si>
    <t>Cumberland-Brunswick town-ME60</t>
  </si>
  <si>
    <t>Cumberland-Cape Elizabeth town-ME60</t>
  </si>
  <si>
    <t>Cumberland-Casco town-ME60</t>
  </si>
  <si>
    <t>Cumberland-Chebeague Island town-ME60</t>
  </si>
  <si>
    <t>Cumberland-Cumberland town-ME60</t>
  </si>
  <si>
    <t>Cumberland-Falmouth town-ME60</t>
  </si>
  <si>
    <t>Cumberland-Freeport town-ME60</t>
  </si>
  <si>
    <t>Cumberland-Frye Island town-ME60</t>
  </si>
  <si>
    <t>Cumberland-Gorham town-ME60</t>
  </si>
  <si>
    <t>Cumberland-Gray town-ME60</t>
  </si>
  <si>
    <t>Cumberland-Harpswell town-ME60</t>
  </si>
  <si>
    <t>Cumberland-Harrison town-ME60</t>
  </si>
  <si>
    <t>Cumberland-Long Island town-ME60</t>
  </si>
  <si>
    <t>Cumberland-Naples town-ME60</t>
  </si>
  <si>
    <t>Cumberland-New Gloucester town-ME60</t>
  </si>
  <si>
    <t>Cumberland-North Yarmouth town-ME60</t>
  </si>
  <si>
    <t>Cumberland-Portland city-ME60</t>
  </si>
  <si>
    <t>Cumberland-Pownal town-ME60</t>
  </si>
  <si>
    <t>Cumberland-Raymond town-ME60</t>
  </si>
  <si>
    <t>Cumberland-Scarborough town-ME60</t>
  </si>
  <si>
    <t>Cumberland-Sebago town-ME60</t>
  </si>
  <si>
    <t>Cumberland-South Portland city-ME60</t>
  </si>
  <si>
    <t>Cumberland-Standish town-ME60</t>
  </si>
  <si>
    <t>Cumberland-Westbrook city-ME60</t>
  </si>
  <si>
    <t>Cumberland-Windham town-ME60</t>
  </si>
  <si>
    <t>Cumberland-Yarmouth town-ME60</t>
  </si>
  <si>
    <t>Franklin-Avon town-ME60</t>
  </si>
  <si>
    <t>Franklin-Carrabassett Valley town-ME60</t>
  </si>
  <si>
    <t>Franklin-Carthage town-ME60</t>
  </si>
  <si>
    <t>Franklin-Chesterville town-ME60</t>
  </si>
  <si>
    <t>Franklin-Coplin plantation-ME60</t>
  </si>
  <si>
    <t>Franklin-Dallas plantation-ME60</t>
  </si>
  <si>
    <t>Franklin-East Central Franklin UT-ME60</t>
  </si>
  <si>
    <t>Franklin-Eustis town-ME60</t>
  </si>
  <si>
    <t>Franklin-Farmington town-ME60</t>
  </si>
  <si>
    <t>Franklin-Industry town-ME60</t>
  </si>
  <si>
    <t>Franklin-Jay town-ME60</t>
  </si>
  <si>
    <t>Franklin-Kingfield town-ME60</t>
  </si>
  <si>
    <t>Franklin-New Sharon town-ME60</t>
  </si>
  <si>
    <t>Franklin-New Vineyard town-ME60</t>
  </si>
  <si>
    <t>Franklin-North Franklin UT-ME60</t>
  </si>
  <si>
    <t>Franklin-Phillips town-ME60</t>
  </si>
  <si>
    <t>Franklin-Rangeley plantation-ME60</t>
  </si>
  <si>
    <t>Franklin-Rangeley town-ME60</t>
  </si>
  <si>
    <t>Franklin-Sandy River plantation-ME60</t>
  </si>
  <si>
    <t>Franklin-South Franklin UT-ME60</t>
  </si>
  <si>
    <t>Franklin-Strong town-ME60</t>
  </si>
  <si>
    <t>Franklin-Temple town-ME60</t>
  </si>
  <si>
    <t>Franklin-Weld town-ME60</t>
  </si>
  <si>
    <t>Franklin-West Central Franklin UT-ME60</t>
  </si>
  <si>
    <t>Franklin-Wilton town-ME60</t>
  </si>
  <si>
    <t>Franklin-Wyman UT-ME60</t>
  </si>
  <si>
    <t>Hancock-Amherst town-ME60</t>
  </si>
  <si>
    <t>Hancock-Aurora town-ME60</t>
  </si>
  <si>
    <t>Hancock-Bar Harbor town-ME60</t>
  </si>
  <si>
    <t>Hancock-Blue Hill town-ME60</t>
  </si>
  <si>
    <t>Hancock-Brooklin town-ME60</t>
  </si>
  <si>
    <t>Hancock-Brooksville town-ME60</t>
  </si>
  <si>
    <t>Hancock-Bucksport town-ME60</t>
  </si>
  <si>
    <t>Hancock-Castine town-ME60</t>
  </si>
  <si>
    <t>Hancock-Central Hancock UT-ME60</t>
  </si>
  <si>
    <t>Hancock-Cranberry Isles town-ME60</t>
  </si>
  <si>
    <t>Hancock-Dedham town-ME60</t>
  </si>
  <si>
    <t>Hancock-Deer Isle town-ME60</t>
  </si>
  <si>
    <t>Hancock-East Hancock UT-ME60</t>
  </si>
  <si>
    <t>Hancock-Eastbrook town-ME60</t>
  </si>
  <si>
    <t>Hancock-Ellsworth city-ME60</t>
  </si>
  <si>
    <t>Hancock-Franklin town-ME60</t>
  </si>
  <si>
    <t>Hancock-Frenchboro town-ME60</t>
  </si>
  <si>
    <t>Hancock-Gouldsboro town-ME60</t>
  </si>
  <si>
    <t>Hancock-Great Pond town-ME60</t>
  </si>
  <si>
    <t>Hancock-Hancock town-ME60</t>
  </si>
  <si>
    <t>Hancock-Lamoine town-ME60</t>
  </si>
  <si>
    <t>Hancock-Mariaville town-ME60</t>
  </si>
  <si>
    <t>Hancock-Marshall Island UT-ME60</t>
  </si>
  <si>
    <t>Hancock-Mount Desert town-ME60</t>
  </si>
  <si>
    <t>Hancock-Northwest Hancock UT-ME60</t>
  </si>
  <si>
    <t>Hancock-Orland town-ME60</t>
  </si>
  <si>
    <t>Hancock-Osborn town-ME60</t>
  </si>
  <si>
    <t>Hancock-Otis town-ME60</t>
  </si>
  <si>
    <t>Hancock-Penobscot town-ME60</t>
  </si>
  <si>
    <t>Hancock-Sedgwick town-ME60</t>
  </si>
  <si>
    <t>Hancock-Sorrento town-ME60</t>
  </si>
  <si>
    <t>Hancock-Southwest Harbor town-ME60</t>
  </si>
  <si>
    <t>Hancock-Stonington town-ME60</t>
  </si>
  <si>
    <t>Hancock-Sullivan town-ME60</t>
  </si>
  <si>
    <t>Hancock-Surry town-ME60</t>
  </si>
  <si>
    <t>Hancock-Swans Island town-ME60</t>
  </si>
  <si>
    <t>Hancock-Tremont town-ME60</t>
  </si>
  <si>
    <t>Hancock-Trenton town-ME60</t>
  </si>
  <si>
    <t>Hancock-Verona Island town-ME60</t>
  </si>
  <si>
    <t>Hancock-Waltham town-ME60</t>
  </si>
  <si>
    <t>Hancock-Winter Harbor town-ME60</t>
  </si>
  <si>
    <t>Kennebec-Albion town-ME60</t>
  </si>
  <si>
    <t>Kennebec-Augusta city-ME60</t>
  </si>
  <si>
    <t>Kennebec-Belgrade town-ME60</t>
  </si>
  <si>
    <t>Kennebec-Benton town-ME60</t>
  </si>
  <si>
    <t>Kennebec-Chelsea town-ME60</t>
  </si>
  <si>
    <t>Kennebec-China town-ME60</t>
  </si>
  <si>
    <t>Kennebec-Clinton town-ME60</t>
  </si>
  <si>
    <t>Kennebec-Farmingdale town-ME60</t>
  </si>
  <si>
    <t>Kennebec-Fayette town-ME60</t>
  </si>
  <si>
    <t>Kennebec-Gardiner city-ME60</t>
  </si>
  <si>
    <t>Kennebec-Hallowell city-ME60</t>
  </si>
  <si>
    <t>Kennebec-Litchfield town-ME60</t>
  </si>
  <si>
    <t>Kennebec-Manchester town-ME60</t>
  </si>
  <si>
    <t>Kennebec-Monmouth town-ME60</t>
  </si>
  <si>
    <t>Kennebec-Mount Vernon town-ME60</t>
  </si>
  <si>
    <t>Kennebec-Oakland town-ME60</t>
  </si>
  <si>
    <t>Kennebec-Pittston town-ME60</t>
  </si>
  <si>
    <t>Kennebec-Randolph town-ME60</t>
  </si>
  <si>
    <t>Kennebec-Readfield town-ME60</t>
  </si>
  <si>
    <t>Kennebec-Rome town-ME60</t>
  </si>
  <si>
    <t>Kennebec-Sidney town-ME60</t>
  </si>
  <si>
    <t>Kennebec-Unity UT-ME60</t>
  </si>
  <si>
    <t>Kennebec-Vassalboro town-ME60</t>
  </si>
  <si>
    <t>Kennebec-Vienna town-ME60</t>
  </si>
  <si>
    <t>Kennebec-Waterville city-ME60</t>
  </si>
  <si>
    <t>Kennebec-Wayne town-ME60</t>
  </si>
  <si>
    <t>Kennebec-West Gardiner town-ME60</t>
  </si>
  <si>
    <t>Kennebec-Windsor town-ME60</t>
  </si>
  <si>
    <t>Kennebec-Winslow town-ME60</t>
  </si>
  <si>
    <t>Kennebec-Winthrop town-ME60</t>
  </si>
  <si>
    <t>Knox-Appleton town-ME60</t>
  </si>
  <si>
    <t>Knox-Camden town-ME60</t>
  </si>
  <si>
    <t>Knox-Criehaven UT-ME60</t>
  </si>
  <si>
    <t>Knox-Cushing town-ME60</t>
  </si>
  <si>
    <t>Knox-Friendship town-ME60</t>
  </si>
  <si>
    <t>Knox-Hope town-ME60</t>
  </si>
  <si>
    <t>Knox-Isle au Haut town-ME60</t>
  </si>
  <si>
    <t>Knox-Matinicus Isle plantation-ME60</t>
  </si>
  <si>
    <t>Knox-Muscle Ridge Island UT-ME60</t>
  </si>
  <si>
    <t>Knox-North Haven town-ME60</t>
  </si>
  <si>
    <t>Knox-Owls Head town-ME60</t>
  </si>
  <si>
    <t>Knox-Rockland city-ME60</t>
  </si>
  <si>
    <t>Knox-Rockport town-ME60</t>
  </si>
  <si>
    <t>Knox-South Thomaston town-ME60</t>
  </si>
  <si>
    <t>Knox-St. George town-ME60</t>
  </si>
  <si>
    <t>Knox-Thomaston town-ME60</t>
  </si>
  <si>
    <t>Knox-Union town-ME60</t>
  </si>
  <si>
    <t>Knox-Vinalhaven town-ME60</t>
  </si>
  <si>
    <t>Knox-Warren town-ME60</t>
  </si>
  <si>
    <t>Knox-Washington town-ME60</t>
  </si>
  <si>
    <t>Lincoln-Alna town-ME60</t>
  </si>
  <si>
    <t>Lincoln-Boothbay Harbor town-ME60</t>
  </si>
  <si>
    <t>Lincoln-Boothbay town-ME60</t>
  </si>
  <si>
    <t>Lincoln-Bremen town-ME60</t>
  </si>
  <si>
    <t>Lincoln-Bristol town-ME60</t>
  </si>
  <si>
    <t>Lincoln-Damariscotta town-ME60</t>
  </si>
  <si>
    <t>Lincoln-Dresden town-ME60</t>
  </si>
  <si>
    <t>Lincoln-Edgecomb town-ME60</t>
  </si>
  <si>
    <t>Lincoln-Hibberts gore-ME60</t>
  </si>
  <si>
    <t>Lincoln-Jefferson town-ME60</t>
  </si>
  <si>
    <t>Lincoln-Louds Island UT-ME60</t>
  </si>
  <si>
    <t>Lincoln-Monhegan plantation-ME60</t>
  </si>
  <si>
    <t>Lincoln-Newcastle town-ME60</t>
  </si>
  <si>
    <t>Lincoln-Nobleboro town-ME60</t>
  </si>
  <si>
    <t>Lincoln-Somerville town-ME60</t>
  </si>
  <si>
    <t>Lincoln-South Bristol town-ME60</t>
  </si>
  <si>
    <t>Lincoln-Southport town-ME60</t>
  </si>
  <si>
    <t>Lincoln-Waldoboro town-ME60</t>
  </si>
  <si>
    <t>Lincoln-Westport Island town-ME60</t>
  </si>
  <si>
    <t>Lincoln-Whitefield town-ME60</t>
  </si>
  <si>
    <t>Lincoln-Wiscasset town-ME60</t>
  </si>
  <si>
    <t>Oxford-Andover town-ME60</t>
  </si>
  <si>
    <t>Oxford-Bethel town-ME60</t>
  </si>
  <si>
    <t>Oxford-Brownfield town-ME60</t>
  </si>
  <si>
    <t>Oxford-Buckfield town-ME60</t>
  </si>
  <si>
    <t>Oxford-Byron town-ME60</t>
  </si>
  <si>
    <t>Oxford-Canton town-ME60</t>
  </si>
  <si>
    <t>Oxford-Denmark town-ME60</t>
  </si>
  <si>
    <t>Oxford-Dixfield town-ME60</t>
  </si>
  <si>
    <t>Oxford-Fryeburg town-ME60</t>
  </si>
  <si>
    <t>Oxford-Gilead town-ME60</t>
  </si>
  <si>
    <t>Oxford-Greenwood town-ME60</t>
  </si>
  <si>
    <t>Oxford-Hanover town-ME60</t>
  </si>
  <si>
    <t>Oxford-Hartford town-ME60</t>
  </si>
  <si>
    <t>Oxford-Hebron town-ME60</t>
  </si>
  <si>
    <t>Oxford-Hiram town-ME60</t>
  </si>
  <si>
    <t>Oxford-Lincoln plantation-ME60</t>
  </si>
  <si>
    <t>Oxford-Lovell town-ME60</t>
  </si>
  <si>
    <t>Oxford-Magalloway plantation-ME60</t>
  </si>
  <si>
    <t>Oxford-Mexico town-ME60</t>
  </si>
  <si>
    <t>Oxford-Milton UT-ME60</t>
  </si>
  <si>
    <t>Oxford-Newry town-ME60</t>
  </si>
  <si>
    <t>Oxford-North Oxford UT-ME60</t>
  </si>
  <si>
    <t>Oxford-Norway town-ME60</t>
  </si>
  <si>
    <t>Oxford-Otisfield town-ME60</t>
  </si>
  <si>
    <t>Oxford-Oxford town-ME60</t>
  </si>
  <si>
    <t>Oxford-Paris town-ME60</t>
  </si>
  <si>
    <t>Oxford-Peru town-ME60</t>
  </si>
  <si>
    <t>Oxford-Porter town-ME60</t>
  </si>
  <si>
    <t>Oxford-Roxbury town-ME60</t>
  </si>
  <si>
    <t>Oxford-Rumford town-ME60</t>
  </si>
  <si>
    <t>Oxford-South Oxford UT-ME60</t>
  </si>
  <si>
    <t>Oxford-Stoneham town-ME60</t>
  </si>
  <si>
    <t>Oxford-Stow town-ME60</t>
  </si>
  <si>
    <t>Oxford-Sumner town-ME60</t>
  </si>
  <si>
    <t>Oxford-Sweden town-ME60</t>
  </si>
  <si>
    <t>Oxford-Upton town-ME60</t>
  </si>
  <si>
    <t>Oxford-Waterford town-ME60</t>
  </si>
  <si>
    <t>Oxford-West Paris town-ME60</t>
  </si>
  <si>
    <t>Oxford-Woodstock town-ME60</t>
  </si>
  <si>
    <t>Penobscot-Alton town-ME60</t>
  </si>
  <si>
    <t>Penobscot-Argyle UT-ME60</t>
  </si>
  <si>
    <t>Penobscot-Bangor city-ME60</t>
  </si>
  <si>
    <t>Penobscot-Bradford town-ME60</t>
  </si>
  <si>
    <t>Penobscot-Bradley town-ME60</t>
  </si>
  <si>
    <t>Penobscot-Brewer city-ME60</t>
  </si>
  <si>
    <t>Penobscot-Burlington town-ME60</t>
  </si>
  <si>
    <t>Penobscot-Carmel town-ME60</t>
  </si>
  <si>
    <t>Penobscot-Carroll plantation-ME60</t>
  </si>
  <si>
    <t>Penobscot-Charleston town-ME60</t>
  </si>
  <si>
    <t>Penobscot-Chester town-ME60</t>
  </si>
  <si>
    <t>Penobscot-Clifton town-ME60</t>
  </si>
  <si>
    <t>Penobscot-Corinna town-ME60</t>
  </si>
  <si>
    <t>Penobscot-Corinth town-ME60</t>
  </si>
  <si>
    <t>Penobscot-Dexter town-ME60</t>
  </si>
  <si>
    <t>Penobscot-Dixmont town-ME60</t>
  </si>
  <si>
    <t>Penobscot-Drew plantation-ME60</t>
  </si>
  <si>
    <t>Penobscot-East Central Penobscot UT-ME60</t>
  </si>
  <si>
    <t>Penobscot-East Millinocket town-ME60</t>
  </si>
  <si>
    <t>Penobscot-Eddington town-ME60</t>
  </si>
  <si>
    <t>Penobscot-Edinburg town-ME60</t>
  </si>
  <si>
    <t>Penobscot-Enfield town-ME60</t>
  </si>
  <si>
    <t>Penobscot-Etna town-ME60</t>
  </si>
  <si>
    <t>Penobscot-Exeter town-ME60</t>
  </si>
  <si>
    <t>Penobscot-Garland town-ME60</t>
  </si>
  <si>
    <t>Penobscot-Glenburn town-ME60</t>
  </si>
  <si>
    <t>Penobscot-Greenbush town-ME60</t>
  </si>
  <si>
    <t>Penobscot-Hampden town-ME60</t>
  </si>
  <si>
    <t>Penobscot-Hermon town-ME60</t>
  </si>
  <si>
    <t>Penobscot-Holden town-ME60</t>
  </si>
  <si>
    <t>Penobscot-Howland town-ME60</t>
  </si>
  <si>
    <t>Penobscot-Hudson town-ME60</t>
  </si>
  <si>
    <t>Penobscot-Kenduskeag town-ME60</t>
  </si>
  <si>
    <t>Penobscot-Kingman UT-ME60</t>
  </si>
  <si>
    <t>Penobscot-Lagrange town-ME60</t>
  </si>
  <si>
    <t>Penobscot-Lakeville town-ME60</t>
  </si>
  <si>
    <t>Penobscot-Lee town-ME60</t>
  </si>
  <si>
    <t>Penobscot-Levant town-ME60</t>
  </si>
  <si>
    <t>Penobscot-Lincoln town-ME60</t>
  </si>
  <si>
    <t>Penobscot-Lowell town-ME60</t>
  </si>
  <si>
    <t>Penobscot-Mattawamkeag town-ME60</t>
  </si>
  <si>
    <t>Penobscot-Maxfield town-ME60</t>
  </si>
  <si>
    <t>Penobscot-Medway town-ME60</t>
  </si>
  <si>
    <t>Penobscot-Milford town-ME60</t>
  </si>
  <si>
    <t>Penobscot-Millinocket town-ME60</t>
  </si>
  <si>
    <t>Penobscot-Mount Chase town-ME60</t>
  </si>
  <si>
    <t>Penobscot-Newburgh town-ME60</t>
  </si>
  <si>
    <t>Penobscot-Newport town-ME60</t>
  </si>
  <si>
    <t>Penobscot-North Penobscot UT-ME60</t>
  </si>
  <si>
    <t>Penobscot-Old Town city-ME60</t>
  </si>
  <si>
    <t>Penobscot-Orono town-ME60</t>
  </si>
  <si>
    <t>Penobscot-Orrington town-ME60</t>
  </si>
  <si>
    <t>Penobscot-Passadumkeag town-ME60</t>
  </si>
  <si>
    <t>Penobscot-Patten town-ME60</t>
  </si>
  <si>
    <t>Penobscot-Penobscot Indian Island Reservation-ME60</t>
  </si>
  <si>
    <t>Penobscot-Plymouth town-ME60</t>
  </si>
  <si>
    <t>Penobscot-Prentiss UT-ME60</t>
  </si>
  <si>
    <t>Penobscot-Seboeis plantation-ME60</t>
  </si>
  <si>
    <t>Penobscot-Springfield town-ME60</t>
  </si>
  <si>
    <t>Penobscot-Stacyville town-ME60</t>
  </si>
  <si>
    <t>Penobscot-Stetson town-ME60</t>
  </si>
  <si>
    <t>Penobscot-Twombly UT-ME60</t>
  </si>
  <si>
    <t>Penobscot-Veazie town-ME60</t>
  </si>
  <si>
    <t>Penobscot-Webster plantation-ME60</t>
  </si>
  <si>
    <t>Penobscot-Whitney UT-ME60</t>
  </si>
  <si>
    <t>Penobscot-Winn town-ME60</t>
  </si>
  <si>
    <t>Penobscot-Woodville town-ME60</t>
  </si>
  <si>
    <t>Piscataquis-Abbot town-ME60</t>
  </si>
  <si>
    <t>Piscataquis-Beaver Cove town-ME60</t>
  </si>
  <si>
    <t>Piscataquis-Blanchard UT-ME60</t>
  </si>
  <si>
    <t>Piscataquis-Bowerbank town-ME60</t>
  </si>
  <si>
    <t>Piscataquis-Brownville town-ME60</t>
  </si>
  <si>
    <t>Piscataquis-Dover-Foxcroft town-ME60</t>
  </si>
  <si>
    <t>Piscataquis-Greenville town-ME60</t>
  </si>
  <si>
    <t>Piscataquis-Guilford town-ME60</t>
  </si>
  <si>
    <t>Piscataquis-Kingsbury plantation-ME60</t>
  </si>
  <si>
    <t>Piscataquis-Lake View plantation-ME60</t>
  </si>
  <si>
    <t>Piscataquis-Medford town-ME60</t>
  </si>
  <si>
    <t>Piscataquis-Milo town-ME60</t>
  </si>
  <si>
    <t>Piscataquis-Monson town-ME60</t>
  </si>
  <si>
    <t>Piscataquis-Northeast Piscataquis UT-ME60</t>
  </si>
  <si>
    <t>Piscataquis-Northwest Piscataquis UT-ME60</t>
  </si>
  <si>
    <t>Piscataquis-Parkman town-ME60</t>
  </si>
  <si>
    <t>Piscataquis-Sangerville town-ME60</t>
  </si>
  <si>
    <t>Piscataquis-Sebec town-ME60</t>
  </si>
  <si>
    <t>Piscataquis-Shirley town-ME60</t>
  </si>
  <si>
    <t>Piscataquis-Southeast Piscataquis UT-ME60</t>
  </si>
  <si>
    <t>Piscataquis-Wellington town-ME60</t>
  </si>
  <si>
    <t>Piscataquis-Willimantic town-ME60</t>
  </si>
  <si>
    <t>Sagadahoc-Arrowsic town-ME60</t>
  </si>
  <si>
    <t>Sagadahoc-Bath city-ME60</t>
  </si>
  <si>
    <t>Sagadahoc-Bowdoin town-ME60</t>
  </si>
  <si>
    <t>Sagadahoc-Bowdoinham town-ME60</t>
  </si>
  <si>
    <t>Sagadahoc-Georgetown town-ME60</t>
  </si>
  <si>
    <t>Sagadahoc-Perkins UT-ME60</t>
  </si>
  <si>
    <t>Sagadahoc-Phippsburg town-ME60</t>
  </si>
  <si>
    <t>Sagadahoc-Richmond town-ME60</t>
  </si>
  <si>
    <t>Sagadahoc-Topsham town-ME60</t>
  </si>
  <si>
    <t>Sagadahoc-West Bath town-ME60</t>
  </si>
  <si>
    <t>Sagadahoc-Woolwich town-ME60</t>
  </si>
  <si>
    <t>Somerset-Anson town-ME60</t>
  </si>
  <si>
    <t>Somerset-Athens town-ME60</t>
  </si>
  <si>
    <t>Somerset-Bingham town-ME60</t>
  </si>
  <si>
    <t>Somerset-Brighton plantation-ME60</t>
  </si>
  <si>
    <t>Somerset-Cambridge town-ME60</t>
  </si>
  <si>
    <t>Somerset-Canaan town-ME60</t>
  </si>
  <si>
    <t>Somerset-Caratunk town-ME60</t>
  </si>
  <si>
    <t>Somerset-Central Somerset UT-ME60</t>
  </si>
  <si>
    <t>Somerset-Cornville town-ME60</t>
  </si>
  <si>
    <t>Somerset-Dennistown plantation-ME60</t>
  </si>
  <si>
    <t>Somerset-Detroit town-ME60</t>
  </si>
  <si>
    <t>Somerset-Embden town-ME60</t>
  </si>
  <si>
    <t>Somerset-Fairfield town-ME60</t>
  </si>
  <si>
    <t>Somerset-Harmony town-ME60</t>
  </si>
  <si>
    <t>Somerset-Hartland town-ME60</t>
  </si>
  <si>
    <t>Somerset-Highland plantation-ME60</t>
  </si>
  <si>
    <t>Somerset-Jackman town-ME60</t>
  </si>
  <si>
    <t>Somerset-Madison town-ME60</t>
  </si>
  <si>
    <t>Somerset-Mercer town-ME60</t>
  </si>
  <si>
    <t>Somerset-Moose River town-ME60</t>
  </si>
  <si>
    <t>Somerset-Moscow town-ME60</t>
  </si>
  <si>
    <t>Somerset-New Portland town-ME60</t>
  </si>
  <si>
    <t>Somerset-Norridgewock town-ME60</t>
  </si>
  <si>
    <t>Somerset-Northeast Somerset UT-ME60</t>
  </si>
  <si>
    <t>Somerset-Northwest Somerset UT-ME60</t>
  </si>
  <si>
    <t>Somerset-Palmyra town-ME60</t>
  </si>
  <si>
    <t>Somerset-Pittsfield town-ME60</t>
  </si>
  <si>
    <t>Somerset-Pleasant Ridge plantation-ME60</t>
  </si>
  <si>
    <t>Somerset-Ripley town-ME60</t>
  </si>
  <si>
    <t>Somerset-Seboomook Lake UT-ME60</t>
  </si>
  <si>
    <t>Somerset-Skowhegan town-ME60</t>
  </si>
  <si>
    <t>Somerset-Smithfield town-ME60</t>
  </si>
  <si>
    <t>Somerset-Solon town-ME60</t>
  </si>
  <si>
    <t>Somerset-St. Albans town-ME60</t>
  </si>
  <si>
    <t>Somerset-Starks town-ME60</t>
  </si>
  <si>
    <t>Somerset-The Forks plantation-ME60</t>
  </si>
  <si>
    <t>Somerset-West Forks plantation-ME60</t>
  </si>
  <si>
    <t>Waldo-Belfast city-ME60</t>
  </si>
  <si>
    <t>Waldo-Belmont town-ME60</t>
  </si>
  <si>
    <t>Waldo-Brooks town-ME60</t>
  </si>
  <si>
    <t>Waldo-Burnham town-ME60</t>
  </si>
  <si>
    <t>Waldo-Frankfort town-ME60</t>
  </si>
  <si>
    <t>Waldo-Freedom town-ME60</t>
  </si>
  <si>
    <t>Waldo-Islesboro town-ME60</t>
  </si>
  <si>
    <t>Waldo-Jackson town-ME60</t>
  </si>
  <si>
    <t>Waldo-Knox town-ME60</t>
  </si>
  <si>
    <t>Waldo-Liberty town-ME60</t>
  </si>
  <si>
    <t>Waldo-Lincolnville town-ME60</t>
  </si>
  <si>
    <t>Waldo-Monroe town-ME60</t>
  </si>
  <si>
    <t>Waldo-Montville town-ME60</t>
  </si>
  <si>
    <t>Waldo-Morrill town-ME60</t>
  </si>
  <si>
    <t>Waldo-Northport town-ME60</t>
  </si>
  <si>
    <t>Waldo-Palermo town-ME60</t>
  </si>
  <si>
    <t>Waldo-Prospect town-ME60</t>
  </si>
  <si>
    <t>Waldo-Searsmont town-ME60</t>
  </si>
  <si>
    <t>Waldo-Searsport town-ME60</t>
  </si>
  <si>
    <t>Waldo-Stockton Springs town-ME60</t>
  </si>
  <si>
    <t>Waldo-Swanville town-ME60</t>
  </si>
  <si>
    <t>Waldo-Thorndike town-ME60</t>
  </si>
  <si>
    <t>Waldo-Troy town-ME60</t>
  </si>
  <si>
    <t>Waldo-Unity town-ME60</t>
  </si>
  <si>
    <t>Waldo-Waldo town-ME60</t>
  </si>
  <si>
    <t>Waldo-Winterport town-ME60</t>
  </si>
  <si>
    <t>Washington-Addison town-ME60</t>
  </si>
  <si>
    <t>Washington-Alexander town-ME60</t>
  </si>
  <si>
    <t>Washington-Baileyville town-ME60</t>
  </si>
  <si>
    <t>Washington-Baring plantation-ME60</t>
  </si>
  <si>
    <t>Washington-Beals town-ME60</t>
  </si>
  <si>
    <t>Washington-Beddington town-ME60</t>
  </si>
  <si>
    <t>Washington-Calais city-ME60</t>
  </si>
  <si>
    <t>Washington-Charlotte town-ME60</t>
  </si>
  <si>
    <t>Washington-Cherryfield town-ME60</t>
  </si>
  <si>
    <t>Washington-Codyville plantation-ME60</t>
  </si>
  <si>
    <t>Washington-Columbia Falls town-ME60</t>
  </si>
  <si>
    <t>Washington-Columbia town-ME60</t>
  </si>
  <si>
    <t>Washington-Cooper town-ME60</t>
  </si>
  <si>
    <t>Washington-Crawford town-ME60</t>
  </si>
  <si>
    <t>Washington-Cutler town-ME60</t>
  </si>
  <si>
    <t>Washington-Danforth town-ME60</t>
  </si>
  <si>
    <t>Washington-Deblois town-ME60</t>
  </si>
  <si>
    <t>Washington-Dennysville town-ME60</t>
  </si>
  <si>
    <t>Washington-East Central Washington UT-ME60</t>
  </si>
  <si>
    <t>Washington-East Machias town-ME60</t>
  </si>
  <si>
    <t>Washington-Eastport city-ME60</t>
  </si>
  <si>
    <t>Washington-Grand Lake Stream plantation-ME60</t>
  </si>
  <si>
    <t>Washington-Harrington town-ME60</t>
  </si>
  <si>
    <t>Washington-Jonesboro town-ME60</t>
  </si>
  <si>
    <t>Washington-Jonesport town-ME60</t>
  </si>
  <si>
    <t>Washington-Lubec town-ME60</t>
  </si>
  <si>
    <t>Washington-Machias town-ME60</t>
  </si>
  <si>
    <t>Washington-Machiasport town-ME60</t>
  </si>
  <si>
    <t>Washington-Marshfield town-ME60</t>
  </si>
  <si>
    <t>Washington-Meddybemps town-ME60</t>
  </si>
  <si>
    <t>Washington-Milbridge town-ME60</t>
  </si>
  <si>
    <t>Washington-North Washington UT-ME60</t>
  </si>
  <si>
    <t>Washington-Northfield town-ME60</t>
  </si>
  <si>
    <t>Washington-Passamaquoddy Indian Township Reservation-ME60</t>
  </si>
  <si>
    <t>Washington-Passamaquoddy Pleasant Point Reservation-ME60</t>
  </si>
  <si>
    <t>Washington-Pembroke town-ME60</t>
  </si>
  <si>
    <t>Washington-Perry town-ME60</t>
  </si>
  <si>
    <t>Washington-Princeton town-ME60</t>
  </si>
  <si>
    <t>Washington-Robbinston town-ME60</t>
  </si>
  <si>
    <t>Washington-Roque Bluffs town-ME60</t>
  </si>
  <si>
    <t>Washington-Steuben town-ME60</t>
  </si>
  <si>
    <t>Washington-Talmadge town-ME60</t>
  </si>
  <si>
    <t>Washington-Topsfield town-ME60</t>
  </si>
  <si>
    <t>Washington-Vanceboro town-ME60</t>
  </si>
  <si>
    <t>Washington-Waite town-ME60</t>
  </si>
  <si>
    <t>Washington-Wesley town-ME60</t>
  </si>
  <si>
    <t>Washington-Whiting town-ME60</t>
  </si>
  <si>
    <t>Washington-Whitneyville town-ME60</t>
  </si>
  <si>
    <t>York-Acton town-ME60</t>
  </si>
  <si>
    <t>York-Alfred town-ME60</t>
  </si>
  <si>
    <t>York-Arundel town-ME60</t>
  </si>
  <si>
    <t>York-Berwick town-ME60</t>
  </si>
  <si>
    <t>York-Biddeford city-ME60</t>
  </si>
  <si>
    <t>York-Buxton town-ME60</t>
  </si>
  <si>
    <t>York-Cornish town-ME60</t>
  </si>
  <si>
    <t>York-Dayton town-ME60</t>
  </si>
  <si>
    <t>York-Eliot town-ME60</t>
  </si>
  <si>
    <t>York-Hollis town-ME60</t>
  </si>
  <si>
    <t>York-Kennebunk town-ME60</t>
  </si>
  <si>
    <t>York-Kennebunkport town-ME60</t>
  </si>
  <si>
    <t>York-Kittery town-ME60</t>
  </si>
  <si>
    <t>York-Lebanon town-ME60</t>
  </si>
  <si>
    <t>York-Limerick town-ME60</t>
  </si>
  <si>
    <t>York-Limington town-ME60</t>
  </si>
  <si>
    <t>York-Lyman town-ME60</t>
  </si>
  <si>
    <t>York-Newfield town-ME60</t>
  </si>
  <si>
    <t>York-North Berwick town-ME60</t>
  </si>
  <si>
    <t>York-Ogunquit town-ME60</t>
  </si>
  <si>
    <t>York-Old Orchard Beach town-ME60</t>
  </si>
  <si>
    <t>York-Parsonsfield town-ME60</t>
  </si>
  <si>
    <t>York-Saco city-ME60</t>
  </si>
  <si>
    <t>York-Sanford city-ME60</t>
  </si>
  <si>
    <t>York-Shapleigh town-ME60</t>
  </si>
  <si>
    <t>York-South Berwick town-ME60</t>
  </si>
  <si>
    <t>York-Waterboro town-ME60</t>
  </si>
  <si>
    <t>York-Wells town-ME60</t>
  </si>
  <si>
    <t>York-York town-ME60</t>
  </si>
  <si>
    <t>Allegany-MD60</t>
  </si>
  <si>
    <t>Anne Arundel-MD60</t>
  </si>
  <si>
    <t>Baltimore-MD60</t>
  </si>
  <si>
    <t>Calvert-MD60</t>
  </si>
  <si>
    <t>Caroline-MD60</t>
  </si>
  <si>
    <t>Carroll-MD60</t>
  </si>
  <si>
    <t>Cecil-MD60</t>
  </si>
  <si>
    <t>Charles-MD60</t>
  </si>
  <si>
    <t>Dorchester-MD60</t>
  </si>
  <si>
    <t>Frederick-MD60</t>
  </si>
  <si>
    <t>Garrett-MD60</t>
  </si>
  <si>
    <t>Harford-MD60</t>
  </si>
  <si>
    <t>Howard-MD60</t>
  </si>
  <si>
    <t>Kent-MD60</t>
  </si>
  <si>
    <t>Montgomery-MD60</t>
  </si>
  <si>
    <t>Prince George's-MD60</t>
  </si>
  <si>
    <t>Queen Anne's-MD60</t>
  </si>
  <si>
    <t>St. Mary's-MD60</t>
  </si>
  <si>
    <t>Somerset-MD60</t>
  </si>
  <si>
    <t>Talbot-MD60</t>
  </si>
  <si>
    <t>Washington-MD60</t>
  </si>
  <si>
    <t>Wicomico-MD60</t>
  </si>
  <si>
    <t>Worcester-MD60</t>
  </si>
  <si>
    <t>Baltimore city-MD60</t>
  </si>
  <si>
    <t>Barnstable-Barnstable Town city-MA60</t>
  </si>
  <si>
    <t>Barnstable-Bourne town-MA60</t>
  </si>
  <si>
    <t>Barnstable-Brewster town-MA60</t>
  </si>
  <si>
    <t>Barnstable-Chatham town-MA60</t>
  </si>
  <si>
    <t>Barnstable-Dennis town-MA60</t>
  </si>
  <si>
    <t>Barnstable-Eastham town-MA60</t>
  </si>
  <si>
    <t>Barnstable-Falmouth town-MA60</t>
  </si>
  <si>
    <t>Barnstable-Harwich town-MA60</t>
  </si>
  <si>
    <t>Barnstable-Mashpee town-MA60</t>
  </si>
  <si>
    <t>Barnstable-Orleans town-MA60</t>
  </si>
  <si>
    <t>Barnstable-Provincetown town-MA60</t>
  </si>
  <si>
    <t>Barnstable-Sandwich town-MA60</t>
  </si>
  <si>
    <t>Barnstable-Truro town-MA60</t>
  </si>
  <si>
    <t>Barnstable-Wellfleet town-MA60</t>
  </si>
  <si>
    <t>Barnstable-Yarmouth town-MA60</t>
  </si>
  <si>
    <t>Berkshire-Adams town-MA60</t>
  </si>
  <si>
    <t>Berkshire-Alford town-MA60</t>
  </si>
  <si>
    <t>Berkshire-Becket town-MA60</t>
  </si>
  <si>
    <t>Berkshire-Cheshire town-MA60</t>
  </si>
  <si>
    <t>Berkshire-Clarksburg town-MA60</t>
  </si>
  <si>
    <t>Berkshire-Dalton town-MA60</t>
  </si>
  <si>
    <t>Berkshire-Egremont town-MA60</t>
  </si>
  <si>
    <t>Berkshire-Florida town-MA60</t>
  </si>
  <si>
    <t>Berkshire-Great Barrington town-MA60</t>
  </si>
  <si>
    <t>Berkshire-Hancock town-MA60</t>
  </si>
  <si>
    <t>Berkshire-Hinsdale town-MA60</t>
  </si>
  <si>
    <t>Berkshire-Lanesborough town-MA60</t>
  </si>
  <si>
    <t>Berkshire-Lee town-MA60</t>
  </si>
  <si>
    <t>Berkshire-Lenox town-MA60</t>
  </si>
  <si>
    <t>Berkshire-Monterey town-MA60</t>
  </si>
  <si>
    <t>Berkshire-Mount Washington town-MA60</t>
  </si>
  <si>
    <t>Berkshire-New Ashford town-MA60</t>
  </si>
  <si>
    <t>Berkshire-New Marlborough town-MA60</t>
  </si>
  <si>
    <t>Berkshire-North Adams city-MA60</t>
  </si>
  <si>
    <t>Berkshire-Otis town-MA60</t>
  </si>
  <si>
    <t>Berkshire-Peru town-MA60</t>
  </si>
  <si>
    <t>Berkshire-Pittsfield city-MA60</t>
  </si>
  <si>
    <t>Berkshire-Richmond town-MA60</t>
  </si>
  <si>
    <t>Berkshire-Sandisfield town-MA60</t>
  </si>
  <si>
    <t>Berkshire-Savoy town-MA60</t>
  </si>
  <si>
    <t>Berkshire-Sheffield town-MA60</t>
  </si>
  <si>
    <t>Berkshire-Stockbridge town-MA60</t>
  </si>
  <si>
    <t>Berkshire-Tyringham town-MA60</t>
  </si>
  <si>
    <t>Berkshire-Washington town-MA60</t>
  </si>
  <si>
    <t>Berkshire-West Stockbridge town-MA60</t>
  </si>
  <si>
    <t>Berkshire-Williamstown town-MA60</t>
  </si>
  <si>
    <t>Berkshire-Windsor town-MA60</t>
  </si>
  <si>
    <t>Bristol-Acushnet town-MA60</t>
  </si>
  <si>
    <t>Bristol-Attleboro city-MA60</t>
  </si>
  <si>
    <t>Bristol-Berkley town-MA60</t>
  </si>
  <si>
    <t>Bristol-Dartmouth town-MA60</t>
  </si>
  <si>
    <t>Bristol-Dighton town-MA60</t>
  </si>
  <si>
    <t>Bristol-Easton town-MA60</t>
  </si>
  <si>
    <t>Bristol-Fairhaven town-MA60</t>
  </si>
  <si>
    <t>Bristol-Fall River city-MA60</t>
  </si>
  <si>
    <t>Bristol-Freetown town-MA60</t>
  </si>
  <si>
    <t>Bristol-Mansfield town-MA60</t>
  </si>
  <si>
    <t>Bristol-New Bedford city-MA60</t>
  </si>
  <si>
    <t>Bristol-North Attleborough Town city-MA60</t>
  </si>
  <si>
    <t>Bristol-Norton town-MA60</t>
  </si>
  <si>
    <t>Bristol-Raynham town-MA60</t>
  </si>
  <si>
    <t>Bristol-Rehoboth town-MA60</t>
  </si>
  <si>
    <t>Bristol-Seekonk town-MA60</t>
  </si>
  <si>
    <t>Bristol-Somerset town-MA60</t>
  </si>
  <si>
    <t>Bristol-Swansea town-MA60</t>
  </si>
  <si>
    <t>Bristol-Taunton city-MA60</t>
  </si>
  <si>
    <t>Bristol-Westport town-MA60</t>
  </si>
  <si>
    <t>Dukes-Aquinnah town-MA60</t>
  </si>
  <si>
    <t>Dukes-Chilmark town-MA60</t>
  </si>
  <si>
    <t>Dukes-Edgartown town-MA60</t>
  </si>
  <si>
    <t>Dukes-Gosnold town-MA60</t>
  </si>
  <si>
    <t>Dukes-Oak Bluffs town-MA60</t>
  </si>
  <si>
    <t>Dukes-Tisbury town-MA60</t>
  </si>
  <si>
    <t>Dukes-West Tisbury town-MA60</t>
  </si>
  <si>
    <t>Essex-Amesbury Town city-MA60</t>
  </si>
  <si>
    <t>Essex-Andover town-MA60</t>
  </si>
  <si>
    <t>Essex-Beverly city-MA60</t>
  </si>
  <si>
    <t>Essex-Boxford town-MA60</t>
  </si>
  <si>
    <t>Essex-Danvers town-MA60</t>
  </si>
  <si>
    <t>Essex-Essex town-MA60</t>
  </si>
  <si>
    <t>Essex-Georgetown town-MA60</t>
  </si>
  <si>
    <t>Essex-Gloucester city-MA60</t>
  </si>
  <si>
    <t>Essex-Groveland town-MA60</t>
  </si>
  <si>
    <t>Essex-Hamilton town-MA60</t>
  </si>
  <si>
    <t>Essex-Haverhill city-MA60</t>
  </si>
  <si>
    <t>Essex-Ipswich town-MA60</t>
  </si>
  <si>
    <t>Essex-Lawrence city-MA60</t>
  </si>
  <si>
    <t>Essex-Lynn city-MA60</t>
  </si>
  <si>
    <t>Essex-Lynnfield town-MA60</t>
  </si>
  <si>
    <t>Essex-Manchester-by-the-Sea town-MA60</t>
  </si>
  <si>
    <t>Essex-Marblehead town-MA60</t>
  </si>
  <si>
    <t>Essex-Merrimac town-MA60</t>
  </si>
  <si>
    <t>Essex-Methuen city-MA60</t>
  </si>
  <si>
    <t>Essex-Middleton town-MA60</t>
  </si>
  <si>
    <t>Essex-Nahant town-MA60</t>
  </si>
  <si>
    <t>Essex-Newbury town-MA60</t>
  </si>
  <si>
    <t>Essex-Newburyport city-MA60</t>
  </si>
  <si>
    <t>Essex-North Andover town-MA60</t>
  </si>
  <si>
    <t>Essex-Peabody city-MA60</t>
  </si>
  <si>
    <t>Essex-Rockport town-MA60</t>
  </si>
  <si>
    <t>Essex-Rowley town-MA60</t>
  </si>
  <si>
    <t>Essex-Salem city-MA60</t>
  </si>
  <si>
    <t>Essex-Salisbury town-MA60</t>
  </si>
  <si>
    <t>Essex-Saugus town-MA60</t>
  </si>
  <si>
    <t>Essex-Swampscott town-MA60</t>
  </si>
  <si>
    <t>Essex-Topsfield town-MA60</t>
  </si>
  <si>
    <t>Essex-Wenham town-MA60</t>
  </si>
  <si>
    <t>Essex-West Newbury town-MA60</t>
  </si>
  <si>
    <t>Franklin-Ashfield town-MA60</t>
  </si>
  <si>
    <t>Franklin-Bernardston town-MA60</t>
  </si>
  <si>
    <t>Franklin-Buckland town-MA60</t>
  </si>
  <si>
    <t>Franklin-Charlemont town-MA60</t>
  </si>
  <si>
    <t>Franklin-Colrain town-MA60</t>
  </si>
  <si>
    <t>Franklin-Conway town-MA60</t>
  </si>
  <si>
    <t>Franklin-Deerfield town-MA60</t>
  </si>
  <si>
    <t>Franklin-Erving town-MA60</t>
  </si>
  <si>
    <t>Franklin-Gill town-MA60</t>
  </si>
  <si>
    <t>Franklin-Greenfield city-MA60</t>
  </si>
  <si>
    <t>Franklin-Hawley town-MA60</t>
  </si>
  <si>
    <t>Franklin-Heath town-MA60</t>
  </si>
  <si>
    <t>Franklin-Leverett town-MA60</t>
  </si>
  <si>
    <t>Franklin-Leyden town-MA60</t>
  </si>
  <si>
    <t>Franklin-Monroe town-MA60</t>
  </si>
  <si>
    <t>Franklin-Montague town-MA60</t>
  </si>
  <si>
    <t>Franklin-New Salem town-MA60</t>
  </si>
  <si>
    <t>Franklin-Northfield town-MA60</t>
  </si>
  <si>
    <t>Franklin-Orange town-MA60</t>
  </si>
  <si>
    <t>Franklin-Rowe town-MA60</t>
  </si>
  <si>
    <t>Franklin-Shelburne town-MA60</t>
  </si>
  <si>
    <t>Franklin-Shutesbury town-MA60</t>
  </si>
  <si>
    <t>Franklin-Sunderland town-MA60</t>
  </si>
  <si>
    <t>Franklin-Warwick town-MA60</t>
  </si>
  <si>
    <t>Franklin-Wendell town-MA60</t>
  </si>
  <si>
    <t>Franklin-Whately town-MA60</t>
  </si>
  <si>
    <t>Hampden-Agawam Town city-MA60</t>
  </si>
  <si>
    <t>Hampden-Blandford town-MA60</t>
  </si>
  <si>
    <t>Hampden-Brimfield town-MA60</t>
  </si>
  <si>
    <t>Hampden-Chester town-MA60</t>
  </si>
  <si>
    <t>Hampden-Chicopee city-MA60</t>
  </si>
  <si>
    <t>Hampden-East Longmeadow town-MA60</t>
  </si>
  <si>
    <t>Hampden-Granville town-MA60</t>
  </si>
  <si>
    <t>Hampden-Hampden town-MA60</t>
  </si>
  <si>
    <t>Hampden-Holland town-MA60</t>
  </si>
  <si>
    <t>Hampden-Holyoke city-MA60</t>
  </si>
  <si>
    <t>Hampden-Longmeadow town-MA60</t>
  </si>
  <si>
    <t>Hampden-Ludlow town-MA60</t>
  </si>
  <si>
    <t>Hampden-Monson town-MA60</t>
  </si>
  <si>
    <t>Hampden-Montgomery town-MA60</t>
  </si>
  <si>
    <t>Hampden-Palmer Town city-MA60</t>
  </si>
  <si>
    <t>Hampden-Russell town-MA60</t>
  </si>
  <si>
    <t>Hampden-Southwick town-MA60</t>
  </si>
  <si>
    <t>Hampden-Springfield city-MA60</t>
  </si>
  <si>
    <t>Hampden-Tolland town-MA60</t>
  </si>
  <si>
    <t>Hampden-Wales town-MA60</t>
  </si>
  <si>
    <t>Hampden-West Springfield Town city-MA60</t>
  </si>
  <si>
    <t>Hampden-Westfield city-MA60</t>
  </si>
  <si>
    <t>Hampden-Wilbraham town-MA60</t>
  </si>
  <si>
    <t>Hampshire-Amherst Town city-MA60</t>
  </si>
  <si>
    <t>Hampshire-Belchertown town-MA60</t>
  </si>
  <si>
    <t>Hampshire-Chesterfield town-MA60</t>
  </si>
  <si>
    <t>Hampshire-Cummington town-MA60</t>
  </si>
  <si>
    <t>Hampshire-Easthampton Town city-MA60</t>
  </si>
  <si>
    <t>Hampshire-Goshen town-MA60</t>
  </si>
  <si>
    <t>Hampshire-Granby town-MA60</t>
  </si>
  <si>
    <t>Hampshire-Hadley town-MA60</t>
  </si>
  <si>
    <t>Hampshire-Hatfield town-MA60</t>
  </si>
  <si>
    <t>Hampshire-Huntington town-MA60</t>
  </si>
  <si>
    <t>Hampshire-Middlefield town-MA60</t>
  </si>
  <si>
    <t>Hampshire-Northampton city-MA60</t>
  </si>
  <si>
    <t>Hampshire-Pelham town-MA60</t>
  </si>
  <si>
    <t>Hampshire-Plainfield town-MA60</t>
  </si>
  <si>
    <t>Hampshire-South Hadley town-MA60</t>
  </si>
  <si>
    <t>Hampshire-Southampton town-MA60</t>
  </si>
  <si>
    <t>Hampshire-Ware town-MA60</t>
  </si>
  <si>
    <t>Hampshire-Westhampton town-MA60</t>
  </si>
  <si>
    <t>Hampshire-Williamsburg town-MA60</t>
  </si>
  <si>
    <t>Hampshire-Worthington town-MA60</t>
  </si>
  <si>
    <t>Middlesex-Acton town-MA60</t>
  </si>
  <si>
    <t>Middlesex-Arlington town-MA60</t>
  </si>
  <si>
    <t>Middlesex-Ashby town-MA60</t>
  </si>
  <si>
    <t>Middlesex-Ashland town-MA60</t>
  </si>
  <si>
    <t>Middlesex-Ayer town-MA60</t>
  </si>
  <si>
    <t>Middlesex-Bedford town-MA60</t>
  </si>
  <si>
    <t>Middlesex-Belmont town-MA60</t>
  </si>
  <si>
    <t>Middlesex-Billerica town-MA60</t>
  </si>
  <si>
    <t>Middlesex-Boxborough town-MA60</t>
  </si>
  <si>
    <t>Middlesex-Burlington town-MA60</t>
  </si>
  <si>
    <t>Middlesex-Cambridge city-MA60</t>
  </si>
  <si>
    <t>Middlesex-Carlisle town-MA60</t>
  </si>
  <si>
    <t>Middlesex-Chelmsford town-MA60</t>
  </si>
  <si>
    <t>Middlesex-Concord town-MA60</t>
  </si>
  <si>
    <t>Middlesex-Dracut town-MA60</t>
  </si>
  <si>
    <t>Middlesex-Dunstable town-MA60</t>
  </si>
  <si>
    <t>Middlesex-Everett city-MA60</t>
  </si>
  <si>
    <t>Middlesex-Framingham city-MA60</t>
  </si>
  <si>
    <t>Middlesex-Groton town-MA60</t>
  </si>
  <si>
    <t>Middlesex-Holliston town-MA60</t>
  </si>
  <si>
    <t>Middlesex-Hopkinton town-MA60</t>
  </si>
  <si>
    <t>Middlesex-Hudson town-MA60</t>
  </si>
  <si>
    <t>Middlesex-Lexington town-MA60</t>
  </si>
  <si>
    <t>Middlesex-Lincoln town-MA60</t>
  </si>
  <si>
    <t>Middlesex-Littleton town-MA60</t>
  </si>
  <si>
    <t>Middlesex-Lowell city-MA60</t>
  </si>
  <si>
    <t>Middlesex-Malden city-MA60</t>
  </si>
  <si>
    <t>Middlesex-Marlborough city-MA60</t>
  </si>
  <si>
    <t>Middlesex-Maynard town-MA60</t>
  </si>
  <si>
    <t>Middlesex-Medford city-MA60</t>
  </si>
  <si>
    <t>Middlesex-Melrose city-MA60</t>
  </si>
  <si>
    <t>Middlesex-Natick town-MA60</t>
  </si>
  <si>
    <t>Middlesex-Newton city-MA60</t>
  </si>
  <si>
    <t>Middlesex-North Reading town-MA60</t>
  </si>
  <si>
    <t>Middlesex-Pepperell town-MA60</t>
  </si>
  <si>
    <t>Middlesex-Reading town-MA60</t>
  </si>
  <si>
    <t>Middlesex-Sherborn town-MA60</t>
  </si>
  <si>
    <t>Middlesex-Shirley town-MA60</t>
  </si>
  <si>
    <t>Middlesex-Somerville city-MA60</t>
  </si>
  <si>
    <t>Middlesex-Stoneham town-MA60</t>
  </si>
  <si>
    <t>Middlesex-Stow town-MA60</t>
  </si>
  <si>
    <t>Middlesex-Sudbury town-MA60</t>
  </si>
  <si>
    <t>Middlesex-Tewksbury town-MA60</t>
  </si>
  <si>
    <t>Middlesex-Townsend town-MA60</t>
  </si>
  <si>
    <t>Middlesex-Tyngsborough town-MA60</t>
  </si>
  <si>
    <t>Middlesex-Wakefield town-MA60</t>
  </si>
  <si>
    <t>Middlesex-Waltham city-MA60</t>
  </si>
  <si>
    <t>Middlesex-Watertown city-MA60</t>
  </si>
  <si>
    <t>Middlesex-Wayland town-MA60</t>
  </si>
  <si>
    <t>Middlesex-Westford town-MA60</t>
  </si>
  <si>
    <t>Middlesex-Weston town-MA60</t>
  </si>
  <si>
    <t>Middlesex-Wilmington town-MA60</t>
  </si>
  <si>
    <t>Middlesex-Winchester town-MA60</t>
  </si>
  <si>
    <t>Middlesex-Woburn city-MA60</t>
  </si>
  <si>
    <t>Nantucket-Nantucket town-MA60</t>
  </si>
  <si>
    <t>Norfolk-Avon town-MA60</t>
  </si>
  <si>
    <t>Norfolk-Bellingham town-MA60</t>
  </si>
  <si>
    <t>Norfolk-Braintree Town city-MA60</t>
  </si>
  <si>
    <t>Norfolk-Brookline town-MA60</t>
  </si>
  <si>
    <t>Norfolk-Canton town-MA60</t>
  </si>
  <si>
    <t>Norfolk-Cohasset town-MA60</t>
  </si>
  <si>
    <t>Norfolk-Dedham town-MA60</t>
  </si>
  <si>
    <t>Norfolk-Dover town-MA60</t>
  </si>
  <si>
    <t>Norfolk-Foxborough town-MA60</t>
  </si>
  <si>
    <t>Norfolk-Franklin Town city-MA60</t>
  </si>
  <si>
    <t>Norfolk-Holbrook town-MA60</t>
  </si>
  <si>
    <t>Norfolk-Medfield town-MA60</t>
  </si>
  <si>
    <t>Norfolk-Medway town-MA60</t>
  </si>
  <si>
    <t>Norfolk-Millis town-MA60</t>
  </si>
  <si>
    <t>Norfolk-Milton town-MA60</t>
  </si>
  <si>
    <t>Norfolk-Needham town-MA60</t>
  </si>
  <si>
    <t>Norfolk-Norfolk town-MA60</t>
  </si>
  <si>
    <t>Norfolk-Norwood town-MA60</t>
  </si>
  <si>
    <t>Norfolk-Plainville town-MA60</t>
  </si>
  <si>
    <t>Norfolk-Quincy city-MA60</t>
  </si>
  <si>
    <t>Norfolk-Randolph city-MA60</t>
  </si>
  <si>
    <t>Norfolk-Sharon town-MA60</t>
  </si>
  <si>
    <t>Norfolk-Stoughton town-MA60</t>
  </si>
  <si>
    <t>Norfolk-Walpole town-MA60</t>
  </si>
  <si>
    <t>Norfolk-Wellesley town-MA60</t>
  </si>
  <si>
    <t>Norfolk-Westwood town-MA60</t>
  </si>
  <si>
    <t>Norfolk-Weymouth Town city-MA60</t>
  </si>
  <si>
    <t>Norfolk-Wrentham town-MA60</t>
  </si>
  <si>
    <t>Plymouth-Abington town-MA60</t>
  </si>
  <si>
    <t>Plymouth-Bridgewater city-MA60</t>
  </si>
  <si>
    <t>Plymouth-Brockton city-MA60</t>
  </si>
  <si>
    <t>Plymouth-Carver town-MA60</t>
  </si>
  <si>
    <t>Plymouth-Duxbury town-MA60</t>
  </si>
  <si>
    <t>Plymouth-East Bridgewater town-MA60</t>
  </si>
  <si>
    <t>Plymouth-Halifax town-MA60</t>
  </si>
  <si>
    <t>Plymouth-Hanover town-MA60</t>
  </si>
  <si>
    <t>Plymouth-Hanson town-MA60</t>
  </si>
  <si>
    <t>Plymouth-Hingham town-MA60</t>
  </si>
  <si>
    <t>Plymouth-Hull town-MA60</t>
  </si>
  <si>
    <t>Plymouth-Kingston town-MA60</t>
  </si>
  <si>
    <t>Plymouth-Lakeville town-MA60</t>
  </si>
  <si>
    <t>Plymouth-Marion town-MA60</t>
  </si>
  <si>
    <t>Plymouth-Marshfield town-MA60</t>
  </si>
  <si>
    <t>Plymouth-Mattapoisett town-MA60</t>
  </si>
  <si>
    <t>Plymouth-Middleborough town-MA60</t>
  </si>
  <si>
    <t>Plymouth-Norwell town-MA60</t>
  </si>
  <si>
    <t>Plymouth-Pembroke town-MA60</t>
  </si>
  <si>
    <t>Plymouth-Plymouth town-MA60</t>
  </si>
  <si>
    <t>Plymouth-Plympton town-MA60</t>
  </si>
  <si>
    <t>Plymouth-Rochester town-MA60</t>
  </si>
  <si>
    <t>Plymouth-Rockland town-MA60</t>
  </si>
  <si>
    <t>Plymouth-Scituate town-MA60</t>
  </si>
  <si>
    <t>Plymouth-Wareham town-MA60</t>
  </si>
  <si>
    <t>Plymouth-West Bridgewater town-MA60</t>
  </si>
  <si>
    <t>Plymouth-Whitman town-MA60</t>
  </si>
  <si>
    <t>Suffolk-Boston city-MA60</t>
  </si>
  <si>
    <t>Suffolk-Chelsea city-MA60</t>
  </si>
  <si>
    <t>Suffolk-Revere city-MA60</t>
  </si>
  <si>
    <t>Suffolk-Winthrop Town city-MA60</t>
  </si>
  <si>
    <t>Worcester-Ashburnham town-MA60</t>
  </si>
  <si>
    <t>Worcester-Athol town-MA60</t>
  </si>
  <si>
    <t>Worcester-Auburn town-MA60</t>
  </si>
  <si>
    <t>Worcester-Barre town-MA60</t>
  </si>
  <si>
    <t>Worcester-Berlin town-MA60</t>
  </si>
  <si>
    <t>Worcester-Blackstone town-MA60</t>
  </si>
  <si>
    <t>Worcester-Bolton town-MA60</t>
  </si>
  <si>
    <t>Worcester-Boylston town-MA60</t>
  </si>
  <si>
    <t>Worcester-Brookfield town-MA60</t>
  </si>
  <si>
    <t>Worcester-Charlton town-MA60</t>
  </si>
  <si>
    <t>Worcester-Clinton town-MA60</t>
  </si>
  <si>
    <t>Worcester-Douglas town-MA60</t>
  </si>
  <si>
    <t>Worcester-Dudley town-MA60</t>
  </si>
  <si>
    <t>Worcester-East Brookfield town-MA60</t>
  </si>
  <si>
    <t>Worcester-Fitchburg city-MA60</t>
  </si>
  <si>
    <t>Worcester-Gardner city-MA60</t>
  </si>
  <si>
    <t>Worcester-Grafton town-MA60</t>
  </si>
  <si>
    <t>Worcester-Hardwick town-MA60</t>
  </si>
  <si>
    <t>Worcester-Harvard town-MA60</t>
  </si>
  <si>
    <t>Worcester-Holden town-MA60</t>
  </si>
  <si>
    <t>Worcester-Hopedale town-MA60</t>
  </si>
  <si>
    <t>Worcester-Hubbardston town-MA60</t>
  </si>
  <si>
    <t>Worcester-Lancaster town-MA60</t>
  </si>
  <si>
    <t>Worcester-Leicester town-MA60</t>
  </si>
  <si>
    <t>Worcester-Leominster city-MA60</t>
  </si>
  <si>
    <t>Worcester-Lunenburg town-MA60</t>
  </si>
  <si>
    <t>Worcester-Mendon town-MA60</t>
  </si>
  <si>
    <t>Worcester-Milford town-MA60</t>
  </si>
  <si>
    <t>Worcester-Millbury town-MA60</t>
  </si>
  <si>
    <t>Worcester-Millville town-MA60</t>
  </si>
  <si>
    <t>Worcester-New Braintree town-MA60</t>
  </si>
  <si>
    <t>Worcester-North Brookfield town-MA60</t>
  </si>
  <si>
    <t>Worcester-Northborough town-MA60</t>
  </si>
  <si>
    <t>Worcester-Northbridge town-MA60</t>
  </si>
  <si>
    <t>Worcester-Oakham town-MA60</t>
  </si>
  <si>
    <t>Worcester-Oxford town-MA60</t>
  </si>
  <si>
    <t>Worcester-Paxton town-MA60</t>
  </si>
  <si>
    <t>Worcester-Petersham town-MA60</t>
  </si>
  <si>
    <t>Worcester-Phillipston town-MA60</t>
  </si>
  <si>
    <t>Worcester-Princeton town-MA60</t>
  </si>
  <si>
    <t>Worcester-Royalston town-MA60</t>
  </si>
  <si>
    <t>Worcester-Rutland town-MA60</t>
  </si>
  <si>
    <t>Worcester-Shrewsbury town-MA60</t>
  </si>
  <si>
    <t>Worcester-Southborough town-MA60</t>
  </si>
  <si>
    <t>Worcester-Southbridge Town city-MA60</t>
  </si>
  <si>
    <t>Worcester-Spencer town-MA60</t>
  </si>
  <si>
    <t>Worcester-Sterling town-MA60</t>
  </si>
  <si>
    <t>Worcester-Sturbridge town-MA60</t>
  </si>
  <si>
    <t>Worcester-Sutton town-MA60</t>
  </si>
  <si>
    <t>Worcester-Templeton town-MA60</t>
  </si>
  <si>
    <t>Worcester-Upton town-MA60</t>
  </si>
  <si>
    <t>Worcester-Uxbridge town-MA60</t>
  </si>
  <si>
    <t>Worcester-Warren town-MA60</t>
  </si>
  <si>
    <t>Worcester-Webster town-MA60</t>
  </si>
  <si>
    <t>Worcester-West Boylston town-MA60</t>
  </si>
  <si>
    <t>Worcester-West Brookfield town-MA60</t>
  </si>
  <si>
    <t>Worcester-Westborough town-MA60</t>
  </si>
  <si>
    <t>Worcester-Westminster town-MA60</t>
  </si>
  <si>
    <t>Worcester-Winchendon town-MA60</t>
  </si>
  <si>
    <t>Worcester-Worcester city-MA60</t>
  </si>
  <si>
    <t>Alcona-MI60</t>
  </si>
  <si>
    <t>Alger-MI60</t>
  </si>
  <si>
    <t>Allegan-MI60</t>
  </si>
  <si>
    <t>Alpena-MI60</t>
  </si>
  <si>
    <t>Antrim-MI60</t>
  </si>
  <si>
    <t>Arenac-MI60</t>
  </si>
  <si>
    <t>Baraga-MI60</t>
  </si>
  <si>
    <t>Barry-MI60</t>
  </si>
  <si>
    <t>Bay-MI60</t>
  </si>
  <si>
    <t>Benzie-MI60</t>
  </si>
  <si>
    <t>Berrien-MI60</t>
  </si>
  <si>
    <t>Branch-MI60</t>
  </si>
  <si>
    <t>Calhoun-MI60</t>
  </si>
  <si>
    <t>Cass-MI60</t>
  </si>
  <si>
    <t>Charlevoix-MI60</t>
  </si>
  <si>
    <t>Cheboygan-MI60</t>
  </si>
  <si>
    <t>Chippewa-MI60</t>
  </si>
  <si>
    <t>Clare-MI60</t>
  </si>
  <si>
    <t>Clinton-MI60</t>
  </si>
  <si>
    <t>Crawford-MI60</t>
  </si>
  <si>
    <t>Delta-MI60</t>
  </si>
  <si>
    <t>Dickinson-MI60</t>
  </si>
  <si>
    <t>Eaton-MI60</t>
  </si>
  <si>
    <t>Emmet-MI60</t>
  </si>
  <si>
    <t>Genesee-MI60</t>
  </si>
  <si>
    <t>Gladwin-MI60</t>
  </si>
  <si>
    <t>Gogebic-MI60</t>
  </si>
  <si>
    <t>Grand Traverse-MI60</t>
  </si>
  <si>
    <t>Gratiot-MI60</t>
  </si>
  <si>
    <t>Hillsdale-MI60</t>
  </si>
  <si>
    <t>Houghton-MI60</t>
  </si>
  <si>
    <t>Huron-MI60</t>
  </si>
  <si>
    <t>Ingham-MI60</t>
  </si>
  <si>
    <t>Ionia-MI60</t>
  </si>
  <si>
    <t>Iosco-MI60</t>
  </si>
  <si>
    <t>Iron-MI60</t>
  </si>
  <si>
    <t>Isabella-MI60</t>
  </si>
  <si>
    <t>Jackson-MI60</t>
  </si>
  <si>
    <t>Kalamazoo-MI60</t>
  </si>
  <si>
    <t>Kalkaska-MI60</t>
  </si>
  <si>
    <t>Kent-MI60</t>
  </si>
  <si>
    <t>Keweenaw-MI60</t>
  </si>
  <si>
    <t>Lake-MI60</t>
  </si>
  <si>
    <t>Lapeer-MI60</t>
  </si>
  <si>
    <t>Leelanau-MI60</t>
  </si>
  <si>
    <t>Lenawee-MI60</t>
  </si>
  <si>
    <t>Livingston-MI60</t>
  </si>
  <si>
    <t>Luce-MI60</t>
  </si>
  <si>
    <t>Mackinac-MI60</t>
  </si>
  <si>
    <t>Macomb-MI60</t>
  </si>
  <si>
    <t>Manistee-MI60</t>
  </si>
  <si>
    <t>Marquette-MI60</t>
  </si>
  <si>
    <t>Mason-MI60</t>
  </si>
  <si>
    <t>Mecosta-MI60</t>
  </si>
  <si>
    <t>Menominee-MI60</t>
  </si>
  <si>
    <t>Midland-MI60</t>
  </si>
  <si>
    <t>Missaukee-MI60</t>
  </si>
  <si>
    <t>Monroe-MI60</t>
  </si>
  <si>
    <t>Montcalm-MI60</t>
  </si>
  <si>
    <t>Montmorency-MI60</t>
  </si>
  <si>
    <t>Muskegon-MI60</t>
  </si>
  <si>
    <t>Newaygo-MI60</t>
  </si>
  <si>
    <t>Oakland-MI60</t>
  </si>
  <si>
    <t>Oceana-MI60</t>
  </si>
  <si>
    <t>Ogemaw-MI60</t>
  </si>
  <si>
    <t>Ontonagon-MI60</t>
  </si>
  <si>
    <t>Osceola-MI60</t>
  </si>
  <si>
    <t>Oscoda-MI60</t>
  </si>
  <si>
    <t>Otsego-MI60</t>
  </si>
  <si>
    <t>Ottawa-MI60</t>
  </si>
  <si>
    <t>Presque Isle-MI60</t>
  </si>
  <si>
    <t>Roscommon-MI60</t>
  </si>
  <si>
    <t>Saginaw-MI60</t>
  </si>
  <si>
    <t>St. Clair-MI60</t>
  </si>
  <si>
    <t>St. Joseph-MI60</t>
  </si>
  <si>
    <t>Sanilac-MI60</t>
  </si>
  <si>
    <t>Schoolcraft-MI60</t>
  </si>
  <si>
    <t>Shiawassee-MI60</t>
  </si>
  <si>
    <t>Tuscola-MI60</t>
  </si>
  <si>
    <t>Van Buren-MI60</t>
  </si>
  <si>
    <t>Washtenaw-MI60</t>
  </si>
  <si>
    <t>Wayne-MI60</t>
  </si>
  <si>
    <t>Wexford-MI60</t>
  </si>
  <si>
    <t>Aitkin-MN60</t>
  </si>
  <si>
    <t>Anoka-MN60</t>
  </si>
  <si>
    <t>Becker-MN60</t>
  </si>
  <si>
    <t>Beltrami-MN60</t>
  </si>
  <si>
    <t>Benton-MN60</t>
  </si>
  <si>
    <t>Big Stone-MN60</t>
  </si>
  <si>
    <t>Blue Earth-MN60</t>
  </si>
  <si>
    <t>Brown-MN60</t>
  </si>
  <si>
    <t>Carlton-MN60</t>
  </si>
  <si>
    <t>Carver-MN60</t>
  </si>
  <si>
    <t>Cass-MN60</t>
  </si>
  <si>
    <t>Chippewa-MN60</t>
  </si>
  <si>
    <t>Chisago-MN60</t>
  </si>
  <si>
    <t>Clay-MN60</t>
  </si>
  <si>
    <t>Clearwater-MN60</t>
  </si>
  <si>
    <t>Cook-MN60</t>
  </si>
  <si>
    <t>Cottonwood-MN60</t>
  </si>
  <si>
    <t>Crow Wing-MN60</t>
  </si>
  <si>
    <t>Dakota-MN60</t>
  </si>
  <si>
    <t>Dodge-MN60</t>
  </si>
  <si>
    <t>Douglas-MN60</t>
  </si>
  <si>
    <t>Faribault-MN60</t>
  </si>
  <si>
    <t>Fillmore-MN60</t>
  </si>
  <si>
    <t>Freeborn-MN60</t>
  </si>
  <si>
    <t>Goodhue-MN60</t>
  </si>
  <si>
    <t>Grant-MN60</t>
  </si>
  <si>
    <t>Hennepin-MN60</t>
  </si>
  <si>
    <t>Houston-MN60</t>
  </si>
  <si>
    <t>Hubbard-MN60</t>
  </si>
  <si>
    <t>Isanti-MN60</t>
  </si>
  <si>
    <t>Itasca-MN60</t>
  </si>
  <si>
    <t>Jackson-MN60</t>
  </si>
  <si>
    <t>Kanabec-MN60</t>
  </si>
  <si>
    <t>Kandiyohi-MN60</t>
  </si>
  <si>
    <t>Kittson-MN60</t>
  </si>
  <si>
    <t>Koochiching-MN60</t>
  </si>
  <si>
    <t>Lac qui Parle-MN60</t>
  </si>
  <si>
    <t>Lake-MN60</t>
  </si>
  <si>
    <t>Lake of the Woods-MN60</t>
  </si>
  <si>
    <t>Le Sueur-MN60</t>
  </si>
  <si>
    <t>Lincoln-MN60</t>
  </si>
  <si>
    <t>Lyon-MN60</t>
  </si>
  <si>
    <t>McLeod-MN60</t>
  </si>
  <si>
    <t>Mahnomen-MN60</t>
  </si>
  <si>
    <t>Marshall-MN60</t>
  </si>
  <si>
    <t>Martin-MN60</t>
  </si>
  <si>
    <t>Meeker-MN60</t>
  </si>
  <si>
    <t>Mille Lacs-MN60</t>
  </si>
  <si>
    <t>Morrison-MN60</t>
  </si>
  <si>
    <t>Mower-MN60</t>
  </si>
  <si>
    <t>Murray-MN60</t>
  </si>
  <si>
    <t>Nicollet-MN60</t>
  </si>
  <si>
    <t>Nobles-MN60</t>
  </si>
  <si>
    <t>Norman-MN60</t>
  </si>
  <si>
    <t>Olmsted-MN60</t>
  </si>
  <si>
    <t>Otter Tail-MN60</t>
  </si>
  <si>
    <t>Pennington-MN60</t>
  </si>
  <si>
    <t>Pine-MN60</t>
  </si>
  <si>
    <t>Pipestone-MN60</t>
  </si>
  <si>
    <t>Polk-MN60</t>
  </si>
  <si>
    <t>Pope-MN60</t>
  </si>
  <si>
    <t>Ramsey-MN60</t>
  </si>
  <si>
    <t>Red Lake-MN60</t>
  </si>
  <si>
    <t>Redwood-MN60</t>
  </si>
  <si>
    <t>Renville-MN60</t>
  </si>
  <si>
    <t>Rice-MN60</t>
  </si>
  <si>
    <t>Rock-MN60</t>
  </si>
  <si>
    <t>Roseau-MN60</t>
  </si>
  <si>
    <t>St. Louis-MN60</t>
  </si>
  <si>
    <t>Scott-MN60</t>
  </si>
  <si>
    <t>Sherburne-MN60</t>
  </si>
  <si>
    <t>Sibley-MN60</t>
  </si>
  <si>
    <t>Stearns-MN60</t>
  </si>
  <si>
    <t>Steele-MN60</t>
  </si>
  <si>
    <t>Stevens-MN60</t>
  </si>
  <si>
    <t>Swift-MN60</t>
  </si>
  <si>
    <t>Todd-MN60</t>
  </si>
  <si>
    <t>Traverse-MN60</t>
  </si>
  <si>
    <t>Wabasha-MN60</t>
  </si>
  <si>
    <t>Wadena-MN60</t>
  </si>
  <si>
    <t>Waseca-MN60</t>
  </si>
  <si>
    <t>Washington-MN60</t>
  </si>
  <si>
    <t>Watonwan-MN60</t>
  </si>
  <si>
    <t>Wilkin-MN60</t>
  </si>
  <si>
    <t>Winona-MN60</t>
  </si>
  <si>
    <t>Wright-MN60</t>
  </si>
  <si>
    <t>Yellow Medicine-MN60</t>
  </si>
  <si>
    <t>Adams-MS60</t>
  </si>
  <si>
    <t>Alcorn-MS60</t>
  </si>
  <si>
    <t>Amite-MS60</t>
  </si>
  <si>
    <t>Attala-MS60</t>
  </si>
  <si>
    <t>Benton-MS60</t>
  </si>
  <si>
    <t>Bolivar-MS60</t>
  </si>
  <si>
    <t>Calhoun-MS60</t>
  </si>
  <si>
    <t>Carroll-MS60</t>
  </si>
  <si>
    <t>Chickasaw-MS60</t>
  </si>
  <si>
    <t>Choctaw-MS60</t>
  </si>
  <si>
    <t>Claiborne-MS60</t>
  </si>
  <si>
    <t>Clarke-MS60</t>
  </si>
  <si>
    <t>Clay-MS60</t>
  </si>
  <si>
    <t>Coahoma-MS60</t>
  </si>
  <si>
    <t>Copiah-MS60</t>
  </si>
  <si>
    <t>Covington-MS60</t>
  </si>
  <si>
    <t>DeSoto-MS60</t>
  </si>
  <si>
    <t>Forrest-MS60</t>
  </si>
  <si>
    <t>Franklin-MS60</t>
  </si>
  <si>
    <t>George-MS60</t>
  </si>
  <si>
    <t>Greene-MS60</t>
  </si>
  <si>
    <t>Grenada-MS60</t>
  </si>
  <si>
    <t>Hancock-MS60</t>
  </si>
  <si>
    <t>Harrison-MS60</t>
  </si>
  <si>
    <t>Hinds-MS60</t>
  </si>
  <si>
    <t>Holmes-MS60</t>
  </si>
  <si>
    <t>Humphreys-MS60</t>
  </si>
  <si>
    <t>Issaquena-MS60</t>
  </si>
  <si>
    <t>Itawamba-MS60</t>
  </si>
  <si>
    <t>Jackson-MS60</t>
  </si>
  <si>
    <t>Jasper-MS60</t>
  </si>
  <si>
    <t>Jefferson-MS60</t>
  </si>
  <si>
    <t>Jefferson Davis-MS60</t>
  </si>
  <si>
    <t>Jones-MS60</t>
  </si>
  <si>
    <t>Kemper-MS60</t>
  </si>
  <si>
    <t>Lafayette-MS60</t>
  </si>
  <si>
    <t>Lamar-MS60</t>
  </si>
  <si>
    <t>Lauderdale-MS60</t>
  </si>
  <si>
    <t>Lawrence-MS60</t>
  </si>
  <si>
    <t>Leake-MS60</t>
  </si>
  <si>
    <t>Lee-MS60</t>
  </si>
  <si>
    <t>Leflore-MS60</t>
  </si>
  <si>
    <t>Lincoln-MS60</t>
  </si>
  <si>
    <t>Lowndes-MS60</t>
  </si>
  <si>
    <t>Madison-MS60</t>
  </si>
  <si>
    <t>Marion-MS60</t>
  </si>
  <si>
    <t>Marshall-MS60</t>
  </si>
  <si>
    <t>Monroe-MS60</t>
  </si>
  <si>
    <t>Montgomery-MS60</t>
  </si>
  <si>
    <t>Neshoba-MS60</t>
  </si>
  <si>
    <t>Newton-MS60</t>
  </si>
  <si>
    <t>Noxubee-MS60</t>
  </si>
  <si>
    <t>Oktibbeha-MS60</t>
  </si>
  <si>
    <t>Panola-MS60</t>
  </si>
  <si>
    <t>Pearl River-MS60</t>
  </si>
  <si>
    <t>Perry-MS60</t>
  </si>
  <si>
    <t>Pike-MS60</t>
  </si>
  <si>
    <t>Pontotoc-MS60</t>
  </si>
  <si>
    <t>Prentiss-MS60</t>
  </si>
  <si>
    <t>Quitman-MS60</t>
  </si>
  <si>
    <t>Rankin-MS60</t>
  </si>
  <si>
    <t>Scott-MS60</t>
  </si>
  <si>
    <t>Sharkey-MS60</t>
  </si>
  <si>
    <t>Simpson-MS60</t>
  </si>
  <si>
    <t>Smith-MS60</t>
  </si>
  <si>
    <t>Stone-MS60</t>
  </si>
  <si>
    <t>Sunflower-MS60</t>
  </si>
  <si>
    <t>Tallahatchie-MS60</t>
  </si>
  <si>
    <t>Tate-MS60</t>
  </si>
  <si>
    <t>Tippah-MS60</t>
  </si>
  <si>
    <t>Tishomingo-MS60</t>
  </si>
  <si>
    <t>Tunica-MS60</t>
  </si>
  <si>
    <t>Union-MS60</t>
  </si>
  <si>
    <t>Walthall-MS60</t>
  </si>
  <si>
    <t>Warren-MS60</t>
  </si>
  <si>
    <t>Washington-MS60</t>
  </si>
  <si>
    <t>Wayne-MS60</t>
  </si>
  <si>
    <t>Webster-MS60</t>
  </si>
  <si>
    <t>Wilkinson-MS60</t>
  </si>
  <si>
    <t>Winston-MS60</t>
  </si>
  <si>
    <t>Yalobusha-MS60</t>
  </si>
  <si>
    <t>Yazoo-MS60</t>
  </si>
  <si>
    <t>Adair-MO60</t>
  </si>
  <si>
    <t>Andrew-MO60</t>
  </si>
  <si>
    <t>Atchison-MO60</t>
  </si>
  <si>
    <t>Audrain-MO60</t>
  </si>
  <si>
    <t>Barry-MO60</t>
  </si>
  <si>
    <t>Barton-MO60</t>
  </si>
  <si>
    <t>Bates-MO60</t>
  </si>
  <si>
    <t>Benton-MO60</t>
  </si>
  <si>
    <t>Bollinger-MO60</t>
  </si>
  <si>
    <t>Boone-MO60</t>
  </si>
  <si>
    <t>Buchanan-MO60</t>
  </si>
  <si>
    <t>Butler-MO60</t>
  </si>
  <si>
    <t>Caldwell-MO60</t>
  </si>
  <si>
    <t>Callaway-MO60</t>
  </si>
  <si>
    <t>Camden-MO60</t>
  </si>
  <si>
    <t>Cape Girardeau-MO60</t>
  </si>
  <si>
    <t>Carroll-MO60</t>
  </si>
  <si>
    <t>Carter-MO60</t>
  </si>
  <si>
    <t>Cass-MO60</t>
  </si>
  <si>
    <t>Cedar-MO60</t>
  </si>
  <si>
    <t>Chariton-MO60</t>
  </si>
  <si>
    <t>Christian-MO60</t>
  </si>
  <si>
    <t>Clark-MO60</t>
  </si>
  <si>
    <t>Clay-MO60</t>
  </si>
  <si>
    <t>Clinton-MO60</t>
  </si>
  <si>
    <t>Cole-MO60</t>
  </si>
  <si>
    <t>Cooper-MO60</t>
  </si>
  <si>
    <t>Crawford-MO60</t>
  </si>
  <si>
    <t>Sullivan part-MO60</t>
  </si>
  <si>
    <t>Dade-MO60</t>
  </si>
  <si>
    <t>Dallas-MO60</t>
  </si>
  <si>
    <t>Daviess-MO60</t>
  </si>
  <si>
    <t>DeKalb-MO60</t>
  </si>
  <si>
    <t>Dent-MO60</t>
  </si>
  <si>
    <t>Douglas-MO60</t>
  </si>
  <si>
    <t>Dunklin-MO60</t>
  </si>
  <si>
    <t>Franklin-MO60</t>
  </si>
  <si>
    <t>Gasconade-MO60</t>
  </si>
  <si>
    <t>Gentry-MO60</t>
  </si>
  <si>
    <t>Greene-MO60</t>
  </si>
  <si>
    <t>Grundy-MO60</t>
  </si>
  <si>
    <t>Harrison-MO60</t>
  </si>
  <si>
    <t>Henry-MO60</t>
  </si>
  <si>
    <t>Hickory-MO60</t>
  </si>
  <si>
    <t>Holt-MO60</t>
  </si>
  <si>
    <t>Howard-MO60</t>
  </si>
  <si>
    <t>Howell-MO60</t>
  </si>
  <si>
    <t>Iron-MO60</t>
  </si>
  <si>
    <t>Jackson-MO60</t>
  </si>
  <si>
    <t>Jasper-MO60</t>
  </si>
  <si>
    <t>Jefferson-MO60</t>
  </si>
  <si>
    <t>Johnson-MO60</t>
  </si>
  <si>
    <t>Knox-MO60</t>
  </si>
  <si>
    <t>Laclede-MO60</t>
  </si>
  <si>
    <t>Lafayette-MO60</t>
  </si>
  <si>
    <t>Lawrence-MO60</t>
  </si>
  <si>
    <t>Lewis-MO60</t>
  </si>
  <si>
    <t>Lincoln-MO60</t>
  </si>
  <si>
    <t>Linn-MO60</t>
  </si>
  <si>
    <t>Livingston-MO60</t>
  </si>
  <si>
    <t>McDonald-MO60</t>
  </si>
  <si>
    <t>Macon-MO60</t>
  </si>
  <si>
    <t>Madison-MO60</t>
  </si>
  <si>
    <t>Maries-MO60</t>
  </si>
  <si>
    <t>Marion-MO60</t>
  </si>
  <si>
    <t>Mercer-MO60</t>
  </si>
  <si>
    <t>Miller-MO60</t>
  </si>
  <si>
    <t>Mississippi-MO60</t>
  </si>
  <si>
    <t>Moniteau-MO60</t>
  </si>
  <si>
    <t>Monroe-MO60</t>
  </si>
  <si>
    <t>Montgomery-MO60</t>
  </si>
  <si>
    <t>Morgan-MO60</t>
  </si>
  <si>
    <t>New Madrid-MO60</t>
  </si>
  <si>
    <t>Newton-MO60</t>
  </si>
  <si>
    <t>Nodaway-MO60</t>
  </si>
  <si>
    <t>Oregon-MO60</t>
  </si>
  <si>
    <t>Osage-MO60</t>
  </si>
  <si>
    <t>Ozark-MO60</t>
  </si>
  <si>
    <t>Pemiscot-MO60</t>
  </si>
  <si>
    <t>Perry-MO60</t>
  </si>
  <si>
    <t>Pettis-MO60</t>
  </si>
  <si>
    <t>Phelps-MO60</t>
  </si>
  <si>
    <t>Pike-MO60</t>
  </si>
  <si>
    <t>Platte-MO60</t>
  </si>
  <si>
    <t>Polk-MO60</t>
  </si>
  <si>
    <t>Pulaski-MO60</t>
  </si>
  <si>
    <t>Putnam-MO60</t>
  </si>
  <si>
    <t>Ralls-MO60</t>
  </si>
  <si>
    <t>Randolph-MO60</t>
  </si>
  <si>
    <t>Ray-MO60</t>
  </si>
  <si>
    <t>Reynolds-MO60</t>
  </si>
  <si>
    <t>Ripley-MO60</t>
  </si>
  <si>
    <t>St. Charles-MO60</t>
  </si>
  <si>
    <t>St. Clair-MO60</t>
  </si>
  <si>
    <t>Ste. Genevieve-MO60</t>
  </si>
  <si>
    <t>St. Francois-MO60</t>
  </si>
  <si>
    <t>St. Louis-MO60</t>
  </si>
  <si>
    <t>Saline-MO60</t>
  </si>
  <si>
    <t>Schuyler-MO60</t>
  </si>
  <si>
    <t>Scotland-MO60</t>
  </si>
  <si>
    <t>Scott-MO60</t>
  </si>
  <si>
    <t>Shannon-MO60</t>
  </si>
  <si>
    <t>Shelby-MO60</t>
  </si>
  <si>
    <t>Stoddard-MO60</t>
  </si>
  <si>
    <t>Stone-MO60</t>
  </si>
  <si>
    <t>Sullivan-MO60</t>
  </si>
  <si>
    <t>Taney-MO60</t>
  </si>
  <si>
    <t>Texas-MO60</t>
  </si>
  <si>
    <t>Vernon-MO60</t>
  </si>
  <si>
    <t>Warren-MO60</t>
  </si>
  <si>
    <t>Washington-MO60</t>
  </si>
  <si>
    <t>Wayne-MO60</t>
  </si>
  <si>
    <t>Webster-MO60</t>
  </si>
  <si>
    <t>Worth-MO60</t>
  </si>
  <si>
    <t>Wright-MO60</t>
  </si>
  <si>
    <t>St. Louis city-MO60</t>
  </si>
  <si>
    <t>Beaverhead-MT60</t>
  </si>
  <si>
    <t>Big Horn-MT60</t>
  </si>
  <si>
    <t>Blaine-MT60</t>
  </si>
  <si>
    <t>Broadwater-MT60</t>
  </si>
  <si>
    <t>Carbon-MT60</t>
  </si>
  <si>
    <t>Carter-MT60</t>
  </si>
  <si>
    <t>Cascade-MT60</t>
  </si>
  <si>
    <t>Chouteau-MT60</t>
  </si>
  <si>
    <t>Custer-MT60</t>
  </si>
  <si>
    <t>Daniels-MT60</t>
  </si>
  <si>
    <t>Dawson-MT60</t>
  </si>
  <si>
    <t>Deer Lodge-MT60</t>
  </si>
  <si>
    <t>Fallon-MT60</t>
  </si>
  <si>
    <t>Fergus-MT60</t>
  </si>
  <si>
    <t>Flathead-MT60</t>
  </si>
  <si>
    <t>Gallatin-MT60</t>
  </si>
  <si>
    <t>Garfield-MT60</t>
  </si>
  <si>
    <t>Glacier-MT60</t>
  </si>
  <si>
    <t>Golden Valley-MT60</t>
  </si>
  <si>
    <t>Granite-MT60</t>
  </si>
  <si>
    <t>Hill-MT60</t>
  </si>
  <si>
    <t>Jefferson-MT60</t>
  </si>
  <si>
    <t>Judith Basin-MT60</t>
  </si>
  <si>
    <t>Lake-MT60</t>
  </si>
  <si>
    <t>Lewis and Clark-MT60</t>
  </si>
  <si>
    <t>Liberty-MT60</t>
  </si>
  <si>
    <t>Lincoln-MT60</t>
  </si>
  <si>
    <t>McCone-MT60</t>
  </si>
  <si>
    <t>Madison-MT60</t>
  </si>
  <si>
    <t>Meagher-MT60</t>
  </si>
  <si>
    <t>Mineral-MT60</t>
  </si>
  <si>
    <t>Missoula-MT60</t>
  </si>
  <si>
    <t>Musselshell-MT60</t>
  </si>
  <si>
    <t>Park-MT60</t>
  </si>
  <si>
    <t>Petroleum-MT60</t>
  </si>
  <si>
    <t>Phillips-MT60</t>
  </si>
  <si>
    <t>Pondera-MT60</t>
  </si>
  <si>
    <t>Powder River-MT60</t>
  </si>
  <si>
    <t>Powell-MT60</t>
  </si>
  <si>
    <t>Prairie-MT60</t>
  </si>
  <si>
    <t>Ravalli-MT60</t>
  </si>
  <si>
    <t>Richland-MT60</t>
  </si>
  <si>
    <t>Roosevelt-MT60</t>
  </si>
  <si>
    <t>Rosebud-MT60</t>
  </si>
  <si>
    <t>Sanders-MT60</t>
  </si>
  <si>
    <t>Sheridan-MT60</t>
  </si>
  <si>
    <t>Silver Bow-MT60</t>
  </si>
  <si>
    <t>Stillwater-MT60</t>
  </si>
  <si>
    <t>Sweet Grass-MT60</t>
  </si>
  <si>
    <t>Teton-MT60</t>
  </si>
  <si>
    <t>Toole-MT60</t>
  </si>
  <si>
    <t>Treasure-MT60</t>
  </si>
  <si>
    <t>Valley-MT60</t>
  </si>
  <si>
    <t>Wheatland-MT60</t>
  </si>
  <si>
    <t>Wibaux-MT60</t>
  </si>
  <si>
    <t>Yellowstone-MT60</t>
  </si>
  <si>
    <t>Adams-NE60</t>
  </si>
  <si>
    <t>Antelope-NE60</t>
  </si>
  <si>
    <t>Arthur-NE60</t>
  </si>
  <si>
    <t>Banner-NE60</t>
  </si>
  <si>
    <t>Blaine-NE60</t>
  </si>
  <si>
    <t>Boone-NE60</t>
  </si>
  <si>
    <t>Box Butte-NE60</t>
  </si>
  <si>
    <t>Boyd-NE60</t>
  </si>
  <si>
    <t>Brown-NE60</t>
  </si>
  <si>
    <t>Buffalo-NE60</t>
  </si>
  <si>
    <t>Burt-NE60</t>
  </si>
  <si>
    <t>Butler-NE60</t>
  </si>
  <si>
    <t>Cass-NE60</t>
  </si>
  <si>
    <t>Cedar-NE60</t>
  </si>
  <si>
    <t>Chase-NE60</t>
  </si>
  <si>
    <t>Cherry-NE60</t>
  </si>
  <si>
    <t>Cheyenne-NE60</t>
  </si>
  <si>
    <t>Clay-NE60</t>
  </si>
  <si>
    <t>Colfax-NE60</t>
  </si>
  <si>
    <t>Cuming-NE60</t>
  </si>
  <si>
    <t>Custer-NE60</t>
  </si>
  <si>
    <t>Dakota-NE60</t>
  </si>
  <si>
    <t>Dawes-NE60</t>
  </si>
  <si>
    <t>Dawson-NE60</t>
  </si>
  <si>
    <t>Deuel-NE60</t>
  </si>
  <si>
    <t>Dixon-NE60</t>
  </si>
  <si>
    <t>Dodge-NE60</t>
  </si>
  <si>
    <t>Douglas-NE60</t>
  </si>
  <si>
    <t>Dundy-NE60</t>
  </si>
  <si>
    <t>Fillmore-NE60</t>
  </si>
  <si>
    <t>Franklin-NE60</t>
  </si>
  <si>
    <t>Frontier-NE60</t>
  </si>
  <si>
    <t>Furnas-NE60</t>
  </si>
  <si>
    <t>Gage-NE60</t>
  </si>
  <si>
    <t>Garden-NE60</t>
  </si>
  <si>
    <t>Garfield-NE60</t>
  </si>
  <si>
    <t>Gosper-NE60</t>
  </si>
  <si>
    <t>Grant-NE60</t>
  </si>
  <si>
    <t>Greeley-NE60</t>
  </si>
  <si>
    <t>Hall-NE60</t>
  </si>
  <si>
    <t>Hamilton-NE60</t>
  </si>
  <si>
    <t>Harlan-NE60</t>
  </si>
  <si>
    <t>Hayes-NE60</t>
  </si>
  <si>
    <t>Hitchcock-NE60</t>
  </si>
  <si>
    <t>Holt-NE60</t>
  </si>
  <si>
    <t>Hooker-NE60</t>
  </si>
  <si>
    <t>Howard-NE60</t>
  </si>
  <si>
    <t>Jefferson-NE60</t>
  </si>
  <si>
    <t>Johnson-NE60</t>
  </si>
  <si>
    <t>Kearney-NE60</t>
  </si>
  <si>
    <t>Keith-NE60</t>
  </si>
  <si>
    <t>Keya Paha-NE60</t>
  </si>
  <si>
    <t>Kimball-NE60</t>
  </si>
  <si>
    <t>Knox-NE60</t>
  </si>
  <si>
    <t>Lancaster-NE60</t>
  </si>
  <si>
    <t>Lincoln-NE60</t>
  </si>
  <si>
    <t>Logan-NE60</t>
  </si>
  <si>
    <t>Loup-NE60</t>
  </si>
  <si>
    <t>McPherson-NE60</t>
  </si>
  <si>
    <t>Madison-NE60</t>
  </si>
  <si>
    <t>Merrick-NE60</t>
  </si>
  <si>
    <t>Morrill-NE60</t>
  </si>
  <si>
    <t>Nance-NE60</t>
  </si>
  <si>
    <t>Nemaha-NE60</t>
  </si>
  <si>
    <t>Nuckolls-NE60</t>
  </si>
  <si>
    <t>Otoe-NE60</t>
  </si>
  <si>
    <t>Pawnee-NE60</t>
  </si>
  <si>
    <t>Perkins-NE60</t>
  </si>
  <si>
    <t>Phelps-NE60</t>
  </si>
  <si>
    <t>Pierce-NE60</t>
  </si>
  <si>
    <t>Platte-NE60</t>
  </si>
  <si>
    <t>Polk-NE60</t>
  </si>
  <si>
    <t>Red Willow-NE60</t>
  </si>
  <si>
    <t>Richardson-NE60</t>
  </si>
  <si>
    <t>Rock-NE60</t>
  </si>
  <si>
    <t>Saline-NE60</t>
  </si>
  <si>
    <t>Sarpy-NE60</t>
  </si>
  <si>
    <t>Saunders-NE60</t>
  </si>
  <si>
    <t>Scotts Bluff-NE60</t>
  </si>
  <si>
    <t>Seward-NE60</t>
  </si>
  <si>
    <t>Sheridan-NE60</t>
  </si>
  <si>
    <t>Sherman-NE60</t>
  </si>
  <si>
    <t>Sioux-NE60</t>
  </si>
  <si>
    <t>Stanton-NE60</t>
  </si>
  <si>
    <t>Thayer-NE60</t>
  </si>
  <si>
    <t>Thomas-NE60</t>
  </si>
  <si>
    <t>Thurston-NE60</t>
  </si>
  <si>
    <t>Valley-NE60</t>
  </si>
  <si>
    <t>Washington-NE60</t>
  </si>
  <si>
    <t>Wayne-NE60</t>
  </si>
  <si>
    <t>Webster-NE60</t>
  </si>
  <si>
    <t>Wheeler-NE60</t>
  </si>
  <si>
    <t>York-NE60</t>
  </si>
  <si>
    <t>Churchill-NV60</t>
  </si>
  <si>
    <t>Clark-NV60</t>
  </si>
  <si>
    <t>Douglas-NV60</t>
  </si>
  <si>
    <t>Elko-NV60</t>
  </si>
  <si>
    <t>Esmeralda-NV60</t>
  </si>
  <si>
    <t>Eureka-NV60</t>
  </si>
  <si>
    <t>Humboldt-NV60</t>
  </si>
  <si>
    <t>Lander-NV60</t>
  </si>
  <si>
    <t>Lincoln-NV60</t>
  </si>
  <si>
    <t>Lyon-NV60</t>
  </si>
  <si>
    <t>Mineral-NV60</t>
  </si>
  <si>
    <t>Nye-NV60</t>
  </si>
  <si>
    <t>Pershing-NV60</t>
  </si>
  <si>
    <t>Storey-NV60</t>
  </si>
  <si>
    <t>Washoe-NV60</t>
  </si>
  <si>
    <t>White Pine-NV60</t>
  </si>
  <si>
    <t>Carson City-NV60</t>
  </si>
  <si>
    <t>Belknap-Alton town-NH60</t>
  </si>
  <si>
    <t>Belknap-Barnstead town-NH60</t>
  </si>
  <si>
    <t>Belknap-Belmont town-NH60</t>
  </si>
  <si>
    <t>Belknap-Center Harbor town-NH60</t>
  </si>
  <si>
    <t>Belknap-Gilford town-NH60</t>
  </si>
  <si>
    <t>Belknap-Gilmanton town-NH60</t>
  </si>
  <si>
    <t>Belknap-Laconia city-NH60</t>
  </si>
  <si>
    <t>Belknap-Meredith town-NH60</t>
  </si>
  <si>
    <t>Belknap-New Hampton town-NH60</t>
  </si>
  <si>
    <t>Belknap-Sanbornton town-NH60</t>
  </si>
  <si>
    <t>Belknap-Tilton town-NH60</t>
  </si>
  <si>
    <t>Carroll-Albany town-NH60</t>
  </si>
  <si>
    <t>Carroll-Bartlett town-NH60</t>
  </si>
  <si>
    <t>Carroll-Brookfield town-NH60</t>
  </si>
  <si>
    <t>Carroll-Chatham town-NH60</t>
  </si>
  <si>
    <t>Carroll-Conway town-NH60</t>
  </si>
  <si>
    <t>Carroll-Eaton town-NH60</t>
  </si>
  <si>
    <t>Carroll-Effingham town-NH60</t>
  </si>
  <si>
    <t>Carroll-Freedom town-NH60</t>
  </si>
  <si>
    <t>Carroll-Hale's location-NH60</t>
  </si>
  <si>
    <t>Carroll-Hart's Location town-NH60</t>
  </si>
  <si>
    <t>Carroll-Jackson town-NH60</t>
  </si>
  <si>
    <t>Carroll-Madison town-NH60</t>
  </si>
  <si>
    <t>Carroll-Moultonborough town-NH60</t>
  </si>
  <si>
    <t>Carroll-Ossipee town-NH60</t>
  </si>
  <si>
    <t>Carroll-Sandwich town-NH60</t>
  </si>
  <si>
    <t>Carroll-Tamworth town-NH60</t>
  </si>
  <si>
    <t>Carroll-Tuftonboro town-NH60</t>
  </si>
  <si>
    <t>Carroll-Wakefield town-NH60</t>
  </si>
  <si>
    <t>Carroll-Wolfeboro town-NH60</t>
  </si>
  <si>
    <t>Cheshire-Alstead town-NH60</t>
  </si>
  <si>
    <t>Cheshire-Chesterfield town-NH60</t>
  </si>
  <si>
    <t>Cheshire-Dublin town-NH60</t>
  </si>
  <si>
    <t>Cheshire-Fitzwilliam town-NH60</t>
  </si>
  <si>
    <t>Cheshire-Gilsum town-NH60</t>
  </si>
  <si>
    <t>Cheshire-Harrisville town-NH60</t>
  </si>
  <si>
    <t>Cheshire-Hinsdale town-NH60</t>
  </si>
  <si>
    <t>Cheshire-Jaffrey town-NH60</t>
  </si>
  <si>
    <t>Cheshire-Keene city-NH60</t>
  </si>
  <si>
    <t>Cheshire-Marlborough town-NH60</t>
  </si>
  <si>
    <t>Cheshire-Marlow town-NH60</t>
  </si>
  <si>
    <t>Cheshire-Nelson town-NH60</t>
  </si>
  <si>
    <t>Cheshire-Richmond town-NH60</t>
  </si>
  <si>
    <t>Cheshire-Rindge town-NH60</t>
  </si>
  <si>
    <t>Cheshire-Roxbury town-NH60</t>
  </si>
  <si>
    <t>Cheshire-Stoddard town-NH60</t>
  </si>
  <si>
    <t>Cheshire-Sullivan town-NH60</t>
  </si>
  <si>
    <t>Cheshire-Surry town-NH60</t>
  </si>
  <si>
    <t>Cheshire-Swanzey town-NH60</t>
  </si>
  <si>
    <t>Cheshire-Troy town-NH60</t>
  </si>
  <si>
    <t>Cheshire-Walpole town-NH60</t>
  </si>
  <si>
    <t>Cheshire-Westmoreland town-NH60</t>
  </si>
  <si>
    <t>Cheshire-Winchester town-NH60</t>
  </si>
  <si>
    <t>Coos-Atkinson and Gilmanton Academy grant-NH60</t>
  </si>
  <si>
    <t>Coos-Beans grant-NH60</t>
  </si>
  <si>
    <t>Coos-Beans purchase-NH60</t>
  </si>
  <si>
    <t>Coos-Berlin city-NH60</t>
  </si>
  <si>
    <t>Coos-Cambridge township-NH60</t>
  </si>
  <si>
    <t>Coos-Carroll town-NH60</t>
  </si>
  <si>
    <t>Coos-Chandlers purchase-NH60</t>
  </si>
  <si>
    <t>Coos-Clarksville town-NH60</t>
  </si>
  <si>
    <t>Coos-Colebrook town-NH60</t>
  </si>
  <si>
    <t>Coos-Columbia town-NH60</t>
  </si>
  <si>
    <t>Coos-Crawfords purchase-NH60</t>
  </si>
  <si>
    <t>Coos-Cutts grant-NH60</t>
  </si>
  <si>
    <t>Coos-Dalton town-NH60</t>
  </si>
  <si>
    <t>Coos-Dixs grant-NH60</t>
  </si>
  <si>
    <t>Coos-Dixville township-NH60</t>
  </si>
  <si>
    <t>Coos-Dummer town-NH60</t>
  </si>
  <si>
    <t>Coos-Errol town-NH60</t>
  </si>
  <si>
    <t>Coos-Ervings location-NH60</t>
  </si>
  <si>
    <t>Coos-Gorham town-NH60</t>
  </si>
  <si>
    <t>Coos-Greens grant-NH60</t>
  </si>
  <si>
    <t>Coos-Hadleys purchase-NH60</t>
  </si>
  <si>
    <t>Coos-Jefferson town-NH60</t>
  </si>
  <si>
    <t>Coos-Kilkenny township-NH60</t>
  </si>
  <si>
    <t>Coos-Lancaster town-NH60</t>
  </si>
  <si>
    <t>Coos-Low and Burbanks grant-NH60</t>
  </si>
  <si>
    <t>Coos-Martins location-NH60</t>
  </si>
  <si>
    <t>Coos-Milan town-NH60</t>
  </si>
  <si>
    <t>Coos-Millsfield township-NH60</t>
  </si>
  <si>
    <t>Coos-Northumberland town-NH60</t>
  </si>
  <si>
    <t>Coos-Odell township-NH60</t>
  </si>
  <si>
    <t>Coos-Pinkhams grant-NH60</t>
  </si>
  <si>
    <t>Coos-Pittsburg town-NH60</t>
  </si>
  <si>
    <t>Coos-Randolph town-NH60</t>
  </si>
  <si>
    <t>Coos-Sargents purchase-NH60</t>
  </si>
  <si>
    <t>Coos-Second College grant-NH60</t>
  </si>
  <si>
    <t>Coos-Shelburne town-NH60</t>
  </si>
  <si>
    <t>Coos-Stark town-NH60</t>
  </si>
  <si>
    <t>Coos-Stewartstown town-NH60</t>
  </si>
  <si>
    <t>Coos-Stratford town-NH60</t>
  </si>
  <si>
    <t>Coos-Success township-NH60</t>
  </si>
  <si>
    <t>Coos-Thompson and Meserves purchase-NH60</t>
  </si>
  <si>
    <t>Coos-Wentworth location-NH60</t>
  </si>
  <si>
    <t>Coos-Whitefield town-NH60</t>
  </si>
  <si>
    <t>Grafton-Alexandria town-NH60</t>
  </si>
  <si>
    <t>Grafton-Ashland town-NH60</t>
  </si>
  <si>
    <t>Grafton-Bath town-NH60</t>
  </si>
  <si>
    <t>Grafton-Benton town-NH60</t>
  </si>
  <si>
    <t>Grafton-Bethlehem town-NH60</t>
  </si>
  <si>
    <t>Grafton-Bridgewater town-NH60</t>
  </si>
  <si>
    <t>Grafton-Bristol town-NH60</t>
  </si>
  <si>
    <t>Grafton-Campton town-NH60</t>
  </si>
  <si>
    <t>Grafton-Canaan town-NH60</t>
  </si>
  <si>
    <t>Grafton-Dorchester town-NH60</t>
  </si>
  <si>
    <t>Grafton-Easton town-NH60</t>
  </si>
  <si>
    <t>Grafton-Ellsworth town-NH60</t>
  </si>
  <si>
    <t>Grafton-Enfield town-NH60</t>
  </si>
  <si>
    <t>Grafton-Franconia town-NH60</t>
  </si>
  <si>
    <t>Grafton-Grafton town-NH60</t>
  </si>
  <si>
    <t>Grafton-Groton town-NH60</t>
  </si>
  <si>
    <t>Grafton-Hanover town-NH60</t>
  </si>
  <si>
    <t>Grafton-Haverhill town-NH60</t>
  </si>
  <si>
    <t>Grafton-Hebron town-NH60</t>
  </si>
  <si>
    <t>Grafton-Holderness town-NH60</t>
  </si>
  <si>
    <t>Grafton-Landaff town-NH60</t>
  </si>
  <si>
    <t>Grafton-Lebanon city-NH60</t>
  </si>
  <si>
    <t>Grafton-Lincoln town-NH60</t>
  </si>
  <si>
    <t>Grafton-Lisbon town-NH60</t>
  </si>
  <si>
    <t>Grafton-Littleton town-NH60</t>
  </si>
  <si>
    <t>Grafton-Livermore town-NH60</t>
  </si>
  <si>
    <t>Grafton-Lyman town-NH60</t>
  </si>
  <si>
    <t>Grafton-Lyme town-NH60</t>
  </si>
  <si>
    <t>Grafton-Monroe town-NH60</t>
  </si>
  <si>
    <t>Grafton-Orange town-NH60</t>
  </si>
  <si>
    <t>Grafton-Orford town-NH60</t>
  </si>
  <si>
    <t>Grafton-Piermont town-NH60</t>
  </si>
  <si>
    <t>Grafton-Plymouth town-NH60</t>
  </si>
  <si>
    <t>Grafton-Rumney town-NH60</t>
  </si>
  <si>
    <t>Grafton-Sugar Hill town-NH60</t>
  </si>
  <si>
    <t>Grafton-Thornton town-NH60</t>
  </si>
  <si>
    <t>Grafton-Warren town-NH60</t>
  </si>
  <si>
    <t>Grafton-Waterville Valley town-NH60</t>
  </si>
  <si>
    <t>Grafton-Wentworth town-NH60</t>
  </si>
  <si>
    <t>Grafton-Woodstock town-NH60</t>
  </si>
  <si>
    <t>Hillsborough-Amherst town-NH60</t>
  </si>
  <si>
    <t>Hillsborough-Antrim town-NH60</t>
  </si>
  <si>
    <t>Hillsborough-Bedford town-NH60</t>
  </si>
  <si>
    <t>Hillsborough-Bennington town-NH60</t>
  </si>
  <si>
    <t>Hillsborough-Brookline town-NH60</t>
  </si>
  <si>
    <t>Hillsborough-Deering town-NH60</t>
  </si>
  <si>
    <t>Hillsborough-Francestown town-NH60</t>
  </si>
  <si>
    <t>Hillsborough-Goffstown town-NH60</t>
  </si>
  <si>
    <t>Hillsborough-Greenfield town-NH60</t>
  </si>
  <si>
    <t>Hillsborough-Greenville town-NH60</t>
  </si>
  <si>
    <t>Hillsborough-Hancock town-NH60</t>
  </si>
  <si>
    <t>Hillsborough-Hillsborough town-NH60</t>
  </si>
  <si>
    <t>Hillsborough-Hollis town-NH60</t>
  </si>
  <si>
    <t>Hillsborough-Hudson town-NH60</t>
  </si>
  <si>
    <t>Hillsborough-Litchfield town-NH60</t>
  </si>
  <si>
    <t>Hillsborough-Lyndeborough town-NH60</t>
  </si>
  <si>
    <t>Hillsborough-Manchester city-NH60</t>
  </si>
  <si>
    <t>Hillsborough-Mason town-NH60</t>
  </si>
  <si>
    <t>Hillsborough-Merrimack town-NH60</t>
  </si>
  <si>
    <t>Hillsborough-Milford town-NH60</t>
  </si>
  <si>
    <t>Hillsborough-Mont Vernon town-NH60</t>
  </si>
  <si>
    <t>Hillsborough-Nashua city-NH60</t>
  </si>
  <si>
    <t>Hillsborough-New Boston town-NH60</t>
  </si>
  <si>
    <t>Hillsborough-New Ipswich town-NH60</t>
  </si>
  <si>
    <t>Hillsborough-Pelham town-NH60</t>
  </si>
  <si>
    <t>Hillsborough-Peterborough town-NH60</t>
  </si>
  <si>
    <t>Hillsborough-Sharon town-NH60</t>
  </si>
  <si>
    <t>Hillsborough-Temple town-NH60</t>
  </si>
  <si>
    <t>Hillsborough-Weare town-NH60</t>
  </si>
  <si>
    <t>Hillsborough-Wilton town-NH60</t>
  </si>
  <si>
    <t>Hillsborough-Windsor town-NH60</t>
  </si>
  <si>
    <t>Merrimack-Allenstown town-NH60</t>
  </si>
  <si>
    <t>Merrimack-Andover town-NH60</t>
  </si>
  <si>
    <t>Merrimack-Boscawen town-NH60</t>
  </si>
  <si>
    <t>Merrimack-Bow town-NH60</t>
  </si>
  <si>
    <t>Merrimack-Bradford town-NH60</t>
  </si>
  <si>
    <t>Merrimack-Canterbury town-NH60</t>
  </si>
  <si>
    <t>Merrimack-Chichester town-NH60</t>
  </si>
  <si>
    <t>Merrimack-Concord city-NH60</t>
  </si>
  <si>
    <t>Merrimack-Danbury town-NH60</t>
  </si>
  <si>
    <t>Merrimack-Dunbarton town-NH60</t>
  </si>
  <si>
    <t>Merrimack-Epsom town-NH60</t>
  </si>
  <si>
    <t>Merrimack-Franklin city-NH60</t>
  </si>
  <si>
    <t>Merrimack-Henniker town-NH60</t>
  </si>
  <si>
    <t>Merrimack-Hill town-NH60</t>
  </si>
  <si>
    <t>Merrimack-Hooksett town-NH60</t>
  </si>
  <si>
    <t>Merrimack-Hopkinton town-NH60</t>
  </si>
  <si>
    <t>Merrimack-Loudon town-NH60</t>
  </si>
  <si>
    <t>Merrimack-New London town-NH60</t>
  </si>
  <si>
    <t>Merrimack-Newbury town-NH60</t>
  </si>
  <si>
    <t>Merrimack-Northfield town-NH60</t>
  </si>
  <si>
    <t>Merrimack-Pembroke town-NH60</t>
  </si>
  <si>
    <t>Merrimack-Pittsfield town-NH60</t>
  </si>
  <si>
    <t>Merrimack-Salisbury town-NH60</t>
  </si>
  <si>
    <t>Merrimack-Sutton town-NH60</t>
  </si>
  <si>
    <t>Merrimack-Warner town-NH60</t>
  </si>
  <si>
    <t>Merrimack-Webster town-NH60</t>
  </si>
  <si>
    <t>Merrimack-Wilmot town-NH60</t>
  </si>
  <si>
    <t>Rockingham-Atkinson town-NH60</t>
  </si>
  <si>
    <t>Rockingham-Auburn town-NH60</t>
  </si>
  <si>
    <t>Rockingham-Brentwood town-NH60</t>
  </si>
  <si>
    <t>Rockingham-Candia town-NH60</t>
  </si>
  <si>
    <t>Rockingham-Chester town-NH60</t>
  </si>
  <si>
    <t>Rockingham-Danville town-NH60</t>
  </si>
  <si>
    <t>Rockingham-Deerfield town-NH60</t>
  </si>
  <si>
    <t>Rockingham-Derry town-NH60</t>
  </si>
  <si>
    <t>Rockingham-East Kingston town-NH60</t>
  </si>
  <si>
    <t>Rockingham-Epping town-NH60</t>
  </si>
  <si>
    <t>Rockingham-Exeter town-NH60</t>
  </si>
  <si>
    <t>Rockingham-Fremont town-NH60</t>
  </si>
  <si>
    <t>Rockingham-Greenland town-NH60</t>
  </si>
  <si>
    <t>Rockingham-Hampstead town-NH60</t>
  </si>
  <si>
    <t>Rockingham-Hampton Falls town-NH60</t>
  </si>
  <si>
    <t>Rockingham-Hampton town-NH60</t>
  </si>
  <si>
    <t>Rockingham-Kensington town-NH60</t>
  </si>
  <si>
    <t>Rockingham-Kingston town-NH60</t>
  </si>
  <si>
    <t>Rockingham-Londonderry town-NH60</t>
  </si>
  <si>
    <t>Rockingham-New Castle town-NH60</t>
  </si>
  <si>
    <t>Rockingham-Newfields town-NH60</t>
  </si>
  <si>
    <t>Rockingham-Newington town-NH60</t>
  </si>
  <si>
    <t>Rockingham-Newmarket town-NH60</t>
  </si>
  <si>
    <t>Rockingham-Newton town-NH60</t>
  </si>
  <si>
    <t>Rockingham-North Hampton town-NH60</t>
  </si>
  <si>
    <t>Rockingham-Northwood town-NH60</t>
  </si>
  <si>
    <t>Rockingham-Nottingham town-NH60</t>
  </si>
  <si>
    <t>Rockingham-Plaistow town-NH60</t>
  </si>
  <si>
    <t>Rockingham-Portsmouth city-NH60</t>
  </si>
  <si>
    <t>Rockingham-Raymond town-NH60</t>
  </si>
  <si>
    <t>Rockingham-Rye town-NH60</t>
  </si>
  <si>
    <t>Rockingham-Salem town-NH60</t>
  </si>
  <si>
    <t>Rockingham-Sandown town-NH60</t>
  </si>
  <si>
    <t>Rockingham-Seabrook town-NH60</t>
  </si>
  <si>
    <t>Rockingham-South Hampton town-NH60</t>
  </si>
  <si>
    <t>Rockingham-Stratham town-NH60</t>
  </si>
  <si>
    <t>Rockingham-Windham town-NH60</t>
  </si>
  <si>
    <t>Strafford-Barrington town-NH60</t>
  </si>
  <si>
    <t>Strafford-Dover city-NH60</t>
  </si>
  <si>
    <t>Strafford-Durham town-NH60</t>
  </si>
  <si>
    <t>Strafford-Farmington town-NH60</t>
  </si>
  <si>
    <t>Strafford-Lee town-NH60</t>
  </si>
  <si>
    <t>Strafford-Madbury town-NH60</t>
  </si>
  <si>
    <t>Strafford-Middleton town-NH60</t>
  </si>
  <si>
    <t>Strafford-Milton town-NH60</t>
  </si>
  <si>
    <t>Strafford-New Durham town-NH60</t>
  </si>
  <si>
    <t>Strafford-Rochester city-NH60</t>
  </si>
  <si>
    <t>Strafford-Rollinsford town-NH60</t>
  </si>
  <si>
    <t>Strafford-Somersworth city-NH60</t>
  </si>
  <si>
    <t>Strafford-Strafford town-NH60</t>
  </si>
  <si>
    <t>Sullivan-Acworth town-NH60</t>
  </si>
  <si>
    <t>Sullivan-Charlestown town-NH60</t>
  </si>
  <si>
    <t>Sullivan-Claremont city-NH60</t>
  </si>
  <si>
    <t>Sullivan-Cornish town-NH60</t>
  </si>
  <si>
    <t>Sullivan-Croydon town-NH60</t>
  </si>
  <si>
    <t>Sullivan-Goshen town-NH60</t>
  </si>
  <si>
    <t>Sullivan-Grantham town-NH60</t>
  </si>
  <si>
    <t>Sullivan-Langdon town-NH60</t>
  </si>
  <si>
    <t>Sullivan-Lempster town-NH60</t>
  </si>
  <si>
    <t>Sullivan-Newport town-NH60</t>
  </si>
  <si>
    <t>Sullivan-Plainfield town-NH60</t>
  </si>
  <si>
    <t>Sullivan-Springfield town-NH60</t>
  </si>
  <si>
    <t>Sullivan-Sunapee town-NH60</t>
  </si>
  <si>
    <t>Sullivan-Unity town-NH60</t>
  </si>
  <si>
    <t>Sullivan-Washington town-NH60</t>
  </si>
  <si>
    <t>Atlantic-NJ60</t>
  </si>
  <si>
    <t>Bergen-NJ60</t>
  </si>
  <si>
    <t>Burlington-NJ60</t>
  </si>
  <si>
    <t>Camden-NJ60</t>
  </si>
  <si>
    <t>Cape May-NJ60</t>
  </si>
  <si>
    <t>Cumberland-NJ60</t>
  </si>
  <si>
    <t>Essex-NJ60</t>
  </si>
  <si>
    <t>Gloucester-NJ60</t>
  </si>
  <si>
    <t>Hudson-NJ60</t>
  </si>
  <si>
    <t>Hunterdon-NJ60</t>
  </si>
  <si>
    <t>Mercer-NJ60</t>
  </si>
  <si>
    <t>Middlesex-NJ60</t>
  </si>
  <si>
    <t>Monmouth-NJ60</t>
  </si>
  <si>
    <t>Morris-NJ60</t>
  </si>
  <si>
    <t>Ocean-NJ60</t>
  </si>
  <si>
    <t>Passaic-NJ60</t>
  </si>
  <si>
    <t>Salem-NJ60</t>
  </si>
  <si>
    <t>Somerset-NJ60</t>
  </si>
  <si>
    <t>Sussex-NJ60</t>
  </si>
  <si>
    <t>Union-NJ60</t>
  </si>
  <si>
    <t>Warren-NJ60</t>
  </si>
  <si>
    <t>Bernalillo-NM60</t>
  </si>
  <si>
    <t>Catron-NM60</t>
  </si>
  <si>
    <t>Chaves-NM60</t>
  </si>
  <si>
    <t>Cibola-NM60</t>
  </si>
  <si>
    <t>Colfax-NM60</t>
  </si>
  <si>
    <t>Curry-NM60</t>
  </si>
  <si>
    <t>De Baca-NM60</t>
  </si>
  <si>
    <t>Dona Ana-NM60</t>
  </si>
  <si>
    <t>Eddy-NM60</t>
  </si>
  <si>
    <t>Grant-NM60</t>
  </si>
  <si>
    <t>Guadalupe-NM60</t>
  </si>
  <si>
    <t>Harding-NM60</t>
  </si>
  <si>
    <t>Hidalgo-NM60</t>
  </si>
  <si>
    <t>Lea-NM60</t>
  </si>
  <si>
    <t>Lincoln-NM60</t>
  </si>
  <si>
    <t>Los Alamos-NM60</t>
  </si>
  <si>
    <t>Luna-NM60</t>
  </si>
  <si>
    <t>McKinley-NM60</t>
  </si>
  <si>
    <t>Mora-NM60</t>
  </si>
  <si>
    <t>Otero-NM60</t>
  </si>
  <si>
    <t>Quay-NM60</t>
  </si>
  <si>
    <t>Rio Arriba-NM60</t>
  </si>
  <si>
    <t>Roosevelt-NM60</t>
  </si>
  <si>
    <t>Sandoval-NM60</t>
  </si>
  <si>
    <t>San Juan-NM60</t>
  </si>
  <si>
    <t>San Miguel-NM60</t>
  </si>
  <si>
    <t>Santa Fe-NM60</t>
  </si>
  <si>
    <t>Sierra-NM60</t>
  </si>
  <si>
    <t>Socorro-NM60</t>
  </si>
  <si>
    <t>Taos-NM60</t>
  </si>
  <si>
    <t>Torrance-NM60</t>
  </si>
  <si>
    <t>Union-NM60</t>
  </si>
  <si>
    <t>Valencia-NM60</t>
  </si>
  <si>
    <t>Albany-NY60</t>
  </si>
  <si>
    <t>Allegany-NY60</t>
  </si>
  <si>
    <t>Bronx-NY60</t>
  </si>
  <si>
    <t>Broome-NY60</t>
  </si>
  <si>
    <t>Cattaraugus-NY60</t>
  </si>
  <si>
    <t>Cayuga-NY60</t>
  </si>
  <si>
    <t>Chautauqua-NY60</t>
  </si>
  <si>
    <t>Chemung-NY60</t>
  </si>
  <si>
    <t>Chenango-NY60</t>
  </si>
  <si>
    <t>Clinton-NY60</t>
  </si>
  <si>
    <t>Columbia-NY60</t>
  </si>
  <si>
    <t>Cortland-NY60</t>
  </si>
  <si>
    <t>Delaware-NY60</t>
  </si>
  <si>
    <t>Dutchess-NY60</t>
  </si>
  <si>
    <t>Erie-NY60</t>
  </si>
  <si>
    <t>Essex-NY60</t>
  </si>
  <si>
    <t>Franklin-NY60</t>
  </si>
  <si>
    <t>Fulton-NY60</t>
  </si>
  <si>
    <t>Genesee-NY60</t>
  </si>
  <si>
    <t>Greene-NY60</t>
  </si>
  <si>
    <t>Hamilton-NY60</t>
  </si>
  <si>
    <t>Herkimer-NY60</t>
  </si>
  <si>
    <t>Jefferson-NY60</t>
  </si>
  <si>
    <t>Kings-NY60</t>
  </si>
  <si>
    <t>Lewis-NY60</t>
  </si>
  <si>
    <t>Livingston-NY60</t>
  </si>
  <si>
    <t>Madison-NY60</t>
  </si>
  <si>
    <t>Monroe-NY60</t>
  </si>
  <si>
    <t>Montgomery-NY60</t>
  </si>
  <si>
    <t>Nassau-NY60</t>
  </si>
  <si>
    <t>New York-NY60</t>
  </si>
  <si>
    <t>Niagara-NY60</t>
  </si>
  <si>
    <t>Oneida-NY60</t>
  </si>
  <si>
    <t>Onondaga-NY60</t>
  </si>
  <si>
    <t>Ontario-NY60</t>
  </si>
  <si>
    <t>Orange-NY60</t>
  </si>
  <si>
    <t>Orleans-NY60</t>
  </si>
  <si>
    <t>Oswego-NY60</t>
  </si>
  <si>
    <t>Otsego-NY60</t>
  </si>
  <si>
    <t>Putnam-NY60</t>
  </si>
  <si>
    <t>Queens-NY60</t>
  </si>
  <si>
    <t>Rensselaer-NY60</t>
  </si>
  <si>
    <t>Richmond-NY60</t>
  </si>
  <si>
    <t>Rockland-NY60</t>
  </si>
  <si>
    <t>St. Lawrence-NY60</t>
  </si>
  <si>
    <t>Saratoga-NY60</t>
  </si>
  <si>
    <t>Schenectady-NY60</t>
  </si>
  <si>
    <t>Schoharie-NY60</t>
  </si>
  <si>
    <t>Schuyler-NY60</t>
  </si>
  <si>
    <t>Seneca-NY60</t>
  </si>
  <si>
    <t>Steuben-NY60</t>
  </si>
  <si>
    <t>Suffolk-NY60</t>
  </si>
  <si>
    <t>Sullivan-NY60</t>
  </si>
  <si>
    <t>Tioga-NY60</t>
  </si>
  <si>
    <t>Tompkins-NY60</t>
  </si>
  <si>
    <t>Ulster-NY60</t>
  </si>
  <si>
    <t>Warren-NY60</t>
  </si>
  <si>
    <t>Washington-NY60</t>
  </si>
  <si>
    <t>Wayne-NY60</t>
  </si>
  <si>
    <t>Westchester-NY60</t>
  </si>
  <si>
    <t>Wyoming-NY60</t>
  </si>
  <si>
    <t>Yates-NY60</t>
  </si>
  <si>
    <t>Alamance-NC60</t>
  </si>
  <si>
    <t>Alexander-NC60</t>
  </si>
  <si>
    <t>Alleghany-NC60</t>
  </si>
  <si>
    <t>Anson-NC60</t>
  </si>
  <si>
    <t>Ashe-NC60</t>
  </si>
  <si>
    <t>Avery-NC60</t>
  </si>
  <si>
    <t>Beaufort-NC60</t>
  </si>
  <si>
    <t>Bertie-NC60</t>
  </si>
  <si>
    <t>Bladen-NC60</t>
  </si>
  <si>
    <t>Brunswick-NC60</t>
  </si>
  <si>
    <t>Buncombe-NC60</t>
  </si>
  <si>
    <t>Burke-NC60</t>
  </si>
  <si>
    <t>Cabarrus-NC60</t>
  </si>
  <si>
    <t>Caldwell-NC60</t>
  </si>
  <si>
    <t>Camden-NC60</t>
  </si>
  <si>
    <t>Carteret-NC60</t>
  </si>
  <si>
    <t>Caswell-NC60</t>
  </si>
  <si>
    <t>Catawba-NC60</t>
  </si>
  <si>
    <t>Chatham-NC60</t>
  </si>
  <si>
    <t>Cherokee-NC60</t>
  </si>
  <si>
    <t>Chowan-NC60</t>
  </si>
  <si>
    <t>Clay-NC60</t>
  </si>
  <si>
    <t>Cleveland-NC60</t>
  </si>
  <si>
    <t>Columbus-NC60</t>
  </si>
  <si>
    <t>Craven-NC60</t>
  </si>
  <si>
    <t>Cumberland-NC60</t>
  </si>
  <si>
    <t>Currituck-NC60</t>
  </si>
  <si>
    <t>Dare-NC60</t>
  </si>
  <si>
    <t>Davidson-NC60</t>
  </si>
  <si>
    <t>Davie-NC60</t>
  </si>
  <si>
    <t>Duplin-NC60</t>
  </si>
  <si>
    <t>Durham-NC60</t>
  </si>
  <si>
    <t>Edgecombe-NC60</t>
  </si>
  <si>
    <t>Forsyth-NC60</t>
  </si>
  <si>
    <t>Franklin-NC60</t>
  </si>
  <si>
    <t>Gaston-NC60</t>
  </si>
  <si>
    <t>Gates-NC60</t>
  </si>
  <si>
    <t>Graham-NC60</t>
  </si>
  <si>
    <t>Granville-NC60</t>
  </si>
  <si>
    <t>Greene-NC60</t>
  </si>
  <si>
    <t>Guilford-NC60</t>
  </si>
  <si>
    <t>Halifax-NC60</t>
  </si>
  <si>
    <t>Harnett-NC60</t>
  </si>
  <si>
    <t>Haywood-NC60</t>
  </si>
  <si>
    <t>Henderson-NC60</t>
  </si>
  <si>
    <t>Hertford-NC60</t>
  </si>
  <si>
    <t>Hoke-NC60</t>
  </si>
  <si>
    <t>Hyde-NC60</t>
  </si>
  <si>
    <t>Iredell-NC60</t>
  </si>
  <si>
    <t>Jackson-NC60</t>
  </si>
  <si>
    <t>Johnston-NC60</t>
  </si>
  <si>
    <t>Jones-NC60</t>
  </si>
  <si>
    <t>Lee-NC60</t>
  </si>
  <si>
    <t>Lenoir-NC60</t>
  </si>
  <si>
    <t>Lincoln-NC60</t>
  </si>
  <si>
    <t>McDowell-NC60</t>
  </si>
  <si>
    <t>Macon-NC60</t>
  </si>
  <si>
    <t>Madison-NC60</t>
  </si>
  <si>
    <t>Martin-NC60</t>
  </si>
  <si>
    <t>Mecklenburg-NC60</t>
  </si>
  <si>
    <t>Mitchell-NC60</t>
  </si>
  <si>
    <t>Montgomery-NC60</t>
  </si>
  <si>
    <t>Moore-NC60</t>
  </si>
  <si>
    <t>Nash-NC60</t>
  </si>
  <si>
    <t>New Hanover-NC60</t>
  </si>
  <si>
    <t>Northampton-NC60</t>
  </si>
  <si>
    <t>Onslow-NC60</t>
  </si>
  <si>
    <t>Orange-NC60</t>
  </si>
  <si>
    <t>Pamlico-NC60</t>
  </si>
  <si>
    <t>Pasquotank-NC60</t>
  </si>
  <si>
    <t>Pender-NC60</t>
  </si>
  <si>
    <t>Perquimans-NC60</t>
  </si>
  <si>
    <t>Person-NC60</t>
  </si>
  <si>
    <t>Pitt-NC60</t>
  </si>
  <si>
    <t>Polk-NC60</t>
  </si>
  <si>
    <t>Randolph-NC60</t>
  </si>
  <si>
    <t>Richmond-NC60</t>
  </si>
  <si>
    <t>Robeson-NC60</t>
  </si>
  <si>
    <t>Rockingham-NC60</t>
  </si>
  <si>
    <t>Rowan-NC60</t>
  </si>
  <si>
    <t>Rutherford-NC60</t>
  </si>
  <si>
    <t>Sampson-NC60</t>
  </si>
  <si>
    <t>Scotland-NC60</t>
  </si>
  <si>
    <t>Stanly-NC60</t>
  </si>
  <si>
    <t>Stokes-NC60</t>
  </si>
  <si>
    <t>Surry-NC60</t>
  </si>
  <si>
    <t>Swain-NC60</t>
  </si>
  <si>
    <t>Transylvania-NC60</t>
  </si>
  <si>
    <t>Tyrrell-NC60</t>
  </si>
  <si>
    <t>Union-NC60</t>
  </si>
  <si>
    <t>Vance-NC60</t>
  </si>
  <si>
    <t>Wake-NC60</t>
  </si>
  <si>
    <t>Warren-NC60</t>
  </si>
  <si>
    <t>Washington-NC60</t>
  </si>
  <si>
    <t>Watauga-NC60</t>
  </si>
  <si>
    <t>Wayne-NC60</t>
  </si>
  <si>
    <t>Wilkes-NC60</t>
  </si>
  <si>
    <t>Wilson-NC60</t>
  </si>
  <si>
    <t>Yadkin-NC60</t>
  </si>
  <si>
    <t>Yancey-NC60</t>
  </si>
  <si>
    <t>Adams-ND60</t>
  </si>
  <si>
    <t>Barnes-ND60</t>
  </si>
  <si>
    <t>Benson-ND60</t>
  </si>
  <si>
    <t>Billings-ND60</t>
  </si>
  <si>
    <t>Bottineau-ND60</t>
  </si>
  <si>
    <t>Bowman-ND60</t>
  </si>
  <si>
    <t>Burke-ND60</t>
  </si>
  <si>
    <t>Burleigh-ND60</t>
  </si>
  <si>
    <t>Cass-ND60</t>
  </si>
  <si>
    <t>Cavalier-ND60</t>
  </si>
  <si>
    <t>Dickey-ND60</t>
  </si>
  <si>
    <t>Divide-ND60</t>
  </si>
  <si>
    <t>Dunn-ND60</t>
  </si>
  <si>
    <t>Eddy-ND60</t>
  </si>
  <si>
    <t>Emmons-ND60</t>
  </si>
  <si>
    <t>Foster-ND60</t>
  </si>
  <si>
    <t>Golden Valley-ND60</t>
  </si>
  <si>
    <t>Grand Forks-ND60</t>
  </si>
  <si>
    <t>Grant-ND60</t>
  </si>
  <si>
    <t>Griggs-ND60</t>
  </si>
  <si>
    <t>Hettinger-ND60</t>
  </si>
  <si>
    <t>Kidder-ND60</t>
  </si>
  <si>
    <t>LaMoure-ND60</t>
  </si>
  <si>
    <t>Logan-ND60</t>
  </si>
  <si>
    <t>McHenry-ND60</t>
  </si>
  <si>
    <t>McIntosh-ND60</t>
  </si>
  <si>
    <t>McKenzie-ND60</t>
  </si>
  <si>
    <t>McLean-ND60</t>
  </si>
  <si>
    <t>Mercer-ND60</t>
  </si>
  <si>
    <t>Morton-ND60</t>
  </si>
  <si>
    <t>Mountrail-ND60</t>
  </si>
  <si>
    <t>Nelson-ND60</t>
  </si>
  <si>
    <t>Oliver-ND60</t>
  </si>
  <si>
    <t>Pembina-ND60</t>
  </si>
  <si>
    <t>Pierce-ND60</t>
  </si>
  <si>
    <t>Ramsey-ND60</t>
  </si>
  <si>
    <t>Ransom-ND60</t>
  </si>
  <si>
    <t>Renville-ND60</t>
  </si>
  <si>
    <t>Richland-ND60</t>
  </si>
  <si>
    <t>Rolette-ND60</t>
  </si>
  <si>
    <t>Sargent-ND60</t>
  </si>
  <si>
    <t>Sheridan-ND60</t>
  </si>
  <si>
    <t>Sioux-ND60</t>
  </si>
  <si>
    <t>Slope-ND60</t>
  </si>
  <si>
    <t>Stark-ND60</t>
  </si>
  <si>
    <t>Steele-ND60</t>
  </si>
  <si>
    <t>Stutsman-ND60</t>
  </si>
  <si>
    <t>Towner-ND60</t>
  </si>
  <si>
    <t>Traill-ND60</t>
  </si>
  <si>
    <t>Walsh-ND60</t>
  </si>
  <si>
    <t>Ward-ND60</t>
  </si>
  <si>
    <t>Wells-ND60</t>
  </si>
  <si>
    <t>Williams-ND60</t>
  </si>
  <si>
    <t>Adams-OH60</t>
  </si>
  <si>
    <t>Allen-OH60</t>
  </si>
  <si>
    <t>Ashland-OH60</t>
  </si>
  <si>
    <t>Ashtabula-OH60</t>
  </si>
  <si>
    <t>Athens-OH60</t>
  </si>
  <si>
    <t>Auglaize-OH60</t>
  </si>
  <si>
    <t>Belmont-OH60</t>
  </si>
  <si>
    <t>Brown-OH60</t>
  </si>
  <si>
    <t>Butler-OH60</t>
  </si>
  <si>
    <t>Carroll-OH60</t>
  </si>
  <si>
    <t>Champaign-OH60</t>
  </si>
  <si>
    <t>Clark-OH60</t>
  </si>
  <si>
    <t>Clermont-OH60</t>
  </si>
  <si>
    <t>Clinton-OH60</t>
  </si>
  <si>
    <t>Columbiana-OH60</t>
  </si>
  <si>
    <t>Coshocton-OH60</t>
  </si>
  <si>
    <t>Crawford-OH60</t>
  </si>
  <si>
    <t>Cuyahoga-OH60</t>
  </si>
  <si>
    <t>Darke-OH60</t>
  </si>
  <si>
    <t>Defiance-OH60</t>
  </si>
  <si>
    <t>Delaware-OH60</t>
  </si>
  <si>
    <t>Erie-OH60</t>
  </si>
  <si>
    <t>Fairfield-OH60</t>
  </si>
  <si>
    <t>Fayette-OH60</t>
  </si>
  <si>
    <t>Franklin-OH60</t>
  </si>
  <si>
    <t>Fulton-OH60</t>
  </si>
  <si>
    <t>Gallia-OH60</t>
  </si>
  <si>
    <t>Geauga-OH60</t>
  </si>
  <si>
    <t>Greene-OH60</t>
  </si>
  <si>
    <t>Guernsey-OH60</t>
  </si>
  <si>
    <t>Hamilton-OH60</t>
  </si>
  <si>
    <t>Hancock-OH60</t>
  </si>
  <si>
    <t>Hardin-OH60</t>
  </si>
  <si>
    <t>Harrison-OH60</t>
  </si>
  <si>
    <t>Henry-OH60</t>
  </si>
  <si>
    <t>Highland-OH60</t>
  </si>
  <si>
    <t>Hocking-OH60</t>
  </si>
  <si>
    <t>Holmes-OH60</t>
  </si>
  <si>
    <t>Huron-OH60</t>
  </si>
  <si>
    <t>Jackson-OH60</t>
  </si>
  <si>
    <t>Jefferson-OH60</t>
  </si>
  <si>
    <t>Knox-OH60</t>
  </si>
  <si>
    <t>Lake-OH60</t>
  </si>
  <si>
    <t>Lawrence-OH60</t>
  </si>
  <si>
    <t>Licking-OH60</t>
  </si>
  <si>
    <t>Logan-OH60</t>
  </si>
  <si>
    <t>Lorain-OH60</t>
  </si>
  <si>
    <t>Lucas-OH60</t>
  </si>
  <si>
    <t>Madison-OH60</t>
  </si>
  <si>
    <t>Mahoning-OH60</t>
  </si>
  <si>
    <t>Marion-OH60</t>
  </si>
  <si>
    <t>Medina-OH60</t>
  </si>
  <si>
    <t>Meigs-OH60</t>
  </si>
  <si>
    <t>Mercer-OH60</t>
  </si>
  <si>
    <t>Miami-OH60</t>
  </si>
  <si>
    <t>Monroe-OH60</t>
  </si>
  <si>
    <t>Montgomery-OH60</t>
  </si>
  <si>
    <t>Morgan-OH60</t>
  </si>
  <si>
    <t>Morrow-OH60</t>
  </si>
  <si>
    <t>Muskingum-OH60</t>
  </si>
  <si>
    <t>Noble-OH60</t>
  </si>
  <si>
    <t>Ottawa-OH60</t>
  </si>
  <si>
    <t>Paulding-OH60</t>
  </si>
  <si>
    <t>Perry-OH60</t>
  </si>
  <si>
    <t>Pickaway-OH60</t>
  </si>
  <si>
    <t>Pike-OH60</t>
  </si>
  <si>
    <t>Portage-OH60</t>
  </si>
  <si>
    <t>Preble-OH60</t>
  </si>
  <si>
    <t>Putnam-OH60</t>
  </si>
  <si>
    <t>Richland-OH60</t>
  </si>
  <si>
    <t>Ross-OH60</t>
  </si>
  <si>
    <t>Sandusky-OH60</t>
  </si>
  <si>
    <t>Scioto-OH60</t>
  </si>
  <si>
    <t>Seneca-OH60</t>
  </si>
  <si>
    <t>Shelby-OH60</t>
  </si>
  <si>
    <t>Stark-OH60</t>
  </si>
  <si>
    <t>Summit-OH60</t>
  </si>
  <si>
    <t>Trumbull-OH60</t>
  </si>
  <si>
    <t>Tuscarawas-OH60</t>
  </si>
  <si>
    <t>Union-OH60</t>
  </si>
  <si>
    <t>Van Wert-OH60</t>
  </si>
  <si>
    <t>Vinton-OH60</t>
  </si>
  <si>
    <t>Warren-OH60</t>
  </si>
  <si>
    <t>Washington-OH60</t>
  </si>
  <si>
    <t>Wayne-OH60</t>
  </si>
  <si>
    <t>Williams-OH60</t>
  </si>
  <si>
    <t>Wood-OH60</t>
  </si>
  <si>
    <t>Wyandot-OH60</t>
  </si>
  <si>
    <t>Adair-OK60</t>
  </si>
  <si>
    <t>Alfalfa-OK60</t>
  </si>
  <si>
    <t>Atoka-OK60</t>
  </si>
  <si>
    <t>Beaver-OK60</t>
  </si>
  <si>
    <t>Beckham-OK60</t>
  </si>
  <si>
    <t>Blaine-OK60</t>
  </si>
  <si>
    <t>Bryan-OK60</t>
  </si>
  <si>
    <t>Caddo-OK60</t>
  </si>
  <si>
    <t>Canadian-OK60</t>
  </si>
  <si>
    <t>Carter-OK60</t>
  </si>
  <si>
    <t>Cherokee-OK60</t>
  </si>
  <si>
    <t>Choctaw-OK60</t>
  </si>
  <si>
    <t>Cimarron-OK60</t>
  </si>
  <si>
    <t>Cleveland-OK60</t>
  </si>
  <si>
    <t>Coal-OK60</t>
  </si>
  <si>
    <t>Comanche-OK60</t>
  </si>
  <si>
    <t>Cotton-OK60</t>
  </si>
  <si>
    <t>Craig-OK60</t>
  </si>
  <si>
    <t>Creek-OK60</t>
  </si>
  <si>
    <t>Custer-OK60</t>
  </si>
  <si>
    <t>Delaware-OK60</t>
  </si>
  <si>
    <t>Dewey-OK60</t>
  </si>
  <si>
    <t>Ellis-OK60</t>
  </si>
  <si>
    <t>Garfield-OK60</t>
  </si>
  <si>
    <t>Garvin-OK60</t>
  </si>
  <si>
    <t>Grady-OK60</t>
  </si>
  <si>
    <t>Grant-OK60</t>
  </si>
  <si>
    <t>Greer-OK60</t>
  </si>
  <si>
    <t>Harmon-OK60</t>
  </si>
  <si>
    <t>Harper-OK60</t>
  </si>
  <si>
    <t>Haskell-OK60</t>
  </si>
  <si>
    <t>Hughes-OK60</t>
  </si>
  <si>
    <t>Jackson-OK60</t>
  </si>
  <si>
    <t>Jefferson-OK60</t>
  </si>
  <si>
    <t>Johnston-OK60</t>
  </si>
  <si>
    <t>Kay-OK60</t>
  </si>
  <si>
    <t>Kingfisher-OK60</t>
  </si>
  <si>
    <t>Kiowa-OK60</t>
  </si>
  <si>
    <t>Latimer-OK60</t>
  </si>
  <si>
    <t>Le Flore-OK60</t>
  </si>
  <si>
    <t>Lincoln-OK60</t>
  </si>
  <si>
    <t>Logan-OK60</t>
  </si>
  <si>
    <t>Love-OK60</t>
  </si>
  <si>
    <t>McClain-OK60</t>
  </si>
  <si>
    <t>McCurtain-OK60</t>
  </si>
  <si>
    <t>McIntosh-OK60</t>
  </si>
  <si>
    <t>Major-OK60</t>
  </si>
  <si>
    <t>Marshall-OK60</t>
  </si>
  <si>
    <t>Mayes-OK60</t>
  </si>
  <si>
    <t>Murray-OK60</t>
  </si>
  <si>
    <t>Muskogee-OK60</t>
  </si>
  <si>
    <t>Noble-OK60</t>
  </si>
  <si>
    <t>Nowata-OK60</t>
  </si>
  <si>
    <t>Okfuskee-OK60</t>
  </si>
  <si>
    <t>Oklahoma-OK60</t>
  </si>
  <si>
    <t>Okmulgee-OK60</t>
  </si>
  <si>
    <t>Osage-OK60</t>
  </si>
  <si>
    <t>Ottawa-OK60</t>
  </si>
  <si>
    <t>Pawnee-OK60</t>
  </si>
  <si>
    <t>Payne-OK60</t>
  </si>
  <si>
    <t>Pittsburg-OK60</t>
  </si>
  <si>
    <t>Pontotoc-OK60</t>
  </si>
  <si>
    <t>Pottawatomie-OK60</t>
  </si>
  <si>
    <t>Pushmataha-OK60</t>
  </si>
  <si>
    <t>Roger Mills-OK60</t>
  </si>
  <si>
    <t>Rogers-OK60</t>
  </si>
  <si>
    <t>Seminole-OK60</t>
  </si>
  <si>
    <t>Sequoyah-OK60</t>
  </si>
  <si>
    <t>Stephens-OK60</t>
  </si>
  <si>
    <t>Texas-OK60</t>
  </si>
  <si>
    <t>Tillman-OK60</t>
  </si>
  <si>
    <t>Tulsa-OK60</t>
  </si>
  <si>
    <t>Wagoner-OK60</t>
  </si>
  <si>
    <t>Washington-OK60</t>
  </si>
  <si>
    <t>Washita-OK60</t>
  </si>
  <si>
    <t>Woods-OK60</t>
  </si>
  <si>
    <t>Woodward-OK60</t>
  </si>
  <si>
    <t>Baker-OR60</t>
  </si>
  <si>
    <t>Benton-OR60</t>
  </si>
  <si>
    <t>Clackamas-OR60</t>
  </si>
  <si>
    <t>Clatsop-OR60</t>
  </si>
  <si>
    <t>Columbia-OR60</t>
  </si>
  <si>
    <t>Coos-OR60</t>
  </si>
  <si>
    <t>Crook-OR60</t>
  </si>
  <si>
    <t>Curry-OR60</t>
  </si>
  <si>
    <t>Deschutes-OR60</t>
  </si>
  <si>
    <t>Douglas-OR60</t>
  </si>
  <si>
    <t>Gilliam-OR60</t>
  </si>
  <si>
    <t>Grant-OR60</t>
  </si>
  <si>
    <t>Harney-OR60</t>
  </si>
  <si>
    <t>Hood River-OR60</t>
  </si>
  <si>
    <t>Jackson-OR60</t>
  </si>
  <si>
    <t>Jefferson-OR60</t>
  </si>
  <si>
    <t>Josephine-OR60</t>
  </si>
  <si>
    <t>Klamath-OR60</t>
  </si>
  <si>
    <t>Lake-OR60</t>
  </si>
  <si>
    <t>Lane-OR60</t>
  </si>
  <si>
    <t>Lincoln-OR60</t>
  </si>
  <si>
    <t>Linn-OR60</t>
  </si>
  <si>
    <t>Malheur-OR60</t>
  </si>
  <si>
    <t>Marion-OR60</t>
  </si>
  <si>
    <t>Morrow-OR60</t>
  </si>
  <si>
    <t>Multnomah-OR60</t>
  </si>
  <si>
    <t>Polk-OR60</t>
  </si>
  <si>
    <t>Sherman-OR60</t>
  </si>
  <si>
    <t>Tillamook-OR60</t>
  </si>
  <si>
    <t>Umatilla-OR60</t>
  </si>
  <si>
    <t>Union-OR60</t>
  </si>
  <si>
    <t>Wallowa-OR60</t>
  </si>
  <si>
    <t>Wasco-OR60</t>
  </si>
  <si>
    <t>Washington-OR60</t>
  </si>
  <si>
    <t>Wheeler-OR60</t>
  </si>
  <si>
    <t>Yamhill-OR60</t>
  </si>
  <si>
    <t>Adams-PA60</t>
  </si>
  <si>
    <t>Allegheny-PA60</t>
  </si>
  <si>
    <t>Armstrong-PA60</t>
  </si>
  <si>
    <t>Beaver-PA60</t>
  </si>
  <si>
    <t>Bedford-PA60</t>
  </si>
  <si>
    <t>Berks-PA60</t>
  </si>
  <si>
    <t>Blair-PA60</t>
  </si>
  <si>
    <t>Bradford-PA60</t>
  </si>
  <si>
    <t>Bucks-PA60</t>
  </si>
  <si>
    <t>Butler-PA60</t>
  </si>
  <si>
    <t>Cambria-PA60</t>
  </si>
  <si>
    <t>Cameron-PA60</t>
  </si>
  <si>
    <t>Carbon-PA60</t>
  </si>
  <si>
    <t>Centre-PA60</t>
  </si>
  <si>
    <t>Chester-PA60</t>
  </si>
  <si>
    <t>Clarion-PA60</t>
  </si>
  <si>
    <t>Clearfield-PA60</t>
  </si>
  <si>
    <t>Clinton-PA60</t>
  </si>
  <si>
    <t>Columbia-PA60</t>
  </si>
  <si>
    <t>Crawford-PA60</t>
  </si>
  <si>
    <t>Cumberland-PA60</t>
  </si>
  <si>
    <t>Dauphin-PA60</t>
  </si>
  <si>
    <t>Delaware-PA60</t>
  </si>
  <si>
    <t>Elk-PA60</t>
  </si>
  <si>
    <t>Erie-PA60</t>
  </si>
  <si>
    <t>Fayette-PA60</t>
  </si>
  <si>
    <t>Forest-PA60</t>
  </si>
  <si>
    <t>Franklin-PA60</t>
  </si>
  <si>
    <t>Fulton-PA60</t>
  </si>
  <si>
    <t>Greene-PA60</t>
  </si>
  <si>
    <t>Huntingdon-PA60</t>
  </si>
  <si>
    <t>Indiana-PA60</t>
  </si>
  <si>
    <t>Jefferson-PA60</t>
  </si>
  <si>
    <t>Juniata-PA60</t>
  </si>
  <si>
    <t>Lackawanna-PA60</t>
  </si>
  <si>
    <t>Lancaster-PA60</t>
  </si>
  <si>
    <t>Lawrence-PA60</t>
  </si>
  <si>
    <t>Lebanon-PA60</t>
  </si>
  <si>
    <t>Lehigh-PA60</t>
  </si>
  <si>
    <t>Luzerne-PA60</t>
  </si>
  <si>
    <t>Lycoming-PA60</t>
  </si>
  <si>
    <t>McKean-PA60</t>
  </si>
  <si>
    <t>Mercer-PA60</t>
  </si>
  <si>
    <t>Mifflin-PA60</t>
  </si>
  <si>
    <t>Monroe-PA60</t>
  </si>
  <si>
    <t>Montgomery-PA60</t>
  </si>
  <si>
    <t>Montour-PA60</t>
  </si>
  <si>
    <t>Northampton-PA60</t>
  </si>
  <si>
    <t>Northumberland-PA60</t>
  </si>
  <si>
    <t>Perry-PA60</t>
  </si>
  <si>
    <t>Philadelphia-PA60</t>
  </si>
  <si>
    <t>Pike-PA60</t>
  </si>
  <si>
    <t>Potter-PA60</t>
  </si>
  <si>
    <t>Schuylkill-PA60</t>
  </si>
  <si>
    <t>Snyder-PA60</t>
  </si>
  <si>
    <t>Somerset-PA60</t>
  </si>
  <si>
    <t>Sullivan-PA60</t>
  </si>
  <si>
    <t>Susquehanna-PA60</t>
  </si>
  <si>
    <t>Tioga-PA60</t>
  </si>
  <si>
    <t>Union-PA60</t>
  </si>
  <si>
    <t>Venango-PA60</t>
  </si>
  <si>
    <t>Warren-PA60</t>
  </si>
  <si>
    <t>Washington-PA60</t>
  </si>
  <si>
    <t>Wayne-PA60</t>
  </si>
  <si>
    <t>Westmoreland-PA60</t>
  </si>
  <si>
    <t>Wyoming-PA60</t>
  </si>
  <si>
    <t>York-PA60</t>
  </si>
  <si>
    <t>Bristol-Barrington town-RI60</t>
  </si>
  <si>
    <t>Bristol-Bristol town-RI60</t>
  </si>
  <si>
    <t>Bristol-Warren town-RI60</t>
  </si>
  <si>
    <t>Kent-Coventry town-RI60</t>
  </si>
  <si>
    <t>Kent-East Greenwich town-RI60</t>
  </si>
  <si>
    <t>Kent-Warwick city-RI60</t>
  </si>
  <si>
    <t>Kent-West Greenwich town-RI60</t>
  </si>
  <si>
    <t>Kent-West Warwick town-RI60</t>
  </si>
  <si>
    <t>Newport-Jamestown town-RI60</t>
  </si>
  <si>
    <t>Newport-Little Compton town-RI60</t>
  </si>
  <si>
    <t>Newport-Middletown town-RI60</t>
  </si>
  <si>
    <t>Newport-Newport city-RI60</t>
  </si>
  <si>
    <t>Newport-Portsmouth town-RI60</t>
  </si>
  <si>
    <t>Newport-Tiverton town-RI60</t>
  </si>
  <si>
    <t>Providence-Burrillville town-RI60</t>
  </si>
  <si>
    <t>Providence-Central Falls city-RI60</t>
  </si>
  <si>
    <t>Providence-Cranston city-RI60</t>
  </si>
  <si>
    <t>Providence-Cumberland town-RI60</t>
  </si>
  <si>
    <t>Providence-East Providence city-RI60</t>
  </si>
  <si>
    <t>Providence-Foster town-RI60</t>
  </si>
  <si>
    <t>Providence-Glocester town-RI60</t>
  </si>
  <si>
    <t>Providence-Johnston town-RI60</t>
  </si>
  <si>
    <t>Providence-Lincoln town-RI60</t>
  </si>
  <si>
    <t>Providence-North Providence town-RI60</t>
  </si>
  <si>
    <t>Providence-North Smithfield town-RI60</t>
  </si>
  <si>
    <t>Providence-Pawtucket city-RI60</t>
  </si>
  <si>
    <t>Providence-Providence city-RI60</t>
  </si>
  <si>
    <t>Providence-Scituate town-RI60</t>
  </si>
  <si>
    <t>Providence-Smithfield town-RI60</t>
  </si>
  <si>
    <t>Providence-Woonsocket city-RI60</t>
  </si>
  <si>
    <t>Washington-Charlestown town-RI60</t>
  </si>
  <si>
    <t>Washington-Exeter town-RI60</t>
  </si>
  <si>
    <t>Washington-Hopkinton town-RI60</t>
  </si>
  <si>
    <t>Washington-Narragansett town-RI60</t>
  </si>
  <si>
    <t>Washington-New Shoreham town-RI60</t>
  </si>
  <si>
    <t>Washington-North Kingstown town-RI60</t>
  </si>
  <si>
    <t>Washington-Richmond town-RI60</t>
  </si>
  <si>
    <t>Washington-South Kingstown town-RI60</t>
  </si>
  <si>
    <t>Washington-Westerly town-RI60</t>
  </si>
  <si>
    <t>Abbeville-SC60</t>
  </si>
  <si>
    <t>Aiken-SC60</t>
  </si>
  <si>
    <t>Allendale-SC60</t>
  </si>
  <si>
    <t>Anderson-SC60</t>
  </si>
  <si>
    <t>Bamberg-SC60</t>
  </si>
  <si>
    <t>Barnwell-SC60</t>
  </si>
  <si>
    <t>Beaufort-SC60</t>
  </si>
  <si>
    <t>Berkeley-SC60</t>
  </si>
  <si>
    <t>Calhoun-SC60</t>
  </si>
  <si>
    <t>Charleston-SC60</t>
  </si>
  <si>
    <t>Cherokee-SC60</t>
  </si>
  <si>
    <t>Chester-SC60</t>
  </si>
  <si>
    <t>Chesterfield-SC60</t>
  </si>
  <si>
    <t>Clarendon-SC60</t>
  </si>
  <si>
    <t>Colleton-SC60</t>
  </si>
  <si>
    <t>Darlington-SC60</t>
  </si>
  <si>
    <t>Dillon-SC60</t>
  </si>
  <si>
    <t>Dorchester-SC60</t>
  </si>
  <si>
    <t>Edgefield-SC60</t>
  </si>
  <si>
    <t>Fairfield-SC60</t>
  </si>
  <si>
    <t>Florence-SC60</t>
  </si>
  <si>
    <t>Georgetown-SC60</t>
  </si>
  <si>
    <t>Greenville-SC60</t>
  </si>
  <si>
    <t>Greenwood-SC60</t>
  </si>
  <si>
    <t>Hampton-SC60</t>
  </si>
  <si>
    <t>Horry-SC60</t>
  </si>
  <si>
    <t>Jasper-SC60</t>
  </si>
  <si>
    <t>Kershaw-SC60</t>
  </si>
  <si>
    <t>Lancaster-SC60</t>
  </si>
  <si>
    <t>Laurens-SC60</t>
  </si>
  <si>
    <t>Lee-SC60</t>
  </si>
  <si>
    <t>Lexington-SC60</t>
  </si>
  <si>
    <t>McCormick-SC60</t>
  </si>
  <si>
    <t>Marion-SC60</t>
  </si>
  <si>
    <t>Marlboro-SC60</t>
  </si>
  <si>
    <t>Newberry-SC60</t>
  </si>
  <si>
    <t>Oconee-SC60</t>
  </si>
  <si>
    <t>Orangeburg-SC60</t>
  </si>
  <si>
    <t>Pickens-SC60</t>
  </si>
  <si>
    <t>Richland-SC60</t>
  </si>
  <si>
    <t>Saluda-SC60</t>
  </si>
  <si>
    <t>Spartanburg-SC60</t>
  </si>
  <si>
    <t>Sumter-SC60</t>
  </si>
  <si>
    <t>Union-SC60</t>
  </si>
  <si>
    <t>Williamsburg-SC60</t>
  </si>
  <si>
    <t>York-SC60</t>
  </si>
  <si>
    <t>Aurora-SD60</t>
  </si>
  <si>
    <t>Beadle-SD60</t>
  </si>
  <si>
    <t>Bennett-SD60</t>
  </si>
  <si>
    <t>Bon Homme-SD60</t>
  </si>
  <si>
    <t>Brookings-SD60</t>
  </si>
  <si>
    <t>Brown-SD60</t>
  </si>
  <si>
    <t>Brule-SD60</t>
  </si>
  <si>
    <t>Buffalo-SD60</t>
  </si>
  <si>
    <t>Butte-SD60</t>
  </si>
  <si>
    <t>Campbell-SD60</t>
  </si>
  <si>
    <t>Charles Mix-SD60</t>
  </si>
  <si>
    <t>Clark-SD60</t>
  </si>
  <si>
    <t>Clay-SD60</t>
  </si>
  <si>
    <t>Codington-SD60</t>
  </si>
  <si>
    <t>Corson-SD60</t>
  </si>
  <si>
    <t>Custer-SD60</t>
  </si>
  <si>
    <t>Davison-SD60</t>
  </si>
  <si>
    <t>Day-SD60</t>
  </si>
  <si>
    <t>Deuel-SD60</t>
  </si>
  <si>
    <t>Dewey-SD60</t>
  </si>
  <si>
    <t>Douglas-SD60</t>
  </si>
  <si>
    <t>Edmunds-SD60</t>
  </si>
  <si>
    <t>Fall River-SD60</t>
  </si>
  <si>
    <t>Faulk-SD60</t>
  </si>
  <si>
    <t>Grant-SD60</t>
  </si>
  <si>
    <t>Gregory-SD60</t>
  </si>
  <si>
    <t>Haakon-SD60</t>
  </si>
  <si>
    <t>Hamlin-SD60</t>
  </si>
  <si>
    <t>Hand-SD60</t>
  </si>
  <si>
    <t>Hanson-SD60</t>
  </si>
  <si>
    <t>Harding-SD60</t>
  </si>
  <si>
    <t>Hughes-SD60</t>
  </si>
  <si>
    <t>Hutchinson-SD60</t>
  </si>
  <si>
    <t>Hyde-SD60</t>
  </si>
  <si>
    <t>Jackson-SD60</t>
  </si>
  <si>
    <t>Jerauld-SD60</t>
  </si>
  <si>
    <t>Jones-SD60</t>
  </si>
  <si>
    <t>Kingsbury-SD60</t>
  </si>
  <si>
    <t>Lake-SD60</t>
  </si>
  <si>
    <t>Lawrence-SD60</t>
  </si>
  <si>
    <t>Lincoln-SD60</t>
  </si>
  <si>
    <t>Lyman-SD60</t>
  </si>
  <si>
    <t>McCook-SD60</t>
  </si>
  <si>
    <t>McPherson-SD60</t>
  </si>
  <si>
    <t>Marshall-SD60</t>
  </si>
  <si>
    <t>Meade-SD60</t>
  </si>
  <si>
    <t>Mellette-SD60</t>
  </si>
  <si>
    <t>Miner-SD60</t>
  </si>
  <si>
    <t>Minnehaha-SD60</t>
  </si>
  <si>
    <t>Moody-SD60</t>
  </si>
  <si>
    <t>Oglala Lakota-SD60</t>
  </si>
  <si>
    <t>Pennington-SD60</t>
  </si>
  <si>
    <t>Perkins-SD60</t>
  </si>
  <si>
    <t>Potter-SD60</t>
  </si>
  <si>
    <t>Roberts-SD60</t>
  </si>
  <si>
    <t>Sanborn-SD60</t>
  </si>
  <si>
    <t>Spink-SD60</t>
  </si>
  <si>
    <t>Stanley-SD60</t>
  </si>
  <si>
    <t>Sully-SD60</t>
  </si>
  <si>
    <t>Todd-SD60</t>
  </si>
  <si>
    <t>Tripp-SD60</t>
  </si>
  <si>
    <t>Turner-SD60</t>
  </si>
  <si>
    <t>Union-SD60</t>
  </si>
  <si>
    <t>Walworth-SD60</t>
  </si>
  <si>
    <t>Yankton-SD60</t>
  </si>
  <si>
    <t>Ziebach-SD60</t>
  </si>
  <si>
    <t>Anderson-TN60</t>
  </si>
  <si>
    <t>Bedford-TN60</t>
  </si>
  <si>
    <t>Benton-TN60</t>
  </si>
  <si>
    <t>Bledsoe-TN60</t>
  </si>
  <si>
    <t>Blount-TN60</t>
  </si>
  <si>
    <t>Bradley-TN60</t>
  </si>
  <si>
    <t>Campbell-TN60</t>
  </si>
  <si>
    <t>Cannon-TN60</t>
  </si>
  <si>
    <t>Carroll-TN60</t>
  </si>
  <si>
    <t>Carter-TN60</t>
  </si>
  <si>
    <t>Cheatham-TN60</t>
  </si>
  <si>
    <t>Chester-TN60</t>
  </si>
  <si>
    <t>Claiborne-TN60</t>
  </si>
  <si>
    <t>Clay-TN60</t>
  </si>
  <si>
    <t>Cocke-TN60</t>
  </si>
  <si>
    <t>Coffee-TN60</t>
  </si>
  <si>
    <t>Crockett-TN60</t>
  </si>
  <si>
    <t>Cumberland-TN60</t>
  </si>
  <si>
    <t>Davidson-TN60</t>
  </si>
  <si>
    <t>Decatur-TN60</t>
  </si>
  <si>
    <t>DeKalb-TN60</t>
  </si>
  <si>
    <t>Dickson-TN60</t>
  </si>
  <si>
    <t>Dyer-TN60</t>
  </si>
  <si>
    <t>Fayette-TN60</t>
  </si>
  <si>
    <t>Fentress-TN60</t>
  </si>
  <si>
    <t>Franklin-TN60</t>
  </si>
  <si>
    <t>Gibson-TN60</t>
  </si>
  <si>
    <t>Giles-TN60</t>
  </si>
  <si>
    <t>Grainger-TN60</t>
  </si>
  <si>
    <t>Greene-TN60</t>
  </si>
  <si>
    <t>Grundy-TN60</t>
  </si>
  <si>
    <t>Hamblen-TN60</t>
  </si>
  <si>
    <t>Hamilton-TN60</t>
  </si>
  <si>
    <t>Hancock-TN60</t>
  </si>
  <si>
    <t>Hardeman-TN60</t>
  </si>
  <si>
    <t>Hardin-TN60</t>
  </si>
  <si>
    <t>Hawkins-TN60</t>
  </si>
  <si>
    <t>Haywood-TN60</t>
  </si>
  <si>
    <t>Henderson-TN60</t>
  </si>
  <si>
    <t>Henry-TN60</t>
  </si>
  <si>
    <t>Hickman-TN60</t>
  </si>
  <si>
    <t>Houston-TN60</t>
  </si>
  <si>
    <t>Humphreys-TN60</t>
  </si>
  <si>
    <t>Jackson-TN60</t>
  </si>
  <si>
    <t>Jefferson-TN60</t>
  </si>
  <si>
    <t>Johnson-TN60</t>
  </si>
  <si>
    <t>Knox-TN60</t>
  </si>
  <si>
    <t>Lake-TN60</t>
  </si>
  <si>
    <t>Lauderdale-TN60</t>
  </si>
  <si>
    <t>Lawrence-TN60</t>
  </si>
  <si>
    <t>Lewis-TN60</t>
  </si>
  <si>
    <t>Lincoln-TN60</t>
  </si>
  <si>
    <t>Loudon-TN60</t>
  </si>
  <si>
    <t>McMinn-TN60</t>
  </si>
  <si>
    <t>McNairy-TN60</t>
  </si>
  <si>
    <t>Macon-TN60</t>
  </si>
  <si>
    <t>Madison-TN60</t>
  </si>
  <si>
    <t>Marion-TN60</t>
  </si>
  <si>
    <t>Marshall-TN60</t>
  </si>
  <si>
    <t>Maury-TN60</t>
  </si>
  <si>
    <t>Meigs-TN60</t>
  </si>
  <si>
    <t>Monroe-TN60</t>
  </si>
  <si>
    <t>Montgomery-TN60</t>
  </si>
  <si>
    <t>Moore-TN60</t>
  </si>
  <si>
    <t>Morgan-TN60</t>
  </si>
  <si>
    <t>Obion-TN60</t>
  </si>
  <si>
    <t>Overton-TN60</t>
  </si>
  <si>
    <t>Perry-TN60</t>
  </si>
  <si>
    <t>Pickett-TN60</t>
  </si>
  <si>
    <t>Polk-TN60</t>
  </si>
  <si>
    <t>Putnam-TN60</t>
  </si>
  <si>
    <t>Rhea-TN60</t>
  </si>
  <si>
    <t>Roane-TN60</t>
  </si>
  <si>
    <t>Robertson-TN60</t>
  </si>
  <si>
    <t>Rutherford-TN60</t>
  </si>
  <si>
    <t>Scott-TN60</t>
  </si>
  <si>
    <t>Sequatchie-TN60</t>
  </si>
  <si>
    <t>Sevier-TN60</t>
  </si>
  <si>
    <t>Shelby-TN60</t>
  </si>
  <si>
    <t>Smith-TN60</t>
  </si>
  <si>
    <t>Stewart-TN60</t>
  </si>
  <si>
    <t>Sullivan-TN60</t>
  </si>
  <si>
    <t>Sumner-TN60</t>
  </si>
  <si>
    <t>Tipton-TN60</t>
  </si>
  <si>
    <t>Trousdale-TN60</t>
  </si>
  <si>
    <t>Unicoi-TN60</t>
  </si>
  <si>
    <t>Union-TN60</t>
  </si>
  <si>
    <t>Van Buren-TN60</t>
  </si>
  <si>
    <t>Warren-TN60</t>
  </si>
  <si>
    <t>Washington-TN60</t>
  </si>
  <si>
    <t>Wayne-TN60</t>
  </si>
  <si>
    <t>Weakley-TN60</t>
  </si>
  <si>
    <t>White-TN60</t>
  </si>
  <si>
    <t>Williamson-TN60</t>
  </si>
  <si>
    <t>Wilson-TN60</t>
  </si>
  <si>
    <t>Anderson-TX60</t>
  </si>
  <si>
    <t>Andrews-TX60</t>
  </si>
  <si>
    <t>Angelina-TX60</t>
  </si>
  <si>
    <t>Aransas-TX60</t>
  </si>
  <si>
    <t>Archer-TX60</t>
  </si>
  <si>
    <t>Armstrong-TX60</t>
  </si>
  <si>
    <t>Atascosa-TX60</t>
  </si>
  <si>
    <t>Austin-TX60</t>
  </si>
  <si>
    <t>Bailey-TX60</t>
  </si>
  <si>
    <t>Bandera-TX60</t>
  </si>
  <si>
    <t>Bastrop-TX60</t>
  </si>
  <si>
    <t>Baylor-TX60</t>
  </si>
  <si>
    <t>Bee-TX60</t>
  </si>
  <si>
    <t>Bell-TX60</t>
  </si>
  <si>
    <t>Bexar-TX60</t>
  </si>
  <si>
    <t>Blanco-TX60</t>
  </si>
  <si>
    <t>Borden-TX60</t>
  </si>
  <si>
    <t>Bosque-TX60</t>
  </si>
  <si>
    <t>Bowie-TX60</t>
  </si>
  <si>
    <t>Brazoria-TX60</t>
  </si>
  <si>
    <t>Brazos-TX60</t>
  </si>
  <si>
    <t>Brewster-TX60</t>
  </si>
  <si>
    <t>Briscoe-TX60</t>
  </si>
  <si>
    <t>Brooks-TX60</t>
  </si>
  <si>
    <t>Brown-TX60</t>
  </si>
  <si>
    <t>Burleson-TX60</t>
  </si>
  <si>
    <t>Burnet-TX60</t>
  </si>
  <si>
    <t>Caldwell-TX60</t>
  </si>
  <si>
    <t>Calhoun-TX60</t>
  </si>
  <si>
    <t>Callahan-TX60</t>
  </si>
  <si>
    <t>Cameron-TX60</t>
  </si>
  <si>
    <t>Camp-TX60</t>
  </si>
  <si>
    <t>Carson-TX60</t>
  </si>
  <si>
    <t>Cass-TX60</t>
  </si>
  <si>
    <t>Castro-TX60</t>
  </si>
  <si>
    <t>Chambers-TX60</t>
  </si>
  <si>
    <t>Cherokee-TX60</t>
  </si>
  <si>
    <t>Childress-TX60</t>
  </si>
  <si>
    <t>Clay-TX60</t>
  </si>
  <si>
    <t>Cochran-TX60</t>
  </si>
  <si>
    <t>Coke-TX60</t>
  </si>
  <si>
    <t>Coleman-TX60</t>
  </si>
  <si>
    <t>Collin-TX60</t>
  </si>
  <si>
    <t>Collingsworth-TX60</t>
  </si>
  <si>
    <t>Colorado-TX60</t>
  </si>
  <si>
    <t>Comal-TX60</t>
  </si>
  <si>
    <t>Comanche-TX60</t>
  </si>
  <si>
    <t>Concho-TX60</t>
  </si>
  <si>
    <t>Cooke-TX60</t>
  </si>
  <si>
    <t>Coryell-TX60</t>
  </si>
  <si>
    <t>Cottle-TX60</t>
  </si>
  <si>
    <t>Crane-TX60</t>
  </si>
  <si>
    <t>Crockett-TX60</t>
  </si>
  <si>
    <t>Crosby-TX60</t>
  </si>
  <si>
    <t>Culberson-TX60</t>
  </si>
  <si>
    <t>Dallam-TX60</t>
  </si>
  <si>
    <t>Dallas-TX60</t>
  </si>
  <si>
    <t>Dawson-TX60</t>
  </si>
  <si>
    <t>Deaf Smith-TX60</t>
  </si>
  <si>
    <t>Delta-TX60</t>
  </si>
  <si>
    <t>Denton-TX60</t>
  </si>
  <si>
    <t>DeWitt-TX60</t>
  </si>
  <si>
    <t>Dickens-TX60</t>
  </si>
  <si>
    <t>Dimmit-TX60</t>
  </si>
  <si>
    <t>Donley-TX60</t>
  </si>
  <si>
    <t>Duval-TX60</t>
  </si>
  <si>
    <t>Eastland-TX60</t>
  </si>
  <si>
    <t>Ector-TX60</t>
  </si>
  <si>
    <t>Edwards-TX60</t>
  </si>
  <si>
    <t>Ellis-TX60</t>
  </si>
  <si>
    <t>El Paso-TX60</t>
  </si>
  <si>
    <t>Erath-TX60</t>
  </si>
  <si>
    <t>Falls-TX60</t>
  </si>
  <si>
    <t>Fannin-TX60</t>
  </si>
  <si>
    <t>Fayette-TX60</t>
  </si>
  <si>
    <t>Fisher-TX60</t>
  </si>
  <si>
    <t>Floyd-TX60</t>
  </si>
  <si>
    <t>Foard-TX60</t>
  </si>
  <si>
    <t>Fort Bend-TX60</t>
  </si>
  <si>
    <t>Franklin-TX60</t>
  </si>
  <si>
    <t>Freestone-TX60</t>
  </si>
  <si>
    <t>Frio-TX60</t>
  </si>
  <si>
    <t>Gaines-TX60</t>
  </si>
  <si>
    <t>Galveston-TX60</t>
  </si>
  <si>
    <t>Garza-TX60</t>
  </si>
  <si>
    <t>Gillespie-TX60</t>
  </si>
  <si>
    <t>Glasscock-TX60</t>
  </si>
  <si>
    <t>Goliad-TX60</t>
  </si>
  <si>
    <t>Gonzales-TX60</t>
  </si>
  <si>
    <t>Gray-TX60</t>
  </si>
  <si>
    <t>Grayson-TX60</t>
  </si>
  <si>
    <t>Gregg-TX60</t>
  </si>
  <si>
    <t>Grimes-TX60</t>
  </si>
  <si>
    <t>Guadalupe-TX60</t>
  </si>
  <si>
    <t>Hale-TX60</t>
  </si>
  <si>
    <t>Hall-TX60</t>
  </si>
  <si>
    <t>Hamilton-TX60</t>
  </si>
  <si>
    <t>Hansford-TX60</t>
  </si>
  <si>
    <t>Hardeman-TX60</t>
  </si>
  <si>
    <t>Hardin-TX60</t>
  </si>
  <si>
    <t>Harris-TX60</t>
  </si>
  <si>
    <t>Harrison-TX60</t>
  </si>
  <si>
    <t>Hartley-TX60</t>
  </si>
  <si>
    <t>Haskell-TX60</t>
  </si>
  <si>
    <t>Hays-TX60</t>
  </si>
  <si>
    <t>Hemphill-TX60</t>
  </si>
  <si>
    <t>Henderson-TX60</t>
  </si>
  <si>
    <t>Hidalgo-TX60</t>
  </si>
  <si>
    <t>Hill-TX60</t>
  </si>
  <si>
    <t>Hockley-TX60</t>
  </si>
  <si>
    <t>Hood-TX60</t>
  </si>
  <si>
    <t>Hopkins-TX60</t>
  </si>
  <si>
    <t>Houston-TX60</t>
  </si>
  <si>
    <t>Howard-TX60</t>
  </si>
  <si>
    <t>Hudspeth-TX60</t>
  </si>
  <si>
    <t>Hunt-TX60</t>
  </si>
  <si>
    <t>Hutchinson-TX60</t>
  </si>
  <si>
    <t>Irion-TX60</t>
  </si>
  <si>
    <t>Jack-TX60</t>
  </si>
  <si>
    <t>Jackson-TX60</t>
  </si>
  <si>
    <t>Jasper-TX60</t>
  </si>
  <si>
    <t>Jeff Davis-TX60</t>
  </si>
  <si>
    <t>Jefferson-TX60</t>
  </si>
  <si>
    <t>Jim Hogg-TX60</t>
  </si>
  <si>
    <t>Jim Wells-TX60</t>
  </si>
  <si>
    <t>Johnson-TX60</t>
  </si>
  <si>
    <t>Jones-TX60</t>
  </si>
  <si>
    <t>Karnes-TX60</t>
  </si>
  <si>
    <t>Kaufman-TX60</t>
  </si>
  <si>
    <t>Kendall-TX60</t>
  </si>
  <si>
    <t>Kenedy-TX60</t>
  </si>
  <si>
    <t>Kent-TX60</t>
  </si>
  <si>
    <t>Kerr-TX60</t>
  </si>
  <si>
    <t>Kimble-TX60</t>
  </si>
  <si>
    <t>King-TX60</t>
  </si>
  <si>
    <t>Kinney-TX60</t>
  </si>
  <si>
    <t>Kleberg-TX60</t>
  </si>
  <si>
    <t>Knox-TX60</t>
  </si>
  <si>
    <t>Lamar-TX60</t>
  </si>
  <si>
    <t>Lamb-TX60</t>
  </si>
  <si>
    <t>Lampasas-TX60</t>
  </si>
  <si>
    <t>La Salle-TX60</t>
  </si>
  <si>
    <t>Lavaca-TX60</t>
  </si>
  <si>
    <t>Lee-TX60</t>
  </si>
  <si>
    <t>Leon-TX60</t>
  </si>
  <si>
    <t>Liberty-TX60</t>
  </si>
  <si>
    <t>Limestone-TX60</t>
  </si>
  <si>
    <t>Lipscomb-TX60</t>
  </si>
  <si>
    <t>Live Oak-TX60</t>
  </si>
  <si>
    <t>Llano-TX60</t>
  </si>
  <si>
    <t>Loving-TX60</t>
  </si>
  <si>
    <t>Lubbock-TX60</t>
  </si>
  <si>
    <t>Lynn-TX60</t>
  </si>
  <si>
    <t>McCulloch-TX60</t>
  </si>
  <si>
    <t>McLennan-TX60</t>
  </si>
  <si>
    <t>McMullen-TX60</t>
  </si>
  <si>
    <t>Madison-TX60</t>
  </si>
  <si>
    <t>Marion-TX60</t>
  </si>
  <si>
    <t>Martin-TX60</t>
  </si>
  <si>
    <t>Mason-TX60</t>
  </si>
  <si>
    <t>Matagorda-TX60</t>
  </si>
  <si>
    <t>Maverick-TX60</t>
  </si>
  <si>
    <t>Medina-TX60</t>
  </si>
  <si>
    <t>Menard-TX60</t>
  </si>
  <si>
    <t>Midland-TX60</t>
  </si>
  <si>
    <t>Milam-TX60</t>
  </si>
  <si>
    <t>Mills-TX60</t>
  </si>
  <si>
    <t>Mitchell-TX60</t>
  </si>
  <si>
    <t>Montague-TX60</t>
  </si>
  <si>
    <t>Montgomery-TX60</t>
  </si>
  <si>
    <t>Moore-TX60</t>
  </si>
  <si>
    <t>Morris-TX60</t>
  </si>
  <si>
    <t>Motley-TX60</t>
  </si>
  <si>
    <t>Nacogdoches-TX60</t>
  </si>
  <si>
    <t>Navarro-TX60</t>
  </si>
  <si>
    <t>Newton-TX60</t>
  </si>
  <si>
    <t>Nolan-TX60</t>
  </si>
  <si>
    <t>Nueces-TX60</t>
  </si>
  <si>
    <t>Ochiltree-TX60</t>
  </si>
  <si>
    <t>Oldham-TX60</t>
  </si>
  <si>
    <t>Orange-TX60</t>
  </si>
  <si>
    <t>Palo Pinto-TX60</t>
  </si>
  <si>
    <t>Panola-TX60</t>
  </si>
  <si>
    <t>Parker-TX60</t>
  </si>
  <si>
    <t>Parmer-TX60</t>
  </si>
  <si>
    <t>Pecos-TX60</t>
  </si>
  <si>
    <t>Polk-TX60</t>
  </si>
  <si>
    <t>Potter-TX60</t>
  </si>
  <si>
    <t>Presidio-TX60</t>
  </si>
  <si>
    <t>Rains-TX60</t>
  </si>
  <si>
    <t>Randall-TX60</t>
  </si>
  <si>
    <t>Reagan-TX60</t>
  </si>
  <si>
    <t>Real-TX60</t>
  </si>
  <si>
    <t>Red River-TX60</t>
  </si>
  <si>
    <t>Reeves-TX60</t>
  </si>
  <si>
    <t>Refugio-TX60</t>
  </si>
  <si>
    <t>Roberts-TX60</t>
  </si>
  <si>
    <t>Robertson-TX60</t>
  </si>
  <si>
    <t>Rockwall-TX60</t>
  </si>
  <si>
    <t>Runnels-TX60</t>
  </si>
  <si>
    <t>Rusk-TX60</t>
  </si>
  <si>
    <t>Sabine-TX60</t>
  </si>
  <si>
    <t>San Augustine-TX60</t>
  </si>
  <si>
    <t>San Jacinto-TX60</t>
  </si>
  <si>
    <t>San Patricio-TX60</t>
  </si>
  <si>
    <t>San Saba-TX60</t>
  </si>
  <si>
    <t>Schleicher-TX60</t>
  </si>
  <si>
    <t>Scurry-TX60</t>
  </si>
  <si>
    <t>Shackelford-TX60</t>
  </si>
  <si>
    <t>Shelby-TX60</t>
  </si>
  <si>
    <t>Sherman-TX60</t>
  </si>
  <si>
    <t>Smith-TX60</t>
  </si>
  <si>
    <t>Somervell-TX60</t>
  </si>
  <si>
    <t>Starr-TX60</t>
  </si>
  <si>
    <t>Stephens-TX60</t>
  </si>
  <si>
    <t>Sterling-TX60</t>
  </si>
  <si>
    <t>Stonewall-TX60</t>
  </si>
  <si>
    <t>Sutton-TX60</t>
  </si>
  <si>
    <t>Swisher-TX60</t>
  </si>
  <si>
    <t>Tarrant-TX60</t>
  </si>
  <si>
    <t>Taylor-TX60</t>
  </si>
  <si>
    <t>Terrell-TX60</t>
  </si>
  <si>
    <t>Terry-TX60</t>
  </si>
  <si>
    <t>Throckmorton-TX60</t>
  </si>
  <si>
    <t>Titus-TX60</t>
  </si>
  <si>
    <t>Tom Green-TX60</t>
  </si>
  <si>
    <t>Travis-TX60</t>
  </si>
  <si>
    <t>Trinity-TX60</t>
  </si>
  <si>
    <t>Tyler-TX60</t>
  </si>
  <si>
    <t>Upshur-TX60</t>
  </si>
  <si>
    <t>Upton-TX60</t>
  </si>
  <si>
    <t>Uvalde-TX60</t>
  </si>
  <si>
    <t>Val Verde-TX60</t>
  </si>
  <si>
    <t>Van Zandt-TX60</t>
  </si>
  <si>
    <t>Victoria-TX60</t>
  </si>
  <si>
    <t>Walker-TX60</t>
  </si>
  <si>
    <t>Waller-TX60</t>
  </si>
  <si>
    <t>Ward-TX60</t>
  </si>
  <si>
    <t>Washington-TX60</t>
  </si>
  <si>
    <t>Webb-TX60</t>
  </si>
  <si>
    <t>Wharton-TX60</t>
  </si>
  <si>
    <t>Wheeler-TX60</t>
  </si>
  <si>
    <t>Wichita-TX60</t>
  </si>
  <si>
    <t>Wilbarger-TX60</t>
  </si>
  <si>
    <t>Willacy-TX60</t>
  </si>
  <si>
    <t>Williamson-TX60</t>
  </si>
  <si>
    <t>Wilson-TX60</t>
  </si>
  <si>
    <t>Winkler-TX60</t>
  </si>
  <si>
    <t>Wise-TX60</t>
  </si>
  <si>
    <t>Wood-TX60</t>
  </si>
  <si>
    <t>Yoakum-TX60</t>
  </si>
  <si>
    <t>Young-TX60</t>
  </si>
  <si>
    <t>Zapata-TX60</t>
  </si>
  <si>
    <t>Zavala-TX60</t>
  </si>
  <si>
    <t>Beaver-UT60</t>
  </si>
  <si>
    <t>Box Elder-UT60</t>
  </si>
  <si>
    <t>Cache-UT60</t>
  </si>
  <si>
    <t>Carbon-UT60</t>
  </si>
  <si>
    <t>Daggett-UT60</t>
  </si>
  <si>
    <t>Davis-UT60</t>
  </si>
  <si>
    <t>Duchesne-UT60</t>
  </si>
  <si>
    <t>Emery-UT60</t>
  </si>
  <si>
    <t>Garfield-UT60</t>
  </si>
  <si>
    <t>Grand-UT60</t>
  </si>
  <si>
    <t>Iron-UT60</t>
  </si>
  <si>
    <t>Juab-UT60</t>
  </si>
  <si>
    <t>Kane-UT60</t>
  </si>
  <si>
    <t>Millard-UT60</t>
  </si>
  <si>
    <t>Morgan-UT60</t>
  </si>
  <si>
    <t>Piute-UT60</t>
  </si>
  <si>
    <t>Rich-UT60</t>
  </si>
  <si>
    <t>Salt Lake-UT60</t>
  </si>
  <si>
    <t>San Juan-UT60</t>
  </si>
  <si>
    <t>Sanpete-UT60</t>
  </si>
  <si>
    <t>Sevier-UT60</t>
  </si>
  <si>
    <t>Summit-UT60</t>
  </si>
  <si>
    <t>Tooele-UT60</t>
  </si>
  <si>
    <t>Uintah-UT60</t>
  </si>
  <si>
    <t>Utah-UT60</t>
  </si>
  <si>
    <t>Wasatch-UT60</t>
  </si>
  <si>
    <t>Washington-UT60</t>
  </si>
  <si>
    <t>Wayne-UT60</t>
  </si>
  <si>
    <t>Weber-UT60</t>
  </si>
  <si>
    <t>Addison-Addison town-VT60</t>
  </si>
  <si>
    <t>Addison-Bridport town-VT60</t>
  </si>
  <si>
    <t>Addison-Bristol town-VT60</t>
  </si>
  <si>
    <t>Addison-Cornwall town-VT60</t>
  </si>
  <si>
    <t>Addison-Ferrisburgh town-VT60</t>
  </si>
  <si>
    <t>Addison-Goshen town-VT60</t>
  </si>
  <si>
    <t>Addison-Granville town-VT60</t>
  </si>
  <si>
    <t>Addison-Hancock town-VT60</t>
  </si>
  <si>
    <t>Addison-Leicester town-VT60</t>
  </si>
  <si>
    <t>Addison-Lincoln town-VT60</t>
  </si>
  <si>
    <t>Addison-Middlebury town-VT60</t>
  </si>
  <si>
    <t>Addison-Monkton town-VT60</t>
  </si>
  <si>
    <t>Addison-New Haven town-VT60</t>
  </si>
  <si>
    <t>Addison-Orwell town-VT60</t>
  </si>
  <si>
    <t>Addison-Panton town-VT60</t>
  </si>
  <si>
    <t>Addison-Ripton town-VT60</t>
  </si>
  <si>
    <t>Addison-Salisbury town-VT60</t>
  </si>
  <si>
    <t>Addison-Shoreham town-VT60</t>
  </si>
  <si>
    <t>Addison-Starksboro town-VT60</t>
  </si>
  <si>
    <t>Addison-Vergennes city-VT60</t>
  </si>
  <si>
    <t>Addison-Waltham town-VT60</t>
  </si>
  <si>
    <t>Addison-Weybridge town-VT60</t>
  </si>
  <si>
    <t>Addison-Whiting town-VT60</t>
  </si>
  <si>
    <t>Bennington-Arlington town-VT60</t>
  </si>
  <si>
    <t>Bennington-Bennington town-VT60</t>
  </si>
  <si>
    <t>Bennington-Dorset town-VT60</t>
  </si>
  <si>
    <t>Bennington-Glastenbury town-VT60</t>
  </si>
  <si>
    <t>Bennington-Landgrove town-VT60</t>
  </si>
  <si>
    <t>Bennington-Manchester town-VT60</t>
  </si>
  <si>
    <t>Bennington-Peru town-VT60</t>
  </si>
  <si>
    <t>Bennington-Pownal town-VT60</t>
  </si>
  <si>
    <t>Bennington-Readsboro town-VT60</t>
  </si>
  <si>
    <t>Bennington-Rupert town-VT60</t>
  </si>
  <si>
    <t>Bennington-Sandgate town-VT60</t>
  </si>
  <si>
    <t>Bennington-Searsburg town-VT60</t>
  </si>
  <si>
    <t>Bennington-Shaftsbury town-VT60</t>
  </si>
  <si>
    <t>Bennington-Stamford town-VT60</t>
  </si>
  <si>
    <t>Bennington-Sunderland town-VT60</t>
  </si>
  <si>
    <t>Bennington-Winhall town-VT60</t>
  </si>
  <si>
    <t>Bennington-Woodford town-VT60</t>
  </si>
  <si>
    <t>Caledonia-Barnet town-VT60</t>
  </si>
  <si>
    <t>Caledonia-Burke town-VT60</t>
  </si>
  <si>
    <t>Caledonia-Danville town-VT60</t>
  </si>
  <si>
    <t>Caledonia-Groton town-VT60</t>
  </si>
  <si>
    <t>Caledonia-Hardwick town-VT60</t>
  </si>
  <si>
    <t>Caledonia-Kirby town-VT60</t>
  </si>
  <si>
    <t>Caledonia-Lyndon town-VT60</t>
  </si>
  <si>
    <t>Caledonia-Newark town-VT60</t>
  </si>
  <si>
    <t>Caledonia-Peacham town-VT60</t>
  </si>
  <si>
    <t>Caledonia-Ryegate town-VT60</t>
  </si>
  <si>
    <t>Caledonia-Sheffield town-VT60</t>
  </si>
  <si>
    <t>Caledonia-St. Johnsbury town-VT60</t>
  </si>
  <si>
    <t>Caledonia-Stannard town-VT60</t>
  </si>
  <si>
    <t>Caledonia-Sutton town-VT60</t>
  </si>
  <si>
    <t>Caledonia-Walden town-VT60</t>
  </si>
  <si>
    <t>Caledonia-Waterford town-VT60</t>
  </si>
  <si>
    <t>Caledonia-Wheelock town-VT60</t>
  </si>
  <si>
    <t>Chittenden-Bolton town-VT60</t>
  </si>
  <si>
    <t>Chittenden-Buels gore-VT60</t>
  </si>
  <si>
    <t>Chittenden-Burlington city-VT60</t>
  </si>
  <si>
    <t>Chittenden-Charlotte town-VT60</t>
  </si>
  <si>
    <t>Chittenden-Colchester town-VT60</t>
  </si>
  <si>
    <t>Chittenden-Essex town-VT60</t>
  </si>
  <si>
    <t>Chittenden-Hinesburg town-VT60</t>
  </si>
  <si>
    <t>Chittenden-Huntington town-VT60</t>
  </si>
  <si>
    <t>Chittenden-Jericho town-VT60</t>
  </si>
  <si>
    <t>Chittenden-Milton town-VT60</t>
  </si>
  <si>
    <t>Chittenden-Richmond town-VT60</t>
  </si>
  <si>
    <t>Chittenden-Shelburne town-VT60</t>
  </si>
  <si>
    <t>Chittenden-South Burlington city-VT60</t>
  </si>
  <si>
    <t>Chittenden-St. George town-VT60</t>
  </si>
  <si>
    <t>Chittenden-Underhill town-VT60</t>
  </si>
  <si>
    <t>Chittenden-Westford town-VT60</t>
  </si>
  <si>
    <t>Chittenden-Williston town-VT60</t>
  </si>
  <si>
    <t>Chittenden-Winooski city-VT60</t>
  </si>
  <si>
    <t>Essex-Averill town-VT60</t>
  </si>
  <si>
    <t>Essex-Avery's gore-VT60</t>
  </si>
  <si>
    <t>Essex-Bloomfield town-VT60</t>
  </si>
  <si>
    <t>Essex-Brighton town-VT60</t>
  </si>
  <si>
    <t>Essex-Brunswick town-VT60</t>
  </si>
  <si>
    <t>Essex-Canaan town-VT60</t>
  </si>
  <si>
    <t>Essex-Concord town-VT60</t>
  </si>
  <si>
    <t>Essex-East Haven town-VT60</t>
  </si>
  <si>
    <t>Essex-Ferdinand town-VT60</t>
  </si>
  <si>
    <t>Essex-Granby town-VT60</t>
  </si>
  <si>
    <t>Essex-Guildhall town-VT60</t>
  </si>
  <si>
    <t>Essex-Lemington town-VT60</t>
  </si>
  <si>
    <t>Essex-Lewis town-VT60</t>
  </si>
  <si>
    <t>Essex-Lunenburg town-VT60</t>
  </si>
  <si>
    <t>Essex-Maidstone town-VT60</t>
  </si>
  <si>
    <t>Essex-Norton town-VT60</t>
  </si>
  <si>
    <t>Essex-Victory town-VT60</t>
  </si>
  <si>
    <t>Essex-Warner's grant-VT60</t>
  </si>
  <si>
    <t>Essex-Warren's gore-VT60</t>
  </si>
  <si>
    <t>Franklin-Bakersfield town-VT60</t>
  </si>
  <si>
    <t>Franklin-Berkshire town-VT60</t>
  </si>
  <si>
    <t>Franklin-Enosburgh town-VT60</t>
  </si>
  <si>
    <t>Franklin-Fairfax town-VT60</t>
  </si>
  <si>
    <t>Franklin-Fairfield town-VT60</t>
  </si>
  <si>
    <t>Franklin-Fletcher town-VT60</t>
  </si>
  <si>
    <t>Franklin-Franklin town-VT60</t>
  </si>
  <si>
    <t>Franklin-Georgia town-VT60</t>
  </si>
  <si>
    <t>Franklin-Highgate town-VT60</t>
  </si>
  <si>
    <t>Franklin-Montgomery town-VT60</t>
  </si>
  <si>
    <t>Franklin-Richford town-VT60</t>
  </si>
  <si>
    <t>Franklin-Sheldon town-VT60</t>
  </si>
  <si>
    <t>Franklin-St. Albans city-VT60</t>
  </si>
  <si>
    <t>Franklin-St. Albans town-VT60</t>
  </si>
  <si>
    <t>Franklin-Swanton town-VT60</t>
  </si>
  <si>
    <t>Grand Isle-Alburgh town-VT60</t>
  </si>
  <si>
    <t>Grand Isle-Grand Isle town-VT60</t>
  </si>
  <si>
    <t>Grand Isle-Isle La Motte town-VT60</t>
  </si>
  <si>
    <t>Grand Isle-North Hero town-VT60</t>
  </si>
  <si>
    <t>Grand Isle-South Hero town-VT60</t>
  </si>
  <si>
    <t>Lamoille-Belvidere town-VT60</t>
  </si>
  <si>
    <t>Lamoille-Cambridge town-VT60</t>
  </si>
  <si>
    <t>Lamoille-Eden town-VT60</t>
  </si>
  <si>
    <t>Lamoille-Elmore town-VT60</t>
  </si>
  <si>
    <t>Lamoille-Hyde Park town-VT60</t>
  </si>
  <si>
    <t>Lamoille-Johnson town-VT60</t>
  </si>
  <si>
    <t>Lamoille-Morristown town-VT60</t>
  </si>
  <si>
    <t>Lamoille-Stowe town-VT60</t>
  </si>
  <si>
    <t>Lamoille-Waterville town-VT60</t>
  </si>
  <si>
    <t>Lamoille-Wolcott town-VT60</t>
  </si>
  <si>
    <t>Orange-Bradford town-VT60</t>
  </si>
  <si>
    <t>Orange-Braintree town-VT60</t>
  </si>
  <si>
    <t>Orange-Brookfield town-VT60</t>
  </si>
  <si>
    <t>Orange-Chelsea town-VT60</t>
  </si>
  <si>
    <t>Orange-Corinth town-VT60</t>
  </si>
  <si>
    <t>Orange-Fairlee town-VT60</t>
  </si>
  <si>
    <t>Orange-Newbury town-VT60</t>
  </si>
  <si>
    <t>Orange-Orange town-VT60</t>
  </si>
  <si>
    <t>Orange-Randolph town-VT60</t>
  </si>
  <si>
    <t>Orange-Strafford town-VT60</t>
  </si>
  <si>
    <t>Orange-Thetford town-VT60</t>
  </si>
  <si>
    <t>Orange-Topsham town-VT60</t>
  </si>
  <si>
    <t>Orange-Tunbridge town-VT60</t>
  </si>
  <si>
    <t>Orange-Vershire town-VT60</t>
  </si>
  <si>
    <t>Orange-Washington town-VT60</t>
  </si>
  <si>
    <t>Orange-West Fairlee town-VT60</t>
  </si>
  <si>
    <t>Orange-Williamstown town-VT60</t>
  </si>
  <si>
    <t>Orleans-Albany town-VT60</t>
  </si>
  <si>
    <t>Orleans-Barton town-VT60</t>
  </si>
  <si>
    <t>Orleans-Brownington town-VT60</t>
  </si>
  <si>
    <t>Orleans-Charleston town-VT60</t>
  </si>
  <si>
    <t>Orleans-Coventry town-VT60</t>
  </si>
  <si>
    <t>Orleans-Craftsbury town-VT60</t>
  </si>
  <si>
    <t>Orleans-Derby town-VT60</t>
  </si>
  <si>
    <t>Orleans-Glover town-VT60</t>
  </si>
  <si>
    <t>Orleans-Greensboro town-VT60</t>
  </si>
  <si>
    <t>Orleans-Holland town-VT60</t>
  </si>
  <si>
    <t>Orleans-Irasburg town-VT60</t>
  </si>
  <si>
    <t>Orleans-Jay town-VT60</t>
  </si>
  <si>
    <t>Orleans-Lowell town-VT60</t>
  </si>
  <si>
    <t>Orleans-Morgan town-VT60</t>
  </si>
  <si>
    <t>Orleans-Newport city-VT60</t>
  </si>
  <si>
    <t>Orleans-Newport town-VT60</t>
  </si>
  <si>
    <t>Orleans-Troy town-VT60</t>
  </si>
  <si>
    <t>Orleans-Westfield town-VT60</t>
  </si>
  <si>
    <t>Orleans-Westmore town-VT60</t>
  </si>
  <si>
    <t>Rutland-Benson town-VT60</t>
  </si>
  <si>
    <t>Rutland-Brandon town-VT60</t>
  </si>
  <si>
    <t>Rutland-Castleton town-VT60</t>
  </si>
  <si>
    <t>Rutland-Chittenden town-VT60</t>
  </si>
  <si>
    <t>Rutland-Clarendon town-VT60</t>
  </si>
  <si>
    <t>Rutland-Danby town-VT60</t>
  </si>
  <si>
    <t>Rutland-Fair Haven town-VT60</t>
  </si>
  <si>
    <t>Rutland-Hubbardton town-VT60</t>
  </si>
  <si>
    <t>Rutland-Ira town-VT60</t>
  </si>
  <si>
    <t>Rutland-Killington town-VT60</t>
  </si>
  <si>
    <t>Rutland-Mendon town-VT60</t>
  </si>
  <si>
    <t>Rutland-Middletown Springs town-VT60</t>
  </si>
  <si>
    <t>Rutland-Mount Holly town-VT60</t>
  </si>
  <si>
    <t>Rutland-Mount Tabor town-VT60</t>
  </si>
  <si>
    <t>Rutland-Pawlet town-VT60</t>
  </si>
  <si>
    <t>Rutland-Pittsfield town-VT60</t>
  </si>
  <si>
    <t>Rutland-Pittsford town-VT60</t>
  </si>
  <si>
    <t>Rutland-Poultney town-VT60</t>
  </si>
  <si>
    <t>Rutland-Proctor town-VT60</t>
  </si>
  <si>
    <t>Rutland-Rutland city-VT60</t>
  </si>
  <si>
    <t>Rutland-Rutland town-VT60</t>
  </si>
  <si>
    <t>Rutland-Shrewsbury town-VT60</t>
  </si>
  <si>
    <t>Rutland-Sudbury town-VT60</t>
  </si>
  <si>
    <t>Rutland-Tinmouth town-VT60</t>
  </si>
  <si>
    <t>Rutland-Wallingford town-VT60</t>
  </si>
  <si>
    <t>Rutland-Wells town-VT60</t>
  </si>
  <si>
    <t>Rutland-West Haven town-VT60</t>
  </si>
  <si>
    <t>Rutland-West Rutland town-VT60</t>
  </si>
  <si>
    <t>Washington-Barre city-VT60</t>
  </si>
  <si>
    <t>Washington-Barre town-VT60</t>
  </si>
  <si>
    <t>Washington-Berlin town-VT60</t>
  </si>
  <si>
    <t>Washington-Cabot town-VT60</t>
  </si>
  <si>
    <t>Washington-Calais town-VT60</t>
  </si>
  <si>
    <t>Washington-Duxbury town-VT60</t>
  </si>
  <si>
    <t>Washington-East Montpelier town-VT60</t>
  </si>
  <si>
    <t>Washington-Fayston town-VT60</t>
  </si>
  <si>
    <t>Washington-Marshfield town-VT60</t>
  </si>
  <si>
    <t>Washington-Middlesex town-VT60</t>
  </si>
  <si>
    <t>Washington-Montpelier city-VT60</t>
  </si>
  <si>
    <t>Washington-Moretown town-VT60</t>
  </si>
  <si>
    <t>Washington-Northfield town-VT60</t>
  </si>
  <si>
    <t>Washington-Plainfield town-VT60</t>
  </si>
  <si>
    <t>Washington-Roxbury town-VT60</t>
  </si>
  <si>
    <t>Washington-Waitsfield town-VT60</t>
  </si>
  <si>
    <t>Washington-Warren town-VT60</t>
  </si>
  <si>
    <t>Washington-Waterbury town-VT60</t>
  </si>
  <si>
    <t>Washington-Woodbury town-VT60</t>
  </si>
  <si>
    <t>Washington-Worcester town-VT60</t>
  </si>
  <si>
    <t>Windham-Athens town-VT60</t>
  </si>
  <si>
    <t>Windham-Brattleboro town-VT60</t>
  </si>
  <si>
    <t>Windham-Brookline town-VT60</t>
  </si>
  <si>
    <t>Windham-Dover town-VT60</t>
  </si>
  <si>
    <t>Windham-Dummerston town-VT60</t>
  </si>
  <si>
    <t>Windham-Grafton town-VT60</t>
  </si>
  <si>
    <t>Windham-Guilford town-VT60</t>
  </si>
  <si>
    <t>Windham-Halifax town-VT60</t>
  </si>
  <si>
    <t>Windham-Jamaica town-VT60</t>
  </si>
  <si>
    <t>Windham-Londonderry town-VT60</t>
  </si>
  <si>
    <t>Windham-Marlboro town-VT60</t>
  </si>
  <si>
    <t>Windham-Newfane town-VT60</t>
  </si>
  <si>
    <t>Windham-Putney town-VT60</t>
  </si>
  <si>
    <t>Windham-Rockingham town-VT60</t>
  </si>
  <si>
    <t>Windham-Somerset town-VT60</t>
  </si>
  <si>
    <t>Windham-Stratton town-VT60</t>
  </si>
  <si>
    <t>Windham-Townshend town-VT60</t>
  </si>
  <si>
    <t>Windham-Vernon town-VT60</t>
  </si>
  <si>
    <t>Windham-Wardsboro town-VT60</t>
  </si>
  <si>
    <t>Windham-Westminster town-VT60</t>
  </si>
  <si>
    <t>Windham-Whitingham town-VT60</t>
  </si>
  <si>
    <t>Windham-Wilmington town-VT60</t>
  </si>
  <si>
    <t>Windham-Windham town-VT60</t>
  </si>
  <si>
    <t>Windsor-Andover town-VT60</t>
  </si>
  <si>
    <t>Windsor-Baltimore town-VT60</t>
  </si>
  <si>
    <t>Windsor-Barnard town-VT60</t>
  </si>
  <si>
    <t>Windsor-Bethel town-VT60</t>
  </si>
  <si>
    <t>Windsor-Bridgewater town-VT60</t>
  </si>
  <si>
    <t>Windsor-Cavendish town-VT60</t>
  </si>
  <si>
    <t>Windsor-Chester town-VT60</t>
  </si>
  <si>
    <t>Windsor-Hartford town-VT60</t>
  </si>
  <si>
    <t>Windsor-Hartland town-VT60</t>
  </si>
  <si>
    <t>Windsor-Ludlow town-VT60</t>
  </si>
  <si>
    <t>Windsor-Norwich town-VT60</t>
  </si>
  <si>
    <t>Windsor-Plymouth town-VT60</t>
  </si>
  <si>
    <t>Windsor-Pomfret town-VT60</t>
  </si>
  <si>
    <t>Windsor-Reading town-VT60</t>
  </si>
  <si>
    <t>Windsor-Rochester town-VT60</t>
  </si>
  <si>
    <t>Windsor-Royalton town-VT60</t>
  </si>
  <si>
    <t>Windsor-Sharon town-VT60</t>
  </si>
  <si>
    <t>Windsor-Springfield town-VT60</t>
  </si>
  <si>
    <t>Windsor-Stockbridge town-VT60</t>
  </si>
  <si>
    <t>Windsor-Weathersfield town-VT60</t>
  </si>
  <si>
    <t>Windsor-West Windsor town-VT60</t>
  </si>
  <si>
    <t>Windsor-Weston town-VT60</t>
  </si>
  <si>
    <t>Windsor-Windsor town-VT60</t>
  </si>
  <si>
    <t>Windsor-Woodstock town-VT60</t>
  </si>
  <si>
    <t>Accomack-VA60</t>
  </si>
  <si>
    <t>Albemarle-VA60</t>
  </si>
  <si>
    <t>Alleghany-VA60</t>
  </si>
  <si>
    <t>Amelia-VA60</t>
  </si>
  <si>
    <t>Amherst-VA60</t>
  </si>
  <si>
    <t>Appomattox-VA60</t>
  </si>
  <si>
    <t>Arlington-VA60</t>
  </si>
  <si>
    <t>Augusta-VA60</t>
  </si>
  <si>
    <t>Bath-VA60</t>
  </si>
  <si>
    <t>Bedford-VA60</t>
  </si>
  <si>
    <t>Bland-VA60</t>
  </si>
  <si>
    <t>Botetourt-VA60</t>
  </si>
  <si>
    <t>Brunswick-VA60</t>
  </si>
  <si>
    <t>Buchanan-VA60</t>
  </si>
  <si>
    <t>Buckingham-VA60</t>
  </si>
  <si>
    <t>Campbell-VA60</t>
  </si>
  <si>
    <t>Caroline-VA60</t>
  </si>
  <si>
    <t>Carroll-VA60</t>
  </si>
  <si>
    <t>Charles City-VA60</t>
  </si>
  <si>
    <t>Charlotte-VA60</t>
  </si>
  <si>
    <t>Chesterfield-VA60</t>
  </si>
  <si>
    <t>Clarke-VA60</t>
  </si>
  <si>
    <t>Craig-VA60</t>
  </si>
  <si>
    <t>Culpeper-VA60</t>
  </si>
  <si>
    <t>Cumberland-VA60</t>
  </si>
  <si>
    <t>Dickenson-VA60</t>
  </si>
  <si>
    <t>Dinwiddie-VA60</t>
  </si>
  <si>
    <t>Essex-VA60</t>
  </si>
  <si>
    <t>Fairfax-VA60</t>
  </si>
  <si>
    <t>Fauquier-VA60</t>
  </si>
  <si>
    <t>Floyd-VA60</t>
  </si>
  <si>
    <t>Fluvanna-VA60</t>
  </si>
  <si>
    <t>Franklin-VA60</t>
  </si>
  <si>
    <t>Frederick-VA60</t>
  </si>
  <si>
    <t>Giles-VA60</t>
  </si>
  <si>
    <t>Gloucester-VA60</t>
  </si>
  <si>
    <t>Goochland-VA60</t>
  </si>
  <si>
    <t>Grayson-VA60</t>
  </si>
  <si>
    <t>Greene-VA60</t>
  </si>
  <si>
    <t>Greensville-VA60</t>
  </si>
  <si>
    <t>Halifax-VA60</t>
  </si>
  <si>
    <t>Hanover-VA60</t>
  </si>
  <si>
    <t>Henrico-VA60</t>
  </si>
  <si>
    <t>Henry-VA60</t>
  </si>
  <si>
    <t>Highland-VA60</t>
  </si>
  <si>
    <t>Isle of Wight-VA60</t>
  </si>
  <si>
    <t>James City-VA60</t>
  </si>
  <si>
    <t>King and Queen-VA60</t>
  </si>
  <si>
    <t>King George-VA60</t>
  </si>
  <si>
    <t>King William-VA60</t>
  </si>
  <si>
    <t>Lancaster-VA60</t>
  </si>
  <si>
    <t>Lee-VA60</t>
  </si>
  <si>
    <t>Loudoun-VA60</t>
  </si>
  <si>
    <t>Louisa-VA60</t>
  </si>
  <si>
    <t>Lunenburg-VA60</t>
  </si>
  <si>
    <t>Madison-VA60</t>
  </si>
  <si>
    <t>Mathews-VA60</t>
  </si>
  <si>
    <t>Mecklenburg-VA60</t>
  </si>
  <si>
    <t>Middlesex-VA60</t>
  </si>
  <si>
    <t>Montgomery-VA60</t>
  </si>
  <si>
    <t>Nelson-VA60</t>
  </si>
  <si>
    <t>New Kent-VA60</t>
  </si>
  <si>
    <t>Northampton-VA60</t>
  </si>
  <si>
    <t>Northumberland-VA60</t>
  </si>
  <si>
    <t>Nottoway-VA60</t>
  </si>
  <si>
    <t>Orange-VA60</t>
  </si>
  <si>
    <t>Page-VA60</t>
  </si>
  <si>
    <t>Patrick-VA60</t>
  </si>
  <si>
    <t>Pittsylvania-VA60</t>
  </si>
  <si>
    <t>Powhatan-VA60</t>
  </si>
  <si>
    <t>Prince Edward-VA60</t>
  </si>
  <si>
    <t>Prince George-VA60</t>
  </si>
  <si>
    <t>Prince William-VA60</t>
  </si>
  <si>
    <t>Pulaski-VA60</t>
  </si>
  <si>
    <t>Rappahannock-VA60</t>
  </si>
  <si>
    <t>Richmond-VA60</t>
  </si>
  <si>
    <t>Roanoke-VA60</t>
  </si>
  <si>
    <t>Rockbridge-VA60</t>
  </si>
  <si>
    <t>Rockingham-VA60</t>
  </si>
  <si>
    <t>Russell-VA60</t>
  </si>
  <si>
    <t>Scott-VA60</t>
  </si>
  <si>
    <t>Shenandoah-VA60</t>
  </si>
  <si>
    <t>Smyth-VA60</t>
  </si>
  <si>
    <t>Southampton-VA60</t>
  </si>
  <si>
    <t>Spotsylvania-VA60</t>
  </si>
  <si>
    <t>Stafford-VA60</t>
  </si>
  <si>
    <t>Surry-VA60</t>
  </si>
  <si>
    <t>Sussex-VA60</t>
  </si>
  <si>
    <t>Tazewell-VA60</t>
  </si>
  <si>
    <t>Warren-VA60</t>
  </si>
  <si>
    <t>Washington-VA60</t>
  </si>
  <si>
    <t>Westmoreland-VA60</t>
  </si>
  <si>
    <t>Wise-VA60</t>
  </si>
  <si>
    <t>Wythe-VA60</t>
  </si>
  <si>
    <t>York-VA60</t>
  </si>
  <si>
    <t>Alexandria city-VA60</t>
  </si>
  <si>
    <t>Bristol city-VA60</t>
  </si>
  <si>
    <t>Buena Vista city-VA60</t>
  </si>
  <si>
    <t>Charlottesville city-VA60</t>
  </si>
  <si>
    <t>Chesapeake city-VA60</t>
  </si>
  <si>
    <t>Colonial Heights city-VA60</t>
  </si>
  <si>
    <t>Covington city-VA60</t>
  </si>
  <si>
    <t>Danville city-VA60</t>
  </si>
  <si>
    <t>Emporia city-VA60</t>
  </si>
  <si>
    <t>Fairfax city-VA60</t>
  </si>
  <si>
    <t>Falls Church city-VA60</t>
  </si>
  <si>
    <t>Franklin city-VA60</t>
  </si>
  <si>
    <t>Fredericksburg city-VA60</t>
  </si>
  <si>
    <t>Galax city-VA60</t>
  </si>
  <si>
    <t>Hampton city-VA60</t>
  </si>
  <si>
    <t>Harrisonburg city-VA60</t>
  </si>
  <si>
    <t>Hopewell city-VA60</t>
  </si>
  <si>
    <t>Lexington city-VA60</t>
  </si>
  <si>
    <t>Lynchburg city-VA60</t>
  </si>
  <si>
    <t>Manassas city-VA60</t>
  </si>
  <si>
    <t>Manassas Park city-VA60</t>
  </si>
  <si>
    <t>Martinsville city-VA60</t>
  </si>
  <si>
    <t>Newport News city-VA60</t>
  </si>
  <si>
    <t>Norfolk city-VA60</t>
  </si>
  <si>
    <t>Norton city-VA60</t>
  </si>
  <si>
    <t>Petersburg city-VA60</t>
  </si>
  <si>
    <t>Poquoson city-VA60</t>
  </si>
  <si>
    <t>Portsmouth city-VA60</t>
  </si>
  <si>
    <t>Radford city-VA60</t>
  </si>
  <si>
    <t>Richmond city-VA60</t>
  </si>
  <si>
    <t>Roanoke city-VA60</t>
  </si>
  <si>
    <t>Salem city-VA60</t>
  </si>
  <si>
    <t>Staunton city-VA60</t>
  </si>
  <si>
    <t>Suffolk city-VA60</t>
  </si>
  <si>
    <t>Virginia Beach city-VA60</t>
  </si>
  <si>
    <t>Waynesboro city-VA60</t>
  </si>
  <si>
    <t>Williamsburg city-VA60</t>
  </si>
  <si>
    <t>Winchester city-VA60</t>
  </si>
  <si>
    <t>Adams-WA60</t>
  </si>
  <si>
    <t>Asotin-WA60</t>
  </si>
  <si>
    <t>Benton-WA60</t>
  </si>
  <si>
    <t>Chelan-WA60</t>
  </si>
  <si>
    <t>Clallam-WA60</t>
  </si>
  <si>
    <t>Clark-WA60</t>
  </si>
  <si>
    <t>Columbia-WA60</t>
  </si>
  <si>
    <t>Cowlitz-WA60</t>
  </si>
  <si>
    <t>Douglas-WA60</t>
  </si>
  <si>
    <t>Ferry-WA60</t>
  </si>
  <si>
    <t>Franklin-WA60</t>
  </si>
  <si>
    <t>Garfield-WA60</t>
  </si>
  <si>
    <t>Grant-WA60</t>
  </si>
  <si>
    <t>Grays Harbor-WA60</t>
  </si>
  <si>
    <t>Island-WA60</t>
  </si>
  <si>
    <t>Jefferson-WA60</t>
  </si>
  <si>
    <t>King-WA60</t>
  </si>
  <si>
    <t>Kitsap-WA60</t>
  </si>
  <si>
    <t>Kittitas-WA60</t>
  </si>
  <si>
    <t>Klickitat-WA60</t>
  </si>
  <si>
    <t>Lewis-WA60</t>
  </si>
  <si>
    <t>Lincoln-WA60</t>
  </si>
  <si>
    <t>Mason-WA60</t>
  </si>
  <si>
    <t>Okanogan-WA60</t>
  </si>
  <si>
    <t>Pacific-WA60</t>
  </si>
  <si>
    <t>Pend Oreille-WA60</t>
  </si>
  <si>
    <t>Pierce-WA60</t>
  </si>
  <si>
    <t>San Juan-WA60</t>
  </si>
  <si>
    <t>Skagit-WA60</t>
  </si>
  <si>
    <t>Skamania-WA60</t>
  </si>
  <si>
    <t>Snohomish-WA60</t>
  </si>
  <si>
    <t>Spokane-WA60</t>
  </si>
  <si>
    <t>Stevens-WA60</t>
  </si>
  <si>
    <t>Thurston-WA60</t>
  </si>
  <si>
    <t>Wahkiakum-WA60</t>
  </si>
  <si>
    <t>Walla Walla-WA60</t>
  </si>
  <si>
    <t>Whatcom-WA60</t>
  </si>
  <si>
    <t>Whitman-WA60</t>
  </si>
  <si>
    <t>Yakima-WA60</t>
  </si>
  <si>
    <t>Barbour-WV60</t>
  </si>
  <si>
    <t>Berkeley-WV60</t>
  </si>
  <si>
    <t>Boone-WV60</t>
  </si>
  <si>
    <t>Braxton-WV60</t>
  </si>
  <si>
    <t>Brooke-WV60</t>
  </si>
  <si>
    <t>Cabell-WV60</t>
  </si>
  <si>
    <t>Calhoun-WV60</t>
  </si>
  <si>
    <t>Clay-WV60</t>
  </si>
  <si>
    <t>Doddridge-WV60</t>
  </si>
  <si>
    <t>Fayette-WV60</t>
  </si>
  <si>
    <t>Gilmer-WV60</t>
  </si>
  <si>
    <t>Grant-WV60</t>
  </si>
  <si>
    <t>Greenbrier-WV60</t>
  </si>
  <si>
    <t>Hampshire-WV60</t>
  </si>
  <si>
    <t>Hancock-WV60</t>
  </si>
  <si>
    <t>Hardy-WV60</t>
  </si>
  <si>
    <t>Harrison-WV60</t>
  </si>
  <si>
    <t>Jackson-WV60</t>
  </si>
  <si>
    <t>Jefferson-WV60</t>
  </si>
  <si>
    <t>Kanawha-WV60</t>
  </si>
  <si>
    <t>Lewis-WV60</t>
  </si>
  <si>
    <t>Lincoln-WV60</t>
  </si>
  <si>
    <t>Logan-WV60</t>
  </si>
  <si>
    <t>McDowell-WV60</t>
  </si>
  <si>
    <t>Marion-WV60</t>
  </si>
  <si>
    <t>Marshall-WV60</t>
  </si>
  <si>
    <t>Mason-WV60</t>
  </si>
  <si>
    <t>Mercer-WV60</t>
  </si>
  <si>
    <t>Mineral-WV60</t>
  </si>
  <si>
    <t>Mingo-WV60</t>
  </si>
  <si>
    <t>Monongalia-WV60</t>
  </si>
  <si>
    <t>Monroe-WV60</t>
  </si>
  <si>
    <t>Morgan-WV60</t>
  </si>
  <si>
    <t>Nicholas-WV60</t>
  </si>
  <si>
    <t>Ohio-WV60</t>
  </si>
  <si>
    <t>Pendleton-WV60</t>
  </si>
  <si>
    <t>Pleasants-WV60</t>
  </si>
  <si>
    <t>Pocahontas-WV60</t>
  </si>
  <si>
    <t>Preston-WV60</t>
  </si>
  <si>
    <t>Putnam-WV60</t>
  </si>
  <si>
    <t>Raleigh-WV60</t>
  </si>
  <si>
    <t>Randolph-WV60</t>
  </si>
  <si>
    <t>Ritchie-WV60</t>
  </si>
  <si>
    <t>Roane-WV60</t>
  </si>
  <si>
    <t>Summers-WV60</t>
  </si>
  <si>
    <t>Taylor-WV60</t>
  </si>
  <si>
    <t>Tucker-WV60</t>
  </si>
  <si>
    <t>Tyler-WV60</t>
  </si>
  <si>
    <t>Upshur-WV60</t>
  </si>
  <si>
    <t>Wayne-WV60</t>
  </si>
  <si>
    <t>Webster-WV60</t>
  </si>
  <si>
    <t>Wetzel-WV60</t>
  </si>
  <si>
    <t>Wirt-WV60</t>
  </si>
  <si>
    <t>Wood-WV60</t>
  </si>
  <si>
    <t>Wyoming-WV60</t>
  </si>
  <si>
    <t>Adams-WI60</t>
  </si>
  <si>
    <t>Ashland-WI60</t>
  </si>
  <si>
    <t>Barron-WI60</t>
  </si>
  <si>
    <t>Bayfield-WI60</t>
  </si>
  <si>
    <t>Brown-WI60</t>
  </si>
  <si>
    <t>Buffalo-WI60</t>
  </si>
  <si>
    <t>Burnett-WI60</t>
  </si>
  <si>
    <t>Calumet-WI60</t>
  </si>
  <si>
    <t>Chippewa-WI60</t>
  </si>
  <si>
    <t>Clark-WI60</t>
  </si>
  <si>
    <t>Columbia-WI60</t>
  </si>
  <si>
    <t>Crawford-WI60</t>
  </si>
  <si>
    <t>Dane-WI60</t>
  </si>
  <si>
    <t>Dodge-WI60</t>
  </si>
  <si>
    <t>Door-WI60</t>
  </si>
  <si>
    <t>Douglas-WI60</t>
  </si>
  <si>
    <t>Dunn-WI60</t>
  </si>
  <si>
    <t>Eau Claire-WI60</t>
  </si>
  <si>
    <t>Florence-WI60</t>
  </si>
  <si>
    <t>Fond du Lac-WI60</t>
  </si>
  <si>
    <t>Forest-WI60</t>
  </si>
  <si>
    <t>Grant-WI60</t>
  </si>
  <si>
    <t>Green-WI60</t>
  </si>
  <si>
    <t>Green Lake-WI60</t>
  </si>
  <si>
    <t>Iowa-WI60</t>
  </si>
  <si>
    <t>Iron-WI60</t>
  </si>
  <si>
    <t>Jackson-WI60</t>
  </si>
  <si>
    <t>Jefferson-WI60</t>
  </si>
  <si>
    <t>Juneau-WI60</t>
  </si>
  <si>
    <t>Kenosha-WI60</t>
  </si>
  <si>
    <t>Kewaunee-WI60</t>
  </si>
  <si>
    <t>La Crosse-WI60</t>
  </si>
  <si>
    <t>Lafayette-WI60</t>
  </si>
  <si>
    <t>Langlade-WI60</t>
  </si>
  <si>
    <t>Lincoln-WI60</t>
  </si>
  <si>
    <t>Manitowoc-WI60</t>
  </si>
  <si>
    <t>Marathon-WI60</t>
  </si>
  <si>
    <t>Marinette-WI60</t>
  </si>
  <si>
    <t>Marquette-WI60</t>
  </si>
  <si>
    <t>Menominee-WI60</t>
  </si>
  <si>
    <t>Milwaukee-WI60</t>
  </si>
  <si>
    <t>Monroe-WI60</t>
  </si>
  <si>
    <t>Oconto-WI60</t>
  </si>
  <si>
    <t>Oneida-WI60</t>
  </si>
  <si>
    <t>Outagamie-WI60</t>
  </si>
  <si>
    <t>Ozaukee-WI60</t>
  </si>
  <si>
    <t>Pepin-WI60</t>
  </si>
  <si>
    <t>Pierce-WI60</t>
  </si>
  <si>
    <t>Polk-WI60</t>
  </si>
  <si>
    <t>Portage-WI60</t>
  </si>
  <si>
    <t>Price-WI60</t>
  </si>
  <si>
    <t>Racine-WI60</t>
  </si>
  <si>
    <t>Richland-WI60</t>
  </si>
  <si>
    <t>Rock-WI60</t>
  </si>
  <si>
    <t>Rusk-WI60</t>
  </si>
  <si>
    <t>St. Croix-WI60</t>
  </si>
  <si>
    <t>Sauk-WI60</t>
  </si>
  <si>
    <t>Sawyer-WI60</t>
  </si>
  <si>
    <t>Shawano-WI60</t>
  </si>
  <si>
    <t>Sheboygan-WI60</t>
  </si>
  <si>
    <t>Taylor-WI60</t>
  </si>
  <si>
    <t>Trempealeau-WI60</t>
  </si>
  <si>
    <t>Vernon-WI60</t>
  </si>
  <si>
    <t>Vilas-WI60</t>
  </si>
  <si>
    <t>Walworth-WI60</t>
  </si>
  <si>
    <t>Washburn-WI60</t>
  </si>
  <si>
    <t>Washington-WI60</t>
  </si>
  <si>
    <t>Waukesha-WI60</t>
  </si>
  <si>
    <t>Waupaca-WI60</t>
  </si>
  <si>
    <t>Waushara-WI60</t>
  </si>
  <si>
    <t>Winnebago-WI60</t>
  </si>
  <si>
    <t>Wood-WI60</t>
  </si>
  <si>
    <t>Albany-WY60</t>
  </si>
  <si>
    <t>Big Horn-WY60</t>
  </si>
  <si>
    <t>Campbell-WY60</t>
  </si>
  <si>
    <t>Carbon-WY60</t>
  </si>
  <si>
    <t>Converse-WY60</t>
  </si>
  <si>
    <t>Crook-WY60</t>
  </si>
  <si>
    <t>Fremont-WY60</t>
  </si>
  <si>
    <t>Goshen-WY60</t>
  </si>
  <si>
    <t>Hot Springs-WY60</t>
  </si>
  <si>
    <t>Johnson-WY60</t>
  </si>
  <si>
    <t>Laramie-WY60</t>
  </si>
  <si>
    <t>Lincoln-WY60</t>
  </si>
  <si>
    <t>Natrona-WY60</t>
  </si>
  <si>
    <t>Niobrara-WY60</t>
  </si>
  <si>
    <t>Park-WY60</t>
  </si>
  <si>
    <t>Platte-WY60</t>
  </si>
  <si>
    <t>Sheridan-WY60</t>
  </si>
  <si>
    <t>Sublette-WY60</t>
  </si>
  <si>
    <t>Sweetwater-WY60</t>
  </si>
  <si>
    <t>Teton-WY60</t>
  </si>
  <si>
    <t>Uinta-WY60</t>
  </si>
  <si>
    <t>Washakie-WY60</t>
  </si>
  <si>
    <t>Weston-WY60</t>
  </si>
  <si>
    <t>American Samoa-AS60</t>
  </si>
  <si>
    <t>Guam-GU60</t>
  </si>
  <si>
    <t>Northern Mariana Islands-MP60</t>
  </si>
  <si>
    <t>Adjuntas Municipio-PR60</t>
  </si>
  <si>
    <t>Aguada Municipio-PR60</t>
  </si>
  <si>
    <t>Aguadilla Municipio-PR60</t>
  </si>
  <si>
    <t>Aguas Buenas Municipio-PR60</t>
  </si>
  <si>
    <t>Aibonito Municipio-PR60</t>
  </si>
  <si>
    <t>Añasco Municipio-PR60</t>
  </si>
  <si>
    <t>Arecibo Municipio-PR60</t>
  </si>
  <si>
    <t>Arroyo Municipio-PR60</t>
  </si>
  <si>
    <t>Barceloneta Municipio-PR60</t>
  </si>
  <si>
    <t>Barranquitas Municipio-PR60</t>
  </si>
  <si>
    <t>Bayamón Municipio-PR60</t>
  </si>
  <si>
    <t>Cabo Rojo Municipio-PR60</t>
  </si>
  <si>
    <t>Caguas Municipio-PR60</t>
  </si>
  <si>
    <t>Camuy Municipio-PR60</t>
  </si>
  <si>
    <t>Canóvanas Municipio-PR60</t>
  </si>
  <si>
    <t>Carolina Municipio-PR60</t>
  </si>
  <si>
    <t>Cataño Municipio-PR60</t>
  </si>
  <si>
    <t>Cayey Municipio-PR60</t>
  </si>
  <si>
    <t>Ceiba Municipio-PR60</t>
  </si>
  <si>
    <t>Ciales Municipio-PR60</t>
  </si>
  <si>
    <t>Cidra Municipio-PR60</t>
  </si>
  <si>
    <t>Coamo Municipio-PR60</t>
  </si>
  <si>
    <t>Comerío Municipio-PR60</t>
  </si>
  <si>
    <t>Corozal Municipio-PR60</t>
  </si>
  <si>
    <t>Culebra Municipio-PR60</t>
  </si>
  <si>
    <t>Dorado Municipio-PR60</t>
  </si>
  <si>
    <t>Fajardo Municipio-PR60</t>
  </si>
  <si>
    <t>Florida Municipio-PR60</t>
  </si>
  <si>
    <t>Guánica Municipio-PR60</t>
  </si>
  <si>
    <t>Guayama Municipio-PR60</t>
  </si>
  <si>
    <t>Guayanilla Municipio-PR60</t>
  </si>
  <si>
    <t>Guaynabo Municipio-PR60</t>
  </si>
  <si>
    <t>Gurabo Municipio-PR60</t>
  </si>
  <si>
    <t>Hatillo Municipio-PR60</t>
  </si>
  <si>
    <t>Hormigueros Municipio-PR60</t>
  </si>
  <si>
    <t>Humacao Municipio-PR60</t>
  </si>
  <si>
    <t>Isabela Municipio-PR60</t>
  </si>
  <si>
    <t>Jayuya Municipio-PR60</t>
  </si>
  <si>
    <t>Juana Díaz Municipio-PR60</t>
  </si>
  <si>
    <t>Juncos Municipio-PR60</t>
  </si>
  <si>
    <t>Lajas Municipio-PR60</t>
  </si>
  <si>
    <t>Lares Municipio-PR60</t>
  </si>
  <si>
    <t>Las Marías Municipio-PR60</t>
  </si>
  <si>
    <t>Las Piedras Municipio-PR60</t>
  </si>
  <si>
    <t>Loíza Municipio-PR60</t>
  </si>
  <si>
    <t>Luquillo Municipio-PR60</t>
  </si>
  <si>
    <t>Manatí Municipio-PR60</t>
  </si>
  <si>
    <t>Maricao Municipio-PR60</t>
  </si>
  <si>
    <t>Maunabo Municipio-PR60</t>
  </si>
  <si>
    <t>Mayagüez Municipio-PR60</t>
  </si>
  <si>
    <t>Moca Municipio-PR60</t>
  </si>
  <si>
    <t>Morovis Municipio-PR60</t>
  </si>
  <si>
    <t>Naguabo Municipio-PR60</t>
  </si>
  <si>
    <t>Naranjito Municipio-PR60</t>
  </si>
  <si>
    <t>Orocovis Municipio-PR60</t>
  </si>
  <si>
    <t>Patillas Municipio-PR60</t>
  </si>
  <si>
    <t>Peñuelas Municipio-PR60</t>
  </si>
  <si>
    <t>Ponce Municipio-PR60</t>
  </si>
  <si>
    <t>Quebradillas Municipio-PR60</t>
  </si>
  <si>
    <t>Rincón Municipio-PR60</t>
  </si>
  <si>
    <t>Río Grande Municipio-PR60</t>
  </si>
  <si>
    <t>Sabana Grande Municipio-PR60</t>
  </si>
  <si>
    <t>Salinas Municipio-PR60</t>
  </si>
  <si>
    <t>San Germán Municipio-PR60</t>
  </si>
  <si>
    <t>San Juan Municipio-PR60</t>
  </si>
  <si>
    <t>San Lorenzo Municipio-PR60</t>
  </si>
  <si>
    <t>San Sebastián Municipio-PR60</t>
  </si>
  <si>
    <t>Santa Isabel Municipio-PR60</t>
  </si>
  <si>
    <t>Toa Alta Municipio-PR60</t>
  </si>
  <si>
    <t>Toa Baja Municipio-PR60</t>
  </si>
  <si>
    <t>Trujillo Alto Municipio-PR60</t>
  </si>
  <si>
    <t>Utuado Municipio-PR60</t>
  </si>
  <si>
    <t>Vega Alta Municipio-PR60</t>
  </si>
  <si>
    <t>Vega Baja Municipio-PR60</t>
  </si>
  <si>
    <t>Vieques Municipio-PR60</t>
  </si>
  <si>
    <t>Villalba Municipio-PR60</t>
  </si>
  <si>
    <t>Yabucoa Municipio-PR60</t>
  </si>
  <si>
    <t>Yauco Municipio-PR60</t>
  </si>
  <si>
    <t>St. Croix-VI60</t>
  </si>
  <si>
    <t>St. John-VI60</t>
  </si>
  <si>
    <t>St. Thomas-VI60</t>
  </si>
  <si>
    <t>Autauga-AL80</t>
  </si>
  <si>
    <t>Baldwin-AL80</t>
  </si>
  <si>
    <t>Barbour-AL80</t>
  </si>
  <si>
    <t>Bibb-AL80</t>
  </si>
  <si>
    <t>Blount-AL80</t>
  </si>
  <si>
    <t>Bullock-AL80</t>
  </si>
  <si>
    <t>Butler-AL80</t>
  </si>
  <si>
    <t>Calhoun-AL80</t>
  </si>
  <si>
    <t>Chambers-AL80</t>
  </si>
  <si>
    <t>Cherokee-AL80</t>
  </si>
  <si>
    <t>Chilton-AL80</t>
  </si>
  <si>
    <t>Choctaw-AL80</t>
  </si>
  <si>
    <t>Clarke-AL80</t>
  </si>
  <si>
    <t>Clay-AL80</t>
  </si>
  <si>
    <t>Cleburne-AL80</t>
  </si>
  <si>
    <t>Coffee-AL80</t>
  </si>
  <si>
    <t>Colbert-AL80</t>
  </si>
  <si>
    <t>Conecuh-AL80</t>
  </si>
  <si>
    <t>Coosa-AL80</t>
  </si>
  <si>
    <t>Covington-AL80</t>
  </si>
  <si>
    <t>Crenshaw-AL80</t>
  </si>
  <si>
    <t>Cullman-AL80</t>
  </si>
  <si>
    <t>Dale-AL80</t>
  </si>
  <si>
    <t>Dallas-AL80</t>
  </si>
  <si>
    <t>DeKalb-AL80</t>
  </si>
  <si>
    <t>Elmore-AL80</t>
  </si>
  <si>
    <t>Escambia-AL80</t>
  </si>
  <si>
    <t>Etowah-AL80</t>
  </si>
  <si>
    <t>Fayette-AL80</t>
  </si>
  <si>
    <t>Franklin-AL80</t>
  </si>
  <si>
    <t>Geneva-AL80</t>
  </si>
  <si>
    <t>Greene-AL80</t>
  </si>
  <si>
    <t>Hale-AL80</t>
  </si>
  <si>
    <t>Henry-AL80</t>
  </si>
  <si>
    <t>Houston-AL80</t>
  </si>
  <si>
    <t>Jackson-AL80</t>
  </si>
  <si>
    <t>Jefferson-AL80</t>
  </si>
  <si>
    <t>Lamar-AL80</t>
  </si>
  <si>
    <t>Lauderdale-AL80</t>
  </si>
  <si>
    <t>Lawrence-AL80</t>
  </si>
  <si>
    <t>Lee-AL80</t>
  </si>
  <si>
    <t>Limestone-AL80</t>
  </si>
  <si>
    <t>Lowndes-AL80</t>
  </si>
  <si>
    <t>Macon-AL80</t>
  </si>
  <si>
    <t>Madison-AL80</t>
  </si>
  <si>
    <t>Marengo-AL80</t>
  </si>
  <si>
    <t>Marion-AL80</t>
  </si>
  <si>
    <t>Marshall-AL80</t>
  </si>
  <si>
    <t>Mobile-AL80</t>
  </si>
  <si>
    <t>Monroe-AL80</t>
  </si>
  <si>
    <t>Montgomery-AL80</t>
  </si>
  <si>
    <t>Morgan-AL80</t>
  </si>
  <si>
    <t>Perry-AL80</t>
  </si>
  <si>
    <t>Pickens-AL80</t>
  </si>
  <si>
    <t>Pike-AL80</t>
  </si>
  <si>
    <t>Randolph-AL80</t>
  </si>
  <si>
    <t>Russell-AL80</t>
  </si>
  <si>
    <t>St. Clair-AL80</t>
  </si>
  <si>
    <t>Shelby-AL80</t>
  </si>
  <si>
    <t>Sumter-AL80</t>
  </si>
  <si>
    <t>Talladega-AL80</t>
  </si>
  <si>
    <t>Tallapoosa-AL80</t>
  </si>
  <si>
    <t>Tuscaloosa-AL80</t>
  </si>
  <si>
    <t>Walker-AL80</t>
  </si>
  <si>
    <t>Washington-AL80</t>
  </si>
  <si>
    <t>Wilcox-AL80</t>
  </si>
  <si>
    <t>Winston-AL80</t>
  </si>
  <si>
    <t>Aleutians East Borough-AK80</t>
  </si>
  <si>
    <t>Aleutians West Census Area-AK80</t>
  </si>
  <si>
    <t>Anchorage Municipality-AK80</t>
  </si>
  <si>
    <t>Bethel Census Area-AK80</t>
  </si>
  <si>
    <t>Bristol Bay Borough-AK80</t>
  </si>
  <si>
    <t>Chugach Census Area-AK80</t>
  </si>
  <si>
    <t>Copper River Census Area-AK80</t>
  </si>
  <si>
    <t>Denali Borough-AK80</t>
  </si>
  <si>
    <t>Dillingham Census Area-AK80</t>
  </si>
  <si>
    <t>Fairbanks North Star Borough-AK80</t>
  </si>
  <si>
    <t>Haines Borough-AK80</t>
  </si>
  <si>
    <t>Hoonah-Angoon Census Area-AK80</t>
  </si>
  <si>
    <t>Juneau City and Borough-AK80</t>
  </si>
  <si>
    <t>Kenai Peninsula Borough-AK80</t>
  </si>
  <si>
    <t>Ketchikan Gateway Borough-AK80</t>
  </si>
  <si>
    <t>Kodiak Island Borough-AK80</t>
  </si>
  <si>
    <t>Kusilvak Census Area-AK80</t>
  </si>
  <si>
    <t>Lake and Peninsula Borough-AK80</t>
  </si>
  <si>
    <t>Matanuska-Susitna Borough-AK80</t>
  </si>
  <si>
    <t>Nome Census Area-AK80</t>
  </si>
  <si>
    <t>North Slope Borough-AK80</t>
  </si>
  <si>
    <t>Northwest Arctic Borough-AK80</t>
  </si>
  <si>
    <t>Petersburg Borough-AK80</t>
  </si>
  <si>
    <t>Prince of Wales-Hyder Census Area-AK80</t>
  </si>
  <si>
    <t>Sitka City and Borough-AK80</t>
  </si>
  <si>
    <t>Skagway Municipality-AK80</t>
  </si>
  <si>
    <t>Southeast Fairbanks Census Area-AK80</t>
  </si>
  <si>
    <t>Wrangell City and Borough-AK80</t>
  </si>
  <si>
    <t>Yakutat City and Borough-AK80</t>
  </si>
  <si>
    <t>Yukon-Koyukuk Census Area-AK80</t>
  </si>
  <si>
    <t>Apache-AZ80</t>
  </si>
  <si>
    <t>Cochise-AZ80</t>
  </si>
  <si>
    <t>Coconino-AZ80</t>
  </si>
  <si>
    <t>Gila-AZ80</t>
  </si>
  <si>
    <t>Graham-AZ80</t>
  </si>
  <si>
    <t>Greenlee-AZ80</t>
  </si>
  <si>
    <t>La Paz-AZ80</t>
  </si>
  <si>
    <t>Maricopa-AZ80</t>
  </si>
  <si>
    <t>Mohave-AZ80</t>
  </si>
  <si>
    <t>Navajo-AZ80</t>
  </si>
  <si>
    <t>Pima-AZ80</t>
  </si>
  <si>
    <t>Pinal-AZ80</t>
  </si>
  <si>
    <t>Santa Cruz-AZ80</t>
  </si>
  <si>
    <t>Yavapai-AZ80</t>
  </si>
  <si>
    <t>Yuma-AZ80</t>
  </si>
  <si>
    <t>Arkansas-AR80</t>
  </si>
  <si>
    <t>Ashley-AR80</t>
  </si>
  <si>
    <t>Baxter-AR80</t>
  </si>
  <si>
    <t>Benton-AR80</t>
  </si>
  <si>
    <t>Boone-AR80</t>
  </si>
  <si>
    <t>Bradley-AR80</t>
  </si>
  <si>
    <t>Calhoun-AR80</t>
  </si>
  <si>
    <t>Carroll-AR80</t>
  </si>
  <si>
    <t>Chicot-AR80</t>
  </si>
  <si>
    <t>Clark-AR80</t>
  </si>
  <si>
    <t>Clay-AR80</t>
  </si>
  <si>
    <t>Cleburne-AR80</t>
  </si>
  <si>
    <t>Cleveland-AR80</t>
  </si>
  <si>
    <t>Columbia-AR80</t>
  </si>
  <si>
    <t>Conway-AR80</t>
  </si>
  <si>
    <t>Craighead-AR80</t>
  </si>
  <si>
    <t>Crawford-AR80</t>
  </si>
  <si>
    <t>Crittenden-AR80</t>
  </si>
  <si>
    <t>Cross-AR80</t>
  </si>
  <si>
    <t>Dallas-AR80</t>
  </si>
  <si>
    <t>Desha-AR80</t>
  </si>
  <si>
    <t>Drew-AR80</t>
  </si>
  <si>
    <t>Faulkner-AR80</t>
  </si>
  <si>
    <t>Franklin-AR80</t>
  </si>
  <si>
    <t>Fulton-AR80</t>
  </si>
  <si>
    <t>Garland-AR80</t>
  </si>
  <si>
    <t>Grant-AR80</t>
  </si>
  <si>
    <t>Greene-AR80</t>
  </si>
  <si>
    <t>Hempstead-AR80</t>
  </si>
  <si>
    <t>Hot Spring-AR80</t>
  </si>
  <si>
    <t>Howard-AR80</t>
  </si>
  <si>
    <t>Independence-AR80</t>
  </si>
  <si>
    <t>Izard-AR80</t>
  </si>
  <si>
    <t>Jackson-AR80</t>
  </si>
  <si>
    <t>Jefferson-AR80</t>
  </si>
  <si>
    <t>Johnson-AR80</t>
  </si>
  <si>
    <t>Lafayette-AR80</t>
  </si>
  <si>
    <t>Lawrence-AR80</t>
  </si>
  <si>
    <t>Lee-AR80</t>
  </si>
  <si>
    <t>Lincoln-AR80</t>
  </si>
  <si>
    <t>Little River-AR80</t>
  </si>
  <si>
    <t>Logan-AR80</t>
  </si>
  <si>
    <t>Lonoke-AR80</t>
  </si>
  <si>
    <t>Madison-AR80</t>
  </si>
  <si>
    <t>Marion-AR80</t>
  </si>
  <si>
    <t>Miller-AR80</t>
  </si>
  <si>
    <t>Mississippi-AR80</t>
  </si>
  <si>
    <t>Monroe-AR80</t>
  </si>
  <si>
    <t>Montgomery-AR80</t>
  </si>
  <si>
    <t>Nevada-AR80</t>
  </si>
  <si>
    <t>Newton-AR80</t>
  </si>
  <si>
    <t>Ouachita-AR80</t>
  </si>
  <si>
    <t>Perry-AR80</t>
  </si>
  <si>
    <t>Phillips-AR80</t>
  </si>
  <si>
    <t>Pike-AR80</t>
  </si>
  <si>
    <t>Poinsett-AR80</t>
  </si>
  <si>
    <t>Polk-AR80</t>
  </si>
  <si>
    <t>Pope-AR80</t>
  </si>
  <si>
    <t>Prairie-AR80</t>
  </si>
  <si>
    <t>Pulaski-AR80</t>
  </si>
  <si>
    <t>Randolph-AR80</t>
  </si>
  <si>
    <t>St. Francis-AR80</t>
  </si>
  <si>
    <t>Saline-AR80</t>
  </si>
  <si>
    <t>Scott-AR80</t>
  </si>
  <si>
    <t>Searcy-AR80</t>
  </si>
  <si>
    <t>Sebastian-AR80</t>
  </si>
  <si>
    <t>Sevier-AR80</t>
  </si>
  <si>
    <t>Sharp-AR80</t>
  </si>
  <si>
    <t>Stone-AR80</t>
  </si>
  <si>
    <t>Union-AR80</t>
  </si>
  <si>
    <t>Van Buren-AR80</t>
  </si>
  <si>
    <t>Washington-AR80</t>
  </si>
  <si>
    <t>White-AR80</t>
  </si>
  <si>
    <t>Woodruff-AR80</t>
  </si>
  <si>
    <t>Yell-AR80</t>
  </si>
  <si>
    <t>Alameda-CA80</t>
  </si>
  <si>
    <t>Alpine-CA80</t>
  </si>
  <si>
    <t>Amador-CA80</t>
  </si>
  <si>
    <t>Butte-CA80</t>
  </si>
  <si>
    <t>Calaveras-CA80</t>
  </si>
  <si>
    <t>Colusa-CA80</t>
  </si>
  <si>
    <t>Contra Costa-CA80</t>
  </si>
  <si>
    <t>Del Norte-CA80</t>
  </si>
  <si>
    <t>El Dorado-CA80</t>
  </si>
  <si>
    <t>Fresno-CA80</t>
  </si>
  <si>
    <t>Glenn-CA80</t>
  </si>
  <si>
    <t>Humboldt-CA80</t>
  </si>
  <si>
    <t>Imperial-CA80</t>
  </si>
  <si>
    <t>Inyo-CA80</t>
  </si>
  <si>
    <t>Kern-CA80</t>
  </si>
  <si>
    <t>Kings-CA80</t>
  </si>
  <si>
    <t>Lake-CA80</t>
  </si>
  <si>
    <t>Lassen-CA80</t>
  </si>
  <si>
    <t>Los Angeles-CA80</t>
  </si>
  <si>
    <t>Madera-CA80</t>
  </si>
  <si>
    <t>Marin-CA80</t>
  </si>
  <si>
    <t>Mariposa-CA80</t>
  </si>
  <si>
    <t>Mendocino-CA80</t>
  </si>
  <si>
    <t>Merced-CA80</t>
  </si>
  <si>
    <t>Modoc-CA80</t>
  </si>
  <si>
    <t>Mono-CA80</t>
  </si>
  <si>
    <t>Monterey-CA80</t>
  </si>
  <si>
    <t>Napa-CA80</t>
  </si>
  <si>
    <t>Nevada-CA80</t>
  </si>
  <si>
    <t>Orange-CA80</t>
  </si>
  <si>
    <t>Placer-CA80</t>
  </si>
  <si>
    <t>Plumas-CA80</t>
  </si>
  <si>
    <t>Riverside-CA80</t>
  </si>
  <si>
    <t>Sacramento-CA80</t>
  </si>
  <si>
    <t>San Benito-CA80</t>
  </si>
  <si>
    <t>San Bernardino-CA80</t>
  </si>
  <si>
    <t>San Diego-CA80</t>
  </si>
  <si>
    <t>San Francisco-CA80</t>
  </si>
  <si>
    <t>San Joaquin-CA80</t>
  </si>
  <si>
    <t>San Luis Obispo-CA80</t>
  </si>
  <si>
    <t>San Mateo-CA80</t>
  </si>
  <si>
    <t>Santa Barbara-CA80</t>
  </si>
  <si>
    <t>Santa Clara-CA80</t>
  </si>
  <si>
    <t>Santa Cruz-CA80</t>
  </si>
  <si>
    <t>Shasta-CA80</t>
  </si>
  <si>
    <t>Sierra-CA80</t>
  </si>
  <si>
    <t>Siskiyou-CA80</t>
  </si>
  <si>
    <t>Solano-CA80</t>
  </si>
  <si>
    <t>Sonoma-CA80</t>
  </si>
  <si>
    <t>Stanislaus-CA80</t>
  </si>
  <si>
    <t>Sutter-CA80</t>
  </si>
  <si>
    <t>Tehama-CA80</t>
  </si>
  <si>
    <t>Trinity-CA80</t>
  </si>
  <si>
    <t>Tulare-CA80</t>
  </si>
  <si>
    <t>Tuolumne-CA80</t>
  </si>
  <si>
    <t>Ventura-CA80</t>
  </si>
  <si>
    <t>Yolo-CA80</t>
  </si>
  <si>
    <t>Yuba-CA80</t>
  </si>
  <si>
    <t>Adams-CO80</t>
  </si>
  <si>
    <t>Alamosa-CO80</t>
  </si>
  <si>
    <t>Arapahoe-CO80</t>
  </si>
  <si>
    <t>Archuleta-CO80</t>
  </si>
  <si>
    <t>Baca-CO80</t>
  </si>
  <si>
    <t>Bent-CO80</t>
  </si>
  <si>
    <t>Boulder-CO80</t>
  </si>
  <si>
    <t>Broomfield-CO80</t>
  </si>
  <si>
    <t>Chaffee-CO80</t>
  </si>
  <si>
    <t>Cheyenne-CO80</t>
  </si>
  <si>
    <t>Clear Creek-CO80</t>
  </si>
  <si>
    <t>Conejos-CO80</t>
  </si>
  <si>
    <t>Costilla-CO80</t>
  </si>
  <si>
    <t>Crowley-CO80</t>
  </si>
  <si>
    <t>Custer-CO80</t>
  </si>
  <si>
    <t>Delta-CO80</t>
  </si>
  <si>
    <t>Denver-CO80</t>
  </si>
  <si>
    <t>Dolores-CO80</t>
  </si>
  <si>
    <t>Douglas-CO80</t>
  </si>
  <si>
    <t>Eagle-CO80</t>
  </si>
  <si>
    <t>Elbert-CO80</t>
  </si>
  <si>
    <t>El Paso-CO80</t>
  </si>
  <si>
    <t>Fremont-CO80</t>
  </si>
  <si>
    <t>Garfield-CO80</t>
  </si>
  <si>
    <t>Gilpin-CO80</t>
  </si>
  <si>
    <t>Grand-CO80</t>
  </si>
  <si>
    <t>Gunnison-CO80</t>
  </si>
  <si>
    <t>Hinsdale-CO80</t>
  </si>
  <si>
    <t>Huerfano-CO80</t>
  </si>
  <si>
    <t>Jackson-CO80</t>
  </si>
  <si>
    <t>Jefferson-CO80</t>
  </si>
  <si>
    <t>Kiowa-CO80</t>
  </si>
  <si>
    <t>Kit Carson-CO80</t>
  </si>
  <si>
    <t>Lake-CO80</t>
  </si>
  <si>
    <t>La Plata-CO80</t>
  </si>
  <si>
    <t>Larimer-CO80</t>
  </si>
  <si>
    <t>Las Animas-CO80</t>
  </si>
  <si>
    <t>Lincoln-CO80</t>
  </si>
  <si>
    <t>Logan-CO80</t>
  </si>
  <si>
    <t>Mesa-CO80</t>
  </si>
  <si>
    <t>Mineral-CO80</t>
  </si>
  <si>
    <t>Moffat-CO80</t>
  </si>
  <si>
    <t>Montezuma-CO80</t>
  </si>
  <si>
    <t>Montrose-CO80</t>
  </si>
  <si>
    <t>Morgan-CO80</t>
  </si>
  <si>
    <t>Otero-CO80</t>
  </si>
  <si>
    <t>Ouray-CO80</t>
  </si>
  <si>
    <t>Park-CO80</t>
  </si>
  <si>
    <t>Phillips-CO80</t>
  </si>
  <si>
    <t>Pitkin-CO80</t>
  </si>
  <si>
    <t>Prowers-CO80</t>
  </si>
  <si>
    <t>Pueblo-CO80</t>
  </si>
  <si>
    <t>Rio Blanco-CO80</t>
  </si>
  <si>
    <t>Rio Grande-CO80</t>
  </si>
  <si>
    <t>Routt-CO80</t>
  </si>
  <si>
    <t>Saguache-CO80</t>
  </si>
  <si>
    <t>San Juan-CO80</t>
  </si>
  <si>
    <t>San Miguel-CO80</t>
  </si>
  <si>
    <t>Sedgwick-CO80</t>
  </si>
  <si>
    <t>Summit-CO80</t>
  </si>
  <si>
    <t>Teller-CO80</t>
  </si>
  <si>
    <t>Washington-CO80</t>
  </si>
  <si>
    <t>Weld-CO80</t>
  </si>
  <si>
    <t>Yuma-CO80</t>
  </si>
  <si>
    <t>Fairfield-Bethel town-CT80</t>
  </si>
  <si>
    <t>Fairfield-Bridgeport town-CT80</t>
  </si>
  <si>
    <t>Fairfield-Brookfield town-CT80</t>
  </si>
  <si>
    <t>Fairfield-Danbury town-CT80</t>
  </si>
  <si>
    <t>Fairfield-Darien town-CT80</t>
  </si>
  <si>
    <t>Fairfield-Easton town-CT80</t>
  </si>
  <si>
    <t>Fairfield-Fairfield town-CT80</t>
  </si>
  <si>
    <t>Fairfield-Greenwich town-CT80</t>
  </si>
  <si>
    <t>Fairfield-Monroe town-CT80</t>
  </si>
  <si>
    <t>Fairfield-New Canaan town-CT80</t>
  </si>
  <si>
    <t>Fairfield-New Fairfield town-CT80</t>
  </si>
  <si>
    <t>Fairfield-Newtown town-CT80</t>
  </si>
  <si>
    <t>Fairfield-Norwalk town-CT80</t>
  </si>
  <si>
    <t>Fairfield-Redding town-CT80</t>
  </si>
  <si>
    <t>Fairfield-Ridgefield town-CT80</t>
  </si>
  <si>
    <t>Fairfield-Shelton town-CT80</t>
  </si>
  <si>
    <t>Fairfield-Sherman town-CT80</t>
  </si>
  <si>
    <t>Fairfield-Stamford town-CT80</t>
  </si>
  <si>
    <t>Fairfield-Stratford town-CT80</t>
  </si>
  <si>
    <t>Fairfield-Trumbull town-CT80</t>
  </si>
  <si>
    <t>Fairfield-Weston town-CT80</t>
  </si>
  <si>
    <t>Fairfield-Westport town-CT80</t>
  </si>
  <si>
    <t>Fairfield-Wilton town-CT80</t>
  </si>
  <si>
    <t>Hartford-Avon town-CT80</t>
  </si>
  <si>
    <t>Hartford-Berlin town-CT80</t>
  </si>
  <si>
    <t>Hartford-Bloomfield town-CT80</t>
  </si>
  <si>
    <t>Hartford-Bristol town-CT80</t>
  </si>
  <si>
    <t>Hartford-Burlington town-CT80</t>
  </si>
  <si>
    <t>Hartford-Canton town-CT80</t>
  </si>
  <si>
    <t>Hartford-East Granby town-CT80</t>
  </si>
  <si>
    <t>Hartford-East Hartford town-CT80</t>
  </si>
  <si>
    <t>Hartford-East Windsor town-CT80</t>
  </si>
  <si>
    <t>Hartford-Enfield town-CT80</t>
  </si>
  <si>
    <t>Hartford-Farmington town-CT80</t>
  </si>
  <si>
    <t>Hartford-Glastonbury town-CT80</t>
  </si>
  <si>
    <t>Hartford-Granby town-CT80</t>
  </si>
  <si>
    <t>Hartford-Hartford town-CT80</t>
  </si>
  <si>
    <t>Hartford-Hartland town-CT80</t>
  </si>
  <si>
    <t>Hartford-Manchester town-CT80</t>
  </si>
  <si>
    <t>Hartford-Marlborough town-CT80</t>
  </si>
  <si>
    <t>Hartford-New Britain town-CT80</t>
  </si>
  <si>
    <t>Hartford-Newington town-CT80</t>
  </si>
  <si>
    <t>Hartford-Plainville town-CT80</t>
  </si>
  <si>
    <t>Hartford-Rocky Hill town-CT80</t>
  </si>
  <si>
    <t>Hartford-Simsbury town-CT80</t>
  </si>
  <si>
    <t>Hartford-South Windsor town-CT80</t>
  </si>
  <si>
    <t>Hartford-Southington town-CT80</t>
  </si>
  <si>
    <t>Hartford-Suffield town-CT80</t>
  </si>
  <si>
    <t>Hartford-West Hartford town-CT80</t>
  </si>
  <si>
    <t>Hartford-Wethersfield town-CT80</t>
  </si>
  <si>
    <t>Hartford-Windsor Locks town-CT80</t>
  </si>
  <si>
    <t>Hartford-Windsor town-CT80</t>
  </si>
  <si>
    <t>Litchfield-Barkhamsted town-CT80</t>
  </si>
  <si>
    <t>Litchfield-Bethlehem town-CT80</t>
  </si>
  <si>
    <t>Litchfield-Bridgewater town-CT80</t>
  </si>
  <si>
    <t>Litchfield-Canaan town-CT80</t>
  </si>
  <si>
    <t>Litchfield-Colebrook town-CT80</t>
  </si>
  <si>
    <t>Litchfield-Cornwall town-CT80</t>
  </si>
  <si>
    <t>Litchfield-Goshen town-CT80</t>
  </si>
  <si>
    <t>Litchfield-Harwinton town-CT80</t>
  </si>
  <si>
    <t>Litchfield-Kent town-CT80</t>
  </si>
  <si>
    <t>Litchfield-Litchfield town-CT80</t>
  </si>
  <si>
    <t>Litchfield-Morris town-CT80</t>
  </si>
  <si>
    <t>Litchfield-New Hartford town-CT80</t>
  </si>
  <si>
    <t>Litchfield-New Milford town-CT80</t>
  </si>
  <si>
    <t>Litchfield-Norfolk town-CT80</t>
  </si>
  <si>
    <t>Litchfield-North Canaan town-CT80</t>
  </si>
  <si>
    <t>Litchfield-Plymouth town-CT80</t>
  </si>
  <si>
    <t>Litchfield-Roxbury town-CT80</t>
  </si>
  <si>
    <t>Litchfield-Salisbury town-CT80</t>
  </si>
  <si>
    <t>Litchfield-Sharon town-CT80</t>
  </si>
  <si>
    <t>Litchfield-Thomaston town-CT80</t>
  </si>
  <si>
    <t>Litchfield-Torrington town-CT80</t>
  </si>
  <si>
    <t>Litchfield-Warren town-CT80</t>
  </si>
  <si>
    <t>Litchfield-Washington town-CT80</t>
  </si>
  <si>
    <t>Litchfield-Watertown town-CT80</t>
  </si>
  <si>
    <t>Litchfield-Winchester town-CT80</t>
  </si>
  <si>
    <t>Litchfield-Woodbury town-CT80</t>
  </si>
  <si>
    <t>Middlesex-Chester town-CT80</t>
  </si>
  <si>
    <t>Middlesex-Clinton town-CT80</t>
  </si>
  <si>
    <t>Middlesex-Cromwell town-CT80</t>
  </si>
  <si>
    <t>Middlesex-Deep River town-CT80</t>
  </si>
  <si>
    <t>Middlesex-Durham town-CT80</t>
  </si>
  <si>
    <t>Middlesex-East Haddam town-CT80</t>
  </si>
  <si>
    <t>Middlesex-East Hampton town-CT80</t>
  </si>
  <si>
    <t>Middlesex-Essex town-CT80</t>
  </si>
  <si>
    <t>Middlesex-Haddam town-CT80</t>
  </si>
  <si>
    <t>Middlesex-Killingworth town-CT80</t>
  </si>
  <si>
    <t>Middlesex-Middlefield town-CT80</t>
  </si>
  <si>
    <t>Middlesex-Middletown town-CT80</t>
  </si>
  <si>
    <t>Middlesex-Old Saybrook town-CT80</t>
  </si>
  <si>
    <t>Middlesex-Portland town-CT80</t>
  </si>
  <si>
    <t>Middlesex-Westbrook town-CT80</t>
  </si>
  <si>
    <t>New Haven-Ansonia town-CT80</t>
  </si>
  <si>
    <t>New Haven-Beacon Falls town-CT80</t>
  </si>
  <si>
    <t>New Haven-Bethany town-CT80</t>
  </si>
  <si>
    <t>New Haven-Branford town-CT80</t>
  </si>
  <si>
    <t>New Haven-Cheshire town-CT80</t>
  </si>
  <si>
    <t>New Haven-Derby town-CT80</t>
  </si>
  <si>
    <t>New Haven-East Haven town-CT80</t>
  </si>
  <si>
    <t>New Haven-Guilford town-CT80</t>
  </si>
  <si>
    <t>New Haven-Hamden town-CT80</t>
  </si>
  <si>
    <t>New Haven-Madison town-CT80</t>
  </si>
  <si>
    <t>New Haven-Meriden town-CT80</t>
  </si>
  <si>
    <t>New Haven-Middlebury town-CT80</t>
  </si>
  <si>
    <t>New Haven-Milford town-CT80</t>
  </si>
  <si>
    <t>New Haven-Naugatuck town-CT80</t>
  </si>
  <si>
    <t>New Haven-New Haven town-CT80</t>
  </si>
  <si>
    <t>New Haven-North Branford town-CT80</t>
  </si>
  <si>
    <t>New Haven-North Haven town-CT80</t>
  </si>
  <si>
    <t>New Haven-Orange town-CT80</t>
  </si>
  <si>
    <t>New Haven-Oxford town-CT80</t>
  </si>
  <si>
    <t>New Haven-Prospect town-CT80</t>
  </si>
  <si>
    <t>New Haven-Seymour town-CT80</t>
  </si>
  <si>
    <t>New Haven-Southbury town-CT80</t>
  </si>
  <si>
    <t>New Haven-Wallingford town-CT80</t>
  </si>
  <si>
    <t>New Haven-Waterbury town-CT80</t>
  </si>
  <si>
    <t>New Haven-West Haven town-CT80</t>
  </si>
  <si>
    <t>New Haven-Wolcott town-CT80</t>
  </si>
  <si>
    <t>New Haven-Woodbridge town-CT80</t>
  </si>
  <si>
    <t>New London-Bozrah town-CT80</t>
  </si>
  <si>
    <t>New London-Colchester town-CT80</t>
  </si>
  <si>
    <t>New London-East Lyme town-CT80</t>
  </si>
  <si>
    <t>New London-Franklin town-CT80</t>
  </si>
  <si>
    <t>New London-Griswold town-CT80</t>
  </si>
  <si>
    <t>New London-Groton town-CT80</t>
  </si>
  <si>
    <t>New London-Lebanon town-CT80</t>
  </si>
  <si>
    <t>New London-Ledyard town-CT80</t>
  </si>
  <si>
    <t>New London-Lisbon town-CT80</t>
  </si>
  <si>
    <t>New London-Lyme town-CT80</t>
  </si>
  <si>
    <t>New London-Montville town-CT80</t>
  </si>
  <si>
    <t>New London-New London town-CT80</t>
  </si>
  <si>
    <t>New London-North Stonington town-CT80</t>
  </si>
  <si>
    <t>New London-Norwich town-CT80</t>
  </si>
  <si>
    <t>New London-Old Lyme town-CT80</t>
  </si>
  <si>
    <t>New London-Preston town-CT80</t>
  </si>
  <si>
    <t>New London-Salem town-CT80</t>
  </si>
  <si>
    <t>New London-Sprague town-CT80</t>
  </si>
  <si>
    <t>New London-Stonington town-CT80</t>
  </si>
  <si>
    <t>New London-Voluntown town-CT80</t>
  </si>
  <si>
    <t>New London-Waterford town-CT80</t>
  </si>
  <si>
    <t>Tolland-Andover town-CT80</t>
  </si>
  <si>
    <t>Tolland-Bolton town-CT80</t>
  </si>
  <si>
    <t>Tolland-Columbia town-CT80</t>
  </si>
  <si>
    <t>Tolland-Coventry town-CT80</t>
  </si>
  <si>
    <t>Tolland-Ellington town-CT80</t>
  </si>
  <si>
    <t>Tolland-Hebron town-CT80</t>
  </si>
  <si>
    <t>Tolland-Mansfield town-CT80</t>
  </si>
  <si>
    <t>Tolland-Somers town-CT80</t>
  </si>
  <si>
    <t>Tolland-Stafford town-CT80</t>
  </si>
  <si>
    <t>Tolland-Tolland town-CT80</t>
  </si>
  <si>
    <t>Tolland-Union town-CT80</t>
  </si>
  <si>
    <t>Tolland-Vernon town-CT80</t>
  </si>
  <si>
    <t>Tolland-Willington town-CT80</t>
  </si>
  <si>
    <t>Windham-Ashford town-CT80</t>
  </si>
  <si>
    <t>Windham-Brooklyn town-CT80</t>
  </si>
  <si>
    <t>Windham-Canterbury town-CT80</t>
  </si>
  <si>
    <t>Windham-Chaplin town-CT80</t>
  </si>
  <si>
    <t>Windham-Eastford town-CT80</t>
  </si>
  <si>
    <t>Windham-Hampton town-CT80</t>
  </si>
  <si>
    <t>Windham-Killingly town-CT80</t>
  </si>
  <si>
    <t>Windham-Plainfield town-CT80</t>
  </si>
  <si>
    <t>Windham-Pomfret town-CT80</t>
  </si>
  <si>
    <t>Windham-Putnam town-CT80</t>
  </si>
  <si>
    <t>Windham-Scotland town-CT80</t>
  </si>
  <si>
    <t>Windham-Sterling town-CT80</t>
  </si>
  <si>
    <t>Windham-Thompson town-CT80</t>
  </si>
  <si>
    <t>Windham-Windham town-CT80</t>
  </si>
  <si>
    <t>Windham-Woodstock town-CT80</t>
  </si>
  <si>
    <t>Kent-DE80</t>
  </si>
  <si>
    <t>New Castle-DE80</t>
  </si>
  <si>
    <t>Sussex-DE80</t>
  </si>
  <si>
    <t>District of Columbia-DC80</t>
  </si>
  <si>
    <t>Alachua-FL80</t>
  </si>
  <si>
    <t>Baker-FL80</t>
  </si>
  <si>
    <t>Bay-FL80</t>
  </si>
  <si>
    <t>Bradford-FL80</t>
  </si>
  <si>
    <t>Brevard-FL80</t>
  </si>
  <si>
    <t>Broward-FL80</t>
  </si>
  <si>
    <t>Calhoun-FL80</t>
  </si>
  <si>
    <t>Charlotte-FL80</t>
  </si>
  <si>
    <t>Citrus-FL80</t>
  </si>
  <si>
    <t>Clay-FL80</t>
  </si>
  <si>
    <t>Collier-FL80</t>
  </si>
  <si>
    <t>Columbia-FL80</t>
  </si>
  <si>
    <t>DeSoto-FL80</t>
  </si>
  <si>
    <t>Dixie-FL80</t>
  </si>
  <si>
    <t>Duval-FL80</t>
  </si>
  <si>
    <t>Escambia-FL80</t>
  </si>
  <si>
    <t>Flagler-FL80</t>
  </si>
  <si>
    <t>Franklin-FL80</t>
  </si>
  <si>
    <t>Gadsden-FL80</t>
  </si>
  <si>
    <t>Gilchrist-FL80</t>
  </si>
  <si>
    <t>Glades-FL80</t>
  </si>
  <si>
    <t>Gulf-FL80</t>
  </si>
  <si>
    <t>Hamilton-FL80</t>
  </si>
  <si>
    <t>Hardee-FL80</t>
  </si>
  <si>
    <t>Hendry-FL80</t>
  </si>
  <si>
    <t>Hernando-FL80</t>
  </si>
  <si>
    <t>Highlands-FL80</t>
  </si>
  <si>
    <t>Hillsborough-FL80</t>
  </si>
  <si>
    <t>Holmes-FL80</t>
  </si>
  <si>
    <t>Indian River-FL80</t>
  </si>
  <si>
    <t>Jackson-FL80</t>
  </si>
  <si>
    <t>Jefferson-FL80</t>
  </si>
  <si>
    <t>Lafayette-FL80</t>
  </si>
  <si>
    <t>Lake-FL80</t>
  </si>
  <si>
    <t>Lee-FL80</t>
  </si>
  <si>
    <t>Leon-FL80</t>
  </si>
  <si>
    <t>Levy-FL80</t>
  </si>
  <si>
    <t>Liberty-FL80</t>
  </si>
  <si>
    <t>Madison-FL80</t>
  </si>
  <si>
    <t>Manatee-FL80</t>
  </si>
  <si>
    <t>Marion-FL80</t>
  </si>
  <si>
    <t>Martin-FL80</t>
  </si>
  <si>
    <t>Miami-Dade-FL80</t>
  </si>
  <si>
    <t>Monroe-FL80</t>
  </si>
  <si>
    <t>Nassau-FL80</t>
  </si>
  <si>
    <t>Okaloosa-FL80</t>
  </si>
  <si>
    <t>Okeechobee-FL80</t>
  </si>
  <si>
    <t>Orange-FL80</t>
  </si>
  <si>
    <t>Osceola-FL80</t>
  </si>
  <si>
    <t>Palm Beach-FL80</t>
  </si>
  <si>
    <t>Pasco-FL80</t>
  </si>
  <si>
    <t>Pinellas-FL80</t>
  </si>
  <si>
    <t>Polk-FL80</t>
  </si>
  <si>
    <t>Putnam-FL80</t>
  </si>
  <si>
    <t>St. Johns-FL80</t>
  </si>
  <si>
    <t>St. Lucie-FL80</t>
  </si>
  <si>
    <t>Santa Rosa-FL80</t>
  </si>
  <si>
    <t>Sarasota-FL80</t>
  </si>
  <si>
    <t>Seminole-FL80</t>
  </si>
  <si>
    <t>Sumter-FL80</t>
  </si>
  <si>
    <t>Suwannee-FL80</t>
  </si>
  <si>
    <t>Taylor-FL80</t>
  </si>
  <si>
    <t>Union-FL80</t>
  </si>
  <si>
    <t>Volusia-FL80</t>
  </si>
  <si>
    <t>Wakulla-FL80</t>
  </si>
  <si>
    <t>Walton-FL80</t>
  </si>
  <si>
    <t>Washington-FL80</t>
  </si>
  <si>
    <t>Appling-GA80</t>
  </si>
  <si>
    <t>Atkinson-GA80</t>
  </si>
  <si>
    <t>Bacon-GA80</t>
  </si>
  <si>
    <t>Baker-GA80</t>
  </si>
  <si>
    <t>Baldwin-GA80</t>
  </si>
  <si>
    <t>Banks-GA80</t>
  </si>
  <si>
    <t>Barrow-GA80</t>
  </si>
  <si>
    <t>Bartow-GA80</t>
  </si>
  <si>
    <t>Ben Hill-GA80</t>
  </si>
  <si>
    <t>Berrien-GA80</t>
  </si>
  <si>
    <t>Bibb-GA80</t>
  </si>
  <si>
    <t>Bleckley-GA80</t>
  </si>
  <si>
    <t>Brantley-GA80</t>
  </si>
  <si>
    <t>Brooks-GA80</t>
  </si>
  <si>
    <t>Bryan-GA80</t>
  </si>
  <si>
    <t>Bulloch-GA80</t>
  </si>
  <si>
    <t>Burke-GA80</t>
  </si>
  <si>
    <t>Butts-GA80</t>
  </si>
  <si>
    <t>Calhoun-GA80</t>
  </si>
  <si>
    <t>Camden-GA80</t>
  </si>
  <si>
    <t>Candler-GA80</t>
  </si>
  <si>
    <t>Carroll-GA80</t>
  </si>
  <si>
    <t>Catoosa-GA80</t>
  </si>
  <si>
    <t>Charlton-GA80</t>
  </si>
  <si>
    <t>Chatham-GA80</t>
  </si>
  <si>
    <t>Chattahoochee-GA80</t>
  </si>
  <si>
    <t>Chattooga-GA80</t>
  </si>
  <si>
    <t>Cherokee-GA80</t>
  </si>
  <si>
    <t>Clarke-GA80</t>
  </si>
  <si>
    <t>Clay-GA80</t>
  </si>
  <si>
    <t>Clayton-GA80</t>
  </si>
  <si>
    <t>Clinch-GA80</t>
  </si>
  <si>
    <t>Cobb-GA80</t>
  </si>
  <si>
    <t>Coffee-GA80</t>
  </si>
  <si>
    <t>Colquitt-GA80</t>
  </si>
  <si>
    <t>Columbia-GA80</t>
  </si>
  <si>
    <t>Cook-GA80</t>
  </si>
  <si>
    <t>Coweta-GA80</t>
  </si>
  <si>
    <t>Crawford-GA80</t>
  </si>
  <si>
    <t>Crisp-GA80</t>
  </si>
  <si>
    <t>Dade-GA80</t>
  </si>
  <si>
    <t>Dawson-GA80</t>
  </si>
  <si>
    <t>Decatur-GA80</t>
  </si>
  <si>
    <t>DeKalb-GA80</t>
  </si>
  <si>
    <t>Dodge-GA80</t>
  </si>
  <si>
    <t>Dooly-GA80</t>
  </si>
  <si>
    <t>Dougherty-GA80</t>
  </si>
  <si>
    <t>Douglas-GA80</t>
  </si>
  <si>
    <t>Early-GA80</t>
  </si>
  <si>
    <t>Echols-GA80</t>
  </si>
  <si>
    <t>Effingham-GA80</t>
  </si>
  <si>
    <t>Elbert-GA80</t>
  </si>
  <si>
    <t>Emanuel-GA80</t>
  </si>
  <si>
    <t>Evans-GA80</t>
  </si>
  <si>
    <t>Fannin-GA80</t>
  </si>
  <si>
    <t>Fayette-GA80</t>
  </si>
  <si>
    <t>Floyd-GA80</t>
  </si>
  <si>
    <t>Forsyth-GA80</t>
  </si>
  <si>
    <t>Franklin-GA80</t>
  </si>
  <si>
    <t>Fulton-GA80</t>
  </si>
  <si>
    <t>Gilmer-GA80</t>
  </si>
  <si>
    <t>Glascock-GA80</t>
  </si>
  <si>
    <t>Glynn-GA80</t>
  </si>
  <si>
    <t>Gordon-GA80</t>
  </si>
  <si>
    <t>Grady-GA80</t>
  </si>
  <si>
    <t>Greene-GA80</t>
  </si>
  <si>
    <t>Gwinnett-GA80</t>
  </si>
  <si>
    <t>Habersham-GA80</t>
  </si>
  <si>
    <t>Hall-GA80</t>
  </si>
  <si>
    <t>Hancock-GA80</t>
  </si>
  <si>
    <t>Haralson-GA80</t>
  </si>
  <si>
    <t>Harris-GA80</t>
  </si>
  <si>
    <t>Hart-GA80</t>
  </si>
  <si>
    <t>Heard-GA80</t>
  </si>
  <si>
    <t>Henry-GA80</t>
  </si>
  <si>
    <t>Houston-GA80</t>
  </si>
  <si>
    <t>Irwin-GA80</t>
  </si>
  <si>
    <t>Jackson-GA80</t>
  </si>
  <si>
    <t>Jasper-GA80</t>
  </si>
  <si>
    <t>Jeff Davis-GA80</t>
  </si>
  <si>
    <t>Jefferson-GA80</t>
  </si>
  <si>
    <t>Jenkins-GA80</t>
  </si>
  <si>
    <t>Johnson-GA80</t>
  </si>
  <si>
    <t>Jones-GA80</t>
  </si>
  <si>
    <t>Lamar-GA80</t>
  </si>
  <si>
    <t>Lanier-GA80</t>
  </si>
  <si>
    <t>Laurens-GA80</t>
  </si>
  <si>
    <t>Lee-GA80</t>
  </si>
  <si>
    <t>Liberty-GA80</t>
  </si>
  <si>
    <t>Lincoln-GA80</t>
  </si>
  <si>
    <t>Long-GA80</t>
  </si>
  <si>
    <t>Lowndes-GA80</t>
  </si>
  <si>
    <t>Lumpkin-GA80</t>
  </si>
  <si>
    <t>McDuffie-GA80</t>
  </si>
  <si>
    <t>McIntosh-GA80</t>
  </si>
  <si>
    <t>Macon-GA80</t>
  </si>
  <si>
    <t>Madison-GA80</t>
  </si>
  <si>
    <t>Marion-GA80</t>
  </si>
  <si>
    <t>Meriwether-GA80</t>
  </si>
  <si>
    <t>Miller-GA80</t>
  </si>
  <si>
    <t>Mitchell-GA80</t>
  </si>
  <si>
    <t>Monroe-GA80</t>
  </si>
  <si>
    <t>Montgomery-GA80</t>
  </si>
  <si>
    <t>Morgan-GA80</t>
  </si>
  <si>
    <t>Murray-GA80</t>
  </si>
  <si>
    <t>Muscogee-GA80</t>
  </si>
  <si>
    <t>Newton-GA80</t>
  </si>
  <si>
    <t>Oconee-GA80</t>
  </si>
  <si>
    <t>Oglethorpe-GA80</t>
  </si>
  <si>
    <t>Paulding-GA80</t>
  </si>
  <si>
    <t>Peach-GA80</t>
  </si>
  <si>
    <t>Pickens-GA80</t>
  </si>
  <si>
    <t>Pierce-GA80</t>
  </si>
  <si>
    <t>Pike-GA80</t>
  </si>
  <si>
    <t>Polk-GA80</t>
  </si>
  <si>
    <t>Pulaski-GA80</t>
  </si>
  <si>
    <t>Putnam-GA80</t>
  </si>
  <si>
    <t>Quitman-GA80</t>
  </si>
  <si>
    <t>Rabun-GA80</t>
  </si>
  <si>
    <t>Randolph-GA80</t>
  </si>
  <si>
    <t>Richmond-GA80</t>
  </si>
  <si>
    <t>Rockdale-GA80</t>
  </si>
  <si>
    <t>Schley-GA80</t>
  </si>
  <si>
    <t>Screven-GA80</t>
  </si>
  <si>
    <t>Seminole-GA80</t>
  </si>
  <si>
    <t>Spalding-GA80</t>
  </si>
  <si>
    <t>Stephens-GA80</t>
  </si>
  <si>
    <t>Stewart-GA80</t>
  </si>
  <si>
    <t>Sumter-GA80</t>
  </si>
  <si>
    <t>Talbot-GA80</t>
  </si>
  <si>
    <t>Taliaferro-GA80</t>
  </si>
  <si>
    <t>Tattnall-GA80</t>
  </si>
  <si>
    <t>Taylor-GA80</t>
  </si>
  <si>
    <t>Telfair-GA80</t>
  </si>
  <si>
    <t>Terrell-GA80</t>
  </si>
  <si>
    <t>Thomas-GA80</t>
  </si>
  <si>
    <t>Tift-GA80</t>
  </si>
  <si>
    <t>Toombs-GA80</t>
  </si>
  <si>
    <t>Towns-GA80</t>
  </si>
  <si>
    <t>Treutlen-GA80</t>
  </si>
  <si>
    <t>Troup-GA80</t>
  </si>
  <si>
    <t>Turner-GA80</t>
  </si>
  <si>
    <t>Twiggs-GA80</t>
  </si>
  <si>
    <t>Union-GA80</t>
  </si>
  <si>
    <t>Upson-GA80</t>
  </si>
  <si>
    <t>Walker-GA80</t>
  </si>
  <si>
    <t>Walton-GA80</t>
  </si>
  <si>
    <t>Ware-GA80</t>
  </si>
  <si>
    <t>Warren-GA80</t>
  </si>
  <si>
    <t>Washington-GA80</t>
  </si>
  <si>
    <t>Wayne-GA80</t>
  </si>
  <si>
    <t>Webster-GA80</t>
  </si>
  <si>
    <t>Wheeler-GA80</t>
  </si>
  <si>
    <t>White-GA80</t>
  </si>
  <si>
    <t>Whitfield-GA80</t>
  </si>
  <si>
    <t>Wilcox-GA80</t>
  </si>
  <si>
    <t>Wilkes-GA80</t>
  </si>
  <si>
    <t>Wilkinson-GA80</t>
  </si>
  <si>
    <t>Worth-GA80</t>
  </si>
  <si>
    <t>Hawaii-HI80</t>
  </si>
  <si>
    <t>Honolulu-HI80</t>
  </si>
  <si>
    <t>Kalawao-HI80</t>
  </si>
  <si>
    <t>Kauai-HI80</t>
  </si>
  <si>
    <t>Maui-HI80</t>
  </si>
  <si>
    <t>Ada-ID80</t>
  </si>
  <si>
    <t>Adams-ID80</t>
  </si>
  <si>
    <t>Bannock-ID80</t>
  </si>
  <si>
    <t>Bear Lake-ID80</t>
  </si>
  <si>
    <t>Benewah-ID80</t>
  </si>
  <si>
    <t>Bingham-ID80</t>
  </si>
  <si>
    <t>Blaine-ID80</t>
  </si>
  <si>
    <t>Boise-ID80</t>
  </si>
  <si>
    <t>Bonner-ID80</t>
  </si>
  <si>
    <t>Bonneville-ID80</t>
  </si>
  <si>
    <t>Boundary-ID80</t>
  </si>
  <si>
    <t>Butte-ID80</t>
  </si>
  <si>
    <t>Camas-ID80</t>
  </si>
  <si>
    <t>Canyon-ID80</t>
  </si>
  <si>
    <t>Caribou-ID80</t>
  </si>
  <si>
    <t>Cassia-ID80</t>
  </si>
  <si>
    <t>Clark-ID80</t>
  </si>
  <si>
    <t>Clearwater-ID80</t>
  </si>
  <si>
    <t>Custer-ID80</t>
  </si>
  <si>
    <t>Elmore-ID80</t>
  </si>
  <si>
    <t>Franklin-ID80</t>
  </si>
  <si>
    <t>Fremont-ID80</t>
  </si>
  <si>
    <t>Gem-ID80</t>
  </si>
  <si>
    <t>Gooding-ID80</t>
  </si>
  <si>
    <t>Idaho-ID80</t>
  </si>
  <si>
    <t>Jefferson-ID80</t>
  </si>
  <si>
    <t>Jerome-ID80</t>
  </si>
  <si>
    <t>Kootenai-ID80</t>
  </si>
  <si>
    <t>Latah-ID80</t>
  </si>
  <si>
    <t>Lemhi-ID80</t>
  </si>
  <si>
    <t>Lewis-ID80</t>
  </si>
  <si>
    <t>Lincoln-ID80</t>
  </si>
  <si>
    <t>Madison-ID80</t>
  </si>
  <si>
    <t>Minidoka-ID80</t>
  </si>
  <si>
    <t>Nez Perce-ID80</t>
  </si>
  <si>
    <t>Oneida-ID80</t>
  </si>
  <si>
    <t>Owyhee-ID80</t>
  </si>
  <si>
    <t>Payette-ID80</t>
  </si>
  <si>
    <t>Power-ID80</t>
  </si>
  <si>
    <t>Shoshone-ID80</t>
  </si>
  <si>
    <t>Teton-ID80</t>
  </si>
  <si>
    <t>Twin Falls-ID80</t>
  </si>
  <si>
    <t>Valley-ID80</t>
  </si>
  <si>
    <t>Washington-ID80</t>
  </si>
  <si>
    <t>Adams-IL80</t>
  </si>
  <si>
    <t>Alexander-IL80</t>
  </si>
  <si>
    <t>Bond-IL80</t>
  </si>
  <si>
    <t>Boone-IL80</t>
  </si>
  <si>
    <t>Brown-IL80</t>
  </si>
  <si>
    <t>Bureau-IL80</t>
  </si>
  <si>
    <t>Calhoun-IL80</t>
  </si>
  <si>
    <t>Carroll-IL80</t>
  </si>
  <si>
    <t>Cass-IL80</t>
  </si>
  <si>
    <t>Champaign-IL80</t>
  </si>
  <si>
    <t>Christian-IL80</t>
  </si>
  <si>
    <t>Clark-IL80</t>
  </si>
  <si>
    <t>Clay-IL80</t>
  </si>
  <si>
    <t>Clinton-IL80</t>
  </si>
  <si>
    <t>Coles-IL80</t>
  </si>
  <si>
    <t>Cook-IL80</t>
  </si>
  <si>
    <t>Crawford-IL80</t>
  </si>
  <si>
    <t>Cumberland-IL80</t>
  </si>
  <si>
    <t>DeKalb-IL80</t>
  </si>
  <si>
    <t>De Witt-IL80</t>
  </si>
  <si>
    <t>Douglas-IL80</t>
  </si>
  <si>
    <t>DuPage-IL80</t>
  </si>
  <si>
    <t>Edgar-IL80</t>
  </si>
  <si>
    <t>Edwards-IL80</t>
  </si>
  <si>
    <t>Effingham-IL80</t>
  </si>
  <si>
    <t>Fayette-IL80</t>
  </si>
  <si>
    <t>Ford-IL80</t>
  </si>
  <si>
    <t>Franklin-IL80</t>
  </si>
  <si>
    <t>Fulton-IL80</t>
  </si>
  <si>
    <t>Gallatin-IL80</t>
  </si>
  <si>
    <t>Greene-IL80</t>
  </si>
  <si>
    <t>Grundy-IL80</t>
  </si>
  <si>
    <t>Hamilton-IL80</t>
  </si>
  <si>
    <t>Hancock-IL80</t>
  </si>
  <si>
    <t>Hardin-IL80</t>
  </si>
  <si>
    <t>Henderson-IL80</t>
  </si>
  <si>
    <t>Henry-IL80</t>
  </si>
  <si>
    <t>Iroquois-IL80</t>
  </si>
  <si>
    <t>Jackson-IL80</t>
  </si>
  <si>
    <t>Jasper-IL80</t>
  </si>
  <si>
    <t>Jefferson-IL80</t>
  </si>
  <si>
    <t>Jersey-IL80</t>
  </si>
  <si>
    <t>Jo Daviess-IL80</t>
  </si>
  <si>
    <t>Johnson-IL80</t>
  </si>
  <si>
    <t>Kane-IL80</t>
  </si>
  <si>
    <t>Kankakee-IL80</t>
  </si>
  <si>
    <t>Kendall-IL80</t>
  </si>
  <si>
    <t>Knox-IL80</t>
  </si>
  <si>
    <t>Lake-IL80</t>
  </si>
  <si>
    <t>La Salle-IL80</t>
  </si>
  <si>
    <t>Lawrence-IL80</t>
  </si>
  <si>
    <t>Lee-IL80</t>
  </si>
  <si>
    <t>Livingston-IL80</t>
  </si>
  <si>
    <t>Logan-IL80</t>
  </si>
  <si>
    <t>McDonough-IL80</t>
  </si>
  <si>
    <t>McHenry-IL80</t>
  </si>
  <si>
    <t>McLean-IL80</t>
  </si>
  <si>
    <t>Macon-IL80</t>
  </si>
  <si>
    <t>Macoupin-IL80</t>
  </si>
  <si>
    <t>Madison-IL80</t>
  </si>
  <si>
    <t>Marion-IL80</t>
  </si>
  <si>
    <t>Marshall-IL80</t>
  </si>
  <si>
    <t>Mason-IL80</t>
  </si>
  <si>
    <t>Massac-IL80</t>
  </si>
  <si>
    <t>Menard-IL80</t>
  </si>
  <si>
    <t>Mercer-IL80</t>
  </si>
  <si>
    <t>Monroe-IL80</t>
  </si>
  <si>
    <t>Montgomery-IL80</t>
  </si>
  <si>
    <t>Morgan-IL80</t>
  </si>
  <si>
    <t>Moultrie-IL80</t>
  </si>
  <si>
    <t>Ogle-IL80</t>
  </si>
  <si>
    <t>Peoria-IL80</t>
  </si>
  <si>
    <t>Perry-IL80</t>
  </si>
  <si>
    <t>Piatt-IL80</t>
  </si>
  <si>
    <t>Pike-IL80</t>
  </si>
  <si>
    <t>Pope-IL80</t>
  </si>
  <si>
    <t>Pulaski-IL80</t>
  </si>
  <si>
    <t>Putnam-IL80</t>
  </si>
  <si>
    <t>Randolph-IL80</t>
  </si>
  <si>
    <t>Richland-IL80</t>
  </si>
  <si>
    <t>Rock Island-IL80</t>
  </si>
  <si>
    <t>St. Clair-IL80</t>
  </si>
  <si>
    <t>Saline-IL80</t>
  </si>
  <si>
    <t>Sangamon-IL80</t>
  </si>
  <si>
    <t>Schuyler-IL80</t>
  </si>
  <si>
    <t>Scott-IL80</t>
  </si>
  <si>
    <t>Shelby-IL80</t>
  </si>
  <si>
    <t>Stark-IL80</t>
  </si>
  <si>
    <t>Stephenson-IL80</t>
  </si>
  <si>
    <t>Tazewell-IL80</t>
  </si>
  <si>
    <t>Union-IL80</t>
  </si>
  <si>
    <t>Vermilion-IL80</t>
  </si>
  <si>
    <t>Wabash-IL80</t>
  </si>
  <si>
    <t>Warren-IL80</t>
  </si>
  <si>
    <t>Washington-IL80</t>
  </si>
  <si>
    <t>Wayne-IL80</t>
  </si>
  <si>
    <t>White-IL80</t>
  </si>
  <si>
    <t>Whiteside-IL80</t>
  </si>
  <si>
    <t>Will-IL80</t>
  </si>
  <si>
    <t>Williamson-IL80</t>
  </si>
  <si>
    <t>Winnebago-IL80</t>
  </si>
  <si>
    <t>Woodford-IL80</t>
  </si>
  <si>
    <t>Adams-IN80</t>
  </si>
  <si>
    <t>Allen-IN80</t>
  </si>
  <si>
    <t>Bartholomew-IN80</t>
  </si>
  <si>
    <t>Benton-IN80</t>
  </si>
  <si>
    <t>Blackford-IN80</t>
  </si>
  <si>
    <t>Boone-IN80</t>
  </si>
  <si>
    <t>Brown-IN80</t>
  </si>
  <si>
    <t>Carroll-IN80</t>
  </si>
  <si>
    <t>Cass-IN80</t>
  </si>
  <si>
    <t>Clark-IN80</t>
  </si>
  <si>
    <t>Clay-IN80</t>
  </si>
  <si>
    <t>Clinton-IN80</t>
  </si>
  <si>
    <t>Crawford-IN80</t>
  </si>
  <si>
    <t>Daviess-IN80</t>
  </si>
  <si>
    <t>Dearborn-IN80</t>
  </si>
  <si>
    <t>Decatur-IN80</t>
  </si>
  <si>
    <t>DeKalb-IN80</t>
  </si>
  <si>
    <t>Delaware-IN80</t>
  </si>
  <si>
    <t>Dubois-IN80</t>
  </si>
  <si>
    <t>Elkhart-IN80</t>
  </si>
  <si>
    <t>Fayette-IN80</t>
  </si>
  <si>
    <t>Floyd-IN80</t>
  </si>
  <si>
    <t>Fountain-IN80</t>
  </si>
  <si>
    <t>Franklin-IN80</t>
  </si>
  <si>
    <t>Fulton-IN80</t>
  </si>
  <si>
    <t>Gibson-IN80</t>
  </si>
  <si>
    <t>Grant-IN80</t>
  </si>
  <si>
    <t>Greene-IN80</t>
  </si>
  <si>
    <t>Hamilton-IN80</t>
  </si>
  <si>
    <t>Hancock-IN80</t>
  </si>
  <si>
    <t>Harrison-IN80</t>
  </si>
  <si>
    <t>Hendricks-IN80</t>
  </si>
  <si>
    <t>Henry-IN80</t>
  </si>
  <si>
    <t>Howard-IN80</t>
  </si>
  <si>
    <t>Huntington-IN80</t>
  </si>
  <si>
    <t>Jackson-IN80</t>
  </si>
  <si>
    <t>Jasper-IN80</t>
  </si>
  <si>
    <t>Jay-IN80</t>
  </si>
  <si>
    <t>Jefferson-IN80</t>
  </si>
  <si>
    <t>Jennings-IN80</t>
  </si>
  <si>
    <t>Johnson-IN80</t>
  </si>
  <si>
    <t>Knox-IN80</t>
  </si>
  <si>
    <t>Kosciusko-IN80</t>
  </si>
  <si>
    <t>LaGrange-IN80</t>
  </si>
  <si>
    <t>Lake-IN80</t>
  </si>
  <si>
    <t>LaPorte-IN80</t>
  </si>
  <si>
    <t>Lawrence-IN80</t>
  </si>
  <si>
    <t>Madison-IN80</t>
  </si>
  <si>
    <t>Marion-IN80</t>
  </si>
  <si>
    <t>Marshall-IN80</t>
  </si>
  <si>
    <t>Martin-IN80</t>
  </si>
  <si>
    <t>Miami-IN80</t>
  </si>
  <si>
    <t>Monroe-IN80</t>
  </si>
  <si>
    <t>Montgomery-IN80</t>
  </si>
  <si>
    <t>Morgan-IN80</t>
  </si>
  <si>
    <t>Newton-IN80</t>
  </si>
  <si>
    <t>Noble-IN80</t>
  </si>
  <si>
    <t>Ohio-IN80</t>
  </si>
  <si>
    <t>Orange-IN80</t>
  </si>
  <si>
    <t>Owen-IN80</t>
  </si>
  <si>
    <t>Parke-IN80</t>
  </si>
  <si>
    <t>Perry-IN80</t>
  </si>
  <si>
    <t>Pike-IN80</t>
  </si>
  <si>
    <t>Porter-IN80</t>
  </si>
  <si>
    <t>Posey-IN80</t>
  </si>
  <si>
    <t>Pulaski-IN80</t>
  </si>
  <si>
    <t>Putnam-IN80</t>
  </si>
  <si>
    <t>Randolph-IN80</t>
  </si>
  <si>
    <t>Ripley-IN80</t>
  </si>
  <si>
    <t>Rush-IN80</t>
  </si>
  <si>
    <t>St. Joseph-IN80</t>
  </si>
  <si>
    <t>Scott-IN80</t>
  </si>
  <si>
    <t>Shelby-IN80</t>
  </si>
  <si>
    <t>Spencer-IN80</t>
  </si>
  <si>
    <t>Starke-IN80</t>
  </si>
  <si>
    <t>Steuben-IN80</t>
  </si>
  <si>
    <t>Sullivan-IN80</t>
  </si>
  <si>
    <t>Switzerland-IN80</t>
  </si>
  <si>
    <t>Tippecanoe-IN80</t>
  </si>
  <si>
    <t>Tipton-IN80</t>
  </si>
  <si>
    <t>Union-IN80</t>
  </si>
  <si>
    <t>Vanderburgh-IN80</t>
  </si>
  <si>
    <t>Vermillion-IN80</t>
  </si>
  <si>
    <t>Vigo-IN80</t>
  </si>
  <si>
    <t>Wabash-IN80</t>
  </si>
  <si>
    <t>Warren-IN80</t>
  </si>
  <si>
    <t>Warrick-IN80</t>
  </si>
  <si>
    <t>Washington-IN80</t>
  </si>
  <si>
    <t>Wayne-IN80</t>
  </si>
  <si>
    <t>Wells-IN80</t>
  </si>
  <si>
    <t>White-IN80</t>
  </si>
  <si>
    <t>Whitley-IN80</t>
  </si>
  <si>
    <t>Adair-IA80</t>
  </si>
  <si>
    <t>Adams-IA80</t>
  </si>
  <si>
    <t>Allamakee-IA80</t>
  </si>
  <si>
    <t>Appanoose-IA80</t>
  </si>
  <si>
    <t>Audubon-IA80</t>
  </si>
  <si>
    <t>Benton-IA80</t>
  </si>
  <si>
    <t>Black Hawk-IA80</t>
  </si>
  <si>
    <t>Boone-IA80</t>
  </si>
  <si>
    <t>Bremer-IA80</t>
  </si>
  <si>
    <t>Buchanan-IA80</t>
  </si>
  <si>
    <t>Buena Vista-IA80</t>
  </si>
  <si>
    <t>Butler-IA80</t>
  </si>
  <si>
    <t>Calhoun-IA80</t>
  </si>
  <si>
    <t>Carroll-IA80</t>
  </si>
  <si>
    <t>Cass-IA80</t>
  </si>
  <si>
    <t>Cedar-IA80</t>
  </si>
  <si>
    <t>Cerro Gordo-IA80</t>
  </si>
  <si>
    <t>Cherokee-IA80</t>
  </si>
  <si>
    <t>Chickasaw-IA80</t>
  </si>
  <si>
    <t>Clarke-IA80</t>
  </si>
  <si>
    <t>Clay-IA80</t>
  </si>
  <si>
    <t>Clayton-IA80</t>
  </si>
  <si>
    <t>Clinton-IA80</t>
  </si>
  <si>
    <t>Crawford-IA80</t>
  </si>
  <si>
    <t>Dallas-IA80</t>
  </si>
  <si>
    <t>Davis-IA80</t>
  </si>
  <si>
    <t>Decatur-IA80</t>
  </si>
  <si>
    <t>Delaware-IA80</t>
  </si>
  <si>
    <t>Des Moines-IA80</t>
  </si>
  <si>
    <t>Dickinson-IA80</t>
  </si>
  <si>
    <t>Dubuque-IA80</t>
  </si>
  <si>
    <t>Emmet-IA80</t>
  </si>
  <si>
    <t>Fayette-IA80</t>
  </si>
  <si>
    <t>Floyd-IA80</t>
  </si>
  <si>
    <t>Franklin-IA80</t>
  </si>
  <si>
    <t>Fremont-IA80</t>
  </si>
  <si>
    <t>Greene-IA80</t>
  </si>
  <si>
    <t>Grundy-IA80</t>
  </si>
  <si>
    <t>Guthrie-IA80</t>
  </si>
  <si>
    <t>Hamilton-IA80</t>
  </si>
  <si>
    <t>Hancock-IA80</t>
  </si>
  <si>
    <t>Hardin-IA80</t>
  </si>
  <si>
    <t>Harrison-IA80</t>
  </si>
  <si>
    <t>Henry-IA80</t>
  </si>
  <si>
    <t>Howard-IA80</t>
  </si>
  <si>
    <t>Humboldt-IA80</t>
  </si>
  <si>
    <t>Ida-IA80</t>
  </si>
  <si>
    <t>Iowa-IA80</t>
  </si>
  <si>
    <t>Jackson-IA80</t>
  </si>
  <si>
    <t>Jasper-IA80</t>
  </si>
  <si>
    <t>Jefferson-IA80</t>
  </si>
  <si>
    <t>Johnson-IA80</t>
  </si>
  <si>
    <t>Jones-IA80</t>
  </si>
  <si>
    <t>Keokuk-IA80</t>
  </si>
  <si>
    <t>Kossuth-IA80</t>
  </si>
  <si>
    <t>Lee-IA80</t>
  </si>
  <si>
    <t>Linn-IA80</t>
  </si>
  <si>
    <t>Louisa-IA80</t>
  </si>
  <si>
    <t>Lucas-IA80</t>
  </si>
  <si>
    <t>Lyon-IA80</t>
  </si>
  <si>
    <t>Madison-IA80</t>
  </si>
  <si>
    <t>Mahaska-IA80</t>
  </si>
  <si>
    <t>Marion-IA80</t>
  </si>
  <si>
    <t>Marshall-IA80</t>
  </si>
  <si>
    <t>Mills-IA80</t>
  </si>
  <si>
    <t>Mitchell-IA80</t>
  </si>
  <si>
    <t>Monona-IA80</t>
  </si>
  <si>
    <t>Monroe-IA80</t>
  </si>
  <si>
    <t>Montgomery-IA80</t>
  </si>
  <si>
    <t>Muscatine-IA80</t>
  </si>
  <si>
    <t>O'Brien-IA80</t>
  </si>
  <si>
    <t>Osceola-IA80</t>
  </si>
  <si>
    <t>Page-IA80</t>
  </si>
  <si>
    <t>Palo Alto-IA80</t>
  </si>
  <si>
    <t>Plymouth-IA80</t>
  </si>
  <si>
    <t>Pocahontas-IA80</t>
  </si>
  <si>
    <t>Polk-IA80</t>
  </si>
  <si>
    <t>Pottawattamie-IA80</t>
  </si>
  <si>
    <t>Poweshiek-IA80</t>
  </si>
  <si>
    <t>Ringgold-IA80</t>
  </si>
  <si>
    <t>Sac-IA80</t>
  </si>
  <si>
    <t>Scott-IA80</t>
  </si>
  <si>
    <t>Shelby-IA80</t>
  </si>
  <si>
    <t>Sioux-IA80</t>
  </si>
  <si>
    <t>Story-IA80</t>
  </si>
  <si>
    <t>Tama-IA80</t>
  </si>
  <si>
    <t>Taylor-IA80</t>
  </si>
  <si>
    <t>Union-IA80</t>
  </si>
  <si>
    <t>Van Buren-IA80</t>
  </si>
  <si>
    <t>Wapello-IA80</t>
  </si>
  <si>
    <t>Warren-IA80</t>
  </si>
  <si>
    <t>Washington-IA80</t>
  </si>
  <si>
    <t>Wayne-IA80</t>
  </si>
  <si>
    <t>Webster-IA80</t>
  </si>
  <si>
    <t>Winnebago-IA80</t>
  </si>
  <si>
    <t>Winneshiek-IA80</t>
  </si>
  <si>
    <t>Woodbury-IA80</t>
  </si>
  <si>
    <t>Worth-IA80</t>
  </si>
  <si>
    <t>Wright-IA80</t>
  </si>
  <si>
    <t>Allen-KS80</t>
  </si>
  <si>
    <t>Anderson-KS80</t>
  </si>
  <si>
    <t>Atchison-KS80</t>
  </si>
  <si>
    <t>Barber-KS80</t>
  </si>
  <si>
    <t>Barton-KS80</t>
  </si>
  <si>
    <t>Bourbon-KS80</t>
  </si>
  <si>
    <t>Brown-KS80</t>
  </si>
  <si>
    <t>Butler-KS80</t>
  </si>
  <si>
    <t>Chase-KS80</t>
  </si>
  <si>
    <t>Chautauqua-KS80</t>
  </si>
  <si>
    <t>Cherokee-KS80</t>
  </si>
  <si>
    <t>Cheyenne-KS80</t>
  </si>
  <si>
    <t>Clark-KS80</t>
  </si>
  <si>
    <t>Clay-KS80</t>
  </si>
  <si>
    <t>Cloud-KS80</t>
  </si>
  <si>
    <t>Coffey-KS80</t>
  </si>
  <si>
    <t>Comanche-KS80</t>
  </si>
  <si>
    <t>Cowley-KS80</t>
  </si>
  <si>
    <t>Crawford-KS80</t>
  </si>
  <si>
    <t>Decatur-KS80</t>
  </si>
  <si>
    <t>Dickinson-KS80</t>
  </si>
  <si>
    <t>Doniphan-KS80</t>
  </si>
  <si>
    <t>Douglas-KS80</t>
  </si>
  <si>
    <t>Edwards-KS80</t>
  </si>
  <si>
    <t>Elk-KS80</t>
  </si>
  <si>
    <t>Ellis-KS80</t>
  </si>
  <si>
    <t>Ellsworth-KS80</t>
  </si>
  <si>
    <t>Finney-KS80</t>
  </si>
  <si>
    <t>Ford-KS80</t>
  </si>
  <si>
    <t>Franklin-KS80</t>
  </si>
  <si>
    <t>Geary-KS80</t>
  </si>
  <si>
    <t>Gove-KS80</t>
  </si>
  <si>
    <t>Graham-KS80</t>
  </si>
  <si>
    <t>Grant-KS80</t>
  </si>
  <si>
    <t>Gray-KS80</t>
  </si>
  <si>
    <t>Greeley-KS80</t>
  </si>
  <si>
    <t>Greenwood-KS80</t>
  </si>
  <si>
    <t>Hamilton-KS80</t>
  </si>
  <si>
    <t>Harper-KS80</t>
  </si>
  <si>
    <t>Harvey-KS80</t>
  </si>
  <si>
    <t>Haskell-KS80</t>
  </si>
  <si>
    <t>Hodgeman-KS80</t>
  </si>
  <si>
    <t>Jackson-KS80</t>
  </si>
  <si>
    <t>Jefferson-KS80</t>
  </si>
  <si>
    <t>Jewell-KS80</t>
  </si>
  <si>
    <t>Johnson-KS80</t>
  </si>
  <si>
    <t>Kearny-KS80</t>
  </si>
  <si>
    <t>Kingman-KS80</t>
  </si>
  <si>
    <t>Kiowa-KS80</t>
  </si>
  <si>
    <t>Labette-KS80</t>
  </si>
  <si>
    <t>Lane-KS80</t>
  </si>
  <si>
    <t>Leavenworth-KS80</t>
  </si>
  <si>
    <t>Lincoln-KS80</t>
  </si>
  <si>
    <t>Linn-KS80</t>
  </si>
  <si>
    <t>Logan-KS80</t>
  </si>
  <si>
    <t>Lyon-KS80</t>
  </si>
  <si>
    <t>McPherson-KS80</t>
  </si>
  <si>
    <t>Marion-KS80</t>
  </si>
  <si>
    <t>Marshall-KS80</t>
  </si>
  <si>
    <t>Meade-KS80</t>
  </si>
  <si>
    <t>Miami-KS80</t>
  </si>
  <si>
    <t>Mitchell-KS80</t>
  </si>
  <si>
    <t>Montgomery-KS80</t>
  </si>
  <si>
    <t>Morris-KS80</t>
  </si>
  <si>
    <t>Morton-KS80</t>
  </si>
  <si>
    <t>Nemaha-KS80</t>
  </si>
  <si>
    <t>Neosho-KS80</t>
  </si>
  <si>
    <t>Ness-KS80</t>
  </si>
  <si>
    <t>Norton-KS80</t>
  </si>
  <si>
    <t>Osage-KS80</t>
  </si>
  <si>
    <t>Osborne-KS80</t>
  </si>
  <si>
    <t>Ottawa-KS80</t>
  </si>
  <si>
    <t>Pawnee-KS80</t>
  </si>
  <si>
    <t>Phillips-KS80</t>
  </si>
  <si>
    <t>Pottawatomie-KS80</t>
  </si>
  <si>
    <t>Pratt-KS80</t>
  </si>
  <si>
    <t>Rawlins-KS80</t>
  </si>
  <si>
    <t>Reno-KS80</t>
  </si>
  <si>
    <t>Republic-KS80</t>
  </si>
  <si>
    <t>Rice-KS80</t>
  </si>
  <si>
    <t>Riley-KS80</t>
  </si>
  <si>
    <t>Rooks-KS80</t>
  </si>
  <si>
    <t>Rush-KS80</t>
  </si>
  <si>
    <t>Russell-KS80</t>
  </si>
  <si>
    <t>Saline-KS80</t>
  </si>
  <si>
    <t>Scott-KS80</t>
  </si>
  <si>
    <t>Sedgwick-KS80</t>
  </si>
  <si>
    <t>Seward-KS80</t>
  </si>
  <si>
    <t>Shawnee-KS80</t>
  </si>
  <si>
    <t>Sheridan-KS80</t>
  </si>
  <si>
    <t>Sherman-KS80</t>
  </si>
  <si>
    <t>Smith-KS80</t>
  </si>
  <si>
    <t>Stafford-KS80</t>
  </si>
  <si>
    <t>Stanton-KS80</t>
  </si>
  <si>
    <t>Stevens-KS80</t>
  </si>
  <si>
    <t>Sumner-KS80</t>
  </si>
  <si>
    <t>Thomas-KS80</t>
  </si>
  <si>
    <t>Trego-KS80</t>
  </si>
  <si>
    <t>Wabaunsee-KS80</t>
  </si>
  <si>
    <t>Wallace-KS80</t>
  </si>
  <si>
    <t>Washington-KS80</t>
  </si>
  <si>
    <t>Wichita-KS80</t>
  </si>
  <si>
    <t>Wilson-KS80</t>
  </si>
  <si>
    <t>Woodson-KS80</t>
  </si>
  <si>
    <t>Wyandotte-KS80</t>
  </si>
  <si>
    <t>Adair-KY80</t>
  </si>
  <si>
    <t>Allen-KY80</t>
  </si>
  <si>
    <t>Anderson-KY80</t>
  </si>
  <si>
    <t>Ballard-KY80</t>
  </si>
  <si>
    <t>Barren-KY80</t>
  </si>
  <si>
    <t>Bath-KY80</t>
  </si>
  <si>
    <t>Bell-KY80</t>
  </si>
  <si>
    <t>Boone-KY80</t>
  </si>
  <si>
    <t>Bourbon-KY80</t>
  </si>
  <si>
    <t>Boyd-KY80</t>
  </si>
  <si>
    <t>Boyle-KY80</t>
  </si>
  <si>
    <t>Bracken-KY80</t>
  </si>
  <si>
    <t>Breathitt-KY80</t>
  </si>
  <si>
    <t>Breckinridge-KY80</t>
  </si>
  <si>
    <t>Bullitt-KY80</t>
  </si>
  <si>
    <t>Butler-KY80</t>
  </si>
  <si>
    <t>Caldwell-KY80</t>
  </si>
  <si>
    <t>Calloway-KY80</t>
  </si>
  <si>
    <t>Campbell-KY80</t>
  </si>
  <si>
    <t>Carlisle-KY80</t>
  </si>
  <si>
    <t>Carroll-KY80</t>
  </si>
  <si>
    <t>Carter-KY80</t>
  </si>
  <si>
    <t>Casey-KY80</t>
  </si>
  <si>
    <t>Christian-KY80</t>
  </si>
  <si>
    <t>Clark-KY80</t>
  </si>
  <si>
    <t>Clay-KY80</t>
  </si>
  <si>
    <t>Clinton-KY80</t>
  </si>
  <si>
    <t>Crittenden-KY80</t>
  </si>
  <si>
    <t>Cumberland-KY80</t>
  </si>
  <si>
    <t>Daviess-KY80</t>
  </si>
  <si>
    <t>Edmonson-KY80</t>
  </si>
  <si>
    <t>Elliott-KY80</t>
  </si>
  <si>
    <t>Estill-KY80</t>
  </si>
  <si>
    <t>Fayette-KY80</t>
  </si>
  <si>
    <t>Fleming-KY80</t>
  </si>
  <si>
    <t>Floyd-KY80</t>
  </si>
  <si>
    <t>Franklin-KY80</t>
  </si>
  <si>
    <t>Fulton-KY80</t>
  </si>
  <si>
    <t>Gallatin-KY80</t>
  </si>
  <si>
    <t>Garrard-KY80</t>
  </si>
  <si>
    <t>Grant-KY80</t>
  </si>
  <si>
    <t>Graves-KY80</t>
  </si>
  <si>
    <t>Grayson-KY80</t>
  </si>
  <si>
    <t>Green-KY80</t>
  </si>
  <si>
    <t>Greenup-KY80</t>
  </si>
  <si>
    <t>Hancock-KY80</t>
  </si>
  <si>
    <t>Hardin-KY80</t>
  </si>
  <si>
    <t>Harlan-KY80</t>
  </si>
  <si>
    <t>Harrison-KY80</t>
  </si>
  <si>
    <t>Hart-KY80</t>
  </si>
  <si>
    <t>Henderson-KY80</t>
  </si>
  <si>
    <t>Henry-KY80</t>
  </si>
  <si>
    <t>Hickman-KY80</t>
  </si>
  <si>
    <t>Hopkins-KY80</t>
  </si>
  <si>
    <t>Jackson-KY80</t>
  </si>
  <si>
    <t>Jefferson-KY80</t>
  </si>
  <si>
    <t>Jessamine-KY80</t>
  </si>
  <si>
    <t>Johnson-KY80</t>
  </si>
  <si>
    <t>Kenton-KY80</t>
  </si>
  <si>
    <t>Knott-KY80</t>
  </si>
  <si>
    <t>Knox-KY80</t>
  </si>
  <si>
    <t>Larue-KY80</t>
  </si>
  <si>
    <t>Laurel-KY80</t>
  </si>
  <si>
    <t>Lawrence-KY80</t>
  </si>
  <si>
    <t>Lee-KY80</t>
  </si>
  <si>
    <t>Leslie-KY80</t>
  </si>
  <si>
    <t>Letcher-KY80</t>
  </si>
  <si>
    <t>Lewis-KY80</t>
  </si>
  <si>
    <t>Lincoln-KY80</t>
  </si>
  <si>
    <t>Livingston-KY80</t>
  </si>
  <si>
    <t>Logan-KY80</t>
  </si>
  <si>
    <t>Lyon-KY80</t>
  </si>
  <si>
    <t>McCracken-KY80</t>
  </si>
  <si>
    <t>McCreary-KY80</t>
  </si>
  <si>
    <t>McLean-KY80</t>
  </si>
  <si>
    <t>Madison-KY80</t>
  </si>
  <si>
    <t>Magoffin-KY80</t>
  </si>
  <si>
    <t>Marion-KY80</t>
  </si>
  <si>
    <t>Marshall-KY80</t>
  </si>
  <si>
    <t>Martin-KY80</t>
  </si>
  <si>
    <t>Mason-KY80</t>
  </si>
  <si>
    <t>Meade-KY80</t>
  </si>
  <si>
    <t>Menifee-KY80</t>
  </si>
  <si>
    <t>Mercer-KY80</t>
  </si>
  <si>
    <t>Metcalfe-KY80</t>
  </si>
  <si>
    <t>Monroe-KY80</t>
  </si>
  <si>
    <t>Montgomery-KY80</t>
  </si>
  <si>
    <t>Morgan-KY80</t>
  </si>
  <si>
    <t>Muhlenberg-KY80</t>
  </si>
  <si>
    <t>Nelson-KY80</t>
  </si>
  <si>
    <t>Nicholas-KY80</t>
  </si>
  <si>
    <t>Ohio-KY80</t>
  </si>
  <si>
    <t>Oldham-KY80</t>
  </si>
  <si>
    <t>Owen-KY80</t>
  </si>
  <si>
    <t>Owsley-KY80</t>
  </si>
  <si>
    <t>Pendleton-KY80</t>
  </si>
  <si>
    <t>Perry-KY80</t>
  </si>
  <si>
    <t>Pike-KY80</t>
  </si>
  <si>
    <t>Powell-KY80</t>
  </si>
  <si>
    <t>Pulaski-KY80</t>
  </si>
  <si>
    <t>Robertson-KY80</t>
  </si>
  <si>
    <t>Rockcastle-KY80</t>
  </si>
  <si>
    <t>Rowan-KY80</t>
  </si>
  <si>
    <t>Russell-KY80</t>
  </si>
  <si>
    <t>Scott-KY80</t>
  </si>
  <si>
    <t>Shelby-KY80</t>
  </si>
  <si>
    <t>Simpson-KY80</t>
  </si>
  <si>
    <t>Spencer-KY80</t>
  </si>
  <si>
    <t>Taylor-KY80</t>
  </si>
  <si>
    <t>Todd-KY80</t>
  </si>
  <si>
    <t>Trigg-KY80</t>
  </si>
  <si>
    <t>Trimble-KY80</t>
  </si>
  <si>
    <t>Union-KY80</t>
  </si>
  <si>
    <t>Warren-KY80</t>
  </si>
  <si>
    <t>Washington-KY80</t>
  </si>
  <si>
    <t>Wayne-KY80</t>
  </si>
  <si>
    <t>Webster-KY80</t>
  </si>
  <si>
    <t>Whitley-KY80</t>
  </si>
  <si>
    <t>Wolfe-KY80</t>
  </si>
  <si>
    <t>Woodford-KY80</t>
  </si>
  <si>
    <t>Acadia Parish-LA80</t>
  </si>
  <si>
    <t>Allen Parish-LA80</t>
  </si>
  <si>
    <t>Ascension Parish-LA80</t>
  </si>
  <si>
    <t>Assumption Parish-LA80</t>
  </si>
  <si>
    <t>Avoyelles Parish-LA80</t>
  </si>
  <si>
    <t>Beauregard Parish-LA80</t>
  </si>
  <si>
    <t>Bienville Parish-LA80</t>
  </si>
  <si>
    <t>Bossier Parish-LA80</t>
  </si>
  <si>
    <t>Caddo Parish-LA80</t>
  </si>
  <si>
    <t>Calcasieu Parish-LA80</t>
  </si>
  <si>
    <t>Caldwell Parish-LA80</t>
  </si>
  <si>
    <t>Cameron Parish-LA80</t>
  </si>
  <si>
    <t>Catahoula Parish-LA80</t>
  </si>
  <si>
    <t>Claiborne Parish-LA80</t>
  </si>
  <si>
    <t>Concordia Parish-LA80</t>
  </si>
  <si>
    <t>De Soto Parish-LA80</t>
  </si>
  <si>
    <t>East Baton Rouge Parish-LA80</t>
  </si>
  <si>
    <t>East Carroll Parish-LA80</t>
  </si>
  <si>
    <t>East Feliciana Parish-LA80</t>
  </si>
  <si>
    <t>Evangeline Parish-LA80</t>
  </si>
  <si>
    <t>Franklin Parish-LA80</t>
  </si>
  <si>
    <t>Grant Parish-LA80</t>
  </si>
  <si>
    <t>Iberia Parish-LA80</t>
  </si>
  <si>
    <t>Iberville Parish-LA80</t>
  </si>
  <si>
    <t>Jackson Parish-LA80</t>
  </si>
  <si>
    <t>Jefferson Parish-LA80</t>
  </si>
  <si>
    <t>Jefferson Davis Parish-LA80</t>
  </si>
  <si>
    <t>Lafayette Parish-LA80</t>
  </si>
  <si>
    <t>Lafourche Parish-LA80</t>
  </si>
  <si>
    <t>La Salle Parish-LA80</t>
  </si>
  <si>
    <t>Lincoln Parish-LA80</t>
  </si>
  <si>
    <t>Livingston Parish-LA80</t>
  </si>
  <si>
    <t>Madison Parish-LA80</t>
  </si>
  <si>
    <t>Morehouse Parish-LA80</t>
  </si>
  <si>
    <t>Natchitoches Parish-LA80</t>
  </si>
  <si>
    <t>Orleans Parish-LA80</t>
  </si>
  <si>
    <t>Ouachita Parish-LA80</t>
  </si>
  <si>
    <t>Plaquemines Parish-LA80</t>
  </si>
  <si>
    <t>Pointe Coupee Parish-LA80</t>
  </si>
  <si>
    <t>Rapides Parish-LA80</t>
  </si>
  <si>
    <t>Red River Parish-LA80</t>
  </si>
  <si>
    <t>Richland Parish-LA80</t>
  </si>
  <si>
    <t>Sabine Parish-LA80</t>
  </si>
  <si>
    <t>St. Bernard Parish-LA80</t>
  </si>
  <si>
    <t>St. Charles Parish-LA80</t>
  </si>
  <si>
    <t>St. Helena Parish-LA80</t>
  </si>
  <si>
    <t>St. James Parish-LA80</t>
  </si>
  <si>
    <t>St. John the Baptist Parish-LA80</t>
  </si>
  <si>
    <t>St. Landry Parish-LA80</t>
  </si>
  <si>
    <t>St. Martin Parish-LA80</t>
  </si>
  <si>
    <t>St. Mary Parish-LA80</t>
  </si>
  <si>
    <t>St. Tammany Parish-LA80</t>
  </si>
  <si>
    <t>Tangipahoa Parish-LA80</t>
  </si>
  <si>
    <t>Tensas Parish-LA80</t>
  </si>
  <si>
    <t>Terrebonne Parish-LA80</t>
  </si>
  <si>
    <t>Union Parish-LA80</t>
  </si>
  <si>
    <t>Vermilion Parish-LA80</t>
  </si>
  <si>
    <t>Vernon Parish-LA80</t>
  </si>
  <si>
    <t>Washington Parish-LA80</t>
  </si>
  <si>
    <t>Webster Parish-LA80</t>
  </si>
  <si>
    <t>West Baton Rouge Parish-LA80</t>
  </si>
  <si>
    <t>West Carroll Parish-LA80</t>
  </si>
  <si>
    <t>West Feliciana Parish-LA80</t>
  </si>
  <si>
    <t>Winn Parish-LA80</t>
  </si>
  <si>
    <t>Androscoggin-Auburn city-ME80</t>
  </si>
  <si>
    <t>Androscoggin-Durham town-ME80</t>
  </si>
  <si>
    <t>Androscoggin-Greene town-ME80</t>
  </si>
  <si>
    <t>Androscoggin-Leeds town-ME80</t>
  </si>
  <si>
    <t>Androscoggin-Lewiston city-ME80</t>
  </si>
  <si>
    <t>Androscoggin-Lisbon town-ME80</t>
  </si>
  <si>
    <t>Androscoggin-Livermore Falls town-ME80</t>
  </si>
  <si>
    <t>Androscoggin-Livermore town-ME80</t>
  </si>
  <si>
    <t>Androscoggin-Mechanic Falls town-ME80</t>
  </si>
  <si>
    <t>Androscoggin-Minot town-ME80</t>
  </si>
  <si>
    <t>Androscoggin-Poland town-ME80</t>
  </si>
  <si>
    <t>Androscoggin-Sabattus town-ME80</t>
  </si>
  <si>
    <t>Androscoggin-Turner town-ME80</t>
  </si>
  <si>
    <t>Androscoggin-Wales town-ME80</t>
  </si>
  <si>
    <t>Aroostook-Allagash town-ME80</t>
  </si>
  <si>
    <t>Aroostook-Amity town-ME80</t>
  </si>
  <si>
    <t>Aroostook-Ashland town-ME80</t>
  </si>
  <si>
    <t>Aroostook-Bancroft UT-ME80</t>
  </si>
  <si>
    <t>Aroostook-Blaine town-ME80</t>
  </si>
  <si>
    <t>Aroostook-Bridgewater town-ME80</t>
  </si>
  <si>
    <t>Aroostook-Caribou city-ME80</t>
  </si>
  <si>
    <t>Aroostook-Castle Hill town-ME80</t>
  </si>
  <si>
    <t>Aroostook-Caswell town-ME80</t>
  </si>
  <si>
    <t>Aroostook-Central Aroostook UT-ME80</t>
  </si>
  <si>
    <t>Aroostook-Chapman town-ME80</t>
  </si>
  <si>
    <t>Aroostook-Connor UT-ME80</t>
  </si>
  <si>
    <t>Aroostook-Crystal town-ME80</t>
  </si>
  <si>
    <t>Aroostook-Cyr plantation-ME80</t>
  </si>
  <si>
    <t>Aroostook-Dyer Brook town-ME80</t>
  </si>
  <si>
    <t>Aroostook-Eagle Lake town-ME80</t>
  </si>
  <si>
    <t>Aroostook-Easton town-ME80</t>
  </si>
  <si>
    <t>Aroostook-Fort Fairfield town-ME80</t>
  </si>
  <si>
    <t>Aroostook-Fort Kent town-ME80</t>
  </si>
  <si>
    <t>Aroostook-Frenchville town-ME80</t>
  </si>
  <si>
    <t>Aroostook-Garfield plantation-ME80</t>
  </si>
  <si>
    <t>Aroostook-Glenwood plantation-ME80</t>
  </si>
  <si>
    <t>Aroostook-Grand Isle town-ME80</t>
  </si>
  <si>
    <t>Aroostook-Hamlin town-ME80</t>
  </si>
  <si>
    <t>Aroostook-Hammond town-ME80</t>
  </si>
  <si>
    <t>Aroostook-Haynesville town-ME80</t>
  </si>
  <si>
    <t>Aroostook-Hersey town-ME80</t>
  </si>
  <si>
    <t>Aroostook-Hodgdon town-ME80</t>
  </si>
  <si>
    <t>Aroostook-Houlton town-ME80</t>
  </si>
  <si>
    <t>Aroostook-Island Falls town-ME80</t>
  </si>
  <si>
    <t>Aroostook-Limestone town-ME80</t>
  </si>
  <si>
    <t>Aroostook-Linneus town-ME80</t>
  </si>
  <si>
    <t>Aroostook-Littleton town-ME80</t>
  </si>
  <si>
    <t>Aroostook-Ludlow town-ME80</t>
  </si>
  <si>
    <t>Aroostook-Macwahoc plantation-ME80</t>
  </si>
  <si>
    <t>Aroostook-Madawaska town-ME80</t>
  </si>
  <si>
    <t>Aroostook-Mapleton town-ME80</t>
  </si>
  <si>
    <t>Aroostook-Mars Hill town-ME80</t>
  </si>
  <si>
    <t>Aroostook-Masardis town-ME80</t>
  </si>
  <si>
    <t>Aroostook-Merrill town-ME80</t>
  </si>
  <si>
    <t>Aroostook-Monticello town-ME80</t>
  </si>
  <si>
    <t>Aroostook-Moro plantation-ME80</t>
  </si>
  <si>
    <t>Aroostook-Nashville plantation-ME80</t>
  </si>
  <si>
    <t>Aroostook-New Canada town-ME80</t>
  </si>
  <si>
    <t>Aroostook-New Limerick town-ME80</t>
  </si>
  <si>
    <t>Aroostook-New Sweden town-ME80</t>
  </si>
  <si>
    <t>Aroostook-Northwest Aroostook UT-ME80</t>
  </si>
  <si>
    <t>Aroostook-Oakfield town-ME80</t>
  </si>
  <si>
    <t>Aroostook-Orient town-ME80</t>
  </si>
  <si>
    <t>Aroostook-Penobscot Indian Island Reservation-ME80</t>
  </si>
  <si>
    <t>Aroostook-Perham town-ME80</t>
  </si>
  <si>
    <t>Aroostook-Portage Lake town-ME80</t>
  </si>
  <si>
    <t>Aroostook-Presque Isle city-ME80</t>
  </si>
  <si>
    <t>Aroostook-Reed plantation-ME80</t>
  </si>
  <si>
    <t>Aroostook-Sherman town-ME80</t>
  </si>
  <si>
    <t>Aroostook-Smyrna town-ME80</t>
  </si>
  <si>
    <t>Aroostook-South Aroostook UT-ME80</t>
  </si>
  <si>
    <t>Aroostook-Square Lake UT-ME80</t>
  </si>
  <si>
    <t>Aroostook-St. Agatha town-ME80</t>
  </si>
  <si>
    <t>Aroostook-St. Francis town-ME80</t>
  </si>
  <si>
    <t>Aroostook-St. John plantation-ME80</t>
  </si>
  <si>
    <t>Aroostook-Stockholm town-ME80</t>
  </si>
  <si>
    <t>Aroostook-Van Buren town-ME80</t>
  </si>
  <si>
    <t>Aroostook-Wade town-ME80</t>
  </si>
  <si>
    <t>Aroostook-Wallagrass town-ME80</t>
  </si>
  <si>
    <t>Aroostook-Washburn town-ME80</t>
  </si>
  <si>
    <t>Aroostook-Westfield town-ME80</t>
  </si>
  <si>
    <t>Aroostook-Westmanland town-ME80</t>
  </si>
  <si>
    <t>Aroostook-Weston town-ME80</t>
  </si>
  <si>
    <t>Aroostook-Winterville plantation-ME80</t>
  </si>
  <si>
    <t>Aroostook-Woodland town-ME80</t>
  </si>
  <si>
    <t>Cumberland-Baldwin town-ME80</t>
  </si>
  <si>
    <t>Cumberland-Bridgton town-ME80</t>
  </si>
  <si>
    <t>Cumberland-Brunswick town-ME80</t>
  </si>
  <si>
    <t>Cumberland-Cape Elizabeth town-ME80</t>
  </si>
  <si>
    <t>Cumberland-Casco town-ME80</t>
  </si>
  <si>
    <t>Cumberland-Chebeague Island town-ME80</t>
  </si>
  <si>
    <t>Cumberland-Cumberland town-ME80</t>
  </si>
  <si>
    <t>Cumberland-Falmouth town-ME80</t>
  </si>
  <si>
    <t>Cumberland-Freeport town-ME80</t>
  </si>
  <si>
    <t>Cumberland-Frye Island town-ME80</t>
  </si>
  <si>
    <t>Cumberland-Gorham town-ME80</t>
  </si>
  <si>
    <t>Cumberland-Gray town-ME80</t>
  </si>
  <si>
    <t>Cumberland-Harpswell town-ME80</t>
  </si>
  <si>
    <t>Cumberland-Harrison town-ME80</t>
  </si>
  <si>
    <t>Cumberland-Long Island town-ME80</t>
  </si>
  <si>
    <t>Cumberland-Naples town-ME80</t>
  </si>
  <si>
    <t>Cumberland-New Gloucester town-ME80</t>
  </si>
  <si>
    <t>Cumberland-North Yarmouth town-ME80</t>
  </si>
  <si>
    <t>Cumberland-Portland city-ME80</t>
  </si>
  <si>
    <t>Cumberland-Pownal town-ME80</t>
  </si>
  <si>
    <t>Cumberland-Raymond town-ME80</t>
  </si>
  <si>
    <t>Cumberland-Scarborough town-ME80</t>
  </si>
  <si>
    <t>Cumberland-Sebago town-ME80</t>
  </si>
  <si>
    <t>Cumberland-South Portland city-ME80</t>
  </si>
  <si>
    <t>Cumberland-Standish town-ME80</t>
  </si>
  <si>
    <t>Cumberland-Westbrook city-ME80</t>
  </si>
  <si>
    <t>Cumberland-Windham town-ME80</t>
  </si>
  <si>
    <t>Cumberland-Yarmouth town-ME80</t>
  </si>
  <si>
    <t>Franklin-Avon town-ME80</t>
  </si>
  <si>
    <t>Franklin-Carrabassett Valley town-ME80</t>
  </si>
  <si>
    <t>Franklin-Carthage town-ME80</t>
  </si>
  <si>
    <t>Franklin-Chesterville town-ME80</t>
  </si>
  <si>
    <t>Franklin-Coplin plantation-ME80</t>
  </si>
  <si>
    <t>Franklin-Dallas plantation-ME80</t>
  </si>
  <si>
    <t>Franklin-East Central Franklin UT-ME80</t>
  </si>
  <si>
    <t>Franklin-Eustis town-ME80</t>
  </si>
  <si>
    <t>Franklin-Farmington town-ME80</t>
  </si>
  <si>
    <t>Franklin-Industry town-ME80</t>
  </si>
  <si>
    <t>Franklin-Jay town-ME80</t>
  </si>
  <si>
    <t>Franklin-Kingfield town-ME80</t>
  </si>
  <si>
    <t>Franklin-New Sharon town-ME80</t>
  </si>
  <si>
    <t>Franklin-New Vineyard town-ME80</t>
  </si>
  <si>
    <t>Franklin-North Franklin UT-ME80</t>
  </si>
  <si>
    <t>Franklin-Phillips town-ME80</t>
  </si>
  <si>
    <t>Franklin-Rangeley plantation-ME80</t>
  </si>
  <si>
    <t>Franklin-Rangeley town-ME80</t>
  </si>
  <si>
    <t>Franklin-Sandy River plantation-ME80</t>
  </si>
  <si>
    <t>Franklin-South Franklin UT-ME80</t>
  </si>
  <si>
    <t>Franklin-Strong town-ME80</t>
  </si>
  <si>
    <t>Franklin-Temple town-ME80</t>
  </si>
  <si>
    <t>Franklin-Weld town-ME80</t>
  </si>
  <si>
    <t>Franklin-West Central Franklin UT-ME80</t>
  </si>
  <si>
    <t>Franklin-Wilton town-ME80</t>
  </si>
  <si>
    <t>Franklin-Wyman UT-ME80</t>
  </si>
  <si>
    <t>Hancock-Amherst town-ME80</t>
  </si>
  <si>
    <t>Hancock-Aurora town-ME80</t>
  </si>
  <si>
    <t>Hancock-Bar Harbor town-ME80</t>
  </si>
  <si>
    <t>Hancock-Blue Hill town-ME80</t>
  </si>
  <si>
    <t>Hancock-Brooklin town-ME80</t>
  </si>
  <si>
    <t>Hancock-Brooksville town-ME80</t>
  </si>
  <si>
    <t>Hancock-Bucksport town-ME80</t>
  </si>
  <si>
    <t>Hancock-Castine town-ME80</t>
  </si>
  <si>
    <t>Hancock-Central Hancock UT-ME80</t>
  </si>
  <si>
    <t>Hancock-Cranberry Isles town-ME80</t>
  </si>
  <si>
    <t>Hancock-Dedham town-ME80</t>
  </si>
  <si>
    <t>Hancock-Deer Isle town-ME80</t>
  </si>
  <si>
    <t>Hancock-East Hancock UT-ME80</t>
  </si>
  <si>
    <t>Hancock-Eastbrook town-ME80</t>
  </si>
  <si>
    <t>Hancock-Ellsworth city-ME80</t>
  </si>
  <si>
    <t>Hancock-Franklin town-ME80</t>
  </si>
  <si>
    <t>Hancock-Frenchboro town-ME80</t>
  </si>
  <si>
    <t>Hancock-Gouldsboro town-ME80</t>
  </si>
  <si>
    <t>Hancock-Great Pond town-ME80</t>
  </si>
  <si>
    <t>Hancock-Hancock town-ME80</t>
  </si>
  <si>
    <t>Hancock-Lamoine town-ME80</t>
  </si>
  <si>
    <t>Hancock-Mariaville town-ME80</t>
  </si>
  <si>
    <t>Hancock-Marshall Island UT-ME80</t>
  </si>
  <si>
    <t>Hancock-Mount Desert town-ME80</t>
  </si>
  <si>
    <t>Hancock-Northwest Hancock UT-ME80</t>
  </si>
  <si>
    <t>Hancock-Orland town-ME80</t>
  </si>
  <si>
    <t>Hancock-Osborn town-ME80</t>
  </si>
  <si>
    <t>Hancock-Otis town-ME80</t>
  </si>
  <si>
    <t>Hancock-Penobscot town-ME80</t>
  </si>
  <si>
    <t>Hancock-Sedgwick town-ME80</t>
  </si>
  <si>
    <t>Hancock-Sorrento town-ME80</t>
  </si>
  <si>
    <t>Hancock-Southwest Harbor town-ME80</t>
  </si>
  <si>
    <t>Hancock-Stonington town-ME80</t>
  </si>
  <si>
    <t>Hancock-Sullivan town-ME80</t>
  </si>
  <si>
    <t>Hancock-Surry town-ME80</t>
  </si>
  <si>
    <t>Hancock-Swans Island town-ME80</t>
  </si>
  <si>
    <t>Hancock-Tremont town-ME80</t>
  </si>
  <si>
    <t>Hancock-Trenton town-ME80</t>
  </si>
  <si>
    <t>Hancock-Verona Island town-ME80</t>
  </si>
  <si>
    <t>Hancock-Waltham town-ME80</t>
  </si>
  <si>
    <t>Hancock-Winter Harbor town-ME80</t>
  </si>
  <si>
    <t>Kennebec-Albion town-ME80</t>
  </si>
  <si>
    <t>Kennebec-Augusta city-ME80</t>
  </si>
  <si>
    <t>Kennebec-Belgrade town-ME80</t>
  </si>
  <si>
    <t>Kennebec-Benton town-ME80</t>
  </si>
  <si>
    <t>Kennebec-Chelsea town-ME80</t>
  </si>
  <si>
    <t>Kennebec-China town-ME80</t>
  </si>
  <si>
    <t>Kennebec-Clinton town-ME80</t>
  </si>
  <si>
    <t>Kennebec-Farmingdale town-ME80</t>
  </si>
  <si>
    <t>Kennebec-Fayette town-ME80</t>
  </si>
  <si>
    <t>Kennebec-Gardiner city-ME80</t>
  </si>
  <si>
    <t>Kennebec-Hallowell city-ME80</t>
  </si>
  <si>
    <t>Kennebec-Litchfield town-ME80</t>
  </si>
  <si>
    <t>Kennebec-Manchester town-ME80</t>
  </si>
  <si>
    <t>Kennebec-Monmouth town-ME80</t>
  </si>
  <si>
    <t>Kennebec-Mount Vernon town-ME80</t>
  </si>
  <si>
    <t>Kennebec-Oakland town-ME80</t>
  </si>
  <si>
    <t>Kennebec-Pittston town-ME80</t>
  </si>
  <si>
    <t>Kennebec-Randolph town-ME80</t>
  </si>
  <si>
    <t>Kennebec-Readfield town-ME80</t>
  </si>
  <si>
    <t>Kennebec-Rome town-ME80</t>
  </si>
  <si>
    <t>Kennebec-Sidney town-ME80</t>
  </si>
  <si>
    <t>Kennebec-Unity UT-ME80</t>
  </si>
  <si>
    <t>Kennebec-Vassalboro town-ME80</t>
  </si>
  <si>
    <t>Kennebec-Vienna town-ME80</t>
  </si>
  <si>
    <t>Kennebec-Waterville city-ME80</t>
  </si>
  <si>
    <t>Kennebec-Wayne town-ME80</t>
  </si>
  <si>
    <t>Kennebec-West Gardiner town-ME80</t>
  </si>
  <si>
    <t>Kennebec-Windsor town-ME80</t>
  </si>
  <si>
    <t>Kennebec-Winslow town-ME80</t>
  </si>
  <si>
    <t>Kennebec-Winthrop town-ME80</t>
  </si>
  <si>
    <t>Knox-Appleton town-ME80</t>
  </si>
  <si>
    <t>Knox-Camden town-ME80</t>
  </si>
  <si>
    <t>Knox-Criehaven UT-ME80</t>
  </si>
  <si>
    <t>Knox-Cushing town-ME80</t>
  </si>
  <si>
    <t>Knox-Friendship town-ME80</t>
  </si>
  <si>
    <t>Knox-Hope town-ME80</t>
  </si>
  <si>
    <t>Knox-Isle au Haut town-ME80</t>
  </si>
  <si>
    <t>Knox-Matinicus Isle plantation-ME80</t>
  </si>
  <si>
    <t>Knox-Muscle Ridge Island UT-ME80</t>
  </si>
  <si>
    <t>Knox-North Haven town-ME80</t>
  </si>
  <si>
    <t>Knox-Owls Head town-ME80</t>
  </si>
  <si>
    <t>Knox-Rockland city-ME80</t>
  </si>
  <si>
    <t>Knox-Rockport town-ME80</t>
  </si>
  <si>
    <t>Knox-South Thomaston town-ME80</t>
  </si>
  <si>
    <t>Knox-St. George town-ME80</t>
  </si>
  <si>
    <t>Knox-Thomaston town-ME80</t>
  </si>
  <si>
    <t>Knox-Union town-ME80</t>
  </si>
  <si>
    <t>Knox-Vinalhaven town-ME80</t>
  </si>
  <si>
    <t>Knox-Warren town-ME80</t>
  </si>
  <si>
    <t>Knox-Washington town-ME80</t>
  </si>
  <si>
    <t>Lincoln-Alna town-ME80</t>
  </si>
  <si>
    <t>Lincoln-Boothbay Harbor town-ME80</t>
  </si>
  <si>
    <t>Lincoln-Boothbay town-ME80</t>
  </si>
  <si>
    <t>Lincoln-Bremen town-ME80</t>
  </si>
  <si>
    <t>Lincoln-Bristol town-ME80</t>
  </si>
  <si>
    <t>Lincoln-Damariscotta town-ME80</t>
  </si>
  <si>
    <t>Lincoln-Dresden town-ME80</t>
  </si>
  <si>
    <t>Lincoln-Edgecomb town-ME80</t>
  </si>
  <si>
    <t>Lincoln-Hibberts gore-ME80</t>
  </si>
  <si>
    <t>Lincoln-Jefferson town-ME80</t>
  </si>
  <si>
    <t>Lincoln-Louds Island UT-ME80</t>
  </si>
  <si>
    <t>Lincoln-Monhegan plantation-ME80</t>
  </si>
  <si>
    <t>Lincoln-Newcastle town-ME80</t>
  </si>
  <si>
    <t>Lincoln-Nobleboro town-ME80</t>
  </si>
  <si>
    <t>Lincoln-Somerville town-ME80</t>
  </si>
  <si>
    <t>Lincoln-South Bristol town-ME80</t>
  </si>
  <si>
    <t>Lincoln-Southport town-ME80</t>
  </si>
  <si>
    <t>Lincoln-Waldoboro town-ME80</t>
  </si>
  <si>
    <t>Lincoln-Westport Island town-ME80</t>
  </si>
  <si>
    <t>Lincoln-Whitefield town-ME80</t>
  </si>
  <si>
    <t>Lincoln-Wiscasset town-ME80</t>
  </si>
  <si>
    <t>Oxford-Andover town-ME80</t>
  </si>
  <si>
    <t>Oxford-Bethel town-ME80</t>
  </si>
  <si>
    <t>Oxford-Brownfield town-ME80</t>
  </si>
  <si>
    <t>Oxford-Buckfield town-ME80</t>
  </si>
  <si>
    <t>Oxford-Byron town-ME80</t>
  </si>
  <si>
    <t>Oxford-Canton town-ME80</t>
  </si>
  <si>
    <t>Oxford-Denmark town-ME80</t>
  </si>
  <si>
    <t>Oxford-Dixfield town-ME80</t>
  </si>
  <si>
    <t>Oxford-Fryeburg town-ME80</t>
  </si>
  <si>
    <t>Oxford-Gilead town-ME80</t>
  </si>
  <si>
    <t>Oxford-Greenwood town-ME80</t>
  </si>
  <si>
    <t>Oxford-Hanover town-ME80</t>
  </si>
  <si>
    <t>Oxford-Hartford town-ME80</t>
  </si>
  <si>
    <t>Oxford-Hebron town-ME80</t>
  </si>
  <si>
    <t>Oxford-Hiram town-ME80</t>
  </si>
  <si>
    <t>Oxford-Lincoln plantation-ME80</t>
  </si>
  <si>
    <t>Oxford-Lovell town-ME80</t>
  </si>
  <si>
    <t>Oxford-Magalloway plantation-ME80</t>
  </si>
  <si>
    <t>Oxford-Mexico town-ME80</t>
  </si>
  <si>
    <t>Oxford-Milton UT-ME80</t>
  </si>
  <si>
    <t>Oxford-Newry town-ME80</t>
  </si>
  <si>
    <t>Oxford-North Oxford UT-ME80</t>
  </si>
  <si>
    <t>Oxford-Norway town-ME80</t>
  </si>
  <si>
    <t>Oxford-Otisfield town-ME80</t>
  </si>
  <si>
    <t>Oxford-Oxford town-ME80</t>
  </si>
  <si>
    <t>Oxford-Paris town-ME80</t>
  </si>
  <si>
    <t>Oxford-Peru town-ME80</t>
  </si>
  <si>
    <t>Oxford-Porter town-ME80</t>
  </si>
  <si>
    <t>Oxford-Roxbury town-ME80</t>
  </si>
  <si>
    <t>Oxford-Rumford town-ME80</t>
  </si>
  <si>
    <t>Oxford-South Oxford UT-ME80</t>
  </si>
  <si>
    <t>Oxford-Stoneham town-ME80</t>
  </si>
  <si>
    <t>Oxford-Stow town-ME80</t>
  </si>
  <si>
    <t>Oxford-Sumner town-ME80</t>
  </si>
  <si>
    <t>Oxford-Sweden town-ME80</t>
  </si>
  <si>
    <t>Oxford-Upton town-ME80</t>
  </si>
  <si>
    <t>Oxford-Waterford town-ME80</t>
  </si>
  <si>
    <t>Oxford-West Paris town-ME80</t>
  </si>
  <si>
    <t>Oxford-Woodstock town-ME80</t>
  </si>
  <si>
    <t>Penobscot-Alton town-ME80</t>
  </si>
  <si>
    <t>Penobscot-Argyle UT-ME80</t>
  </si>
  <si>
    <t>Penobscot-Bangor city-ME80</t>
  </si>
  <si>
    <t>Penobscot-Bradford town-ME80</t>
  </si>
  <si>
    <t>Penobscot-Bradley town-ME80</t>
  </si>
  <si>
    <t>Penobscot-Brewer city-ME80</t>
  </si>
  <si>
    <t>Penobscot-Burlington town-ME80</t>
  </si>
  <si>
    <t>Penobscot-Carmel town-ME80</t>
  </si>
  <si>
    <t>Penobscot-Carroll plantation-ME80</t>
  </si>
  <si>
    <t>Penobscot-Charleston town-ME80</t>
  </si>
  <si>
    <t>Penobscot-Chester town-ME80</t>
  </si>
  <si>
    <t>Penobscot-Clifton town-ME80</t>
  </si>
  <si>
    <t>Penobscot-Corinna town-ME80</t>
  </si>
  <si>
    <t>Penobscot-Corinth town-ME80</t>
  </si>
  <si>
    <t>Penobscot-Dexter town-ME80</t>
  </si>
  <si>
    <t>Penobscot-Dixmont town-ME80</t>
  </si>
  <si>
    <t>Penobscot-Drew plantation-ME80</t>
  </si>
  <si>
    <t>Penobscot-East Central Penobscot UT-ME80</t>
  </si>
  <si>
    <t>Penobscot-East Millinocket town-ME80</t>
  </si>
  <si>
    <t>Penobscot-Eddington town-ME80</t>
  </si>
  <si>
    <t>Penobscot-Edinburg town-ME80</t>
  </si>
  <si>
    <t>Penobscot-Enfield town-ME80</t>
  </si>
  <si>
    <t>Penobscot-Etna town-ME80</t>
  </si>
  <si>
    <t>Penobscot-Exeter town-ME80</t>
  </si>
  <si>
    <t>Penobscot-Garland town-ME80</t>
  </si>
  <si>
    <t>Penobscot-Glenburn town-ME80</t>
  </si>
  <si>
    <t>Penobscot-Greenbush town-ME80</t>
  </si>
  <si>
    <t>Penobscot-Hampden town-ME80</t>
  </si>
  <si>
    <t>Penobscot-Hermon town-ME80</t>
  </si>
  <si>
    <t>Penobscot-Holden town-ME80</t>
  </si>
  <si>
    <t>Penobscot-Howland town-ME80</t>
  </si>
  <si>
    <t>Penobscot-Hudson town-ME80</t>
  </si>
  <si>
    <t>Penobscot-Kenduskeag town-ME80</t>
  </si>
  <si>
    <t>Penobscot-Kingman UT-ME80</t>
  </si>
  <si>
    <t>Penobscot-Lagrange town-ME80</t>
  </si>
  <si>
    <t>Penobscot-Lakeville town-ME80</t>
  </si>
  <si>
    <t>Penobscot-Lee town-ME80</t>
  </si>
  <si>
    <t>Penobscot-Levant town-ME80</t>
  </si>
  <si>
    <t>Penobscot-Lincoln town-ME80</t>
  </si>
  <si>
    <t>Penobscot-Lowell town-ME80</t>
  </si>
  <si>
    <t>Penobscot-Mattawamkeag town-ME80</t>
  </si>
  <si>
    <t>Penobscot-Maxfield town-ME80</t>
  </si>
  <si>
    <t>Penobscot-Medway town-ME80</t>
  </si>
  <si>
    <t>Penobscot-Milford town-ME80</t>
  </si>
  <si>
    <t>Penobscot-Millinocket town-ME80</t>
  </si>
  <si>
    <t>Penobscot-Mount Chase town-ME80</t>
  </si>
  <si>
    <t>Penobscot-Newburgh town-ME80</t>
  </si>
  <si>
    <t>Penobscot-Newport town-ME80</t>
  </si>
  <si>
    <t>Penobscot-North Penobscot UT-ME80</t>
  </si>
  <si>
    <t>Penobscot-Old Town city-ME80</t>
  </si>
  <si>
    <t>Penobscot-Orono town-ME80</t>
  </si>
  <si>
    <t>Penobscot-Orrington town-ME80</t>
  </si>
  <si>
    <t>Penobscot-Passadumkeag town-ME80</t>
  </si>
  <si>
    <t>Penobscot-Patten town-ME80</t>
  </si>
  <si>
    <t>Penobscot-Penobscot Indian Island Reservation-ME80</t>
  </si>
  <si>
    <t>Penobscot-Plymouth town-ME80</t>
  </si>
  <si>
    <t>Penobscot-Prentiss UT-ME80</t>
  </si>
  <si>
    <t>Penobscot-Seboeis plantation-ME80</t>
  </si>
  <si>
    <t>Penobscot-Springfield town-ME80</t>
  </si>
  <si>
    <t>Penobscot-Stacyville town-ME80</t>
  </si>
  <si>
    <t>Penobscot-Stetson town-ME80</t>
  </si>
  <si>
    <t>Penobscot-Twombly UT-ME80</t>
  </si>
  <si>
    <t>Penobscot-Veazie town-ME80</t>
  </si>
  <si>
    <t>Penobscot-Webster plantation-ME80</t>
  </si>
  <si>
    <t>Penobscot-Whitney UT-ME80</t>
  </si>
  <si>
    <t>Penobscot-Winn town-ME80</t>
  </si>
  <si>
    <t>Penobscot-Woodville town-ME80</t>
  </si>
  <si>
    <t>Piscataquis-Abbot town-ME80</t>
  </si>
  <si>
    <t>Piscataquis-Beaver Cove town-ME80</t>
  </si>
  <si>
    <t>Piscataquis-Blanchard UT-ME80</t>
  </si>
  <si>
    <t>Piscataquis-Bowerbank town-ME80</t>
  </si>
  <si>
    <t>Piscataquis-Brownville town-ME80</t>
  </si>
  <si>
    <t>Piscataquis-Dover-Foxcroft town-ME80</t>
  </si>
  <si>
    <t>Piscataquis-Greenville town-ME80</t>
  </si>
  <si>
    <t>Piscataquis-Guilford town-ME80</t>
  </si>
  <si>
    <t>Piscataquis-Kingsbury plantation-ME80</t>
  </si>
  <si>
    <t>Piscataquis-Lake View plantation-ME80</t>
  </si>
  <si>
    <t>Piscataquis-Medford town-ME80</t>
  </si>
  <si>
    <t>Piscataquis-Milo town-ME80</t>
  </si>
  <si>
    <t>Piscataquis-Monson town-ME80</t>
  </si>
  <si>
    <t>Piscataquis-Northeast Piscataquis UT-ME80</t>
  </si>
  <si>
    <t>Piscataquis-Northwest Piscataquis UT-ME80</t>
  </si>
  <si>
    <t>Piscataquis-Parkman town-ME80</t>
  </si>
  <si>
    <t>Piscataquis-Sangerville town-ME80</t>
  </si>
  <si>
    <t>Piscataquis-Sebec town-ME80</t>
  </si>
  <si>
    <t>Piscataquis-Shirley town-ME80</t>
  </si>
  <si>
    <t>Piscataquis-Southeast Piscataquis UT-ME80</t>
  </si>
  <si>
    <t>Piscataquis-Wellington town-ME80</t>
  </si>
  <si>
    <t>Piscataquis-Willimantic town-ME80</t>
  </si>
  <si>
    <t>Sagadahoc-Arrowsic town-ME80</t>
  </si>
  <si>
    <t>Sagadahoc-Bath city-ME80</t>
  </si>
  <si>
    <t>Sagadahoc-Bowdoin town-ME80</t>
  </si>
  <si>
    <t>Sagadahoc-Bowdoinham town-ME80</t>
  </si>
  <si>
    <t>Sagadahoc-Georgetown town-ME80</t>
  </si>
  <si>
    <t>Sagadahoc-Perkins UT-ME80</t>
  </si>
  <si>
    <t>Sagadahoc-Phippsburg town-ME80</t>
  </si>
  <si>
    <t>Sagadahoc-Richmond town-ME80</t>
  </si>
  <si>
    <t>Sagadahoc-Topsham town-ME80</t>
  </si>
  <si>
    <t>Sagadahoc-West Bath town-ME80</t>
  </si>
  <si>
    <t>Sagadahoc-Woolwich town-ME80</t>
  </si>
  <si>
    <t>Somerset-Anson town-ME80</t>
  </si>
  <si>
    <t>Somerset-Athens town-ME80</t>
  </si>
  <si>
    <t>Somerset-Bingham town-ME80</t>
  </si>
  <si>
    <t>Somerset-Brighton plantation-ME80</t>
  </si>
  <si>
    <t>Somerset-Cambridge town-ME80</t>
  </si>
  <si>
    <t>Somerset-Canaan town-ME80</t>
  </si>
  <si>
    <t>Somerset-Caratunk town-ME80</t>
  </si>
  <si>
    <t>Somerset-Central Somerset UT-ME80</t>
  </si>
  <si>
    <t>Somerset-Cornville town-ME80</t>
  </si>
  <si>
    <t>Somerset-Dennistown plantation-ME80</t>
  </si>
  <si>
    <t>Somerset-Detroit town-ME80</t>
  </si>
  <si>
    <t>Somerset-Embden town-ME80</t>
  </si>
  <si>
    <t>Somerset-Fairfield town-ME80</t>
  </si>
  <si>
    <t>Somerset-Harmony town-ME80</t>
  </si>
  <si>
    <t>Somerset-Hartland town-ME80</t>
  </si>
  <si>
    <t>Somerset-Highland plantation-ME80</t>
  </si>
  <si>
    <t>Somerset-Jackman town-ME80</t>
  </si>
  <si>
    <t>Somerset-Madison town-ME80</t>
  </si>
  <si>
    <t>Somerset-Mercer town-ME80</t>
  </si>
  <si>
    <t>Somerset-Moose River town-ME80</t>
  </si>
  <si>
    <t>Somerset-Moscow town-ME80</t>
  </si>
  <si>
    <t>Somerset-New Portland town-ME80</t>
  </si>
  <si>
    <t>Somerset-Norridgewock town-ME80</t>
  </si>
  <si>
    <t>Somerset-Northeast Somerset UT-ME80</t>
  </si>
  <si>
    <t>Somerset-Northwest Somerset UT-ME80</t>
  </si>
  <si>
    <t>Somerset-Palmyra town-ME80</t>
  </si>
  <si>
    <t>Somerset-Pittsfield town-ME80</t>
  </si>
  <si>
    <t>Somerset-Pleasant Ridge plantation-ME80</t>
  </si>
  <si>
    <t>Somerset-Ripley town-ME80</t>
  </si>
  <si>
    <t>Somerset-Seboomook Lake UT-ME80</t>
  </si>
  <si>
    <t>Somerset-Skowhegan town-ME80</t>
  </si>
  <si>
    <t>Somerset-Smithfield town-ME80</t>
  </si>
  <si>
    <t>Somerset-Solon town-ME80</t>
  </si>
  <si>
    <t>Somerset-St. Albans town-ME80</t>
  </si>
  <si>
    <t>Somerset-Starks town-ME80</t>
  </si>
  <si>
    <t>Somerset-The Forks plantation-ME80</t>
  </si>
  <si>
    <t>Somerset-West Forks plantation-ME80</t>
  </si>
  <si>
    <t>Waldo-Belfast city-ME80</t>
  </si>
  <si>
    <t>Waldo-Belmont town-ME80</t>
  </si>
  <si>
    <t>Waldo-Brooks town-ME80</t>
  </si>
  <si>
    <t>Waldo-Burnham town-ME80</t>
  </si>
  <si>
    <t>Waldo-Frankfort town-ME80</t>
  </si>
  <si>
    <t>Waldo-Freedom town-ME80</t>
  </si>
  <si>
    <t>Waldo-Islesboro town-ME80</t>
  </si>
  <si>
    <t>Waldo-Jackson town-ME80</t>
  </si>
  <si>
    <t>Waldo-Knox town-ME80</t>
  </si>
  <si>
    <t>Waldo-Liberty town-ME80</t>
  </si>
  <si>
    <t>Waldo-Lincolnville town-ME80</t>
  </si>
  <si>
    <t>Waldo-Monroe town-ME80</t>
  </si>
  <si>
    <t>Waldo-Montville town-ME80</t>
  </si>
  <si>
    <t>Waldo-Morrill town-ME80</t>
  </si>
  <si>
    <t>Waldo-Northport town-ME80</t>
  </si>
  <si>
    <t>Waldo-Palermo town-ME80</t>
  </si>
  <si>
    <t>Waldo-Prospect town-ME80</t>
  </si>
  <si>
    <t>Waldo-Searsmont town-ME80</t>
  </si>
  <si>
    <t>Waldo-Searsport town-ME80</t>
  </si>
  <si>
    <t>Waldo-Stockton Springs town-ME80</t>
  </si>
  <si>
    <t>Waldo-Swanville town-ME80</t>
  </si>
  <si>
    <t>Waldo-Thorndike town-ME80</t>
  </si>
  <si>
    <t>Waldo-Troy town-ME80</t>
  </si>
  <si>
    <t>Waldo-Unity town-ME80</t>
  </si>
  <si>
    <t>Waldo-Waldo town-ME80</t>
  </si>
  <si>
    <t>Waldo-Winterport town-ME80</t>
  </si>
  <si>
    <t>Washington-Addison town-ME80</t>
  </si>
  <si>
    <t>Washington-Alexander town-ME80</t>
  </si>
  <si>
    <t>Washington-Baileyville town-ME80</t>
  </si>
  <si>
    <t>Washington-Baring plantation-ME80</t>
  </si>
  <si>
    <t>Washington-Beals town-ME80</t>
  </si>
  <si>
    <t>Washington-Beddington town-ME80</t>
  </si>
  <si>
    <t>Washington-Calais city-ME80</t>
  </si>
  <si>
    <t>Washington-Charlotte town-ME80</t>
  </si>
  <si>
    <t>Washington-Cherryfield town-ME80</t>
  </si>
  <si>
    <t>Washington-Codyville plantation-ME80</t>
  </si>
  <si>
    <t>Washington-Columbia Falls town-ME80</t>
  </si>
  <si>
    <t>Washington-Columbia town-ME80</t>
  </si>
  <si>
    <t>Washington-Cooper town-ME80</t>
  </si>
  <si>
    <t>Washington-Crawford town-ME80</t>
  </si>
  <si>
    <t>Washington-Cutler town-ME80</t>
  </si>
  <si>
    <t>Washington-Danforth town-ME80</t>
  </si>
  <si>
    <t>Washington-Deblois town-ME80</t>
  </si>
  <si>
    <t>Washington-Dennysville town-ME80</t>
  </si>
  <si>
    <t>Washington-East Central Washington UT-ME80</t>
  </si>
  <si>
    <t>Washington-East Machias town-ME80</t>
  </si>
  <si>
    <t>Washington-Eastport city-ME80</t>
  </si>
  <si>
    <t>Washington-Grand Lake Stream plantation-ME80</t>
  </si>
  <si>
    <t>Washington-Harrington town-ME80</t>
  </si>
  <si>
    <t>Washington-Jonesboro town-ME80</t>
  </si>
  <si>
    <t>Washington-Jonesport town-ME80</t>
  </si>
  <si>
    <t>Washington-Lubec town-ME80</t>
  </si>
  <si>
    <t>Washington-Machias town-ME80</t>
  </si>
  <si>
    <t>Washington-Machiasport town-ME80</t>
  </si>
  <si>
    <t>Washington-Marshfield town-ME80</t>
  </si>
  <si>
    <t>Washington-Meddybemps town-ME80</t>
  </si>
  <si>
    <t>Washington-Milbridge town-ME80</t>
  </si>
  <si>
    <t>Washington-North Washington UT-ME80</t>
  </si>
  <si>
    <t>Washington-Northfield town-ME80</t>
  </si>
  <si>
    <t>Washington-Passamaquoddy Indian Township Reservation-ME80</t>
  </si>
  <si>
    <t>Washington-Passamaquoddy Pleasant Point Reservation-ME80</t>
  </si>
  <si>
    <t>Washington-Pembroke town-ME80</t>
  </si>
  <si>
    <t>Washington-Perry town-ME80</t>
  </si>
  <si>
    <t>Washington-Princeton town-ME80</t>
  </si>
  <si>
    <t>Washington-Robbinston town-ME80</t>
  </si>
  <si>
    <t>Washington-Roque Bluffs town-ME80</t>
  </si>
  <si>
    <t>Washington-Steuben town-ME80</t>
  </si>
  <si>
    <t>Washington-Talmadge town-ME80</t>
  </si>
  <si>
    <t>Washington-Topsfield town-ME80</t>
  </si>
  <si>
    <t>Washington-Vanceboro town-ME80</t>
  </si>
  <si>
    <t>Washington-Waite town-ME80</t>
  </si>
  <si>
    <t>Washington-Wesley town-ME80</t>
  </si>
  <si>
    <t>Washington-Whiting town-ME80</t>
  </si>
  <si>
    <t>Washington-Whitneyville town-ME80</t>
  </si>
  <si>
    <t>York-Acton town-ME80</t>
  </si>
  <si>
    <t>York-Alfred town-ME80</t>
  </si>
  <si>
    <t>York-Arundel town-ME80</t>
  </si>
  <si>
    <t>York-Berwick town-ME80</t>
  </si>
  <si>
    <t>York-Biddeford city-ME80</t>
  </si>
  <si>
    <t>York-Buxton town-ME80</t>
  </si>
  <si>
    <t>York-Cornish town-ME80</t>
  </si>
  <si>
    <t>York-Dayton town-ME80</t>
  </si>
  <si>
    <t>York-Eliot town-ME80</t>
  </si>
  <si>
    <t>York-Hollis town-ME80</t>
  </si>
  <si>
    <t>York-Kennebunk town-ME80</t>
  </si>
  <si>
    <t>York-Kennebunkport town-ME80</t>
  </si>
  <si>
    <t>York-Kittery town-ME80</t>
  </si>
  <si>
    <t>York-Lebanon town-ME80</t>
  </si>
  <si>
    <t>York-Limerick town-ME80</t>
  </si>
  <si>
    <t>York-Limington town-ME80</t>
  </si>
  <si>
    <t>York-Lyman town-ME80</t>
  </si>
  <si>
    <t>York-Newfield town-ME80</t>
  </si>
  <si>
    <t>York-North Berwick town-ME80</t>
  </si>
  <si>
    <t>York-Ogunquit town-ME80</t>
  </si>
  <si>
    <t>York-Old Orchard Beach town-ME80</t>
  </si>
  <si>
    <t>York-Parsonsfield town-ME80</t>
  </si>
  <si>
    <t>York-Saco city-ME80</t>
  </si>
  <si>
    <t>York-Sanford city-ME80</t>
  </si>
  <si>
    <t>York-Shapleigh town-ME80</t>
  </si>
  <si>
    <t>York-South Berwick town-ME80</t>
  </si>
  <si>
    <t>York-Waterboro town-ME80</t>
  </si>
  <si>
    <t>York-Wells town-ME80</t>
  </si>
  <si>
    <t>York-York town-ME80</t>
  </si>
  <si>
    <t>Allegany-MD80</t>
  </si>
  <si>
    <t>Anne Arundel-MD80</t>
  </si>
  <si>
    <t>Baltimore-MD80</t>
  </si>
  <si>
    <t>Calvert-MD80</t>
  </si>
  <si>
    <t>Caroline-MD80</t>
  </si>
  <si>
    <t>Carroll-MD80</t>
  </si>
  <si>
    <t>Cecil-MD80</t>
  </si>
  <si>
    <t>Charles-MD80</t>
  </si>
  <si>
    <t>Dorchester-MD80</t>
  </si>
  <si>
    <t>Frederick-MD80</t>
  </si>
  <si>
    <t>Garrett-MD80</t>
  </si>
  <si>
    <t>Harford-MD80</t>
  </si>
  <si>
    <t>Howard-MD80</t>
  </si>
  <si>
    <t>Kent-MD80</t>
  </si>
  <si>
    <t>Montgomery-MD80</t>
  </si>
  <si>
    <t>Prince George's-MD80</t>
  </si>
  <si>
    <t>Queen Anne's-MD80</t>
  </si>
  <si>
    <t>St. Mary's-MD80</t>
  </si>
  <si>
    <t>Somerset-MD80</t>
  </si>
  <si>
    <t>Talbot-MD80</t>
  </si>
  <si>
    <t>Washington-MD80</t>
  </si>
  <si>
    <t>Wicomico-MD80</t>
  </si>
  <si>
    <t>Worcester-MD80</t>
  </si>
  <si>
    <t>Baltimore city-MD80</t>
  </si>
  <si>
    <t>Barnstable-Barnstable Town city-MA80</t>
  </si>
  <si>
    <t>Barnstable-Bourne town-MA80</t>
  </si>
  <si>
    <t>Barnstable-Brewster town-MA80</t>
  </si>
  <si>
    <t>Barnstable-Chatham town-MA80</t>
  </si>
  <si>
    <t>Barnstable-Dennis town-MA80</t>
  </si>
  <si>
    <t>Barnstable-Eastham town-MA80</t>
  </si>
  <si>
    <t>Barnstable-Falmouth town-MA80</t>
  </si>
  <si>
    <t>Barnstable-Harwich town-MA80</t>
  </si>
  <si>
    <t>Barnstable-Mashpee town-MA80</t>
  </si>
  <si>
    <t>Barnstable-Orleans town-MA80</t>
  </si>
  <si>
    <t>Barnstable-Provincetown town-MA80</t>
  </si>
  <si>
    <t>Barnstable-Sandwich town-MA80</t>
  </si>
  <si>
    <t>Barnstable-Truro town-MA80</t>
  </si>
  <si>
    <t>Barnstable-Wellfleet town-MA80</t>
  </si>
  <si>
    <t>Barnstable-Yarmouth town-MA80</t>
  </si>
  <si>
    <t>Berkshire-Adams town-MA80</t>
  </si>
  <si>
    <t>Berkshire-Alford town-MA80</t>
  </si>
  <si>
    <t>Berkshire-Becket town-MA80</t>
  </si>
  <si>
    <t>Berkshire-Cheshire town-MA80</t>
  </si>
  <si>
    <t>Berkshire-Clarksburg town-MA80</t>
  </si>
  <si>
    <t>Berkshire-Dalton town-MA80</t>
  </si>
  <si>
    <t>Berkshire-Egremont town-MA80</t>
  </si>
  <si>
    <t>Berkshire-Florida town-MA80</t>
  </si>
  <si>
    <t>Berkshire-Great Barrington town-MA80</t>
  </si>
  <si>
    <t>Berkshire-Hancock town-MA80</t>
  </si>
  <si>
    <t>Berkshire-Hinsdale town-MA80</t>
  </si>
  <si>
    <t>Berkshire-Lanesborough town-MA80</t>
  </si>
  <si>
    <t>Berkshire-Lee town-MA80</t>
  </si>
  <si>
    <t>Berkshire-Lenox town-MA80</t>
  </si>
  <si>
    <t>Berkshire-Monterey town-MA80</t>
  </si>
  <si>
    <t>Berkshire-Mount Washington town-MA80</t>
  </si>
  <si>
    <t>Berkshire-New Ashford town-MA80</t>
  </si>
  <si>
    <t>Berkshire-New Marlborough town-MA80</t>
  </si>
  <si>
    <t>Berkshire-North Adams city-MA80</t>
  </si>
  <si>
    <t>Berkshire-Otis town-MA80</t>
  </si>
  <si>
    <t>Berkshire-Peru town-MA80</t>
  </si>
  <si>
    <t>Berkshire-Pittsfield city-MA80</t>
  </si>
  <si>
    <t>Berkshire-Richmond town-MA80</t>
  </si>
  <si>
    <t>Berkshire-Sandisfield town-MA80</t>
  </si>
  <si>
    <t>Berkshire-Savoy town-MA80</t>
  </si>
  <si>
    <t>Berkshire-Sheffield town-MA80</t>
  </si>
  <si>
    <t>Berkshire-Stockbridge town-MA80</t>
  </si>
  <si>
    <t>Berkshire-Tyringham town-MA80</t>
  </si>
  <si>
    <t>Berkshire-Washington town-MA80</t>
  </si>
  <si>
    <t>Berkshire-West Stockbridge town-MA80</t>
  </si>
  <si>
    <t>Berkshire-Williamstown town-MA80</t>
  </si>
  <si>
    <t>Berkshire-Windsor town-MA80</t>
  </si>
  <si>
    <t>Bristol-Acushnet town-MA80</t>
  </si>
  <si>
    <t>Bristol-Attleboro city-MA80</t>
  </si>
  <si>
    <t>Bristol-Berkley town-MA80</t>
  </si>
  <si>
    <t>Bristol-Dartmouth town-MA80</t>
  </si>
  <si>
    <t>Bristol-Dighton town-MA80</t>
  </si>
  <si>
    <t>Bristol-Easton town-MA80</t>
  </si>
  <si>
    <t>Bristol-Fairhaven town-MA80</t>
  </si>
  <si>
    <t>Bristol-Fall River city-MA80</t>
  </si>
  <si>
    <t>Bristol-Freetown town-MA80</t>
  </si>
  <si>
    <t>Bristol-Mansfield town-MA80</t>
  </si>
  <si>
    <t>Bristol-New Bedford city-MA80</t>
  </si>
  <si>
    <t>Bristol-North Attleborough Town city-MA80</t>
  </si>
  <si>
    <t>Bristol-Norton town-MA80</t>
  </si>
  <si>
    <t>Bristol-Raynham town-MA80</t>
  </si>
  <si>
    <t>Bristol-Rehoboth town-MA80</t>
  </si>
  <si>
    <t>Bristol-Seekonk town-MA80</t>
  </si>
  <si>
    <t>Bristol-Somerset town-MA80</t>
  </si>
  <si>
    <t>Bristol-Swansea town-MA80</t>
  </si>
  <si>
    <t>Bristol-Taunton city-MA80</t>
  </si>
  <si>
    <t>Bristol-Westport town-MA80</t>
  </si>
  <si>
    <t>Dukes-Aquinnah town-MA80</t>
  </si>
  <si>
    <t>Dukes-Chilmark town-MA80</t>
  </si>
  <si>
    <t>Dukes-Edgartown town-MA80</t>
  </si>
  <si>
    <t>Dukes-Gosnold town-MA80</t>
  </si>
  <si>
    <t>Dukes-Oak Bluffs town-MA80</t>
  </si>
  <si>
    <t>Dukes-Tisbury town-MA80</t>
  </si>
  <si>
    <t>Dukes-West Tisbury town-MA80</t>
  </si>
  <si>
    <t>Essex-Amesbury Town city-MA80</t>
  </si>
  <si>
    <t>Essex-Andover town-MA80</t>
  </si>
  <si>
    <t>Essex-Beverly city-MA80</t>
  </si>
  <si>
    <t>Essex-Boxford town-MA80</t>
  </si>
  <si>
    <t>Essex-Danvers town-MA80</t>
  </si>
  <si>
    <t>Essex-Essex town-MA80</t>
  </si>
  <si>
    <t>Essex-Georgetown town-MA80</t>
  </si>
  <si>
    <t>Essex-Gloucester city-MA80</t>
  </si>
  <si>
    <t>Essex-Groveland town-MA80</t>
  </si>
  <si>
    <t>Essex-Hamilton town-MA80</t>
  </si>
  <si>
    <t>Essex-Haverhill city-MA80</t>
  </si>
  <si>
    <t>Essex-Ipswich town-MA80</t>
  </si>
  <si>
    <t>Essex-Lawrence city-MA80</t>
  </si>
  <si>
    <t>Essex-Lynn city-MA80</t>
  </si>
  <si>
    <t>Essex-Lynnfield town-MA80</t>
  </si>
  <si>
    <t>Essex-Manchester-by-the-Sea town-MA80</t>
  </si>
  <si>
    <t>Essex-Marblehead town-MA80</t>
  </si>
  <si>
    <t>Essex-Merrimac town-MA80</t>
  </si>
  <si>
    <t>Essex-Methuen city-MA80</t>
  </si>
  <si>
    <t>Essex-Middleton town-MA80</t>
  </si>
  <si>
    <t>Essex-Nahant town-MA80</t>
  </si>
  <si>
    <t>Essex-Newbury town-MA80</t>
  </si>
  <si>
    <t>Essex-Newburyport city-MA80</t>
  </si>
  <si>
    <t>Essex-North Andover town-MA80</t>
  </si>
  <si>
    <t>Essex-Peabody city-MA80</t>
  </si>
  <si>
    <t>Essex-Rockport town-MA80</t>
  </si>
  <si>
    <t>Essex-Rowley town-MA80</t>
  </si>
  <si>
    <t>Essex-Salem city-MA80</t>
  </si>
  <si>
    <t>Essex-Salisbury town-MA80</t>
  </si>
  <si>
    <t>Essex-Saugus town-MA80</t>
  </si>
  <si>
    <t>Essex-Swampscott town-MA80</t>
  </si>
  <si>
    <t>Essex-Topsfield town-MA80</t>
  </si>
  <si>
    <t>Essex-Wenham town-MA80</t>
  </si>
  <si>
    <t>Essex-West Newbury town-MA80</t>
  </si>
  <si>
    <t>Franklin-Ashfield town-MA80</t>
  </si>
  <si>
    <t>Franklin-Bernardston town-MA80</t>
  </si>
  <si>
    <t>Franklin-Buckland town-MA80</t>
  </si>
  <si>
    <t>Franklin-Charlemont town-MA80</t>
  </si>
  <si>
    <t>Franklin-Colrain town-MA80</t>
  </si>
  <si>
    <t>Franklin-Conway town-MA80</t>
  </si>
  <si>
    <t>Franklin-Deerfield town-MA80</t>
  </si>
  <si>
    <t>Franklin-Erving town-MA80</t>
  </si>
  <si>
    <t>Franklin-Gill town-MA80</t>
  </si>
  <si>
    <t>Franklin-Greenfield city-MA80</t>
  </si>
  <si>
    <t>Franklin-Hawley town-MA80</t>
  </si>
  <si>
    <t>Franklin-Heath town-MA80</t>
  </si>
  <si>
    <t>Franklin-Leverett town-MA80</t>
  </si>
  <si>
    <t>Franklin-Leyden town-MA80</t>
  </si>
  <si>
    <t>Franklin-Monroe town-MA80</t>
  </si>
  <si>
    <t>Franklin-Montague town-MA80</t>
  </si>
  <si>
    <t>Franklin-New Salem town-MA80</t>
  </si>
  <si>
    <t>Franklin-Northfield town-MA80</t>
  </si>
  <si>
    <t>Franklin-Orange town-MA80</t>
  </si>
  <si>
    <t>Franklin-Rowe town-MA80</t>
  </si>
  <si>
    <t>Franklin-Shelburne town-MA80</t>
  </si>
  <si>
    <t>Franklin-Shutesbury town-MA80</t>
  </si>
  <si>
    <t>Franklin-Sunderland town-MA80</t>
  </si>
  <si>
    <t>Franklin-Warwick town-MA80</t>
  </si>
  <si>
    <t>Franklin-Wendell town-MA80</t>
  </si>
  <si>
    <t>Franklin-Whately town-MA80</t>
  </si>
  <si>
    <t>Hampden-Agawam Town city-MA80</t>
  </si>
  <si>
    <t>Hampden-Blandford town-MA80</t>
  </si>
  <si>
    <t>Hampden-Brimfield town-MA80</t>
  </si>
  <si>
    <t>Hampden-Chester town-MA80</t>
  </si>
  <si>
    <t>Hampden-Chicopee city-MA80</t>
  </si>
  <si>
    <t>Hampden-East Longmeadow town-MA80</t>
  </si>
  <si>
    <t>Hampden-Granville town-MA80</t>
  </si>
  <si>
    <t>Hampden-Hampden town-MA80</t>
  </si>
  <si>
    <t>Hampden-Holland town-MA80</t>
  </si>
  <si>
    <t>Hampden-Holyoke city-MA80</t>
  </si>
  <si>
    <t>Hampden-Longmeadow town-MA80</t>
  </si>
  <si>
    <t>Hampden-Ludlow town-MA80</t>
  </si>
  <si>
    <t>Hampden-Monson town-MA80</t>
  </si>
  <si>
    <t>Hampden-Montgomery town-MA80</t>
  </si>
  <si>
    <t>Hampden-Palmer Town city-MA80</t>
  </si>
  <si>
    <t>Hampden-Russell town-MA80</t>
  </si>
  <si>
    <t>Hampden-Southwick town-MA80</t>
  </si>
  <si>
    <t>Hampden-Springfield city-MA80</t>
  </si>
  <si>
    <t>Hampden-Tolland town-MA80</t>
  </si>
  <si>
    <t>Hampden-Wales town-MA80</t>
  </si>
  <si>
    <t>Hampden-West Springfield Town city-MA80</t>
  </si>
  <si>
    <t>Hampden-Westfield city-MA80</t>
  </si>
  <si>
    <t>Hampden-Wilbraham town-MA80</t>
  </si>
  <si>
    <t>Hampshire-Amherst Town city-MA80</t>
  </si>
  <si>
    <t>Hampshire-Belchertown town-MA80</t>
  </si>
  <si>
    <t>Hampshire-Chesterfield town-MA80</t>
  </si>
  <si>
    <t>Hampshire-Cummington town-MA80</t>
  </si>
  <si>
    <t>Hampshire-Easthampton Town city-MA80</t>
  </si>
  <si>
    <t>Hampshire-Goshen town-MA80</t>
  </si>
  <si>
    <t>Hampshire-Granby town-MA80</t>
  </si>
  <si>
    <t>Hampshire-Hadley town-MA80</t>
  </si>
  <si>
    <t>Hampshire-Hatfield town-MA80</t>
  </si>
  <si>
    <t>Hampshire-Huntington town-MA80</t>
  </si>
  <si>
    <t>Hampshire-Middlefield town-MA80</t>
  </si>
  <si>
    <t>Hampshire-Northampton city-MA80</t>
  </si>
  <si>
    <t>Hampshire-Pelham town-MA80</t>
  </si>
  <si>
    <t>Hampshire-Plainfield town-MA80</t>
  </si>
  <si>
    <t>Hampshire-South Hadley town-MA80</t>
  </si>
  <si>
    <t>Hampshire-Southampton town-MA80</t>
  </si>
  <si>
    <t>Hampshire-Ware town-MA80</t>
  </si>
  <si>
    <t>Hampshire-Westhampton town-MA80</t>
  </si>
  <si>
    <t>Hampshire-Williamsburg town-MA80</t>
  </si>
  <si>
    <t>Hampshire-Worthington town-MA80</t>
  </si>
  <si>
    <t>Middlesex-Acton town-MA80</t>
  </si>
  <si>
    <t>Middlesex-Arlington town-MA80</t>
  </si>
  <si>
    <t>Middlesex-Ashby town-MA80</t>
  </si>
  <si>
    <t>Middlesex-Ashland town-MA80</t>
  </si>
  <si>
    <t>Middlesex-Ayer town-MA80</t>
  </si>
  <si>
    <t>Middlesex-Bedford town-MA80</t>
  </si>
  <si>
    <t>Middlesex-Belmont town-MA80</t>
  </si>
  <si>
    <t>Middlesex-Billerica town-MA80</t>
  </si>
  <si>
    <t>Middlesex-Boxborough town-MA80</t>
  </si>
  <si>
    <t>Middlesex-Burlington town-MA80</t>
  </si>
  <si>
    <t>Middlesex-Cambridge city-MA80</t>
  </si>
  <si>
    <t>Middlesex-Carlisle town-MA80</t>
  </si>
  <si>
    <t>Middlesex-Chelmsford town-MA80</t>
  </si>
  <si>
    <t>Middlesex-Concord town-MA80</t>
  </si>
  <si>
    <t>Middlesex-Dracut town-MA80</t>
  </si>
  <si>
    <t>Middlesex-Dunstable town-MA80</t>
  </si>
  <si>
    <t>Middlesex-Everett city-MA80</t>
  </si>
  <si>
    <t>Middlesex-Framingham city-MA80</t>
  </si>
  <si>
    <t>Middlesex-Groton town-MA80</t>
  </si>
  <si>
    <t>Middlesex-Holliston town-MA80</t>
  </si>
  <si>
    <t>Middlesex-Hopkinton town-MA80</t>
  </si>
  <si>
    <t>Middlesex-Hudson town-MA80</t>
  </si>
  <si>
    <t>Middlesex-Lexington town-MA80</t>
  </si>
  <si>
    <t>Middlesex-Lincoln town-MA80</t>
  </si>
  <si>
    <t>Middlesex-Littleton town-MA80</t>
  </si>
  <si>
    <t>Middlesex-Lowell city-MA80</t>
  </si>
  <si>
    <t>Middlesex-Malden city-MA80</t>
  </si>
  <si>
    <t>Middlesex-Marlborough city-MA80</t>
  </si>
  <si>
    <t>Middlesex-Maynard town-MA80</t>
  </si>
  <si>
    <t>Middlesex-Medford city-MA80</t>
  </si>
  <si>
    <t>Middlesex-Melrose city-MA80</t>
  </si>
  <si>
    <t>Middlesex-Natick town-MA80</t>
  </si>
  <si>
    <t>Middlesex-Newton city-MA80</t>
  </si>
  <si>
    <t>Middlesex-North Reading town-MA80</t>
  </si>
  <si>
    <t>Middlesex-Pepperell town-MA80</t>
  </si>
  <si>
    <t>Middlesex-Reading town-MA80</t>
  </si>
  <si>
    <t>Middlesex-Sherborn town-MA80</t>
  </si>
  <si>
    <t>Middlesex-Shirley town-MA80</t>
  </si>
  <si>
    <t>Middlesex-Somerville city-MA80</t>
  </si>
  <si>
    <t>Middlesex-Stoneham town-MA80</t>
  </si>
  <si>
    <t>Middlesex-Stow town-MA80</t>
  </si>
  <si>
    <t>Middlesex-Sudbury town-MA80</t>
  </si>
  <si>
    <t>Middlesex-Tewksbury town-MA80</t>
  </si>
  <si>
    <t>Middlesex-Townsend town-MA80</t>
  </si>
  <si>
    <t>Middlesex-Tyngsborough town-MA80</t>
  </si>
  <si>
    <t>Middlesex-Wakefield town-MA80</t>
  </si>
  <si>
    <t>Middlesex-Waltham city-MA80</t>
  </si>
  <si>
    <t>Middlesex-Watertown city-MA80</t>
  </si>
  <si>
    <t>Middlesex-Wayland town-MA80</t>
  </si>
  <si>
    <t>Middlesex-Westford town-MA80</t>
  </si>
  <si>
    <t>Middlesex-Weston town-MA80</t>
  </si>
  <si>
    <t>Middlesex-Wilmington town-MA80</t>
  </si>
  <si>
    <t>Middlesex-Winchester town-MA80</t>
  </si>
  <si>
    <t>Middlesex-Woburn city-MA80</t>
  </si>
  <si>
    <t>Nantucket-Nantucket town-MA80</t>
  </si>
  <si>
    <t>Norfolk-Avon town-MA80</t>
  </si>
  <si>
    <t>Norfolk-Bellingham town-MA80</t>
  </si>
  <si>
    <t>Norfolk-Braintree Town city-MA80</t>
  </si>
  <si>
    <t>Norfolk-Brookline town-MA80</t>
  </si>
  <si>
    <t>Norfolk-Canton town-MA80</t>
  </si>
  <si>
    <t>Norfolk-Cohasset town-MA80</t>
  </si>
  <si>
    <t>Norfolk-Dedham town-MA80</t>
  </si>
  <si>
    <t>Norfolk-Dover town-MA80</t>
  </si>
  <si>
    <t>Norfolk-Foxborough town-MA80</t>
  </si>
  <si>
    <t>Norfolk-Franklin Town city-MA80</t>
  </si>
  <si>
    <t>Norfolk-Holbrook town-MA80</t>
  </si>
  <si>
    <t>Norfolk-Medfield town-MA80</t>
  </si>
  <si>
    <t>Norfolk-Medway town-MA80</t>
  </si>
  <si>
    <t>Norfolk-Millis town-MA80</t>
  </si>
  <si>
    <t>Norfolk-Milton town-MA80</t>
  </si>
  <si>
    <t>Norfolk-Needham town-MA80</t>
  </si>
  <si>
    <t>Norfolk-Norfolk town-MA80</t>
  </si>
  <si>
    <t>Norfolk-Norwood town-MA80</t>
  </si>
  <si>
    <t>Norfolk-Plainville town-MA80</t>
  </si>
  <si>
    <t>Norfolk-Quincy city-MA80</t>
  </si>
  <si>
    <t>Norfolk-Randolph city-MA80</t>
  </si>
  <si>
    <t>Norfolk-Sharon town-MA80</t>
  </si>
  <si>
    <t>Norfolk-Stoughton town-MA80</t>
  </si>
  <si>
    <t>Norfolk-Walpole town-MA80</t>
  </si>
  <si>
    <t>Norfolk-Wellesley town-MA80</t>
  </si>
  <si>
    <t>Norfolk-Westwood town-MA80</t>
  </si>
  <si>
    <t>Norfolk-Weymouth Town city-MA80</t>
  </si>
  <si>
    <t>Norfolk-Wrentham town-MA80</t>
  </si>
  <si>
    <t>Plymouth-Abington town-MA80</t>
  </si>
  <si>
    <t>Plymouth-Bridgewater city-MA80</t>
  </si>
  <si>
    <t>Plymouth-Brockton city-MA80</t>
  </si>
  <si>
    <t>Plymouth-Carver town-MA80</t>
  </si>
  <si>
    <t>Plymouth-Duxbury town-MA80</t>
  </si>
  <si>
    <t>Plymouth-East Bridgewater town-MA80</t>
  </si>
  <si>
    <t>Plymouth-Halifax town-MA80</t>
  </si>
  <si>
    <t>Plymouth-Hanover town-MA80</t>
  </si>
  <si>
    <t>Plymouth-Hanson town-MA80</t>
  </si>
  <si>
    <t>Plymouth-Hingham town-MA80</t>
  </si>
  <si>
    <t>Plymouth-Hull town-MA80</t>
  </si>
  <si>
    <t>Plymouth-Kingston town-MA80</t>
  </si>
  <si>
    <t>Plymouth-Lakeville town-MA80</t>
  </si>
  <si>
    <t>Plymouth-Marion town-MA80</t>
  </si>
  <si>
    <t>Plymouth-Marshfield town-MA80</t>
  </si>
  <si>
    <t>Plymouth-Mattapoisett town-MA80</t>
  </si>
  <si>
    <t>Plymouth-Middleborough town-MA80</t>
  </si>
  <si>
    <t>Plymouth-Norwell town-MA80</t>
  </si>
  <si>
    <t>Plymouth-Pembroke town-MA80</t>
  </si>
  <si>
    <t>Plymouth-Plymouth town-MA80</t>
  </si>
  <si>
    <t>Plymouth-Plympton town-MA80</t>
  </si>
  <si>
    <t>Plymouth-Rochester town-MA80</t>
  </si>
  <si>
    <t>Plymouth-Rockland town-MA80</t>
  </si>
  <si>
    <t>Plymouth-Scituate town-MA80</t>
  </si>
  <si>
    <t>Plymouth-Wareham town-MA80</t>
  </si>
  <si>
    <t>Plymouth-West Bridgewater town-MA80</t>
  </si>
  <si>
    <t>Plymouth-Whitman town-MA80</t>
  </si>
  <si>
    <t>Suffolk-Boston city-MA80</t>
  </si>
  <si>
    <t>Suffolk-Chelsea city-MA80</t>
  </si>
  <si>
    <t>Suffolk-Revere city-MA80</t>
  </si>
  <si>
    <t>Suffolk-Winthrop Town city-MA80</t>
  </si>
  <si>
    <t>Worcester-Ashburnham town-MA80</t>
  </si>
  <si>
    <t>Worcester-Athol town-MA80</t>
  </si>
  <si>
    <t>Worcester-Auburn town-MA80</t>
  </si>
  <si>
    <t>Worcester-Barre town-MA80</t>
  </si>
  <si>
    <t>Worcester-Berlin town-MA80</t>
  </si>
  <si>
    <t>Worcester-Blackstone town-MA80</t>
  </si>
  <si>
    <t>Worcester-Bolton town-MA80</t>
  </si>
  <si>
    <t>Worcester-Boylston town-MA80</t>
  </si>
  <si>
    <t>Worcester-Brookfield town-MA80</t>
  </si>
  <si>
    <t>Worcester-Charlton town-MA80</t>
  </si>
  <si>
    <t>Worcester-Clinton town-MA80</t>
  </si>
  <si>
    <t>Worcester-Douglas town-MA80</t>
  </si>
  <si>
    <t>Worcester-Dudley town-MA80</t>
  </si>
  <si>
    <t>Worcester-East Brookfield town-MA80</t>
  </si>
  <si>
    <t>Worcester-Fitchburg city-MA80</t>
  </si>
  <si>
    <t>Worcester-Gardner city-MA80</t>
  </si>
  <si>
    <t>Worcester-Grafton town-MA80</t>
  </si>
  <si>
    <t>Worcester-Hardwick town-MA80</t>
  </si>
  <si>
    <t>Worcester-Harvard town-MA80</t>
  </si>
  <si>
    <t>Worcester-Holden town-MA80</t>
  </si>
  <si>
    <t>Worcester-Hopedale town-MA80</t>
  </si>
  <si>
    <t>Worcester-Hubbardston town-MA80</t>
  </si>
  <si>
    <t>Worcester-Lancaster town-MA80</t>
  </si>
  <si>
    <t>Worcester-Leicester town-MA80</t>
  </si>
  <si>
    <t>Worcester-Leominster city-MA80</t>
  </si>
  <si>
    <t>Worcester-Lunenburg town-MA80</t>
  </si>
  <si>
    <t>Worcester-Mendon town-MA80</t>
  </si>
  <si>
    <t>Worcester-Milford town-MA80</t>
  </si>
  <si>
    <t>Worcester-Millbury town-MA80</t>
  </si>
  <si>
    <t>Worcester-Millville town-MA80</t>
  </si>
  <si>
    <t>Worcester-New Braintree town-MA80</t>
  </si>
  <si>
    <t>Worcester-North Brookfield town-MA80</t>
  </si>
  <si>
    <t>Worcester-Northborough town-MA80</t>
  </si>
  <si>
    <t>Worcester-Northbridge town-MA80</t>
  </si>
  <si>
    <t>Worcester-Oakham town-MA80</t>
  </si>
  <si>
    <t>Worcester-Oxford town-MA80</t>
  </si>
  <si>
    <t>Worcester-Paxton town-MA80</t>
  </si>
  <si>
    <t>Worcester-Petersham town-MA80</t>
  </si>
  <si>
    <t>Worcester-Phillipston town-MA80</t>
  </si>
  <si>
    <t>Worcester-Princeton town-MA80</t>
  </si>
  <si>
    <t>Worcester-Royalston town-MA80</t>
  </si>
  <si>
    <t>Worcester-Rutland town-MA80</t>
  </si>
  <si>
    <t>Worcester-Shrewsbury town-MA80</t>
  </si>
  <si>
    <t>Worcester-Southborough town-MA80</t>
  </si>
  <si>
    <t>Worcester-Southbridge Town city-MA80</t>
  </si>
  <si>
    <t>Worcester-Spencer town-MA80</t>
  </si>
  <si>
    <t>Worcester-Sterling town-MA80</t>
  </si>
  <si>
    <t>Worcester-Sturbridge town-MA80</t>
  </si>
  <si>
    <t>Worcester-Sutton town-MA80</t>
  </si>
  <si>
    <t>Worcester-Templeton town-MA80</t>
  </si>
  <si>
    <t>Worcester-Upton town-MA80</t>
  </si>
  <si>
    <t>Worcester-Uxbridge town-MA80</t>
  </si>
  <si>
    <t>Worcester-Warren town-MA80</t>
  </si>
  <si>
    <t>Worcester-Webster town-MA80</t>
  </si>
  <si>
    <t>Worcester-West Boylston town-MA80</t>
  </si>
  <si>
    <t>Worcester-West Brookfield town-MA80</t>
  </si>
  <si>
    <t>Worcester-Westborough town-MA80</t>
  </si>
  <si>
    <t>Worcester-Westminster town-MA80</t>
  </si>
  <si>
    <t>Worcester-Winchendon town-MA80</t>
  </si>
  <si>
    <t>Worcester-Worcester city-MA80</t>
  </si>
  <si>
    <t>Alcona-MI80</t>
  </si>
  <si>
    <t>Alger-MI80</t>
  </si>
  <si>
    <t>Allegan-MI80</t>
  </si>
  <si>
    <t>Alpena-MI80</t>
  </si>
  <si>
    <t>Antrim-MI80</t>
  </si>
  <si>
    <t>Arenac-MI80</t>
  </si>
  <si>
    <t>Baraga-MI80</t>
  </si>
  <si>
    <t>Barry-MI80</t>
  </si>
  <si>
    <t>Bay-MI80</t>
  </si>
  <si>
    <t>Benzie-MI80</t>
  </si>
  <si>
    <t>Berrien-MI80</t>
  </si>
  <si>
    <t>Branch-MI80</t>
  </si>
  <si>
    <t>Calhoun-MI80</t>
  </si>
  <si>
    <t>Cass-MI80</t>
  </si>
  <si>
    <t>Charlevoix-MI80</t>
  </si>
  <si>
    <t>Cheboygan-MI80</t>
  </si>
  <si>
    <t>Chippewa-MI80</t>
  </si>
  <si>
    <t>Clare-MI80</t>
  </si>
  <si>
    <t>Clinton-MI80</t>
  </si>
  <si>
    <t>Crawford-MI80</t>
  </si>
  <si>
    <t>Delta-MI80</t>
  </si>
  <si>
    <t>Dickinson-MI80</t>
  </si>
  <si>
    <t>Eaton-MI80</t>
  </si>
  <si>
    <t>Emmet-MI80</t>
  </si>
  <si>
    <t>Genesee-MI80</t>
  </si>
  <si>
    <t>Gladwin-MI80</t>
  </si>
  <si>
    <t>Gogebic-MI80</t>
  </si>
  <si>
    <t>Grand Traverse-MI80</t>
  </si>
  <si>
    <t>Gratiot-MI80</t>
  </si>
  <si>
    <t>Hillsdale-MI80</t>
  </si>
  <si>
    <t>Houghton-MI80</t>
  </si>
  <si>
    <t>Huron-MI80</t>
  </si>
  <si>
    <t>Ingham-MI80</t>
  </si>
  <si>
    <t>Ionia-MI80</t>
  </si>
  <si>
    <t>Iosco-MI80</t>
  </si>
  <si>
    <t>Iron-MI80</t>
  </si>
  <si>
    <t>Isabella-MI80</t>
  </si>
  <si>
    <t>Jackson-MI80</t>
  </si>
  <si>
    <t>Kalamazoo-MI80</t>
  </si>
  <si>
    <t>Kalkaska-MI80</t>
  </si>
  <si>
    <t>Kent-MI80</t>
  </si>
  <si>
    <t>Keweenaw-MI80</t>
  </si>
  <si>
    <t>Lake-MI80</t>
  </si>
  <si>
    <t>Lapeer-MI80</t>
  </si>
  <si>
    <t>Leelanau-MI80</t>
  </si>
  <si>
    <t>Lenawee-MI80</t>
  </si>
  <si>
    <t>Livingston-MI80</t>
  </si>
  <si>
    <t>Luce-MI80</t>
  </si>
  <si>
    <t>Mackinac-MI80</t>
  </si>
  <si>
    <t>Macomb-MI80</t>
  </si>
  <si>
    <t>Manistee-MI80</t>
  </si>
  <si>
    <t>Marquette-MI80</t>
  </si>
  <si>
    <t>Mason-MI80</t>
  </si>
  <si>
    <t>Mecosta-MI80</t>
  </si>
  <si>
    <t>Menominee-MI80</t>
  </si>
  <si>
    <t>Midland-MI80</t>
  </si>
  <si>
    <t>Missaukee-MI80</t>
  </si>
  <si>
    <t>Monroe-MI80</t>
  </si>
  <si>
    <t>Montcalm-MI80</t>
  </si>
  <si>
    <t>Montmorency-MI80</t>
  </si>
  <si>
    <t>Muskegon-MI80</t>
  </si>
  <si>
    <t>Newaygo-MI80</t>
  </si>
  <si>
    <t>Oakland-MI80</t>
  </si>
  <si>
    <t>Oceana-MI80</t>
  </si>
  <si>
    <t>Ogemaw-MI80</t>
  </si>
  <si>
    <t>Ontonagon-MI80</t>
  </si>
  <si>
    <t>Osceola-MI80</t>
  </si>
  <si>
    <t>Oscoda-MI80</t>
  </si>
  <si>
    <t>Otsego-MI80</t>
  </si>
  <si>
    <t>Ottawa-MI80</t>
  </si>
  <si>
    <t>Presque Isle-MI80</t>
  </si>
  <si>
    <t>Roscommon-MI80</t>
  </si>
  <si>
    <t>Saginaw-MI80</t>
  </si>
  <si>
    <t>St. Clair-MI80</t>
  </si>
  <si>
    <t>St. Joseph-MI80</t>
  </si>
  <si>
    <t>Sanilac-MI80</t>
  </si>
  <si>
    <t>Schoolcraft-MI80</t>
  </si>
  <si>
    <t>Shiawassee-MI80</t>
  </si>
  <si>
    <t>Tuscola-MI80</t>
  </si>
  <si>
    <t>Van Buren-MI80</t>
  </si>
  <si>
    <t>Washtenaw-MI80</t>
  </si>
  <si>
    <t>Wayne-MI80</t>
  </si>
  <si>
    <t>Wexford-MI80</t>
  </si>
  <si>
    <t>Aitkin-MN80</t>
  </si>
  <si>
    <t>Anoka-MN80</t>
  </si>
  <si>
    <t>Becker-MN80</t>
  </si>
  <si>
    <t>Beltrami-MN80</t>
  </si>
  <si>
    <t>Benton-MN80</t>
  </si>
  <si>
    <t>Big Stone-MN80</t>
  </si>
  <si>
    <t>Blue Earth-MN80</t>
  </si>
  <si>
    <t>Brown-MN80</t>
  </si>
  <si>
    <t>Carlton-MN80</t>
  </si>
  <si>
    <t>Carver-MN80</t>
  </si>
  <si>
    <t>Cass-MN80</t>
  </si>
  <si>
    <t>Chippewa-MN80</t>
  </si>
  <si>
    <t>Chisago-MN80</t>
  </si>
  <si>
    <t>Clay-MN80</t>
  </si>
  <si>
    <t>Clearwater-MN80</t>
  </si>
  <si>
    <t>Cook-MN80</t>
  </si>
  <si>
    <t>Cottonwood-MN80</t>
  </si>
  <si>
    <t>Crow Wing-MN80</t>
  </si>
  <si>
    <t>Dakota-MN80</t>
  </si>
  <si>
    <t>Dodge-MN80</t>
  </si>
  <si>
    <t>Douglas-MN80</t>
  </si>
  <si>
    <t>Faribault-MN80</t>
  </si>
  <si>
    <t>Fillmore-MN80</t>
  </si>
  <si>
    <t>Freeborn-MN80</t>
  </si>
  <si>
    <t>Goodhue-MN80</t>
  </si>
  <si>
    <t>Grant-MN80</t>
  </si>
  <si>
    <t>Hennepin-MN80</t>
  </si>
  <si>
    <t>Houston-MN80</t>
  </si>
  <si>
    <t>Hubbard-MN80</t>
  </si>
  <si>
    <t>Isanti-MN80</t>
  </si>
  <si>
    <t>Itasca-MN80</t>
  </si>
  <si>
    <t>Jackson-MN80</t>
  </si>
  <si>
    <t>Kanabec-MN80</t>
  </si>
  <si>
    <t>Kandiyohi-MN80</t>
  </si>
  <si>
    <t>Kittson-MN80</t>
  </si>
  <si>
    <t>Koochiching-MN80</t>
  </si>
  <si>
    <t>Lac qui Parle-MN80</t>
  </si>
  <si>
    <t>Lake-MN80</t>
  </si>
  <si>
    <t>Lake of the Woods-MN80</t>
  </si>
  <si>
    <t>Le Sueur-MN80</t>
  </si>
  <si>
    <t>Lincoln-MN80</t>
  </si>
  <si>
    <t>Lyon-MN80</t>
  </si>
  <si>
    <t>McLeod-MN80</t>
  </si>
  <si>
    <t>Mahnomen-MN80</t>
  </si>
  <si>
    <t>Marshall-MN80</t>
  </si>
  <si>
    <t>Martin-MN80</t>
  </si>
  <si>
    <t>Meeker-MN80</t>
  </si>
  <si>
    <t>Mille Lacs-MN80</t>
  </si>
  <si>
    <t>Morrison-MN80</t>
  </si>
  <si>
    <t>Mower-MN80</t>
  </si>
  <si>
    <t>Murray-MN80</t>
  </si>
  <si>
    <t>Nicollet-MN80</t>
  </si>
  <si>
    <t>Nobles-MN80</t>
  </si>
  <si>
    <t>Norman-MN80</t>
  </si>
  <si>
    <t>Olmsted-MN80</t>
  </si>
  <si>
    <t>Otter Tail-MN80</t>
  </si>
  <si>
    <t>Pennington-MN80</t>
  </si>
  <si>
    <t>Pine-MN80</t>
  </si>
  <si>
    <t>Pipestone-MN80</t>
  </si>
  <si>
    <t>Polk-MN80</t>
  </si>
  <si>
    <t>Pope-MN80</t>
  </si>
  <si>
    <t>Ramsey-MN80</t>
  </si>
  <si>
    <t>Red Lake-MN80</t>
  </si>
  <si>
    <t>Redwood-MN80</t>
  </si>
  <si>
    <t>Renville-MN80</t>
  </si>
  <si>
    <t>Rice-MN80</t>
  </si>
  <si>
    <t>Rock-MN80</t>
  </si>
  <si>
    <t>Roseau-MN80</t>
  </si>
  <si>
    <t>St. Louis-MN80</t>
  </si>
  <si>
    <t>Scott-MN80</t>
  </si>
  <si>
    <t>Sherburne-MN80</t>
  </si>
  <si>
    <t>Sibley-MN80</t>
  </si>
  <si>
    <t>Stearns-MN80</t>
  </si>
  <si>
    <t>Steele-MN80</t>
  </si>
  <si>
    <t>Stevens-MN80</t>
  </si>
  <si>
    <t>Swift-MN80</t>
  </si>
  <si>
    <t>Todd-MN80</t>
  </si>
  <si>
    <t>Traverse-MN80</t>
  </si>
  <si>
    <t>Wabasha-MN80</t>
  </si>
  <si>
    <t>Wadena-MN80</t>
  </si>
  <si>
    <t>Waseca-MN80</t>
  </si>
  <si>
    <t>Washington-MN80</t>
  </si>
  <si>
    <t>Watonwan-MN80</t>
  </si>
  <si>
    <t>Wilkin-MN80</t>
  </si>
  <si>
    <t>Winona-MN80</t>
  </si>
  <si>
    <t>Wright-MN80</t>
  </si>
  <si>
    <t>Yellow Medicine-MN80</t>
  </si>
  <si>
    <t>Adams-MS80</t>
  </si>
  <si>
    <t>Alcorn-MS80</t>
  </si>
  <si>
    <t>Amite-MS80</t>
  </si>
  <si>
    <t>Attala-MS80</t>
  </si>
  <si>
    <t>Benton-MS80</t>
  </si>
  <si>
    <t>Bolivar-MS80</t>
  </si>
  <si>
    <t>Calhoun-MS80</t>
  </si>
  <si>
    <t>Carroll-MS80</t>
  </si>
  <si>
    <t>Chickasaw-MS80</t>
  </si>
  <si>
    <t>Choctaw-MS80</t>
  </si>
  <si>
    <t>Claiborne-MS80</t>
  </si>
  <si>
    <t>Clarke-MS80</t>
  </si>
  <si>
    <t>Clay-MS80</t>
  </si>
  <si>
    <t>Coahoma-MS80</t>
  </si>
  <si>
    <t>Copiah-MS80</t>
  </si>
  <si>
    <t>Covington-MS80</t>
  </si>
  <si>
    <t>DeSoto-MS80</t>
  </si>
  <si>
    <t>Forrest-MS80</t>
  </si>
  <si>
    <t>Franklin-MS80</t>
  </si>
  <si>
    <t>George-MS80</t>
  </si>
  <si>
    <t>Greene-MS80</t>
  </si>
  <si>
    <t>Grenada-MS80</t>
  </si>
  <si>
    <t>Hancock-MS80</t>
  </si>
  <si>
    <t>Harrison-MS80</t>
  </si>
  <si>
    <t>Hinds-MS80</t>
  </si>
  <si>
    <t>Holmes-MS80</t>
  </si>
  <si>
    <t>Humphreys-MS80</t>
  </si>
  <si>
    <t>Issaquena-MS80</t>
  </si>
  <si>
    <t>Itawamba-MS80</t>
  </si>
  <si>
    <t>Jackson-MS80</t>
  </si>
  <si>
    <t>Jasper-MS80</t>
  </si>
  <si>
    <t>Jefferson-MS80</t>
  </si>
  <si>
    <t>Jefferson Davis-MS80</t>
  </si>
  <si>
    <t>Jones-MS80</t>
  </si>
  <si>
    <t>Kemper-MS80</t>
  </si>
  <si>
    <t>Lafayette-MS80</t>
  </si>
  <si>
    <t>Lamar-MS80</t>
  </si>
  <si>
    <t>Lauderdale-MS80</t>
  </si>
  <si>
    <t>Lawrence-MS80</t>
  </si>
  <si>
    <t>Leake-MS80</t>
  </si>
  <si>
    <t>Lee-MS80</t>
  </si>
  <si>
    <t>Leflore-MS80</t>
  </si>
  <si>
    <t>Lincoln-MS80</t>
  </si>
  <si>
    <t>Lowndes-MS80</t>
  </si>
  <si>
    <t>Madison-MS80</t>
  </si>
  <si>
    <t>Marion-MS80</t>
  </si>
  <si>
    <t>Marshall-MS80</t>
  </si>
  <si>
    <t>Monroe-MS80</t>
  </si>
  <si>
    <t>Montgomery-MS80</t>
  </si>
  <si>
    <t>Neshoba-MS80</t>
  </si>
  <si>
    <t>Newton-MS80</t>
  </si>
  <si>
    <t>Noxubee-MS80</t>
  </si>
  <si>
    <t>Oktibbeha-MS80</t>
  </si>
  <si>
    <t>Panola-MS80</t>
  </si>
  <si>
    <t>Pearl River-MS80</t>
  </si>
  <si>
    <t>Perry-MS80</t>
  </si>
  <si>
    <t>Pike-MS80</t>
  </si>
  <si>
    <t>Pontotoc-MS80</t>
  </si>
  <si>
    <t>Prentiss-MS80</t>
  </si>
  <si>
    <t>Quitman-MS80</t>
  </si>
  <si>
    <t>Rankin-MS80</t>
  </si>
  <si>
    <t>Scott-MS80</t>
  </si>
  <si>
    <t>Sharkey-MS80</t>
  </si>
  <si>
    <t>Simpson-MS80</t>
  </si>
  <si>
    <t>Smith-MS80</t>
  </si>
  <si>
    <t>Stone-MS80</t>
  </si>
  <si>
    <t>Sunflower-MS80</t>
  </si>
  <si>
    <t>Tallahatchie-MS80</t>
  </si>
  <si>
    <t>Tate-MS80</t>
  </si>
  <si>
    <t>Tippah-MS80</t>
  </si>
  <si>
    <t>Tishomingo-MS80</t>
  </si>
  <si>
    <t>Tunica-MS80</t>
  </si>
  <si>
    <t>Union-MS80</t>
  </si>
  <si>
    <t>Walthall-MS80</t>
  </si>
  <si>
    <t>Warren-MS80</t>
  </si>
  <si>
    <t>Washington-MS80</t>
  </si>
  <si>
    <t>Wayne-MS80</t>
  </si>
  <si>
    <t>Webster-MS80</t>
  </si>
  <si>
    <t>Wilkinson-MS80</t>
  </si>
  <si>
    <t>Winston-MS80</t>
  </si>
  <si>
    <t>Yalobusha-MS80</t>
  </si>
  <si>
    <t>Yazoo-MS80</t>
  </si>
  <si>
    <t>Adair-MO80</t>
  </si>
  <si>
    <t>Andrew-MO80</t>
  </si>
  <si>
    <t>Atchison-MO80</t>
  </si>
  <si>
    <t>Audrain-MO80</t>
  </si>
  <si>
    <t>Barry-MO80</t>
  </si>
  <si>
    <t>Barton-MO80</t>
  </si>
  <si>
    <t>Bates-MO80</t>
  </si>
  <si>
    <t>Benton-MO80</t>
  </si>
  <si>
    <t>Bollinger-MO80</t>
  </si>
  <si>
    <t>Boone-MO80</t>
  </si>
  <si>
    <t>Buchanan-MO80</t>
  </si>
  <si>
    <t>Butler-MO80</t>
  </si>
  <si>
    <t>Caldwell-MO80</t>
  </si>
  <si>
    <t>Callaway-MO80</t>
  </si>
  <si>
    <t>Camden-MO80</t>
  </si>
  <si>
    <t>Cape Girardeau-MO80</t>
  </si>
  <si>
    <t>Carroll-MO80</t>
  </si>
  <si>
    <t>Carter-MO80</t>
  </si>
  <si>
    <t>Cass-MO80</t>
  </si>
  <si>
    <t>Cedar-MO80</t>
  </si>
  <si>
    <t>Chariton-MO80</t>
  </si>
  <si>
    <t>Christian-MO80</t>
  </si>
  <si>
    <t>Clark-MO80</t>
  </si>
  <si>
    <t>Clay-MO80</t>
  </si>
  <si>
    <t>Clinton-MO80</t>
  </si>
  <si>
    <t>Cole-MO80</t>
  </si>
  <si>
    <t>Cooper-MO80</t>
  </si>
  <si>
    <t>Crawford-MO80</t>
  </si>
  <si>
    <t>Sullivan part-MO80</t>
  </si>
  <si>
    <t>Dade-MO80</t>
  </si>
  <si>
    <t>Dallas-MO80</t>
  </si>
  <si>
    <t>Daviess-MO80</t>
  </si>
  <si>
    <t>DeKalb-MO80</t>
  </si>
  <si>
    <t>Dent-MO80</t>
  </si>
  <si>
    <t>Douglas-MO80</t>
  </si>
  <si>
    <t>Dunklin-MO80</t>
  </si>
  <si>
    <t>Franklin-MO80</t>
  </si>
  <si>
    <t>Gasconade-MO80</t>
  </si>
  <si>
    <t>Gentry-MO80</t>
  </si>
  <si>
    <t>Greene-MO80</t>
  </si>
  <si>
    <t>Grundy-MO80</t>
  </si>
  <si>
    <t>Harrison-MO80</t>
  </si>
  <si>
    <t>Henry-MO80</t>
  </si>
  <si>
    <t>Hickory-MO80</t>
  </si>
  <si>
    <t>Holt-MO80</t>
  </si>
  <si>
    <t>Howard-MO80</t>
  </si>
  <si>
    <t>Howell-MO80</t>
  </si>
  <si>
    <t>Iron-MO80</t>
  </si>
  <si>
    <t>Jackson-MO80</t>
  </si>
  <si>
    <t>Jasper-MO80</t>
  </si>
  <si>
    <t>Jefferson-MO80</t>
  </si>
  <si>
    <t>Johnson-MO80</t>
  </si>
  <si>
    <t>Knox-MO80</t>
  </si>
  <si>
    <t>Laclede-MO80</t>
  </si>
  <si>
    <t>Lafayette-MO80</t>
  </si>
  <si>
    <t>Lawrence-MO80</t>
  </si>
  <si>
    <t>Lewis-MO80</t>
  </si>
  <si>
    <t>Lincoln-MO80</t>
  </si>
  <si>
    <t>Linn-MO80</t>
  </si>
  <si>
    <t>Livingston-MO80</t>
  </si>
  <si>
    <t>McDonald-MO80</t>
  </si>
  <si>
    <t>Macon-MO80</t>
  </si>
  <si>
    <t>Madison-MO80</t>
  </si>
  <si>
    <t>Maries-MO80</t>
  </si>
  <si>
    <t>Marion-MO80</t>
  </si>
  <si>
    <t>Mercer-MO80</t>
  </si>
  <si>
    <t>Miller-MO80</t>
  </si>
  <si>
    <t>Mississippi-MO80</t>
  </si>
  <si>
    <t>Moniteau-MO80</t>
  </si>
  <si>
    <t>Monroe-MO80</t>
  </si>
  <si>
    <t>Montgomery-MO80</t>
  </si>
  <si>
    <t>Morgan-MO80</t>
  </si>
  <si>
    <t>New Madrid-MO80</t>
  </si>
  <si>
    <t>Newton-MO80</t>
  </si>
  <si>
    <t>Nodaway-MO80</t>
  </si>
  <si>
    <t>Oregon-MO80</t>
  </si>
  <si>
    <t>Osage-MO80</t>
  </si>
  <si>
    <t>Ozark-MO80</t>
  </si>
  <si>
    <t>Pemiscot-MO80</t>
  </si>
  <si>
    <t>Perry-MO80</t>
  </si>
  <si>
    <t>Pettis-MO80</t>
  </si>
  <si>
    <t>Phelps-MO80</t>
  </si>
  <si>
    <t>Pike-MO80</t>
  </si>
  <si>
    <t>Platte-MO80</t>
  </si>
  <si>
    <t>Polk-MO80</t>
  </si>
  <si>
    <t>Pulaski-MO80</t>
  </si>
  <si>
    <t>Putnam-MO80</t>
  </si>
  <si>
    <t>Ralls-MO80</t>
  </si>
  <si>
    <t>Randolph-MO80</t>
  </si>
  <si>
    <t>Ray-MO80</t>
  </si>
  <si>
    <t>Reynolds-MO80</t>
  </si>
  <si>
    <t>Ripley-MO80</t>
  </si>
  <si>
    <t>St. Charles-MO80</t>
  </si>
  <si>
    <t>St. Clair-MO80</t>
  </si>
  <si>
    <t>Ste. Genevieve-MO80</t>
  </si>
  <si>
    <t>St. Francois-MO80</t>
  </si>
  <si>
    <t>St. Louis-MO80</t>
  </si>
  <si>
    <t>Saline-MO80</t>
  </si>
  <si>
    <t>Schuyler-MO80</t>
  </si>
  <si>
    <t>Scotland-MO80</t>
  </si>
  <si>
    <t>Scott-MO80</t>
  </si>
  <si>
    <t>Shannon-MO80</t>
  </si>
  <si>
    <t>Shelby-MO80</t>
  </si>
  <si>
    <t>Stoddard-MO80</t>
  </si>
  <si>
    <t>Stone-MO80</t>
  </si>
  <si>
    <t>Sullivan-MO80</t>
  </si>
  <si>
    <t>Taney-MO80</t>
  </si>
  <si>
    <t>Texas-MO80</t>
  </si>
  <si>
    <t>Vernon-MO80</t>
  </si>
  <si>
    <t>Warren-MO80</t>
  </si>
  <si>
    <t>Washington-MO80</t>
  </si>
  <si>
    <t>Wayne-MO80</t>
  </si>
  <si>
    <t>Webster-MO80</t>
  </si>
  <si>
    <t>Worth-MO80</t>
  </si>
  <si>
    <t>Wright-MO80</t>
  </si>
  <si>
    <t>St. Louis city-MO80</t>
  </si>
  <si>
    <t>Beaverhead-MT80</t>
  </si>
  <si>
    <t>Big Horn-MT80</t>
  </si>
  <si>
    <t>Blaine-MT80</t>
  </si>
  <si>
    <t>Broadwater-MT80</t>
  </si>
  <si>
    <t>Carbon-MT80</t>
  </si>
  <si>
    <t>Carter-MT80</t>
  </si>
  <si>
    <t>Cascade-MT80</t>
  </si>
  <si>
    <t>Chouteau-MT80</t>
  </si>
  <si>
    <t>Custer-MT80</t>
  </si>
  <si>
    <t>Daniels-MT80</t>
  </si>
  <si>
    <t>Dawson-MT80</t>
  </si>
  <si>
    <t>Deer Lodge-MT80</t>
  </si>
  <si>
    <t>Fallon-MT80</t>
  </si>
  <si>
    <t>Fergus-MT80</t>
  </si>
  <si>
    <t>Flathead-MT80</t>
  </si>
  <si>
    <t>Gallatin-MT80</t>
  </si>
  <si>
    <t>Garfield-MT80</t>
  </si>
  <si>
    <t>Glacier-MT80</t>
  </si>
  <si>
    <t>Golden Valley-MT80</t>
  </si>
  <si>
    <t>Granite-MT80</t>
  </si>
  <si>
    <t>Hill-MT80</t>
  </si>
  <si>
    <t>Jefferson-MT80</t>
  </si>
  <si>
    <t>Judith Basin-MT80</t>
  </si>
  <si>
    <t>Lake-MT80</t>
  </si>
  <si>
    <t>Lewis and Clark-MT80</t>
  </si>
  <si>
    <t>Liberty-MT80</t>
  </si>
  <si>
    <t>Lincoln-MT80</t>
  </si>
  <si>
    <t>McCone-MT80</t>
  </si>
  <si>
    <t>Madison-MT80</t>
  </si>
  <si>
    <t>Meagher-MT80</t>
  </si>
  <si>
    <t>Mineral-MT80</t>
  </si>
  <si>
    <t>Missoula-MT80</t>
  </si>
  <si>
    <t>Musselshell-MT80</t>
  </si>
  <si>
    <t>Park-MT80</t>
  </si>
  <si>
    <t>Petroleum-MT80</t>
  </si>
  <si>
    <t>Phillips-MT80</t>
  </si>
  <si>
    <t>Pondera-MT80</t>
  </si>
  <si>
    <t>Powder River-MT80</t>
  </si>
  <si>
    <t>Powell-MT80</t>
  </si>
  <si>
    <t>Prairie-MT80</t>
  </si>
  <si>
    <t>Ravalli-MT80</t>
  </si>
  <si>
    <t>Richland-MT80</t>
  </si>
  <si>
    <t>Roosevelt-MT80</t>
  </si>
  <si>
    <t>Rosebud-MT80</t>
  </si>
  <si>
    <t>Sanders-MT80</t>
  </si>
  <si>
    <t>Sheridan-MT80</t>
  </si>
  <si>
    <t>Silver Bow-MT80</t>
  </si>
  <si>
    <t>Stillwater-MT80</t>
  </si>
  <si>
    <t>Sweet Grass-MT80</t>
  </si>
  <si>
    <t>Teton-MT80</t>
  </si>
  <si>
    <t>Toole-MT80</t>
  </si>
  <si>
    <t>Treasure-MT80</t>
  </si>
  <si>
    <t>Valley-MT80</t>
  </si>
  <si>
    <t>Wheatland-MT80</t>
  </si>
  <si>
    <t>Wibaux-MT80</t>
  </si>
  <si>
    <t>Yellowstone-MT80</t>
  </si>
  <si>
    <t>Adams-NE80</t>
  </si>
  <si>
    <t>Antelope-NE80</t>
  </si>
  <si>
    <t>Arthur-NE80</t>
  </si>
  <si>
    <t>Banner-NE80</t>
  </si>
  <si>
    <t>Blaine-NE80</t>
  </si>
  <si>
    <t>Boone-NE80</t>
  </si>
  <si>
    <t>Box Butte-NE80</t>
  </si>
  <si>
    <t>Boyd-NE80</t>
  </si>
  <si>
    <t>Brown-NE80</t>
  </si>
  <si>
    <t>Buffalo-NE80</t>
  </si>
  <si>
    <t>Burt-NE80</t>
  </si>
  <si>
    <t>Butler-NE80</t>
  </si>
  <si>
    <t>Cass-NE80</t>
  </si>
  <si>
    <t>Cedar-NE80</t>
  </si>
  <si>
    <t>Chase-NE80</t>
  </si>
  <si>
    <t>Cherry-NE80</t>
  </si>
  <si>
    <t>Cheyenne-NE80</t>
  </si>
  <si>
    <t>Clay-NE80</t>
  </si>
  <si>
    <t>Colfax-NE80</t>
  </si>
  <si>
    <t>Cuming-NE80</t>
  </si>
  <si>
    <t>Custer-NE80</t>
  </si>
  <si>
    <t>Dakota-NE80</t>
  </si>
  <si>
    <t>Dawes-NE80</t>
  </si>
  <si>
    <t>Dawson-NE80</t>
  </si>
  <si>
    <t>Deuel-NE80</t>
  </si>
  <si>
    <t>Dixon-NE80</t>
  </si>
  <si>
    <t>Dodge-NE80</t>
  </si>
  <si>
    <t>Douglas-NE80</t>
  </si>
  <si>
    <t>Dundy-NE80</t>
  </si>
  <si>
    <t>Fillmore-NE80</t>
  </si>
  <si>
    <t>Franklin-NE80</t>
  </si>
  <si>
    <t>Frontier-NE80</t>
  </si>
  <si>
    <t>Furnas-NE80</t>
  </si>
  <si>
    <t>Gage-NE80</t>
  </si>
  <si>
    <t>Garden-NE80</t>
  </si>
  <si>
    <t>Garfield-NE80</t>
  </si>
  <si>
    <t>Gosper-NE80</t>
  </si>
  <si>
    <t>Grant-NE80</t>
  </si>
  <si>
    <t>Greeley-NE80</t>
  </si>
  <si>
    <t>Hall-NE80</t>
  </si>
  <si>
    <t>Hamilton-NE80</t>
  </si>
  <si>
    <t>Harlan-NE80</t>
  </si>
  <si>
    <t>Hayes-NE80</t>
  </si>
  <si>
    <t>Hitchcock-NE80</t>
  </si>
  <si>
    <t>Holt-NE80</t>
  </si>
  <si>
    <t>Hooker-NE80</t>
  </si>
  <si>
    <t>Howard-NE80</t>
  </si>
  <si>
    <t>Jefferson-NE80</t>
  </si>
  <si>
    <t>Johnson-NE80</t>
  </si>
  <si>
    <t>Kearney-NE80</t>
  </si>
  <si>
    <t>Keith-NE80</t>
  </si>
  <si>
    <t>Keya Paha-NE80</t>
  </si>
  <si>
    <t>Kimball-NE80</t>
  </si>
  <si>
    <t>Knox-NE80</t>
  </si>
  <si>
    <t>Lancaster-NE80</t>
  </si>
  <si>
    <t>Lincoln-NE80</t>
  </si>
  <si>
    <t>Logan-NE80</t>
  </si>
  <si>
    <t>Loup-NE80</t>
  </si>
  <si>
    <t>McPherson-NE80</t>
  </si>
  <si>
    <t>Madison-NE80</t>
  </si>
  <si>
    <t>Merrick-NE80</t>
  </si>
  <si>
    <t>Morrill-NE80</t>
  </si>
  <si>
    <t>Nance-NE80</t>
  </si>
  <si>
    <t>Nemaha-NE80</t>
  </si>
  <si>
    <t>Nuckolls-NE80</t>
  </si>
  <si>
    <t>Otoe-NE80</t>
  </si>
  <si>
    <t>Pawnee-NE80</t>
  </si>
  <si>
    <t>Perkins-NE80</t>
  </si>
  <si>
    <t>Phelps-NE80</t>
  </si>
  <si>
    <t>Pierce-NE80</t>
  </si>
  <si>
    <t>Platte-NE80</t>
  </si>
  <si>
    <t>Polk-NE80</t>
  </si>
  <si>
    <t>Red Willow-NE80</t>
  </si>
  <si>
    <t>Richardson-NE80</t>
  </si>
  <si>
    <t>Rock-NE80</t>
  </si>
  <si>
    <t>Saline-NE80</t>
  </si>
  <si>
    <t>Sarpy-NE80</t>
  </si>
  <si>
    <t>Saunders-NE80</t>
  </si>
  <si>
    <t>Scotts Bluff-NE80</t>
  </si>
  <si>
    <t>Seward-NE80</t>
  </si>
  <si>
    <t>Sheridan-NE80</t>
  </si>
  <si>
    <t>Sherman-NE80</t>
  </si>
  <si>
    <t>Sioux-NE80</t>
  </si>
  <si>
    <t>Stanton-NE80</t>
  </si>
  <si>
    <t>Thayer-NE80</t>
  </si>
  <si>
    <t>Thomas-NE80</t>
  </si>
  <si>
    <t>Thurston-NE80</t>
  </si>
  <si>
    <t>Valley-NE80</t>
  </si>
  <si>
    <t>Washington-NE80</t>
  </si>
  <si>
    <t>Wayne-NE80</t>
  </si>
  <si>
    <t>Webster-NE80</t>
  </si>
  <si>
    <t>Wheeler-NE80</t>
  </si>
  <si>
    <t>York-NE80</t>
  </si>
  <si>
    <t>Churchill-NV80</t>
  </si>
  <si>
    <t>Clark-NV80</t>
  </si>
  <si>
    <t>Douglas-NV80</t>
  </si>
  <si>
    <t>Elko-NV80</t>
  </si>
  <si>
    <t>Esmeralda-NV80</t>
  </si>
  <si>
    <t>Eureka-NV80</t>
  </si>
  <si>
    <t>Humboldt-NV80</t>
  </si>
  <si>
    <t>Lander-NV80</t>
  </si>
  <si>
    <t>Lincoln-NV80</t>
  </si>
  <si>
    <t>Lyon-NV80</t>
  </si>
  <si>
    <t>Mineral-NV80</t>
  </si>
  <si>
    <t>Nye-NV80</t>
  </si>
  <si>
    <t>Pershing-NV80</t>
  </si>
  <si>
    <t>Storey-NV80</t>
  </si>
  <si>
    <t>Washoe-NV80</t>
  </si>
  <si>
    <t>White Pine-NV80</t>
  </si>
  <si>
    <t>Carson City-NV80</t>
  </si>
  <si>
    <t>Belknap-Alton town-NH80</t>
  </si>
  <si>
    <t>Belknap-Barnstead town-NH80</t>
  </si>
  <si>
    <t>Belknap-Belmont town-NH80</t>
  </si>
  <si>
    <t>Belknap-Center Harbor town-NH80</t>
  </si>
  <si>
    <t>Belknap-Gilford town-NH80</t>
  </si>
  <si>
    <t>Belknap-Gilmanton town-NH80</t>
  </si>
  <si>
    <t>Belknap-Laconia city-NH80</t>
  </si>
  <si>
    <t>Belknap-Meredith town-NH80</t>
  </si>
  <si>
    <t>Belknap-New Hampton town-NH80</t>
  </si>
  <si>
    <t>Belknap-Sanbornton town-NH80</t>
  </si>
  <si>
    <t>Belknap-Tilton town-NH80</t>
  </si>
  <si>
    <t>Carroll-Albany town-NH80</t>
  </si>
  <si>
    <t>Carroll-Bartlett town-NH80</t>
  </si>
  <si>
    <t>Carroll-Brookfield town-NH80</t>
  </si>
  <si>
    <t>Carroll-Chatham town-NH80</t>
  </si>
  <si>
    <t>Carroll-Conway town-NH80</t>
  </si>
  <si>
    <t>Carroll-Eaton town-NH80</t>
  </si>
  <si>
    <t>Carroll-Effingham town-NH80</t>
  </si>
  <si>
    <t>Carroll-Freedom town-NH80</t>
  </si>
  <si>
    <t>Carroll-Hale's location-NH80</t>
  </si>
  <si>
    <t>Carroll-Hart's Location town-NH80</t>
  </si>
  <si>
    <t>Carroll-Jackson town-NH80</t>
  </si>
  <si>
    <t>Carroll-Madison town-NH80</t>
  </si>
  <si>
    <t>Carroll-Moultonborough town-NH80</t>
  </si>
  <si>
    <t>Carroll-Ossipee town-NH80</t>
  </si>
  <si>
    <t>Carroll-Sandwich town-NH80</t>
  </si>
  <si>
    <t>Carroll-Tamworth town-NH80</t>
  </si>
  <si>
    <t>Carroll-Tuftonboro town-NH80</t>
  </si>
  <si>
    <t>Carroll-Wakefield town-NH80</t>
  </si>
  <si>
    <t>Carroll-Wolfeboro town-NH80</t>
  </si>
  <si>
    <t>Cheshire-Alstead town-NH80</t>
  </si>
  <si>
    <t>Cheshire-Chesterfield town-NH80</t>
  </si>
  <si>
    <t>Cheshire-Dublin town-NH80</t>
  </si>
  <si>
    <t>Cheshire-Fitzwilliam town-NH80</t>
  </si>
  <si>
    <t>Cheshire-Gilsum town-NH80</t>
  </si>
  <si>
    <t>Cheshire-Harrisville town-NH80</t>
  </si>
  <si>
    <t>Cheshire-Hinsdale town-NH80</t>
  </si>
  <si>
    <t>Cheshire-Jaffrey town-NH80</t>
  </si>
  <si>
    <t>Cheshire-Keene city-NH80</t>
  </si>
  <si>
    <t>Cheshire-Marlborough town-NH80</t>
  </si>
  <si>
    <t>Cheshire-Marlow town-NH80</t>
  </si>
  <si>
    <t>Cheshire-Nelson town-NH80</t>
  </si>
  <si>
    <t>Cheshire-Richmond town-NH80</t>
  </si>
  <si>
    <t>Cheshire-Rindge town-NH80</t>
  </si>
  <si>
    <t>Cheshire-Roxbury town-NH80</t>
  </si>
  <si>
    <t>Cheshire-Stoddard town-NH80</t>
  </si>
  <si>
    <t>Cheshire-Sullivan town-NH80</t>
  </si>
  <si>
    <t>Cheshire-Surry town-NH80</t>
  </si>
  <si>
    <t>Cheshire-Swanzey town-NH80</t>
  </si>
  <si>
    <t>Cheshire-Troy town-NH80</t>
  </si>
  <si>
    <t>Cheshire-Walpole town-NH80</t>
  </si>
  <si>
    <t>Cheshire-Westmoreland town-NH80</t>
  </si>
  <si>
    <t>Cheshire-Winchester town-NH80</t>
  </si>
  <si>
    <t>Coos-Atkinson and Gilmanton Academy grant-NH80</t>
  </si>
  <si>
    <t>Coos-Beans grant-NH80</t>
  </si>
  <si>
    <t>Coos-Beans purchase-NH80</t>
  </si>
  <si>
    <t>Coos-Berlin city-NH80</t>
  </si>
  <si>
    <t>Coos-Cambridge township-NH80</t>
  </si>
  <si>
    <t>Coos-Carroll town-NH80</t>
  </si>
  <si>
    <t>Coos-Chandlers purchase-NH80</t>
  </si>
  <si>
    <t>Coos-Clarksville town-NH80</t>
  </si>
  <si>
    <t>Coos-Colebrook town-NH80</t>
  </si>
  <si>
    <t>Coos-Columbia town-NH80</t>
  </si>
  <si>
    <t>Coos-Crawfords purchase-NH80</t>
  </si>
  <si>
    <t>Coos-Cutts grant-NH80</t>
  </si>
  <si>
    <t>Coos-Dalton town-NH80</t>
  </si>
  <si>
    <t>Coos-Dixs grant-NH80</t>
  </si>
  <si>
    <t>Coos-Dixville township-NH80</t>
  </si>
  <si>
    <t>Coos-Dummer town-NH80</t>
  </si>
  <si>
    <t>Coos-Errol town-NH80</t>
  </si>
  <si>
    <t>Coos-Ervings location-NH80</t>
  </si>
  <si>
    <t>Coos-Gorham town-NH80</t>
  </si>
  <si>
    <t>Coos-Greens grant-NH80</t>
  </si>
  <si>
    <t>Coos-Hadleys purchase-NH80</t>
  </si>
  <si>
    <t>Coos-Jefferson town-NH80</t>
  </si>
  <si>
    <t>Coos-Kilkenny township-NH80</t>
  </si>
  <si>
    <t>Coos-Lancaster town-NH80</t>
  </si>
  <si>
    <t>Coos-Low and Burbanks grant-NH80</t>
  </si>
  <si>
    <t>Coos-Martins location-NH80</t>
  </si>
  <si>
    <t>Coos-Milan town-NH80</t>
  </si>
  <si>
    <t>Coos-Millsfield township-NH80</t>
  </si>
  <si>
    <t>Coos-Northumberland town-NH80</t>
  </si>
  <si>
    <t>Coos-Odell township-NH80</t>
  </si>
  <si>
    <t>Coos-Pinkhams grant-NH80</t>
  </si>
  <si>
    <t>Coos-Pittsburg town-NH80</t>
  </si>
  <si>
    <t>Coos-Randolph town-NH80</t>
  </si>
  <si>
    <t>Coos-Sargents purchase-NH80</t>
  </si>
  <si>
    <t>Coos-Second College grant-NH80</t>
  </si>
  <si>
    <t>Coos-Shelburne town-NH80</t>
  </si>
  <si>
    <t>Coos-Stark town-NH80</t>
  </si>
  <si>
    <t>Coos-Stewartstown town-NH80</t>
  </si>
  <si>
    <t>Coos-Stratford town-NH80</t>
  </si>
  <si>
    <t>Coos-Success township-NH80</t>
  </si>
  <si>
    <t>Coos-Thompson and Meserves purchase-NH80</t>
  </si>
  <si>
    <t>Coos-Wentworth location-NH80</t>
  </si>
  <si>
    <t>Coos-Whitefield town-NH80</t>
  </si>
  <si>
    <t>Grafton-Alexandria town-NH80</t>
  </si>
  <si>
    <t>Grafton-Ashland town-NH80</t>
  </si>
  <si>
    <t>Grafton-Bath town-NH80</t>
  </si>
  <si>
    <t>Grafton-Benton town-NH80</t>
  </si>
  <si>
    <t>Grafton-Bethlehem town-NH80</t>
  </si>
  <si>
    <t>Grafton-Bridgewater town-NH80</t>
  </si>
  <si>
    <t>Grafton-Bristol town-NH80</t>
  </si>
  <si>
    <t>Grafton-Campton town-NH80</t>
  </si>
  <si>
    <t>Grafton-Canaan town-NH80</t>
  </si>
  <si>
    <t>Grafton-Dorchester town-NH80</t>
  </si>
  <si>
    <t>Grafton-Easton town-NH80</t>
  </si>
  <si>
    <t>Grafton-Ellsworth town-NH80</t>
  </si>
  <si>
    <t>Grafton-Enfield town-NH80</t>
  </si>
  <si>
    <t>Grafton-Franconia town-NH80</t>
  </si>
  <si>
    <t>Grafton-Grafton town-NH80</t>
  </si>
  <si>
    <t>Grafton-Groton town-NH80</t>
  </si>
  <si>
    <t>Grafton-Hanover town-NH80</t>
  </si>
  <si>
    <t>Grafton-Haverhill town-NH80</t>
  </si>
  <si>
    <t>Grafton-Hebron town-NH80</t>
  </si>
  <si>
    <t>Grafton-Holderness town-NH80</t>
  </si>
  <si>
    <t>Grafton-Landaff town-NH80</t>
  </si>
  <si>
    <t>Grafton-Lebanon city-NH80</t>
  </si>
  <si>
    <t>Grafton-Lincoln town-NH80</t>
  </si>
  <si>
    <t>Grafton-Lisbon town-NH80</t>
  </si>
  <si>
    <t>Grafton-Littleton town-NH80</t>
  </si>
  <si>
    <t>Grafton-Livermore town-NH80</t>
  </si>
  <si>
    <t>Grafton-Lyman town-NH80</t>
  </si>
  <si>
    <t>Grafton-Lyme town-NH80</t>
  </si>
  <si>
    <t>Grafton-Monroe town-NH80</t>
  </si>
  <si>
    <t>Grafton-Orange town-NH80</t>
  </si>
  <si>
    <t>Grafton-Orford town-NH80</t>
  </si>
  <si>
    <t>Grafton-Piermont town-NH80</t>
  </si>
  <si>
    <t>Grafton-Plymouth town-NH80</t>
  </si>
  <si>
    <t>Grafton-Rumney town-NH80</t>
  </si>
  <si>
    <t>Grafton-Sugar Hill town-NH80</t>
  </si>
  <si>
    <t>Grafton-Thornton town-NH80</t>
  </si>
  <si>
    <t>Grafton-Warren town-NH80</t>
  </si>
  <si>
    <t>Grafton-Waterville Valley town-NH80</t>
  </si>
  <si>
    <t>Grafton-Wentworth town-NH80</t>
  </si>
  <si>
    <t>Grafton-Woodstock town-NH80</t>
  </si>
  <si>
    <t>Hillsborough-Amherst town-NH80</t>
  </si>
  <si>
    <t>Hillsborough-Antrim town-NH80</t>
  </si>
  <si>
    <t>Hillsborough-Bedford town-NH80</t>
  </si>
  <si>
    <t>Hillsborough-Bennington town-NH80</t>
  </si>
  <si>
    <t>Hillsborough-Brookline town-NH80</t>
  </si>
  <si>
    <t>Hillsborough-Deering town-NH80</t>
  </si>
  <si>
    <t>Hillsborough-Francestown town-NH80</t>
  </si>
  <si>
    <t>Hillsborough-Goffstown town-NH80</t>
  </si>
  <si>
    <t>Hillsborough-Greenfield town-NH80</t>
  </si>
  <si>
    <t>Hillsborough-Greenville town-NH80</t>
  </si>
  <si>
    <t>Hillsborough-Hancock town-NH80</t>
  </si>
  <si>
    <t>Hillsborough-Hillsborough town-NH80</t>
  </si>
  <si>
    <t>Hillsborough-Hollis town-NH80</t>
  </si>
  <si>
    <t>Hillsborough-Hudson town-NH80</t>
  </si>
  <si>
    <t>Hillsborough-Litchfield town-NH80</t>
  </si>
  <si>
    <t>Hillsborough-Lyndeborough town-NH80</t>
  </si>
  <si>
    <t>Hillsborough-Manchester city-NH80</t>
  </si>
  <si>
    <t>Hillsborough-Mason town-NH80</t>
  </si>
  <si>
    <t>Hillsborough-Merrimack town-NH80</t>
  </si>
  <si>
    <t>Hillsborough-Milford town-NH80</t>
  </si>
  <si>
    <t>Hillsborough-Mont Vernon town-NH80</t>
  </si>
  <si>
    <t>Hillsborough-Nashua city-NH80</t>
  </si>
  <si>
    <t>Hillsborough-New Boston town-NH80</t>
  </si>
  <si>
    <t>Hillsborough-New Ipswich town-NH80</t>
  </si>
  <si>
    <t>Hillsborough-Pelham town-NH80</t>
  </si>
  <si>
    <t>Hillsborough-Peterborough town-NH80</t>
  </si>
  <si>
    <t>Hillsborough-Sharon town-NH80</t>
  </si>
  <si>
    <t>Hillsborough-Temple town-NH80</t>
  </si>
  <si>
    <t>Hillsborough-Weare town-NH80</t>
  </si>
  <si>
    <t>Hillsborough-Wilton town-NH80</t>
  </si>
  <si>
    <t>Hillsborough-Windsor town-NH80</t>
  </si>
  <si>
    <t>Merrimack-Allenstown town-NH80</t>
  </si>
  <si>
    <t>Merrimack-Andover town-NH80</t>
  </si>
  <si>
    <t>Merrimack-Boscawen town-NH80</t>
  </si>
  <si>
    <t>Merrimack-Bow town-NH80</t>
  </si>
  <si>
    <t>Merrimack-Bradford town-NH80</t>
  </si>
  <si>
    <t>Merrimack-Canterbury town-NH80</t>
  </si>
  <si>
    <t>Merrimack-Chichester town-NH80</t>
  </si>
  <si>
    <t>Merrimack-Concord city-NH80</t>
  </si>
  <si>
    <t>Merrimack-Danbury town-NH80</t>
  </si>
  <si>
    <t>Merrimack-Dunbarton town-NH80</t>
  </si>
  <si>
    <t>Merrimack-Epsom town-NH80</t>
  </si>
  <si>
    <t>Merrimack-Franklin city-NH80</t>
  </si>
  <si>
    <t>Merrimack-Henniker town-NH80</t>
  </si>
  <si>
    <t>Merrimack-Hill town-NH80</t>
  </si>
  <si>
    <t>Merrimack-Hooksett town-NH80</t>
  </si>
  <si>
    <t>Merrimack-Hopkinton town-NH80</t>
  </si>
  <si>
    <t>Merrimack-Loudon town-NH80</t>
  </si>
  <si>
    <t>Merrimack-New London town-NH80</t>
  </si>
  <si>
    <t>Merrimack-Newbury town-NH80</t>
  </si>
  <si>
    <t>Merrimack-Northfield town-NH80</t>
  </si>
  <si>
    <t>Merrimack-Pembroke town-NH80</t>
  </si>
  <si>
    <t>Merrimack-Pittsfield town-NH80</t>
  </si>
  <si>
    <t>Merrimack-Salisbury town-NH80</t>
  </si>
  <si>
    <t>Merrimack-Sutton town-NH80</t>
  </si>
  <si>
    <t>Merrimack-Warner town-NH80</t>
  </si>
  <si>
    <t>Merrimack-Webster town-NH80</t>
  </si>
  <si>
    <t>Merrimack-Wilmot town-NH80</t>
  </si>
  <si>
    <t>Rockingham-Atkinson town-NH80</t>
  </si>
  <si>
    <t>Rockingham-Auburn town-NH80</t>
  </si>
  <si>
    <t>Rockingham-Brentwood town-NH80</t>
  </si>
  <si>
    <t>Rockingham-Candia town-NH80</t>
  </si>
  <si>
    <t>Rockingham-Chester town-NH80</t>
  </si>
  <si>
    <t>Rockingham-Danville town-NH80</t>
  </si>
  <si>
    <t>Rockingham-Deerfield town-NH80</t>
  </si>
  <si>
    <t>Rockingham-Derry town-NH80</t>
  </si>
  <si>
    <t>Rockingham-East Kingston town-NH80</t>
  </si>
  <si>
    <t>Rockingham-Epping town-NH80</t>
  </si>
  <si>
    <t>Rockingham-Exeter town-NH80</t>
  </si>
  <si>
    <t>Rockingham-Fremont town-NH80</t>
  </si>
  <si>
    <t>Rockingham-Greenland town-NH80</t>
  </si>
  <si>
    <t>Rockingham-Hampstead town-NH80</t>
  </si>
  <si>
    <t>Rockingham-Hampton Falls town-NH80</t>
  </si>
  <si>
    <t>Rockingham-Hampton town-NH80</t>
  </si>
  <si>
    <t>Rockingham-Kensington town-NH80</t>
  </si>
  <si>
    <t>Rockingham-Kingston town-NH80</t>
  </si>
  <si>
    <t>Rockingham-Londonderry town-NH80</t>
  </si>
  <si>
    <t>Rockingham-New Castle town-NH80</t>
  </si>
  <si>
    <t>Rockingham-Newfields town-NH80</t>
  </si>
  <si>
    <t>Rockingham-Newington town-NH80</t>
  </si>
  <si>
    <t>Rockingham-Newmarket town-NH80</t>
  </si>
  <si>
    <t>Rockingham-Newton town-NH80</t>
  </si>
  <si>
    <t>Rockingham-North Hampton town-NH80</t>
  </si>
  <si>
    <t>Rockingham-Northwood town-NH80</t>
  </si>
  <si>
    <t>Rockingham-Nottingham town-NH80</t>
  </si>
  <si>
    <t>Rockingham-Plaistow town-NH80</t>
  </si>
  <si>
    <t>Rockingham-Portsmouth city-NH80</t>
  </si>
  <si>
    <t>Rockingham-Raymond town-NH80</t>
  </si>
  <si>
    <t>Rockingham-Rye town-NH80</t>
  </si>
  <si>
    <t>Rockingham-Salem town-NH80</t>
  </si>
  <si>
    <t>Rockingham-Sandown town-NH80</t>
  </si>
  <si>
    <t>Rockingham-Seabrook town-NH80</t>
  </si>
  <si>
    <t>Rockingham-South Hampton town-NH80</t>
  </si>
  <si>
    <t>Rockingham-Stratham town-NH80</t>
  </si>
  <si>
    <t>Rockingham-Windham town-NH80</t>
  </si>
  <si>
    <t>Strafford-Barrington town-NH80</t>
  </si>
  <si>
    <t>Strafford-Dover city-NH80</t>
  </si>
  <si>
    <t>Strafford-Durham town-NH80</t>
  </si>
  <si>
    <t>Strafford-Farmington town-NH80</t>
  </si>
  <si>
    <t>Strafford-Lee town-NH80</t>
  </si>
  <si>
    <t>Strafford-Madbury town-NH80</t>
  </si>
  <si>
    <t>Strafford-Middleton town-NH80</t>
  </si>
  <si>
    <t>Strafford-Milton town-NH80</t>
  </si>
  <si>
    <t>Strafford-New Durham town-NH80</t>
  </si>
  <si>
    <t>Strafford-Rochester city-NH80</t>
  </si>
  <si>
    <t>Strafford-Rollinsford town-NH80</t>
  </si>
  <si>
    <t>Strafford-Somersworth city-NH80</t>
  </si>
  <si>
    <t>Strafford-Strafford town-NH80</t>
  </si>
  <si>
    <t>Sullivan-Acworth town-NH80</t>
  </si>
  <si>
    <t>Sullivan-Charlestown town-NH80</t>
  </si>
  <si>
    <t>Sullivan-Claremont city-NH80</t>
  </si>
  <si>
    <t>Sullivan-Cornish town-NH80</t>
  </si>
  <si>
    <t>Sullivan-Croydon town-NH80</t>
  </si>
  <si>
    <t>Sullivan-Goshen town-NH80</t>
  </si>
  <si>
    <t>Sullivan-Grantham town-NH80</t>
  </si>
  <si>
    <t>Sullivan-Langdon town-NH80</t>
  </si>
  <si>
    <t>Sullivan-Lempster town-NH80</t>
  </si>
  <si>
    <t>Sullivan-Newport town-NH80</t>
  </si>
  <si>
    <t>Sullivan-Plainfield town-NH80</t>
  </si>
  <si>
    <t>Sullivan-Springfield town-NH80</t>
  </si>
  <si>
    <t>Sullivan-Sunapee town-NH80</t>
  </si>
  <si>
    <t>Sullivan-Unity town-NH80</t>
  </si>
  <si>
    <t>Sullivan-Washington town-NH80</t>
  </si>
  <si>
    <t>Atlantic-NJ80</t>
  </si>
  <si>
    <t>Bergen-NJ80</t>
  </si>
  <si>
    <t>Burlington-NJ80</t>
  </si>
  <si>
    <t>Camden-NJ80</t>
  </si>
  <si>
    <t>Cape May-NJ80</t>
  </si>
  <si>
    <t>Cumberland-NJ80</t>
  </si>
  <si>
    <t>Essex-NJ80</t>
  </si>
  <si>
    <t>Gloucester-NJ80</t>
  </si>
  <si>
    <t>Hudson-NJ80</t>
  </si>
  <si>
    <t>Hunterdon-NJ80</t>
  </si>
  <si>
    <t>Mercer-NJ80</t>
  </si>
  <si>
    <t>Middlesex-NJ80</t>
  </si>
  <si>
    <t>Monmouth-NJ80</t>
  </si>
  <si>
    <t>Morris-NJ80</t>
  </si>
  <si>
    <t>Ocean-NJ80</t>
  </si>
  <si>
    <t>Passaic-NJ80</t>
  </si>
  <si>
    <t>Salem-NJ80</t>
  </si>
  <si>
    <t>Somerset-NJ80</t>
  </si>
  <si>
    <t>Sussex-NJ80</t>
  </si>
  <si>
    <t>Union-NJ80</t>
  </si>
  <si>
    <t>Warren-NJ80</t>
  </si>
  <si>
    <t>Bernalillo-NM80</t>
  </si>
  <si>
    <t>Catron-NM80</t>
  </si>
  <si>
    <t>Chaves-NM80</t>
  </si>
  <si>
    <t>Cibola-NM80</t>
  </si>
  <si>
    <t>Colfax-NM80</t>
  </si>
  <si>
    <t>Curry-NM80</t>
  </si>
  <si>
    <t>De Baca-NM80</t>
  </si>
  <si>
    <t>Dona Ana-NM80</t>
  </si>
  <si>
    <t>Eddy-NM80</t>
  </si>
  <si>
    <t>Grant-NM80</t>
  </si>
  <si>
    <t>Guadalupe-NM80</t>
  </si>
  <si>
    <t>Harding-NM80</t>
  </si>
  <si>
    <t>Hidalgo-NM80</t>
  </si>
  <si>
    <t>Lea-NM80</t>
  </si>
  <si>
    <t>Lincoln-NM80</t>
  </si>
  <si>
    <t>Los Alamos-NM80</t>
  </si>
  <si>
    <t>Luna-NM80</t>
  </si>
  <si>
    <t>McKinley-NM80</t>
  </si>
  <si>
    <t>Mora-NM80</t>
  </si>
  <si>
    <t>Otero-NM80</t>
  </si>
  <si>
    <t>Quay-NM80</t>
  </si>
  <si>
    <t>Rio Arriba-NM80</t>
  </si>
  <si>
    <t>Roosevelt-NM80</t>
  </si>
  <si>
    <t>Sandoval-NM80</t>
  </si>
  <si>
    <t>San Juan-NM80</t>
  </si>
  <si>
    <t>San Miguel-NM80</t>
  </si>
  <si>
    <t>Santa Fe-NM80</t>
  </si>
  <si>
    <t>Sierra-NM80</t>
  </si>
  <si>
    <t>Socorro-NM80</t>
  </si>
  <si>
    <t>Taos-NM80</t>
  </si>
  <si>
    <t>Torrance-NM80</t>
  </si>
  <si>
    <t>Union-NM80</t>
  </si>
  <si>
    <t>Valencia-NM80</t>
  </si>
  <si>
    <t>Albany-NY80</t>
  </si>
  <si>
    <t>Allegany-NY80</t>
  </si>
  <si>
    <t>Bronx-NY80</t>
  </si>
  <si>
    <t>Broome-NY80</t>
  </si>
  <si>
    <t>Cattaraugus-NY80</t>
  </si>
  <si>
    <t>Cayuga-NY80</t>
  </si>
  <si>
    <t>Chautauqua-NY80</t>
  </si>
  <si>
    <t>Chemung-NY80</t>
  </si>
  <si>
    <t>Chenango-NY80</t>
  </si>
  <si>
    <t>Clinton-NY80</t>
  </si>
  <si>
    <t>Columbia-NY80</t>
  </si>
  <si>
    <t>Cortland-NY80</t>
  </si>
  <si>
    <t>Delaware-NY80</t>
  </si>
  <si>
    <t>Dutchess-NY80</t>
  </si>
  <si>
    <t>Erie-NY80</t>
  </si>
  <si>
    <t>Essex-NY80</t>
  </si>
  <si>
    <t>Franklin-NY80</t>
  </si>
  <si>
    <t>Fulton-NY80</t>
  </si>
  <si>
    <t>Genesee-NY80</t>
  </si>
  <si>
    <t>Greene-NY80</t>
  </si>
  <si>
    <t>Hamilton-NY80</t>
  </si>
  <si>
    <t>Herkimer-NY80</t>
  </si>
  <si>
    <t>Jefferson-NY80</t>
  </si>
  <si>
    <t>Kings-NY80</t>
  </si>
  <si>
    <t>Lewis-NY80</t>
  </si>
  <si>
    <t>Livingston-NY80</t>
  </si>
  <si>
    <t>Madison-NY80</t>
  </si>
  <si>
    <t>Monroe-NY80</t>
  </si>
  <si>
    <t>Montgomery-NY80</t>
  </si>
  <si>
    <t>Nassau-NY80</t>
  </si>
  <si>
    <t>New York-NY80</t>
  </si>
  <si>
    <t>Niagara-NY80</t>
  </si>
  <si>
    <t>Oneida-NY80</t>
  </si>
  <si>
    <t>Onondaga-NY80</t>
  </si>
  <si>
    <t>Ontario-NY80</t>
  </si>
  <si>
    <t>Orange-NY80</t>
  </si>
  <si>
    <t>Orleans-NY80</t>
  </si>
  <si>
    <t>Oswego-NY80</t>
  </si>
  <si>
    <t>Otsego-NY80</t>
  </si>
  <si>
    <t>Putnam-NY80</t>
  </si>
  <si>
    <t>Queens-NY80</t>
  </si>
  <si>
    <t>Rensselaer-NY80</t>
  </si>
  <si>
    <t>Richmond-NY80</t>
  </si>
  <si>
    <t>Rockland-NY80</t>
  </si>
  <si>
    <t>St. Lawrence-NY80</t>
  </si>
  <si>
    <t>Saratoga-NY80</t>
  </si>
  <si>
    <t>Schenectady-NY80</t>
  </si>
  <si>
    <t>Schoharie-NY80</t>
  </si>
  <si>
    <t>Schuyler-NY80</t>
  </si>
  <si>
    <t>Seneca-NY80</t>
  </si>
  <si>
    <t>Steuben-NY80</t>
  </si>
  <si>
    <t>Suffolk-NY80</t>
  </si>
  <si>
    <t>Sullivan-NY80</t>
  </si>
  <si>
    <t>Tioga-NY80</t>
  </si>
  <si>
    <t>Tompkins-NY80</t>
  </si>
  <si>
    <t>Ulster-NY80</t>
  </si>
  <si>
    <t>Warren-NY80</t>
  </si>
  <si>
    <t>Washington-NY80</t>
  </si>
  <si>
    <t>Wayne-NY80</t>
  </si>
  <si>
    <t>Westchester-NY80</t>
  </si>
  <si>
    <t>Wyoming-NY80</t>
  </si>
  <si>
    <t>Yates-NY80</t>
  </si>
  <si>
    <t>Alamance-NC80</t>
  </si>
  <si>
    <t>Alexander-NC80</t>
  </si>
  <si>
    <t>Alleghany-NC80</t>
  </si>
  <si>
    <t>Anson-NC80</t>
  </si>
  <si>
    <t>Ashe-NC80</t>
  </si>
  <si>
    <t>Avery-NC80</t>
  </si>
  <si>
    <t>Beaufort-NC80</t>
  </si>
  <si>
    <t>Bertie-NC80</t>
  </si>
  <si>
    <t>Bladen-NC80</t>
  </si>
  <si>
    <t>Brunswick-NC80</t>
  </si>
  <si>
    <t>Buncombe-NC80</t>
  </si>
  <si>
    <t>Burke-NC80</t>
  </si>
  <si>
    <t>Cabarrus-NC80</t>
  </si>
  <si>
    <t>Caldwell-NC80</t>
  </si>
  <si>
    <t>Camden-NC80</t>
  </si>
  <si>
    <t>Carteret-NC80</t>
  </si>
  <si>
    <t>Caswell-NC80</t>
  </si>
  <si>
    <t>Catawba-NC80</t>
  </si>
  <si>
    <t>Chatham-NC80</t>
  </si>
  <si>
    <t>Cherokee-NC80</t>
  </si>
  <si>
    <t>Chowan-NC80</t>
  </si>
  <si>
    <t>Clay-NC80</t>
  </si>
  <si>
    <t>Cleveland-NC80</t>
  </si>
  <si>
    <t>Columbus-NC80</t>
  </si>
  <si>
    <t>Craven-NC80</t>
  </si>
  <si>
    <t>Cumberland-NC80</t>
  </si>
  <si>
    <t>Currituck-NC80</t>
  </si>
  <si>
    <t>Dare-NC80</t>
  </si>
  <si>
    <t>Davidson-NC80</t>
  </si>
  <si>
    <t>Davie-NC80</t>
  </si>
  <si>
    <t>Duplin-NC80</t>
  </si>
  <si>
    <t>Durham-NC80</t>
  </si>
  <si>
    <t>Edgecombe-NC80</t>
  </si>
  <si>
    <t>Forsyth-NC80</t>
  </si>
  <si>
    <t>Franklin-NC80</t>
  </si>
  <si>
    <t>Gaston-NC80</t>
  </si>
  <si>
    <t>Gates-NC80</t>
  </si>
  <si>
    <t>Graham-NC80</t>
  </si>
  <si>
    <t>Granville-NC80</t>
  </si>
  <si>
    <t>Greene-NC80</t>
  </si>
  <si>
    <t>Guilford-NC80</t>
  </si>
  <si>
    <t>Halifax-NC80</t>
  </si>
  <si>
    <t>Harnett-NC80</t>
  </si>
  <si>
    <t>Haywood-NC80</t>
  </si>
  <si>
    <t>Henderson-NC80</t>
  </si>
  <si>
    <t>Hertford-NC80</t>
  </si>
  <si>
    <t>Hoke-NC80</t>
  </si>
  <si>
    <t>Hyde-NC80</t>
  </si>
  <si>
    <t>Iredell-NC80</t>
  </si>
  <si>
    <t>Jackson-NC80</t>
  </si>
  <si>
    <t>Johnston-NC80</t>
  </si>
  <si>
    <t>Jones-NC80</t>
  </si>
  <si>
    <t>Lee-NC80</t>
  </si>
  <si>
    <t>Lenoir-NC80</t>
  </si>
  <si>
    <t>Lincoln-NC80</t>
  </si>
  <si>
    <t>McDowell-NC80</t>
  </si>
  <si>
    <t>Macon-NC80</t>
  </si>
  <si>
    <t>Madison-NC80</t>
  </si>
  <si>
    <t>Martin-NC80</t>
  </si>
  <si>
    <t>Mecklenburg-NC80</t>
  </si>
  <si>
    <t>Mitchell-NC80</t>
  </si>
  <si>
    <t>Montgomery-NC80</t>
  </si>
  <si>
    <t>Moore-NC80</t>
  </si>
  <si>
    <t>Nash-NC80</t>
  </si>
  <si>
    <t>New Hanover-NC80</t>
  </si>
  <si>
    <t>Northampton-NC80</t>
  </si>
  <si>
    <t>Onslow-NC80</t>
  </si>
  <si>
    <t>Orange-NC80</t>
  </si>
  <si>
    <t>Pamlico-NC80</t>
  </si>
  <si>
    <t>Pasquotank-NC80</t>
  </si>
  <si>
    <t>Pender-NC80</t>
  </si>
  <si>
    <t>Perquimans-NC80</t>
  </si>
  <si>
    <t>Person-NC80</t>
  </si>
  <si>
    <t>Pitt-NC80</t>
  </si>
  <si>
    <t>Polk-NC80</t>
  </si>
  <si>
    <t>Randolph-NC80</t>
  </si>
  <si>
    <t>Richmond-NC80</t>
  </si>
  <si>
    <t>Robeson-NC80</t>
  </si>
  <si>
    <t>Rockingham-NC80</t>
  </si>
  <si>
    <t>Rowan-NC80</t>
  </si>
  <si>
    <t>Rutherford-NC80</t>
  </si>
  <si>
    <t>Sampson-NC80</t>
  </si>
  <si>
    <t>Scotland-NC80</t>
  </si>
  <si>
    <t>Stanly-NC80</t>
  </si>
  <si>
    <t>Stokes-NC80</t>
  </si>
  <si>
    <t>Surry-NC80</t>
  </si>
  <si>
    <t>Swain-NC80</t>
  </si>
  <si>
    <t>Transylvania-NC80</t>
  </si>
  <si>
    <t>Tyrrell-NC80</t>
  </si>
  <si>
    <t>Union-NC80</t>
  </si>
  <si>
    <t>Vance-NC80</t>
  </si>
  <si>
    <t>Wake-NC80</t>
  </si>
  <si>
    <t>Warren-NC80</t>
  </si>
  <si>
    <t>Washington-NC80</t>
  </si>
  <si>
    <t>Watauga-NC80</t>
  </si>
  <si>
    <t>Wayne-NC80</t>
  </si>
  <si>
    <t>Wilkes-NC80</t>
  </si>
  <si>
    <t>Wilson-NC80</t>
  </si>
  <si>
    <t>Yadkin-NC80</t>
  </si>
  <si>
    <t>Yancey-NC80</t>
  </si>
  <si>
    <t>Adams-ND80</t>
  </si>
  <si>
    <t>Barnes-ND80</t>
  </si>
  <si>
    <t>Benson-ND80</t>
  </si>
  <si>
    <t>Billings-ND80</t>
  </si>
  <si>
    <t>Bottineau-ND80</t>
  </si>
  <si>
    <t>Bowman-ND80</t>
  </si>
  <si>
    <t>Burke-ND80</t>
  </si>
  <si>
    <t>Burleigh-ND80</t>
  </si>
  <si>
    <t>Cass-ND80</t>
  </si>
  <si>
    <t>Cavalier-ND80</t>
  </si>
  <si>
    <t>Dickey-ND80</t>
  </si>
  <si>
    <t>Divide-ND80</t>
  </si>
  <si>
    <t>Dunn-ND80</t>
  </si>
  <si>
    <t>Eddy-ND80</t>
  </si>
  <si>
    <t>Emmons-ND80</t>
  </si>
  <si>
    <t>Foster-ND80</t>
  </si>
  <si>
    <t>Golden Valley-ND80</t>
  </si>
  <si>
    <t>Grand Forks-ND80</t>
  </si>
  <si>
    <t>Grant-ND80</t>
  </si>
  <si>
    <t>Griggs-ND80</t>
  </si>
  <si>
    <t>Hettinger-ND80</t>
  </si>
  <si>
    <t>Kidder-ND80</t>
  </si>
  <si>
    <t>LaMoure-ND80</t>
  </si>
  <si>
    <t>Logan-ND80</t>
  </si>
  <si>
    <t>McHenry-ND80</t>
  </si>
  <si>
    <t>McIntosh-ND80</t>
  </si>
  <si>
    <t>McKenzie-ND80</t>
  </si>
  <si>
    <t>McLean-ND80</t>
  </si>
  <si>
    <t>Mercer-ND80</t>
  </si>
  <si>
    <t>Morton-ND80</t>
  </si>
  <si>
    <t>Mountrail-ND80</t>
  </si>
  <si>
    <t>Nelson-ND80</t>
  </si>
  <si>
    <t>Oliver-ND80</t>
  </si>
  <si>
    <t>Pembina-ND80</t>
  </si>
  <si>
    <t>Pierce-ND80</t>
  </si>
  <si>
    <t>Ramsey-ND80</t>
  </si>
  <si>
    <t>Ransom-ND80</t>
  </si>
  <si>
    <t>Renville-ND80</t>
  </si>
  <si>
    <t>Richland-ND80</t>
  </si>
  <si>
    <t>Rolette-ND80</t>
  </si>
  <si>
    <t>Sargent-ND80</t>
  </si>
  <si>
    <t>Sheridan-ND80</t>
  </si>
  <si>
    <t>Sioux-ND80</t>
  </si>
  <si>
    <t>Slope-ND80</t>
  </si>
  <si>
    <t>Stark-ND80</t>
  </si>
  <si>
    <t>Steele-ND80</t>
  </si>
  <si>
    <t>Stutsman-ND80</t>
  </si>
  <si>
    <t>Towner-ND80</t>
  </si>
  <si>
    <t>Traill-ND80</t>
  </si>
  <si>
    <t>Walsh-ND80</t>
  </si>
  <si>
    <t>Ward-ND80</t>
  </si>
  <si>
    <t>Wells-ND80</t>
  </si>
  <si>
    <t>Williams-ND80</t>
  </si>
  <si>
    <t>Adams-OH80</t>
  </si>
  <si>
    <t>Allen-OH80</t>
  </si>
  <si>
    <t>Ashland-OH80</t>
  </si>
  <si>
    <t>Ashtabula-OH80</t>
  </si>
  <si>
    <t>Athens-OH80</t>
  </si>
  <si>
    <t>Auglaize-OH80</t>
  </si>
  <si>
    <t>Belmont-OH80</t>
  </si>
  <si>
    <t>Brown-OH80</t>
  </si>
  <si>
    <t>Butler-OH80</t>
  </si>
  <si>
    <t>Carroll-OH80</t>
  </si>
  <si>
    <t>Champaign-OH80</t>
  </si>
  <si>
    <t>Clark-OH80</t>
  </si>
  <si>
    <t>Clermont-OH80</t>
  </si>
  <si>
    <t>Clinton-OH80</t>
  </si>
  <si>
    <t>Columbiana-OH80</t>
  </si>
  <si>
    <t>Coshocton-OH80</t>
  </si>
  <si>
    <t>Crawford-OH80</t>
  </si>
  <si>
    <t>Cuyahoga-OH80</t>
  </si>
  <si>
    <t>Darke-OH80</t>
  </si>
  <si>
    <t>Defiance-OH80</t>
  </si>
  <si>
    <t>Delaware-OH80</t>
  </si>
  <si>
    <t>Erie-OH80</t>
  </si>
  <si>
    <t>Fairfield-OH80</t>
  </si>
  <si>
    <t>Fayette-OH80</t>
  </si>
  <si>
    <t>Franklin-OH80</t>
  </si>
  <si>
    <t>Fulton-OH80</t>
  </si>
  <si>
    <t>Gallia-OH80</t>
  </si>
  <si>
    <t>Geauga-OH80</t>
  </si>
  <si>
    <t>Greene-OH80</t>
  </si>
  <si>
    <t>Guernsey-OH80</t>
  </si>
  <si>
    <t>Hamilton-OH80</t>
  </si>
  <si>
    <t>Hancock-OH80</t>
  </si>
  <si>
    <t>Hardin-OH80</t>
  </si>
  <si>
    <t>Harrison-OH80</t>
  </si>
  <si>
    <t>Henry-OH80</t>
  </si>
  <si>
    <t>Highland-OH80</t>
  </si>
  <si>
    <t>Hocking-OH80</t>
  </si>
  <si>
    <t>Holmes-OH80</t>
  </si>
  <si>
    <t>Huron-OH80</t>
  </si>
  <si>
    <t>Jackson-OH80</t>
  </si>
  <si>
    <t>Jefferson-OH80</t>
  </si>
  <si>
    <t>Knox-OH80</t>
  </si>
  <si>
    <t>Lake-OH80</t>
  </si>
  <si>
    <t>Lawrence-OH80</t>
  </si>
  <si>
    <t>Licking-OH80</t>
  </si>
  <si>
    <t>Logan-OH80</t>
  </si>
  <si>
    <t>Lorain-OH80</t>
  </si>
  <si>
    <t>Lucas-OH80</t>
  </si>
  <si>
    <t>Madison-OH80</t>
  </si>
  <si>
    <t>Mahoning-OH80</t>
  </si>
  <si>
    <t>Marion-OH80</t>
  </si>
  <si>
    <t>Medina-OH80</t>
  </si>
  <si>
    <t>Meigs-OH80</t>
  </si>
  <si>
    <t>Mercer-OH80</t>
  </si>
  <si>
    <t>Miami-OH80</t>
  </si>
  <si>
    <t>Monroe-OH80</t>
  </si>
  <si>
    <t>Montgomery-OH80</t>
  </si>
  <si>
    <t>Morgan-OH80</t>
  </si>
  <si>
    <t>Morrow-OH80</t>
  </si>
  <si>
    <t>Muskingum-OH80</t>
  </si>
  <si>
    <t>Noble-OH80</t>
  </si>
  <si>
    <t>Ottawa-OH80</t>
  </si>
  <si>
    <t>Paulding-OH80</t>
  </si>
  <si>
    <t>Perry-OH80</t>
  </si>
  <si>
    <t>Pickaway-OH80</t>
  </si>
  <si>
    <t>Pike-OH80</t>
  </si>
  <si>
    <t>Portage-OH80</t>
  </si>
  <si>
    <t>Preble-OH80</t>
  </si>
  <si>
    <t>Putnam-OH80</t>
  </si>
  <si>
    <t>Richland-OH80</t>
  </si>
  <si>
    <t>Ross-OH80</t>
  </si>
  <si>
    <t>Sandusky-OH80</t>
  </si>
  <si>
    <t>Scioto-OH80</t>
  </si>
  <si>
    <t>Seneca-OH80</t>
  </si>
  <si>
    <t>Shelby-OH80</t>
  </si>
  <si>
    <t>Stark-OH80</t>
  </si>
  <si>
    <t>Summit-OH80</t>
  </si>
  <si>
    <t>Trumbull-OH80</t>
  </si>
  <si>
    <t>Tuscarawas-OH80</t>
  </si>
  <si>
    <t>Union-OH80</t>
  </si>
  <si>
    <t>Van Wert-OH80</t>
  </si>
  <si>
    <t>Vinton-OH80</t>
  </si>
  <si>
    <t>Warren-OH80</t>
  </si>
  <si>
    <t>Washington-OH80</t>
  </si>
  <si>
    <t>Wayne-OH80</t>
  </si>
  <si>
    <t>Williams-OH80</t>
  </si>
  <si>
    <t>Wood-OH80</t>
  </si>
  <si>
    <t>Wyandot-OH80</t>
  </si>
  <si>
    <t>Adair-OK80</t>
  </si>
  <si>
    <t>Alfalfa-OK80</t>
  </si>
  <si>
    <t>Atoka-OK80</t>
  </si>
  <si>
    <t>Beaver-OK80</t>
  </si>
  <si>
    <t>Beckham-OK80</t>
  </si>
  <si>
    <t>Blaine-OK80</t>
  </si>
  <si>
    <t>Bryan-OK80</t>
  </si>
  <si>
    <t>Caddo-OK80</t>
  </si>
  <si>
    <t>Canadian-OK80</t>
  </si>
  <si>
    <t>Carter-OK80</t>
  </si>
  <si>
    <t>Cherokee-OK80</t>
  </si>
  <si>
    <t>Choctaw-OK80</t>
  </si>
  <si>
    <t>Cimarron-OK80</t>
  </si>
  <si>
    <t>Cleveland-OK80</t>
  </si>
  <si>
    <t>Coal-OK80</t>
  </si>
  <si>
    <t>Comanche-OK80</t>
  </si>
  <si>
    <t>Cotton-OK80</t>
  </si>
  <si>
    <t>Craig-OK80</t>
  </si>
  <si>
    <t>Creek-OK80</t>
  </si>
  <si>
    <t>Custer-OK80</t>
  </si>
  <si>
    <t>Delaware-OK80</t>
  </si>
  <si>
    <t>Dewey-OK80</t>
  </si>
  <si>
    <t>Ellis-OK80</t>
  </si>
  <si>
    <t>Garfield-OK80</t>
  </si>
  <si>
    <t>Garvin-OK80</t>
  </si>
  <si>
    <t>Grady-OK80</t>
  </si>
  <si>
    <t>Grant-OK80</t>
  </si>
  <si>
    <t>Greer-OK80</t>
  </si>
  <si>
    <t>Harmon-OK80</t>
  </si>
  <si>
    <t>Harper-OK80</t>
  </si>
  <si>
    <t>Haskell-OK80</t>
  </si>
  <si>
    <t>Hughes-OK80</t>
  </si>
  <si>
    <t>Jackson-OK80</t>
  </si>
  <si>
    <t>Jefferson-OK80</t>
  </si>
  <si>
    <t>Johnston-OK80</t>
  </si>
  <si>
    <t>Kay-OK80</t>
  </si>
  <si>
    <t>Kingfisher-OK80</t>
  </si>
  <si>
    <t>Kiowa-OK80</t>
  </si>
  <si>
    <t>Latimer-OK80</t>
  </si>
  <si>
    <t>Le Flore-OK80</t>
  </si>
  <si>
    <t>Lincoln-OK80</t>
  </si>
  <si>
    <t>Logan-OK80</t>
  </si>
  <si>
    <t>Love-OK80</t>
  </si>
  <si>
    <t>McClain-OK80</t>
  </si>
  <si>
    <t>McCurtain-OK80</t>
  </si>
  <si>
    <t>McIntosh-OK80</t>
  </si>
  <si>
    <t>Major-OK80</t>
  </si>
  <si>
    <t>Marshall-OK80</t>
  </si>
  <si>
    <t>Mayes-OK80</t>
  </si>
  <si>
    <t>Murray-OK80</t>
  </si>
  <si>
    <t>Muskogee-OK80</t>
  </si>
  <si>
    <t>Noble-OK80</t>
  </si>
  <si>
    <t>Nowata-OK80</t>
  </si>
  <si>
    <t>Okfuskee-OK80</t>
  </si>
  <si>
    <t>Oklahoma-OK80</t>
  </si>
  <si>
    <t>Okmulgee-OK80</t>
  </si>
  <si>
    <t>Osage-OK80</t>
  </si>
  <si>
    <t>Ottawa-OK80</t>
  </si>
  <si>
    <t>Pawnee-OK80</t>
  </si>
  <si>
    <t>Payne-OK80</t>
  </si>
  <si>
    <t>Pittsburg-OK80</t>
  </si>
  <si>
    <t>Pontotoc-OK80</t>
  </si>
  <si>
    <t>Pottawatomie-OK80</t>
  </si>
  <si>
    <t>Pushmataha-OK80</t>
  </si>
  <si>
    <t>Roger Mills-OK80</t>
  </si>
  <si>
    <t>Rogers-OK80</t>
  </si>
  <si>
    <t>Seminole-OK80</t>
  </si>
  <si>
    <t>Sequoyah-OK80</t>
  </si>
  <si>
    <t>Stephens-OK80</t>
  </si>
  <si>
    <t>Texas-OK80</t>
  </si>
  <si>
    <t>Tillman-OK80</t>
  </si>
  <si>
    <t>Tulsa-OK80</t>
  </si>
  <si>
    <t>Wagoner-OK80</t>
  </si>
  <si>
    <t>Washington-OK80</t>
  </si>
  <si>
    <t>Washita-OK80</t>
  </si>
  <si>
    <t>Woods-OK80</t>
  </si>
  <si>
    <t>Woodward-OK80</t>
  </si>
  <si>
    <t>Baker-OR80</t>
  </si>
  <si>
    <t>Benton-OR80</t>
  </si>
  <si>
    <t>Clackamas-OR80</t>
  </si>
  <si>
    <t>Clatsop-OR80</t>
  </si>
  <si>
    <t>Columbia-OR80</t>
  </si>
  <si>
    <t>Coos-OR80</t>
  </si>
  <si>
    <t>Crook-OR80</t>
  </si>
  <si>
    <t>Curry-OR80</t>
  </si>
  <si>
    <t>Deschutes-OR80</t>
  </si>
  <si>
    <t>Douglas-OR80</t>
  </si>
  <si>
    <t>Gilliam-OR80</t>
  </si>
  <si>
    <t>Grant-OR80</t>
  </si>
  <si>
    <t>Harney-OR80</t>
  </si>
  <si>
    <t>Hood River-OR80</t>
  </si>
  <si>
    <t>Jackson-OR80</t>
  </si>
  <si>
    <t>Jefferson-OR80</t>
  </si>
  <si>
    <t>Josephine-OR80</t>
  </si>
  <si>
    <t>Klamath-OR80</t>
  </si>
  <si>
    <t>Lake-OR80</t>
  </si>
  <si>
    <t>Lane-OR80</t>
  </si>
  <si>
    <t>Lincoln-OR80</t>
  </si>
  <si>
    <t>Linn-OR80</t>
  </si>
  <si>
    <t>Malheur-OR80</t>
  </si>
  <si>
    <t>Marion-OR80</t>
  </si>
  <si>
    <t>Morrow-OR80</t>
  </si>
  <si>
    <t>Multnomah-OR80</t>
  </si>
  <si>
    <t>Polk-OR80</t>
  </si>
  <si>
    <t>Sherman-OR80</t>
  </si>
  <si>
    <t>Tillamook-OR80</t>
  </si>
  <si>
    <t>Umatilla-OR80</t>
  </si>
  <si>
    <t>Union-OR80</t>
  </si>
  <si>
    <t>Wallowa-OR80</t>
  </si>
  <si>
    <t>Wasco-OR80</t>
  </si>
  <si>
    <t>Washington-OR80</t>
  </si>
  <si>
    <t>Wheeler-OR80</t>
  </si>
  <si>
    <t>Yamhill-OR80</t>
  </si>
  <si>
    <t>Adams-PA80</t>
  </si>
  <si>
    <t>Allegheny-PA80</t>
  </si>
  <si>
    <t>Armstrong-PA80</t>
  </si>
  <si>
    <t>Beaver-PA80</t>
  </si>
  <si>
    <t>Bedford-PA80</t>
  </si>
  <si>
    <t>Berks-PA80</t>
  </si>
  <si>
    <t>Blair-PA80</t>
  </si>
  <si>
    <t>Bradford-PA80</t>
  </si>
  <si>
    <t>Bucks-PA80</t>
  </si>
  <si>
    <t>Butler-PA80</t>
  </si>
  <si>
    <t>Cambria-PA80</t>
  </si>
  <si>
    <t>Cameron-PA80</t>
  </si>
  <si>
    <t>Carbon-PA80</t>
  </si>
  <si>
    <t>Centre-PA80</t>
  </si>
  <si>
    <t>Chester-PA80</t>
  </si>
  <si>
    <t>Clarion-PA80</t>
  </si>
  <si>
    <t>Clearfield-PA80</t>
  </si>
  <si>
    <t>Clinton-PA80</t>
  </si>
  <si>
    <t>Columbia-PA80</t>
  </si>
  <si>
    <t>Crawford-PA80</t>
  </si>
  <si>
    <t>Cumberland-PA80</t>
  </si>
  <si>
    <t>Dauphin-PA80</t>
  </si>
  <si>
    <t>Delaware-PA80</t>
  </si>
  <si>
    <t>Elk-PA80</t>
  </si>
  <si>
    <t>Erie-PA80</t>
  </si>
  <si>
    <t>Fayette-PA80</t>
  </si>
  <si>
    <t>Forest-PA80</t>
  </si>
  <si>
    <t>Franklin-PA80</t>
  </si>
  <si>
    <t>Fulton-PA80</t>
  </si>
  <si>
    <t>Greene-PA80</t>
  </si>
  <si>
    <t>Huntingdon-PA80</t>
  </si>
  <si>
    <t>Indiana-PA80</t>
  </si>
  <si>
    <t>Jefferson-PA80</t>
  </si>
  <si>
    <t>Juniata-PA80</t>
  </si>
  <si>
    <t>Lackawanna-PA80</t>
  </si>
  <si>
    <t>Lancaster-PA80</t>
  </si>
  <si>
    <t>Lawrence-PA80</t>
  </si>
  <si>
    <t>Lebanon-PA80</t>
  </si>
  <si>
    <t>Lehigh-PA80</t>
  </si>
  <si>
    <t>Luzerne-PA80</t>
  </si>
  <si>
    <t>Lycoming-PA80</t>
  </si>
  <si>
    <t>McKean-PA80</t>
  </si>
  <si>
    <t>Mercer-PA80</t>
  </si>
  <si>
    <t>Mifflin-PA80</t>
  </si>
  <si>
    <t>Monroe-PA80</t>
  </si>
  <si>
    <t>Montgomery-PA80</t>
  </si>
  <si>
    <t>Montour-PA80</t>
  </si>
  <si>
    <t>Northampton-PA80</t>
  </si>
  <si>
    <t>Northumberland-PA80</t>
  </si>
  <si>
    <t>Perry-PA80</t>
  </si>
  <si>
    <t>Philadelphia-PA80</t>
  </si>
  <si>
    <t>Pike-PA80</t>
  </si>
  <si>
    <t>Potter-PA80</t>
  </si>
  <si>
    <t>Schuylkill-PA80</t>
  </si>
  <si>
    <t>Snyder-PA80</t>
  </si>
  <si>
    <t>Somerset-PA80</t>
  </si>
  <si>
    <t>Sullivan-PA80</t>
  </si>
  <si>
    <t>Susquehanna-PA80</t>
  </si>
  <si>
    <t>Tioga-PA80</t>
  </si>
  <si>
    <t>Union-PA80</t>
  </si>
  <si>
    <t>Venango-PA80</t>
  </si>
  <si>
    <t>Warren-PA80</t>
  </si>
  <si>
    <t>Washington-PA80</t>
  </si>
  <si>
    <t>Wayne-PA80</t>
  </si>
  <si>
    <t>Westmoreland-PA80</t>
  </si>
  <si>
    <t>Wyoming-PA80</t>
  </si>
  <si>
    <t>York-PA80</t>
  </si>
  <si>
    <t>Bristol-Barrington town-RI80</t>
  </si>
  <si>
    <t>Bristol-Bristol town-RI80</t>
  </si>
  <si>
    <t>Bristol-Warren town-RI80</t>
  </si>
  <si>
    <t>Kent-Coventry town-RI80</t>
  </si>
  <si>
    <t>Kent-East Greenwich town-RI80</t>
  </si>
  <si>
    <t>Kent-Warwick city-RI80</t>
  </si>
  <si>
    <t>Kent-West Greenwich town-RI80</t>
  </si>
  <si>
    <t>Kent-West Warwick town-RI80</t>
  </si>
  <si>
    <t>Newport-Jamestown town-RI80</t>
  </si>
  <si>
    <t>Newport-Little Compton town-RI80</t>
  </si>
  <si>
    <t>Newport-Middletown town-RI80</t>
  </si>
  <si>
    <t>Newport-Newport city-RI80</t>
  </si>
  <si>
    <t>Newport-Portsmouth town-RI80</t>
  </si>
  <si>
    <t>Newport-Tiverton town-RI80</t>
  </si>
  <si>
    <t>Providence-Burrillville town-RI80</t>
  </si>
  <si>
    <t>Providence-Central Falls city-RI80</t>
  </si>
  <si>
    <t>Providence-Cranston city-RI80</t>
  </si>
  <si>
    <t>Providence-Cumberland town-RI80</t>
  </si>
  <si>
    <t>Providence-East Providence city-RI80</t>
  </si>
  <si>
    <t>Providence-Foster town-RI80</t>
  </si>
  <si>
    <t>Providence-Glocester town-RI80</t>
  </si>
  <si>
    <t>Providence-Johnston town-RI80</t>
  </si>
  <si>
    <t>Providence-Lincoln town-RI80</t>
  </si>
  <si>
    <t>Providence-North Providence town-RI80</t>
  </si>
  <si>
    <t>Providence-North Smithfield town-RI80</t>
  </si>
  <si>
    <t>Providence-Pawtucket city-RI80</t>
  </si>
  <si>
    <t>Providence-Providence city-RI80</t>
  </si>
  <si>
    <t>Providence-Scituate town-RI80</t>
  </si>
  <si>
    <t>Providence-Smithfield town-RI80</t>
  </si>
  <si>
    <t>Providence-Woonsocket city-RI80</t>
  </si>
  <si>
    <t>Washington-Charlestown town-RI80</t>
  </si>
  <si>
    <t>Washington-Exeter town-RI80</t>
  </si>
  <si>
    <t>Washington-Hopkinton town-RI80</t>
  </si>
  <si>
    <t>Washington-Narragansett town-RI80</t>
  </si>
  <si>
    <t>Washington-New Shoreham town-RI80</t>
  </si>
  <si>
    <t>Washington-North Kingstown town-RI80</t>
  </si>
  <si>
    <t>Washington-Richmond town-RI80</t>
  </si>
  <si>
    <t>Washington-South Kingstown town-RI80</t>
  </si>
  <si>
    <t>Washington-Westerly town-RI80</t>
  </si>
  <si>
    <t>Abbeville-SC80</t>
  </si>
  <si>
    <t>Aiken-SC80</t>
  </si>
  <si>
    <t>Allendale-SC80</t>
  </si>
  <si>
    <t>Anderson-SC80</t>
  </si>
  <si>
    <t>Bamberg-SC80</t>
  </si>
  <si>
    <t>Barnwell-SC80</t>
  </si>
  <si>
    <t>Beaufort-SC80</t>
  </si>
  <si>
    <t>Berkeley-SC80</t>
  </si>
  <si>
    <t>Calhoun-SC80</t>
  </si>
  <si>
    <t>Charleston-SC80</t>
  </si>
  <si>
    <t>Cherokee-SC80</t>
  </si>
  <si>
    <t>Chester-SC80</t>
  </si>
  <si>
    <t>Chesterfield-SC80</t>
  </si>
  <si>
    <t>Clarendon-SC80</t>
  </si>
  <si>
    <t>Colleton-SC80</t>
  </si>
  <si>
    <t>Darlington-SC80</t>
  </si>
  <si>
    <t>Dillon-SC80</t>
  </si>
  <si>
    <t>Dorchester-SC80</t>
  </si>
  <si>
    <t>Edgefield-SC80</t>
  </si>
  <si>
    <t>Fairfield-SC80</t>
  </si>
  <si>
    <t>Florence-SC80</t>
  </si>
  <si>
    <t>Georgetown-SC80</t>
  </si>
  <si>
    <t>Greenville-SC80</t>
  </si>
  <si>
    <t>Greenwood-SC80</t>
  </si>
  <si>
    <t>Hampton-SC80</t>
  </si>
  <si>
    <t>Horry-SC80</t>
  </si>
  <si>
    <t>Jasper-SC80</t>
  </si>
  <si>
    <t>Kershaw-SC80</t>
  </si>
  <si>
    <t>Lancaster-SC80</t>
  </si>
  <si>
    <t>Laurens-SC80</t>
  </si>
  <si>
    <t>Lee-SC80</t>
  </si>
  <si>
    <t>Lexington-SC80</t>
  </si>
  <si>
    <t>McCormick-SC80</t>
  </si>
  <si>
    <t>Marion-SC80</t>
  </si>
  <si>
    <t>Marlboro-SC80</t>
  </si>
  <si>
    <t>Newberry-SC80</t>
  </si>
  <si>
    <t>Oconee-SC80</t>
  </si>
  <si>
    <t>Orangeburg-SC80</t>
  </si>
  <si>
    <t>Pickens-SC80</t>
  </si>
  <si>
    <t>Richland-SC80</t>
  </si>
  <si>
    <t>Saluda-SC80</t>
  </si>
  <si>
    <t>Spartanburg-SC80</t>
  </si>
  <si>
    <t>Sumter-SC80</t>
  </si>
  <si>
    <t>Union-SC80</t>
  </si>
  <si>
    <t>Williamsburg-SC80</t>
  </si>
  <si>
    <t>York-SC80</t>
  </si>
  <si>
    <t>Aurora-SD80</t>
  </si>
  <si>
    <t>Beadle-SD80</t>
  </si>
  <si>
    <t>Bennett-SD80</t>
  </si>
  <si>
    <t>Bon Homme-SD80</t>
  </si>
  <si>
    <t>Brookings-SD80</t>
  </si>
  <si>
    <t>Brown-SD80</t>
  </si>
  <si>
    <t>Brule-SD80</t>
  </si>
  <si>
    <t>Buffalo-SD80</t>
  </si>
  <si>
    <t>Butte-SD80</t>
  </si>
  <si>
    <t>Campbell-SD80</t>
  </si>
  <si>
    <t>Charles Mix-SD80</t>
  </si>
  <si>
    <t>Clark-SD80</t>
  </si>
  <si>
    <t>Clay-SD80</t>
  </si>
  <si>
    <t>Codington-SD80</t>
  </si>
  <si>
    <t>Corson-SD80</t>
  </si>
  <si>
    <t>Custer-SD80</t>
  </si>
  <si>
    <t>Davison-SD80</t>
  </si>
  <si>
    <t>Day-SD80</t>
  </si>
  <si>
    <t>Deuel-SD80</t>
  </si>
  <si>
    <t>Dewey-SD80</t>
  </si>
  <si>
    <t>Douglas-SD80</t>
  </si>
  <si>
    <t>Edmunds-SD80</t>
  </si>
  <si>
    <t>Fall River-SD80</t>
  </si>
  <si>
    <t>Faulk-SD80</t>
  </si>
  <si>
    <t>Grant-SD80</t>
  </si>
  <si>
    <t>Gregory-SD80</t>
  </si>
  <si>
    <t>Haakon-SD80</t>
  </si>
  <si>
    <t>Hamlin-SD80</t>
  </si>
  <si>
    <t>Hand-SD80</t>
  </si>
  <si>
    <t>Hanson-SD80</t>
  </si>
  <si>
    <t>Harding-SD80</t>
  </si>
  <si>
    <t>Hughes-SD80</t>
  </si>
  <si>
    <t>Hutchinson-SD80</t>
  </si>
  <si>
    <t>Hyde-SD80</t>
  </si>
  <si>
    <t>Jackson-SD80</t>
  </si>
  <si>
    <t>Jerauld-SD80</t>
  </si>
  <si>
    <t>Jones-SD80</t>
  </si>
  <si>
    <t>Kingsbury-SD80</t>
  </si>
  <si>
    <t>Lake-SD80</t>
  </si>
  <si>
    <t>Lawrence-SD80</t>
  </si>
  <si>
    <t>Lincoln-SD80</t>
  </si>
  <si>
    <t>Lyman-SD80</t>
  </si>
  <si>
    <t>McCook-SD80</t>
  </si>
  <si>
    <t>McPherson-SD80</t>
  </si>
  <si>
    <t>Marshall-SD80</t>
  </si>
  <si>
    <t>Meade-SD80</t>
  </si>
  <si>
    <t>Mellette-SD80</t>
  </si>
  <si>
    <t>Miner-SD80</t>
  </si>
  <si>
    <t>Minnehaha-SD80</t>
  </si>
  <si>
    <t>Moody-SD80</t>
  </si>
  <si>
    <t>Oglala Lakota-SD80</t>
  </si>
  <si>
    <t>Pennington-SD80</t>
  </si>
  <si>
    <t>Perkins-SD80</t>
  </si>
  <si>
    <t>Potter-SD80</t>
  </si>
  <si>
    <t>Roberts-SD80</t>
  </si>
  <si>
    <t>Sanborn-SD80</t>
  </si>
  <si>
    <t>Spink-SD80</t>
  </si>
  <si>
    <t>Stanley-SD80</t>
  </si>
  <si>
    <t>Sully-SD80</t>
  </si>
  <si>
    <t>Todd-SD80</t>
  </si>
  <si>
    <t>Tripp-SD80</t>
  </si>
  <si>
    <t>Turner-SD80</t>
  </si>
  <si>
    <t>Union-SD80</t>
  </si>
  <si>
    <t>Walworth-SD80</t>
  </si>
  <si>
    <t>Yankton-SD80</t>
  </si>
  <si>
    <t>Ziebach-SD80</t>
  </si>
  <si>
    <t>Anderson-TN80</t>
  </si>
  <si>
    <t>Bedford-TN80</t>
  </si>
  <si>
    <t>Benton-TN80</t>
  </si>
  <si>
    <t>Bledsoe-TN80</t>
  </si>
  <si>
    <t>Blount-TN80</t>
  </si>
  <si>
    <t>Bradley-TN80</t>
  </si>
  <si>
    <t>Campbell-TN80</t>
  </si>
  <si>
    <t>Cannon-TN80</t>
  </si>
  <si>
    <t>Carroll-TN80</t>
  </si>
  <si>
    <t>Carter-TN80</t>
  </si>
  <si>
    <t>Cheatham-TN80</t>
  </si>
  <si>
    <t>Chester-TN80</t>
  </si>
  <si>
    <t>Claiborne-TN80</t>
  </si>
  <si>
    <t>Clay-TN80</t>
  </si>
  <si>
    <t>Cocke-TN80</t>
  </si>
  <si>
    <t>Coffee-TN80</t>
  </si>
  <si>
    <t>Crockett-TN80</t>
  </si>
  <si>
    <t>Cumberland-TN80</t>
  </si>
  <si>
    <t>Davidson-TN80</t>
  </si>
  <si>
    <t>Decatur-TN80</t>
  </si>
  <si>
    <t>DeKalb-TN80</t>
  </si>
  <si>
    <t>Dickson-TN80</t>
  </si>
  <si>
    <t>Dyer-TN80</t>
  </si>
  <si>
    <t>Fayette-TN80</t>
  </si>
  <si>
    <t>Fentress-TN80</t>
  </si>
  <si>
    <t>Franklin-TN80</t>
  </si>
  <si>
    <t>Gibson-TN80</t>
  </si>
  <si>
    <t>Giles-TN80</t>
  </si>
  <si>
    <t>Grainger-TN80</t>
  </si>
  <si>
    <t>Greene-TN80</t>
  </si>
  <si>
    <t>Grundy-TN80</t>
  </si>
  <si>
    <t>Hamblen-TN80</t>
  </si>
  <si>
    <t>Hamilton-TN80</t>
  </si>
  <si>
    <t>Hancock-TN80</t>
  </si>
  <si>
    <t>Hardeman-TN80</t>
  </si>
  <si>
    <t>Hardin-TN80</t>
  </si>
  <si>
    <t>Hawkins-TN80</t>
  </si>
  <si>
    <t>Haywood-TN80</t>
  </si>
  <si>
    <t>Henderson-TN80</t>
  </si>
  <si>
    <t>Henry-TN80</t>
  </si>
  <si>
    <t>Hickman-TN80</t>
  </si>
  <si>
    <t>Houston-TN80</t>
  </si>
  <si>
    <t>Humphreys-TN80</t>
  </si>
  <si>
    <t>Jackson-TN80</t>
  </si>
  <si>
    <t>Jefferson-TN80</t>
  </si>
  <si>
    <t>Johnson-TN80</t>
  </si>
  <si>
    <t>Knox-TN80</t>
  </si>
  <si>
    <t>Lake-TN80</t>
  </si>
  <si>
    <t>Lauderdale-TN80</t>
  </si>
  <si>
    <t>Lawrence-TN80</t>
  </si>
  <si>
    <t>Lewis-TN80</t>
  </si>
  <si>
    <t>Lincoln-TN80</t>
  </si>
  <si>
    <t>Loudon-TN80</t>
  </si>
  <si>
    <t>McMinn-TN80</t>
  </si>
  <si>
    <t>McNairy-TN80</t>
  </si>
  <si>
    <t>Macon-TN80</t>
  </si>
  <si>
    <t>Madison-TN80</t>
  </si>
  <si>
    <t>Marion-TN80</t>
  </si>
  <si>
    <t>Marshall-TN80</t>
  </si>
  <si>
    <t>Maury-TN80</t>
  </si>
  <si>
    <t>Meigs-TN80</t>
  </si>
  <si>
    <t>Monroe-TN80</t>
  </si>
  <si>
    <t>Montgomery-TN80</t>
  </si>
  <si>
    <t>Moore-TN80</t>
  </si>
  <si>
    <t>Morgan-TN80</t>
  </si>
  <si>
    <t>Obion-TN80</t>
  </si>
  <si>
    <t>Overton-TN80</t>
  </si>
  <si>
    <t>Perry-TN80</t>
  </si>
  <si>
    <t>Pickett-TN80</t>
  </si>
  <si>
    <t>Polk-TN80</t>
  </si>
  <si>
    <t>Putnam-TN80</t>
  </si>
  <si>
    <t>Rhea-TN80</t>
  </si>
  <si>
    <t>Roane-TN80</t>
  </si>
  <si>
    <t>Robertson-TN80</t>
  </si>
  <si>
    <t>Rutherford-TN80</t>
  </si>
  <si>
    <t>Scott-TN80</t>
  </si>
  <si>
    <t>Sequatchie-TN80</t>
  </si>
  <si>
    <t>Sevier-TN80</t>
  </si>
  <si>
    <t>Shelby-TN80</t>
  </si>
  <si>
    <t>Smith-TN80</t>
  </si>
  <si>
    <t>Stewart-TN80</t>
  </si>
  <si>
    <t>Sullivan-TN80</t>
  </si>
  <si>
    <t>Sumner-TN80</t>
  </si>
  <si>
    <t>Tipton-TN80</t>
  </si>
  <si>
    <t>Trousdale-TN80</t>
  </si>
  <si>
    <t>Unicoi-TN80</t>
  </si>
  <si>
    <t>Union-TN80</t>
  </si>
  <si>
    <t>Van Buren-TN80</t>
  </si>
  <si>
    <t>Warren-TN80</t>
  </si>
  <si>
    <t>Washington-TN80</t>
  </si>
  <si>
    <t>Wayne-TN80</t>
  </si>
  <si>
    <t>Weakley-TN80</t>
  </si>
  <si>
    <t>White-TN80</t>
  </si>
  <si>
    <t>Williamson-TN80</t>
  </si>
  <si>
    <t>Wilson-TN80</t>
  </si>
  <si>
    <t>Anderson-TX80</t>
  </si>
  <si>
    <t>Andrews-TX80</t>
  </si>
  <si>
    <t>Angelina-TX80</t>
  </si>
  <si>
    <t>Aransas-TX80</t>
  </si>
  <si>
    <t>Archer-TX80</t>
  </si>
  <si>
    <t>Armstrong-TX80</t>
  </si>
  <si>
    <t>Atascosa-TX80</t>
  </si>
  <si>
    <t>Austin-TX80</t>
  </si>
  <si>
    <t>Bailey-TX80</t>
  </si>
  <si>
    <t>Bandera-TX80</t>
  </si>
  <si>
    <t>Bastrop-TX80</t>
  </si>
  <si>
    <t>Baylor-TX80</t>
  </si>
  <si>
    <t>Bee-TX80</t>
  </si>
  <si>
    <t>Bell-TX80</t>
  </si>
  <si>
    <t>Bexar-TX80</t>
  </si>
  <si>
    <t>Blanco-TX80</t>
  </si>
  <si>
    <t>Borden-TX80</t>
  </si>
  <si>
    <t>Bosque-TX80</t>
  </si>
  <si>
    <t>Bowie-TX80</t>
  </si>
  <si>
    <t>Brazoria-TX80</t>
  </si>
  <si>
    <t>Brazos-TX80</t>
  </si>
  <si>
    <t>Brewster-TX80</t>
  </si>
  <si>
    <t>Briscoe-TX80</t>
  </si>
  <si>
    <t>Brooks-TX80</t>
  </si>
  <si>
    <t>Brown-TX80</t>
  </si>
  <si>
    <t>Burleson-TX80</t>
  </si>
  <si>
    <t>Burnet-TX80</t>
  </si>
  <si>
    <t>Caldwell-TX80</t>
  </si>
  <si>
    <t>Calhoun-TX80</t>
  </si>
  <si>
    <t>Callahan-TX80</t>
  </si>
  <si>
    <t>Cameron-TX80</t>
  </si>
  <si>
    <t>Camp-TX80</t>
  </si>
  <si>
    <t>Carson-TX80</t>
  </si>
  <si>
    <t>Cass-TX80</t>
  </si>
  <si>
    <t>Castro-TX80</t>
  </si>
  <si>
    <t>Chambers-TX80</t>
  </si>
  <si>
    <t>Cherokee-TX80</t>
  </si>
  <si>
    <t>Childress-TX80</t>
  </si>
  <si>
    <t>Clay-TX80</t>
  </si>
  <si>
    <t>Cochran-TX80</t>
  </si>
  <si>
    <t>Coke-TX80</t>
  </si>
  <si>
    <t>Coleman-TX80</t>
  </si>
  <si>
    <t>Collin-TX80</t>
  </si>
  <si>
    <t>Collingsworth-TX80</t>
  </si>
  <si>
    <t>Colorado-TX80</t>
  </si>
  <si>
    <t>Comal-TX80</t>
  </si>
  <si>
    <t>Comanche-TX80</t>
  </si>
  <si>
    <t>Concho-TX80</t>
  </si>
  <si>
    <t>Cooke-TX80</t>
  </si>
  <si>
    <t>Coryell-TX80</t>
  </si>
  <si>
    <t>Cottle-TX80</t>
  </si>
  <si>
    <t>Crane-TX80</t>
  </si>
  <si>
    <t>Crockett-TX80</t>
  </si>
  <si>
    <t>Crosby-TX80</t>
  </si>
  <si>
    <t>Culberson-TX80</t>
  </si>
  <si>
    <t>Dallam-TX80</t>
  </si>
  <si>
    <t>Dallas-TX80</t>
  </si>
  <si>
    <t>Dawson-TX80</t>
  </si>
  <si>
    <t>Deaf Smith-TX80</t>
  </si>
  <si>
    <t>Delta-TX80</t>
  </si>
  <si>
    <t>Denton-TX80</t>
  </si>
  <si>
    <t>DeWitt-TX80</t>
  </si>
  <si>
    <t>Dickens-TX80</t>
  </si>
  <si>
    <t>Dimmit-TX80</t>
  </si>
  <si>
    <t>Donley-TX80</t>
  </si>
  <si>
    <t>Duval-TX80</t>
  </si>
  <si>
    <t>Eastland-TX80</t>
  </si>
  <si>
    <t>Ector-TX80</t>
  </si>
  <si>
    <t>Edwards-TX80</t>
  </si>
  <si>
    <t>Ellis-TX80</t>
  </si>
  <si>
    <t>El Paso-TX80</t>
  </si>
  <si>
    <t>Erath-TX80</t>
  </si>
  <si>
    <t>Falls-TX80</t>
  </si>
  <si>
    <t>Fannin-TX80</t>
  </si>
  <si>
    <t>Fayette-TX80</t>
  </si>
  <si>
    <t>Fisher-TX80</t>
  </si>
  <si>
    <t>Floyd-TX80</t>
  </si>
  <si>
    <t>Foard-TX80</t>
  </si>
  <si>
    <t>Fort Bend-TX80</t>
  </si>
  <si>
    <t>Franklin-TX80</t>
  </si>
  <si>
    <t>Freestone-TX80</t>
  </si>
  <si>
    <t>Frio-TX80</t>
  </si>
  <si>
    <t>Gaines-TX80</t>
  </si>
  <si>
    <t>Galveston-TX80</t>
  </si>
  <si>
    <t>Garza-TX80</t>
  </si>
  <si>
    <t>Gillespie-TX80</t>
  </si>
  <si>
    <t>Glasscock-TX80</t>
  </si>
  <si>
    <t>Goliad-TX80</t>
  </si>
  <si>
    <t>Gonzales-TX80</t>
  </si>
  <si>
    <t>Gray-TX80</t>
  </si>
  <si>
    <t>Grayson-TX80</t>
  </si>
  <si>
    <t>Gregg-TX80</t>
  </si>
  <si>
    <t>Grimes-TX80</t>
  </si>
  <si>
    <t>Guadalupe-TX80</t>
  </si>
  <si>
    <t>Hale-TX80</t>
  </si>
  <si>
    <t>Hall-TX80</t>
  </si>
  <si>
    <t>Hamilton-TX80</t>
  </si>
  <si>
    <t>Hansford-TX80</t>
  </si>
  <si>
    <t>Hardeman-TX80</t>
  </si>
  <si>
    <t>Hardin-TX80</t>
  </si>
  <si>
    <t>Harris-TX80</t>
  </si>
  <si>
    <t>Harrison-TX80</t>
  </si>
  <si>
    <t>Hartley-TX80</t>
  </si>
  <si>
    <t>Haskell-TX80</t>
  </si>
  <si>
    <t>Hays-TX80</t>
  </si>
  <si>
    <t>Hemphill-TX80</t>
  </si>
  <si>
    <t>Henderson-TX80</t>
  </si>
  <si>
    <t>Hidalgo-TX80</t>
  </si>
  <si>
    <t>Hill-TX80</t>
  </si>
  <si>
    <t>Hockley-TX80</t>
  </si>
  <si>
    <t>Hood-TX80</t>
  </si>
  <si>
    <t>Hopkins-TX80</t>
  </si>
  <si>
    <t>Houston-TX80</t>
  </si>
  <si>
    <t>Howard-TX80</t>
  </si>
  <si>
    <t>Hudspeth-TX80</t>
  </si>
  <si>
    <t>Hunt-TX80</t>
  </si>
  <si>
    <t>Hutchinson-TX80</t>
  </si>
  <si>
    <t>Irion-TX80</t>
  </si>
  <si>
    <t>Jack-TX80</t>
  </si>
  <si>
    <t>Jackson-TX80</t>
  </si>
  <si>
    <t>Jasper-TX80</t>
  </si>
  <si>
    <t>Jeff Davis-TX80</t>
  </si>
  <si>
    <t>Jefferson-TX80</t>
  </si>
  <si>
    <t>Jim Hogg-TX80</t>
  </si>
  <si>
    <t>Jim Wells-TX80</t>
  </si>
  <si>
    <t>Johnson-TX80</t>
  </si>
  <si>
    <t>Jones-TX80</t>
  </si>
  <si>
    <t>Karnes-TX80</t>
  </si>
  <si>
    <t>Kaufman-TX80</t>
  </si>
  <si>
    <t>Kendall-TX80</t>
  </si>
  <si>
    <t>Kenedy-TX80</t>
  </si>
  <si>
    <t>Kent-TX80</t>
  </si>
  <si>
    <t>Kerr-TX80</t>
  </si>
  <si>
    <t>Kimble-TX80</t>
  </si>
  <si>
    <t>King-TX80</t>
  </si>
  <si>
    <t>Kinney-TX80</t>
  </si>
  <si>
    <t>Kleberg-TX80</t>
  </si>
  <si>
    <t>Knox-TX80</t>
  </si>
  <si>
    <t>Lamar-TX80</t>
  </si>
  <si>
    <t>Lamb-TX80</t>
  </si>
  <si>
    <t>Lampasas-TX80</t>
  </si>
  <si>
    <t>La Salle-TX80</t>
  </si>
  <si>
    <t>Lavaca-TX80</t>
  </si>
  <si>
    <t>Lee-TX80</t>
  </si>
  <si>
    <t>Leon-TX80</t>
  </si>
  <si>
    <t>Liberty-TX80</t>
  </si>
  <si>
    <t>Limestone-TX80</t>
  </si>
  <si>
    <t>Lipscomb-TX80</t>
  </si>
  <si>
    <t>Live Oak-TX80</t>
  </si>
  <si>
    <t>Llano-TX80</t>
  </si>
  <si>
    <t>Loving-TX80</t>
  </si>
  <si>
    <t>Lubbock-TX80</t>
  </si>
  <si>
    <t>Lynn-TX80</t>
  </si>
  <si>
    <t>McCulloch-TX80</t>
  </si>
  <si>
    <t>McLennan-TX80</t>
  </si>
  <si>
    <t>McMullen-TX80</t>
  </si>
  <si>
    <t>Madison-TX80</t>
  </si>
  <si>
    <t>Marion-TX80</t>
  </si>
  <si>
    <t>Martin-TX80</t>
  </si>
  <si>
    <t>Mason-TX80</t>
  </si>
  <si>
    <t>Matagorda-TX80</t>
  </si>
  <si>
    <t>Maverick-TX80</t>
  </si>
  <si>
    <t>Medina-TX80</t>
  </si>
  <si>
    <t>Menard-TX80</t>
  </si>
  <si>
    <t>Midland-TX80</t>
  </si>
  <si>
    <t>Milam-TX80</t>
  </si>
  <si>
    <t>Mills-TX80</t>
  </si>
  <si>
    <t>Mitchell-TX80</t>
  </si>
  <si>
    <t>Montague-TX80</t>
  </si>
  <si>
    <t>Montgomery-TX80</t>
  </si>
  <si>
    <t>Moore-TX80</t>
  </si>
  <si>
    <t>Morris-TX80</t>
  </si>
  <si>
    <t>Motley-TX80</t>
  </si>
  <si>
    <t>Nacogdoches-TX80</t>
  </si>
  <si>
    <t>Navarro-TX80</t>
  </si>
  <si>
    <t>Newton-TX80</t>
  </si>
  <si>
    <t>Nolan-TX80</t>
  </si>
  <si>
    <t>Nueces-TX80</t>
  </si>
  <si>
    <t>Ochiltree-TX80</t>
  </si>
  <si>
    <t>Oldham-TX80</t>
  </si>
  <si>
    <t>Orange-TX80</t>
  </si>
  <si>
    <t>Palo Pinto-TX80</t>
  </si>
  <si>
    <t>Panola-TX80</t>
  </si>
  <si>
    <t>Parker-TX80</t>
  </si>
  <si>
    <t>Parmer-TX80</t>
  </si>
  <si>
    <t>Pecos-TX80</t>
  </si>
  <si>
    <t>Polk-TX80</t>
  </si>
  <si>
    <t>Potter-TX80</t>
  </si>
  <si>
    <t>Presidio-TX80</t>
  </si>
  <si>
    <t>Rains-TX80</t>
  </si>
  <si>
    <t>Randall-TX80</t>
  </si>
  <si>
    <t>Reagan-TX80</t>
  </si>
  <si>
    <t>Real-TX80</t>
  </si>
  <si>
    <t>Red River-TX80</t>
  </si>
  <si>
    <t>Reeves-TX80</t>
  </si>
  <si>
    <t>Refugio-TX80</t>
  </si>
  <si>
    <t>Roberts-TX80</t>
  </si>
  <si>
    <t>Robertson-TX80</t>
  </si>
  <si>
    <t>Rockwall-TX80</t>
  </si>
  <si>
    <t>Runnels-TX80</t>
  </si>
  <si>
    <t>Rusk-TX80</t>
  </si>
  <si>
    <t>Sabine-TX80</t>
  </si>
  <si>
    <t>San Augustine-TX80</t>
  </si>
  <si>
    <t>San Jacinto-TX80</t>
  </si>
  <si>
    <t>San Patricio-TX80</t>
  </si>
  <si>
    <t>San Saba-TX80</t>
  </si>
  <si>
    <t>Schleicher-TX80</t>
  </si>
  <si>
    <t>Scurry-TX80</t>
  </si>
  <si>
    <t>Shackelford-TX80</t>
  </si>
  <si>
    <t>Shelby-TX80</t>
  </si>
  <si>
    <t>Sherman-TX80</t>
  </si>
  <si>
    <t>Smith-TX80</t>
  </si>
  <si>
    <t>Somervell-TX80</t>
  </si>
  <si>
    <t>Starr-TX80</t>
  </si>
  <si>
    <t>Stephens-TX80</t>
  </si>
  <si>
    <t>Sterling-TX80</t>
  </si>
  <si>
    <t>Stonewall-TX80</t>
  </si>
  <si>
    <t>Sutton-TX80</t>
  </si>
  <si>
    <t>Swisher-TX80</t>
  </si>
  <si>
    <t>Tarrant-TX80</t>
  </si>
  <si>
    <t>Taylor-TX80</t>
  </si>
  <si>
    <t>Terrell-TX80</t>
  </si>
  <si>
    <t>Terry-TX80</t>
  </si>
  <si>
    <t>Throckmorton-TX80</t>
  </si>
  <si>
    <t>Titus-TX80</t>
  </si>
  <si>
    <t>Tom Green-TX80</t>
  </si>
  <si>
    <t>Travis-TX80</t>
  </si>
  <si>
    <t>Trinity-TX80</t>
  </si>
  <si>
    <t>Tyler-TX80</t>
  </si>
  <si>
    <t>Upshur-TX80</t>
  </si>
  <si>
    <t>Upton-TX80</t>
  </si>
  <si>
    <t>Uvalde-TX80</t>
  </si>
  <si>
    <t>Val Verde-TX80</t>
  </si>
  <si>
    <t>Van Zandt-TX80</t>
  </si>
  <si>
    <t>Victoria-TX80</t>
  </si>
  <si>
    <t>Walker-TX80</t>
  </si>
  <si>
    <t>Waller-TX80</t>
  </si>
  <si>
    <t>Ward-TX80</t>
  </si>
  <si>
    <t>Washington-TX80</t>
  </si>
  <si>
    <t>Webb-TX80</t>
  </si>
  <si>
    <t>Wharton-TX80</t>
  </si>
  <si>
    <t>Wheeler-TX80</t>
  </si>
  <si>
    <t>Wichita-TX80</t>
  </si>
  <si>
    <t>Wilbarger-TX80</t>
  </si>
  <si>
    <t>Willacy-TX80</t>
  </si>
  <si>
    <t>Williamson-TX80</t>
  </si>
  <si>
    <t>Wilson-TX80</t>
  </si>
  <si>
    <t>Winkler-TX80</t>
  </si>
  <si>
    <t>Wise-TX80</t>
  </si>
  <si>
    <t>Wood-TX80</t>
  </si>
  <si>
    <t>Yoakum-TX80</t>
  </si>
  <si>
    <t>Young-TX80</t>
  </si>
  <si>
    <t>Zapata-TX80</t>
  </si>
  <si>
    <t>Zavala-TX80</t>
  </si>
  <si>
    <t>Beaver-UT80</t>
  </si>
  <si>
    <t>Box Elder-UT80</t>
  </si>
  <si>
    <t>Cache-UT80</t>
  </si>
  <si>
    <t>Carbon-UT80</t>
  </si>
  <si>
    <t>Daggett-UT80</t>
  </si>
  <si>
    <t>Davis-UT80</t>
  </si>
  <si>
    <t>Duchesne-UT80</t>
  </si>
  <si>
    <t>Emery-UT80</t>
  </si>
  <si>
    <t>Garfield-UT80</t>
  </si>
  <si>
    <t>Grand-UT80</t>
  </si>
  <si>
    <t>Iron-UT80</t>
  </si>
  <si>
    <t>Juab-UT80</t>
  </si>
  <si>
    <t>Kane-UT80</t>
  </si>
  <si>
    <t>Millard-UT80</t>
  </si>
  <si>
    <t>Morgan-UT80</t>
  </si>
  <si>
    <t>Piute-UT80</t>
  </si>
  <si>
    <t>Rich-UT80</t>
  </si>
  <si>
    <t>Salt Lake-UT80</t>
  </si>
  <si>
    <t>San Juan-UT80</t>
  </si>
  <si>
    <t>Sanpete-UT80</t>
  </si>
  <si>
    <t>Sevier-UT80</t>
  </si>
  <si>
    <t>Summit-UT80</t>
  </si>
  <si>
    <t>Tooele-UT80</t>
  </si>
  <si>
    <t>Uintah-UT80</t>
  </si>
  <si>
    <t>Utah-UT80</t>
  </si>
  <si>
    <t>Wasatch-UT80</t>
  </si>
  <si>
    <t>Washington-UT80</t>
  </si>
  <si>
    <t>Wayne-UT80</t>
  </si>
  <si>
    <t>Weber-UT80</t>
  </si>
  <si>
    <t>Addison-Addison town-VT80</t>
  </si>
  <si>
    <t>Addison-Bridport town-VT80</t>
  </si>
  <si>
    <t>Addison-Bristol town-VT80</t>
  </si>
  <si>
    <t>Addison-Cornwall town-VT80</t>
  </si>
  <si>
    <t>Addison-Ferrisburgh town-VT80</t>
  </si>
  <si>
    <t>Addison-Goshen town-VT80</t>
  </si>
  <si>
    <t>Addison-Granville town-VT80</t>
  </si>
  <si>
    <t>Addison-Hancock town-VT80</t>
  </si>
  <si>
    <t>Addison-Leicester town-VT80</t>
  </si>
  <si>
    <t>Addison-Lincoln town-VT80</t>
  </si>
  <si>
    <t>Addison-Middlebury town-VT80</t>
  </si>
  <si>
    <t>Addison-Monkton town-VT80</t>
  </si>
  <si>
    <t>Addison-New Haven town-VT80</t>
  </si>
  <si>
    <t>Addison-Orwell town-VT80</t>
  </si>
  <si>
    <t>Addison-Panton town-VT80</t>
  </si>
  <si>
    <t>Addison-Ripton town-VT80</t>
  </si>
  <si>
    <t>Addison-Salisbury town-VT80</t>
  </si>
  <si>
    <t>Addison-Shoreham town-VT80</t>
  </si>
  <si>
    <t>Addison-Starksboro town-VT80</t>
  </si>
  <si>
    <t>Addison-Vergennes city-VT80</t>
  </si>
  <si>
    <t>Addison-Waltham town-VT80</t>
  </si>
  <si>
    <t>Addison-Weybridge town-VT80</t>
  </si>
  <si>
    <t>Addison-Whiting town-VT80</t>
  </si>
  <si>
    <t>Bennington-Arlington town-VT80</t>
  </si>
  <si>
    <t>Bennington-Bennington town-VT80</t>
  </si>
  <si>
    <t>Bennington-Dorset town-VT80</t>
  </si>
  <si>
    <t>Bennington-Glastenbury town-VT80</t>
  </si>
  <si>
    <t>Bennington-Landgrove town-VT80</t>
  </si>
  <si>
    <t>Bennington-Manchester town-VT80</t>
  </si>
  <si>
    <t>Bennington-Peru town-VT80</t>
  </si>
  <si>
    <t>Bennington-Pownal town-VT80</t>
  </si>
  <si>
    <t>Bennington-Readsboro town-VT80</t>
  </si>
  <si>
    <t>Bennington-Rupert town-VT80</t>
  </si>
  <si>
    <t>Bennington-Sandgate town-VT80</t>
  </si>
  <si>
    <t>Bennington-Searsburg town-VT80</t>
  </si>
  <si>
    <t>Bennington-Shaftsbury town-VT80</t>
  </si>
  <si>
    <t>Bennington-Stamford town-VT80</t>
  </si>
  <si>
    <t>Bennington-Sunderland town-VT80</t>
  </si>
  <si>
    <t>Bennington-Winhall town-VT80</t>
  </si>
  <si>
    <t>Bennington-Woodford town-VT80</t>
  </si>
  <si>
    <t>Caledonia-Barnet town-VT80</t>
  </si>
  <si>
    <t>Caledonia-Burke town-VT80</t>
  </si>
  <si>
    <t>Caledonia-Danville town-VT80</t>
  </si>
  <si>
    <t>Caledonia-Groton town-VT80</t>
  </si>
  <si>
    <t>Caledonia-Hardwick town-VT80</t>
  </si>
  <si>
    <t>Caledonia-Kirby town-VT80</t>
  </si>
  <si>
    <t>Caledonia-Lyndon town-VT80</t>
  </si>
  <si>
    <t>Caledonia-Newark town-VT80</t>
  </si>
  <si>
    <t>Caledonia-Peacham town-VT80</t>
  </si>
  <si>
    <t>Caledonia-Ryegate town-VT80</t>
  </si>
  <si>
    <t>Caledonia-Sheffield town-VT80</t>
  </si>
  <si>
    <t>Caledonia-St. Johnsbury town-VT80</t>
  </si>
  <si>
    <t>Caledonia-Stannard town-VT80</t>
  </si>
  <si>
    <t>Caledonia-Sutton town-VT80</t>
  </si>
  <si>
    <t>Caledonia-Walden town-VT80</t>
  </si>
  <si>
    <t>Caledonia-Waterford town-VT80</t>
  </si>
  <si>
    <t>Caledonia-Wheelock town-VT80</t>
  </si>
  <si>
    <t>Chittenden-Bolton town-VT80</t>
  </si>
  <si>
    <t>Chittenden-Buels gore-VT80</t>
  </si>
  <si>
    <t>Chittenden-Burlington city-VT80</t>
  </si>
  <si>
    <t>Chittenden-Charlotte town-VT80</t>
  </si>
  <si>
    <t>Chittenden-Colchester town-VT80</t>
  </si>
  <si>
    <t>Chittenden-Essex town-VT80</t>
  </si>
  <si>
    <t>Chittenden-Hinesburg town-VT80</t>
  </si>
  <si>
    <t>Chittenden-Huntington town-VT80</t>
  </si>
  <si>
    <t>Chittenden-Jericho town-VT80</t>
  </si>
  <si>
    <t>Chittenden-Milton town-VT80</t>
  </si>
  <si>
    <t>Chittenden-Richmond town-VT80</t>
  </si>
  <si>
    <t>Chittenden-Shelburne town-VT80</t>
  </si>
  <si>
    <t>Chittenden-South Burlington city-VT80</t>
  </si>
  <si>
    <t>Chittenden-St. George town-VT80</t>
  </si>
  <si>
    <t>Chittenden-Underhill town-VT80</t>
  </si>
  <si>
    <t>Chittenden-Westford town-VT80</t>
  </si>
  <si>
    <t>Chittenden-Williston town-VT80</t>
  </si>
  <si>
    <t>Chittenden-Winooski city-VT80</t>
  </si>
  <si>
    <t>Essex-Averill town-VT80</t>
  </si>
  <si>
    <t>Essex-Avery's gore-VT80</t>
  </si>
  <si>
    <t>Essex-Bloomfield town-VT80</t>
  </si>
  <si>
    <t>Essex-Brighton town-VT80</t>
  </si>
  <si>
    <t>Essex-Brunswick town-VT80</t>
  </si>
  <si>
    <t>Essex-Canaan town-VT80</t>
  </si>
  <si>
    <t>Essex-Concord town-VT80</t>
  </si>
  <si>
    <t>Essex-East Haven town-VT80</t>
  </si>
  <si>
    <t>Essex-Ferdinand town-VT80</t>
  </si>
  <si>
    <t>Essex-Granby town-VT80</t>
  </si>
  <si>
    <t>Essex-Guildhall town-VT80</t>
  </si>
  <si>
    <t>Essex-Lemington town-VT80</t>
  </si>
  <si>
    <t>Essex-Lewis town-VT80</t>
  </si>
  <si>
    <t>Essex-Lunenburg town-VT80</t>
  </si>
  <si>
    <t>Essex-Maidstone town-VT80</t>
  </si>
  <si>
    <t>Essex-Norton town-VT80</t>
  </si>
  <si>
    <t>Essex-Victory town-VT80</t>
  </si>
  <si>
    <t>Essex-Warner's grant-VT80</t>
  </si>
  <si>
    <t>Essex-Warren's gore-VT80</t>
  </si>
  <si>
    <t>Franklin-Bakersfield town-VT80</t>
  </si>
  <si>
    <t>Franklin-Berkshire town-VT80</t>
  </si>
  <si>
    <t>Franklin-Enosburgh town-VT80</t>
  </si>
  <si>
    <t>Franklin-Fairfax town-VT80</t>
  </si>
  <si>
    <t>Franklin-Fairfield town-VT80</t>
  </si>
  <si>
    <t>Franklin-Fletcher town-VT80</t>
  </si>
  <si>
    <t>Franklin-Franklin town-VT80</t>
  </si>
  <si>
    <t>Franklin-Georgia town-VT80</t>
  </si>
  <si>
    <t>Franklin-Highgate town-VT80</t>
  </si>
  <si>
    <t>Franklin-Montgomery town-VT80</t>
  </si>
  <si>
    <t>Franklin-Richford town-VT80</t>
  </si>
  <si>
    <t>Franklin-Sheldon town-VT80</t>
  </si>
  <si>
    <t>Franklin-St. Albans city-VT80</t>
  </si>
  <si>
    <t>Franklin-St. Albans town-VT80</t>
  </si>
  <si>
    <t>Franklin-Swanton town-VT80</t>
  </si>
  <si>
    <t>Grand Isle-Alburgh town-VT80</t>
  </si>
  <si>
    <t>Grand Isle-Grand Isle town-VT80</t>
  </si>
  <si>
    <t>Grand Isle-Isle La Motte town-VT80</t>
  </si>
  <si>
    <t>Grand Isle-North Hero town-VT80</t>
  </si>
  <si>
    <t>Grand Isle-South Hero town-VT80</t>
  </si>
  <si>
    <t>Lamoille-Belvidere town-VT80</t>
  </si>
  <si>
    <t>Lamoille-Cambridge town-VT80</t>
  </si>
  <si>
    <t>Lamoille-Eden town-VT80</t>
  </si>
  <si>
    <t>Lamoille-Elmore town-VT80</t>
  </si>
  <si>
    <t>Lamoille-Hyde Park town-VT80</t>
  </si>
  <si>
    <t>Lamoille-Johnson town-VT80</t>
  </si>
  <si>
    <t>Lamoille-Morristown town-VT80</t>
  </si>
  <si>
    <t>Lamoille-Stowe town-VT80</t>
  </si>
  <si>
    <t>Lamoille-Waterville town-VT80</t>
  </si>
  <si>
    <t>Lamoille-Wolcott town-VT80</t>
  </si>
  <si>
    <t>Orange-Bradford town-VT80</t>
  </si>
  <si>
    <t>Orange-Braintree town-VT80</t>
  </si>
  <si>
    <t>Orange-Brookfield town-VT80</t>
  </si>
  <si>
    <t>Orange-Chelsea town-VT80</t>
  </si>
  <si>
    <t>Orange-Corinth town-VT80</t>
  </si>
  <si>
    <t>Orange-Fairlee town-VT80</t>
  </si>
  <si>
    <t>Orange-Newbury town-VT80</t>
  </si>
  <si>
    <t>Orange-Orange town-VT80</t>
  </si>
  <si>
    <t>Orange-Randolph town-VT80</t>
  </si>
  <si>
    <t>Orange-Strafford town-VT80</t>
  </si>
  <si>
    <t>Orange-Thetford town-VT80</t>
  </si>
  <si>
    <t>Orange-Topsham town-VT80</t>
  </si>
  <si>
    <t>Orange-Tunbridge town-VT80</t>
  </si>
  <si>
    <t>Orange-Vershire town-VT80</t>
  </si>
  <si>
    <t>Orange-Washington town-VT80</t>
  </si>
  <si>
    <t>Orange-West Fairlee town-VT80</t>
  </si>
  <si>
    <t>Orange-Williamstown town-VT80</t>
  </si>
  <si>
    <t>Orleans-Albany town-VT80</t>
  </si>
  <si>
    <t>Orleans-Barton town-VT80</t>
  </si>
  <si>
    <t>Orleans-Brownington town-VT80</t>
  </si>
  <si>
    <t>Orleans-Charleston town-VT80</t>
  </si>
  <si>
    <t>Orleans-Coventry town-VT80</t>
  </si>
  <si>
    <t>Orleans-Craftsbury town-VT80</t>
  </si>
  <si>
    <t>Orleans-Derby town-VT80</t>
  </si>
  <si>
    <t>Orleans-Glover town-VT80</t>
  </si>
  <si>
    <t>Orleans-Greensboro town-VT80</t>
  </si>
  <si>
    <t>Orleans-Holland town-VT80</t>
  </si>
  <si>
    <t>Orleans-Irasburg town-VT80</t>
  </si>
  <si>
    <t>Orleans-Jay town-VT80</t>
  </si>
  <si>
    <t>Orleans-Lowell town-VT80</t>
  </si>
  <si>
    <t>Orleans-Morgan town-VT80</t>
  </si>
  <si>
    <t>Orleans-Newport city-VT80</t>
  </si>
  <si>
    <t>Orleans-Newport town-VT80</t>
  </si>
  <si>
    <t>Orleans-Troy town-VT80</t>
  </si>
  <si>
    <t>Orleans-Westfield town-VT80</t>
  </si>
  <si>
    <t>Orleans-Westmore town-VT80</t>
  </si>
  <si>
    <t>Rutland-Benson town-VT80</t>
  </si>
  <si>
    <t>Rutland-Brandon town-VT80</t>
  </si>
  <si>
    <t>Rutland-Castleton town-VT80</t>
  </si>
  <si>
    <t>Rutland-Chittenden town-VT80</t>
  </si>
  <si>
    <t>Rutland-Clarendon town-VT80</t>
  </si>
  <si>
    <t>Rutland-Danby town-VT80</t>
  </si>
  <si>
    <t>Rutland-Fair Haven town-VT80</t>
  </si>
  <si>
    <t>Rutland-Hubbardton town-VT80</t>
  </si>
  <si>
    <t>Rutland-Ira town-VT80</t>
  </si>
  <si>
    <t>Rutland-Killington town-VT80</t>
  </si>
  <si>
    <t>Rutland-Mendon town-VT80</t>
  </si>
  <si>
    <t>Rutland-Middletown Springs town-VT80</t>
  </si>
  <si>
    <t>Rutland-Mount Holly town-VT80</t>
  </si>
  <si>
    <t>Rutland-Mount Tabor town-VT80</t>
  </si>
  <si>
    <t>Rutland-Pawlet town-VT80</t>
  </si>
  <si>
    <t>Rutland-Pittsfield town-VT80</t>
  </si>
  <si>
    <t>Rutland-Pittsford town-VT80</t>
  </si>
  <si>
    <t>Rutland-Poultney town-VT80</t>
  </si>
  <si>
    <t>Rutland-Proctor town-VT80</t>
  </si>
  <si>
    <t>Rutland-Rutland city-VT80</t>
  </si>
  <si>
    <t>Rutland-Rutland town-VT80</t>
  </si>
  <si>
    <t>Rutland-Shrewsbury town-VT80</t>
  </si>
  <si>
    <t>Rutland-Sudbury town-VT80</t>
  </si>
  <si>
    <t>Rutland-Tinmouth town-VT80</t>
  </si>
  <si>
    <t>Rutland-Wallingford town-VT80</t>
  </si>
  <si>
    <t>Rutland-Wells town-VT80</t>
  </si>
  <si>
    <t>Rutland-West Haven town-VT80</t>
  </si>
  <si>
    <t>Rutland-West Rutland town-VT80</t>
  </si>
  <si>
    <t>Washington-Barre city-VT80</t>
  </si>
  <si>
    <t>Washington-Barre town-VT80</t>
  </si>
  <si>
    <t>Washington-Berlin town-VT80</t>
  </si>
  <si>
    <t>Washington-Cabot town-VT80</t>
  </si>
  <si>
    <t>Washington-Calais town-VT80</t>
  </si>
  <si>
    <t>Washington-Duxbury town-VT80</t>
  </si>
  <si>
    <t>Washington-East Montpelier town-VT80</t>
  </si>
  <si>
    <t>Washington-Fayston town-VT80</t>
  </si>
  <si>
    <t>Washington-Marshfield town-VT80</t>
  </si>
  <si>
    <t>Washington-Middlesex town-VT80</t>
  </si>
  <si>
    <t>Washington-Montpelier city-VT80</t>
  </si>
  <si>
    <t>Washington-Moretown town-VT80</t>
  </si>
  <si>
    <t>Washington-Northfield town-VT80</t>
  </si>
  <si>
    <t>Washington-Plainfield town-VT80</t>
  </si>
  <si>
    <t>Washington-Roxbury town-VT80</t>
  </si>
  <si>
    <t>Washington-Waitsfield town-VT80</t>
  </si>
  <si>
    <t>Washington-Warren town-VT80</t>
  </si>
  <si>
    <t>Washington-Waterbury town-VT80</t>
  </si>
  <si>
    <t>Washington-Woodbury town-VT80</t>
  </si>
  <si>
    <t>Washington-Worcester town-VT80</t>
  </si>
  <si>
    <t>Windham-Athens town-VT80</t>
  </si>
  <si>
    <t>Windham-Brattleboro town-VT80</t>
  </si>
  <si>
    <t>Windham-Brookline town-VT80</t>
  </si>
  <si>
    <t>Windham-Dover town-VT80</t>
  </si>
  <si>
    <t>Windham-Dummerston town-VT80</t>
  </si>
  <si>
    <t>Windham-Grafton town-VT80</t>
  </si>
  <si>
    <t>Windham-Guilford town-VT80</t>
  </si>
  <si>
    <t>Windham-Halifax town-VT80</t>
  </si>
  <si>
    <t>Windham-Jamaica town-VT80</t>
  </si>
  <si>
    <t>Windham-Londonderry town-VT80</t>
  </si>
  <si>
    <t>Windham-Marlboro town-VT80</t>
  </si>
  <si>
    <t>Windham-Newfane town-VT80</t>
  </si>
  <si>
    <t>Windham-Putney town-VT80</t>
  </si>
  <si>
    <t>Windham-Rockingham town-VT80</t>
  </si>
  <si>
    <t>Windham-Somerset town-VT80</t>
  </si>
  <si>
    <t>Windham-Stratton town-VT80</t>
  </si>
  <si>
    <t>Windham-Townshend town-VT80</t>
  </si>
  <si>
    <t>Windham-Vernon town-VT80</t>
  </si>
  <si>
    <t>Windham-Wardsboro town-VT80</t>
  </si>
  <si>
    <t>Windham-Westminster town-VT80</t>
  </si>
  <si>
    <t>Windham-Whitingham town-VT80</t>
  </si>
  <si>
    <t>Windham-Wilmington town-VT80</t>
  </si>
  <si>
    <t>Windham-Windham town-VT80</t>
  </si>
  <si>
    <t>Windsor-Andover town-VT80</t>
  </si>
  <si>
    <t>Windsor-Baltimore town-VT80</t>
  </si>
  <si>
    <t>Windsor-Barnard town-VT80</t>
  </si>
  <si>
    <t>Windsor-Bethel town-VT80</t>
  </si>
  <si>
    <t>Windsor-Bridgewater town-VT80</t>
  </si>
  <si>
    <t>Windsor-Cavendish town-VT80</t>
  </si>
  <si>
    <t>Windsor-Chester town-VT80</t>
  </si>
  <si>
    <t>Windsor-Hartford town-VT80</t>
  </si>
  <si>
    <t>Windsor-Hartland town-VT80</t>
  </si>
  <si>
    <t>Windsor-Ludlow town-VT80</t>
  </si>
  <si>
    <t>Windsor-Norwich town-VT80</t>
  </si>
  <si>
    <t>Windsor-Plymouth town-VT80</t>
  </si>
  <si>
    <t>Windsor-Pomfret town-VT80</t>
  </si>
  <si>
    <t>Windsor-Reading town-VT80</t>
  </si>
  <si>
    <t>Windsor-Rochester town-VT80</t>
  </si>
  <si>
    <t>Windsor-Royalton town-VT80</t>
  </si>
  <si>
    <t>Windsor-Sharon town-VT80</t>
  </si>
  <si>
    <t>Windsor-Springfield town-VT80</t>
  </si>
  <si>
    <t>Windsor-Stockbridge town-VT80</t>
  </si>
  <si>
    <t>Windsor-Weathersfield town-VT80</t>
  </si>
  <si>
    <t>Windsor-West Windsor town-VT80</t>
  </si>
  <si>
    <t>Windsor-Weston town-VT80</t>
  </si>
  <si>
    <t>Windsor-Windsor town-VT80</t>
  </si>
  <si>
    <t>Windsor-Woodstock town-VT80</t>
  </si>
  <si>
    <t>Accomack-VA80</t>
  </si>
  <si>
    <t>Albemarle-VA80</t>
  </si>
  <si>
    <t>Alleghany-VA80</t>
  </si>
  <si>
    <t>Amelia-VA80</t>
  </si>
  <si>
    <t>Amherst-VA80</t>
  </si>
  <si>
    <t>Appomattox-VA80</t>
  </si>
  <si>
    <t>Arlington-VA80</t>
  </si>
  <si>
    <t>Augusta-VA80</t>
  </si>
  <si>
    <t>Bath-VA80</t>
  </si>
  <si>
    <t>Bedford-VA80</t>
  </si>
  <si>
    <t>Bland-VA80</t>
  </si>
  <si>
    <t>Botetourt-VA80</t>
  </si>
  <si>
    <t>Brunswick-VA80</t>
  </si>
  <si>
    <t>Buchanan-VA80</t>
  </si>
  <si>
    <t>Buckingham-VA80</t>
  </si>
  <si>
    <t>Campbell-VA80</t>
  </si>
  <si>
    <t>Caroline-VA80</t>
  </si>
  <si>
    <t>Carroll-VA80</t>
  </si>
  <si>
    <t>Charles City-VA80</t>
  </si>
  <si>
    <t>Charlotte-VA80</t>
  </si>
  <si>
    <t>Chesterfield-VA80</t>
  </si>
  <si>
    <t>Clarke-VA80</t>
  </si>
  <si>
    <t>Craig-VA80</t>
  </si>
  <si>
    <t>Culpeper-VA80</t>
  </si>
  <si>
    <t>Cumberland-VA80</t>
  </si>
  <si>
    <t>Dickenson-VA80</t>
  </si>
  <si>
    <t>Dinwiddie-VA80</t>
  </si>
  <si>
    <t>Essex-VA80</t>
  </si>
  <si>
    <t>Fairfax-VA80</t>
  </si>
  <si>
    <t>Fauquier-VA80</t>
  </si>
  <si>
    <t>Floyd-VA80</t>
  </si>
  <si>
    <t>Fluvanna-VA80</t>
  </si>
  <si>
    <t>Franklin-VA80</t>
  </si>
  <si>
    <t>Frederick-VA80</t>
  </si>
  <si>
    <t>Giles-VA80</t>
  </si>
  <si>
    <t>Gloucester-VA80</t>
  </si>
  <si>
    <t>Goochland-VA80</t>
  </si>
  <si>
    <t>Grayson-VA80</t>
  </si>
  <si>
    <t>Greene-VA80</t>
  </si>
  <si>
    <t>Greensville-VA80</t>
  </si>
  <si>
    <t>Halifax-VA80</t>
  </si>
  <si>
    <t>Hanover-VA80</t>
  </si>
  <si>
    <t>Henrico-VA80</t>
  </si>
  <si>
    <t>Henry-VA80</t>
  </si>
  <si>
    <t>Highland-VA80</t>
  </si>
  <si>
    <t>Isle of Wight-VA80</t>
  </si>
  <si>
    <t>James City-VA80</t>
  </si>
  <si>
    <t>King and Queen-VA80</t>
  </si>
  <si>
    <t>King George-VA80</t>
  </si>
  <si>
    <t>King William-VA80</t>
  </si>
  <si>
    <t>Lancaster-VA80</t>
  </si>
  <si>
    <t>Lee-VA80</t>
  </si>
  <si>
    <t>Loudoun-VA80</t>
  </si>
  <si>
    <t>Louisa-VA80</t>
  </si>
  <si>
    <t>Lunenburg-VA80</t>
  </si>
  <si>
    <t>Madison-VA80</t>
  </si>
  <si>
    <t>Mathews-VA80</t>
  </si>
  <si>
    <t>Mecklenburg-VA80</t>
  </si>
  <si>
    <t>Middlesex-VA80</t>
  </si>
  <si>
    <t>Montgomery-VA80</t>
  </si>
  <si>
    <t>Nelson-VA80</t>
  </si>
  <si>
    <t>New Kent-VA80</t>
  </si>
  <si>
    <t>Northampton-VA80</t>
  </si>
  <si>
    <t>Northumberland-VA80</t>
  </si>
  <si>
    <t>Nottoway-VA80</t>
  </si>
  <si>
    <t>Orange-VA80</t>
  </si>
  <si>
    <t>Page-VA80</t>
  </si>
  <si>
    <t>Patrick-VA80</t>
  </si>
  <si>
    <t>Pittsylvania-VA80</t>
  </si>
  <si>
    <t>Powhatan-VA80</t>
  </si>
  <si>
    <t>Prince Edward-VA80</t>
  </si>
  <si>
    <t>Prince George-VA80</t>
  </si>
  <si>
    <t>Prince William-VA80</t>
  </si>
  <si>
    <t>Pulaski-VA80</t>
  </si>
  <si>
    <t>Rappahannock-VA80</t>
  </si>
  <si>
    <t>Richmond-VA80</t>
  </si>
  <si>
    <t>Roanoke-VA80</t>
  </si>
  <si>
    <t>Rockbridge-VA80</t>
  </si>
  <si>
    <t>Rockingham-VA80</t>
  </si>
  <si>
    <t>Russell-VA80</t>
  </si>
  <si>
    <t>Scott-VA80</t>
  </si>
  <si>
    <t>Shenandoah-VA80</t>
  </si>
  <si>
    <t>Smyth-VA80</t>
  </si>
  <si>
    <t>Southampton-VA80</t>
  </si>
  <si>
    <t>Spotsylvania-VA80</t>
  </si>
  <si>
    <t>Stafford-VA80</t>
  </si>
  <si>
    <t>Surry-VA80</t>
  </si>
  <si>
    <t>Sussex-VA80</t>
  </si>
  <si>
    <t>Tazewell-VA80</t>
  </si>
  <si>
    <t>Warren-VA80</t>
  </si>
  <si>
    <t>Washington-VA80</t>
  </si>
  <si>
    <t>Westmoreland-VA80</t>
  </si>
  <si>
    <t>Wise-VA80</t>
  </si>
  <si>
    <t>Wythe-VA80</t>
  </si>
  <si>
    <t>York-VA80</t>
  </si>
  <si>
    <t>Alexandria city-VA80</t>
  </si>
  <si>
    <t>Bristol city-VA80</t>
  </si>
  <si>
    <t>Buena Vista city-VA80</t>
  </si>
  <si>
    <t>Charlottesville city-VA80</t>
  </si>
  <si>
    <t>Chesapeake city-VA80</t>
  </si>
  <si>
    <t>Colonial Heights city-VA80</t>
  </si>
  <si>
    <t>Covington city-VA80</t>
  </si>
  <si>
    <t>Danville city-VA80</t>
  </si>
  <si>
    <t>Emporia city-VA80</t>
  </si>
  <si>
    <t>Fairfax city-VA80</t>
  </si>
  <si>
    <t>Falls Church city-VA80</t>
  </si>
  <si>
    <t>Franklin city-VA80</t>
  </si>
  <si>
    <t>Fredericksburg city-VA80</t>
  </si>
  <si>
    <t>Galax city-VA80</t>
  </si>
  <si>
    <t>Hampton city-VA80</t>
  </si>
  <si>
    <t>Harrisonburg city-VA80</t>
  </si>
  <si>
    <t>Hopewell city-VA80</t>
  </si>
  <si>
    <t>Lexington city-VA80</t>
  </si>
  <si>
    <t>Lynchburg city-VA80</t>
  </si>
  <si>
    <t>Manassas city-VA80</t>
  </si>
  <si>
    <t>Manassas Park city-VA80</t>
  </si>
  <si>
    <t>Martinsville city-VA80</t>
  </si>
  <si>
    <t>Newport News city-VA80</t>
  </si>
  <si>
    <t>Norfolk city-VA80</t>
  </si>
  <si>
    <t>Norton city-VA80</t>
  </si>
  <si>
    <t>Petersburg city-VA80</t>
  </si>
  <si>
    <t>Poquoson city-VA80</t>
  </si>
  <si>
    <t>Portsmouth city-VA80</t>
  </si>
  <si>
    <t>Radford city-VA80</t>
  </si>
  <si>
    <t>Richmond city-VA80</t>
  </si>
  <si>
    <t>Roanoke city-VA80</t>
  </si>
  <si>
    <t>Salem city-VA80</t>
  </si>
  <si>
    <t>Staunton city-VA80</t>
  </si>
  <si>
    <t>Suffolk city-VA80</t>
  </si>
  <si>
    <t>Virginia Beach city-VA80</t>
  </si>
  <si>
    <t>Waynesboro city-VA80</t>
  </si>
  <si>
    <t>Williamsburg city-VA80</t>
  </si>
  <si>
    <t>Winchester city-VA80</t>
  </si>
  <si>
    <t>Adams-WA80</t>
  </si>
  <si>
    <t>Asotin-WA80</t>
  </si>
  <si>
    <t>Benton-WA80</t>
  </si>
  <si>
    <t>Chelan-WA80</t>
  </si>
  <si>
    <t>Clallam-WA80</t>
  </si>
  <si>
    <t>Clark-WA80</t>
  </si>
  <si>
    <t>Columbia-WA80</t>
  </si>
  <si>
    <t>Cowlitz-WA80</t>
  </si>
  <si>
    <t>Douglas-WA80</t>
  </si>
  <si>
    <t>Ferry-WA80</t>
  </si>
  <si>
    <t>Franklin-WA80</t>
  </si>
  <si>
    <t>Garfield-WA80</t>
  </si>
  <si>
    <t>Grant-WA80</t>
  </si>
  <si>
    <t>Grays Harbor-WA80</t>
  </si>
  <si>
    <t>Island-WA80</t>
  </si>
  <si>
    <t>Jefferson-WA80</t>
  </si>
  <si>
    <t>King-WA80</t>
  </si>
  <si>
    <t>Kitsap-WA80</t>
  </si>
  <si>
    <t>Kittitas-WA80</t>
  </si>
  <si>
    <t>Klickitat-WA80</t>
  </si>
  <si>
    <t>Lewis-WA80</t>
  </si>
  <si>
    <t>Lincoln-WA80</t>
  </si>
  <si>
    <t>Mason-WA80</t>
  </si>
  <si>
    <t>Okanogan-WA80</t>
  </si>
  <si>
    <t>Pacific-WA80</t>
  </si>
  <si>
    <t>Pend Oreille-WA80</t>
  </si>
  <si>
    <t>Pierce-WA80</t>
  </si>
  <si>
    <t>San Juan-WA80</t>
  </si>
  <si>
    <t>Skagit-WA80</t>
  </si>
  <si>
    <t>Skamania-WA80</t>
  </si>
  <si>
    <t>Snohomish-WA80</t>
  </si>
  <si>
    <t>Spokane-WA80</t>
  </si>
  <si>
    <t>Stevens-WA80</t>
  </si>
  <si>
    <t>Thurston-WA80</t>
  </si>
  <si>
    <t>Wahkiakum-WA80</t>
  </si>
  <si>
    <t>Walla Walla-WA80</t>
  </si>
  <si>
    <t>Whatcom-WA80</t>
  </si>
  <si>
    <t>Whitman-WA80</t>
  </si>
  <si>
    <t>Yakima-WA80</t>
  </si>
  <si>
    <t>Barbour-WV80</t>
  </si>
  <si>
    <t>Berkeley-WV80</t>
  </si>
  <si>
    <t>Boone-WV80</t>
  </si>
  <si>
    <t>Braxton-WV80</t>
  </si>
  <si>
    <t>Brooke-WV80</t>
  </si>
  <si>
    <t>Cabell-WV80</t>
  </si>
  <si>
    <t>Calhoun-WV80</t>
  </si>
  <si>
    <t>Clay-WV80</t>
  </si>
  <si>
    <t>Doddridge-WV80</t>
  </si>
  <si>
    <t>Fayette-WV80</t>
  </si>
  <si>
    <t>Gilmer-WV80</t>
  </si>
  <si>
    <t>Grant-WV80</t>
  </si>
  <si>
    <t>Greenbrier-WV80</t>
  </si>
  <si>
    <t>Hampshire-WV80</t>
  </si>
  <si>
    <t>Hancock-WV80</t>
  </si>
  <si>
    <t>Hardy-WV80</t>
  </si>
  <si>
    <t>Harrison-WV80</t>
  </si>
  <si>
    <t>Jackson-WV80</t>
  </si>
  <si>
    <t>Jefferson-WV80</t>
  </si>
  <si>
    <t>Kanawha-WV80</t>
  </si>
  <si>
    <t>Lewis-WV80</t>
  </si>
  <si>
    <t>Lincoln-WV80</t>
  </si>
  <si>
    <t>Logan-WV80</t>
  </si>
  <si>
    <t>McDowell-WV80</t>
  </si>
  <si>
    <t>Marion-WV80</t>
  </si>
  <si>
    <t>Marshall-WV80</t>
  </si>
  <si>
    <t>Mason-WV80</t>
  </si>
  <si>
    <t>Mercer-WV80</t>
  </si>
  <si>
    <t>Mineral-WV80</t>
  </si>
  <si>
    <t>Mingo-WV80</t>
  </si>
  <si>
    <t>Monongalia-WV80</t>
  </si>
  <si>
    <t>Monroe-WV80</t>
  </si>
  <si>
    <t>Morgan-WV80</t>
  </si>
  <si>
    <t>Nicholas-WV80</t>
  </si>
  <si>
    <t>Ohio-WV80</t>
  </si>
  <si>
    <t>Pendleton-WV80</t>
  </si>
  <si>
    <t>Pleasants-WV80</t>
  </si>
  <si>
    <t>Pocahontas-WV80</t>
  </si>
  <si>
    <t>Preston-WV80</t>
  </si>
  <si>
    <t>Putnam-WV80</t>
  </si>
  <si>
    <t>Raleigh-WV80</t>
  </si>
  <si>
    <t>Randolph-WV80</t>
  </si>
  <si>
    <t>Ritchie-WV80</t>
  </si>
  <si>
    <t>Roane-WV80</t>
  </si>
  <si>
    <t>Summers-WV80</t>
  </si>
  <si>
    <t>Taylor-WV80</t>
  </si>
  <si>
    <t>Tucker-WV80</t>
  </si>
  <si>
    <t>Tyler-WV80</t>
  </si>
  <si>
    <t>Upshur-WV80</t>
  </si>
  <si>
    <t>Wayne-WV80</t>
  </si>
  <si>
    <t>Webster-WV80</t>
  </si>
  <si>
    <t>Wetzel-WV80</t>
  </si>
  <si>
    <t>Wirt-WV80</t>
  </si>
  <si>
    <t>Wood-WV80</t>
  </si>
  <si>
    <t>Wyoming-WV80</t>
  </si>
  <si>
    <t>Adams-WI80</t>
  </si>
  <si>
    <t>Ashland-WI80</t>
  </si>
  <si>
    <t>Barron-WI80</t>
  </si>
  <si>
    <t>Bayfield-WI80</t>
  </si>
  <si>
    <t>Brown-WI80</t>
  </si>
  <si>
    <t>Buffalo-WI80</t>
  </si>
  <si>
    <t>Burnett-WI80</t>
  </si>
  <si>
    <t>Calumet-WI80</t>
  </si>
  <si>
    <t>Chippewa-WI80</t>
  </si>
  <si>
    <t>Clark-WI80</t>
  </si>
  <si>
    <t>Columbia-WI80</t>
  </si>
  <si>
    <t>Crawford-WI80</t>
  </si>
  <si>
    <t>Dane-WI80</t>
  </si>
  <si>
    <t>Dodge-WI80</t>
  </si>
  <si>
    <t>Door-WI80</t>
  </si>
  <si>
    <t>Douglas-WI80</t>
  </si>
  <si>
    <t>Dunn-WI80</t>
  </si>
  <si>
    <t>Eau Claire-WI80</t>
  </si>
  <si>
    <t>Florence-WI80</t>
  </si>
  <si>
    <t>Fond du Lac-WI80</t>
  </si>
  <si>
    <t>Forest-WI80</t>
  </si>
  <si>
    <t>Grant-WI80</t>
  </si>
  <si>
    <t>Green-WI80</t>
  </si>
  <si>
    <t>Green Lake-WI80</t>
  </si>
  <si>
    <t>Iowa-WI80</t>
  </si>
  <si>
    <t>Iron-WI80</t>
  </si>
  <si>
    <t>Jackson-WI80</t>
  </si>
  <si>
    <t>Jefferson-WI80</t>
  </si>
  <si>
    <t>Juneau-WI80</t>
  </si>
  <si>
    <t>Kenosha-WI80</t>
  </si>
  <si>
    <t>Kewaunee-WI80</t>
  </si>
  <si>
    <t>La Crosse-WI80</t>
  </si>
  <si>
    <t>Lafayette-WI80</t>
  </si>
  <si>
    <t>Langlade-WI80</t>
  </si>
  <si>
    <t>Lincoln-WI80</t>
  </si>
  <si>
    <t>Manitowoc-WI80</t>
  </si>
  <si>
    <t>Marathon-WI80</t>
  </si>
  <si>
    <t>Marinette-WI80</t>
  </si>
  <si>
    <t>Marquette-WI80</t>
  </si>
  <si>
    <t>Menominee-WI80</t>
  </si>
  <si>
    <t>Milwaukee-WI80</t>
  </si>
  <si>
    <t>Monroe-WI80</t>
  </si>
  <si>
    <t>Oconto-WI80</t>
  </si>
  <si>
    <t>Oneida-WI80</t>
  </si>
  <si>
    <t>Outagamie-WI80</t>
  </si>
  <si>
    <t>Ozaukee-WI80</t>
  </si>
  <si>
    <t>Pepin-WI80</t>
  </si>
  <si>
    <t>Pierce-WI80</t>
  </si>
  <si>
    <t>Polk-WI80</t>
  </si>
  <si>
    <t>Portage-WI80</t>
  </si>
  <si>
    <t>Price-WI80</t>
  </si>
  <si>
    <t>Racine-WI80</t>
  </si>
  <si>
    <t>Richland-WI80</t>
  </si>
  <si>
    <t>Rock-WI80</t>
  </si>
  <si>
    <t>Rusk-WI80</t>
  </si>
  <si>
    <t>St. Croix-WI80</t>
  </si>
  <si>
    <t>Sauk-WI80</t>
  </si>
  <si>
    <t>Sawyer-WI80</t>
  </si>
  <si>
    <t>Shawano-WI80</t>
  </si>
  <si>
    <t>Sheboygan-WI80</t>
  </si>
  <si>
    <t>Taylor-WI80</t>
  </si>
  <si>
    <t>Trempealeau-WI80</t>
  </si>
  <si>
    <t>Vernon-WI80</t>
  </si>
  <si>
    <t>Vilas-WI80</t>
  </si>
  <si>
    <t>Walworth-WI80</t>
  </si>
  <si>
    <t>Washburn-WI80</t>
  </si>
  <si>
    <t>Washington-WI80</t>
  </si>
  <si>
    <t>Waukesha-WI80</t>
  </si>
  <si>
    <t>Waupaca-WI80</t>
  </si>
  <si>
    <t>Waushara-WI80</t>
  </si>
  <si>
    <t>Winnebago-WI80</t>
  </si>
  <si>
    <t>Wood-WI80</t>
  </si>
  <si>
    <t>Albany-WY80</t>
  </si>
  <si>
    <t>Big Horn-WY80</t>
  </si>
  <si>
    <t>Campbell-WY80</t>
  </si>
  <si>
    <t>Carbon-WY80</t>
  </si>
  <si>
    <t>Converse-WY80</t>
  </si>
  <si>
    <t>Crook-WY80</t>
  </si>
  <si>
    <t>Fremont-WY80</t>
  </si>
  <si>
    <t>Goshen-WY80</t>
  </si>
  <si>
    <t>Hot Springs-WY80</t>
  </si>
  <si>
    <t>Johnson-WY80</t>
  </si>
  <si>
    <t>Laramie-WY80</t>
  </si>
  <si>
    <t>Lincoln-WY80</t>
  </si>
  <si>
    <t>Natrona-WY80</t>
  </si>
  <si>
    <t>Niobrara-WY80</t>
  </si>
  <si>
    <t>Park-WY80</t>
  </si>
  <si>
    <t>Platte-WY80</t>
  </si>
  <si>
    <t>Sheridan-WY80</t>
  </si>
  <si>
    <t>Sublette-WY80</t>
  </si>
  <si>
    <t>Sweetwater-WY80</t>
  </si>
  <si>
    <t>Teton-WY80</t>
  </si>
  <si>
    <t>Uinta-WY80</t>
  </si>
  <si>
    <t>Washakie-WY80</t>
  </si>
  <si>
    <t>Weston-WY80</t>
  </si>
  <si>
    <t>American Samoa-AS80</t>
  </si>
  <si>
    <t>Guam-GU80</t>
  </si>
  <si>
    <t>Northern Mariana Islands-MP80</t>
  </si>
  <si>
    <t>Adjuntas Municipio-PR80</t>
  </si>
  <si>
    <t>Aguada Municipio-PR80</t>
  </si>
  <si>
    <t>Aguadilla Municipio-PR80</t>
  </si>
  <si>
    <t>Aguas Buenas Municipio-PR80</t>
  </si>
  <si>
    <t>Aibonito Municipio-PR80</t>
  </si>
  <si>
    <t>Añasco Municipio-PR80</t>
  </si>
  <si>
    <t>Arecibo Municipio-PR80</t>
  </si>
  <si>
    <t>Arroyo Municipio-PR80</t>
  </si>
  <si>
    <t>Barceloneta Municipio-PR80</t>
  </si>
  <si>
    <t>Barranquitas Municipio-PR80</t>
  </si>
  <si>
    <t>Bayamón Municipio-PR80</t>
  </si>
  <si>
    <t>Cabo Rojo Municipio-PR80</t>
  </si>
  <si>
    <t>Caguas Municipio-PR80</t>
  </si>
  <si>
    <t>Camuy Municipio-PR80</t>
  </si>
  <si>
    <t>Canóvanas Municipio-PR80</t>
  </si>
  <si>
    <t>Carolina Municipio-PR80</t>
  </si>
  <si>
    <t>Cataño Municipio-PR80</t>
  </si>
  <si>
    <t>Cayey Municipio-PR80</t>
  </si>
  <si>
    <t>Ceiba Municipio-PR80</t>
  </si>
  <si>
    <t>Ciales Municipio-PR80</t>
  </si>
  <si>
    <t>Cidra Municipio-PR80</t>
  </si>
  <si>
    <t>Coamo Municipio-PR80</t>
  </si>
  <si>
    <t>Comerío Municipio-PR80</t>
  </si>
  <si>
    <t>Corozal Municipio-PR80</t>
  </si>
  <si>
    <t>Culebra Municipio-PR80</t>
  </si>
  <si>
    <t>Dorado Municipio-PR80</t>
  </si>
  <si>
    <t>Fajardo Municipio-PR80</t>
  </si>
  <si>
    <t>Florida Municipio-PR80</t>
  </si>
  <si>
    <t>Guánica Municipio-PR80</t>
  </si>
  <si>
    <t>Guayama Municipio-PR80</t>
  </si>
  <si>
    <t>Guayanilla Municipio-PR80</t>
  </si>
  <si>
    <t>Guaynabo Municipio-PR80</t>
  </si>
  <si>
    <t>Gurabo Municipio-PR80</t>
  </si>
  <si>
    <t>Hatillo Municipio-PR80</t>
  </si>
  <si>
    <t>Hormigueros Municipio-PR80</t>
  </si>
  <si>
    <t>Humacao Municipio-PR80</t>
  </si>
  <si>
    <t>Isabela Municipio-PR80</t>
  </si>
  <si>
    <t>Jayuya Municipio-PR80</t>
  </si>
  <si>
    <t>Juana Díaz Municipio-PR80</t>
  </si>
  <si>
    <t>Juncos Municipio-PR80</t>
  </si>
  <si>
    <t>Lajas Municipio-PR80</t>
  </si>
  <si>
    <t>Lares Municipio-PR80</t>
  </si>
  <si>
    <t>Las Marías Municipio-PR80</t>
  </si>
  <si>
    <t>Las Piedras Municipio-PR80</t>
  </si>
  <si>
    <t>Loíza Municipio-PR80</t>
  </si>
  <si>
    <t>Luquillo Municipio-PR80</t>
  </si>
  <si>
    <t>Manatí Municipio-PR80</t>
  </si>
  <si>
    <t>Maricao Municipio-PR80</t>
  </si>
  <si>
    <t>Maunabo Municipio-PR80</t>
  </si>
  <si>
    <t>Mayagüez Municipio-PR80</t>
  </si>
  <si>
    <t>Moca Municipio-PR80</t>
  </si>
  <si>
    <t>Morovis Municipio-PR80</t>
  </si>
  <si>
    <t>Naguabo Municipio-PR80</t>
  </si>
  <si>
    <t>Naranjito Municipio-PR80</t>
  </si>
  <si>
    <t>Orocovis Municipio-PR80</t>
  </si>
  <si>
    <t>Patillas Municipio-PR80</t>
  </si>
  <si>
    <t>Peñuelas Municipio-PR80</t>
  </si>
  <si>
    <t>Ponce Municipio-PR80</t>
  </si>
  <si>
    <t>Quebradillas Municipio-PR80</t>
  </si>
  <si>
    <t>Rincón Municipio-PR80</t>
  </si>
  <si>
    <t>Río Grande Municipio-PR80</t>
  </si>
  <si>
    <t>Sabana Grande Municipio-PR80</t>
  </si>
  <si>
    <t>Salinas Municipio-PR80</t>
  </si>
  <si>
    <t>San Germán Municipio-PR80</t>
  </si>
  <si>
    <t>San Juan Municipio-PR80</t>
  </si>
  <si>
    <t>San Lorenzo Municipio-PR80</t>
  </si>
  <si>
    <t>San Sebastián Municipio-PR80</t>
  </si>
  <si>
    <t>Santa Isabel Municipio-PR80</t>
  </si>
  <si>
    <t>Toa Alta Municipio-PR80</t>
  </si>
  <si>
    <t>Toa Baja Municipio-PR80</t>
  </si>
  <si>
    <t>Trujillo Alto Municipio-PR80</t>
  </si>
  <si>
    <t>Utuado Municipio-PR80</t>
  </si>
  <si>
    <t>Vega Alta Municipio-PR80</t>
  </si>
  <si>
    <t>Vega Baja Municipio-PR80</t>
  </si>
  <si>
    <t>Vieques Municipio-PR80</t>
  </si>
  <si>
    <t>Villalba Municipio-PR80</t>
  </si>
  <si>
    <t>Yabucoa Municipio-PR80</t>
  </si>
  <si>
    <t>Yauco Municipio-PR80</t>
  </si>
  <si>
    <t>St. Croix-VI80</t>
  </si>
  <si>
    <t>St. John-VI80</t>
  </si>
  <si>
    <t>St. Thomas-VI80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</si>
</sst>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Red]&quot;$&quot;#,##0"/>
    <numFmt numFmtId="168" formatCode="&quot;$&quot;#,##0.00"/>
    <numFmt numFmtId="169" formatCode="[&lt;=9999999]###\-####;\(###\)\ ###\-####"/>
    <numFmt numFmtId="170" formatCode="0_);[Red]\(0\)"/>
    <numFmt numFmtId="171" formatCode="_(&quot;$&quot;* #,##0.0000_);_(&quot;$&quot;* \(#,##0.0000\);_(&quot;$&quot;* &quot;-&quot;??_);_(@_)"/>
    <numFmt numFmtId="172" formatCode="0.000%"/>
    <numFmt numFmtId="173" formatCode="&quot;$&quot;#,##0.0000_);\(&quot;$&quot;#,##0.0000\)"/>
    <numFmt numFmtId="174" formatCode="#,##0.0"/>
  </numFmts>
  <fonts count="139" x14ac:knownFonts="1">
    <font>
      <sz val="10"/>
      <name val="Arial"/>
    </font>
    <font>
      <sz val="8"/>
      <name val="Arial"/>
      <family val="2"/>
    </font>
    <font>
      <b/>
      <sz val="14"/>
      <color indexed="56"/>
      <name val="Arial"/>
      <family val="2"/>
    </font>
    <font>
      <b/>
      <sz val="10"/>
      <color indexed="56"/>
      <name val="Arial"/>
      <family val="2"/>
    </font>
    <font>
      <sz val="9"/>
      <name val="Arial"/>
      <family val="2"/>
    </font>
    <font>
      <sz val="9"/>
      <color indexed="10"/>
      <name val="Arial"/>
      <family val="2"/>
    </font>
    <font>
      <sz val="10"/>
      <name val="Arial"/>
      <family val="2"/>
    </font>
    <font>
      <sz val="8"/>
      <name val="Arial"/>
      <family val="2"/>
    </font>
    <font>
      <b/>
      <i/>
      <sz val="8"/>
      <name val="Arial"/>
      <family val="2"/>
    </font>
    <font>
      <sz val="9"/>
      <name val="Arial Narrow"/>
      <family val="2"/>
    </font>
    <font>
      <b/>
      <sz val="9"/>
      <name val="Arial Narrow"/>
      <family val="2"/>
    </font>
    <font>
      <b/>
      <i/>
      <sz val="9"/>
      <name val="Arial Narrow"/>
      <family val="2"/>
    </font>
    <font>
      <i/>
      <sz val="9"/>
      <name val="Arial Narrow"/>
      <family val="2"/>
    </font>
    <font>
      <b/>
      <sz val="8"/>
      <name val="Arial"/>
      <family val="2"/>
    </font>
    <font>
      <sz val="9"/>
      <name val="Arial"/>
      <family val="2"/>
    </font>
    <font>
      <b/>
      <sz val="9"/>
      <name val="Arial"/>
      <family val="2"/>
    </font>
    <font>
      <b/>
      <i/>
      <sz val="9"/>
      <name val="Arial"/>
      <family val="2"/>
    </font>
    <font>
      <sz val="10"/>
      <name val="Arial"/>
      <family val="2"/>
    </font>
    <font>
      <b/>
      <sz val="8"/>
      <color indexed="10"/>
      <name val="Arial"/>
      <family val="2"/>
    </font>
    <font>
      <b/>
      <sz val="12"/>
      <name val="Arial"/>
      <family val="2"/>
    </font>
    <font>
      <i/>
      <sz val="8"/>
      <name val="Arial"/>
      <family val="2"/>
    </font>
    <font>
      <i/>
      <sz val="10"/>
      <name val="Arial"/>
      <family val="2"/>
    </font>
    <font>
      <i/>
      <sz val="9"/>
      <name val="Arial"/>
      <family val="2"/>
    </font>
    <font>
      <b/>
      <sz val="10"/>
      <name val="Arial"/>
      <family val="2"/>
    </font>
    <font>
      <u/>
      <sz val="8"/>
      <name val="Arial"/>
      <family val="2"/>
    </font>
    <font>
      <b/>
      <u/>
      <sz val="8"/>
      <name val="Arial"/>
      <family val="2"/>
    </font>
    <font>
      <sz val="11.5"/>
      <name val="Arial Narrow"/>
      <family val="2"/>
    </font>
    <font>
      <b/>
      <i/>
      <sz val="9"/>
      <color indexed="10"/>
      <name val="Arial Narrow"/>
      <family val="2"/>
    </font>
    <font>
      <u/>
      <sz val="9"/>
      <name val="Arial Narrow"/>
      <family val="2"/>
    </font>
    <font>
      <sz val="10"/>
      <color indexed="18"/>
      <name val="Arial"/>
      <family val="2"/>
    </font>
    <font>
      <b/>
      <sz val="8"/>
      <color indexed="18"/>
      <name val="Arial"/>
      <family val="2"/>
    </font>
    <font>
      <b/>
      <sz val="8"/>
      <color indexed="62"/>
      <name val="Arial"/>
      <family val="2"/>
    </font>
    <font>
      <sz val="8"/>
      <color indexed="62"/>
      <name val="Arial"/>
      <family val="2"/>
    </font>
    <font>
      <i/>
      <sz val="9"/>
      <color indexed="62"/>
      <name val="Arial Narrow"/>
      <family val="2"/>
    </font>
    <font>
      <sz val="8"/>
      <color indexed="10"/>
      <name val="Arial Narrow"/>
      <family val="2"/>
    </font>
    <font>
      <b/>
      <sz val="12"/>
      <color indexed="18"/>
      <name val="Arial"/>
      <family val="2"/>
    </font>
    <font>
      <sz val="8"/>
      <color indexed="10"/>
      <name val="Times New Roman"/>
      <family val="1"/>
    </font>
    <font>
      <sz val="9"/>
      <color indexed="10"/>
      <name val="Arial"/>
      <family val="2"/>
    </font>
    <font>
      <b/>
      <sz val="10"/>
      <color indexed="60"/>
      <name val="Arial Rounded MT Bold"/>
      <family val="2"/>
    </font>
    <font>
      <b/>
      <sz val="10"/>
      <color indexed="18"/>
      <name val="Arial"/>
      <family val="2"/>
    </font>
    <font>
      <b/>
      <sz val="10"/>
      <color indexed="10"/>
      <name val="Arial"/>
      <family val="2"/>
    </font>
    <font>
      <sz val="10"/>
      <color indexed="10"/>
      <name val="Arial"/>
      <family val="2"/>
    </font>
    <font>
      <u/>
      <sz val="9"/>
      <color indexed="17"/>
      <name val="Arial Narrow"/>
      <family val="2"/>
    </font>
    <font>
      <sz val="9"/>
      <color indexed="17"/>
      <name val="Arial Narrow"/>
      <family val="2"/>
    </font>
    <font>
      <b/>
      <sz val="11.5"/>
      <color indexed="18"/>
      <name val="Arial"/>
      <family val="2"/>
    </font>
    <font>
      <sz val="10"/>
      <color indexed="9"/>
      <name val="Arial"/>
      <family val="2"/>
    </font>
    <font>
      <b/>
      <sz val="11"/>
      <name val="Arial Narrow"/>
      <family val="2"/>
    </font>
    <font>
      <b/>
      <sz val="12"/>
      <color indexed="18"/>
      <name val="Arial"/>
      <family val="2"/>
    </font>
    <font>
      <b/>
      <sz val="10"/>
      <color indexed="18"/>
      <name val="Arial"/>
      <family val="2"/>
    </font>
    <font>
      <b/>
      <sz val="8"/>
      <color indexed="56"/>
      <name val="Arial"/>
      <family val="2"/>
    </font>
    <font>
      <b/>
      <sz val="10"/>
      <color indexed="9"/>
      <name val="Arial"/>
      <family val="2"/>
    </font>
    <font>
      <sz val="10"/>
      <color indexed="10"/>
      <name val="Arial"/>
      <family val="2"/>
    </font>
    <font>
      <b/>
      <i/>
      <sz val="9"/>
      <color indexed="10"/>
      <name val="Arial"/>
      <family val="2"/>
    </font>
    <font>
      <sz val="8"/>
      <color indexed="10"/>
      <name val="Arial"/>
      <family val="2"/>
    </font>
    <font>
      <b/>
      <u/>
      <sz val="8"/>
      <color indexed="10"/>
      <name val="Arial"/>
      <family val="2"/>
    </font>
    <font>
      <sz val="10"/>
      <name val="MS Sans Serif"/>
      <family val="2"/>
    </font>
    <font>
      <u/>
      <sz val="10"/>
      <name val="Arial"/>
      <family val="2"/>
    </font>
    <font>
      <sz val="11"/>
      <color indexed="60"/>
      <name val="Calibri"/>
      <family val="2"/>
    </font>
    <font>
      <b/>
      <sz val="12"/>
      <color indexed="56"/>
      <name val="Arial"/>
      <family val="2"/>
    </font>
    <font>
      <sz val="9"/>
      <color indexed="56"/>
      <name val="Arial Narrow"/>
      <family val="2"/>
    </font>
    <font>
      <i/>
      <sz val="9"/>
      <color indexed="56"/>
      <name val="Arial Narrow"/>
      <family val="2"/>
    </font>
    <font>
      <b/>
      <sz val="11.5"/>
      <color indexed="56"/>
      <name val="Cambria"/>
      <family val="1"/>
    </font>
    <font>
      <sz val="11.5"/>
      <color indexed="56"/>
      <name val="Cambria"/>
      <family val="1"/>
    </font>
    <font>
      <sz val="11.5"/>
      <color indexed="56"/>
      <name val="Arial Narrow"/>
      <family val="2"/>
    </font>
    <font>
      <sz val="8"/>
      <color indexed="56"/>
      <name val="Arial"/>
      <family val="2"/>
    </font>
    <font>
      <b/>
      <sz val="8"/>
      <color indexed="56"/>
      <name val="Arial"/>
      <family val="2"/>
    </font>
    <font>
      <b/>
      <sz val="12"/>
      <color indexed="56"/>
      <name val="Arial Narrow"/>
      <family val="2"/>
    </font>
    <font>
      <b/>
      <sz val="8"/>
      <color indexed="10"/>
      <name val="Arial"/>
      <family val="2"/>
    </font>
    <font>
      <b/>
      <sz val="11"/>
      <color indexed="10"/>
      <name val="Arial"/>
      <family val="2"/>
    </font>
    <font>
      <b/>
      <sz val="12"/>
      <color indexed="10"/>
      <name val="Arial"/>
      <family val="2"/>
    </font>
    <font>
      <sz val="9"/>
      <color indexed="18"/>
      <name val="Arial Narrow"/>
      <family val="2"/>
    </font>
    <font>
      <b/>
      <i/>
      <sz val="10"/>
      <color indexed="60"/>
      <name val="Arial"/>
      <family val="2"/>
    </font>
    <font>
      <sz val="11"/>
      <name val="Times New Roman"/>
      <family val="1"/>
    </font>
    <font>
      <i/>
      <sz val="10"/>
      <name val="Times New Roman"/>
      <family val="1"/>
    </font>
    <font>
      <sz val="10"/>
      <color indexed="10"/>
      <name val="Arial"/>
      <family val="2"/>
    </font>
    <font>
      <sz val="10"/>
      <name val="Times New Roman"/>
      <family val="1"/>
    </font>
    <font>
      <b/>
      <sz val="10"/>
      <name val="Times New Roman"/>
      <family val="1"/>
    </font>
    <font>
      <b/>
      <u/>
      <sz val="10"/>
      <name val="Times New Roman"/>
      <family val="1"/>
    </font>
    <font>
      <b/>
      <sz val="10"/>
      <color indexed="10"/>
      <name val="Times New Roman"/>
      <family val="1"/>
    </font>
    <font>
      <b/>
      <i/>
      <sz val="10"/>
      <color indexed="10"/>
      <name val="Times New Roman"/>
      <family val="1"/>
    </font>
    <font>
      <sz val="10"/>
      <name val="Arial"/>
      <family val="2"/>
    </font>
    <font>
      <sz val="8"/>
      <name val="Arial"/>
      <family val="2"/>
    </font>
    <font>
      <b/>
      <sz val="9"/>
      <color indexed="56"/>
      <name val="Arial"/>
      <family val="2"/>
    </font>
    <font>
      <b/>
      <sz val="14"/>
      <color indexed="18"/>
      <name val="Arial"/>
      <family val="2"/>
    </font>
    <font>
      <b/>
      <sz val="11.5"/>
      <name val="Arial"/>
      <family val="2"/>
    </font>
    <font>
      <b/>
      <sz val="11.5"/>
      <name val="Arial Narrow"/>
      <family val="2"/>
    </font>
    <font>
      <b/>
      <sz val="14"/>
      <name val="Arial"/>
      <family val="2"/>
    </font>
    <font>
      <sz val="10"/>
      <name val="Arial"/>
      <family val="2"/>
    </font>
    <font>
      <sz val="10"/>
      <name val="Arial"/>
      <family val="2"/>
    </font>
    <font>
      <sz val="10"/>
      <name val="Arial"/>
      <family val="2"/>
    </font>
    <font>
      <b/>
      <sz val="10"/>
      <name val="Arial Narrow"/>
      <family val="2"/>
    </font>
    <font>
      <b/>
      <sz val="9"/>
      <color indexed="9"/>
      <name val="Arial"/>
      <family val="2"/>
    </font>
    <font>
      <b/>
      <sz val="8"/>
      <name val="Arial Narrow"/>
      <family val="2"/>
    </font>
    <font>
      <i/>
      <sz val="8"/>
      <name val="Arial Narrow"/>
      <family val="2"/>
    </font>
    <font>
      <b/>
      <i/>
      <sz val="9"/>
      <color indexed="60"/>
      <name val="Arial"/>
      <family val="2"/>
    </font>
    <font>
      <sz val="10"/>
      <name val="Arial"/>
      <family val="2"/>
    </font>
    <font>
      <sz val="11"/>
      <name val="Calibri"/>
      <family val="2"/>
    </font>
    <font>
      <sz val="8"/>
      <name val="Times New Roman"/>
      <family val="1"/>
    </font>
    <font>
      <sz val="9"/>
      <name val="Times New Roman"/>
      <family val="1"/>
    </font>
    <font>
      <sz val="12"/>
      <name val="Arial"/>
      <family val="2"/>
    </font>
    <font>
      <b/>
      <u/>
      <sz val="9"/>
      <name val="Times New Roman"/>
      <family val="1"/>
    </font>
    <font>
      <b/>
      <i/>
      <sz val="10"/>
      <color indexed="8"/>
      <name val="Arial"/>
      <family val="2"/>
    </font>
    <font>
      <sz val="10"/>
      <name val="Arial"/>
      <family val="2"/>
    </font>
    <font>
      <sz val="10"/>
      <name val="Calibri"/>
      <family val="2"/>
    </font>
    <font>
      <b/>
      <sz val="9"/>
      <color indexed="10"/>
      <name val="Arial"/>
      <family val="2"/>
    </font>
    <font>
      <b/>
      <u/>
      <sz val="9"/>
      <color indexed="10"/>
      <name val="Arial"/>
      <family val="2"/>
    </font>
    <font>
      <sz val="11"/>
      <color theme="1"/>
      <name val="Calibri"/>
      <family val="2"/>
      <scheme val="minor"/>
    </font>
    <font>
      <b/>
      <sz val="11"/>
      <color theme="0"/>
      <name val="Arial"/>
      <family val="2"/>
    </font>
    <font>
      <b/>
      <sz val="8"/>
      <color rgb="FFFF0000"/>
      <name val="Arial"/>
      <family val="2"/>
    </font>
    <font>
      <b/>
      <sz val="9"/>
      <color rgb="FFFF0000"/>
      <name val="Arial"/>
      <family val="2"/>
    </font>
    <font>
      <sz val="8"/>
      <color theme="3"/>
      <name val="Arial"/>
      <family val="2"/>
    </font>
    <font>
      <sz val="9"/>
      <color theme="3"/>
      <name val="Arial Narrow"/>
      <family val="2"/>
    </font>
    <font>
      <i/>
      <sz val="9"/>
      <color theme="0" tint="-0.499984740745262"/>
      <name val="Arial Narrow"/>
      <family val="2"/>
    </font>
    <font>
      <sz val="8"/>
      <color rgb="FFFF0000"/>
      <name val="Arial"/>
      <family val="2"/>
    </font>
    <font>
      <b/>
      <sz val="10"/>
      <color rgb="FFFF0000"/>
      <name val="Arial"/>
      <family val="2"/>
    </font>
    <font>
      <sz val="9"/>
      <color theme="1"/>
      <name val="Arial"/>
      <family val="2"/>
    </font>
    <font>
      <sz val="10"/>
      <color theme="0"/>
      <name val="Arial"/>
      <family val="2"/>
    </font>
    <font>
      <b/>
      <sz val="10"/>
      <color theme="0"/>
      <name val="Arial"/>
      <family val="2"/>
    </font>
    <font>
      <b/>
      <sz val="8"/>
      <color theme="3"/>
      <name val="Arial"/>
      <family val="2"/>
    </font>
    <font>
      <i/>
      <sz val="9"/>
      <color theme="3"/>
      <name val="Arial Narrow"/>
      <family val="2"/>
    </font>
    <font>
      <sz val="9"/>
      <color theme="3"/>
      <name val="Arial"/>
      <family val="2"/>
    </font>
    <font>
      <sz val="9"/>
      <color rgb="FF000000"/>
      <name val="Arial Narrow"/>
      <family val="2"/>
    </font>
    <font>
      <i/>
      <sz val="9"/>
      <color theme="3" tint="-0.249977111117893"/>
      <name val="Arial Narrow"/>
      <family val="2"/>
    </font>
    <font>
      <b/>
      <sz val="12"/>
      <color theme="0"/>
      <name val="Arial"/>
      <family val="2"/>
    </font>
    <font>
      <b/>
      <sz val="9"/>
      <color rgb="FF00B050"/>
      <name val="Arial"/>
      <family val="2"/>
    </font>
    <font>
      <b/>
      <sz val="12"/>
      <color rgb="FFFF0000"/>
      <name val="Arial"/>
      <family val="2"/>
    </font>
    <font>
      <b/>
      <sz val="9"/>
      <color theme="0"/>
      <name val="Arial"/>
      <family val="2"/>
    </font>
    <font>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b/>
      <sz val="14"/>
      <color theme="1"/>
      <name val="Arial"/>
      <family val="2"/>
    </font>
    <font>
      <b/>
      <sz val="10"/>
      <color theme="1"/>
      <name val="Arial"/>
      <family val="2"/>
    </font>
    <font>
      <sz val="9"/>
      <color rgb="FFFF0000"/>
      <name val="Arial"/>
      <family val="2"/>
    </font>
    <font>
      <sz val="8"/>
      <color theme="1"/>
      <name val="Arial"/>
      <family val="2"/>
    </font>
    <font>
      <sz val="8"/>
      <color rgb="FF000000"/>
      <name val="Tahoma"/>
      <family val="2"/>
    </font>
    <font>
      <sz val="10"/>
      <name val="Arial"/>
      <family val="2"/>
    </font>
    <font>
      <sz val="9"/>
      <color indexed="81"/>
      <name val="Tahoma"/>
      <family val="2"/>
    </font>
    <font>
      <b/>
      <sz val="9"/>
      <color indexed="81"/>
      <name val="Tahoma"/>
      <family val="2"/>
    </font>
  </fonts>
  <fills count="39">
    <fill>
      <patternFill patternType="none"/>
    </fill>
    <fill>
      <patternFill patternType="gray125"/>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9"/>
        <bgColor indexed="64"/>
      </patternFill>
    </fill>
    <fill>
      <patternFill patternType="solid">
        <fgColor indexed="26"/>
        <bgColor indexed="64"/>
      </patternFill>
    </fill>
    <fill>
      <patternFill patternType="solid">
        <fgColor indexed="43"/>
        <bgColor indexed="43"/>
      </patternFill>
    </fill>
    <fill>
      <patternFill patternType="solid">
        <fgColor theme="3"/>
        <bgColor indexed="64"/>
      </patternFill>
    </fill>
    <fill>
      <patternFill patternType="solid">
        <fgColor theme="2" tint="-0.249977111117893"/>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B0F0"/>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FFFFC9"/>
        <bgColor indexed="64"/>
      </patternFill>
    </fill>
    <fill>
      <patternFill patternType="solid">
        <fgColor theme="0"/>
        <bgColor indexed="64"/>
      </patternFill>
    </fill>
    <fill>
      <patternFill patternType="solid">
        <fgColor theme="0"/>
        <bgColor indexed="26"/>
      </patternFill>
    </fill>
    <fill>
      <patternFill patternType="solid">
        <fgColor rgb="FFFFFFCC"/>
        <bgColor indexed="64"/>
      </patternFill>
    </fill>
    <fill>
      <patternFill patternType="solid">
        <fgColor rgb="FFC5D9F1"/>
        <bgColor indexed="64"/>
      </patternFill>
    </fill>
    <fill>
      <patternFill patternType="solid">
        <fgColor theme="1"/>
        <bgColor indexed="64"/>
      </patternFill>
    </fill>
    <fill>
      <patternFill patternType="solid">
        <fgColor theme="6" tint="-0.249977111117893"/>
        <bgColor indexed="64"/>
      </patternFill>
    </fill>
    <fill>
      <patternFill patternType="solid">
        <fgColor theme="3" tint="-0.249977111117893"/>
        <bgColor indexed="64"/>
      </patternFill>
    </fill>
    <fill>
      <patternFill patternType="solid">
        <fgColor rgb="FFF694E3"/>
        <bgColor indexed="64"/>
      </patternFill>
    </fill>
    <fill>
      <patternFill patternType="solid">
        <fgColor rgb="FF00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rgb="FFB7B1A9"/>
        <bgColor indexed="64"/>
      </patternFill>
    </fill>
    <fill>
      <patternFill patternType="solid">
        <fgColor rgb="FF969696"/>
        <bgColor indexed="64"/>
      </patternFill>
    </fill>
    <fill>
      <patternFill patternType="solid">
        <fgColor rgb="FFFFFFCC"/>
        <bgColor indexed="43"/>
      </patternFill>
    </fill>
    <fill>
      <patternFill patternType="solid">
        <fgColor rgb="FF1F497D"/>
        <bgColor indexed="64"/>
      </patternFill>
    </fill>
  </fills>
  <borders count="122">
    <border>
      <left/>
      <right/>
      <top/>
      <bottom/>
      <diagonal/>
    </border>
    <border>
      <left/>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style="hair">
        <color indexed="64"/>
      </left>
      <right/>
      <top/>
      <bottom style="hair">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style="thin">
        <color indexed="64"/>
      </right>
      <top style="hair">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hair">
        <color indexed="64"/>
      </right>
      <top/>
      <bottom style="hair">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theme="0"/>
      </bottom>
      <diagonal/>
    </border>
    <border>
      <left/>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medium">
        <color theme="3"/>
      </top>
      <bottom style="thin">
        <color indexed="64"/>
      </bottom>
      <diagonal/>
    </border>
    <border>
      <left/>
      <right style="medium">
        <color theme="3"/>
      </right>
      <top style="medium">
        <color theme="3"/>
      </top>
      <bottom style="thin">
        <color indexed="64"/>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s>
  <cellStyleXfs count="69">
    <xf numFmtId="0" fontId="0" fillId="0" borderId="0"/>
    <xf numFmtId="43" fontId="6" fillId="0" borderId="0" applyFont="0" applyFill="0" applyBorder="0" applyAlignment="0" applyProtection="0"/>
    <xf numFmtId="44" fontId="6" fillId="0" borderId="0" applyFont="0" applyFill="0" applyBorder="0" applyAlignment="0" applyProtection="0"/>
    <xf numFmtId="44" fontId="10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57" fillId="2" borderId="0" applyNumberFormat="0" applyBorder="0" applyAlignment="0" applyProtection="0"/>
    <xf numFmtId="0" fontId="57" fillId="2" borderId="0" applyNumberFormat="0" applyBorder="0" applyAlignment="0" applyProtection="0"/>
    <xf numFmtId="0" fontId="6" fillId="0" borderId="0"/>
    <xf numFmtId="0" fontId="6" fillId="0" borderId="0"/>
    <xf numFmtId="0" fontId="99" fillId="0" borderId="0"/>
    <xf numFmtId="0" fontId="106" fillId="0" borderId="0"/>
    <xf numFmtId="0" fontId="55"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9" fillId="0" borderId="0"/>
    <xf numFmtId="0" fontId="99" fillId="0" borderId="0"/>
    <xf numFmtId="0" fontId="6" fillId="0" borderId="0"/>
    <xf numFmtId="9" fontId="6" fillId="0" borderId="0" applyFont="0" applyFill="0" applyBorder="0" applyAlignment="0" applyProtection="0"/>
    <xf numFmtId="9" fontId="10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136" fillId="0" borderId="0" applyFont="0" applyFill="0" applyBorder="0" applyAlignment="0" applyProtection="0"/>
  </cellStyleXfs>
  <cellXfs count="1520">
    <xf numFmtId="0" fontId="0" fillId="0" borderId="0" xfId="0"/>
    <xf numFmtId="0" fontId="7" fillId="3" borderId="0" xfId="0" applyFont="1" applyFill="1" applyBorder="1" applyProtection="1"/>
    <xf numFmtId="3" fontId="7" fillId="3" borderId="0" xfId="0" applyNumberFormat="1" applyFont="1" applyFill="1" applyBorder="1" applyAlignment="1" applyProtection="1"/>
    <xf numFmtId="0" fontId="8" fillId="3" borderId="0" xfId="0" applyFont="1" applyFill="1" applyBorder="1" applyProtection="1"/>
    <xf numFmtId="0" fontId="31" fillId="3" borderId="0" xfId="0" applyFont="1" applyFill="1" applyBorder="1" applyAlignment="1" applyProtection="1">
      <alignment horizontal="center"/>
    </xf>
    <xf numFmtId="0" fontId="32" fillId="3" borderId="0" xfId="0" applyFont="1" applyFill="1" applyBorder="1" applyAlignment="1" applyProtection="1">
      <alignment horizontal="center"/>
    </xf>
    <xf numFmtId="3" fontId="32" fillId="3" borderId="0" xfId="0" applyNumberFormat="1" applyFont="1" applyFill="1" applyBorder="1" applyAlignment="1" applyProtection="1">
      <alignment horizontal="center"/>
    </xf>
    <xf numFmtId="167" fontId="32" fillId="3" borderId="0" xfId="0" applyNumberFormat="1" applyFont="1" applyFill="1" applyBorder="1" applyAlignment="1" applyProtection="1">
      <alignment horizontal="center"/>
    </xf>
    <xf numFmtId="0" fontId="9" fillId="0" borderId="0" xfId="0" applyFont="1" applyBorder="1" applyProtection="1"/>
    <xf numFmtId="0" fontId="10" fillId="3" borderId="0" xfId="0" applyFont="1" applyFill="1" applyBorder="1" applyAlignment="1" applyProtection="1">
      <alignment horizontal="center" vertical="center"/>
    </xf>
    <xf numFmtId="0" fontId="9" fillId="3" borderId="0" xfId="0" applyFont="1" applyFill="1" applyBorder="1" applyProtection="1"/>
    <xf numFmtId="0" fontId="10" fillId="3" borderId="0" xfId="0" applyFont="1" applyFill="1" applyBorder="1" applyAlignment="1" applyProtection="1">
      <alignment vertical="center"/>
    </xf>
    <xf numFmtId="0" fontId="9" fillId="3" borderId="0" xfId="0" applyFont="1" applyFill="1" applyBorder="1" applyAlignment="1" applyProtection="1">
      <alignment vertical="center"/>
    </xf>
    <xf numFmtId="0" fontId="11" fillId="3" borderId="0" xfId="0" applyFont="1" applyFill="1" applyBorder="1" applyAlignment="1" applyProtection="1">
      <alignment vertical="center"/>
    </xf>
    <xf numFmtId="0" fontId="33" fillId="3" borderId="0" xfId="0" applyFont="1" applyFill="1" applyBorder="1" applyAlignment="1" applyProtection="1">
      <alignment horizontal="right" vertical="center"/>
    </xf>
    <xf numFmtId="0" fontId="9" fillId="3" borderId="0" xfId="0" applyFont="1" applyFill="1" applyBorder="1" applyAlignment="1" applyProtection="1">
      <alignment horizontal="right"/>
    </xf>
    <xf numFmtId="0" fontId="9" fillId="3" borderId="1" xfId="0" applyFont="1" applyFill="1" applyBorder="1" applyAlignment="1" applyProtection="1">
      <alignment vertical="center"/>
    </xf>
    <xf numFmtId="0" fontId="33" fillId="3" borderId="0" xfId="0" applyFont="1" applyFill="1" applyBorder="1" applyAlignment="1" applyProtection="1">
      <alignment vertical="center"/>
    </xf>
    <xf numFmtId="0" fontId="12" fillId="3" borderId="0" xfId="0" applyFont="1" applyFill="1" applyBorder="1" applyAlignment="1" applyProtection="1">
      <alignment vertical="center"/>
    </xf>
    <xf numFmtId="0" fontId="10" fillId="3" borderId="0" xfId="0" applyFont="1" applyFill="1" applyBorder="1" applyProtection="1"/>
    <xf numFmtId="0" fontId="11" fillId="3" borderId="0" xfId="0" applyFont="1" applyFill="1" applyBorder="1" applyProtection="1"/>
    <xf numFmtId="0" fontId="11" fillId="0" borderId="0" xfId="0" applyFont="1" applyBorder="1" applyProtection="1"/>
    <xf numFmtId="3" fontId="7" fillId="0" borderId="2" xfId="0" applyNumberFormat="1" applyFont="1" applyBorder="1" applyAlignment="1" applyProtection="1"/>
    <xf numFmtId="3" fontId="7" fillId="0" borderId="3" xfId="0" applyNumberFormat="1" applyFont="1" applyBorder="1" applyAlignment="1" applyProtection="1"/>
    <xf numFmtId="166" fontId="32" fillId="3" borderId="0" xfId="0" applyNumberFormat="1" applyFont="1" applyFill="1" applyBorder="1" applyAlignment="1" applyProtection="1">
      <alignment horizontal="center"/>
    </xf>
    <xf numFmtId="3" fontId="7" fillId="4" borderId="4" xfId="0" applyNumberFormat="1" applyFont="1" applyFill="1" applyBorder="1" applyAlignment="1" applyProtection="1">
      <protection locked="0"/>
    </xf>
    <xf numFmtId="3" fontId="7" fillId="0" borderId="0" xfId="0" applyNumberFormat="1" applyFont="1" applyBorder="1" applyProtection="1"/>
    <xf numFmtId="0" fontId="9" fillId="0" borderId="0" xfId="0" applyFont="1" applyBorder="1" applyAlignment="1" applyProtection="1"/>
    <xf numFmtId="3" fontId="7" fillId="4" borderId="3" xfId="0" applyNumberFormat="1" applyFont="1" applyFill="1" applyBorder="1" applyAlignment="1" applyProtection="1">
      <protection locked="0"/>
    </xf>
    <xf numFmtId="3" fontId="7" fillId="0" borderId="4" xfId="0" applyNumberFormat="1" applyFont="1" applyBorder="1" applyAlignment="1" applyProtection="1"/>
    <xf numFmtId="3" fontId="7" fillId="0" borderId="5" xfId="0" applyNumberFormat="1" applyFont="1" applyBorder="1" applyAlignment="1" applyProtection="1"/>
    <xf numFmtId="3" fontId="7" fillId="0" borderId="6" xfId="0" applyNumberFormat="1" applyFont="1" applyBorder="1" applyAlignment="1" applyProtection="1"/>
    <xf numFmtId="3" fontId="7" fillId="0" borderId="7" xfId="0" applyNumberFormat="1" applyFont="1" applyBorder="1" applyAlignment="1" applyProtection="1"/>
    <xf numFmtId="3" fontId="7" fillId="0" borderId="5" xfId="0" applyNumberFormat="1" applyFont="1" applyBorder="1" applyProtection="1"/>
    <xf numFmtId="3" fontId="7" fillId="0" borderId="6" xfId="0" applyNumberFormat="1" applyFont="1" applyBorder="1" applyProtection="1"/>
    <xf numFmtId="3" fontId="7" fillId="0" borderId="7" xfId="0" applyNumberFormat="1" applyFont="1" applyBorder="1" applyProtection="1"/>
    <xf numFmtId="0" fontId="12" fillId="3" borderId="1" xfId="0" applyFont="1" applyFill="1" applyBorder="1" applyAlignment="1" applyProtection="1">
      <alignment vertical="center"/>
    </xf>
    <xf numFmtId="3" fontId="7" fillId="4" borderId="2" xfId="0" applyNumberFormat="1" applyFont="1" applyFill="1" applyBorder="1" applyAlignment="1" applyProtection="1">
      <protection locked="0"/>
    </xf>
    <xf numFmtId="0" fontId="34" fillId="3" borderId="0" xfId="0" applyFont="1" applyFill="1" applyBorder="1" applyProtection="1"/>
    <xf numFmtId="0" fontId="34" fillId="3" borderId="0" xfId="0" applyFont="1" applyFill="1" applyBorder="1" applyAlignment="1" applyProtection="1">
      <alignment horizontal="right"/>
    </xf>
    <xf numFmtId="5" fontId="9" fillId="3" borderId="0" xfId="2" applyNumberFormat="1" applyFont="1" applyFill="1" applyBorder="1" applyProtection="1"/>
    <xf numFmtId="6" fontId="10" fillId="3" borderId="0" xfId="0" applyNumberFormat="1" applyFont="1" applyFill="1" applyBorder="1" applyAlignment="1" applyProtection="1"/>
    <xf numFmtId="0" fontId="0" fillId="0" borderId="0" xfId="0" applyProtection="1"/>
    <xf numFmtId="0" fontId="7" fillId="3" borderId="0" xfId="14" applyFont="1" applyFill="1" applyBorder="1" applyProtection="1"/>
    <xf numFmtId="0" fontId="7" fillId="3" borderId="8" xfId="14" applyFont="1" applyFill="1" applyBorder="1" applyProtection="1"/>
    <xf numFmtId="0" fontId="7" fillId="3" borderId="1" xfId="14" applyFont="1" applyFill="1" applyBorder="1" applyProtection="1"/>
    <xf numFmtId="0" fontId="7" fillId="3" borderId="9" xfId="14" applyFont="1" applyFill="1" applyBorder="1" applyAlignment="1" applyProtection="1">
      <alignment horizontal="center"/>
    </xf>
    <xf numFmtId="0" fontId="7" fillId="3" borderId="0" xfId="14" applyFont="1" applyFill="1" applyAlignment="1" applyProtection="1"/>
    <xf numFmtId="0" fontId="7" fillId="3" borderId="10" xfId="14" applyFont="1" applyFill="1" applyBorder="1" applyProtection="1"/>
    <xf numFmtId="0" fontId="7" fillId="3" borderId="0" xfId="14" applyFont="1" applyFill="1" applyBorder="1" applyAlignment="1" applyProtection="1"/>
    <xf numFmtId="0" fontId="7" fillId="3" borderId="11" xfId="14" applyFont="1" applyFill="1" applyBorder="1" applyProtection="1"/>
    <xf numFmtId="6" fontId="13" fillId="3" borderId="0" xfId="14" applyNumberFormat="1" applyFont="1" applyFill="1" applyBorder="1" applyAlignment="1" applyProtection="1">
      <alignment vertical="top" wrapText="1"/>
    </xf>
    <xf numFmtId="0" fontId="18" fillId="3" borderId="0" xfId="14" applyFont="1" applyFill="1" applyAlignment="1" applyProtection="1">
      <alignment horizontal="left"/>
    </xf>
    <xf numFmtId="0" fontId="36" fillId="3" borderId="0" xfId="14" applyFont="1" applyFill="1" applyAlignment="1" applyProtection="1">
      <alignment vertical="top" wrapText="1"/>
    </xf>
    <xf numFmtId="164" fontId="7" fillId="3" borderId="0" xfId="0" applyNumberFormat="1" applyFont="1" applyFill="1" applyBorder="1" applyAlignment="1" applyProtection="1"/>
    <xf numFmtId="0" fontId="38" fillId="0" borderId="0" xfId="0" applyFont="1" applyBorder="1" applyAlignment="1" applyProtection="1"/>
    <xf numFmtId="0" fontId="7" fillId="3" borderId="12" xfId="14" applyFont="1" applyFill="1" applyBorder="1" applyAlignment="1" applyProtection="1">
      <alignment horizontal="right" vertical="top" wrapText="1"/>
    </xf>
    <xf numFmtId="0" fontId="13" fillId="3" borderId="13" xfId="14" applyFont="1" applyFill="1" applyBorder="1" applyAlignment="1" applyProtection="1">
      <alignment horizontal="right" vertical="top" wrapText="1"/>
    </xf>
    <xf numFmtId="0" fontId="41" fillId="0" borderId="0" xfId="0" applyFont="1" applyProtection="1"/>
    <xf numFmtId="0" fontId="42" fillId="3" borderId="0" xfId="0" applyFont="1" applyFill="1" applyBorder="1" applyAlignment="1" applyProtection="1">
      <alignment vertical="center"/>
    </xf>
    <xf numFmtId="0" fontId="43" fillId="3" borderId="0" xfId="0" applyFont="1" applyFill="1" applyBorder="1" applyAlignment="1" applyProtection="1">
      <alignment vertical="center"/>
    </xf>
    <xf numFmtId="0" fontId="43" fillId="0" borderId="0" xfId="0" applyFont="1" applyBorder="1" applyAlignment="1" applyProtection="1"/>
    <xf numFmtId="0" fontId="43" fillId="3" borderId="0" xfId="0" applyFont="1" applyFill="1" applyBorder="1" applyAlignment="1" applyProtection="1">
      <alignment horizontal="left" vertical="center"/>
    </xf>
    <xf numFmtId="0" fontId="26" fillId="0" borderId="0" xfId="0" applyFont="1" applyBorder="1" applyProtection="1"/>
    <xf numFmtId="0" fontId="9" fillId="0" borderId="0" xfId="0" applyFont="1" applyFill="1" applyBorder="1" applyAlignment="1" applyProtection="1">
      <alignment vertical="center"/>
    </xf>
    <xf numFmtId="0" fontId="10" fillId="0" borderId="0" xfId="0" applyFont="1" applyBorder="1" applyAlignment="1" applyProtection="1">
      <alignment horizontal="center"/>
    </xf>
    <xf numFmtId="3" fontId="7" fillId="0" borderId="3" xfId="0" applyNumberFormat="1" applyFont="1" applyFill="1" applyBorder="1" applyAlignment="1" applyProtection="1"/>
    <xf numFmtId="3" fontId="7" fillId="0" borderId="0" xfId="0" applyNumberFormat="1" applyFont="1" applyBorder="1" applyAlignment="1" applyProtection="1"/>
    <xf numFmtId="6" fontId="7" fillId="3" borderId="0" xfId="0" applyNumberFormat="1" applyFont="1" applyFill="1" applyBorder="1" applyProtection="1"/>
    <xf numFmtId="0" fontId="6" fillId="0" borderId="0" xfId="0" applyFont="1"/>
    <xf numFmtId="0" fontId="6" fillId="0" borderId="0" xfId="0" applyFont="1" applyAlignment="1">
      <alignment horizontal="left"/>
    </xf>
    <xf numFmtId="0" fontId="0" fillId="0" borderId="0" xfId="0" applyAlignment="1">
      <alignment horizontal="left"/>
    </xf>
    <xf numFmtId="9" fontId="45" fillId="0" borderId="0" xfId="0" quotePrefix="1" applyNumberFormat="1" applyFont="1" applyProtection="1">
      <protection hidden="1"/>
    </xf>
    <xf numFmtId="0" fontId="45" fillId="0" borderId="0" xfId="0" applyFont="1" applyProtection="1">
      <protection hidden="1"/>
    </xf>
    <xf numFmtId="0" fontId="6" fillId="0" borderId="0" xfId="0" applyFont="1" applyProtection="1">
      <protection hidden="1"/>
    </xf>
    <xf numFmtId="0" fontId="4" fillId="0" borderId="0" xfId="0" applyFont="1" applyProtection="1"/>
    <xf numFmtId="0" fontId="15" fillId="0" borderId="0" xfId="0" applyFont="1" applyAlignment="1" applyProtection="1">
      <alignment horizontal="center"/>
    </xf>
    <xf numFmtId="0" fontId="4" fillId="4" borderId="2" xfId="0" applyFont="1" applyFill="1" applyBorder="1" applyAlignment="1" applyProtection="1">
      <alignment wrapText="1"/>
      <protection locked="0"/>
    </xf>
    <xf numFmtId="0" fontId="4" fillId="4" borderId="2" xfId="0" applyFont="1" applyFill="1" applyBorder="1" applyAlignment="1" applyProtection="1">
      <alignment horizontal="center"/>
      <protection locked="0"/>
    </xf>
    <xf numFmtId="0" fontId="28" fillId="3" borderId="0" xfId="0" applyFont="1" applyFill="1" applyBorder="1" applyAlignment="1" applyProtection="1">
      <alignment vertical="center"/>
    </xf>
    <xf numFmtId="0" fontId="24" fillId="3" borderId="0" xfId="0" applyFont="1" applyFill="1" applyBorder="1" applyAlignment="1" applyProtection="1">
      <alignment vertical="center"/>
    </xf>
    <xf numFmtId="0" fontId="1" fillId="3" borderId="0" xfId="0" applyFont="1" applyFill="1" applyBorder="1" applyAlignment="1" applyProtection="1">
      <alignment vertical="center"/>
    </xf>
    <xf numFmtId="0" fontId="13" fillId="0" borderId="0" xfId="0" applyFont="1" applyBorder="1" applyAlignment="1" applyProtection="1"/>
    <xf numFmtId="0" fontId="1" fillId="0" borderId="0" xfId="0" applyFont="1" applyBorder="1" applyAlignment="1" applyProtection="1"/>
    <xf numFmtId="0" fontId="6" fillId="0" borderId="0" xfId="0" applyFont="1" applyProtection="1"/>
    <xf numFmtId="3" fontId="9" fillId="3" borderId="0" xfId="0" applyNumberFormat="1" applyFont="1" applyFill="1" applyBorder="1" applyAlignment="1" applyProtection="1">
      <alignment horizontal="left" vertical="center"/>
    </xf>
    <xf numFmtId="0" fontId="4" fillId="0" borderId="0" xfId="0" applyFont="1" applyBorder="1" applyAlignment="1" applyProtection="1"/>
    <xf numFmtId="0" fontId="4" fillId="0" borderId="0" xfId="0" applyFont="1" applyBorder="1" applyProtection="1"/>
    <xf numFmtId="0" fontId="15" fillId="0" borderId="0" xfId="0" applyFont="1" applyBorder="1" applyAlignment="1" applyProtection="1"/>
    <xf numFmtId="0" fontId="9" fillId="3" borderId="0" xfId="0" applyFont="1" applyFill="1" applyBorder="1" applyAlignment="1" applyProtection="1">
      <alignment vertical="top"/>
    </xf>
    <xf numFmtId="3" fontId="1" fillId="3" borderId="0" xfId="0" applyNumberFormat="1" applyFont="1" applyFill="1" applyBorder="1" applyAlignment="1" applyProtection="1">
      <alignment horizontal="left" vertical="center"/>
    </xf>
    <xf numFmtId="0" fontId="46" fillId="3" borderId="0" xfId="0" applyFont="1" applyFill="1" applyBorder="1" applyAlignment="1" applyProtection="1">
      <alignment vertical="center"/>
    </xf>
    <xf numFmtId="0" fontId="46" fillId="3" borderId="0" xfId="0" applyFont="1" applyFill="1" applyBorder="1" applyProtection="1"/>
    <xf numFmtId="0" fontId="1" fillId="4" borderId="14" xfId="49" applyFont="1" applyFill="1" applyBorder="1" applyAlignment="1" applyProtection="1">
      <alignment horizontal="center" vertical="center"/>
      <protection locked="0"/>
    </xf>
    <xf numFmtId="0" fontId="1" fillId="4" borderId="2" xfId="49" applyFont="1" applyFill="1" applyBorder="1" applyAlignment="1" applyProtection="1">
      <alignment horizontal="center" vertical="center"/>
      <protection locked="0"/>
    </xf>
    <xf numFmtId="0" fontId="1" fillId="4" borderId="15" xfId="49" applyFont="1" applyFill="1" applyBorder="1" applyAlignment="1" applyProtection="1">
      <alignment horizontal="center"/>
      <protection locked="0"/>
    </xf>
    <xf numFmtId="0" fontId="1" fillId="4" borderId="3" xfId="49" applyFont="1" applyFill="1" applyBorder="1" applyAlignment="1" applyProtection="1">
      <alignment horizontal="center"/>
      <protection locked="0"/>
    </xf>
    <xf numFmtId="0" fontId="1" fillId="4" borderId="4" xfId="49" applyFont="1" applyFill="1" applyBorder="1" applyAlignment="1" applyProtection="1">
      <alignment horizontal="center"/>
      <protection locked="0"/>
    </xf>
    <xf numFmtId="0" fontId="39" fillId="5" borderId="16" xfId="14" applyFont="1" applyFill="1" applyBorder="1" applyAlignment="1" applyProtection="1">
      <alignment horizontal="center"/>
    </xf>
    <xf numFmtId="0" fontId="30" fillId="5" borderId="17" xfId="14" applyFont="1" applyFill="1" applyBorder="1" applyAlignment="1" applyProtection="1">
      <alignment horizontal="center"/>
    </xf>
    <xf numFmtId="0" fontId="30" fillId="5" borderId="17" xfId="14" applyFont="1" applyFill="1" applyBorder="1" applyAlignment="1" applyProtection="1">
      <alignment horizontal="center" vertical="top"/>
    </xf>
    <xf numFmtId="0" fontId="1" fillId="4" borderId="18" xfId="23" applyFont="1" applyFill="1" applyBorder="1" applyAlignment="1" applyProtection="1">
      <alignment horizontal="center"/>
      <protection locked="0"/>
    </xf>
    <xf numFmtId="0" fontId="1" fillId="0" borderId="18" xfId="23" applyFont="1" applyFill="1" applyBorder="1" applyAlignment="1" applyProtection="1">
      <alignment horizontal="center"/>
    </xf>
    <xf numFmtId="6" fontId="7" fillId="0" borderId="11" xfId="14" applyNumberFormat="1" applyFont="1" applyFill="1" applyBorder="1" applyAlignment="1" applyProtection="1">
      <alignment horizontal="right" vertical="top" wrapText="1"/>
    </xf>
    <xf numFmtId="6" fontId="7" fillId="0" borderId="0" xfId="14" applyNumberFormat="1" applyFont="1" applyFill="1" applyBorder="1" applyAlignment="1" applyProtection="1">
      <alignment horizontal="right" vertical="top" wrapText="1"/>
    </xf>
    <xf numFmtId="166" fontId="4" fillId="4" borderId="2" xfId="0" applyNumberFormat="1" applyFont="1" applyFill="1" applyBorder="1" applyProtection="1">
      <protection locked="0"/>
    </xf>
    <xf numFmtId="3" fontId="9" fillId="4" borderId="3" xfId="0" applyNumberFormat="1" applyFont="1" applyFill="1" applyBorder="1" applyAlignment="1" applyProtection="1">
      <protection locked="0"/>
    </xf>
    <xf numFmtId="0" fontId="1" fillId="3" borderId="19" xfId="14" applyFont="1" applyFill="1" applyBorder="1" applyAlignment="1" applyProtection="1">
      <alignment horizontal="left"/>
    </xf>
    <xf numFmtId="0" fontId="35" fillId="0" borderId="0" xfId="0" applyFont="1" applyProtection="1"/>
    <xf numFmtId="0" fontId="44" fillId="0" borderId="0" xfId="0" applyFont="1" applyProtection="1"/>
    <xf numFmtId="3" fontId="7" fillId="0" borderId="2" xfId="0" applyNumberFormat="1" applyFont="1" applyFill="1" applyBorder="1" applyAlignment="1" applyProtection="1"/>
    <xf numFmtId="0" fontId="0" fillId="0" borderId="0" xfId="0" applyBorder="1" applyProtection="1"/>
    <xf numFmtId="3" fontId="7" fillId="0" borderId="4" xfId="0" applyNumberFormat="1" applyFont="1" applyFill="1" applyBorder="1" applyAlignment="1" applyProtection="1"/>
    <xf numFmtId="3" fontId="1" fillId="0" borderId="2" xfId="0" applyNumberFormat="1" applyFont="1" applyFill="1" applyBorder="1" applyAlignment="1" applyProtection="1"/>
    <xf numFmtId="3" fontId="1" fillId="0" borderId="3" xfId="0" applyNumberFormat="1" applyFont="1" applyFill="1" applyBorder="1" applyAlignment="1" applyProtection="1"/>
    <xf numFmtId="0" fontId="6" fillId="0" borderId="0" xfId="0" applyFont="1" applyAlignment="1" applyProtection="1">
      <alignment horizontal="left"/>
    </xf>
    <xf numFmtId="0" fontId="6" fillId="0" borderId="0" xfId="0" applyFont="1" applyAlignment="1" applyProtection="1">
      <alignment horizontal="right"/>
    </xf>
    <xf numFmtId="3" fontId="0" fillId="0" borderId="0" xfId="0" applyNumberFormat="1" applyProtection="1"/>
    <xf numFmtId="0" fontId="15" fillId="0" borderId="0" xfId="0" applyFont="1" applyProtection="1"/>
    <xf numFmtId="0" fontId="15" fillId="0" borderId="0" xfId="0" applyFont="1" applyAlignment="1" applyProtection="1">
      <alignment horizontal="right"/>
    </xf>
    <xf numFmtId="0" fontId="4" fillId="0" borderId="0" xfId="0" applyFont="1" applyAlignment="1" applyProtection="1">
      <alignment horizontal="center"/>
    </xf>
    <xf numFmtId="0" fontId="4" fillId="0" borderId="20" xfId="0" applyFont="1" applyBorder="1" applyProtection="1"/>
    <xf numFmtId="0" fontId="4" fillId="0" borderId="0" xfId="0" applyFont="1" applyAlignment="1" applyProtection="1">
      <alignment horizontal="right"/>
    </xf>
    <xf numFmtId="166" fontId="4" fillId="0" borderId="20" xfId="0" applyNumberFormat="1" applyFont="1" applyBorder="1" applyProtection="1"/>
    <xf numFmtId="0" fontId="4" fillId="0" borderId="21" xfId="0" applyFont="1" applyBorder="1" applyProtection="1"/>
    <xf numFmtId="166" fontId="4" fillId="0" borderId="21" xfId="0" applyNumberFormat="1" applyFont="1" applyBorder="1" applyProtection="1"/>
    <xf numFmtId="166" fontId="4" fillId="0" borderId="22" xfId="0" applyNumberFormat="1" applyFont="1" applyBorder="1" applyProtection="1"/>
    <xf numFmtId="0" fontId="4" fillId="0" borderId="0" xfId="0" applyFont="1" applyFill="1" applyBorder="1" applyAlignment="1" applyProtection="1">
      <alignment horizontal="center"/>
    </xf>
    <xf numFmtId="0" fontId="4" fillId="0" borderId="22" xfId="0" applyFont="1" applyBorder="1" applyProtection="1"/>
    <xf numFmtId="0" fontId="41" fillId="0" borderId="0" xfId="0" applyFont="1" applyAlignment="1" applyProtection="1">
      <alignment horizontal="right"/>
    </xf>
    <xf numFmtId="6" fontId="4" fillId="0" borderId="0" xfId="0" applyNumberFormat="1" applyFont="1" applyFill="1" applyBorder="1" applyProtection="1"/>
    <xf numFmtId="166" fontId="4" fillId="0" borderId="0" xfId="0" applyNumberFormat="1" applyFont="1" applyProtection="1"/>
    <xf numFmtId="0" fontId="4" fillId="0" borderId="0" xfId="0" applyFont="1" applyAlignment="1" applyProtection="1"/>
    <xf numFmtId="0" fontId="60" fillId="3" borderId="0" xfId="0" applyFont="1" applyFill="1" applyBorder="1" applyAlignment="1" applyProtection="1">
      <alignment horizontal="right" vertical="center"/>
    </xf>
    <xf numFmtId="0" fontId="59" fillId="3" borderId="0" xfId="0" applyFont="1" applyFill="1" applyBorder="1" applyProtection="1"/>
    <xf numFmtId="166" fontId="59" fillId="3" borderId="0" xfId="0" applyNumberFormat="1" applyFont="1" applyFill="1" applyBorder="1" applyAlignment="1" applyProtection="1">
      <alignment horizontal="center"/>
    </xf>
    <xf numFmtId="167" fontId="59" fillId="3" borderId="0" xfId="0" applyNumberFormat="1" applyFont="1" applyFill="1" applyBorder="1" applyAlignment="1" applyProtection="1">
      <alignment horizontal="center"/>
    </xf>
    <xf numFmtId="10" fontId="64" fillId="0" borderId="0" xfId="0" applyNumberFormat="1" applyFont="1" applyFill="1" applyBorder="1" applyAlignment="1" applyProtection="1">
      <alignment horizontal="center"/>
    </xf>
    <xf numFmtId="166" fontId="64" fillId="3" borderId="0" xfId="0" applyNumberFormat="1" applyFont="1" applyFill="1" applyBorder="1" applyAlignment="1" applyProtection="1">
      <alignment horizontal="center"/>
    </xf>
    <xf numFmtId="0" fontId="59" fillId="3" borderId="0" xfId="0" applyFont="1" applyFill="1" applyBorder="1" applyAlignment="1" applyProtection="1">
      <alignment vertical="center"/>
    </xf>
    <xf numFmtId="0" fontId="66" fillId="3" borderId="0" xfId="0" applyFont="1" applyFill="1" applyBorder="1" applyProtection="1"/>
    <xf numFmtId="0" fontId="1" fillId="3" borderId="0" xfId="0" applyFont="1" applyFill="1" applyBorder="1" applyAlignment="1" applyProtection="1">
      <alignment horizontal="left" vertical="center"/>
    </xf>
    <xf numFmtId="0" fontId="9" fillId="4" borderId="3" xfId="0" applyFont="1" applyFill="1" applyBorder="1" applyAlignment="1" applyProtection="1">
      <alignment vertical="center"/>
      <protection locked="0"/>
    </xf>
    <xf numFmtId="3" fontId="0" fillId="0" borderId="0" xfId="0" applyNumberFormat="1" applyAlignment="1" applyProtection="1">
      <alignment horizontal="left"/>
    </xf>
    <xf numFmtId="0" fontId="13" fillId="3" borderId="0" xfId="14" applyFont="1" applyFill="1" applyAlignment="1" applyProtection="1">
      <alignment horizontal="right" vertical="top"/>
    </xf>
    <xf numFmtId="0" fontId="13" fillId="3" borderId="13" xfId="14" applyFont="1" applyFill="1" applyBorder="1" applyAlignment="1" applyProtection="1">
      <alignment horizontal="right" vertical="top"/>
    </xf>
    <xf numFmtId="0" fontId="1" fillId="0" borderId="3" xfId="14" applyFont="1" applyFill="1" applyBorder="1" applyAlignment="1" applyProtection="1">
      <alignment horizontal="center" wrapText="1"/>
    </xf>
    <xf numFmtId="0" fontId="1" fillId="0" borderId="15" xfId="14" applyFont="1" applyFill="1" applyBorder="1" applyAlignment="1" applyProtection="1">
      <alignment horizontal="left" wrapText="1"/>
    </xf>
    <xf numFmtId="0" fontId="7" fillId="0" borderId="3" xfId="14" applyFont="1" applyFill="1" applyBorder="1" applyAlignment="1" applyProtection="1">
      <alignment horizontal="center" wrapText="1"/>
    </xf>
    <xf numFmtId="0" fontId="7" fillId="4" borderId="3" xfId="14" applyFont="1" applyFill="1" applyBorder="1" applyAlignment="1" applyProtection="1">
      <alignment horizontal="center" wrapText="1"/>
      <protection locked="0"/>
    </xf>
    <xf numFmtId="0" fontId="1" fillId="4" borderId="3" xfId="14" applyFont="1" applyFill="1" applyBorder="1" applyAlignment="1" applyProtection="1">
      <alignment horizontal="center" wrapText="1"/>
      <protection locked="0"/>
    </xf>
    <xf numFmtId="0" fontId="1" fillId="4" borderId="15" xfId="14" applyFont="1" applyFill="1" applyBorder="1" applyAlignment="1" applyProtection="1">
      <alignment horizontal="left" wrapText="1"/>
      <protection locked="0"/>
    </xf>
    <xf numFmtId="0" fontId="1" fillId="4" borderId="23" xfId="14" applyFont="1" applyFill="1" applyBorder="1" applyAlignment="1" applyProtection="1">
      <alignment horizontal="left" wrapText="1"/>
      <protection locked="0"/>
    </xf>
    <xf numFmtId="0" fontId="1" fillId="4" borderId="24" xfId="14" applyFont="1" applyFill="1" applyBorder="1" applyAlignment="1" applyProtection="1">
      <alignment horizontal="center" wrapText="1"/>
      <protection locked="0"/>
    </xf>
    <xf numFmtId="0" fontId="1" fillId="4" borderId="25" xfId="0" applyFont="1" applyFill="1" applyBorder="1" applyAlignment="1" applyProtection="1">
      <protection locked="0"/>
    </xf>
    <xf numFmtId="0" fontId="7" fillId="3" borderId="26" xfId="14" applyFont="1" applyFill="1" applyBorder="1" applyAlignment="1" applyProtection="1">
      <alignment wrapText="1"/>
    </xf>
    <xf numFmtId="6" fontId="1" fillId="0" borderId="4" xfId="14" applyNumberFormat="1" applyFont="1" applyFill="1" applyBorder="1" applyAlignment="1" applyProtection="1">
      <alignment horizontal="center" wrapText="1"/>
    </xf>
    <xf numFmtId="0" fontId="7" fillId="0" borderId="4" xfId="14" applyFont="1" applyFill="1" applyBorder="1" applyAlignment="1" applyProtection="1">
      <alignment horizontal="center" wrapText="1"/>
    </xf>
    <xf numFmtId="6" fontId="67" fillId="3" borderId="0" xfId="14" applyNumberFormat="1" applyFont="1" applyFill="1" applyBorder="1" applyAlignment="1" applyProtection="1">
      <alignment horizontal="center" vertical="top" wrapText="1"/>
    </xf>
    <xf numFmtId="0" fontId="1" fillId="3" borderId="0" xfId="14" applyFont="1" applyFill="1" applyBorder="1" applyProtection="1"/>
    <xf numFmtId="0" fontId="10" fillId="3" borderId="0" xfId="0" applyFont="1" applyFill="1" applyBorder="1" applyAlignment="1" applyProtection="1">
      <alignment vertical="top"/>
    </xf>
    <xf numFmtId="3" fontId="9" fillId="3" borderId="0" xfId="0" applyNumberFormat="1" applyFont="1" applyFill="1" applyBorder="1" applyAlignment="1" applyProtection="1">
      <alignment horizontal="left" vertical="top"/>
    </xf>
    <xf numFmtId="0" fontId="42" fillId="3" borderId="0" xfId="0" applyFont="1" applyFill="1" applyBorder="1" applyAlignment="1" applyProtection="1">
      <alignment vertical="top"/>
    </xf>
    <xf numFmtId="0" fontId="43" fillId="3" borderId="0" xfId="0" applyFont="1" applyFill="1" applyBorder="1" applyAlignment="1" applyProtection="1">
      <alignment vertical="top"/>
    </xf>
    <xf numFmtId="0" fontId="9" fillId="0" borderId="0" xfId="0" applyFont="1" applyBorder="1" applyAlignment="1" applyProtection="1">
      <alignment vertical="top"/>
    </xf>
    <xf numFmtId="0" fontId="28" fillId="3" borderId="0" xfId="0" applyFont="1" applyFill="1" applyBorder="1" applyAlignment="1" applyProtection="1">
      <alignment vertical="top"/>
    </xf>
    <xf numFmtId="3" fontId="7" fillId="4" borderId="3" xfId="0" applyNumberFormat="1" applyFont="1" applyFill="1" applyBorder="1" applyProtection="1">
      <protection locked="0"/>
    </xf>
    <xf numFmtId="0" fontId="1" fillId="3" borderId="8" xfId="14" applyFont="1" applyFill="1" applyBorder="1" applyProtection="1"/>
    <xf numFmtId="0" fontId="69" fillId="0" borderId="0" xfId="0" applyFont="1" applyAlignment="1" applyProtection="1">
      <alignment vertical="center"/>
    </xf>
    <xf numFmtId="10" fontId="70" fillId="3" borderId="0" xfId="0" applyNumberFormat="1" applyFont="1" applyFill="1" applyBorder="1" applyProtection="1"/>
    <xf numFmtId="6" fontId="10" fillId="3" borderId="0" xfId="0" applyNumberFormat="1" applyFont="1" applyFill="1" applyBorder="1" applyProtection="1"/>
    <xf numFmtId="0" fontId="0" fillId="0" borderId="27" xfId="0" applyBorder="1"/>
    <xf numFmtId="10" fontId="32" fillId="0" borderId="0" xfId="0" applyNumberFormat="1" applyFont="1" applyFill="1" applyBorder="1" applyAlignment="1" applyProtection="1">
      <alignment horizontal="center"/>
    </xf>
    <xf numFmtId="3" fontId="0" fillId="0" borderId="27" xfId="0" applyNumberFormat="1" applyBorder="1"/>
    <xf numFmtId="10" fontId="0" fillId="0" borderId="27" xfId="0" applyNumberFormat="1" applyBorder="1"/>
    <xf numFmtId="44" fontId="4" fillId="6" borderId="28" xfId="2" applyFont="1" applyFill="1" applyBorder="1" applyProtection="1"/>
    <xf numFmtId="0" fontId="15" fillId="6" borderId="28" xfId="0" applyFont="1" applyFill="1" applyBorder="1" applyProtection="1"/>
    <xf numFmtId="0" fontId="6" fillId="0" borderId="27" xfId="0" applyFont="1" applyBorder="1"/>
    <xf numFmtId="44" fontId="0" fillId="0" borderId="27" xfId="0" applyNumberFormat="1" applyBorder="1"/>
    <xf numFmtId="0" fontId="6" fillId="0" borderId="0" xfId="0" applyFont="1" applyBorder="1" applyProtection="1"/>
    <xf numFmtId="8" fontId="0" fillId="0" borderId="27" xfId="0" applyNumberFormat="1" applyBorder="1"/>
    <xf numFmtId="0" fontId="72" fillId="0" borderId="0" xfId="0" applyFont="1" applyProtection="1"/>
    <xf numFmtId="0" fontId="73" fillId="0" borderId="0" xfId="0" applyFont="1" applyProtection="1"/>
    <xf numFmtId="0" fontId="75" fillId="4" borderId="27" xfId="0" applyFont="1" applyFill="1" applyBorder="1" applyProtection="1"/>
    <xf numFmtId="0" fontId="75" fillId="0" borderId="0" xfId="0" applyFont="1" applyProtection="1"/>
    <xf numFmtId="0" fontId="76" fillId="0" borderId="0" xfId="0" applyFont="1" applyProtection="1"/>
    <xf numFmtId="0" fontId="77" fillId="0" borderId="0" xfId="0" applyFont="1" applyProtection="1"/>
    <xf numFmtId="42" fontId="75" fillId="4" borderId="27" xfId="2" applyNumberFormat="1" applyFont="1" applyFill="1" applyBorder="1" applyProtection="1"/>
    <xf numFmtId="42" fontId="75" fillId="0" borderId="27" xfId="2" applyNumberFormat="1" applyFont="1" applyBorder="1" applyProtection="1"/>
    <xf numFmtId="42" fontId="75" fillId="0" borderId="27" xfId="0" applyNumberFormat="1" applyFont="1" applyBorder="1" applyProtection="1"/>
    <xf numFmtId="42" fontId="75" fillId="0" borderId="29" xfId="0" applyNumberFormat="1" applyFont="1" applyBorder="1" applyProtection="1"/>
    <xf numFmtId="42" fontId="78" fillId="0" borderId="27" xfId="0" applyNumberFormat="1" applyFont="1" applyBorder="1" applyProtection="1"/>
    <xf numFmtId="0" fontId="79" fillId="0" borderId="0" xfId="0" applyFont="1" applyProtection="1"/>
    <xf numFmtId="42" fontId="75" fillId="0" borderId="0" xfId="0" applyNumberFormat="1" applyFont="1" applyBorder="1" applyProtection="1"/>
    <xf numFmtId="0" fontId="75" fillId="0" borderId="0" xfId="0" applyFont="1" applyAlignment="1" applyProtection="1">
      <alignment horizontal="left"/>
    </xf>
    <xf numFmtId="0" fontId="78" fillId="0" borderId="0" xfId="0" applyFont="1" applyProtection="1"/>
    <xf numFmtId="42" fontId="75" fillId="4" borderId="27" xfId="0" applyNumberFormat="1" applyFont="1" applyFill="1" applyBorder="1" applyProtection="1"/>
    <xf numFmtId="42" fontId="75" fillId="0" borderId="0" xfId="0" applyNumberFormat="1" applyFont="1" applyProtection="1"/>
    <xf numFmtId="42" fontId="75" fillId="0" borderId="27" xfId="0" applyNumberFormat="1" applyFont="1" applyBorder="1" applyAlignment="1" applyProtection="1">
      <alignment horizontal="center"/>
    </xf>
    <xf numFmtId="42" fontId="72" fillId="0" borderId="27" xfId="0" applyNumberFormat="1" applyFont="1" applyBorder="1" applyProtection="1"/>
    <xf numFmtId="42" fontId="78" fillId="0" borderId="0" xfId="0" applyNumberFormat="1" applyFont="1" applyBorder="1" applyProtection="1"/>
    <xf numFmtId="42" fontId="78" fillId="0" borderId="27" xfId="0" applyNumberFormat="1" applyFont="1" applyBorder="1" applyAlignment="1" applyProtection="1"/>
    <xf numFmtId="0" fontId="0" fillId="7" borderId="27" xfId="0" applyFill="1" applyBorder="1" applyAlignment="1">
      <alignment vertical="top"/>
    </xf>
    <xf numFmtId="0" fontId="0" fillId="7" borderId="27" xfId="0" applyFill="1" applyBorder="1"/>
    <xf numFmtId="170" fontId="0" fillId="7" borderId="27" xfId="0" applyNumberFormat="1" applyFill="1" applyBorder="1" applyAlignment="1">
      <alignment vertical="top"/>
    </xf>
    <xf numFmtId="6" fontId="0" fillId="7" borderId="27" xfId="0" applyNumberFormat="1" applyFill="1" applyBorder="1" applyAlignment="1">
      <alignment vertical="top"/>
    </xf>
    <xf numFmtId="0" fontId="0" fillId="7" borderId="27" xfId="0" applyNumberFormat="1" applyFill="1" applyBorder="1" applyAlignment="1">
      <alignment vertical="top"/>
    </xf>
    <xf numFmtId="6" fontId="0" fillId="0" borderId="27" xfId="0" applyNumberFormat="1" applyBorder="1"/>
    <xf numFmtId="1" fontId="0" fillId="0" borderId="27" xfId="0" applyNumberFormat="1" applyBorder="1"/>
    <xf numFmtId="0" fontId="6" fillId="7" borderId="27" xfId="0" applyFont="1" applyFill="1" applyBorder="1"/>
    <xf numFmtId="49" fontId="0" fillId="0" borderId="27" xfId="0" applyNumberFormat="1" applyBorder="1"/>
    <xf numFmtId="4" fontId="0" fillId="0" borderId="27" xfId="0" applyNumberFormat="1" applyBorder="1"/>
    <xf numFmtId="2" fontId="0" fillId="0" borderId="27" xfId="0" applyNumberFormat="1" applyBorder="1"/>
    <xf numFmtId="44" fontId="0" fillId="7" borderId="27" xfId="0" applyNumberFormat="1" applyFill="1" applyBorder="1"/>
    <xf numFmtId="3" fontId="0" fillId="7" borderId="27" xfId="0" applyNumberFormat="1" applyFill="1" applyBorder="1"/>
    <xf numFmtId="2" fontId="0" fillId="7" borderId="27" xfId="0" applyNumberFormat="1" applyFill="1" applyBorder="1"/>
    <xf numFmtId="10" fontId="0" fillId="7" borderId="27" xfId="0" applyNumberFormat="1" applyFill="1" applyBorder="1"/>
    <xf numFmtId="5" fontId="0" fillId="0" borderId="27" xfId="0" applyNumberFormat="1" applyBorder="1"/>
    <xf numFmtId="3" fontId="4" fillId="4" borderId="27" xfId="0" applyNumberFormat="1" applyFont="1" applyFill="1" applyBorder="1" applyAlignment="1" applyProtection="1">
      <alignment horizontal="center" vertical="center"/>
      <protection locked="0"/>
    </xf>
    <xf numFmtId="0" fontId="23" fillId="0" borderId="0" xfId="0" applyFont="1" applyAlignment="1" applyProtection="1">
      <alignment horizontal="right"/>
    </xf>
    <xf numFmtId="0" fontId="0" fillId="0" borderId="11" xfId="0" applyBorder="1" applyProtection="1"/>
    <xf numFmtId="0" fontId="2" fillId="0" borderId="0" xfId="56" applyFont="1" applyBorder="1" applyAlignment="1" applyProtection="1">
      <alignment horizontal="left"/>
    </xf>
    <xf numFmtId="0" fontId="3" fillId="0" borderId="0" xfId="56" applyFont="1" applyBorder="1" applyAlignment="1" applyProtection="1">
      <alignment horizontal="left"/>
    </xf>
    <xf numFmtId="0" fontId="4" fillId="0" borderId="0" xfId="56" applyFont="1" applyFill="1" applyProtection="1"/>
    <xf numFmtId="0" fontId="82" fillId="0" borderId="0" xfId="56" applyFont="1" applyFill="1" applyBorder="1" applyAlignment="1" applyProtection="1">
      <alignment horizontal="left"/>
    </xf>
    <xf numFmtId="0" fontId="3" fillId="0" borderId="0" xfId="56" applyFont="1" applyFill="1" applyBorder="1" applyAlignment="1" applyProtection="1">
      <alignment horizontal="left"/>
    </xf>
    <xf numFmtId="0" fontId="6" fillId="0" borderId="0" xfId="56" applyFill="1" applyProtection="1"/>
    <xf numFmtId="0" fontId="3" fillId="0" borderId="0" xfId="56" applyFont="1" applyBorder="1" applyAlignment="1" applyProtection="1">
      <alignment horizontal="center" vertical="center"/>
    </xf>
    <xf numFmtId="0" fontId="0" fillId="0" borderId="0" xfId="0" applyAlignment="1" applyProtection="1">
      <alignment horizontal="center" vertical="center"/>
    </xf>
    <xf numFmtId="0" fontId="4" fillId="0" borderId="0" xfId="56" applyFont="1" applyAlignment="1" applyProtection="1">
      <alignment vertical="top" wrapText="1"/>
    </xf>
    <xf numFmtId="0" fontId="4" fillId="0" borderId="0" xfId="56" applyFont="1" applyAlignment="1" applyProtection="1">
      <alignment horizontal="left"/>
    </xf>
    <xf numFmtId="0" fontId="6" fillId="0" borderId="0" xfId="0" applyFont="1" applyFill="1" applyBorder="1" applyProtection="1"/>
    <xf numFmtId="0" fontId="0" fillId="0" borderId="0" xfId="0" applyFill="1" applyProtection="1"/>
    <xf numFmtId="0" fontId="4" fillId="0" borderId="2" xfId="0" applyFont="1" applyFill="1" applyBorder="1" applyAlignment="1" applyProtection="1">
      <alignment horizontal="center"/>
    </xf>
    <xf numFmtId="166" fontId="4" fillId="0" borderId="2" xfId="0" applyNumberFormat="1" applyFont="1" applyBorder="1" applyProtection="1"/>
    <xf numFmtId="10" fontId="37" fillId="8" borderId="2" xfId="0" applyNumberFormat="1" applyFont="1" applyFill="1" applyBorder="1" applyAlignment="1" applyProtection="1">
      <alignment horizontal="center"/>
    </xf>
    <xf numFmtId="168" fontId="0" fillId="0" borderId="0" xfId="0" applyNumberFormat="1" applyProtection="1"/>
    <xf numFmtId="0" fontId="0" fillId="0" borderId="0" xfId="0" applyAlignment="1" applyProtection="1">
      <alignment vertical="center"/>
    </xf>
    <xf numFmtId="0" fontId="13" fillId="0" borderId="0" xfId="0" applyFont="1" applyAlignment="1" applyProtection="1">
      <alignment horizontal="right" vertical="center"/>
    </xf>
    <xf numFmtId="6" fontId="7" fillId="0" borderId="27" xfId="0" applyNumberFormat="1" applyFont="1" applyBorder="1" applyAlignment="1" applyProtection="1">
      <alignment vertical="center"/>
    </xf>
    <xf numFmtId="0" fontId="13" fillId="0" borderId="0" xfId="0" applyFont="1" applyBorder="1" applyAlignment="1" applyProtection="1">
      <alignment horizontal="center"/>
    </xf>
    <xf numFmtId="0" fontId="10" fillId="3" borderId="0" xfId="0" applyFont="1" applyFill="1" applyBorder="1" applyAlignment="1" applyProtection="1">
      <alignment horizontal="right" vertical="center"/>
    </xf>
    <xf numFmtId="0" fontId="15" fillId="3" borderId="0" xfId="14" applyFont="1" applyFill="1" applyBorder="1" applyAlignment="1" applyProtection="1">
      <alignment horizontal="right"/>
    </xf>
    <xf numFmtId="0" fontId="17" fillId="0" borderId="0" xfId="0" applyFont="1" applyProtection="1"/>
    <xf numFmtId="0" fontId="7" fillId="0" borderId="0" xfId="14" applyFont="1" applyProtection="1"/>
    <xf numFmtId="0" fontId="68" fillId="0" borderId="0" xfId="14" applyFont="1" applyProtection="1"/>
    <xf numFmtId="0" fontId="40" fillId="5" borderId="29" xfId="0" applyFont="1" applyFill="1" applyBorder="1" applyAlignment="1" applyProtection="1">
      <alignment horizontal="center"/>
    </xf>
    <xf numFmtId="0" fontId="5" fillId="0" borderId="0" xfId="0" applyFont="1" applyAlignment="1" applyProtection="1"/>
    <xf numFmtId="7" fontId="51" fillId="0" borderId="0" xfId="0" applyNumberFormat="1" applyFont="1" applyAlignment="1" applyProtection="1"/>
    <xf numFmtId="0" fontId="14" fillId="0" borderId="0" xfId="0" applyFont="1" applyAlignment="1" applyProtection="1"/>
    <xf numFmtId="0" fontId="53" fillId="0" borderId="0" xfId="0" applyFont="1" applyProtection="1"/>
    <xf numFmtId="0" fontId="14" fillId="0" borderId="0" xfId="0" applyFont="1" applyProtection="1"/>
    <xf numFmtId="0" fontId="1" fillId="0" borderId="0" xfId="49" applyFont="1" applyProtection="1"/>
    <xf numFmtId="0" fontId="1" fillId="0" borderId="0" xfId="49" applyFont="1" applyAlignment="1" applyProtection="1">
      <alignment horizontal="left"/>
    </xf>
    <xf numFmtId="0" fontId="1" fillId="0" borderId="0" xfId="49" applyFont="1" applyAlignment="1" applyProtection="1">
      <alignment horizontal="center"/>
    </xf>
    <xf numFmtId="0" fontId="1" fillId="0" borderId="30" xfId="49" applyFont="1" applyBorder="1" applyAlignment="1" applyProtection="1">
      <alignment horizontal="center" vertical="center"/>
    </xf>
    <xf numFmtId="0" fontId="1" fillId="0" borderId="18" xfId="49" applyFont="1" applyBorder="1" applyAlignment="1" applyProtection="1">
      <alignment horizontal="center"/>
    </xf>
    <xf numFmtId="0" fontId="1" fillId="0" borderId="31" xfId="49" applyFont="1" applyBorder="1" applyAlignment="1" applyProtection="1">
      <alignment horizontal="center"/>
    </xf>
    <xf numFmtId="0" fontId="1" fillId="0" borderId="32" xfId="49" applyFont="1" applyBorder="1" applyProtection="1"/>
    <xf numFmtId="0" fontId="1" fillId="0" borderId="0" xfId="49" applyFont="1" applyBorder="1" applyProtection="1"/>
    <xf numFmtId="0" fontId="1" fillId="0" borderId="0" xfId="49" applyFont="1" applyBorder="1" applyAlignment="1" applyProtection="1">
      <alignment horizontal="center"/>
    </xf>
    <xf numFmtId="0" fontId="1" fillId="0" borderId="0" xfId="49" applyFont="1" applyAlignment="1" applyProtection="1">
      <alignment horizontal="left" vertical="center"/>
    </xf>
    <xf numFmtId="0" fontId="16" fillId="0" borderId="0" xfId="49" applyFont="1" applyProtection="1"/>
    <xf numFmtId="6" fontId="1" fillId="0" borderId="3" xfId="49" applyNumberFormat="1" applyFont="1" applyFill="1" applyBorder="1" applyProtection="1"/>
    <xf numFmtId="0" fontId="16" fillId="0" borderId="0" xfId="49" applyFont="1" applyBorder="1" applyProtection="1"/>
    <xf numFmtId="0" fontId="16" fillId="0" borderId="33" xfId="49" applyFont="1" applyBorder="1" applyProtection="1"/>
    <xf numFmtId="10" fontId="1" fillId="0" borderId="3" xfId="49" applyNumberFormat="1" applyFont="1" applyFill="1" applyBorder="1" applyProtection="1"/>
    <xf numFmtId="0" fontId="4" fillId="0" borderId="0" xfId="49" applyFont="1" applyBorder="1" applyProtection="1"/>
    <xf numFmtId="0" fontId="4" fillId="0" borderId="0" xfId="0" applyFont="1" applyFill="1" applyProtection="1"/>
    <xf numFmtId="0" fontId="15" fillId="0" borderId="27" xfId="0" applyFont="1" applyBorder="1" applyProtection="1"/>
    <xf numFmtId="0" fontId="4" fillId="0" borderId="16" xfId="0" applyFont="1" applyBorder="1" applyProtection="1"/>
    <xf numFmtId="0" fontId="4" fillId="0" borderId="29" xfId="0" applyFont="1" applyBorder="1" applyProtection="1"/>
    <xf numFmtId="44" fontId="0" fillId="0" borderId="0" xfId="2" applyFont="1" applyProtection="1"/>
    <xf numFmtId="0" fontId="71" fillId="0" borderId="0" xfId="0" applyFont="1" applyAlignment="1" applyProtection="1">
      <alignment vertical="center" wrapText="1"/>
    </xf>
    <xf numFmtId="49" fontId="6" fillId="0" borderId="0" xfId="0" applyNumberFormat="1" applyFont="1" applyFill="1" applyBorder="1" applyAlignment="1" applyProtection="1">
      <alignment horizontal="center"/>
    </xf>
    <xf numFmtId="9" fontId="56" fillId="0" borderId="0" xfId="0" applyNumberFormat="1" applyFont="1" applyFill="1" applyBorder="1" applyProtection="1"/>
    <xf numFmtId="0" fontId="10" fillId="3" borderId="0" xfId="0" applyFont="1" applyFill="1" applyBorder="1" applyAlignment="1" applyProtection="1">
      <alignment horizontal="right" vertical="top"/>
    </xf>
    <xf numFmtId="0" fontId="6" fillId="0" borderId="27" xfId="0" applyFont="1" applyBorder="1" applyAlignment="1">
      <alignment vertical="top"/>
    </xf>
    <xf numFmtId="44" fontId="1" fillId="4" borderId="3" xfId="14" applyNumberFormat="1" applyFont="1" applyFill="1" applyBorder="1" applyAlignment="1" applyProtection="1">
      <alignment wrapText="1"/>
      <protection locked="0"/>
    </xf>
    <xf numFmtId="44" fontId="1" fillId="4" borderId="34" xfId="0" applyNumberFormat="1" applyFont="1" applyFill="1" applyBorder="1" applyAlignment="1" applyProtection="1">
      <protection locked="0"/>
    </xf>
    <xf numFmtId="44" fontId="13" fillId="3" borderId="29" xfId="14" applyNumberFormat="1" applyFont="1" applyFill="1" applyBorder="1" applyAlignment="1" applyProtection="1">
      <alignment vertical="top" wrapText="1"/>
    </xf>
    <xf numFmtId="44" fontId="1" fillId="4" borderId="24" xfId="14" applyNumberFormat="1" applyFont="1" applyFill="1" applyBorder="1" applyAlignment="1" applyProtection="1">
      <alignment wrapText="1"/>
      <protection locked="0"/>
    </xf>
    <xf numFmtId="44" fontId="13" fillId="0" borderId="4" xfId="14" applyNumberFormat="1" applyFont="1" applyFill="1" applyBorder="1" applyAlignment="1" applyProtection="1">
      <alignment wrapText="1"/>
    </xf>
    <xf numFmtId="44" fontId="7" fillId="0" borderId="27" xfId="14" applyNumberFormat="1" applyFont="1" applyFill="1" applyBorder="1" applyAlignment="1" applyProtection="1">
      <alignment vertical="top" wrapText="1"/>
    </xf>
    <xf numFmtId="44" fontId="7" fillId="0" borderId="29" xfId="14" applyNumberFormat="1" applyFont="1" applyFill="1" applyBorder="1" applyAlignment="1" applyProtection="1">
      <alignment vertical="top" wrapText="1"/>
    </xf>
    <xf numFmtId="43" fontId="0" fillId="7" borderId="27" xfId="0" applyNumberFormat="1" applyFill="1" applyBorder="1"/>
    <xf numFmtId="0" fontId="23" fillId="0" borderId="0" xfId="0" applyFont="1"/>
    <xf numFmtId="10" fontId="0" fillId="0" borderId="0" xfId="0" applyNumberFormat="1"/>
    <xf numFmtId="0" fontId="1" fillId="0" borderId="35" xfId="23" applyFont="1" applyFill="1" applyBorder="1" applyAlignment="1" applyProtection="1">
      <alignment horizontal="center"/>
    </xf>
    <xf numFmtId="172" fontId="1" fillId="0" borderId="35" xfId="64" applyNumberFormat="1" applyFont="1" applyFill="1" applyBorder="1" applyAlignment="1" applyProtection="1">
      <alignment horizontal="center"/>
    </xf>
    <xf numFmtId="42" fontId="75" fillId="0" borderId="0" xfId="0" applyNumberFormat="1" applyFont="1" applyBorder="1" applyAlignment="1" applyProtection="1">
      <alignment horizontal="center"/>
    </xf>
    <xf numFmtId="6" fontId="1" fillId="0" borderId="3" xfId="49" applyNumberFormat="1" applyFont="1" applyFill="1" applyBorder="1" applyAlignment="1" applyProtection="1"/>
    <xf numFmtId="38" fontId="7" fillId="0" borderId="5" xfId="0" applyNumberFormat="1" applyFont="1" applyBorder="1" applyAlignment="1" applyProtection="1"/>
    <xf numFmtId="38" fontId="7" fillId="0" borderId="6" xfId="0" applyNumberFormat="1" applyFont="1" applyBorder="1" applyAlignment="1" applyProtection="1"/>
    <xf numFmtId="38" fontId="7" fillId="0" borderId="7" xfId="0" applyNumberFormat="1" applyFont="1" applyBorder="1" applyAlignment="1" applyProtection="1"/>
    <xf numFmtId="0" fontId="75" fillId="0" borderId="0" xfId="0" applyFont="1" applyAlignment="1" applyProtection="1">
      <alignment horizontal="center"/>
    </xf>
    <xf numFmtId="42" fontId="4" fillId="9" borderId="28" xfId="0" applyNumberFormat="1" applyFont="1" applyFill="1" applyBorder="1" applyProtection="1">
      <protection locked="0"/>
    </xf>
    <xf numFmtId="42" fontId="4" fillId="0" borderId="28" xfId="2" applyNumberFormat="1" applyFont="1" applyBorder="1" applyProtection="1"/>
    <xf numFmtId="42" fontId="4" fillId="0" borderId="28" xfId="0" applyNumberFormat="1" applyFont="1" applyBorder="1" applyProtection="1"/>
    <xf numFmtId="42" fontId="4" fillId="6" borderId="28" xfId="0" applyNumberFormat="1" applyFont="1" applyFill="1" applyBorder="1" applyProtection="1"/>
    <xf numFmtId="42" fontId="4" fillId="9" borderId="9" xfId="0" applyNumberFormat="1" applyFont="1" applyFill="1" applyBorder="1" applyProtection="1">
      <protection locked="0"/>
    </xf>
    <xf numFmtId="42" fontId="4" fillId="0" borderId="9" xfId="0" applyNumberFormat="1" applyFont="1" applyFill="1" applyBorder="1" applyProtection="1"/>
    <xf numFmtId="42" fontId="4" fillId="9" borderId="16" xfId="0" applyNumberFormat="1" applyFont="1" applyFill="1" applyBorder="1" applyProtection="1">
      <protection locked="0"/>
    </xf>
    <xf numFmtId="42" fontId="4" fillId="6" borderId="27" xfId="0" applyNumberFormat="1" applyFont="1" applyFill="1" applyBorder="1" applyProtection="1"/>
    <xf numFmtId="42" fontId="4" fillId="9" borderId="10" xfId="0" applyNumberFormat="1" applyFont="1" applyFill="1" applyBorder="1" applyProtection="1">
      <protection locked="0"/>
    </xf>
    <xf numFmtId="42" fontId="4" fillId="9" borderId="27" xfId="0" applyNumberFormat="1" applyFont="1" applyFill="1" applyBorder="1" applyProtection="1">
      <protection locked="0"/>
    </xf>
    <xf numFmtId="42" fontId="4" fillId="0" borderId="27" xfId="0" applyNumberFormat="1" applyFont="1" applyFill="1" applyBorder="1" applyProtection="1"/>
    <xf numFmtId="42" fontId="4" fillId="6" borderId="10" xfId="0" applyNumberFormat="1" applyFont="1" applyFill="1" applyBorder="1" applyProtection="1"/>
    <xf numFmtId="42" fontId="0" fillId="0" borderId="27" xfId="0" applyNumberFormat="1" applyBorder="1"/>
    <xf numFmtId="0" fontId="75" fillId="0" borderId="0" xfId="0" applyFont="1" applyFill="1" applyProtection="1"/>
    <xf numFmtId="42" fontId="14" fillId="5" borderId="17" xfId="0" applyNumberFormat="1" applyFont="1" applyFill="1" applyBorder="1" applyAlignment="1" applyProtection="1">
      <alignment horizontal="right"/>
    </xf>
    <xf numFmtId="42" fontId="14" fillId="5" borderId="27" xfId="0" applyNumberFormat="1" applyFont="1" applyFill="1" applyBorder="1" applyProtection="1"/>
    <xf numFmtId="42" fontId="1" fillId="4" borderId="3" xfId="14" applyNumberFormat="1" applyFont="1" applyFill="1" applyBorder="1" applyAlignment="1" applyProtection="1">
      <alignment horizontal="right" wrapText="1"/>
      <protection locked="0"/>
    </xf>
    <xf numFmtId="42" fontId="1" fillId="4" borderId="3" xfId="0" applyNumberFormat="1" applyFont="1" applyFill="1" applyBorder="1" applyAlignment="1" applyProtection="1">
      <alignment horizontal="right" wrapText="1"/>
      <protection locked="0"/>
    </xf>
    <xf numFmtId="42" fontId="1" fillId="4" borderId="24" xfId="14" applyNumberFormat="1" applyFont="1" applyFill="1" applyBorder="1" applyAlignment="1" applyProtection="1">
      <alignment horizontal="right" wrapText="1"/>
      <protection locked="0"/>
    </xf>
    <xf numFmtId="42" fontId="1" fillId="4" borderId="4" xfId="14" applyNumberFormat="1" applyFont="1" applyFill="1" applyBorder="1" applyAlignment="1" applyProtection="1">
      <alignment horizontal="right" wrapText="1"/>
      <protection locked="0"/>
    </xf>
    <xf numFmtId="42" fontId="7" fillId="0" borderId="27" xfId="14" applyNumberFormat="1" applyFont="1" applyFill="1" applyBorder="1" applyAlignment="1" applyProtection="1">
      <alignment vertical="top" wrapText="1"/>
    </xf>
    <xf numFmtId="42" fontId="7" fillId="0" borderId="29" xfId="14" applyNumberFormat="1" applyFont="1" applyFill="1" applyBorder="1" applyAlignment="1" applyProtection="1">
      <alignment vertical="top" wrapText="1"/>
    </xf>
    <xf numFmtId="42" fontId="13" fillId="3" borderId="29" xfId="14" applyNumberFormat="1" applyFont="1" applyFill="1" applyBorder="1" applyAlignment="1" applyProtection="1">
      <alignment vertical="top" wrapText="1"/>
    </xf>
    <xf numFmtId="6" fontId="0" fillId="7" borderId="27" xfId="0" applyNumberFormat="1" applyFill="1" applyBorder="1"/>
    <xf numFmtId="0" fontId="0" fillId="0" borderId="0" xfId="0" applyNumberFormat="1" applyProtection="1"/>
    <xf numFmtId="0" fontId="0" fillId="7" borderId="27" xfId="0" applyNumberFormat="1" applyFill="1" applyBorder="1"/>
    <xf numFmtId="0" fontId="1" fillId="4" borderId="3" xfId="15" applyFont="1" applyFill="1" applyBorder="1" applyAlignment="1" applyProtection="1">
      <alignment horizontal="center" wrapText="1"/>
      <protection locked="0"/>
    </xf>
    <xf numFmtId="42" fontId="1" fillId="4" borderId="3" xfId="15" applyNumberFormat="1" applyFont="1" applyFill="1" applyBorder="1" applyAlignment="1" applyProtection="1">
      <alignment horizontal="right" wrapText="1"/>
      <protection locked="0"/>
    </xf>
    <xf numFmtId="0" fontId="6" fillId="11" borderId="0" xfId="56" applyFill="1" applyProtection="1"/>
    <xf numFmtId="0" fontId="3" fillId="11" borderId="0" xfId="56" applyFont="1" applyFill="1" applyBorder="1" applyAlignment="1" applyProtection="1">
      <alignment horizontal="left"/>
    </xf>
    <xf numFmtId="0" fontId="35" fillId="11" borderId="0" xfId="0" applyFont="1" applyFill="1" applyBorder="1" applyProtection="1"/>
    <xf numFmtId="0" fontId="47" fillId="11" borderId="0" xfId="0" applyFont="1" applyFill="1" applyProtection="1"/>
    <xf numFmtId="0" fontId="48" fillId="11" borderId="0" xfId="0" applyFont="1" applyFill="1" applyProtection="1"/>
    <xf numFmtId="0" fontId="0" fillId="11" borderId="0" xfId="0" applyFill="1" applyProtection="1"/>
    <xf numFmtId="0" fontId="19" fillId="0" borderId="0" xfId="0" applyFont="1" applyProtection="1"/>
    <xf numFmtId="0" fontId="84" fillId="0" borderId="0" xfId="0" applyFont="1" applyProtection="1"/>
    <xf numFmtId="0" fontId="85" fillId="0" borderId="0" xfId="0" applyFont="1" applyBorder="1" applyProtection="1"/>
    <xf numFmtId="0" fontId="35" fillId="11" borderId="0" xfId="14" applyFont="1" applyFill="1" applyAlignment="1" applyProtection="1">
      <alignment horizontal="left"/>
    </xf>
    <xf numFmtId="0" fontId="19" fillId="11" borderId="0" xfId="14" applyFont="1" applyFill="1" applyAlignment="1" applyProtection="1">
      <alignment horizontal="center"/>
    </xf>
    <xf numFmtId="0" fontId="83" fillId="11" borderId="0" xfId="56" applyFont="1" applyFill="1" applyBorder="1" applyAlignment="1" applyProtection="1">
      <alignment horizontal="left"/>
    </xf>
    <xf numFmtId="44" fontId="87" fillId="11" borderId="0" xfId="2" applyFont="1" applyFill="1" applyProtection="1"/>
    <xf numFmtId="0" fontId="71" fillId="11" borderId="0" xfId="0" applyFont="1" applyFill="1" applyAlignment="1" applyProtection="1">
      <alignment vertical="center" wrapText="1"/>
    </xf>
    <xf numFmtId="0" fontId="58" fillId="11" borderId="0" xfId="49" applyFont="1" applyFill="1" applyAlignment="1" applyProtection="1">
      <alignment horizontal="left"/>
    </xf>
    <xf numFmtId="0" fontId="58" fillId="11" borderId="0" xfId="49" applyFont="1" applyFill="1" applyAlignment="1" applyProtection="1">
      <alignment horizontal="right"/>
    </xf>
    <xf numFmtId="0" fontId="15" fillId="12" borderId="5" xfId="0" applyFont="1" applyFill="1" applyBorder="1" applyAlignment="1" applyProtection="1">
      <alignment horizontal="center" vertical="center" wrapText="1"/>
    </xf>
    <xf numFmtId="0" fontId="15" fillId="12" borderId="6" xfId="0" applyFont="1" applyFill="1" applyBorder="1" applyAlignment="1" applyProtection="1">
      <alignment horizontal="center" vertical="center" wrapText="1"/>
    </xf>
    <xf numFmtId="0" fontId="50" fillId="11" borderId="28" xfId="56" applyFont="1" applyFill="1" applyBorder="1" applyAlignment="1" applyProtection="1">
      <alignment horizontal="center" vertical="center"/>
    </xf>
    <xf numFmtId="0" fontId="15" fillId="12" borderId="25" xfId="56" applyFont="1" applyFill="1" applyBorder="1" applyAlignment="1" applyProtection="1">
      <alignment horizontal="left" vertical="center"/>
    </xf>
    <xf numFmtId="0" fontId="13" fillId="12" borderId="5" xfId="0" applyFont="1" applyFill="1" applyBorder="1" applyProtection="1"/>
    <xf numFmtId="0" fontId="13" fillId="12" borderId="36" xfId="0" applyFont="1" applyFill="1" applyBorder="1" applyAlignment="1" applyProtection="1">
      <alignment wrapText="1"/>
    </xf>
    <xf numFmtId="0" fontId="13" fillId="12" borderId="27" xfId="0" applyFont="1" applyFill="1" applyBorder="1" applyAlignment="1" applyProtection="1">
      <alignment wrapText="1"/>
    </xf>
    <xf numFmtId="0" fontId="10" fillId="12" borderId="5" xfId="0" applyFont="1" applyFill="1" applyBorder="1" applyAlignment="1" applyProtection="1">
      <alignment horizontal="center"/>
    </xf>
    <xf numFmtId="0" fontId="10" fillId="12" borderId="6" xfId="0" applyFont="1" applyFill="1" applyBorder="1" applyAlignment="1" applyProtection="1">
      <alignment horizontal="center"/>
    </xf>
    <xf numFmtId="0" fontId="10" fillId="12" borderId="7" xfId="0" applyFont="1" applyFill="1" applyBorder="1" applyAlignment="1" applyProtection="1">
      <alignment horizontal="center"/>
    </xf>
    <xf numFmtId="4" fontId="49" fillId="0" borderId="5" xfId="0" applyNumberFormat="1" applyFont="1" applyFill="1" applyBorder="1" applyAlignment="1" applyProtection="1">
      <alignment horizontal="center"/>
    </xf>
    <xf numFmtId="4" fontId="49" fillId="0" borderId="0" xfId="0" applyNumberFormat="1" applyFont="1" applyFill="1" applyBorder="1" applyAlignment="1" applyProtection="1">
      <alignment horizontal="center"/>
    </xf>
    <xf numFmtId="4" fontId="65" fillId="0" borderId="5" xfId="0" applyNumberFormat="1" applyFont="1" applyFill="1" applyBorder="1" applyAlignment="1" applyProtection="1">
      <alignment horizontal="center"/>
    </xf>
    <xf numFmtId="0" fontId="13" fillId="12" borderId="19" xfId="14" applyFont="1" applyFill="1" applyBorder="1" applyAlignment="1" applyProtection="1">
      <alignment horizontal="center"/>
    </xf>
    <xf numFmtId="0" fontId="13" fillId="12" borderId="37" xfId="14" applyFont="1" applyFill="1" applyBorder="1" applyAlignment="1" applyProtection="1">
      <alignment horizontal="center"/>
    </xf>
    <xf numFmtId="0" fontId="13" fillId="12" borderId="16" xfId="23" applyFont="1" applyFill="1" applyBorder="1" applyAlignment="1" applyProtection="1">
      <alignment horizontal="center" vertical="top"/>
    </xf>
    <xf numFmtId="0" fontId="1" fillId="12" borderId="38" xfId="14" applyFont="1" applyFill="1" applyBorder="1" applyProtection="1"/>
    <xf numFmtId="0" fontId="1" fillId="12" borderId="39" xfId="14" applyFont="1" applyFill="1" applyBorder="1" applyAlignment="1" applyProtection="1">
      <alignment horizontal="center"/>
    </xf>
    <xf numFmtId="0" fontId="13" fillId="12" borderId="39" xfId="14" applyFont="1" applyFill="1" applyBorder="1" applyAlignment="1" applyProtection="1">
      <alignment horizontal="center"/>
    </xf>
    <xf numFmtId="0" fontId="13" fillId="12" borderId="17" xfId="23" applyFont="1" applyFill="1" applyBorder="1" applyAlignment="1" applyProtection="1">
      <alignment horizontal="center" vertical="top"/>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40" xfId="14" applyFont="1" applyFill="1" applyBorder="1" applyAlignment="1" applyProtection="1">
      <alignment horizontal="center"/>
    </xf>
    <xf numFmtId="0" fontId="13" fillId="12" borderId="29" xfId="14" applyFont="1" applyFill="1" applyBorder="1" applyAlignment="1" applyProtection="1">
      <alignment horizontal="center" vertical="top"/>
    </xf>
    <xf numFmtId="0" fontId="13" fillId="12" borderId="5" xfId="49" applyFont="1" applyFill="1" applyBorder="1" applyAlignment="1" applyProtection="1">
      <alignment horizontal="center" vertical="center" wrapText="1"/>
    </xf>
    <xf numFmtId="0" fontId="13" fillId="12" borderId="6" xfId="49" applyFont="1" applyFill="1" applyBorder="1" applyAlignment="1" applyProtection="1">
      <alignment horizontal="center" vertical="center" wrapText="1"/>
    </xf>
    <xf numFmtId="0" fontId="13" fillId="12" borderId="7" xfId="49" applyFont="1" applyFill="1" applyBorder="1" applyAlignment="1" applyProtection="1">
      <alignment horizontal="center" vertical="center" wrapText="1"/>
    </xf>
    <xf numFmtId="0" fontId="6" fillId="12" borderId="41" xfId="0" applyFont="1" applyFill="1" applyBorder="1" applyProtection="1"/>
    <xf numFmtId="0" fontId="6" fillId="0" borderId="28" xfId="0" applyFont="1" applyFill="1" applyBorder="1" applyProtection="1"/>
    <xf numFmtId="0" fontId="6" fillId="0" borderId="41" xfId="0" applyFont="1" applyFill="1" applyBorder="1" applyProtection="1"/>
    <xf numFmtId="0" fontId="6" fillId="0" borderId="42" xfId="0" applyFont="1" applyFill="1" applyBorder="1" applyProtection="1"/>
    <xf numFmtId="0" fontId="6" fillId="0" borderId="41" xfId="0" applyFont="1" applyBorder="1" applyProtection="1"/>
    <xf numFmtId="0" fontId="0" fillId="0" borderId="41" xfId="0" applyBorder="1" applyProtection="1"/>
    <xf numFmtId="0" fontId="0" fillId="0" borderId="42" xfId="0" applyBorder="1" applyProtection="1"/>
    <xf numFmtId="0" fontId="6" fillId="0" borderId="41" xfId="0" applyFont="1" applyFill="1" applyBorder="1" applyAlignment="1" applyProtection="1">
      <alignment horizontal="left"/>
    </xf>
    <xf numFmtId="0" fontId="6" fillId="0" borderId="42" xfId="0" applyFont="1" applyFill="1" applyBorder="1" applyAlignment="1" applyProtection="1">
      <alignment horizontal="left"/>
    </xf>
    <xf numFmtId="0" fontId="23" fillId="12" borderId="42" xfId="0" applyFont="1" applyFill="1" applyBorder="1" applyAlignment="1" applyProtection="1">
      <alignment horizontal="right"/>
    </xf>
    <xf numFmtId="10" fontId="6" fillId="0" borderId="27" xfId="64" applyNumberFormat="1" applyFont="1" applyFill="1" applyBorder="1" applyAlignment="1" applyProtection="1">
      <alignment horizontal="center"/>
    </xf>
    <xf numFmtId="0" fontId="9" fillId="3" borderId="0" xfId="0" applyFont="1" applyFill="1" applyBorder="1" applyAlignment="1" applyProtection="1"/>
    <xf numFmtId="0" fontId="10" fillId="13" borderId="27" xfId="0" applyFont="1" applyFill="1" applyBorder="1" applyProtection="1"/>
    <xf numFmtId="0" fontId="15" fillId="13" borderId="27" xfId="0" applyFont="1" applyFill="1" applyBorder="1" applyAlignment="1" applyProtection="1">
      <alignment horizontal="center" vertical="center" wrapText="1"/>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3" borderId="29" xfId="14" applyFont="1" applyFill="1" applyBorder="1" applyAlignment="1" applyProtection="1">
      <alignment horizontal="center" vertical="top"/>
    </xf>
    <xf numFmtId="0" fontId="0" fillId="13" borderId="0" xfId="0" applyFill="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07" fillId="11" borderId="0" xfId="14" applyFont="1" applyFill="1" applyProtection="1"/>
    <xf numFmtId="0" fontId="13" fillId="12" borderId="43" xfId="23" applyFont="1" applyFill="1" applyBorder="1" applyAlignment="1" applyProtection="1">
      <alignment horizontal="center"/>
    </xf>
    <xf numFmtId="0" fontId="13" fillId="12" borderId="16" xfId="23" applyFont="1" applyFill="1" applyBorder="1" applyAlignment="1" applyProtection="1">
      <alignment horizontal="center" vertical="top"/>
    </xf>
    <xf numFmtId="0" fontId="13" fillId="12" borderId="17" xfId="23" applyFont="1" applyFill="1" applyBorder="1" applyAlignment="1" applyProtection="1">
      <alignment horizontal="center" vertical="top"/>
    </xf>
    <xf numFmtId="0" fontId="13" fillId="13" borderId="16" xfId="23" applyFont="1" applyFill="1" applyBorder="1" applyAlignment="1" applyProtection="1">
      <alignment horizontal="center" vertical="top"/>
    </xf>
    <xf numFmtId="0" fontId="13" fillId="13" borderId="17" xfId="23" applyFont="1" applyFill="1" applyBorder="1" applyAlignment="1" applyProtection="1">
      <alignment horizontal="center" vertical="top"/>
    </xf>
    <xf numFmtId="0" fontId="13" fillId="12" borderId="28" xfId="0" applyFont="1" applyFill="1" applyBorder="1" applyAlignment="1" applyProtection="1"/>
    <xf numFmtId="0" fontId="13" fillId="12" borderId="41" xfId="0" applyFont="1" applyFill="1" applyBorder="1" applyAlignment="1" applyProtection="1"/>
    <xf numFmtId="0" fontId="13" fillId="12" borderId="42" xfId="0" applyFont="1" applyFill="1" applyBorder="1" applyAlignment="1" applyProtection="1"/>
    <xf numFmtId="6" fontId="1" fillId="0" borderId="0" xfId="0" applyNumberFormat="1" applyFont="1" applyFill="1" applyBorder="1" applyAlignment="1" applyProtection="1">
      <alignment horizontal="right"/>
    </xf>
    <xf numFmtId="0" fontId="1" fillId="3" borderId="0" xfId="0" applyFont="1" applyFill="1" applyBorder="1" applyAlignment="1" applyProtection="1">
      <alignment vertical="top" wrapText="1"/>
    </xf>
    <xf numFmtId="0" fontId="13" fillId="12" borderId="28" xfId="0" applyFont="1" applyFill="1" applyBorder="1" applyProtection="1"/>
    <xf numFmtId="1" fontId="1" fillId="4" borderId="21" xfId="0" applyNumberFormat="1" applyFont="1" applyFill="1" applyBorder="1" applyAlignment="1" applyProtection="1">
      <alignment wrapText="1"/>
      <protection locked="0"/>
    </xf>
    <xf numFmtId="1" fontId="1" fillId="4" borderId="20" xfId="0" applyNumberFormat="1" applyFont="1" applyFill="1" applyBorder="1" applyAlignment="1" applyProtection="1">
      <alignment wrapText="1"/>
      <protection locked="0"/>
    </xf>
    <xf numFmtId="1" fontId="1" fillId="4" borderId="22" xfId="0" applyNumberFormat="1" applyFont="1" applyFill="1" applyBorder="1" applyAlignment="1" applyProtection="1">
      <alignment wrapText="1"/>
      <protection locked="0"/>
    </xf>
    <xf numFmtId="0" fontId="108" fillId="0" borderId="0" xfId="0" applyFont="1" applyBorder="1" applyAlignment="1" applyProtection="1">
      <alignment vertical="top" wrapText="1"/>
    </xf>
    <xf numFmtId="0" fontId="109" fillId="0" borderId="0" xfId="0" applyFont="1" applyBorder="1" applyAlignment="1" applyProtection="1">
      <alignment vertical="center" wrapText="1"/>
    </xf>
    <xf numFmtId="0" fontId="4" fillId="0" borderId="0" xfId="0" applyFont="1" applyFill="1" applyBorder="1" applyAlignment="1" applyProtection="1">
      <alignment vertical="center"/>
    </xf>
    <xf numFmtId="0" fontId="4" fillId="0" borderId="0" xfId="0" applyFont="1" applyFill="1" applyBorder="1" applyAlignment="1" applyProtection="1">
      <alignment horizontal="left" vertical="top" wrapText="1"/>
    </xf>
    <xf numFmtId="0" fontId="15" fillId="12" borderId="36" xfId="0" applyFont="1" applyFill="1" applyBorder="1" applyAlignment="1" applyProtection="1">
      <alignment horizontal="center" vertical="center" wrapText="1"/>
    </xf>
    <xf numFmtId="166" fontId="4" fillId="0" borderId="44" xfId="0" applyNumberFormat="1" applyFont="1" applyBorder="1" applyProtection="1"/>
    <xf numFmtId="1" fontId="1" fillId="4" borderId="45" xfId="0" applyNumberFormat="1" applyFont="1" applyFill="1" applyBorder="1" applyAlignment="1" applyProtection="1">
      <alignment wrapText="1"/>
      <protection locked="0"/>
    </xf>
    <xf numFmtId="0" fontId="9" fillId="0" borderId="0" xfId="0" applyFont="1" applyFill="1" applyBorder="1" applyProtection="1"/>
    <xf numFmtId="10" fontId="110" fillId="0" borderId="0" xfId="0" applyNumberFormat="1" applyFont="1" applyFill="1" applyBorder="1" applyAlignment="1" applyProtection="1"/>
    <xf numFmtId="10" fontId="9" fillId="0" borderId="27" xfId="64" applyNumberFormat="1" applyFont="1" applyFill="1" applyBorder="1" applyProtection="1"/>
    <xf numFmtId="0" fontId="9" fillId="0" borderId="0" xfId="0" applyFont="1" applyFill="1" applyBorder="1" applyAlignment="1" applyProtection="1">
      <alignment vertical="top"/>
    </xf>
    <xf numFmtId="10" fontId="70" fillId="0" borderId="0" xfId="0" applyNumberFormat="1" applyFont="1" applyFill="1" applyBorder="1" applyProtection="1"/>
    <xf numFmtId="0" fontId="11" fillId="0" borderId="0" xfId="0" applyFont="1" applyFill="1" applyBorder="1" applyProtection="1"/>
    <xf numFmtId="0" fontId="10" fillId="0" borderId="17" xfId="0" applyFont="1" applyFill="1" applyBorder="1" applyAlignment="1" applyProtection="1">
      <alignment horizontal="right"/>
    </xf>
    <xf numFmtId="10" fontId="111" fillId="0" borderId="0" xfId="64" applyNumberFormat="1" applyFont="1" applyFill="1" applyBorder="1" applyProtection="1"/>
    <xf numFmtId="10" fontId="9" fillId="3" borderId="27" xfId="64" applyNumberFormat="1" applyFont="1" applyFill="1" applyBorder="1" applyProtection="1"/>
    <xf numFmtId="10" fontId="9" fillId="3" borderId="11" xfId="64" applyNumberFormat="1" applyFont="1" applyFill="1" applyBorder="1" applyProtection="1"/>
    <xf numFmtId="0" fontId="34" fillId="0" borderId="0" xfId="0" applyFont="1" applyFill="1" applyBorder="1" applyAlignment="1" applyProtection="1">
      <alignment horizontal="right"/>
    </xf>
    <xf numFmtId="10" fontId="111" fillId="0" borderId="0" xfId="0" applyNumberFormat="1" applyFont="1" applyFill="1" applyBorder="1" applyAlignment="1" applyProtection="1"/>
    <xf numFmtId="0" fontId="0" fillId="0" borderId="0" xfId="0" applyFill="1"/>
    <xf numFmtId="4" fontId="49" fillId="0" borderId="27" xfId="0" applyNumberFormat="1" applyFont="1" applyFill="1" applyBorder="1" applyAlignment="1" applyProtection="1">
      <alignment horizontal="center"/>
    </xf>
    <xf numFmtId="0" fontId="112" fillId="3" borderId="0" xfId="0" applyFont="1" applyFill="1" applyBorder="1" applyAlignment="1" applyProtection="1">
      <alignment horizontal="right"/>
    </xf>
    <xf numFmtId="0" fontId="4" fillId="0" borderId="17" xfId="0" applyFont="1" applyBorder="1" applyProtection="1"/>
    <xf numFmtId="42" fontId="4" fillId="14" borderId="10" xfId="0" applyNumberFormat="1" applyFont="1" applyFill="1" applyBorder="1" applyProtection="1"/>
    <xf numFmtId="42" fontId="4" fillId="0" borderId="28" xfId="0" applyNumberFormat="1" applyFont="1" applyFill="1" applyBorder="1" applyProtection="1"/>
    <xf numFmtId="42" fontId="4" fillId="0" borderId="28" xfId="2" applyNumberFormat="1" applyFont="1" applyFill="1" applyBorder="1" applyProtection="1"/>
    <xf numFmtId="42" fontId="4" fillId="14" borderId="27" xfId="0" applyNumberFormat="1" applyFont="1" applyFill="1" applyBorder="1" applyProtection="1"/>
    <xf numFmtId="165" fontId="1" fillId="0" borderId="0" xfId="0" applyNumberFormat="1" applyFont="1" applyFill="1" applyBorder="1" applyAlignment="1" applyProtection="1">
      <alignment horizontal="center"/>
    </xf>
    <xf numFmtId="165" fontId="1" fillId="0" borderId="0" xfId="0" applyNumberFormat="1" applyFont="1" applyFill="1" applyBorder="1" applyProtection="1"/>
    <xf numFmtId="165" fontId="1" fillId="0" borderId="0" xfId="0" applyNumberFormat="1" applyFont="1" applyProtection="1"/>
    <xf numFmtId="0" fontId="0" fillId="0" borderId="0" xfId="0" applyFill="1" applyBorder="1" applyProtection="1"/>
    <xf numFmtId="0" fontId="0" fillId="0" borderId="0" xfId="0" applyFont="1" applyFill="1" applyBorder="1" applyProtection="1"/>
    <xf numFmtId="165" fontId="1" fillId="0" borderId="0" xfId="0" applyNumberFormat="1" applyFont="1" applyFill="1" applyProtection="1"/>
    <xf numFmtId="0" fontId="6" fillId="11" borderId="41" xfId="0" applyFont="1" applyFill="1" applyBorder="1" applyProtection="1"/>
    <xf numFmtId="0" fontId="6" fillId="11" borderId="42" xfId="0" applyFont="1" applyFill="1" applyBorder="1" applyProtection="1"/>
    <xf numFmtId="0" fontId="6" fillId="11" borderId="41" xfId="0" applyFont="1" applyFill="1" applyBorder="1" applyAlignment="1" applyProtection="1">
      <alignment horizontal="left"/>
    </xf>
    <xf numFmtId="0" fontId="6" fillId="11" borderId="42" xfId="0" applyFont="1" applyFill="1" applyBorder="1" applyAlignment="1" applyProtection="1">
      <alignment horizontal="left"/>
    </xf>
    <xf numFmtId="0" fontId="56" fillId="0" borderId="41" xfId="0" applyFont="1" applyFill="1" applyBorder="1" applyProtection="1"/>
    <xf numFmtId="0" fontId="56" fillId="0" borderId="42" xfId="0" applyFont="1" applyFill="1" applyBorder="1" applyProtection="1"/>
    <xf numFmtId="0" fontId="6" fillId="0" borderId="0" xfId="0" applyFont="1" applyBorder="1" applyAlignment="1" applyProtection="1">
      <alignment horizontal="left"/>
    </xf>
    <xf numFmtId="0" fontId="41" fillId="0" borderId="0" xfId="0" applyFont="1" applyFill="1" applyProtection="1"/>
    <xf numFmtId="0" fontId="113" fillId="0" borderId="0" xfId="14" applyFont="1" applyFill="1" applyBorder="1" applyAlignment="1" applyProtection="1">
      <alignment wrapText="1"/>
    </xf>
    <xf numFmtId="0" fontId="114" fillId="0" borderId="0" xfId="0" applyFont="1" applyAlignment="1" applyProtection="1">
      <alignment wrapText="1"/>
    </xf>
    <xf numFmtId="0" fontId="15" fillId="12" borderId="27" xfId="0" applyFont="1" applyFill="1" applyBorder="1" applyProtection="1"/>
    <xf numFmtId="0" fontId="4" fillId="0" borderId="27" xfId="0" applyFont="1" applyBorder="1" applyProtection="1"/>
    <xf numFmtId="0" fontId="4" fillId="0" borderId="27" xfId="0" applyFont="1" applyFill="1" applyBorder="1" applyProtection="1"/>
    <xf numFmtId="0" fontId="115" fillId="0" borderId="27" xfId="0" applyFont="1" applyBorder="1" applyProtection="1"/>
    <xf numFmtId="0" fontId="4" fillId="0" borderId="0" xfId="0" applyFont="1" applyFill="1" applyAlignment="1" applyProtection="1">
      <alignment vertical="center"/>
    </xf>
    <xf numFmtId="3" fontId="1" fillId="4" borderId="3" xfId="0" applyNumberFormat="1" applyFont="1" applyFill="1" applyBorder="1" applyAlignment="1" applyProtection="1">
      <protection locked="0"/>
    </xf>
    <xf numFmtId="3" fontId="1" fillId="4" borderId="3" xfId="0" applyNumberFormat="1" applyFont="1" applyFill="1" applyBorder="1" applyProtection="1">
      <protection locked="0"/>
    </xf>
    <xf numFmtId="0" fontId="1" fillId="4" borderId="15" xfId="15" applyFont="1" applyFill="1" applyBorder="1" applyAlignment="1" applyProtection="1">
      <alignment horizontal="left"/>
      <protection locked="0"/>
    </xf>
    <xf numFmtId="0" fontId="1" fillId="4" borderId="15" xfId="0" applyFont="1" applyFill="1" applyBorder="1" applyAlignment="1" applyProtection="1">
      <protection locked="0"/>
    </xf>
    <xf numFmtId="0" fontId="1" fillId="4" borderId="15" xfId="15" applyFont="1" applyFill="1" applyBorder="1" applyAlignment="1" applyProtection="1">
      <alignment horizontal="left" wrapText="1"/>
      <protection locked="0"/>
    </xf>
    <xf numFmtId="44" fontId="1" fillId="4" borderId="3" xfId="0" applyNumberFormat="1" applyFont="1" applyFill="1" applyBorder="1" applyAlignment="1" applyProtection="1">
      <protection locked="0"/>
    </xf>
    <xf numFmtId="44" fontId="1" fillId="4" borderId="3" xfId="15" applyNumberFormat="1" applyFont="1" applyFill="1" applyBorder="1" applyAlignment="1" applyProtection="1">
      <alignment wrapText="1"/>
      <protection locked="0"/>
    </xf>
    <xf numFmtId="5" fontId="1" fillId="4" borderId="30" xfId="0" applyNumberFormat="1" applyFont="1" applyFill="1" applyBorder="1" applyProtection="1">
      <protection locked="0"/>
    </xf>
    <xf numFmtId="168" fontId="4" fillId="4" borderId="27" xfId="0" applyNumberFormat="1" applyFont="1" applyFill="1" applyBorder="1" applyAlignment="1" applyProtection="1">
      <alignment horizontal="right" vertical="center"/>
      <protection locked="0"/>
    </xf>
    <xf numFmtId="44" fontId="0" fillId="15" borderId="27" xfId="0" applyNumberFormat="1" applyFill="1" applyBorder="1"/>
    <xf numFmtId="44" fontId="0" fillId="16" borderId="27" xfId="0" applyNumberFormat="1" applyFill="1" applyBorder="1"/>
    <xf numFmtId="10" fontId="0" fillId="17" borderId="27" xfId="0" applyNumberFormat="1" applyFill="1" applyBorder="1"/>
    <xf numFmtId="44" fontId="0" fillId="18" borderId="27" xfId="0" applyNumberFormat="1" applyFill="1" applyBorder="1"/>
    <xf numFmtId="0" fontId="0" fillId="18" borderId="27" xfId="0" applyNumberFormat="1" applyFill="1" applyBorder="1"/>
    <xf numFmtId="0" fontId="0" fillId="18" borderId="27" xfId="0" applyFill="1" applyBorder="1"/>
    <xf numFmtId="0" fontId="0" fillId="0" borderId="27" xfId="0" applyFill="1" applyBorder="1"/>
    <xf numFmtId="165" fontId="80" fillId="0" borderId="27" xfId="0" applyNumberFormat="1" applyFont="1" applyFill="1" applyBorder="1" applyAlignment="1" applyProtection="1">
      <alignment horizontal="center" vertical="center" wrapText="1"/>
    </xf>
    <xf numFmtId="165" fontId="6" fillId="0" borderId="27" xfId="0" applyNumberFormat="1" applyFont="1" applyFill="1" applyBorder="1" applyAlignment="1" applyProtection="1">
      <alignment horizontal="center" vertical="center" wrapText="1"/>
    </xf>
    <xf numFmtId="44" fontId="75" fillId="0" borderId="27" xfId="0" applyNumberFormat="1" applyFont="1" applyBorder="1" applyProtection="1"/>
    <xf numFmtId="44" fontId="75" fillId="0" borderId="0" xfId="0" applyNumberFormat="1" applyFont="1" applyProtection="1"/>
    <xf numFmtId="0" fontId="75" fillId="0" borderId="0" xfId="0" applyFont="1" applyFill="1" applyAlignment="1" applyProtection="1">
      <alignment horizontal="right"/>
    </xf>
    <xf numFmtId="164" fontId="0" fillId="0" borderId="0" xfId="64" applyNumberFormat="1" applyFont="1" applyProtection="1"/>
    <xf numFmtId="44" fontId="76" fillId="0" borderId="27" xfId="2" applyFont="1" applyBorder="1" applyProtection="1"/>
    <xf numFmtId="0" fontId="76" fillId="0" borderId="0" xfId="0" applyFont="1" applyFill="1" applyProtection="1"/>
    <xf numFmtId="44" fontId="76" fillId="0" borderId="29" xfId="2" applyFont="1" applyBorder="1" applyProtection="1"/>
    <xf numFmtId="42" fontId="76" fillId="0" borderId="29" xfId="0" applyNumberFormat="1" applyFont="1" applyBorder="1" applyProtection="1"/>
    <xf numFmtId="10" fontId="75" fillId="0" borderId="29" xfId="2" applyNumberFormat="1" applyFont="1" applyBorder="1" applyAlignment="1" applyProtection="1">
      <alignment horizontal="right"/>
    </xf>
    <xf numFmtId="10" fontId="75" fillId="0" borderId="27" xfId="0" applyNumberFormat="1" applyFont="1" applyBorder="1" applyAlignment="1" applyProtection="1">
      <alignment horizontal="right"/>
    </xf>
    <xf numFmtId="10" fontId="75" fillId="0" borderId="0" xfId="64" applyNumberFormat="1" applyFont="1" applyProtection="1"/>
    <xf numFmtId="10" fontId="6" fillId="0" borderId="27" xfId="0" applyNumberFormat="1" applyFont="1" applyFill="1" applyBorder="1" applyAlignment="1" applyProtection="1">
      <alignment horizontal="center" wrapText="1"/>
    </xf>
    <xf numFmtId="10" fontId="75" fillId="4" borderId="27" xfId="64" applyNumberFormat="1" applyFont="1" applyFill="1" applyBorder="1" applyProtection="1"/>
    <xf numFmtId="0" fontId="75" fillId="0" borderId="0" xfId="0" applyFont="1" applyFill="1" applyBorder="1" applyProtection="1"/>
    <xf numFmtId="44" fontId="6" fillId="0" borderId="0" xfId="2" applyFont="1" applyFill="1" applyBorder="1" applyProtection="1"/>
    <xf numFmtId="44" fontId="6" fillId="0" borderId="0" xfId="2" applyFont="1" applyFill="1" applyBorder="1" applyAlignment="1" applyProtection="1">
      <alignment horizontal="right"/>
    </xf>
    <xf numFmtId="37" fontId="6" fillId="0" borderId="0" xfId="2" applyNumberFormat="1" applyFont="1" applyFill="1" applyBorder="1" applyAlignment="1" applyProtection="1">
      <alignment horizontal="center"/>
    </xf>
    <xf numFmtId="10" fontId="6" fillId="0" borderId="0" xfId="64" applyNumberFormat="1" applyFont="1" applyFill="1" applyBorder="1" applyAlignment="1" applyProtection="1">
      <alignment horizontal="center"/>
    </xf>
    <xf numFmtId="0" fontId="23" fillId="0" borderId="0" xfId="0" applyFont="1" applyFill="1" applyBorder="1" applyAlignment="1" applyProtection="1">
      <alignment horizontal="center"/>
    </xf>
    <xf numFmtId="0" fontId="6" fillId="0" borderId="0" xfId="0" applyFont="1" applyFill="1" applyBorder="1" applyAlignment="1" applyProtection="1">
      <alignment horizontal="center"/>
    </xf>
    <xf numFmtId="0" fontId="116" fillId="0" borderId="0" xfId="0" applyFont="1" applyFill="1" applyProtection="1"/>
    <xf numFmtId="0" fontId="117" fillId="0" borderId="0" xfId="0" applyFont="1" applyFill="1" applyBorder="1" applyAlignment="1" applyProtection="1">
      <alignment horizontal="center"/>
    </xf>
    <xf numFmtId="10" fontId="109" fillId="0" borderId="0" xfId="64" applyNumberFormat="1" applyFont="1" applyFill="1" applyBorder="1" applyAlignment="1" applyProtection="1">
      <alignment horizontal="left" vertical="center"/>
    </xf>
    <xf numFmtId="10" fontId="6" fillId="0" borderId="27" xfId="0"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wrapText="1"/>
    </xf>
    <xf numFmtId="0" fontId="6" fillId="19" borderId="28" xfId="0" applyFont="1" applyFill="1" applyBorder="1" applyProtection="1"/>
    <xf numFmtId="0" fontId="6" fillId="19" borderId="41" xfId="0" applyFont="1" applyFill="1" applyBorder="1" applyProtection="1"/>
    <xf numFmtId="0" fontId="6" fillId="19" borderId="42" xfId="0" applyFont="1" applyFill="1" applyBorder="1" applyProtection="1"/>
    <xf numFmtId="0" fontId="6" fillId="19" borderId="41" xfId="0" applyFont="1" applyFill="1" applyBorder="1" applyAlignment="1" applyProtection="1">
      <alignment horizontal="left"/>
    </xf>
    <xf numFmtId="0" fontId="6" fillId="19" borderId="42" xfId="0" applyFont="1" applyFill="1" applyBorder="1" applyAlignment="1" applyProtection="1">
      <alignment horizontal="left"/>
    </xf>
    <xf numFmtId="0" fontId="0" fillId="19" borderId="41" xfId="0" applyFill="1" applyBorder="1" applyProtection="1"/>
    <xf numFmtId="0" fontId="0" fillId="19" borderId="42" xfId="0" applyFill="1" applyBorder="1" applyProtection="1"/>
    <xf numFmtId="10" fontId="6" fillId="19" borderId="27" xfId="64" applyNumberFormat="1" applyFont="1" applyFill="1" applyBorder="1" applyAlignment="1" applyProtection="1">
      <alignment horizontal="center"/>
    </xf>
    <xf numFmtId="9" fontId="56" fillId="19" borderId="41" xfId="0" applyNumberFormat="1" applyFont="1" applyFill="1" applyBorder="1" applyProtection="1"/>
    <xf numFmtId="9" fontId="56" fillId="19" borderId="42" xfId="0" applyNumberFormat="1" applyFont="1" applyFill="1" applyBorder="1" applyProtection="1"/>
    <xf numFmtId="165" fontId="6" fillId="19" borderId="27" xfId="0" applyNumberFormat="1" applyFont="1" applyFill="1" applyBorder="1" applyAlignment="1" applyProtection="1">
      <alignment horizontal="center" vertical="center" wrapText="1"/>
    </xf>
    <xf numFmtId="165" fontId="80" fillId="19" borderId="27" xfId="0" applyNumberFormat="1" applyFont="1" applyFill="1" applyBorder="1" applyAlignment="1" applyProtection="1">
      <alignment horizontal="center" vertical="center" wrapText="1"/>
    </xf>
    <xf numFmtId="164" fontId="6" fillId="19" borderId="27" xfId="64" applyNumberFormat="1" applyFont="1" applyFill="1" applyBorder="1" applyAlignment="1" applyProtection="1">
      <alignment horizontal="center" vertical="center" wrapText="1"/>
    </xf>
    <xf numFmtId="10" fontId="6" fillId="19" borderId="27" xfId="0" applyNumberFormat="1" applyFont="1" applyFill="1" applyBorder="1" applyAlignment="1" applyProtection="1">
      <alignment horizontal="center"/>
    </xf>
    <xf numFmtId="0" fontId="0" fillId="0" borderId="41" xfId="0" applyFill="1" applyBorder="1" applyProtection="1"/>
    <xf numFmtId="9" fontId="0" fillId="0" borderId="28" xfId="0" applyNumberFormat="1" applyFill="1" applyBorder="1" applyAlignment="1" applyProtection="1">
      <alignment horizontal="left"/>
    </xf>
    <xf numFmtId="9" fontId="0" fillId="19" borderId="28" xfId="0" applyNumberFormat="1" applyFill="1" applyBorder="1" applyAlignment="1" applyProtection="1">
      <alignment horizontal="left"/>
    </xf>
    <xf numFmtId="0" fontId="6" fillId="19" borderId="27" xfId="0" applyNumberFormat="1" applyFont="1" applyFill="1" applyBorder="1" applyAlignment="1" applyProtection="1">
      <alignment horizontal="center"/>
    </xf>
    <xf numFmtId="0" fontId="6" fillId="0" borderId="0" xfId="15" applyBorder="1" applyProtection="1"/>
    <xf numFmtId="0" fontId="6" fillId="0" borderId="0" xfId="0" applyFont="1" applyFill="1" applyProtection="1"/>
    <xf numFmtId="0" fontId="6" fillId="20" borderId="27" xfId="0" applyFont="1" applyFill="1" applyBorder="1"/>
    <xf numFmtId="0" fontId="4" fillId="0" borderId="0" xfId="0" applyFont="1" applyFill="1" applyAlignment="1" applyProtection="1">
      <alignment horizontal="right"/>
    </xf>
    <xf numFmtId="44" fontId="4" fillId="0" borderId="0" xfId="15" applyNumberFormat="1" applyFont="1" applyFill="1" applyProtection="1"/>
    <xf numFmtId="0" fontId="4" fillId="0" borderId="0" xfId="15" applyFont="1" applyFill="1" applyProtection="1"/>
    <xf numFmtId="0" fontId="6" fillId="21" borderId="27" xfId="0" applyFont="1" applyFill="1" applyBorder="1"/>
    <xf numFmtId="0" fontId="23" fillId="0" borderId="0" xfId="15" applyFont="1" applyFill="1" applyBorder="1" applyProtection="1"/>
    <xf numFmtId="0" fontId="23" fillId="0" borderId="0" xfId="0" applyFont="1" applyFill="1" applyProtection="1"/>
    <xf numFmtId="0" fontId="109" fillId="0" borderId="0" xfId="0" applyFont="1" applyFill="1" applyProtection="1"/>
    <xf numFmtId="0" fontId="72" fillId="18" borderId="0" xfId="0" applyFont="1" applyFill="1" applyProtection="1"/>
    <xf numFmtId="42" fontId="75" fillId="18" borderId="27" xfId="0" applyNumberFormat="1" applyFont="1" applyFill="1" applyBorder="1" applyAlignment="1" applyProtection="1">
      <alignment horizontal="right"/>
    </xf>
    <xf numFmtId="0" fontId="75" fillId="18" borderId="0" xfId="0" applyFont="1" applyFill="1" applyProtection="1"/>
    <xf numFmtId="0" fontId="0" fillId="18" borderId="0" xfId="0" applyFill="1" applyProtection="1"/>
    <xf numFmtId="42" fontId="75" fillId="18" borderId="27" xfId="0" applyNumberFormat="1" applyFont="1" applyFill="1" applyBorder="1" applyProtection="1"/>
    <xf numFmtId="42" fontId="78" fillId="18" borderId="27" xfId="0" applyNumberFormat="1" applyFont="1" applyFill="1" applyBorder="1" applyProtection="1"/>
    <xf numFmtId="0" fontId="79" fillId="18" borderId="0" xfId="0" applyFont="1" applyFill="1" applyProtection="1"/>
    <xf numFmtId="0" fontId="6" fillId="0" borderId="27" xfId="0" applyFont="1" applyFill="1" applyBorder="1"/>
    <xf numFmtId="171" fontId="89" fillId="16" borderId="27" xfId="2" applyNumberFormat="1" applyFont="1" applyFill="1" applyBorder="1"/>
    <xf numFmtId="10" fontId="0" fillId="7" borderId="27" xfId="2" applyNumberFormat="1" applyFont="1" applyFill="1" applyBorder="1"/>
    <xf numFmtId="42" fontId="0" fillId="16" borderId="27" xfId="0" applyNumberFormat="1" applyFill="1" applyBorder="1"/>
    <xf numFmtId="10" fontId="118" fillId="0" borderId="0" xfId="64" applyNumberFormat="1" applyFont="1" applyFill="1" applyBorder="1" applyAlignment="1" applyProtection="1">
      <alignment horizontal="center"/>
    </xf>
    <xf numFmtId="0" fontId="119" fillId="0" borderId="0" xfId="0" applyFont="1" applyFill="1" applyBorder="1" applyAlignment="1" applyProtection="1">
      <alignment horizontal="right"/>
    </xf>
    <xf numFmtId="0" fontId="1" fillId="10" borderId="3" xfId="0" applyFont="1" applyFill="1" applyBorder="1" applyAlignment="1" applyProtection="1">
      <protection locked="0"/>
    </xf>
    <xf numFmtId="0" fontId="13" fillId="12" borderId="46" xfId="23" applyFont="1" applyFill="1" applyBorder="1" applyAlignment="1" applyProtection="1">
      <alignment horizontal="center"/>
    </xf>
    <xf numFmtId="0" fontId="13" fillId="12" borderId="46" xfId="23" applyFont="1" applyFill="1" applyBorder="1" applyAlignment="1" applyProtection="1">
      <alignment horizontal="center" vertical="top"/>
    </xf>
    <xf numFmtId="0" fontId="20" fillId="12" borderId="47" xfId="23" applyFont="1" applyFill="1" applyBorder="1" applyAlignment="1" applyProtection="1">
      <alignment horizontal="center"/>
    </xf>
    <xf numFmtId="0" fontId="15" fillId="0" borderId="0" xfId="15" applyFont="1" applyFill="1" applyProtection="1"/>
    <xf numFmtId="0" fontId="15" fillId="0" borderId="0" xfId="0" applyFont="1" applyFill="1" applyProtection="1"/>
    <xf numFmtId="1" fontId="4" fillId="0" borderId="0" xfId="0" applyNumberFormat="1" applyFont="1" applyProtection="1"/>
    <xf numFmtId="0" fontId="6" fillId="22" borderId="27" xfId="0" applyFont="1" applyFill="1" applyBorder="1"/>
    <xf numFmtId="3" fontId="0" fillId="17" borderId="27" xfId="0" applyNumberFormat="1" applyFill="1" applyBorder="1"/>
    <xf numFmtId="44" fontId="0" fillId="17" borderId="27" xfId="0" applyNumberFormat="1" applyFill="1" applyBorder="1"/>
    <xf numFmtId="0" fontId="15" fillId="12" borderId="7" xfId="0" applyFont="1" applyFill="1" applyBorder="1" applyAlignment="1" applyProtection="1">
      <alignment horizontal="center" vertical="center" wrapText="1"/>
    </xf>
    <xf numFmtId="166" fontId="4" fillId="0" borderId="30" xfId="0" applyNumberFormat="1" applyFont="1" applyBorder="1" applyProtection="1"/>
    <xf numFmtId="0" fontId="109" fillId="0" borderId="0" xfId="0" applyFont="1" applyFill="1" applyBorder="1" applyProtection="1"/>
    <xf numFmtId="0" fontId="107" fillId="11" borderId="0" xfId="0" applyFont="1" applyFill="1" applyAlignment="1" applyProtection="1"/>
    <xf numFmtId="0" fontId="120" fillId="11" borderId="0" xfId="0" applyFont="1" applyFill="1" applyAlignment="1" applyProtection="1"/>
    <xf numFmtId="0" fontId="11" fillId="0" borderId="0" xfId="0" applyFont="1" applyFill="1" applyBorder="1" applyAlignment="1" applyProtection="1">
      <alignment vertical="center"/>
    </xf>
    <xf numFmtId="10" fontId="0" fillId="16" borderId="27" xfId="0" applyNumberFormat="1" applyFill="1" applyBorder="1"/>
    <xf numFmtId="3" fontId="7" fillId="0" borderId="48" xfId="0" applyNumberFormat="1" applyFont="1" applyFill="1" applyBorder="1" applyAlignment="1" applyProtection="1"/>
    <xf numFmtId="3" fontId="7" fillId="0" borderId="24" xfId="0" applyNumberFormat="1" applyFont="1" applyFill="1" applyBorder="1" applyAlignment="1" applyProtection="1"/>
    <xf numFmtId="3" fontId="7" fillId="0" borderId="5" xfId="0" applyNumberFormat="1" applyFont="1" applyFill="1" applyBorder="1" applyAlignment="1" applyProtection="1"/>
    <xf numFmtId="3" fontId="7" fillId="0" borderId="6" xfId="0" applyNumberFormat="1" applyFont="1" applyFill="1" applyBorder="1" applyAlignment="1" applyProtection="1"/>
    <xf numFmtId="3" fontId="7" fillId="0" borderId="7" xfId="0" applyNumberFormat="1" applyFont="1" applyFill="1" applyBorder="1" applyAlignment="1" applyProtection="1"/>
    <xf numFmtId="0" fontId="1" fillId="4" borderId="31" xfId="23" applyFont="1" applyFill="1" applyBorder="1" applyAlignment="1" applyProtection="1">
      <alignment horizontal="center"/>
      <protection locked="0"/>
    </xf>
    <xf numFmtId="172" fontId="1" fillId="0" borderId="31" xfId="64" applyNumberFormat="1" applyFont="1" applyFill="1" applyBorder="1" applyAlignment="1" applyProtection="1">
      <alignment horizontal="center"/>
    </xf>
    <xf numFmtId="168" fontId="6" fillId="19" borderId="27" xfId="2" applyNumberFormat="1" applyFont="1" applyFill="1" applyBorder="1" applyAlignment="1" applyProtection="1">
      <alignment horizontal="center" vertical="center" wrapText="1"/>
    </xf>
    <xf numFmtId="6" fontId="67" fillId="3" borderId="0" xfId="14" applyNumberFormat="1" applyFont="1" applyFill="1" applyBorder="1" applyAlignment="1" applyProtection="1">
      <alignment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7" fillId="0" borderId="0" xfId="14" applyFont="1" applyFill="1" applyBorder="1" applyAlignment="1" applyProtection="1">
      <alignment vertical="top" wrapText="1"/>
    </xf>
    <xf numFmtId="1" fontId="7" fillId="0" borderId="0" xfId="14" applyNumberFormat="1" applyFont="1" applyFill="1" applyBorder="1" applyAlignment="1" applyProtection="1">
      <alignment vertical="top" wrapText="1"/>
    </xf>
    <xf numFmtId="1" fontId="1" fillId="0" borderId="11" xfId="14" applyNumberFormat="1" applyFont="1" applyFill="1" applyBorder="1" applyAlignment="1" applyProtection="1">
      <alignment horizontal="right" vertical="top"/>
    </xf>
    <xf numFmtId="165" fontId="1" fillId="4" borderId="3" xfId="15" applyNumberFormat="1" applyFont="1" applyFill="1" applyBorder="1" applyAlignment="1" applyProtection="1">
      <alignment horizontal="center" wrapText="1"/>
      <protection locked="0"/>
    </xf>
    <xf numFmtId="165" fontId="1" fillId="4" borderId="3" xfId="14" applyNumberFormat="1" applyFont="1" applyFill="1" applyBorder="1" applyAlignment="1" applyProtection="1">
      <alignment horizontal="center" wrapText="1"/>
      <protection locked="0"/>
    </xf>
    <xf numFmtId="165" fontId="1" fillId="4" borderId="24" xfId="14" applyNumberFormat="1" applyFont="1" applyFill="1" applyBorder="1" applyAlignment="1" applyProtection="1">
      <alignment horizontal="center" wrapText="1"/>
      <protection locked="0"/>
    </xf>
    <xf numFmtId="165" fontId="1" fillId="4" borderId="34" xfId="0" applyNumberFormat="1" applyFont="1" applyFill="1" applyBorder="1" applyAlignment="1" applyProtection="1">
      <alignment horizontal="center"/>
      <protection locked="0"/>
    </xf>
    <xf numFmtId="172" fontId="1" fillId="0" borderId="20" xfId="64" applyNumberFormat="1" applyFont="1" applyFill="1" applyBorder="1" applyAlignment="1" applyProtection="1">
      <alignment horizontal="center"/>
    </xf>
    <xf numFmtId="172" fontId="1" fillId="0" borderId="45" xfId="64" applyNumberFormat="1" applyFont="1" applyFill="1" applyBorder="1" applyAlignment="1" applyProtection="1">
      <alignment horizontal="center"/>
    </xf>
    <xf numFmtId="0" fontId="108" fillId="0" borderId="0" xfId="0" applyFont="1" applyAlignment="1" applyProtection="1">
      <alignment wrapText="1"/>
    </xf>
    <xf numFmtId="0" fontId="0" fillId="0" borderId="0" xfId="0" applyAlignment="1" applyProtection="1"/>
    <xf numFmtId="0" fontId="1" fillId="4" borderId="4" xfId="14" applyFont="1" applyFill="1" applyBorder="1" applyAlignment="1" applyProtection="1">
      <alignment horizontal="center" wrapText="1"/>
      <protection locked="0"/>
    </xf>
    <xf numFmtId="10" fontId="23" fillId="20" borderId="0" xfId="0" applyNumberFormat="1" applyFont="1" applyFill="1"/>
    <xf numFmtId="44" fontId="4" fillId="12" borderId="27" xfId="2" applyFont="1" applyFill="1" applyBorder="1" applyAlignment="1" applyProtection="1">
      <alignment horizontal="right"/>
    </xf>
    <xf numFmtId="0" fontId="4" fillId="12" borderId="27" xfId="0" applyFont="1" applyFill="1" applyBorder="1" applyAlignment="1" applyProtection="1">
      <alignment horizontal="right"/>
    </xf>
    <xf numFmtId="0" fontId="4" fillId="14" borderId="27" xfId="0" applyFont="1" applyFill="1" applyBorder="1" applyProtection="1"/>
    <xf numFmtId="44" fontId="4" fillId="14" borderId="27" xfId="2" applyFont="1" applyFill="1" applyBorder="1" applyProtection="1"/>
    <xf numFmtId="0" fontId="1" fillId="4" borderId="24" xfId="15" applyFont="1" applyFill="1" applyBorder="1" applyAlignment="1" applyProtection="1">
      <alignment horizontal="center" wrapText="1"/>
      <protection locked="0"/>
    </xf>
    <xf numFmtId="0" fontId="0" fillId="13" borderId="0" xfId="0" applyFill="1" applyProtection="1"/>
    <xf numFmtId="44" fontId="23" fillId="20" borderId="0" xfId="2" applyFont="1" applyFill="1" applyBorder="1" applyProtection="1"/>
    <xf numFmtId="44" fontId="1" fillId="4" borderId="3" xfId="15" applyNumberFormat="1" applyFont="1" applyFill="1" applyBorder="1" applyAlignment="1" applyProtection="1">
      <protection locked="0"/>
    </xf>
    <xf numFmtId="44" fontId="23" fillId="0" borderId="0" xfId="2" applyFont="1" applyFill="1" applyBorder="1" applyProtection="1"/>
    <xf numFmtId="0" fontId="0" fillId="20" borderId="27" xfId="0" applyFill="1" applyBorder="1"/>
    <xf numFmtId="0" fontId="6" fillId="0" borderId="0" xfId="8"/>
    <xf numFmtId="0" fontId="6" fillId="0" borderId="0" xfId="8" applyFont="1"/>
    <xf numFmtId="0" fontId="6" fillId="0" borderId="0" xfId="8" applyFont="1" applyAlignment="1">
      <alignment horizontal="left"/>
    </xf>
    <xf numFmtId="166" fontId="6" fillId="20" borderId="0" xfId="8" applyNumberFormat="1" applyFill="1"/>
    <xf numFmtId="0" fontId="4" fillId="0" borderId="0" xfId="0" applyFont="1" applyAlignment="1" applyProtection="1">
      <alignment vertical="center"/>
    </xf>
    <xf numFmtId="6" fontId="0" fillId="0" borderId="0" xfId="0" applyNumberFormat="1" applyFill="1" applyAlignment="1">
      <alignment horizontal="center"/>
    </xf>
    <xf numFmtId="0" fontId="6" fillId="0" borderId="0" xfId="8" applyFont="1" applyAlignment="1" applyProtection="1">
      <alignment horizontal="right" wrapText="1"/>
    </xf>
    <xf numFmtId="0" fontId="4" fillId="0" borderId="0" xfId="0" applyFont="1" applyAlignment="1" applyProtection="1">
      <alignment wrapText="1"/>
    </xf>
    <xf numFmtId="0" fontId="35" fillId="11" borderId="0" xfId="0" applyFont="1" applyFill="1" applyProtection="1"/>
    <xf numFmtId="0" fontId="39" fillId="11" borderId="0" xfId="0" applyFont="1" applyFill="1" applyProtection="1"/>
    <xf numFmtId="166" fontId="15" fillId="0" borderId="42" xfId="0" applyNumberFormat="1" applyFont="1" applyBorder="1" applyAlignment="1" applyProtection="1">
      <alignment horizontal="right" vertical="center"/>
    </xf>
    <xf numFmtId="0" fontId="15" fillId="0" borderId="0" xfId="0" applyFont="1" applyAlignment="1" applyProtection="1">
      <alignment horizontal="center" wrapText="1"/>
    </xf>
    <xf numFmtId="0" fontId="4" fillId="4" borderId="2" xfId="0" applyFont="1" applyFill="1" applyBorder="1" applyProtection="1">
      <protection locked="0"/>
    </xf>
    <xf numFmtId="0" fontId="4" fillId="4" borderId="6" xfId="0" applyFont="1" applyFill="1" applyBorder="1" applyProtection="1">
      <protection locked="0"/>
    </xf>
    <xf numFmtId="0" fontId="4" fillId="4" borderId="6" xfId="0" applyFont="1" applyFill="1" applyBorder="1" applyAlignment="1" applyProtection="1">
      <alignment wrapText="1"/>
      <protection locked="0"/>
    </xf>
    <xf numFmtId="0" fontId="4" fillId="4" borderId="6" xfId="0" applyFont="1" applyFill="1" applyBorder="1" applyAlignment="1" applyProtection="1">
      <alignment horizontal="center"/>
      <protection locked="0"/>
    </xf>
    <xf numFmtId="0" fontId="4" fillId="0" borderId="6" xfId="0" applyFont="1" applyFill="1" applyBorder="1" applyAlignment="1" applyProtection="1">
      <alignment horizontal="center"/>
    </xf>
    <xf numFmtId="166" fontId="4" fillId="0" borderId="6" xfId="0" applyNumberFormat="1" applyFont="1" applyBorder="1" applyProtection="1"/>
    <xf numFmtId="166" fontId="4" fillId="4" borderId="6" xfId="0" applyNumberFormat="1" applyFont="1" applyFill="1" applyBorder="1" applyProtection="1">
      <protection locked="0"/>
    </xf>
    <xf numFmtId="10" fontId="37" fillId="8" borderId="6" xfId="0" applyNumberFormat="1" applyFont="1" applyFill="1" applyBorder="1" applyAlignment="1" applyProtection="1">
      <alignment horizontal="center"/>
    </xf>
    <xf numFmtId="166" fontId="4" fillId="0" borderId="7" xfId="0" applyNumberFormat="1" applyFont="1" applyBorder="1" applyProtection="1"/>
    <xf numFmtId="0" fontId="4" fillId="0" borderId="0" xfId="0" applyFont="1" applyAlignment="1" applyProtection="1">
      <alignment vertical="top" wrapText="1"/>
    </xf>
    <xf numFmtId="0" fontId="6" fillId="0" borderId="0" xfId="0" applyFont="1" applyAlignment="1" applyProtection="1"/>
    <xf numFmtId="0" fontId="4" fillId="23" borderId="28" xfId="0" applyFont="1" applyFill="1" applyBorder="1" applyProtection="1"/>
    <xf numFmtId="16" fontId="0" fillId="0" borderId="0" xfId="0" applyNumberFormat="1" applyProtection="1"/>
    <xf numFmtId="6" fontId="0" fillId="0" borderId="0" xfId="0" applyNumberFormat="1" applyProtection="1"/>
    <xf numFmtId="0" fontId="1" fillId="0" borderId="28" xfId="0" applyFont="1" applyBorder="1" applyProtection="1"/>
    <xf numFmtId="0" fontId="1" fillId="0" borderId="16" xfId="0" applyFont="1" applyBorder="1" applyProtection="1"/>
    <xf numFmtId="0" fontId="1" fillId="0" borderId="29" xfId="0" applyFont="1" applyBorder="1" applyProtection="1"/>
    <xf numFmtId="0" fontId="13" fillId="12" borderId="27" xfId="0" applyFont="1" applyFill="1" applyBorder="1" applyProtection="1"/>
    <xf numFmtId="8" fontId="0" fillId="0" borderId="0" xfId="0" applyNumberFormat="1" applyProtection="1"/>
    <xf numFmtId="0" fontId="1" fillId="0" borderId="22" xfId="23" applyFont="1" applyFill="1" applyBorder="1" applyAlignment="1" applyProtection="1">
      <alignment horizontal="center"/>
    </xf>
    <xf numFmtId="0" fontId="1" fillId="3" borderId="13" xfId="14" applyFont="1" applyFill="1" applyBorder="1" applyAlignment="1" applyProtection="1">
      <alignment horizontal="right" vertical="top" wrapText="1"/>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67" fillId="0" borderId="0" xfId="0" applyFont="1" applyBorder="1" applyAlignment="1" applyProtection="1">
      <alignment horizontal="left" vertical="top" wrapText="1"/>
    </xf>
    <xf numFmtId="0" fontId="121" fillId="0" borderId="0" xfId="0" applyFont="1" applyBorder="1" applyAlignment="1">
      <alignment vertical="center"/>
    </xf>
    <xf numFmtId="10" fontId="64" fillId="3" borderId="0" xfId="0" applyNumberFormat="1" applyFont="1" applyFill="1" applyBorder="1" applyAlignment="1" applyProtection="1">
      <alignment horizontal="center"/>
    </xf>
    <xf numFmtId="3" fontId="7" fillId="4" borderId="50" xfId="0" applyNumberFormat="1" applyFont="1" applyFill="1" applyBorder="1" applyProtection="1">
      <protection locked="0"/>
    </xf>
    <xf numFmtId="3" fontId="1" fillId="24" borderId="3" xfId="0" applyNumberFormat="1" applyFont="1" applyFill="1" applyBorder="1" applyAlignment="1" applyProtection="1"/>
    <xf numFmtId="0" fontId="10" fillId="12" borderId="51" xfId="0" applyFont="1" applyFill="1" applyBorder="1" applyAlignment="1" applyProtection="1">
      <alignment horizontal="center"/>
    </xf>
    <xf numFmtId="10" fontId="32" fillId="24" borderId="0" xfId="0" applyNumberFormat="1" applyFont="1" applyFill="1" applyBorder="1" applyAlignment="1" applyProtection="1">
      <alignment horizontal="center"/>
    </xf>
    <xf numFmtId="10" fontId="32" fillId="24" borderId="52" xfId="0" applyNumberFormat="1" applyFont="1" applyFill="1" applyBorder="1" applyAlignment="1" applyProtection="1">
      <alignment horizontal="center"/>
    </xf>
    <xf numFmtId="10" fontId="32" fillId="24" borderId="33" xfId="0" applyNumberFormat="1" applyFont="1" applyFill="1" applyBorder="1" applyAlignment="1" applyProtection="1">
      <alignment horizontal="center"/>
    </xf>
    <xf numFmtId="10" fontId="1" fillId="4" borderId="20" xfId="0" applyNumberFormat="1" applyFont="1" applyFill="1" applyBorder="1" applyAlignment="1" applyProtection="1">
      <alignment horizontal="right" vertical="center"/>
      <protection locked="0"/>
    </xf>
    <xf numFmtId="10" fontId="1" fillId="4" borderId="21" xfId="0" applyNumberFormat="1" applyFont="1" applyFill="1" applyBorder="1" applyAlignment="1" applyProtection="1">
      <alignment horizontal="right" vertical="center"/>
      <protection locked="0"/>
    </xf>
    <xf numFmtId="10" fontId="1" fillId="4" borderId="22" xfId="0" applyNumberFormat="1" applyFont="1" applyFill="1" applyBorder="1" applyAlignment="1" applyProtection="1">
      <alignment horizontal="right" vertical="center"/>
      <protection locked="0"/>
    </xf>
    <xf numFmtId="3" fontId="7" fillId="24" borderId="3" xfId="0" applyNumberFormat="1" applyFont="1" applyFill="1" applyBorder="1" applyAlignment="1" applyProtection="1"/>
    <xf numFmtId="164" fontId="32" fillId="3" borderId="0" xfId="0" applyNumberFormat="1" applyFont="1" applyFill="1" applyBorder="1" applyAlignment="1" applyProtection="1">
      <alignment horizontal="center"/>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3" fontId="15" fillId="3" borderId="0" xfId="0" applyNumberFormat="1" applyFont="1" applyFill="1" applyBorder="1" applyAlignment="1" applyProtection="1">
      <alignment horizontal="left" vertical="center"/>
    </xf>
    <xf numFmtId="3" fontId="90" fillId="3" borderId="0" xfId="0" applyNumberFormat="1" applyFont="1" applyFill="1" applyBorder="1" applyAlignment="1" applyProtection="1">
      <alignment horizontal="left" vertical="top"/>
    </xf>
    <xf numFmtId="0" fontId="119" fillId="0" borderId="0" xfId="0" applyFont="1" applyFill="1" applyBorder="1" applyAlignment="1" applyProtection="1">
      <alignment horizontal="left" vertical="center"/>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10" fontId="9" fillId="3" borderId="0" xfId="64" applyNumberFormat="1" applyFont="1" applyFill="1" applyBorder="1" applyProtection="1"/>
    <xf numFmtId="3" fontId="7" fillId="4" borderId="24" xfId="0" applyNumberFormat="1" applyFont="1" applyFill="1" applyBorder="1" applyAlignment="1" applyProtection="1">
      <protection locked="0"/>
    </xf>
    <xf numFmtId="0" fontId="7" fillId="4" borderId="24" xfId="0" applyFont="1" applyFill="1" applyBorder="1" applyProtection="1">
      <protection locked="0"/>
    </xf>
    <xf numFmtId="3" fontId="7" fillId="24" borderId="27" xfId="0" applyNumberFormat="1" applyFont="1" applyFill="1" applyBorder="1" applyAlignment="1" applyProtection="1"/>
    <xf numFmtId="10" fontId="1" fillId="24" borderId="0" xfId="0" applyNumberFormat="1" applyFont="1" applyFill="1" applyBorder="1" applyAlignment="1" applyProtection="1">
      <alignment horizontal="right" vertical="center"/>
      <protection locked="0"/>
    </xf>
    <xf numFmtId="3" fontId="7" fillId="4" borderId="27" xfId="0" applyNumberFormat="1" applyFont="1" applyFill="1" applyBorder="1" applyProtection="1">
      <protection locked="0"/>
    </xf>
    <xf numFmtId="44" fontId="1" fillId="24" borderId="3" xfId="15" applyNumberFormat="1" applyFont="1" applyFill="1" applyBorder="1" applyAlignment="1" applyProtection="1">
      <alignment wrapText="1"/>
    </xf>
    <xf numFmtId="0" fontId="13" fillId="12" borderId="53" xfId="23" applyFont="1" applyFill="1" applyBorder="1" applyAlignment="1" applyProtection="1">
      <alignment horizontal="center"/>
    </xf>
    <xf numFmtId="44" fontId="1" fillId="24" borderId="4" xfId="15" applyNumberFormat="1" applyFont="1" applyFill="1" applyBorder="1" applyAlignment="1" applyProtection="1">
      <alignment wrapText="1"/>
    </xf>
    <xf numFmtId="0" fontId="122" fillId="3" borderId="0" xfId="0" applyFont="1" applyFill="1" applyBorder="1" applyAlignment="1" applyProtection="1">
      <alignment horizontal="right" vertical="center"/>
    </xf>
    <xf numFmtId="5" fontId="1" fillId="3" borderId="0" xfId="2" applyNumberFormat="1" applyFont="1" applyFill="1" applyBorder="1" applyProtection="1"/>
    <xf numFmtId="0" fontId="9" fillId="0" borderId="0" xfId="0" applyFont="1" applyBorder="1" applyAlignment="1" applyProtection="1">
      <alignment vertical="center"/>
    </xf>
    <xf numFmtId="0" fontId="4" fillId="0" borderId="0" xfId="0" applyFont="1" applyFill="1" applyBorder="1" applyProtection="1"/>
    <xf numFmtId="0" fontId="15" fillId="0" borderId="0" xfId="0" applyFont="1" applyFill="1" applyBorder="1" applyProtection="1"/>
    <xf numFmtId="49" fontId="4" fillId="9" borderId="27" xfId="0" applyNumberFormat="1" applyFont="1" applyFill="1" applyBorder="1" applyAlignment="1" applyProtection="1">
      <alignment horizontal="center"/>
      <protection locked="0"/>
    </xf>
    <xf numFmtId="49" fontId="4" fillId="9" borderId="16" xfId="0" applyNumberFormat="1" applyFont="1" applyFill="1" applyBorder="1" applyAlignment="1" applyProtection="1">
      <alignment horizontal="center"/>
      <protection locked="0"/>
    </xf>
    <xf numFmtId="0" fontId="15" fillId="12" borderId="27" xfId="0" applyFont="1" applyFill="1" applyBorder="1" applyAlignment="1" applyProtection="1">
      <alignment horizontal="center" vertical="center"/>
    </xf>
    <xf numFmtId="0" fontId="15" fillId="12" borderId="27" xfId="0" applyFont="1" applyFill="1" applyBorder="1" applyAlignment="1" applyProtection="1">
      <alignment horizontal="center" vertical="center" wrapText="1"/>
    </xf>
    <xf numFmtId="3" fontId="4" fillId="9" borderId="27" xfId="0" applyNumberFormat="1" applyFont="1" applyFill="1" applyBorder="1" applyProtection="1">
      <protection locked="0"/>
    </xf>
    <xf numFmtId="3" fontId="4" fillId="9" borderId="27" xfId="64" applyNumberFormat="1" applyFont="1" applyFill="1" applyBorder="1" applyProtection="1">
      <protection locked="0"/>
    </xf>
    <xf numFmtId="3" fontId="4" fillId="0" borderId="27" xfId="0" applyNumberFormat="1" applyFont="1" applyBorder="1" applyProtection="1"/>
    <xf numFmtId="0" fontId="94" fillId="0" borderId="0" xfId="0" applyFont="1" applyAlignment="1" applyProtection="1">
      <alignment vertical="center" wrapText="1"/>
    </xf>
    <xf numFmtId="10" fontId="4" fillId="0" borderId="27" xfId="0" applyNumberFormat="1" applyFont="1" applyBorder="1" applyProtection="1"/>
    <xf numFmtId="0" fontId="4" fillId="0" borderId="9" xfId="0" applyFont="1" applyBorder="1" applyProtection="1"/>
    <xf numFmtId="10" fontId="4" fillId="0" borderId="0" xfId="0" applyNumberFormat="1" applyFont="1" applyFill="1" applyBorder="1" applyAlignment="1" applyProtection="1">
      <alignment wrapText="1"/>
    </xf>
    <xf numFmtId="10" fontId="4" fillId="0" borderId="0" xfId="0" applyNumberFormat="1" applyFont="1" applyFill="1" applyBorder="1" applyProtection="1"/>
    <xf numFmtId="0" fontId="15" fillId="0" borderId="0" xfId="0" applyFont="1" applyFill="1" applyBorder="1" applyAlignment="1" applyProtection="1">
      <alignment horizontal="center" vertical="center"/>
    </xf>
    <xf numFmtId="0" fontId="4" fillId="0" borderId="1" xfId="0" applyFont="1" applyBorder="1" applyAlignment="1" applyProtection="1">
      <alignment wrapText="1"/>
    </xf>
    <xf numFmtId="0" fontId="4" fillId="0" borderId="12" xfId="0" applyFont="1" applyBorder="1" applyProtection="1"/>
    <xf numFmtId="0" fontId="4" fillId="0" borderId="10" xfId="0" applyFont="1" applyBorder="1" applyProtection="1"/>
    <xf numFmtId="0" fontId="4" fillId="0" borderId="52" xfId="0" applyFont="1" applyBorder="1" applyProtection="1"/>
    <xf numFmtId="0" fontId="15" fillId="12" borderId="27" xfId="0" applyFont="1" applyFill="1" applyBorder="1" applyAlignment="1" applyProtection="1">
      <alignment horizontal="center"/>
    </xf>
    <xf numFmtId="44" fontId="4" fillId="6" borderId="27" xfId="0" applyNumberFormat="1" applyFont="1" applyFill="1" applyBorder="1" applyProtection="1"/>
    <xf numFmtId="42" fontId="4" fillId="0" borderId="27" xfId="0" applyNumberFormat="1" applyFont="1" applyBorder="1" applyProtection="1"/>
    <xf numFmtId="42" fontId="4" fillId="0" borderId="27" xfId="2" applyNumberFormat="1" applyFont="1" applyBorder="1" applyProtection="1"/>
    <xf numFmtId="42" fontId="4" fillId="6" borderId="27" xfId="2" applyNumberFormat="1" applyFont="1" applyFill="1" applyBorder="1" applyProtection="1"/>
    <xf numFmtId="42" fontId="4" fillId="0" borderId="29" xfId="0" applyNumberFormat="1" applyFont="1" applyBorder="1" applyProtection="1"/>
    <xf numFmtId="42" fontId="4" fillId="0" borderId="16" xfId="0" applyNumberFormat="1" applyFont="1" applyBorder="1" applyProtection="1"/>
    <xf numFmtId="42" fontId="4" fillId="0" borderId="17" xfId="0" applyNumberFormat="1" applyFont="1" applyBorder="1" applyProtection="1"/>
    <xf numFmtId="42" fontId="4" fillId="0" borderId="11" xfId="0" applyNumberFormat="1" applyFont="1" applyBorder="1" applyProtection="1"/>
    <xf numFmtId="42" fontId="4" fillId="0" borderId="16" xfId="2" applyNumberFormat="1" applyFont="1" applyBorder="1" applyProtection="1"/>
    <xf numFmtId="42" fontId="4" fillId="0" borderId="27" xfId="2" applyNumberFormat="1" applyFont="1" applyFill="1" applyBorder="1" applyProtection="1"/>
    <xf numFmtId="42" fontId="4" fillId="0" borderId="29" xfId="0" applyNumberFormat="1" applyFont="1" applyFill="1" applyBorder="1" applyProtection="1"/>
    <xf numFmtId="42" fontId="4" fillId="0" borderId="16" xfId="0" applyNumberFormat="1" applyFont="1" applyFill="1" applyBorder="1" applyProtection="1"/>
    <xf numFmtId="168" fontId="4" fillId="0" borderId="0" xfId="0" applyNumberFormat="1" applyFont="1" applyProtection="1"/>
    <xf numFmtId="1" fontId="4" fillId="0" borderId="0" xfId="0" applyNumberFormat="1" applyFont="1" applyAlignment="1" applyProtection="1">
      <alignment wrapText="1"/>
    </xf>
    <xf numFmtId="1" fontId="109" fillId="0" borderId="0" xfId="0" applyNumberFormat="1" applyFont="1" applyAlignment="1" applyProtection="1">
      <alignment wrapText="1"/>
    </xf>
    <xf numFmtId="0" fontId="0" fillId="24" borderId="0" xfId="0" applyFill="1" applyProtection="1"/>
    <xf numFmtId="0" fontId="15" fillId="24" borderId="0" xfId="0" applyFont="1" applyFill="1" applyBorder="1" applyProtection="1"/>
    <xf numFmtId="0" fontId="0" fillId="24" borderId="0" xfId="0" applyFill="1" applyBorder="1" applyProtection="1"/>
    <xf numFmtId="0" fontId="0" fillId="24" borderId="0" xfId="0" applyFill="1" applyBorder="1" applyAlignment="1" applyProtection="1">
      <alignment vertical="top"/>
    </xf>
    <xf numFmtId="10" fontId="4" fillId="0" borderId="27" xfId="2" applyNumberFormat="1" applyFont="1" applyBorder="1" applyProtection="1"/>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5" fontId="1" fillId="0" borderId="54" xfId="14" applyNumberFormat="1" applyFont="1" applyFill="1" applyBorder="1" applyAlignment="1" applyProtection="1">
      <alignment horizontal="left"/>
    </xf>
    <xf numFmtId="0" fontId="13" fillId="24" borderId="0" xfId="14" applyFont="1" applyFill="1" applyBorder="1" applyProtection="1"/>
    <xf numFmtId="0" fontId="1" fillId="24" borderId="0" xfId="14" applyFont="1" applyFill="1" applyBorder="1" applyProtection="1"/>
    <xf numFmtId="0" fontId="7" fillId="24" borderId="0" xfId="14" applyFont="1" applyFill="1" applyBorder="1" applyProtection="1"/>
    <xf numFmtId="168" fontId="7" fillId="25" borderId="0" xfId="14" applyNumberFormat="1" applyFont="1" applyFill="1" applyBorder="1" applyProtection="1">
      <protection locked="0"/>
    </xf>
    <xf numFmtId="0" fontId="1" fillId="23" borderId="9" xfId="0" applyFont="1" applyFill="1" applyBorder="1" applyAlignment="1" applyProtection="1">
      <alignment vertical="center" wrapText="1"/>
    </xf>
    <xf numFmtId="0" fontId="1" fillId="23" borderId="11" xfId="0" applyFont="1" applyFill="1" applyBorder="1" applyAlignment="1" applyProtection="1">
      <alignment vertical="center" wrapText="1"/>
    </xf>
    <xf numFmtId="0" fontId="1" fillId="23" borderId="12" xfId="0" applyFont="1" applyFill="1" applyBorder="1" applyAlignment="1" applyProtection="1">
      <alignment vertical="center" wrapText="1"/>
    </xf>
    <xf numFmtId="0" fontId="1" fillId="23" borderId="8" xfId="0" applyFont="1" applyFill="1" applyBorder="1" applyAlignment="1" applyProtection="1">
      <alignment vertical="center" wrapText="1"/>
    </xf>
    <xf numFmtId="0" fontId="1" fillId="23" borderId="0" xfId="0" applyFont="1" applyFill="1" applyBorder="1" applyAlignment="1" applyProtection="1">
      <alignment vertical="center" wrapText="1"/>
    </xf>
    <xf numFmtId="0" fontId="1" fillId="23" borderId="13" xfId="0" applyFont="1" applyFill="1" applyBorder="1" applyAlignment="1" applyProtection="1">
      <alignment vertical="center" wrapText="1"/>
    </xf>
    <xf numFmtId="0" fontId="1" fillId="23" borderId="10" xfId="0" applyFont="1" applyFill="1" applyBorder="1" applyAlignment="1" applyProtection="1">
      <alignment vertical="center" wrapText="1"/>
    </xf>
    <xf numFmtId="0" fontId="1" fillId="23" borderId="1" xfId="0" applyFont="1" applyFill="1" applyBorder="1" applyAlignment="1" applyProtection="1">
      <alignment vertical="center" wrapText="1"/>
    </xf>
    <xf numFmtId="0" fontId="1" fillId="23" borderId="52" xfId="0" applyFont="1" applyFill="1" applyBorder="1" applyAlignment="1" applyProtection="1">
      <alignment vertical="center" wrapText="1"/>
    </xf>
    <xf numFmtId="0" fontId="13" fillId="12" borderId="49" xfId="14" applyFont="1" applyFill="1" applyBorder="1" applyAlignment="1" applyProtection="1">
      <alignment horizontal="center"/>
    </xf>
    <xf numFmtId="0" fontId="13" fillId="12" borderId="49" xfId="14" applyFont="1" applyFill="1" applyBorder="1" applyAlignment="1" applyProtection="1">
      <alignment horizontal="center" vertical="top"/>
    </xf>
    <xf numFmtId="42" fontId="1" fillId="4" borderId="55" xfId="14" applyNumberFormat="1" applyFont="1" applyFill="1" applyBorder="1" applyAlignment="1" applyProtection="1">
      <alignment horizontal="right" wrapText="1"/>
      <protection locked="0"/>
    </xf>
    <xf numFmtId="42" fontId="1" fillId="4" borderId="55" xfId="15" applyNumberFormat="1" applyFont="1" applyFill="1" applyBorder="1" applyAlignment="1" applyProtection="1">
      <alignment horizontal="right" wrapText="1"/>
      <protection locked="0"/>
    </xf>
    <xf numFmtId="42" fontId="1" fillId="4" borderId="55" xfId="0" applyNumberFormat="1" applyFont="1" applyFill="1" applyBorder="1" applyAlignment="1" applyProtection="1">
      <alignment horizontal="right" wrapText="1"/>
      <protection locked="0"/>
    </xf>
    <xf numFmtId="42" fontId="1" fillId="4" borderId="48" xfId="14" applyNumberFormat="1" applyFont="1" applyFill="1" applyBorder="1" applyAlignment="1" applyProtection="1">
      <alignment horizontal="right" wrapText="1"/>
      <protection locked="0"/>
    </xf>
    <xf numFmtId="42" fontId="1" fillId="4" borderId="56" xfId="14" applyNumberFormat="1" applyFont="1" applyFill="1" applyBorder="1" applyAlignment="1" applyProtection="1">
      <alignment horizontal="right" wrapText="1"/>
      <protection locked="0"/>
    </xf>
    <xf numFmtId="42" fontId="7" fillId="0" borderId="0" xfId="14" applyNumberFormat="1" applyFont="1" applyFill="1" applyBorder="1" applyAlignment="1" applyProtection="1">
      <alignment vertical="top" wrapText="1"/>
    </xf>
    <xf numFmtId="42" fontId="13" fillId="3" borderId="0" xfId="14" applyNumberFormat="1" applyFont="1" applyFill="1" applyBorder="1" applyAlignment="1" applyProtection="1">
      <alignment vertical="top" wrapText="1"/>
    </xf>
    <xf numFmtId="0" fontId="20" fillId="12" borderId="57" xfId="14" applyFont="1" applyFill="1" applyBorder="1" applyAlignment="1" applyProtection="1">
      <alignment horizontal="center" vertical="top"/>
    </xf>
    <xf numFmtId="42" fontId="1" fillId="4" borderId="34" xfId="14" applyNumberFormat="1" applyFont="1" applyFill="1" applyBorder="1" applyAlignment="1" applyProtection="1">
      <alignment horizontal="right" wrapText="1"/>
      <protection locked="0"/>
    </xf>
    <xf numFmtId="0" fontId="13" fillId="12" borderId="13" xfId="23" applyFont="1" applyFill="1" applyBorder="1" applyAlignment="1" applyProtection="1">
      <alignment horizontal="center"/>
    </xf>
    <xf numFmtId="0" fontId="13" fillId="12" borderId="13" xfId="23" applyFont="1" applyFill="1" applyBorder="1" applyAlignment="1" applyProtection="1">
      <alignment horizontal="center" vertical="top"/>
    </xf>
    <xf numFmtId="0" fontId="20" fillId="12" borderId="52" xfId="23" applyFont="1" applyFill="1" applyBorder="1" applyAlignment="1" applyProtection="1">
      <alignment horizontal="center"/>
    </xf>
    <xf numFmtId="42" fontId="1" fillId="4" borderId="58" xfId="14" applyNumberFormat="1" applyFont="1" applyFill="1" applyBorder="1" applyAlignment="1" applyProtection="1">
      <alignment horizontal="right" wrapText="1"/>
      <protection locked="0"/>
    </xf>
    <xf numFmtId="0" fontId="13" fillId="12" borderId="53" xfId="14" applyFont="1" applyFill="1" applyBorder="1" applyAlignment="1" applyProtection="1">
      <alignment horizontal="center"/>
    </xf>
    <xf numFmtId="0" fontId="13" fillId="12" borderId="11" xfId="23" applyFont="1" applyFill="1" applyBorder="1" applyAlignment="1" applyProtection="1">
      <alignment horizontal="center"/>
    </xf>
    <xf numFmtId="0" fontId="13" fillId="12" borderId="37" xfId="23" applyFont="1" applyFill="1" applyBorder="1" applyAlignment="1" applyProtection="1">
      <alignment horizontal="center"/>
    </xf>
    <xf numFmtId="0" fontId="7" fillId="3" borderId="0" xfId="14" applyFont="1" applyFill="1" applyAlignment="1" applyProtection="1">
      <alignment wrapText="1"/>
    </xf>
    <xf numFmtId="0" fontId="13" fillId="12" borderId="28" xfId="14" applyFont="1" applyFill="1" applyBorder="1" applyAlignment="1" applyProtection="1"/>
    <xf numFmtId="0" fontId="13" fillId="12" borderId="41" xfId="14" applyFont="1" applyFill="1" applyBorder="1" applyAlignment="1" applyProtection="1"/>
    <xf numFmtId="0" fontId="13" fillId="24" borderId="0" xfId="14" applyFont="1" applyFill="1" applyBorder="1" applyAlignment="1" applyProtection="1"/>
    <xf numFmtId="0" fontId="13" fillId="24" borderId="8" xfId="14" applyFont="1" applyFill="1" applyBorder="1" applyAlignment="1" applyProtection="1"/>
    <xf numFmtId="0" fontId="7" fillId="24" borderId="8" xfId="14" applyFont="1" applyFill="1" applyBorder="1" applyProtection="1"/>
    <xf numFmtId="0" fontId="13" fillId="3" borderId="0" xfId="14" applyFont="1" applyFill="1" applyAlignment="1" applyProtection="1">
      <alignment vertical="top" wrapText="1"/>
    </xf>
    <xf numFmtId="0" fontId="15" fillId="0" borderId="0" xfId="0" applyFont="1" applyAlignment="1" applyProtection="1">
      <alignment horizontal="left"/>
    </xf>
    <xf numFmtId="0" fontId="15" fillId="0" borderId="0" xfId="0" applyFont="1" applyAlignment="1" applyProtection="1">
      <alignment horizontal="left" vertical="top"/>
    </xf>
    <xf numFmtId="49" fontId="1" fillId="26" borderId="3" xfId="0" applyNumberFormat="1" applyFont="1" applyFill="1" applyBorder="1" applyAlignment="1" applyProtection="1">
      <alignment wrapText="1"/>
      <protection locked="0"/>
    </xf>
    <xf numFmtId="0" fontId="13" fillId="24" borderId="0" xfId="14" applyFont="1" applyFill="1" applyBorder="1" applyAlignment="1" applyProtection="1">
      <alignment horizontal="center" vertical="top" wrapText="1"/>
    </xf>
    <xf numFmtId="169" fontId="7" fillId="24" borderId="0" xfId="14" applyNumberFormat="1" applyFont="1" applyFill="1" applyBorder="1" applyAlignment="1" applyProtection="1">
      <alignment horizontal="center"/>
      <protection locked="0"/>
    </xf>
    <xf numFmtId="0" fontId="1" fillId="24" borderId="0" xfId="0" applyFont="1" applyFill="1" applyBorder="1" applyAlignment="1" applyProtection="1">
      <alignment vertical="top" wrapText="1"/>
      <protection locked="0"/>
    </xf>
    <xf numFmtId="0" fontId="6" fillId="19" borderId="0" xfId="0" applyFont="1" applyFill="1" applyBorder="1" applyProtection="1"/>
    <xf numFmtId="9" fontId="56" fillId="19" borderId="0" xfId="0" applyNumberFormat="1" applyFont="1" applyFill="1" applyBorder="1" applyProtection="1"/>
    <xf numFmtId="10" fontId="6" fillId="19" borderId="0" xfId="64" applyNumberFormat="1" applyFont="1" applyFill="1" applyBorder="1" applyAlignment="1" applyProtection="1">
      <alignment horizontal="center"/>
    </xf>
    <xf numFmtId="0" fontId="6" fillId="0" borderId="0" xfId="0" applyFont="1" applyAlignment="1" applyProtection="1">
      <alignment horizontal="right" wrapText="1"/>
    </xf>
    <xf numFmtId="0" fontId="6" fillId="24" borderId="0" xfId="0" applyFont="1" applyFill="1" applyBorder="1" applyProtection="1"/>
    <xf numFmtId="9" fontId="56" fillId="24" borderId="0" xfId="0" applyNumberFormat="1" applyFont="1" applyFill="1" applyBorder="1" applyProtection="1"/>
    <xf numFmtId="10" fontId="6" fillId="24" borderId="0" xfId="64" applyNumberFormat="1" applyFont="1" applyFill="1" applyBorder="1" applyAlignment="1" applyProtection="1">
      <alignment horizontal="center"/>
    </xf>
    <xf numFmtId="0" fontId="6" fillId="0" borderId="11" xfId="0" applyFont="1" applyFill="1" applyBorder="1" applyProtection="1"/>
    <xf numFmtId="0" fontId="6" fillId="19" borderId="1" xfId="0" applyFont="1" applyFill="1" applyBorder="1" applyProtection="1"/>
    <xf numFmtId="42" fontId="75" fillId="0" borderId="0" xfId="2" applyNumberFormat="1" applyFont="1" applyBorder="1" applyProtection="1"/>
    <xf numFmtId="0" fontId="6" fillId="19" borderId="59" xfId="0" applyFont="1" applyFill="1" applyBorder="1" applyAlignment="1" applyProtection="1">
      <alignment vertical="center" wrapText="1"/>
    </xf>
    <xf numFmtId="168" fontId="6" fillId="19" borderId="60" xfId="2"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xf>
    <xf numFmtId="10" fontId="6" fillId="0" borderId="62" xfId="64" applyNumberFormat="1" applyFont="1" applyFill="1" applyBorder="1" applyAlignment="1" applyProtection="1">
      <alignment horizontal="center" vertical="center"/>
    </xf>
    <xf numFmtId="0" fontId="6" fillId="19" borderId="61" xfId="0" applyFont="1" applyFill="1" applyBorder="1" applyAlignment="1" applyProtection="1">
      <alignment vertical="center"/>
    </xf>
    <xf numFmtId="10" fontId="6" fillId="19" borderId="62" xfId="64" applyNumberFormat="1" applyFont="1" applyFill="1" applyBorder="1" applyAlignment="1" applyProtection="1">
      <alignment horizontal="center" vertical="center"/>
    </xf>
    <xf numFmtId="0" fontId="6" fillId="0" borderId="61" xfId="0" applyFont="1" applyFill="1" applyBorder="1" applyAlignment="1" applyProtection="1">
      <alignment vertical="center" wrapText="1"/>
    </xf>
    <xf numFmtId="0" fontId="6" fillId="19" borderId="59" xfId="0" applyFont="1" applyFill="1" applyBorder="1" applyAlignment="1" applyProtection="1">
      <alignment horizontal="left" vertical="center" wrapText="1"/>
    </xf>
    <xf numFmtId="2" fontId="6" fillId="19" borderId="60" xfId="64" applyNumberFormat="1" applyFont="1" applyFill="1" applyBorder="1" applyAlignment="1" applyProtection="1">
      <alignment horizontal="center" vertical="center"/>
    </xf>
    <xf numFmtId="0" fontId="6" fillId="0" borderId="63" xfId="0" applyFont="1" applyFill="1" applyBorder="1" applyAlignment="1" applyProtection="1">
      <alignment horizontal="left" vertical="center" wrapText="1"/>
    </xf>
    <xf numFmtId="0" fontId="6" fillId="19" borderId="59" xfId="0" applyFont="1" applyFill="1" applyBorder="1" applyAlignment="1" applyProtection="1">
      <alignment horizontal="left" vertical="center"/>
    </xf>
    <xf numFmtId="164" fontId="6" fillId="19" borderId="60" xfId="64" applyNumberFormat="1" applyFont="1" applyFill="1" applyBorder="1" applyAlignment="1" applyProtection="1">
      <alignment horizontal="center" vertical="center" wrapText="1"/>
    </xf>
    <xf numFmtId="0" fontId="6" fillId="0" borderId="64" xfId="0" applyFont="1" applyFill="1" applyBorder="1" applyProtection="1"/>
    <xf numFmtId="10" fontId="6" fillId="0" borderId="60" xfId="64" applyNumberFormat="1" applyFont="1" applyFill="1" applyBorder="1" applyAlignment="1" applyProtection="1">
      <alignment horizontal="center"/>
    </xf>
    <xf numFmtId="0" fontId="6" fillId="19" borderId="59" xfId="0" applyFont="1" applyFill="1" applyBorder="1" applyProtection="1"/>
    <xf numFmtId="10" fontId="6" fillId="19" borderId="60" xfId="64" applyNumberFormat="1" applyFont="1" applyFill="1" applyBorder="1" applyAlignment="1" applyProtection="1">
      <alignment horizontal="center"/>
    </xf>
    <xf numFmtId="164" fontId="6" fillId="0" borderId="16" xfId="64" applyNumberFormat="1" applyFont="1" applyFill="1" applyBorder="1" applyAlignment="1" applyProtection="1">
      <alignment horizontal="center" vertical="center"/>
    </xf>
    <xf numFmtId="9" fontId="6" fillId="0" borderId="27" xfId="0" applyNumberFormat="1" applyFont="1" applyFill="1" applyBorder="1" applyAlignment="1" applyProtection="1">
      <alignment horizontal="center"/>
    </xf>
    <xf numFmtId="9" fontId="6" fillId="19" borderId="27" xfId="0" applyNumberFormat="1" applyFont="1" applyFill="1" applyBorder="1" applyAlignment="1" applyProtection="1">
      <alignment horizontal="center"/>
    </xf>
    <xf numFmtId="10" fontId="6" fillId="24" borderId="27" xfId="0" applyNumberFormat="1" applyFont="1" applyFill="1" applyBorder="1" applyAlignment="1" applyProtection="1">
      <alignment horizontal="center"/>
    </xf>
    <xf numFmtId="10" fontId="6" fillId="24" borderId="65" xfId="64" applyNumberFormat="1" applyFont="1" applyFill="1" applyBorder="1" applyAlignment="1" applyProtection="1">
      <alignment horizontal="center"/>
    </xf>
    <xf numFmtId="10" fontId="6" fillId="19" borderId="29" xfId="0" applyNumberFormat="1" applyFont="1" applyFill="1" applyBorder="1" applyAlignment="1" applyProtection="1">
      <alignment horizontal="center"/>
    </xf>
    <xf numFmtId="0" fontId="6" fillId="0" borderId="59" xfId="0" applyFont="1" applyFill="1" applyBorder="1" applyProtection="1"/>
    <xf numFmtId="0" fontId="6" fillId="19" borderId="66" xfId="0" applyFont="1" applyFill="1" applyBorder="1" applyProtection="1"/>
    <xf numFmtId="10" fontId="6" fillId="0" borderId="65" xfId="64" applyNumberFormat="1" applyFont="1" applyFill="1" applyBorder="1" applyAlignment="1" applyProtection="1">
      <alignment horizontal="center"/>
    </xf>
    <xf numFmtId="168" fontId="6" fillId="19" borderId="60" xfId="0" applyNumberFormat="1" applyFont="1" applyFill="1" applyBorder="1" applyAlignment="1" applyProtection="1">
      <alignment horizontal="center"/>
    </xf>
    <xf numFmtId="168" fontId="6" fillId="19" borderId="65" xfId="0" applyNumberFormat="1" applyFont="1" applyFill="1" applyBorder="1" applyAlignment="1" applyProtection="1">
      <alignment horizontal="center"/>
    </xf>
    <xf numFmtId="0" fontId="6" fillId="19" borderId="59" xfId="0" applyFont="1" applyFill="1" applyBorder="1" applyAlignment="1" applyProtection="1">
      <alignment horizontal="left" vertical="top"/>
    </xf>
    <xf numFmtId="0" fontId="6" fillId="19" borderId="60" xfId="0" applyFont="1" applyFill="1" applyBorder="1" applyAlignment="1" applyProtection="1">
      <alignment horizontal="center"/>
    </xf>
    <xf numFmtId="0" fontId="6" fillId="0" borderId="66" xfId="0" applyFont="1" applyFill="1" applyBorder="1" applyProtection="1"/>
    <xf numFmtId="10" fontId="6" fillId="19" borderId="67" xfId="64" applyNumberFormat="1" applyFont="1" applyFill="1" applyBorder="1" applyAlignment="1" applyProtection="1">
      <alignment horizontal="center"/>
    </xf>
    <xf numFmtId="0" fontId="6" fillId="19" borderId="68" xfId="0" applyFont="1" applyFill="1" applyBorder="1" applyProtection="1"/>
    <xf numFmtId="10" fontId="6" fillId="19" borderId="67" xfId="0" applyNumberFormat="1" applyFont="1" applyFill="1" applyBorder="1" applyAlignment="1" applyProtection="1">
      <alignment horizontal="center"/>
    </xf>
    <xf numFmtId="0" fontId="6" fillId="0" borderId="64" xfId="0" applyFont="1" applyFill="1" applyBorder="1" applyAlignment="1" applyProtection="1">
      <alignment vertical="center" wrapText="1"/>
    </xf>
    <xf numFmtId="164" fontId="88" fillId="0" borderId="9" xfId="64" applyNumberFormat="1" applyFont="1" applyFill="1" applyBorder="1" applyAlignment="1" applyProtection="1">
      <alignment horizontal="center" vertical="center"/>
    </xf>
    <xf numFmtId="168" fontId="0" fillId="0" borderId="62" xfId="0" applyNumberFormat="1" applyFill="1" applyBorder="1" applyAlignment="1" applyProtection="1">
      <alignment horizontal="center" vertical="center"/>
    </xf>
    <xf numFmtId="9" fontId="6" fillId="19" borderId="29" xfId="0" applyNumberFormat="1" applyFont="1" applyFill="1" applyBorder="1" applyAlignment="1" applyProtection="1">
      <alignment horizontal="center"/>
    </xf>
    <xf numFmtId="49" fontId="123" fillId="11" borderId="69" xfId="0" applyNumberFormat="1" applyFont="1" applyFill="1" applyBorder="1" applyAlignment="1" applyProtection="1">
      <alignment horizontal="left"/>
    </xf>
    <xf numFmtId="0" fontId="116" fillId="11" borderId="70" xfId="0" applyFont="1" applyFill="1" applyBorder="1" applyProtection="1"/>
    <xf numFmtId="0" fontId="116" fillId="11" borderId="71" xfId="0" applyFont="1" applyFill="1" applyBorder="1" applyProtection="1"/>
    <xf numFmtId="0" fontId="23" fillId="12" borderId="66" xfId="0" applyFont="1" applyFill="1" applyBorder="1" applyProtection="1"/>
    <xf numFmtId="0" fontId="23" fillId="12" borderId="65" xfId="0" applyFont="1" applyFill="1" applyBorder="1" applyAlignment="1" applyProtection="1">
      <alignment horizontal="center"/>
    </xf>
    <xf numFmtId="0" fontId="117" fillId="11" borderId="69" xfId="0" applyFont="1" applyFill="1" applyBorder="1" applyProtection="1"/>
    <xf numFmtId="0" fontId="0" fillId="11" borderId="70" xfId="0" applyFill="1" applyBorder="1" applyProtection="1"/>
    <xf numFmtId="0" fontId="0" fillId="11" borderId="71" xfId="0" applyFill="1" applyBorder="1" applyProtection="1"/>
    <xf numFmtId="0" fontId="6" fillId="0" borderId="72" xfId="0" applyFont="1" applyFill="1" applyBorder="1" applyProtection="1"/>
    <xf numFmtId="0" fontId="6" fillId="11" borderId="10" xfId="0" applyFont="1" applyFill="1" applyBorder="1" applyProtection="1"/>
    <xf numFmtId="0" fontId="6" fillId="11" borderId="1" xfId="0" applyFont="1" applyFill="1" applyBorder="1" applyProtection="1"/>
    <xf numFmtId="0" fontId="6" fillId="11" borderId="52" xfId="0" applyFont="1" applyFill="1" applyBorder="1" applyProtection="1"/>
    <xf numFmtId="10" fontId="6" fillId="11" borderId="29" xfId="64" applyNumberFormat="1" applyFont="1" applyFill="1" applyBorder="1" applyAlignment="1" applyProtection="1">
      <alignment horizontal="center"/>
    </xf>
    <xf numFmtId="0" fontId="0" fillId="11" borderId="69" xfId="0" applyFill="1" applyBorder="1" applyProtection="1"/>
    <xf numFmtId="0" fontId="4" fillId="11" borderId="71" xfId="0" applyFont="1" applyFill="1" applyBorder="1" applyProtection="1"/>
    <xf numFmtId="0" fontId="23" fillId="12" borderId="59" xfId="0" applyFont="1" applyFill="1" applyBorder="1" applyProtection="1"/>
    <xf numFmtId="0" fontId="23" fillId="12" borderId="60" xfId="0" applyFont="1" applyFill="1" applyBorder="1" applyAlignment="1" applyProtection="1">
      <alignment horizontal="center"/>
    </xf>
    <xf numFmtId="0" fontId="6" fillId="0" borderId="60" xfId="0" applyFont="1" applyFill="1" applyBorder="1" applyAlignment="1" applyProtection="1">
      <alignment horizontal="center"/>
    </xf>
    <xf numFmtId="0" fontId="6" fillId="19" borderId="59" xfId="0" applyFont="1" applyFill="1" applyBorder="1" applyAlignment="1" applyProtection="1">
      <alignment horizontal="left"/>
    </xf>
    <xf numFmtId="44" fontId="6" fillId="19" borderId="60" xfId="2" applyFont="1" applyFill="1" applyBorder="1" applyAlignment="1" applyProtection="1">
      <alignment horizontal="center"/>
    </xf>
    <xf numFmtId="0" fontId="6" fillId="0" borderId="59" xfId="0" applyFont="1" applyFill="1" applyBorder="1" applyAlignment="1" applyProtection="1">
      <alignment horizontal="left"/>
    </xf>
    <xf numFmtId="44" fontId="6" fillId="0" borderId="60" xfId="2" applyFont="1" applyFill="1" applyBorder="1" applyAlignment="1" applyProtection="1">
      <alignment horizontal="center"/>
    </xf>
    <xf numFmtId="0" fontId="95" fillId="19" borderId="59" xfId="0" applyFont="1" applyFill="1" applyBorder="1" applyProtection="1"/>
    <xf numFmtId="0" fontId="6" fillId="11" borderId="59" xfId="0" applyFont="1" applyFill="1" applyBorder="1" applyProtection="1"/>
    <xf numFmtId="0" fontId="6" fillId="11" borderId="60" xfId="0" applyFont="1" applyFill="1" applyBorder="1" applyProtection="1"/>
    <xf numFmtId="168" fontId="6" fillId="19" borderId="60" xfId="2" applyNumberFormat="1" applyFont="1" applyFill="1" applyBorder="1" applyAlignment="1" applyProtection="1">
      <alignment horizontal="center"/>
    </xf>
    <xf numFmtId="168" fontId="6" fillId="0" borderId="60" xfId="2" applyNumberFormat="1" applyFont="1" applyFill="1" applyBorder="1" applyAlignment="1" applyProtection="1">
      <alignment horizontal="center"/>
    </xf>
    <xf numFmtId="44" fontId="6" fillId="11" borderId="60" xfId="2" applyFont="1" applyFill="1" applyBorder="1" applyAlignment="1" applyProtection="1">
      <alignment horizontal="right"/>
    </xf>
    <xf numFmtId="44" fontId="6" fillId="11" borderId="60" xfId="2" applyFont="1" applyFill="1" applyBorder="1" applyProtection="1"/>
    <xf numFmtId="37" fontId="6" fillId="19" borderId="60" xfId="2" applyNumberFormat="1" applyFont="1" applyFill="1" applyBorder="1" applyAlignment="1" applyProtection="1">
      <alignment horizontal="center"/>
    </xf>
    <xf numFmtId="37" fontId="6" fillId="0" borderId="60" xfId="2" applyNumberFormat="1" applyFont="1" applyFill="1" applyBorder="1" applyAlignment="1" applyProtection="1">
      <alignment horizontal="center"/>
    </xf>
    <xf numFmtId="0" fontId="6" fillId="11" borderId="59" xfId="0" applyFont="1" applyFill="1" applyBorder="1" applyAlignment="1" applyProtection="1">
      <alignment horizontal="left"/>
    </xf>
    <xf numFmtId="0" fontId="6" fillId="0" borderId="73" xfId="0" applyFont="1" applyBorder="1" applyProtection="1"/>
    <xf numFmtId="0" fontId="6" fillId="0" borderId="73" xfId="0" applyFont="1" applyFill="1" applyBorder="1" applyProtection="1"/>
    <xf numFmtId="10" fontId="75" fillId="0" borderId="27" xfId="0" applyNumberFormat="1" applyFont="1" applyBorder="1" applyProtection="1"/>
    <xf numFmtId="0" fontId="75" fillId="0" borderId="27" xfId="0" applyFont="1" applyBorder="1" applyProtection="1"/>
    <xf numFmtId="0" fontId="0" fillId="0" borderId="27" xfId="0" applyBorder="1" applyProtection="1"/>
    <xf numFmtId="44" fontId="97" fillId="0" borderId="27" xfId="0" applyNumberFormat="1" applyFont="1" applyBorder="1" applyProtection="1"/>
    <xf numFmtId="0" fontId="75" fillId="0" borderId="27" xfId="0" applyFont="1" applyFill="1" applyBorder="1" applyProtection="1"/>
    <xf numFmtId="10" fontId="98" fillId="0" borderId="27" xfId="0" applyNumberFormat="1" applyFont="1" applyBorder="1" applyProtection="1"/>
    <xf numFmtId="10" fontId="109" fillId="24" borderId="0" xfId="64" applyNumberFormat="1" applyFont="1" applyFill="1" applyBorder="1" applyAlignment="1" applyProtection="1">
      <alignment horizontal="left" vertical="center"/>
    </xf>
    <xf numFmtId="0" fontId="109" fillId="24" borderId="0" xfId="0" applyFont="1" applyFill="1" applyBorder="1" applyProtection="1"/>
    <xf numFmtId="168" fontId="6" fillId="24" borderId="0" xfId="0" applyNumberFormat="1" applyFont="1" applyFill="1" applyBorder="1" applyAlignment="1" applyProtection="1">
      <alignment horizontal="center"/>
    </xf>
    <xf numFmtId="10" fontId="109" fillId="24" borderId="0" xfId="64" applyNumberFormat="1" applyFont="1" applyFill="1" applyBorder="1" applyAlignment="1" applyProtection="1">
      <alignment horizontal="left" vertical="top" wrapText="1"/>
    </xf>
    <xf numFmtId="0" fontId="6" fillId="0" borderId="74" xfId="0" applyFont="1" applyBorder="1" applyAlignment="1" applyProtection="1">
      <alignment horizontal="left"/>
    </xf>
    <xf numFmtId="0" fontId="6" fillId="0" borderId="75" xfId="0" applyFont="1" applyBorder="1" applyProtection="1"/>
    <xf numFmtId="10" fontId="6" fillId="0" borderId="76" xfId="0" applyNumberFormat="1" applyFont="1" applyBorder="1" applyAlignment="1" applyProtection="1">
      <alignment horizontal="center"/>
    </xf>
    <xf numFmtId="10" fontId="6" fillId="0" borderId="77" xfId="0" applyNumberFormat="1" applyFont="1" applyFill="1" applyBorder="1" applyAlignment="1" applyProtection="1">
      <alignment horizontal="center"/>
    </xf>
    <xf numFmtId="10" fontId="4" fillId="14" borderId="27" xfId="0" applyNumberFormat="1" applyFont="1" applyFill="1" applyBorder="1" applyProtection="1"/>
    <xf numFmtId="0" fontId="1" fillId="0" borderId="0" xfId="14" applyFont="1" applyFill="1" applyBorder="1" applyAlignment="1" applyProtection="1">
      <alignment horizontal="right" vertical="top"/>
    </xf>
    <xf numFmtId="10" fontId="109" fillId="24" borderId="27" xfId="64" applyNumberFormat="1" applyFont="1" applyFill="1" applyBorder="1" applyAlignment="1" applyProtection="1">
      <alignment horizontal="left" vertical="center"/>
    </xf>
    <xf numFmtId="0" fontId="100" fillId="0" borderId="0" xfId="0" applyFont="1" applyProtection="1"/>
    <xf numFmtId="10" fontId="124" fillId="24" borderId="0" xfId="64" applyNumberFormat="1" applyFont="1" applyFill="1" applyBorder="1" applyAlignment="1" applyProtection="1">
      <alignment horizontal="left" vertical="center"/>
    </xf>
    <xf numFmtId="44" fontId="98" fillId="0" borderId="27" xfId="0" applyNumberFormat="1" applyFont="1" applyBorder="1" applyProtection="1"/>
    <xf numFmtId="0" fontId="98" fillId="0" borderId="27" xfId="0" applyFont="1" applyBorder="1" applyProtection="1"/>
    <xf numFmtId="0" fontId="6" fillId="24" borderId="64" xfId="0" applyFont="1" applyFill="1" applyBorder="1" applyProtection="1"/>
    <xf numFmtId="0" fontId="6" fillId="24" borderId="41" xfId="0" applyFont="1" applyFill="1" applyBorder="1" applyProtection="1"/>
    <xf numFmtId="10" fontId="6" fillId="24" borderId="60" xfId="0" applyNumberFormat="1" applyFont="1" applyFill="1" applyBorder="1" applyAlignment="1" applyProtection="1">
      <alignment horizontal="center"/>
    </xf>
    <xf numFmtId="0" fontId="6" fillId="27" borderId="63" xfId="0" applyFont="1" applyFill="1" applyBorder="1" applyAlignment="1" applyProtection="1">
      <alignment vertical="center"/>
    </xf>
    <xf numFmtId="10" fontId="6" fillId="27" borderId="27" xfId="0" applyNumberFormat="1" applyFont="1" applyFill="1" applyBorder="1" applyAlignment="1" applyProtection="1">
      <alignment horizontal="center" vertical="center"/>
    </xf>
    <xf numFmtId="0" fontId="6" fillId="27" borderId="64" xfId="0" applyFont="1" applyFill="1" applyBorder="1" applyProtection="1"/>
    <xf numFmtId="0" fontId="6" fillId="27" borderId="11" xfId="0" applyFont="1" applyFill="1" applyBorder="1" applyProtection="1"/>
    <xf numFmtId="0" fontId="0" fillId="27" borderId="11" xfId="0" applyFill="1" applyBorder="1" applyProtection="1"/>
    <xf numFmtId="10" fontId="6" fillId="27" borderId="16" xfId="0" applyNumberFormat="1" applyFont="1" applyFill="1" applyBorder="1" applyAlignment="1" applyProtection="1">
      <alignment horizontal="center"/>
    </xf>
    <xf numFmtId="10" fontId="6" fillId="27" borderId="62" xfId="0" applyNumberFormat="1" applyFont="1" applyFill="1" applyBorder="1" applyAlignment="1" applyProtection="1">
      <alignment horizontal="center"/>
    </xf>
    <xf numFmtId="0" fontId="6" fillId="27" borderId="59" xfId="0" applyFont="1" applyFill="1" applyBorder="1" applyAlignment="1" applyProtection="1">
      <alignment vertical="top"/>
    </xf>
    <xf numFmtId="168" fontId="6" fillId="27" borderId="27" xfId="2" applyNumberFormat="1" applyFont="1" applyFill="1" applyBorder="1" applyAlignment="1" applyProtection="1">
      <alignment horizontal="center" vertical="top" wrapText="1"/>
    </xf>
    <xf numFmtId="168" fontId="6" fillId="27" borderId="27" xfId="2" applyNumberFormat="1" applyFont="1" applyFill="1" applyBorder="1" applyAlignment="1" applyProtection="1">
      <alignment horizontal="center" vertical="top"/>
    </xf>
    <xf numFmtId="0" fontId="6" fillId="27" borderId="59" xfId="0" applyFont="1" applyFill="1" applyBorder="1" applyProtection="1"/>
    <xf numFmtId="0" fontId="0" fillId="27" borderId="41" xfId="0" applyFill="1" applyBorder="1" applyProtection="1"/>
    <xf numFmtId="0" fontId="0" fillId="27" borderId="28" xfId="0" applyFill="1" applyBorder="1" applyProtection="1"/>
    <xf numFmtId="168" fontId="0" fillId="27" borderId="60" xfId="0" applyNumberFormat="1" applyFill="1" applyBorder="1" applyAlignment="1" applyProtection="1">
      <alignment horizontal="center"/>
    </xf>
    <xf numFmtId="0" fontId="0" fillId="27" borderId="1" xfId="0" applyFill="1" applyBorder="1" applyProtection="1"/>
    <xf numFmtId="10" fontId="6" fillId="27" borderId="60" xfId="0" applyNumberFormat="1" applyFont="1" applyFill="1" applyBorder="1" applyAlignment="1" applyProtection="1">
      <alignment horizontal="center" vertical="center"/>
    </xf>
    <xf numFmtId="0" fontId="6" fillId="27" borderId="68" xfId="0" applyFont="1" applyFill="1" applyBorder="1" applyProtection="1"/>
    <xf numFmtId="0" fontId="0" fillId="27" borderId="10" xfId="0" applyFill="1" applyBorder="1" applyProtection="1"/>
    <xf numFmtId="168" fontId="0" fillId="27" borderId="67" xfId="0" applyNumberFormat="1" applyFill="1" applyBorder="1" applyAlignment="1" applyProtection="1">
      <alignment horizontal="center"/>
    </xf>
    <xf numFmtId="9" fontId="6" fillId="27" borderId="59" xfId="0" applyNumberFormat="1" applyFont="1" applyFill="1" applyBorder="1" applyAlignment="1" applyProtection="1">
      <alignment horizontal="left"/>
    </xf>
    <xf numFmtId="0" fontId="6" fillId="27" borderId="41" xfId="0" applyFont="1" applyFill="1" applyBorder="1" applyProtection="1"/>
    <xf numFmtId="2" fontId="6" fillId="27" borderId="60" xfId="0" applyNumberFormat="1" applyFont="1" applyFill="1" applyBorder="1" applyAlignment="1" applyProtection="1">
      <alignment horizontal="center"/>
    </xf>
    <xf numFmtId="9" fontId="0" fillId="27" borderId="10" xfId="0" applyNumberFormat="1" applyFill="1" applyBorder="1" applyAlignment="1" applyProtection="1">
      <alignment horizontal="left"/>
    </xf>
    <xf numFmtId="168" fontId="6" fillId="27" borderId="67" xfId="0" applyNumberFormat="1" applyFont="1" applyFill="1" applyBorder="1" applyAlignment="1" applyProtection="1">
      <alignment horizontal="center"/>
    </xf>
    <xf numFmtId="9" fontId="6" fillId="24" borderId="78" xfId="0" applyNumberFormat="1" applyFont="1" applyFill="1" applyBorder="1" applyAlignment="1" applyProtection="1">
      <alignment horizontal="left" wrapText="1"/>
    </xf>
    <xf numFmtId="168" fontId="6" fillId="24" borderId="79" xfId="2" applyNumberFormat="1" applyFont="1" applyFill="1" applyBorder="1" applyAlignment="1" applyProtection="1">
      <alignment horizontal="center" vertical="center" wrapText="1"/>
    </xf>
    <xf numFmtId="168" fontId="6" fillId="24" borderId="79" xfId="2" applyNumberFormat="1" applyFont="1" applyFill="1" applyBorder="1" applyAlignment="1" applyProtection="1">
      <alignment horizontal="center" vertical="center"/>
    </xf>
    <xf numFmtId="168" fontId="6" fillId="24" borderId="80" xfId="2" applyNumberFormat="1" applyFont="1" applyFill="1" applyBorder="1" applyAlignment="1" applyProtection="1">
      <alignment horizontal="center" vertical="center"/>
    </xf>
    <xf numFmtId="0" fontId="6" fillId="24" borderId="66" xfId="0" applyFont="1" applyFill="1" applyBorder="1" applyProtection="1"/>
    <xf numFmtId="0" fontId="6" fillId="24" borderId="73" xfId="0" applyFont="1" applyFill="1" applyBorder="1" applyProtection="1"/>
    <xf numFmtId="168" fontId="6" fillId="24" borderId="81" xfId="2" applyNumberFormat="1" applyFont="1" applyFill="1" applyBorder="1" applyAlignment="1" applyProtection="1">
      <alignment horizontal="center"/>
    </xf>
    <xf numFmtId="168" fontId="6" fillId="24" borderId="81" xfId="0" applyNumberFormat="1" applyFont="1" applyFill="1" applyBorder="1" applyAlignment="1" applyProtection="1">
      <alignment horizontal="center"/>
    </xf>
    <xf numFmtId="168" fontId="6" fillId="24" borderId="65" xfId="2" applyNumberFormat="1" applyFont="1" applyFill="1" applyBorder="1" applyAlignment="1" applyProtection="1">
      <alignment horizontal="center"/>
    </xf>
    <xf numFmtId="0" fontId="6" fillId="24" borderId="59" xfId="0" applyFont="1" applyFill="1" applyBorder="1" applyProtection="1"/>
    <xf numFmtId="0" fontId="0" fillId="24" borderId="41" xfId="0" applyFill="1" applyBorder="1" applyProtection="1"/>
    <xf numFmtId="0" fontId="0" fillId="24" borderId="28" xfId="0" applyFill="1" applyBorder="1" applyProtection="1"/>
    <xf numFmtId="168" fontId="0" fillId="24" borderId="60" xfId="0" applyNumberFormat="1" applyFill="1" applyBorder="1" applyAlignment="1" applyProtection="1">
      <alignment horizontal="center"/>
    </xf>
    <xf numFmtId="9" fontId="6" fillId="24" borderId="59" xfId="0" applyNumberFormat="1" applyFont="1" applyFill="1" applyBorder="1" applyAlignment="1" applyProtection="1">
      <alignment horizontal="left"/>
    </xf>
    <xf numFmtId="0" fontId="6" fillId="24" borderId="66" xfId="0" applyFont="1" applyFill="1" applyBorder="1" applyAlignment="1" applyProtection="1">
      <alignment vertical="top"/>
    </xf>
    <xf numFmtId="0" fontId="6" fillId="24" borderId="73" xfId="0" applyFont="1" applyFill="1" applyBorder="1" applyAlignment="1" applyProtection="1">
      <alignment vertical="top"/>
    </xf>
    <xf numFmtId="9" fontId="6" fillId="24" borderId="81" xfId="0" applyNumberFormat="1" applyFont="1" applyFill="1" applyBorder="1" applyAlignment="1" applyProtection="1">
      <alignment horizontal="center" vertical="center"/>
    </xf>
    <xf numFmtId="0" fontId="6" fillId="24" borderId="81" xfId="0" applyFont="1" applyFill="1" applyBorder="1" applyAlignment="1" applyProtection="1">
      <alignment horizontal="center"/>
    </xf>
    <xf numFmtId="0" fontId="0" fillId="0" borderId="28" xfId="0" applyBorder="1"/>
    <xf numFmtId="0" fontId="6" fillId="24" borderId="27" xfId="0" applyFont="1" applyFill="1" applyBorder="1" applyProtection="1"/>
    <xf numFmtId="0" fontId="6" fillId="24" borderId="27" xfId="0" applyFont="1" applyFill="1" applyBorder="1" applyAlignment="1" applyProtection="1">
      <alignment vertical="center" wrapText="1"/>
    </xf>
    <xf numFmtId="0" fontId="0" fillId="0" borderId="8" xfId="0" applyBorder="1" applyProtection="1"/>
    <xf numFmtId="166" fontId="4" fillId="0" borderId="36" xfId="0" applyNumberFormat="1" applyFont="1" applyBorder="1" applyProtection="1"/>
    <xf numFmtId="44" fontId="4" fillId="24" borderId="27" xfId="0" applyNumberFormat="1" applyFont="1" applyFill="1" applyBorder="1" applyProtection="1"/>
    <xf numFmtId="44" fontId="0" fillId="24" borderId="27" xfId="0" applyNumberFormat="1" applyFill="1" applyBorder="1" applyProtection="1"/>
    <xf numFmtId="0" fontId="98" fillId="0" borderId="27" xfId="0" quotePrefix="1" applyFont="1" applyBorder="1" applyAlignment="1" applyProtection="1">
      <alignment horizontal="left" indent="1"/>
    </xf>
    <xf numFmtId="0" fontId="98" fillId="0" borderId="27" xfId="0" applyFont="1" applyBorder="1" applyAlignment="1" applyProtection="1">
      <alignment horizontal="right"/>
    </xf>
    <xf numFmtId="0" fontId="98" fillId="0" borderId="27" xfId="0" applyFont="1" applyBorder="1" applyAlignment="1" applyProtection="1">
      <alignment horizontal="left"/>
    </xf>
    <xf numFmtId="10" fontId="0" fillId="24" borderId="27" xfId="0" applyNumberFormat="1" applyFill="1" applyBorder="1" applyProtection="1"/>
    <xf numFmtId="3" fontId="9" fillId="3" borderId="8" xfId="0" applyNumberFormat="1" applyFont="1" applyFill="1" applyBorder="1" applyAlignment="1" applyProtection="1">
      <alignment horizontal="left" vertical="top"/>
    </xf>
    <xf numFmtId="44" fontId="118" fillId="28" borderId="27" xfId="64" applyNumberFormat="1" applyFont="1" applyFill="1" applyBorder="1" applyAlignment="1" applyProtection="1">
      <alignment horizontal="center"/>
    </xf>
    <xf numFmtId="173" fontId="7" fillId="4" borderId="31" xfId="0" applyNumberFormat="1" applyFont="1" applyFill="1" applyBorder="1" applyProtection="1">
      <protection locked="0"/>
    </xf>
    <xf numFmtId="42" fontId="4" fillId="9" borderId="27" xfId="2" applyNumberFormat="1" applyFont="1" applyFill="1" applyBorder="1" applyProtection="1">
      <protection locked="0"/>
    </xf>
    <xf numFmtId="42" fontId="0" fillId="9" borderId="27" xfId="2" applyNumberFormat="1" applyFont="1" applyFill="1" applyBorder="1" applyProtection="1">
      <protection locked="0"/>
    </xf>
    <xf numFmtId="42" fontId="4" fillId="14" borderId="27" xfId="2" applyNumberFormat="1" applyFont="1" applyFill="1" applyBorder="1" applyProtection="1"/>
    <xf numFmtId="42" fontId="4" fillId="0" borderId="0" xfId="2" applyNumberFormat="1" applyFont="1" applyProtection="1"/>
    <xf numFmtId="42" fontId="4" fillId="0" borderId="0" xfId="0" applyNumberFormat="1" applyFont="1" applyProtection="1"/>
    <xf numFmtId="42" fontId="4" fillId="12" borderId="27" xfId="2" applyNumberFormat="1" applyFont="1" applyFill="1" applyBorder="1" applyAlignment="1" applyProtection="1">
      <alignment horizontal="right"/>
    </xf>
    <xf numFmtId="42" fontId="4" fillId="12" borderId="27" xfId="0" applyNumberFormat="1" applyFont="1" applyFill="1" applyBorder="1" applyAlignment="1" applyProtection="1">
      <alignment horizontal="right"/>
    </xf>
    <xf numFmtId="42" fontId="4" fillId="0" borderId="0" xfId="2" applyNumberFormat="1" applyFont="1" applyBorder="1" applyProtection="1"/>
    <xf numFmtId="0" fontId="0" fillId="24" borderId="27" xfId="0" applyFill="1" applyBorder="1"/>
    <xf numFmtId="0" fontId="74" fillId="24" borderId="27" xfId="0" applyFont="1" applyFill="1" applyBorder="1"/>
    <xf numFmtId="0" fontId="114" fillId="24" borderId="27" xfId="0" applyFont="1" applyFill="1" applyBorder="1"/>
    <xf numFmtId="0" fontId="6" fillId="24" borderId="27" xfId="0" applyFont="1" applyFill="1" applyBorder="1"/>
    <xf numFmtId="0" fontId="6" fillId="14" borderId="27" xfId="0" applyFont="1" applyFill="1" applyBorder="1"/>
    <xf numFmtId="1" fontId="6" fillId="14" borderId="27" xfId="0" applyNumberFormat="1" applyFont="1" applyFill="1" applyBorder="1"/>
    <xf numFmtId="0" fontId="6" fillId="29" borderId="27" xfId="0" applyFont="1" applyFill="1" applyBorder="1" applyAlignment="1">
      <alignment vertical="top"/>
    </xf>
    <xf numFmtId="0" fontId="6" fillId="29" borderId="27" xfId="0" applyFont="1" applyFill="1" applyBorder="1"/>
    <xf numFmtId="170" fontId="6" fillId="29" borderId="27" xfId="0" applyNumberFormat="1" applyFont="1" applyFill="1" applyBorder="1" applyAlignment="1">
      <alignment vertical="top"/>
    </xf>
    <xf numFmtId="0" fontId="6" fillId="29" borderId="27" xfId="0" applyNumberFormat="1" applyFont="1" applyFill="1" applyBorder="1" applyAlignment="1">
      <alignment vertical="top"/>
    </xf>
    <xf numFmtId="0" fontId="1" fillId="0" borderId="0" xfId="0" applyFont="1" applyFill="1"/>
    <xf numFmtId="44" fontId="0" fillId="24" borderId="28" xfId="0" applyNumberFormat="1" applyFill="1" applyBorder="1" applyProtection="1"/>
    <xf numFmtId="0" fontId="98" fillId="0" borderId="29" xfId="0" quotePrefix="1" applyFont="1" applyBorder="1" applyAlignment="1" applyProtection="1">
      <alignment horizontal="left" indent="1"/>
    </xf>
    <xf numFmtId="0" fontId="98" fillId="0" borderId="28" xfId="0" quotePrefix="1" applyFont="1" applyBorder="1" applyAlignment="1" applyProtection="1">
      <alignment horizontal="left" indent="1"/>
    </xf>
    <xf numFmtId="0" fontId="98" fillId="0" borderId="42" xfId="0" quotePrefix="1" applyFont="1" applyBorder="1" applyAlignment="1" applyProtection="1">
      <alignment horizontal="left" indent="1"/>
    </xf>
    <xf numFmtId="0" fontId="15" fillId="12" borderId="23" xfId="56" applyFont="1" applyFill="1" applyBorder="1" applyAlignment="1" applyProtection="1">
      <alignment horizontal="left" vertical="top"/>
    </xf>
    <xf numFmtId="0" fontId="15" fillId="12" borderId="23" xfId="56" applyFont="1" applyFill="1" applyBorder="1" applyAlignment="1" applyProtection="1">
      <alignment horizontal="left" vertical="top" wrapText="1"/>
    </xf>
    <xf numFmtId="0" fontId="1" fillId="0" borderId="25" xfId="0" applyFont="1" applyBorder="1" applyAlignment="1" applyProtection="1">
      <alignment vertical="top"/>
    </xf>
    <xf numFmtId="0" fontId="1" fillId="4" borderId="58" xfId="0" applyFont="1" applyFill="1" applyBorder="1" applyAlignment="1" applyProtection="1">
      <alignment vertical="top" wrapText="1"/>
      <protection locked="0"/>
    </xf>
    <xf numFmtId="6" fontId="7" fillId="4" borderId="45" xfId="0" applyNumberFormat="1" applyFont="1" applyFill="1" applyBorder="1" applyAlignment="1" applyProtection="1">
      <alignment vertical="top"/>
      <protection locked="0"/>
    </xf>
    <xf numFmtId="0" fontId="1" fillId="4" borderId="20" xfId="0" applyFont="1" applyFill="1" applyBorder="1" applyAlignment="1" applyProtection="1">
      <alignment vertical="top" wrapText="1"/>
      <protection locked="0"/>
    </xf>
    <xf numFmtId="0" fontId="1" fillId="0" borderId="15" xfId="0" applyFont="1" applyFill="1" applyBorder="1" applyAlignment="1" applyProtection="1">
      <alignment vertical="top"/>
    </xf>
    <xf numFmtId="6" fontId="1" fillId="10" borderId="21" xfId="0" applyNumberFormat="1" applyFont="1" applyFill="1" applyBorder="1" applyAlignment="1" applyProtection="1">
      <alignment vertical="top"/>
      <protection locked="0"/>
    </xf>
    <xf numFmtId="0" fontId="1" fillId="4" borderId="21" xfId="0" applyFont="1" applyFill="1" applyBorder="1" applyAlignment="1" applyProtection="1">
      <alignment vertical="top" wrapText="1"/>
      <protection locked="0"/>
    </xf>
    <xf numFmtId="0" fontId="1" fillId="10" borderId="82" xfId="0" applyFont="1" applyFill="1" applyBorder="1" applyAlignment="1" applyProtection="1">
      <alignment vertical="top" wrapText="1"/>
      <protection locked="0"/>
    </xf>
    <xf numFmtId="6" fontId="7" fillId="10" borderId="21" xfId="0" applyNumberFormat="1" applyFont="1" applyFill="1" applyBorder="1" applyAlignment="1" applyProtection="1">
      <alignment vertical="top"/>
      <protection locked="0"/>
    </xf>
    <xf numFmtId="0" fontId="1" fillId="10" borderId="83" xfId="0" applyFont="1" applyFill="1" applyBorder="1" applyAlignment="1" applyProtection="1">
      <alignment vertical="top" wrapText="1"/>
      <protection locked="0"/>
    </xf>
    <xf numFmtId="0" fontId="1" fillId="4" borderId="31" xfId="0" applyFont="1" applyFill="1" applyBorder="1" applyAlignment="1" applyProtection="1">
      <alignment vertical="top" wrapText="1"/>
      <protection locked="0"/>
    </xf>
    <xf numFmtId="0" fontId="1" fillId="4" borderId="29" xfId="0" applyFont="1" applyFill="1" applyBorder="1" applyAlignment="1" applyProtection="1">
      <alignment vertical="top" wrapText="1"/>
      <protection locked="0"/>
    </xf>
    <xf numFmtId="0" fontId="13" fillId="0" borderId="0" xfId="0" applyFont="1" applyAlignment="1" applyProtection="1">
      <alignment vertical="top"/>
    </xf>
    <xf numFmtId="0" fontId="4" fillId="0" borderId="0" xfId="0" applyFont="1" applyAlignment="1">
      <alignment vertical="top" wrapText="1"/>
    </xf>
    <xf numFmtId="42" fontId="7" fillId="4" borderId="27" xfId="0" applyNumberFormat="1" applyFont="1" applyFill="1" applyBorder="1" applyProtection="1">
      <protection locked="0"/>
    </xf>
    <xf numFmtId="3" fontId="7" fillId="26" borderId="4" xfId="0" applyNumberFormat="1" applyFont="1" applyFill="1" applyBorder="1" applyAlignment="1" applyProtection="1">
      <protection locked="0"/>
    </xf>
    <xf numFmtId="3" fontId="7" fillId="26" borderId="24" xfId="0" applyNumberFormat="1" applyFont="1" applyFill="1" applyBorder="1" applyAlignment="1" applyProtection="1">
      <protection locked="0"/>
    </xf>
    <xf numFmtId="3" fontId="7" fillId="0" borderId="24" xfId="0" applyNumberFormat="1" applyFont="1" applyBorder="1" applyAlignment="1" applyProtection="1"/>
    <xf numFmtId="0" fontId="9" fillId="21" borderId="0" xfId="0" applyFont="1" applyFill="1" applyBorder="1" applyProtection="1"/>
    <xf numFmtId="0" fontId="35" fillId="21" borderId="0" xfId="0" applyFont="1" applyFill="1" applyBorder="1" applyAlignment="1" applyProtection="1">
      <alignment vertical="center"/>
    </xf>
    <xf numFmtId="0" fontId="35" fillId="30" borderId="110" xfId="0" applyFont="1" applyFill="1" applyBorder="1" applyAlignment="1" applyProtection="1">
      <alignment vertical="center"/>
    </xf>
    <xf numFmtId="0" fontId="35" fillId="11" borderId="110" xfId="0" applyFont="1" applyFill="1" applyBorder="1" applyAlignment="1" applyProtection="1"/>
    <xf numFmtId="0" fontId="11" fillId="24" borderId="0" xfId="0" applyFont="1" applyFill="1" applyBorder="1" applyAlignment="1" applyProtection="1">
      <alignment vertical="center"/>
    </xf>
    <xf numFmtId="0" fontId="9" fillId="24" borderId="0" xfId="0" applyFont="1" applyFill="1" applyBorder="1" applyProtection="1"/>
    <xf numFmtId="4" fontId="49" fillId="24" borderId="5" xfId="0" applyNumberFormat="1" applyFont="1" applyFill="1" applyBorder="1" applyAlignment="1" applyProtection="1">
      <alignment horizontal="center"/>
    </xf>
    <xf numFmtId="0" fontId="0" fillId="24" borderId="0" xfId="0" applyFill="1"/>
    <xf numFmtId="10" fontId="118" fillId="24" borderId="0" xfId="64" applyNumberFormat="1" applyFont="1" applyFill="1" applyBorder="1" applyAlignment="1" applyProtection="1">
      <alignment horizontal="center"/>
    </xf>
    <xf numFmtId="0" fontId="119" fillId="24" borderId="0" xfId="0" applyFont="1" applyFill="1" applyBorder="1" applyAlignment="1" applyProtection="1">
      <alignment horizontal="right"/>
    </xf>
    <xf numFmtId="10" fontId="111" fillId="24" borderId="0" xfId="64" applyNumberFormat="1" applyFont="1" applyFill="1" applyBorder="1" applyProtection="1"/>
    <xf numFmtId="10" fontId="98" fillId="31" borderId="27" xfId="0" applyNumberFormat="1" applyFont="1" applyFill="1" applyBorder="1" applyProtection="1"/>
    <xf numFmtId="0" fontId="75" fillId="31" borderId="27" xfId="0" applyFont="1" applyFill="1" applyBorder="1" applyProtection="1"/>
    <xf numFmtId="0" fontId="0" fillId="31" borderId="27" xfId="0" applyFill="1" applyBorder="1" applyProtection="1"/>
    <xf numFmtId="0" fontId="0" fillId="31" borderId="0" xfId="0" applyFill="1" applyProtection="1"/>
    <xf numFmtId="2" fontId="6" fillId="24" borderId="60" xfId="64" applyNumberFormat="1" applyFont="1" applyFill="1" applyBorder="1" applyAlignment="1" applyProtection="1">
      <alignment horizontal="center" vertical="center"/>
    </xf>
    <xf numFmtId="168" fontId="6" fillId="19" borderId="60" xfId="2" applyNumberFormat="1" applyFont="1" applyFill="1" applyBorder="1" applyAlignment="1" applyProtection="1">
      <alignment horizontal="center" vertical="top"/>
    </xf>
    <xf numFmtId="168" fontId="6" fillId="24" borderId="60" xfId="0" applyNumberFormat="1" applyFont="1" applyFill="1" applyBorder="1" applyAlignment="1" applyProtection="1">
      <alignment horizontal="center"/>
    </xf>
    <xf numFmtId="165" fontId="1" fillId="31" borderId="0" xfId="0" applyNumberFormat="1" applyFont="1" applyFill="1" applyProtection="1"/>
    <xf numFmtId="10" fontId="6" fillId="24" borderId="62" xfId="64" quotePrefix="1" applyNumberFormat="1" applyFont="1" applyFill="1" applyBorder="1" applyAlignment="1" applyProtection="1">
      <alignment horizontal="center" vertical="center"/>
    </xf>
    <xf numFmtId="0" fontId="6" fillId="24" borderId="27" xfId="0" applyFont="1" applyFill="1" applyBorder="1" applyAlignment="1" applyProtection="1">
      <alignment horizontal="center"/>
    </xf>
    <xf numFmtId="0" fontId="6" fillId="19" borderId="27" xfId="0" applyFont="1" applyFill="1" applyBorder="1" applyAlignment="1" applyProtection="1">
      <alignment horizontal="center"/>
    </xf>
    <xf numFmtId="2" fontId="6" fillId="24" borderId="60" xfId="0" applyNumberFormat="1" applyFont="1" applyFill="1" applyBorder="1" applyAlignment="1" applyProtection="1">
      <alignment horizontal="center"/>
    </xf>
    <xf numFmtId="2" fontId="4" fillId="0" borderId="0" xfId="0" applyNumberFormat="1" applyFont="1" applyAlignment="1">
      <alignment vertical="top" wrapText="1"/>
    </xf>
    <xf numFmtId="14" fontId="4" fillId="0" borderId="0" xfId="0" applyNumberFormat="1" applyFont="1" applyAlignment="1">
      <alignment vertical="top" wrapText="1"/>
    </xf>
    <xf numFmtId="0" fontId="4" fillId="0" borderId="0" xfId="0" applyFont="1" applyAlignment="1">
      <alignment horizontal="center" vertical="top" wrapText="1"/>
    </xf>
    <xf numFmtId="42" fontId="1" fillId="0" borderId="27" xfId="64" applyNumberFormat="1" applyFont="1" applyFill="1" applyBorder="1" applyAlignment="1" applyProtection="1">
      <alignment horizontal="right"/>
    </xf>
    <xf numFmtId="42" fontId="7" fillId="24" borderId="27" xfId="0" applyNumberFormat="1" applyFont="1" applyFill="1" applyBorder="1" applyAlignment="1" applyProtection="1"/>
    <xf numFmtId="0" fontId="114" fillId="24" borderId="0" xfId="0" applyFont="1" applyFill="1" applyBorder="1" applyProtection="1"/>
    <xf numFmtId="0" fontId="4" fillId="23" borderId="28" xfId="0" applyFont="1" applyFill="1" applyBorder="1" applyProtection="1">
      <protection locked="0"/>
    </xf>
    <xf numFmtId="168" fontId="4" fillId="26" borderId="3" xfId="0" applyNumberFormat="1" applyFont="1" applyFill="1" applyBorder="1" applyProtection="1">
      <protection locked="0"/>
    </xf>
    <xf numFmtId="172" fontId="1" fillId="4" borderId="3" xfId="15" applyNumberFormat="1" applyFont="1" applyFill="1" applyBorder="1" applyAlignment="1" applyProtection="1">
      <alignment horizontal="center" wrapText="1"/>
      <protection locked="0"/>
    </xf>
    <xf numFmtId="172" fontId="1" fillId="4" borderId="3" xfId="14" applyNumberFormat="1" applyFont="1" applyFill="1" applyBorder="1" applyAlignment="1" applyProtection="1">
      <alignment horizontal="center" wrapText="1"/>
      <protection locked="0"/>
    </xf>
    <xf numFmtId="172" fontId="1" fillId="4" borderId="24" xfId="14" applyNumberFormat="1" applyFont="1" applyFill="1" applyBorder="1" applyAlignment="1" applyProtection="1">
      <alignment horizontal="center" wrapText="1"/>
      <protection locked="0"/>
    </xf>
    <xf numFmtId="172" fontId="1" fillId="4" borderId="4" xfId="14" applyNumberFormat="1" applyFont="1" applyFill="1" applyBorder="1" applyAlignment="1" applyProtection="1">
      <alignment horizontal="center" wrapText="1"/>
      <protection locked="0"/>
    </xf>
    <xf numFmtId="165" fontId="1" fillId="4" borderId="4" xfId="14" applyNumberFormat="1" applyFont="1" applyFill="1" applyBorder="1" applyAlignment="1" applyProtection="1">
      <alignment horizontal="center" wrapText="1"/>
      <protection locked="0"/>
    </xf>
    <xf numFmtId="172" fontId="7" fillId="4" borderId="27" xfId="0" applyNumberFormat="1" applyFont="1" applyFill="1" applyBorder="1" applyProtection="1">
      <protection locked="0"/>
    </xf>
    <xf numFmtId="174" fontId="7" fillId="4" borderId="27" xfId="0" applyNumberFormat="1" applyFont="1" applyFill="1" applyBorder="1" applyProtection="1">
      <protection locked="0"/>
    </xf>
    <xf numFmtId="172" fontId="1" fillId="4" borderId="22" xfId="0" applyNumberFormat="1" applyFont="1" applyFill="1" applyBorder="1" applyAlignment="1" applyProtection="1">
      <alignment horizontal="right" vertical="center"/>
      <protection locked="0"/>
    </xf>
    <xf numFmtId="2" fontId="6" fillId="14" borderId="27" xfId="0" applyNumberFormat="1" applyFont="1" applyFill="1" applyBorder="1"/>
    <xf numFmtId="172" fontId="0" fillId="0" borderId="27" xfId="0" applyNumberFormat="1" applyBorder="1"/>
    <xf numFmtId="172" fontId="6" fillId="14" borderId="27" xfId="0" applyNumberFormat="1" applyFont="1" applyFill="1" applyBorder="1"/>
    <xf numFmtId="165" fontId="1" fillId="4" borderId="34" xfId="15" applyNumberFormat="1" applyFont="1" applyFill="1" applyBorder="1" applyAlignment="1" applyProtection="1">
      <alignment horizontal="center" wrapText="1"/>
      <protection locked="0"/>
    </xf>
    <xf numFmtId="0" fontId="86" fillId="24" borderId="0" xfId="56" applyFont="1" applyFill="1" applyBorder="1" applyAlignment="1" applyProtection="1">
      <alignment vertical="center"/>
    </xf>
    <xf numFmtId="0" fontId="19" fillId="24" borderId="0" xfId="14" applyFont="1" applyFill="1" applyAlignment="1" applyProtection="1">
      <alignment vertical="center"/>
    </xf>
    <xf numFmtId="0" fontId="35" fillId="11" borderId="111" xfId="14" applyFont="1" applyFill="1" applyBorder="1" applyAlignment="1" applyProtection="1">
      <alignment horizontal="left"/>
    </xf>
    <xf numFmtId="0" fontId="59" fillId="24" borderId="0" xfId="0" applyFont="1" applyFill="1" applyBorder="1" applyProtection="1"/>
    <xf numFmtId="0" fontId="44" fillId="24" borderId="0" xfId="0" applyFont="1" applyFill="1" applyProtection="1"/>
    <xf numFmtId="0" fontId="19" fillId="24" borderId="0" xfId="0" applyFont="1" applyFill="1" applyProtection="1"/>
    <xf numFmtId="0" fontId="61" fillId="24" borderId="0" xfId="0" applyFont="1" applyFill="1" applyProtection="1"/>
    <xf numFmtId="0" fontId="62" fillId="24" borderId="0" xfId="0" applyFont="1" applyFill="1" applyBorder="1" applyProtection="1"/>
    <xf numFmtId="0" fontId="58" fillId="24" borderId="0" xfId="0" applyFont="1" applyFill="1" applyProtection="1"/>
    <xf numFmtId="0" fontId="63" fillId="24" borderId="0" xfId="0" applyFont="1" applyFill="1" applyBorder="1" applyProtection="1"/>
    <xf numFmtId="0" fontId="9" fillId="24" borderId="0" xfId="0" applyFont="1" applyFill="1" applyBorder="1" applyAlignment="1" applyProtection="1">
      <alignment vertical="top"/>
    </xf>
    <xf numFmtId="0" fontId="0" fillId="0" borderId="112" xfId="0" applyBorder="1" applyProtection="1"/>
    <xf numFmtId="0" fontId="0" fillId="0" borderId="113" xfId="0" applyBorder="1" applyProtection="1"/>
    <xf numFmtId="0" fontId="0" fillId="0" borderId="114" xfId="0" applyBorder="1" applyProtection="1"/>
    <xf numFmtId="0" fontId="6" fillId="11" borderId="115" xfId="56" applyFill="1" applyBorder="1" applyProtection="1"/>
    <xf numFmtId="0" fontId="3" fillId="11" borderId="116" xfId="56" applyFont="1" applyFill="1" applyBorder="1" applyAlignment="1" applyProtection="1">
      <alignment horizontal="left"/>
    </xf>
    <xf numFmtId="0" fontId="4" fillId="20" borderId="0" xfId="0" applyFont="1" applyFill="1" applyProtection="1"/>
    <xf numFmtId="0" fontId="0" fillId="20" borderId="0" xfId="0" applyFill="1" applyProtection="1"/>
    <xf numFmtId="0" fontId="23" fillId="20" borderId="0" xfId="0" applyFont="1" applyFill="1" applyBorder="1" applyAlignment="1" applyProtection="1">
      <alignment horizontal="center"/>
    </xf>
    <xf numFmtId="0" fontId="6" fillId="20" borderId="0" xfId="0" applyFont="1" applyFill="1" applyBorder="1" applyAlignment="1" applyProtection="1">
      <alignment horizontal="center"/>
    </xf>
    <xf numFmtId="0" fontId="109" fillId="20" borderId="0" xfId="0" applyFont="1" applyFill="1" applyBorder="1" applyProtection="1"/>
    <xf numFmtId="0" fontId="6" fillId="20" borderId="0" xfId="0" applyFont="1" applyFill="1" applyProtection="1"/>
    <xf numFmtId="0" fontId="6" fillId="20" borderId="0" xfId="0" applyFont="1" applyFill="1" applyBorder="1" applyProtection="1"/>
    <xf numFmtId="44" fontId="6" fillId="20" borderId="0" xfId="2" applyFont="1" applyFill="1" applyBorder="1" applyProtection="1"/>
    <xf numFmtId="44" fontId="6" fillId="20" borderId="0" xfId="2" applyFont="1" applyFill="1" applyBorder="1" applyAlignment="1" applyProtection="1">
      <alignment horizontal="right"/>
    </xf>
    <xf numFmtId="37" fontId="6" fillId="20" borderId="0" xfId="2" applyNumberFormat="1" applyFont="1" applyFill="1" applyBorder="1" applyAlignment="1" applyProtection="1">
      <alignment horizontal="center"/>
    </xf>
    <xf numFmtId="0" fontId="0" fillId="20" borderId="0" xfId="0" applyFill="1" applyBorder="1" applyProtection="1"/>
    <xf numFmtId="10" fontId="6" fillId="20" borderId="0" xfId="64" applyNumberFormat="1" applyFont="1" applyFill="1" applyBorder="1" applyAlignment="1" applyProtection="1">
      <alignment horizontal="center"/>
    </xf>
    <xf numFmtId="0" fontId="116" fillId="20" borderId="27" xfId="0" applyFont="1" applyFill="1" applyBorder="1" applyProtection="1"/>
    <xf numFmtId="0" fontId="23" fillId="20" borderId="27" xfId="0" applyFont="1" applyFill="1" applyBorder="1" applyAlignment="1" applyProtection="1">
      <alignment horizontal="center"/>
    </xf>
    <xf numFmtId="0" fontId="117" fillId="20" borderId="27" xfId="0" applyFont="1" applyFill="1" applyBorder="1" applyAlignment="1" applyProtection="1">
      <alignment horizontal="center"/>
    </xf>
    <xf numFmtId="10" fontId="124" fillId="20" borderId="27" xfId="64" applyNumberFormat="1" applyFont="1" applyFill="1" applyBorder="1" applyAlignment="1" applyProtection="1">
      <alignment horizontal="left" vertical="center"/>
    </xf>
    <xf numFmtId="0" fontId="0" fillId="20" borderId="0" xfId="0" applyFont="1" applyFill="1" applyBorder="1" applyProtection="1"/>
    <xf numFmtId="10" fontId="109" fillId="20" borderId="27" xfId="64" applyNumberFormat="1" applyFont="1" applyFill="1" applyBorder="1" applyAlignment="1" applyProtection="1">
      <alignment horizontal="left" vertical="center"/>
    </xf>
    <xf numFmtId="0" fontId="0" fillId="20" borderId="27" xfId="0" applyFill="1" applyBorder="1" applyProtection="1"/>
    <xf numFmtId="0" fontId="109" fillId="20" borderId="27" xfId="0" applyFont="1" applyFill="1" applyBorder="1" applyProtection="1"/>
    <xf numFmtId="0" fontId="124" fillId="20" borderId="27" xfId="0" applyFont="1" applyFill="1" applyBorder="1" applyProtection="1"/>
    <xf numFmtId="168" fontId="6" fillId="20" borderId="27" xfId="0" applyNumberFormat="1" applyFont="1" applyFill="1" applyBorder="1" applyAlignment="1" applyProtection="1">
      <alignment horizontal="center"/>
    </xf>
    <xf numFmtId="0" fontId="125" fillId="20" borderId="0" xfId="0" applyFont="1" applyFill="1" applyProtection="1"/>
    <xf numFmtId="9" fontId="6" fillId="24" borderId="41" xfId="0" applyNumberFormat="1" applyFont="1" applyFill="1" applyBorder="1" applyAlignment="1" applyProtection="1">
      <alignment horizontal="left"/>
    </xf>
    <xf numFmtId="0" fontId="4" fillId="0" borderId="27" xfId="0" applyFont="1" applyBorder="1" applyAlignment="1">
      <alignment vertical="top" wrapText="1"/>
    </xf>
    <xf numFmtId="14" fontId="4" fillId="0" borderId="27" xfId="0" applyNumberFormat="1" applyFont="1" applyBorder="1" applyAlignment="1">
      <alignment vertical="top" wrapText="1"/>
    </xf>
    <xf numFmtId="0" fontId="4" fillId="0" borderId="27" xfId="0" applyFont="1" applyBorder="1" applyAlignment="1">
      <alignment horizontal="center" vertical="top" wrapText="1"/>
    </xf>
    <xf numFmtId="0" fontId="15" fillId="0" borderId="27" xfId="0" applyFont="1" applyBorder="1" applyAlignment="1">
      <alignment vertical="top" wrapText="1"/>
    </xf>
    <xf numFmtId="2" fontId="15" fillId="14" borderId="27" xfId="0" applyNumberFormat="1" applyFont="1" applyFill="1" applyBorder="1" applyAlignment="1">
      <alignment wrapText="1"/>
    </xf>
    <xf numFmtId="0" fontId="15" fillId="14" borderId="27" xfId="0" applyFont="1" applyFill="1" applyBorder="1" applyAlignment="1">
      <alignment wrapText="1"/>
    </xf>
    <xf numFmtId="14" fontId="15" fillId="14" borderId="27" xfId="0" applyNumberFormat="1" applyFont="1" applyFill="1" applyBorder="1" applyAlignment="1">
      <alignment wrapText="1"/>
    </xf>
    <xf numFmtId="0" fontId="15" fillId="14" borderId="27" xfId="0" applyFont="1" applyFill="1" applyBorder="1" applyAlignment="1">
      <alignment horizontal="center" wrapText="1"/>
    </xf>
    <xf numFmtId="0" fontId="1" fillId="0" borderId="0" xfId="0" applyFont="1" applyAlignment="1" applyProtection="1">
      <alignment horizontal="center"/>
    </xf>
    <xf numFmtId="0" fontId="6" fillId="0" borderId="27" xfId="0" applyNumberFormat="1" applyFont="1" applyBorder="1" applyAlignment="1">
      <alignment horizontal="left"/>
    </xf>
    <xf numFmtId="42" fontId="6" fillId="29" borderId="27" xfId="0" applyNumberFormat="1" applyFont="1" applyFill="1" applyBorder="1" applyAlignment="1">
      <alignment vertical="top"/>
    </xf>
    <xf numFmtId="0" fontId="6" fillId="32" borderId="27" xfId="0" applyFont="1" applyFill="1" applyBorder="1"/>
    <xf numFmtId="0" fontId="0" fillId="32" borderId="27" xfId="0" applyFill="1" applyBorder="1"/>
    <xf numFmtId="0" fontId="15" fillId="24" borderId="0" xfId="0" applyFont="1" applyFill="1" applyBorder="1" applyAlignment="1" applyProtection="1">
      <alignment horizontal="center"/>
    </xf>
    <xf numFmtId="0" fontId="15" fillId="0" borderId="0" xfId="0" applyFont="1" applyFill="1" applyBorder="1" applyAlignment="1" applyProtection="1">
      <alignment horizontal="center" vertical="center" wrapText="1"/>
    </xf>
    <xf numFmtId="0" fontId="126" fillId="24" borderId="0" xfId="0" applyFont="1" applyFill="1" applyBorder="1" applyAlignment="1" applyProtection="1">
      <alignment vertical="center" wrapText="1"/>
    </xf>
    <xf numFmtId="0" fontId="4" fillId="0" borderId="20" xfId="0" applyFont="1" applyBorder="1" applyAlignment="1" applyProtection="1">
      <alignment horizontal="center"/>
    </xf>
    <xf numFmtId="0" fontId="4" fillId="0" borderId="21" xfId="0" applyFont="1" applyBorder="1" applyAlignment="1" applyProtection="1">
      <alignment horizontal="center"/>
    </xf>
    <xf numFmtId="0" fontId="4" fillId="0" borderId="22" xfId="0" applyFont="1" applyBorder="1" applyAlignment="1" applyProtection="1">
      <alignment horizontal="center"/>
    </xf>
    <xf numFmtId="0" fontId="15" fillId="0" borderId="0" xfId="0" applyFont="1" applyFill="1" applyBorder="1" applyAlignment="1" applyProtection="1">
      <alignment horizontal="left" vertical="center"/>
    </xf>
    <xf numFmtId="0" fontId="19" fillId="0" borderId="0" xfId="0" applyFont="1" applyFill="1" applyAlignment="1" applyProtection="1">
      <alignment horizontal="right"/>
    </xf>
    <xf numFmtId="0" fontId="19" fillId="20" borderId="0" xfId="0" applyFont="1" applyFill="1" applyAlignment="1" applyProtection="1">
      <alignment horizontal="left"/>
    </xf>
    <xf numFmtId="0" fontId="19" fillId="20" borderId="0" xfId="0" applyFont="1" applyFill="1" applyAlignment="1" applyProtection="1">
      <alignment horizontal="right"/>
    </xf>
    <xf numFmtId="0" fontId="23" fillId="12" borderId="81" xfId="0" applyFont="1" applyFill="1" applyBorder="1" applyAlignment="1" applyProtection="1">
      <alignment horizontal="center"/>
    </xf>
    <xf numFmtId="0" fontId="23" fillId="12" borderId="84" xfId="0" applyFont="1" applyFill="1" applyBorder="1" applyAlignment="1" applyProtection="1">
      <alignment horizontal="center"/>
    </xf>
    <xf numFmtId="2" fontId="6" fillId="27" borderId="27" xfId="0" applyNumberFormat="1" applyFont="1" applyFill="1" applyBorder="1" applyAlignment="1" applyProtection="1">
      <alignment horizontal="center"/>
    </xf>
    <xf numFmtId="0" fontId="127" fillId="0" borderId="0" xfId="11" applyFont="1" applyAlignment="1" applyProtection="1">
      <alignment vertical="top"/>
    </xf>
    <xf numFmtId="0" fontId="127" fillId="0" borderId="0" xfId="11" applyFont="1" applyFill="1" applyAlignment="1" applyProtection="1">
      <alignment vertical="top"/>
    </xf>
    <xf numFmtId="0" fontId="128" fillId="0" borderId="0" xfId="11" applyFont="1" applyAlignment="1" applyProtection="1">
      <alignment vertical="top"/>
    </xf>
    <xf numFmtId="0" fontId="129" fillId="33" borderId="0" xfId="0" applyFont="1" applyFill="1" applyAlignment="1" applyProtection="1">
      <alignment horizontal="center" vertical="top"/>
      <protection locked="0"/>
    </xf>
    <xf numFmtId="0" fontId="128" fillId="0" borderId="0" xfId="0" applyFont="1" applyAlignment="1">
      <alignment vertical="top"/>
    </xf>
    <xf numFmtId="0" fontId="128" fillId="0" borderId="0" xfId="0" applyFont="1" applyAlignment="1" applyProtection="1">
      <alignment vertical="top"/>
      <protection locked="0"/>
    </xf>
    <xf numFmtId="0" fontId="128" fillId="0" borderId="0" xfId="0" applyFont="1" applyAlignment="1" applyProtection="1">
      <alignment vertical="top" wrapText="1"/>
      <protection locked="0"/>
    </xf>
    <xf numFmtId="0" fontId="129" fillId="33" borderId="0" xfId="0" applyNumberFormat="1" applyFont="1" applyFill="1" applyAlignment="1" applyProtection="1">
      <alignment horizontal="left" vertical="top" wrapText="1"/>
      <protection locked="0"/>
    </xf>
    <xf numFmtId="0" fontId="128" fillId="0" borderId="0" xfId="0" applyFont="1" applyAlignment="1" applyProtection="1">
      <alignment horizontal="center" vertical="top"/>
      <protection locked="0"/>
    </xf>
    <xf numFmtId="0" fontId="127" fillId="0" borderId="1" xfId="11" applyFont="1" applyBorder="1" applyAlignment="1" applyProtection="1">
      <alignment vertical="top"/>
    </xf>
    <xf numFmtId="0" fontId="128" fillId="0" borderId="1" xfId="0" applyFont="1" applyBorder="1" applyAlignment="1" applyProtection="1">
      <alignment vertical="top" wrapText="1"/>
      <protection locked="0"/>
    </xf>
    <xf numFmtId="0" fontId="128" fillId="0" borderId="0" xfId="0" applyFont="1" applyFill="1" applyAlignment="1" applyProtection="1">
      <alignment vertical="top" wrapText="1"/>
      <protection locked="0"/>
    </xf>
    <xf numFmtId="0" fontId="130" fillId="0" borderId="0" xfId="0" applyFont="1" applyAlignment="1" applyProtection="1">
      <alignment vertical="top"/>
      <protection locked="0"/>
    </xf>
    <xf numFmtId="0" fontId="130" fillId="0" borderId="0" xfId="0" applyFont="1" applyAlignment="1" applyProtection="1">
      <alignment vertical="top" wrapText="1"/>
      <protection locked="0"/>
    </xf>
    <xf numFmtId="0" fontId="130" fillId="0" borderId="0" xfId="0" applyFont="1" applyFill="1" applyAlignment="1" applyProtection="1">
      <alignment vertical="top" wrapText="1"/>
      <protection locked="0"/>
    </xf>
    <xf numFmtId="0" fontId="0" fillId="20" borderId="41" xfId="0" applyFill="1" applyBorder="1" applyProtection="1"/>
    <xf numFmtId="10" fontId="6" fillId="20" borderId="27" xfId="0" applyNumberFormat="1" applyFont="1" applyFill="1" applyBorder="1" applyAlignment="1" applyProtection="1">
      <alignment horizontal="center"/>
    </xf>
    <xf numFmtId="0" fontId="6" fillId="20" borderId="59" xfId="0" applyFont="1" applyFill="1" applyBorder="1" applyProtection="1"/>
    <xf numFmtId="10" fontId="6" fillId="20" borderId="60" xfId="0" applyNumberFormat="1" applyFont="1" applyFill="1" applyBorder="1" applyAlignment="1" applyProtection="1">
      <alignment horizontal="center"/>
    </xf>
    <xf numFmtId="2" fontId="4" fillId="0" borderId="27" xfId="0" quotePrefix="1" applyNumberFormat="1" applyFont="1" applyBorder="1" applyAlignment="1">
      <alignment horizontal="right" vertical="top" wrapText="1"/>
    </xf>
    <xf numFmtId="2" fontId="4" fillId="0" borderId="27" xfId="0" applyNumberFormat="1" applyFont="1" applyBorder="1" applyAlignment="1">
      <alignment horizontal="right" vertical="top" wrapText="1"/>
    </xf>
    <xf numFmtId="2" fontId="4" fillId="0" borderId="0" xfId="0" applyNumberFormat="1" applyFont="1" applyAlignment="1">
      <alignment horizontal="right" vertical="top" wrapText="1"/>
    </xf>
    <xf numFmtId="2" fontId="4" fillId="0" borderId="27" xfId="0" applyNumberFormat="1" applyFont="1" applyBorder="1" applyAlignment="1">
      <alignment horizontal="center" vertical="top" wrapText="1"/>
    </xf>
    <xf numFmtId="49" fontId="15" fillId="0" borderId="0" xfId="0" applyNumberFormat="1" applyFont="1" applyAlignment="1">
      <alignment horizontal="right" vertical="top" wrapText="1"/>
    </xf>
    <xf numFmtId="0" fontId="4" fillId="26" borderId="27" xfId="0" applyFont="1" applyFill="1" applyBorder="1" applyProtection="1">
      <protection locked="0"/>
    </xf>
    <xf numFmtId="3" fontId="4" fillId="26" borderId="27" xfId="0" applyNumberFormat="1" applyFont="1" applyFill="1" applyBorder="1" applyProtection="1">
      <protection locked="0"/>
    </xf>
    <xf numFmtId="42" fontId="4" fillId="24" borderId="29" xfId="0" applyNumberFormat="1" applyFont="1" applyFill="1" applyBorder="1" applyProtection="1"/>
    <xf numFmtId="42" fontId="4" fillId="24" borderId="27" xfId="0" applyNumberFormat="1" applyFont="1" applyFill="1" applyBorder="1" applyProtection="1"/>
    <xf numFmtId="42" fontId="4" fillId="24" borderId="16" xfId="0" applyNumberFormat="1" applyFont="1" applyFill="1" applyBorder="1" applyProtection="1"/>
    <xf numFmtId="0" fontId="4" fillId="24" borderId="27" xfId="0" applyFont="1" applyFill="1" applyBorder="1" applyProtection="1"/>
    <xf numFmtId="42" fontId="4" fillId="24" borderId="27" xfId="2" applyNumberFormat="1" applyFont="1" applyFill="1" applyBorder="1" applyProtection="1"/>
    <xf numFmtId="0" fontId="4" fillId="24" borderId="0" xfId="0" applyFont="1" applyFill="1" applyProtection="1"/>
    <xf numFmtId="42" fontId="102" fillId="26" borderId="27" xfId="2" applyNumberFormat="1" applyFont="1" applyFill="1" applyBorder="1" applyProtection="1">
      <protection locked="0"/>
    </xf>
    <xf numFmtId="42" fontId="4" fillId="26" borderId="27" xfId="2" applyNumberFormat="1" applyFont="1" applyFill="1" applyBorder="1" applyProtection="1">
      <protection locked="0"/>
    </xf>
    <xf numFmtId="0" fontId="9" fillId="24" borderId="0" xfId="0" applyFont="1" applyFill="1" applyBorder="1" applyAlignment="1" applyProtection="1">
      <alignment vertical="center"/>
    </xf>
    <xf numFmtId="3" fontId="1" fillId="24" borderId="24" xfId="0" applyNumberFormat="1" applyFont="1" applyFill="1" applyBorder="1" applyAlignment="1" applyProtection="1"/>
    <xf numFmtId="3" fontId="1" fillId="24" borderId="2" xfId="0" applyNumberFormat="1" applyFont="1" applyFill="1" applyBorder="1" applyAlignment="1" applyProtection="1"/>
    <xf numFmtId="3" fontId="7" fillId="24" borderId="5" xfId="0" applyNumberFormat="1" applyFont="1" applyFill="1" applyBorder="1" applyAlignment="1" applyProtection="1"/>
    <xf numFmtId="0" fontId="9" fillId="24" borderId="1" xfId="0" applyFont="1" applyFill="1" applyBorder="1" applyAlignment="1" applyProtection="1">
      <alignment vertical="center"/>
    </xf>
    <xf numFmtId="3" fontId="1" fillId="26" borderId="3" xfId="0" applyNumberFormat="1" applyFont="1" applyFill="1" applyBorder="1" applyAlignment="1" applyProtection="1">
      <protection locked="0"/>
    </xf>
    <xf numFmtId="0" fontId="11" fillId="24" borderId="0" xfId="53" applyFont="1" applyFill="1" applyBorder="1" applyAlignment="1" applyProtection="1">
      <alignment vertical="center"/>
    </xf>
    <xf numFmtId="6" fontId="10" fillId="24" borderId="0" xfId="0" applyNumberFormat="1" applyFont="1" applyFill="1" applyBorder="1" applyAlignment="1" applyProtection="1"/>
    <xf numFmtId="4" fontId="49" fillId="24" borderId="0" xfId="0" applyNumberFormat="1" applyFont="1" applyFill="1" applyBorder="1" applyAlignment="1" applyProtection="1">
      <alignment horizontal="center"/>
    </xf>
    <xf numFmtId="0" fontId="9" fillId="24" borderId="0" xfId="0" applyFont="1" applyFill="1" applyBorder="1" applyAlignment="1" applyProtection="1">
      <alignment horizontal="right"/>
    </xf>
    <xf numFmtId="6" fontId="10" fillId="24" borderId="0" xfId="0" applyNumberFormat="1" applyFont="1" applyFill="1" applyBorder="1" applyProtection="1"/>
    <xf numFmtId="10" fontId="6" fillId="24" borderId="81" xfId="0" applyNumberFormat="1" applyFont="1" applyFill="1" applyBorder="1" applyAlignment="1" applyProtection="1">
      <alignment horizontal="center"/>
    </xf>
    <xf numFmtId="0" fontId="6" fillId="24" borderId="59" xfId="0" applyFont="1" applyFill="1" applyBorder="1" applyAlignment="1" applyProtection="1">
      <alignment vertical="center" wrapText="1"/>
    </xf>
    <xf numFmtId="164" fontId="6" fillId="24" borderId="27" xfId="64" applyNumberFormat="1" applyFont="1" applyFill="1" applyBorder="1" applyAlignment="1" applyProtection="1">
      <alignment horizontal="center" vertical="center"/>
    </xf>
    <xf numFmtId="10" fontId="6" fillId="24" borderId="60" xfId="0" applyNumberFormat="1" applyFont="1" applyFill="1" applyBorder="1" applyAlignment="1" applyProtection="1">
      <alignment horizontal="center" vertical="center"/>
    </xf>
    <xf numFmtId="0" fontId="0" fillId="24" borderId="73" xfId="0" applyFill="1" applyBorder="1" applyProtection="1"/>
    <xf numFmtId="164" fontId="6" fillId="24" borderId="81" xfId="64" applyNumberFormat="1" applyFont="1" applyFill="1" applyBorder="1" applyAlignment="1" applyProtection="1">
      <alignment horizontal="center" vertical="center"/>
    </xf>
    <xf numFmtId="10" fontId="6" fillId="24" borderId="65" xfId="0" applyNumberFormat="1" applyFont="1" applyFill="1" applyBorder="1" applyAlignment="1" applyProtection="1">
      <alignment horizontal="center" vertical="center"/>
    </xf>
    <xf numFmtId="168" fontId="6" fillId="24" borderId="27" xfId="0" applyNumberFormat="1" applyFont="1" applyFill="1" applyBorder="1" applyAlignment="1" applyProtection="1">
      <alignment horizontal="center"/>
    </xf>
    <xf numFmtId="168" fontId="6" fillId="24" borderId="27" xfId="2" applyNumberFormat="1" applyFont="1" applyFill="1" applyBorder="1" applyAlignment="1" applyProtection="1">
      <alignment horizontal="center" vertical="top" wrapText="1"/>
    </xf>
    <xf numFmtId="168" fontId="6" fillId="24" borderId="27" xfId="2" applyNumberFormat="1" applyFont="1" applyFill="1" applyBorder="1" applyAlignment="1" applyProtection="1">
      <alignment horizontal="center" vertical="top"/>
    </xf>
    <xf numFmtId="0" fontId="6" fillId="19" borderId="68" xfId="0" applyFont="1" applyFill="1" applyBorder="1" applyAlignment="1" applyProtection="1">
      <alignment vertical="center" wrapText="1"/>
    </xf>
    <xf numFmtId="0" fontId="0" fillId="19" borderId="1" xfId="0" applyFill="1" applyBorder="1" applyProtection="1"/>
    <xf numFmtId="164" fontId="6" fillId="19" borderId="29" xfId="64" applyNumberFormat="1" applyFont="1" applyFill="1" applyBorder="1" applyAlignment="1" applyProtection="1">
      <alignment horizontal="center" vertical="center"/>
    </xf>
    <xf numFmtId="10" fontId="6" fillId="19" borderId="67" xfId="0" applyNumberFormat="1" applyFont="1" applyFill="1" applyBorder="1" applyAlignment="1" applyProtection="1">
      <alignment horizontal="center" vertical="center"/>
    </xf>
    <xf numFmtId="164" fontId="6" fillId="19" borderId="27" xfId="64" applyNumberFormat="1" applyFont="1" applyFill="1" applyBorder="1" applyAlignment="1" applyProtection="1">
      <alignment horizontal="center" vertical="center"/>
    </xf>
    <xf numFmtId="10" fontId="6" fillId="19" borderId="60" xfId="0" applyNumberFormat="1" applyFont="1" applyFill="1" applyBorder="1" applyAlignment="1" applyProtection="1">
      <alignment horizontal="center" vertical="center"/>
    </xf>
    <xf numFmtId="9" fontId="6" fillId="19" borderId="59" xfId="0" applyNumberFormat="1" applyFont="1" applyFill="1" applyBorder="1" applyAlignment="1" applyProtection="1">
      <alignment horizontal="left"/>
    </xf>
    <xf numFmtId="10" fontId="6" fillId="19" borderId="60" xfId="0" applyNumberFormat="1" applyFont="1" applyFill="1" applyBorder="1" applyAlignment="1" applyProtection="1">
      <alignment horizontal="center"/>
    </xf>
    <xf numFmtId="168" fontId="6" fillId="19" borderId="81" xfId="0" applyNumberFormat="1" applyFont="1" applyFill="1" applyBorder="1" applyAlignment="1" applyProtection="1">
      <alignment horizontal="center"/>
    </xf>
    <xf numFmtId="0" fontId="6" fillId="19" borderId="81" xfId="0" applyFont="1" applyFill="1" applyBorder="1" applyAlignment="1" applyProtection="1">
      <alignment horizontal="center"/>
    </xf>
    <xf numFmtId="0" fontId="128" fillId="0" borderId="0" xfId="0" quotePrefix="1" applyNumberFormat="1" applyFont="1" applyFill="1" applyAlignment="1" applyProtection="1">
      <alignment vertical="top"/>
    </xf>
    <xf numFmtId="0" fontId="130" fillId="0" borderId="0" xfId="0" quotePrefix="1" applyNumberFormat="1" applyFont="1" applyFill="1" applyAlignment="1" applyProtection="1">
      <alignment vertical="top"/>
    </xf>
    <xf numFmtId="0" fontId="128" fillId="0" borderId="0" xfId="11" applyFont="1" applyFill="1" applyAlignment="1" applyProtection="1">
      <alignment vertical="top"/>
    </xf>
    <xf numFmtId="0" fontId="128" fillId="0" borderId="1" xfId="11" applyFont="1" applyBorder="1" applyAlignment="1" applyProtection="1">
      <alignment vertical="top"/>
    </xf>
    <xf numFmtId="0" fontId="130" fillId="34" borderId="0" xfId="11" applyFont="1" applyFill="1" applyAlignment="1" applyProtection="1">
      <alignment vertical="top"/>
    </xf>
    <xf numFmtId="0" fontId="130" fillId="34" borderId="1" xfId="11" applyFont="1" applyFill="1" applyBorder="1" applyAlignment="1" applyProtection="1">
      <alignment vertical="top"/>
    </xf>
    <xf numFmtId="0" fontId="128" fillId="0" borderId="0" xfId="0" applyNumberFormat="1" applyFont="1" applyFill="1" applyAlignment="1" applyProtection="1">
      <alignment vertical="top"/>
    </xf>
    <xf numFmtId="0" fontId="128" fillId="0" borderId="1" xfId="0" applyNumberFormat="1" applyFont="1" applyFill="1" applyBorder="1" applyAlignment="1" applyProtection="1">
      <alignment vertical="top"/>
    </xf>
    <xf numFmtId="49" fontId="15" fillId="0" borderId="0" xfId="0" applyNumberFormat="1" applyFont="1" applyAlignment="1">
      <alignment vertical="top" wrapText="1"/>
    </xf>
    <xf numFmtId="0" fontId="129" fillId="33" borderId="0" xfId="0" applyNumberFormat="1" applyFont="1" applyFill="1" applyAlignment="1" applyProtection="1">
      <alignment horizontal="center" vertical="top"/>
    </xf>
    <xf numFmtId="0" fontId="128" fillId="0" borderId="1" xfId="0" quotePrefix="1" applyNumberFormat="1" applyFont="1" applyFill="1" applyBorder="1" applyAlignment="1" applyProtection="1">
      <alignment vertical="top"/>
    </xf>
    <xf numFmtId="3" fontId="128" fillId="0" borderId="0" xfId="0" applyNumberFormat="1" applyFont="1" applyFill="1" applyAlignment="1" applyProtection="1">
      <alignment vertical="top"/>
    </xf>
    <xf numFmtId="0" fontId="130" fillId="0" borderId="0" xfId="0" applyNumberFormat="1" applyFont="1" applyFill="1" applyAlignment="1" applyProtection="1">
      <alignment vertical="top"/>
    </xf>
    <xf numFmtId="0" fontId="128" fillId="0" borderId="0" xfId="0" applyNumberFormat="1" applyFont="1" applyAlignment="1" applyProtection="1">
      <alignment vertical="top"/>
    </xf>
    <xf numFmtId="168" fontId="6" fillId="24" borderId="81" xfId="2" applyNumberFormat="1" applyFont="1" applyFill="1" applyBorder="1" applyAlignment="1" applyProtection="1">
      <alignment horizontal="center" vertical="top" wrapText="1"/>
    </xf>
    <xf numFmtId="168" fontId="6" fillId="24" borderId="81" xfId="2" applyNumberFormat="1" applyFont="1" applyFill="1" applyBorder="1" applyAlignment="1" applyProtection="1">
      <alignment horizontal="center" vertical="top"/>
    </xf>
    <xf numFmtId="168" fontId="6" fillId="24" borderId="65" xfId="0" applyNumberFormat="1" applyFont="1" applyFill="1" applyBorder="1" applyAlignment="1" applyProtection="1">
      <alignment horizontal="center"/>
    </xf>
    <xf numFmtId="0" fontId="128" fillId="0" borderId="0" xfId="0" quotePrefix="1" applyFont="1" applyAlignment="1" applyProtection="1">
      <alignment vertical="top" wrapText="1"/>
      <protection locked="0"/>
    </xf>
    <xf numFmtId="43" fontId="0" fillId="0" borderId="0" xfId="68" applyFont="1"/>
    <xf numFmtId="14" fontId="4" fillId="0" borderId="27" xfId="0" quotePrefix="1" applyNumberFormat="1" applyFont="1" applyBorder="1" applyAlignment="1">
      <alignment vertical="top" wrapText="1"/>
    </xf>
    <xf numFmtId="168" fontId="0" fillId="0" borderId="0" xfId="0" applyNumberFormat="1"/>
    <xf numFmtId="0" fontId="4" fillId="0" borderId="0" xfId="0" applyFont="1" applyFill="1" applyAlignment="1">
      <alignment vertical="top" wrapText="1"/>
    </xf>
    <xf numFmtId="0" fontId="4" fillId="0" borderId="27" xfId="0" applyFont="1" applyFill="1" applyBorder="1" applyAlignment="1">
      <alignment wrapText="1"/>
    </xf>
    <xf numFmtId="14" fontId="4" fillId="0" borderId="27" xfId="0" applyNumberFormat="1" applyFont="1" applyFill="1" applyBorder="1" applyAlignment="1">
      <alignment wrapText="1"/>
    </xf>
    <xf numFmtId="0" fontId="4" fillId="0" borderId="27" xfId="0" applyFont="1" applyFill="1" applyBorder="1" applyAlignment="1">
      <alignment horizontal="center" wrapText="1"/>
    </xf>
    <xf numFmtId="2" fontId="4" fillId="0" borderId="27" xfId="0" applyNumberFormat="1" applyFont="1" applyFill="1" applyBorder="1" applyAlignment="1">
      <alignment horizontal="center" wrapText="1"/>
    </xf>
    <xf numFmtId="2" fontId="4" fillId="0" borderId="27" xfId="0" applyNumberFormat="1" applyFont="1" applyFill="1" applyBorder="1" applyAlignment="1">
      <alignment wrapText="1"/>
    </xf>
    <xf numFmtId="0" fontId="4" fillId="3" borderId="48" xfId="31" applyFont="1" applyFill="1" applyBorder="1" applyAlignment="1" applyProtection="1">
      <alignment horizontal="left" vertical="top" wrapText="1"/>
    </xf>
    <xf numFmtId="0" fontId="4" fillId="3" borderId="32" xfId="31" applyFont="1" applyFill="1" applyBorder="1" applyAlignment="1" applyProtection="1">
      <alignment horizontal="left" vertical="top" wrapText="1"/>
    </xf>
    <xf numFmtId="0" fontId="4" fillId="3" borderId="85" xfId="31" applyFont="1" applyFill="1" applyBorder="1" applyAlignment="1" applyProtection="1">
      <alignment horizontal="left" vertical="top" wrapText="1"/>
    </xf>
    <xf numFmtId="0" fontId="4" fillId="0" borderId="48" xfId="0" applyFont="1" applyBorder="1" applyAlignment="1" applyProtection="1">
      <alignment horizontal="left" vertical="top" wrapText="1"/>
    </xf>
    <xf numFmtId="0" fontId="4" fillId="0" borderId="32" xfId="0" applyFont="1" applyBorder="1" applyAlignment="1" applyProtection="1">
      <alignment horizontal="left" vertical="top" wrapText="1"/>
    </xf>
    <xf numFmtId="0" fontId="4" fillId="0" borderId="85" xfId="0" applyFont="1" applyBorder="1" applyAlignment="1" applyProtection="1">
      <alignment horizontal="left" vertical="top" wrapText="1"/>
    </xf>
    <xf numFmtId="0" fontId="39" fillId="0" borderId="0" xfId="63" applyFont="1" applyAlignment="1" applyProtection="1">
      <alignment horizontal="center"/>
    </xf>
    <xf numFmtId="0" fontId="0" fillId="0" borderId="0" xfId="0" applyProtection="1"/>
    <xf numFmtId="0" fontId="4" fillId="0" borderId="0" xfId="0" applyFont="1" applyAlignment="1" applyProtection="1">
      <alignment vertical="center" wrapText="1"/>
    </xf>
    <xf numFmtId="0" fontId="4" fillId="0" borderId="48" xfId="49" applyFont="1" applyBorder="1" applyAlignment="1" applyProtection="1">
      <alignment horizontal="left" vertical="top" wrapText="1"/>
    </xf>
    <xf numFmtId="0" fontId="4" fillId="0" borderId="32" xfId="49" applyFont="1" applyBorder="1" applyAlignment="1" applyProtection="1">
      <alignment horizontal="left" vertical="top" wrapText="1"/>
    </xf>
    <xf numFmtId="0" fontId="4" fillId="0" borderId="85" xfId="49" applyFont="1" applyBorder="1" applyAlignment="1" applyProtection="1">
      <alignment horizontal="left" vertical="top" wrapText="1"/>
    </xf>
    <xf numFmtId="0" fontId="6" fillId="35" borderId="0" xfId="0" applyFont="1" applyFill="1" applyAlignment="1" applyProtection="1">
      <alignment horizontal="right" wrapText="1"/>
    </xf>
    <xf numFmtId="0" fontId="4" fillId="0" borderId="0" xfId="56" applyFont="1" applyAlignment="1" applyProtection="1">
      <alignment horizontal="left" vertical="center" wrapText="1"/>
    </xf>
    <xf numFmtId="49" fontId="39" fillId="0" borderId="0" xfId="63" applyNumberFormat="1" applyFont="1" applyFill="1" applyBorder="1" applyAlignment="1" applyProtection="1">
      <alignment horizontal="left"/>
    </xf>
    <xf numFmtId="0" fontId="50" fillId="11" borderId="28" xfId="56" applyFont="1" applyFill="1" applyBorder="1" applyAlignment="1" applyProtection="1">
      <alignment vertical="center"/>
    </xf>
    <xf numFmtId="0" fontId="50" fillId="11" borderId="41" xfId="56" applyFont="1" applyFill="1" applyBorder="1" applyAlignment="1" applyProtection="1">
      <alignment vertical="center"/>
    </xf>
    <xf numFmtId="0" fontId="50" fillId="11" borderId="42" xfId="56" applyFont="1" applyFill="1" applyBorder="1" applyAlignment="1" applyProtection="1">
      <alignment vertical="center"/>
    </xf>
    <xf numFmtId="0" fontId="4" fillId="0" borderId="44" xfId="56" applyFont="1" applyBorder="1" applyAlignment="1" applyProtection="1">
      <alignment horizontal="left" vertical="center" wrapText="1"/>
    </xf>
    <xf numFmtId="0" fontId="4" fillId="0" borderId="86" xfId="56" applyFont="1" applyBorder="1" applyAlignment="1" applyProtection="1">
      <alignment horizontal="left" vertical="center" wrapText="1"/>
    </xf>
    <xf numFmtId="0" fontId="4" fillId="0" borderId="87" xfId="56" applyFont="1" applyBorder="1" applyAlignment="1" applyProtection="1">
      <alignment horizontal="left" vertical="center" wrapText="1"/>
    </xf>
    <xf numFmtId="0" fontId="23" fillId="0" borderId="0" xfId="0" applyFont="1" applyAlignment="1" applyProtection="1">
      <alignment horizontal="center" vertical="top" wrapText="1"/>
    </xf>
    <xf numFmtId="0" fontId="0" fillId="0" borderId="11" xfId="0" applyBorder="1" applyAlignment="1" applyProtection="1">
      <alignment horizontal="center"/>
    </xf>
    <xf numFmtId="0" fontId="39" fillId="0" borderId="0" xfId="63" applyFont="1" applyFill="1" applyBorder="1" applyAlignment="1" applyProtection="1">
      <alignment horizontal="center"/>
    </xf>
    <xf numFmtId="0" fontId="131" fillId="24" borderId="117" xfId="56" applyFont="1" applyFill="1" applyBorder="1" applyAlignment="1" applyProtection="1">
      <alignment horizontal="center"/>
    </xf>
    <xf numFmtId="0" fontId="131" fillId="24" borderId="0" xfId="56" applyFont="1" applyFill="1" applyBorder="1" applyAlignment="1" applyProtection="1">
      <alignment horizontal="center"/>
    </xf>
    <xf numFmtId="0" fontId="131" fillId="24" borderId="118" xfId="56" applyFont="1" applyFill="1" applyBorder="1" applyAlignment="1" applyProtection="1">
      <alignment horizontal="center"/>
    </xf>
    <xf numFmtId="0" fontId="132" fillId="24" borderId="119" xfId="56" applyFont="1" applyFill="1" applyBorder="1" applyAlignment="1" applyProtection="1">
      <alignment horizontal="center" vertical="top" wrapText="1"/>
    </xf>
    <xf numFmtId="0" fontId="132" fillId="24" borderId="120" xfId="56" applyFont="1" applyFill="1" applyBorder="1" applyAlignment="1" applyProtection="1">
      <alignment horizontal="center" vertical="top" wrapText="1"/>
    </xf>
    <xf numFmtId="0" fontId="132" fillId="24" borderId="121" xfId="56" applyFont="1" applyFill="1" applyBorder="1" applyAlignment="1" applyProtection="1">
      <alignment horizontal="center" vertical="top" wrapText="1"/>
    </xf>
    <xf numFmtId="0" fontId="4" fillId="0" borderId="0" xfId="0" applyFont="1" applyAlignment="1" applyProtection="1">
      <alignment horizontal="left" vertical="center"/>
    </xf>
    <xf numFmtId="0" fontId="15" fillId="0" borderId="1" xfId="56" applyFont="1" applyBorder="1" applyAlignment="1" applyProtection="1">
      <alignment horizontal="left" vertical="top" wrapText="1"/>
    </xf>
    <xf numFmtId="0" fontId="4" fillId="0" borderId="0" xfId="56" applyFont="1" applyAlignment="1" applyProtection="1">
      <alignment horizontal="left" vertical="top" wrapText="1"/>
    </xf>
    <xf numFmtId="3" fontId="4" fillId="4" borderId="28" xfId="0" applyNumberFormat="1" applyFont="1" applyFill="1" applyBorder="1" applyAlignment="1" applyProtection="1">
      <alignment horizontal="left" vertical="center"/>
      <protection locked="0"/>
    </xf>
    <xf numFmtId="3" fontId="4" fillId="4" borderId="41" xfId="0" applyNumberFormat="1" applyFont="1" applyFill="1" applyBorder="1" applyAlignment="1" applyProtection="1">
      <alignment horizontal="left" vertical="center"/>
      <protection locked="0"/>
    </xf>
    <xf numFmtId="3" fontId="4" fillId="4" borderId="42" xfId="0" applyNumberFormat="1" applyFont="1" applyFill="1" applyBorder="1" applyAlignment="1" applyProtection="1">
      <alignment horizontal="left" vertical="center"/>
      <protection locked="0"/>
    </xf>
    <xf numFmtId="0" fontId="35" fillId="3" borderId="0" xfId="56" applyFont="1" applyFill="1" applyBorder="1" applyAlignment="1" applyProtection="1">
      <alignment horizontal="left" vertical="center"/>
    </xf>
    <xf numFmtId="0" fontId="29" fillId="3" borderId="0" xfId="56" applyFont="1" applyFill="1" applyBorder="1" applyAlignment="1" applyProtection="1">
      <alignment horizontal="left" vertical="center"/>
    </xf>
    <xf numFmtId="0" fontId="4" fillId="0" borderId="11" xfId="0" applyFont="1" applyFill="1" applyBorder="1" applyAlignment="1" applyProtection="1">
      <alignment vertical="center" wrapText="1"/>
    </xf>
    <xf numFmtId="0" fontId="0" fillId="26" borderId="28" xfId="0" applyFill="1" applyBorder="1" applyProtection="1">
      <protection locked="0"/>
    </xf>
    <xf numFmtId="0" fontId="0" fillId="26" borderId="41" xfId="0" applyFill="1" applyBorder="1" applyProtection="1">
      <protection locked="0"/>
    </xf>
    <xf numFmtId="0" fontId="0" fillId="26" borderId="42" xfId="0" applyFill="1" applyBorder="1" applyProtection="1">
      <protection locked="0"/>
    </xf>
    <xf numFmtId="0" fontId="6" fillId="4" borderId="28" xfId="0" applyFont="1" applyFill="1" applyBorder="1" applyAlignment="1" applyProtection="1">
      <alignment horizontal="left" wrapText="1"/>
      <protection locked="0"/>
    </xf>
    <xf numFmtId="0" fontId="6" fillId="4" borderId="41" xfId="0" applyFont="1" applyFill="1" applyBorder="1" applyAlignment="1" applyProtection="1">
      <alignment horizontal="left" wrapText="1"/>
      <protection locked="0"/>
    </xf>
    <xf numFmtId="0" fontId="6" fillId="4" borderId="42" xfId="0" applyFont="1" applyFill="1" applyBorder="1" applyAlignment="1" applyProtection="1">
      <alignment horizontal="left" wrapText="1"/>
      <protection locked="0"/>
    </xf>
    <xf numFmtId="0" fontId="19" fillId="24" borderId="0" xfId="0" applyFont="1" applyFill="1" applyBorder="1" applyAlignment="1" applyProtection="1">
      <alignment horizontal="center" vertical="center" wrapText="1"/>
    </xf>
    <xf numFmtId="0" fontId="126" fillId="0" borderId="0"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6" fillId="0" borderId="0" xfId="0" applyFont="1" applyAlignment="1" applyProtection="1">
      <alignment horizontal="left"/>
    </xf>
    <xf numFmtId="0" fontId="15" fillId="12" borderId="28" xfId="0" applyFont="1" applyFill="1" applyBorder="1" applyAlignment="1" applyProtection="1">
      <alignment horizontal="left" vertical="center" wrapText="1"/>
    </xf>
    <xf numFmtId="0" fontId="15" fillId="12" borderId="41" xfId="0" applyFont="1" applyFill="1" applyBorder="1" applyAlignment="1" applyProtection="1">
      <alignment horizontal="left" vertical="center" wrapText="1"/>
    </xf>
    <xf numFmtId="0" fontId="15" fillId="12" borderId="42" xfId="0" applyFont="1" applyFill="1" applyBorder="1" applyAlignment="1" applyProtection="1">
      <alignment horizontal="left" vertical="center" wrapText="1"/>
    </xf>
    <xf numFmtId="0" fontId="4" fillId="4" borderId="55" xfId="49" applyFont="1" applyFill="1" applyBorder="1" applyAlignment="1" applyProtection="1">
      <alignment horizontal="left" vertical="top" wrapText="1"/>
      <protection locked="0"/>
    </xf>
    <xf numFmtId="0" fontId="4" fillId="4" borderId="88" xfId="49" applyFont="1" applyFill="1" applyBorder="1" applyAlignment="1" applyProtection="1">
      <alignment horizontal="left" vertical="top" wrapText="1"/>
      <protection locked="0"/>
    </xf>
    <xf numFmtId="0" fontId="4" fillId="4" borderId="89" xfId="49" applyFont="1" applyFill="1" applyBorder="1" applyAlignment="1" applyProtection="1">
      <alignment horizontal="left" vertical="top" wrapText="1"/>
      <protection locked="0"/>
    </xf>
    <xf numFmtId="42" fontId="4" fillId="14" borderId="28" xfId="0" applyNumberFormat="1" applyFont="1" applyFill="1" applyBorder="1" applyAlignment="1" applyProtection="1">
      <alignment wrapText="1"/>
    </xf>
    <xf numFmtId="42" fontId="4" fillId="14" borderId="42" xfId="0" applyNumberFormat="1" applyFont="1" applyFill="1" applyBorder="1" applyAlignment="1" applyProtection="1">
      <alignment wrapText="1"/>
    </xf>
    <xf numFmtId="42" fontId="4" fillId="14" borderId="28" xfId="0" applyNumberFormat="1" applyFont="1" applyFill="1" applyBorder="1" applyProtection="1"/>
    <xf numFmtId="42" fontId="4" fillId="14" borderId="42" xfId="0" applyNumberFormat="1" applyFont="1" applyFill="1" applyBorder="1" applyProtection="1"/>
    <xf numFmtId="0" fontId="4" fillId="14" borderId="28" xfId="0" applyFont="1" applyFill="1" applyBorder="1" applyAlignment="1" applyProtection="1">
      <alignment horizontal="left"/>
    </xf>
    <xf numFmtId="0" fontId="4" fillId="14" borderId="42" xfId="0" applyFont="1" applyFill="1" applyBorder="1" applyAlignment="1" applyProtection="1">
      <alignment horizontal="left"/>
    </xf>
    <xf numFmtId="0" fontId="19" fillId="24" borderId="0" xfId="56" applyFont="1" applyFill="1" applyBorder="1" applyAlignment="1" applyProtection="1">
      <alignment horizontal="center" vertical="center"/>
    </xf>
    <xf numFmtId="0" fontId="91" fillId="11" borderId="27" xfId="0" applyFont="1" applyFill="1" applyBorder="1" applyAlignment="1" applyProtection="1">
      <alignment horizontal="center"/>
    </xf>
    <xf numFmtId="0" fontId="4" fillId="26" borderId="9" xfId="0" applyFont="1" applyFill="1" applyBorder="1" applyAlignment="1" applyProtection="1">
      <alignment horizontal="left" vertical="top" wrapText="1"/>
      <protection locked="0"/>
    </xf>
    <xf numFmtId="0" fontId="4" fillId="26" borderId="11" xfId="0" applyFont="1" applyFill="1" applyBorder="1" applyAlignment="1" applyProtection="1">
      <alignment horizontal="left" vertical="top" wrapText="1"/>
      <protection locked="0"/>
    </xf>
    <xf numFmtId="0" fontId="4" fillId="26" borderId="12" xfId="0" applyFont="1" applyFill="1" applyBorder="1" applyAlignment="1" applyProtection="1">
      <alignment horizontal="left" vertical="top" wrapText="1"/>
      <protection locked="0"/>
    </xf>
    <xf numFmtId="0" fontId="4" fillId="26" borderId="8" xfId="0" applyFont="1" applyFill="1" applyBorder="1" applyAlignment="1" applyProtection="1">
      <alignment horizontal="left" vertical="top" wrapText="1"/>
      <protection locked="0"/>
    </xf>
    <xf numFmtId="0" fontId="4" fillId="26" borderId="0" xfId="0" applyFont="1" applyFill="1" applyBorder="1" applyAlignment="1" applyProtection="1">
      <alignment horizontal="left" vertical="top" wrapText="1"/>
      <protection locked="0"/>
    </xf>
    <xf numFmtId="0" fontId="4" fillId="26" borderId="13" xfId="0" applyFont="1" applyFill="1" applyBorder="1" applyAlignment="1" applyProtection="1">
      <alignment horizontal="left" vertical="top" wrapText="1"/>
      <protection locked="0"/>
    </xf>
    <xf numFmtId="0" fontId="4" fillId="26" borderId="10" xfId="0" applyFont="1" applyFill="1" applyBorder="1" applyAlignment="1" applyProtection="1">
      <alignment horizontal="left" vertical="top" wrapText="1"/>
      <protection locked="0"/>
    </xf>
    <xf numFmtId="0" fontId="4" fillId="26" borderId="1" xfId="0" applyFont="1" applyFill="1" applyBorder="1" applyAlignment="1" applyProtection="1">
      <alignment horizontal="left" vertical="top" wrapText="1"/>
      <protection locked="0"/>
    </xf>
    <xf numFmtId="0" fontId="4" fillId="26" borderId="52" xfId="0" applyFont="1" applyFill="1" applyBorder="1" applyAlignment="1" applyProtection="1">
      <alignment horizontal="left" vertical="top" wrapText="1"/>
      <protection locked="0"/>
    </xf>
    <xf numFmtId="4" fontId="15" fillId="0" borderId="9" xfId="64" applyNumberFormat="1" applyFont="1" applyFill="1" applyBorder="1" applyAlignment="1" applyProtection="1">
      <alignment horizontal="left" vertical="center" wrapText="1"/>
    </xf>
    <xf numFmtId="4" fontId="15" fillId="0" borderId="12" xfId="64" applyNumberFormat="1" applyFont="1" applyFill="1" applyBorder="1" applyAlignment="1" applyProtection="1">
      <alignment horizontal="left" vertical="center" wrapText="1"/>
    </xf>
    <xf numFmtId="4" fontId="15" fillId="0" borderId="8" xfId="64" applyNumberFormat="1" applyFont="1" applyFill="1" applyBorder="1" applyAlignment="1" applyProtection="1">
      <alignment horizontal="left" vertical="center" wrapText="1"/>
    </xf>
    <xf numFmtId="4" fontId="15" fillId="0" borderId="13" xfId="64" applyNumberFormat="1" applyFont="1" applyFill="1" applyBorder="1" applyAlignment="1" applyProtection="1">
      <alignment horizontal="left" vertical="center" wrapText="1"/>
    </xf>
    <xf numFmtId="0" fontId="15" fillId="14" borderId="28" xfId="0" applyFont="1" applyFill="1" applyBorder="1" applyProtection="1"/>
    <xf numFmtId="0" fontId="15" fillId="14" borderId="42" xfId="0" applyFont="1" applyFill="1" applyBorder="1" applyProtection="1"/>
    <xf numFmtId="0" fontId="109" fillId="0" borderId="0" xfId="0" applyFont="1" applyFill="1" applyBorder="1" applyAlignment="1" applyProtection="1">
      <alignment horizontal="left" vertical="top" wrapText="1"/>
    </xf>
    <xf numFmtId="0" fontId="4" fillId="0" borderId="0" xfId="14" applyFont="1" applyAlignment="1" applyProtection="1">
      <alignment horizontal="left"/>
    </xf>
    <xf numFmtId="1" fontId="1" fillId="0" borderId="11" xfId="14" applyNumberFormat="1" applyFont="1" applyFill="1" applyBorder="1" applyAlignment="1" applyProtection="1">
      <alignment horizontal="right" vertical="top" wrapText="1"/>
    </xf>
    <xf numFmtId="1" fontId="7" fillId="0" borderId="11" xfId="14" applyNumberFormat="1" applyFont="1" applyFill="1" applyBorder="1" applyAlignment="1" applyProtection="1">
      <alignment horizontal="right" vertical="top" wrapText="1"/>
    </xf>
    <xf numFmtId="0" fontId="13" fillId="12" borderId="5" xfId="14" applyFont="1" applyFill="1" applyBorder="1" applyAlignment="1" applyProtection="1">
      <alignment vertical="top" wrapText="1"/>
    </xf>
    <xf numFmtId="0" fontId="13" fillId="12" borderId="6" xfId="14" applyFont="1" applyFill="1" applyBorder="1" applyAlignment="1" applyProtection="1">
      <alignment vertical="top" wrapText="1"/>
    </xf>
    <xf numFmtId="14" fontId="1" fillId="4" borderId="2" xfId="14" applyNumberFormat="1" applyFont="1" applyFill="1" applyBorder="1" applyAlignment="1" applyProtection="1">
      <alignment horizontal="center" vertical="top" wrapText="1"/>
      <protection locked="0"/>
    </xf>
    <xf numFmtId="0" fontId="7" fillId="0" borderId="0" xfId="0" applyFont="1" applyProtection="1"/>
    <xf numFmtId="0" fontId="13" fillId="12" borderId="36" xfId="14" applyFont="1" applyFill="1" applyBorder="1" applyAlignment="1" applyProtection="1">
      <alignment horizontal="center" vertical="top" wrapText="1"/>
    </xf>
    <xf numFmtId="0" fontId="13" fillId="12" borderId="41" xfId="14" applyFont="1" applyFill="1" applyBorder="1" applyAlignment="1" applyProtection="1">
      <alignment horizontal="center" vertical="top" wrapText="1"/>
    </xf>
    <xf numFmtId="0" fontId="13" fillId="12" borderId="51" xfId="14" applyFont="1" applyFill="1" applyBorder="1" applyAlignment="1" applyProtection="1">
      <alignment horizontal="center" vertical="top" wrapText="1"/>
    </xf>
    <xf numFmtId="0" fontId="7" fillId="4" borderId="15" xfId="14" applyFont="1" applyFill="1" applyBorder="1" applyAlignment="1" applyProtection="1">
      <alignment horizontal="left" vertical="top" wrapText="1"/>
      <protection locked="0"/>
    </xf>
    <xf numFmtId="0" fontId="7" fillId="4" borderId="3" xfId="14" applyFont="1" applyFill="1" applyBorder="1" applyAlignment="1" applyProtection="1">
      <alignment horizontal="left" vertical="top" wrapText="1"/>
      <protection locked="0"/>
    </xf>
    <xf numFmtId="0" fontId="1" fillId="4" borderId="4" xfId="0" applyFont="1" applyFill="1" applyBorder="1" applyProtection="1">
      <protection locked="0"/>
    </xf>
    <xf numFmtId="0" fontId="1" fillId="4" borderId="2" xfId="14" applyFont="1" applyFill="1" applyBorder="1" applyAlignment="1" applyProtection="1">
      <alignment horizontal="left" vertical="top" wrapText="1"/>
      <protection locked="0"/>
    </xf>
    <xf numFmtId="169" fontId="7" fillId="4" borderId="44" xfId="14" applyNumberFormat="1" applyFont="1" applyFill="1" applyBorder="1" applyAlignment="1" applyProtection="1">
      <alignment horizontal="center"/>
      <protection locked="0"/>
    </xf>
    <xf numFmtId="169" fontId="7" fillId="4" borderId="87" xfId="14" applyNumberFormat="1" applyFont="1" applyFill="1" applyBorder="1" applyAlignment="1" applyProtection="1">
      <alignment horizontal="center"/>
      <protection locked="0"/>
    </xf>
    <xf numFmtId="0" fontId="1" fillId="4" borderId="14" xfId="14" applyFont="1" applyFill="1" applyBorder="1" applyAlignment="1" applyProtection="1">
      <alignment horizontal="left" vertical="top" wrapText="1"/>
      <protection locked="0"/>
    </xf>
    <xf numFmtId="0" fontId="7" fillId="4" borderId="2" xfId="14" applyFont="1" applyFill="1" applyBorder="1" applyAlignment="1" applyProtection="1">
      <alignment horizontal="left" vertical="top" wrapText="1"/>
      <protection locked="0"/>
    </xf>
    <xf numFmtId="14" fontId="1" fillId="4" borderId="3" xfId="14" applyNumberFormat="1" applyFont="1" applyFill="1" applyBorder="1" applyAlignment="1" applyProtection="1">
      <alignment horizontal="center" vertical="top" wrapText="1"/>
      <protection locked="0"/>
    </xf>
    <xf numFmtId="0" fontId="1" fillId="4" borderId="3" xfId="0" applyFont="1" applyFill="1" applyBorder="1" applyProtection="1">
      <protection locked="0"/>
    </xf>
    <xf numFmtId="169" fontId="7" fillId="4" borderId="55" xfId="14" applyNumberFormat="1" applyFont="1" applyFill="1" applyBorder="1" applyAlignment="1" applyProtection="1">
      <alignment horizontal="center"/>
      <protection locked="0"/>
    </xf>
    <xf numFmtId="169" fontId="7" fillId="4" borderId="90" xfId="14" applyNumberFormat="1" applyFont="1" applyFill="1" applyBorder="1" applyAlignment="1" applyProtection="1">
      <alignment horizontal="center"/>
      <protection locked="0"/>
    </xf>
    <xf numFmtId="0" fontId="7" fillId="4" borderId="26" xfId="14" applyFont="1" applyFill="1" applyBorder="1" applyAlignment="1" applyProtection="1">
      <alignment horizontal="left" vertical="top" wrapText="1"/>
      <protection locked="0"/>
    </xf>
    <xf numFmtId="0" fontId="7" fillId="4" borderId="4" xfId="14" applyFont="1" applyFill="1" applyBorder="1" applyAlignment="1" applyProtection="1">
      <alignment horizontal="left" vertical="top" wrapText="1"/>
      <protection locked="0"/>
    </xf>
    <xf numFmtId="0" fontId="30" fillId="36" borderId="17" xfId="14" applyFont="1" applyFill="1" applyBorder="1" applyAlignment="1" applyProtection="1">
      <alignment horizontal="center" vertical="center" wrapText="1"/>
    </xf>
    <xf numFmtId="0" fontId="30" fillId="36" borderId="29" xfId="14" applyFont="1" applyFill="1" applyBorder="1" applyAlignment="1" applyProtection="1">
      <alignment horizontal="center" vertical="center" wrapText="1"/>
    </xf>
    <xf numFmtId="0" fontId="1" fillId="0" borderId="0" xfId="14" applyFont="1" applyFill="1" applyBorder="1" applyAlignment="1" applyProtection="1">
      <alignment horizontal="right" vertical="top" wrapText="1"/>
    </xf>
    <xf numFmtId="0" fontId="7" fillId="0" borderId="0" xfId="14" applyFont="1" applyFill="1" applyBorder="1" applyAlignment="1" applyProtection="1">
      <alignment horizontal="right" vertical="top" wrapText="1"/>
    </xf>
    <xf numFmtId="0" fontId="7" fillId="0" borderId="13" xfId="14" applyFont="1" applyFill="1" applyBorder="1" applyAlignment="1" applyProtection="1">
      <alignment horizontal="right" vertical="top" wrapText="1"/>
    </xf>
    <xf numFmtId="6" fontId="67" fillId="3" borderId="0" xfId="14" applyNumberFormat="1" applyFont="1" applyFill="1" applyBorder="1" applyAlignment="1" applyProtection="1">
      <alignment vertical="top" wrapText="1"/>
    </xf>
    <xf numFmtId="0" fontId="13" fillId="12" borderId="42" xfId="14" applyFont="1" applyFill="1" applyBorder="1" applyAlignment="1" applyProtection="1">
      <alignment horizontal="center" vertical="top" wrapText="1"/>
    </xf>
    <xf numFmtId="0" fontId="13" fillId="12" borderId="39" xfId="14" applyFont="1" applyFill="1" applyBorder="1" applyAlignment="1" applyProtection="1">
      <alignment horizontal="center" vertical="top"/>
    </xf>
    <xf numFmtId="0" fontId="13" fillId="12" borderId="40" xfId="14" applyFont="1" applyFill="1" applyBorder="1" applyAlignment="1" applyProtection="1">
      <alignment horizontal="center" vertical="top"/>
    </xf>
    <xf numFmtId="0" fontId="13" fillId="12" borderId="39" xfId="14" applyFont="1" applyFill="1" applyBorder="1" applyAlignment="1" applyProtection="1">
      <alignment horizontal="center" vertical="top" wrapText="1"/>
    </xf>
    <xf numFmtId="0" fontId="13" fillId="12" borderId="40" xfId="14" applyFont="1" applyFill="1" applyBorder="1" applyAlignment="1" applyProtection="1">
      <alignment horizontal="center" vertical="top" wrapText="1"/>
    </xf>
    <xf numFmtId="0" fontId="8" fillId="3" borderId="0" xfId="14" applyFont="1" applyFill="1" applyProtection="1"/>
    <xf numFmtId="0" fontId="13" fillId="12" borderId="38" xfId="14" applyFont="1" applyFill="1" applyBorder="1" applyAlignment="1" applyProtection="1">
      <alignment horizontal="center" vertical="top"/>
    </xf>
    <xf numFmtId="0" fontId="13" fillId="12" borderId="54" xfId="14" applyFont="1" applyFill="1" applyBorder="1" applyAlignment="1" applyProtection="1">
      <alignment horizontal="center" vertical="top"/>
    </xf>
    <xf numFmtId="0" fontId="13" fillId="3" borderId="0" xfId="14" applyFont="1" applyFill="1" applyProtection="1"/>
    <xf numFmtId="169" fontId="7" fillId="4" borderId="56" xfId="14" applyNumberFormat="1" applyFont="1" applyFill="1" applyBorder="1" applyAlignment="1" applyProtection="1">
      <alignment horizontal="center"/>
      <protection locked="0"/>
    </xf>
    <xf numFmtId="169" fontId="7" fillId="4" borderId="91" xfId="14" applyNumberFormat="1" applyFont="1" applyFill="1" applyBorder="1" applyAlignment="1" applyProtection="1">
      <alignment horizontal="center"/>
      <protection locked="0"/>
    </xf>
    <xf numFmtId="0" fontId="1" fillId="4" borderId="56" xfId="0" applyFont="1" applyFill="1" applyBorder="1" applyProtection="1">
      <protection locked="0"/>
    </xf>
    <xf numFmtId="0" fontId="1" fillId="4" borderId="92" xfId="0" applyFont="1" applyFill="1" applyBorder="1" applyProtection="1">
      <protection locked="0"/>
    </xf>
    <xf numFmtId="0" fontId="1" fillId="4" borderId="93" xfId="0" applyFont="1" applyFill="1" applyBorder="1" applyProtection="1">
      <protection locked="0"/>
    </xf>
    <xf numFmtId="0" fontId="1" fillId="4" borderId="55" xfId="0" applyFont="1" applyFill="1" applyBorder="1" applyProtection="1">
      <protection locked="0"/>
    </xf>
    <xf numFmtId="0" fontId="1" fillId="4" borderId="88" xfId="0" applyFont="1" applyFill="1" applyBorder="1" applyProtection="1">
      <protection locked="0"/>
    </xf>
    <xf numFmtId="0" fontId="1" fillId="4" borderId="89" xfId="0" applyFont="1" applyFill="1" applyBorder="1" applyProtection="1">
      <protection locked="0"/>
    </xf>
    <xf numFmtId="14" fontId="1" fillId="4" borderId="4" xfId="14" applyNumberFormat="1" applyFont="1" applyFill="1" applyBorder="1" applyAlignment="1" applyProtection="1">
      <alignment horizontal="center" vertical="top" wrapText="1"/>
      <protection locked="0"/>
    </xf>
    <xf numFmtId="0" fontId="1" fillId="4" borderId="44" xfId="14" applyFont="1" applyFill="1" applyBorder="1" applyAlignment="1" applyProtection="1">
      <alignment horizontal="left" vertical="top" wrapText="1"/>
      <protection locked="0"/>
    </xf>
    <xf numFmtId="0" fontId="1" fillId="4" borderId="86" xfId="14" applyFont="1" applyFill="1" applyBorder="1" applyAlignment="1" applyProtection="1">
      <alignment horizontal="left" vertical="top" wrapText="1"/>
      <protection locked="0"/>
    </xf>
    <xf numFmtId="0" fontId="1" fillId="4" borderId="94" xfId="14" applyFont="1" applyFill="1" applyBorder="1" applyAlignment="1" applyProtection="1">
      <alignment horizontal="left" vertical="top" wrapText="1"/>
      <protection locked="0"/>
    </xf>
    <xf numFmtId="0" fontId="7" fillId="4" borderId="82" xfId="14" applyFont="1" applyFill="1" applyBorder="1" applyAlignment="1" applyProtection="1">
      <alignment horizontal="left" vertical="top" wrapText="1"/>
      <protection locked="0"/>
    </xf>
    <xf numFmtId="0" fontId="7" fillId="4" borderId="89" xfId="14" applyFont="1" applyFill="1" applyBorder="1" applyAlignment="1" applyProtection="1">
      <alignment horizontal="left" vertical="top" wrapText="1"/>
      <protection locked="0"/>
    </xf>
    <xf numFmtId="0" fontId="7" fillId="0" borderId="0" xfId="14" applyFont="1" applyBorder="1" applyProtection="1"/>
    <xf numFmtId="0" fontId="7" fillId="0" borderId="0" xfId="14" applyFont="1" applyProtection="1"/>
    <xf numFmtId="0" fontId="0" fillId="0" borderId="8" xfId="0" applyBorder="1" applyProtection="1"/>
    <xf numFmtId="0" fontId="0" fillId="0" borderId="0" xfId="0" applyBorder="1" applyProtection="1"/>
    <xf numFmtId="0" fontId="1" fillId="4" borderId="55" xfId="0" applyFont="1" applyFill="1" applyBorder="1" applyAlignment="1" applyProtection="1">
      <alignment horizontal="left" vertical="top" wrapText="1"/>
      <protection locked="0"/>
    </xf>
    <xf numFmtId="0" fontId="1" fillId="4" borderId="88" xfId="0" applyFont="1" applyFill="1" applyBorder="1" applyAlignment="1" applyProtection="1">
      <alignment horizontal="left" vertical="top" wrapText="1"/>
      <protection locked="0"/>
    </xf>
    <xf numFmtId="0" fontId="1" fillId="4" borderId="89" xfId="0" applyFont="1" applyFill="1" applyBorder="1" applyAlignment="1" applyProtection="1">
      <alignment horizontal="left" vertical="top" wrapText="1"/>
      <protection locked="0"/>
    </xf>
    <xf numFmtId="0" fontId="13" fillId="12" borderId="28" xfId="14" applyFont="1" applyFill="1" applyBorder="1" applyAlignment="1" applyProtection="1">
      <alignment horizontal="left"/>
    </xf>
    <xf numFmtId="0" fontId="13" fillId="12" borderId="42" xfId="14" applyFont="1" applyFill="1" applyBorder="1" applyAlignment="1" applyProtection="1">
      <alignment horizontal="left"/>
    </xf>
    <xf numFmtId="0" fontId="19" fillId="24" borderId="0" xfId="14" applyFont="1" applyFill="1" applyAlignment="1" applyProtection="1">
      <alignment horizontal="center" vertical="center"/>
    </xf>
    <xf numFmtId="0" fontId="1" fillId="3" borderId="0" xfId="14" applyFont="1" applyFill="1" applyAlignment="1" applyProtection="1">
      <alignment horizontal="left" vertical="center" wrapText="1"/>
    </xf>
    <xf numFmtId="0" fontId="13" fillId="3" borderId="0" xfId="14" applyFont="1" applyFill="1" applyAlignment="1" applyProtection="1">
      <alignment horizontal="left" vertical="top" wrapText="1"/>
    </xf>
    <xf numFmtId="0" fontId="7" fillId="0" borderId="8" xfId="0" applyFont="1" applyBorder="1" applyProtection="1"/>
    <xf numFmtId="0" fontId="7" fillId="0" borderId="0" xfId="0" applyFont="1" applyBorder="1" applyProtection="1"/>
    <xf numFmtId="0" fontId="7" fillId="4" borderId="14" xfId="14"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protection locked="0"/>
    </xf>
    <xf numFmtId="0" fontId="4" fillId="0" borderId="0" xfId="0" applyFont="1" applyAlignment="1" applyProtection="1">
      <alignment horizontal="right" wrapText="1"/>
    </xf>
    <xf numFmtId="0" fontId="109" fillId="0" borderId="8" xfId="0" applyFont="1" applyBorder="1" applyAlignment="1" applyProtection="1">
      <alignment vertical="center" wrapText="1"/>
    </xf>
    <xf numFmtId="6" fontId="1" fillId="10" borderId="83" xfId="0" applyNumberFormat="1" applyFont="1" applyFill="1" applyBorder="1" applyAlignment="1" applyProtection="1">
      <alignment horizontal="right"/>
      <protection locked="0"/>
    </xf>
    <xf numFmtId="6" fontId="1" fillId="10" borderId="91" xfId="0" applyNumberFormat="1" applyFont="1" applyFill="1" applyBorder="1" applyAlignment="1" applyProtection="1">
      <alignment horizontal="right"/>
      <protection locked="0"/>
    </xf>
    <xf numFmtId="0" fontId="1" fillId="10" borderId="95" xfId="0" applyFont="1" applyFill="1" applyBorder="1" applyAlignment="1" applyProtection="1">
      <protection locked="0"/>
    </xf>
    <xf numFmtId="0" fontId="1" fillId="10" borderId="87" xfId="0" applyFont="1" applyFill="1" applyBorder="1" applyAlignment="1" applyProtection="1">
      <protection locked="0"/>
    </xf>
    <xf numFmtId="0" fontId="1" fillId="10" borderId="82" xfId="0" applyFont="1" applyFill="1" applyBorder="1" applyAlignment="1" applyProtection="1">
      <protection locked="0"/>
    </xf>
    <xf numFmtId="0" fontId="1" fillId="10" borderId="90" xfId="0" applyFont="1" applyFill="1" applyBorder="1" applyAlignment="1" applyProtection="1">
      <protection locked="0"/>
    </xf>
    <xf numFmtId="6" fontId="1" fillId="10" borderId="82" xfId="0" applyNumberFormat="1" applyFont="1" applyFill="1" applyBorder="1" applyProtection="1">
      <protection locked="0"/>
    </xf>
    <xf numFmtId="6" fontId="1" fillId="10" borderId="90" xfId="0" applyNumberFormat="1" applyFont="1" applyFill="1" applyBorder="1" applyProtection="1">
      <protection locked="0"/>
    </xf>
    <xf numFmtId="0" fontId="1" fillId="10" borderId="83" xfId="0" applyFont="1" applyFill="1" applyBorder="1" applyAlignment="1" applyProtection="1">
      <protection locked="0"/>
    </xf>
    <xf numFmtId="0" fontId="1" fillId="10" borderId="91" xfId="0" applyFont="1" applyFill="1" applyBorder="1" applyAlignment="1" applyProtection="1">
      <protection locked="0"/>
    </xf>
    <xf numFmtId="0" fontId="1" fillId="10" borderId="96" xfId="0" applyFont="1" applyFill="1" applyBorder="1" applyAlignment="1" applyProtection="1">
      <protection locked="0"/>
    </xf>
    <xf numFmtId="0" fontId="1" fillId="10" borderId="97" xfId="0" applyFont="1" applyFill="1" applyBorder="1" applyAlignment="1" applyProtection="1">
      <protection locked="0"/>
    </xf>
    <xf numFmtId="6" fontId="1" fillId="10" borderId="83" xfId="0" applyNumberFormat="1" applyFont="1" applyFill="1" applyBorder="1" applyProtection="1">
      <protection locked="0"/>
    </xf>
    <xf numFmtId="6" fontId="1" fillId="10" borderId="91" xfId="0" applyNumberFormat="1" applyFont="1" applyFill="1" applyBorder="1" applyProtection="1">
      <protection locked="0"/>
    </xf>
    <xf numFmtId="6" fontId="1" fillId="10" borderId="95" xfId="0" applyNumberFormat="1" applyFont="1" applyFill="1" applyBorder="1" applyProtection="1">
      <protection locked="0"/>
    </xf>
    <xf numFmtId="6" fontId="1" fillId="10" borderId="87" xfId="0" applyNumberFormat="1" applyFont="1" applyFill="1" applyBorder="1" applyProtection="1">
      <protection locked="0"/>
    </xf>
    <xf numFmtId="0" fontId="1" fillId="0" borderId="16" xfId="0" applyFont="1" applyFill="1" applyBorder="1" applyAlignment="1" applyProtection="1">
      <alignment vertical="top" wrapText="1"/>
    </xf>
    <xf numFmtId="0" fontId="1" fillId="0" borderId="17" xfId="0" applyFont="1" applyFill="1" applyBorder="1" applyAlignment="1" applyProtection="1">
      <alignment vertical="top" wrapText="1"/>
    </xf>
    <xf numFmtId="0" fontId="1" fillId="0" borderId="29" xfId="0" applyFont="1" applyFill="1" applyBorder="1" applyAlignment="1" applyProtection="1">
      <alignment vertical="top" wrapText="1"/>
    </xf>
    <xf numFmtId="0" fontId="13" fillId="0" borderId="28" xfId="0" applyFont="1" applyBorder="1" applyAlignment="1" applyProtection="1">
      <alignment horizontal="center" vertical="center"/>
    </xf>
    <xf numFmtId="0" fontId="13" fillId="0" borderId="41"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0" borderId="28" xfId="0" applyFont="1" applyBorder="1" applyAlignment="1" applyProtection="1">
      <alignment horizontal="right" vertical="center"/>
    </xf>
    <xf numFmtId="0" fontId="13" fillId="0" borderId="42" xfId="0" applyFont="1" applyBorder="1" applyAlignment="1" applyProtection="1">
      <alignment horizontal="right" vertical="center"/>
    </xf>
    <xf numFmtId="0" fontId="19" fillId="24" borderId="0" xfId="0" applyFont="1" applyFill="1" applyAlignment="1" applyProtection="1">
      <alignment horizontal="center" vertical="center"/>
    </xf>
    <xf numFmtId="0" fontId="133" fillId="0" borderId="0" xfId="0" applyFont="1" applyAlignment="1" applyProtection="1">
      <alignment horizontal="left" vertical="top" wrapText="1"/>
    </xf>
    <xf numFmtId="0" fontId="1" fillId="0" borderId="28" xfId="0" applyFont="1" applyBorder="1" applyAlignment="1" applyProtection="1">
      <alignment horizontal="left" wrapText="1"/>
    </xf>
    <xf numFmtId="0" fontId="1" fillId="0" borderId="41" xfId="0" applyFont="1" applyBorder="1" applyAlignment="1" applyProtection="1">
      <alignment horizontal="left" wrapText="1"/>
    </xf>
    <xf numFmtId="0" fontId="1" fillId="0" borderId="42" xfId="0" applyFont="1" applyBorder="1" applyAlignment="1" applyProtection="1">
      <alignment horizontal="left" wrapText="1"/>
    </xf>
    <xf numFmtId="0" fontId="13" fillId="12" borderId="27" xfId="0" applyFont="1" applyFill="1" applyBorder="1" applyAlignment="1" applyProtection="1">
      <alignment wrapText="1"/>
    </xf>
    <xf numFmtId="6" fontId="1" fillId="10" borderId="96" xfId="0" applyNumberFormat="1" applyFont="1" applyFill="1" applyBorder="1" applyProtection="1">
      <protection locked="0"/>
    </xf>
    <xf numFmtId="6" fontId="1" fillId="10" borderId="97" xfId="0" applyNumberFormat="1" applyFont="1" applyFill="1" applyBorder="1" applyProtection="1">
      <protection locked="0"/>
    </xf>
    <xf numFmtId="6" fontId="1" fillId="10" borderId="98" xfId="0" applyNumberFormat="1" applyFont="1" applyFill="1" applyBorder="1" applyProtection="1">
      <protection locked="0"/>
    </xf>
    <xf numFmtId="6" fontId="1" fillId="10" borderId="85" xfId="0" applyNumberFormat="1" applyFont="1" applyFill="1" applyBorder="1" applyProtection="1">
      <protection locked="0"/>
    </xf>
    <xf numFmtId="0" fontId="1" fillId="3" borderId="33" xfId="0" applyFont="1" applyFill="1" applyBorder="1" applyAlignment="1" applyProtection="1">
      <alignment vertical="top" wrapText="1"/>
    </xf>
    <xf numFmtId="0" fontId="1" fillId="3" borderId="0" xfId="0" applyFont="1" applyFill="1" applyBorder="1" applyAlignment="1" applyProtection="1">
      <alignment vertical="top" wrapText="1"/>
    </xf>
    <xf numFmtId="0" fontId="13" fillId="12" borderId="27" xfId="0" applyFont="1" applyFill="1" applyBorder="1" applyAlignment="1" applyProtection="1">
      <alignment horizontal="right"/>
    </xf>
    <xf numFmtId="0" fontId="1" fillId="4" borderId="82" xfId="0" applyFont="1" applyFill="1" applyBorder="1" applyAlignment="1" applyProtection="1">
      <alignment horizontal="left" vertical="top" wrapText="1"/>
      <protection locked="0"/>
    </xf>
    <xf numFmtId="0" fontId="1" fillId="4" borderId="90" xfId="0" applyFont="1" applyFill="1" applyBorder="1" applyAlignment="1" applyProtection="1">
      <alignment horizontal="left" vertical="top" wrapText="1"/>
      <protection locked="0"/>
    </xf>
    <xf numFmtId="0" fontId="6" fillId="0" borderId="0" xfId="0" applyFont="1" applyAlignment="1" applyProtection="1">
      <alignment horizontal="left" vertical="top"/>
    </xf>
    <xf numFmtId="0" fontId="4" fillId="0" borderId="0" xfId="0" applyFont="1" applyAlignment="1" applyProtection="1">
      <alignment wrapText="1"/>
    </xf>
    <xf numFmtId="0" fontId="23" fillId="0" borderId="0" xfId="0" applyFont="1" applyAlignment="1" applyProtection="1">
      <alignment horizontal="right" vertical="top"/>
    </xf>
    <xf numFmtId="0" fontId="7" fillId="0" borderId="1" xfId="0" applyFont="1" applyBorder="1" applyProtection="1"/>
    <xf numFmtId="0" fontId="1" fillId="0" borderId="33" xfId="0" applyFont="1" applyBorder="1" applyAlignment="1" applyProtection="1">
      <alignment horizontal="left" vertical="top" wrapText="1"/>
    </xf>
    <xf numFmtId="0" fontId="13" fillId="0" borderId="0" xfId="0" applyFont="1" applyBorder="1" applyAlignment="1" applyProtection="1">
      <alignment horizontal="right"/>
    </xf>
    <xf numFmtId="0" fontId="13" fillId="3" borderId="33" xfId="0" applyFont="1" applyFill="1" applyBorder="1" applyAlignment="1" applyProtection="1">
      <alignment vertical="top" wrapText="1"/>
    </xf>
    <xf numFmtId="0" fontId="67" fillId="0" borderId="28" xfId="0" applyFont="1" applyBorder="1" applyAlignment="1" applyProtection="1">
      <alignment horizontal="center" vertical="center"/>
    </xf>
    <xf numFmtId="0" fontId="67" fillId="0" borderId="41" xfId="0" applyFont="1" applyBorder="1" applyAlignment="1" applyProtection="1">
      <alignment horizontal="center" vertical="center"/>
    </xf>
    <xf numFmtId="0" fontId="67" fillId="0" borderId="42" xfId="0" applyFont="1" applyBorder="1" applyAlignment="1" applyProtection="1">
      <alignment horizontal="center" vertical="center"/>
    </xf>
    <xf numFmtId="0" fontId="57" fillId="26" borderId="55" xfId="6" applyFill="1" applyBorder="1" applyAlignment="1" applyProtection="1">
      <alignment vertical="top" wrapText="1"/>
      <protection locked="0"/>
    </xf>
    <xf numFmtId="0" fontId="57" fillId="26" borderId="88" xfId="6" applyFill="1" applyBorder="1" applyAlignment="1" applyProtection="1">
      <alignment vertical="top" wrapText="1"/>
      <protection locked="0"/>
    </xf>
    <xf numFmtId="0" fontId="57" fillId="26" borderId="89" xfId="6" applyFill="1" applyBorder="1" applyAlignment="1" applyProtection="1">
      <alignment vertical="top" wrapText="1"/>
      <protection locked="0"/>
    </xf>
    <xf numFmtId="0" fontId="0" fillId="0" borderId="32" xfId="0" applyBorder="1" applyProtection="1"/>
    <xf numFmtId="0" fontId="1" fillId="3" borderId="33" xfId="0" applyFont="1" applyFill="1" applyBorder="1" applyProtection="1"/>
    <xf numFmtId="0" fontId="1" fillId="0" borderId="33" xfId="0" applyFont="1" applyFill="1" applyBorder="1" applyAlignment="1" applyProtection="1">
      <alignment horizontal="left" wrapText="1"/>
    </xf>
    <xf numFmtId="0" fontId="1" fillId="0" borderId="0" xfId="0" applyFont="1" applyFill="1" applyBorder="1" applyAlignment="1" applyProtection="1">
      <alignment horizontal="left" wrapText="1"/>
    </xf>
    <xf numFmtId="0" fontId="1" fillId="4" borderId="55" xfId="0" applyFont="1" applyFill="1" applyBorder="1" applyAlignment="1" applyProtection="1">
      <alignment vertical="top" wrapText="1"/>
      <protection locked="0"/>
    </xf>
    <xf numFmtId="0" fontId="1" fillId="4" borderId="88" xfId="0" applyFont="1" applyFill="1" applyBorder="1" applyAlignment="1" applyProtection="1">
      <alignment vertical="top" wrapText="1"/>
      <protection locked="0"/>
    </xf>
    <xf numFmtId="0" fontId="1" fillId="4" borderId="89" xfId="0" applyFont="1" applyFill="1" applyBorder="1" applyAlignment="1" applyProtection="1">
      <alignment vertical="top" wrapText="1"/>
      <protection locked="0"/>
    </xf>
    <xf numFmtId="0" fontId="107" fillId="11" borderId="0" xfId="0" applyFont="1" applyFill="1" applyProtection="1"/>
    <xf numFmtId="0" fontId="1" fillId="4" borderId="95" xfId="0" applyFont="1" applyFill="1" applyBorder="1" applyAlignment="1" applyProtection="1">
      <alignment horizontal="left" vertical="top" wrapText="1"/>
      <protection locked="0"/>
    </xf>
    <xf numFmtId="0" fontId="1" fillId="4" borderId="86" xfId="0" applyFont="1" applyFill="1" applyBorder="1" applyAlignment="1" applyProtection="1">
      <alignment horizontal="left" vertical="top" wrapText="1"/>
      <protection locked="0"/>
    </xf>
    <xf numFmtId="0" fontId="1" fillId="4" borderId="87" xfId="0" applyFont="1" applyFill="1" applyBorder="1" applyAlignment="1" applyProtection="1">
      <alignment horizontal="left" vertical="top" wrapText="1"/>
      <protection locked="0"/>
    </xf>
    <xf numFmtId="0" fontId="108" fillId="0" borderId="0" xfId="0" applyFont="1" applyBorder="1" applyAlignment="1" applyProtection="1">
      <alignment vertical="top" wrapText="1"/>
    </xf>
    <xf numFmtId="0" fontId="1" fillId="0" borderId="16" xfId="0" applyFont="1" applyFill="1" applyBorder="1" applyAlignment="1" applyProtection="1">
      <alignment vertical="top"/>
    </xf>
    <xf numFmtId="0" fontId="1" fillId="0" borderId="29" xfId="0" applyFont="1" applyFill="1" applyBorder="1" applyAlignment="1" applyProtection="1">
      <alignment vertical="top"/>
    </xf>
    <xf numFmtId="0" fontId="1" fillId="10" borderId="83" xfId="0" applyFont="1" applyFill="1" applyBorder="1" applyAlignment="1" applyProtection="1">
      <alignment horizontal="left"/>
      <protection locked="0"/>
    </xf>
    <xf numFmtId="0" fontId="1" fillId="10" borderId="91" xfId="0" applyFont="1" applyFill="1" applyBorder="1" applyAlignment="1" applyProtection="1">
      <alignment horizontal="left"/>
      <protection locked="0"/>
    </xf>
    <xf numFmtId="0" fontId="1" fillId="24" borderId="0" xfId="0" applyFont="1" applyFill="1" applyBorder="1" applyAlignment="1" applyProtection="1">
      <alignment vertical="top" wrapText="1"/>
    </xf>
    <xf numFmtId="0" fontId="96" fillId="2" borderId="55" xfId="6" applyFont="1" applyBorder="1" applyAlignment="1" applyProtection="1">
      <alignment horizontal="left" vertical="top" wrapText="1"/>
      <protection locked="0"/>
    </xf>
    <xf numFmtId="0" fontId="96" fillId="2" borderId="88" xfId="6" applyFont="1" applyBorder="1" applyAlignment="1" applyProtection="1">
      <alignment horizontal="left" vertical="top" wrapText="1"/>
      <protection locked="0"/>
    </xf>
    <xf numFmtId="0" fontId="96" fillId="2" borderId="89" xfId="6" applyFont="1" applyBorder="1" applyAlignment="1" applyProtection="1">
      <alignment horizontal="left" vertical="top" wrapText="1"/>
      <protection locked="0"/>
    </xf>
    <xf numFmtId="0" fontId="1" fillId="24" borderId="33" xfId="0" applyFont="1" applyFill="1" applyBorder="1" applyAlignment="1" applyProtection="1">
      <alignment horizontal="left" vertical="top" wrapText="1"/>
    </xf>
    <xf numFmtId="0" fontId="108" fillId="24" borderId="0" xfId="0" applyFont="1" applyFill="1" applyBorder="1" applyAlignment="1" applyProtection="1">
      <alignment vertical="top" wrapText="1"/>
    </xf>
    <xf numFmtId="0" fontId="1" fillId="26" borderId="33" xfId="0" applyFont="1" applyFill="1" applyBorder="1" applyAlignment="1" applyProtection="1">
      <alignment horizontal="left" vertical="top" wrapText="1"/>
      <protection locked="0"/>
    </xf>
    <xf numFmtId="0" fontId="1" fillId="26" borderId="97" xfId="0" applyFont="1" applyFill="1" applyBorder="1" applyAlignment="1" applyProtection="1">
      <alignment horizontal="left" vertical="top" wrapText="1"/>
      <protection locked="0"/>
    </xf>
    <xf numFmtId="0" fontId="1" fillId="0" borderId="16" xfId="0" applyFont="1" applyBorder="1" applyAlignment="1" applyProtection="1">
      <alignment vertical="top" wrapText="1"/>
    </xf>
    <xf numFmtId="0" fontId="1" fillId="0" borderId="17" xfId="0" applyFont="1" applyBorder="1" applyAlignment="1" applyProtection="1">
      <alignment vertical="top" wrapText="1"/>
    </xf>
    <xf numFmtId="0" fontId="1" fillId="0" borderId="29" xfId="0" applyFont="1" applyBorder="1" applyAlignment="1" applyProtection="1">
      <alignment vertical="top" wrapText="1"/>
    </xf>
    <xf numFmtId="0" fontId="1" fillId="0" borderId="17" xfId="0" applyFont="1" applyBorder="1" applyAlignment="1" applyProtection="1">
      <alignment vertical="top"/>
    </xf>
    <xf numFmtId="0" fontId="1" fillId="0" borderId="29" xfId="0" applyFont="1" applyBorder="1" applyAlignment="1" applyProtection="1">
      <alignment vertical="top"/>
    </xf>
    <xf numFmtId="0" fontId="1" fillId="37" borderId="55" xfId="0" applyFont="1" applyFill="1" applyBorder="1" applyAlignment="1" applyProtection="1">
      <protection locked="0"/>
    </xf>
    <xf numFmtId="0" fontId="1" fillId="37" borderId="88" xfId="0" applyFont="1" applyFill="1" applyBorder="1" applyAlignment="1" applyProtection="1">
      <protection locked="0"/>
    </xf>
    <xf numFmtId="0" fontId="1" fillId="37" borderId="89" xfId="0" applyFont="1" applyFill="1" applyBorder="1" applyAlignment="1" applyProtection="1">
      <protection locked="0"/>
    </xf>
    <xf numFmtId="0" fontId="1" fillId="10" borderId="55" xfId="0" applyFont="1" applyFill="1" applyBorder="1" applyAlignment="1" applyProtection="1">
      <protection locked="0"/>
    </xf>
    <xf numFmtId="0" fontId="1" fillId="10" borderId="88" xfId="0" applyFont="1" applyFill="1" applyBorder="1" applyAlignment="1" applyProtection="1">
      <protection locked="0"/>
    </xf>
    <xf numFmtId="0" fontId="1" fillId="10" borderId="89" xfId="0" applyFont="1" applyFill="1" applyBorder="1" applyAlignment="1" applyProtection="1">
      <protection locked="0"/>
    </xf>
    <xf numFmtId="0" fontId="9" fillId="3" borderId="0" xfId="0" applyFont="1" applyFill="1" applyBorder="1" applyAlignment="1" applyProtection="1">
      <alignment horizontal="center"/>
    </xf>
    <xf numFmtId="0" fontId="67" fillId="0" borderId="27" xfId="0" applyFont="1" applyBorder="1" applyAlignment="1" applyProtection="1">
      <alignment horizontal="left" vertical="top" wrapText="1"/>
    </xf>
    <xf numFmtId="0" fontId="67" fillId="0" borderId="28" xfId="0" applyFont="1" applyBorder="1" applyAlignment="1" applyProtection="1">
      <alignment horizontal="left" vertical="top" wrapText="1"/>
    </xf>
    <xf numFmtId="0" fontId="1" fillId="10" borderId="99" xfId="0" applyFont="1" applyFill="1" applyBorder="1" applyAlignment="1" applyProtection="1">
      <protection locked="0"/>
    </xf>
    <xf numFmtId="0" fontId="9" fillId="24" borderId="0" xfId="0" applyFont="1" applyFill="1" applyBorder="1" applyAlignment="1" applyProtection="1">
      <alignment vertical="center"/>
    </xf>
    <xf numFmtId="0" fontId="1" fillId="23" borderId="27" xfId="0" applyFont="1" applyFill="1" applyBorder="1" applyAlignment="1" applyProtection="1">
      <alignment horizontal="left" vertical="top" wrapText="1"/>
      <protection locked="0"/>
    </xf>
    <xf numFmtId="0" fontId="134" fillId="26" borderId="88" xfId="0" applyFont="1" applyFill="1" applyBorder="1" applyAlignment="1" applyProtection="1">
      <alignment horizontal="left" vertical="top"/>
      <protection locked="0"/>
    </xf>
    <xf numFmtId="0" fontId="134" fillId="26" borderId="89" xfId="0" applyFont="1" applyFill="1" applyBorder="1" applyAlignment="1" applyProtection="1">
      <alignment horizontal="left" vertical="top"/>
      <protection locked="0"/>
    </xf>
    <xf numFmtId="0" fontId="66" fillId="24" borderId="0" xfId="0" applyFont="1" applyFill="1" applyBorder="1" applyAlignment="1" applyProtection="1">
      <alignment horizontal="right"/>
    </xf>
    <xf numFmtId="0" fontId="119" fillId="3" borderId="49" xfId="0" applyFont="1" applyFill="1" applyBorder="1" applyAlignment="1" applyProtection="1">
      <alignment horizontal="right"/>
    </xf>
    <xf numFmtId="0" fontId="119" fillId="3" borderId="0" xfId="0" applyFont="1" applyFill="1" applyBorder="1" applyAlignment="1" applyProtection="1">
      <alignment horizontal="right"/>
    </xf>
    <xf numFmtId="0" fontId="119" fillId="0" borderId="49" xfId="0" applyFont="1" applyFill="1" applyBorder="1" applyAlignment="1" applyProtection="1">
      <alignment horizontal="left" vertical="center"/>
    </xf>
    <xf numFmtId="0" fontId="119" fillId="0" borderId="0" xfId="0" applyFont="1" applyFill="1" applyBorder="1" applyAlignment="1" applyProtection="1">
      <alignment horizontal="left" vertical="center"/>
    </xf>
    <xf numFmtId="0" fontId="119" fillId="0" borderId="49" xfId="0" applyFont="1" applyFill="1" applyBorder="1" applyAlignment="1" applyProtection="1">
      <alignment vertical="center"/>
    </xf>
    <xf numFmtId="0" fontId="119" fillId="0" borderId="0" xfId="0" applyFont="1" applyFill="1" applyBorder="1" applyAlignment="1" applyProtection="1">
      <alignment vertical="center"/>
    </xf>
    <xf numFmtId="0" fontId="10" fillId="0" borderId="28" xfId="0" applyFont="1" applyBorder="1" applyAlignment="1" applyProtection="1">
      <alignment horizontal="center" vertical="center"/>
    </xf>
    <xf numFmtId="0" fontId="10" fillId="0" borderId="41" xfId="0" applyFont="1" applyBorder="1" applyAlignment="1" applyProtection="1">
      <alignment horizontal="center" vertical="center"/>
    </xf>
    <xf numFmtId="0" fontId="10" fillId="0" borderId="42" xfId="0" applyFont="1" applyBorder="1" applyAlignment="1" applyProtection="1">
      <alignment horizontal="center" vertical="center"/>
    </xf>
    <xf numFmtId="0" fontId="1" fillId="23" borderId="11" xfId="0" applyFont="1" applyFill="1" applyBorder="1" applyAlignment="1" applyProtection="1">
      <alignment horizontal="right" vertical="center" wrapText="1"/>
    </xf>
    <xf numFmtId="0" fontId="1" fillId="23" borderId="0" xfId="0" applyFont="1" applyFill="1" applyBorder="1" applyAlignment="1" applyProtection="1">
      <alignment horizontal="right" vertical="center" wrapText="1"/>
    </xf>
    <xf numFmtId="0" fontId="1" fillId="23" borderId="1" xfId="0" applyFont="1" applyFill="1" applyBorder="1" applyAlignment="1" applyProtection="1">
      <alignment horizontal="right" vertical="center" wrapText="1"/>
    </xf>
    <xf numFmtId="0" fontId="1" fillId="0" borderId="27" xfId="0" applyFont="1" applyBorder="1" applyAlignment="1" applyProtection="1">
      <alignment horizontal="center" wrapText="1"/>
    </xf>
    <xf numFmtId="0" fontId="1" fillId="0" borderId="28" xfId="0" applyFont="1" applyBorder="1" applyAlignment="1" applyProtection="1">
      <alignment horizontal="center" wrapText="1"/>
    </xf>
    <xf numFmtId="0" fontId="10" fillId="12" borderId="28" xfId="0" applyFont="1" applyFill="1" applyBorder="1" applyAlignment="1" applyProtection="1">
      <alignment horizontal="right"/>
    </xf>
    <xf numFmtId="0" fontId="10" fillId="12" borderId="42" xfId="0" applyFont="1" applyFill="1" applyBorder="1" applyAlignment="1" applyProtection="1">
      <alignment horizontal="right"/>
    </xf>
    <xf numFmtId="0" fontId="92" fillId="0" borderId="27" xfId="0" applyFont="1" applyBorder="1" applyAlignment="1" applyProtection="1">
      <alignment horizontal="center" vertical="center" wrapText="1"/>
    </xf>
    <xf numFmtId="0" fontId="92" fillId="0" borderId="16" xfId="0" applyFont="1" applyBorder="1" applyAlignment="1" applyProtection="1">
      <alignment horizontal="center" vertical="center" wrapText="1"/>
    </xf>
    <xf numFmtId="0" fontId="92" fillId="0" borderId="17" xfId="0" applyFont="1" applyBorder="1" applyAlignment="1" applyProtection="1">
      <alignment horizontal="center" vertical="center" wrapText="1"/>
    </xf>
    <xf numFmtId="0" fontId="92" fillId="0" borderId="29" xfId="0" applyFont="1" applyBorder="1" applyAlignment="1" applyProtection="1">
      <alignment horizontal="center" vertical="center" wrapText="1"/>
    </xf>
    <xf numFmtId="0" fontId="92" fillId="0" borderId="16" xfId="0" applyFont="1" applyBorder="1" applyAlignment="1" applyProtection="1">
      <alignment horizontal="center" vertical="center" wrapText="1" readingOrder="1"/>
    </xf>
    <xf numFmtId="0" fontId="92" fillId="0" borderId="17" xfId="0" applyFont="1" applyBorder="1" applyAlignment="1" applyProtection="1">
      <alignment horizontal="center" vertical="center" wrapText="1" readingOrder="1"/>
    </xf>
    <xf numFmtId="0" fontId="92" fillId="0" borderId="29" xfId="0" applyFont="1" applyBorder="1" applyAlignment="1" applyProtection="1">
      <alignment horizontal="center" vertical="center" wrapText="1" readingOrder="1"/>
    </xf>
    <xf numFmtId="0" fontId="9" fillId="0" borderId="0" xfId="0" applyFont="1" applyFill="1" applyBorder="1" applyAlignment="1" applyProtection="1">
      <alignment wrapText="1"/>
    </xf>
    <xf numFmtId="0" fontId="9" fillId="24" borderId="0" xfId="0" applyFont="1" applyFill="1" applyBorder="1" applyAlignment="1" applyProtection="1">
      <alignment wrapText="1"/>
    </xf>
    <xf numFmtId="0" fontId="1" fillId="10" borderId="55" xfId="0" applyNumberFormat="1" applyFont="1" applyFill="1" applyBorder="1" applyAlignment="1" applyProtection="1">
      <alignment horizontal="left" wrapText="1"/>
      <protection locked="0"/>
    </xf>
    <xf numFmtId="0" fontId="1" fillId="10" borderId="88" xfId="0" applyNumberFormat="1" applyFont="1" applyFill="1" applyBorder="1" applyAlignment="1" applyProtection="1">
      <alignment horizontal="left" wrapText="1"/>
      <protection locked="0"/>
    </xf>
    <xf numFmtId="0" fontId="1" fillId="10" borderId="89" xfId="0" applyNumberFormat="1" applyFont="1" applyFill="1" applyBorder="1" applyAlignment="1" applyProtection="1">
      <alignment horizontal="left" wrapText="1"/>
      <protection locked="0"/>
    </xf>
    <xf numFmtId="0" fontId="1" fillId="3" borderId="0" xfId="0" applyFont="1" applyFill="1" applyBorder="1" applyAlignment="1" applyProtection="1">
      <alignment horizontal="left" vertical="center"/>
    </xf>
    <xf numFmtId="0" fontId="9" fillId="3" borderId="0" xfId="0" applyFont="1" applyFill="1" applyBorder="1" applyAlignment="1" applyProtection="1">
      <alignment horizontal="center" vertical="center"/>
    </xf>
    <xf numFmtId="0" fontId="1" fillId="3" borderId="0" xfId="0" applyFont="1" applyFill="1" applyBorder="1" applyAlignment="1" applyProtection="1">
      <alignment horizontal="center" vertical="center"/>
    </xf>
    <xf numFmtId="0" fontId="6" fillId="0" borderId="32" xfId="49" applyBorder="1" applyAlignment="1" applyProtection="1">
      <alignment horizontal="center"/>
    </xf>
    <xf numFmtId="0" fontId="1" fillId="4" borderId="55" xfId="49" applyFont="1" applyFill="1" applyBorder="1" applyAlignment="1" applyProtection="1">
      <alignment horizontal="left" vertical="top" wrapText="1"/>
      <protection locked="0"/>
    </xf>
    <xf numFmtId="0" fontId="1" fillId="4" borderId="88" xfId="49" applyFont="1" applyFill="1" applyBorder="1" applyAlignment="1" applyProtection="1">
      <alignment horizontal="left" vertical="top" wrapText="1"/>
      <protection locked="0"/>
    </xf>
    <xf numFmtId="0" fontId="1" fillId="4" borderId="89" xfId="49" applyFont="1" applyFill="1" applyBorder="1" applyAlignment="1" applyProtection="1">
      <alignment horizontal="left" vertical="top" wrapText="1"/>
      <protection locked="0"/>
    </xf>
    <xf numFmtId="0" fontId="1" fillId="0" borderId="49" xfId="49" applyFont="1" applyFill="1" applyBorder="1" applyAlignment="1" applyProtection="1">
      <alignment wrapText="1"/>
    </xf>
    <xf numFmtId="0" fontId="1" fillId="0" borderId="0" xfId="49" applyFont="1" applyFill="1" applyAlignment="1" applyProtection="1">
      <alignment wrapText="1"/>
    </xf>
    <xf numFmtId="0" fontId="1" fillId="0" borderId="0" xfId="49" applyFont="1" applyAlignment="1" applyProtection="1">
      <alignment horizontal="left" vertical="center"/>
    </xf>
    <xf numFmtId="0" fontId="1" fillId="0" borderId="0" xfId="49" applyFont="1" applyBorder="1" applyAlignment="1" applyProtection="1">
      <alignment horizontal="center"/>
    </xf>
    <xf numFmtId="0" fontId="1" fillId="0" borderId="32" xfId="49" applyFont="1" applyBorder="1" applyProtection="1"/>
    <xf numFmtId="0" fontId="1" fillId="0" borderId="49" xfId="49" applyFont="1" applyBorder="1" applyAlignment="1" applyProtection="1">
      <alignment horizontal="left" wrapText="1"/>
    </xf>
    <xf numFmtId="0" fontId="1" fillId="0" borderId="0" xfId="49" applyFont="1" applyAlignment="1" applyProtection="1">
      <alignment horizontal="left" wrapText="1"/>
    </xf>
    <xf numFmtId="0" fontId="67" fillId="0" borderId="0" xfId="49" applyFont="1" applyProtection="1"/>
    <xf numFmtId="0" fontId="0" fillId="0" borderId="49" xfId="0" applyBorder="1" applyAlignment="1" applyProtection="1">
      <alignment horizontal="center"/>
    </xf>
    <xf numFmtId="0" fontId="0" fillId="0" borderId="0" xfId="0" applyBorder="1" applyAlignment="1" applyProtection="1">
      <alignment horizontal="center"/>
    </xf>
    <xf numFmtId="0" fontId="1" fillId="0" borderId="49" xfId="49" applyFont="1" applyBorder="1" applyAlignment="1" applyProtection="1">
      <alignment horizontal="left"/>
    </xf>
    <xf numFmtId="0" fontId="1" fillId="0" borderId="0" xfId="49" applyFont="1" applyAlignment="1" applyProtection="1">
      <alignment horizontal="left"/>
    </xf>
    <xf numFmtId="0" fontId="67" fillId="0" borderId="33" xfId="49" applyFont="1" applyFill="1" applyBorder="1" applyAlignment="1" applyProtection="1">
      <alignment horizontal="left" wrapText="1"/>
    </xf>
    <xf numFmtId="0" fontId="67" fillId="0" borderId="33" xfId="49" applyFont="1" applyBorder="1" applyAlignment="1" applyProtection="1">
      <alignment horizontal="left"/>
    </xf>
    <xf numFmtId="0" fontId="1" fillId="0" borderId="0" xfId="49" applyFont="1" applyFill="1" applyProtection="1"/>
    <xf numFmtId="0" fontId="0" fillId="0" borderId="49" xfId="0" applyBorder="1" applyProtection="1"/>
    <xf numFmtId="0" fontId="1" fillId="0" borderId="0" xfId="49" applyFont="1" applyProtection="1"/>
    <xf numFmtId="0" fontId="1" fillId="0" borderId="0" xfId="49" applyFont="1" applyBorder="1" applyAlignment="1" applyProtection="1">
      <alignment horizontal="left" vertical="top" wrapText="1"/>
    </xf>
    <xf numFmtId="0" fontId="1" fillId="0" borderId="13" xfId="49" applyFont="1" applyBorder="1" applyAlignment="1" applyProtection="1">
      <alignment horizontal="left" vertical="top" wrapText="1"/>
    </xf>
    <xf numFmtId="0" fontId="1" fillId="0" borderId="0" xfId="49" applyFont="1" applyAlignment="1" applyProtection="1">
      <alignment horizontal="left" vertical="center" wrapText="1"/>
    </xf>
    <xf numFmtId="0" fontId="1" fillId="0" borderId="33" xfId="49" applyFont="1" applyBorder="1" applyAlignment="1" applyProtection="1">
      <alignment horizontal="left"/>
    </xf>
    <xf numFmtId="0" fontId="1" fillId="0" borderId="0" xfId="49" applyFont="1" applyBorder="1" applyAlignment="1" applyProtection="1">
      <alignment horizontal="left"/>
    </xf>
    <xf numFmtId="0" fontId="1" fillId="0" borderId="13" xfId="49" applyFont="1" applyBorder="1" applyAlignment="1" applyProtection="1">
      <alignment horizontal="left"/>
    </xf>
    <xf numFmtId="0" fontId="21" fillId="0" borderId="0" xfId="49" applyFont="1" applyProtection="1"/>
    <xf numFmtId="0" fontId="19" fillId="24" borderId="0" xfId="49" applyFont="1" applyFill="1" applyAlignment="1" applyProtection="1">
      <alignment horizontal="center" vertical="center"/>
    </xf>
    <xf numFmtId="0" fontId="24" fillId="0" borderId="0" xfId="49" applyFont="1" applyBorder="1" applyAlignment="1" applyProtection="1">
      <alignment horizontal="left"/>
    </xf>
    <xf numFmtId="0" fontId="24" fillId="0" borderId="13" xfId="49" applyFont="1" applyBorder="1" applyAlignment="1" applyProtection="1">
      <alignment horizontal="left"/>
    </xf>
    <xf numFmtId="0" fontId="1" fillId="0" borderId="0" xfId="49" applyFont="1" applyAlignment="1" applyProtection="1">
      <alignment horizontal="center"/>
    </xf>
    <xf numFmtId="0" fontId="1" fillId="0" borderId="0" xfId="49" applyFont="1" applyAlignment="1" applyProtection="1">
      <alignment horizontal="left" vertical="top" wrapText="1"/>
    </xf>
    <xf numFmtId="0" fontId="1" fillId="0" borderId="50" xfId="49" applyFont="1" applyBorder="1" applyAlignment="1" applyProtection="1">
      <alignment horizontal="left" vertical="top" wrapText="1"/>
    </xf>
    <xf numFmtId="0" fontId="1" fillId="4" borderId="55" xfId="49" applyFont="1" applyFill="1" applyBorder="1" applyAlignment="1" applyProtection="1">
      <alignment horizontal="left" vertical="top"/>
      <protection locked="0"/>
    </xf>
    <xf numFmtId="0" fontId="1" fillId="4" borderId="88" xfId="49" applyFont="1" applyFill="1" applyBorder="1" applyAlignment="1" applyProtection="1">
      <alignment horizontal="left" vertical="top"/>
      <protection locked="0"/>
    </xf>
    <xf numFmtId="0" fontId="1" fillId="4" borderId="89" xfId="49" applyFont="1" applyFill="1" applyBorder="1" applyAlignment="1" applyProtection="1">
      <alignment horizontal="left" vertical="top"/>
      <protection locked="0"/>
    </xf>
    <xf numFmtId="0" fontId="1" fillId="0" borderId="0" xfId="49" applyFont="1" applyFill="1" applyAlignment="1" applyProtection="1">
      <alignment horizontal="left" vertical="top" wrapText="1"/>
    </xf>
    <xf numFmtId="0" fontId="29" fillId="0" borderId="0" xfId="49" applyFont="1" applyAlignment="1" applyProtection="1">
      <alignment horizontal="right"/>
    </xf>
    <xf numFmtId="0" fontId="16" fillId="0" borderId="0" xfId="49" applyFont="1" applyAlignment="1" applyProtection="1">
      <alignment vertical="top" wrapText="1"/>
    </xf>
    <xf numFmtId="0" fontId="23" fillId="0" borderId="0" xfId="49" applyFont="1" applyAlignment="1" applyProtection="1">
      <alignment horizontal="right"/>
    </xf>
    <xf numFmtId="0" fontId="6" fillId="0" borderId="0" xfId="49" applyFont="1" applyAlignment="1" applyProtection="1">
      <alignment horizontal="left"/>
    </xf>
    <xf numFmtId="0" fontId="23" fillId="24" borderId="0" xfId="0" applyFont="1" applyFill="1" applyBorder="1" applyAlignment="1" applyProtection="1">
      <alignment horizontal="left"/>
    </xf>
    <xf numFmtId="0" fontId="132" fillId="24" borderId="0" xfId="0" applyFont="1" applyFill="1" applyBorder="1" applyAlignment="1" applyProtection="1">
      <alignment horizontal="left"/>
    </xf>
    <xf numFmtId="0" fontId="117" fillId="11" borderId="78" xfId="0" applyFont="1" applyFill="1" applyBorder="1" applyAlignment="1" applyProtection="1">
      <alignment horizontal="left"/>
    </xf>
    <xf numFmtId="0" fontId="117" fillId="11" borderId="100" xfId="0" applyFont="1" applyFill="1" applyBorder="1" applyAlignment="1" applyProtection="1">
      <alignment horizontal="left"/>
    </xf>
    <xf numFmtId="0" fontId="117" fillId="11" borderId="101" xfId="0" applyFont="1" applyFill="1" applyBorder="1" applyAlignment="1" applyProtection="1">
      <alignment horizontal="left"/>
    </xf>
    <xf numFmtId="0" fontId="6" fillId="19" borderId="84" xfId="0" applyFont="1" applyFill="1" applyBorder="1" applyProtection="1"/>
    <xf numFmtId="0" fontId="6" fillId="19" borderId="72" xfId="0" applyFont="1" applyFill="1" applyBorder="1" applyProtection="1"/>
    <xf numFmtId="0" fontId="6" fillId="27" borderId="28" xfId="0" applyFont="1" applyFill="1" applyBorder="1" applyAlignment="1" applyProtection="1">
      <alignment vertical="center"/>
    </xf>
    <xf numFmtId="0" fontId="6" fillId="27" borderId="42" xfId="0" applyFont="1" applyFill="1" applyBorder="1" applyAlignment="1" applyProtection="1">
      <alignment vertical="center"/>
    </xf>
    <xf numFmtId="0" fontId="6" fillId="19" borderId="28" xfId="0" applyFont="1" applyFill="1" applyBorder="1" applyAlignment="1" applyProtection="1">
      <alignment wrapText="1"/>
    </xf>
    <xf numFmtId="0" fontId="6" fillId="19" borderId="42" xfId="0" applyFont="1" applyFill="1" applyBorder="1" applyAlignment="1" applyProtection="1">
      <alignment wrapText="1"/>
    </xf>
    <xf numFmtId="0" fontId="0" fillId="0" borderId="9" xfId="0" applyFill="1" applyBorder="1" applyProtection="1"/>
    <xf numFmtId="0" fontId="0" fillId="0" borderId="12" xfId="0" applyFill="1" applyBorder="1" applyProtection="1"/>
    <xf numFmtId="0" fontId="6" fillId="24" borderId="66" xfId="0" applyFont="1" applyFill="1" applyBorder="1" applyAlignment="1" applyProtection="1">
      <alignment horizontal="left" vertical="center" wrapText="1"/>
    </xf>
    <xf numFmtId="0" fontId="6" fillId="24" borderId="73" xfId="0" applyFont="1" applyFill="1" applyBorder="1" applyAlignment="1" applyProtection="1">
      <alignment horizontal="left" vertical="center" wrapText="1"/>
    </xf>
    <xf numFmtId="0" fontId="117" fillId="38" borderId="78" xfId="0" applyFont="1" applyFill="1" applyBorder="1" applyAlignment="1" applyProtection="1">
      <alignment horizontal="left"/>
    </xf>
    <xf numFmtId="0" fontId="117" fillId="38" borderId="100" xfId="0" applyFont="1" applyFill="1" applyBorder="1" applyAlignment="1" applyProtection="1">
      <alignment horizontal="left"/>
    </xf>
    <xf numFmtId="0" fontId="117" fillId="38" borderId="101" xfId="0" applyFont="1" applyFill="1" applyBorder="1" applyAlignment="1" applyProtection="1">
      <alignment horizontal="left"/>
    </xf>
    <xf numFmtId="9" fontId="6" fillId="19" borderId="68" xfId="0" applyNumberFormat="1" applyFont="1" applyFill="1" applyBorder="1" applyAlignment="1" applyProtection="1">
      <alignment horizontal="left"/>
    </xf>
    <xf numFmtId="9" fontId="6" fillId="19" borderId="1" xfId="0" applyNumberFormat="1" applyFont="1" applyFill="1" applyBorder="1" applyAlignment="1" applyProtection="1">
      <alignment horizontal="left"/>
    </xf>
    <xf numFmtId="9" fontId="6" fillId="19" borderId="52" xfId="0" applyNumberFormat="1" applyFont="1" applyFill="1" applyBorder="1" applyAlignment="1" applyProtection="1">
      <alignment horizontal="left"/>
    </xf>
    <xf numFmtId="0" fontId="6" fillId="24" borderId="59" xfId="0" applyFont="1" applyFill="1" applyBorder="1" applyProtection="1"/>
    <xf numFmtId="0" fontId="6" fillId="24" borderId="41" xfId="0" applyFont="1" applyFill="1" applyBorder="1" applyProtection="1"/>
    <xf numFmtId="0" fontId="6" fillId="24" borderId="42" xfId="0" applyFont="1" applyFill="1" applyBorder="1" applyProtection="1"/>
    <xf numFmtId="0" fontId="98" fillId="0" borderId="16" xfId="0" applyFont="1" applyBorder="1" applyProtection="1"/>
    <xf numFmtId="0" fontId="19" fillId="24" borderId="102" xfId="56" applyFont="1" applyFill="1" applyBorder="1" applyAlignment="1" applyProtection="1">
      <alignment horizontal="center" vertical="center"/>
    </xf>
    <xf numFmtId="0" fontId="19" fillId="24" borderId="103" xfId="56" applyFont="1" applyFill="1" applyBorder="1" applyAlignment="1" applyProtection="1">
      <alignment horizontal="center" vertical="center"/>
    </xf>
    <xf numFmtId="0" fontId="19" fillId="24" borderId="104" xfId="56" applyFont="1" applyFill="1" applyBorder="1" applyAlignment="1" applyProtection="1">
      <alignment horizontal="center" vertical="center"/>
    </xf>
    <xf numFmtId="0" fontId="6" fillId="19" borderId="28" xfId="0" applyFont="1" applyFill="1" applyBorder="1" applyAlignment="1" applyProtection="1">
      <alignment horizontal="left" vertical="top" wrapText="1"/>
    </xf>
    <xf numFmtId="0" fontId="6" fillId="19" borderId="42" xfId="0" applyFont="1" applyFill="1" applyBorder="1" applyAlignment="1" applyProtection="1">
      <alignment horizontal="left" vertical="top" wrapText="1"/>
    </xf>
    <xf numFmtId="0" fontId="23" fillId="12" borderId="81" xfId="0" applyFont="1" applyFill="1" applyBorder="1" applyProtection="1"/>
    <xf numFmtId="0" fontId="6" fillId="0" borderId="28" xfId="0" applyFont="1" applyFill="1" applyBorder="1" applyProtection="1"/>
    <xf numFmtId="0" fontId="6" fillId="0" borderId="42" xfId="0" applyFont="1" applyFill="1" applyBorder="1" applyProtection="1"/>
    <xf numFmtId="1" fontId="6" fillId="19" borderId="28" xfId="0" applyNumberFormat="1" applyFont="1" applyFill="1" applyBorder="1" applyAlignment="1" applyProtection="1">
      <alignment horizontal="left" vertical="center" wrapText="1"/>
    </xf>
    <xf numFmtId="1" fontId="80" fillId="19" borderId="42" xfId="0" applyNumberFormat="1" applyFont="1" applyFill="1" applyBorder="1" applyAlignment="1" applyProtection="1">
      <alignment horizontal="left" vertical="center" wrapText="1"/>
    </xf>
    <xf numFmtId="1" fontId="6" fillId="0" borderId="28" xfId="0" applyNumberFormat="1" applyFont="1" applyFill="1" applyBorder="1" applyAlignment="1" applyProtection="1">
      <alignment horizontal="left" vertical="center" wrapText="1"/>
    </xf>
    <xf numFmtId="1" fontId="80" fillId="0" borderId="42" xfId="0" applyNumberFormat="1" applyFont="1" applyFill="1" applyBorder="1" applyAlignment="1" applyProtection="1">
      <alignment horizontal="left" vertical="center" wrapText="1"/>
    </xf>
    <xf numFmtId="0" fontId="6" fillId="27" borderId="42" xfId="0" applyFont="1" applyFill="1" applyBorder="1" applyAlignment="1" applyProtection="1">
      <alignment horizontal="left" vertical="center" wrapText="1"/>
    </xf>
    <xf numFmtId="0" fontId="6" fillId="27" borderId="27" xfId="0" applyFont="1" applyFill="1" applyBorder="1" applyAlignment="1" applyProtection="1">
      <alignment horizontal="left" vertical="center" wrapText="1"/>
    </xf>
    <xf numFmtId="0" fontId="117" fillId="11" borderId="69" xfId="0" applyFont="1" applyFill="1" applyBorder="1" applyAlignment="1" applyProtection="1">
      <alignment horizontal="left"/>
    </xf>
    <xf numFmtId="0" fontId="117" fillId="11" borderId="70" xfId="0" applyFont="1" applyFill="1" applyBorder="1" applyAlignment="1" applyProtection="1">
      <alignment horizontal="left"/>
    </xf>
    <xf numFmtId="0" fontId="117" fillId="11" borderId="71" xfId="0" applyFont="1" applyFill="1" applyBorder="1" applyAlignment="1" applyProtection="1">
      <alignment horizontal="left"/>
    </xf>
    <xf numFmtId="0" fontId="6" fillId="19" borderId="28" xfId="0" applyFont="1" applyFill="1" applyBorder="1" applyAlignment="1" applyProtection="1">
      <alignment vertical="center" wrapText="1"/>
    </xf>
    <xf numFmtId="0" fontId="6" fillId="19" borderId="42" xfId="0" applyFont="1" applyFill="1" applyBorder="1" applyAlignment="1" applyProtection="1">
      <alignment vertical="center" wrapText="1"/>
    </xf>
    <xf numFmtId="0" fontId="6" fillId="0" borderId="28" xfId="0" applyFont="1" applyFill="1" applyBorder="1" applyAlignment="1" applyProtection="1">
      <alignment vertical="center" wrapText="1"/>
    </xf>
    <xf numFmtId="0" fontId="6" fillId="0" borderId="42" xfId="0" applyFont="1" applyFill="1" applyBorder="1" applyAlignment="1" applyProtection="1">
      <alignment vertical="center" wrapText="1"/>
    </xf>
    <xf numFmtId="0" fontId="6" fillId="24" borderId="105" xfId="0" applyFont="1" applyFill="1" applyBorder="1" applyAlignment="1" applyProtection="1">
      <alignment vertical="center"/>
    </xf>
    <xf numFmtId="0" fontId="6" fillId="24" borderId="106" xfId="0" applyFont="1" applyFill="1" applyBorder="1" applyAlignment="1" applyProtection="1">
      <alignment vertical="center"/>
    </xf>
    <xf numFmtId="0" fontId="117" fillId="11" borderId="107" xfId="0" applyFont="1" applyFill="1" applyBorder="1" applyAlignment="1" applyProtection="1">
      <alignment horizontal="left"/>
    </xf>
    <xf numFmtId="0" fontId="117" fillId="11" borderId="108" xfId="0" applyFont="1" applyFill="1" applyBorder="1" applyAlignment="1" applyProtection="1">
      <alignment horizontal="left"/>
    </xf>
    <xf numFmtId="0" fontId="117" fillId="11" borderId="109" xfId="0" applyFont="1" applyFill="1" applyBorder="1" applyAlignment="1" applyProtection="1">
      <alignment horizontal="left"/>
    </xf>
    <xf numFmtId="0" fontId="6" fillId="24" borderId="66" xfId="0" applyFont="1" applyFill="1" applyBorder="1" applyAlignment="1" applyProtection="1">
      <alignment horizontal="left" wrapText="1" indent="1"/>
    </xf>
    <xf numFmtId="0" fontId="6" fillId="24" borderId="73" xfId="0" applyFont="1" applyFill="1" applyBorder="1" applyAlignment="1" applyProtection="1">
      <alignment horizontal="left" wrapText="1" indent="1"/>
    </xf>
    <xf numFmtId="0" fontId="6" fillId="24" borderId="72" xfId="0" applyFont="1" applyFill="1" applyBorder="1" applyAlignment="1" applyProtection="1">
      <alignment horizontal="left" wrapText="1" indent="1"/>
    </xf>
    <xf numFmtId="49" fontId="109" fillId="0" borderId="41" xfId="0" applyNumberFormat="1" applyFont="1" applyBorder="1" applyAlignment="1">
      <alignment horizontal="left" wrapText="1"/>
    </xf>
    <xf numFmtId="49" fontId="109" fillId="0" borderId="42" xfId="0" applyNumberFormat="1" applyFont="1" applyBorder="1" applyAlignment="1">
      <alignment horizontal="left" wrapText="1"/>
    </xf>
  </cellXfs>
  <cellStyles count="69">
    <cellStyle name="Comma" xfId="68" builtinId="3"/>
    <cellStyle name="Comma 2" xfId="1" xr:uid="{00000000-0005-0000-0000-000001000000}"/>
    <cellStyle name="Currency" xfId="2" builtinId="4"/>
    <cellStyle name="Currency 2" xfId="3" xr:uid="{00000000-0005-0000-0000-000003000000}"/>
    <cellStyle name="Currency 3" xfId="4" xr:uid="{00000000-0005-0000-0000-000004000000}"/>
    <cellStyle name="Currency 4" xfId="5" xr:uid="{00000000-0005-0000-0000-000005000000}"/>
    <cellStyle name="Neutral 2" xfId="6" xr:uid="{00000000-0005-0000-0000-000006000000}"/>
    <cellStyle name="Neutral 3" xfId="7" xr:uid="{00000000-0005-0000-0000-000007000000}"/>
    <cellStyle name="Normal" xfId="0" builtinId="0"/>
    <cellStyle name="Normal 10 2" xfId="8" xr:uid="{00000000-0005-0000-0000-000009000000}"/>
    <cellStyle name="Normal 10 2 2" xfId="9" xr:uid="{00000000-0005-0000-0000-00000A000000}"/>
    <cellStyle name="Normal 10 3" xfId="10" xr:uid="{00000000-0005-0000-0000-00000B000000}"/>
    <cellStyle name="Normal 11" xfId="11" xr:uid="{00000000-0005-0000-0000-00000C000000}"/>
    <cellStyle name="Normal 12" xfId="12" xr:uid="{00000000-0005-0000-0000-00000D000000}"/>
    <cellStyle name="Normal 13" xfId="13" xr:uid="{00000000-0005-0000-0000-00000E000000}"/>
    <cellStyle name="Normal 2" xfId="14" xr:uid="{00000000-0005-0000-0000-00000F000000}"/>
    <cellStyle name="Normal 2 2" xfId="15" xr:uid="{00000000-0005-0000-0000-000010000000}"/>
    <cellStyle name="Normal 2 2 2" xfId="16" xr:uid="{00000000-0005-0000-0000-000011000000}"/>
    <cellStyle name="Normal 2 3" xfId="17" xr:uid="{00000000-0005-0000-0000-000012000000}"/>
    <cellStyle name="Normal 2 3 2" xfId="18" xr:uid="{00000000-0005-0000-0000-000013000000}"/>
    <cellStyle name="Normal 2 4" xfId="19" xr:uid="{00000000-0005-0000-0000-000014000000}"/>
    <cellStyle name="Normal 2 4 2" xfId="20" xr:uid="{00000000-0005-0000-0000-000015000000}"/>
    <cellStyle name="Normal 2 5" xfId="21" xr:uid="{00000000-0005-0000-0000-000016000000}"/>
    <cellStyle name="Normal 2 5 2" xfId="22" xr:uid="{00000000-0005-0000-0000-000017000000}"/>
    <cellStyle name="Normal 2 6" xfId="23" xr:uid="{00000000-0005-0000-0000-000018000000}"/>
    <cellStyle name="Normal 2 6 2" xfId="24" xr:uid="{00000000-0005-0000-0000-000019000000}"/>
    <cellStyle name="Normal 2 7" xfId="25" xr:uid="{00000000-0005-0000-0000-00001A000000}"/>
    <cellStyle name="Normal 2 7 2" xfId="26" xr:uid="{00000000-0005-0000-0000-00001B000000}"/>
    <cellStyle name="Normal 2 8" xfId="27" xr:uid="{00000000-0005-0000-0000-00001C000000}"/>
    <cellStyle name="Normal 2 8 2" xfId="28" xr:uid="{00000000-0005-0000-0000-00001D000000}"/>
    <cellStyle name="Normal 2 9" xfId="29" xr:uid="{00000000-0005-0000-0000-00001E000000}"/>
    <cellStyle name="Normal 2_Cost_Breakout" xfId="30" xr:uid="{00000000-0005-0000-0000-00001F000000}"/>
    <cellStyle name="Normal 2_Instructions" xfId="31" xr:uid="{00000000-0005-0000-0000-000020000000}"/>
    <cellStyle name="Normal 3" xfId="32" xr:uid="{00000000-0005-0000-0000-000021000000}"/>
    <cellStyle name="Normal 3 2" xfId="33" xr:uid="{00000000-0005-0000-0000-000022000000}"/>
    <cellStyle name="Normal 3 2 2" xfId="34" xr:uid="{00000000-0005-0000-0000-000023000000}"/>
    <cellStyle name="Normal 3 3" xfId="35" xr:uid="{00000000-0005-0000-0000-000024000000}"/>
    <cellStyle name="Normal 3 3 2" xfId="36" xr:uid="{00000000-0005-0000-0000-000025000000}"/>
    <cellStyle name="Normal 3 4" xfId="37" xr:uid="{00000000-0005-0000-0000-000026000000}"/>
    <cellStyle name="Normal 3 4 2" xfId="38" xr:uid="{00000000-0005-0000-0000-000027000000}"/>
    <cellStyle name="Normal 3 5" xfId="39" xr:uid="{00000000-0005-0000-0000-000028000000}"/>
    <cellStyle name="Normal 3 5 2" xfId="40" xr:uid="{00000000-0005-0000-0000-000029000000}"/>
    <cellStyle name="Normal 3 6" xfId="41" xr:uid="{00000000-0005-0000-0000-00002A000000}"/>
    <cellStyle name="Normal 3 6 2" xfId="42" xr:uid="{00000000-0005-0000-0000-00002B000000}"/>
    <cellStyle name="Normal 3 7" xfId="43" xr:uid="{00000000-0005-0000-0000-00002C000000}"/>
    <cellStyle name="Normal 3 7 2" xfId="44" xr:uid="{00000000-0005-0000-0000-00002D000000}"/>
    <cellStyle name="Normal 3 8" xfId="45" xr:uid="{00000000-0005-0000-0000-00002E000000}"/>
    <cellStyle name="Normal 3 8 2" xfId="46" xr:uid="{00000000-0005-0000-0000-00002F000000}"/>
    <cellStyle name="Normal 3 9" xfId="47" xr:uid="{00000000-0005-0000-0000-000030000000}"/>
    <cellStyle name="Normal 3_Cost_Breakout" xfId="48" xr:uid="{00000000-0005-0000-0000-000031000000}"/>
    <cellStyle name="Normal 4" xfId="49" xr:uid="{00000000-0005-0000-0000-000032000000}"/>
    <cellStyle name="Normal 4 2" xfId="50" xr:uid="{00000000-0005-0000-0000-000033000000}"/>
    <cellStyle name="Normal 4 2 2" xfId="51" xr:uid="{00000000-0005-0000-0000-000034000000}"/>
    <cellStyle name="Normal 4 3" xfId="52" xr:uid="{00000000-0005-0000-0000-000035000000}"/>
    <cellStyle name="Normal 5" xfId="53" xr:uid="{00000000-0005-0000-0000-000036000000}"/>
    <cellStyle name="Normal 5 2" xfId="54" xr:uid="{00000000-0005-0000-0000-000037000000}"/>
    <cellStyle name="Normal 5 2 2" xfId="55" xr:uid="{00000000-0005-0000-0000-000038000000}"/>
    <cellStyle name="Normal 6" xfId="56" xr:uid="{00000000-0005-0000-0000-000039000000}"/>
    <cellStyle name="Normal 6 2" xfId="57" xr:uid="{00000000-0005-0000-0000-00003A000000}"/>
    <cellStyle name="Normal 6 2 2" xfId="58" xr:uid="{00000000-0005-0000-0000-00003B000000}"/>
    <cellStyle name="Normal 6 3" xfId="59" xr:uid="{00000000-0005-0000-0000-00003C000000}"/>
    <cellStyle name="Normal 7 2" xfId="60" xr:uid="{00000000-0005-0000-0000-00003D000000}"/>
    <cellStyle name="Normal 8 2" xfId="61" xr:uid="{00000000-0005-0000-0000-00003E000000}"/>
    <cellStyle name="Normal 9 2" xfId="62" xr:uid="{00000000-0005-0000-0000-00003F000000}"/>
    <cellStyle name="Normal_Instructions" xfId="63" xr:uid="{00000000-0005-0000-0000-000040000000}"/>
    <cellStyle name="Percent" xfId="64" builtinId="5"/>
    <cellStyle name="Percent 2" xfId="65" xr:uid="{00000000-0005-0000-0000-000042000000}"/>
    <cellStyle name="Percent 3" xfId="66" xr:uid="{00000000-0005-0000-0000-000043000000}"/>
    <cellStyle name="Percent 4" xfId="67" xr:uid="{00000000-0005-0000-0000-000044000000}"/>
  </cellStyles>
  <dxfs count="10">
    <dxf>
      <fill>
        <patternFill>
          <bgColor theme="1" tint="0.499984740745262"/>
        </patternFill>
      </fill>
    </dxf>
    <dxf>
      <fill>
        <patternFill>
          <bgColor rgb="FFFFFFCC"/>
        </patternFill>
      </fill>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ill>
        <patternFill>
          <bgColor rgb="FFFFFFCC"/>
        </patternFill>
      </fill>
      <border>
        <left style="hair">
          <color indexed="64"/>
        </left>
        <right style="hair">
          <color indexed="64"/>
        </right>
        <top style="hair">
          <color indexed="64"/>
        </top>
        <bottom style="hair">
          <color indexed="64"/>
        </bottom>
      </border>
    </dxf>
    <dxf>
      <font>
        <color rgb="FF9C0006"/>
      </font>
      <fill>
        <patternFill>
          <bgColor rgb="FFFFC7CE"/>
        </patternFill>
      </fill>
    </dxf>
    <dxf>
      <font>
        <color auto="1"/>
      </font>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673327"/>
      <rgbColor rgb="00FFFF00"/>
      <rgbColor rgb="00FF00FF"/>
      <rgbColor rgb="0000FFFF"/>
      <rgbColor rgb="00800000"/>
      <rgbColor rgb="00008000"/>
      <rgbColor rgb="00004165"/>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887B1B"/>
      <rgbColor rgb="00B7D2FF"/>
      <rgbColor rgb="00CCFFCC"/>
      <rgbColor rgb="00FFFFC9"/>
      <rgbColor rgb="00983222"/>
      <rgbColor rgb="00FF99CC"/>
      <rgbColor rgb="00818A8F"/>
      <rgbColor rgb="00FFCC99"/>
      <rgbColor rgb="00B19401"/>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0</xdr:col>
      <xdr:colOff>666750</xdr:colOff>
      <xdr:row>2</xdr:row>
      <xdr:rowOff>447675</xdr:rowOff>
    </xdr:to>
    <xdr:pic>
      <xdr:nvPicPr>
        <xdr:cNvPr id="89352" name="Picture 1">
          <a:extLst>
            <a:ext uri="{FF2B5EF4-FFF2-40B4-BE49-F238E27FC236}">
              <a16:creationId xmlns:a16="http://schemas.microsoft.com/office/drawing/2014/main" id="{00000000-0008-0000-0000-0000085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28575"/>
          <a:ext cx="63817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590550</xdr:colOff>
          <xdr:row>9</xdr:row>
          <xdr:rowOff>57150</xdr:rowOff>
        </xdr:from>
        <xdr:to>
          <xdr:col>9</xdr:col>
          <xdr:colOff>419100</xdr:colOff>
          <xdr:row>10</xdr:row>
          <xdr:rowOff>57150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600-00007D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10</xdr:row>
          <xdr:rowOff>76200</xdr:rowOff>
        </xdr:from>
        <xdr:to>
          <xdr:col>9</xdr:col>
          <xdr:colOff>285750</xdr:colOff>
          <xdr:row>11</xdr:row>
          <xdr:rowOff>76200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600-00007C2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tabColor indexed="48"/>
    <pageSetUpPr fitToPage="1"/>
  </sheetPr>
  <dimension ref="A1:K43"/>
  <sheetViews>
    <sheetView showGridLines="0" tabSelected="1" zoomScale="115" zoomScaleNormal="115" workbookViewId="0">
      <selection activeCell="B5" sqref="B5:J5"/>
    </sheetView>
  </sheetViews>
  <sheetFormatPr defaultColWidth="11.42578125" defaultRowHeight="12.75" x14ac:dyDescent="0.2"/>
  <cols>
    <col min="1" max="1" width="21" style="42" customWidth="1"/>
    <col min="2" max="2" width="14.28515625" style="42" customWidth="1"/>
    <col min="3" max="3" width="6.28515625" style="42" customWidth="1"/>
    <col min="4" max="4" width="6.42578125" style="42" customWidth="1"/>
    <col min="5" max="5" width="11.42578125" style="42" customWidth="1"/>
    <col min="6" max="6" width="18.7109375" style="42" customWidth="1"/>
    <col min="7" max="8" width="11.42578125" style="42" customWidth="1"/>
    <col min="9" max="9" width="3.7109375" style="42" customWidth="1"/>
    <col min="10" max="10" width="6" style="42" customWidth="1"/>
    <col min="11" max="16384" width="11.42578125" style="42"/>
  </cols>
  <sheetData>
    <row r="1" spans="1:11" ht="14.25" customHeight="1" x14ac:dyDescent="0.2">
      <c r="A1" s="998"/>
      <c r="B1" s="999"/>
      <c r="C1" s="999"/>
      <c r="D1" s="999"/>
      <c r="E1" s="999"/>
      <c r="F1" s="999"/>
      <c r="G1" s="999"/>
      <c r="H1" s="999"/>
      <c r="I1" s="999"/>
      <c r="J1" s="1000"/>
    </row>
    <row r="2" spans="1:11" ht="18" x14ac:dyDescent="0.25">
      <c r="A2" s="1169" t="str">
        <f>Data!B1&amp;" Competitive AHP Application"</f>
        <v>2024 Competitive AHP Application</v>
      </c>
      <c r="B2" s="1170"/>
      <c r="C2" s="1170"/>
      <c r="D2" s="1170"/>
      <c r="E2" s="1170"/>
      <c r="F2" s="1170"/>
      <c r="G2" s="1170"/>
      <c r="H2" s="1170"/>
      <c r="I2" s="1170"/>
      <c r="J2" s="1171"/>
      <c r="K2" s="221"/>
    </row>
    <row r="3" spans="1:11" ht="37.5" customHeight="1" thickBot="1" x14ac:dyDescent="0.25">
      <c r="A3" s="1172" t="s">
        <v>4979</v>
      </c>
      <c r="B3" s="1173"/>
      <c r="C3" s="1173"/>
      <c r="D3" s="1173"/>
      <c r="E3" s="1173"/>
      <c r="F3" s="1173"/>
      <c r="G3" s="1173"/>
      <c r="H3" s="1173"/>
      <c r="I3" s="1173"/>
      <c r="J3" s="1174"/>
      <c r="K3" s="222"/>
    </row>
    <row r="4" spans="1:11" ht="9.75" customHeight="1" x14ac:dyDescent="0.2">
      <c r="A4" s="1001"/>
      <c r="B4" s="324"/>
      <c r="C4" s="324"/>
      <c r="D4" s="324"/>
      <c r="E4" s="325"/>
      <c r="F4" s="325"/>
      <c r="G4" s="325"/>
      <c r="H4" s="325"/>
      <c r="I4" s="325"/>
      <c r="J4" s="1002"/>
      <c r="K4" s="222"/>
    </row>
    <row r="5" spans="1:11" ht="15" customHeight="1" x14ac:dyDescent="0.2">
      <c r="A5" s="269" t="s">
        <v>3947</v>
      </c>
      <c r="B5" s="1178"/>
      <c r="C5" s="1179"/>
      <c r="D5" s="1179"/>
      <c r="E5" s="1179"/>
      <c r="F5" s="1179"/>
      <c r="G5" s="1179"/>
      <c r="H5" s="1179"/>
      <c r="I5" s="1179"/>
      <c r="J5" s="1180"/>
      <c r="K5" s="222"/>
    </row>
    <row r="6" spans="1:11" ht="15" customHeight="1" x14ac:dyDescent="0.2">
      <c r="A6" s="269" t="s">
        <v>4387</v>
      </c>
      <c r="B6" s="1178"/>
      <c r="C6" s="1179"/>
      <c r="D6" s="1179"/>
      <c r="E6" s="1179"/>
      <c r="F6" s="1179"/>
      <c r="G6" s="1179"/>
      <c r="H6" s="1179"/>
      <c r="I6" s="1179"/>
      <c r="J6" s="1180"/>
      <c r="K6" s="222"/>
    </row>
    <row r="7" spans="1:11" ht="15" customHeight="1" x14ac:dyDescent="0.2">
      <c r="A7" s="269" t="s">
        <v>3948</v>
      </c>
      <c r="B7" s="458"/>
      <c r="C7" s="75"/>
      <c r="D7" s="223"/>
      <c r="E7" s="224"/>
      <c r="F7" s="224"/>
      <c r="G7" s="224"/>
      <c r="H7" s="224"/>
      <c r="I7" s="225"/>
      <c r="J7" s="225"/>
      <c r="K7" s="222"/>
    </row>
    <row r="8" spans="1:11" ht="13.5" customHeight="1" x14ac:dyDescent="0.2">
      <c r="A8" s="226"/>
      <c r="B8" s="226"/>
      <c r="C8" s="226"/>
      <c r="D8" s="226"/>
      <c r="E8" s="225"/>
      <c r="F8" s="225"/>
      <c r="G8" s="225"/>
      <c r="H8" s="225"/>
      <c r="I8" s="225"/>
      <c r="J8" s="225"/>
      <c r="K8" s="222"/>
    </row>
    <row r="9" spans="1:11" s="228" customFormat="1" ht="21.75" customHeight="1" x14ac:dyDescent="0.2">
      <c r="A9" s="1181" t="s">
        <v>1866</v>
      </c>
      <c r="B9" s="1182"/>
      <c r="C9" s="1182"/>
      <c r="D9" s="1182"/>
      <c r="E9" s="1182"/>
      <c r="F9" s="1182"/>
      <c r="G9" s="1182"/>
      <c r="H9" s="1182"/>
      <c r="I9" s="1182"/>
      <c r="J9" s="1182"/>
      <c r="K9" s="227"/>
    </row>
    <row r="10" spans="1:11" x14ac:dyDescent="0.2">
      <c r="A10" s="1158" t="s">
        <v>3984</v>
      </c>
      <c r="B10" s="1158"/>
      <c r="C10" s="1158"/>
      <c r="D10" s="1158"/>
      <c r="E10" s="1158"/>
      <c r="F10" s="1158"/>
      <c r="G10" s="1158"/>
      <c r="H10" s="1158"/>
      <c r="I10" s="1158"/>
      <c r="J10" s="1158"/>
      <c r="K10" s="229"/>
    </row>
    <row r="11" spans="1:11" ht="26.1" customHeight="1" x14ac:dyDescent="0.2">
      <c r="A11" s="1158" t="s">
        <v>4388</v>
      </c>
      <c r="B11" s="1158"/>
      <c r="C11" s="1158"/>
      <c r="D11" s="1158"/>
      <c r="E11" s="1158"/>
      <c r="F11" s="1158"/>
      <c r="G11" s="1158"/>
      <c r="H11" s="1158"/>
      <c r="I11" s="1158"/>
      <c r="J11" s="1158"/>
      <c r="K11" s="229"/>
    </row>
    <row r="12" spans="1:11" ht="25.5" customHeight="1" x14ac:dyDescent="0.2">
      <c r="A12" s="1158" t="s">
        <v>4630</v>
      </c>
      <c r="B12" s="1158"/>
      <c r="C12" s="1158"/>
      <c r="D12" s="1158"/>
      <c r="E12" s="1158"/>
      <c r="F12" s="1158"/>
      <c r="G12" s="1158"/>
      <c r="H12" s="1158"/>
      <c r="I12" s="1158"/>
      <c r="J12" s="1158"/>
      <c r="K12" s="229"/>
    </row>
    <row r="13" spans="1:11" ht="25.5" customHeight="1" x14ac:dyDescent="0.2">
      <c r="A13" s="1158" t="s">
        <v>3980</v>
      </c>
      <c r="B13" s="1158"/>
      <c r="C13" s="1158"/>
      <c r="D13" s="1158"/>
      <c r="E13" s="1158"/>
      <c r="F13" s="1158"/>
      <c r="G13" s="1158"/>
      <c r="H13" s="1158"/>
      <c r="I13" s="1158"/>
      <c r="J13" s="1158"/>
      <c r="K13" s="229"/>
    </row>
    <row r="14" spans="1:11" x14ac:dyDescent="0.2">
      <c r="A14" s="1158" t="s">
        <v>4389</v>
      </c>
      <c r="B14" s="1158"/>
      <c r="C14" s="1158"/>
      <c r="D14" s="1158"/>
      <c r="E14" s="1158"/>
      <c r="F14" s="1158"/>
      <c r="G14" s="1158"/>
      <c r="H14" s="1158"/>
      <c r="I14" s="1158"/>
      <c r="J14" s="1158"/>
      <c r="K14" s="229"/>
    </row>
    <row r="15" spans="1:11" x14ac:dyDescent="0.2">
      <c r="A15" s="1175" t="s">
        <v>3982</v>
      </c>
      <c r="B15" s="1175"/>
      <c r="C15" s="1175"/>
      <c r="D15" s="1175"/>
      <c r="E15" s="1175"/>
      <c r="F15" s="1175"/>
      <c r="G15" s="1175"/>
      <c r="H15" s="1175"/>
      <c r="I15" s="1175"/>
      <c r="J15" s="1175"/>
      <c r="K15" s="230"/>
    </row>
    <row r="16" spans="1:11" ht="25.5" customHeight="1" x14ac:dyDescent="0.2">
      <c r="A16" s="1158" t="s">
        <v>3983</v>
      </c>
      <c r="B16" s="1158"/>
      <c r="C16" s="1158"/>
      <c r="D16" s="1158"/>
      <c r="E16" s="1158"/>
      <c r="F16" s="1158"/>
      <c r="G16" s="1158"/>
      <c r="H16" s="1158"/>
      <c r="I16" s="1158"/>
      <c r="J16" s="1158"/>
      <c r="K16" s="230"/>
    </row>
    <row r="17" spans="1:11" ht="24.75" customHeight="1" x14ac:dyDescent="0.2">
      <c r="A17" s="1158" t="s">
        <v>2617</v>
      </c>
      <c r="B17" s="1158"/>
      <c r="C17" s="1158"/>
      <c r="D17" s="1158"/>
      <c r="E17" s="1158"/>
      <c r="F17" s="1158"/>
      <c r="G17" s="1158"/>
      <c r="H17" s="1158"/>
      <c r="I17" s="1158"/>
      <c r="J17" s="1158"/>
      <c r="K17" s="230"/>
    </row>
    <row r="18" spans="1:11" ht="27" customHeight="1" x14ac:dyDescent="0.2">
      <c r="A18" s="1158" t="s">
        <v>4629</v>
      </c>
      <c r="B18" s="1158"/>
      <c r="C18" s="1158"/>
      <c r="D18" s="1158"/>
      <c r="E18" s="1158"/>
      <c r="F18" s="1158"/>
      <c r="G18" s="1158"/>
      <c r="H18" s="1158"/>
      <c r="I18" s="1158"/>
      <c r="J18" s="1158"/>
      <c r="K18" s="230"/>
    </row>
    <row r="19" spans="1:11" ht="13.5" customHeight="1" x14ac:dyDescent="0.2">
      <c r="A19" s="1177"/>
      <c r="B19" s="1177"/>
      <c r="C19" s="1177"/>
      <c r="D19" s="1177"/>
      <c r="E19" s="1177"/>
      <c r="F19" s="1177"/>
      <c r="G19" s="1177"/>
      <c r="H19" s="1177"/>
      <c r="I19" s="1177"/>
      <c r="J19" s="1177"/>
      <c r="K19" s="230"/>
    </row>
    <row r="20" spans="1:11" ht="16.5" customHeight="1" x14ac:dyDescent="0.2">
      <c r="A20" s="1176" t="s">
        <v>1895</v>
      </c>
      <c r="B20" s="1176"/>
      <c r="C20" s="1176"/>
      <c r="D20" s="1176"/>
      <c r="E20" s="1176"/>
      <c r="F20" s="1176"/>
      <c r="G20" s="1176"/>
      <c r="H20" s="1176"/>
      <c r="I20" s="1176"/>
      <c r="J20" s="1176"/>
      <c r="K20" s="230"/>
    </row>
    <row r="21" spans="1:11" x14ac:dyDescent="0.2">
      <c r="A21" s="342" t="s">
        <v>1852</v>
      </c>
      <c r="B21" s="1160" t="s">
        <v>2622</v>
      </c>
      <c r="C21" s="1161"/>
      <c r="D21" s="1161"/>
      <c r="E21" s="1161"/>
      <c r="F21" s="1161"/>
      <c r="G21" s="1161"/>
      <c r="H21" s="1161"/>
      <c r="I21" s="1161"/>
      <c r="J21" s="1162"/>
    </row>
    <row r="22" spans="1:11" ht="30" customHeight="1" x14ac:dyDescent="0.2">
      <c r="A22" s="343" t="s">
        <v>1853</v>
      </c>
      <c r="B22" s="1163" t="s">
        <v>1886</v>
      </c>
      <c r="C22" s="1164"/>
      <c r="D22" s="1164"/>
      <c r="E22" s="1164"/>
      <c r="F22" s="1164"/>
      <c r="G22" s="1164"/>
      <c r="H22" s="1164"/>
      <c r="I22" s="1164"/>
      <c r="J22" s="1165"/>
    </row>
    <row r="23" spans="1:11" ht="30" customHeight="1" x14ac:dyDescent="0.2">
      <c r="A23" s="925" t="s">
        <v>2618</v>
      </c>
      <c r="B23" s="1148" t="s">
        <v>4939</v>
      </c>
      <c r="C23" s="1149"/>
      <c r="D23" s="1149"/>
      <c r="E23" s="1149"/>
      <c r="F23" s="1149"/>
      <c r="G23" s="1149"/>
      <c r="H23" s="1149"/>
      <c r="I23" s="1149"/>
      <c r="J23" s="1150"/>
    </row>
    <row r="24" spans="1:11" ht="30" customHeight="1" x14ac:dyDescent="0.2">
      <c r="A24" s="925" t="s">
        <v>2615</v>
      </c>
      <c r="B24" s="1148" t="s">
        <v>3975</v>
      </c>
      <c r="C24" s="1149"/>
      <c r="D24" s="1149"/>
      <c r="E24" s="1149"/>
      <c r="F24" s="1149"/>
      <c r="G24" s="1149"/>
      <c r="H24" s="1149"/>
      <c r="I24" s="1149"/>
      <c r="J24" s="1150"/>
    </row>
    <row r="25" spans="1:11" ht="30" customHeight="1" x14ac:dyDescent="0.2">
      <c r="A25" s="924" t="s">
        <v>1854</v>
      </c>
      <c r="B25" s="1145" t="s">
        <v>3981</v>
      </c>
      <c r="C25" s="1146"/>
      <c r="D25" s="1146"/>
      <c r="E25" s="1146"/>
      <c r="F25" s="1146"/>
      <c r="G25" s="1146"/>
      <c r="H25" s="1146"/>
      <c r="I25" s="1146"/>
      <c r="J25" s="1147"/>
    </row>
    <row r="26" spans="1:11" ht="30" customHeight="1" x14ac:dyDescent="0.2">
      <c r="A26" s="925" t="s">
        <v>2616</v>
      </c>
      <c r="B26" s="1148" t="s">
        <v>368</v>
      </c>
      <c r="C26" s="1149"/>
      <c r="D26" s="1149"/>
      <c r="E26" s="1149"/>
      <c r="F26" s="1149"/>
      <c r="G26" s="1149"/>
      <c r="H26" s="1149"/>
      <c r="I26" s="1149"/>
      <c r="J26" s="1150"/>
    </row>
    <row r="27" spans="1:11" ht="30" customHeight="1" x14ac:dyDescent="0.2">
      <c r="A27" s="925" t="s">
        <v>2619</v>
      </c>
      <c r="B27" s="1148" t="s">
        <v>3979</v>
      </c>
      <c r="C27" s="1149"/>
      <c r="D27" s="1149"/>
      <c r="E27" s="1149"/>
      <c r="F27" s="1149"/>
      <c r="G27" s="1149"/>
      <c r="H27" s="1149"/>
      <c r="I27" s="1149"/>
      <c r="J27" s="1150"/>
    </row>
    <row r="28" spans="1:11" ht="30" customHeight="1" x14ac:dyDescent="0.2">
      <c r="A28" s="925" t="s">
        <v>2620</v>
      </c>
      <c r="B28" s="1148" t="s">
        <v>3976</v>
      </c>
      <c r="C28" s="1149"/>
      <c r="D28" s="1149"/>
      <c r="E28" s="1149"/>
      <c r="F28" s="1149"/>
      <c r="G28" s="1149"/>
      <c r="H28" s="1149"/>
      <c r="I28" s="1149"/>
      <c r="J28" s="1150"/>
    </row>
    <row r="29" spans="1:11" ht="30" customHeight="1" x14ac:dyDescent="0.2">
      <c r="A29" s="925" t="s">
        <v>4262</v>
      </c>
      <c r="B29" s="1148" t="s">
        <v>3978</v>
      </c>
      <c r="C29" s="1149"/>
      <c r="D29" s="1149"/>
      <c r="E29" s="1149"/>
      <c r="F29" s="1149"/>
      <c r="G29" s="1149"/>
      <c r="H29" s="1149"/>
      <c r="I29" s="1149"/>
      <c r="J29" s="1150"/>
    </row>
    <row r="30" spans="1:11" ht="30" customHeight="1" x14ac:dyDescent="0.2">
      <c r="A30" s="924" t="s">
        <v>1856</v>
      </c>
      <c r="B30" s="1154" t="s">
        <v>4940</v>
      </c>
      <c r="C30" s="1155"/>
      <c r="D30" s="1155"/>
      <c r="E30" s="1155"/>
      <c r="F30" s="1155"/>
      <c r="G30" s="1155"/>
      <c r="H30" s="1155"/>
      <c r="I30" s="1155"/>
      <c r="J30" s="1156"/>
    </row>
    <row r="31" spans="1:11" ht="30" customHeight="1" x14ac:dyDescent="0.2">
      <c r="A31" s="925" t="s">
        <v>2621</v>
      </c>
      <c r="B31" s="1149" t="s">
        <v>3977</v>
      </c>
      <c r="C31" s="1149"/>
      <c r="D31" s="1149"/>
      <c r="E31" s="1149"/>
      <c r="F31" s="1149"/>
      <c r="G31" s="1149"/>
      <c r="H31" s="1149"/>
      <c r="I31" s="1149"/>
      <c r="J31" s="1150"/>
    </row>
    <row r="32" spans="1:11" x14ac:dyDescent="0.2">
      <c r="A32" s="1167"/>
      <c r="B32" s="1167"/>
      <c r="C32" s="1167"/>
      <c r="D32" s="1167"/>
      <c r="E32" s="1167"/>
      <c r="F32" s="1167"/>
      <c r="G32" s="1167"/>
      <c r="H32" s="1167"/>
      <c r="I32" s="1167"/>
      <c r="J32" s="1167"/>
    </row>
    <row r="33" spans="1:10" ht="28.5" customHeight="1" x14ac:dyDescent="0.2">
      <c r="A33" s="1166" t="s">
        <v>4631</v>
      </c>
      <c r="B33" s="1166"/>
      <c r="C33" s="1166"/>
      <c r="D33" s="1166"/>
      <c r="E33" s="1166"/>
      <c r="F33" s="1166"/>
      <c r="G33" s="1166"/>
      <c r="H33" s="1166"/>
      <c r="I33" s="1166"/>
      <c r="J33" s="1166"/>
    </row>
    <row r="34" spans="1:10" ht="3" customHeight="1" x14ac:dyDescent="0.2">
      <c r="A34" s="1153"/>
      <c r="B34" s="1153"/>
      <c r="C34" s="1153"/>
      <c r="D34" s="1153"/>
      <c r="E34" s="1153"/>
      <c r="F34" s="1153"/>
      <c r="G34" s="1153"/>
      <c r="H34" s="1153"/>
      <c r="I34" s="1153"/>
      <c r="J34" s="1153"/>
    </row>
    <row r="35" spans="1:10" ht="3" customHeight="1" x14ac:dyDescent="0.2"/>
    <row r="36" spans="1:10" ht="3" customHeight="1" x14ac:dyDescent="0.2">
      <c r="A36" s="1151"/>
      <c r="B36" s="1151"/>
      <c r="C36" s="1151"/>
      <c r="D36" s="1151"/>
      <c r="E36" s="1151"/>
      <c r="F36" s="1151"/>
      <c r="G36" s="1151"/>
      <c r="H36" s="1151"/>
      <c r="I36" s="1151"/>
      <c r="J36" s="1151"/>
    </row>
    <row r="37" spans="1:10" ht="3" customHeight="1" x14ac:dyDescent="0.2">
      <c r="A37" s="1151"/>
      <c r="B37" s="1151"/>
      <c r="C37" s="1151"/>
      <c r="D37" s="1151"/>
      <c r="E37" s="1151"/>
      <c r="F37" s="1151"/>
      <c r="G37" s="1151"/>
      <c r="H37" s="1151"/>
      <c r="I37" s="1151"/>
      <c r="J37" s="1151"/>
    </row>
    <row r="38" spans="1:10" ht="3" customHeight="1" x14ac:dyDescent="0.2">
      <c r="A38" s="1168"/>
      <c r="B38" s="1168"/>
      <c r="C38" s="1168"/>
      <c r="D38" s="1168"/>
      <c r="E38" s="1168"/>
      <c r="F38" s="1168"/>
      <c r="G38" s="1168"/>
      <c r="H38" s="1168"/>
      <c r="I38" s="1168"/>
      <c r="J38" s="1168"/>
    </row>
    <row r="39" spans="1:10" ht="3" customHeight="1" x14ac:dyDescent="0.2">
      <c r="A39" s="1168"/>
      <c r="B39" s="1168"/>
      <c r="C39" s="1168"/>
      <c r="D39" s="1168"/>
      <c r="E39" s="1168"/>
      <c r="F39" s="1168"/>
      <c r="G39" s="1168"/>
      <c r="H39" s="1168"/>
      <c r="I39" s="1168"/>
      <c r="J39" s="1168"/>
    </row>
    <row r="40" spans="1:10" ht="3" customHeight="1" x14ac:dyDescent="0.2">
      <c r="A40" s="1168"/>
      <c r="B40" s="1168"/>
      <c r="C40" s="1168"/>
      <c r="D40" s="1168"/>
      <c r="E40" s="1168"/>
      <c r="F40" s="1168"/>
      <c r="G40" s="1168"/>
      <c r="H40" s="1168"/>
      <c r="I40" s="1168"/>
      <c r="J40" s="1168"/>
    </row>
    <row r="41" spans="1:10" ht="3" customHeight="1" x14ac:dyDescent="0.2">
      <c r="A41" s="1152"/>
      <c r="B41" s="1152"/>
      <c r="C41" s="1152"/>
      <c r="D41" s="1152"/>
      <c r="E41" s="1152"/>
      <c r="F41" s="1152"/>
      <c r="G41" s="1152"/>
      <c r="H41" s="1152"/>
      <c r="I41" s="1152"/>
      <c r="J41" s="1152"/>
    </row>
    <row r="42" spans="1:10" x14ac:dyDescent="0.2">
      <c r="A42" s="1159" t="str">
        <f xml:space="preserve"> "v. " &amp; Data!$B$1 &amp;"." &amp; Version_Info!$B$1</f>
        <v>v. 2024.4.0</v>
      </c>
      <c r="B42" s="1159"/>
      <c r="C42" s="1159"/>
      <c r="D42" s="1159"/>
      <c r="E42" s="1159"/>
      <c r="F42" s="1159"/>
      <c r="G42" s="1159"/>
      <c r="H42" s="1159"/>
      <c r="I42" s="1159"/>
      <c r="J42" s="1159"/>
    </row>
    <row r="43" spans="1:10" ht="12.75" customHeight="1" x14ac:dyDescent="0.2">
      <c r="A43" s="1157" t="s">
        <v>5743</v>
      </c>
      <c r="B43" s="1157"/>
      <c r="C43" s="1157"/>
      <c r="D43" s="1157"/>
      <c r="E43" s="1157"/>
      <c r="F43" s="1157"/>
      <c r="G43" s="1157"/>
      <c r="H43" s="1157"/>
      <c r="I43" s="1157"/>
      <c r="J43" s="1157"/>
    </row>
  </sheetData>
  <sheetProtection password="B390" sheet="1" selectLockedCells="1"/>
  <mergeCells count="38">
    <mergeCell ref="A2:J2"/>
    <mergeCell ref="A3:J3"/>
    <mergeCell ref="A15:J15"/>
    <mergeCell ref="A20:J20"/>
    <mergeCell ref="A16:J16"/>
    <mergeCell ref="A19:J19"/>
    <mergeCell ref="B5:J5"/>
    <mergeCell ref="A9:J9"/>
    <mergeCell ref="A17:J17"/>
    <mergeCell ref="A18:J18"/>
    <mergeCell ref="A12:J12"/>
    <mergeCell ref="B6:J6"/>
    <mergeCell ref="A43:J43"/>
    <mergeCell ref="A13:J13"/>
    <mergeCell ref="A14:J14"/>
    <mergeCell ref="A10:J10"/>
    <mergeCell ref="A11:J11"/>
    <mergeCell ref="A42:J42"/>
    <mergeCell ref="B21:J21"/>
    <mergeCell ref="B22:J22"/>
    <mergeCell ref="B23:J23"/>
    <mergeCell ref="B24:J24"/>
    <mergeCell ref="A37:J37"/>
    <mergeCell ref="A33:J33"/>
    <mergeCell ref="A32:J32"/>
    <mergeCell ref="A38:J38"/>
    <mergeCell ref="A39:J39"/>
    <mergeCell ref="A40:J40"/>
    <mergeCell ref="B25:J25"/>
    <mergeCell ref="B26:J26"/>
    <mergeCell ref="B27:J27"/>
    <mergeCell ref="A36:J36"/>
    <mergeCell ref="A41:J41"/>
    <mergeCell ref="A34:J34"/>
    <mergeCell ref="B31:J31"/>
    <mergeCell ref="B28:J28"/>
    <mergeCell ref="B29:J29"/>
    <mergeCell ref="B30:J30"/>
  </mergeCells>
  <phoneticPr fontId="0" type="noConversion"/>
  <dataValidations count="2">
    <dataValidation type="decimal" operator="greaterThan" allowBlank="1" showInputMessage="1" showErrorMessage="1" error="This cell must contain only a positive number greater than 0." sqref="B7" xr:uid="{00000000-0002-0000-0000-000000000000}">
      <formula1>0</formula1>
    </dataValidation>
    <dataValidation allowBlank="1" showInputMessage="1" showErrorMessage="1" promptTitle="Sponsor Name" prompt="Do not abbreviate." sqref="B6" xr:uid="{00000000-0002-0000-0000-000001000000}"/>
  </dataValidations>
  <printOptions horizontalCentered="1"/>
  <pageMargins left="0.7" right="0.7" top="0.75" bottom="0.75" header="0.3" footer="0.55000000000000004"/>
  <pageSetup scale="81" orientation="portrait" r:id="rId1"/>
  <headerFooter>
    <oddFooter>&amp;L&amp;8Federal Home Loan Bank of Des Moines&amp;C&amp;8 AHP Application&amp;R&amp;8&amp;A: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indexed="48"/>
    <pageSetUpPr fitToPage="1"/>
  </sheetPr>
  <dimension ref="A1:AB115"/>
  <sheetViews>
    <sheetView showGridLines="0" zoomScaleNormal="100" zoomScaleSheetLayoutView="85" workbookViewId="0">
      <selection activeCell="F66" sqref="F66"/>
    </sheetView>
  </sheetViews>
  <sheetFormatPr defaultColWidth="11.42578125" defaultRowHeight="12.75" x14ac:dyDescent="0.2"/>
  <cols>
    <col min="1" max="1" width="3.7109375" style="42" customWidth="1"/>
    <col min="2" max="2" width="23.42578125" style="42" customWidth="1"/>
    <col min="3" max="3" width="19.42578125" style="42" customWidth="1"/>
    <col min="4" max="4" width="10.28515625" style="42" customWidth="1"/>
    <col min="5" max="5" width="15.5703125" style="42" customWidth="1"/>
    <col min="6" max="6" width="19.28515625" style="42" customWidth="1"/>
    <col min="7" max="7" width="17.7109375" style="42" customWidth="1"/>
    <col min="8" max="8" width="30.28515625" style="232" bestFit="1" customWidth="1"/>
    <col min="9" max="9" width="34.28515625" style="232" hidden="1" customWidth="1"/>
    <col min="10" max="10" width="7.7109375" style="42" hidden="1" customWidth="1"/>
    <col min="11" max="11" width="48.42578125" style="42" hidden="1" customWidth="1"/>
    <col min="12" max="12" width="6.42578125" style="42" hidden="1" customWidth="1"/>
    <col min="13" max="13" width="48.42578125" style="42" hidden="1" customWidth="1"/>
    <col min="14" max="14" width="2.42578125" style="384" hidden="1" customWidth="1"/>
    <col min="15" max="15" width="9.28515625" style="42" hidden="1" customWidth="1"/>
    <col min="16" max="16" width="17.7109375" style="42" hidden="1" customWidth="1"/>
    <col min="17" max="17" width="3.42578125" style="42" hidden="1" customWidth="1"/>
    <col min="18" max="18" width="14.42578125" style="42" hidden="1" customWidth="1"/>
    <col min="19" max="19" width="13.28515625" style="42" hidden="1" customWidth="1"/>
    <col min="20" max="26" width="9.28515625" style="42" hidden="1" customWidth="1"/>
    <col min="27" max="28" width="11.42578125" style="42" hidden="1" customWidth="1"/>
    <col min="29" max="36" width="0" style="42" hidden="1" customWidth="1"/>
    <col min="37" max="16384" width="11.42578125" style="42"/>
  </cols>
  <sheetData>
    <row r="1" spans="1:27" ht="21.75" customHeight="1" thickBot="1" x14ac:dyDescent="0.3">
      <c r="B1" s="1489" t="s">
        <v>3986</v>
      </c>
      <c r="C1" s="1490"/>
      <c r="D1" s="1490"/>
      <c r="E1" s="1490"/>
      <c r="F1" s="1490"/>
      <c r="G1" s="1491"/>
      <c r="H1" s="268"/>
      <c r="I1" s="1025" t="s">
        <v>4981</v>
      </c>
      <c r="J1" s="1004"/>
      <c r="K1" s="1004"/>
    </row>
    <row r="2" spans="1:27" ht="9" customHeight="1" x14ac:dyDescent="0.2">
      <c r="A2" s="688"/>
      <c r="B2" s="800"/>
      <c r="C2" s="793"/>
      <c r="D2" s="793"/>
      <c r="E2" s="793"/>
      <c r="F2" s="793"/>
      <c r="G2" s="801"/>
      <c r="H2" s="268"/>
      <c r="I2" s="1003"/>
      <c r="J2" s="1004"/>
      <c r="K2" s="1004"/>
    </row>
    <row r="3" spans="1:27" x14ac:dyDescent="0.2">
      <c r="A3" s="179"/>
      <c r="B3" s="802" t="s">
        <v>4309</v>
      </c>
      <c r="C3" s="367"/>
      <c r="D3" s="367"/>
      <c r="E3" s="367"/>
      <c r="F3" s="376"/>
      <c r="G3" s="803" t="s">
        <v>4310</v>
      </c>
      <c r="H3" s="486"/>
      <c r="I3" s="1005"/>
      <c r="J3" s="1004"/>
      <c r="K3" s="1004"/>
    </row>
    <row r="4" spans="1:27" x14ac:dyDescent="0.2">
      <c r="A4" s="274"/>
      <c r="B4" s="764" t="s">
        <v>673</v>
      </c>
      <c r="C4" s="494"/>
      <c r="D4" s="494"/>
      <c r="E4" s="494"/>
      <c r="F4" s="495"/>
      <c r="G4" s="778">
        <f>Project_Worksheet!E16</f>
        <v>0</v>
      </c>
      <c r="H4" s="487"/>
      <c r="I4" s="1006"/>
      <c r="J4" s="1004" t="s">
        <v>4379</v>
      </c>
      <c r="K4" s="1004"/>
      <c r="R4" s="524" t="s">
        <v>649</v>
      </c>
      <c r="S4" s="524" t="b">
        <f>Cost_Breakout!C10&gt;0</f>
        <v>0</v>
      </c>
    </row>
    <row r="5" spans="1:27" x14ac:dyDescent="0.2">
      <c r="A5" s="274"/>
      <c r="B5" s="772" t="s">
        <v>4447</v>
      </c>
      <c r="C5" s="371"/>
      <c r="D5" s="371"/>
      <c r="E5" s="369"/>
      <c r="F5" s="370"/>
      <c r="G5" s="804" t="str">
        <f>IF(Cost_Breakout!G15=Project_Worksheet!E16,"TRUE","FALSE")</f>
        <v>TRUE</v>
      </c>
      <c r="H5" s="546" t="str">
        <f>IF(G5="TRUE","","Values must match")</f>
        <v/>
      </c>
      <c r="I5" s="1007"/>
      <c r="J5" s="1008" t="s">
        <v>4347</v>
      </c>
      <c r="K5" s="1008"/>
      <c r="L5" s="84"/>
      <c r="M5" s="84"/>
      <c r="R5" s="116" t="s">
        <v>4407</v>
      </c>
      <c r="S5" s="480">
        <f>IF(Summary_of_Uses!B87=0,0,SUM(Summary_of_Uses!B18:B22)/Summary_of_Uses!B87)</f>
        <v>0</v>
      </c>
      <c r="T5" s="194"/>
    </row>
    <row r="6" spans="1:27" x14ac:dyDescent="0.2">
      <c r="A6" s="274"/>
      <c r="B6" s="805" t="s">
        <v>696</v>
      </c>
      <c r="C6" s="496"/>
      <c r="D6" s="496"/>
      <c r="E6" s="496"/>
      <c r="F6" s="497"/>
      <c r="G6" s="806" t="str">
        <f>IF(ABS(Sources!C42-Summary_of_Uses!D87)&lt;=1,"TRUE","FALSE")</f>
        <v>TRUE</v>
      </c>
      <c r="H6" s="546" t="str">
        <f>IF(G6="TRUE","","Values must match")</f>
        <v/>
      </c>
      <c r="I6" s="1007"/>
      <c r="J6" s="1004" t="s">
        <v>4347</v>
      </c>
      <c r="K6" s="1004"/>
      <c r="P6" s="182"/>
      <c r="Q6" s="182"/>
      <c r="R6" s="183">
        <f>Project_Worksheet!E16</f>
        <v>0</v>
      </c>
      <c r="S6" s="184" t="s">
        <v>3720</v>
      </c>
    </row>
    <row r="7" spans="1:27" x14ac:dyDescent="0.2">
      <c r="A7" s="274"/>
      <c r="B7" s="807" t="s">
        <v>395</v>
      </c>
      <c r="C7" s="374"/>
      <c r="D7" s="374"/>
      <c r="E7" s="374"/>
      <c r="F7" s="375"/>
      <c r="G7" s="808" t="str">
        <f>IF(ABS(Sources!C40-Summary_of_Uses!B87)&lt;=1,"TRUE","FALSE")</f>
        <v>TRUE</v>
      </c>
      <c r="H7" s="546" t="str">
        <f>IF(G7="TRUE","","Values must match")</f>
        <v/>
      </c>
      <c r="I7" s="1007"/>
      <c r="J7" s="1004" t="s">
        <v>4347</v>
      </c>
      <c r="K7" s="1004"/>
      <c r="P7" s="184"/>
      <c r="Q7" s="184"/>
      <c r="R7" s="184"/>
      <c r="S7" s="184"/>
    </row>
    <row r="8" spans="1:27" x14ac:dyDescent="0.2">
      <c r="B8" s="809" t="s">
        <v>4696</v>
      </c>
      <c r="C8" s="494"/>
      <c r="D8" s="494"/>
      <c r="E8" s="494"/>
      <c r="F8" s="495"/>
      <c r="G8" s="778" t="str">
        <f>IF(ABS(Sources!C41-Summary_of_Uses!C87)&lt;=1,"TRUE","FALSE")</f>
        <v>TRUE</v>
      </c>
      <c r="H8" s="546" t="str">
        <f>IF(G8="TRUE","","Values must match")</f>
        <v/>
      </c>
      <c r="I8" s="1007"/>
      <c r="J8" s="1004" t="s">
        <v>4347</v>
      </c>
      <c r="K8" s="1004"/>
      <c r="P8" s="185" t="s">
        <v>3721</v>
      </c>
      <c r="Q8" s="185"/>
      <c r="R8" s="186" t="s">
        <v>3722</v>
      </c>
    </row>
    <row r="9" spans="1:27" ht="10.5" customHeight="1" x14ac:dyDescent="0.25">
      <c r="A9" s="274"/>
      <c r="B9" s="810"/>
      <c r="C9" s="435"/>
      <c r="D9" s="435"/>
      <c r="E9" s="435"/>
      <c r="F9" s="436"/>
      <c r="G9" s="811"/>
      <c r="H9" s="231"/>
      <c r="I9" s="1009"/>
      <c r="J9" s="1004"/>
      <c r="K9" s="1004"/>
      <c r="P9" s="184"/>
      <c r="Q9" s="184"/>
      <c r="R9" s="184"/>
      <c r="S9" s="181"/>
    </row>
    <row r="10" spans="1:27" x14ac:dyDescent="0.2">
      <c r="A10" s="274"/>
      <c r="B10" s="764" t="s">
        <v>677</v>
      </c>
      <c r="C10" s="494"/>
      <c r="D10" s="494"/>
      <c r="E10" s="494"/>
      <c r="F10" s="495"/>
      <c r="G10" s="812">
        <f>Summary_of_Uses!$B$87</f>
        <v>0</v>
      </c>
      <c r="H10" s="482"/>
      <c r="I10" s="1010"/>
      <c r="J10" s="1004" t="s">
        <v>4379</v>
      </c>
      <c r="K10" s="1004"/>
      <c r="P10" s="184"/>
      <c r="Q10" s="184"/>
      <c r="R10" s="187">
        <f>Summary_of_Uses!B87</f>
        <v>0</v>
      </c>
      <c r="S10" s="194" t="s">
        <v>4406</v>
      </c>
    </row>
    <row r="11" spans="1:27" x14ac:dyDescent="0.2">
      <c r="A11" s="274"/>
      <c r="B11" s="772" t="s">
        <v>4381</v>
      </c>
      <c r="C11" s="371"/>
      <c r="D11" s="371"/>
      <c r="E11" s="369"/>
      <c r="F11" s="370"/>
      <c r="G11" s="813">
        <f>IF(G4&gt;0,G10/G4,0)</f>
        <v>0</v>
      </c>
      <c r="H11" s="482"/>
      <c r="I11" s="1010"/>
      <c r="J11" s="1004">
        <v>174</v>
      </c>
      <c r="K11" s="1003" t="str">
        <f ca="1">INDIRECT("Download!A"&amp;J11)</f>
        <v>fundsSources[17].rate</v>
      </c>
      <c r="L11" s="75"/>
      <c r="M11" s="75"/>
      <c r="P11" s="184"/>
      <c r="Q11" s="184"/>
      <c r="R11" s="187">
        <f>Summary_of_Uses!B71</f>
        <v>0</v>
      </c>
      <c r="S11" s="184" t="s">
        <v>3725</v>
      </c>
    </row>
    <row r="12" spans="1:27" x14ac:dyDescent="0.2">
      <c r="A12" s="274"/>
      <c r="B12" s="764" t="s">
        <v>679</v>
      </c>
      <c r="C12" s="494"/>
      <c r="D12" s="494"/>
      <c r="E12" s="494"/>
      <c r="F12" s="495"/>
      <c r="G12" s="812">
        <f>IF(Cost_Breakout!C14&gt;0,Summary_of_Uses!$B$87/Cost_Breakout!C14,0)</f>
        <v>0</v>
      </c>
      <c r="H12" s="482"/>
      <c r="I12" s="1010"/>
      <c r="J12" s="1004">
        <v>178</v>
      </c>
      <c r="K12" s="1003" t="str">
        <f ca="1">INDIRECT("Download!A"&amp;J12)</f>
        <v>fundsSources[17].amortPeriod</v>
      </c>
      <c r="L12" s="75"/>
      <c r="M12" s="75"/>
      <c r="P12" s="184"/>
      <c r="Q12" s="184"/>
      <c r="R12" s="187">
        <f>Summary_of_Uses!B72</f>
        <v>0</v>
      </c>
      <c r="S12" s="184" t="s">
        <v>3726</v>
      </c>
    </row>
    <row r="13" spans="1:27" x14ac:dyDescent="0.2">
      <c r="A13" s="274"/>
      <c r="B13" s="772" t="s">
        <v>678</v>
      </c>
      <c r="C13" s="369"/>
      <c r="D13" s="369"/>
      <c r="E13" s="439"/>
      <c r="F13" s="440"/>
      <c r="G13" s="813">
        <f>Cost_Breakout!E80+(Summary_of_Uses!B22+Summary_of_Uses!B23+Summary_of_Uses!B24+Summary_of_Uses!B25+Summary_of_Uses!B26)</f>
        <v>0</v>
      </c>
      <c r="H13" s="583"/>
      <c r="I13" s="581"/>
      <c r="J13" s="581" t="s">
        <v>4422</v>
      </c>
      <c r="K13" s="581"/>
      <c r="L13" s="581"/>
      <c r="M13" s="581"/>
      <c r="P13" s="478">
        <f>IF(R10=0,0,R13/(R10-R11-R12))</f>
        <v>0</v>
      </c>
      <c r="Q13" s="184"/>
      <c r="R13" s="187">
        <f>Summary_of_Uses!B8+Summary_of_Uses!B10</f>
        <v>0</v>
      </c>
      <c r="S13" s="309" t="s">
        <v>4404</v>
      </c>
      <c r="T13" s="232"/>
      <c r="U13" s="232"/>
      <c r="V13" s="232"/>
      <c r="W13" s="232"/>
      <c r="X13" s="232"/>
    </row>
    <row r="14" spans="1:27" x14ac:dyDescent="0.2">
      <c r="A14" s="274"/>
      <c r="B14" s="764" t="s">
        <v>389</v>
      </c>
      <c r="C14" s="498"/>
      <c r="D14" s="498"/>
      <c r="E14" s="498"/>
      <c r="F14" s="499"/>
      <c r="G14" s="812">
        <f>IF(G4=0,0,G13/G4)</f>
        <v>0</v>
      </c>
      <c r="H14" s="482"/>
      <c r="I14" s="1010"/>
      <c r="J14" s="1004">
        <v>273</v>
      </c>
      <c r="K14" s="1004"/>
      <c r="P14" s="478">
        <f>IF(R10=0,0,R14/R10)</f>
        <v>0</v>
      </c>
      <c r="Q14" s="184"/>
      <c r="R14" s="188">
        <f>R10-R11-R12-R13</f>
        <v>0</v>
      </c>
      <c r="S14" s="309" t="s">
        <v>3727</v>
      </c>
      <c r="T14" s="232"/>
      <c r="U14" s="232"/>
      <c r="V14" s="232"/>
      <c r="W14" s="232"/>
      <c r="X14" s="232"/>
      <c r="AA14" s="84"/>
    </row>
    <row r="15" spans="1:27" x14ac:dyDescent="0.2">
      <c r="A15" s="274"/>
      <c r="B15" s="810"/>
      <c r="C15" s="435"/>
      <c r="D15" s="435"/>
      <c r="E15" s="435"/>
      <c r="F15" s="436"/>
      <c r="G15" s="814"/>
      <c r="H15" s="483"/>
      <c r="I15" s="1011"/>
      <c r="J15" s="1004"/>
      <c r="K15" s="1004"/>
      <c r="P15" s="309" t="s">
        <v>4306</v>
      </c>
      <c r="Q15" s="184"/>
      <c r="R15" s="477">
        <f>IF(S5&gt;0.25,IF(R6&lt;24,0.15,0.12),0.075)</f>
        <v>7.4999999999999997E-2</v>
      </c>
      <c r="S15" s="309" t="str">
        <f>IF(Summary_of_Uses!B87&lt;&gt;0,CONCATENATE("Maximum % per AHP Implementation Plan (Hard Construction/Rehab Costs: ",ROUND(Summary_of_Uses!B29/Summary_of_Uses!B87*100,2),"%)"),"")</f>
        <v/>
      </c>
    </row>
    <row r="16" spans="1:27" x14ac:dyDescent="0.2">
      <c r="A16" s="274"/>
      <c r="B16" s="764" t="s">
        <v>4380</v>
      </c>
      <c r="C16" s="494"/>
      <c r="D16" s="494"/>
      <c r="E16" s="494"/>
      <c r="F16" s="495"/>
      <c r="G16" s="812">
        <f>IF(G4=0,0,Summary_of_Uses!$B$15/G4)</f>
        <v>0</v>
      </c>
      <c r="H16" s="483"/>
      <c r="I16" s="1011"/>
      <c r="J16" s="1004">
        <v>175</v>
      </c>
      <c r="K16" s="1003" t="str">
        <f ca="1">INDIRECT("Download!A"&amp;J16)</f>
        <v>fundsSources[17].term</v>
      </c>
      <c r="L16" s="75"/>
      <c r="M16" s="75"/>
      <c r="O16" s="471"/>
      <c r="P16" s="470"/>
      <c r="Q16" s="295"/>
      <c r="R16" s="472">
        <f>IF(ISERROR((R14*R15))," ",((R14*R15)))</f>
        <v>0</v>
      </c>
      <c r="S16" s="473" t="str">
        <f>IF(ISERROR("Maximum Developer Fee on Adjusted Development Costs")," ","Maximum Developer Fee on Adjusted Development Costs")</f>
        <v>Maximum Developer Fee on Adjusted Development Costs</v>
      </c>
      <c r="T16" s="84"/>
    </row>
    <row r="17" spans="1:20" x14ac:dyDescent="0.2">
      <c r="A17" s="274"/>
      <c r="B17" s="772" t="s">
        <v>4932</v>
      </c>
      <c r="C17" s="371"/>
      <c r="D17" s="371"/>
      <c r="E17" s="369"/>
      <c r="F17" s="370"/>
      <c r="G17" s="813">
        <f>IF(Cost_Breakout!C9&gt;0, Summary_of_Uses!B15/Cost_Breakout!C9,0)</f>
        <v>0</v>
      </c>
      <c r="H17" s="483"/>
      <c r="I17" s="1011"/>
      <c r="J17" s="1004" t="s">
        <v>4347</v>
      </c>
      <c r="K17" s="1004"/>
      <c r="O17" s="471"/>
      <c r="P17" s="470"/>
      <c r="Q17" s="295"/>
      <c r="R17" s="476">
        <v>0.05</v>
      </c>
      <c r="S17" s="309" t="s">
        <v>4403</v>
      </c>
      <c r="T17" s="84"/>
    </row>
    <row r="18" spans="1:20" x14ac:dyDescent="0.2">
      <c r="A18" s="274"/>
      <c r="B18" s="764" t="s">
        <v>4440</v>
      </c>
      <c r="C18" s="494"/>
      <c r="D18" s="494"/>
      <c r="E18" s="494"/>
      <c r="F18" s="495"/>
      <c r="G18" s="812">
        <f>IF(Cost_Breakout!C11&gt;0, Cost_Breakout!D80/Cost_Breakout!C11,0)</f>
        <v>0</v>
      </c>
      <c r="H18" s="482"/>
      <c r="I18" s="1010"/>
      <c r="J18" s="1004">
        <v>176</v>
      </c>
      <c r="K18" s="1003" t="str">
        <f ca="1">INDIRECT("Download!A"&amp;J18)</f>
        <v>fundsSources[17].isApproved</v>
      </c>
      <c r="L18" s="75"/>
      <c r="M18" s="75"/>
      <c r="O18" s="471"/>
      <c r="P18" s="470"/>
      <c r="Q18" s="295"/>
      <c r="R18" s="474">
        <f>R17*R13</f>
        <v>0</v>
      </c>
      <c r="S18" s="473" t="s">
        <v>4405</v>
      </c>
      <c r="T18" s="84"/>
    </row>
    <row r="19" spans="1:20" x14ac:dyDescent="0.2">
      <c r="A19" s="274"/>
      <c r="B19" s="772" t="s">
        <v>4441</v>
      </c>
      <c r="C19" s="371"/>
      <c r="D19" s="371"/>
      <c r="E19" s="369"/>
      <c r="F19" s="370"/>
      <c r="G19" s="813">
        <f>IF(Cost_Breakout!C13&gt;0, Cost_Breakout!C80/Cost_Breakout!C13,0)</f>
        <v>0</v>
      </c>
      <c r="H19" s="482"/>
      <c r="I19" s="1010"/>
      <c r="J19" s="1004">
        <v>177</v>
      </c>
      <c r="K19" s="1003" t="str">
        <f ca="1">INDIRECT("Download!A"&amp;J19)</f>
        <v>fundsSources[17].housingCommercial</v>
      </c>
      <c r="L19" s="75"/>
      <c r="M19" s="75"/>
      <c r="O19" s="471"/>
      <c r="P19" s="184"/>
      <c r="Q19" s="295"/>
      <c r="R19" s="190"/>
      <c r="S19" s="309"/>
      <c r="T19" s="84"/>
    </row>
    <row r="20" spans="1:20" x14ac:dyDescent="0.2">
      <c r="A20" s="274"/>
      <c r="B20" s="805" t="s">
        <v>4442</v>
      </c>
      <c r="C20" s="496"/>
      <c r="D20" s="496"/>
      <c r="E20" s="496"/>
      <c r="F20" s="497"/>
      <c r="G20" s="812">
        <f>IF(Cost_Breakout!C14&gt;0,Summary_of_Uses!B29/(Cost_Breakout!G14-Cost_Breakout!F14),0)</f>
        <v>0</v>
      </c>
      <c r="H20" s="482"/>
      <c r="I20" s="1010"/>
      <c r="J20" s="1004" t="s">
        <v>4347</v>
      </c>
      <c r="K20" s="1004"/>
      <c r="P20" s="478">
        <f>IF(R10=0,0,R20/(R10-R11-R12))</f>
        <v>0</v>
      </c>
      <c r="R20" s="475">
        <f>R16+R18</f>
        <v>0</v>
      </c>
      <c r="S20" s="185" t="s">
        <v>4304</v>
      </c>
      <c r="T20" s="84"/>
    </row>
    <row r="21" spans="1:20" x14ac:dyDescent="0.2">
      <c r="A21" s="274"/>
      <c r="B21" s="810"/>
      <c r="C21" s="435"/>
      <c r="D21" s="435"/>
      <c r="E21" s="435"/>
      <c r="F21" s="436"/>
      <c r="G21" s="815"/>
      <c r="H21" s="482"/>
      <c r="I21" s="1010"/>
      <c r="J21" s="1004"/>
      <c r="K21" s="1004"/>
      <c r="P21" s="184"/>
      <c r="Q21" s="184"/>
      <c r="R21" s="190">
        <f>IF(ISERROR((R11+R12-R20))," ",((R11+R12-R20)))</f>
        <v>0</v>
      </c>
      <c r="S21" s="195" t="str">
        <f>IF(R21&gt;0, "Excess Developer Fee: REQUEST EXPLANATION/REDUCE AWARD", "Unused Developer Fee")</f>
        <v>Unused Developer Fee</v>
      </c>
      <c r="T21" s="84"/>
    </row>
    <row r="22" spans="1:20" x14ac:dyDescent="0.2">
      <c r="A22" s="274"/>
      <c r="B22" s="764" t="s">
        <v>674</v>
      </c>
      <c r="C22" s="494"/>
      <c r="D22" s="494"/>
      <c r="E22" s="494"/>
      <c r="F22" s="495"/>
      <c r="G22" s="816">
        <f>IF(Cost_Breakout!C14&gt;0, Cost_Breakout!C14/Cost_Breakout!C15,0)</f>
        <v>0</v>
      </c>
      <c r="H22" s="484"/>
      <c r="I22" s="1012"/>
      <c r="J22" s="1004">
        <v>170</v>
      </c>
      <c r="K22" s="1003" t="str">
        <f ca="1">INDIRECT("Download!A"&amp;J22)</f>
        <v>fundsSources[16].hardDebt</v>
      </c>
      <c r="L22" s="75"/>
      <c r="M22" s="75"/>
      <c r="P22" s="184"/>
      <c r="Q22" s="184"/>
      <c r="R22" s="193"/>
      <c r="S22" s="195"/>
    </row>
    <row r="23" spans="1:20" x14ac:dyDescent="0.2">
      <c r="A23" s="274"/>
      <c r="B23" s="772" t="s">
        <v>4933</v>
      </c>
      <c r="C23" s="371"/>
      <c r="D23" s="371"/>
      <c r="E23" s="369"/>
      <c r="F23" s="370"/>
      <c r="G23" s="817">
        <f>IF(Cost_Breakout!C8&gt;0, Cost_Breakout!C9/Cost_Breakout!C8,0)</f>
        <v>0</v>
      </c>
      <c r="H23" s="484"/>
      <c r="I23" s="1012"/>
      <c r="J23" s="1013" t="s">
        <v>4347</v>
      </c>
      <c r="K23" s="1013"/>
      <c r="L23" s="432"/>
      <c r="M23" s="432"/>
      <c r="P23" s="184"/>
      <c r="Q23" s="184"/>
      <c r="R23" s="184"/>
      <c r="S23" s="184"/>
    </row>
    <row r="24" spans="1:20" x14ac:dyDescent="0.2">
      <c r="A24" s="274"/>
      <c r="B24" s="764" t="s">
        <v>675</v>
      </c>
      <c r="C24" s="494"/>
      <c r="D24" s="494"/>
      <c r="E24" s="494"/>
      <c r="F24" s="495"/>
      <c r="G24" s="816">
        <f>IF(Cost_Breakout!C11&gt;0, Cost_Breakout!C11/Cost_Breakout!C10,0)</f>
        <v>0</v>
      </c>
      <c r="H24" s="484"/>
      <c r="I24" s="1012"/>
      <c r="J24" s="1013">
        <v>171</v>
      </c>
      <c r="K24" s="1003" t="str">
        <f ca="1">INDIRECT("Download!A"&amp;J24)</f>
        <v>fundsSources[17].description</v>
      </c>
      <c r="L24" s="75"/>
      <c r="M24" s="75"/>
      <c r="P24" s="185" t="s">
        <v>4081</v>
      </c>
      <c r="Q24" s="185"/>
      <c r="R24" s="186" t="s">
        <v>4408</v>
      </c>
      <c r="S24" s="184"/>
    </row>
    <row r="25" spans="1:20" x14ac:dyDescent="0.2">
      <c r="A25" s="274"/>
      <c r="B25" s="772" t="s">
        <v>676</v>
      </c>
      <c r="C25" s="371"/>
      <c r="D25" s="371"/>
      <c r="E25" s="369"/>
      <c r="F25" s="370"/>
      <c r="G25" s="817">
        <f>IF(Cost_Breakout!C12&gt;0, Cost_Breakout!C13/Cost_Breakout!C12,0)</f>
        <v>0</v>
      </c>
      <c r="H25" s="484"/>
      <c r="I25" s="1012"/>
      <c r="J25" s="1013">
        <v>172</v>
      </c>
      <c r="K25" s="1003" t="str">
        <f ca="1">INDIRECT("Download!A"&amp;J25)</f>
        <v>fundsSources[17].descriptionCode.code</v>
      </c>
      <c r="L25" s="75"/>
      <c r="M25" s="75"/>
      <c r="P25" s="185"/>
      <c r="Q25" s="185"/>
      <c r="R25" s="186"/>
      <c r="S25" s="184"/>
    </row>
    <row r="26" spans="1:20" x14ac:dyDescent="0.2">
      <c r="A26" s="274"/>
      <c r="B26" s="818"/>
      <c r="C26" s="437"/>
      <c r="D26" s="437"/>
      <c r="E26" s="437"/>
      <c r="F26" s="438"/>
      <c r="G26" s="815"/>
      <c r="H26" s="482"/>
      <c r="I26" s="1010"/>
      <c r="J26" s="1004"/>
      <c r="K26" s="1004"/>
      <c r="P26" s="184"/>
      <c r="Q26" s="184"/>
      <c r="R26" s="196">
        <f>Summary_of_Uses!B76</f>
        <v>0</v>
      </c>
      <c r="S26" s="184" t="s">
        <v>4409</v>
      </c>
    </row>
    <row r="27" spans="1:20" x14ac:dyDescent="0.2">
      <c r="A27" s="274"/>
      <c r="B27" s="764" t="s">
        <v>4451</v>
      </c>
      <c r="C27" s="494"/>
      <c r="D27" s="494"/>
      <c r="E27" s="494"/>
      <c r="F27" s="495"/>
      <c r="G27" s="765">
        <f>IF(Cost_Breakout!G14&gt;0,((Cost_Breakout!D14+Cost_Breakout!E14)/Cost_Breakout!G14),0)</f>
        <v>0</v>
      </c>
      <c r="H27" s="485"/>
      <c r="I27" s="1014"/>
      <c r="J27" s="1004">
        <v>179</v>
      </c>
      <c r="K27" s="1003" t="str">
        <f t="shared" ref="K27:K32" ca="1" si="0">INDIRECT("Download!A"&amp;J27)</f>
        <v>fundsSources[17].annualDebtSvc</v>
      </c>
      <c r="L27" s="75"/>
      <c r="M27" s="75"/>
      <c r="P27" s="184"/>
      <c r="Q27" s="184"/>
      <c r="R27" s="196">
        <f>Summary_of_Uses!B77</f>
        <v>0</v>
      </c>
      <c r="S27" s="184" t="s">
        <v>2802</v>
      </c>
    </row>
    <row r="28" spans="1:20" ht="13.5" thickBot="1" x14ac:dyDescent="0.25">
      <c r="A28" s="274"/>
      <c r="B28" s="779" t="s">
        <v>684</v>
      </c>
      <c r="C28" s="819"/>
      <c r="D28" s="819"/>
      <c r="E28" s="820"/>
      <c r="F28" s="795"/>
      <c r="G28" s="774">
        <f>IF(Cost_Breakout!G14&gt;0,Cost_Breakout!F14/Cost_Breakout!G14,0)</f>
        <v>0</v>
      </c>
      <c r="H28" s="485"/>
      <c r="I28" s="1014"/>
      <c r="J28" s="1004">
        <v>180</v>
      </c>
      <c r="K28" s="1003" t="str">
        <f t="shared" ca="1" si="0"/>
        <v>fundsSources[17].hardDebt</v>
      </c>
      <c r="L28" s="75"/>
      <c r="M28" s="75"/>
      <c r="P28" s="184"/>
      <c r="Q28" s="184"/>
      <c r="R28" s="196">
        <f>Summary_of_Uses!B79</f>
        <v>0</v>
      </c>
      <c r="S28" s="184" t="s">
        <v>2805</v>
      </c>
    </row>
    <row r="29" spans="1:20" hidden="1" x14ac:dyDescent="0.2">
      <c r="A29" s="274"/>
      <c r="B29" s="796"/>
      <c r="C29" s="797"/>
      <c r="D29" s="797"/>
      <c r="E29" s="797"/>
      <c r="F29" s="798"/>
      <c r="G29" s="799"/>
      <c r="H29" s="485"/>
      <c r="I29" s="1014"/>
      <c r="J29" s="1004"/>
      <c r="K29" s="1004"/>
      <c r="P29" s="184"/>
      <c r="Q29" s="184"/>
      <c r="R29" s="196">
        <f>Summary_of_Uses!B80</f>
        <v>0</v>
      </c>
      <c r="S29" s="184" t="s">
        <v>3728</v>
      </c>
    </row>
    <row r="30" spans="1:20" ht="12.75" hidden="1" customHeight="1" x14ac:dyDescent="0.2">
      <c r="A30" s="429"/>
      <c r="B30" s="493" t="s">
        <v>681</v>
      </c>
      <c r="C30" s="494"/>
      <c r="D30" s="494"/>
      <c r="E30" s="501"/>
      <c r="F30" s="502"/>
      <c r="G30" s="500">
        <f>IF((SUM(Summary_of_Uses!B18:B22))=0,0,Summary_of_Uses!B26/(SUM(Summary_of_Uses!B18:B22)))</f>
        <v>0</v>
      </c>
      <c r="I30" s="1004"/>
      <c r="J30" s="1008">
        <v>182</v>
      </c>
      <c r="K30" s="1003" t="str">
        <f t="shared" ca="1" si="0"/>
        <v>fundsSources[18].descriptionCode.code</v>
      </c>
      <c r="L30" s="75"/>
      <c r="M30" s="75"/>
      <c r="R30" s="196">
        <f>Summary_of_Uses!B82</f>
        <v>0</v>
      </c>
      <c r="S30" s="481" t="s">
        <v>4410</v>
      </c>
    </row>
    <row r="31" spans="1:20" hidden="1" x14ac:dyDescent="0.2">
      <c r="A31" s="434"/>
      <c r="B31" s="368" t="s">
        <v>682</v>
      </c>
      <c r="C31" s="369"/>
      <c r="D31" s="369"/>
      <c r="E31" s="275"/>
      <c r="F31" s="275"/>
      <c r="G31" s="377">
        <f>IF(SUM(Summary_of_Uses!B18:B22)=0,0,(Summary_of_Uses!B24/(SUM(Summary_of_Uses!B18:B22))))</f>
        <v>0</v>
      </c>
      <c r="I31" s="1004"/>
      <c r="J31" s="1013">
        <v>183</v>
      </c>
      <c r="K31" s="1003" t="str">
        <f t="shared" ca="1" si="0"/>
        <v>fundsSources[18].amount</v>
      </c>
      <c r="L31" s="75"/>
      <c r="M31" s="75"/>
      <c r="P31" s="184"/>
      <c r="Q31" s="184"/>
      <c r="R31" s="196">
        <f>Summary_of_Uses!B83</f>
        <v>0</v>
      </c>
      <c r="S31" s="184" t="s">
        <v>4277</v>
      </c>
    </row>
    <row r="32" spans="1:20" hidden="1" x14ac:dyDescent="0.2">
      <c r="B32" s="493" t="s">
        <v>683</v>
      </c>
      <c r="C32" s="494"/>
      <c r="D32" s="494"/>
      <c r="E32" s="501"/>
      <c r="F32" s="502"/>
      <c r="G32" s="500">
        <f>IF((SUM(Summary_of_Uses!B18:B22))=0,0,Summary_of_Uses!B25/(SUM(Summary_of_Uses!B18:B22)))</f>
        <v>0</v>
      </c>
      <c r="I32" s="1004"/>
      <c r="J32" s="1013">
        <v>184</v>
      </c>
      <c r="K32" s="1003" t="str">
        <f t="shared" ca="1" si="0"/>
        <v>fundsSources[18].rate</v>
      </c>
      <c r="L32" s="75"/>
      <c r="M32" s="75"/>
      <c r="P32" s="184"/>
      <c r="Q32" s="184"/>
      <c r="R32" s="196">
        <f>Summary_of_Uses!B84</f>
        <v>0</v>
      </c>
      <c r="S32" s="184" t="s">
        <v>3769</v>
      </c>
    </row>
    <row r="33" spans="1:19" hidden="1" x14ac:dyDescent="0.2">
      <c r="B33" s="740"/>
      <c r="C33" s="740"/>
      <c r="D33" s="740"/>
      <c r="E33" s="741"/>
      <c r="F33" s="741"/>
      <c r="G33" s="742"/>
      <c r="I33" s="1004"/>
      <c r="J33" s="1013"/>
      <c r="K33" s="1003"/>
      <c r="L33" s="75"/>
      <c r="M33" s="75"/>
      <c r="N33" s="580"/>
      <c r="P33" s="184"/>
      <c r="Q33" s="184"/>
      <c r="R33" s="196"/>
      <c r="S33" s="184"/>
    </row>
    <row r="34" spans="1:19" ht="13.5" thickBot="1" x14ac:dyDescent="0.25">
      <c r="I34" s="1004"/>
      <c r="J34" s="1004"/>
      <c r="K34" s="1004"/>
      <c r="P34" s="184"/>
      <c r="Q34" s="184"/>
      <c r="R34" s="189">
        <f>SUM(R26:R32)</f>
        <v>0</v>
      </c>
      <c r="S34" s="184" t="s">
        <v>3050</v>
      </c>
    </row>
    <row r="35" spans="1:19" ht="15.75" x14ac:dyDescent="0.25">
      <c r="A35" s="430"/>
      <c r="B35" s="787" t="s">
        <v>2621</v>
      </c>
      <c r="C35" s="788"/>
      <c r="D35" s="788"/>
      <c r="E35" s="788"/>
      <c r="F35" s="788"/>
      <c r="G35" s="789"/>
      <c r="H35" s="488"/>
      <c r="I35" s="1015"/>
      <c r="J35" s="1004"/>
      <c r="K35" s="1004"/>
      <c r="P35" s="184"/>
      <c r="Q35" s="184"/>
      <c r="R35" s="197"/>
      <c r="S35" s="184"/>
    </row>
    <row r="36" spans="1:19" ht="13.5" thickBot="1" x14ac:dyDescent="0.25">
      <c r="A36" s="431"/>
      <c r="B36" s="790" t="s">
        <v>4308</v>
      </c>
      <c r="C36" s="1494" t="s">
        <v>4399</v>
      </c>
      <c r="D36" s="1494"/>
      <c r="E36" s="1051" t="s">
        <v>4395</v>
      </c>
      <c r="F36" s="1050" t="s">
        <v>4396</v>
      </c>
      <c r="G36" s="791" t="s">
        <v>680</v>
      </c>
      <c r="H36" s="486"/>
      <c r="I36" s="1016"/>
      <c r="J36" s="1008"/>
      <c r="K36" s="1008"/>
      <c r="L36" s="512"/>
      <c r="M36" s="512"/>
      <c r="P36" s="184"/>
      <c r="Q36" s="184"/>
      <c r="R36" s="197" t="s">
        <v>3729</v>
      </c>
      <c r="S36" s="184"/>
    </row>
    <row r="37" spans="1:19" x14ac:dyDescent="0.2">
      <c r="A37" s="431"/>
      <c r="B37" s="1466" t="s">
        <v>4382</v>
      </c>
      <c r="C37" s="1467"/>
      <c r="D37" s="1467"/>
      <c r="E37" s="1467"/>
      <c r="F37" s="1467"/>
      <c r="G37" s="1468"/>
      <c r="H37" s="489"/>
      <c r="I37" s="1017"/>
      <c r="J37" s="1008"/>
      <c r="K37" s="1008"/>
      <c r="L37" s="512"/>
      <c r="M37" s="512"/>
      <c r="P37" s="184"/>
      <c r="Q37" s="184"/>
      <c r="R37" s="196">
        <f>Op_Pro_Forma_Hsg!F42</f>
        <v>0</v>
      </c>
      <c r="S37" s="184" t="s">
        <v>3730</v>
      </c>
    </row>
    <row r="38" spans="1:19" ht="60" customHeight="1" x14ac:dyDescent="0.2">
      <c r="A38" s="431"/>
      <c r="B38" s="750" t="s">
        <v>389</v>
      </c>
      <c r="C38" s="1506" t="s">
        <v>5049</v>
      </c>
      <c r="D38" s="1507"/>
      <c r="E38" s="558" t="s">
        <v>4415</v>
      </c>
      <c r="F38" s="558" t="s">
        <v>5050</v>
      </c>
      <c r="G38" s="751">
        <f>G14</f>
        <v>0</v>
      </c>
      <c r="H38" s="490" t="str">
        <f>IF(G38=0,"","Requires explanation in AHP Online")</f>
        <v/>
      </c>
      <c r="I38" s="1018" t="s">
        <v>4753</v>
      </c>
      <c r="J38" s="1013" t="s">
        <v>4347</v>
      </c>
      <c r="K38" s="1013"/>
      <c r="L38" s="432"/>
      <c r="M38" s="432"/>
      <c r="P38" s="184"/>
      <c r="Q38" s="184"/>
      <c r="R38" s="196">
        <f>Op_Pro_Forma_Hsg!F48</f>
        <v>0</v>
      </c>
      <c r="S38" s="184" t="s">
        <v>3049</v>
      </c>
    </row>
    <row r="39" spans="1:19" x14ac:dyDescent="0.2">
      <c r="A39" s="431"/>
      <c r="B39" s="752" t="s">
        <v>396</v>
      </c>
      <c r="C39" s="1495" t="str">
        <f>IF(Summary_of_Uses!B87=0,"",IF(Cost_Breakout!C8&gt;0,"Acquisition-Only",IF(AND(Summary_of_Uses!B18&gt;0, Summary_of_Uses!B19&gt;0),"New Constr + Rehab", IF(Summary_of_Uses!B18&gt;0,"New Construction","Rehab"))))</f>
        <v/>
      </c>
      <c r="D39" s="1496"/>
      <c r="E39" s="479" t="s">
        <v>4415</v>
      </c>
      <c r="F39" s="479" t="b">
        <f>IF(Project_Worksheet!E10="New Construction",0.1,IF(Project_Worksheet!E10="Rehab/Adaptive Reuse",0.15,IF(Project_Worksheet!E10="Historic Rehabilitation",0.2)))</f>
        <v>0</v>
      </c>
      <c r="G39" s="753" t="b">
        <f>IF(R81="","",R81)</f>
        <v>0</v>
      </c>
      <c r="H39" s="490" t="str">
        <f>IF(G39="","",IF(G39&gt;F39,"Requires explanation in AHP Online",""))</f>
        <v/>
      </c>
      <c r="I39" s="1018" t="s">
        <v>4753</v>
      </c>
      <c r="J39" s="1004">
        <v>181</v>
      </c>
      <c r="K39" s="1003" t="str">
        <f ca="1">INDIRECT("Download!A"&amp;J39)</f>
        <v>fundsSources[18].description</v>
      </c>
      <c r="L39" s="75"/>
      <c r="M39" s="75"/>
      <c r="P39" s="184"/>
      <c r="Q39" s="184"/>
      <c r="R39" s="196">
        <f>Op_Pro_Forma_Hsg!F56</f>
        <v>0</v>
      </c>
      <c r="S39" s="184" t="s">
        <v>3731</v>
      </c>
    </row>
    <row r="40" spans="1:19" x14ac:dyDescent="0.2">
      <c r="A40" s="431"/>
      <c r="B40" s="754" t="s">
        <v>397</v>
      </c>
      <c r="C40" s="493" t="str">
        <f>C39</f>
        <v/>
      </c>
      <c r="D40" s="495"/>
      <c r="E40" s="492" t="str">
        <f>E39</f>
        <v>NA</v>
      </c>
      <c r="F40" s="492" t="b">
        <f>F39</f>
        <v>0</v>
      </c>
      <c r="G40" s="755" t="b">
        <f>IF(R82="","",R82)</f>
        <v>0</v>
      </c>
      <c r="H40" s="490" t="str">
        <f>IF(G40="","",IF(G40&gt;F40,"Requires explanation in AHP Online",""))</f>
        <v/>
      </c>
      <c r="I40" s="1018" t="s">
        <v>4753</v>
      </c>
      <c r="J40" s="1004">
        <v>275</v>
      </c>
      <c r="K40" s="1003" t="str">
        <f ca="1">INDIRECT("Download!A"&amp;J40)</f>
        <v>units[2].numberOfUnits</v>
      </c>
      <c r="L40" s="75"/>
      <c r="M40" s="75"/>
      <c r="P40" s="469"/>
      <c r="Q40" s="184"/>
      <c r="R40" s="189">
        <f>SUM(R37:R39)</f>
        <v>0</v>
      </c>
      <c r="S40" s="184" t="s">
        <v>3732</v>
      </c>
    </row>
    <row r="41" spans="1:19" ht="42" customHeight="1" x14ac:dyDescent="0.2">
      <c r="A41" s="431"/>
      <c r="B41" s="756" t="s">
        <v>4970</v>
      </c>
      <c r="C41" s="1508" t="str">
        <f>C39</f>
        <v/>
      </c>
      <c r="D41" s="1509"/>
      <c r="E41" s="491">
        <v>0</v>
      </c>
      <c r="F41" s="491">
        <v>0.15</v>
      </c>
      <c r="G41" s="963" t="str">
        <f>R103</f>
        <v/>
      </c>
      <c r="H41" s="490" t="str">
        <f>IF(AND(G41&lt;&gt;"",(OR(G41&lt;E41,G41&gt;F41))),"Requires explanation in AHP Online","")</f>
        <v/>
      </c>
      <c r="I41" s="1018" t="s">
        <v>4753</v>
      </c>
      <c r="J41" s="1013">
        <v>185</v>
      </c>
      <c r="K41" s="1003" t="str">
        <f ca="1">INDIRECT("Download!A"&amp;J41)</f>
        <v>fundsSources[18].term</v>
      </c>
      <c r="L41" s="75"/>
      <c r="M41" s="75"/>
      <c r="P41" s="469"/>
      <c r="Q41" s="184"/>
      <c r="R41" s="189">
        <f>R40</f>
        <v>0</v>
      </c>
      <c r="S41" s="184" t="s">
        <v>3733</v>
      </c>
    </row>
    <row r="42" spans="1:19" ht="54" customHeight="1" x14ac:dyDescent="0.2">
      <c r="A42" s="431"/>
      <c r="B42" s="757" t="s">
        <v>4397</v>
      </c>
      <c r="C42" s="1497" t="s">
        <v>4417</v>
      </c>
      <c r="D42" s="1498"/>
      <c r="E42" s="503">
        <v>0</v>
      </c>
      <c r="F42" s="504">
        <v>12</v>
      </c>
      <c r="G42" s="758">
        <f>IF(Op_Pro_Forma_Hsg!F42+Op_Pro_Forma_Hsg!F48+Op_Pro_Forma_Hsg!F56 = 0, 0, (Summary_of_Uses!B85-Summary_of_Uses!B78-Summary_of_Uses!B81)/((Op_Pro_Forma_Hsg!F42+Op_Pro_Forma_Hsg!F48+Op_Pro_Forma_Hsg!F56)/12))</f>
        <v>0</v>
      </c>
      <c r="H42" s="827" t="str">
        <f>IF(Summary_of_Uses!$D$87=0,"",IF(OR(G42&lt;E42,G42&gt;F42),"Requires explanation in AHP Online",""))</f>
        <v/>
      </c>
      <c r="I42" s="1018" t="s">
        <v>4751</v>
      </c>
      <c r="J42" s="1019">
        <v>190</v>
      </c>
      <c r="K42" s="1003" t="str">
        <f ca="1">INDIRECT("Download!A"&amp;J42)</f>
        <v>fundsSources[18].hardDebt</v>
      </c>
      <c r="L42" s="433">
        <v>223</v>
      </c>
      <c r="M42" s="75" t="str">
        <f ca="1">INDIRECT("Download!A"&amp;L42)</f>
        <v>fundsSources[22].amount</v>
      </c>
      <c r="P42" s="184"/>
      <c r="Q42" s="184"/>
      <c r="R42" s="198">
        <f>IF(R41&lt;R34,R34-R41,0)</f>
        <v>0</v>
      </c>
      <c r="S42" s="195" t="s">
        <v>3734</v>
      </c>
    </row>
    <row r="43" spans="1:19" ht="52.5" customHeight="1" x14ac:dyDescent="0.2">
      <c r="A43" s="431"/>
      <c r="B43" s="759" t="s">
        <v>4398</v>
      </c>
      <c r="C43" s="1499" t="s">
        <v>4417</v>
      </c>
      <c r="D43" s="1500"/>
      <c r="E43" s="467">
        <v>0</v>
      </c>
      <c r="F43" s="466">
        <v>12</v>
      </c>
      <c r="G43" s="959">
        <f>IF(Op_Pro_Forma_Hsg!F42+Op_Pro_Forma_Hsg!F48+Op_Pro_Forma_Hsg!F56 = 0, 0, (Summary_of_Uses!D85-Summary_of_Uses!D78-Summary_of_Uses!D81)/((Op_Pro_Forma_Supplementary!F86+Op_Pro_Forma_Supplementary!F89+Op_Pro_Forma_Supplementary!F91+Op_Pro_Forma_Supplementary!F92+Op_Pro_Forma_Supplementary!F99)/12))</f>
        <v>0</v>
      </c>
      <c r="H43" s="827" t="str">
        <f>IF(Summary_of_Uses!$D$87=0,"",IF(OR(G43&lt;E43,G43&gt;F43),"Requires explanation in AHP Online",""))</f>
        <v/>
      </c>
      <c r="I43" s="1018" t="s">
        <v>4751</v>
      </c>
      <c r="J43" s="1019">
        <v>278</v>
      </c>
      <c r="K43" s="1003" t="str">
        <f ca="1">INDIRECT("Download!A"&amp;J43)</f>
        <v>units[7].numberOfUnits</v>
      </c>
      <c r="L43" s="433"/>
      <c r="M43" s="433"/>
      <c r="P43" s="184"/>
      <c r="Q43" s="184"/>
      <c r="R43" s="290"/>
      <c r="S43" s="195"/>
    </row>
    <row r="44" spans="1:19" ht="42.75" customHeight="1" x14ac:dyDescent="0.2">
      <c r="A44" s="431"/>
      <c r="B44" s="760" t="s">
        <v>4402</v>
      </c>
      <c r="C44" s="1492" t="s">
        <v>4418</v>
      </c>
      <c r="D44" s="1493"/>
      <c r="E44" s="505">
        <v>0</v>
      </c>
      <c r="F44" s="505">
        <v>0.75</v>
      </c>
      <c r="G44" s="761" t="str">
        <f>IF(ISBLANK(Project_Worksheet!J19),"Enter Absorption Rate on Proj Wksht",IF(Project_Worksheet!J19=0,0,IF(Op_Pro_Forma_Hsg!F42+Op_Pro_Forma_Hsg!F48+Op_Pro_Forma_Hsg!F56=0,0,Summary_of_Uses!B78/(((Op_Pro_Forma_Hsg!F42+Op_Pro_Forma_Hsg!F48+Op_Pro_Forma_Hsg!F56)/12)*(Project_Worksheet!J19)))))</f>
        <v>Enter Absorption Rate on Proj Wksht</v>
      </c>
      <c r="H44" s="827" t="str">
        <f>IF(ISBLANK(Project_Worksheet!J19),"Enter Absorption Rate on Proj Wksht",IF(Summary_of_Uses!$D$87=0,"",IF(OR(G44&lt;E44,G44&gt;F44),"Requires explanation in AHP Online","")))</f>
        <v>Enter Absorption Rate on Proj Wksht</v>
      </c>
      <c r="I44" s="1018" t="s">
        <v>4751</v>
      </c>
      <c r="J44" s="1019"/>
      <c r="K44" s="1019"/>
      <c r="L44" s="433"/>
      <c r="M44" s="433"/>
      <c r="P44" s="184"/>
      <c r="Q44" s="184"/>
      <c r="R44" s="193"/>
      <c r="S44" s="184"/>
    </row>
    <row r="45" spans="1:19" ht="30.75" customHeight="1" thickBot="1" x14ac:dyDescent="0.25">
      <c r="A45" s="431"/>
      <c r="B45" s="783" t="s">
        <v>4400</v>
      </c>
      <c r="C45" s="1475"/>
      <c r="D45" s="1476"/>
      <c r="E45" s="784">
        <v>0</v>
      </c>
      <c r="F45" s="766" t="s">
        <v>4416</v>
      </c>
      <c r="G45" s="785">
        <f>Summary_of_Uses!B81</f>
        <v>0</v>
      </c>
      <c r="H45" s="827" t="str">
        <f>IF(G45&gt;0,"Requires explanation in AHP Online","")</f>
        <v/>
      </c>
      <c r="I45" s="1018" t="s">
        <v>4751</v>
      </c>
      <c r="J45" s="1004"/>
      <c r="K45" s="1004"/>
      <c r="P45" s="185" t="s">
        <v>4082</v>
      </c>
      <c r="Q45" s="185"/>
      <c r="R45" s="186" t="s">
        <v>2828</v>
      </c>
      <c r="S45" s="184"/>
    </row>
    <row r="46" spans="1:19" x14ac:dyDescent="0.2">
      <c r="A46" s="431"/>
      <c r="B46" s="1503" t="s">
        <v>4724</v>
      </c>
      <c r="C46" s="1504"/>
      <c r="D46" s="1504"/>
      <c r="E46" s="1504"/>
      <c r="F46" s="1504"/>
      <c r="G46" s="1505"/>
      <c r="H46" s="827"/>
      <c r="I46" s="1020"/>
      <c r="J46" s="1004"/>
      <c r="K46" s="1004"/>
      <c r="N46" s="580"/>
      <c r="P46" s="185"/>
      <c r="Q46" s="185"/>
      <c r="R46" s="196">
        <f>Summary_of_Uses!B78</f>
        <v>0</v>
      </c>
      <c r="S46" s="184" t="s">
        <v>2842</v>
      </c>
    </row>
    <row r="47" spans="1:19" x14ac:dyDescent="0.2">
      <c r="B47" s="781" t="s">
        <v>4936</v>
      </c>
      <c r="C47" s="748"/>
      <c r="D47" s="748"/>
      <c r="E47" s="771" t="s">
        <v>4415</v>
      </c>
      <c r="F47" s="786">
        <v>0.08</v>
      </c>
      <c r="G47" s="780">
        <f>IF((SUM(Summary_of_Uses!B18:B22))=0,0,Summary_of_Uses!B26/(SUM(Summary_of_Uses!B18:B22)))</f>
        <v>0</v>
      </c>
      <c r="H47" s="827" t="str">
        <f>IF(OR(Summary_of_Uses!B26=0,Summary_of_Uses!B26=""),"",IF(G47&gt;F47,"Requires explanation in AHP Online",""))</f>
        <v/>
      </c>
      <c r="I47" s="1020" t="s">
        <v>4745</v>
      </c>
      <c r="J47" s="1004"/>
      <c r="K47" s="1004"/>
      <c r="R47" s="196">
        <f>Project_Worksheet!J19</f>
        <v>0</v>
      </c>
      <c r="S47" s="184" t="s">
        <v>3735</v>
      </c>
    </row>
    <row r="48" spans="1:19" x14ac:dyDescent="0.2">
      <c r="B48" s="762" t="s">
        <v>4937</v>
      </c>
      <c r="C48" s="747"/>
      <c r="D48" s="747"/>
      <c r="E48" s="769" t="s">
        <v>4415</v>
      </c>
      <c r="F48" s="767">
        <v>0.02</v>
      </c>
      <c r="G48" s="763">
        <f>IF((SUM(Summary_of_Uses!B18:B22)+Summary_of_Uses!B26)=0,0,Summary_of_Uses!B24/(SUM(Summary_of_Uses!B18:B22)+Summary_of_Uses!B26))</f>
        <v>0</v>
      </c>
      <c r="H48" s="827" t="str">
        <f>IF(OR(Summary_of_Uses!B24=0,Summary_of_Uses!B24=""),"",IF(G48&gt;F48,"Requires explanation in AHP Online",""))</f>
        <v/>
      </c>
      <c r="I48" s="1020" t="s">
        <v>4745</v>
      </c>
      <c r="J48" s="1004"/>
      <c r="K48" s="1004"/>
      <c r="R48" s="468">
        <f>(R47*F44)*(R40/12)</f>
        <v>0</v>
      </c>
      <c r="S48" s="184" t="s">
        <v>4426</v>
      </c>
    </row>
    <row r="49" spans="1:24" x14ac:dyDescent="0.2">
      <c r="B49" s="764" t="s">
        <v>4938</v>
      </c>
      <c r="C49" s="494"/>
      <c r="D49" s="495"/>
      <c r="E49" s="506" t="s">
        <v>4415</v>
      </c>
      <c r="F49" s="768">
        <v>0.06</v>
      </c>
      <c r="G49" s="765">
        <f>IF((SUM(Summary_of_Uses!B18:B22)+Summary_of_Uses!B26)=0,0,Summary_of_Uses!B25/(SUM(Summary_of_Uses!B18:B22)+Summary_of_Uses!B26))</f>
        <v>0</v>
      </c>
      <c r="H49" s="827" t="str">
        <f>IF(OR(Summary_of_Uses!B25=0,Summary_of_Uses!B25=""),"",IF(G49&gt;F49,"Requires explanation in AHP Online",""))</f>
        <v/>
      </c>
      <c r="I49" s="1020" t="s">
        <v>4745</v>
      </c>
      <c r="J49" s="1004"/>
      <c r="K49" s="1004"/>
      <c r="R49" s="188">
        <f>IF(R46&gt;R48,R46-R48,0)</f>
        <v>0</v>
      </c>
      <c r="S49" s="195" t="s">
        <v>3736</v>
      </c>
    </row>
    <row r="50" spans="1:24" ht="27" customHeight="1" thickBot="1" x14ac:dyDescent="0.25">
      <c r="B50" s="1515" t="s">
        <v>4971</v>
      </c>
      <c r="C50" s="1516"/>
      <c r="D50" s="1517"/>
      <c r="E50" s="1098" t="s">
        <v>4415</v>
      </c>
      <c r="F50" s="1098">
        <f>IF(G4&lt;=24,0.2,0.16)</f>
        <v>0.2</v>
      </c>
      <c r="G50" s="770">
        <f>((G47*100)+(G48*100)+(G49*100))/100</f>
        <v>0</v>
      </c>
      <c r="H50" s="827" t="str">
        <f>IF(OR(G47=0,G47="",G48=0,G48="",G49=0,G49=""),"",IF(G50&gt;F50,"Requires explanation in AHP Online",""))</f>
        <v/>
      </c>
      <c r="I50" s="1020" t="s">
        <v>4745</v>
      </c>
      <c r="J50" s="1004"/>
      <c r="K50" s="1004"/>
      <c r="N50" s="580"/>
      <c r="R50" s="749"/>
      <c r="S50" s="195"/>
    </row>
    <row r="51" spans="1:24" ht="13.5" thickBot="1" x14ac:dyDescent="0.25">
      <c r="B51" s="1512" t="s">
        <v>4697</v>
      </c>
      <c r="C51" s="1513"/>
      <c r="D51" s="1513"/>
      <c r="E51" s="1513"/>
      <c r="F51" s="1513"/>
      <c r="G51" s="1514"/>
      <c r="H51" s="688"/>
      <c r="I51" s="1021"/>
      <c r="J51" s="1004"/>
      <c r="K51" s="1004"/>
      <c r="N51" s="580"/>
      <c r="R51" s="184"/>
      <c r="S51" s="184"/>
    </row>
    <row r="52" spans="1:24" x14ac:dyDescent="0.2">
      <c r="A52" s="431"/>
      <c r="B52" s="1108" t="s">
        <v>4725</v>
      </c>
      <c r="C52" s="1109"/>
      <c r="D52" s="1109"/>
      <c r="E52" s="771" t="s">
        <v>4415</v>
      </c>
      <c r="F52" s="1110">
        <v>0.04</v>
      </c>
      <c r="G52" s="1111">
        <f>IF(OR(Feasibility_Guidelines!R71=0,Feasibility_Guidelines!R71=""),0,Summary_of_Uses!B32/Feasibility_Guidelines!R71)</f>
        <v>0</v>
      </c>
      <c r="H52" s="827" t="str">
        <f>IF(G52="","",IF(G52&gt;F52,"Requires explanation in AHP Online",""))</f>
        <v/>
      </c>
      <c r="I52" s="1020" t="s">
        <v>4745</v>
      </c>
      <c r="J52" s="1004"/>
      <c r="K52" s="1004"/>
      <c r="N52" s="580"/>
      <c r="P52" s="185"/>
      <c r="Q52" s="185"/>
      <c r="R52" s="185"/>
      <c r="S52" s="185"/>
    </row>
    <row r="53" spans="1:24" x14ac:dyDescent="0.2">
      <c r="A53" s="431"/>
      <c r="B53" s="1099" t="s">
        <v>4726</v>
      </c>
      <c r="C53" s="879"/>
      <c r="D53" s="879"/>
      <c r="E53" s="769" t="s">
        <v>4415</v>
      </c>
      <c r="F53" s="1100">
        <v>0.04</v>
      </c>
      <c r="G53" s="1101">
        <f>IF(OR(Feasibility_Guidelines!R71=0,Feasibility_Guidelines!R71=""),0,Summary_of_Uses!B33/Feasibility_Guidelines!R71)</f>
        <v>0</v>
      </c>
      <c r="H53" s="827" t="str">
        <f>IF(G53="","",IF(G53&gt;F53,"Requires explanation in AHP Online",""))</f>
        <v/>
      </c>
      <c r="I53" s="1020" t="s">
        <v>4745</v>
      </c>
      <c r="J53" s="1004"/>
      <c r="K53" s="1004"/>
      <c r="N53" s="580"/>
      <c r="P53" s="185"/>
      <c r="Q53" s="185"/>
      <c r="R53" s="185"/>
      <c r="S53" s="185"/>
    </row>
    <row r="54" spans="1:24" x14ac:dyDescent="0.2">
      <c r="A54" s="431"/>
      <c r="B54" s="750" t="s">
        <v>4727</v>
      </c>
      <c r="C54" s="498"/>
      <c r="D54" s="498"/>
      <c r="E54" s="506" t="s">
        <v>4415</v>
      </c>
      <c r="F54" s="1112">
        <v>0.04</v>
      </c>
      <c r="G54" s="1113">
        <f>IF(OR(Feasibility_Guidelines!R71=0,Feasibility_Guidelines!R71=""),0,Summary_of_Uses!B35/Feasibility_Guidelines!R71)</f>
        <v>0</v>
      </c>
      <c r="H54" s="827" t="str">
        <f>IF(G54="","",IF(G54&gt;F54,"Requires explanation in AHP Online",""))</f>
        <v/>
      </c>
      <c r="I54" s="1020" t="s">
        <v>4745</v>
      </c>
      <c r="J54" s="1004"/>
      <c r="K54" s="1004"/>
      <c r="N54" s="580"/>
      <c r="P54" s="185"/>
      <c r="Q54" s="185"/>
      <c r="R54" s="185"/>
      <c r="S54" s="185"/>
    </row>
    <row r="55" spans="1:24" ht="13.5" thickBot="1" x14ac:dyDescent="0.25">
      <c r="A55" s="431"/>
      <c r="B55" s="1477" t="s">
        <v>4728</v>
      </c>
      <c r="C55" s="1478"/>
      <c r="D55" s="1102"/>
      <c r="E55" s="769" t="s">
        <v>4415</v>
      </c>
      <c r="F55" s="1103">
        <v>0.12</v>
      </c>
      <c r="G55" s="1104">
        <f>IF(OR(G52="",G53="",G54=""),"",((G52*100)+(G53*100)+(G54*100))/100)</f>
        <v>0</v>
      </c>
      <c r="H55" s="827" t="str">
        <f>IF(G55="","",IF(G55&gt;F55,"Requires explanation in AHP Online",""))</f>
        <v/>
      </c>
      <c r="I55" s="1020" t="s">
        <v>4745</v>
      </c>
      <c r="J55" s="1004"/>
      <c r="K55" s="1004"/>
      <c r="N55" s="580"/>
      <c r="P55" s="185"/>
      <c r="Q55" s="185"/>
      <c r="R55" s="189">
        <f>R21</f>
        <v>0</v>
      </c>
      <c r="S55" s="184" t="str">
        <f>IF(R55&lt;0,"Unused Developer Fee","Excess Developer Fee")</f>
        <v>Excess Developer Fee</v>
      </c>
    </row>
    <row r="56" spans="1:24" ht="15" x14ac:dyDescent="0.25">
      <c r="A56" s="431"/>
      <c r="B56" s="792" t="s">
        <v>4383</v>
      </c>
      <c r="C56" s="793"/>
      <c r="D56" s="793"/>
      <c r="E56" s="793"/>
      <c r="F56" s="793"/>
      <c r="G56" s="794"/>
      <c r="H56" s="690"/>
      <c r="I56" s="1021"/>
      <c r="J56" s="1004"/>
      <c r="K56" s="1004"/>
      <c r="P56" s="84"/>
      <c r="R56" s="199">
        <f>R42</f>
        <v>0</v>
      </c>
      <c r="S56" s="184" t="s">
        <v>3737</v>
      </c>
    </row>
    <row r="57" spans="1:24" x14ac:dyDescent="0.2">
      <c r="A57" s="431"/>
      <c r="B57" s="781" t="s">
        <v>4729</v>
      </c>
      <c r="C57" s="748"/>
      <c r="D57" s="748"/>
      <c r="E57" s="771">
        <v>0.02</v>
      </c>
      <c r="F57" s="771">
        <v>0.04</v>
      </c>
      <c r="G57" s="782">
        <f>Op_Pro_Forma_Hsg!F10</f>
        <v>0</v>
      </c>
      <c r="H57" s="827" t="str">
        <f>IF(Op_Pro_Forma_Hsg!$F$10=0,"",IF(OR(G57&lt;E57,G57&gt;F57),"Requires explanation in AHP Online",""))</f>
        <v/>
      </c>
      <c r="I57" s="1018" t="s">
        <v>4746</v>
      </c>
      <c r="J57" s="1004" t="s">
        <v>4347</v>
      </c>
      <c r="K57" s="1004"/>
      <c r="P57" s="185"/>
      <c r="Q57" s="185"/>
      <c r="R57" s="189">
        <f>R49</f>
        <v>0</v>
      </c>
      <c r="S57" s="184" t="s">
        <v>3738</v>
      </c>
    </row>
    <row r="58" spans="1:24" ht="13.5" x14ac:dyDescent="0.25">
      <c r="A58" s="431"/>
      <c r="B58" s="842" t="s">
        <v>4731</v>
      </c>
      <c r="C58" s="843"/>
      <c r="D58" s="843"/>
      <c r="E58" s="769">
        <v>0.02</v>
      </c>
      <c r="F58" s="769">
        <v>0.04</v>
      </c>
      <c r="G58" s="844">
        <f>Op_Pro_Forma_Hsg!F11</f>
        <v>0</v>
      </c>
      <c r="H58" s="827" t="str">
        <f>IF(Op_Pro_Forma_Hsg!$F$11=0,"",IF(OR(G58&lt;E58,G58&gt;F58),"Requires explanation in AHP Online",""))</f>
        <v/>
      </c>
      <c r="I58" s="1018" t="s">
        <v>4746</v>
      </c>
      <c r="J58" s="1004" t="s">
        <v>4347</v>
      </c>
      <c r="K58" s="1004"/>
      <c r="P58" s="184"/>
      <c r="Q58" s="184"/>
      <c r="R58" s="200"/>
      <c r="S58" s="192"/>
    </row>
    <row r="59" spans="1:24" ht="25.5" customHeight="1" x14ac:dyDescent="0.2">
      <c r="A59" s="431"/>
      <c r="B59" s="845" t="s">
        <v>4732</v>
      </c>
      <c r="C59" s="1501" t="s">
        <v>4721</v>
      </c>
      <c r="D59" s="1502"/>
      <c r="E59" s="846" t="s">
        <v>4415</v>
      </c>
      <c r="F59" s="846" t="s">
        <v>4415</v>
      </c>
      <c r="G59" s="860" t="str">
        <f>IF(G58&gt;=G57,"TRUE","FALSE")</f>
        <v>TRUE</v>
      </c>
      <c r="H59" s="827" t="str">
        <f>IF(G59&lt;&gt;"TRUE","Requires explanation in AHP Online","")</f>
        <v/>
      </c>
      <c r="I59" s="1018" t="s">
        <v>4746</v>
      </c>
      <c r="J59" s="1004"/>
      <c r="K59" s="1004"/>
      <c r="P59" s="184"/>
      <c r="Q59" s="184"/>
      <c r="R59" s="522" t="e">
        <f>IF(AND(Summary_of_Uses!B29/Summary_of_Uses!B87&gt;=0.05,Summary_of_Uses!B29/Summary_of_Uses!B87&lt;=0.25),IF(R55&gt;0,IF(R11+R12-R55-(R14*0.075) &lt;0, 0,R11+R12-R55-(R14*0.075)),IF(R11+R12-(R14*0.075)&lt;0,0,R11+R12-(R14*0.075))),0)</f>
        <v>#DIV/0!</v>
      </c>
      <c r="S59" s="523" t="str">
        <f>IF(ISERROR(R59+R55),"Deferred Developer Fee Required",IF(AND(R59 &gt;0, R55&gt;0),"Deferred Developer Fee Required (Excluding Excess Developer Fee)","Deferred Developer Fee Required"))</f>
        <v>Deferred Developer Fee Required</v>
      </c>
      <c r="T59" s="524"/>
      <c r="U59" s="524"/>
      <c r="V59" s="524"/>
      <c r="W59" s="524"/>
      <c r="X59" s="688"/>
    </row>
    <row r="60" spans="1:24" ht="13.5" thickBot="1" x14ac:dyDescent="0.25">
      <c r="A60" s="434"/>
      <c r="B60" s="831" t="s">
        <v>4730</v>
      </c>
      <c r="C60" s="832"/>
      <c r="D60" s="832"/>
      <c r="E60" s="833">
        <v>0</v>
      </c>
      <c r="F60" s="833">
        <v>0.1</v>
      </c>
      <c r="G60" s="834">
        <f>Op_Pro_Forma_Hsg!F9</f>
        <v>0</v>
      </c>
      <c r="H60" s="827" t="str">
        <f>IF(Op_Pro_Forma_Hsg!$F$9=0,"",IF(OR(G60&lt;E60,G60&gt;F60),"Requires explanation in AHP Online",""))</f>
        <v/>
      </c>
      <c r="I60" s="1018" t="s">
        <v>4746</v>
      </c>
      <c r="J60" s="1004">
        <v>189</v>
      </c>
      <c r="K60" s="1003" t="str">
        <f ca="1">INDIRECT("Download!A"&amp;J60)</f>
        <v>fundsSources[18].annualDebtSvc</v>
      </c>
      <c r="P60" s="184"/>
      <c r="Q60" s="184"/>
    </row>
    <row r="61" spans="1:24" x14ac:dyDescent="0.2">
      <c r="A61" s="431"/>
      <c r="B61" s="1503" t="s">
        <v>2790</v>
      </c>
      <c r="C61" s="1504"/>
      <c r="D61" s="1504"/>
      <c r="E61" s="1504"/>
      <c r="F61" s="1504"/>
      <c r="G61" s="1505"/>
      <c r="H61" s="827"/>
      <c r="I61" s="1020"/>
      <c r="J61" s="1004"/>
      <c r="K61" s="1004"/>
      <c r="N61" s="580"/>
      <c r="P61" s="184"/>
      <c r="Q61" s="184"/>
      <c r="R61" s="522">
        <f>IF(S4,IF(AND(Data!$D71/Data!$D69&gt;=0.05,Data!$D71/Data!$D69&lt;=0.25), IF(B67&gt;0, B24+B25-B67-(B10*0.075), IF(B24+B25-(B10*0.075)&lt;0,0,B24+B25-(B10*0.075))),0),0)</f>
        <v>0</v>
      </c>
      <c r="S61" s="523" t="s">
        <v>650</v>
      </c>
      <c r="T61" s="524"/>
      <c r="U61" s="524"/>
      <c r="V61" s="524"/>
      <c r="W61" s="524"/>
      <c r="X61" s="688"/>
    </row>
    <row r="62" spans="1:24" x14ac:dyDescent="0.2">
      <c r="A62" s="431"/>
      <c r="B62" s="1482" t="s">
        <v>4972</v>
      </c>
      <c r="C62" s="1483"/>
      <c r="D62" s="1484"/>
      <c r="E62" s="771">
        <v>0</v>
      </c>
      <c r="F62" s="771">
        <v>0.12</v>
      </c>
      <c r="G62" s="780">
        <f>Op_Pro_Forma_Hsg!Y25</f>
        <v>0</v>
      </c>
      <c r="H62" s="827"/>
      <c r="I62" s="1018" t="s">
        <v>4753</v>
      </c>
      <c r="J62" s="1004">
        <v>224</v>
      </c>
      <c r="K62" s="1003" t="str">
        <f t="shared" ref="K62:K85" ca="1" si="1">INDIRECT("Download!A"&amp;J62)</f>
        <v>fundsSources[22].rate</v>
      </c>
      <c r="P62" s="184"/>
      <c r="Q62" s="184"/>
      <c r="R62" s="525">
        <f>Sources!C26</f>
        <v>0</v>
      </c>
      <c r="S62" s="523" t="s">
        <v>4078</v>
      </c>
      <c r="T62" s="524"/>
      <c r="U62" s="524"/>
      <c r="V62" s="524"/>
      <c r="W62" s="524"/>
      <c r="X62" s="688"/>
    </row>
    <row r="63" spans="1:24" ht="13.5" hidden="1" x14ac:dyDescent="0.25">
      <c r="A63" s="431"/>
      <c r="B63" s="1070" t="s">
        <v>372</v>
      </c>
      <c r="C63" s="1068"/>
      <c r="D63" s="1068"/>
      <c r="E63" s="1069">
        <v>0.03</v>
      </c>
      <c r="F63" s="1069">
        <v>0.05</v>
      </c>
      <c r="G63" s="1071">
        <f>Op_Pro_Forma_Hsg!W37</f>
        <v>0</v>
      </c>
      <c r="H63" s="827" t="str">
        <f>IF(Op_Pro_Forma_Hsg!F42=0,"",IF(OR(G63&lt;E63,G63&gt;F63),"Requires explanation in AHP Online",""))</f>
        <v/>
      </c>
      <c r="I63" s="1020"/>
      <c r="J63" s="1004">
        <v>228</v>
      </c>
      <c r="K63" s="1003" t="str">
        <f t="shared" ca="1" si="1"/>
        <v>fundsSources[22].amortPeriod</v>
      </c>
      <c r="L63" s="42">
        <v>260</v>
      </c>
      <c r="M63" s="75" t="str">
        <f ca="1">INDIRECT("Download!A"&amp;L63)</f>
        <v>fundsSources[25].hardDebt</v>
      </c>
      <c r="P63" s="185" t="s">
        <v>3723</v>
      </c>
      <c r="Q63" s="185"/>
      <c r="R63" s="526" t="e">
        <f>IF(R59-R62&lt;=0, 0, R59-R62)</f>
        <v>#DIV/0!</v>
      </c>
      <c r="S63" s="527" t="s">
        <v>2278</v>
      </c>
      <c r="T63" s="524"/>
      <c r="U63" s="524"/>
      <c r="V63" s="524"/>
      <c r="W63" s="524"/>
      <c r="X63" s="524"/>
    </row>
    <row r="64" spans="1:24" ht="13.5" x14ac:dyDescent="0.25">
      <c r="A64" s="431"/>
      <c r="B64" s="1485" t="s">
        <v>4973</v>
      </c>
      <c r="C64" s="1486"/>
      <c r="D64" s="1487"/>
      <c r="E64" s="769">
        <v>0</v>
      </c>
      <c r="F64" s="1105">
        <v>55</v>
      </c>
      <c r="G64" s="961">
        <f>IF(OR(G4=0,G4=""),0,(Op_Pro_Forma_Hsg!F25/Feasibility_Guidelines!G4)/12)</f>
        <v>0</v>
      </c>
      <c r="H64" s="827"/>
      <c r="I64" s="1020" t="s">
        <v>4745</v>
      </c>
      <c r="J64" s="1004"/>
      <c r="K64" s="1003"/>
      <c r="M64" s="75"/>
      <c r="N64" s="580"/>
      <c r="P64" s="185"/>
      <c r="Q64" s="185"/>
      <c r="R64" s="191">
        <f>IF(SUM(R55:R57)&lt;0,0,SUM(R55:R57))</f>
        <v>0</v>
      </c>
      <c r="S64" s="192" t="s">
        <v>2277</v>
      </c>
    </row>
    <row r="65" spans="1:26" ht="14.25" thickBot="1" x14ac:dyDescent="0.3">
      <c r="A65" s="431"/>
      <c r="B65" s="847" t="s">
        <v>2790</v>
      </c>
      <c r="C65" s="848"/>
      <c r="D65" s="849"/>
      <c r="E65" s="850" t="s">
        <v>4415</v>
      </c>
      <c r="F65" s="850" t="s">
        <v>4415</v>
      </c>
      <c r="G65" s="851" t="str">
        <f>IF(AND(G62&gt;F62,G64&gt;F64),"FALSE","TRUE")</f>
        <v>TRUE</v>
      </c>
      <c r="H65" s="827" t="str">
        <f>IF(G65&lt;&gt;"TRUE","Requires explanation in AHP Online","")</f>
        <v/>
      </c>
      <c r="I65" s="1020" t="s">
        <v>4745</v>
      </c>
      <c r="J65" s="1004"/>
      <c r="K65" s="1003"/>
      <c r="M65" s="75"/>
      <c r="N65" s="580"/>
      <c r="P65" s="185"/>
      <c r="Q65" s="185"/>
      <c r="R65" s="201">
        <f>R64</f>
        <v>0</v>
      </c>
      <c r="S65" s="192" t="s">
        <v>3724</v>
      </c>
    </row>
    <row r="66" spans="1:26" ht="25.5" x14ac:dyDescent="0.2">
      <c r="A66" s="431"/>
      <c r="B66" s="869" t="s">
        <v>2596</v>
      </c>
      <c r="C66" s="1510"/>
      <c r="D66" s="1511"/>
      <c r="E66" s="870">
        <v>1250</v>
      </c>
      <c r="F66" s="871">
        <f>IF(OR(COUNTIF(Project_Worksheet!C23:C39,"HI")&gt;0,COUNTIF(Project_Worksheet!C23:C39,"AK")&gt;0),8000,8000)</f>
        <v>8000</v>
      </c>
      <c r="G66" s="872">
        <f>IF(OR(Feasibility_Guidelines!G4=0,Feasibility_Guidelines!G4=""),0,((Op_Pro_Forma_Hsg!F42-Op_Pro_Forma_Hsg!F37)/Feasibility_Guidelines!G4))</f>
        <v>0</v>
      </c>
      <c r="H66" s="827" t="str">
        <f>IF(Op_Pro_Forma_Hsg!F42=0,"",IF(OR(G66&lt;E66,G66&gt;F66),"Requires explanation in AHP Online",""))</f>
        <v/>
      </c>
      <c r="I66" s="1018" t="s">
        <v>4751</v>
      </c>
      <c r="J66" s="1004">
        <v>186</v>
      </c>
      <c r="K66" s="1003" t="str">
        <f t="shared" ca="1" si="1"/>
        <v>fundsSources[18].isApproved</v>
      </c>
      <c r="P66" s="184"/>
      <c r="Q66" s="184"/>
    </row>
    <row r="67" spans="1:26" x14ac:dyDescent="0.2">
      <c r="A67" s="431"/>
      <c r="B67" s="852" t="s">
        <v>686</v>
      </c>
      <c r="C67" s="1471" t="str">
        <f>C39</f>
        <v/>
      </c>
      <c r="D67" s="1472"/>
      <c r="E67" s="853" t="str">
        <f>IF(AND(Summary_of_Uses!B18=0,Summary_of_Uses!B19=0),"NA",IF(Summary_of_Uses!B19&gt;0,300,250))</f>
        <v>NA</v>
      </c>
      <c r="F67" s="854" t="str">
        <f>IF(AND(Summary_of_Uses!B18=0,Summary_of_Uses!B19=0),"NA",IF(Summary_of_Uses!B19&gt;0,500,400))</f>
        <v>NA</v>
      </c>
      <c r="G67" s="960">
        <f>IF(Project_Worksheet!E16 = 0, 0, Op_Pro_Forma_Hsg!F48/Project_Worksheet!E16)</f>
        <v>0</v>
      </c>
      <c r="H67" s="827" t="str">
        <f>IF(E67="NA", "",IF(OR(G67&lt;E67,G67&gt;F67),"Requires explanation in AHP Online",""))</f>
        <v/>
      </c>
      <c r="I67" s="1018" t="s">
        <v>4751</v>
      </c>
      <c r="J67" s="1004">
        <v>192</v>
      </c>
      <c r="K67" s="1003" t="str">
        <f t="shared" ca="1" si="1"/>
        <v>fundsSources[19].descriptionCode.code</v>
      </c>
      <c r="P67" s="184"/>
      <c r="Q67" s="184"/>
    </row>
    <row r="68" spans="1:26" ht="13.5" thickBot="1" x14ac:dyDescent="0.25">
      <c r="A68" s="431"/>
      <c r="B68" s="873" t="s">
        <v>1001</v>
      </c>
      <c r="C68" s="874"/>
      <c r="D68" s="874"/>
      <c r="E68" s="875">
        <v>0</v>
      </c>
      <c r="F68" s="876" t="s">
        <v>4416</v>
      </c>
      <c r="G68" s="877">
        <f>SUM(Op_Pro_Forma_Hsg!F49:T49)</f>
        <v>0</v>
      </c>
      <c r="H68" s="827" t="str">
        <f>IF(G68&gt;0,"Requires explanation in AHP Online","")</f>
        <v/>
      </c>
      <c r="I68" s="1018" t="s">
        <v>4751</v>
      </c>
      <c r="J68" s="1004">
        <v>227</v>
      </c>
      <c r="K68" s="1003" t="str">
        <f t="shared" ca="1" si="1"/>
        <v>fundsSources[22].housingCommercial</v>
      </c>
      <c r="P68" s="184"/>
      <c r="Q68" s="184"/>
      <c r="R68" s="821">
        <f>0.2</f>
        <v>0.2</v>
      </c>
      <c r="S68" s="822" t="s">
        <v>4709</v>
      </c>
      <c r="T68" s="822"/>
      <c r="U68" s="823"/>
    </row>
    <row r="69" spans="1:26" ht="12.75" customHeight="1" x14ac:dyDescent="0.2">
      <c r="A69" s="431"/>
      <c r="B69" s="1479" t="s">
        <v>4944</v>
      </c>
      <c r="C69" s="1480"/>
      <c r="D69" s="1480"/>
      <c r="E69" s="1480"/>
      <c r="F69" s="1480"/>
      <c r="G69" s="1481"/>
      <c r="H69" s="827"/>
      <c r="I69" s="1020"/>
      <c r="J69" s="1004"/>
      <c r="K69" s="1004"/>
      <c r="P69" s="184"/>
      <c r="Q69" s="184"/>
      <c r="R69" s="821">
        <f>0.16</f>
        <v>0.16</v>
      </c>
      <c r="S69" s="822" t="s">
        <v>4710</v>
      </c>
      <c r="T69" s="822"/>
      <c r="U69" s="823"/>
    </row>
    <row r="70" spans="1:26" hidden="1" x14ac:dyDescent="0.2">
      <c r="A70" s="962"/>
      <c r="B70" s="861" t="s">
        <v>4711</v>
      </c>
      <c r="C70" s="859"/>
      <c r="D70" s="859"/>
      <c r="E70" s="862"/>
      <c r="F70" s="859"/>
      <c r="G70" s="863">
        <f>ROUND(Sources!K40,0)</f>
        <v>0</v>
      </c>
      <c r="H70" s="827"/>
      <c r="I70" s="1018" t="s">
        <v>4746</v>
      </c>
      <c r="J70" s="1004">
        <v>232</v>
      </c>
      <c r="K70" s="1003" t="str">
        <f t="shared" ca="1" si="1"/>
        <v>fundsSources[23].descriptionCode.code</v>
      </c>
      <c r="P70" s="184"/>
      <c r="Q70" s="184"/>
    </row>
    <row r="71" spans="1:26" ht="15" hidden="1" x14ac:dyDescent="0.25">
      <c r="A71" s="962"/>
      <c r="B71" s="878" t="s">
        <v>4712</v>
      </c>
      <c r="C71" s="879"/>
      <c r="D71" s="879"/>
      <c r="E71" s="880"/>
      <c r="F71" s="879"/>
      <c r="G71" s="881">
        <f>ROUND(Op_Pro_Forma_Hsg!F56,0)</f>
        <v>0</v>
      </c>
      <c r="H71" s="827"/>
      <c r="I71" s="1018" t="s">
        <v>4746</v>
      </c>
      <c r="J71" s="1004">
        <v>233</v>
      </c>
      <c r="K71" s="1003" t="str">
        <f t="shared" ca="1" si="1"/>
        <v>fundsSources[23].amount</v>
      </c>
      <c r="P71" s="521"/>
      <c r="Q71" s="521"/>
      <c r="R71" s="468">
        <f>Summary_of_Uses!B87-(Summary_of_Uses!B32+Summary_of_Uses!B33+Summary_of_Uses!B35)</f>
        <v>0</v>
      </c>
      <c r="S71" s="822" t="s">
        <v>4720</v>
      </c>
      <c r="T71" s="822"/>
      <c r="Y71" s="688"/>
      <c r="Z71" s="232"/>
    </row>
    <row r="72" spans="1:26" ht="15" hidden="1" x14ac:dyDescent="0.25">
      <c r="A72" s="962"/>
      <c r="B72" s="855" t="s">
        <v>4713</v>
      </c>
      <c r="C72" s="856"/>
      <c r="D72" s="856"/>
      <c r="E72" s="857"/>
      <c r="F72" s="856"/>
      <c r="G72" s="858">
        <f>ROUND(Sources!Q40,0)</f>
        <v>0</v>
      </c>
      <c r="H72" s="827"/>
      <c r="I72" s="1018" t="s">
        <v>4746</v>
      </c>
      <c r="J72" s="1004">
        <v>234</v>
      </c>
      <c r="K72" s="1003" t="str">
        <f t="shared" ca="1" si="1"/>
        <v>fundsSources[23].rate</v>
      </c>
      <c r="P72" s="521"/>
      <c r="Q72" s="521"/>
      <c r="R72" s="184"/>
      <c r="S72" s="184"/>
      <c r="T72" s="184"/>
      <c r="Y72" s="688"/>
      <c r="Z72" s="232"/>
    </row>
    <row r="73" spans="1:26" hidden="1" x14ac:dyDescent="0.2">
      <c r="A73" s="962"/>
      <c r="B73" s="878" t="s">
        <v>4412</v>
      </c>
      <c r="C73" s="879"/>
      <c r="D73" s="879"/>
      <c r="E73" s="880"/>
      <c r="F73" s="879"/>
      <c r="G73" s="844" t="str">
        <f>IF(AND(ABS(G72-G71)&lt;=1,ABS(G72-G70)&lt;=1),"TRUE","FALSE")</f>
        <v>TRUE</v>
      </c>
      <c r="H73" s="828" t="str">
        <f>IF(G73="TRUE","","Requires explanation in AHP Online")</f>
        <v/>
      </c>
      <c r="I73" s="1022"/>
      <c r="J73" s="1004">
        <v>235</v>
      </c>
      <c r="K73" s="1003" t="str">
        <f t="shared" ca="1" si="1"/>
        <v>fundsSources[23].term</v>
      </c>
      <c r="P73" s="523"/>
      <c r="Q73" s="523"/>
      <c r="R73" s="824">
        <f>Summary_of_Uses!B87-(Summary_of_Uses!B9+Summary_of_Uses!B7+Summary_of_Uses!B73+Summary_of_Uses!B85+Summary_of_Uses!B44+Summary_of_Uses!B23)</f>
        <v>0</v>
      </c>
      <c r="S73" s="825" t="s">
        <v>4734</v>
      </c>
      <c r="T73" s="823"/>
      <c r="U73" s="823"/>
      <c r="Y73" s="688"/>
      <c r="Z73" s="232"/>
    </row>
    <row r="74" spans="1:26" hidden="1" x14ac:dyDescent="0.2">
      <c r="A74" s="962"/>
      <c r="B74" s="855" t="s">
        <v>4714</v>
      </c>
      <c r="C74" s="856"/>
      <c r="D74" s="856"/>
      <c r="E74" s="857"/>
      <c r="F74" s="856"/>
      <c r="G74" s="858">
        <f>ROUND(Sources!K42,0)</f>
        <v>0</v>
      </c>
      <c r="H74" s="827"/>
      <c r="I74" s="1018" t="s">
        <v>4746</v>
      </c>
      <c r="J74" s="1004">
        <v>236</v>
      </c>
      <c r="K74" s="1003" t="str">
        <f t="shared" ca="1" si="1"/>
        <v>fundsSources[23].isApproved</v>
      </c>
      <c r="P74" s="523"/>
      <c r="Q74" s="523"/>
      <c r="R74" s="824">
        <f>Summary_of_Uses!D87-(Summary_of_Uses!D9+Summary_of_Uses!D7+Summary_of_Uses!D73+Summary_of_Uses!D85+Summary_of_Uses!D44+Summary_of_Uses!D23)</f>
        <v>0</v>
      </c>
      <c r="S74" s="825" t="s">
        <v>4735</v>
      </c>
      <c r="T74" s="823"/>
      <c r="U74" s="823"/>
      <c r="Y74" s="688"/>
      <c r="Z74" s="232"/>
    </row>
    <row r="75" spans="1:26" hidden="1" x14ac:dyDescent="0.2">
      <c r="A75" s="962"/>
      <c r="B75" s="878" t="s">
        <v>4715</v>
      </c>
      <c r="C75" s="879"/>
      <c r="D75" s="879"/>
      <c r="E75" s="880"/>
      <c r="F75" s="879"/>
      <c r="G75" s="881">
        <f>ROUND(Op_Pro_Forma_Supplementary!F99,0)</f>
        <v>0</v>
      </c>
      <c r="H75" s="827"/>
      <c r="I75" s="1018" t="s">
        <v>4746</v>
      </c>
      <c r="J75" s="1004">
        <v>237</v>
      </c>
      <c r="K75" s="1003" t="str">
        <f t="shared" ca="1" si="1"/>
        <v>fundsSources[23].housingCommercial</v>
      </c>
      <c r="P75" s="184"/>
      <c r="Q75" s="184"/>
      <c r="R75" s="826" t="str">
        <f>IF(OR(Feasibility_Guidelines!R73=0,Feasibility_Guidelines!R73=""),"",IF(Project_Worksheet!E10="New Construction",(Summary_of_Uses!B44+Summary_of_Uses!B23)/Feasibility_Guidelines!R73))</f>
        <v/>
      </c>
      <c r="S75" s="825" t="s">
        <v>4736</v>
      </c>
      <c r="T75" s="823"/>
      <c r="U75" s="823"/>
    </row>
    <row r="76" spans="1:26" hidden="1" x14ac:dyDescent="0.2">
      <c r="A76" s="962"/>
      <c r="B76" s="855" t="s">
        <v>4716</v>
      </c>
      <c r="C76" s="856"/>
      <c r="D76" s="856"/>
      <c r="E76" s="857"/>
      <c r="F76" s="856"/>
      <c r="G76" s="858">
        <f>ROUND(Sources!Q42,0)</f>
        <v>0</v>
      </c>
      <c r="H76" s="827"/>
      <c r="I76" s="1018" t="s">
        <v>4746</v>
      </c>
      <c r="J76" s="1004">
        <v>238</v>
      </c>
      <c r="K76" s="1003" t="str">
        <f t="shared" ca="1" si="1"/>
        <v>fundsSources[23].amortPeriod</v>
      </c>
      <c r="P76" s="184"/>
      <c r="Q76" s="184"/>
      <c r="R76" s="826" t="str">
        <f>IF(OR(Feasibility_Guidelines!R73=0,Feasibility_Guidelines!R73=""),"",IF(Project_Worksheet!E10="Rehab/Adaptive Reuse",(Summary_of_Uses!B44+Summary_of_Uses!B23)/Feasibility_Guidelines!R73))</f>
        <v/>
      </c>
      <c r="S76" s="825" t="s">
        <v>4737</v>
      </c>
      <c r="T76" s="823"/>
      <c r="U76" s="823"/>
    </row>
    <row r="77" spans="1:26" hidden="1" x14ac:dyDescent="0.2">
      <c r="A77" s="962"/>
      <c r="B77" s="878" t="s">
        <v>4413</v>
      </c>
      <c r="C77" s="879"/>
      <c r="D77" s="879"/>
      <c r="E77" s="880"/>
      <c r="F77" s="879"/>
      <c r="G77" s="844" t="str">
        <f>IF(AND(ABS(G76-G75)&lt;=1,ABS(G76-G74)&lt;=1),"TRUE","FALSE")</f>
        <v>TRUE</v>
      </c>
      <c r="H77" s="828" t="str">
        <f>IF(G77="TRUE","","Requires explanation in AHP Online")</f>
        <v/>
      </c>
      <c r="I77" s="1022"/>
      <c r="J77" s="1004">
        <v>239</v>
      </c>
      <c r="K77" s="1003" t="str">
        <f t="shared" ca="1" si="1"/>
        <v>fundsSources[23].annualDebtSvc</v>
      </c>
      <c r="R77" s="826" t="str">
        <f>IF(OR(Feasibility_Guidelines!R73=0,Feasibility_Guidelines!R73=""),"",IF(Project_Worksheet!E10="Historic Rehabilitation",(Summary_of_Uses!B44+Summary_of_Uses!B23)/Feasibility_Guidelines!R73))</f>
        <v/>
      </c>
      <c r="S77" s="825" t="s">
        <v>4738</v>
      </c>
      <c r="T77" s="823"/>
      <c r="U77" s="823"/>
    </row>
    <row r="78" spans="1:26" x14ac:dyDescent="0.2">
      <c r="A78" s="431"/>
      <c r="B78" s="864" t="s">
        <v>694</v>
      </c>
      <c r="C78" s="865"/>
      <c r="D78" s="865"/>
      <c r="E78" s="965" t="s">
        <v>4415</v>
      </c>
      <c r="F78" s="1052">
        <v>1.4</v>
      </c>
      <c r="G78" s="866">
        <f>IF(OR(Op_Pro_Forma_Hsg!F69="NA",ISERROR(Op_Pro_Forma_Hsg!F69)),0,ROUND(Op_Pro_Forma_Hsg!F69,2))</f>
        <v>0</v>
      </c>
      <c r="H78" s="827" t="str">
        <f>IF(G78=0,"",IF(G78&gt;F78,"Requires explanation in AHP Online",""))</f>
        <v/>
      </c>
      <c r="I78" s="1018" t="s">
        <v>4751</v>
      </c>
      <c r="J78" s="1004">
        <v>225</v>
      </c>
      <c r="K78" s="1003" t="str">
        <f t="shared" ca="1" si="1"/>
        <v>fundsSources[22].term</v>
      </c>
      <c r="R78" s="955" t="str">
        <f>IF(OR(Feasibility_Guidelines!R74=0,Feasibility_Guidelines!R74=""),"",IF(Project_Worksheet!E10="New Construction",(Summary_of_Uses!D44+Summary_of_Uses!D23)/Feasibility_Guidelines!R74))</f>
        <v/>
      </c>
      <c r="S78" s="956" t="s">
        <v>4739</v>
      </c>
      <c r="T78" s="957"/>
      <c r="U78" s="957"/>
      <c r="V78" s="958" t="s">
        <v>4952</v>
      </c>
      <c r="W78" s="958"/>
      <c r="X78" s="958"/>
    </row>
    <row r="79" spans="1:26" x14ac:dyDescent="0.2">
      <c r="A79" s="431"/>
      <c r="B79" s="882" t="s">
        <v>695</v>
      </c>
      <c r="C79" s="843"/>
      <c r="D79" s="843"/>
      <c r="E79" s="964" t="s">
        <v>4415</v>
      </c>
      <c r="F79" s="964" t="s">
        <v>4415</v>
      </c>
      <c r="G79" s="966">
        <f>IF(OR(Op_Pro_Forma_Supplementary!F109="NA",ISERROR(Op_Pro_Forma_Supplementary!F109)),0,ROUND(Op_Pro_Forma_Supplementary!F109,2))</f>
        <v>0</v>
      </c>
      <c r="H79" s="839"/>
      <c r="I79" s="1020" t="s">
        <v>4754</v>
      </c>
      <c r="J79" s="1004" t="s">
        <v>4347</v>
      </c>
      <c r="K79" s="1004"/>
      <c r="P79" s="320"/>
      <c r="R79" s="955" t="str">
        <f>IF(OR(Feasibility_Guidelines!R74=0,Feasibility_Guidelines!R74=""),"",IF(Project_Worksheet!E10="Rehab/Adaptive Reuse",(Summary_of_Uses!D44+Summary_of_Uses!D23)/Feasibility_Guidelines!R74))</f>
        <v/>
      </c>
      <c r="S79" s="956" t="s">
        <v>4950</v>
      </c>
      <c r="T79" s="957"/>
      <c r="U79" s="957"/>
      <c r="V79" s="958" t="s">
        <v>4953</v>
      </c>
      <c r="W79" s="958"/>
      <c r="X79" s="958"/>
    </row>
    <row r="80" spans="1:26" x14ac:dyDescent="0.2">
      <c r="A80" s="431"/>
      <c r="B80" s="1114" t="s">
        <v>4974</v>
      </c>
      <c r="C80" s="494"/>
      <c r="D80" s="494"/>
      <c r="E80" s="965" t="s">
        <v>4415</v>
      </c>
      <c r="F80" s="506">
        <v>0.15</v>
      </c>
      <c r="G80" s="1115" t="str">
        <f>Op_Pro_Forma_Hsg!F71</f>
        <v/>
      </c>
      <c r="H80" s="827" t="str">
        <f>IF(G80="","",IF(G80&gt;F80,"Requires explanation in AHP Online",""))</f>
        <v/>
      </c>
      <c r="I80" s="1020" t="s">
        <v>4745</v>
      </c>
      <c r="J80" s="1004"/>
      <c r="K80" s="1004"/>
      <c r="N80" s="580"/>
      <c r="P80" s="320"/>
      <c r="R80" s="955" t="str">
        <f>IF(OR(Feasibility_Guidelines!R74=0,Feasibility_Guidelines!R74=""),"",IF(Project_Worksheet!E10="Historic Rehabilitation",(Summary_of_Uses!D44+Summary_of_Uses!D23)/Feasibility_Guidelines!R74))</f>
        <v/>
      </c>
      <c r="S80" s="956" t="s">
        <v>4951</v>
      </c>
      <c r="T80" s="957"/>
      <c r="U80" s="957"/>
      <c r="V80" s="958" t="s">
        <v>4953</v>
      </c>
      <c r="W80" s="958"/>
      <c r="X80" s="958"/>
    </row>
    <row r="81" spans="1:21" ht="13.5" thickBot="1" x14ac:dyDescent="0.25">
      <c r="A81" s="431"/>
      <c r="B81" s="883" t="s">
        <v>4343</v>
      </c>
      <c r="C81" s="884"/>
      <c r="D81" s="884"/>
      <c r="E81" s="885" t="s">
        <v>4415</v>
      </c>
      <c r="F81" s="886" t="s">
        <v>4415</v>
      </c>
      <c r="G81" s="770">
        <f>IF(Op_Pro_Forma_Hsg!$F$22 = 0, 0, (Op_Pro_Forma_Hsg!F42+Op_Pro_Forma_Hsg!F48+Op_Pro_Forma_Hsg!F56+Op_Pro_Forma_Hsg!F62+Op_Pro_Forma_Hsg!F64)/Op_Pro_Forma_Hsg!F22)</f>
        <v>0</v>
      </c>
      <c r="H81" s="839"/>
      <c r="I81" s="1020" t="s">
        <v>4754</v>
      </c>
      <c r="J81" s="1004">
        <v>226</v>
      </c>
      <c r="K81" s="1003" t="str">
        <f t="shared" ca="1" si="1"/>
        <v>fundsSources[22].isApproved</v>
      </c>
      <c r="R81" s="826" t="b">
        <f>IF(Project_Worksheet!E10="New Construction",R75,IF(Project_Worksheet!E10="Rehab/Adaptive Reuse",R76,IF(Project_Worksheet!E10="Historic Rehabilitation",R77)))</f>
        <v>0</v>
      </c>
      <c r="S81" s="825" t="s">
        <v>4740</v>
      </c>
      <c r="T81" s="823"/>
      <c r="U81" s="823"/>
    </row>
    <row r="82" spans="1:21" x14ac:dyDescent="0.2">
      <c r="A82" s="431"/>
      <c r="B82" s="1479" t="s">
        <v>4414</v>
      </c>
      <c r="C82" s="1480"/>
      <c r="D82" s="1480"/>
      <c r="E82" s="1480"/>
      <c r="F82" s="1480"/>
      <c r="G82" s="1481"/>
      <c r="H82" s="827"/>
      <c r="I82" s="1020"/>
      <c r="J82" s="1004"/>
      <c r="K82" s="1004"/>
      <c r="R82" s="826" t="b">
        <f>IF(Project_Worksheet!E10="New Construction",R78,IF(Project_Worksheet!E10="Rehab/Adaptive Reuse",R79,IF(Project_Worksheet!E10="Historic Rehabilitation",R80)))</f>
        <v>0</v>
      </c>
      <c r="S82" s="825" t="s">
        <v>4741</v>
      </c>
      <c r="T82" s="823"/>
      <c r="U82" s="823"/>
    </row>
    <row r="83" spans="1:21" x14ac:dyDescent="0.2">
      <c r="A83" s="431"/>
      <c r="B83" s="861" t="s">
        <v>1294</v>
      </c>
      <c r="C83" s="859"/>
      <c r="D83" s="859"/>
      <c r="E83" s="867"/>
      <c r="F83" s="859"/>
      <c r="G83" s="868">
        <f>ROUND(Sources!C26,0)</f>
        <v>0</v>
      </c>
      <c r="H83" s="827"/>
      <c r="I83" s="1018" t="s">
        <v>4751</v>
      </c>
      <c r="J83" s="1004">
        <v>229</v>
      </c>
      <c r="K83" s="1003" t="str">
        <f t="shared" ca="1" si="1"/>
        <v>fundsSources[22].annualDebtSvc</v>
      </c>
    </row>
    <row r="84" spans="1:21" x14ac:dyDescent="0.2">
      <c r="A84" s="431"/>
      <c r="B84" s="772" t="s">
        <v>1295</v>
      </c>
      <c r="C84" s="507"/>
      <c r="D84" s="507"/>
      <c r="E84" s="508"/>
      <c r="F84" s="507"/>
      <c r="G84" s="961">
        <f>ROUND(Op_Pro_Forma_Hsg!T80,0)</f>
        <v>0</v>
      </c>
      <c r="H84" s="827"/>
      <c r="I84" s="1018" t="s">
        <v>4751</v>
      </c>
      <c r="J84" s="1004">
        <v>230</v>
      </c>
      <c r="K84" s="1003" t="str">
        <f t="shared" ca="1" si="1"/>
        <v>fundsSources[22].hardDebt</v>
      </c>
      <c r="R84" s="838" t="s">
        <v>4929</v>
      </c>
      <c r="S84" s="84"/>
    </row>
    <row r="85" spans="1:21" x14ac:dyDescent="0.2">
      <c r="A85" s="431"/>
      <c r="B85" s="764" t="s">
        <v>4733</v>
      </c>
      <c r="C85" s="498"/>
      <c r="D85" s="498"/>
      <c r="E85" s="509"/>
      <c r="F85" s="498"/>
      <c r="G85" s="775" t="str">
        <f>IF(ABS(G84-G83)&lt;=1,"TRUE","FALSE")</f>
        <v>TRUE</v>
      </c>
      <c r="H85" s="828" t="str">
        <f>IF(G85="TRUE","","Requires explanation in AHP Online")</f>
        <v/>
      </c>
      <c r="I85" s="1023" t="s">
        <v>4751</v>
      </c>
      <c r="J85" s="1004">
        <v>231</v>
      </c>
      <c r="K85" s="1003" t="str">
        <f t="shared" ca="1" si="1"/>
        <v>fundsSources[23].description</v>
      </c>
      <c r="R85" s="840">
        <f>Summary_of_Uses!B87-(Summary_of_Uses!B7+Summary_of_Uses!B9+Summary_of_Uses!B73+Summary_of_Uses!B85)</f>
        <v>0</v>
      </c>
      <c r="S85" s="841" t="s">
        <v>4750</v>
      </c>
      <c r="T85" s="841"/>
    </row>
    <row r="86" spans="1:21" ht="12.75" hidden="1" customHeight="1" x14ac:dyDescent="0.2">
      <c r="A86" s="431"/>
      <c r="B86" s="878" t="s">
        <v>4717</v>
      </c>
      <c r="C86" s="879"/>
      <c r="D86" s="879"/>
      <c r="E86" s="1106" t="s">
        <v>4415</v>
      </c>
      <c r="F86" s="1107">
        <f>Instructions!B7</f>
        <v>0</v>
      </c>
      <c r="G86" s="961">
        <f>Op_Pro_Forma_Hsg!T78</f>
        <v>0</v>
      </c>
      <c r="H86" s="827" t="str">
        <f>IF(OR(Op_Pro_Forma_Hsg!T78=0,Op_Pro_Forma_Hsg!T78=""),"",IF(G86&gt;F86,"Requires explanation in AHP Online",""))</f>
        <v/>
      </c>
      <c r="I86" s="1018" t="s">
        <v>4755</v>
      </c>
      <c r="J86" s="1004" t="s">
        <v>4347</v>
      </c>
      <c r="K86" s="1004"/>
      <c r="R86" s="840">
        <f>Summary_of_Uses!B73</f>
        <v>0</v>
      </c>
      <c r="S86" s="841" t="s">
        <v>4747</v>
      </c>
      <c r="T86" s="841"/>
    </row>
    <row r="87" spans="1:21" ht="13.5" thickBot="1" x14ac:dyDescent="0.25">
      <c r="A87" s="431"/>
      <c r="B87" s="873" t="s">
        <v>4723</v>
      </c>
      <c r="C87" s="1102"/>
      <c r="D87" s="1102"/>
      <c r="E87" s="1132" t="s">
        <v>4415</v>
      </c>
      <c r="F87" s="1133" t="s">
        <v>4415</v>
      </c>
      <c r="G87" s="1134">
        <f>Op_Pro_Forma_Supplementary!T112</f>
        <v>0</v>
      </c>
      <c r="H87" s="839"/>
      <c r="I87" s="1020" t="s">
        <v>4754</v>
      </c>
      <c r="J87" s="1004" t="s">
        <v>4347</v>
      </c>
      <c r="K87" s="1004"/>
      <c r="R87" s="840">
        <f>(Summary_of_Uses!B7+Summary_of_Uses!B9)*0.08</f>
        <v>0</v>
      </c>
      <c r="S87" s="841" t="s">
        <v>4748</v>
      </c>
      <c r="T87" s="841"/>
    </row>
    <row r="88" spans="1:21" x14ac:dyDescent="0.2">
      <c r="A88" s="431"/>
      <c r="B88" s="1466" t="s">
        <v>1854</v>
      </c>
      <c r="C88" s="1467"/>
      <c r="D88" s="1467"/>
      <c r="E88" s="1467"/>
      <c r="F88" s="1467"/>
      <c r="G88" s="1468"/>
      <c r="H88" s="829"/>
      <c r="I88" s="1024"/>
      <c r="J88" s="1004"/>
      <c r="K88" s="1004"/>
      <c r="R88" s="841"/>
      <c r="S88" s="841"/>
      <c r="T88" s="841"/>
    </row>
    <row r="89" spans="1:21" hidden="1" x14ac:dyDescent="0.2">
      <c r="A89" s="431"/>
      <c r="B89" s="777" t="s">
        <v>393</v>
      </c>
      <c r="C89" s="1473" t="s">
        <v>4762</v>
      </c>
      <c r="D89" s="1474"/>
      <c r="E89" s="510">
        <v>0</v>
      </c>
      <c r="F89" s="510">
        <v>400</v>
      </c>
      <c r="G89" s="778" t="str">
        <f>IF(OR(COUNTIF(Sources!P26:P39,"Y")&gt;0,COUNTIF(Sources!P67:P79,"Y")&gt;0),"FALSE","TRUE")</f>
        <v>TRUE</v>
      </c>
      <c r="H89" s="828" t="str">
        <f>IF(G89="TRUE","","Requires explanation in AHP Online")</f>
        <v/>
      </c>
      <c r="I89" s="1022"/>
      <c r="J89" s="1019">
        <v>274</v>
      </c>
      <c r="K89" s="1003" t="str">
        <f ca="1">INDIRECT("Download!A"&amp;J89)</f>
        <v>units[1].numberOfUnits</v>
      </c>
      <c r="L89" s="433"/>
      <c r="M89" s="433"/>
    </row>
    <row r="90" spans="1:21" ht="13.5" thickBot="1" x14ac:dyDescent="0.25">
      <c r="B90" s="773" t="s">
        <v>685</v>
      </c>
      <c r="C90" s="1469" t="str">
        <f>IF(E90="NA","No LIHTC financing","")</f>
        <v/>
      </c>
      <c r="D90" s="1470"/>
      <c r="E90" s="1116">
        <v>0.75</v>
      </c>
      <c r="F90" s="1117" t="s">
        <v>4415</v>
      </c>
      <c r="G90" s="776" t="str">
        <f>IF(COUNTA(Sources!C27,Sources!C55,Sources!C56)=0,"NA",IF(COUNTA(Sources!C27,Sources!C55,Sources!C56)=3,Sources!C56,"INCOMPLETE"))</f>
        <v>NA</v>
      </c>
      <c r="H90" s="830" t="str">
        <f>IF(G90="INCOMPLETE","Enter all LIHTC info on Sources tab",IF(G90&gt;0,IF(G90&lt;E90,"Requires explanation in AHP Online",""),""))</f>
        <v/>
      </c>
      <c r="I90" s="1018" t="s">
        <v>4753</v>
      </c>
      <c r="J90" s="1019">
        <v>191</v>
      </c>
      <c r="K90" s="1003" t="str">
        <f ca="1">INDIRECT("Download!A"&amp;J90)</f>
        <v>fundsSources[19].description</v>
      </c>
      <c r="L90" s="433"/>
      <c r="M90" s="433"/>
      <c r="R90" s="840">
        <f>R86-R87</f>
        <v>0</v>
      </c>
      <c r="S90" s="841" t="s">
        <v>4749</v>
      </c>
      <c r="T90" s="841"/>
    </row>
    <row r="91" spans="1:21" x14ac:dyDescent="0.2">
      <c r="R91" s="826" t="str">
        <f>IF(OR(R85="",R85=0),"",IF(R90&lt;=0,R86/R85,R90/R85))</f>
        <v/>
      </c>
      <c r="S91" s="896" t="s">
        <v>4786</v>
      </c>
      <c r="T91" s="841"/>
    </row>
    <row r="92" spans="1:21" s="688" customFormat="1" x14ac:dyDescent="0.2">
      <c r="B92" s="744"/>
      <c r="C92" s="744"/>
      <c r="D92" s="744"/>
      <c r="E92" s="745"/>
      <c r="F92" s="745"/>
      <c r="G92" s="746"/>
    </row>
    <row r="93" spans="1:21" s="688" customFormat="1" x14ac:dyDescent="0.2">
      <c r="B93" s="744"/>
      <c r="C93" s="744"/>
      <c r="D93" s="744"/>
      <c r="E93" s="745"/>
      <c r="F93" s="745"/>
      <c r="G93" s="746"/>
    </row>
    <row r="94" spans="1:21" s="688" customFormat="1" x14ac:dyDescent="0.2">
      <c r="A94" s="690"/>
      <c r="B94" s="972"/>
      <c r="C94" s="690"/>
      <c r="D94" s="744"/>
      <c r="E94" s="745"/>
      <c r="F94" s="745"/>
      <c r="G94" s="746"/>
      <c r="R94" s="838" t="s">
        <v>4930</v>
      </c>
    </row>
    <row r="95" spans="1:21" s="688" customFormat="1" x14ac:dyDescent="0.2">
      <c r="A95" s="1465"/>
      <c r="B95" s="1465"/>
      <c r="C95" s="1465"/>
      <c r="D95" s="744"/>
      <c r="E95" s="745"/>
      <c r="F95" s="745"/>
      <c r="G95" s="746"/>
      <c r="R95" s="892">
        <f>Summary_of_Uses!B87</f>
        <v>0</v>
      </c>
      <c r="S95" s="1488" t="s">
        <v>4781</v>
      </c>
      <c r="T95" s="1488"/>
    </row>
    <row r="96" spans="1:21" s="688" customFormat="1" x14ac:dyDescent="0.2">
      <c r="A96" s="690"/>
      <c r="B96" s="690"/>
      <c r="C96" s="690"/>
      <c r="D96" s="744"/>
      <c r="E96" s="745"/>
      <c r="F96" s="745"/>
      <c r="G96" s="746"/>
      <c r="R96" s="920">
        <f>Summary_of_Uses!B71</f>
        <v>0</v>
      </c>
      <c r="S96" s="922" t="s">
        <v>4782</v>
      </c>
      <c r="T96" s="923"/>
    </row>
    <row r="97" spans="1:22" s="688" customFormat="1" x14ac:dyDescent="0.2">
      <c r="A97" s="1465"/>
      <c r="B97" s="1465"/>
      <c r="C97" s="1465"/>
      <c r="D97" s="744"/>
      <c r="E97" s="745"/>
      <c r="F97" s="745"/>
      <c r="G97" s="746"/>
      <c r="R97" s="893">
        <f>Summary_of_Uses!B72</f>
        <v>0</v>
      </c>
      <c r="S97" s="921" t="s">
        <v>4783</v>
      </c>
      <c r="T97" s="921"/>
    </row>
    <row r="98" spans="1:22" s="688" customFormat="1" x14ac:dyDescent="0.2">
      <c r="A98" s="690"/>
      <c r="B98" s="690"/>
      <c r="C98" s="690"/>
      <c r="D98" s="744"/>
      <c r="E98" s="745"/>
      <c r="F98" s="745"/>
      <c r="G98" s="746"/>
      <c r="R98" s="893">
        <f>Summary_of_Uses!B85</f>
        <v>0</v>
      </c>
      <c r="S98" s="894" t="s">
        <v>4784</v>
      </c>
      <c r="T98" s="894"/>
    </row>
    <row r="99" spans="1:22" x14ac:dyDescent="0.2">
      <c r="A99" s="690"/>
      <c r="B99" s="690"/>
      <c r="C99" s="690"/>
      <c r="R99" s="893">
        <f>R95-R96-R97-R98</f>
        <v>0</v>
      </c>
      <c r="S99" s="896" t="s">
        <v>4785</v>
      </c>
      <c r="T99" s="895"/>
    </row>
    <row r="100" spans="1:22" x14ac:dyDescent="0.2">
      <c r="A100" s="690"/>
      <c r="B100" s="972"/>
      <c r="C100" s="690"/>
      <c r="R100" s="893">
        <f>R96+R97</f>
        <v>0</v>
      </c>
      <c r="S100" s="896" t="s">
        <v>4747</v>
      </c>
      <c r="T100" s="896"/>
    </row>
    <row r="101" spans="1:22" x14ac:dyDescent="0.2">
      <c r="A101" s="1465"/>
      <c r="B101" s="1465"/>
      <c r="C101" s="1465"/>
      <c r="N101" s="580"/>
      <c r="R101" s="897" t="str">
        <f>IF(OR(R99=0,R99=""),"",R100/R99)</f>
        <v/>
      </c>
      <c r="S101" s="896" t="s">
        <v>4786</v>
      </c>
      <c r="T101" s="896"/>
    </row>
    <row r="102" spans="1:22" x14ac:dyDescent="0.2">
      <c r="A102" s="690"/>
      <c r="B102" s="690"/>
      <c r="C102" s="690"/>
    </row>
    <row r="103" spans="1:22" x14ac:dyDescent="0.2">
      <c r="A103" s="690"/>
      <c r="B103" s="690"/>
      <c r="C103" s="690"/>
      <c r="R103" s="823" t="str">
        <f>IF(AND(R91="",R101=""),"",IF(Project_Worksheet!E10="New Construction",R101,IF(Project_Worksheet!E10="Rehab/Adaptive Reuse",R91,IF(Project_Worksheet!E10="Historic Rehabilitation",R91))))</f>
        <v/>
      </c>
      <c r="S103" s="896" t="s">
        <v>4931</v>
      </c>
      <c r="T103" s="372"/>
      <c r="U103" s="890"/>
      <c r="V103" s="111"/>
    </row>
    <row r="104" spans="1:22" x14ac:dyDescent="0.2">
      <c r="A104" s="690"/>
      <c r="B104" s="690"/>
      <c r="C104" s="690"/>
    </row>
    <row r="105" spans="1:22" x14ac:dyDescent="0.2">
      <c r="A105" s="690"/>
      <c r="B105" s="690"/>
      <c r="C105" s="690"/>
    </row>
    <row r="106" spans="1:22" x14ac:dyDescent="0.2">
      <c r="A106" s="1464"/>
      <c r="B106" s="1464"/>
      <c r="C106" s="1464"/>
      <c r="N106" s="580"/>
    </row>
    <row r="107" spans="1:22" x14ac:dyDescent="0.2">
      <c r="A107" s="690"/>
      <c r="B107" s="690"/>
      <c r="C107" s="690"/>
    </row>
    <row r="108" spans="1:22" x14ac:dyDescent="0.2">
      <c r="A108" s="690"/>
      <c r="B108" s="690"/>
      <c r="C108" s="690"/>
    </row>
    <row r="109" spans="1:22" x14ac:dyDescent="0.2">
      <c r="A109" s="690"/>
      <c r="B109" s="690"/>
      <c r="C109" s="690"/>
    </row>
    <row r="110" spans="1:22" x14ac:dyDescent="0.2">
      <c r="A110" s="690"/>
      <c r="B110" s="690"/>
      <c r="C110" s="690"/>
    </row>
    <row r="111" spans="1:22" x14ac:dyDescent="0.2">
      <c r="A111" s="1464"/>
      <c r="B111" s="1464"/>
      <c r="C111" s="1464"/>
      <c r="N111" s="580"/>
    </row>
    <row r="112" spans="1:22" x14ac:dyDescent="0.2">
      <c r="A112" s="690"/>
      <c r="B112" s="690"/>
      <c r="C112" s="690"/>
    </row>
    <row r="113" spans="1:14" x14ac:dyDescent="0.2">
      <c r="A113" s="690"/>
      <c r="B113" s="690"/>
      <c r="C113" s="690"/>
    </row>
    <row r="114" spans="1:14" x14ac:dyDescent="0.2">
      <c r="A114" s="1464"/>
      <c r="B114" s="1464"/>
      <c r="C114" s="1464"/>
      <c r="N114" s="580"/>
    </row>
    <row r="115" spans="1:14" x14ac:dyDescent="0.2">
      <c r="A115" s="690"/>
      <c r="B115" s="690"/>
      <c r="C115" s="690"/>
    </row>
  </sheetData>
  <sheetProtection password="B390" sheet="1" selectLockedCells="1"/>
  <mergeCells count="32">
    <mergeCell ref="S95:T95"/>
    <mergeCell ref="B1:G1"/>
    <mergeCell ref="C44:D44"/>
    <mergeCell ref="C36:D36"/>
    <mergeCell ref="C39:D39"/>
    <mergeCell ref="B37:G37"/>
    <mergeCell ref="C42:D42"/>
    <mergeCell ref="C43:D43"/>
    <mergeCell ref="C59:D59"/>
    <mergeCell ref="B46:G46"/>
    <mergeCell ref="C38:D38"/>
    <mergeCell ref="C41:D41"/>
    <mergeCell ref="C66:D66"/>
    <mergeCell ref="B51:G51"/>
    <mergeCell ref="B61:G61"/>
    <mergeCell ref="B50:D50"/>
    <mergeCell ref="C45:D45"/>
    <mergeCell ref="B55:C55"/>
    <mergeCell ref="B82:G82"/>
    <mergeCell ref="B62:D62"/>
    <mergeCell ref="B64:D64"/>
    <mergeCell ref="B69:G69"/>
    <mergeCell ref="B88:G88"/>
    <mergeCell ref="A101:C101"/>
    <mergeCell ref="C90:D90"/>
    <mergeCell ref="C67:D67"/>
    <mergeCell ref="C89:D89"/>
    <mergeCell ref="A111:C111"/>
    <mergeCell ref="A114:C114"/>
    <mergeCell ref="A106:C106"/>
    <mergeCell ref="A95:C95"/>
    <mergeCell ref="A97:C97"/>
  </mergeCells>
  <phoneticPr fontId="0" type="noConversion"/>
  <pageMargins left="0.7" right="0.7" top="0.75" bottom="0.75" header="0.3" footer="0.3"/>
  <pageSetup scale="56" orientation="portrait" r:id="rId1"/>
  <headerFooter>
    <oddFooter>&amp;L&amp;8Federal Home Loan Bank of Des Moines&amp;C&amp;8AHP Application&amp;R&amp;8&amp;A: Page &amp;P of &amp;N</oddFooter>
  </headerFooter>
  <ignoredErrors>
    <ignoredError sqref="H68" 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rgb="FFFF0000"/>
  </sheetPr>
  <dimension ref="A1:I34"/>
  <sheetViews>
    <sheetView workbookViewId="0">
      <selection activeCell="F5" sqref="F5"/>
    </sheetView>
  </sheetViews>
  <sheetFormatPr defaultColWidth="11.42578125" defaultRowHeight="12" x14ac:dyDescent="0.2"/>
  <cols>
    <col min="1" max="1" width="10.7109375" style="967" customWidth="1"/>
    <col min="2" max="2" width="10" style="939" customWidth="1"/>
    <col min="3" max="3" width="11.42578125" style="968" bestFit="1" customWidth="1"/>
    <col min="4" max="4" width="12.7109375" style="968" customWidth="1"/>
    <col min="5" max="5" width="21.42578125" style="939" customWidth="1"/>
    <col min="6" max="6" width="77.5703125" style="939" customWidth="1"/>
    <col min="7" max="8" width="9.7109375" style="969" customWidth="1"/>
    <col min="9" max="16384" width="11.42578125" style="939"/>
  </cols>
  <sheetData>
    <row r="1" spans="1:9" x14ac:dyDescent="0.2">
      <c r="A1" s="1076" t="s">
        <v>5534</v>
      </c>
      <c r="B1" s="1126" t="s">
        <v>5760</v>
      </c>
    </row>
    <row r="2" spans="1:9" ht="24" x14ac:dyDescent="0.2">
      <c r="A2" s="1031" t="s">
        <v>4990</v>
      </c>
      <c r="B2" s="1032" t="s">
        <v>2841</v>
      </c>
      <c r="C2" s="1033" t="s">
        <v>4956</v>
      </c>
      <c r="D2" s="1033" t="s">
        <v>4963</v>
      </c>
      <c r="E2" s="1032" t="s">
        <v>4957</v>
      </c>
      <c r="F2" s="1032" t="s">
        <v>4958</v>
      </c>
      <c r="G2" s="1034" t="s">
        <v>4960</v>
      </c>
      <c r="H2" s="1034" t="s">
        <v>5741</v>
      </c>
    </row>
    <row r="3" spans="1:9" ht="231" customHeight="1" x14ac:dyDescent="0.2">
      <c r="A3" s="1144">
        <v>4</v>
      </c>
      <c r="B3" s="1140" t="s">
        <v>4962</v>
      </c>
      <c r="C3" s="1141">
        <v>45244</v>
      </c>
      <c r="D3" s="1141">
        <v>45085</v>
      </c>
      <c r="E3" s="1140" t="s">
        <v>5745</v>
      </c>
      <c r="F3" s="1140" t="s">
        <v>5753</v>
      </c>
      <c r="G3" s="1142" t="s">
        <v>4961</v>
      </c>
      <c r="H3" s="1142" t="s">
        <v>4961</v>
      </c>
    </row>
    <row r="4" spans="1:9" ht="53.45" customHeight="1" x14ac:dyDescent="0.2">
      <c r="A4" s="1144">
        <v>3.1</v>
      </c>
      <c r="B4" s="1140" t="s">
        <v>4964</v>
      </c>
      <c r="C4" s="1141">
        <v>45027</v>
      </c>
      <c r="D4" s="1141"/>
      <c r="E4" s="1140" t="s">
        <v>5745</v>
      </c>
      <c r="F4" s="1140" t="s">
        <v>5752</v>
      </c>
      <c r="G4" s="1142" t="s">
        <v>4961</v>
      </c>
      <c r="H4" s="1142" t="s">
        <v>4961</v>
      </c>
    </row>
    <row r="5" spans="1:9" ht="217.15" customHeight="1" x14ac:dyDescent="0.2">
      <c r="A5" s="1144">
        <v>3</v>
      </c>
      <c r="B5" s="1140" t="s">
        <v>4964</v>
      </c>
      <c r="C5" s="1141">
        <v>44951</v>
      </c>
      <c r="D5" s="1141">
        <v>44679</v>
      </c>
      <c r="E5" s="1140" t="s">
        <v>5745</v>
      </c>
      <c r="F5" s="1140" t="s">
        <v>5751</v>
      </c>
      <c r="G5" s="1142" t="s">
        <v>4961</v>
      </c>
      <c r="H5" s="1142" t="s">
        <v>4961</v>
      </c>
    </row>
    <row r="6" spans="1:9" s="1139" customFormat="1" ht="216" x14ac:dyDescent="0.2">
      <c r="A6" s="1143">
        <v>3</v>
      </c>
      <c r="B6" s="1140" t="s">
        <v>4964</v>
      </c>
      <c r="C6" s="1141">
        <v>44606</v>
      </c>
      <c r="D6" s="1141">
        <v>44317</v>
      </c>
      <c r="E6" s="1140" t="s">
        <v>5742</v>
      </c>
      <c r="F6" s="1140" t="s">
        <v>5744</v>
      </c>
      <c r="G6" s="1142" t="s">
        <v>4961</v>
      </c>
      <c r="H6" s="1142" t="s">
        <v>4961</v>
      </c>
    </row>
    <row r="7" spans="1:9" x14ac:dyDescent="0.2">
      <c r="A7" s="1075">
        <v>3</v>
      </c>
      <c r="B7" s="1027" t="s">
        <v>4964</v>
      </c>
      <c r="C7" s="1028">
        <v>43845</v>
      </c>
      <c r="D7" s="1137">
        <v>43952</v>
      </c>
      <c r="E7" s="1027" t="s">
        <v>5733</v>
      </c>
      <c r="F7" s="1027" t="s">
        <v>5737</v>
      </c>
      <c r="G7" s="1029" t="s">
        <v>4961</v>
      </c>
      <c r="H7" s="1029" t="s">
        <v>4961</v>
      </c>
    </row>
    <row r="8" spans="1:9" ht="24" x14ac:dyDescent="0.2">
      <c r="A8" s="1075">
        <v>3</v>
      </c>
      <c r="B8" s="1027" t="s">
        <v>4964</v>
      </c>
      <c r="C8" s="1028">
        <v>43759</v>
      </c>
      <c r="D8" s="1137" t="s">
        <v>5735</v>
      </c>
      <c r="E8" s="1027" t="s">
        <v>5733</v>
      </c>
      <c r="F8" s="1027" t="s">
        <v>5736</v>
      </c>
      <c r="G8" s="1029" t="s">
        <v>4961</v>
      </c>
      <c r="H8" s="1029" t="s">
        <v>4961</v>
      </c>
    </row>
    <row r="9" spans="1:9" ht="24" x14ac:dyDescent="0.2">
      <c r="A9" s="1075">
        <v>2</v>
      </c>
      <c r="B9" s="1027" t="s">
        <v>4964</v>
      </c>
      <c r="C9" s="1028">
        <v>43208</v>
      </c>
      <c r="D9" s="1028">
        <v>43221</v>
      </c>
      <c r="E9" s="1027" t="s">
        <v>5733</v>
      </c>
      <c r="F9" s="1027" t="s">
        <v>5734</v>
      </c>
      <c r="G9" s="1029" t="s">
        <v>4961</v>
      </c>
      <c r="H9" s="1029" t="s">
        <v>4968</v>
      </c>
    </row>
    <row r="10" spans="1:9" ht="409.5" x14ac:dyDescent="0.2">
      <c r="A10" s="1075">
        <v>2</v>
      </c>
      <c r="B10" s="1027" t="s">
        <v>4964</v>
      </c>
      <c r="C10" s="1028">
        <v>42875</v>
      </c>
      <c r="D10" s="1028">
        <v>42886</v>
      </c>
      <c r="E10" s="1027" t="s">
        <v>4959</v>
      </c>
      <c r="F10" s="1027" t="s">
        <v>5730</v>
      </c>
      <c r="G10" s="1029" t="s">
        <v>4961</v>
      </c>
      <c r="H10" s="1029" t="s">
        <v>4968</v>
      </c>
    </row>
    <row r="11" spans="1:9" ht="168" x14ac:dyDescent="0.2">
      <c r="A11" s="1075">
        <v>1.01</v>
      </c>
      <c r="B11" s="1027" t="s">
        <v>4964</v>
      </c>
      <c r="C11" s="1028">
        <v>42849</v>
      </c>
      <c r="D11" s="1028">
        <v>42849</v>
      </c>
      <c r="E11" s="1027" t="s">
        <v>4959</v>
      </c>
      <c r="F11" s="1030" t="s">
        <v>5727</v>
      </c>
      <c r="G11" s="1029" t="s">
        <v>4961</v>
      </c>
      <c r="H11" s="1029" t="s">
        <v>4968</v>
      </c>
    </row>
    <row r="12" spans="1:9" ht="168" x14ac:dyDescent="0.2">
      <c r="A12" s="1075">
        <v>1</v>
      </c>
      <c r="B12" s="1027" t="s">
        <v>4964</v>
      </c>
      <c r="C12" s="1028">
        <v>42793</v>
      </c>
      <c r="D12" s="1028">
        <v>42794</v>
      </c>
      <c r="E12" s="1027" t="s">
        <v>4959</v>
      </c>
      <c r="F12" s="1030" t="s">
        <v>5726</v>
      </c>
      <c r="G12" s="1029" t="s">
        <v>4961</v>
      </c>
      <c r="H12" s="1029" t="s">
        <v>4968</v>
      </c>
    </row>
    <row r="13" spans="1:9" ht="192" x14ac:dyDescent="0.2">
      <c r="A13" s="1075">
        <v>0.01</v>
      </c>
      <c r="B13" s="1027" t="s">
        <v>4964</v>
      </c>
      <c r="C13" s="1028">
        <v>42788</v>
      </c>
      <c r="D13" s="1028">
        <v>42789</v>
      </c>
      <c r="E13" s="1027" t="s">
        <v>4959</v>
      </c>
      <c r="F13" s="1030" t="s">
        <v>5723</v>
      </c>
      <c r="G13" s="1029" t="s">
        <v>4961</v>
      </c>
      <c r="H13" s="1029" t="s">
        <v>4968</v>
      </c>
    </row>
    <row r="14" spans="1:9" ht="27" customHeight="1" x14ac:dyDescent="0.2">
      <c r="A14" s="1518" t="s">
        <v>5721</v>
      </c>
      <c r="B14" s="1518"/>
      <c r="C14" s="1518"/>
      <c r="D14" s="1518"/>
      <c r="E14" s="1518"/>
      <c r="F14" s="1518"/>
      <c r="G14" s="1518"/>
      <c r="H14" s="1519"/>
    </row>
    <row r="15" spans="1:9" ht="48" x14ac:dyDescent="0.2">
      <c r="A15" s="1075">
        <v>2.0099999999999998</v>
      </c>
      <c r="B15" s="1027" t="s">
        <v>4962</v>
      </c>
      <c r="C15" s="1028">
        <v>42506</v>
      </c>
      <c r="D15" s="1028">
        <v>42506</v>
      </c>
      <c r="E15" s="1027" t="s">
        <v>4959</v>
      </c>
      <c r="F15" s="1030" t="s">
        <v>5720</v>
      </c>
      <c r="G15" s="1029" t="s">
        <v>4961</v>
      </c>
      <c r="H15" s="1029" t="s">
        <v>4961</v>
      </c>
    </row>
    <row r="16" spans="1:9" ht="48" x14ac:dyDescent="0.2">
      <c r="A16" s="1075">
        <v>2</v>
      </c>
      <c r="B16" s="1027" t="s">
        <v>4964</v>
      </c>
      <c r="C16" s="1028">
        <v>42505</v>
      </c>
      <c r="D16" s="1028">
        <v>42506</v>
      </c>
      <c r="E16" s="1027" t="s">
        <v>4959</v>
      </c>
      <c r="F16" s="1030" t="s">
        <v>5719</v>
      </c>
      <c r="G16" s="1029" t="s">
        <v>4961</v>
      </c>
      <c r="H16" s="1029" t="s">
        <v>4968</v>
      </c>
    </row>
    <row r="17" spans="1:8" ht="144" x14ac:dyDescent="0.2">
      <c r="A17" s="1075">
        <v>1.03</v>
      </c>
      <c r="B17" s="1027" t="s">
        <v>4964</v>
      </c>
      <c r="C17" s="1028">
        <v>42503</v>
      </c>
      <c r="D17" s="1028">
        <v>42505</v>
      </c>
      <c r="E17" s="1027" t="s">
        <v>4959</v>
      </c>
      <c r="F17" s="1030" t="s">
        <v>5550</v>
      </c>
      <c r="G17" s="1029" t="s">
        <v>4961</v>
      </c>
      <c r="H17" s="1029" t="s">
        <v>4968</v>
      </c>
    </row>
    <row r="18" spans="1:8" ht="409.5" x14ac:dyDescent="0.2">
      <c r="A18" s="1075">
        <v>1.02</v>
      </c>
      <c r="B18" s="1027" t="s">
        <v>4964</v>
      </c>
      <c r="C18" s="1028">
        <v>42498</v>
      </c>
      <c r="D18" s="1028">
        <v>42503</v>
      </c>
      <c r="E18" s="1027" t="s">
        <v>4959</v>
      </c>
      <c r="F18" s="1030" t="s">
        <v>5549</v>
      </c>
      <c r="G18" s="1029" t="s">
        <v>4961</v>
      </c>
      <c r="H18" s="1029" t="s">
        <v>4968</v>
      </c>
    </row>
    <row r="19" spans="1:8" ht="36" x14ac:dyDescent="0.2">
      <c r="A19" s="1075">
        <v>1.01</v>
      </c>
      <c r="B19" s="1027" t="s">
        <v>4964</v>
      </c>
      <c r="C19" s="1028">
        <v>42436</v>
      </c>
      <c r="D19" s="1028"/>
      <c r="E19" s="1027" t="s">
        <v>4959</v>
      </c>
      <c r="F19" s="1030" t="s">
        <v>5533</v>
      </c>
      <c r="G19" s="1029" t="s">
        <v>4961</v>
      </c>
      <c r="H19" s="1029" t="s">
        <v>4968</v>
      </c>
    </row>
    <row r="20" spans="1:8" ht="409.5" x14ac:dyDescent="0.2">
      <c r="A20" s="1075">
        <v>1</v>
      </c>
      <c r="B20" s="1027" t="s">
        <v>4964</v>
      </c>
      <c r="C20" s="1028">
        <v>42421</v>
      </c>
      <c r="D20" s="1028">
        <v>42426</v>
      </c>
      <c r="E20" s="1027" t="s">
        <v>4959</v>
      </c>
      <c r="F20" s="1027" t="s">
        <v>5051</v>
      </c>
      <c r="G20" s="1029" t="s">
        <v>4961</v>
      </c>
      <c r="H20" s="1029" t="s">
        <v>4968</v>
      </c>
    </row>
    <row r="21" spans="1:8" ht="27" customHeight="1" x14ac:dyDescent="0.2">
      <c r="A21" s="1518" t="s">
        <v>5722</v>
      </c>
      <c r="B21" s="1518"/>
      <c r="C21" s="1518"/>
      <c r="D21" s="1518"/>
      <c r="E21" s="1518"/>
      <c r="F21" s="1518"/>
      <c r="G21" s="1518"/>
      <c r="H21" s="1519"/>
    </row>
    <row r="22" spans="1:8" ht="144" x14ac:dyDescent="0.2">
      <c r="A22" s="1072" t="s">
        <v>5040</v>
      </c>
      <c r="B22" s="1027" t="s">
        <v>4964</v>
      </c>
      <c r="C22" s="1028" t="s">
        <v>5042</v>
      </c>
      <c r="D22" s="1028"/>
      <c r="E22" s="1027" t="s">
        <v>4959</v>
      </c>
      <c r="F22" s="1030" t="s">
        <v>5044</v>
      </c>
      <c r="G22" s="1029" t="s">
        <v>4961</v>
      </c>
      <c r="H22" s="1029" t="s">
        <v>4961</v>
      </c>
    </row>
    <row r="23" spans="1:8" ht="180" x14ac:dyDescent="0.2">
      <c r="A23" s="1073" t="s">
        <v>5041</v>
      </c>
      <c r="B23" s="1027" t="s">
        <v>4964</v>
      </c>
      <c r="C23" s="1028">
        <v>42114</v>
      </c>
      <c r="D23" s="1028">
        <v>42115</v>
      </c>
      <c r="E23" s="1027" t="s">
        <v>4959</v>
      </c>
      <c r="F23" s="1030" t="s">
        <v>5043</v>
      </c>
      <c r="G23" s="1029" t="s">
        <v>4961</v>
      </c>
      <c r="H23" s="1029" t="s">
        <v>4968</v>
      </c>
    </row>
    <row r="24" spans="1:8" ht="84" x14ac:dyDescent="0.2">
      <c r="A24" s="1073" t="s">
        <v>5038</v>
      </c>
      <c r="B24" s="1027" t="s">
        <v>4964</v>
      </c>
      <c r="C24" s="1028">
        <v>42109</v>
      </c>
      <c r="D24" s="1028">
        <v>42109</v>
      </c>
      <c r="E24" s="1027" t="s">
        <v>4959</v>
      </c>
      <c r="F24" s="1030" t="s">
        <v>5037</v>
      </c>
      <c r="G24" s="1029" t="s">
        <v>4961</v>
      </c>
      <c r="H24" s="1029" t="s">
        <v>4968</v>
      </c>
    </row>
    <row r="25" spans="1:8" ht="384" x14ac:dyDescent="0.2">
      <c r="A25" s="1073">
        <v>1.19</v>
      </c>
      <c r="B25" s="1027" t="s">
        <v>4964</v>
      </c>
      <c r="C25" s="1028">
        <v>42102</v>
      </c>
      <c r="D25" s="1028">
        <v>42104</v>
      </c>
      <c r="E25" s="1027" t="s">
        <v>4959</v>
      </c>
      <c r="F25" s="1030" t="s">
        <v>4992</v>
      </c>
      <c r="G25" s="1029" t="s">
        <v>4961</v>
      </c>
      <c r="H25" s="1029" t="s">
        <v>4968</v>
      </c>
    </row>
    <row r="26" spans="1:8" ht="324" x14ac:dyDescent="0.2">
      <c r="A26" s="1073">
        <v>1.18</v>
      </c>
      <c r="B26" s="1027" t="s">
        <v>4964</v>
      </c>
      <c r="C26" s="1028">
        <v>42101</v>
      </c>
      <c r="D26" s="1028">
        <v>42102</v>
      </c>
      <c r="E26" s="1027" t="s">
        <v>4959</v>
      </c>
      <c r="F26" s="1027" t="s">
        <v>4991</v>
      </c>
      <c r="G26" s="1029" t="s">
        <v>4961</v>
      </c>
      <c r="H26" s="1029" t="s">
        <v>4961</v>
      </c>
    </row>
    <row r="27" spans="1:8" ht="264" x14ac:dyDescent="0.2">
      <c r="A27" s="1073">
        <v>1.17</v>
      </c>
      <c r="B27" s="1027" t="s">
        <v>4962</v>
      </c>
      <c r="C27" s="1028">
        <v>42101</v>
      </c>
      <c r="D27" s="1028">
        <v>42101</v>
      </c>
      <c r="E27" s="1027" t="s">
        <v>4959</v>
      </c>
      <c r="F27" s="1027" t="s">
        <v>4983</v>
      </c>
      <c r="G27" s="1029" t="s">
        <v>4961</v>
      </c>
      <c r="H27" s="1029" t="s">
        <v>4968</v>
      </c>
    </row>
    <row r="28" spans="1:8" ht="84" x14ac:dyDescent="0.2">
      <c r="A28" s="1073">
        <v>1.1599999999999999</v>
      </c>
      <c r="B28" s="1027" t="s">
        <v>4964</v>
      </c>
      <c r="C28" s="1028">
        <v>42090</v>
      </c>
      <c r="D28" s="1028">
        <v>42090</v>
      </c>
      <c r="E28" s="1027" t="s">
        <v>4959</v>
      </c>
      <c r="F28" s="1027" t="s">
        <v>4982</v>
      </c>
      <c r="G28" s="1029" t="s">
        <v>4961</v>
      </c>
      <c r="H28" s="1029" t="s">
        <v>4968</v>
      </c>
    </row>
    <row r="29" spans="1:8" ht="192" x14ac:dyDescent="0.2">
      <c r="A29" s="1073">
        <v>1.1499999999999999</v>
      </c>
      <c r="B29" s="1027" t="s">
        <v>4964</v>
      </c>
      <c r="C29" s="1028">
        <v>42079</v>
      </c>
      <c r="D29" s="1028">
        <v>42089</v>
      </c>
      <c r="E29" s="1027" t="s">
        <v>4959</v>
      </c>
      <c r="F29" s="1027" t="s">
        <v>4980</v>
      </c>
      <c r="G29" s="1029" t="s">
        <v>4961</v>
      </c>
      <c r="H29" s="1029" t="s">
        <v>4968</v>
      </c>
    </row>
    <row r="30" spans="1:8" ht="252" x14ac:dyDescent="0.2">
      <c r="A30" s="1073">
        <v>1.1399999999999999</v>
      </c>
      <c r="B30" s="1027" t="s">
        <v>4964</v>
      </c>
      <c r="C30" s="1028">
        <v>42074</v>
      </c>
      <c r="D30" s="1028">
        <v>42079</v>
      </c>
      <c r="E30" s="1027" t="s">
        <v>4959</v>
      </c>
      <c r="F30" s="1027" t="s">
        <v>4978</v>
      </c>
      <c r="G30" s="1029" t="s">
        <v>4961</v>
      </c>
      <c r="H30" s="1029" t="s">
        <v>4968</v>
      </c>
    </row>
    <row r="31" spans="1:8" ht="192" x14ac:dyDescent="0.2">
      <c r="A31" s="1073">
        <v>1.1299999999999999</v>
      </c>
      <c r="B31" s="1027" t="s">
        <v>4964</v>
      </c>
      <c r="C31" s="1028">
        <v>42074</v>
      </c>
      <c r="D31" s="1028">
        <v>42075</v>
      </c>
      <c r="E31" s="1027" t="s">
        <v>4959</v>
      </c>
      <c r="F31" s="1027" t="s">
        <v>4977</v>
      </c>
      <c r="G31" s="1029" t="s">
        <v>4961</v>
      </c>
      <c r="H31" s="1029" t="s">
        <v>4968</v>
      </c>
    </row>
    <row r="32" spans="1:8" ht="120" x14ac:dyDescent="0.2">
      <c r="A32" s="1073">
        <v>1.1200000000000001</v>
      </c>
      <c r="B32" s="1027" t="s">
        <v>4964</v>
      </c>
      <c r="C32" s="1028">
        <v>42067</v>
      </c>
      <c r="D32" s="1028">
        <v>42067</v>
      </c>
      <c r="E32" s="1027" t="s">
        <v>4959</v>
      </c>
      <c r="F32" s="1027" t="s">
        <v>4976</v>
      </c>
      <c r="G32" s="1029" t="s">
        <v>4961</v>
      </c>
      <c r="H32" s="1029" t="s">
        <v>4968</v>
      </c>
    </row>
    <row r="33" spans="1:8" ht="36" x14ac:dyDescent="0.2">
      <c r="A33" s="1073">
        <v>1.1100000000000001</v>
      </c>
      <c r="B33" s="1027" t="s">
        <v>4964</v>
      </c>
      <c r="C33" s="1028">
        <v>42062</v>
      </c>
      <c r="D33" s="1028">
        <v>42066</v>
      </c>
      <c r="E33" s="1027" t="s">
        <v>4959</v>
      </c>
      <c r="F33" s="1027" t="s">
        <v>4975</v>
      </c>
      <c r="G33" s="1029" t="s">
        <v>4961</v>
      </c>
      <c r="H33" s="1029" t="s">
        <v>4961</v>
      </c>
    </row>
    <row r="34" spans="1:8" x14ac:dyDescent="0.2">
      <c r="A34" s="1074">
        <v>1.1000000000000001</v>
      </c>
      <c r="B34" s="939" t="s">
        <v>4964</v>
      </c>
    </row>
  </sheetData>
  <sheetProtection algorithmName="SHA-512" hashValue="taTd0qHtQcmA5VZXnpFKVPijB/uwrxM0M3MBtXQ6TIbodpVysUuKGyxL1FK4bj4YWeBWq777CHb6GxtnNg6OHA==" saltValue="ybp1bWasflf2TyXXzlv23A==" spinCount="100000" sheet="1" objects="1" scenarios="1"/>
  <mergeCells count="2">
    <mergeCell ref="A21:H21"/>
    <mergeCell ref="A14:H14"/>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indexed="10"/>
  </sheetPr>
  <dimension ref="A1:IV464"/>
  <sheetViews>
    <sheetView topLeftCell="A70" zoomScaleNormal="100" workbookViewId="0">
      <selection activeCell="H53" sqref="H53:H54"/>
    </sheetView>
  </sheetViews>
  <sheetFormatPr defaultColWidth="11.42578125" defaultRowHeight="12.75" x14ac:dyDescent="0.2"/>
  <cols>
    <col min="1" max="1" width="48.28515625" style="171" bestFit="1" customWidth="1"/>
    <col min="2" max="2" width="20.42578125" style="171" bestFit="1" customWidth="1"/>
    <col min="3" max="3" width="11.42578125" style="171" customWidth="1"/>
    <col min="4" max="4" width="61.28515625" style="171" customWidth="1"/>
    <col min="5" max="16384" width="11.42578125" style="909"/>
  </cols>
  <sheetData>
    <row r="1" spans="1:4" x14ac:dyDescent="0.2">
      <c r="A1" s="171" t="s">
        <v>582</v>
      </c>
      <c r="B1" s="171" t="str">
        <f>Sources!$B$26</f>
        <v>Deferred Developer Fee</v>
      </c>
      <c r="D1" s="909" t="s">
        <v>4062</v>
      </c>
    </row>
    <row r="2" spans="1:4" x14ac:dyDescent="0.2">
      <c r="A2" s="171" t="s">
        <v>583</v>
      </c>
      <c r="B2" s="171">
        <f>Sources!$F$26</f>
        <v>19</v>
      </c>
      <c r="D2" s="909" t="s">
        <v>4062</v>
      </c>
    </row>
    <row r="3" spans="1:4" x14ac:dyDescent="0.2">
      <c r="A3" s="171" t="s">
        <v>584</v>
      </c>
      <c r="B3" s="212">
        <f>ROUND(Sources!C26,0)</f>
        <v>0</v>
      </c>
      <c r="D3" s="909" t="s">
        <v>4062</v>
      </c>
    </row>
    <row r="4" spans="1:4" x14ac:dyDescent="0.2">
      <c r="A4" s="171" t="s">
        <v>585</v>
      </c>
      <c r="B4" s="984">
        <f>Sources!$H$26</f>
        <v>0</v>
      </c>
      <c r="D4" s="909" t="s">
        <v>4062</v>
      </c>
    </row>
    <row r="5" spans="1:4" x14ac:dyDescent="0.2">
      <c r="A5" s="171" t="s">
        <v>645</v>
      </c>
      <c r="B5" s="208">
        <f>Sources!$I$26</f>
        <v>0</v>
      </c>
      <c r="D5" s="909" t="s">
        <v>4062</v>
      </c>
    </row>
    <row r="6" spans="1:4" x14ac:dyDescent="0.2">
      <c r="A6" s="171" t="s">
        <v>586</v>
      </c>
      <c r="B6" s="171" t="str">
        <f>IF(Sources!$G$26="Committed","Y","N")</f>
        <v>N</v>
      </c>
      <c r="D6" s="909" t="s">
        <v>4062</v>
      </c>
    </row>
    <row r="7" spans="1:4" x14ac:dyDescent="0.2">
      <c r="A7" s="202" t="s">
        <v>3813</v>
      </c>
      <c r="B7" s="205" t="s">
        <v>4062</v>
      </c>
      <c r="C7" s="203"/>
      <c r="D7" s="909" t="s">
        <v>4062</v>
      </c>
    </row>
    <row r="8" spans="1:4" x14ac:dyDescent="0.2">
      <c r="A8" s="202" t="s">
        <v>3771</v>
      </c>
      <c r="B8" s="204">
        <f>Sources!$J$26</f>
        <v>0</v>
      </c>
      <c r="C8" s="203"/>
      <c r="D8" s="909" t="s">
        <v>4062</v>
      </c>
    </row>
    <row r="9" spans="1:4" x14ac:dyDescent="0.2">
      <c r="A9" s="202" t="s">
        <v>3772</v>
      </c>
      <c r="B9" s="205">
        <f>Sources!$K$26</f>
        <v>0</v>
      </c>
      <c r="C9" s="203"/>
      <c r="D9" s="909" t="s">
        <v>4062</v>
      </c>
    </row>
    <row r="10" spans="1:4" x14ac:dyDescent="0.2">
      <c r="A10" s="202" t="s">
        <v>3773</v>
      </c>
      <c r="B10" s="206" t="str">
        <f>Sources!$M$26</f>
        <v>N</v>
      </c>
      <c r="C10" s="203"/>
      <c r="D10" s="909" t="s">
        <v>4062</v>
      </c>
    </row>
    <row r="11" spans="1:4" x14ac:dyDescent="0.2">
      <c r="A11" s="171" t="s">
        <v>587</v>
      </c>
      <c r="B11" s="171" t="str">
        <f>Sources!$B$27</f>
        <v>LIHTC Equity</v>
      </c>
      <c r="D11" s="909" t="s">
        <v>4062</v>
      </c>
    </row>
    <row r="12" spans="1:4" x14ac:dyDescent="0.2">
      <c r="A12" s="171" t="s">
        <v>588</v>
      </c>
      <c r="B12" s="171">
        <f>Sources!$F$27</f>
        <v>4</v>
      </c>
      <c r="D12" s="909" t="s">
        <v>4062</v>
      </c>
    </row>
    <row r="13" spans="1:4" x14ac:dyDescent="0.2">
      <c r="A13" s="171" t="s">
        <v>589</v>
      </c>
      <c r="B13" s="212">
        <f>Sources!$C$27</f>
        <v>0</v>
      </c>
      <c r="D13" s="909" t="s">
        <v>4062</v>
      </c>
    </row>
    <row r="14" spans="1:4" x14ac:dyDescent="0.2">
      <c r="A14" s="171" t="s">
        <v>590</v>
      </c>
      <c r="B14" s="984">
        <f>Sources!$H$27</f>
        <v>0</v>
      </c>
      <c r="D14" s="909" t="s">
        <v>4062</v>
      </c>
    </row>
    <row r="15" spans="1:4" x14ac:dyDescent="0.2">
      <c r="A15" s="171" t="s">
        <v>646</v>
      </c>
      <c r="B15" s="208">
        <f>Sources!$I$27</f>
        <v>0</v>
      </c>
      <c r="D15" s="909" t="s">
        <v>4062</v>
      </c>
    </row>
    <row r="16" spans="1:4" x14ac:dyDescent="0.2">
      <c r="A16" s="171" t="s">
        <v>591</v>
      </c>
      <c r="B16" s="171" t="str">
        <f>IF(Sources!$G$27="Committed","Y","N")</f>
        <v>N</v>
      </c>
      <c r="D16" s="909" t="s">
        <v>4062</v>
      </c>
    </row>
    <row r="17" spans="1:4" x14ac:dyDescent="0.2">
      <c r="A17" s="202" t="s">
        <v>3814</v>
      </c>
      <c r="B17" s="205" t="s">
        <v>4062</v>
      </c>
      <c r="C17" s="203"/>
      <c r="D17" s="909" t="s">
        <v>4062</v>
      </c>
    </row>
    <row r="18" spans="1:4" x14ac:dyDescent="0.2">
      <c r="A18" s="202" t="s">
        <v>3810</v>
      </c>
      <c r="B18" s="204">
        <f>Sources!$J$27</f>
        <v>0</v>
      </c>
      <c r="C18" s="203"/>
      <c r="D18" s="909" t="s">
        <v>4062</v>
      </c>
    </row>
    <row r="19" spans="1:4" x14ac:dyDescent="0.2">
      <c r="A19" s="202" t="s">
        <v>3811</v>
      </c>
      <c r="B19" s="205">
        <f>Sources!$K$27</f>
        <v>0</v>
      </c>
      <c r="C19" s="203"/>
      <c r="D19" s="909" t="s">
        <v>4062</v>
      </c>
    </row>
    <row r="20" spans="1:4" x14ac:dyDescent="0.2">
      <c r="A20" s="202" t="s">
        <v>3812</v>
      </c>
      <c r="B20" s="206" t="str">
        <f>Sources!$M$27</f>
        <v>N</v>
      </c>
      <c r="C20" s="203"/>
      <c r="D20" s="909" t="s">
        <v>4062</v>
      </c>
    </row>
    <row r="21" spans="1:4" x14ac:dyDescent="0.2">
      <c r="A21" s="171" t="s">
        <v>592</v>
      </c>
      <c r="B21" s="171">
        <f>Sources!$B$28</f>
        <v>0</v>
      </c>
      <c r="D21" s="909" t="s">
        <v>4062</v>
      </c>
    </row>
    <row r="22" spans="1:4" x14ac:dyDescent="0.2">
      <c r="A22" s="171" t="s">
        <v>593</v>
      </c>
      <c r="B22" s="171">
        <f>Sources!$F$28</f>
        <v>0</v>
      </c>
      <c r="D22" s="909" t="s">
        <v>4062</v>
      </c>
    </row>
    <row r="23" spans="1:4" x14ac:dyDescent="0.2">
      <c r="A23" s="171" t="s">
        <v>594</v>
      </c>
      <c r="B23" s="212">
        <f>Sources!$C$28</f>
        <v>0</v>
      </c>
      <c r="D23" s="909" t="s">
        <v>4062</v>
      </c>
    </row>
    <row r="24" spans="1:4" x14ac:dyDescent="0.2">
      <c r="A24" s="171" t="s">
        <v>595</v>
      </c>
      <c r="B24" s="984">
        <f>Sources!$H$28</f>
        <v>0</v>
      </c>
      <c r="D24" s="909" t="s">
        <v>4062</v>
      </c>
    </row>
    <row r="25" spans="1:4" x14ac:dyDescent="0.2">
      <c r="A25" s="171" t="s">
        <v>647</v>
      </c>
      <c r="B25" s="208">
        <f>Sources!$I$28</f>
        <v>0</v>
      </c>
      <c r="D25" s="909" t="s">
        <v>4062</v>
      </c>
    </row>
    <row r="26" spans="1:4" x14ac:dyDescent="0.2">
      <c r="A26" s="171" t="s">
        <v>596</v>
      </c>
      <c r="B26" s="171" t="str">
        <f>IF(Sources!$G$28="Committed","Y","N")</f>
        <v>N</v>
      </c>
      <c r="D26" s="909" t="s">
        <v>4062</v>
      </c>
    </row>
    <row r="27" spans="1:4" x14ac:dyDescent="0.2">
      <c r="A27" s="202" t="s">
        <v>3815</v>
      </c>
      <c r="B27" s="205" t="s">
        <v>4062</v>
      </c>
      <c r="C27" s="203"/>
      <c r="D27" s="909" t="s">
        <v>4062</v>
      </c>
    </row>
    <row r="28" spans="1:4" x14ac:dyDescent="0.2">
      <c r="A28" s="202" t="s">
        <v>3809</v>
      </c>
      <c r="B28" s="204">
        <f>Sources!$J$28</f>
        <v>0</v>
      </c>
      <c r="C28" s="203"/>
      <c r="D28" s="909" t="s">
        <v>4062</v>
      </c>
    </row>
    <row r="29" spans="1:4" x14ac:dyDescent="0.2">
      <c r="A29" s="202" t="s">
        <v>3808</v>
      </c>
      <c r="B29" s="205">
        <f>Sources!$K$28</f>
        <v>0</v>
      </c>
      <c r="C29" s="203"/>
      <c r="D29" s="909" t="s">
        <v>4062</v>
      </c>
    </row>
    <row r="30" spans="1:4" x14ac:dyDescent="0.2">
      <c r="A30" s="202" t="s">
        <v>3807</v>
      </c>
      <c r="B30" s="206">
        <f>Sources!$M$28</f>
        <v>0</v>
      </c>
      <c r="C30" s="203"/>
      <c r="D30" s="909" t="s">
        <v>4062</v>
      </c>
    </row>
    <row r="31" spans="1:4" x14ac:dyDescent="0.2">
      <c r="A31" s="171" t="s">
        <v>597</v>
      </c>
      <c r="B31" s="171">
        <f>Sources!$B$29</f>
        <v>0</v>
      </c>
      <c r="D31" s="909" t="s">
        <v>4062</v>
      </c>
    </row>
    <row r="32" spans="1:4" x14ac:dyDescent="0.2">
      <c r="A32" s="171" t="s">
        <v>598</v>
      </c>
      <c r="B32" s="171">
        <f>Sources!$F$29</f>
        <v>0</v>
      </c>
      <c r="D32" s="909" t="s">
        <v>4062</v>
      </c>
    </row>
    <row r="33" spans="1:4" x14ac:dyDescent="0.2">
      <c r="A33" s="171" t="s">
        <v>599</v>
      </c>
      <c r="B33" s="212">
        <f>Sources!$C$29</f>
        <v>0</v>
      </c>
      <c r="D33" s="909" t="s">
        <v>4062</v>
      </c>
    </row>
    <row r="34" spans="1:4" x14ac:dyDescent="0.2">
      <c r="A34" s="171" t="s">
        <v>600</v>
      </c>
      <c r="B34" s="984">
        <f>Sources!$H$29</f>
        <v>0</v>
      </c>
      <c r="D34" s="909" t="s">
        <v>4062</v>
      </c>
    </row>
    <row r="35" spans="1:4" x14ac:dyDescent="0.2">
      <c r="A35" s="171" t="s">
        <v>648</v>
      </c>
      <c r="B35" s="208">
        <f>Sources!$I$29</f>
        <v>0</v>
      </c>
      <c r="D35" s="909" t="s">
        <v>4062</v>
      </c>
    </row>
    <row r="36" spans="1:4" x14ac:dyDescent="0.2">
      <c r="A36" s="171" t="s">
        <v>601</v>
      </c>
      <c r="B36" s="171" t="str">
        <f>IF(Sources!$G$29="Committed","Y","N")</f>
        <v>N</v>
      </c>
      <c r="D36" s="909" t="s">
        <v>4062</v>
      </c>
    </row>
    <row r="37" spans="1:4" x14ac:dyDescent="0.2">
      <c r="A37" s="202" t="s">
        <v>3816</v>
      </c>
      <c r="B37" s="205" t="s">
        <v>4062</v>
      </c>
      <c r="C37" s="203"/>
      <c r="D37" s="909" t="s">
        <v>4062</v>
      </c>
    </row>
    <row r="38" spans="1:4" x14ac:dyDescent="0.2">
      <c r="A38" s="202" t="s">
        <v>3806</v>
      </c>
      <c r="B38" s="204">
        <f>Sources!$J$29</f>
        <v>0</v>
      </c>
      <c r="C38" s="203"/>
      <c r="D38" s="909" t="s">
        <v>4062</v>
      </c>
    </row>
    <row r="39" spans="1:4" x14ac:dyDescent="0.2">
      <c r="A39" s="202" t="s">
        <v>3805</v>
      </c>
      <c r="B39" s="205">
        <f>Sources!$K$29</f>
        <v>0</v>
      </c>
      <c r="C39" s="203"/>
      <c r="D39" s="909" t="s">
        <v>4062</v>
      </c>
    </row>
    <row r="40" spans="1:4" x14ac:dyDescent="0.2">
      <c r="A40" s="202" t="s">
        <v>3804</v>
      </c>
      <c r="B40" s="206">
        <f>Sources!$M$29</f>
        <v>0</v>
      </c>
      <c r="C40" s="203"/>
      <c r="D40" s="909" t="s">
        <v>4062</v>
      </c>
    </row>
    <row r="41" spans="1:4" x14ac:dyDescent="0.2">
      <c r="A41" s="171" t="s">
        <v>602</v>
      </c>
      <c r="B41" s="171">
        <f>Sources!$B$30</f>
        <v>0</v>
      </c>
      <c r="D41" s="909" t="s">
        <v>4062</v>
      </c>
    </row>
    <row r="42" spans="1:4" x14ac:dyDescent="0.2">
      <c r="A42" s="171" t="s">
        <v>603</v>
      </c>
      <c r="B42" s="171">
        <f>Sources!$F$30</f>
        <v>0</v>
      </c>
      <c r="D42" s="909" t="s">
        <v>4062</v>
      </c>
    </row>
    <row r="43" spans="1:4" x14ac:dyDescent="0.2">
      <c r="A43" s="171" t="s">
        <v>4279</v>
      </c>
      <c r="B43" s="212">
        <f>Sources!$C$30</f>
        <v>0</v>
      </c>
      <c r="D43" s="909" t="s">
        <v>4062</v>
      </c>
    </row>
    <row r="44" spans="1:4" x14ac:dyDescent="0.2">
      <c r="A44" s="171" t="s">
        <v>604</v>
      </c>
      <c r="B44" s="984">
        <f>Sources!$H$30</f>
        <v>0</v>
      </c>
      <c r="D44" s="909" t="s">
        <v>4062</v>
      </c>
    </row>
    <row r="45" spans="1:4" x14ac:dyDescent="0.2">
      <c r="A45" s="171" t="s">
        <v>294</v>
      </c>
      <c r="B45" s="208">
        <f>Sources!$I$30</f>
        <v>0</v>
      </c>
      <c r="D45" s="909" t="s">
        <v>4062</v>
      </c>
    </row>
    <row r="46" spans="1:4" x14ac:dyDescent="0.2">
      <c r="A46" s="171" t="s">
        <v>605</v>
      </c>
      <c r="B46" s="171" t="str">
        <f>IF(Sources!$G$30="Committed","Y","N")</f>
        <v>N</v>
      </c>
      <c r="D46" s="909" t="s">
        <v>4062</v>
      </c>
    </row>
    <row r="47" spans="1:4" x14ac:dyDescent="0.2">
      <c r="A47" s="202" t="s">
        <v>3817</v>
      </c>
      <c r="B47" s="205" t="s">
        <v>4062</v>
      </c>
      <c r="C47" s="203"/>
      <c r="D47" s="909" t="s">
        <v>4062</v>
      </c>
    </row>
    <row r="48" spans="1:4" x14ac:dyDescent="0.2">
      <c r="A48" s="202" t="s">
        <v>3803</v>
      </c>
      <c r="B48" s="204">
        <f>Sources!$J$30</f>
        <v>0</v>
      </c>
      <c r="C48" s="203"/>
      <c r="D48" s="909" t="s">
        <v>4062</v>
      </c>
    </row>
    <row r="49" spans="1:4" x14ac:dyDescent="0.2">
      <c r="A49" s="202" t="s">
        <v>3802</v>
      </c>
      <c r="B49" s="205">
        <f>Sources!$K$30</f>
        <v>0</v>
      </c>
      <c r="C49" s="203"/>
      <c r="D49" s="909" t="s">
        <v>4062</v>
      </c>
    </row>
    <row r="50" spans="1:4" x14ac:dyDescent="0.2">
      <c r="A50" s="202" t="s">
        <v>3801</v>
      </c>
      <c r="B50" s="206">
        <f>Sources!$M$30</f>
        <v>0</v>
      </c>
      <c r="C50" s="203"/>
      <c r="D50" s="909" t="s">
        <v>4062</v>
      </c>
    </row>
    <row r="51" spans="1:4" x14ac:dyDescent="0.2">
      <c r="A51" s="171" t="s">
        <v>606</v>
      </c>
      <c r="B51" s="171">
        <f>Sources!$B$31</f>
        <v>0</v>
      </c>
      <c r="D51" s="909" t="s">
        <v>4062</v>
      </c>
    </row>
    <row r="52" spans="1:4" x14ac:dyDescent="0.2">
      <c r="A52" s="171" t="s">
        <v>607</v>
      </c>
      <c r="B52" s="171">
        <f>Sources!$F$31</f>
        <v>0</v>
      </c>
      <c r="D52" s="909" t="s">
        <v>4062</v>
      </c>
    </row>
    <row r="53" spans="1:4" x14ac:dyDescent="0.2">
      <c r="A53" s="171" t="s">
        <v>608</v>
      </c>
      <c r="B53" s="212">
        <f>Sources!$C$31</f>
        <v>0</v>
      </c>
      <c r="D53" s="909" t="s">
        <v>4062</v>
      </c>
    </row>
    <row r="54" spans="1:4" x14ac:dyDescent="0.2">
      <c r="A54" s="171" t="s">
        <v>4283</v>
      </c>
      <c r="B54" s="984">
        <f>Sources!$H$31</f>
        <v>0</v>
      </c>
      <c r="D54" s="909" t="s">
        <v>4062</v>
      </c>
    </row>
    <row r="55" spans="1:4" x14ac:dyDescent="0.2">
      <c r="A55" s="171" t="s">
        <v>295</v>
      </c>
      <c r="B55" s="208">
        <f>Sources!$I$31</f>
        <v>0</v>
      </c>
      <c r="D55" s="909" t="s">
        <v>4062</v>
      </c>
    </row>
    <row r="56" spans="1:4" x14ac:dyDescent="0.2">
      <c r="A56" s="171" t="s">
        <v>609</v>
      </c>
      <c r="B56" s="171" t="str">
        <f>IF(Sources!$G$31="Committed","Y","N")</f>
        <v>N</v>
      </c>
      <c r="D56" s="909" t="s">
        <v>4062</v>
      </c>
    </row>
    <row r="57" spans="1:4" x14ac:dyDescent="0.2">
      <c r="A57" s="202" t="s">
        <v>3818</v>
      </c>
      <c r="B57" s="205" t="s">
        <v>4062</v>
      </c>
      <c r="C57" s="203"/>
      <c r="D57" s="909" t="s">
        <v>4062</v>
      </c>
    </row>
    <row r="58" spans="1:4" x14ac:dyDescent="0.2">
      <c r="A58" s="202" t="s">
        <v>3800</v>
      </c>
      <c r="B58" s="204">
        <f>Sources!$J$31</f>
        <v>0</v>
      </c>
      <c r="C58" s="203"/>
      <c r="D58" s="909" t="s">
        <v>4062</v>
      </c>
    </row>
    <row r="59" spans="1:4" x14ac:dyDescent="0.2">
      <c r="A59" s="202" t="s">
        <v>3799</v>
      </c>
      <c r="B59" s="205">
        <f>Sources!$K$31</f>
        <v>0</v>
      </c>
      <c r="C59" s="203"/>
      <c r="D59" s="909" t="s">
        <v>4062</v>
      </c>
    </row>
    <row r="60" spans="1:4" x14ac:dyDescent="0.2">
      <c r="A60" s="202" t="s">
        <v>3798</v>
      </c>
      <c r="B60" s="206">
        <f>Sources!$M$31</f>
        <v>0</v>
      </c>
      <c r="C60" s="203"/>
      <c r="D60" s="909" t="s">
        <v>4062</v>
      </c>
    </row>
    <row r="61" spans="1:4" x14ac:dyDescent="0.2">
      <c r="A61" s="171" t="s">
        <v>610</v>
      </c>
      <c r="B61" s="171">
        <f>Sources!$B$32</f>
        <v>0</v>
      </c>
      <c r="D61" s="909" t="s">
        <v>4062</v>
      </c>
    </row>
    <row r="62" spans="1:4" x14ac:dyDescent="0.2">
      <c r="A62" s="171" t="s">
        <v>611</v>
      </c>
      <c r="B62" s="171">
        <f>Sources!$F$32</f>
        <v>0</v>
      </c>
      <c r="D62" s="909" t="s">
        <v>4062</v>
      </c>
    </row>
    <row r="63" spans="1:4" x14ac:dyDescent="0.2">
      <c r="A63" s="171" t="s">
        <v>612</v>
      </c>
      <c r="B63" s="212">
        <f>Sources!$C$32</f>
        <v>0</v>
      </c>
      <c r="D63" s="909" t="s">
        <v>4062</v>
      </c>
    </row>
    <row r="64" spans="1:4" x14ac:dyDescent="0.2">
      <c r="A64" s="171" t="s">
        <v>613</v>
      </c>
      <c r="B64" s="984">
        <f>Sources!$H$32</f>
        <v>0</v>
      </c>
      <c r="D64" s="909" t="s">
        <v>4062</v>
      </c>
    </row>
    <row r="65" spans="1:4" x14ac:dyDescent="0.2">
      <c r="A65" s="171" t="s">
        <v>4280</v>
      </c>
      <c r="B65" s="208">
        <f>Sources!$I$32</f>
        <v>0</v>
      </c>
      <c r="D65" s="909" t="s">
        <v>4062</v>
      </c>
    </row>
    <row r="66" spans="1:4" x14ac:dyDescent="0.2">
      <c r="A66" s="171" t="s">
        <v>614</v>
      </c>
      <c r="B66" s="171" t="str">
        <f>IF(Sources!$G$32="Committed","Y","N")</f>
        <v>N</v>
      </c>
      <c r="D66" s="909" t="s">
        <v>4062</v>
      </c>
    </row>
    <row r="67" spans="1:4" x14ac:dyDescent="0.2">
      <c r="A67" s="202" t="s">
        <v>3819</v>
      </c>
      <c r="B67" s="205" t="s">
        <v>4062</v>
      </c>
      <c r="C67" s="203"/>
      <c r="D67" s="909" t="s">
        <v>4062</v>
      </c>
    </row>
    <row r="68" spans="1:4" x14ac:dyDescent="0.2">
      <c r="A68" s="202" t="s">
        <v>3797</v>
      </c>
      <c r="B68" s="204">
        <f>Sources!$J$32</f>
        <v>0</v>
      </c>
      <c r="C68" s="203"/>
      <c r="D68" s="909" t="s">
        <v>4062</v>
      </c>
    </row>
    <row r="69" spans="1:4" x14ac:dyDescent="0.2">
      <c r="A69" s="202" t="s">
        <v>3796</v>
      </c>
      <c r="B69" s="205">
        <f>Sources!$K$32</f>
        <v>0</v>
      </c>
      <c r="C69" s="203"/>
      <c r="D69" s="909" t="s">
        <v>4062</v>
      </c>
    </row>
    <row r="70" spans="1:4" x14ac:dyDescent="0.2">
      <c r="A70" s="202" t="s">
        <v>3795</v>
      </c>
      <c r="B70" s="206">
        <f>Sources!$M$32</f>
        <v>0</v>
      </c>
      <c r="C70" s="203"/>
      <c r="D70" s="909" t="s">
        <v>4062</v>
      </c>
    </row>
    <row r="71" spans="1:4" x14ac:dyDescent="0.2">
      <c r="A71" s="171" t="s">
        <v>615</v>
      </c>
      <c r="B71" s="171">
        <f>Sources!$B$33</f>
        <v>0</v>
      </c>
      <c r="D71" s="909" t="s">
        <v>4062</v>
      </c>
    </row>
    <row r="72" spans="1:4" x14ac:dyDescent="0.2">
      <c r="A72" s="171" t="s">
        <v>616</v>
      </c>
      <c r="B72" s="171">
        <f>Sources!$F$33</f>
        <v>0</v>
      </c>
      <c r="D72" s="909" t="s">
        <v>4062</v>
      </c>
    </row>
    <row r="73" spans="1:4" x14ac:dyDescent="0.2">
      <c r="A73" s="171" t="s">
        <v>617</v>
      </c>
      <c r="B73" s="212">
        <f>Sources!$C$33</f>
        <v>0</v>
      </c>
      <c r="D73" s="909" t="s">
        <v>4062</v>
      </c>
    </row>
    <row r="74" spans="1:4" x14ac:dyDescent="0.2">
      <c r="A74" s="171" t="s">
        <v>618</v>
      </c>
      <c r="B74" s="984">
        <f>Sources!$H$33</f>
        <v>0</v>
      </c>
      <c r="D74" s="909" t="s">
        <v>4062</v>
      </c>
    </row>
    <row r="75" spans="1:4" x14ac:dyDescent="0.2">
      <c r="A75" s="171" t="s">
        <v>296</v>
      </c>
      <c r="B75" s="208">
        <f>Sources!$I$33</f>
        <v>0</v>
      </c>
      <c r="D75" s="909" t="s">
        <v>4062</v>
      </c>
    </row>
    <row r="76" spans="1:4" x14ac:dyDescent="0.2">
      <c r="A76" s="171" t="s">
        <v>4281</v>
      </c>
      <c r="B76" s="208" t="str">
        <f>IF(Sources!$G$33="Committed","Y","N")</f>
        <v>N</v>
      </c>
      <c r="D76" s="909" t="s">
        <v>4062</v>
      </c>
    </row>
    <row r="77" spans="1:4" x14ac:dyDescent="0.2">
      <c r="A77" s="202" t="s">
        <v>3820</v>
      </c>
      <c r="B77" s="205" t="s">
        <v>4062</v>
      </c>
      <c r="C77" s="203"/>
      <c r="D77" s="909" t="s">
        <v>4062</v>
      </c>
    </row>
    <row r="78" spans="1:4" x14ac:dyDescent="0.2">
      <c r="A78" s="202" t="s">
        <v>3794</v>
      </c>
      <c r="B78" s="204">
        <f>Sources!$J$33</f>
        <v>0</v>
      </c>
      <c r="C78" s="203"/>
      <c r="D78" s="909" t="s">
        <v>4062</v>
      </c>
    </row>
    <row r="79" spans="1:4" x14ac:dyDescent="0.2">
      <c r="A79" s="202" t="s">
        <v>3793</v>
      </c>
      <c r="B79" s="205">
        <f>Sources!$K$33</f>
        <v>0</v>
      </c>
      <c r="C79" s="203"/>
      <c r="D79" s="909" t="s">
        <v>4062</v>
      </c>
    </row>
    <row r="80" spans="1:4" x14ac:dyDescent="0.2">
      <c r="A80" s="202" t="s">
        <v>3792</v>
      </c>
      <c r="B80" s="206">
        <f>Sources!$M$33</f>
        <v>0</v>
      </c>
      <c r="C80" s="203"/>
      <c r="D80" s="909" t="s">
        <v>4062</v>
      </c>
    </row>
    <row r="81" spans="1:4" x14ac:dyDescent="0.2">
      <c r="A81" s="171" t="s">
        <v>619</v>
      </c>
      <c r="B81" s="171">
        <f>Sources!$B$34</f>
        <v>0</v>
      </c>
      <c r="D81" s="909" t="s">
        <v>4062</v>
      </c>
    </row>
    <row r="82" spans="1:4" x14ac:dyDescent="0.2">
      <c r="A82" s="171" t="s">
        <v>620</v>
      </c>
      <c r="B82" s="171">
        <f>Sources!$F$34</f>
        <v>0</v>
      </c>
      <c r="D82" s="909" t="s">
        <v>4062</v>
      </c>
    </row>
    <row r="83" spans="1:4" x14ac:dyDescent="0.2">
      <c r="A83" s="171" t="s">
        <v>621</v>
      </c>
      <c r="B83" s="212">
        <f>Sources!$C$34</f>
        <v>0</v>
      </c>
      <c r="D83" s="909" t="s">
        <v>4062</v>
      </c>
    </row>
    <row r="84" spans="1:4" x14ac:dyDescent="0.2">
      <c r="A84" s="171" t="s">
        <v>622</v>
      </c>
      <c r="B84" s="984">
        <f>Sources!$H$34</f>
        <v>0</v>
      </c>
      <c r="D84" s="909" t="s">
        <v>4062</v>
      </c>
    </row>
    <row r="85" spans="1:4" x14ac:dyDescent="0.2">
      <c r="A85" s="171" t="s">
        <v>297</v>
      </c>
      <c r="B85" s="208">
        <f>Sources!$I$34</f>
        <v>0</v>
      </c>
      <c r="D85" s="909" t="s">
        <v>4062</v>
      </c>
    </row>
    <row r="86" spans="1:4" x14ac:dyDescent="0.2">
      <c r="A86" s="171" t="s">
        <v>623</v>
      </c>
      <c r="B86" s="171" t="str">
        <f>IF(Sources!$G$34="Committed","Y","N")</f>
        <v>N</v>
      </c>
      <c r="D86" s="909" t="s">
        <v>4062</v>
      </c>
    </row>
    <row r="87" spans="1:4" x14ac:dyDescent="0.2">
      <c r="A87" s="202" t="s">
        <v>4282</v>
      </c>
      <c r="B87" s="205" t="s">
        <v>4062</v>
      </c>
      <c r="C87" s="203"/>
      <c r="D87" s="909" t="s">
        <v>4062</v>
      </c>
    </row>
    <row r="88" spans="1:4" x14ac:dyDescent="0.2">
      <c r="A88" s="202" t="s">
        <v>3791</v>
      </c>
      <c r="B88" s="204">
        <f>Sources!$J$34</f>
        <v>0</v>
      </c>
      <c r="C88" s="203"/>
      <c r="D88" s="909" t="s">
        <v>4062</v>
      </c>
    </row>
    <row r="89" spans="1:4" x14ac:dyDescent="0.2">
      <c r="A89" s="202" t="s">
        <v>3790</v>
      </c>
      <c r="B89" s="205">
        <f>Sources!$K$34</f>
        <v>0</v>
      </c>
      <c r="C89" s="203"/>
      <c r="D89" s="909" t="s">
        <v>4062</v>
      </c>
    </row>
    <row r="90" spans="1:4" x14ac:dyDescent="0.2">
      <c r="A90" s="202" t="s">
        <v>3789</v>
      </c>
      <c r="B90" s="206">
        <f>Sources!$M$34</f>
        <v>0</v>
      </c>
      <c r="C90" s="203"/>
      <c r="D90" s="909" t="s">
        <v>4062</v>
      </c>
    </row>
    <row r="91" spans="1:4" x14ac:dyDescent="0.2">
      <c r="A91" s="171" t="s">
        <v>624</v>
      </c>
      <c r="B91" s="171">
        <f>Sources!$B$35</f>
        <v>0</v>
      </c>
      <c r="D91" s="909" t="s">
        <v>4062</v>
      </c>
    </row>
    <row r="92" spans="1:4" x14ac:dyDescent="0.2">
      <c r="A92" s="171" t="s">
        <v>625</v>
      </c>
      <c r="B92" s="171">
        <f>Sources!$F$35</f>
        <v>0</v>
      </c>
      <c r="D92" s="909" t="s">
        <v>4062</v>
      </c>
    </row>
    <row r="93" spans="1:4" x14ac:dyDescent="0.2">
      <c r="A93" s="171" t="s">
        <v>626</v>
      </c>
      <c r="B93" s="212">
        <f>Sources!$C$35</f>
        <v>0</v>
      </c>
      <c r="D93" s="909" t="s">
        <v>4062</v>
      </c>
    </row>
    <row r="94" spans="1:4" x14ac:dyDescent="0.2">
      <c r="A94" s="171" t="s">
        <v>627</v>
      </c>
      <c r="B94" s="984">
        <f>Sources!$H$35</f>
        <v>0</v>
      </c>
      <c r="D94" s="909" t="s">
        <v>4062</v>
      </c>
    </row>
    <row r="95" spans="1:4" x14ac:dyDescent="0.2">
      <c r="A95" s="171" t="s">
        <v>298</v>
      </c>
      <c r="B95" s="208">
        <f>Sources!$I$35</f>
        <v>0</v>
      </c>
      <c r="D95" s="909" t="s">
        <v>4062</v>
      </c>
    </row>
    <row r="96" spans="1:4" x14ac:dyDescent="0.2">
      <c r="A96" s="171" t="s">
        <v>628</v>
      </c>
      <c r="B96" s="171" t="str">
        <f>IF(Sources!$G$35="Committed","Y","N")</f>
        <v>N</v>
      </c>
      <c r="D96" s="909" t="s">
        <v>4062</v>
      </c>
    </row>
    <row r="97" spans="1:4" x14ac:dyDescent="0.2">
      <c r="A97" s="202" t="s">
        <v>3821</v>
      </c>
      <c r="B97" s="205" t="s">
        <v>4062</v>
      </c>
      <c r="C97" s="203"/>
      <c r="D97" s="909" t="s">
        <v>4062</v>
      </c>
    </row>
    <row r="98" spans="1:4" x14ac:dyDescent="0.2">
      <c r="A98" s="202" t="s">
        <v>3788</v>
      </c>
      <c r="B98" s="204">
        <f>Sources!$J$35</f>
        <v>0</v>
      </c>
      <c r="C98" s="203"/>
      <c r="D98" s="909" t="s">
        <v>4062</v>
      </c>
    </row>
    <row r="99" spans="1:4" x14ac:dyDescent="0.2">
      <c r="A99" s="202" t="s">
        <v>3787</v>
      </c>
      <c r="B99" s="205">
        <f>Sources!$K$35</f>
        <v>0</v>
      </c>
      <c r="C99" s="203"/>
      <c r="D99" s="909" t="s">
        <v>4062</v>
      </c>
    </row>
    <row r="100" spans="1:4" x14ac:dyDescent="0.2">
      <c r="A100" s="202" t="s">
        <v>3786</v>
      </c>
      <c r="B100" s="206">
        <f>Sources!$M$35</f>
        <v>0</v>
      </c>
      <c r="C100" s="203"/>
      <c r="D100" s="909" t="s">
        <v>4062</v>
      </c>
    </row>
    <row r="101" spans="1:4" x14ac:dyDescent="0.2">
      <c r="A101" s="171" t="s">
        <v>629</v>
      </c>
      <c r="B101" s="171">
        <f>Sources!$B$36</f>
        <v>0</v>
      </c>
      <c r="D101" s="909" t="s">
        <v>4062</v>
      </c>
    </row>
    <row r="102" spans="1:4" x14ac:dyDescent="0.2">
      <c r="A102" s="171" t="s">
        <v>630</v>
      </c>
      <c r="B102" s="171">
        <f>Sources!$F$36</f>
        <v>0</v>
      </c>
      <c r="D102" s="909" t="s">
        <v>4062</v>
      </c>
    </row>
    <row r="103" spans="1:4" x14ac:dyDescent="0.2">
      <c r="A103" s="171" t="s">
        <v>631</v>
      </c>
      <c r="B103" s="212">
        <f>Sources!$C$36</f>
        <v>0</v>
      </c>
      <c r="D103" s="909" t="s">
        <v>4062</v>
      </c>
    </row>
    <row r="104" spans="1:4" x14ac:dyDescent="0.2">
      <c r="A104" s="171" t="s">
        <v>632</v>
      </c>
      <c r="B104" s="984">
        <f>Sources!$H$36</f>
        <v>0</v>
      </c>
      <c r="D104" s="909" t="s">
        <v>4062</v>
      </c>
    </row>
    <row r="105" spans="1:4" x14ac:dyDescent="0.2">
      <c r="A105" s="171" t="s">
        <v>299</v>
      </c>
      <c r="B105" s="208">
        <f>Sources!$I$36</f>
        <v>0</v>
      </c>
      <c r="D105" s="909" t="s">
        <v>4062</v>
      </c>
    </row>
    <row r="106" spans="1:4" x14ac:dyDescent="0.2">
      <c r="A106" s="171" t="s">
        <v>633</v>
      </c>
      <c r="B106" s="171" t="str">
        <f>IF(Sources!$G$36="Committed","Y","N")</f>
        <v>N</v>
      </c>
      <c r="D106" s="909" t="s">
        <v>4062</v>
      </c>
    </row>
    <row r="107" spans="1:4" x14ac:dyDescent="0.2">
      <c r="A107" s="202" t="s">
        <v>3822</v>
      </c>
      <c r="B107" s="205" t="s">
        <v>4062</v>
      </c>
      <c r="C107" s="203"/>
      <c r="D107" s="909" t="s">
        <v>4062</v>
      </c>
    </row>
    <row r="108" spans="1:4" x14ac:dyDescent="0.2">
      <c r="A108" s="202" t="s">
        <v>3785</v>
      </c>
      <c r="B108" s="204">
        <f>Sources!$J$36</f>
        <v>0</v>
      </c>
      <c r="C108" s="203"/>
      <c r="D108" s="909" t="s">
        <v>4062</v>
      </c>
    </row>
    <row r="109" spans="1:4" x14ac:dyDescent="0.2">
      <c r="A109" s="202" t="s">
        <v>3784</v>
      </c>
      <c r="B109" s="205">
        <f>Sources!$K$36</f>
        <v>0</v>
      </c>
      <c r="C109" s="203"/>
      <c r="D109" s="909" t="s">
        <v>4062</v>
      </c>
    </row>
    <row r="110" spans="1:4" x14ac:dyDescent="0.2">
      <c r="A110" s="202" t="s">
        <v>3783</v>
      </c>
      <c r="B110" s="206">
        <f>Sources!$M$36</f>
        <v>0</v>
      </c>
      <c r="C110" s="203"/>
      <c r="D110" s="909" t="s">
        <v>4062</v>
      </c>
    </row>
    <row r="111" spans="1:4" x14ac:dyDescent="0.2">
      <c r="A111" s="171" t="s">
        <v>634</v>
      </c>
      <c r="B111" s="171">
        <f>Sources!$B$37</f>
        <v>0</v>
      </c>
      <c r="D111" s="909" t="s">
        <v>4062</v>
      </c>
    </row>
    <row r="112" spans="1:4" x14ac:dyDescent="0.2">
      <c r="A112" s="171" t="s">
        <v>635</v>
      </c>
      <c r="B112" s="171">
        <f>Sources!$F$37</f>
        <v>0</v>
      </c>
      <c r="D112" s="909" t="s">
        <v>4062</v>
      </c>
    </row>
    <row r="113" spans="1:4" x14ac:dyDescent="0.2">
      <c r="A113" s="171" t="s">
        <v>636</v>
      </c>
      <c r="B113" s="212">
        <f>Sources!$C$37</f>
        <v>0</v>
      </c>
      <c r="D113" s="909" t="s">
        <v>4062</v>
      </c>
    </row>
    <row r="114" spans="1:4" x14ac:dyDescent="0.2">
      <c r="A114" s="171" t="s">
        <v>637</v>
      </c>
      <c r="B114" s="984">
        <f>Sources!$H$37</f>
        <v>0</v>
      </c>
      <c r="D114" s="909" t="s">
        <v>4062</v>
      </c>
    </row>
    <row r="115" spans="1:4" x14ac:dyDescent="0.2">
      <c r="A115" s="171" t="s">
        <v>300</v>
      </c>
      <c r="B115" s="208">
        <f>Sources!$I$37</f>
        <v>0</v>
      </c>
      <c r="D115" s="909" t="s">
        <v>4062</v>
      </c>
    </row>
    <row r="116" spans="1:4" x14ac:dyDescent="0.2">
      <c r="A116" s="171" t="s">
        <v>638</v>
      </c>
      <c r="B116" s="171" t="str">
        <f>IF(Sources!$G$37="Committed","Y","N")</f>
        <v>N</v>
      </c>
      <c r="D116" s="909" t="s">
        <v>4062</v>
      </c>
    </row>
    <row r="117" spans="1:4" x14ac:dyDescent="0.2">
      <c r="A117" s="202" t="s">
        <v>365</v>
      </c>
      <c r="B117" s="205" t="s">
        <v>4062</v>
      </c>
      <c r="C117" s="203"/>
      <c r="D117" s="909" t="s">
        <v>4062</v>
      </c>
    </row>
    <row r="118" spans="1:4" x14ac:dyDescent="0.2">
      <c r="A118" s="202" t="s">
        <v>3782</v>
      </c>
      <c r="B118" s="204">
        <f>Sources!$J$37</f>
        <v>0</v>
      </c>
      <c r="C118" s="203"/>
      <c r="D118" s="909" t="s">
        <v>4062</v>
      </c>
    </row>
    <row r="119" spans="1:4" x14ac:dyDescent="0.2">
      <c r="A119" s="202" t="s">
        <v>3781</v>
      </c>
      <c r="B119" s="205">
        <f>Sources!$K$37</f>
        <v>0</v>
      </c>
      <c r="C119" s="203"/>
      <c r="D119" s="909" t="s">
        <v>4062</v>
      </c>
    </row>
    <row r="120" spans="1:4" x14ac:dyDescent="0.2">
      <c r="A120" s="202" t="s">
        <v>3780</v>
      </c>
      <c r="B120" s="206">
        <f>Sources!$M$37</f>
        <v>0</v>
      </c>
      <c r="C120" s="203"/>
      <c r="D120" s="909" t="s">
        <v>4062</v>
      </c>
    </row>
    <row r="121" spans="1:4" x14ac:dyDescent="0.2">
      <c r="A121" s="171" t="s">
        <v>639</v>
      </c>
      <c r="B121" s="171">
        <f>Sources!$B$38</f>
        <v>0</v>
      </c>
      <c r="D121" s="909" t="s">
        <v>4062</v>
      </c>
    </row>
    <row r="122" spans="1:4" x14ac:dyDescent="0.2">
      <c r="A122" s="171" t="s">
        <v>640</v>
      </c>
      <c r="B122" s="171">
        <f>Sources!$F$38</f>
        <v>0</v>
      </c>
      <c r="D122" s="909" t="s">
        <v>4062</v>
      </c>
    </row>
    <row r="123" spans="1:4" x14ac:dyDescent="0.2">
      <c r="A123" s="171" t="s">
        <v>641</v>
      </c>
      <c r="B123" s="212">
        <f>Sources!$C$38</f>
        <v>0</v>
      </c>
      <c r="D123" s="909" t="s">
        <v>4062</v>
      </c>
    </row>
    <row r="124" spans="1:4" x14ac:dyDescent="0.2">
      <c r="A124" s="171" t="s">
        <v>642</v>
      </c>
      <c r="B124" s="984">
        <f>Sources!$H$38</f>
        <v>0</v>
      </c>
      <c r="D124" s="909" t="s">
        <v>4062</v>
      </c>
    </row>
    <row r="125" spans="1:4" x14ac:dyDescent="0.2">
      <c r="A125" s="171" t="s">
        <v>301</v>
      </c>
      <c r="B125" s="171">
        <f>Sources!$I$38</f>
        <v>0</v>
      </c>
      <c r="D125" s="909" t="s">
        <v>4062</v>
      </c>
    </row>
    <row r="126" spans="1:4" x14ac:dyDescent="0.2">
      <c r="A126" s="171" t="s">
        <v>643</v>
      </c>
      <c r="B126" s="171" t="str">
        <f>IF(Sources!$G$38="Committed","Y","N")</f>
        <v>N</v>
      </c>
      <c r="D126" s="909" t="s">
        <v>4062</v>
      </c>
    </row>
    <row r="127" spans="1:4" x14ac:dyDescent="0.2">
      <c r="A127" s="202" t="s">
        <v>366</v>
      </c>
      <c r="B127" s="205" t="s">
        <v>4062</v>
      </c>
      <c r="C127" s="203"/>
      <c r="D127" s="909" t="s">
        <v>4062</v>
      </c>
    </row>
    <row r="128" spans="1:4" x14ac:dyDescent="0.2">
      <c r="A128" s="202" t="s">
        <v>3779</v>
      </c>
      <c r="B128" s="204">
        <f>Sources!$J$38</f>
        <v>0</v>
      </c>
      <c r="C128" s="203"/>
      <c r="D128" s="909" t="s">
        <v>4062</v>
      </c>
    </row>
    <row r="129" spans="1:4" x14ac:dyDescent="0.2">
      <c r="A129" s="202" t="s">
        <v>3778</v>
      </c>
      <c r="B129" s="205">
        <f>Sources!$K$38</f>
        <v>0</v>
      </c>
      <c r="C129" s="203"/>
      <c r="D129" s="909" t="s">
        <v>4062</v>
      </c>
    </row>
    <row r="130" spans="1:4" x14ac:dyDescent="0.2">
      <c r="A130" s="202" t="s">
        <v>3777</v>
      </c>
      <c r="B130" s="206">
        <f>Sources!$M$38</f>
        <v>0</v>
      </c>
      <c r="C130" s="203"/>
      <c r="D130" s="909" t="s">
        <v>4062</v>
      </c>
    </row>
    <row r="131" spans="1:4" x14ac:dyDescent="0.2">
      <c r="A131" s="171" t="s">
        <v>3866</v>
      </c>
      <c r="B131" s="171" t="str">
        <f>Sources!$B$39</f>
        <v xml:space="preserve"> AHP Direct Subsidy</v>
      </c>
      <c r="D131" s="909" t="s">
        <v>4062</v>
      </c>
    </row>
    <row r="132" spans="1:4" x14ac:dyDescent="0.2">
      <c r="A132" s="171" t="s">
        <v>3867</v>
      </c>
      <c r="B132" s="171">
        <f>Sources!$F$39</f>
        <v>1</v>
      </c>
      <c r="D132" s="909" t="s">
        <v>4062</v>
      </c>
    </row>
    <row r="133" spans="1:4" x14ac:dyDescent="0.2">
      <c r="A133" s="171" t="s">
        <v>3868</v>
      </c>
      <c r="B133" s="212">
        <f>Sources!$C$39</f>
        <v>0</v>
      </c>
      <c r="D133" s="909" t="s">
        <v>4062</v>
      </c>
    </row>
    <row r="134" spans="1:4" x14ac:dyDescent="0.2">
      <c r="A134" s="171" t="s">
        <v>3869</v>
      </c>
      <c r="B134" s="984">
        <f>Sources!$H$39</f>
        <v>0</v>
      </c>
      <c r="D134" s="909" t="s">
        <v>4062</v>
      </c>
    </row>
    <row r="135" spans="1:4" x14ac:dyDescent="0.2">
      <c r="A135" s="171" t="s">
        <v>3870</v>
      </c>
      <c r="B135" s="208">
        <f>Sources!$I$39</f>
        <v>0</v>
      </c>
      <c r="D135" s="909" t="s">
        <v>4062</v>
      </c>
    </row>
    <row r="136" spans="1:4" x14ac:dyDescent="0.2">
      <c r="A136" s="171" t="s">
        <v>3871</v>
      </c>
      <c r="B136" s="171" t="str">
        <f>IF(Sources!$G$39="Committed","Y","N")</f>
        <v>N</v>
      </c>
      <c r="D136" s="909" t="s">
        <v>4062</v>
      </c>
    </row>
    <row r="137" spans="1:4" x14ac:dyDescent="0.2">
      <c r="A137" s="202" t="s">
        <v>367</v>
      </c>
      <c r="B137" s="205" t="s">
        <v>4062</v>
      </c>
      <c r="C137" s="203"/>
      <c r="D137" s="909" t="s">
        <v>4062</v>
      </c>
    </row>
    <row r="138" spans="1:4" x14ac:dyDescent="0.2">
      <c r="A138" s="202" t="s">
        <v>3774</v>
      </c>
      <c r="B138" s="204">
        <f>Sources!$J$39</f>
        <v>0</v>
      </c>
      <c r="C138" s="203"/>
      <c r="D138" s="909" t="s">
        <v>4062</v>
      </c>
    </row>
    <row r="139" spans="1:4" x14ac:dyDescent="0.2">
      <c r="A139" s="202" t="s">
        <v>3775</v>
      </c>
      <c r="B139" s="205">
        <f>Sources!$K$39</f>
        <v>0</v>
      </c>
      <c r="C139" s="203"/>
      <c r="D139" s="909" t="s">
        <v>4062</v>
      </c>
    </row>
    <row r="140" spans="1:4" x14ac:dyDescent="0.2">
      <c r="A140" s="202" t="s">
        <v>3776</v>
      </c>
      <c r="B140" s="206">
        <f>Sources!$M$39</f>
        <v>0</v>
      </c>
      <c r="C140" s="203"/>
      <c r="D140" s="909" t="s">
        <v>4062</v>
      </c>
    </row>
    <row r="141" spans="1:4" s="912" customFormat="1" x14ac:dyDescent="0.2">
      <c r="A141" s="913" t="s">
        <v>4794</v>
      </c>
      <c r="B141" s="913" t="str">
        <f>Sources!$B$26</f>
        <v>Deferred Developer Fee</v>
      </c>
      <c r="C141" s="913"/>
      <c r="D141" s="913" t="s">
        <v>4642</v>
      </c>
    </row>
    <row r="142" spans="1:4" s="912" customFormat="1" x14ac:dyDescent="0.2">
      <c r="A142" s="913" t="s">
        <v>4795</v>
      </c>
      <c r="B142" s="913">
        <f>Sources!$F$26</f>
        <v>19</v>
      </c>
      <c r="C142" s="913"/>
      <c r="D142" s="913" t="s">
        <v>4642</v>
      </c>
    </row>
    <row r="143" spans="1:4" s="912" customFormat="1" x14ac:dyDescent="0.2">
      <c r="A143" s="913" t="s">
        <v>4796</v>
      </c>
      <c r="B143" s="983">
        <f>ROUND(Sources!D26,0)</f>
        <v>0</v>
      </c>
      <c r="C143" s="913"/>
      <c r="D143" s="913" t="s">
        <v>4642</v>
      </c>
    </row>
    <row r="144" spans="1:4" s="912" customFormat="1" x14ac:dyDescent="0.2">
      <c r="A144" s="913" t="s">
        <v>4797</v>
      </c>
      <c r="B144" s="985">
        <f>Sources!$H$26</f>
        <v>0</v>
      </c>
      <c r="C144" s="913"/>
      <c r="D144" s="913" t="s">
        <v>4642</v>
      </c>
    </row>
    <row r="145" spans="1:4" s="912" customFormat="1" x14ac:dyDescent="0.2">
      <c r="A145" s="913" t="s">
        <v>4798</v>
      </c>
      <c r="B145" s="914">
        <f>Sources!$I$26</f>
        <v>0</v>
      </c>
      <c r="C145" s="913"/>
      <c r="D145" s="913" t="s">
        <v>4642</v>
      </c>
    </row>
    <row r="146" spans="1:4" s="912" customFormat="1" x14ac:dyDescent="0.2">
      <c r="A146" s="913" t="s">
        <v>4799</v>
      </c>
      <c r="B146" s="913" t="str">
        <f>IF(Sources!$G$26="Committed","Y","N")</f>
        <v>N</v>
      </c>
      <c r="C146" s="913"/>
      <c r="D146" s="913" t="s">
        <v>4642</v>
      </c>
    </row>
    <row r="147" spans="1:4" s="912" customFormat="1" x14ac:dyDescent="0.2">
      <c r="A147" s="915" t="s">
        <v>4800</v>
      </c>
      <c r="B147" s="916" t="s">
        <v>4642</v>
      </c>
      <c r="C147" s="916"/>
      <c r="D147" s="913" t="s">
        <v>4642</v>
      </c>
    </row>
    <row r="148" spans="1:4" s="912" customFormat="1" x14ac:dyDescent="0.2">
      <c r="A148" s="915" t="s">
        <v>4801</v>
      </c>
      <c r="B148" s="917">
        <f>Sources!$J$26</f>
        <v>0</v>
      </c>
      <c r="C148" s="916"/>
      <c r="D148" s="913" t="s">
        <v>4642</v>
      </c>
    </row>
    <row r="149" spans="1:4" s="912" customFormat="1" x14ac:dyDescent="0.2">
      <c r="A149" s="915" t="s">
        <v>4802</v>
      </c>
      <c r="B149" s="1037">
        <f>Sources!$L$26</f>
        <v>0</v>
      </c>
      <c r="C149" s="916"/>
      <c r="D149" s="913" t="s">
        <v>4642</v>
      </c>
    </row>
    <row r="150" spans="1:4" s="912" customFormat="1" x14ac:dyDescent="0.2">
      <c r="A150" s="915" t="s">
        <v>4803</v>
      </c>
      <c r="B150" s="918" t="str">
        <f>Sources!$M$26</f>
        <v>N</v>
      </c>
      <c r="C150" s="916"/>
      <c r="D150" s="913" t="s">
        <v>4642</v>
      </c>
    </row>
    <row r="151" spans="1:4" s="912" customFormat="1" x14ac:dyDescent="0.2">
      <c r="A151" s="913" t="s">
        <v>4804</v>
      </c>
      <c r="B151" s="913" t="str">
        <f>Sources!$B$27</f>
        <v>LIHTC Equity</v>
      </c>
      <c r="C151" s="913"/>
      <c r="D151" s="913" t="s">
        <v>4642</v>
      </c>
    </row>
    <row r="152" spans="1:4" s="912" customFormat="1" x14ac:dyDescent="0.2">
      <c r="A152" s="913" t="s">
        <v>4805</v>
      </c>
      <c r="B152" s="913">
        <f>Sources!$F$27</f>
        <v>4</v>
      </c>
      <c r="C152" s="913"/>
      <c r="D152" s="913" t="s">
        <v>4642</v>
      </c>
    </row>
    <row r="153" spans="1:4" s="912" customFormat="1" x14ac:dyDescent="0.2">
      <c r="A153" s="913" t="s">
        <v>4806</v>
      </c>
      <c r="B153" s="983">
        <f>Sources!$D$27</f>
        <v>0</v>
      </c>
      <c r="C153" s="913"/>
      <c r="D153" s="913" t="s">
        <v>4642</v>
      </c>
    </row>
    <row r="154" spans="1:4" s="912" customFormat="1" x14ac:dyDescent="0.2">
      <c r="A154" s="913" t="s">
        <v>4807</v>
      </c>
      <c r="B154" s="985">
        <f>Sources!$H$27</f>
        <v>0</v>
      </c>
      <c r="C154" s="913"/>
      <c r="D154" s="913" t="s">
        <v>4642</v>
      </c>
    </row>
    <row r="155" spans="1:4" s="912" customFormat="1" x14ac:dyDescent="0.2">
      <c r="A155" s="913" t="s">
        <v>4808</v>
      </c>
      <c r="B155" s="914">
        <f>Sources!$I$27</f>
        <v>0</v>
      </c>
      <c r="C155" s="913"/>
      <c r="D155" s="913" t="s">
        <v>4642</v>
      </c>
    </row>
    <row r="156" spans="1:4" s="912" customFormat="1" x14ac:dyDescent="0.2">
      <c r="A156" s="913" t="s">
        <v>4809</v>
      </c>
      <c r="B156" s="913" t="str">
        <f>IF(Sources!$G$27="Committed","Y","N")</f>
        <v>N</v>
      </c>
      <c r="C156" s="913"/>
      <c r="D156" s="913" t="s">
        <v>4642</v>
      </c>
    </row>
    <row r="157" spans="1:4" s="912" customFormat="1" x14ac:dyDescent="0.2">
      <c r="A157" s="915" t="s">
        <v>4810</v>
      </c>
      <c r="B157" s="916" t="s">
        <v>4642</v>
      </c>
      <c r="C157" s="916"/>
      <c r="D157" s="913" t="s">
        <v>4642</v>
      </c>
    </row>
    <row r="158" spans="1:4" s="912" customFormat="1" x14ac:dyDescent="0.2">
      <c r="A158" s="915" t="s">
        <v>4811</v>
      </c>
      <c r="B158" s="917">
        <f>Sources!$J$27</f>
        <v>0</v>
      </c>
      <c r="C158" s="916"/>
      <c r="D158" s="913" t="s">
        <v>4642</v>
      </c>
    </row>
    <row r="159" spans="1:4" s="912" customFormat="1" x14ac:dyDescent="0.2">
      <c r="A159" s="915" t="s">
        <v>4812</v>
      </c>
      <c r="B159" s="1037">
        <f>Sources!$L$27</f>
        <v>0</v>
      </c>
      <c r="C159" s="916"/>
      <c r="D159" s="913" t="s">
        <v>4642</v>
      </c>
    </row>
    <row r="160" spans="1:4" s="912" customFormat="1" x14ac:dyDescent="0.2">
      <c r="A160" s="915" t="s">
        <v>4813</v>
      </c>
      <c r="B160" s="918" t="str">
        <f>Sources!$M$27</f>
        <v>N</v>
      </c>
      <c r="C160" s="916"/>
      <c r="D160" s="913" t="s">
        <v>4642</v>
      </c>
    </row>
    <row r="161" spans="1:4" s="912" customFormat="1" x14ac:dyDescent="0.2">
      <c r="A161" s="913" t="s">
        <v>4819</v>
      </c>
      <c r="B161" s="913">
        <f>Sources!$B$28</f>
        <v>0</v>
      </c>
      <c r="C161" s="913"/>
      <c r="D161" s="913" t="s">
        <v>4642</v>
      </c>
    </row>
    <row r="162" spans="1:4" s="912" customFormat="1" x14ac:dyDescent="0.2">
      <c r="A162" s="913" t="s">
        <v>4820</v>
      </c>
      <c r="B162" s="913">
        <f>Sources!$F$28</f>
        <v>0</v>
      </c>
      <c r="C162" s="913"/>
      <c r="D162" s="913" t="s">
        <v>4642</v>
      </c>
    </row>
    <row r="163" spans="1:4" s="912" customFormat="1" x14ac:dyDescent="0.2">
      <c r="A163" s="913" t="s">
        <v>4821</v>
      </c>
      <c r="B163" s="983">
        <f>Sources!$D$28</f>
        <v>0</v>
      </c>
      <c r="C163" s="913"/>
      <c r="D163" s="913" t="s">
        <v>4642</v>
      </c>
    </row>
    <row r="164" spans="1:4" s="912" customFormat="1" x14ac:dyDescent="0.2">
      <c r="A164" s="913" t="s">
        <v>4822</v>
      </c>
      <c r="B164" s="985">
        <f>Sources!$H$28</f>
        <v>0</v>
      </c>
      <c r="C164" s="913"/>
      <c r="D164" s="913" t="s">
        <v>4642</v>
      </c>
    </row>
    <row r="165" spans="1:4" s="912" customFormat="1" x14ac:dyDescent="0.2">
      <c r="A165" s="913" t="s">
        <v>4823</v>
      </c>
      <c r="B165" s="914">
        <f>Sources!$I$28</f>
        <v>0</v>
      </c>
      <c r="C165" s="913"/>
      <c r="D165" s="913" t="s">
        <v>4642</v>
      </c>
    </row>
    <row r="166" spans="1:4" s="912" customFormat="1" x14ac:dyDescent="0.2">
      <c r="A166" s="913" t="s">
        <v>4824</v>
      </c>
      <c r="B166" s="913" t="str">
        <f>IF(Sources!$G$28="Committed","Y","N")</f>
        <v>N</v>
      </c>
      <c r="C166" s="913"/>
      <c r="D166" s="913" t="s">
        <v>4642</v>
      </c>
    </row>
    <row r="167" spans="1:4" s="912" customFormat="1" x14ac:dyDescent="0.2">
      <c r="A167" s="915" t="s">
        <v>4825</v>
      </c>
      <c r="B167" s="916" t="s">
        <v>4642</v>
      </c>
      <c r="C167" s="916"/>
      <c r="D167" s="913" t="s">
        <v>4642</v>
      </c>
    </row>
    <row r="168" spans="1:4" s="912" customFormat="1" x14ac:dyDescent="0.2">
      <c r="A168" s="915" t="s">
        <v>4826</v>
      </c>
      <c r="B168" s="917">
        <f>Sources!$J$28</f>
        <v>0</v>
      </c>
      <c r="C168" s="916"/>
      <c r="D168" s="913" t="s">
        <v>4642</v>
      </c>
    </row>
    <row r="169" spans="1:4" s="912" customFormat="1" x14ac:dyDescent="0.2">
      <c r="A169" s="915" t="s">
        <v>4827</v>
      </c>
      <c r="B169" s="1037">
        <f>Sources!$L$28</f>
        <v>0</v>
      </c>
      <c r="C169" s="916"/>
      <c r="D169" s="913" t="s">
        <v>4642</v>
      </c>
    </row>
    <row r="170" spans="1:4" s="912" customFormat="1" x14ac:dyDescent="0.2">
      <c r="A170" s="915" t="s">
        <v>4828</v>
      </c>
      <c r="B170" s="918">
        <f>Sources!$M$28</f>
        <v>0</v>
      </c>
      <c r="C170" s="916"/>
      <c r="D170" s="913" t="s">
        <v>4642</v>
      </c>
    </row>
    <row r="171" spans="1:4" s="912" customFormat="1" x14ac:dyDescent="0.2">
      <c r="A171" s="913" t="s">
        <v>4829</v>
      </c>
      <c r="B171" s="913">
        <f>Sources!$B$29</f>
        <v>0</v>
      </c>
      <c r="C171" s="913"/>
      <c r="D171" s="913" t="s">
        <v>4642</v>
      </c>
    </row>
    <row r="172" spans="1:4" s="912" customFormat="1" x14ac:dyDescent="0.2">
      <c r="A172" s="913" t="s">
        <v>4830</v>
      </c>
      <c r="B172" s="913">
        <f>Sources!$F$29</f>
        <v>0</v>
      </c>
      <c r="C172" s="913"/>
      <c r="D172" s="913" t="s">
        <v>4642</v>
      </c>
    </row>
    <row r="173" spans="1:4" s="912" customFormat="1" x14ac:dyDescent="0.2">
      <c r="A173" s="913" t="s">
        <v>4831</v>
      </c>
      <c r="B173" s="983">
        <f>Sources!$D$29</f>
        <v>0</v>
      </c>
      <c r="C173" s="913"/>
      <c r="D173" s="913" t="s">
        <v>4642</v>
      </c>
    </row>
    <row r="174" spans="1:4" s="912" customFormat="1" x14ac:dyDescent="0.2">
      <c r="A174" s="913" t="s">
        <v>4832</v>
      </c>
      <c r="B174" s="985">
        <f>Sources!$H$29</f>
        <v>0</v>
      </c>
      <c r="C174" s="913"/>
      <c r="D174" s="913" t="s">
        <v>4642</v>
      </c>
    </row>
    <row r="175" spans="1:4" s="912" customFormat="1" x14ac:dyDescent="0.2">
      <c r="A175" s="913" t="s">
        <v>4833</v>
      </c>
      <c r="B175" s="914">
        <f>Sources!$I$29</f>
        <v>0</v>
      </c>
      <c r="C175" s="913"/>
      <c r="D175" s="913" t="s">
        <v>4642</v>
      </c>
    </row>
    <row r="176" spans="1:4" s="912" customFormat="1" x14ac:dyDescent="0.2">
      <c r="A176" s="913" t="s">
        <v>4834</v>
      </c>
      <c r="B176" s="913" t="str">
        <f>IF(Sources!$G$29="Committed","Y","N")</f>
        <v>N</v>
      </c>
      <c r="C176" s="913"/>
      <c r="D176" s="913" t="s">
        <v>4642</v>
      </c>
    </row>
    <row r="177" spans="1:4" s="912" customFormat="1" x14ac:dyDescent="0.2">
      <c r="A177" s="915" t="s">
        <v>4835</v>
      </c>
      <c r="B177" s="916" t="s">
        <v>4642</v>
      </c>
      <c r="C177" s="916"/>
      <c r="D177" s="913" t="s">
        <v>4642</v>
      </c>
    </row>
    <row r="178" spans="1:4" s="912" customFormat="1" x14ac:dyDescent="0.2">
      <c r="A178" s="915" t="s">
        <v>4836</v>
      </c>
      <c r="B178" s="917">
        <f>Sources!$J$29</f>
        <v>0</v>
      </c>
      <c r="C178" s="916"/>
      <c r="D178" s="913" t="s">
        <v>4642</v>
      </c>
    </row>
    <row r="179" spans="1:4" s="912" customFormat="1" x14ac:dyDescent="0.2">
      <c r="A179" s="915" t="s">
        <v>4837</v>
      </c>
      <c r="B179" s="1037">
        <f>Sources!$L$29</f>
        <v>0</v>
      </c>
      <c r="C179" s="916"/>
      <c r="D179" s="913" t="s">
        <v>4642</v>
      </c>
    </row>
    <row r="180" spans="1:4" s="912" customFormat="1" x14ac:dyDescent="0.2">
      <c r="A180" s="915" t="s">
        <v>4838</v>
      </c>
      <c r="B180" s="918">
        <f>Sources!$M$29</f>
        <v>0</v>
      </c>
      <c r="C180" s="916"/>
      <c r="D180" s="913" t="s">
        <v>4642</v>
      </c>
    </row>
    <row r="181" spans="1:4" s="912" customFormat="1" x14ac:dyDescent="0.2">
      <c r="A181" s="913" t="s">
        <v>4839</v>
      </c>
      <c r="B181" s="913">
        <f>Sources!$B$30</f>
        <v>0</v>
      </c>
      <c r="C181" s="913"/>
      <c r="D181" s="913" t="s">
        <v>4642</v>
      </c>
    </row>
    <row r="182" spans="1:4" s="912" customFormat="1" x14ac:dyDescent="0.2">
      <c r="A182" s="913" t="s">
        <v>4840</v>
      </c>
      <c r="B182" s="913">
        <f>Sources!$F$30</f>
        <v>0</v>
      </c>
      <c r="C182" s="913"/>
      <c r="D182" s="913" t="s">
        <v>4642</v>
      </c>
    </row>
    <row r="183" spans="1:4" s="912" customFormat="1" x14ac:dyDescent="0.2">
      <c r="A183" s="913" t="s">
        <v>4841</v>
      </c>
      <c r="B183" s="983">
        <f>Sources!$D$30</f>
        <v>0</v>
      </c>
      <c r="C183" s="913"/>
      <c r="D183" s="913" t="s">
        <v>4642</v>
      </c>
    </row>
    <row r="184" spans="1:4" s="912" customFormat="1" x14ac:dyDescent="0.2">
      <c r="A184" s="913" t="s">
        <v>4842</v>
      </c>
      <c r="B184" s="985">
        <f>Sources!$H$30</f>
        <v>0</v>
      </c>
      <c r="C184" s="913"/>
      <c r="D184" s="913" t="s">
        <v>4642</v>
      </c>
    </row>
    <row r="185" spans="1:4" s="912" customFormat="1" x14ac:dyDescent="0.2">
      <c r="A185" s="913" t="s">
        <v>4843</v>
      </c>
      <c r="B185" s="914">
        <f>Sources!$I$30</f>
        <v>0</v>
      </c>
      <c r="C185" s="913"/>
      <c r="D185" s="913" t="s">
        <v>4642</v>
      </c>
    </row>
    <row r="186" spans="1:4" s="912" customFormat="1" x14ac:dyDescent="0.2">
      <c r="A186" s="913" t="s">
        <v>4844</v>
      </c>
      <c r="B186" s="913" t="str">
        <f>IF(Sources!$G$30="Committed","Y","N")</f>
        <v>N</v>
      </c>
      <c r="C186" s="913"/>
      <c r="D186" s="913" t="s">
        <v>4642</v>
      </c>
    </row>
    <row r="187" spans="1:4" s="912" customFormat="1" x14ac:dyDescent="0.2">
      <c r="A187" s="915" t="s">
        <v>4845</v>
      </c>
      <c r="B187" s="916" t="s">
        <v>4642</v>
      </c>
      <c r="C187" s="916"/>
      <c r="D187" s="913" t="s">
        <v>4642</v>
      </c>
    </row>
    <row r="188" spans="1:4" s="912" customFormat="1" x14ac:dyDescent="0.2">
      <c r="A188" s="915" t="s">
        <v>4846</v>
      </c>
      <c r="B188" s="917">
        <f>Sources!$J$30</f>
        <v>0</v>
      </c>
      <c r="C188" s="916"/>
      <c r="D188" s="913" t="s">
        <v>4642</v>
      </c>
    </row>
    <row r="189" spans="1:4" s="912" customFormat="1" x14ac:dyDescent="0.2">
      <c r="A189" s="915" t="s">
        <v>4847</v>
      </c>
      <c r="B189" s="1037">
        <f>Sources!$L$30</f>
        <v>0</v>
      </c>
      <c r="C189" s="916"/>
      <c r="D189" s="913" t="s">
        <v>4642</v>
      </c>
    </row>
    <row r="190" spans="1:4" s="912" customFormat="1" x14ac:dyDescent="0.2">
      <c r="A190" s="915" t="s">
        <v>4848</v>
      </c>
      <c r="B190" s="918">
        <f>Sources!$M$30</f>
        <v>0</v>
      </c>
      <c r="C190" s="916"/>
      <c r="D190" s="913" t="s">
        <v>4642</v>
      </c>
    </row>
    <row r="191" spans="1:4" s="912" customFormat="1" x14ac:dyDescent="0.2">
      <c r="A191" s="913" t="s">
        <v>4849</v>
      </c>
      <c r="B191" s="913">
        <f>Sources!$B$31</f>
        <v>0</v>
      </c>
      <c r="C191" s="913"/>
      <c r="D191" s="913" t="s">
        <v>4642</v>
      </c>
    </row>
    <row r="192" spans="1:4" s="912" customFormat="1" x14ac:dyDescent="0.2">
      <c r="A192" s="913" t="s">
        <v>4850</v>
      </c>
      <c r="B192" s="913">
        <f>Sources!$F$31</f>
        <v>0</v>
      </c>
      <c r="C192" s="913"/>
      <c r="D192" s="913" t="s">
        <v>4642</v>
      </c>
    </row>
    <row r="193" spans="1:4" s="912" customFormat="1" x14ac:dyDescent="0.2">
      <c r="A193" s="913" t="s">
        <v>4851</v>
      </c>
      <c r="B193" s="983">
        <f>Sources!$D$31</f>
        <v>0</v>
      </c>
      <c r="C193" s="913"/>
      <c r="D193" s="913" t="s">
        <v>4642</v>
      </c>
    </row>
    <row r="194" spans="1:4" s="912" customFormat="1" x14ac:dyDescent="0.2">
      <c r="A194" s="913" t="s">
        <v>4852</v>
      </c>
      <c r="B194" s="985">
        <f>Sources!$H$31</f>
        <v>0</v>
      </c>
      <c r="C194" s="913"/>
      <c r="D194" s="913" t="s">
        <v>4642</v>
      </c>
    </row>
    <row r="195" spans="1:4" s="912" customFormat="1" x14ac:dyDescent="0.2">
      <c r="A195" s="913" t="s">
        <v>4853</v>
      </c>
      <c r="B195" s="914">
        <f>Sources!$I$31</f>
        <v>0</v>
      </c>
      <c r="C195" s="913"/>
      <c r="D195" s="913" t="s">
        <v>4642</v>
      </c>
    </row>
    <row r="196" spans="1:4" s="912" customFormat="1" x14ac:dyDescent="0.2">
      <c r="A196" s="913" t="s">
        <v>4854</v>
      </c>
      <c r="B196" s="913" t="str">
        <f>IF(Sources!$G$31="Committed","Y","N")</f>
        <v>N</v>
      </c>
      <c r="C196" s="913"/>
      <c r="D196" s="913" t="s">
        <v>4642</v>
      </c>
    </row>
    <row r="197" spans="1:4" s="912" customFormat="1" x14ac:dyDescent="0.2">
      <c r="A197" s="915" t="s">
        <v>4855</v>
      </c>
      <c r="B197" s="916" t="s">
        <v>4642</v>
      </c>
      <c r="C197" s="916"/>
      <c r="D197" s="913" t="s">
        <v>4642</v>
      </c>
    </row>
    <row r="198" spans="1:4" s="912" customFormat="1" x14ac:dyDescent="0.2">
      <c r="A198" s="915" t="s">
        <v>4856</v>
      </c>
      <c r="B198" s="917">
        <f>Sources!$J$31</f>
        <v>0</v>
      </c>
      <c r="C198" s="916"/>
      <c r="D198" s="913" t="s">
        <v>4642</v>
      </c>
    </row>
    <row r="199" spans="1:4" s="912" customFormat="1" x14ac:dyDescent="0.2">
      <c r="A199" s="915" t="s">
        <v>4857</v>
      </c>
      <c r="B199" s="1037">
        <f>Sources!$L$31</f>
        <v>0</v>
      </c>
      <c r="C199" s="916"/>
      <c r="D199" s="913" t="s">
        <v>4642</v>
      </c>
    </row>
    <row r="200" spans="1:4" s="912" customFormat="1" x14ac:dyDescent="0.2">
      <c r="A200" s="915" t="s">
        <v>4858</v>
      </c>
      <c r="B200" s="918">
        <f>Sources!$M$31</f>
        <v>0</v>
      </c>
      <c r="C200" s="916"/>
      <c r="D200" s="913" t="s">
        <v>4642</v>
      </c>
    </row>
    <row r="201" spans="1:4" s="912" customFormat="1" x14ac:dyDescent="0.2">
      <c r="A201" s="913" t="s">
        <v>4859</v>
      </c>
      <c r="B201" s="913">
        <f>Sources!$B$32</f>
        <v>0</v>
      </c>
      <c r="C201" s="913"/>
      <c r="D201" s="913" t="s">
        <v>4642</v>
      </c>
    </row>
    <row r="202" spans="1:4" s="912" customFormat="1" x14ac:dyDescent="0.2">
      <c r="A202" s="913" t="s">
        <v>4860</v>
      </c>
      <c r="B202" s="913">
        <f>Sources!$F$32</f>
        <v>0</v>
      </c>
      <c r="C202" s="913"/>
      <c r="D202" s="913" t="s">
        <v>4642</v>
      </c>
    </row>
    <row r="203" spans="1:4" s="912" customFormat="1" x14ac:dyDescent="0.2">
      <c r="A203" s="913" t="s">
        <v>4861</v>
      </c>
      <c r="B203" s="983">
        <f>Sources!$D$32</f>
        <v>0</v>
      </c>
      <c r="C203" s="913"/>
      <c r="D203" s="913" t="s">
        <v>4642</v>
      </c>
    </row>
    <row r="204" spans="1:4" s="912" customFormat="1" x14ac:dyDescent="0.2">
      <c r="A204" s="913" t="s">
        <v>4862</v>
      </c>
      <c r="B204" s="985">
        <f>Sources!$H$32</f>
        <v>0</v>
      </c>
      <c r="C204" s="913"/>
      <c r="D204" s="913" t="s">
        <v>4642</v>
      </c>
    </row>
    <row r="205" spans="1:4" s="912" customFormat="1" x14ac:dyDescent="0.2">
      <c r="A205" s="913" t="s">
        <v>4863</v>
      </c>
      <c r="B205" s="914">
        <f>Sources!$I$32</f>
        <v>0</v>
      </c>
      <c r="C205" s="913"/>
      <c r="D205" s="913" t="s">
        <v>4642</v>
      </c>
    </row>
    <row r="206" spans="1:4" s="912" customFormat="1" x14ac:dyDescent="0.2">
      <c r="A206" s="913" t="s">
        <v>4864</v>
      </c>
      <c r="B206" s="913" t="str">
        <f>IF(Sources!$G$32="Committed","Y","N")</f>
        <v>N</v>
      </c>
      <c r="C206" s="913"/>
      <c r="D206" s="913" t="s">
        <v>4642</v>
      </c>
    </row>
    <row r="207" spans="1:4" s="912" customFormat="1" x14ac:dyDescent="0.2">
      <c r="A207" s="915" t="s">
        <v>4865</v>
      </c>
      <c r="B207" s="916" t="s">
        <v>4642</v>
      </c>
      <c r="C207" s="916"/>
      <c r="D207" s="913" t="s">
        <v>4642</v>
      </c>
    </row>
    <row r="208" spans="1:4" s="912" customFormat="1" x14ac:dyDescent="0.2">
      <c r="A208" s="915" t="s">
        <v>4866</v>
      </c>
      <c r="B208" s="917">
        <f>Sources!$J$32</f>
        <v>0</v>
      </c>
      <c r="C208" s="916"/>
      <c r="D208" s="913" t="s">
        <v>4642</v>
      </c>
    </row>
    <row r="209" spans="1:4" s="912" customFormat="1" x14ac:dyDescent="0.2">
      <c r="A209" s="915" t="s">
        <v>4867</v>
      </c>
      <c r="B209" s="1037">
        <f>Sources!$L$32</f>
        <v>0</v>
      </c>
      <c r="C209" s="916"/>
      <c r="D209" s="913" t="s">
        <v>4642</v>
      </c>
    </row>
    <row r="210" spans="1:4" s="912" customFormat="1" x14ac:dyDescent="0.2">
      <c r="A210" s="915" t="s">
        <v>4868</v>
      </c>
      <c r="B210" s="918">
        <f>Sources!$M$32</f>
        <v>0</v>
      </c>
      <c r="C210" s="916"/>
      <c r="D210" s="913" t="s">
        <v>4642</v>
      </c>
    </row>
    <row r="211" spans="1:4" s="912" customFormat="1" x14ac:dyDescent="0.2">
      <c r="A211" s="913" t="s">
        <v>4869</v>
      </c>
      <c r="B211" s="913">
        <f>Sources!$B$33</f>
        <v>0</v>
      </c>
      <c r="C211" s="913"/>
      <c r="D211" s="913" t="s">
        <v>4642</v>
      </c>
    </row>
    <row r="212" spans="1:4" s="912" customFormat="1" x14ac:dyDescent="0.2">
      <c r="A212" s="913" t="s">
        <v>4870</v>
      </c>
      <c r="B212" s="913">
        <f>Sources!$F$33</f>
        <v>0</v>
      </c>
      <c r="C212" s="913"/>
      <c r="D212" s="913" t="s">
        <v>4642</v>
      </c>
    </row>
    <row r="213" spans="1:4" s="912" customFormat="1" x14ac:dyDescent="0.2">
      <c r="A213" s="913" t="s">
        <v>4871</v>
      </c>
      <c r="B213" s="983">
        <f>Sources!$D$33</f>
        <v>0</v>
      </c>
      <c r="C213" s="913"/>
      <c r="D213" s="913" t="s">
        <v>4642</v>
      </c>
    </row>
    <row r="214" spans="1:4" s="912" customFormat="1" x14ac:dyDescent="0.2">
      <c r="A214" s="913" t="s">
        <v>4872</v>
      </c>
      <c r="B214" s="985">
        <f>Sources!$H$33</f>
        <v>0</v>
      </c>
      <c r="C214" s="913"/>
      <c r="D214" s="913" t="s">
        <v>4642</v>
      </c>
    </row>
    <row r="215" spans="1:4" s="912" customFormat="1" x14ac:dyDescent="0.2">
      <c r="A215" s="913" t="s">
        <v>4873</v>
      </c>
      <c r="B215" s="914">
        <f>Sources!$I$33</f>
        <v>0</v>
      </c>
      <c r="C215" s="913"/>
      <c r="D215" s="913" t="s">
        <v>4642</v>
      </c>
    </row>
    <row r="216" spans="1:4" s="912" customFormat="1" x14ac:dyDescent="0.2">
      <c r="A216" s="913" t="s">
        <v>4874</v>
      </c>
      <c r="B216" s="914" t="str">
        <f>IF(Sources!$G$33="Committed","Y","N")</f>
        <v>N</v>
      </c>
      <c r="C216" s="913"/>
      <c r="D216" s="913" t="s">
        <v>4642</v>
      </c>
    </row>
    <row r="217" spans="1:4" s="912" customFormat="1" x14ac:dyDescent="0.2">
      <c r="A217" s="915" t="s">
        <v>4875</v>
      </c>
      <c r="B217" s="916" t="s">
        <v>4642</v>
      </c>
      <c r="C217" s="916"/>
      <c r="D217" s="913" t="s">
        <v>4642</v>
      </c>
    </row>
    <row r="218" spans="1:4" s="912" customFormat="1" x14ac:dyDescent="0.2">
      <c r="A218" s="915" t="s">
        <v>4876</v>
      </c>
      <c r="B218" s="917">
        <f>Sources!$J$33</f>
        <v>0</v>
      </c>
      <c r="C218" s="916"/>
      <c r="D218" s="913" t="s">
        <v>4642</v>
      </c>
    </row>
    <row r="219" spans="1:4" s="912" customFormat="1" x14ac:dyDescent="0.2">
      <c r="A219" s="915" t="s">
        <v>4877</v>
      </c>
      <c r="B219" s="1037">
        <f>Sources!$L$33</f>
        <v>0</v>
      </c>
      <c r="C219" s="916"/>
      <c r="D219" s="913" t="s">
        <v>4642</v>
      </c>
    </row>
    <row r="220" spans="1:4" s="912" customFormat="1" x14ac:dyDescent="0.2">
      <c r="A220" s="915" t="s">
        <v>4878</v>
      </c>
      <c r="B220" s="918">
        <f>Sources!$M$33</f>
        <v>0</v>
      </c>
      <c r="C220" s="916"/>
      <c r="D220" s="913" t="s">
        <v>4642</v>
      </c>
    </row>
    <row r="221" spans="1:4" s="912" customFormat="1" x14ac:dyDescent="0.2">
      <c r="A221" s="913" t="s">
        <v>4879</v>
      </c>
      <c r="B221" s="913">
        <f>Sources!$B$34</f>
        <v>0</v>
      </c>
      <c r="C221" s="913"/>
      <c r="D221" s="913" t="s">
        <v>4642</v>
      </c>
    </row>
    <row r="222" spans="1:4" s="912" customFormat="1" x14ac:dyDescent="0.2">
      <c r="A222" s="913" t="s">
        <v>4880</v>
      </c>
      <c r="B222" s="913">
        <f>Sources!$F$34</f>
        <v>0</v>
      </c>
      <c r="C222" s="913"/>
      <c r="D222" s="913" t="s">
        <v>4642</v>
      </c>
    </row>
    <row r="223" spans="1:4" s="912" customFormat="1" x14ac:dyDescent="0.2">
      <c r="A223" s="913" t="s">
        <v>4881</v>
      </c>
      <c r="B223" s="983">
        <f>Sources!$D$34</f>
        <v>0</v>
      </c>
      <c r="C223" s="913"/>
      <c r="D223" s="913" t="s">
        <v>4642</v>
      </c>
    </row>
    <row r="224" spans="1:4" s="912" customFormat="1" x14ac:dyDescent="0.2">
      <c r="A224" s="913" t="s">
        <v>4882</v>
      </c>
      <c r="B224" s="985">
        <f>Sources!$H$34</f>
        <v>0</v>
      </c>
      <c r="C224" s="913"/>
      <c r="D224" s="913" t="s">
        <v>4642</v>
      </c>
    </row>
    <row r="225" spans="1:4" s="912" customFormat="1" x14ac:dyDescent="0.2">
      <c r="A225" s="913" t="s">
        <v>4883</v>
      </c>
      <c r="B225" s="914">
        <f>Sources!$I$34</f>
        <v>0</v>
      </c>
      <c r="C225" s="913"/>
      <c r="D225" s="913" t="s">
        <v>4642</v>
      </c>
    </row>
    <row r="226" spans="1:4" s="912" customFormat="1" x14ac:dyDescent="0.2">
      <c r="A226" s="913" t="s">
        <v>4884</v>
      </c>
      <c r="B226" s="913" t="str">
        <f>IF(Sources!$G$34="Committed","Y","N")</f>
        <v>N</v>
      </c>
      <c r="C226" s="913"/>
      <c r="D226" s="913" t="s">
        <v>4642</v>
      </c>
    </row>
    <row r="227" spans="1:4" s="912" customFormat="1" x14ac:dyDescent="0.2">
      <c r="A227" s="915" t="s">
        <v>4885</v>
      </c>
      <c r="B227" s="916" t="s">
        <v>4642</v>
      </c>
      <c r="C227" s="916"/>
      <c r="D227" s="913" t="s">
        <v>4642</v>
      </c>
    </row>
    <row r="228" spans="1:4" s="912" customFormat="1" x14ac:dyDescent="0.2">
      <c r="A228" s="915" t="s">
        <v>4886</v>
      </c>
      <c r="B228" s="917">
        <f>Sources!$J$34</f>
        <v>0</v>
      </c>
      <c r="C228" s="916"/>
      <c r="D228" s="913" t="s">
        <v>4642</v>
      </c>
    </row>
    <row r="229" spans="1:4" s="912" customFormat="1" x14ac:dyDescent="0.2">
      <c r="A229" s="915" t="s">
        <v>4887</v>
      </c>
      <c r="B229" s="1037">
        <f>Sources!$L$34</f>
        <v>0</v>
      </c>
      <c r="C229" s="916"/>
      <c r="D229" s="913" t="s">
        <v>4642</v>
      </c>
    </row>
    <row r="230" spans="1:4" s="912" customFormat="1" x14ac:dyDescent="0.2">
      <c r="A230" s="915" t="s">
        <v>4888</v>
      </c>
      <c r="B230" s="918">
        <f>Sources!$M$34</f>
        <v>0</v>
      </c>
      <c r="C230" s="916"/>
      <c r="D230" s="913" t="s">
        <v>4642</v>
      </c>
    </row>
    <row r="231" spans="1:4" s="912" customFormat="1" x14ac:dyDescent="0.2">
      <c r="A231" s="913" t="s">
        <v>4889</v>
      </c>
      <c r="B231" s="913">
        <f>Sources!$B$35</f>
        <v>0</v>
      </c>
      <c r="C231" s="913"/>
      <c r="D231" s="913" t="s">
        <v>4642</v>
      </c>
    </row>
    <row r="232" spans="1:4" s="912" customFormat="1" x14ac:dyDescent="0.2">
      <c r="A232" s="913" t="s">
        <v>4890</v>
      </c>
      <c r="B232" s="913">
        <f>Sources!$F$35</f>
        <v>0</v>
      </c>
      <c r="C232" s="913"/>
      <c r="D232" s="913" t="s">
        <v>4642</v>
      </c>
    </row>
    <row r="233" spans="1:4" s="912" customFormat="1" x14ac:dyDescent="0.2">
      <c r="A233" s="913" t="s">
        <v>4891</v>
      </c>
      <c r="B233" s="983">
        <f>Sources!$D$35</f>
        <v>0</v>
      </c>
      <c r="C233" s="913"/>
      <c r="D233" s="913" t="s">
        <v>4642</v>
      </c>
    </row>
    <row r="234" spans="1:4" s="912" customFormat="1" x14ac:dyDescent="0.2">
      <c r="A234" s="913" t="s">
        <v>4892</v>
      </c>
      <c r="B234" s="985">
        <f>Sources!$H$35</f>
        <v>0</v>
      </c>
      <c r="C234" s="913"/>
      <c r="D234" s="913" t="s">
        <v>4642</v>
      </c>
    </row>
    <row r="235" spans="1:4" s="912" customFormat="1" x14ac:dyDescent="0.2">
      <c r="A235" s="913" t="s">
        <v>4893</v>
      </c>
      <c r="B235" s="914">
        <f>Sources!$I$35</f>
        <v>0</v>
      </c>
      <c r="C235" s="913"/>
      <c r="D235" s="913" t="s">
        <v>4642</v>
      </c>
    </row>
    <row r="236" spans="1:4" s="912" customFormat="1" x14ac:dyDescent="0.2">
      <c r="A236" s="913" t="s">
        <v>4894</v>
      </c>
      <c r="B236" s="913" t="str">
        <f>IF(Sources!$G$35="Committed","Y","N")</f>
        <v>N</v>
      </c>
      <c r="C236" s="913"/>
      <c r="D236" s="913" t="s">
        <v>4642</v>
      </c>
    </row>
    <row r="237" spans="1:4" s="912" customFormat="1" x14ac:dyDescent="0.2">
      <c r="A237" s="915" t="s">
        <v>4895</v>
      </c>
      <c r="B237" s="916" t="s">
        <v>4642</v>
      </c>
      <c r="C237" s="916"/>
      <c r="D237" s="913" t="s">
        <v>4642</v>
      </c>
    </row>
    <row r="238" spans="1:4" s="912" customFormat="1" x14ac:dyDescent="0.2">
      <c r="A238" s="915" t="s">
        <v>4896</v>
      </c>
      <c r="B238" s="917">
        <f>Sources!$J$35</f>
        <v>0</v>
      </c>
      <c r="C238" s="916"/>
      <c r="D238" s="913" t="s">
        <v>4642</v>
      </c>
    </row>
    <row r="239" spans="1:4" s="912" customFormat="1" x14ac:dyDescent="0.2">
      <c r="A239" s="915" t="s">
        <v>4897</v>
      </c>
      <c r="B239" s="1037">
        <f>Sources!$L$35</f>
        <v>0</v>
      </c>
      <c r="C239" s="916"/>
      <c r="D239" s="913" t="s">
        <v>4642</v>
      </c>
    </row>
    <row r="240" spans="1:4" s="912" customFormat="1" x14ac:dyDescent="0.2">
      <c r="A240" s="915" t="s">
        <v>4898</v>
      </c>
      <c r="B240" s="918">
        <f>Sources!$M$35</f>
        <v>0</v>
      </c>
      <c r="C240" s="916"/>
      <c r="D240" s="913" t="s">
        <v>4642</v>
      </c>
    </row>
    <row r="241" spans="1:4" s="912" customFormat="1" x14ac:dyDescent="0.2">
      <c r="A241" s="913" t="s">
        <v>4899</v>
      </c>
      <c r="B241" s="913">
        <f>Sources!$B$36</f>
        <v>0</v>
      </c>
      <c r="C241" s="913"/>
      <c r="D241" s="913" t="s">
        <v>4642</v>
      </c>
    </row>
    <row r="242" spans="1:4" s="912" customFormat="1" x14ac:dyDescent="0.2">
      <c r="A242" s="913" t="s">
        <v>4900</v>
      </c>
      <c r="B242" s="913">
        <f>Sources!$F$36</f>
        <v>0</v>
      </c>
      <c r="C242" s="913"/>
      <c r="D242" s="913" t="s">
        <v>4642</v>
      </c>
    </row>
    <row r="243" spans="1:4" s="912" customFormat="1" x14ac:dyDescent="0.2">
      <c r="A243" s="913" t="s">
        <v>4901</v>
      </c>
      <c r="B243" s="983">
        <f>Sources!$D$36</f>
        <v>0</v>
      </c>
      <c r="C243" s="913"/>
      <c r="D243" s="913" t="s">
        <v>4642</v>
      </c>
    </row>
    <row r="244" spans="1:4" s="912" customFormat="1" x14ac:dyDescent="0.2">
      <c r="A244" s="913" t="s">
        <v>4902</v>
      </c>
      <c r="B244" s="985">
        <f>Sources!$H$36</f>
        <v>0</v>
      </c>
      <c r="C244" s="913"/>
      <c r="D244" s="913" t="s">
        <v>4642</v>
      </c>
    </row>
    <row r="245" spans="1:4" s="912" customFormat="1" x14ac:dyDescent="0.2">
      <c r="A245" s="913" t="s">
        <v>4903</v>
      </c>
      <c r="B245" s="914">
        <f>Sources!$I$36</f>
        <v>0</v>
      </c>
      <c r="C245" s="913"/>
      <c r="D245" s="913" t="s">
        <v>4642</v>
      </c>
    </row>
    <row r="246" spans="1:4" s="912" customFormat="1" x14ac:dyDescent="0.2">
      <c r="A246" s="913" t="s">
        <v>4904</v>
      </c>
      <c r="B246" s="913" t="str">
        <f>IF(Sources!$G$36="Committed","Y","N")</f>
        <v>N</v>
      </c>
      <c r="C246" s="913"/>
      <c r="D246" s="913" t="s">
        <v>4642</v>
      </c>
    </row>
    <row r="247" spans="1:4" s="912" customFormat="1" x14ac:dyDescent="0.2">
      <c r="A247" s="915" t="s">
        <v>4905</v>
      </c>
      <c r="B247" s="916" t="s">
        <v>4642</v>
      </c>
      <c r="C247" s="916"/>
      <c r="D247" s="913" t="s">
        <v>4642</v>
      </c>
    </row>
    <row r="248" spans="1:4" s="912" customFormat="1" x14ac:dyDescent="0.2">
      <c r="A248" s="915" t="s">
        <v>4906</v>
      </c>
      <c r="B248" s="917">
        <f>Sources!$J$36</f>
        <v>0</v>
      </c>
      <c r="C248" s="916"/>
      <c r="D248" s="913" t="s">
        <v>4642</v>
      </c>
    </row>
    <row r="249" spans="1:4" s="912" customFormat="1" x14ac:dyDescent="0.2">
      <c r="A249" s="915" t="s">
        <v>4907</v>
      </c>
      <c r="B249" s="1037">
        <f>Sources!$L$36</f>
        <v>0</v>
      </c>
      <c r="C249" s="916"/>
      <c r="D249" s="913" t="s">
        <v>4642</v>
      </c>
    </row>
    <row r="250" spans="1:4" s="912" customFormat="1" x14ac:dyDescent="0.2">
      <c r="A250" s="915" t="s">
        <v>4908</v>
      </c>
      <c r="B250" s="918">
        <f>Sources!$M$36</f>
        <v>0</v>
      </c>
      <c r="C250" s="916"/>
      <c r="D250" s="913" t="s">
        <v>4642</v>
      </c>
    </row>
    <row r="251" spans="1:4" s="912" customFormat="1" x14ac:dyDescent="0.2">
      <c r="A251" s="913" t="s">
        <v>4909</v>
      </c>
      <c r="B251" s="913">
        <f>Sources!$B$37</f>
        <v>0</v>
      </c>
      <c r="C251" s="913"/>
      <c r="D251" s="913" t="s">
        <v>4642</v>
      </c>
    </row>
    <row r="252" spans="1:4" s="912" customFormat="1" x14ac:dyDescent="0.2">
      <c r="A252" s="913" t="s">
        <v>4910</v>
      </c>
      <c r="B252" s="913">
        <f>Sources!$F$37</f>
        <v>0</v>
      </c>
      <c r="C252" s="913"/>
      <c r="D252" s="913" t="s">
        <v>4642</v>
      </c>
    </row>
    <row r="253" spans="1:4" s="912" customFormat="1" x14ac:dyDescent="0.2">
      <c r="A253" s="913" t="s">
        <v>4911</v>
      </c>
      <c r="B253" s="983">
        <f>Sources!$D$37</f>
        <v>0</v>
      </c>
      <c r="C253" s="913"/>
      <c r="D253" s="913" t="s">
        <v>4642</v>
      </c>
    </row>
    <row r="254" spans="1:4" s="912" customFormat="1" x14ac:dyDescent="0.2">
      <c r="A254" s="913" t="s">
        <v>4912</v>
      </c>
      <c r="B254" s="985">
        <f>Sources!$H$37</f>
        <v>0</v>
      </c>
      <c r="C254" s="913"/>
      <c r="D254" s="913" t="s">
        <v>4642</v>
      </c>
    </row>
    <row r="255" spans="1:4" s="912" customFormat="1" x14ac:dyDescent="0.2">
      <c r="A255" s="913" t="s">
        <v>4913</v>
      </c>
      <c r="B255" s="914">
        <f>Sources!$I$37</f>
        <v>0</v>
      </c>
      <c r="C255" s="913"/>
      <c r="D255" s="913" t="s">
        <v>4642</v>
      </c>
    </row>
    <row r="256" spans="1:4" s="912" customFormat="1" x14ac:dyDescent="0.2">
      <c r="A256" s="913" t="s">
        <v>4914</v>
      </c>
      <c r="B256" s="913" t="str">
        <f>IF(Sources!$G$37="Committed","Y","N")</f>
        <v>N</v>
      </c>
      <c r="C256" s="913"/>
      <c r="D256" s="913" t="s">
        <v>4642</v>
      </c>
    </row>
    <row r="257" spans="1:4" s="912" customFormat="1" x14ac:dyDescent="0.2">
      <c r="A257" s="915" t="s">
        <v>4915</v>
      </c>
      <c r="B257" s="916" t="s">
        <v>4642</v>
      </c>
      <c r="C257" s="916"/>
      <c r="D257" s="913" t="s">
        <v>4642</v>
      </c>
    </row>
    <row r="258" spans="1:4" s="912" customFormat="1" x14ac:dyDescent="0.2">
      <c r="A258" s="915" t="s">
        <v>4916</v>
      </c>
      <c r="B258" s="917">
        <f>Sources!$J$37</f>
        <v>0</v>
      </c>
      <c r="C258" s="916"/>
      <c r="D258" s="913" t="s">
        <v>4642</v>
      </c>
    </row>
    <row r="259" spans="1:4" s="912" customFormat="1" x14ac:dyDescent="0.2">
      <c r="A259" s="915" t="s">
        <v>4917</v>
      </c>
      <c r="B259" s="1037">
        <f>Sources!$L$37</f>
        <v>0</v>
      </c>
      <c r="C259" s="916"/>
      <c r="D259" s="913" t="s">
        <v>4642</v>
      </c>
    </row>
    <row r="260" spans="1:4" s="912" customFormat="1" x14ac:dyDescent="0.2">
      <c r="A260" s="915" t="s">
        <v>4918</v>
      </c>
      <c r="B260" s="918">
        <f>Sources!$M$37</f>
        <v>0</v>
      </c>
      <c r="C260" s="916"/>
      <c r="D260" s="913" t="s">
        <v>4642</v>
      </c>
    </row>
    <row r="261" spans="1:4" s="912" customFormat="1" x14ac:dyDescent="0.2">
      <c r="A261" s="913" t="s">
        <v>4919</v>
      </c>
      <c r="B261" s="913">
        <f>Sources!$B$38</f>
        <v>0</v>
      </c>
      <c r="C261" s="913"/>
      <c r="D261" s="913" t="s">
        <v>4642</v>
      </c>
    </row>
    <row r="262" spans="1:4" s="912" customFormat="1" x14ac:dyDescent="0.2">
      <c r="A262" s="913" t="s">
        <v>4920</v>
      </c>
      <c r="B262" s="913">
        <f>Sources!$F$38</f>
        <v>0</v>
      </c>
      <c r="C262" s="913"/>
      <c r="D262" s="913" t="s">
        <v>4642</v>
      </c>
    </row>
    <row r="263" spans="1:4" s="912" customFormat="1" x14ac:dyDescent="0.2">
      <c r="A263" s="913" t="s">
        <v>4921</v>
      </c>
      <c r="B263" s="983">
        <f>Sources!$D$38</f>
        <v>0</v>
      </c>
      <c r="C263" s="913"/>
      <c r="D263" s="913" t="s">
        <v>4642</v>
      </c>
    </row>
    <row r="264" spans="1:4" s="912" customFormat="1" x14ac:dyDescent="0.2">
      <c r="A264" s="913" t="s">
        <v>4922</v>
      </c>
      <c r="B264" s="985">
        <f>Sources!$H$38</f>
        <v>0</v>
      </c>
      <c r="C264" s="913"/>
      <c r="D264" s="913" t="s">
        <v>4642</v>
      </c>
    </row>
    <row r="265" spans="1:4" s="912" customFormat="1" x14ac:dyDescent="0.2">
      <c r="A265" s="913" t="s">
        <v>4923</v>
      </c>
      <c r="B265" s="913">
        <f>Sources!$I$38</f>
        <v>0</v>
      </c>
      <c r="C265" s="913"/>
      <c r="D265" s="913" t="s">
        <v>4642</v>
      </c>
    </row>
    <row r="266" spans="1:4" s="912" customFormat="1" x14ac:dyDescent="0.2">
      <c r="A266" s="913" t="s">
        <v>4924</v>
      </c>
      <c r="B266" s="913" t="str">
        <f>IF(Sources!$G$38="Committed","Y","N")</f>
        <v>N</v>
      </c>
      <c r="C266" s="913"/>
      <c r="D266" s="913" t="s">
        <v>4642</v>
      </c>
    </row>
    <row r="267" spans="1:4" s="912" customFormat="1" x14ac:dyDescent="0.2">
      <c r="A267" s="915" t="s">
        <v>4925</v>
      </c>
      <c r="B267" s="916" t="s">
        <v>4642</v>
      </c>
      <c r="C267" s="916"/>
      <c r="D267" s="913" t="s">
        <v>4642</v>
      </c>
    </row>
    <row r="268" spans="1:4" s="912" customFormat="1" x14ac:dyDescent="0.2">
      <c r="A268" s="915" t="s">
        <v>4926</v>
      </c>
      <c r="B268" s="917">
        <f>Sources!$J$38</f>
        <v>0</v>
      </c>
      <c r="C268" s="916"/>
      <c r="D268" s="913" t="s">
        <v>4642</v>
      </c>
    </row>
    <row r="269" spans="1:4" s="912" customFormat="1" x14ac:dyDescent="0.2">
      <c r="A269" s="915" t="s">
        <v>4927</v>
      </c>
      <c r="B269" s="1037">
        <f>Sources!$L$38</f>
        <v>0</v>
      </c>
      <c r="C269" s="916"/>
      <c r="D269" s="913" t="s">
        <v>4642</v>
      </c>
    </row>
    <row r="270" spans="1:4" s="912" customFormat="1" x14ac:dyDescent="0.2">
      <c r="A270" s="915" t="s">
        <v>4928</v>
      </c>
      <c r="B270" s="918">
        <f>Sources!$M$38</f>
        <v>0</v>
      </c>
      <c r="C270" s="916"/>
      <c r="D270" s="913" t="s">
        <v>4642</v>
      </c>
    </row>
    <row r="271" spans="1:4" x14ac:dyDescent="0.2">
      <c r="A271" s="171" t="s">
        <v>655</v>
      </c>
      <c r="B271" s="171">
        <f>Cost_Breakout!C10</f>
        <v>0</v>
      </c>
      <c r="C271" s="171" t="s">
        <v>4390</v>
      </c>
    </row>
    <row r="272" spans="1:4" x14ac:dyDescent="0.2">
      <c r="A272" s="171" t="s">
        <v>561</v>
      </c>
      <c r="B272" s="171">
        <f>Cost_Breakout!C12</f>
        <v>0</v>
      </c>
      <c r="C272" s="171" t="s">
        <v>4390</v>
      </c>
    </row>
    <row r="273" spans="1:7" x14ac:dyDescent="0.2">
      <c r="A273" s="171" t="s">
        <v>651</v>
      </c>
      <c r="B273" s="171">
        <f>Project_Worksheet!E12</f>
        <v>0</v>
      </c>
      <c r="C273" s="171" t="s">
        <v>4390</v>
      </c>
    </row>
    <row r="274" spans="1:7" x14ac:dyDescent="0.2">
      <c r="A274" s="171" t="s">
        <v>652</v>
      </c>
      <c r="B274" s="171">
        <f>Project_Worksheet!E13</f>
        <v>0</v>
      </c>
      <c r="C274" s="171" t="s">
        <v>4390</v>
      </c>
    </row>
    <row r="275" spans="1:7" x14ac:dyDescent="0.2">
      <c r="A275" s="171" t="s">
        <v>653</v>
      </c>
      <c r="B275" s="171">
        <f>Project_Worksheet!E14</f>
        <v>0</v>
      </c>
      <c r="C275" s="171" t="s">
        <v>4390</v>
      </c>
    </row>
    <row r="276" spans="1:7" x14ac:dyDescent="0.2">
      <c r="A276" s="171" t="s">
        <v>654</v>
      </c>
      <c r="B276" s="171">
        <f>Project_Worksheet!E15</f>
        <v>0</v>
      </c>
      <c r="C276" s="171" t="s">
        <v>4390</v>
      </c>
    </row>
    <row r="277" spans="1:7" x14ac:dyDescent="0.2">
      <c r="A277" s="465" t="s">
        <v>3872</v>
      </c>
      <c r="B277" s="465">
        <f>Project_Worksheet!L12</f>
        <v>0</v>
      </c>
      <c r="C277" s="171" t="s">
        <v>4390</v>
      </c>
      <c r="D277" s="465"/>
      <c r="G277" s="910"/>
    </row>
    <row r="278" spans="1:7" x14ac:dyDescent="0.2">
      <c r="A278" s="171" t="s">
        <v>3873</v>
      </c>
      <c r="B278" s="171">
        <f>Project_Worksheet!L13</f>
        <v>0</v>
      </c>
      <c r="C278" s="171" t="s">
        <v>4390</v>
      </c>
    </row>
    <row r="279" spans="1:7" x14ac:dyDescent="0.2">
      <c r="A279" s="171" t="s">
        <v>3874</v>
      </c>
      <c r="B279" s="171">
        <f>Project_Worksheet!L14</f>
        <v>0</v>
      </c>
      <c r="C279" s="171" t="s">
        <v>4390</v>
      </c>
    </row>
    <row r="280" spans="1:7" x14ac:dyDescent="0.2">
      <c r="A280" s="171" t="s">
        <v>3875</v>
      </c>
      <c r="B280" s="171">
        <f>Project_Worksheet!L15</f>
        <v>0</v>
      </c>
      <c r="C280" s="171" t="s">
        <v>4390</v>
      </c>
    </row>
    <row r="281" spans="1:7" x14ac:dyDescent="0.2">
      <c r="A281" s="171" t="s">
        <v>3876</v>
      </c>
      <c r="B281" s="171">
        <f>Project_Worksheet!L16</f>
        <v>0</v>
      </c>
      <c r="C281" s="171" t="s">
        <v>4390</v>
      </c>
    </row>
    <row r="282" spans="1:7" x14ac:dyDescent="0.2">
      <c r="A282" s="171" t="s">
        <v>3877</v>
      </c>
      <c r="B282" s="210">
        <f>Cost_Breakout!C5</f>
        <v>0</v>
      </c>
    </row>
    <row r="283" spans="1:7" x14ac:dyDescent="0.2">
      <c r="A283" s="177" t="s">
        <v>562</v>
      </c>
      <c r="B283" s="178">
        <f>Summary_of_Uses!B15</f>
        <v>0</v>
      </c>
      <c r="C283" s="171" t="s">
        <v>4390</v>
      </c>
    </row>
    <row r="284" spans="1:7" x14ac:dyDescent="0.2">
      <c r="A284" s="171" t="s">
        <v>302</v>
      </c>
      <c r="B284" s="460">
        <f>Cost_Breakout!C80</f>
        <v>0</v>
      </c>
      <c r="C284" s="171" t="s">
        <v>4390</v>
      </c>
      <c r="D284" s="528" t="s">
        <v>4430</v>
      </c>
    </row>
    <row r="285" spans="1:7" x14ac:dyDescent="0.2">
      <c r="A285" s="171" t="s">
        <v>563</v>
      </c>
      <c r="B285" s="459">
        <v>0</v>
      </c>
      <c r="C285" s="171" t="s">
        <v>4390</v>
      </c>
    </row>
    <row r="286" spans="1:7" x14ac:dyDescent="0.2">
      <c r="A286" s="171" t="s">
        <v>564</v>
      </c>
      <c r="B286" s="460">
        <f>SUM(Summary_of_Uses!B45:B46)</f>
        <v>0</v>
      </c>
      <c r="C286" s="171" t="s">
        <v>4390</v>
      </c>
      <c r="D286" s="513" t="s">
        <v>4434</v>
      </c>
    </row>
    <row r="287" spans="1:7" x14ac:dyDescent="0.2">
      <c r="A287" s="171" t="s">
        <v>565</v>
      </c>
      <c r="B287" s="460">
        <f>Summary_of_Uses!B55</f>
        <v>0</v>
      </c>
      <c r="C287" s="171" t="s">
        <v>4390</v>
      </c>
      <c r="D287" s="177" t="s">
        <v>4393</v>
      </c>
    </row>
    <row r="288" spans="1:7" x14ac:dyDescent="0.2">
      <c r="A288" s="171" t="s">
        <v>566</v>
      </c>
      <c r="B288" s="178">
        <f>Summary_of_Uses!B62</f>
        <v>0</v>
      </c>
      <c r="C288" s="171" t="s">
        <v>4390</v>
      </c>
    </row>
    <row r="289" spans="1:4" x14ac:dyDescent="0.2">
      <c r="A289" s="171" t="s">
        <v>567</v>
      </c>
      <c r="B289" s="178">
        <f>Summary_of_Uses!B85</f>
        <v>0</v>
      </c>
      <c r="C289" s="171" t="s">
        <v>4390</v>
      </c>
    </row>
    <row r="290" spans="1:4" x14ac:dyDescent="0.2">
      <c r="A290" s="171" t="s">
        <v>568</v>
      </c>
      <c r="B290" s="460">
        <f>Summary_of_Uses!B68</f>
        <v>0</v>
      </c>
      <c r="C290" s="171" t="s">
        <v>4390</v>
      </c>
      <c r="D290" s="517" t="s">
        <v>4425</v>
      </c>
    </row>
    <row r="291" spans="1:4" x14ac:dyDescent="0.2">
      <c r="A291" s="171" t="s">
        <v>3878</v>
      </c>
      <c r="B291" s="173">
        <f>SUM(Op_Pro_Forma_Hsg!F15:F16)</f>
        <v>0</v>
      </c>
      <c r="C291" s="171" t="s">
        <v>4390</v>
      </c>
    </row>
    <row r="292" spans="1:4" x14ac:dyDescent="0.2">
      <c r="A292" s="171" t="s">
        <v>3879</v>
      </c>
      <c r="B292" s="173">
        <f>Op_Pro_Forma_Hsg!F22</f>
        <v>0</v>
      </c>
      <c r="C292" s="171" t="s">
        <v>4390</v>
      </c>
    </row>
    <row r="293" spans="1:4" x14ac:dyDescent="0.2">
      <c r="A293" s="171" t="s">
        <v>3880</v>
      </c>
      <c r="B293" s="173">
        <f>Op_Pro_Forma_Hsg!F50</f>
        <v>0</v>
      </c>
      <c r="C293" s="171" t="s">
        <v>4390</v>
      </c>
    </row>
    <row r="294" spans="1:4" x14ac:dyDescent="0.2">
      <c r="A294" s="171" t="s">
        <v>3881</v>
      </c>
      <c r="B294" s="173">
        <f>ROUND(Op_Pro_Forma_Hsg!F56,0)</f>
        <v>0</v>
      </c>
      <c r="C294" s="171" t="s">
        <v>4390</v>
      </c>
    </row>
    <row r="295" spans="1:4" x14ac:dyDescent="0.2">
      <c r="A295" s="171" t="s">
        <v>3882</v>
      </c>
      <c r="B295" s="207">
        <f>Op_Pro_Forma_Hsg!F61</f>
        <v>0</v>
      </c>
      <c r="C295" s="171" t="s">
        <v>4390</v>
      </c>
    </row>
    <row r="296" spans="1:4" x14ac:dyDescent="0.2">
      <c r="A296" s="177" t="s">
        <v>3883</v>
      </c>
      <c r="B296" s="211">
        <f>IF(OR(Op_Pro_Forma_Hsg!F58="NA",ISERROR(Op_Pro_Forma_Hsg!F58)),0,Op_Pro_Forma_Hsg!F58)</f>
        <v>0</v>
      </c>
      <c r="C296" s="171" t="s">
        <v>4390</v>
      </c>
    </row>
    <row r="297" spans="1:4" x14ac:dyDescent="0.2">
      <c r="A297" s="171" t="s">
        <v>3884</v>
      </c>
      <c r="B297" s="529">
        <f>Op_Pro_Forma_Hsg!F62+Op_Pro_Forma_Hsg!F63</f>
        <v>0</v>
      </c>
      <c r="C297" s="171" t="s">
        <v>4390</v>
      </c>
      <c r="D297" s="528" t="s">
        <v>4432</v>
      </c>
    </row>
    <row r="298" spans="1:4" x14ac:dyDescent="0.2">
      <c r="A298" s="171" t="s">
        <v>3885</v>
      </c>
      <c r="B298" s="207">
        <f>Op_Pro_Forma_Hsg!F66</f>
        <v>0</v>
      </c>
      <c r="C298" s="171" t="s">
        <v>4390</v>
      </c>
    </row>
    <row r="299" spans="1:4" x14ac:dyDescent="0.2">
      <c r="A299" s="177" t="s">
        <v>3886</v>
      </c>
      <c r="B299" s="211">
        <f>Feasibility_Guidelines!G78</f>
        <v>0</v>
      </c>
      <c r="C299" s="171" t="s">
        <v>4390</v>
      </c>
    </row>
    <row r="300" spans="1:4" x14ac:dyDescent="0.2">
      <c r="A300" s="171" t="s">
        <v>569</v>
      </c>
      <c r="B300" s="178">
        <f>Feasibility_Guidelines!G22</f>
        <v>0</v>
      </c>
      <c r="C300" s="171" t="s">
        <v>4390</v>
      </c>
    </row>
    <row r="301" spans="1:4" x14ac:dyDescent="0.2">
      <c r="A301" s="171" t="s">
        <v>570</v>
      </c>
      <c r="B301" s="178">
        <f>Feasibility_Guidelines!G24</f>
        <v>0</v>
      </c>
      <c r="C301" s="171" t="s">
        <v>4390</v>
      </c>
    </row>
    <row r="302" spans="1:4" x14ac:dyDescent="0.2">
      <c r="A302" s="171" t="s">
        <v>571</v>
      </c>
      <c r="B302" s="178">
        <f>Feasibility_Guidelines!G25</f>
        <v>0</v>
      </c>
      <c r="C302" s="171" t="s">
        <v>4390</v>
      </c>
    </row>
    <row r="303" spans="1:4" x14ac:dyDescent="0.2">
      <c r="A303" s="171" t="s">
        <v>572</v>
      </c>
      <c r="B303" s="178">
        <f>Feasibility_Guidelines!G13</f>
        <v>0</v>
      </c>
      <c r="C303" s="171" t="s">
        <v>4390</v>
      </c>
    </row>
    <row r="304" spans="1:4" x14ac:dyDescent="0.2">
      <c r="A304" s="171" t="s">
        <v>573</v>
      </c>
      <c r="B304" s="178">
        <f>Feasibility_Guidelines!G11</f>
        <v>0</v>
      </c>
      <c r="C304" s="171" t="s">
        <v>4390</v>
      </c>
    </row>
    <row r="305" spans="1:4" x14ac:dyDescent="0.2">
      <c r="A305" s="171" t="s">
        <v>574</v>
      </c>
      <c r="B305" s="178">
        <f>Feasibility_Guidelines!G16</f>
        <v>0</v>
      </c>
      <c r="C305" s="171" t="s">
        <v>4390</v>
      </c>
    </row>
    <row r="306" spans="1:4" x14ac:dyDescent="0.2">
      <c r="A306" s="171" t="s">
        <v>575</v>
      </c>
      <c r="B306" s="178">
        <f>Feasibility_Guidelines!G18</f>
        <v>0</v>
      </c>
      <c r="C306" s="171" t="s">
        <v>4390</v>
      </c>
    </row>
    <row r="307" spans="1:4" x14ac:dyDescent="0.2">
      <c r="A307" s="171" t="s">
        <v>576</v>
      </c>
      <c r="B307" s="178">
        <f>Feasibility_Guidelines!G19</f>
        <v>0</v>
      </c>
      <c r="C307" s="171" t="s">
        <v>4390</v>
      </c>
    </row>
    <row r="308" spans="1:4" x14ac:dyDescent="0.2">
      <c r="A308" s="171" t="s">
        <v>644</v>
      </c>
      <c r="B308" s="178">
        <f>Feasibility_Guidelines!G12</f>
        <v>0</v>
      </c>
      <c r="C308" s="171" t="s">
        <v>4390</v>
      </c>
    </row>
    <row r="309" spans="1:4" x14ac:dyDescent="0.2">
      <c r="A309" s="171" t="s">
        <v>3887</v>
      </c>
      <c r="B309" s="550">
        <f>Feasibility_Guidelines!G27</f>
        <v>0</v>
      </c>
      <c r="C309" s="171" t="s">
        <v>4390</v>
      </c>
      <c r="D309" s="171" t="s">
        <v>4451</v>
      </c>
    </row>
    <row r="310" spans="1:4" x14ac:dyDescent="0.2">
      <c r="A310" s="171" t="s">
        <v>3888</v>
      </c>
      <c r="B310" s="174">
        <f>Feasibility_Guidelines!G28</f>
        <v>0</v>
      </c>
      <c r="C310" s="171" t="s">
        <v>4390</v>
      </c>
    </row>
    <row r="311" spans="1:4" x14ac:dyDescent="0.2">
      <c r="A311" s="177" t="s">
        <v>577</v>
      </c>
      <c r="B311" s="178" t="b">
        <f>IF(Feasibility_Guidelines!G39="","0",Feasibility_Guidelines!G39)</f>
        <v>0</v>
      </c>
      <c r="C311" s="171" t="s">
        <v>4390</v>
      </c>
      <c r="D311" s="171" t="s">
        <v>4411</v>
      </c>
    </row>
    <row r="312" spans="1:4" x14ac:dyDescent="0.2">
      <c r="A312" s="171" t="s">
        <v>578</v>
      </c>
      <c r="B312" s="178">
        <f>Feasibility_Guidelines!G30</f>
        <v>0</v>
      </c>
      <c r="C312" s="171" t="s">
        <v>4390</v>
      </c>
    </row>
    <row r="313" spans="1:4" x14ac:dyDescent="0.2">
      <c r="A313" s="171" t="s">
        <v>579</v>
      </c>
      <c r="B313" s="174">
        <f>Feasibility_Guidelines!G31</f>
        <v>0</v>
      </c>
      <c r="C313" s="171" t="s">
        <v>4390</v>
      </c>
    </row>
    <row r="314" spans="1:4" x14ac:dyDescent="0.2">
      <c r="A314" s="171" t="s">
        <v>580</v>
      </c>
      <c r="B314" s="178">
        <f>Feasibility_Guidelines!G32</f>
        <v>0</v>
      </c>
      <c r="C314" s="171" t="s">
        <v>4390</v>
      </c>
    </row>
    <row r="315" spans="1:4" x14ac:dyDescent="0.2">
      <c r="A315" s="171" t="s">
        <v>581</v>
      </c>
      <c r="B315" s="174" t="str">
        <f>IF(Feasibility_Guidelines!G41="","0",Feasibility_Guidelines!G41)</f>
        <v>0</v>
      </c>
      <c r="C315" s="171" t="s">
        <v>4390</v>
      </c>
    </row>
    <row r="316" spans="1:4" x14ac:dyDescent="0.2">
      <c r="A316" s="171" t="s">
        <v>3889</v>
      </c>
      <c r="B316" s="178">
        <f>Feasibility_Guidelines!G66</f>
        <v>0</v>
      </c>
    </row>
    <row r="317" spans="1:4" x14ac:dyDescent="0.2">
      <c r="A317" s="171" t="s">
        <v>3890</v>
      </c>
      <c r="B317" s="171">
        <v>0</v>
      </c>
    </row>
    <row r="318" spans="1:4" x14ac:dyDescent="0.2">
      <c r="A318" s="171" t="s">
        <v>3891</v>
      </c>
      <c r="B318" s="461">
        <f>Op_Pro_Forma_Hsg!Y25</f>
        <v>0</v>
      </c>
      <c r="D318" s="171" t="s">
        <v>4391</v>
      </c>
    </row>
    <row r="319" spans="1:4" x14ac:dyDescent="0.2">
      <c r="A319" s="171" t="s">
        <v>3892</v>
      </c>
      <c r="B319" s="174">
        <f>Feasibility_Guidelines!G60</f>
        <v>0</v>
      </c>
      <c r="C319" s="171" t="s">
        <v>4390</v>
      </c>
    </row>
    <row r="320" spans="1:4" x14ac:dyDescent="0.2">
      <c r="A320" s="171" t="s">
        <v>3893</v>
      </c>
      <c r="B320" s="212">
        <f>Feasibility_Guidelines!G42</f>
        <v>0</v>
      </c>
      <c r="C320" s="171" t="s">
        <v>4390</v>
      </c>
    </row>
    <row r="321" spans="1:4" x14ac:dyDescent="0.2">
      <c r="A321" s="171" t="s">
        <v>3894</v>
      </c>
      <c r="B321" s="171" t="str">
        <f>IF(OR(Feasibility_Guidelines!G90="NA",Feasibility_Guidelines!G90="INCOMPLETE",ISERROR(Feasibility_Guidelines!G90)),"",Feasibility_Guidelines!G90)</f>
        <v/>
      </c>
      <c r="C321" s="171" t="s">
        <v>4390</v>
      </c>
    </row>
    <row r="322" spans="1:4" x14ac:dyDescent="0.2">
      <c r="A322" s="171" t="s">
        <v>3895</v>
      </c>
      <c r="B322" s="178">
        <f>Feasibility_Guidelines!G67</f>
        <v>0</v>
      </c>
      <c r="C322" s="171" t="s">
        <v>4390</v>
      </c>
    </row>
    <row r="323" spans="1:4" x14ac:dyDescent="0.2">
      <c r="A323" s="171" t="s">
        <v>3896</v>
      </c>
      <c r="B323" s="174">
        <f>Op_Pro_Forma_Hsg!E14</f>
        <v>0</v>
      </c>
      <c r="C323" s="171" t="s">
        <v>4390</v>
      </c>
    </row>
    <row r="324" spans="1:4" x14ac:dyDescent="0.2">
      <c r="A324" s="171" t="s">
        <v>3897</v>
      </c>
      <c r="B324" s="174">
        <f>Op_Pro_Forma_Hsg!E24</f>
        <v>0</v>
      </c>
      <c r="C324" s="171" t="s">
        <v>4390</v>
      </c>
    </row>
    <row r="325" spans="1:4" x14ac:dyDescent="0.2">
      <c r="A325" s="171" t="s">
        <v>3898</v>
      </c>
      <c r="B325" s="171">
        <v>0</v>
      </c>
      <c r="D325" s="171" t="s">
        <v>4439</v>
      </c>
    </row>
    <row r="326" spans="1:4" x14ac:dyDescent="0.2">
      <c r="A326" s="171" t="s">
        <v>303</v>
      </c>
      <c r="B326" s="460">
        <f>Cost_Breakout!D80</f>
        <v>0</v>
      </c>
      <c r="C326" s="171" t="s">
        <v>4390</v>
      </c>
      <c r="D326" s="528" t="s">
        <v>4430</v>
      </c>
    </row>
    <row r="327" spans="1:4" x14ac:dyDescent="0.2">
      <c r="A327" s="171" t="s">
        <v>304</v>
      </c>
      <c r="B327" s="178">
        <f>Summary_of_Uses!B29</f>
        <v>0</v>
      </c>
      <c r="C327" s="171" t="s">
        <v>4390</v>
      </c>
    </row>
    <row r="328" spans="1:4" x14ac:dyDescent="0.2">
      <c r="A328" s="203" t="s">
        <v>3823</v>
      </c>
      <c r="B328" s="460">
        <f>Summary_of_Uses!B48-Summary_of_Uses!B45-Summary_of_Uses!B46</f>
        <v>0</v>
      </c>
      <c r="C328" s="203" t="s">
        <v>4390</v>
      </c>
      <c r="D328" s="209" t="s">
        <v>4431</v>
      </c>
    </row>
    <row r="329" spans="1:4" x14ac:dyDescent="0.2">
      <c r="A329" s="203" t="s">
        <v>3842</v>
      </c>
      <c r="B329" s="213">
        <f>Summary_of_Uses!B73</f>
        <v>0</v>
      </c>
      <c r="C329" s="203" t="s">
        <v>4390</v>
      </c>
      <c r="D329" s="203"/>
    </row>
    <row r="330" spans="1:4" x14ac:dyDescent="0.2">
      <c r="A330" s="203" t="s">
        <v>3843</v>
      </c>
      <c r="B330" s="213">
        <f>Summary_of_Uses!B87</f>
        <v>0</v>
      </c>
      <c r="C330" s="203"/>
      <c r="D330" s="203"/>
    </row>
    <row r="331" spans="1:4" x14ac:dyDescent="0.2">
      <c r="A331" s="203" t="s">
        <v>3845</v>
      </c>
      <c r="B331" s="203">
        <f>Cost_Breakout!G15</f>
        <v>0</v>
      </c>
      <c r="C331" s="203"/>
      <c r="D331" s="203"/>
    </row>
    <row r="332" spans="1:4" x14ac:dyDescent="0.2">
      <c r="A332" s="203" t="s">
        <v>3844</v>
      </c>
      <c r="B332" s="203">
        <f>Project_Worksheet!E16</f>
        <v>0</v>
      </c>
      <c r="C332" s="203"/>
      <c r="D332" s="203"/>
    </row>
    <row r="333" spans="1:4" x14ac:dyDescent="0.2">
      <c r="A333" s="203" t="s">
        <v>2549</v>
      </c>
      <c r="B333" s="543">
        <f>Cost_Breakout!C14</f>
        <v>0</v>
      </c>
      <c r="C333" s="203"/>
      <c r="D333" s="541" t="s">
        <v>4437</v>
      </c>
    </row>
    <row r="334" spans="1:4" x14ac:dyDescent="0.2">
      <c r="A334" s="203" t="s">
        <v>2550</v>
      </c>
      <c r="B334" s="531">
        <f xml:space="preserve"> Cost_Breakout!D80</f>
        <v>0</v>
      </c>
      <c r="C334" s="203"/>
      <c r="D334" s="209" t="s">
        <v>4435</v>
      </c>
    </row>
    <row r="335" spans="1:4" x14ac:dyDescent="0.2">
      <c r="A335" s="203" t="s">
        <v>2551</v>
      </c>
      <c r="B335" s="214">
        <f>Cost_Breakout!C11</f>
        <v>0</v>
      </c>
      <c r="C335" s="203"/>
      <c r="D335" s="203"/>
    </row>
    <row r="336" spans="1:4" x14ac:dyDescent="0.2">
      <c r="A336" s="203" t="s">
        <v>2552</v>
      </c>
      <c r="B336" s="214">
        <f>Cost_Breakout!C13</f>
        <v>0</v>
      </c>
      <c r="C336" s="203"/>
      <c r="D336" s="203"/>
    </row>
    <row r="337" spans="1:4" x14ac:dyDescent="0.2">
      <c r="A337" s="209" t="s">
        <v>2553</v>
      </c>
      <c r="B337" s="178">
        <f>Summary_of_Uses!B11</f>
        <v>0</v>
      </c>
    </row>
    <row r="338" spans="1:4" x14ac:dyDescent="0.2">
      <c r="A338" s="203" t="s">
        <v>2554</v>
      </c>
      <c r="B338" s="213">
        <f>Summary_of_Uses!B80</f>
        <v>0</v>
      </c>
      <c r="C338" s="203"/>
      <c r="D338" s="203"/>
    </row>
    <row r="339" spans="1:4" ht="29.25" customHeight="1" x14ac:dyDescent="0.2">
      <c r="A339" s="203" t="s">
        <v>2595</v>
      </c>
      <c r="B339" s="213">
        <f>Summary_of_Uses!B79</f>
        <v>0</v>
      </c>
      <c r="C339" s="203"/>
      <c r="D339" s="203"/>
    </row>
    <row r="340" spans="1:4" x14ac:dyDescent="0.2">
      <c r="A340" s="203" t="s">
        <v>2555</v>
      </c>
      <c r="B340" s="213">
        <f>Summary_of_Uses!B21</f>
        <v>0</v>
      </c>
      <c r="C340" s="203"/>
      <c r="D340" s="203"/>
    </row>
    <row r="341" spans="1:4" x14ac:dyDescent="0.2">
      <c r="A341" s="203" t="s">
        <v>2556</v>
      </c>
      <c r="B341" s="462"/>
      <c r="C341" s="203"/>
      <c r="D341" s="203" t="s">
        <v>4392</v>
      </c>
    </row>
    <row r="342" spans="1:4" x14ac:dyDescent="0.2">
      <c r="A342" s="203" t="s">
        <v>2557</v>
      </c>
      <c r="B342" s="462"/>
      <c r="D342" s="171" t="s">
        <v>4392</v>
      </c>
    </row>
    <row r="343" spans="1:4" x14ac:dyDescent="0.2">
      <c r="A343" s="209" t="s">
        <v>2558</v>
      </c>
      <c r="B343" s="178">
        <f>Summary_of_Uses!B26</f>
        <v>0</v>
      </c>
    </row>
    <row r="344" spans="1:4" x14ac:dyDescent="0.2">
      <c r="A344" s="209" t="s">
        <v>2559</v>
      </c>
      <c r="B344" s="178">
        <f>Summary_of_Uses!B22</f>
        <v>0</v>
      </c>
    </row>
    <row r="345" spans="1:4" x14ac:dyDescent="0.2">
      <c r="A345" s="209" t="s">
        <v>2560</v>
      </c>
      <c r="B345" s="178">
        <f>Summary_of_Uses!B24</f>
        <v>0</v>
      </c>
    </row>
    <row r="346" spans="1:4" x14ac:dyDescent="0.2">
      <c r="A346" s="209" t="s">
        <v>2561</v>
      </c>
      <c r="B346" s="178">
        <f>Summary_of_Uses!B25</f>
        <v>0</v>
      </c>
    </row>
    <row r="347" spans="1:4" x14ac:dyDescent="0.2">
      <c r="A347" s="203" t="s">
        <v>2562</v>
      </c>
      <c r="B347" s="178">
        <f>Summary_of_Uses!B23</f>
        <v>0</v>
      </c>
      <c r="D347" s="177" t="s">
        <v>4419</v>
      </c>
    </row>
    <row r="348" spans="1:4" x14ac:dyDescent="0.2">
      <c r="A348" s="203" t="s">
        <v>2563</v>
      </c>
      <c r="B348" s="207">
        <f>ROUND(Sources!C42,0)</f>
        <v>0</v>
      </c>
    </row>
    <row r="349" spans="1:4" x14ac:dyDescent="0.2">
      <c r="A349" s="209" t="s">
        <v>2564</v>
      </c>
      <c r="B349" s="178">
        <f>ROUND(Summary_of_Uses!D87,0)</f>
        <v>0</v>
      </c>
    </row>
    <row r="350" spans="1:4" x14ac:dyDescent="0.2">
      <c r="A350" s="203" t="s">
        <v>2565</v>
      </c>
      <c r="B350" s="531">
        <f>Cost_Breakout!C80</f>
        <v>0</v>
      </c>
      <c r="C350" s="203"/>
      <c r="D350" s="209" t="s">
        <v>4435</v>
      </c>
    </row>
    <row r="351" spans="1:4" x14ac:dyDescent="0.2">
      <c r="A351" s="203" t="s">
        <v>2566</v>
      </c>
      <c r="B351" s="542">
        <f>Feasibility_Guidelines!G22</f>
        <v>0</v>
      </c>
      <c r="C351" s="203"/>
      <c r="D351" s="541" t="s">
        <v>4438</v>
      </c>
    </row>
    <row r="352" spans="1:4" x14ac:dyDescent="0.2">
      <c r="A352" s="203" t="s">
        <v>3824</v>
      </c>
      <c r="B352" s="215">
        <f>Feasibility_Guidelines!R49</f>
        <v>0</v>
      </c>
      <c r="C352" s="203"/>
      <c r="D352" s="209" t="s">
        <v>4401</v>
      </c>
    </row>
    <row r="353" spans="1:4" x14ac:dyDescent="0.2">
      <c r="A353" s="203" t="s">
        <v>3825</v>
      </c>
      <c r="B353" s="215">
        <f>Feasibility_Guidelines!G42</f>
        <v>0</v>
      </c>
      <c r="C353" s="203"/>
      <c r="D353" s="203"/>
    </row>
    <row r="354" spans="1:4" x14ac:dyDescent="0.2">
      <c r="A354" s="203" t="s">
        <v>3827</v>
      </c>
      <c r="B354" s="530">
        <f>Op_Pro_Forma_Hsg!Y25</f>
        <v>0</v>
      </c>
      <c r="C354" s="203" t="s">
        <v>4390</v>
      </c>
      <c r="D354" s="203" t="s">
        <v>4433</v>
      </c>
    </row>
    <row r="355" spans="1:4" x14ac:dyDescent="0.2">
      <c r="A355" s="209" t="s">
        <v>3826</v>
      </c>
      <c r="B355" s="215">
        <f>Feasibility_Guidelines!G78</f>
        <v>0</v>
      </c>
      <c r="C355" s="203"/>
      <c r="D355" s="203"/>
    </row>
    <row r="356" spans="1:4" x14ac:dyDescent="0.2">
      <c r="A356" s="203" t="s">
        <v>3828</v>
      </c>
      <c r="B356" s="216">
        <f>Feasibility_Guidelines!G81</f>
        <v>0</v>
      </c>
      <c r="C356" s="203"/>
      <c r="D356" s="203"/>
    </row>
    <row r="357" spans="1:4" x14ac:dyDescent="0.2">
      <c r="A357" s="203" t="s">
        <v>3829</v>
      </c>
      <c r="B357" s="285">
        <f>Feasibility_Guidelines!G68</f>
        <v>0</v>
      </c>
      <c r="C357" s="203"/>
      <c r="D357" s="203"/>
    </row>
    <row r="358" spans="1:4" x14ac:dyDescent="0.2">
      <c r="A358" s="203" t="s">
        <v>3830</v>
      </c>
      <c r="B358" s="216">
        <f>Feasibility_Guidelines!G63</f>
        <v>0</v>
      </c>
      <c r="C358" s="203"/>
      <c r="D358" s="203"/>
    </row>
    <row r="359" spans="1:4" x14ac:dyDescent="0.2">
      <c r="A359" s="203" t="s">
        <v>3831</v>
      </c>
      <c r="B359" s="203">
        <f>Feasibility_Guidelines!G83</f>
        <v>0</v>
      </c>
      <c r="C359" s="203"/>
      <c r="D359" s="203"/>
    </row>
    <row r="360" spans="1:4" x14ac:dyDescent="0.2">
      <c r="A360" s="203" t="s">
        <v>3832</v>
      </c>
      <c r="B360" s="203">
        <f>Feasibility_Guidelines!G84</f>
        <v>0</v>
      </c>
      <c r="C360" s="203"/>
      <c r="D360" s="203"/>
    </row>
    <row r="361" spans="1:4" x14ac:dyDescent="0.2">
      <c r="A361" s="203" t="s">
        <v>3833</v>
      </c>
      <c r="B361" s="203" t="str">
        <f>Feasibility_Guidelines!G85</f>
        <v>TRUE</v>
      </c>
      <c r="C361" s="203"/>
      <c r="D361" s="203"/>
    </row>
    <row r="362" spans="1:4" x14ac:dyDescent="0.2">
      <c r="A362" s="209" t="s">
        <v>3834</v>
      </c>
      <c r="B362" s="321">
        <f>Feasibility_Guidelines!G70</f>
        <v>0</v>
      </c>
      <c r="C362" s="203"/>
      <c r="D362" s="203"/>
    </row>
    <row r="363" spans="1:4" x14ac:dyDescent="0.2">
      <c r="A363" s="209" t="s">
        <v>3835</v>
      </c>
      <c r="B363" s="321">
        <f>Feasibility_Guidelines!G71</f>
        <v>0</v>
      </c>
      <c r="C363" s="203"/>
      <c r="D363" s="203"/>
    </row>
    <row r="364" spans="1:4" x14ac:dyDescent="0.2">
      <c r="A364" s="209" t="s">
        <v>3836</v>
      </c>
      <c r="B364" s="321">
        <f>Feasibility_Guidelines!G72</f>
        <v>0</v>
      </c>
      <c r="C364" s="203"/>
      <c r="D364" s="203"/>
    </row>
    <row r="365" spans="1:4" x14ac:dyDescent="0.2">
      <c r="A365" s="209" t="s">
        <v>3837</v>
      </c>
      <c r="B365" s="216" t="str">
        <f>Feasibility_Guidelines!G73</f>
        <v>TRUE</v>
      </c>
      <c r="C365" s="203"/>
      <c r="D365" s="203"/>
    </row>
    <row r="366" spans="1:4" x14ac:dyDescent="0.2">
      <c r="A366" s="203" t="s">
        <v>3838</v>
      </c>
      <c r="B366" s="319">
        <f>Feasibility_Guidelines!G74</f>
        <v>0</v>
      </c>
      <c r="C366" s="203"/>
      <c r="D366" s="203"/>
    </row>
    <row r="367" spans="1:4" x14ac:dyDescent="0.2">
      <c r="A367" s="203" t="s">
        <v>3839</v>
      </c>
      <c r="B367" s="319">
        <f>Feasibility_Guidelines!G75</f>
        <v>0</v>
      </c>
      <c r="C367" s="203"/>
      <c r="D367" s="203"/>
    </row>
    <row r="368" spans="1:4" x14ac:dyDescent="0.2">
      <c r="A368" s="203" t="s">
        <v>3840</v>
      </c>
      <c r="B368" s="319">
        <f>Feasibility_Guidelines!G76</f>
        <v>0</v>
      </c>
      <c r="C368" s="203"/>
      <c r="D368" s="203"/>
    </row>
    <row r="369" spans="1:4" x14ac:dyDescent="0.2">
      <c r="A369" s="203" t="s">
        <v>3841</v>
      </c>
      <c r="B369" s="216" t="str">
        <f>Feasibility_Guidelines!G77</f>
        <v>TRUE</v>
      </c>
      <c r="C369" s="203"/>
      <c r="D369" s="203"/>
    </row>
    <row r="370" spans="1:4" x14ac:dyDescent="0.2">
      <c r="A370" s="203" t="s">
        <v>2567</v>
      </c>
      <c r="B370" s="462"/>
      <c r="C370" s="203"/>
      <c r="D370" s="203" t="s">
        <v>4392</v>
      </c>
    </row>
    <row r="371" spans="1:4" x14ac:dyDescent="0.2">
      <c r="A371" s="203" t="s">
        <v>2568</v>
      </c>
      <c r="B371" s="173">
        <f>Cost_Breakout!F14</f>
        <v>0</v>
      </c>
    </row>
    <row r="372" spans="1:4" x14ac:dyDescent="0.2">
      <c r="A372" s="203" t="s">
        <v>2569</v>
      </c>
      <c r="B372" s="178">
        <f>Cost_Breakout!E14</f>
        <v>0</v>
      </c>
    </row>
    <row r="373" spans="1:4" x14ac:dyDescent="0.2">
      <c r="A373" s="203" t="s">
        <v>2570</v>
      </c>
      <c r="B373" s="178">
        <f>Cost_Breakout!D14</f>
        <v>0</v>
      </c>
    </row>
    <row r="374" spans="1:4" x14ac:dyDescent="0.2">
      <c r="A374" s="203" t="s">
        <v>2571</v>
      </c>
      <c r="B374" s="207">
        <f>ROUND(Sources!C41,0)</f>
        <v>0</v>
      </c>
    </row>
    <row r="375" spans="1:4" x14ac:dyDescent="0.2">
      <c r="A375" s="203" t="s">
        <v>2572</v>
      </c>
      <c r="B375" s="178">
        <f>Summary_of_Uses!C87</f>
        <v>0</v>
      </c>
    </row>
    <row r="376" spans="1:4" x14ac:dyDescent="0.2">
      <c r="A376" s="209" t="s">
        <v>2573</v>
      </c>
      <c r="B376" s="178">
        <f>Summary_of_Uses!B78</f>
        <v>0</v>
      </c>
    </row>
    <row r="377" spans="1:4" x14ac:dyDescent="0.2">
      <c r="A377" s="203" t="s">
        <v>2574</v>
      </c>
      <c r="B377" s="173">
        <f>Op_Pro_Forma_Hsg!F42</f>
        <v>0</v>
      </c>
    </row>
    <row r="378" spans="1:4" x14ac:dyDescent="0.2">
      <c r="A378" s="203" t="s">
        <v>2575</v>
      </c>
      <c r="B378" s="173">
        <f>Op_Pro_Forma_Hsg!F48</f>
        <v>0</v>
      </c>
    </row>
    <row r="379" spans="1:4" x14ac:dyDescent="0.2">
      <c r="A379" s="203" t="s">
        <v>2576</v>
      </c>
      <c r="B379" s="171">
        <f>Project_Worksheet!J19</f>
        <v>0</v>
      </c>
    </row>
    <row r="380" spans="1:4" x14ac:dyDescent="0.2">
      <c r="A380" s="209" t="s">
        <v>2577</v>
      </c>
      <c r="B380" s="178">
        <f>Summary_of_Uses!B81</f>
        <v>0</v>
      </c>
      <c r="D380" s="177" t="s">
        <v>4423</v>
      </c>
    </row>
    <row r="381" spans="1:4" x14ac:dyDescent="0.2">
      <c r="A381" s="203" t="s">
        <v>2578</v>
      </c>
      <c r="B381" s="178">
        <f>Summary_of_Uses!D85</f>
        <v>0</v>
      </c>
    </row>
    <row r="382" spans="1:4" x14ac:dyDescent="0.2">
      <c r="A382" s="203" t="s">
        <v>2579</v>
      </c>
      <c r="B382" s="178">
        <f>Summary_of_Uses!D78</f>
        <v>0</v>
      </c>
    </row>
    <row r="383" spans="1:4" x14ac:dyDescent="0.2">
      <c r="A383" s="203" t="s">
        <v>2580</v>
      </c>
      <c r="B383" s="178">
        <f>Summary_of_Uses!D81</f>
        <v>0</v>
      </c>
    </row>
    <row r="384" spans="1:4" x14ac:dyDescent="0.2">
      <c r="A384" s="203" t="s">
        <v>2581</v>
      </c>
      <c r="B384" s="217">
        <f>Sources!C55</f>
        <v>0</v>
      </c>
    </row>
    <row r="385" spans="1:5" x14ac:dyDescent="0.2">
      <c r="A385" s="203" t="s">
        <v>2582</v>
      </c>
      <c r="B385" s="171">
        <f>Op_Pro_Forma_Hsg!E43</f>
        <v>0</v>
      </c>
    </row>
    <row r="386" spans="1:5" x14ac:dyDescent="0.2">
      <c r="A386" s="203" t="s">
        <v>2583</v>
      </c>
      <c r="B386" s="173">
        <f>Op_Pro_Forma_Hsg!F25</f>
        <v>0</v>
      </c>
    </row>
    <row r="387" spans="1:5" x14ac:dyDescent="0.2">
      <c r="A387" s="203" t="s">
        <v>2584</v>
      </c>
      <c r="B387" s="173">
        <f>Op_Pro_Forma_Hsg!E21</f>
        <v>0</v>
      </c>
    </row>
    <row r="388" spans="1:5" x14ac:dyDescent="0.2">
      <c r="A388" s="203" t="s">
        <v>3770</v>
      </c>
      <c r="B388" s="211" t="str">
        <f>IF(OR(Op_Pro_Forma_Supplementary!F101="NA",ISERROR(Op_Pro_Forma_Supplementary!F101)),"",Op_Pro_Forma_Supplementary!F101)</f>
        <v/>
      </c>
    </row>
    <row r="389" spans="1:5" x14ac:dyDescent="0.2">
      <c r="A389" s="203" t="s">
        <v>2585</v>
      </c>
      <c r="B389" s="173">
        <f>SUM(Op_Pro_Forma_Hsg!F49:T49)</f>
        <v>0</v>
      </c>
    </row>
    <row r="390" spans="1:5" x14ac:dyDescent="0.2">
      <c r="A390" s="203" t="s">
        <v>2586</v>
      </c>
      <c r="B390" s="461">
        <f>Feasibility_Guidelines!G63</f>
        <v>0</v>
      </c>
      <c r="D390" s="177" t="s">
        <v>4424</v>
      </c>
      <c r="E390" s="911" t="s">
        <v>4772</v>
      </c>
    </row>
    <row r="391" spans="1:5" x14ac:dyDescent="0.2">
      <c r="A391" s="203" t="s">
        <v>2587</v>
      </c>
      <c r="B391" s="207">
        <f>ROUND(Op_Pro_Forma_Hsg!T80,0)</f>
        <v>0</v>
      </c>
    </row>
    <row r="392" spans="1:5" x14ac:dyDescent="0.2">
      <c r="A392" s="209" t="s">
        <v>2588</v>
      </c>
      <c r="B392" s="207" t="str">
        <f>Op_Pro_Forma_Hsg!T79</f>
        <v/>
      </c>
    </row>
    <row r="393" spans="1:5" x14ac:dyDescent="0.2">
      <c r="A393" s="203" t="s">
        <v>2589</v>
      </c>
      <c r="B393" s="207" t="str">
        <f>Op_Pro_Forma_Supplementary!T113</f>
        <v/>
      </c>
    </row>
    <row r="394" spans="1:5" x14ac:dyDescent="0.2">
      <c r="A394" s="209" t="s">
        <v>2590</v>
      </c>
      <c r="B394" s="207">
        <f>ROUND(Sources!K40,0)</f>
        <v>0</v>
      </c>
    </row>
    <row r="395" spans="1:5" x14ac:dyDescent="0.2">
      <c r="A395" s="209" t="s">
        <v>2591</v>
      </c>
      <c r="B395" s="180">
        <f>ROUND(Sources!Q40,0)</f>
        <v>0</v>
      </c>
    </row>
    <row r="396" spans="1:5" x14ac:dyDescent="0.2">
      <c r="A396" s="203" t="s">
        <v>2592</v>
      </c>
      <c r="B396" s="207">
        <f>ROUND(Sources!K42,0)</f>
        <v>0</v>
      </c>
    </row>
    <row r="397" spans="1:5" x14ac:dyDescent="0.2">
      <c r="A397" s="203" t="s">
        <v>2593</v>
      </c>
      <c r="B397" s="173">
        <f>ROUND(Op_Pro_Forma_Supplementary!F99,0)</f>
        <v>0</v>
      </c>
    </row>
    <row r="398" spans="1:5" x14ac:dyDescent="0.2">
      <c r="A398" s="209" t="s">
        <v>2594</v>
      </c>
      <c r="B398" s="180">
        <f>ROUND(Sources!Q42,0)</f>
        <v>0</v>
      </c>
    </row>
    <row r="399" spans="1:5" x14ac:dyDescent="0.2">
      <c r="A399" s="209" t="s">
        <v>0</v>
      </c>
      <c r="B399" s="463"/>
      <c r="D399" s="171" t="s">
        <v>4392</v>
      </c>
    </row>
    <row r="400" spans="1:5" x14ac:dyDescent="0.2">
      <c r="A400" s="171" t="s">
        <v>1009</v>
      </c>
      <c r="B400" s="464"/>
      <c r="D400" s="171" t="s">
        <v>4392</v>
      </c>
    </row>
    <row r="401" spans="1:5" x14ac:dyDescent="0.2">
      <c r="A401" s="277" t="s">
        <v>387</v>
      </c>
      <c r="B401" s="171">
        <f>Cost_Breakout!C8</f>
        <v>0</v>
      </c>
    </row>
    <row r="402" spans="1:5" x14ac:dyDescent="0.2">
      <c r="A402" s="277" t="s">
        <v>388</v>
      </c>
      <c r="B402" s="173">
        <f>Cost_Breakout!C9</f>
        <v>0</v>
      </c>
    </row>
    <row r="403" spans="1:5" x14ac:dyDescent="0.2">
      <c r="A403" s="277" t="s">
        <v>390</v>
      </c>
      <c r="B403" s="171">
        <f>Feasibility_Guidelines!G14</f>
        <v>0</v>
      </c>
    </row>
    <row r="404" spans="1:5" x14ac:dyDescent="0.2">
      <c r="A404" s="171" t="s">
        <v>394</v>
      </c>
      <c r="B404" s="171" t="str">
        <f>Feasibility_Guidelines!G89</f>
        <v>TRUE</v>
      </c>
      <c r="E404" s="911" t="s">
        <v>4772</v>
      </c>
    </row>
    <row r="405" spans="1:5" x14ac:dyDescent="0.2">
      <c r="A405" s="177" t="s">
        <v>398</v>
      </c>
      <c r="B405" s="174" t="b">
        <f>IF(Feasibility_Guidelines!G40="","0",Feasibility_Guidelines!G40)</f>
        <v>0</v>
      </c>
      <c r="D405" s="171" t="s">
        <v>4411</v>
      </c>
    </row>
    <row r="406" spans="1:5" x14ac:dyDescent="0.2">
      <c r="A406" s="171" t="s">
        <v>399</v>
      </c>
      <c r="B406" s="171" t="str">
        <f>Project_Worksheet!N19</f>
        <v/>
      </c>
    </row>
    <row r="407" spans="1:5" x14ac:dyDescent="0.2">
      <c r="A407" s="171" t="s">
        <v>4305</v>
      </c>
      <c r="B407" s="308">
        <f>IF(ISERROR(Feasibility_Guidelines!R20),"",Feasibility_Guidelines!R20)</f>
        <v>0</v>
      </c>
    </row>
    <row r="408" spans="1:5" x14ac:dyDescent="0.2">
      <c r="A408" s="171" t="s">
        <v>4307</v>
      </c>
      <c r="B408" s="212">
        <f>Feasibility_Guidelines!G43</f>
        <v>0</v>
      </c>
    </row>
    <row r="409" spans="1:5" x14ac:dyDescent="0.2">
      <c r="A409" s="513" t="s">
        <v>4458</v>
      </c>
      <c r="B409" s="584">
        <f>Feasibility_Guidelines!G45</f>
        <v>0</v>
      </c>
      <c r="D409" s="177" t="s">
        <v>4459</v>
      </c>
    </row>
    <row r="410" spans="1:5" x14ac:dyDescent="0.2">
      <c r="A410" s="177" t="s">
        <v>4993</v>
      </c>
      <c r="B410" s="174">
        <f>Feasibility_Guidelines!G47</f>
        <v>0</v>
      </c>
      <c r="C410" s="887"/>
      <c r="D410" s="888" t="s">
        <v>681</v>
      </c>
      <c r="E410" s="837" t="s">
        <v>4745</v>
      </c>
    </row>
    <row r="411" spans="1:5" x14ac:dyDescent="0.2">
      <c r="A411" s="177" t="s">
        <v>4994</v>
      </c>
      <c r="B411" s="174">
        <f>Feasibility_Guidelines!G48</f>
        <v>0</v>
      </c>
      <c r="C411" s="887"/>
      <c r="D411" s="888" t="s">
        <v>682</v>
      </c>
      <c r="E411" s="837" t="s">
        <v>4745</v>
      </c>
    </row>
    <row r="412" spans="1:5" x14ac:dyDescent="0.2">
      <c r="A412" s="177" t="s">
        <v>4995</v>
      </c>
      <c r="B412" s="174">
        <f>Feasibility_Guidelines!G49</f>
        <v>0</v>
      </c>
      <c r="C412" s="887"/>
      <c r="D412" s="888" t="s">
        <v>683</v>
      </c>
      <c r="E412" s="837" t="s">
        <v>4745</v>
      </c>
    </row>
    <row r="413" spans="1:5" x14ac:dyDescent="0.2">
      <c r="A413" s="177" t="s">
        <v>4996</v>
      </c>
      <c r="B413" s="174">
        <f>Feasibility_Guidelines!G50</f>
        <v>0</v>
      </c>
      <c r="C413" s="887"/>
      <c r="D413" s="888" t="s">
        <v>4756</v>
      </c>
      <c r="E413" s="837" t="s">
        <v>4745</v>
      </c>
    </row>
    <row r="414" spans="1:5" x14ac:dyDescent="0.2">
      <c r="A414" s="177" t="s">
        <v>4997</v>
      </c>
      <c r="B414" s="174">
        <f>Feasibility_Guidelines!F50</f>
        <v>0.2</v>
      </c>
      <c r="D414" s="888" t="s">
        <v>4763</v>
      </c>
      <c r="E414" s="837" t="s">
        <v>4771</v>
      </c>
    </row>
    <row r="415" spans="1:5" x14ac:dyDescent="0.2">
      <c r="A415" s="171" t="s">
        <v>4766</v>
      </c>
      <c r="B415" s="174">
        <f>Feasibility_Guidelines!G52</f>
        <v>0</v>
      </c>
      <c r="C415" s="887"/>
      <c r="D415" s="889" t="s">
        <v>4757</v>
      </c>
      <c r="E415" s="837" t="s">
        <v>4745</v>
      </c>
    </row>
    <row r="416" spans="1:5" x14ac:dyDescent="0.2">
      <c r="A416" s="171" t="s">
        <v>4765</v>
      </c>
      <c r="B416" s="174">
        <f>Feasibility_Guidelines!G53</f>
        <v>0</v>
      </c>
      <c r="C416" s="887"/>
      <c r="D416" s="889" t="s">
        <v>4758</v>
      </c>
      <c r="E416" s="837" t="s">
        <v>4745</v>
      </c>
    </row>
    <row r="417" spans="1:256" x14ac:dyDescent="0.2">
      <c r="A417" s="171" t="s">
        <v>4764</v>
      </c>
      <c r="B417" s="174">
        <f>Feasibility_Guidelines!G54</f>
        <v>0</v>
      </c>
      <c r="C417" s="887"/>
      <c r="D417" s="889" t="s">
        <v>4759</v>
      </c>
      <c r="E417" s="837" t="s">
        <v>4745</v>
      </c>
    </row>
    <row r="418" spans="1:256" x14ac:dyDescent="0.2">
      <c r="A418" s="171" t="s">
        <v>4767</v>
      </c>
      <c r="B418" s="174">
        <f>Feasibility_Guidelines!G55</f>
        <v>0</v>
      </c>
      <c r="C418" s="887"/>
      <c r="D418" s="889" t="s">
        <v>4760</v>
      </c>
      <c r="E418" s="837" t="s">
        <v>4745</v>
      </c>
    </row>
    <row r="419" spans="1:256" x14ac:dyDescent="0.2">
      <c r="A419" s="171" t="s">
        <v>4769</v>
      </c>
      <c r="B419" s="171">
        <f>Feasibility_Guidelines!G64</f>
        <v>0</v>
      </c>
      <c r="C419" s="887"/>
      <c r="D419" s="888" t="s">
        <v>4768</v>
      </c>
      <c r="E419" s="837" t="s">
        <v>4745</v>
      </c>
    </row>
    <row r="420" spans="1:256" x14ac:dyDescent="0.2">
      <c r="A420" s="171" t="s">
        <v>4969</v>
      </c>
      <c r="B420" s="174" t="str">
        <f>Feasibility_Guidelines!G65</f>
        <v>TRUE</v>
      </c>
      <c r="C420" s="887"/>
      <c r="D420" s="888" t="s">
        <v>4967</v>
      </c>
      <c r="E420" s="837" t="s">
        <v>4745</v>
      </c>
    </row>
    <row r="421" spans="1:256" x14ac:dyDescent="0.2">
      <c r="A421" s="171" t="s">
        <v>4770</v>
      </c>
      <c r="B421" s="174" t="str">
        <f>Feasibility_Guidelines!G80</f>
        <v/>
      </c>
      <c r="D421" s="882" t="s">
        <v>4722</v>
      </c>
      <c r="E421" s="837" t="s">
        <v>4745</v>
      </c>
    </row>
    <row r="422" spans="1:256" x14ac:dyDescent="0.2">
      <c r="A422" s="177" t="s">
        <v>4984</v>
      </c>
      <c r="B422" s="308">
        <f>Feasibility_Guidelines!G86</f>
        <v>0</v>
      </c>
      <c r="D422" s="1026" t="s">
        <v>4717</v>
      </c>
      <c r="E422" s="837"/>
    </row>
    <row r="423" spans="1:256" x14ac:dyDescent="0.2">
      <c r="A423" s="177" t="s">
        <v>4985</v>
      </c>
      <c r="B423" s="308">
        <f>Feasibility_Guidelines!G87</f>
        <v>0</v>
      </c>
      <c r="D423" s="1026" t="s">
        <v>4723</v>
      </c>
      <c r="E423" s="837"/>
    </row>
    <row r="424" spans="1:256" x14ac:dyDescent="0.2">
      <c r="A424" s="177" t="s">
        <v>4986</v>
      </c>
      <c r="B424" s="174" t="b">
        <f>IF(Feasibility_Guidelines!G40="","0",Feasibility_Guidelines!G40)</f>
        <v>0</v>
      </c>
      <c r="D424" s="1026" t="s">
        <v>397</v>
      </c>
      <c r="E424" s="837"/>
    </row>
    <row r="425" spans="1:256" x14ac:dyDescent="0.2">
      <c r="A425" s="177" t="s">
        <v>4987</v>
      </c>
      <c r="B425" s="308">
        <f>Instructions!B7</f>
        <v>0</v>
      </c>
      <c r="D425" s="1026" t="s">
        <v>4988</v>
      </c>
      <c r="E425" s="837"/>
    </row>
    <row r="426" spans="1:256" x14ac:dyDescent="0.2">
      <c r="A426" s="177" t="s">
        <v>4989</v>
      </c>
      <c r="B426" s="178">
        <f>Feasibility_Guidelines!G20</f>
        <v>0</v>
      </c>
      <c r="D426" s="1036" t="s">
        <v>4442</v>
      </c>
      <c r="E426" s="171"/>
      <c r="F426" s="178"/>
      <c r="G426" s="171"/>
      <c r="H426" s="178"/>
      <c r="I426" s="171"/>
      <c r="J426" s="178"/>
      <c r="K426" s="171"/>
      <c r="L426" s="178"/>
      <c r="M426" s="171"/>
      <c r="N426" s="178"/>
      <c r="O426" s="171"/>
      <c r="P426" s="178"/>
      <c r="Q426" s="171"/>
      <c r="R426" s="178"/>
      <c r="S426" s="171"/>
      <c r="T426" s="178"/>
      <c r="U426" s="171"/>
      <c r="V426" s="178"/>
      <c r="W426" s="171"/>
      <c r="X426" s="178"/>
      <c r="Y426" s="171"/>
      <c r="Z426" s="178"/>
      <c r="AA426" s="171"/>
      <c r="AB426" s="178"/>
      <c r="AC426" s="171"/>
      <c r="AD426" s="178"/>
      <c r="AE426" s="171"/>
      <c r="AF426" s="178"/>
      <c r="AG426" s="171"/>
      <c r="AH426" s="178"/>
      <c r="AI426" s="171"/>
      <c r="AJ426" s="178"/>
      <c r="AK426" s="171"/>
      <c r="AL426" s="178"/>
      <c r="AM426" s="171"/>
      <c r="AN426" s="178"/>
      <c r="AO426" s="171"/>
      <c r="AP426" s="178"/>
      <c r="AQ426" s="171"/>
      <c r="AR426" s="178"/>
      <c r="AS426" s="171"/>
      <c r="AT426" s="178"/>
      <c r="AU426" s="171"/>
      <c r="AV426" s="178"/>
      <c r="AW426" s="171"/>
      <c r="AX426" s="178"/>
      <c r="AY426" s="171"/>
      <c r="AZ426" s="178"/>
      <c r="BA426" s="171"/>
      <c r="BB426" s="178"/>
      <c r="BC426" s="171"/>
      <c r="BD426" s="178"/>
      <c r="BE426" s="171"/>
      <c r="BF426" s="178"/>
      <c r="BG426" s="171"/>
      <c r="BH426" s="178"/>
      <c r="BI426" s="171"/>
      <c r="BJ426" s="178"/>
      <c r="BK426" s="171"/>
      <c r="BL426" s="178"/>
      <c r="BM426" s="171"/>
      <c r="BN426" s="178"/>
      <c r="BO426" s="171"/>
      <c r="BP426" s="178"/>
      <c r="BQ426" s="171"/>
      <c r="BR426" s="178"/>
      <c r="BS426" s="171"/>
      <c r="BT426" s="178"/>
      <c r="BU426" s="171"/>
      <c r="BV426" s="178"/>
      <c r="BW426" s="171"/>
      <c r="BX426" s="178"/>
      <c r="BY426" s="171"/>
      <c r="BZ426" s="178"/>
      <c r="CA426" s="171"/>
      <c r="CB426" s="178"/>
      <c r="CC426" s="171"/>
      <c r="CD426" s="178"/>
      <c r="CE426" s="171"/>
      <c r="CF426" s="178"/>
      <c r="CG426" s="171"/>
      <c r="CH426" s="178"/>
      <c r="CI426" s="171"/>
      <c r="CJ426" s="178"/>
      <c r="CK426" s="171"/>
      <c r="CL426" s="178"/>
      <c r="CM426" s="171"/>
      <c r="CN426" s="178"/>
      <c r="CO426" s="171"/>
      <c r="CP426" s="178"/>
      <c r="CQ426" s="171"/>
      <c r="CR426" s="178"/>
      <c r="CS426" s="171"/>
      <c r="CT426" s="178"/>
      <c r="CU426" s="171"/>
      <c r="CV426" s="178"/>
      <c r="CW426" s="171"/>
      <c r="CX426" s="178"/>
      <c r="CY426" s="171"/>
      <c r="CZ426" s="178"/>
      <c r="DA426" s="171"/>
      <c r="DB426" s="178"/>
      <c r="DC426" s="171"/>
      <c r="DD426" s="178"/>
      <c r="DE426" s="171"/>
      <c r="DF426" s="178"/>
      <c r="DG426" s="171"/>
      <c r="DH426" s="178"/>
      <c r="DI426" s="171"/>
      <c r="DJ426" s="178"/>
      <c r="DK426" s="171"/>
      <c r="DL426" s="178"/>
      <c r="DM426" s="171"/>
      <c r="DN426" s="178"/>
      <c r="DO426" s="171"/>
      <c r="DP426" s="178"/>
      <c r="DQ426" s="171"/>
      <c r="DR426" s="178"/>
      <c r="DS426" s="171"/>
      <c r="DT426" s="178"/>
      <c r="DU426" s="171"/>
      <c r="DV426" s="178"/>
      <c r="DW426" s="171"/>
      <c r="DX426" s="178"/>
      <c r="DY426" s="171"/>
      <c r="DZ426" s="178"/>
      <c r="EA426" s="171"/>
      <c r="EB426" s="178"/>
      <c r="EC426" s="171"/>
      <c r="ED426" s="178"/>
      <c r="EE426" s="171"/>
      <c r="EF426" s="178"/>
      <c r="EG426" s="171"/>
      <c r="EH426" s="178"/>
      <c r="EI426" s="171"/>
      <c r="EJ426" s="178"/>
      <c r="EK426" s="171"/>
      <c r="EL426" s="178"/>
      <c r="EM426" s="171"/>
      <c r="EN426" s="178"/>
      <c r="EO426" s="171"/>
      <c r="EP426" s="178"/>
      <c r="EQ426" s="171"/>
      <c r="ER426" s="178"/>
      <c r="ES426" s="171"/>
      <c r="ET426" s="178"/>
      <c r="EU426" s="171"/>
      <c r="EV426" s="178"/>
      <c r="EW426" s="171"/>
      <c r="EX426" s="178"/>
      <c r="EY426" s="171"/>
      <c r="EZ426" s="178"/>
      <c r="FA426" s="171"/>
      <c r="FB426" s="178"/>
      <c r="FC426" s="171"/>
      <c r="FD426" s="178"/>
      <c r="FE426" s="171"/>
      <c r="FF426" s="178"/>
      <c r="FG426" s="171"/>
      <c r="FH426" s="178"/>
      <c r="FI426" s="171"/>
      <c r="FJ426" s="178"/>
      <c r="FK426" s="171"/>
      <c r="FL426" s="178"/>
      <c r="FM426" s="171"/>
      <c r="FN426" s="178"/>
      <c r="FO426" s="171"/>
      <c r="FP426" s="178"/>
      <c r="FQ426" s="171"/>
      <c r="FR426" s="178"/>
      <c r="FS426" s="171"/>
      <c r="FT426" s="178"/>
      <c r="FU426" s="171"/>
      <c r="FV426" s="178"/>
      <c r="FW426" s="171"/>
      <c r="FX426" s="178"/>
      <c r="FY426" s="171"/>
      <c r="FZ426" s="178"/>
      <c r="GA426" s="171"/>
      <c r="GB426" s="178"/>
      <c r="GC426" s="171"/>
      <c r="GD426" s="178"/>
      <c r="GE426" s="171"/>
      <c r="GF426" s="178"/>
      <c r="GG426" s="171"/>
      <c r="GH426" s="178"/>
      <c r="GI426" s="171"/>
      <c r="GJ426" s="178"/>
      <c r="GK426" s="171"/>
      <c r="GL426" s="178"/>
      <c r="GM426" s="171"/>
      <c r="GN426" s="178"/>
      <c r="GO426" s="171"/>
      <c r="GP426" s="178"/>
      <c r="GQ426" s="171"/>
      <c r="GR426" s="178"/>
      <c r="GS426" s="171"/>
      <c r="GT426" s="178"/>
      <c r="GU426" s="171"/>
      <c r="GV426" s="178"/>
      <c r="GW426" s="171"/>
      <c r="GX426" s="178"/>
      <c r="GY426" s="171"/>
      <c r="GZ426" s="178"/>
      <c r="HA426" s="171"/>
      <c r="HB426" s="178"/>
      <c r="HC426" s="171"/>
      <c r="HD426" s="178"/>
      <c r="HE426" s="171"/>
      <c r="HF426" s="178"/>
      <c r="HG426" s="171"/>
      <c r="HH426" s="178"/>
      <c r="HI426" s="171"/>
      <c r="HJ426" s="178"/>
      <c r="HK426" s="171"/>
      <c r="HL426" s="178"/>
      <c r="HM426" s="171"/>
      <c r="HN426" s="178"/>
      <c r="HO426" s="171"/>
      <c r="HP426" s="178"/>
      <c r="HQ426" s="171"/>
      <c r="HR426" s="178"/>
      <c r="HS426" s="171"/>
      <c r="HT426" s="178"/>
      <c r="HU426" s="171"/>
      <c r="HV426" s="178"/>
      <c r="HW426" s="171"/>
      <c r="HX426" s="178"/>
      <c r="HY426" s="171"/>
      <c r="HZ426" s="178"/>
      <c r="IA426" s="171"/>
      <c r="IB426" s="178"/>
      <c r="IC426" s="171"/>
      <c r="ID426" s="178"/>
      <c r="IE426" s="171"/>
      <c r="IF426" s="178"/>
      <c r="IG426" s="171"/>
      <c r="IH426" s="178"/>
      <c r="II426" s="171"/>
      <c r="IJ426" s="178"/>
      <c r="IK426" s="171"/>
      <c r="IL426" s="178"/>
      <c r="IM426" s="171"/>
      <c r="IN426" s="178"/>
      <c r="IO426" s="171"/>
      <c r="IP426" s="178"/>
      <c r="IQ426" s="171"/>
      <c r="IR426" s="178"/>
      <c r="IS426" s="171"/>
      <c r="IT426" s="178"/>
      <c r="IU426" s="171"/>
      <c r="IV426" s="178"/>
    </row>
    <row r="427" spans="1:256" x14ac:dyDescent="0.2">
      <c r="A427" s="171" t="s">
        <v>4998</v>
      </c>
      <c r="B427" s="174" t="b">
        <f>Feasibility_Guidelines!F40</f>
        <v>0</v>
      </c>
      <c r="D427" s="177" t="s">
        <v>4999</v>
      </c>
    </row>
    <row r="428" spans="1:256" x14ac:dyDescent="0.2">
      <c r="A428" s="171" t="s">
        <v>5000</v>
      </c>
      <c r="B428" s="174" t="b">
        <f>Feasibility_Guidelines!F39</f>
        <v>0</v>
      </c>
      <c r="D428" s="177" t="s">
        <v>5001</v>
      </c>
    </row>
    <row r="429" spans="1:256" x14ac:dyDescent="0.2">
      <c r="A429" s="171" t="s">
        <v>5002</v>
      </c>
      <c r="B429" s="174">
        <f>Feasibility_Guidelines!F41</f>
        <v>0.15</v>
      </c>
      <c r="D429" s="177" t="s">
        <v>5003</v>
      </c>
    </row>
    <row r="430" spans="1:256" x14ac:dyDescent="0.2">
      <c r="A430" s="171" t="s">
        <v>5004</v>
      </c>
      <c r="B430" s="174" t="str">
        <f>Feasibility_Guidelines!G44</f>
        <v>Enter Absorption Rate on Proj Wksht</v>
      </c>
      <c r="D430" s="177" t="s">
        <v>5005</v>
      </c>
    </row>
    <row r="431" spans="1:256" x14ac:dyDescent="0.2">
      <c r="A431" s="177" t="s">
        <v>5006</v>
      </c>
      <c r="B431" s="178">
        <f>Feasibility_Guidelines!E90</f>
        <v>0.75</v>
      </c>
      <c r="D431" s="177" t="s">
        <v>5007</v>
      </c>
    </row>
    <row r="432" spans="1:256" x14ac:dyDescent="0.2">
      <c r="A432" s="171" t="s">
        <v>4965</v>
      </c>
      <c r="B432" s="171" t="str">
        <f>Data!B1&amp;Data!E1</f>
        <v>2024A</v>
      </c>
    </row>
    <row r="433" spans="1:4" x14ac:dyDescent="0.2">
      <c r="A433" s="1038" t="s">
        <v>5008</v>
      </c>
      <c r="B433" s="1039">
        <f>Sources!$A$26</f>
        <v>1</v>
      </c>
      <c r="C433" s="1039"/>
      <c r="D433" s="1039"/>
    </row>
    <row r="434" spans="1:4" x14ac:dyDescent="0.2">
      <c r="A434" s="1038" t="s">
        <v>5009</v>
      </c>
      <c r="B434" s="1039">
        <f>Sources!$A$27</f>
        <v>2</v>
      </c>
      <c r="C434" s="1039"/>
      <c r="D434" s="1039"/>
    </row>
    <row r="435" spans="1:4" x14ac:dyDescent="0.2">
      <c r="A435" s="1038" t="s">
        <v>5010</v>
      </c>
      <c r="B435" s="1039">
        <f>Sources!$A$28</f>
        <v>3</v>
      </c>
      <c r="C435" s="1039"/>
      <c r="D435" s="1039"/>
    </row>
    <row r="436" spans="1:4" x14ac:dyDescent="0.2">
      <c r="A436" s="1038" t="s">
        <v>5011</v>
      </c>
      <c r="B436" s="1039">
        <f>Sources!$A$29</f>
        <v>4</v>
      </c>
      <c r="C436" s="1039"/>
      <c r="D436" s="1039"/>
    </row>
    <row r="437" spans="1:4" x14ac:dyDescent="0.2">
      <c r="A437" s="1038" t="s">
        <v>5012</v>
      </c>
      <c r="B437" s="1039">
        <f>Sources!$A$30</f>
        <v>5</v>
      </c>
      <c r="C437" s="1039"/>
      <c r="D437" s="1039"/>
    </row>
    <row r="438" spans="1:4" x14ac:dyDescent="0.2">
      <c r="A438" s="1038" t="s">
        <v>5013</v>
      </c>
      <c r="B438" s="1039">
        <f>Sources!$A$31</f>
        <v>6</v>
      </c>
      <c r="C438" s="1039"/>
      <c r="D438" s="1039"/>
    </row>
    <row r="439" spans="1:4" x14ac:dyDescent="0.2">
      <c r="A439" s="1038" t="s">
        <v>5014</v>
      </c>
      <c r="B439" s="1039">
        <f>Sources!$A$32</f>
        <v>7</v>
      </c>
      <c r="C439" s="1039"/>
      <c r="D439" s="1039"/>
    </row>
    <row r="440" spans="1:4" x14ac:dyDescent="0.2">
      <c r="A440" s="1038" t="s">
        <v>5015</v>
      </c>
      <c r="B440" s="1039">
        <f>Sources!$A$33</f>
        <v>8</v>
      </c>
      <c r="C440" s="1039"/>
      <c r="D440" s="1039"/>
    </row>
    <row r="441" spans="1:4" x14ac:dyDescent="0.2">
      <c r="A441" s="1038" t="s">
        <v>5016</v>
      </c>
      <c r="B441" s="1039">
        <f>Sources!$A$34</f>
        <v>9</v>
      </c>
      <c r="C441" s="1039"/>
      <c r="D441" s="1039"/>
    </row>
    <row r="442" spans="1:4" x14ac:dyDescent="0.2">
      <c r="A442" s="1038" t="s">
        <v>5017</v>
      </c>
      <c r="B442" s="1039">
        <f>Sources!$A$35</f>
        <v>10</v>
      </c>
      <c r="C442" s="1039"/>
      <c r="D442" s="1039"/>
    </row>
    <row r="443" spans="1:4" x14ac:dyDescent="0.2">
      <c r="A443" s="1038" t="s">
        <v>5018</v>
      </c>
      <c r="B443" s="1039">
        <f>Sources!$A$36</f>
        <v>11</v>
      </c>
      <c r="C443" s="1039"/>
      <c r="D443" s="1039"/>
    </row>
    <row r="444" spans="1:4" x14ac:dyDescent="0.2">
      <c r="A444" s="1038" t="s">
        <v>5019</v>
      </c>
      <c r="B444" s="1039">
        <f>Sources!$A$37</f>
        <v>12</v>
      </c>
      <c r="C444" s="1039"/>
      <c r="D444" s="1039"/>
    </row>
    <row r="445" spans="1:4" x14ac:dyDescent="0.2">
      <c r="A445" s="1038" t="s">
        <v>5020</v>
      </c>
      <c r="B445" s="1039">
        <f>Sources!$A$38</f>
        <v>13</v>
      </c>
      <c r="C445" s="1039"/>
      <c r="D445" s="1039"/>
    </row>
    <row r="446" spans="1:4" x14ac:dyDescent="0.2">
      <c r="A446" s="1038" t="s">
        <v>5021</v>
      </c>
      <c r="B446" s="1039">
        <f>Sources!$A$39</f>
        <v>14</v>
      </c>
      <c r="C446" s="1039"/>
      <c r="D446" s="1039"/>
    </row>
    <row r="447" spans="1:4" x14ac:dyDescent="0.2">
      <c r="A447" s="1038" t="s">
        <v>5022</v>
      </c>
      <c r="B447" s="1039">
        <f>Sources!$A$26</f>
        <v>1</v>
      </c>
      <c r="C447" s="1039"/>
      <c r="D447" s="1039"/>
    </row>
    <row r="448" spans="1:4" x14ac:dyDescent="0.2">
      <c r="A448" s="1038" t="s">
        <v>5023</v>
      </c>
      <c r="B448" s="1039">
        <f>Sources!$A$27</f>
        <v>2</v>
      </c>
      <c r="C448" s="1039"/>
      <c r="D448" s="1039"/>
    </row>
    <row r="449" spans="1:4" x14ac:dyDescent="0.2">
      <c r="A449" s="1038" t="s">
        <v>5024</v>
      </c>
      <c r="B449" s="1039">
        <f>Sources!$A$28</f>
        <v>3</v>
      </c>
      <c r="C449" s="1039"/>
      <c r="D449" s="1039"/>
    </row>
    <row r="450" spans="1:4" x14ac:dyDescent="0.2">
      <c r="A450" s="1038" t="s">
        <v>5025</v>
      </c>
      <c r="B450" s="1039">
        <f>Sources!$A$29</f>
        <v>4</v>
      </c>
      <c r="C450" s="1039"/>
      <c r="D450" s="1039"/>
    </row>
    <row r="451" spans="1:4" x14ac:dyDescent="0.2">
      <c r="A451" s="1038" t="s">
        <v>5026</v>
      </c>
      <c r="B451" s="1039">
        <f>Sources!$A$30</f>
        <v>5</v>
      </c>
      <c r="C451" s="1039"/>
      <c r="D451" s="1039"/>
    </row>
    <row r="452" spans="1:4" x14ac:dyDescent="0.2">
      <c r="A452" s="1038" t="s">
        <v>5027</v>
      </c>
      <c r="B452" s="1039">
        <f>Sources!$A$31</f>
        <v>6</v>
      </c>
      <c r="C452" s="1039"/>
      <c r="D452" s="1039"/>
    </row>
    <row r="453" spans="1:4" x14ac:dyDescent="0.2">
      <c r="A453" s="1038" t="s">
        <v>5028</v>
      </c>
      <c r="B453" s="1039">
        <f>Sources!$A$32</f>
        <v>7</v>
      </c>
      <c r="C453" s="1039"/>
      <c r="D453" s="1039"/>
    </row>
    <row r="454" spans="1:4" x14ac:dyDescent="0.2">
      <c r="A454" s="1038" t="s">
        <v>5029</v>
      </c>
      <c r="B454" s="1039">
        <f>Sources!$A$33</f>
        <v>8</v>
      </c>
      <c r="C454" s="1039"/>
      <c r="D454" s="1039"/>
    </row>
    <row r="455" spans="1:4" x14ac:dyDescent="0.2">
      <c r="A455" s="1038" t="s">
        <v>5030</v>
      </c>
      <c r="B455" s="1039">
        <f>Sources!$A$34</f>
        <v>9</v>
      </c>
      <c r="C455" s="1039"/>
      <c r="D455" s="1039"/>
    </row>
    <row r="456" spans="1:4" x14ac:dyDescent="0.2">
      <c r="A456" s="1038" t="s">
        <v>5031</v>
      </c>
      <c r="B456" s="1039">
        <f>Sources!$A$35</f>
        <v>10</v>
      </c>
      <c r="C456" s="1039"/>
      <c r="D456" s="1039"/>
    </row>
    <row r="457" spans="1:4" x14ac:dyDescent="0.2">
      <c r="A457" s="1038" t="s">
        <v>5032</v>
      </c>
      <c r="B457" s="1039">
        <f>Sources!$A$36</f>
        <v>11</v>
      </c>
      <c r="C457" s="1039"/>
      <c r="D457" s="1039"/>
    </row>
    <row r="458" spans="1:4" x14ac:dyDescent="0.2">
      <c r="A458" s="1038" t="s">
        <v>5033</v>
      </c>
      <c r="B458" s="1039">
        <f>Sources!$A$37</f>
        <v>12</v>
      </c>
      <c r="C458" s="1039"/>
      <c r="D458" s="1039"/>
    </row>
    <row r="459" spans="1:4" x14ac:dyDescent="0.2">
      <c r="A459" s="1038" t="s">
        <v>5034</v>
      </c>
      <c r="B459" s="1039">
        <f>Sources!$A$38</f>
        <v>13</v>
      </c>
      <c r="C459" s="1039"/>
      <c r="D459" s="1039"/>
    </row>
    <row r="460" spans="1:4" x14ac:dyDescent="0.2">
      <c r="A460" s="171" t="s">
        <v>5035</v>
      </c>
      <c r="B460" s="174" t="str">
        <f>Feasibility_Guidelines!G59</f>
        <v>TRUE</v>
      </c>
      <c r="D460" s="171" t="s">
        <v>5036</v>
      </c>
    </row>
    <row r="461" spans="1:4" x14ac:dyDescent="0.2">
      <c r="A461" s="171" t="s">
        <v>5544</v>
      </c>
      <c r="B461" s="212" t="str">
        <f>IF(Version_Info!B1="","0.00",Version_Info!B1)</f>
        <v>4.0</v>
      </c>
      <c r="C461" s="171" t="s">
        <v>5547</v>
      </c>
    </row>
    <row r="462" spans="1:4" x14ac:dyDescent="0.2">
      <c r="A462" s="171" t="s">
        <v>5545</v>
      </c>
      <c r="B462" s="171" t="s">
        <v>5546</v>
      </c>
      <c r="C462" s="177" t="s">
        <v>5548</v>
      </c>
    </row>
    <row r="463" spans="1:4" x14ac:dyDescent="0.2">
      <c r="A463" s="171" t="s">
        <v>5551</v>
      </c>
      <c r="B463" s="171">
        <f>Feasibility_Guidelines!E66</f>
        <v>1250</v>
      </c>
      <c r="C463" s="177" t="s">
        <v>5553</v>
      </c>
    </row>
    <row r="464" spans="1:4" x14ac:dyDescent="0.2">
      <c r="A464" s="177" t="s">
        <v>5552</v>
      </c>
      <c r="B464" s="171">
        <f>Feasibility_Guidelines!F66</f>
        <v>8000</v>
      </c>
      <c r="C464" s="177" t="s">
        <v>5553</v>
      </c>
    </row>
  </sheetData>
  <sheetProtection password="B390" sheet="1" objects="1" scenarios="1"/>
  <phoneticPr fontId="81"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indexed="10"/>
  </sheetPr>
  <dimension ref="A1:AF4780"/>
  <sheetViews>
    <sheetView zoomScale="90" zoomScaleNormal="90" workbookViewId="0">
      <selection activeCell="K3" sqref="K3"/>
    </sheetView>
  </sheetViews>
  <sheetFormatPr defaultColWidth="8.7109375" defaultRowHeight="12.75" x14ac:dyDescent="0.2"/>
  <cols>
    <col min="1" max="1" width="16.7109375" style="71" customWidth="1"/>
    <col min="2" max="3" width="13.28515625" customWidth="1"/>
    <col min="4" max="4" width="12.28515625" customWidth="1"/>
    <col min="5" max="5" width="14.28515625" customWidth="1"/>
    <col min="6" max="6" width="48.28515625" customWidth="1"/>
    <col min="9" max="9" width="15.7109375" bestFit="1" customWidth="1"/>
  </cols>
  <sheetData>
    <row r="1" spans="1:32" x14ac:dyDescent="0.2">
      <c r="A1" s="70" t="s">
        <v>3128</v>
      </c>
      <c r="B1" s="286">
        <v>2024</v>
      </c>
      <c r="D1" t="s">
        <v>4966</v>
      </c>
      <c r="E1" t="s">
        <v>4069</v>
      </c>
      <c r="G1" t="s">
        <v>3943</v>
      </c>
      <c r="I1" t="s">
        <v>379</v>
      </c>
    </row>
    <row r="2" spans="1:32" x14ac:dyDescent="0.2">
      <c r="B2">
        <v>2</v>
      </c>
      <c r="C2">
        <v>3</v>
      </c>
      <c r="D2">
        <v>4</v>
      </c>
      <c r="E2">
        <v>5</v>
      </c>
      <c r="F2">
        <v>6</v>
      </c>
      <c r="G2" t="s">
        <v>1836</v>
      </c>
      <c r="I2" t="s">
        <v>4057</v>
      </c>
      <c r="J2" t="s">
        <v>380</v>
      </c>
      <c r="K2" t="s">
        <v>381</v>
      </c>
      <c r="L2" t="s">
        <v>382</v>
      </c>
      <c r="M2" t="s">
        <v>385</v>
      </c>
    </row>
    <row r="3" spans="1:32" x14ac:dyDescent="0.2">
      <c r="A3" s="70" t="s">
        <v>4460</v>
      </c>
      <c r="B3" s="69" t="str">
        <f>Project_Worksheet!Q10&amp;Project_Worksheet!R10</f>
        <v/>
      </c>
      <c r="C3" t="str">
        <f>IF(B3=I11,J11,IF(B3=O11,P11,IF(B3=U11,V11,IF(B3=AA11,AB11,""))))</f>
        <v/>
      </c>
      <c r="G3" t="s">
        <v>985</v>
      </c>
      <c r="I3" t="s">
        <v>383</v>
      </c>
      <c r="J3">
        <v>2</v>
      </c>
      <c r="K3" s="574">
        <v>3.3E-3</v>
      </c>
      <c r="L3" s="287">
        <v>0.04</v>
      </c>
      <c r="M3" s="287">
        <f>L3+K3</f>
        <v>4.3299999999999998E-2</v>
      </c>
    </row>
    <row r="4" spans="1:32" x14ac:dyDescent="0.2">
      <c r="B4" s="69" t="s">
        <v>3063</v>
      </c>
      <c r="C4" s="69" t="s">
        <v>3059</v>
      </c>
      <c r="D4" s="69" t="s">
        <v>3060</v>
      </c>
      <c r="E4" s="69" t="s">
        <v>3061</v>
      </c>
      <c r="F4" s="69" t="s">
        <v>3062</v>
      </c>
      <c r="I4" t="s">
        <v>384</v>
      </c>
      <c r="J4">
        <v>15</v>
      </c>
      <c r="K4" s="574">
        <v>2.92E-2</v>
      </c>
      <c r="L4" s="287">
        <v>0.04</v>
      </c>
      <c r="M4" s="287">
        <f>L4+K4</f>
        <v>6.9199999999999998E-2</v>
      </c>
    </row>
    <row r="5" spans="1:32" x14ac:dyDescent="0.2">
      <c r="A5" s="70" t="s">
        <v>3064</v>
      </c>
      <c r="B5" s="590" t="str">
        <f ca="1">IF($B$3="","",VLOOKUP($A5,INDIRECT($B$3),B$2,FALSE))</f>
        <v/>
      </c>
      <c r="C5" s="590" t="str">
        <f ca="1">IF($B$3="","",VLOOKUP($A5,INDIRECT($B$3),C$2,FALSE))</f>
        <v/>
      </c>
      <c r="D5" s="590" t="str">
        <f ca="1">IF($B$3="","",VLOOKUP($A5,INDIRECT($B$3),D$2,FALSE))</f>
        <v/>
      </c>
      <c r="E5" s="590" t="str">
        <f ca="1">IF($B$3="","",VLOOKUP($A5,INDIRECT($B$3),E$2,FALSE))</f>
        <v/>
      </c>
      <c r="F5" s="590" t="str">
        <f ca="1">IF($B$3="","",VLOOKUP($A5,INDIRECT($B$3),F$2,FALSE))</f>
        <v/>
      </c>
      <c r="I5" t="s">
        <v>386</v>
      </c>
      <c r="J5">
        <v>30</v>
      </c>
      <c r="K5" s="574">
        <v>3.5900000000000001E-2</v>
      </c>
      <c r="L5" s="287">
        <v>0.04</v>
      </c>
      <c r="M5" s="287">
        <f>L5+K5</f>
        <v>7.5899999999999995E-2</v>
      </c>
    </row>
    <row r="6" spans="1:32" x14ac:dyDescent="0.2">
      <c r="A6" s="70" t="s">
        <v>2765</v>
      </c>
      <c r="B6" s="590" t="str">
        <f t="shared" ref="B6:F7" ca="1" si="0">IF($B$3="","",VLOOKUP($A6,INDIRECT($B$3),B$2,FALSE))</f>
        <v/>
      </c>
      <c r="C6" s="590" t="str">
        <f t="shared" ca="1" si="0"/>
        <v/>
      </c>
      <c r="D6" s="590" t="str">
        <f t="shared" ca="1" si="0"/>
        <v/>
      </c>
      <c r="E6" s="590" t="str">
        <f t="shared" ca="1" si="0"/>
        <v/>
      </c>
      <c r="F6" s="590" t="str">
        <f t="shared" ca="1" si="0"/>
        <v/>
      </c>
    </row>
    <row r="7" spans="1:32" x14ac:dyDescent="0.2">
      <c r="A7" s="70" t="s">
        <v>3065</v>
      </c>
      <c r="B7" s="590" t="str">
        <f t="shared" ca="1" si="0"/>
        <v/>
      </c>
      <c r="C7" s="590" t="str">
        <f t="shared" ca="1" si="0"/>
        <v/>
      </c>
      <c r="D7" s="590" t="str">
        <f t="shared" ca="1" si="0"/>
        <v/>
      </c>
      <c r="E7" s="590" t="str">
        <f t="shared" ca="1" si="0"/>
        <v/>
      </c>
      <c r="F7" s="590" t="str">
        <f t="shared" ca="1" si="0"/>
        <v/>
      </c>
    </row>
    <row r="10" spans="1:32" x14ac:dyDescent="0.2">
      <c r="A10" s="70"/>
    </row>
    <row r="11" spans="1:32" x14ac:dyDescent="0.2">
      <c r="A11" s="71" t="s">
        <v>3054</v>
      </c>
      <c r="B11" t="s">
        <v>3072</v>
      </c>
      <c r="D11" t="s">
        <v>3054</v>
      </c>
      <c r="E11" t="s">
        <v>3072</v>
      </c>
      <c r="F11" t="s">
        <v>1870</v>
      </c>
      <c r="I11" s="586" t="s">
        <v>4461</v>
      </c>
      <c r="J11" s="586" t="s">
        <v>4462</v>
      </c>
      <c r="K11" s="585"/>
      <c r="L11" s="585"/>
      <c r="M11" s="585"/>
      <c r="N11" s="585"/>
      <c r="O11" s="586" t="s">
        <v>4463</v>
      </c>
      <c r="P11" s="586" t="s">
        <v>4464</v>
      </c>
      <c r="Q11" s="585"/>
      <c r="R11" s="585"/>
      <c r="S11" s="585"/>
      <c r="T11" s="585"/>
      <c r="U11" s="586" t="s">
        <v>4465</v>
      </c>
      <c r="V11" s="586" t="s">
        <v>4466</v>
      </c>
      <c r="W11" s="585"/>
      <c r="X11" s="585"/>
      <c r="Y11" s="585"/>
      <c r="Z11" s="585"/>
      <c r="AA11" s="586" t="s">
        <v>4467</v>
      </c>
      <c r="AB11" s="586" t="s">
        <v>4468</v>
      </c>
      <c r="AC11" s="585"/>
      <c r="AD11" s="585"/>
      <c r="AE11" s="585"/>
      <c r="AF11" s="585"/>
    </row>
    <row r="12" spans="1:32" x14ac:dyDescent="0.2">
      <c r="A12" s="71">
        <v>19</v>
      </c>
      <c r="B12" t="s">
        <v>3086</v>
      </c>
      <c r="D12">
        <v>1</v>
      </c>
      <c r="E12" t="s">
        <v>3073</v>
      </c>
      <c r="F12" t="s">
        <v>3298</v>
      </c>
      <c r="I12" s="585"/>
      <c r="J12" s="586" t="s">
        <v>4469</v>
      </c>
      <c r="K12" s="586" t="s">
        <v>4470</v>
      </c>
      <c r="L12" s="586" t="s">
        <v>4471</v>
      </c>
      <c r="M12" s="586" t="s">
        <v>4472</v>
      </c>
      <c r="N12" s="586" t="s">
        <v>4473</v>
      </c>
      <c r="O12" s="585"/>
      <c r="P12" s="586" t="s">
        <v>4469</v>
      </c>
      <c r="Q12" s="586" t="s">
        <v>4470</v>
      </c>
      <c r="R12" s="586" t="s">
        <v>4471</v>
      </c>
      <c r="S12" s="586" t="s">
        <v>4472</v>
      </c>
      <c r="T12" s="586" t="s">
        <v>4473</v>
      </c>
      <c r="U12" s="585"/>
      <c r="V12" s="586" t="s">
        <v>4469</v>
      </c>
      <c r="W12" s="586" t="s">
        <v>4470</v>
      </c>
      <c r="X12" s="586" t="s">
        <v>4471</v>
      </c>
      <c r="Y12" s="586" t="s">
        <v>4472</v>
      </c>
      <c r="Z12" s="586" t="s">
        <v>4473</v>
      </c>
      <c r="AA12" s="585"/>
      <c r="AB12" s="586" t="s">
        <v>4469</v>
      </c>
      <c r="AC12" s="586" t="s">
        <v>4470</v>
      </c>
      <c r="AD12" s="586" t="s">
        <v>4471</v>
      </c>
      <c r="AE12" s="586" t="s">
        <v>4472</v>
      </c>
      <c r="AF12" s="586" t="s">
        <v>4473</v>
      </c>
    </row>
    <row r="13" spans="1:32" x14ac:dyDescent="0.2">
      <c r="A13" s="71">
        <v>27</v>
      </c>
      <c r="B13" t="s">
        <v>3094</v>
      </c>
      <c r="D13">
        <f>IF(E13=E12,D12,D12+1)</f>
        <v>1</v>
      </c>
      <c r="E13" t="s">
        <v>3073</v>
      </c>
      <c r="F13" t="s">
        <v>3299</v>
      </c>
      <c r="I13" s="587" t="s">
        <v>3064</v>
      </c>
      <c r="J13" s="588">
        <v>147318</v>
      </c>
      <c r="K13" s="588">
        <v>188238</v>
      </c>
      <c r="L13" s="588">
        <v>220921</v>
      </c>
      <c r="M13" s="588">
        <v>261644</v>
      </c>
      <c r="N13" s="588">
        <v>307223</v>
      </c>
      <c r="O13" s="587" t="s">
        <v>3064</v>
      </c>
      <c r="P13" s="588">
        <v>146318</v>
      </c>
      <c r="Q13" s="588">
        <v>187238</v>
      </c>
      <c r="R13" s="588">
        <v>219921</v>
      </c>
      <c r="S13" s="588">
        <v>260644</v>
      </c>
      <c r="T13" s="588">
        <v>306223</v>
      </c>
      <c r="U13" s="587" t="s">
        <v>3064</v>
      </c>
      <c r="V13" s="588">
        <v>145318</v>
      </c>
      <c r="W13" s="588">
        <v>186238</v>
      </c>
      <c r="X13" s="588">
        <v>218921</v>
      </c>
      <c r="Y13" s="588">
        <v>259644</v>
      </c>
      <c r="Z13" s="588">
        <v>305223</v>
      </c>
      <c r="AA13" s="587" t="s">
        <v>3064</v>
      </c>
      <c r="AB13" s="588">
        <v>144318</v>
      </c>
      <c r="AC13" s="588">
        <v>185238</v>
      </c>
      <c r="AD13" s="588">
        <v>217921</v>
      </c>
      <c r="AE13" s="588">
        <v>258644</v>
      </c>
      <c r="AF13" s="588">
        <v>304223</v>
      </c>
    </row>
    <row r="14" spans="1:32" x14ac:dyDescent="0.2">
      <c r="A14" s="71">
        <v>29</v>
      </c>
      <c r="B14" t="s">
        <v>3096</v>
      </c>
      <c r="D14">
        <f t="shared" ref="D14:D77" si="1">IF(E14=E13,D13,D13+1)</f>
        <v>1</v>
      </c>
      <c r="E14" t="s">
        <v>3073</v>
      </c>
      <c r="F14" t="s">
        <v>3300</v>
      </c>
      <c r="I14" s="587" t="s">
        <v>2765</v>
      </c>
      <c r="J14" s="588">
        <v>129943</v>
      </c>
      <c r="K14" s="588">
        <v>166035</v>
      </c>
      <c r="L14" s="588">
        <v>195056</v>
      </c>
      <c r="M14" s="588">
        <v>231296</v>
      </c>
      <c r="N14" s="588">
        <v>271652</v>
      </c>
      <c r="O14" s="587" t="s">
        <v>2765</v>
      </c>
      <c r="P14" s="588">
        <v>128943</v>
      </c>
      <c r="Q14" s="588">
        <v>165035</v>
      </c>
      <c r="R14" s="588">
        <v>194056</v>
      </c>
      <c r="S14" s="588">
        <v>230296</v>
      </c>
      <c r="T14" s="588">
        <v>270652</v>
      </c>
      <c r="U14" s="587" t="s">
        <v>2765</v>
      </c>
      <c r="V14" s="588">
        <v>127943</v>
      </c>
      <c r="W14" s="588">
        <v>164035</v>
      </c>
      <c r="X14" s="588">
        <v>193056</v>
      </c>
      <c r="Y14" s="588">
        <v>229296</v>
      </c>
      <c r="Z14" s="588">
        <v>269652</v>
      </c>
      <c r="AA14" s="587" t="s">
        <v>2765</v>
      </c>
      <c r="AB14" s="588">
        <v>126943</v>
      </c>
      <c r="AC14" s="588">
        <v>163035</v>
      </c>
      <c r="AD14" s="588">
        <v>192056</v>
      </c>
      <c r="AE14" s="588">
        <v>228296</v>
      </c>
      <c r="AF14" s="588">
        <v>268652</v>
      </c>
    </row>
    <row r="15" spans="1:32" x14ac:dyDescent="0.2">
      <c r="A15" s="71">
        <v>38</v>
      </c>
      <c r="B15" t="s">
        <v>3105</v>
      </c>
      <c r="D15">
        <f t="shared" si="1"/>
        <v>1</v>
      </c>
      <c r="E15" t="s">
        <v>3073</v>
      </c>
      <c r="F15" t="s">
        <v>3301</v>
      </c>
      <c r="I15" s="587" t="s">
        <v>3065</v>
      </c>
      <c r="J15" s="588">
        <v>122757</v>
      </c>
      <c r="K15" s="588">
        <v>156853</v>
      </c>
      <c r="L15" s="588">
        <v>184282</v>
      </c>
      <c r="M15" s="588">
        <v>218540</v>
      </c>
      <c r="N15" s="588">
        <v>256674</v>
      </c>
      <c r="O15" s="587" t="s">
        <v>3065</v>
      </c>
      <c r="P15" s="588">
        <v>121757</v>
      </c>
      <c r="Q15" s="588">
        <v>155853</v>
      </c>
      <c r="R15" s="588">
        <v>183282</v>
      </c>
      <c r="S15" s="588">
        <v>217540</v>
      </c>
      <c r="T15" s="588">
        <v>255674</v>
      </c>
      <c r="U15" s="587" t="s">
        <v>3065</v>
      </c>
      <c r="V15" s="588">
        <v>120757</v>
      </c>
      <c r="W15" s="588">
        <v>154853</v>
      </c>
      <c r="X15" s="588">
        <v>182282</v>
      </c>
      <c r="Y15" s="588">
        <v>216540</v>
      </c>
      <c r="Z15" s="588">
        <v>254674</v>
      </c>
      <c r="AA15" s="587" t="s">
        <v>3065</v>
      </c>
      <c r="AB15" s="588">
        <v>119757</v>
      </c>
      <c r="AC15" s="588">
        <v>153853</v>
      </c>
      <c r="AD15" s="588">
        <v>181282</v>
      </c>
      <c r="AE15" s="588">
        <v>215540</v>
      </c>
      <c r="AF15" s="588">
        <v>253674</v>
      </c>
    </row>
    <row r="16" spans="1:32" x14ac:dyDescent="0.2">
      <c r="A16" s="71">
        <v>46</v>
      </c>
      <c r="B16" t="s">
        <v>3112</v>
      </c>
      <c r="D16">
        <f t="shared" si="1"/>
        <v>1</v>
      </c>
      <c r="E16" t="s">
        <v>3073</v>
      </c>
      <c r="F16" t="s">
        <v>3302</v>
      </c>
    </row>
    <row r="17" spans="1:6" x14ac:dyDescent="0.2">
      <c r="A17" s="71">
        <v>2</v>
      </c>
      <c r="B17" t="s">
        <v>3074</v>
      </c>
      <c r="D17">
        <f t="shared" si="1"/>
        <v>1</v>
      </c>
      <c r="E17" t="s">
        <v>3073</v>
      </c>
      <c r="F17" t="s">
        <v>3303</v>
      </c>
    </row>
    <row r="18" spans="1:6" x14ac:dyDescent="0.2">
      <c r="A18" s="71">
        <v>1</v>
      </c>
      <c r="B18" t="s">
        <v>3073</v>
      </c>
      <c r="D18">
        <f t="shared" si="1"/>
        <v>1</v>
      </c>
      <c r="E18" t="s">
        <v>3073</v>
      </c>
      <c r="F18" t="s">
        <v>3304</v>
      </c>
    </row>
    <row r="19" spans="1:6" x14ac:dyDescent="0.2">
      <c r="A19" s="71">
        <v>5</v>
      </c>
      <c r="B19" t="s">
        <v>4080</v>
      </c>
      <c r="D19">
        <f t="shared" si="1"/>
        <v>1</v>
      </c>
      <c r="E19" t="s">
        <v>3073</v>
      </c>
      <c r="F19" t="s">
        <v>3305</v>
      </c>
    </row>
    <row r="20" spans="1:6" x14ac:dyDescent="0.2">
      <c r="A20" s="71">
        <v>4</v>
      </c>
      <c r="B20" t="s">
        <v>3075</v>
      </c>
      <c r="D20">
        <f t="shared" si="1"/>
        <v>1</v>
      </c>
      <c r="E20" t="s">
        <v>3073</v>
      </c>
      <c r="F20" t="s">
        <v>3306</v>
      </c>
    </row>
    <row r="21" spans="1:6" x14ac:dyDescent="0.2">
      <c r="A21" s="71">
        <v>6</v>
      </c>
      <c r="B21" t="s">
        <v>3076</v>
      </c>
      <c r="D21">
        <f t="shared" si="1"/>
        <v>1</v>
      </c>
      <c r="E21" t="s">
        <v>3073</v>
      </c>
      <c r="F21" t="s">
        <v>3307</v>
      </c>
    </row>
    <row r="22" spans="1:6" x14ac:dyDescent="0.2">
      <c r="A22" s="71">
        <v>8</v>
      </c>
      <c r="B22" t="s">
        <v>3077</v>
      </c>
      <c r="D22">
        <f t="shared" si="1"/>
        <v>1</v>
      </c>
      <c r="E22" t="s">
        <v>3073</v>
      </c>
      <c r="F22" t="s">
        <v>3308</v>
      </c>
    </row>
    <row r="23" spans="1:6" x14ac:dyDescent="0.2">
      <c r="A23" s="71">
        <v>9</v>
      </c>
      <c r="B23" t="s">
        <v>3078</v>
      </c>
      <c r="D23">
        <f t="shared" si="1"/>
        <v>1</v>
      </c>
      <c r="E23" t="s">
        <v>3073</v>
      </c>
      <c r="F23" t="s">
        <v>3309</v>
      </c>
    </row>
    <row r="24" spans="1:6" x14ac:dyDescent="0.2">
      <c r="A24" s="71">
        <v>11</v>
      </c>
      <c r="B24" t="s">
        <v>3080</v>
      </c>
      <c r="D24">
        <f t="shared" si="1"/>
        <v>1</v>
      </c>
      <c r="E24" t="s">
        <v>3073</v>
      </c>
      <c r="F24" t="s">
        <v>3310</v>
      </c>
    </row>
    <row r="25" spans="1:6" x14ac:dyDescent="0.2">
      <c r="A25" s="71">
        <v>10</v>
      </c>
      <c r="B25" t="s">
        <v>3079</v>
      </c>
      <c r="D25">
        <f t="shared" si="1"/>
        <v>1</v>
      </c>
      <c r="E25" t="s">
        <v>3073</v>
      </c>
      <c r="F25" t="s">
        <v>3311</v>
      </c>
    </row>
    <row r="26" spans="1:6" x14ac:dyDescent="0.2">
      <c r="A26" s="71">
        <v>12</v>
      </c>
      <c r="B26" t="s">
        <v>3081</v>
      </c>
      <c r="D26">
        <f t="shared" si="1"/>
        <v>1</v>
      </c>
      <c r="E26" t="s">
        <v>3073</v>
      </c>
      <c r="F26" t="s">
        <v>3312</v>
      </c>
    </row>
    <row r="27" spans="1:6" x14ac:dyDescent="0.2">
      <c r="A27" s="71">
        <v>13</v>
      </c>
      <c r="B27" t="s">
        <v>3082</v>
      </c>
      <c r="D27">
        <f t="shared" si="1"/>
        <v>1</v>
      </c>
      <c r="E27" t="s">
        <v>3073</v>
      </c>
      <c r="F27" t="s">
        <v>3313</v>
      </c>
    </row>
    <row r="28" spans="1:6" x14ac:dyDescent="0.2">
      <c r="A28" s="71">
        <v>15</v>
      </c>
      <c r="B28" t="s">
        <v>3083</v>
      </c>
      <c r="D28">
        <f t="shared" si="1"/>
        <v>1</v>
      </c>
      <c r="E28" t="s">
        <v>3073</v>
      </c>
      <c r="F28" t="s">
        <v>3314</v>
      </c>
    </row>
    <row r="29" spans="1:6" x14ac:dyDescent="0.2">
      <c r="A29" s="71">
        <v>19</v>
      </c>
      <c r="B29" t="s">
        <v>3086</v>
      </c>
      <c r="D29">
        <f t="shared" si="1"/>
        <v>1</v>
      </c>
      <c r="E29" t="s">
        <v>3073</v>
      </c>
      <c r="F29" t="s">
        <v>3315</v>
      </c>
    </row>
    <row r="30" spans="1:6" x14ac:dyDescent="0.2">
      <c r="A30" s="71">
        <v>16</v>
      </c>
      <c r="B30" t="s">
        <v>3084</v>
      </c>
      <c r="D30">
        <f t="shared" si="1"/>
        <v>1</v>
      </c>
      <c r="E30" t="s">
        <v>3073</v>
      </c>
      <c r="F30" t="s">
        <v>3316</v>
      </c>
    </row>
    <row r="31" spans="1:6" x14ac:dyDescent="0.2">
      <c r="A31" s="71">
        <v>17</v>
      </c>
      <c r="B31" t="s">
        <v>2765</v>
      </c>
      <c r="D31">
        <f t="shared" si="1"/>
        <v>1</v>
      </c>
      <c r="E31" t="s">
        <v>3073</v>
      </c>
      <c r="F31" t="s">
        <v>3317</v>
      </c>
    </row>
    <row r="32" spans="1:6" x14ac:dyDescent="0.2">
      <c r="A32" s="71">
        <v>18</v>
      </c>
      <c r="B32" t="s">
        <v>3085</v>
      </c>
      <c r="C32" s="69"/>
      <c r="D32">
        <f t="shared" si="1"/>
        <v>1</v>
      </c>
      <c r="E32" t="s">
        <v>3073</v>
      </c>
      <c r="F32" t="s">
        <v>3318</v>
      </c>
    </row>
    <row r="33" spans="1:6" x14ac:dyDescent="0.2">
      <c r="A33" s="71">
        <v>20</v>
      </c>
      <c r="B33" t="s">
        <v>3087</v>
      </c>
      <c r="D33">
        <f t="shared" si="1"/>
        <v>1</v>
      </c>
      <c r="E33" t="s">
        <v>3073</v>
      </c>
      <c r="F33" t="s">
        <v>3319</v>
      </c>
    </row>
    <row r="34" spans="1:6" x14ac:dyDescent="0.2">
      <c r="A34" s="71">
        <v>21</v>
      </c>
      <c r="B34" t="s">
        <v>3088</v>
      </c>
      <c r="D34">
        <f t="shared" si="1"/>
        <v>1</v>
      </c>
      <c r="E34" t="s">
        <v>3073</v>
      </c>
      <c r="F34" t="s">
        <v>3320</v>
      </c>
    </row>
    <row r="35" spans="1:6" x14ac:dyDescent="0.2">
      <c r="A35" s="71">
        <v>22</v>
      </c>
      <c r="B35" t="s">
        <v>3089</v>
      </c>
      <c r="D35">
        <f t="shared" si="1"/>
        <v>1</v>
      </c>
      <c r="E35" t="s">
        <v>3073</v>
      </c>
      <c r="F35" t="s">
        <v>3321</v>
      </c>
    </row>
    <row r="36" spans="1:6" x14ac:dyDescent="0.2">
      <c r="A36" s="71">
        <v>25</v>
      </c>
      <c r="B36" s="69" t="s">
        <v>3092</v>
      </c>
      <c r="D36">
        <f t="shared" si="1"/>
        <v>1</v>
      </c>
      <c r="E36" t="s">
        <v>3073</v>
      </c>
      <c r="F36" t="s">
        <v>3322</v>
      </c>
    </row>
    <row r="37" spans="1:6" x14ac:dyDescent="0.2">
      <c r="A37" s="71">
        <v>24</v>
      </c>
      <c r="B37" t="s">
        <v>3091</v>
      </c>
      <c r="D37">
        <f t="shared" si="1"/>
        <v>1</v>
      </c>
      <c r="E37" t="s">
        <v>3073</v>
      </c>
      <c r="F37" t="s">
        <v>3323</v>
      </c>
    </row>
    <row r="38" spans="1:6" x14ac:dyDescent="0.2">
      <c r="A38" s="71">
        <v>23</v>
      </c>
      <c r="B38" t="s">
        <v>3090</v>
      </c>
      <c r="D38">
        <f t="shared" si="1"/>
        <v>1</v>
      </c>
      <c r="E38" t="s">
        <v>3073</v>
      </c>
      <c r="F38" t="s">
        <v>3324</v>
      </c>
    </row>
    <row r="39" spans="1:6" x14ac:dyDescent="0.2">
      <c r="A39" s="71">
        <v>26</v>
      </c>
      <c r="B39" t="s">
        <v>3093</v>
      </c>
      <c r="D39">
        <f t="shared" si="1"/>
        <v>1</v>
      </c>
      <c r="E39" t="s">
        <v>3073</v>
      </c>
      <c r="F39" t="s">
        <v>3325</v>
      </c>
    </row>
    <row r="40" spans="1:6" x14ac:dyDescent="0.2">
      <c r="A40" s="71">
        <v>27</v>
      </c>
      <c r="B40" t="s">
        <v>3094</v>
      </c>
      <c r="D40">
        <f t="shared" si="1"/>
        <v>1</v>
      </c>
      <c r="E40" t="s">
        <v>3073</v>
      </c>
      <c r="F40" t="s">
        <v>3326</v>
      </c>
    </row>
    <row r="41" spans="1:6" x14ac:dyDescent="0.2">
      <c r="A41" s="71">
        <v>29</v>
      </c>
      <c r="B41" t="s">
        <v>3096</v>
      </c>
      <c r="D41">
        <f t="shared" si="1"/>
        <v>1</v>
      </c>
      <c r="E41" t="s">
        <v>3073</v>
      </c>
      <c r="F41" t="s">
        <v>3327</v>
      </c>
    </row>
    <row r="42" spans="1:6" x14ac:dyDescent="0.2">
      <c r="A42" s="71">
        <v>28</v>
      </c>
      <c r="B42" t="s">
        <v>3095</v>
      </c>
      <c r="D42">
        <f t="shared" si="1"/>
        <v>1</v>
      </c>
      <c r="E42" t="s">
        <v>3073</v>
      </c>
      <c r="F42" t="s">
        <v>3328</v>
      </c>
    </row>
    <row r="43" spans="1:6" x14ac:dyDescent="0.2">
      <c r="A43" s="71">
        <v>30</v>
      </c>
      <c r="B43" t="s">
        <v>3097</v>
      </c>
      <c r="D43">
        <f t="shared" si="1"/>
        <v>1</v>
      </c>
      <c r="E43" t="s">
        <v>3073</v>
      </c>
      <c r="F43" t="s">
        <v>3329</v>
      </c>
    </row>
    <row r="44" spans="1:6" x14ac:dyDescent="0.2">
      <c r="A44" s="71">
        <v>37</v>
      </c>
      <c r="B44" t="s">
        <v>3104</v>
      </c>
      <c r="D44">
        <f t="shared" si="1"/>
        <v>1</v>
      </c>
      <c r="E44" t="s">
        <v>3073</v>
      </c>
      <c r="F44" t="s">
        <v>3330</v>
      </c>
    </row>
    <row r="45" spans="1:6" x14ac:dyDescent="0.2">
      <c r="A45" s="71">
        <v>38</v>
      </c>
      <c r="B45" t="s">
        <v>3105</v>
      </c>
      <c r="D45">
        <f t="shared" si="1"/>
        <v>1</v>
      </c>
      <c r="E45" t="s">
        <v>3073</v>
      </c>
      <c r="F45" t="s">
        <v>3331</v>
      </c>
    </row>
    <row r="46" spans="1:6" x14ac:dyDescent="0.2">
      <c r="A46" s="71">
        <v>31</v>
      </c>
      <c r="B46" t="s">
        <v>3098</v>
      </c>
      <c r="D46">
        <f t="shared" si="1"/>
        <v>1</v>
      </c>
      <c r="E46" t="s">
        <v>3073</v>
      </c>
      <c r="F46" t="s">
        <v>3332</v>
      </c>
    </row>
    <row r="47" spans="1:6" x14ac:dyDescent="0.2">
      <c r="A47" s="71">
        <v>33</v>
      </c>
      <c r="B47" t="s">
        <v>3100</v>
      </c>
      <c r="D47">
        <f t="shared" si="1"/>
        <v>1</v>
      </c>
      <c r="E47" t="s">
        <v>3073</v>
      </c>
      <c r="F47" t="s">
        <v>3333</v>
      </c>
    </row>
    <row r="48" spans="1:6" x14ac:dyDescent="0.2">
      <c r="A48" s="71">
        <v>34</v>
      </c>
      <c r="B48" t="s">
        <v>3101</v>
      </c>
      <c r="D48">
        <f t="shared" si="1"/>
        <v>1</v>
      </c>
      <c r="E48" t="s">
        <v>3073</v>
      </c>
      <c r="F48" t="s">
        <v>3334</v>
      </c>
    </row>
    <row r="49" spans="1:6" x14ac:dyDescent="0.2">
      <c r="A49" s="71">
        <v>35</v>
      </c>
      <c r="B49" t="s">
        <v>3102</v>
      </c>
      <c r="D49">
        <f t="shared" si="1"/>
        <v>1</v>
      </c>
      <c r="E49" t="s">
        <v>3073</v>
      </c>
      <c r="F49" t="s">
        <v>3335</v>
      </c>
    </row>
    <row r="50" spans="1:6" x14ac:dyDescent="0.2">
      <c r="A50" s="71">
        <v>32</v>
      </c>
      <c r="B50" t="s">
        <v>3099</v>
      </c>
      <c r="D50">
        <f t="shared" si="1"/>
        <v>1</v>
      </c>
      <c r="E50" t="s">
        <v>3073</v>
      </c>
      <c r="F50" t="s">
        <v>3336</v>
      </c>
    </row>
    <row r="51" spans="1:6" x14ac:dyDescent="0.2">
      <c r="A51" s="71">
        <v>36</v>
      </c>
      <c r="B51" t="s">
        <v>3103</v>
      </c>
      <c r="D51">
        <f t="shared" si="1"/>
        <v>1</v>
      </c>
      <c r="E51" t="s">
        <v>3073</v>
      </c>
      <c r="F51" t="s">
        <v>3337</v>
      </c>
    </row>
    <row r="52" spans="1:6" x14ac:dyDescent="0.2">
      <c r="A52" s="71">
        <v>39</v>
      </c>
      <c r="B52" t="s">
        <v>3106</v>
      </c>
      <c r="D52">
        <f t="shared" si="1"/>
        <v>1</v>
      </c>
      <c r="E52" t="s">
        <v>3073</v>
      </c>
      <c r="F52" t="s">
        <v>3338</v>
      </c>
    </row>
    <row r="53" spans="1:6" x14ac:dyDescent="0.2">
      <c r="A53" s="71">
        <v>40</v>
      </c>
      <c r="B53" t="s">
        <v>3107</v>
      </c>
      <c r="D53">
        <f t="shared" si="1"/>
        <v>1</v>
      </c>
      <c r="E53" t="s">
        <v>3073</v>
      </c>
      <c r="F53" t="s">
        <v>3339</v>
      </c>
    </row>
    <row r="54" spans="1:6" x14ac:dyDescent="0.2">
      <c r="A54" s="71">
        <v>41</v>
      </c>
      <c r="B54" t="s">
        <v>3108</v>
      </c>
      <c r="D54">
        <f t="shared" si="1"/>
        <v>1</v>
      </c>
      <c r="E54" t="s">
        <v>3073</v>
      </c>
      <c r="F54" t="s">
        <v>3340</v>
      </c>
    </row>
    <row r="55" spans="1:6" x14ac:dyDescent="0.2">
      <c r="A55" s="71">
        <v>42</v>
      </c>
      <c r="B55" t="s">
        <v>3109</v>
      </c>
      <c r="D55">
        <f t="shared" si="1"/>
        <v>1</v>
      </c>
      <c r="E55" t="s">
        <v>3073</v>
      </c>
      <c r="F55" t="s">
        <v>3341</v>
      </c>
    </row>
    <row r="56" spans="1:6" x14ac:dyDescent="0.2">
      <c r="A56" s="71">
        <v>44</v>
      </c>
      <c r="B56" t="s">
        <v>3110</v>
      </c>
      <c r="D56">
        <f t="shared" si="1"/>
        <v>1</v>
      </c>
      <c r="E56" t="s">
        <v>3073</v>
      </c>
      <c r="F56" t="s">
        <v>3342</v>
      </c>
    </row>
    <row r="57" spans="1:6" x14ac:dyDescent="0.2">
      <c r="A57" s="71">
        <v>45</v>
      </c>
      <c r="B57" t="s">
        <v>3111</v>
      </c>
      <c r="D57">
        <f t="shared" si="1"/>
        <v>1</v>
      </c>
      <c r="E57" t="s">
        <v>3073</v>
      </c>
      <c r="F57" t="s">
        <v>3343</v>
      </c>
    </row>
    <row r="58" spans="1:6" x14ac:dyDescent="0.2">
      <c r="A58" s="71">
        <v>46</v>
      </c>
      <c r="B58" t="s">
        <v>3112</v>
      </c>
      <c r="D58">
        <f t="shared" si="1"/>
        <v>1</v>
      </c>
      <c r="E58" t="s">
        <v>3073</v>
      </c>
      <c r="F58" t="s">
        <v>3344</v>
      </c>
    </row>
    <row r="59" spans="1:6" x14ac:dyDescent="0.2">
      <c r="A59" s="71">
        <v>47</v>
      </c>
      <c r="B59" t="s">
        <v>3113</v>
      </c>
      <c r="D59">
        <f t="shared" si="1"/>
        <v>1</v>
      </c>
      <c r="E59" t="s">
        <v>3073</v>
      </c>
      <c r="F59" t="s">
        <v>3345</v>
      </c>
    </row>
    <row r="60" spans="1:6" x14ac:dyDescent="0.2">
      <c r="A60" s="71">
        <v>48</v>
      </c>
      <c r="B60" t="s">
        <v>3114</v>
      </c>
      <c r="D60">
        <f t="shared" si="1"/>
        <v>1</v>
      </c>
      <c r="E60" t="s">
        <v>3073</v>
      </c>
      <c r="F60" t="s">
        <v>3346</v>
      </c>
    </row>
    <row r="61" spans="1:6" x14ac:dyDescent="0.2">
      <c r="A61" s="71">
        <v>49</v>
      </c>
      <c r="B61" t="s">
        <v>3115</v>
      </c>
      <c r="D61">
        <f t="shared" si="1"/>
        <v>1</v>
      </c>
      <c r="E61" t="s">
        <v>3073</v>
      </c>
      <c r="F61" t="s">
        <v>3347</v>
      </c>
    </row>
    <row r="62" spans="1:6" x14ac:dyDescent="0.2">
      <c r="A62" s="71">
        <v>51</v>
      </c>
      <c r="B62" t="s">
        <v>3117</v>
      </c>
      <c r="D62">
        <f t="shared" si="1"/>
        <v>1</v>
      </c>
      <c r="E62" t="s">
        <v>3073</v>
      </c>
      <c r="F62" t="s">
        <v>3348</v>
      </c>
    </row>
    <row r="63" spans="1:6" x14ac:dyDescent="0.2">
      <c r="A63" s="71">
        <v>50</v>
      </c>
      <c r="B63" t="s">
        <v>3116</v>
      </c>
      <c r="D63">
        <f t="shared" si="1"/>
        <v>1</v>
      </c>
      <c r="E63" t="s">
        <v>3073</v>
      </c>
      <c r="F63" t="s">
        <v>3349</v>
      </c>
    </row>
    <row r="64" spans="1:6" x14ac:dyDescent="0.2">
      <c r="A64" s="71">
        <v>53</v>
      </c>
      <c r="B64" t="s">
        <v>3118</v>
      </c>
      <c r="D64">
        <f t="shared" si="1"/>
        <v>1</v>
      </c>
      <c r="E64" t="s">
        <v>3073</v>
      </c>
      <c r="F64" t="s">
        <v>3350</v>
      </c>
    </row>
    <row r="65" spans="1:6" x14ac:dyDescent="0.2">
      <c r="A65" s="71">
        <v>55</v>
      </c>
      <c r="B65" t="s">
        <v>3065</v>
      </c>
      <c r="D65">
        <f t="shared" si="1"/>
        <v>1</v>
      </c>
      <c r="E65" t="s">
        <v>3073</v>
      </c>
      <c r="F65" t="s">
        <v>3351</v>
      </c>
    </row>
    <row r="66" spans="1:6" x14ac:dyDescent="0.2">
      <c r="A66" s="71">
        <v>54</v>
      </c>
      <c r="B66" t="s">
        <v>3119</v>
      </c>
      <c r="D66">
        <f t="shared" si="1"/>
        <v>1</v>
      </c>
      <c r="E66" t="s">
        <v>3073</v>
      </c>
      <c r="F66" t="s">
        <v>3352</v>
      </c>
    </row>
    <row r="67" spans="1:6" x14ac:dyDescent="0.2">
      <c r="A67" s="71">
        <v>56</v>
      </c>
      <c r="B67" t="s">
        <v>3120</v>
      </c>
      <c r="D67">
        <f t="shared" si="1"/>
        <v>1</v>
      </c>
      <c r="E67" t="s">
        <v>3073</v>
      </c>
      <c r="F67" t="s">
        <v>3353</v>
      </c>
    </row>
    <row r="68" spans="1:6" x14ac:dyDescent="0.2">
      <c r="A68" s="71">
        <v>66</v>
      </c>
      <c r="B68" t="s">
        <v>3121</v>
      </c>
      <c r="D68">
        <f t="shared" si="1"/>
        <v>1</v>
      </c>
      <c r="E68" t="s">
        <v>3073</v>
      </c>
      <c r="F68" t="s">
        <v>3354</v>
      </c>
    </row>
    <row r="69" spans="1:6" x14ac:dyDescent="0.2">
      <c r="A69" s="71">
        <v>72</v>
      </c>
      <c r="B69" t="s">
        <v>3122</v>
      </c>
      <c r="D69">
        <f t="shared" si="1"/>
        <v>1</v>
      </c>
      <c r="E69" t="s">
        <v>3073</v>
      </c>
      <c r="F69" t="s">
        <v>3355</v>
      </c>
    </row>
    <row r="70" spans="1:6" x14ac:dyDescent="0.2">
      <c r="A70" s="71">
        <v>78</v>
      </c>
      <c r="B70" t="s">
        <v>3123</v>
      </c>
      <c r="D70">
        <f t="shared" si="1"/>
        <v>1</v>
      </c>
      <c r="E70" t="s">
        <v>3073</v>
      </c>
      <c r="F70" t="s">
        <v>3356</v>
      </c>
    </row>
    <row r="71" spans="1:6" x14ac:dyDescent="0.2">
      <c r="A71" s="71">
        <v>60</v>
      </c>
      <c r="B71" t="s">
        <v>5535</v>
      </c>
      <c r="D71">
        <f t="shared" si="1"/>
        <v>1</v>
      </c>
      <c r="E71" t="s">
        <v>3073</v>
      </c>
      <c r="F71" t="s">
        <v>3357</v>
      </c>
    </row>
    <row r="72" spans="1:6" x14ac:dyDescent="0.2">
      <c r="A72" s="71">
        <v>69</v>
      </c>
      <c r="B72" t="s">
        <v>5541</v>
      </c>
      <c r="D72">
        <f t="shared" si="1"/>
        <v>1</v>
      </c>
      <c r="E72" t="s">
        <v>3073</v>
      </c>
      <c r="F72" t="s">
        <v>3358</v>
      </c>
    </row>
    <row r="73" spans="1:6" x14ac:dyDescent="0.2">
      <c r="D73">
        <f t="shared" si="1"/>
        <v>1</v>
      </c>
      <c r="E73" t="s">
        <v>3073</v>
      </c>
      <c r="F73" t="s">
        <v>3359</v>
      </c>
    </row>
    <row r="74" spans="1:6" x14ac:dyDescent="0.2">
      <c r="D74">
        <f t="shared" si="1"/>
        <v>1</v>
      </c>
      <c r="E74" t="s">
        <v>3073</v>
      </c>
      <c r="F74" t="s">
        <v>3360</v>
      </c>
    </row>
    <row r="75" spans="1:6" x14ac:dyDescent="0.2">
      <c r="D75">
        <f t="shared" si="1"/>
        <v>1</v>
      </c>
      <c r="E75" t="s">
        <v>3073</v>
      </c>
      <c r="F75" t="s">
        <v>3361</v>
      </c>
    </row>
    <row r="76" spans="1:6" x14ac:dyDescent="0.2">
      <c r="D76">
        <f t="shared" si="1"/>
        <v>1</v>
      </c>
      <c r="E76" t="s">
        <v>3073</v>
      </c>
      <c r="F76" t="s">
        <v>3362</v>
      </c>
    </row>
    <row r="77" spans="1:6" x14ac:dyDescent="0.2">
      <c r="D77">
        <f t="shared" si="1"/>
        <v>1</v>
      </c>
      <c r="E77" t="s">
        <v>3073</v>
      </c>
      <c r="F77" t="s">
        <v>3363</v>
      </c>
    </row>
    <row r="78" spans="1:6" x14ac:dyDescent="0.2">
      <c r="D78">
        <f t="shared" ref="D78:D141" si="2">IF(E78=E77,D77,D77+1)</f>
        <v>1</v>
      </c>
      <c r="E78" t="s">
        <v>3073</v>
      </c>
      <c r="F78" t="s">
        <v>3364</v>
      </c>
    </row>
    <row r="79" spans="1:6" x14ac:dyDescent="0.2">
      <c r="D79">
        <f t="shared" si="2"/>
        <v>2</v>
      </c>
      <c r="E79" t="s">
        <v>3074</v>
      </c>
      <c r="F79" t="s">
        <v>3139</v>
      </c>
    </row>
    <row r="80" spans="1:6" x14ac:dyDescent="0.2">
      <c r="D80">
        <f t="shared" si="2"/>
        <v>2</v>
      </c>
      <c r="E80" t="s">
        <v>3074</v>
      </c>
      <c r="F80" t="s">
        <v>3140</v>
      </c>
    </row>
    <row r="81" spans="4:6" x14ac:dyDescent="0.2">
      <c r="D81">
        <f t="shared" si="2"/>
        <v>2</v>
      </c>
      <c r="E81" t="s">
        <v>3074</v>
      </c>
      <c r="F81" t="s">
        <v>3141</v>
      </c>
    </row>
    <row r="82" spans="4:6" x14ac:dyDescent="0.2">
      <c r="D82">
        <f t="shared" si="2"/>
        <v>2</v>
      </c>
      <c r="E82" t="s">
        <v>3074</v>
      </c>
      <c r="F82" t="s">
        <v>3142</v>
      </c>
    </row>
    <row r="83" spans="4:6" x14ac:dyDescent="0.2">
      <c r="D83">
        <f t="shared" si="2"/>
        <v>2</v>
      </c>
      <c r="E83" t="s">
        <v>3074</v>
      </c>
      <c r="F83" t="s">
        <v>3143</v>
      </c>
    </row>
    <row r="84" spans="4:6" x14ac:dyDescent="0.2">
      <c r="D84">
        <f t="shared" si="2"/>
        <v>2</v>
      </c>
      <c r="E84" t="s">
        <v>3074</v>
      </c>
      <c r="F84" t="s">
        <v>3144</v>
      </c>
    </row>
    <row r="85" spans="4:6" x14ac:dyDescent="0.2">
      <c r="D85">
        <f t="shared" si="2"/>
        <v>2</v>
      </c>
      <c r="E85" t="s">
        <v>3074</v>
      </c>
      <c r="F85" t="s">
        <v>3145</v>
      </c>
    </row>
    <row r="86" spans="4:6" x14ac:dyDescent="0.2">
      <c r="D86">
        <f t="shared" si="2"/>
        <v>2</v>
      </c>
      <c r="E86" t="s">
        <v>3074</v>
      </c>
      <c r="F86" t="s">
        <v>3146</v>
      </c>
    </row>
    <row r="87" spans="4:6" x14ac:dyDescent="0.2">
      <c r="D87">
        <f t="shared" si="2"/>
        <v>2</v>
      </c>
      <c r="E87" t="s">
        <v>3074</v>
      </c>
      <c r="F87" t="s">
        <v>3147</v>
      </c>
    </row>
    <row r="88" spans="4:6" x14ac:dyDescent="0.2">
      <c r="D88">
        <f t="shared" si="2"/>
        <v>2</v>
      </c>
      <c r="E88" t="s">
        <v>3074</v>
      </c>
      <c r="F88" t="s">
        <v>3148</v>
      </c>
    </row>
    <row r="89" spans="4:6" x14ac:dyDescent="0.2">
      <c r="D89">
        <f t="shared" si="2"/>
        <v>2</v>
      </c>
      <c r="E89" t="s">
        <v>3074</v>
      </c>
      <c r="F89" t="s">
        <v>3149</v>
      </c>
    </row>
    <row r="90" spans="4:6" x14ac:dyDescent="0.2">
      <c r="D90">
        <f t="shared" si="2"/>
        <v>2</v>
      </c>
      <c r="E90" t="s">
        <v>3074</v>
      </c>
      <c r="F90" t="s">
        <v>3150</v>
      </c>
    </row>
    <row r="91" spans="4:6" x14ac:dyDescent="0.2">
      <c r="D91">
        <f t="shared" si="2"/>
        <v>2</v>
      </c>
      <c r="E91" t="s">
        <v>3074</v>
      </c>
      <c r="F91" t="s">
        <v>3151</v>
      </c>
    </row>
    <row r="92" spans="4:6" x14ac:dyDescent="0.2">
      <c r="D92">
        <f t="shared" si="2"/>
        <v>2</v>
      </c>
      <c r="E92" t="s">
        <v>3074</v>
      </c>
      <c r="F92" t="s">
        <v>3152</v>
      </c>
    </row>
    <row r="93" spans="4:6" x14ac:dyDescent="0.2">
      <c r="D93">
        <f t="shared" si="2"/>
        <v>2</v>
      </c>
      <c r="E93" t="s">
        <v>3074</v>
      </c>
      <c r="F93" t="s">
        <v>3153</v>
      </c>
    </row>
    <row r="94" spans="4:6" x14ac:dyDescent="0.2">
      <c r="D94">
        <f t="shared" si="2"/>
        <v>2</v>
      </c>
      <c r="E94" t="s">
        <v>3074</v>
      </c>
      <c r="F94" t="s">
        <v>3154</v>
      </c>
    </row>
    <row r="95" spans="4:6" x14ac:dyDescent="0.2">
      <c r="D95">
        <f t="shared" si="2"/>
        <v>2</v>
      </c>
      <c r="E95" t="s">
        <v>3074</v>
      </c>
      <c r="F95" t="s">
        <v>3285</v>
      </c>
    </row>
    <row r="96" spans="4:6" x14ac:dyDescent="0.2">
      <c r="D96">
        <f t="shared" si="2"/>
        <v>2</v>
      </c>
      <c r="E96" t="s">
        <v>3074</v>
      </c>
      <c r="F96" t="s">
        <v>3286</v>
      </c>
    </row>
    <row r="97" spans="4:6" x14ac:dyDescent="0.2">
      <c r="D97">
        <f t="shared" si="2"/>
        <v>2</v>
      </c>
      <c r="E97" t="s">
        <v>3074</v>
      </c>
      <c r="F97" t="s">
        <v>3287</v>
      </c>
    </row>
    <row r="98" spans="4:6" x14ac:dyDescent="0.2">
      <c r="D98">
        <f t="shared" si="2"/>
        <v>2</v>
      </c>
      <c r="E98" t="s">
        <v>3074</v>
      </c>
      <c r="F98" t="s">
        <v>3288</v>
      </c>
    </row>
    <row r="99" spans="4:6" x14ac:dyDescent="0.2">
      <c r="D99">
        <f t="shared" si="2"/>
        <v>2</v>
      </c>
      <c r="E99" t="s">
        <v>3074</v>
      </c>
      <c r="F99" t="s">
        <v>3289</v>
      </c>
    </row>
    <row r="100" spans="4:6" x14ac:dyDescent="0.2">
      <c r="D100">
        <f t="shared" si="2"/>
        <v>2</v>
      </c>
      <c r="E100" t="s">
        <v>3074</v>
      </c>
      <c r="F100" t="s">
        <v>3290</v>
      </c>
    </row>
    <row r="101" spans="4:6" x14ac:dyDescent="0.2">
      <c r="D101">
        <f t="shared" si="2"/>
        <v>2</v>
      </c>
      <c r="E101" t="s">
        <v>3074</v>
      </c>
      <c r="F101" t="s">
        <v>3291</v>
      </c>
    </row>
    <row r="102" spans="4:6" x14ac:dyDescent="0.2">
      <c r="D102">
        <f t="shared" si="2"/>
        <v>2</v>
      </c>
      <c r="E102" t="s">
        <v>3074</v>
      </c>
      <c r="F102" t="s">
        <v>3292</v>
      </c>
    </row>
    <row r="103" spans="4:6" x14ac:dyDescent="0.2">
      <c r="D103">
        <f t="shared" si="2"/>
        <v>2</v>
      </c>
      <c r="E103" t="s">
        <v>3074</v>
      </c>
      <c r="F103" t="s">
        <v>3293</v>
      </c>
    </row>
    <row r="104" spans="4:6" x14ac:dyDescent="0.2">
      <c r="D104">
        <f t="shared" si="2"/>
        <v>2</v>
      </c>
      <c r="E104" t="s">
        <v>3074</v>
      </c>
      <c r="F104" t="s">
        <v>3294</v>
      </c>
    </row>
    <row r="105" spans="4:6" x14ac:dyDescent="0.2">
      <c r="D105">
        <f t="shared" si="2"/>
        <v>2</v>
      </c>
      <c r="E105" t="s">
        <v>3074</v>
      </c>
      <c r="F105" t="s">
        <v>3295</v>
      </c>
    </row>
    <row r="106" spans="4:6" x14ac:dyDescent="0.2">
      <c r="D106">
        <f t="shared" si="2"/>
        <v>2</v>
      </c>
      <c r="E106" t="s">
        <v>3074</v>
      </c>
      <c r="F106" t="s">
        <v>3296</v>
      </c>
    </row>
    <row r="107" spans="4:6" x14ac:dyDescent="0.2">
      <c r="D107">
        <f t="shared" si="2"/>
        <v>2</v>
      </c>
      <c r="E107" t="s">
        <v>3074</v>
      </c>
      <c r="F107" t="s">
        <v>3297</v>
      </c>
    </row>
    <row r="108" spans="4:6" x14ac:dyDescent="0.2">
      <c r="D108">
        <f t="shared" si="2"/>
        <v>3</v>
      </c>
      <c r="E108" t="s">
        <v>3075</v>
      </c>
      <c r="F108" t="s">
        <v>3422</v>
      </c>
    </row>
    <row r="109" spans="4:6" x14ac:dyDescent="0.2">
      <c r="D109">
        <f t="shared" si="2"/>
        <v>3</v>
      </c>
      <c r="E109" t="s">
        <v>3075</v>
      </c>
      <c r="F109" t="s">
        <v>3423</v>
      </c>
    </row>
    <row r="110" spans="4:6" x14ac:dyDescent="0.2">
      <c r="D110">
        <f t="shared" si="2"/>
        <v>3</v>
      </c>
      <c r="E110" t="s">
        <v>3075</v>
      </c>
      <c r="F110" t="s">
        <v>3424</v>
      </c>
    </row>
    <row r="111" spans="4:6" x14ac:dyDescent="0.2">
      <c r="D111">
        <f t="shared" si="2"/>
        <v>3</v>
      </c>
      <c r="E111" t="s">
        <v>3075</v>
      </c>
      <c r="F111" t="s">
        <v>3425</v>
      </c>
    </row>
    <row r="112" spans="4:6" x14ac:dyDescent="0.2">
      <c r="D112">
        <f t="shared" si="2"/>
        <v>3</v>
      </c>
      <c r="E112" t="s">
        <v>3075</v>
      </c>
      <c r="F112" t="s">
        <v>3426</v>
      </c>
    </row>
    <row r="113" spans="4:6" x14ac:dyDescent="0.2">
      <c r="D113">
        <f t="shared" si="2"/>
        <v>3</v>
      </c>
      <c r="E113" t="s">
        <v>3075</v>
      </c>
      <c r="F113" t="s">
        <v>3427</v>
      </c>
    </row>
    <row r="114" spans="4:6" x14ac:dyDescent="0.2">
      <c r="D114">
        <f t="shared" si="2"/>
        <v>3</v>
      </c>
      <c r="E114" t="s">
        <v>3075</v>
      </c>
      <c r="F114" t="s">
        <v>3428</v>
      </c>
    </row>
    <row r="115" spans="4:6" x14ac:dyDescent="0.2">
      <c r="D115">
        <f t="shared" si="2"/>
        <v>3</v>
      </c>
      <c r="E115" t="s">
        <v>3075</v>
      </c>
      <c r="F115" t="s">
        <v>3429</v>
      </c>
    </row>
    <row r="116" spans="4:6" x14ac:dyDescent="0.2">
      <c r="D116">
        <f t="shared" si="2"/>
        <v>3</v>
      </c>
      <c r="E116" t="s">
        <v>3075</v>
      </c>
      <c r="F116" t="s">
        <v>3430</v>
      </c>
    </row>
    <row r="117" spans="4:6" x14ac:dyDescent="0.2">
      <c r="D117">
        <f t="shared" si="2"/>
        <v>3</v>
      </c>
      <c r="E117" t="s">
        <v>3075</v>
      </c>
      <c r="F117" t="s">
        <v>3431</v>
      </c>
    </row>
    <row r="118" spans="4:6" x14ac:dyDescent="0.2">
      <c r="D118">
        <f t="shared" si="2"/>
        <v>3</v>
      </c>
      <c r="E118" t="s">
        <v>3075</v>
      </c>
      <c r="F118" t="s">
        <v>3432</v>
      </c>
    </row>
    <row r="119" spans="4:6" x14ac:dyDescent="0.2">
      <c r="D119">
        <f t="shared" si="2"/>
        <v>3</v>
      </c>
      <c r="E119" t="s">
        <v>3075</v>
      </c>
      <c r="F119" t="s">
        <v>3433</v>
      </c>
    </row>
    <row r="120" spans="4:6" x14ac:dyDescent="0.2">
      <c r="D120">
        <f t="shared" si="2"/>
        <v>3</v>
      </c>
      <c r="E120" t="s">
        <v>3075</v>
      </c>
      <c r="F120" t="s">
        <v>3434</v>
      </c>
    </row>
    <row r="121" spans="4:6" x14ac:dyDescent="0.2">
      <c r="D121">
        <f t="shared" si="2"/>
        <v>3</v>
      </c>
      <c r="E121" t="s">
        <v>3075</v>
      </c>
      <c r="F121" t="s">
        <v>3435</v>
      </c>
    </row>
    <row r="122" spans="4:6" x14ac:dyDescent="0.2">
      <c r="D122">
        <f t="shared" si="2"/>
        <v>3</v>
      </c>
      <c r="E122" t="s">
        <v>3075</v>
      </c>
      <c r="F122" t="s">
        <v>3436</v>
      </c>
    </row>
    <row r="123" spans="4:6" x14ac:dyDescent="0.2">
      <c r="D123">
        <f t="shared" si="2"/>
        <v>4</v>
      </c>
      <c r="E123" t="s">
        <v>4080</v>
      </c>
      <c r="F123" t="s">
        <v>3365</v>
      </c>
    </row>
    <row r="124" spans="4:6" x14ac:dyDescent="0.2">
      <c r="D124">
        <f t="shared" si="2"/>
        <v>4</v>
      </c>
      <c r="E124" t="s">
        <v>4080</v>
      </c>
      <c r="F124" t="s">
        <v>3366</v>
      </c>
    </row>
    <row r="125" spans="4:6" x14ac:dyDescent="0.2">
      <c r="D125">
        <f t="shared" si="2"/>
        <v>4</v>
      </c>
      <c r="E125" t="s">
        <v>4080</v>
      </c>
      <c r="F125" t="s">
        <v>3367</v>
      </c>
    </row>
    <row r="126" spans="4:6" x14ac:dyDescent="0.2">
      <c r="D126">
        <f t="shared" si="2"/>
        <v>4</v>
      </c>
      <c r="E126" t="s">
        <v>4080</v>
      </c>
      <c r="F126" t="s">
        <v>3368</v>
      </c>
    </row>
    <row r="127" spans="4:6" x14ac:dyDescent="0.2">
      <c r="D127">
        <f t="shared" si="2"/>
        <v>4</v>
      </c>
      <c r="E127" t="s">
        <v>4080</v>
      </c>
      <c r="F127" t="s">
        <v>3369</v>
      </c>
    </row>
    <row r="128" spans="4:6" x14ac:dyDescent="0.2">
      <c r="D128">
        <f t="shared" si="2"/>
        <v>4</v>
      </c>
      <c r="E128" t="s">
        <v>4080</v>
      </c>
      <c r="F128" t="s">
        <v>3370</v>
      </c>
    </row>
    <row r="129" spans="4:6" x14ac:dyDescent="0.2">
      <c r="D129">
        <f t="shared" si="2"/>
        <v>4</v>
      </c>
      <c r="E129" t="s">
        <v>4080</v>
      </c>
      <c r="F129" t="s">
        <v>3305</v>
      </c>
    </row>
    <row r="130" spans="4:6" x14ac:dyDescent="0.2">
      <c r="D130">
        <f t="shared" si="2"/>
        <v>4</v>
      </c>
      <c r="E130" t="s">
        <v>4080</v>
      </c>
      <c r="F130" t="s">
        <v>3371</v>
      </c>
    </row>
    <row r="131" spans="4:6" x14ac:dyDescent="0.2">
      <c r="D131">
        <f t="shared" si="2"/>
        <v>4</v>
      </c>
      <c r="E131" t="s">
        <v>4080</v>
      </c>
      <c r="F131" t="s">
        <v>3372</v>
      </c>
    </row>
    <row r="132" spans="4:6" x14ac:dyDescent="0.2">
      <c r="D132">
        <f t="shared" si="2"/>
        <v>4</v>
      </c>
      <c r="E132" t="s">
        <v>4080</v>
      </c>
      <c r="F132" t="s">
        <v>3373</v>
      </c>
    </row>
    <row r="133" spans="4:6" x14ac:dyDescent="0.2">
      <c r="D133">
        <f t="shared" si="2"/>
        <v>4</v>
      </c>
      <c r="E133" t="s">
        <v>4080</v>
      </c>
      <c r="F133" t="s">
        <v>3311</v>
      </c>
    </row>
    <row r="134" spans="4:6" x14ac:dyDescent="0.2">
      <c r="D134">
        <f t="shared" si="2"/>
        <v>4</v>
      </c>
      <c r="E134" t="s">
        <v>4080</v>
      </c>
      <c r="F134" t="s">
        <v>3312</v>
      </c>
    </row>
    <row r="135" spans="4:6" x14ac:dyDescent="0.2">
      <c r="D135">
        <f t="shared" si="2"/>
        <v>4</v>
      </c>
      <c r="E135" t="s">
        <v>4080</v>
      </c>
      <c r="F135" t="s">
        <v>3374</v>
      </c>
    </row>
    <row r="136" spans="4:6" x14ac:dyDescent="0.2">
      <c r="D136">
        <f t="shared" si="2"/>
        <v>4</v>
      </c>
      <c r="E136" t="s">
        <v>4080</v>
      </c>
      <c r="F136" t="s">
        <v>3375</v>
      </c>
    </row>
    <row r="137" spans="4:6" x14ac:dyDescent="0.2">
      <c r="D137">
        <f t="shared" si="2"/>
        <v>4</v>
      </c>
      <c r="E137" t="s">
        <v>4080</v>
      </c>
      <c r="F137" t="s">
        <v>3376</v>
      </c>
    </row>
    <row r="138" spans="4:6" x14ac:dyDescent="0.2">
      <c r="D138">
        <f t="shared" si="2"/>
        <v>4</v>
      </c>
      <c r="E138" t="s">
        <v>4080</v>
      </c>
      <c r="F138" t="s">
        <v>3377</v>
      </c>
    </row>
    <row r="139" spans="4:6" x14ac:dyDescent="0.2">
      <c r="D139">
        <f t="shared" si="2"/>
        <v>4</v>
      </c>
      <c r="E139" t="s">
        <v>4080</v>
      </c>
      <c r="F139" t="s">
        <v>3378</v>
      </c>
    </row>
    <row r="140" spans="4:6" x14ac:dyDescent="0.2">
      <c r="D140">
        <f t="shared" si="2"/>
        <v>4</v>
      </c>
      <c r="E140" t="s">
        <v>4080</v>
      </c>
      <c r="F140" t="s">
        <v>3379</v>
      </c>
    </row>
    <row r="141" spans="4:6" x14ac:dyDescent="0.2">
      <c r="D141">
        <f t="shared" si="2"/>
        <v>4</v>
      </c>
      <c r="E141" t="s">
        <v>4080</v>
      </c>
      <c r="F141" t="s">
        <v>3380</v>
      </c>
    </row>
    <row r="142" spans="4:6" x14ac:dyDescent="0.2">
      <c r="D142">
        <f t="shared" ref="D142:D205" si="3">IF(E142=E141,D141,D141+1)</f>
        <v>4</v>
      </c>
      <c r="E142" t="s">
        <v>4080</v>
      </c>
      <c r="F142" t="s">
        <v>3321</v>
      </c>
    </row>
    <row r="143" spans="4:6" x14ac:dyDescent="0.2">
      <c r="D143">
        <f t="shared" si="3"/>
        <v>4</v>
      </c>
      <c r="E143" t="s">
        <v>4080</v>
      </c>
      <c r="F143" t="s">
        <v>3381</v>
      </c>
    </row>
    <row r="144" spans="4:6" x14ac:dyDescent="0.2">
      <c r="D144">
        <f t="shared" si="3"/>
        <v>4</v>
      </c>
      <c r="E144" t="s">
        <v>4080</v>
      </c>
      <c r="F144" t="s">
        <v>3382</v>
      </c>
    </row>
    <row r="145" spans="4:6" x14ac:dyDescent="0.2">
      <c r="D145">
        <f t="shared" si="3"/>
        <v>4</v>
      </c>
      <c r="E145" t="s">
        <v>4080</v>
      </c>
      <c r="F145" t="s">
        <v>3383</v>
      </c>
    </row>
    <row r="146" spans="4:6" x14ac:dyDescent="0.2">
      <c r="D146">
        <f t="shared" si="3"/>
        <v>4</v>
      </c>
      <c r="E146" t="s">
        <v>4080</v>
      </c>
      <c r="F146" t="s">
        <v>3327</v>
      </c>
    </row>
    <row r="147" spans="4:6" x14ac:dyDescent="0.2">
      <c r="D147">
        <f t="shared" si="3"/>
        <v>4</v>
      </c>
      <c r="E147" t="s">
        <v>4080</v>
      </c>
      <c r="F147" t="s">
        <v>3384</v>
      </c>
    </row>
    <row r="148" spans="4:6" x14ac:dyDescent="0.2">
      <c r="D148">
        <f t="shared" si="3"/>
        <v>4</v>
      </c>
      <c r="E148" t="s">
        <v>4080</v>
      </c>
      <c r="F148" t="s">
        <v>3385</v>
      </c>
    </row>
    <row r="149" spans="4:6" x14ac:dyDescent="0.2">
      <c r="D149">
        <f t="shared" si="3"/>
        <v>4</v>
      </c>
      <c r="E149" t="s">
        <v>4080</v>
      </c>
      <c r="F149" t="s">
        <v>3386</v>
      </c>
    </row>
    <row r="150" spans="4:6" x14ac:dyDescent="0.2">
      <c r="D150">
        <f t="shared" si="3"/>
        <v>4</v>
      </c>
      <c r="E150" t="s">
        <v>4080</v>
      </c>
      <c r="F150" t="s">
        <v>3329</v>
      </c>
    </row>
    <row r="151" spans="4:6" x14ac:dyDescent="0.2">
      <c r="D151">
        <f t="shared" si="3"/>
        <v>4</v>
      </c>
      <c r="E151" t="s">
        <v>4080</v>
      </c>
      <c r="F151" t="s">
        <v>3387</v>
      </c>
    </row>
    <row r="152" spans="4:6" x14ac:dyDescent="0.2">
      <c r="D152">
        <f t="shared" si="3"/>
        <v>4</v>
      </c>
      <c r="E152" t="s">
        <v>4080</v>
      </c>
      <c r="F152" t="s">
        <v>3388</v>
      </c>
    </row>
    <row r="153" spans="4:6" x14ac:dyDescent="0.2">
      <c r="D153">
        <f t="shared" si="3"/>
        <v>4</v>
      </c>
      <c r="E153" t="s">
        <v>4080</v>
      </c>
      <c r="F153" t="s">
        <v>3389</v>
      </c>
    </row>
    <row r="154" spans="4:6" x14ac:dyDescent="0.2">
      <c r="D154">
        <f t="shared" si="3"/>
        <v>4</v>
      </c>
      <c r="E154" t="s">
        <v>4080</v>
      </c>
      <c r="F154" t="s">
        <v>3390</v>
      </c>
    </row>
    <row r="155" spans="4:6" x14ac:dyDescent="0.2">
      <c r="D155">
        <f t="shared" si="3"/>
        <v>4</v>
      </c>
      <c r="E155" t="s">
        <v>4080</v>
      </c>
      <c r="F155" t="s">
        <v>3391</v>
      </c>
    </row>
    <row r="156" spans="4:6" x14ac:dyDescent="0.2">
      <c r="D156">
        <f t="shared" si="3"/>
        <v>4</v>
      </c>
      <c r="E156" t="s">
        <v>4080</v>
      </c>
      <c r="F156" t="s">
        <v>3333</v>
      </c>
    </row>
    <row r="157" spans="4:6" x14ac:dyDescent="0.2">
      <c r="D157">
        <f t="shared" si="3"/>
        <v>4</v>
      </c>
      <c r="E157" t="s">
        <v>4080</v>
      </c>
      <c r="F157" t="s">
        <v>3334</v>
      </c>
    </row>
    <row r="158" spans="4:6" x14ac:dyDescent="0.2">
      <c r="D158">
        <f t="shared" si="3"/>
        <v>4</v>
      </c>
      <c r="E158" t="s">
        <v>4080</v>
      </c>
      <c r="F158" t="s">
        <v>3392</v>
      </c>
    </row>
    <row r="159" spans="4:6" x14ac:dyDescent="0.2">
      <c r="D159">
        <f t="shared" si="3"/>
        <v>4</v>
      </c>
      <c r="E159" t="s">
        <v>4080</v>
      </c>
      <c r="F159" t="s">
        <v>3393</v>
      </c>
    </row>
    <row r="160" spans="4:6" x14ac:dyDescent="0.2">
      <c r="D160">
        <f t="shared" si="3"/>
        <v>4</v>
      </c>
      <c r="E160" t="s">
        <v>4080</v>
      </c>
      <c r="F160" t="s">
        <v>3337</v>
      </c>
    </row>
    <row r="161" spans="4:6" x14ac:dyDescent="0.2">
      <c r="D161">
        <f t="shared" si="3"/>
        <v>4</v>
      </c>
      <c r="E161" t="s">
        <v>4080</v>
      </c>
      <c r="F161" t="s">
        <v>3338</v>
      </c>
    </row>
    <row r="162" spans="4:6" x14ac:dyDescent="0.2">
      <c r="D162">
        <f t="shared" si="3"/>
        <v>4</v>
      </c>
      <c r="E162" t="s">
        <v>4080</v>
      </c>
      <c r="F162" t="s">
        <v>3394</v>
      </c>
    </row>
    <row r="163" spans="4:6" x14ac:dyDescent="0.2">
      <c r="D163">
        <f t="shared" si="3"/>
        <v>4</v>
      </c>
      <c r="E163" t="s">
        <v>4080</v>
      </c>
      <c r="F163" t="s">
        <v>3395</v>
      </c>
    </row>
    <row r="164" spans="4:6" x14ac:dyDescent="0.2">
      <c r="D164">
        <f t="shared" si="3"/>
        <v>4</v>
      </c>
      <c r="E164" t="s">
        <v>4080</v>
      </c>
      <c r="F164" t="s">
        <v>3396</v>
      </c>
    </row>
    <row r="165" spans="4:6" x14ac:dyDescent="0.2">
      <c r="D165">
        <f t="shared" si="3"/>
        <v>4</v>
      </c>
      <c r="E165" t="s">
        <v>4080</v>
      </c>
      <c r="F165" t="s">
        <v>3397</v>
      </c>
    </row>
    <row r="166" spans="4:6" x14ac:dyDescent="0.2">
      <c r="D166">
        <f t="shared" si="3"/>
        <v>4</v>
      </c>
      <c r="E166" t="s">
        <v>4080</v>
      </c>
      <c r="F166" t="s">
        <v>3342</v>
      </c>
    </row>
    <row r="167" spans="4:6" x14ac:dyDescent="0.2">
      <c r="D167">
        <f t="shared" si="3"/>
        <v>4</v>
      </c>
      <c r="E167" t="s">
        <v>4080</v>
      </c>
      <c r="F167" t="s">
        <v>3344</v>
      </c>
    </row>
    <row r="168" spans="4:6" x14ac:dyDescent="0.2">
      <c r="D168">
        <f t="shared" si="3"/>
        <v>4</v>
      </c>
      <c r="E168" t="s">
        <v>4080</v>
      </c>
      <c r="F168" t="s">
        <v>3398</v>
      </c>
    </row>
    <row r="169" spans="4:6" x14ac:dyDescent="0.2">
      <c r="D169">
        <f t="shared" si="3"/>
        <v>4</v>
      </c>
      <c r="E169" t="s">
        <v>4080</v>
      </c>
      <c r="F169" t="s">
        <v>3399</v>
      </c>
    </row>
    <row r="170" spans="4:6" x14ac:dyDescent="0.2">
      <c r="D170">
        <f t="shared" si="3"/>
        <v>4</v>
      </c>
      <c r="E170" t="s">
        <v>4080</v>
      </c>
      <c r="F170" t="s">
        <v>3347</v>
      </c>
    </row>
    <row r="171" spans="4:6" x14ac:dyDescent="0.2">
      <c r="D171">
        <f t="shared" si="3"/>
        <v>4</v>
      </c>
      <c r="E171" t="s">
        <v>4080</v>
      </c>
      <c r="F171" t="s">
        <v>3348</v>
      </c>
    </row>
    <row r="172" spans="4:6" x14ac:dyDescent="0.2">
      <c r="D172">
        <f t="shared" si="3"/>
        <v>4</v>
      </c>
      <c r="E172" t="s">
        <v>4080</v>
      </c>
      <c r="F172" t="s">
        <v>3400</v>
      </c>
    </row>
    <row r="173" spans="4:6" x14ac:dyDescent="0.2">
      <c r="D173">
        <f t="shared" si="3"/>
        <v>4</v>
      </c>
      <c r="E173" t="s">
        <v>4080</v>
      </c>
      <c r="F173" t="s">
        <v>3401</v>
      </c>
    </row>
    <row r="174" spans="4:6" x14ac:dyDescent="0.2">
      <c r="D174">
        <f t="shared" si="3"/>
        <v>4</v>
      </c>
      <c r="E174" t="s">
        <v>4080</v>
      </c>
      <c r="F174" t="s">
        <v>3402</v>
      </c>
    </row>
    <row r="175" spans="4:6" x14ac:dyDescent="0.2">
      <c r="D175">
        <f t="shared" si="3"/>
        <v>4</v>
      </c>
      <c r="E175" t="s">
        <v>4080</v>
      </c>
      <c r="F175" t="s">
        <v>3350</v>
      </c>
    </row>
    <row r="176" spans="4:6" x14ac:dyDescent="0.2">
      <c r="D176">
        <f t="shared" si="3"/>
        <v>4</v>
      </c>
      <c r="E176" t="s">
        <v>4080</v>
      </c>
      <c r="F176" t="s">
        <v>3403</v>
      </c>
    </row>
    <row r="177" spans="4:6" x14ac:dyDescent="0.2">
      <c r="D177">
        <f t="shared" si="3"/>
        <v>4</v>
      </c>
      <c r="E177" t="s">
        <v>4080</v>
      </c>
      <c r="F177" t="s">
        <v>3352</v>
      </c>
    </row>
    <row r="178" spans="4:6" x14ac:dyDescent="0.2">
      <c r="D178">
        <f t="shared" si="3"/>
        <v>4</v>
      </c>
      <c r="E178" t="s">
        <v>4080</v>
      </c>
      <c r="F178" t="s">
        <v>3404</v>
      </c>
    </row>
    <row r="179" spans="4:6" x14ac:dyDescent="0.2">
      <c r="D179">
        <f t="shared" si="3"/>
        <v>4</v>
      </c>
      <c r="E179" t="s">
        <v>4080</v>
      </c>
      <c r="F179" t="s">
        <v>3405</v>
      </c>
    </row>
    <row r="180" spans="4:6" x14ac:dyDescent="0.2">
      <c r="D180">
        <f t="shared" si="3"/>
        <v>4</v>
      </c>
      <c r="E180" t="s">
        <v>4080</v>
      </c>
      <c r="F180" t="s">
        <v>3406</v>
      </c>
    </row>
    <row r="181" spans="4:6" x14ac:dyDescent="0.2">
      <c r="D181">
        <f t="shared" si="3"/>
        <v>4</v>
      </c>
      <c r="E181" t="s">
        <v>4080</v>
      </c>
      <c r="F181" t="s">
        <v>3407</v>
      </c>
    </row>
    <row r="182" spans="4:6" x14ac:dyDescent="0.2">
      <c r="D182">
        <f t="shared" si="3"/>
        <v>4</v>
      </c>
      <c r="E182" t="s">
        <v>4080</v>
      </c>
      <c r="F182" t="s">
        <v>3408</v>
      </c>
    </row>
    <row r="183" spans="4:6" x14ac:dyDescent="0.2">
      <c r="D183">
        <f t="shared" si="3"/>
        <v>4</v>
      </c>
      <c r="E183" t="s">
        <v>4080</v>
      </c>
      <c r="F183" t="s">
        <v>3353</v>
      </c>
    </row>
    <row r="184" spans="4:6" x14ac:dyDescent="0.2">
      <c r="D184">
        <f t="shared" si="3"/>
        <v>4</v>
      </c>
      <c r="E184" t="s">
        <v>4080</v>
      </c>
      <c r="F184" t="s">
        <v>3409</v>
      </c>
    </row>
    <row r="185" spans="4:6" x14ac:dyDescent="0.2">
      <c r="D185">
        <f t="shared" si="3"/>
        <v>4</v>
      </c>
      <c r="E185" t="s">
        <v>4080</v>
      </c>
      <c r="F185" t="s">
        <v>3410</v>
      </c>
    </row>
    <row r="186" spans="4:6" x14ac:dyDescent="0.2">
      <c r="D186">
        <f t="shared" si="3"/>
        <v>4</v>
      </c>
      <c r="E186" t="s">
        <v>4080</v>
      </c>
      <c r="F186" t="s">
        <v>3411</v>
      </c>
    </row>
    <row r="187" spans="4:6" x14ac:dyDescent="0.2">
      <c r="D187">
        <f t="shared" si="3"/>
        <v>4</v>
      </c>
      <c r="E187" t="s">
        <v>4080</v>
      </c>
      <c r="F187" t="s">
        <v>3412</v>
      </c>
    </row>
    <row r="188" spans="4:6" x14ac:dyDescent="0.2">
      <c r="D188">
        <f t="shared" si="3"/>
        <v>4</v>
      </c>
      <c r="E188" t="s">
        <v>4080</v>
      </c>
      <c r="F188" t="s">
        <v>3413</v>
      </c>
    </row>
    <row r="189" spans="4:6" x14ac:dyDescent="0.2">
      <c r="D189">
        <f t="shared" si="3"/>
        <v>4</v>
      </c>
      <c r="E189" t="s">
        <v>4080</v>
      </c>
      <c r="F189" t="s">
        <v>3414</v>
      </c>
    </row>
    <row r="190" spans="4:6" x14ac:dyDescent="0.2">
      <c r="D190">
        <f t="shared" si="3"/>
        <v>4</v>
      </c>
      <c r="E190" t="s">
        <v>4080</v>
      </c>
      <c r="F190" t="s">
        <v>3415</v>
      </c>
    </row>
    <row r="191" spans="4:6" x14ac:dyDescent="0.2">
      <c r="D191">
        <f t="shared" si="3"/>
        <v>4</v>
      </c>
      <c r="E191" t="s">
        <v>4080</v>
      </c>
      <c r="F191" t="s">
        <v>3416</v>
      </c>
    </row>
    <row r="192" spans="4:6" x14ac:dyDescent="0.2">
      <c r="D192">
        <f t="shared" si="3"/>
        <v>4</v>
      </c>
      <c r="E192" t="s">
        <v>4080</v>
      </c>
      <c r="F192" t="s">
        <v>3417</v>
      </c>
    </row>
    <row r="193" spans="4:6" x14ac:dyDescent="0.2">
      <c r="D193">
        <f t="shared" si="3"/>
        <v>4</v>
      </c>
      <c r="E193" t="s">
        <v>4080</v>
      </c>
      <c r="F193" t="s">
        <v>3418</v>
      </c>
    </row>
    <row r="194" spans="4:6" x14ac:dyDescent="0.2">
      <c r="D194">
        <f t="shared" si="3"/>
        <v>4</v>
      </c>
      <c r="E194" t="s">
        <v>4080</v>
      </c>
      <c r="F194" t="s">
        <v>3362</v>
      </c>
    </row>
    <row r="195" spans="4:6" x14ac:dyDescent="0.2">
      <c r="D195">
        <f t="shared" si="3"/>
        <v>4</v>
      </c>
      <c r="E195" t="s">
        <v>4080</v>
      </c>
      <c r="F195" t="s">
        <v>3419</v>
      </c>
    </row>
    <row r="196" spans="4:6" x14ac:dyDescent="0.2">
      <c r="D196">
        <f t="shared" si="3"/>
        <v>4</v>
      </c>
      <c r="E196" t="s">
        <v>4080</v>
      </c>
      <c r="F196" t="s">
        <v>3420</v>
      </c>
    </row>
    <row r="197" spans="4:6" x14ac:dyDescent="0.2">
      <c r="D197">
        <f t="shared" si="3"/>
        <v>4</v>
      </c>
      <c r="E197" t="s">
        <v>4080</v>
      </c>
      <c r="F197" t="s">
        <v>3421</v>
      </c>
    </row>
    <row r="198" spans="4:6" x14ac:dyDescent="0.2">
      <c r="D198">
        <f t="shared" si="3"/>
        <v>5</v>
      </c>
      <c r="E198" t="s">
        <v>3076</v>
      </c>
      <c r="F198" t="s">
        <v>3437</v>
      </c>
    </row>
    <row r="199" spans="4:6" x14ac:dyDescent="0.2">
      <c r="D199">
        <f t="shared" si="3"/>
        <v>5</v>
      </c>
      <c r="E199" t="s">
        <v>3076</v>
      </c>
      <c r="F199" t="s">
        <v>3438</v>
      </c>
    </row>
    <row r="200" spans="4:6" x14ac:dyDescent="0.2">
      <c r="D200">
        <f t="shared" si="3"/>
        <v>5</v>
      </c>
      <c r="E200" t="s">
        <v>3076</v>
      </c>
      <c r="F200" t="s">
        <v>3439</v>
      </c>
    </row>
    <row r="201" spans="4:6" x14ac:dyDescent="0.2">
      <c r="D201">
        <f t="shared" si="3"/>
        <v>5</v>
      </c>
      <c r="E201" t="s">
        <v>3076</v>
      </c>
      <c r="F201" t="s">
        <v>3440</v>
      </c>
    </row>
    <row r="202" spans="4:6" x14ac:dyDescent="0.2">
      <c r="D202">
        <f t="shared" si="3"/>
        <v>5</v>
      </c>
      <c r="E202" t="s">
        <v>3076</v>
      </c>
      <c r="F202" t="s">
        <v>3441</v>
      </c>
    </row>
    <row r="203" spans="4:6" x14ac:dyDescent="0.2">
      <c r="D203">
        <f t="shared" si="3"/>
        <v>5</v>
      </c>
      <c r="E203" t="s">
        <v>3076</v>
      </c>
      <c r="F203" t="s">
        <v>3442</v>
      </c>
    </row>
    <row r="204" spans="4:6" x14ac:dyDescent="0.2">
      <c r="D204">
        <f t="shared" si="3"/>
        <v>5</v>
      </c>
      <c r="E204" t="s">
        <v>3076</v>
      </c>
      <c r="F204" t="s">
        <v>3443</v>
      </c>
    </row>
    <row r="205" spans="4:6" x14ac:dyDescent="0.2">
      <c r="D205">
        <f t="shared" si="3"/>
        <v>5</v>
      </c>
      <c r="E205" t="s">
        <v>3076</v>
      </c>
      <c r="F205" t="s">
        <v>3444</v>
      </c>
    </row>
    <row r="206" spans="4:6" x14ac:dyDescent="0.2">
      <c r="D206">
        <f t="shared" ref="D206:D269" si="4">IF(E206=E205,D205,D205+1)</f>
        <v>5</v>
      </c>
      <c r="E206" t="s">
        <v>3076</v>
      </c>
      <c r="F206" t="s">
        <v>3445</v>
      </c>
    </row>
    <row r="207" spans="4:6" x14ac:dyDescent="0.2">
      <c r="D207">
        <f t="shared" si="4"/>
        <v>5</v>
      </c>
      <c r="E207" t="s">
        <v>3076</v>
      </c>
      <c r="F207" t="s">
        <v>3446</v>
      </c>
    </row>
    <row r="208" spans="4:6" x14ac:dyDescent="0.2">
      <c r="D208">
        <f t="shared" si="4"/>
        <v>5</v>
      </c>
      <c r="E208" t="s">
        <v>3076</v>
      </c>
      <c r="F208" t="s">
        <v>3447</v>
      </c>
    </row>
    <row r="209" spans="4:6" x14ac:dyDescent="0.2">
      <c r="D209">
        <f t="shared" si="4"/>
        <v>5</v>
      </c>
      <c r="E209" t="s">
        <v>3076</v>
      </c>
      <c r="F209" t="s">
        <v>3448</v>
      </c>
    </row>
    <row r="210" spans="4:6" x14ac:dyDescent="0.2">
      <c r="D210">
        <f t="shared" si="4"/>
        <v>5</v>
      </c>
      <c r="E210" t="s">
        <v>3076</v>
      </c>
      <c r="F210" t="s">
        <v>3449</v>
      </c>
    </row>
    <row r="211" spans="4:6" x14ac:dyDescent="0.2">
      <c r="D211">
        <f t="shared" si="4"/>
        <v>5</v>
      </c>
      <c r="E211" t="s">
        <v>3076</v>
      </c>
      <c r="F211" t="s">
        <v>3704</v>
      </c>
    </row>
    <row r="212" spans="4:6" x14ac:dyDescent="0.2">
      <c r="D212">
        <f t="shared" si="4"/>
        <v>5</v>
      </c>
      <c r="E212" t="s">
        <v>3076</v>
      </c>
      <c r="F212" t="s">
        <v>3705</v>
      </c>
    </row>
    <row r="213" spans="4:6" x14ac:dyDescent="0.2">
      <c r="D213">
        <f t="shared" si="4"/>
        <v>5</v>
      </c>
      <c r="E213" t="s">
        <v>3076</v>
      </c>
      <c r="F213" t="s">
        <v>3706</v>
      </c>
    </row>
    <row r="214" spans="4:6" x14ac:dyDescent="0.2">
      <c r="D214">
        <f t="shared" si="4"/>
        <v>5</v>
      </c>
      <c r="E214" t="s">
        <v>3076</v>
      </c>
      <c r="F214" t="s">
        <v>3707</v>
      </c>
    </row>
    <row r="215" spans="4:6" x14ac:dyDescent="0.2">
      <c r="D215">
        <f t="shared" si="4"/>
        <v>5</v>
      </c>
      <c r="E215" t="s">
        <v>3076</v>
      </c>
      <c r="F215" t="s">
        <v>3708</v>
      </c>
    </row>
    <row r="216" spans="4:6" x14ac:dyDescent="0.2">
      <c r="D216">
        <f t="shared" si="4"/>
        <v>5</v>
      </c>
      <c r="E216" t="s">
        <v>3076</v>
      </c>
      <c r="F216" t="s">
        <v>3709</v>
      </c>
    </row>
    <row r="217" spans="4:6" x14ac:dyDescent="0.2">
      <c r="D217">
        <f t="shared" si="4"/>
        <v>5</v>
      </c>
      <c r="E217" t="s">
        <v>3076</v>
      </c>
      <c r="F217" t="s">
        <v>3710</v>
      </c>
    </row>
    <row r="218" spans="4:6" x14ac:dyDescent="0.2">
      <c r="D218">
        <f t="shared" si="4"/>
        <v>5</v>
      </c>
      <c r="E218" t="s">
        <v>3076</v>
      </c>
      <c r="F218" t="s">
        <v>3711</v>
      </c>
    </row>
    <row r="219" spans="4:6" x14ac:dyDescent="0.2">
      <c r="D219">
        <f t="shared" si="4"/>
        <v>5</v>
      </c>
      <c r="E219" t="s">
        <v>3076</v>
      </c>
      <c r="F219" t="s">
        <v>3712</v>
      </c>
    </row>
    <row r="220" spans="4:6" x14ac:dyDescent="0.2">
      <c r="D220">
        <f t="shared" si="4"/>
        <v>5</v>
      </c>
      <c r="E220" t="s">
        <v>3076</v>
      </c>
      <c r="F220" t="s">
        <v>3713</v>
      </c>
    </row>
    <row r="221" spans="4:6" x14ac:dyDescent="0.2">
      <c r="D221">
        <f t="shared" si="4"/>
        <v>5</v>
      </c>
      <c r="E221" t="s">
        <v>3076</v>
      </c>
      <c r="F221" t="s">
        <v>3714</v>
      </c>
    </row>
    <row r="222" spans="4:6" x14ac:dyDescent="0.2">
      <c r="D222">
        <f t="shared" si="4"/>
        <v>5</v>
      </c>
      <c r="E222" t="s">
        <v>3076</v>
      </c>
      <c r="F222" t="s">
        <v>3715</v>
      </c>
    </row>
    <row r="223" spans="4:6" x14ac:dyDescent="0.2">
      <c r="D223">
        <f t="shared" si="4"/>
        <v>5</v>
      </c>
      <c r="E223" t="s">
        <v>3076</v>
      </c>
      <c r="F223" t="s">
        <v>3716</v>
      </c>
    </row>
    <row r="224" spans="4:6" x14ac:dyDescent="0.2">
      <c r="D224">
        <f t="shared" si="4"/>
        <v>5</v>
      </c>
      <c r="E224" t="s">
        <v>3076</v>
      </c>
      <c r="F224" t="s">
        <v>3717</v>
      </c>
    </row>
    <row r="225" spans="4:6" x14ac:dyDescent="0.2">
      <c r="D225">
        <f t="shared" si="4"/>
        <v>5</v>
      </c>
      <c r="E225" t="s">
        <v>3076</v>
      </c>
      <c r="F225" t="s">
        <v>3718</v>
      </c>
    </row>
    <row r="226" spans="4:6" x14ac:dyDescent="0.2">
      <c r="D226">
        <f t="shared" si="4"/>
        <v>5</v>
      </c>
      <c r="E226" t="s">
        <v>3076</v>
      </c>
      <c r="F226" t="s">
        <v>3400</v>
      </c>
    </row>
    <row r="227" spans="4:6" x14ac:dyDescent="0.2">
      <c r="D227">
        <f t="shared" si="4"/>
        <v>5</v>
      </c>
      <c r="E227" t="s">
        <v>3076</v>
      </c>
      <c r="F227" t="s">
        <v>3719</v>
      </c>
    </row>
    <row r="228" spans="4:6" x14ac:dyDescent="0.2">
      <c r="D228">
        <f t="shared" si="4"/>
        <v>5</v>
      </c>
      <c r="E228" t="s">
        <v>3076</v>
      </c>
      <c r="F228" t="s">
        <v>2677</v>
      </c>
    </row>
    <row r="229" spans="4:6" x14ac:dyDescent="0.2">
      <c r="D229">
        <f t="shared" si="4"/>
        <v>5</v>
      </c>
      <c r="E229" t="s">
        <v>3076</v>
      </c>
      <c r="F229" t="s">
        <v>2678</v>
      </c>
    </row>
    <row r="230" spans="4:6" x14ac:dyDescent="0.2">
      <c r="D230">
        <f t="shared" si="4"/>
        <v>5</v>
      </c>
      <c r="E230" t="s">
        <v>3076</v>
      </c>
      <c r="F230" t="s">
        <v>2679</v>
      </c>
    </row>
    <row r="231" spans="4:6" x14ac:dyDescent="0.2">
      <c r="D231">
        <f t="shared" si="4"/>
        <v>5</v>
      </c>
      <c r="E231" t="s">
        <v>3076</v>
      </c>
      <c r="F231" t="s">
        <v>2680</v>
      </c>
    </row>
    <row r="232" spans="4:6" x14ac:dyDescent="0.2">
      <c r="D232">
        <f t="shared" si="4"/>
        <v>5</v>
      </c>
      <c r="E232" t="s">
        <v>3076</v>
      </c>
      <c r="F232" t="s">
        <v>2681</v>
      </c>
    </row>
    <row r="233" spans="4:6" x14ac:dyDescent="0.2">
      <c r="D233">
        <f t="shared" si="4"/>
        <v>5</v>
      </c>
      <c r="E233" t="s">
        <v>3076</v>
      </c>
      <c r="F233" t="s">
        <v>2682</v>
      </c>
    </row>
    <row r="234" spans="4:6" x14ac:dyDescent="0.2">
      <c r="D234">
        <f t="shared" si="4"/>
        <v>5</v>
      </c>
      <c r="E234" t="s">
        <v>3076</v>
      </c>
      <c r="F234" t="s">
        <v>2683</v>
      </c>
    </row>
    <row r="235" spans="4:6" x14ac:dyDescent="0.2">
      <c r="D235">
        <f t="shared" si="4"/>
        <v>5</v>
      </c>
      <c r="E235" t="s">
        <v>3076</v>
      </c>
      <c r="F235" t="s">
        <v>2763</v>
      </c>
    </row>
    <row r="236" spans="4:6" x14ac:dyDescent="0.2">
      <c r="D236">
        <f t="shared" si="4"/>
        <v>5</v>
      </c>
      <c r="E236" t="s">
        <v>3076</v>
      </c>
      <c r="F236" t="s">
        <v>2684</v>
      </c>
    </row>
    <row r="237" spans="4:6" x14ac:dyDescent="0.2">
      <c r="D237">
        <f t="shared" si="4"/>
        <v>5</v>
      </c>
      <c r="E237" t="s">
        <v>3076</v>
      </c>
      <c r="F237" t="s">
        <v>2685</v>
      </c>
    </row>
    <row r="238" spans="4:6" x14ac:dyDescent="0.2">
      <c r="D238">
        <f t="shared" si="4"/>
        <v>5</v>
      </c>
      <c r="E238" t="s">
        <v>3076</v>
      </c>
      <c r="F238" t="s">
        <v>2686</v>
      </c>
    </row>
    <row r="239" spans="4:6" x14ac:dyDescent="0.2">
      <c r="D239">
        <f t="shared" si="4"/>
        <v>5</v>
      </c>
      <c r="E239" t="s">
        <v>3076</v>
      </c>
      <c r="F239" t="s">
        <v>2687</v>
      </c>
    </row>
    <row r="240" spans="4:6" x14ac:dyDescent="0.2">
      <c r="D240">
        <f t="shared" si="4"/>
        <v>5</v>
      </c>
      <c r="E240" t="s">
        <v>3076</v>
      </c>
      <c r="F240" t="s">
        <v>2688</v>
      </c>
    </row>
    <row r="241" spans="4:6" x14ac:dyDescent="0.2">
      <c r="D241">
        <f t="shared" si="4"/>
        <v>5</v>
      </c>
      <c r="E241" t="s">
        <v>3076</v>
      </c>
      <c r="F241" t="s">
        <v>3434</v>
      </c>
    </row>
    <row r="242" spans="4:6" x14ac:dyDescent="0.2">
      <c r="D242">
        <f t="shared" si="4"/>
        <v>5</v>
      </c>
      <c r="E242" t="s">
        <v>3076</v>
      </c>
      <c r="F242" t="s">
        <v>2689</v>
      </c>
    </row>
    <row r="243" spans="4:6" x14ac:dyDescent="0.2">
      <c r="D243">
        <f t="shared" si="4"/>
        <v>5</v>
      </c>
      <c r="E243" t="s">
        <v>3076</v>
      </c>
      <c r="F243" t="s">
        <v>2690</v>
      </c>
    </row>
    <row r="244" spans="4:6" x14ac:dyDescent="0.2">
      <c r="D244">
        <f t="shared" si="4"/>
        <v>5</v>
      </c>
      <c r="E244" t="s">
        <v>3076</v>
      </c>
      <c r="F244" t="s">
        <v>2691</v>
      </c>
    </row>
    <row r="245" spans="4:6" x14ac:dyDescent="0.2">
      <c r="D245">
        <f t="shared" si="4"/>
        <v>5</v>
      </c>
      <c r="E245" t="s">
        <v>3076</v>
      </c>
      <c r="F245" t="s">
        <v>2692</v>
      </c>
    </row>
    <row r="246" spans="4:6" x14ac:dyDescent="0.2">
      <c r="D246">
        <f t="shared" si="4"/>
        <v>5</v>
      </c>
      <c r="E246" t="s">
        <v>3076</v>
      </c>
      <c r="F246" t="s">
        <v>2693</v>
      </c>
    </row>
    <row r="247" spans="4:6" x14ac:dyDescent="0.2">
      <c r="D247">
        <f t="shared" si="4"/>
        <v>5</v>
      </c>
      <c r="E247" t="s">
        <v>3076</v>
      </c>
      <c r="F247" t="s">
        <v>2694</v>
      </c>
    </row>
    <row r="248" spans="4:6" x14ac:dyDescent="0.2">
      <c r="D248">
        <f t="shared" si="4"/>
        <v>5</v>
      </c>
      <c r="E248" t="s">
        <v>3076</v>
      </c>
      <c r="F248" t="s">
        <v>2695</v>
      </c>
    </row>
    <row r="249" spans="4:6" x14ac:dyDescent="0.2">
      <c r="D249">
        <f t="shared" si="4"/>
        <v>5</v>
      </c>
      <c r="E249" t="s">
        <v>3076</v>
      </c>
      <c r="F249" t="s">
        <v>2696</v>
      </c>
    </row>
    <row r="250" spans="4:6" x14ac:dyDescent="0.2">
      <c r="D250">
        <f t="shared" si="4"/>
        <v>5</v>
      </c>
      <c r="E250" t="s">
        <v>3076</v>
      </c>
      <c r="F250" t="s">
        <v>2697</v>
      </c>
    </row>
    <row r="251" spans="4:6" x14ac:dyDescent="0.2">
      <c r="D251">
        <f t="shared" si="4"/>
        <v>5</v>
      </c>
      <c r="E251" t="s">
        <v>3076</v>
      </c>
      <c r="F251" t="s">
        <v>2698</v>
      </c>
    </row>
    <row r="252" spans="4:6" x14ac:dyDescent="0.2">
      <c r="D252">
        <f t="shared" si="4"/>
        <v>5</v>
      </c>
      <c r="E252" t="s">
        <v>3076</v>
      </c>
      <c r="F252" t="s">
        <v>2699</v>
      </c>
    </row>
    <row r="253" spans="4:6" x14ac:dyDescent="0.2">
      <c r="D253">
        <f t="shared" si="4"/>
        <v>5</v>
      </c>
      <c r="E253" t="s">
        <v>3076</v>
      </c>
      <c r="F253" t="s">
        <v>2700</v>
      </c>
    </row>
    <row r="254" spans="4:6" x14ac:dyDescent="0.2">
      <c r="D254">
        <f t="shared" si="4"/>
        <v>5</v>
      </c>
      <c r="E254" t="s">
        <v>3076</v>
      </c>
      <c r="F254" t="s">
        <v>2701</v>
      </c>
    </row>
    <row r="255" spans="4:6" x14ac:dyDescent="0.2">
      <c r="D255">
        <f t="shared" si="4"/>
        <v>5</v>
      </c>
      <c r="E255" t="s">
        <v>3076</v>
      </c>
      <c r="F255" t="s">
        <v>2702</v>
      </c>
    </row>
    <row r="256" spans="4:6" x14ac:dyDescent="0.2">
      <c r="D256">
        <f t="shared" si="4"/>
        <v>6</v>
      </c>
      <c r="E256" t="s">
        <v>3077</v>
      </c>
      <c r="F256" t="s">
        <v>3066</v>
      </c>
    </row>
    <row r="257" spans="4:6" x14ac:dyDescent="0.2">
      <c r="D257">
        <f t="shared" si="4"/>
        <v>6</v>
      </c>
      <c r="E257" t="s">
        <v>3077</v>
      </c>
      <c r="F257" t="s">
        <v>2703</v>
      </c>
    </row>
    <row r="258" spans="4:6" x14ac:dyDescent="0.2">
      <c r="D258">
        <f t="shared" si="4"/>
        <v>6</v>
      </c>
      <c r="E258" t="s">
        <v>3077</v>
      </c>
      <c r="F258" t="s">
        <v>2704</v>
      </c>
    </row>
    <row r="259" spans="4:6" x14ac:dyDescent="0.2">
      <c r="D259">
        <f t="shared" si="4"/>
        <v>6</v>
      </c>
      <c r="E259" t="s">
        <v>3077</v>
      </c>
      <c r="F259" t="s">
        <v>2705</v>
      </c>
    </row>
    <row r="260" spans="4:6" x14ac:dyDescent="0.2">
      <c r="D260">
        <f t="shared" si="4"/>
        <v>6</v>
      </c>
      <c r="E260" t="s">
        <v>3077</v>
      </c>
      <c r="F260" t="s">
        <v>2706</v>
      </c>
    </row>
    <row r="261" spans="4:6" x14ac:dyDescent="0.2">
      <c r="D261">
        <f t="shared" si="4"/>
        <v>6</v>
      </c>
      <c r="E261" t="s">
        <v>3077</v>
      </c>
      <c r="F261" t="s">
        <v>2707</v>
      </c>
    </row>
    <row r="262" spans="4:6" x14ac:dyDescent="0.2">
      <c r="D262">
        <f t="shared" si="4"/>
        <v>6</v>
      </c>
      <c r="E262" t="s">
        <v>3077</v>
      </c>
      <c r="F262" t="s">
        <v>2708</v>
      </c>
    </row>
    <row r="263" spans="4:6" x14ac:dyDescent="0.2">
      <c r="D263">
        <f t="shared" si="4"/>
        <v>6</v>
      </c>
      <c r="E263" t="s">
        <v>3077</v>
      </c>
      <c r="F263" t="s">
        <v>2709</v>
      </c>
    </row>
    <row r="264" spans="4:6" x14ac:dyDescent="0.2">
      <c r="D264">
        <f t="shared" si="4"/>
        <v>6</v>
      </c>
      <c r="E264" t="s">
        <v>3077</v>
      </c>
      <c r="F264" t="s">
        <v>2710</v>
      </c>
    </row>
    <row r="265" spans="4:6" x14ac:dyDescent="0.2">
      <c r="D265">
        <f t="shared" si="4"/>
        <v>6</v>
      </c>
      <c r="E265" t="s">
        <v>3077</v>
      </c>
      <c r="F265" t="s">
        <v>2711</v>
      </c>
    </row>
    <row r="266" spans="4:6" x14ac:dyDescent="0.2">
      <c r="D266">
        <f t="shared" si="4"/>
        <v>6</v>
      </c>
      <c r="E266" t="s">
        <v>3077</v>
      </c>
      <c r="F266" t="s">
        <v>2712</v>
      </c>
    </row>
    <row r="267" spans="4:6" x14ac:dyDescent="0.2">
      <c r="D267">
        <f t="shared" si="4"/>
        <v>6</v>
      </c>
      <c r="E267" t="s">
        <v>3077</v>
      </c>
      <c r="F267" t="s">
        <v>2713</v>
      </c>
    </row>
    <row r="268" spans="4:6" x14ac:dyDescent="0.2">
      <c r="D268">
        <f t="shared" si="4"/>
        <v>6</v>
      </c>
      <c r="E268" t="s">
        <v>3077</v>
      </c>
      <c r="F268" t="s">
        <v>2714</v>
      </c>
    </row>
    <row r="269" spans="4:6" x14ac:dyDescent="0.2">
      <c r="D269">
        <f t="shared" si="4"/>
        <v>6</v>
      </c>
      <c r="E269" t="s">
        <v>3077</v>
      </c>
      <c r="F269" t="s">
        <v>2715</v>
      </c>
    </row>
    <row r="270" spans="4:6" x14ac:dyDescent="0.2">
      <c r="D270">
        <f t="shared" ref="D270:D333" si="5">IF(E270=E269,D269,D269+1)</f>
        <v>6</v>
      </c>
      <c r="E270" t="s">
        <v>3077</v>
      </c>
      <c r="F270" t="s">
        <v>2716</v>
      </c>
    </row>
    <row r="271" spans="4:6" x14ac:dyDescent="0.2">
      <c r="D271">
        <f t="shared" si="5"/>
        <v>6</v>
      </c>
      <c r="E271" t="s">
        <v>3077</v>
      </c>
      <c r="F271" t="s">
        <v>2717</v>
      </c>
    </row>
    <row r="272" spans="4:6" x14ac:dyDescent="0.2">
      <c r="D272">
        <f t="shared" si="5"/>
        <v>6</v>
      </c>
      <c r="E272" t="s">
        <v>3077</v>
      </c>
      <c r="F272" t="s">
        <v>2718</v>
      </c>
    </row>
    <row r="273" spans="4:6" x14ac:dyDescent="0.2">
      <c r="D273">
        <f t="shared" si="5"/>
        <v>6</v>
      </c>
      <c r="E273" t="s">
        <v>3077</v>
      </c>
      <c r="F273" t="s">
        <v>2719</v>
      </c>
    </row>
    <row r="274" spans="4:6" x14ac:dyDescent="0.2">
      <c r="D274">
        <f t="shared" si="5"/>
        <v>6</v>
      </c>
      <c r="E274" t="s">
        <v>3077</v>
      </c>
      <c r="F274" t="s">
        <v>2720</v>
      </c>
    </row>
    <row r="275" spans="4:6" x14ac:dyDescent="0.2">
      <c r="D275">
        <f t="shared" si="5"/>
        <v>6</v>
      </c>
      <c r="E275" t="s">
        <v>3077</v>
      </c>
      <c r="F275" t="s">
        <v>2721</v>
      </c>
    </row>
    <row r="276" spans="4:6" x14ac:dyDescent="0.2">
      <c r="D276">
        <f t="shared" si="5"/>
        <v>6</v>
      </c>
      <c r="E276" t="s">
        <v>3077</v>
      </c>
      <c r="F276" t="s">
        <v>2722</v>
      </c>
    </row>
    <row r="277" spans="4:6" x14ac:dyDescent="0.2">
      <c r="D277">
        <f t="shared" si="5"/>
        <v>6</v>
      </c>
      <c r="E277" t="s">
        <v>3077</v>
      </c>
      <c r="F277" t="s">
        <v>2723</v>
      </c>
    </row>
    <row r="278" spans="4:6" x14ac:dyDescent="0.2">
      <c r="D278">
        <f t="shared" si="5"/>
        <v>6</v>
      </c>
      <c r="E278" t="s">
        <v>3077</v>
      </c>
      <c r="F278" t="s">
        <v>2724</v>
      </c>
    </row>
    <row r="279" spans="4:6" x14ac:dyDescent="0.2">
      <c r="D279">
        <f t="shared" si="5"/>
        <v>6</v>
      </c>
      <c r="E279" t="s">
        <v>3077</v>
      </c>
      <c r="F279" t="s">
        <v>2725</v>
      </c>
    </row>
    <row r="280" spans="4:6" x14ac:dyDescent="0.2">
      <c r="D280">
        <f t="shared" si="5"/>
        <v>6</v>
      </c>
      <c r="E280" t="s">
        <v>3077</v>
      </c>
      <c r="F280" t="s">
        <v>2726</v>
      </c>
    </row>
    <row r="281" spans="4:6" x14ac:dyDescent="0.2">
      <c r="D281">
        <f t="shared" si="5"/>
        <v>6</v>
      </c>
      <c r="E281" t="s">
        <v>3077</v>
      </c>
      <c r="F281" t="s">
        <v>2727</v>
      </c>
    </row>
    <row r="282" spans="4:6" x14ac:dyDescent="0.2">
      <c r="D282">
        <f t="shared" si="5"/>
        <v>6</v>
      </c>
      <c r="E282" t="s">
        <v>3077</v>
      </c>
      <c r="F282" t="s">
        <v>2728</v>
      </c>
    </row>
    <row r="283" spans="4:6" x14ac:dyDescent="0.2">
      <c r="D283">
        <f t="shared" si="5"/>
        <v>6</v>
      </c>
      <c r="E283" t="s">
        <v>3077</v>
      </c>
      <c r="F283" t="s">
        <v>2729</v>
      </c>
    </row>
    <row r="284" spans="4:6" x14ac:dyDescent="0.2">
      <c r="D284">
        <f t="shared" si="5"/>
        <v>6</v>
      </c>
      <c r="E284" t="s">
        <v>3077</v>
      </c>
      <c r="F284" t="s">
        <v>2730</v>
      </c>
    </row>
    <row r="285" spans="4:6" x14ac:dyDescent="0.2">
      <c r="D285">
        <f t="shared" si="5"/>
        <v>6</v>
      </c>
      <c r="E285" t="s">
        <v>3077</v>
      </c>
      <c r="F285" t="s">
        <v>3333</v>
      </c>
    </row>
    <row r="286" spans="4:6" x14ac:dyDescent="0.2">
      <c r="D286">
        <f t="shared" si="5"/>
        <v>6</v>
      </c>
      <c r="E286" t="s">
        <v>3077</v>
      </c>
      <c r="F286" t="s">
        <v>3334</v>
      </c>
    </row>
    <row r="287" spans="4:6" x14ac:dyDescent="0.2">
      <c r="D287">
        <f t="shared" si="5"/>
        <v>6</v>
      </c>
      <c r="E287" t="s">
        <v>3077</v>
      </c>
      <c r="F287" t="s">
        <v>2731</v>
      </c>
    </row>
    <row r="288" spans="4:6" x14ac:dyDescent="0.2">
      <c r="D288">
        <f t="shared" si="5"/>
        <v>6</v>
      </c>
      <c r="E288" t="s">
        <v>3077</v>
      </c>
      <c r="F288" t="s">
        <v>2732</v>
      </c>
    </row>
    <row r="289" spans="4:6" x14ac:dyDescent="0.2">
      <c r="D289">
        <f t="shared" si="5"/>
        <v>6</v>
      </c>
      <c r="E289" t="s">
        <v>3077</v>
      </c>
      <c r="F289" t="s">
        <v>3707</v>
      </c>
    </row>
    <row r="290" spans="4:6" x14ac:dyDescent="0.2">
      <c r="D290">
        <f t="shared" si="5"/>
        <v>6</v>
      </c>
      <c r="E290" t="s">
        <v>3077</v>
      </c>
      <c r="F290" t="s">
        <v>2733</v>
      </c>
    </row>
    <row r="291" spans="4:6" x14ac:dyDescent="0.2">
      <c r="D291">
        <f t="shared" si="5"/>
        <v>6</v>
      </c>
      <c r="E291" t="s">
        <v>3077</v>
      </c>
      <c r="F291" t="s">
        <v>2734</v>
      </c>
    </row>
    <row r="292" spans="4:6" x14ac:dyDescent="0.2">
      <c r="D292">
        <f t="shared" si="5"/>
        <v>6</v>
      </c>
      <c r="E292" t="s">
        <v>3077</v>
      </c>
      <c r="F292" t="s">
        <v>2735</v>
      </c>
    </row>
    <row r="293" spans="4:6" x14ac:dyDescent="0.2">
      <c r="D293">
        <f t="shared" si="5"/>
        <v>6</v>
      </c>
      <c r="E293" t="s">
        <v>3077</v>
      </c>
      <c r="F293" t="s">
        <v>3394</v>
      </c>
    </row>
    <row r="294" spans="4:6" x14ac:dyDescent="0.2">
      <c r="D294">
        <f t="shared" si="5"/>
        <v>6</v>
      </c>
      <c r="E294" t="s">
        <v>3077</v>
      </c>
      <c r="F294" t="s">
        <v>3396</v>
      </c>
    </row>
    <row r="295" spans="4:6" x14ac:dyDescent="0.2">
      <c r="D295">
        <f t="shared" si="5"/>
        <v>6</v>
      </c>
      <c r="E295" t="s">
        <v>3077</v>
      </c>
      <c r="F295" t="s">
        <v>2736</v>
      </c>
    </row>
    <row r="296" spans="4:6" x14ac:dyDescent="0.2">
      <c r="D296">
        <f t="shared" si="5"/>
        <v>6</v>
      </c>
      <c r="E296" t="s">
        <v>3077</v>
      </c>
      <c r="F296" t="s">
        <v>2737</v>
      </c>
    </row>
    <row r="297" spans="4:6" x14ac:dyDescent="0.2">
      <c r="D297">
        <f t="shared" si="5"/>
        <v>6</v>
      </c>
      <c r="E297" t="s">
        <v>3077</v>
      </c>
      <c r="F297" t="s">
        <v>2738</v>
      </c>
    </row>
    <row r="298" spans="4:6" x14ac:dyDescent="0.2">
      <c r="D298">
        <f t="shared" si="5"/>
        <v>6</v>
      </c>
      <c r="E298" t="s">
        <v>3077</v>
      </c>
      <c r="F298" t="s">
        <v>2739</v>
      </c>
    </row>
    <row r="299" spans="4:6" x14ac:dyDescent="0.2">
      <c r="D299">
        <f t="shared" si="5"/>
        <v>6</v>
      </c>
      <c r="E299" t="s">
        <v>3077</v>
      </c>
      <c r="F299" t="s">
        <v>2740</v>
      </c>
    </row>
    <row r="300" spans="4:6" x14ac:dyDescent="0.2">
      <c r="D300">
        <f t="shared" si="5"/>
        <v>6</v>
      </c>
      <c r="E300" t="s">
        <v>3077</v>
      </c>
      <c r="F300" t="s">
        <v>3349</v>
      </c>
    </row>
    <row r="301" spans="4:6" x14ac:dyDescent="0.2">
      <c r="D301">
        <f t="shared" si="5"/>
        <v>6</v>
      </c>
      <c r="E301" t="s">
        <v>3077</v>
      </c>
      <c r="F301" t="s">
        <v>2741</v>
      </c>
    </row>
    <row r="302" spans="4:6" x14ac:dyDescent="0.2">
      <c r="D302">
        <f t="shared" si="5"/>
        <v>6</v>
      </c>
      <c r="E302" t="s">
        <v>3077</v>
      </c>
      <c r="F302" t="s">
        <v>2742</v>
      </c>
    </row>
    <row r="303" spans="4:6" x14ac:dyDescent="0.2">
      <c r="D303">
        <f t="shared" si="5"/>
        <v>6</v>
      </c>
      <c r="E303" t="s">
        <v>3077</v>
      </c>
      <c r="F303" t="s">
        <v>2743</v>
      </c>
    </row>
    <row r="304" spans="4:6" x14ac:dyDescent="0.2">
      <c r="D304">
        <f t="shared" si="5"/>
        <v>6</v>
      </c>
      <c r="E304" t="s">
        <v>3077</v>
      </c>
      <c r="F304" t="s">
        <v>3403</v>
      </c>
    </row>
    <row r="305" spans="4:6" x14ac:dyDescent="0.2">
      <c r="D305">
        <f t="shared" si="5"/>
        <v>6</v>
      </c>
      <c r="E305" t="s">
        <v>3077</v>
      </c>
      <c r="F305" t="s">
        <v>2744</v>
      </c>
    </row>
    <row r="306" spans="4:6" x14ac:dyDescent="0.2">
      <c r="D306">
        <f t="shared" si="5"/>
        <v>6</v>
      </c>
      <c r="E306" t="s">
        <v>3077</v>
      </c>
      <c r="F306" t="s">
        <v>2745</v>
      </c>
    </row>
    <row r="307" spans="4:6" x14ac:dyDescent="0.2">
      <c r="D307">
        <f t="shared" si="5"/>
        <v>6</v>
      </c>
      <c r="E307" t="s">
        <v>3077</v>
      </c>
      <c r="F307" t="s">
        <v>2746</v>
      </c>
    </row>
    <row r="308" spans="4:6" x14ac:dyDescent="0.2">
      <c r="D308">
        <f t="shared" si="5"/>
        <v>6</v>
      </c>
      <c r="E308" t="s">
        <v>3077</v>
      </c>
      <c r="F308" t="s">
        <v>2747</v>
      </c>
    </row>
    <row r="309" spans="4:6" x14ac:dyDescent="0.2">
      <c r="D309">
        <f t="shared" si="5"/>
        <v>6</v>
      </c>
      <c r="E309" t="s">
        <v>3077</v>
      </c>
      <c r="F309" t="s">
        <v>2748</v>
      </c>
    </row>
    <row r="310" spans="4:6" x14ac:dyDescent="0.2">
      <c r="D310">
        <f t="shared" si="5"/>
        <v>6</v>
      </c>
      <c r="E310" t="s">
        <v>3077</v>
      </c>
      <c r="F310" t="s">
        <v>2749</v>
      </c>
    </row>
    <row r="311" spans="4:6" x14ac:dyDescent="0.2">
      <c r="D311">
        <f t="shared" si="5"/>
        <v>6</v>
      </c>
      <c r="E311" t="s">
        <v>3077</v>
      </c>
      <c r="F311" t="s">
        <v>2750</v>
      </c>
    </row>
    <row r="312" spans="4:6" x14ac:dyDescent="0.2">
      <c r="D312">
        <f t="shared" si="5"/>
        <v>6</v>
      </c>
      <c r="E312" t="s">
        <v>3077</v>
      </c>
      <c r="F312" t="s">
        <v>2751</v>
      </c>
    </row>
    <row r="313" spans="4:6" x14ac:dyDescent="0.2">
      <c r="D313">
        <f t="shared" si="5"/>
        <v>6</v>
      </c>
      <c r="E313" t="s">
        <v>3077</v>
      </c>
      <c r="F313" t="s">
        <v>2752</v>
      </c>
    </row>
    <row r="314" spans="4:6" x14ac:dyDescent="0.2">
      <c r="D314">
        <f t="shared" si="5"/>
        <v>6</v>
      </c>
      <c r="E314" t="s">
        <v>3077</v>
      </c>
      <c r="F314" t="s">
        <v>2753</v>
      </c>
    </row>
    <row r="315" spans="4:6" x14ac:dyDescent="0.2">
      <c r="D315">
        <f t="shared" si="5"/>
        <v>6</v>
      </c>
      <c r="E315" t="s">
        <v>3077</v>
      </c>
      <c r="F315" t="s">
        <v>2754</v>
      </c>
    </row>
    <row r="316" spans="4:6" x14ac:dyDescent="0.2">
      <c r="D316">
        <f t="shared" si="5"/>
        <v>6</v>
      </c>
      <c r="E316" t="s">
        <v>3077</v>
      </c>
      <c r="F316" t="s">
        <v>2755</v>
      </c>
    </row>
    <row r="317" spans="4:6" x14ac:dyDescent="0.2">
      <c r="D317">
        <f t="shared" si="5"/>
        <v>6</v>
      </c>
      <c r="E317" t="s">
        <v>3077</v>
      </c>
      <c r="F317" t="s">
        <v>3362</v>
      </c>
    </row>
    <row r="318" spans="4:6" x14ac:dyDescent="0.2">
      <c r="D318">
        <f t="shared" si="5"/>
        <v>6</v>
      </c>
      <c r="E318" t="s">
        <v>3077</v>
      </c>
      <c r="F318" t="s">
        <v>2756</v>
      </c>
    </row>
    <row r="319" spans="4:6" x14ac:dyDescent="0.2">
      <c r="D319">
        <f t="shared" si="5"/>
        <v>6</v>
      </c>
      <c r="E319" t="s">
        <v>3077</v>
      </c>
      <c r="F319" t="s">
        <v>3436</v>
      </c>
    </row>
    <row r="320" spans="4:6" x14ac:dyDescent="0.2">
      <c r="D320">
        <f t="shared" si="5"/>
        <v>7</v>
      </c>
      <c r="E320" t="s">
        <v>3078</v>
      </c>
      <c r="F320" t="s">
        <v>14</v>
      </c>
    </row>
    <row r="321" spans="4:6" x14ac:dyDescent="0.2">
      <c r="D321">
        <f t="shared" si="5"/>
        <v>7</v>
      </c>
      <c r="E321" t="s">
        <v>3078</v>
      </c>
      <c r="F321" t="s">
        <v>15</v>
      </c>
    </row>
    <row r="322" spans="4:6" x14ac:dyDescent="0.2">
      <c r="D322">
        <f t="shared" si="5"/>
        <v>7</v>
      </c>
      <c r="E322" t="s">
        <v>3078</v>
      </c>
      <c r="F322" t="s">
        <v>16</v>
      </c>
    </row>
    <row r="323" spans="4:6" x14ac:dyDescent="0.2">
      <c r="D323">
        <f t="shared" si="5"/>
        <v>7</v>
      </c>
      <c r="E323" t="s">
        <v>3078</v>
      </c>
      <c r="F323" t="s">
        <v>17</v>
      </c>
    </row>
    <row r="324" spans="4:6" x14ac:dyDescent="0.2">
      <c r="D324">
        <f t="shared" si="5"/>
        <v>7</v>
      </c>
      <c r="E324" t="s">
        <v>3078</v>
      </c>
      <c r="F324" t="s">
        <v>18</v>
      </c>
    </row>
    <row r="325" spans="4:6" x14ac:dyDescent="0.2">
      <c r="D325">
        <f t="shared" si="5"/>
        <v>7</v>
      </c>
      <c r="E325" t="s">
        <v>3078</v>
      </c>
      <c r="F325" t="s">
        <v>19</v>
      </c>
    </row>
    <row r="326" spans="4:6" x14ac:dyDescent="0.2">
      <c r="D326">
        <f t="shared" si="5"/>
        <v>7</v>
      </c>
      <c r="E326" t="s">
        <v>3078</v>
      </c>
      <c r="F326" t="s">
        <v>20</v>
      </c>
    </row>
    <row r="327" spans="4:6" x14ac:dyDescent="0.2">
      <c r="D327">
        <f t="shared" si="5"/>
        <v>7</v>
      </c>
      <c r="E327" t="s">
        <v>3078</v>
      </c>
      <c r="F327" t="s">
        <v>21</v>
      </c>
    </row>
    <row r="328" spans="4:6" x14ac:dyDescent="0.2">
      <c r="D328">
        <f t="shared" si="5"/>
        <v>7</v>
      </c>
      <c r="E328" t="s">
        <v>3078</v>
      </c>
      <c r="F328" t="s">
        <v>22</v>
      </c>
    </row>
    <row r="329" spans="4:6" x14ac:dyDescent="0.2">
      <c r="D329">
        <f t="shared" si="5"/>
        <v>7</v>
      </c>
      <c r="E329" t="s">
        <v>3078</v>
      </c>
      <c r="F329" t="s">
        <v>23</v>
      </c>
    </row>
    <row r="330" spans="4:6" x14ac:dyDescent="0.2">
      <c r="D330">
        <f t="shared" si="5"/>
        <v>7</v>
      </c>
      <c r="E330" t="s">
        <v>3078</v>
      </c>
      <c r="F330" t="s">
        <v>24</v>
      </c>
    </row>
    <row r="331" spans="4:6" x14ac:dyDescent="0.2">
      <c r="D331">
        <f t="shared" si="5"/>
        <v>7</v>
      </c>
      <c r="E331" t="s">
        <v>3078</v>
      </c>
      <c r="F331" t="s">
        <v>25</v>
      </c>
    </row>
    <row r="332" spans="4:6" x14ac:dyDescent="0.2">
      <c r="D332">
        <f t="shared" si="5"/>
        <v>7</v>
      </c>
      <c r="E332" t="s">
        <v>3078</v>
      </c>
      <c r="F332" t="s">
        <v>26</v>
      </c>
    </row>
    <row r="333" spans="4:6" x14ac:dyDescent="0.2">
      <c r="D333">
        <f t="shared" si="5"/>
        <v>7</v>
      </c>
      <c r="E333" t="s">
        <v>3078</v>
      </c>
      <c r="F333" t="s">
        <v>27</v>
      </c>
    </row>
    <row r="334" spans="4:6" x14ac:dyDescent="0.2">
      <c r="D334">
        <f t="shared" ref="D334:D397" si="6">IF(E334=E333,D333,D333+1)</f>
        <v>7</v>
      </c>
      <c r="E334" t="s">
        <v>3078</v>
      </c>
      <c r="F334" t="s">
        <v>28</v>
      </c>
    </row>
    <row r="335" spans="4:6" x14ac:dyDescent="0.2">
      <c r="D335">
        <f t="shared" si="6"/>
        <v>7</v>
      </c>
      <c r="E335" t="s">
        <v>3078</v>
      </c>
      <c r="F335" t="s">
        <v>29</v>
      </c>
    </row>
    <row r="336" spans="4:6" x14ac:dyDescent="0.2">
      <c r="D336">
        <f t="shared" si="6"/>
        <v>7</v>
      </c>
      <c r="E336" t="s">
        <v>3078</v>
      </c>
      <c r="F336" t="s">
        <v>30</v>
      </c>
    </row>
    <row r="337" spans="4:6" x14ac:dyDescent="0.2">
      <c r="D337">
        <f t="shared" si="6"/>
        <v>7</v>
      </c>
      <c r="E337" t="s">
        <v>3078</v>
      </c>
      <c r="F337" t="s">
        <v>31</v>
      </c>
    </row>
    <row r="338" spans="4:6" x14ac:dyDescent="0.2">
      <c r="D338">
        <f t="shared" si="6"/>
        <v>7</v>
      </c>
      <c r="E338" t="s">
        <v>3078</v>
      </c>
      <c r="F338" t="s">
        <v>32</v>
      </c>
    </row>
    <row r="339" spans="4:6" x14ac:dyDescent="0.2">
      <c r="D339">
        <f t="shared" si="6"/>
        <v>7</v>
      </c>
      <c r="E339" t="s">
        <v>3078</v>
      </c>
      <c r="F339" t="s">
        <v>33</v>
      </c>
    </row>
    <row r="340" spans="4:6" x14ac:dyDescent="0.2">
      <c r="D340">
        <f t="shared" si="6"/>
        <v>7</v>
      </c>
      <c r="E340" t="s">
        <v>3078</v>
      </c>
      <c r="F340" t="s">
        <v>34</v>
      </c>
    </row>
    <row r="341" spans="4:6" x14ac:dyDescent="0.2">
      <c r="D341">
        <f t="shared" si="6"/>
        <v>7</v>
      </c>
      <c r="E341" t="s">
        <v>3078</v>
      </c>
      <c r="F341" t="s">
        <v>35</v>
      </c>
    </row>
    <row r="342" spans="4:6" x14ac:dyDescent="0.2">
      <c r="D342">
        <f t="shared" si="6"/>
        <v>7</v>
      </c>
      <c r="E342" t="s">
        <v>3078</v>
      </c>
      <c r="F342" t="s">
        <v>36</v>
      </c>
    </row>
    <row r="343" spans="4:6" x14ac:dyDescent="0.2">
      <c r="D343">
        <f t="shared" si="6"/>
        <v>7</v>
      </c>
      <c r="E343" t="s">
        <v>3078</v>
      </c>
      <c r="F343" t="s">
        <v>37</v>
      </c>
    </row>
    <row r="344" spans="4:6" x14ac:dyDescent="0.2">
      <c r="D344">
        <f t="shared" si="6"/>
        <v>7</v>
      </c>
      <c r="E344" t="s">
        <v>3078</v>
      </c>
      <c r="F344" t="s">
        <v>38</v>
      </c>
    </row>
    <row r="345" spans="4:6" x14ac:dyDescent="0.2">
      <c r="D345">
        <f t="shared" si="6"/>
        <v>7</v>
      </c>
      <c r="E345" t="s">
        <v>3078</v>
      </c>
      <c r="F345" t="s">
        <v>39</v>
      </c>
    </row>
    <row r="346" spans="4:6" x14ac:dyDescent="0.2">
      <c r="D346">
        <f t="shared" si="6"/>
        <v>7</v>
      </c>
      <c r="E346" t="s">
        <v>3078</v>
      </c>
      <c r="F346" t="s">
        <v>40</v>
      </c>
    </row>
    <row r="347" spans="4:6" x14ac:dyDescent="0.2">
      <c r="D347">
        <f t="shared" si="6"/>
        <v>7</v>
      </c>
      <c r="E347" t="s">
        <v>3078</v>
      </c>
      <c r="F347" t="s">
        <v>41</v>
      </c>
    </row>
    <row r="348" spans="4:6" x14ac:dyDescent="0.2">
      <c r="D348">
        <f t="shared" si="6"/>
        <v>7</v>
      </c>
      <c r="E348" t="s">
        <v>3078</v>
      </c>
      <c r="F348" t="s">
        <v>42</v>
      </c>
    </row>
    <row r="349" spans="4:6" x14ac:dyDescent="0.2">
      <c r="D349">
        <f t="shared" si="6"/>
        <v>7</v>
      </c>
      <c r="E349" t="s">
        <v>3078</v>
      </c>
      <c r="F349" t="s">
        <v>43</v>
      </c>
    </row>
    <row r="350" spans="4:6" x14ac:dyDescent="0.2">
      <c r="D350">
        <f t="shared" si="6"/>
        <v>7</v>
      </c>
      <c r="E350" t="s">
        <v>3078</v>
      </c>
      <c r="F350" t="s">
        <v>44</v>
      </c>
    </row>
    <row r="351" spans="4:6" x14ac:dyDescent="0.2">
      <c r="D351">
        <f t="shared" si="6"/>
        <v>7</v>
      </c>
      <c r="E351" t="s">
        <v>3078</v>
      </c>
      <c r="F351" t="s">
        <v>45</v>
      </c>
    </row>
    <row r="352" spans="4:6" x14ac:dyDescent="0.2">
      <c r="D352">
        <f t="shared" si="6"/>
        <v>7</v>
      </c>
      <c r="E352" t="s">
        <v>3078</v>
      </c>
      <c r="F352" t="s">
        <v>46</v>
      </c>
    </row>
    <row r="353" spans="4:6" x14ac:dyDescent="0.2">
      <c r="D353">
        <f t="shared" si="6"/>
        <v>7</v>
      </c>
      <c r="E353" t="s">
        <v>3078</v>
      </c>
      <c r="F353" t="s">
        <v>47</v>
      </c>
    </row>
    <row r="354" spans="4:6" x14ac:dyDescent="0.2">
      <c r="D354">
        <f t="shared" si="6"/>
        <v>7</v>
      </c>
      <c r="E354" t="s">
        <v>3078</v>
      </c>
      <c r="F354" t="s">
        <v>48</v>
      </c>
    </row>
    <row r="355" spans="4:6" x14ac:dyDescent="0.2">
      <c r="D355">
        <f t="shared" si="6"/>
        <v>7</v>
      </c>
      <c r="E355" t="s">
        <v>3078</v>
      </c>
      <c r="F355" t="s">
        <v>49</v>
      </c>
    </row>
    <row r="356" spans="4:6" x14ac:dyDescent="0.2">
      <c r="D356">
        <f t="shared" si="6"/>
        <v>7</v>
      </c>
      <c r="E356" t="s">
        <v>3078</v>
      </c>
      <c r="F356" t="s">
        <v>50</v>
      </c>
    </row>
    <row r="357" spans="4:6" x14ac:dyDescent="0.2">
      <c r="D357">
        <f t="shared" si="6"/>
        <v>7</v>
      </c>
      <c r="E357" t="s">
        <v>3078</v>
      </c>
      <c r="F357" t="s">
        <v>51</v>
      </c>
    </row>
    <row r="358" spans="4:6" x14ac:dyDescent="0.2">
      <c r="D358">
        <f t="shared" si="6"/>
        <v>7</v>
      </c>
      <c r="E358" t="s">
        <v>3078</v>
      </c>
      <c r="F358" t="s">
        <v>52</v>
      </c>
    </row>
    <row r="359" spans="4:6" x14ac:dyDescent="0.2">
      <c r="D359">
        <f t="shared" si="6"/>
        <v>7</v>
      </c>
      <c r="E359" t="s">
        <v>3078</v>
      </c>
      <c r="F359" t="s">
        <v>53</v>
      </c>
    </row>
    <row r="360" spans="4:6" x14ac:dyDescent="0.2">
      <c r="D360">
        <f t="shared" si="6"/>
        <v>7</v>
      </c>
      <c r="E360" t="s">
        <v>3078</v>
      </c>
      <c r="F360" t="s">
        <v>54</v>
      </c>
    </row>
    <row r="361" spans="4:6" x14ac:dyDescent="0.2">
      <c r="D361">
        <f t="shared" si="6"/>
        <v>7</v>
      </c>
      <c r="E361" t="s">
        <v>3078</v>
      </c>
      <c r="F361" t="s">
        <v>55</v>
      </c>
    </row>
    <row r="362" spans="4:6" x14ac:dyDescent="0.2">
      <c r="D362">
        <f t="shared" si="6"/>
        <v>7</v>
      </c>
      <c r="E362" t="s">
        <v>3078</v>
      </c>
      <c r="F362" t="s">
        <v>56</v>
      </c>
    </row>
    <row r="363" spans="4:6" x14ac:dyDescent="0.2">
      <c r="D363">
        <f t="shared" si="6"/>
        <v>7</v>
      </c>
      <c r="E363" t="s">
        <v>3078</v>
      </c>
      <c r="F363" t="s">
        <v>57</v>
      </c>
    </row>
    <row r="364" spans="4:6" x14ac:dyDescent="0.2">
      <c r="D364">
        <f t="shared" si="6"/>
        <v>7</v>
      </c>
      <c r="E364" t="s">
        <v>3078</v>
      </c>
      <c r="F364" t="s">
        <v>58</v>
      </c>
    </row>
    <row r="365" spans="4:6" x14ac:dyDescent="0.2">
      <c r="D365">
        <f t="shared" si="6"/>
        <v>7</v>
      </c>
      <c r="E365" t="s">
        <v>3078</v>
      </c>
      <c r="F365" t="s">
        <v>60</v>
      </c>
    </row>
    <row r="366" spans="4:6" x14ac:dyDescent="0.2">
      <c r="D366">
        <f t="shared" si="6"/>
        <v>7</v>
      </c>
      <c r="E366" t="s">
        <v>3078</v>
      </c>
      <c r="F366" t="s">
        <v>59</v>
      </c>
    </row>
    <row r="367" spans="4:6" x14ac:dyDescent="0.2">
      <c r="D367">
        <f t="shared" si="6"/>
        <v>7</v>
      </c>
      <c r="E367" t="s">
        <v>3078</v>
      </c>
      <c r="F367" t="s">
        <v>61</v>
      </c>
    </row>
    <row r="368" spans="4:6" x14ac:dyDescent="0.2">
      <c r="D368">
        <f t="shared" si="6"/>
        <v>7</v>
      </c>
      <c r="E368" t="s">
        <v>3078</v>
      </c>
      <c r="F368" t="s">
        <v>62</v>
      </c>
    </row>
    <row r="369" spans="4:6" x14ac:dyDescent="0.2">
      <c r="D369">
        <f t="shared" si="6"/>
        <v>7</v>
      </c>
      <c r="E369" t="s">
        <v>3078</v>
      </c>
      <c r="F369" t="s">
        <v>63</v>
      </c>
    </row>
    <row r="370" spans="4:6" x14ac:dyDescent="0.2">
      <c r="D370">
        <f t="shared" si="6"/>
        <v>7</v>
      </c>
      <c r="E370" t="s">
        <v>3078</v>
      </c>
      <c r="F370" t="s">
        <v>65</v>
      </c>
    </row>
    <row r="371" spans="4:6" x14ac:dyDescent="0.2">
      <c r="D371">
        <f t="shared" si="6"/>
        <v>7</v>
      </c>
      <c r="E371" t="s">
        <v>3078</v>
      </c>
      <c r="F371" t="s">
        <v>64</v>
      </c>
    </row>
    <row r="372" spans="4:6" x14ac:dyDescent="0.2">
      <c r="D372">
        <f t="shared" si="6"/>
        <v>7</v>
      </c>
      <c r="E372" t="s">
        <v>3078</v>
      </c>
      <c r="F372" t="s">
        <v>66</v>
      </c>
    </row>
    <row r="373" spans="4:6" x14ac:dyDescent="0.2">
      <c r="D373">
        <f t="shared" si="6"/>
        <v>7</v>
      </c>
      <c r="E373" t="s">
        <v>3078</v>
      </c>
      <c r="F373" t="s">
        <v>67</v>
      </c>
    </row>
    <row r="374" spans="4:6" x14ac:dyDescent="0.2">
      <c r="D374">
        <f t="shared" si="6"/>
        <v>7</v>
      </c>
      <c r="E374" t="s">
        <v>3078</v>
      </c>
      <c r="F374" t="s">
        <v>68</v>
      </c>
    </row>
    <row r="375" spans="4:6" x14ac:dyDescent="0.2">
      <c r="D375">
        <f t="shared" si="6"/>
        <v>7</v>
      </c>
      <c r="E375" t="s">
        <v>3078</v>
      </c>
      <c r="F375" t="s">
        <v>69</v>
      </c>
    </row>
    <row r="376" spans="4:6" x14ac:dyDescent="0.2">
      <c r="D376">
        <f t="shared" si="6"/>
        <v>7</v>
      </c>
      <c r="E376" t="s">
        <v>3078</v>
      </c>
      <c r="F376" t="s">
        <v>70</v>
      </c>
    </row>
    <row r="377" spans="4:6" x14ac:dyDescent="0.2">
      <c r="D377">
        <f t="shared" si="6"/>
        <v>7</v>
      </c>
      <c r="E377" t="s">
        <v>3078</v>
      </c>
      <c r="F377" t="s">
        <v>71</v>
      </c>
    </row>
    <row r="378" spans="4:6" x14ac:dyDescent="0.2">
      <c r="D378">
        <f t="shared" si="6"/>
        <v>7</v>
      </c>
      <c r="E378" t="s">
        <v>3078</v>
      </c>
      <c r="F378" t="s">
        <v>72</v>
      </c>
    </row>
    <row r="379" spans="4:6" x14ac:dyDescent="0.2">
      <c r="D379">
        <f t="shared" si="6"/>
        <v>7</v>
      </c>
      <c r="E379" t="s">
        <v>3078</v>
      </c>
      <c r="F379" t="s">
        <v>73</v>
      </c>
    </row>
    <row r="380" spans="4:6" x14ac:dyDescent="0.2">
      <c r="D380">
        <f t="shared" si="6"/>
        <v>7</v>
      </c>
      <c r="E380" t="s">
        <v>3078</v>
      </c>
      <c r="F380" t="s">
        <v>74</v>
      </c>
    </row>
    <row r="381" spans="4:6" x14ac:dyDescent="0.2">
      <c r="D381">
        <f t="shared" si="6"/>
        <v>7</v>
      </c>
      <c r="E381" t="s">
        <v>3078</v>
      </c>
      <c r="F381" t="s">
        <v>75</v>
      </c>
    </row>
    <row r="382" spans="4:6" x14ac:dyDescent="0.2">
      <c r="D382">
        <f t="shared" si="6"/>
        <v>7</v>
      </c>
      <c r="E382" t="s">
        <v>3078</v>
      </c>
      <c r="F382" t="s">
        <v>76</v>
      </c>
    </row>
    <row r="383" spans="4:6" x14ac:dyDescent="0.2">
      <c r="D383">
        <f t="shared" si="6"/>
        <v>7</v>
      </c>
      <c r="E383" t="s">
        <v>3078</v>
      </c>
      <c r="F383" t="s">
        <v>77</v>
      </c>
    </row>
    <row r="384" spans="4:6" x14ac:dyDescent="0.2">
      <c r="D384">
        <f t="shared" si="6"/>
        <v>7</v>
      </c>
      <c r="E384" t="s">
        <v>3078</v>
      </c>
      <c r="F384" t="s">
        <v>78</v>
      </c>
    </row>
    <row r="385" spans="4:6" x14ac:dyDescent="0.2">
      <c r="D385">
        <f t="shared" si="6"/>
        <v>7</v>
      </c>
      <c r="E385" t="s">
        <v>3078</v>
      </c>
      <c r="F385" t="s">
        <v>79</v>
      </c>
    </row>
    <row r="386" spans="4:6" x14ac:dyDescent="0.2">
      <c r="D386">
        <f t="shared" si="6"/>
        <v>7</v>
      </c>
      <c r="E386" t="s">
        <v>3078</v>
      </c>
      <c r="F386" t="s">
        <v>80</v>
      </c>
    </row>
    <row r="387" spans="4:6" x14ac:dyDescent="0.2">
      <c r="D387">
        <f t="shared" si="6"/>
        <v>7</v>
      </c>
      <c r="E387" t="s">
        <v>3078</v>
      </c>
      <c r="F387" t="s">
        <v>81</v>
      </c>
    </row>
    <row r="388" spans="4:6" x14ac:dyDescent="0.2">
      <c r="D388">
        <f t="shared" si="6"/>
        <v>7</v>
      </c>
      <c r="E388" t="s">
        <v>3078</v>
      </c>
      <c r="F388" t="s">
        <v>82</v>
      </c>
    </row>
    <row r="389" spans="4:6" x14ac:dyDescent="0.2">
      <c r="D389">
        <f t="shared" si="6"/>
        <v>7</v>
      </c>
      <c r="E389" t="s">
        <v>3078</v>
      </c>
      <c r="F389" t="s">
        <v>83</v>
      </c>
    </row>
    <row r="390" spans="4:6" x14ac:dyDescent="0.2">
      <c r="D390">
        <f t="shared" si="6"/>
        <v>7</v>
      </c>
      <c r="E390" t="s">
        <v>3078</v>
      </c>
      <c r="F390" t="s">
        <v>84</v>
      </c>
    </row>
    <row r="391" spans="4:6" x14ac:dyDescent="0.2">
      <c r="D391">
        <f t="shared" si="6"/>
        <v>7</v>
      </c>
      <c r="E391" t="s">
        <v>3078</v>
      </c>
      <c r="F391" t="s">
        <v>85</v>
      </c>
    </row>
    <row r="392" spans="4:6" x14ac:dyDescent="0.2">
      <c r="D392">
        <f t="shared" si="6"/>
        <v>7</v>
      </c>
      <c r="E392" t="s">
        <v>3078</v>
      </c>
      <c r="F392" t="s">
        <v>86</v>
      </c>
    </row>
    <row r="393" spans="4:6" x14ac:dyDescent="0.2">
      <c r="D393">
        <f t="shared" si="6"/>
        <v>7</v>
      </c>
      <c r="E393" t="s">
        <v>3078</v>
      </c>
      <c r="F393" t="s">
        <v>87</v>
      </c>
    </row>
    <row r="394" spans="4:6" x14ac:dyDescent="0.2">
      <c r="D394">
        <f t="shared" si="6"/>
        <v>7</v>
      </c>
      <c r="E394" t="s">
        <v>3078</v>
      </c>
      <c r="F394" t="s">
        <v>88</v>
      </c>
    </row>
    <row r="395" spans="4:6" x14ac:dyDescent="0.2">
      <c r="D395">
        <f t="shared" si="6"/>
        <v>7</v>
      </c>
      <c r="E395" t="s">
        <v>3078</v>
      </c>
      <c r="F395" t="s">
        <v>89</v>
      </c>
    </row>
    <row r="396" spans="4:6" x14ac:dyDescent="0.2">
      <c r="D396">
        <f t="shared" si="6"/>
        <v>7</v>
      </c>
      <c r="E396" t="s">
        <v>3078</v>
      </c>
      <c r="F396" t="s">
        <v>90</v>
      </c>
    </row>
    <row r="397" spans="4:6" x14ac:dyDescent="0.2">
      <c r="D397">
        <f t="shared" si="6"/>
        <v>7</v>
      </c>
      <c r="E397" t="s">
        <v>3078</v>
      </c>
      <c r="F397" t="s">
        <v>91</v>
      </c>
    </row>
    <row r="398" spans="4:6" x14ac:dyDescent="0.2">
      <c r="D398">
        <f t="shared" ref="D398:D461" si="7">IF(E398=E397,D397,D397+1)</f>
        <v>7</v>
      </c>
      <c r="E398" t="s">
        <v>3078</v>
      </c>
      <c r="F398" t="s">
        <v>92</v>
      </c>
    </row>
    <row r="399" spans="4:6" x14ac:dyDescent="0.2">
      <c r="D399">
        <f t="shared" si="7"/>
        <v>7</v>
      </c>
      <c r="E399" t="s">
        <v>3078</v>
      </c>
      <c r="F399" t="s">
        <v>93</v>
      </c>
    </row>
    <row r="400" spans="4:6" x14ac:dyDescent="0.2">
      <c r="D400">
        <f t="shared" si="7"/>
        <v>7</v>
      </c>
      <c r="E400" t="s">
        <v>3078</v>
      </c>
      <c r="F400" t="s">
        <v>94</v>
      </c>
    </row>
    <row r="401" spans="4:6" x14ac:dyDescent="0.2">
      <c r="D401">
        <f t="shared" si="7"/>
        <v>7</v>
      </c>
      <c r="E401" t="s">
        <v>3078</v>
      </c>
      <c r="F401" t="s">
        <v>95</v>
      </c>
    </row>
    <row r="402" spans="4:6" x14ac:dyDescent="0.2">
      <c r="D402">
        <f t="shared" si="7"/>
        <v>7</v>
      </c>
      <c r="E402" t="s">
        <v>3078</v>
      </c>
      <c r="F402" t="s">
        <v>96</v>
      </c>
    </row>
    <row r="403" spans="4:6" x14ac:dyDescent="0.2">
      <c r="D403">
        <f t="shared" si="7"/>
        <v>7</v>
      </c>
      <c r="E403" t="s">
        <v>3078</v>
      </c>
      <c r="F403" t="s">
        <v>97</v>
      </c>
    </row>
    <row r="404" spans="4:6" x14ac:dyDescent="0.2">
      <c r="D404">
        <f t="shared" si="7"/>
        <v>7</v>
      </c>
      <c r="E404" t="s">
        <v>3078</v>
      </c>
      <c r="F404" t="s">
        <v>98</v>
      </c>
    </row>
    <row r="405" spans="4:6" x14ac:dyDescent="0.2">
      <c r="D405">
        <f t="shared" si="7"/>
        <v>7</v>
      </c>
      <c r="E405" t="s">
        <v>3078</v>
      </c>
      <c r="F405" t="s">
        <v>99</v>
      </c>
    </row>
    <row r="406" spans="4:6" x14ac:dyDescent="0.2">
      <c r="D406">
        <f t="shared" si="7"/>
        <v>7</v>
      </c>
      <c r="E406" t="s">
        <v>3078</v>
      </c>
      <c r="F406" t="s">
        <v>100</v>
      </c>
    </row>
    <row r="407" spans="4:6" x14ac:dyDescent="0.2">
      <c r="D407">
        <f t="shared" si="7"/>
        <v>7</v>
      </c>
      <c r="E407" t="s">
        <v>3078</v>
      </c>
      <c r="F407" t="s">
        <v>101</v>
      </c>
    </row>
    <row r="408" spans="4:6" x14ac:dyDescent="0.2">
      <c r="D408">
        <f t="shared" si="7"/>
        <v>7</v>
      </c>
      <c r="E408" t="s">
        <v>3078</v>
      </c>
      <c r="F408" t="s">
        <v>102</v>
      </c>
    </row>
    <row r="409" spans="4:6" x14ac:dyDescent="0.2">
      <c r="D409">
        <f t="shared" si="7"/>
        <v>7</v>
      </c>
      <c r="E409" t="s">
        <v>3078</v>
      </c>
      <c r="F409" t="s">
        <v>103</v>
      </c>
    </row>
    <row r="410" spans="4:6" x14ac:dyDescent="0.2">
      <c r="D410">
        <f t="shared" si="7"/>
        <v>7</v>
      </c>
      <c r="E410" t="s">
        <v>3078</v>
      </c>
      <c r="F410" t="s">
        <v>104</v>
      </c>
    </row>
    <row r="411" spans="4:6" x14ac:dyDescent="0.2">
      <c r="D411">
        <f t="shared" si="7"/>
        <v>7</v>
      </c>
      <c r="E411" t="s">
        <v>3078</v>
      </c>
      <c r="F411" t="s">
        <v>105</v>
      </c>
    </row>
    <row r="412" spans="4:6" x14ac:dyDescent="0.2">
      <c r="D412">
        <f t="shared" si="7"/>
        <v>7</v>
      </c>
      <c r="E412" t="s">
        <v>3078</v>
      </c>
      <c r="F412" t="s">
        <v>106</v>
      </c>
    </row>
    <row r="413" spans="4:6" x14ac:dyDescent="0.2">
      <c r="D413">
        <f t="shared" si="7"/>
        <v>7</v>
      </c>
      <c r="E413" t="s">
        <v>3078</v>
      </c>
      <c r="F413" t="s">
        <v>107</v>
      </c>
    </row>
    <row r="414" spans="4:6" x14ac:dyDescent="0.2">
      <c r="D414">
        <f t="shared" si="7"/>
        <v>7</v>
      </c>
      <c r="E414" t="s">
        <v>3078</v>
      </c>
      <c r="F414" t="s">
        <v>108</v>
      </c>
    </row>
    <row r="415" spans="4:6" x14ac:dyDescent="0.2">
      <c r="D415">
        <f t="shared" si="7"/>
        <v>7</v>
      </c>
      <c r="E415" t="s">
        <v>3078</v>
      </c>
      <c r="F415" t="s">
        <v>109</v>
      </c>
    </row>
    <row r="416" spans="4:6" x14ac:dyDescent="0.2">
      <c r="D416">
        <f t="shared" si="7"/>
        <v>7</v>
      </c>
      <c r="E416" t="s">
        <v>3078</v>
      </c>
      <c r="F416" t="s">
        <v>110</v>
      </c>
    </row>
    <row r="417" spans="4:6" x14ac:dyDescent="0.2">
      <c r="D417">
        <f t="shared" si="7"/>
        <v>7</v>
      </c>
      <c r="E417" t="s">
        <v>3078</v>
      </c>
      <c r="F417" t="s">
        <v>111</v>
      </c>
    </row>
    <row r="418" spans="4:6" x14ac:dyDescent="0.2">
      <c r="D418">
        <f t="shared" si="7"/>
        <v>7</v>
      </c>
      <c r="E418" t="s">
        <v>3078</v>
      </c>
      <c r="F418" t="s">
        <v>112</v>
      </c>
    </row>
    <row r="419" spans="4:6" x14ac:dyDescent="0.2">
      <c r="D419">
        <f t="shared" si="7"/>
        <v>7</v>
      </c>
      <c r="E419" t="s">
        <v>3078</v>
      </c>
      <c r="F419" t="s">
        <v>113</v>
      </c>
    </row>
    <row r="420" spans="4:6" x14ac:dyDescent="0.2">
      <c r="D420">
        <f t="shared" si="7"/>
        <v>7</v>
      </c>
      <c r="E420" t="s">
        <v>3078</v>
      </c>
      <c r="F420" t="s">
        <v>114</v>
      </c>
    </row>
    <row r="421" spans="4:6" x14ac:dyDescent="0.2">
      <c r="D421">
        <f t="shared" si="7"/>
        <v>7</v>
      </c>
      <c r="E421" t="s">
        <v>3078</v>
      </c>
      <c r="F421" t="s">
        <v>115</v>
      </c>
    </row>
    <row r="422" spans="4:6" x14ac:dyDescent="0.2">
      <c r="D422">
        <f t="shared" si="7"/>
        <v>7</v>
      </c>
      <c r="E422" t="s">
        <v>3078</v>
      </c>
      <c r="F422" t="s">
        <v>116</v>
      </c>
    </row>
    <row r="423" spans="4:6" x14ac:dyDescent="0.2">
      <c r="D423">
        <f t="shared" si="7"/>
        <v>7</v>
      </c>
      <c r="E423" t="s">
        <v>3078</v>
      </c>
      <c r="F423" t="s">
        <v>117</v>
      </c>
    </row>
    <row r="424" spans="4:6" x14ac:dyDescent="0.2">
      <c r="D424">
        <f t="shared" si="7"/>
        <v>7</v>
      </c>
      <c r="E424" t="s">
        <v>3078</v>
      </c>
      <c r="F424" t="s">
        <v>118</v>
      </c>
    </row>
    <row r="425" spans="4:6" x14ac:dyDescent="0.2">
      <c r="D425">
        <f t="shared" si="7"/>
        <v>7</v>
      </c>
      <c r="E425" t="s">
        <v>3078</v>
      </c>
      <c r="F425" t="s">
        <v>119</v>
      </c>
    </row>
    <row r="426" spans="4:6" x14ac:dyDescent="0.2">
      <c r="D426">
        <f t="shared" si="7"/>
        <v>7</v>
      </c>
      <c r="E426" t="s">
        <v>3078</v>
      </c>
      <c r="F426" t="s">
        <v>120</v>
      </c>
    </row>
    <row r="427" spans="4:6" x14ac:dyDescent="0.2">
      <c r="D427">
        <f t="shared" si="7"/>
        <v>7</v>
      </c>
      <c r="E427" t="s">
        <v>3078</v>
      </c>
      <c r="F427" t="s">
        <v>121</v>
      </c>
    </row>
    <row r="428" spans="4:6" x14ac:dyDescent="0.2">
      <c r="D428">
        <f t="shared" si="7"/>
        <v>7</v>
      </c>
      <c r="E428" t="s">
        <v>3078</v>
      </c>
      <c r="F428" t="s">
        <v>122</v>
      </c>
    </row>
    <row r="429" spans="4:6" x14ac:dyDescent="0.2">
      <c r="D429">
        <f t="shared" si="7"/>
        <v>7</v>
      </c>
      <c r="E429" t="s">
        <v>3078</v>
      </c>
      <c r="F429" t="s">
        <v>123</v>
      </c>
    </row>
    <row r="430" spans="4:6" x14ac:dyDescent="0.2">
      <c r="D430">
        <f t="shared" si="7"/>
        <v>7</v>
      </c>
      <c r="E430" t="s">
        <v>3078</v>
      </c>
      <c r="F430" t="s">
        <v>124</v>
      </c>
    </row>
    <row r="431" spans="4:6" x14ac:dyDescent="0.2">
      <c r="D431">
        <f t="shared" si="7"/>
        <v>7</v>
      </c>
      <c r="E431" t="s">
        <v>3078</v>
      </c>
      <c r="F431" t="s">
        <v>125</v>
      </c>
    </row>
    <row r="432" spans="4:6" x14ac:dyDescent="0.2">
      <c r="D432">
        <f t="shared" si="7"/>
        <v>7</v>
      </c>
      <c r="E432" t="s">
        <v>3078</v>
      </c>
      <c r="F432" t="s">
        <v>126</v>
      </c>
    </row>
    <row r="433" spans="4:6" x14ac:dyDescent="0.2">
      <c r="D433">
        <f t="shared" si="7"/>
        <v>7</v>
      </c>
      <c r="E433" t="s">
        <v>3078</v>
      </c>
      <c r="F433" t="s">
        <v>127</v>
      </c>
    </row>
    <row r="434" spans="4:6" x14ac:dyDescent="0.2">
      <c r="D434">
        <f t="shared" si="7"/>
        <v>7</v>
      </c>
      <c r="E434" t="s">
        <v>3078</v>
      </c>
      <c r="F434" t="s">
        <v>128</v>
      </c>
    </row>
    <row r="435" spans="4:6" x14ac:dyDescent="0.2">
      <c r="D435">
        <f t="shared" si="7"/>
        <v>7</v>
      </c>
      <c r="E435" t="s">
        <v>3078</v>
      </c>
      <c r="F435" t="s">
        <v>129</v>
      </c>
    </row>
    <row r="436" spans="4:6" x14ac:dyDescent="0.2">
      <c r="D436">
        <f t="shared" si="7"/>
        <v>7</v>
      </c>
      <c r="E436" t="s">
        <v>3078</v>
      </c>
      <c r="F436" t="s">
        <v>130</v>
      </c>
    </row>
    <row r="437" spans="4:6" x14ac:dyDescent="0.2">
      <c r="D437">
        <f t="shared" si="7"/>
        <v>7</v>
      </c>
      <c r="E437" t="s">
        <v>3078</v>
      </c>
      <c r="F437" t="s">
        <v>131</v>
      </c>
    </row>
    <row r="438" spans="4:6" x14ac:dyDescent="0.2">
      <c r="D438">
        <f t="shared" si="7"/>
        <v>7</v>
      </c>
      <c r="E438" t="s">
        <v>3078</v>
      </c>
      <c r="F438" t="s">
        <v>132</v>
      </c>
    </row>
    <row r="439" spans="4:6" x14ac:dyDescent="0.2">
      <c r="D439">
        <f t="shared" si="7"/>
        <v>7</v>
      </c>
      <c r="E439" t="s">
        <v>3078</v>
      </c>
      <c r="F439" t="s">
        <v>133</v>
      </c>
    </row>
    <row r="440" spans="4:6" x14ac:dyDescent="0.2">
      <c r="D440">
        <f t="shared" si="7"/>
        <v>7</v>
      </c>
      <c r="E440" t="s">
        <v>3078</v>
      </c>
      <c r="F440" t="s">
        <v>134</v>
      </c>
    </row>
    <row r="441" spans="4:6" x14ac:dyDescent="0.2">
      <c r="D441">
        <f t="shared" si="7"/>
        <v>7</v>
      </c>
      <c r="E441" t="s">
        <v>3078</v>
      </c>
      <c r="F441" t="s">
        <v>135</v>
      </c>
    </row>
    <row r="442" spans="4:6" x14ac:dyDescent="0.2">
      <c r="D442">
        <f t="shared" si="7"/>
        <v>7</v>
      </c>
      <c r="E442" t="s">
        <v>3078</v>
      </c>
      <c r="F442" t="s">
        <v>136</v>
      </c>
    </row>
    <row r="443" spans="4:6" x14ac:dyDescent="0.2">
      <c r="D443">
        <f t="shared" si="7"/>
        <v>7</v>
      </c>
      <c r="E443" t="s">
        <v>3078</v>
      </c>
      <c r="F443" t="s">
        <v>137</v>
      </c>
    </row>
    <row r="444" spans="4:6" x14ac:dyDescent="0.2">
      <c r="D444">
        <f t="shared" si="7"/>
        <v>7</v>
      </c>
      <c r="E444" t="s">
        <v>3078</v>
      </c>
      <c r="F444" t="s">
        <v>138</v>
      </c>
    </row>
    <row r="445" spans="4:6" x14ac:dyDescent="0.2">
      <c r="D445">
        <f t="shared" si="7"/>
        <v>7</v>
      </c>
      <c r="E445" t="s">
        <v>3078</v>
      </c>
      <c r="F445" t="s">
        <v>139</v>
      </c>
    </row>
    <row r="446" spans="4:6" x14ac:dyDescent="0.2">
      <c r="D446">
        <f t="shared" si="7"/>
        <v>7</v>
      </c>
      <c r="E446" t="s">
        <v>3078</v>
      </c>
      <c r="F446" t="s">
        <v>140</v>
      </c>
    </row>
    <row r="447" spans="4:6" x14ac:dyDescent="0.2">
      <c r="D447">
        <f t="shared" si="7"/>
        <v>7</v>
      </c>
      <c r="E447" t="s">
        <v>3078</v>
      </c>
      <c r="F447" t="s">
        <v>141</v>
      </c>
    </row>
    <row r="448" spans="4:6" x14ac:dyDescent="0.2">
      <c r="D448">
        <f t="shared" si="7"/>
        <v>7</v>
      </c>
      <c r="E448" t="s">
        <v>3078</v>
      </c>
      <c r="F448" t="s">
        <v>142</v>
      </c>
    </row>
    <row r="449" spans="4:6" x14ac:dyDescent="0.2">
      <c r="D449">
        <f t="shared" si="7"/>
        <v>7</v>
      </c>
      <c r="E449" t="s">
        <v>3078</v>
      </c>
      <c r="F449" t="s">
        <v>143</v>
      </c>
    </row>
    <row r="450" spans="4:6" x14ac:dyDescent="0.2">
      <c r="D450">
        <f t="shared" si="7"/>
        <v>7</v>
      </c>
      <c r="E450" t="s">
        <v>3078</v>
      </c>
      <c r="F450" t="s">
        <v>144</v>
      </c>
    </row>
    <row r="451" spans="4:6" x14ac:dyDescent="0.2">
      <c r="D451">
        <f t="shared" si="7"/>
        <v>7</v>
      </c>
      <c r="E451" t="s">
        <v>3078</v>
      </c>
      <c r="F451" t="s">
        <v>145</v>
      </c>
    </row>
    <row r="452" spans="4:6" x14ac:dyDescent="0.2">
      <c r="D452">
        <f t="shared" si="7"/>
        <v>7</v>
      </c>
      <c r="E452" t="s">
        <v>3078</v>
      </c>
      <c r="F452" t="s">
        <v>146</v>
      </c>
    </row>
    <row r="453" spans="4:6" x14ac:dyDescent="0.2">
      <c r="D453">
        <f t="shared" si="7"/>
        <v>7</v>
      </c>
      <c r="E453" t="s">
        <v>3078</v>
      </c>
      <c r="F453" t="s">
        <v>147</v>
      </c>
    </row>
    <row r="454" spans="4:6" x14ac:dyDescent="0.2">
      <c r="D454">
        <f t="shared" si="7"/>
        <v>7</v>
      </c>
      <c r="E454" t="s">
        <v>3078</v>
      </c>
      <c r="F454" t="s">
        <v>148</v>
      </c>
    </row>
    <row r="455" spans="4:6" x14ac:dyDescent="0.2">
      <c r="D455">
        <f t="shared" si="7"/>
        <v>7</v>
      </c>
      <c r="E455" t="s">
        <v>3078</v>
      </c>
      <c r="F455" t="s">
        <v>149</v>
      </c>
    </row>
    <row r="456" spans="4:6" x14ac:dyDescent="0.2">
      <c r="D456">
        <f t="shared" si="7"/>
        <v>7</v>
      </c>
      <c r="E456" t="s">
        <v>3078</v>
      </c>
      <c r="F456" t="s">
        <v>150</v>
      </c>
    </row>
    <row r="457" spans="4:6" x14ac:dyDescent="0.2">
      <c r="D457">
        <f t="shared" si="7"/>
        <v>7</v>
      </c>
      <c r="E457" t="s">
        <v>3078</v>
      </c>
      <c r="F457" t="s">
        <v>151</v>
      </c>
    </row>
    <row r="458" spans="4:6" x14ac:dyDescent="0.2">
      <c r="D458">
        <f t="shared" si="7"/>
        <v>7</v>
      </c>
      <c r="E458" t="s">
        <v>3078</v>
      </c>
      <c r="F458" t="s">
        <v>152</v>
      </c>
    </row>
    <row r="459" spans="4:6" x14ac:dyDescent="0.2">
      <c r="D459">
        <f t="shared" si="7"/>
        <v>7</v>
      </c>
      <c r="E459" t="s">
        <v>3078</v>
      </c>
      <c r="F459" t="s">
        <v>153</v>
      </c>
    </row>
    <row r="460" spans="4:6" x14ac:dyDescent="0.2">
      <c r="D460">
        <f t="shared" si="7"/>
        <v>7</v>
      </c>
      <c r="E460" t="s">
        <v>3078</v>
      </c>
      <c r="F460" t="s">
        <v>154</v>
      </c>
    </row>
    <row r="461" spans="4:6" x14ac:dyDescent="0.2">
      <c r="D461">
        <f t="shared" si="7"/>
        <v>7</v>
      </c>
      <c r="E461" t="s">
        <v>3078</v>
      </c>
      <c r="F461" t="s">
        <v>155</v>
      </c>
    </row>
    <row r="462" spans="4:6" x14ac:dyDescent="0.2">
      <c r="D462">
        <f t="shared" ref="D462:D525" si="8">IF(E462=E461,D461,D461+1)</f>
        <v>7</v>
      </c>
      <c r="E462" t="s">
        <v>3078</v>
      </c>
      <c r="F462" t="s">
        <v>156</v>
      </c>
    </row>
    <row r="463" spans="4:6" x14ac:dyDescent="0.2">
      <c r="D463">
        <f t="shared" si="8"/>
        <v>7</v>
      </c>
      <c r="E463" t="s">
        <v>3078</v>
      </c>
      <c r="F463" t="s">
        <v>157</v>
      </c>
    </row>
    <row r="464" spans="4:6" x14ac:dyDescent="0.2">
      <c r="D464">
        <f t="shared" si="8"/>
        <v>7</v>
      </c>
      <c r="E464" t="s">
        <v>3078</v>
      </c>
      <c r="F464" t="s">
        <v>158</v>
      </c>
    </row>
    <row r="465" spans="4:6" x14ac:dyDescent="0.2">
      <c r="D465">
        <f t="shared" si="8"/>
        <v>7</v>
      </c>
      <c r="E465" t="s">
        <v>3078</v>
      </c>
      <c r="F465" t="s">
        <v>159</v>
      </c>
    </row>
    <row r="466" spans="4:6" x14ac:dyDescent="0.2">
      <c r="D466">
        <f t="shared" si="8"/>
        <v>7</v>
      </c>
      <c r="E466" t="s">
        <v>3078</v>
      </c>
      <c r="F466" t="s">
        <v>160</v>
      </c>
    </row>
    <row r="467" spans="4:6" x14ac:dyDescent="0.2">
      <c r="D467">
        <f t="shared" si="8"/>
        <v>7</v>
      </c>
      <c r="E467" t="s">
        <v>3078</v>
      </c>
      <c r="F467" t="s">
        <v>161</v>
      </c>
    </row>
    <row r="468" spans="4:6" x14ac:dyDescent="0.2">
      <c r="D468">
        <f t="shared" si="8"/>
        <v>7</v>
      </c>
      <c r="E468" t="s">
        <v>3078</v>
      </c>
      <c r="F468" t="s">
        <v>162</v>
      </c>
    </row>
    <row r="469" spans="4:6" x14ac:dyDescent="0.2">
      <c r="D469">
        <f t="shared" si="8"/>
        <v>7</v>
      </c>
      <c r="E469" t="s">
        <v>3078</v>
      </c>
      <c r="F469" t="s">
        <v>163</v>
      </c>
    </row>
    <row r="470" spans="4:6" x14ac:dyDescent="0.2">
      <c r="D470">
        <f t="shared" si="8"/>
        <v>7</v>
      </c>
      <c r="E470" t="s">
        <v>3078</v>
      </c>
      <c r="F470" t="s">
        <v>164</v>
      </c>
    </row>
    <row r="471" spans="4:6" x14ac:dyDescent="0.2">
      <c r="D471">
        <f t="shared" si="8"/>
        <v>7</v>
      </c>
      <c r="E471" t="s">
        <v>3078</v>
      </c>
      <c r="F471" t="s">
        <v>165</v>
      </c>
    </row>
    <row r="472" spans="4:6" x14ac:dyDescent="0.2">
      <c r="D472">
        <f t="shared" si="8"/>
        <v>7</v>
      </c>
      <c r="E472" t="s">
        <v>3078</v>
      </c>
      <c r="F472" t="s">
        <v>166</v>
      </c>
    </row>
    <row r="473" spans="4:6" x14ac:dyDescent="0.2">
      <c r="D473">
        <f t="shared" si="8"/>
        <v>7</v>
      </c>
      <c r="E473" t="s">
        <v>3078</v>
      </c>
      <c r="F473" t="s">
        <v>167</v>
      </c>
    </row>
    <row r="474" spans="4:6" x14ac:dyDescent="0.2">
      <c r="D474">
        <f t="shared" si="8"/>
        <v>7</v>
      </c>
      <c r="E474" t="s">
        <v>3078</v>
      </c>
      <c r="F474" t="s">
        <v>168</v>
      </c>
    </row>
    <row r="475" spans="4:6" x14ac:dyDescent="0.2">
      <c r="D475">
        <f t="shared" si="8"/>
        <v>7</v>
      </c>
      <c r="E475" t="s">
        <v>3078</v>
      </c>
      <c r="F475" t="s">
        <v>169</v>
      </c>
    </row>
    <row r="476" spans="4:6" x14ac:dyDescent="0.2">
      <c r="D476">
        <f t="shared" si="8"/>
        <v>7</v>
      </c>
      <c r="E476" t="s">
        <v>3078</v>
      </c>
      <c r="F476" t="s">
        <v>892</v>
      </c>
    </row>
    <row r="477" spans="4:6" x14ac:dyDescent="0.2">
      <c r="D477">
        <f t="shared" si="8"/>
        <v>7</v>
      </c>
      <c r="E477" t="s">
        <v>3078</v>
      </c>
      <c r="F477" t="s">
        <v>893</v>
      </c>
    </row>
    <row r="478" spans="4:6" x14ac:dyDescent="0.2">
      <c r="D478">
        <f t="shared" si="8"/>
        <v>7</v>
      </c>
      <c r="E478" t="s">
        <v>3078</v>
      </c>
      <c r="F478" t="s">
        <v>894</v>
      </c>
    </row>
    <row r="479" spans="4:6" x14ac:dyDescent="0.2">
      <c r="D479">
        <f t="shared" si="8"/>
        <v>7</v>
      </c>
      <c r="E479" t="s">
        <v>3078</v>
      </c>
      <c r="F479" t="s">
        <v>895</v>
      </c>
    </row>
    <row r="480" spans="4:6" x14ac:dyDescent="0.2">
      <c r="D480">
        <f t="shared" si="8"/>
        <v>7</v>
      </c>
      <c r="E480" t="s">
        <v>3078</v>
      </c>
      <c r="F480" t="s">
        <v>896</v>
      </c>
    </row>
    <row r="481" spans="4:6" x14ac:dyDescent="0.2">
      <c r="D481">
        <f t="shared" si="8"/>
        <v>7</v>
      </c>
      <c r="E481" t="s">
        <v>3078</v>
      </c>
      <c r="F481" t="s">
        <v>897</v>
      </c>
    </row>
    <row r="482" spans="4:6" x14ac:dyDescent="0.2">
      <c r="D482">
        <f t="shared" si="8"/>
        <v>7</v>
      </c>
      <c r="E482" t="s">
        <v>3078</v>
      </c>
      <c r="F482" t="s">
        <v>898</v>
      </c>
    </row>
    <row r="483" spans="4:6" x14ac:dyDescent="0.2">
      <c r="D483">
        <f t="shared" si="8"/>
        <v>7</v>
      </c>
      <c r="E483" t="s">
        <v>3078</v>
      </c>
      <c r="F483" t="s">
        <v>899</v>
      </c>
    </row>
    <row r="484" spans="4:6" x14ac:dyDescent="0.2">
      <c r="D484">
        <f t="shared" si="8"/>
        <v>7</v>
      </c>
      <c r="E484" t="s">
        <v>3078</v>
      </c>
      <c r="F484" t="s">
        <v>900</v>
      </c>
    </row>
    <row r="485" spans="4:6" x14ac:dyDescent="0.2">
      <c r="D485">
        <f t="shared" si="8"/>
        <v>7</v>
      </c>
      <c r="E485" t="s">
        <v>3078</v>
      </c>
      <c r="F485" t="s">
        <v>901</v>
      </c>
    </row>
    <row r="486" spans="4:6" x14ac:dyDescent="0.2">
      <c r="D486">
        <f t="shared" si="8"/>
        <v>7</v>
      </c>
      <c r="E486" t="s">
        <v>3078</v>
      </c>
      <c r="F486" t="s">
        <v>902</v>
      </c>
    </row>
    <row r="487" spans="4:6" x14ac:dyDescent="0.2">
      <c r="D487">
        <f t="shared" si="8"/>
        <v>7</v>
      </c>
      <c r="E487" t="s">
        <v>3078</v>
      </c>
      <c r="F487" t="s">
        <v>903</v>
      </c>
    </row>
    <row r="488" spans="4:6" x14ac:dyDescent="0.2">
      <c r="D488">
        <f t="shared" si="8"/>
        <v>7</v>
      </c>
      <c r="E488" t="s">
        <v>3078</v>
      </c>
      <c r="F488" t="s">
        <v>904</v>
      </c>
    </row>
    <row r="489" spans="4:6" x14ac:dyDescent="0.2">
      <c r="D489">
        <f t="shared" si="8"/>
        <v>8</v>
      </c>
      <c r="E489" t="s">
        <v>3079</v>
      </c>
      <c r="F489" t="s">
        <v>2758</v>
      </c>
    </row>
    <row r="490" spans="4:6" x14ac:dyDescent="0.2">
      <c r="D490">
        <f t="shared" si="8"/>
        <v>8</v>
      </c>
      <c r="E490" t="s">
        <v>3079</v>
      </c>
      <c r="F490" t="s">
        <v>2759</v>
      </c>
    </row>
    <row r="491" spans="4:6" x14ac:dyDescent="0.2">
      <c r="D491">
        <f t="shared" si="8"/>
        <v>8</v>
      </c>
      <c r="E491" t="s">
        <v>3079</v>
      </c>
      <c r="F491" t="s">
        <v>2760</v>
      </c>
    </row>
    <row r="492" spans="4:6" x14ac:dyDescent="0.2">
      <c r="D492">
        <f t="shared" si="8"/>
        <v>9</v>
      </c>
      <c r="E492" t="s">
        <v>3080</v>
      </c>
      <c r="F492" t="s">
        <v>2757</v>
      </c>
    </row>
    <row r="493" spans="4:6" x14ac:dyDescent="0.2">
      <c r="D493">
        <f t="shared" si="8"/>
        <v>10</v>
      </c>
      <c r="E493" t="s">
        <v>3081</v>
      </c>
      <c r="F493" t="s">
        <v>4220</v>
      </c>
    </row>
    <row r="494" spans="4:6" x14ac:dyDescent="0.2">
      <c r="D494">
        <f t="shared" si="8"/>
        <v>10</v>
      </c>
      <c r="E494" t="s">
        <v>3081</v>
      </c>
      <c r="F494" t="s">
        <v>4221</v>
      </c>
    </row>
    <row r="495" spans="4:6" x14ac:dyDescent="0.2">
      <c r="D495">
        <f t="shared" si="8"/>
        <v>10</v>
      </c>
      <c r="E495" t="s">
        <v>3081</v>
      </c>
      <c r="F495" t="s">
        <v>4222</v>
      </c>
    </row>
    <row r="496" spans="4:6" x14ac:dyDescent="0.2">
      <c r="D496">
        <f t="shared" si="8"/>
        <v>10</v>
      </c>
      <c r="E496" t="s">
        <v>3081</v>
      </c>
      <c r="F496" t="s">
        <v>4223</v>
      </c>
    </row>
    <row r="497" spans="4:6" x14ac:dyDescent="0.2">
      <c r="D497">
        <f t="shared" si="8"/>
        <v>10</v>
      </c>
      <c r="E497" t="s">
        <v>3081</v>
      </c>
      <c r="F497" t="s">
        <v>4224</v>
      </c>
    </row>
    <row r="498" spans="4:6" x14ac:dyDescent="0.2">
      <c r="D498">
        <f t="shared" si="8"/>
        <v>10</v>
      </c>
      <c r="E498" t="s">
        <v>3081</v>
      </c>
      <c r="F498" t="s">
        <v>4225</v>
      </c>
    </row>
    <row r="499" spans="4:6" x14ac:dyDescent="0.2">
      <c r="D499">
        <f t="shared" si="8"/>
        <v>10</v>
      </c>
      <c r="E499" t="s">
        <v>3081</v>
      </c>
      <c r="F499" t="s">
        <v>3305</v>
      </c>
    </row>
    <row r="500" spans="4:6" x14ac:dyDescent="0.2">
      <c r="D500">
        <f t="shared" si="8"/>
        <v>10</v>
      </c>
      <c r="E500" t="s">
        <v>3081</v>
      </c>
      <c r="F500" t="s">
        <v>4226</v>
      </c>
    </row>
    <row r="501" spans="4:6" x14ac:dyDescent="0.2">
      <c r="D501">
        <f t="shared" si="8"/>
        <v>10</v>
      </c>
      <c r="E501" t="s">
        <v>3081</v>
      </c>
      <c r="F501" t="s">
        <v>4227</v>
      </c>
    </row>
    <row r="502" spans="4:6" x14ac:dyDescent="0.2">
      <c r="D502">
        <f t="shared" si="8"/>
        <v>10</v>
      </c>
      <c r="E502" t="s">
        <v>3081</v>
      </c>
      <c r="F502" t="s">
        <v>3311</v>
      </c>
    </row>
    <row r="503" spans="4:6" x14ac:dyDescent="0.2">
      <c r="D503">
        <f t="shared" si="8"/>
        <v>10</v>
      </c>
      <c r="E503" t="s">
        <v>3081</v>
      </c>
      <c r="F503" t="s">
        <v>4228</v>
      </c>
    </row>
    <row r="504" spans="4:6" x14ac:dyDescent="0.2">
      <c r="D504">
        <f t="shared" si="8"/>
        <v>10</v>
      </c>
      <c r="E504" t="s">
        <v>3081</v>
      </c>
      <c r="F504" t="s">
        <v>3375</v>
      </c>
    </row>
    <row r="505" spans="4:6" x14ac:dyDescent="0.2">
      <c r="D505">
        <f t="shared" si="8"/>
        <v>10</v>
      </c>
      <c r="E505" t="s">
        <v>3081</v>
      </c>
      <c r="F505" t="s">
        <v>4229</v>
      </c>
    </row>
    <row r="506" spans="4:6" x14ac:dyDescent="0.2">
      <c r="D506">
        <f t="shared" si="8"/>
        <v>10</v>
      </c>
      <c r="E506" t="s">
        <v>3081</v>
      </c>
      <c r="F506" t="s">
        <v>4230</v>
      </c>
    </row>
    <row r="507" spans="4:6" x14ac:dyDescent="0.2">
      <c r="D507">
        <f t="shared" si="8"/>
        <v>10</v>
      </c>
      <c r="E507" t="s">
        <v>3081</v>
      </c>
      <c r="F507" t="s">
        <v>4231</v>
      </c>
    </row>
    <row r="508" spans="4:6" x14ac:dyDescent="0.2">
      <c r="D508">
        <f t="shared" si="8"/>
        <v>10</v>
      </c>
      <c r="E508" t="s">
        <v>3081</v>
      </c>
      <c r="F508" t="s">
        <v>3324</v>
      </c>
    </row>
    <row r="509" spans="4:6" x14ac:dyDescent="0.2">
      <c r="D509">
        <f t="shared" si="8"/>
        <v>10</v>
      </c>
      <c r="E509" t="s">
        <v>3081</v>
      </c>
      <c r="F509" t="s">
        <v>4232</v>
      </c>
    </row>
    <row r="510" spans="4:6" x14ac:dyDescent="0.2">
      <c r="D510">
        <f t="shared" si="8"/>
        <v>10</v>
      </c>
      <c r="E510" t="s">
        <v>3081</v>
      </c>
      <c r="F510" t="s">
        <v>3327</v>
      </c>
    </row>
    <row r="511" spans="4:6" x14ac:dyDescent="0.2">
      <c r="D511">
        <f t="shared" si="8"/>
        <v>10</v>
      </c>
      <c r="E511" t="s">
        <v>3081</v>
      </c>
      <c r="F511" t="s">
        <v>4233</v>
      </c>
    </row>
    <row r="512" spans="4:6" x14ac:dyDescent="0.2">
      <c r="D512">
        <f t="shared" si="8"/>
        <v>10</v>
      </c>
      <c r="E512" t="s">
        <v>3081</v>
      </c>
      <c r="F512" t="s">
        <v>4234</v>
      </c>
    </row>
    <row r="513" spans="4:6" x14ac:dyDescent="0.2">
      <c r="D513">
        <f t="shared" si="8"/>
        <v>10</v>
      </c>
      <c r="E513" t="s">
        <v>3081</v>
      </c>
      <c r="F513" t="s">
        <v>4235</v>
      </c>
    </row>
    <row r="514" spans="4:6" x14ac:dyDescent="0.2">
      <c r="D514">
        <f t="shared" si="8"/>
        <v>10</v>
      </c>
      <c r="E514" t="s">
        <v>3081</v>
      </c>
      <c r="F514" t="s">
        <v>4236</v>
      </c>
    </row>
    <row r="515" spans="4:6" x14ac:dyDescent="0.2">
      <c r="D515">
        <f t="shared" si="8"/>
        <v>10</v>
      </c>
      <c r="E515" t="s">
        <v>3081</v>
      </c>
      <c r="F515" t="s">
        <v>4237</v>
      </c>
    </row>
    <row r="516" spans="4:6" x14ac:dyDescent="0.2">
      <c r="D516">
        <f t="shared" si="8"/>
        <v>10</v>
      </c>
      <c r="E516" t="s">
        <v>3081</v>
      </c>
      <c r="F516" t="s">
        <v>4238</v>
      </c>
    </row>
    <row r="517" spans="4:6" x14ac:dyDescent="0.2">
      <c r="D517">
        <f t="shared" si="8"/>
        <v>10</v>
      </c>
      <c r="E517" t="s">
        <v>3081</v>
      </c>
      <c r="F517" t="s">
        <v>4239</v>
      </c>
    </row>
    <row r="518" spans="4:6" x14ac:dyDescent="0.2">
      <c r="D518">
        <f t="shared" si="8"/>
        <v>10</v>
      </c>
      <c r="E518" t="s">
        <v>3081</v>
      </c>
      <c r="F518" t="s">
        <v>4240</v>
      </c>
    </row>
    <row r="519" spans="4:6" x14ac:dyDescent="0.2">
      <c r="D519">
        <f t="shared" si="8"/>
        <v>10</v>
      </c>
      <c r="E519" t="s">
        <v>3081</v>
      </c>
      <c r="F519" t="s">
        <v>4241</v>
      </c>
    </row>
    <row r="520" spans="4:6" x14ac:dyDescent="0.2">
      <c r="D520">
        <f t="shared" si="8"/>
        <v>10</v>
      </c>
      <c r="E520" t="s">
        <v>3081</v>
      </c>
      <c r="F520" t="s">
        <v>4242</v>
      </c>
    </row>
    <row r="521" spans="4:6" x14ac:dyDescent="0.2">
      <c r="D521">
        <f t="shared" si="8"/>
        <v>10</v>
      </c>
      <c r="E521" t="s">
        <v>3081</v>
      </c>
      <c r="F521" t="s">
        <v>4243</v>
      </c>
    </row>
    <row r="522" spans="4:6" x14ac:dyDescent="0.2">
      <c r="D522">
        <f t="shared" si="8"/>
        <v>10</v>
      </c>
      <c r="E522" t="s">
        <v>3081</v>
      </c>
      <c r="F522" t="s">
        <v>4244</v>
      </c>
    </row>
    <row r="523" spans="4:6" x14ac:dyDescent="0.2">
      <c r="D523">
        <f t="shared" si="8"/>
        <v>10</v>
      </c>
      <c r="E523" t="s">
        <v>3081</v>
      </c>
      <c r="F523" t="s">
        <v>3333</v>
      </c>
    </row>
    <row r="524" spans="4:6" x14ac:dyDescent="0.2">
      <c r="D524">
        <f t="shared" si="8"/>
        <v>10</v>
      </c>
      <c r="E524" t="s">
        <v>3081</v>
      </c>
      <c r="F524" t="s">
        <v>3334</v>
      </c>
    </row>
    <row r="525" spans="4:6" x14ac:dyDescent="0.2">
      <c r="D525">
        <f t="shared" si="8"/>
        <v>10</v>
      </c>
      <c r="E525" t="s">
        <v>3081</v>
      </c>
      <c r="F525" t="s">
        <v>3393</v>
      </c>
    </row>
    <row r="526" spans="4:6" x14ac:dyDescent="0.2">
      <c r="D526">
        <f t="shared" ref="D526:D589" si="9">IF(E526=E525,D525,D525+1)</f>
        <v>10</v>
      </c>
      <c r="E526" t="s">
        <v>3081</v>
      </c>
      <c r="F526" t="s">
        <v>3707</v>
      </c>
    </row>
    <row r="527" spans="4:6" x14ac:dyDescent="0.2">
      <c r="D527">
        <f t="shared" si="9"/>
        <v>10</v>
      </c>
      <c r="E527" t="s">
        <v>3081</v>
      </c>
      <c r="F527" t="s">
        <v>3338</v>
      </c>
    </row>
    <row r="528" spans="4:6" x14ac:dyDescent="0.2">
      <c r="D528">
        <f t="shared" si="9"/>
        <v>10</v>
      </c>
      <c r="E528" t="s">
        <v>3081</v>
      </c>
      <c r="F528" t="s">
        <v>4245</v>
      </c>
    </row>
    <row r="529" spans="4:6" x14ac:dyDescent="0.2">
      <c r="D529">
        <f t="shared" si="9"/>
        <v>10</v>
      </c>
      <c r="E529" t="s">
        <v>3081</v>
      </c>
      <c r="F529" t="s">
        <v>4246</v>
      </c>
    </row>
    <row r="530" spans="4:6" x14ac:dyDescent="0.2">
      <c r="D530">
        <f t="shared" si="9"/>
        <v>10</v>
      </c>
      <c r="E530" t="s">
        <v>3081</v>
      </c>
      <c r="F530" t="s">
        <v>4247</v>
      </c>
    </row>
    <row r="531" spans="4:6" x14ac:dyDescent="0.2">
      <c r="D531">
        <f t="shared" si="9"/>
        <v>10</v>
      </c>
      <c r="E531" t="s">
        <v>3081</v>
      </c>
      <c r="F531" t="s">
        <v>3342</v>
      </c>
    </row>
    <row r="532" spans="4:6" x14ac:dyDescent="0.2">
      <c r="D532">
        <f t="shared" si="9"/>
        <v>10</v>
      </c>
      <c r="E532" t="s">
        <v>3081</v>
      </c>
      <c r="F532" t="s">
        <v>4248</v>
      </c>
    </row>
    <row r="533" spans="4:6" x14ac:dyDescent="0.2">
      <c r="D533">
        <f t="shared" si="9"/>
        <v>10</v>
      </c>
      <c r="E533" t="s">
        <v>3081</v>
      </c>
      <c r="F533" t="s">
        <v>3344</v>
      </c>
    </row>
    <row r="534" spans="4:6" x14ac:dyDescent="0.2">
      <c r="D534">
        <f t="shared" si="9"/>
        <v>10</v>
      </c>
      <c r="E534" t="s">
        <v>3081</v>
      </c>
      <c r="F534" t="s">
        <v>4249</v>
      </c>
    </row>
    <row r="535" spans="4:6" x14ac:dyDescent="0.2">
      <c r="D535">
        <f t="shared" si="9"/>
        <v>10</v>
      </c>
      <c r="E535" t="s">
        <v>3081</v>
      </c>
      <c r="F535" t="s">
        <v>4250</v>
      </c>
    </row>
    <row r="536" spans="4:6" x14ac:dyDescent="0.2">
      <c r="D536">
        <f t="shared" si="9"/>
        <v>10</v>
      </c>
      <c r="E536" t="s">
        <v>3081</v>
      </c>
      <c r="F536" t="s">
        <v>3347</v>
      </c>
    </row>
    <row r="537" spans="4:6" x14ac:dyDescent="0.2">
      <c r="D537">
        <f t="shared" si="9"/>
        <v>10</v>
      </c>
      <c r="E537" t="s">
        <v>3081</v>
      </c>
      <c r="F537" t="s">
        <v>4251</v>
      </c>
    </row>
    <row r="538" spans="4:6" x14ac:dyDescent="0.2">
      <c r="D538">
        <f t="shared" si="9"/>
        <v>10</v>
      </c>
      <c r="E538" t="s">
        <v>3081</v>
      </c>
      <c r="F538" t="s">
        <v>4252</v>
      </c>
    </row>
    <row r="539" spans="4:6" x14ac:dyDescent="0.2">
      <c r="D539">
        <f t="shared" si="9"/>
        <v>10</v>
      </c>
      <c r="E539" t="s">
        <v>3081</v>
      </c>
      <c r="F539" t="s">
        <v>4253</v>
      </c>
    </row>
    <row r="540" spans="4:6" x14ac:dyDescent="0.2">
      <c r="D540">
        <f t="shared" si="9"/>
        <v>10</v>
      </c>
      <c r="E540" t="s">
        <v>3081</v>
      </c>
      <c r="F540" t="s">
        <v>3719</v>
      </c>
    </row>
    <row r="541" spans="4:6" x14ac:dyDescent="0.2">
      <c r="D541">
        <f t="shared" si="9"/>
        <v>10</v>
      </c>
      <c r="E541" t="s">
        <v>3081</v>
      </c>
      <c r="F541" t="s">
        <v>4254</v>
      </c>
    </row>
    <row r="542" spans="4:6" x14ac:dyDescent="0.2">
      <c r="D542">
        <f t="shared" si="9"/>
        <v>10</v>
      </c>
      <c r="E542" t="s">
        <v>3081</v>
      </c>
      <c r="F542" t="s">
        <v>4255</v>
      </c>
    </row>
    <row r="543" spans="4:6" x14ac:dyDescent="0.2">
      <c r="D543">
        <f t="shared" si="9"/>
        <v>10</v>
      </c>
      <c r="E543" t="s">
        <v>3081</v>
      </c>
      <c r="F543" t="s">
        <v>4256</v>
      </c>
    </row>
    <row r="544" spans="4:6" x14ac:dyDescent="0.2">
      <c r="D544">
        <f t="shared" si="9"/>
        <v>10</v>
      </c>
      <c r="E544" t="s">
        <v>3081</v>
      </c>
      <c r="F544" t="s">
        <v>4257</v>
      </c>
    </row>
    <row r="545" spans="4:6" x14ac:dyDescent="0.2">
      <c r="D545">
        <f t="shared" si="9"/>
        <v>10</v>
      </c>
      <c r="E545" t="s">
        <v>3081</v>
      </c>
      <c r="F545" t="s">
        <v>3405</v>
      </c>
    </row>
    <row r="546" spans="4:6" x14ac:dyDescent="0.2">
      <c r="D546">
        <f t="shared" si="9"/>
        <v>10</v>
      </c>
      <c r="E546" t="s">
        <v>3081</v>
      </c>
      <c r="F546" t="s">
        <v>2916</v>
      </c>
    </row>
    <row r="547" spans="4:6" x14ac:dyDescent="0.2">
      <c r="D547">
        <f t="shared" si="9"/>
        <v>10</v>
      </c>
      <c r="E547" t="s">
        <v>3081</v>
      </c>
      <c r="F547" t="s">
        <v>2917</v>
      </c>
    </row>
    <row r="548" spans="4:6" x14ac:dyDescent="0.2">
      <c r="D548">
        <f t="shared" si="9"/>
        <v>10</v>
      </c>
      <c r="E548" t="s">
        <v>3081</v>
      </c>
      <c r="F548" t="s">
        <v>2918</v>
      </c>
    </row>
    <row r="549" spans="4:6" x14ac:dyDescent="0.2">
      <c r="D549">
        <f t="shared" si="9"/>
        <v>10</v>
      </c>
      <c r="E549" t="s">
        <v>3081</v>
      </c>
      <c r="F549" t="s">
        <v>2919</v>
      </c>
    </row>
    <row r="550" spans="4:6" x14ac:dyDescent="0.2">
      <c r="D550">
        <f t="shared" si="9"/>
        <v>10</v>
      </c>
      <c r="E550" t="s">
        <v>3081</v>
      </c>
      <c r="F550" t="s">
        <v>2920</v>
      </c>
    </row>
    <row r="551" spans="4:6" x14ac:dyDescent="0.2">
      <c r="D551">
        <f t="shared" si="9"/>
        <v>10</v>
      </c>
      <c r="E551" t="s">
        <v>3081</v>
      </c>
      <c r="F551" t="s">
        <v>2921</v>
      </c>
    </row>
    <row r="552" spans="4:6" x14ac:dyDescent="0.2">
      <c r="D552">
        <f t="shared" si="9"/>
        <v>10</v>
      </c>
      <c r="E552" t="s">
        <v>3081</v>
      </c>
      <c r="F552" t="s">
        <v>3357</v>
      </c>
    </row>
    <row r="553" spans="4:6" x14ac:dyDescent="0.2">
      <c r="D553">
        <f t="shared" si="9"/>
        <v>10</v>
      </c>
      <c r="E553" t="s">
        <v>3081</v>
      </c>
      <c r="F553" t="s">
        <v>2922</v>
      </c>
    </row>
    <row r="554" spans="4:6" x14ac:dyDescent="0.2">
      <c r="D554">
        <f t="shared" si="9"/>
        <v>10</v>
      </c>
      <c r="E554" t="s">
        <v>3081</v>
      </c>
      <c r="F554" t="s">
        <v>2923</v>
      </c>
    </row>
    <row r="555" spans="4:6" x14ac:dyDescent="0.2">
      <c r="D555">
        <f t="shared" si="9"/>
        <v>10</v>
      </c>
      <c r="E555" t="s">
        <v>3081</v>
      </c>
      <c r="F555" t="s">
        <v>3417</v>
      </c>
    </row>
    <row r="556" spans="4:6" x14ac:dyDescent="0.2">
      <c r="D556">
        <f t="shared" si="9"/>
        <v>10</v>
      </c>
      <c r="E556" t="s">
        <v>3081</v>
      </c>
      <c r="F556" t="s">
        <v>2924</v>
      </c>
    </row>
    <row r="557" spans="4:6" x14ac:dyDescent="0.2">
      <c r="D557">
        <f t="shared" si="9"/>
        <v>10</v>
      </c>
      <c r="E557" t="s">
        <v>3081</v>
      </c>
      <c r="F557" t="s">
        <v>2925</v>
      </c>
    </row>
    <row r="558" spans="4:6" x14ac:dyDescent="0.2">
      <c r="D558">
        <f t="shared" si="9"/>
        <v>10</v>
      </c>
      <c r="E558" t="s">
        <v>3081</v>
      </c>
      <c r="F558" t="s">
        <v>2926</v>
      </c>
    </row>
    <row r="559" spans="4:6" x14ac:dyDescent="0.2">
      <c r="D559">
        <f t="shared" si="9"/>
        <v>10</v>
      </c>
      <c r="E559" t="s">
        <v>3081</v>
      </c>
      <c r="F559" t="s">
        <v>3362</v>
      </c>
    </row>
    <row r="560" spans="4:6" x14ac:dyDescent="0.2">
      <c r="D560">
        <f t="shared" si="9"/>
        <v>11</v>
      </c>
      <c r="E560" t="s">
        <v>3082</v>
      </c>
      <c r="F560" t="s">
        <v>2927</v>
      </c>
    </row>
    <row r="561" spans="4:6" x14ac:dyDescent="0.2">
      <c r="D561">
        <f t="shared" si="9"/>
        <v>11</v>
      </c>
      <c r="E561" t="s">
        <v>3082</v>
      </c>
      <c r="F561" t="s">
        <v>2928</v>
      </c>
    </row>
    <row r="562" spans="4:6" x14ac:dyDescent="0.2">
      <c r="D562">
        <f t="shared" si="9"/>
        <v>11</v>
      </c>
      <c r="E562" t="s">
        <v>3082</v>
      </c>
      <c r="F562" t="s">
        <v>2929</v>
      </c>
    </row>
    <row r="563" spans="4:6" x14ac:dyDescent="0.2">
      <c r="D563">
        <f t="shared" si="9"/>
        <v>11</v>
      </c>
      <c r="E563" t="s">
        <v>3082</v>
      </c>
      <c r="F563" t="s">
        <v>4221</v>
      </c>
    </row>
    <row r="564" spans="4:6" x14ac:dyDescent="0.2">
      <c r="D564">
        <f t="shared" si="9"/>
        <v>11</v>
      </c>
      <c r="E564" t="s">
        <v>3082</v>
      </c>
      <c r="F564" t="s">
        <v>3299</v>
      </c>
    </row>
    <row r="565" spans="4:6" x14ac:dyDescent="0.2">
      <c r="D565">
        <f t="shared" si="9"/>
        <v>11</v>
      </c>
      <c r="E565" t="s">
        <v>3082</v>
      </c>
      <c r="F565" t="s">
        <v>2930</v>
      </c>
    </row>
    <row r="566" spans="4:6" x14ac:dyDescent="0.2">
      <c r="D566">
        <f t="shared" si="9"/>
        <v>11</v>
      </c>
      <c r="E566" t="s">
        <v>3082</v>
      </c>
      <c r="F566" t="s">
        <v>2931</v>
      </c>
    </row>
    <row r="567" spans="4:6" x14ac:dyDescent="0.2">
      <c r="D567">
        <f t="shared" si="9"/>
        <v>11</v>
      </c>
      <c r="E567" t="s">
        <v>3082</v>
      </c>
      <c r="F567" t="s">
        <v>2932</v>
      </c>
    </row>
    <row r="568" spans="4:6" x14ac:dyDescent="0.2">
      <c r="D568">
        <f t="shared" si="9"/>
        <v>11</v>
      </c>
      <c r="E568" t="s">
        <v>3082</v>
      </c>
      <c r="F568" t="s">
        <v>2933</v>
      </c>
    </row>
    <row r="569" spans="4:6" x14ac:dyDescent="0.2">
      <c r="D569">
        <f t="shared" si="9"/>
        <v>11</v>
      </c>
      <c r="E569" t="s">
        <v>3082</v>
      </c>
      <c r="F569" t="s">
        <v>2934</v>
      </c>
    </row>
    <row r="570" spans="4:6" x14ac:dyDescent="0.2">
      <c r="D570">
        <f t="shared" si="9"/>
        <v>11</v>
      </c>
      <c r="E570" t="s">
        <v>3082</v>
      </c>
      <c r="F570" t="s">
        <v>3301</v>
      </c>
    </row>
    <row r="571" spans="4:6" x14ac:dyDescent="0.2">
      <c r="D571">
        <f t="shared" si="9"/>
        <v>11</v>
      </c>
      <c r="E571" t="s">
        <v>3082</v>
      </c>
      <c r="F571" t="s">
        <v>2935</v>
      </c>
    </row>
    <row r="572" spans="4:6" x14ac:dyDescent="0.2">
      <c r="D572">
        <f t="shared" si="9"/>
        <v>11</v>
      </c>
      <c r="E572" t="s">
        <v>3082</v>
      </c>
      <c r="F572" t="s">
        <v>2936</v>
      </c>
    </row>
    <row r="573" spans="4:6" x14ac:dyDescent="0.2">
      <c r="D573">
        <f t="shared" si="9"/>
        <v>11</v>
      </c>
      <c r="E573" t="s">
        <v>3082</v>
      </c>
      <c r="F573" t="s">
        <v>2937</v>
      </c>
    </row>
    <row r="574" spans="4:6" x14ac:dyDescent="0.2">
      <c r="D574">
        <f t="shared" si="9"/>
        <v>11</v>
      </c>
      <c r="E574" t="s">
        <v>3082</v>
      </c>
      <c r="F574" t="s">
        <v>2938</v>
      </c>
    </row>
    <row r="575" spans="4:6" x14ac:dyDescent="0.2">
      <c r="D575">
        <f t="shared" si="9"/>
        <v>11</v>
      </c>
      <c r="E575" t="s">
        <v>3082</v>
      </c>
      <c r="F575" t="s">
        <v>2939</v>
      </c>
    </row>
    <row r="576" spans="4:6" x14ac:dyDescent="0.2">
      <c r="D576">
        <f t="shared" si="9"/>
        <v>11</v>
      </c>
      <c r="E576" t="s">
        <v>3082</v>
      </c>
      <c r="F576" t="s">
        <v>2940</v>
      </c>
    </row>
    <row r="577" spans="4:6" x14ac:dyDescent="0.2">
      <c r="D577">
        <f t="shared" si="9"/>
        <v>11</v>
      </c>
      <c r="E577" t="s">
        <v>3082</v>
      </c>
      <c r="F577" t="s">
        <v>2941</v>
      </c>
    </row>
    <row r="578" spans="4:6" x14ac:dyDescent="0.2">
      <c r="D578">
        <f t="shared" si="9"/>
        <v>11</v>
      </c>
      <c r="E578" t="s">
        <v>3082</v>
      </c>
      <c r="F578" t="s">
        <v>3305</v>
      </c>
    </row>
    <row r="579" spans="4:6" x14ac:dyDescent="0.2">
      <c r="D579">
        <f t="shared" si="9"/>
        <v>11</v>
      </c>
      <c r="E579" t="s">
        <v>3082</v>
      </c>
      <c r="F579" t="s">
        <v>2942</v>
      </c>
    </row>
    <row r="580" spans="4:6" x14ac:dyDescent="0.2">
      <c r="D580">
        <f t="shared" si="9"/>
        <v>11</v>
      </c>
      <c r="E580" t="s">
        <v>3082</v>
      </c>
      <c r="F580" t="s">
        <v>2943</v>
      </c>
    </row>
    <row r="581" spans="4:6" x14ac:dyDescent="0.2">
      <c r="D581">
        <f t="shared" si="9"/>
        <v>11</v>
      </c>
      <c r="E581" t="s">
        <v>3082</v>
      </c>
      <c r="F581" t="s">
        <v>3371</v>
      </c>
    </row>
    <row r="582" spans="4:6" x14ac:dyDescent="0.2">
      <c r="D582">
        <f t="shared" si="9"/>
        <v>11</v>
      </c>
      <c r="E582" t="s">
        <v>3082</v>
      </c>
      <c r="F582" t="s">
        <v>2944</v>
      </c>
    </row>
    <row r="583" spans="4:6" x14ac:dyDescent="0.2">
      <c r="D583">
        <f t="shared" si="9"/>
        <v>11</v>
      </c>
      <c r="E583" t="s">
        <v>3082</v>
      </c>
      <c r="F583" t="s">
        <v>2945</v>
      </c>
    </row>
    <row r="584" spans="4:6" x14ac:dyDescent="0.2">
      <c r="D584">
        <f t="shared" si="9"/>
        <v>11</v>
      </c>
      <c r="E584" t="s">
        <v>3082</v>
      </c>
      <c r="F584" t="s">
        <v>2946</v>
      </c>
    </row>
    <row r="585" spans="4:6" x14ac:dyDescent="0.2">
      <c r="D585">
        <f t="shared" si="9"/>
        <v>11</v>
      </c>
      <c r="E585" t="s">
        <v>3082</v>
      </c>
      <c r="F585" t="s">
        <v>2947</v>
      </c>
    </row>
    <row r="586" spans="4:6" x14ac:dyDescent="0.2">
      <c r="D586">
        <f t="shared" si="9"/>
        <v>11</v>
      </c>
      <c r="E586" t="s">
        <v>3082</v>
      </c>
      <c r="F586" t="s">
        <v>2948</v>
      </c>
    </row>
    <row r="587" spans="4:6" x14ac:dyDescent="0.2">
      <c r="D587">
        <f t="shared" si="9"/>
        <v>11</v>
      </c>
      <c r="E587" t="s">
        <v>3082</v>
      </c>
      <c r="F587" t="s">
        <v>3307</v>
      </c>
    </row>
    <row r="588" spans="4:6" x14ac:dyDescent="0.2">
      <c r="D588">
        <f t="shared" si="9"/>
        <v>11</v>
      </c>
      <c r="E588" t="s">
        <v>3082</v>
      </c>
      <c r="F588" t="s">
        <v>3310</v>
      </c>
    </row>
    <row r="589" spans="4:6" x14ac:dyDescent="0.2">
      <c r="D589">
        <f t="shared" si="9"/>
        <v>11</v>
      </c>
      <c r="E589" t="s">
        <v>3082</v>
      </c>
      <c r="F589" t="s">
        <v>3311</v>
      </c>
    </row>
    <row r="590" spans="4:6" x14ac:dyDescent="0.2">
      <c r="D590">
        <f t="shared" ref="D590:D653" si="10">IF(E590=E589,D589,D589+1)</f>
        <v>11</v>
      </c>
      <c r="E590" t="s">
        <v>3082</v>
      </c>
      <c r="F590" t="s">
        <v>2949</v>
      </c>
    </row>
    <row r="591" spans="4:6" x14ac:dyDescent="0.2">
      <c r="D591">
        <f t="shared" si="10"/>
        <v>11</v>
      </c>
      <c r="E591" t="s">
        <v>3082</v>
      </c>
      <c r="F591" t="s">
        <v>2950</v>
      </c>
    </row>
    <row r="592" spans="4:6" x14ac:dyDescent="0.2">
      <c r="D592">
        <f t="shared" si="10"/>
        <v>11</v>
      </c>
      <c r="E592" t="s">
        <v>3082</v>
      </c>
      <c r="F592" t="s">
        <v>2951</v>
      </c>
    </row>
    <row r="593" spans="4:6" x14ac:dyDescent="0.2">
      <c r="D593">
        <f t="shared" si="10"/>
        <v>11</v>
      </c>
      <c r="E593" t="s">
        <v>3082</v>
      </c>
      <c r="F593" t="s">
        <v>3313</v>
      </c>
    </row>
    <row r="594" spans="4:6" x14ac:dyDescent="0.2">
      <c r="D594">
        <f t="shared" si="10"/>
        <v>11</v>
      </c>
      <c r="E594" t="s">
        <v>3082</v>
      </c>
      <c r="F594" t="s">
        <v>2952</v>
      </c>
    </row>
    <row r="595" spans="4:6" x14ac:dyDescent="0.2">
      <c r="D595">
        <f t="shared" si="10"/>
        <v>11</v>
      </c>
      <c r="E595" t="s">
        <v>3082</v>
      </c>
      <c r="F595" t="s">
        <v>3375</v>
      </c>
    </row>
    <row r="596" spans="4:6" x14ac:dyDescent="0.2">
      <c r="D596">
        <f t="shared" si="10"/>
        <v>11</v>
      </c>
      <c r="E596" t="s">
        <v>3082</v>
      </c>
      <c r="F596" t="s">
        <v>3067</v>
      </c>
    </row>
    <row r="597" spans="4:6" x14ac:dyDescent="0.2">
      <c r="D597">
        <f t="shared" si="10"/>
        <v>11</v>
      </c>
      <c r="E597" t="s">
        <v>3082</v>
      </c>
      <c r="F597" t="s">
        <v>2953</v>
      </c>
    </row>
    <row r="598" spans="4:6" x14ac:dyDescent="0.2">
      <c r="D598">
        <f t="shared" si="10"/>
        <v>11</v>
      </c>
      <c r="E598" t="s">
        <v>3082</v>
      </c>
      <c r="F598" t="s">
        <v>3378</v>
      </c>
    </row>
    <row r="599" spans="4:6" x14ac:dyDescent="0.2">
      <c r="D599">
        <f t="shared" si="10"/>
        <v>11</v>
      </c>
      <c r="E599" t="s">
        <v>3082</v>
      </c>
      <c r="F599" t="s">
        <v>2954</v>
      </c>
    </row>
    <row r="600" spans="4:6" x14ac:dyDescent="0.2">
      <c r="D600">
        <f t="shared" si="10"/>
        <v>11</v>
      </c>
      <c r="E600" t="s">
        <v>3082</v>
      </c>
      <c r="F600" t="s">
        <v>2955</v>
      </c>
    </row>
    <row r="601" spans="4:6" x14ac:dyDescent="0.2">
      <c r="D601">
        <f t="shared" si="10"/>
        <v>11</v>
      </c>
      <c r="E601" t="s">
        <v>3082</v>
      </c>
      <c r="F601" t="s">
        <v>2956</v>
      </c>
    </row>
    <row r="602" spans="4:6" x14ac:dyDescent="0.2">
      <c r="D602">
        <f t="shared" si="10"/>
        <v>11</v>
      </c>
      <c r="E602" t="s">
        <v>3082</v>
      </c>
      <c r="F602" t="s">
        <v>2957</v>
      </c>
    </row>
    <row r="603" spans="4:6" x14ac:dyDescent="0.2">
      <c r="D603">
        <f t="shared" si="10"/>
        <v>11</v>
      </c>
      <c r="E603" t="s">
        <v>3082</v>
      </c>
      <c r="F603" t="s">
        <v>3322</v>
      </c>
    </row>
    <row r="604" spans="4:6" x14ac:dyDescent="0.2">
      <c r="D604">
        <f t="shared" si="10"/>
        <v>11</v>
      </c>
      <c r="E604" t="s">
        <v>3082</v>
      </c>
      <c r="F604" t="s">
        <v>2958</v>
      </c>
    </row>
    <row r="605" spans="4:6" x14ac:dyDescent="0.2">
      <c r="D605">
        <f t="shared" si="10"/>
        <v>11</v>
      </c>
      <c r="E605" t="s">
        <v>3082</v>
      </c>
      <c r="F605" t="s">
        <v>2959</v>
      </c>
    </row>
    <row r="606" spans="4:6" x14ac:dyDescent="0.2">
      <c r="D606">
        <f t="shared" si="10"/>
        <v>11</v>
      </c>
      <c r="E606" t="s">
        <v>3082</v>
      </c>
      <c r="F606" t="s">
        <v>2960</v>
      </c>
    </row>
    <row r="607" spans="4:6" x14ac:dyDescent="0.2">
      <c r="D607">
        <f t="shared" si="10"/>
        <v>11</v>
      </c>
      <c r="E607" t="s">
        <v>3082</v>
      </c>
      <c r="F607" t="s">
        <v>2720</v>
      </c>
    </row>
    <row r="608" spans="4:6" x14ac:dyDescent="0.2">
      <c r="D608">
        <f t="shared" si="10"/>
        <v>11</v>
      </c>
      <c r="E608" t="s">
        <v>3082</v>
      </c>
      <c r="F608" t="s">
        <v>2961</v>
      </c>
    </row>
    <row r="609" spans="4:6" x14ac:dyDescent="0.2">
      <c r="D609">
        <f t="shared" si="10"/>
        <v>11</v>
      </c>
      <c r="E609" t="s">
        <v>3082</v>
      </c>
      <c r="F609" t="s">
        <v>2962</v>
      </c>
    </row>
    <row r="610" spans="4:6" x14ac:dyDescent="0.2">
      <c r="D610">
        <f t="shared" si="10"/>
        <v>11</v>
      </c>
      <c r="E610" t="s">
        <v>3082</v>
      </c>
      <c r="F610" t="s">
        <v>2963</v>
      </c>
    </row>
    <row r="611" spans="4:6" x14ac:dyDescent="0.2">
      <c r="D611">
        <f t="shared" si="10"/>
        <v>11</v>
      </c>
      <c r="E611" t="s">
        <v>3082</v>
      </c>
      <c r="F611" t="s">
        <v>2722</v>
      </c>
    </row>
    <row r="612" spans="4:6" x14ac:dyDescent="0.2">
      <c r="D612">
        <f t="shared" si="10"/>
        <v>11</v>
      </c>
      <c r="E612" t="s">
        <v>3082</v>
      </c>
      <c r="F612" t="s">
        <v>2964</v>
      </c>
    </row>
    <row r="613" spans="4:6" x14ac:dyDescent="0.2">
      <c r="D613">
        <f t="shared" si="10"/>
        <v>11</v>
      </c>
      <c r="E613" t="s">
        <v>3082</v>
      </c>
      <c r="F613" t="s">
        <v>2965</v>
      </c>
    </row>
    <row r="614" spans="4:6" x14ac:dyDescent="0.2">
      <c r="D614">
        <f t="shared" si="10"/>
        <v>11</v>
      </c>
      <c r="E614" t="s">
        <v>3082</v>
      </c>
      <c r="F614" t="s">
        <v>2966</v>
      </c>
    </row>
    <row r="615" spans="4:6" x14ac:dyDescent="0.2">
      <c r="D615">
        <f t="shared" si="10"/>
        <v>11</v>
      </c>
      <c r="E615" t="s">
        <v>3082</v>
      </c>
      <c r="F615" t="s">
        <v>3326</v>
      </c>
    </row>
    <row r="616" spans="4:6" x14ac:dyDescent="0.2">
      <c r="D616">
        <f t="shared" si="10"/>
        <v>11</v>
      </c>
      <c r="E616" t="s">
        <v>3082</v>
      </c>
      <c r="F616" t="s">
        <v>2967</v>
      </c>
    </row>
    <row r="617" spans="4:6" x14ac:dyDescent="0.2">
      <c r="D617">
        <f t="shared" si="10"/>
        <v>11</v>
      </c>
      <c r="E617" t="s">
        <v>3082</v>
      </c>
      <c r="F617" t="s">
        <v>2968</v>
      </c>
    </row>
    <row r="618" spans="4:6" x14ac:dyDescent="0.2">
      <c r="D618">
        <f t="shared" si="10"/>
        <v>11</v>
      </c>
      <c r="E618" t="s">
        <v>3082</v>
      </c>
      <c r="F618" t="s">
        <v>3327</v>
      </c>
    </row>
    <row r="619" spans="4:6" x14ac:dyDescent="0.2">
      <c r="D619">
        <f t="shared" si="10"/>
        <v>11</v>
      </c>
      <c r="E619" t="s">
        <v>3082</v>
      </c>
      <c r="F619" t="s">
        <v>3384</v>
      </c>
    </row>
    <row r="620" spans="4:6" x14ac:dyDescent="0.2">
      <c r="D620">
        <f t="shared" si="10"/>
        <v>11</v>
      </c>
      <c r="E620" t="s">
        <v>3082</v>
      </c>
      <c r="F620" t="s">
        <v>2969</v>
      </c>
    </row>
    <row r="621" spans="4:6" x14ac:dyDescent="0.2">
      <c r="D621">
        <f t="shared" si="10"/>
        <v>11</v>
      </c>
      <c r="E621" t="s">
        <v>3082</v>
      </c>
      <c r="F621" t="s">
        <v>2970</v>
      </c>
    </row>
    <row r="622" spans="4:6" x14ac:dyDescent="0.2">
      <c r="D622">
        <f t="shared" si="10"/>
        <v>11</v>
      </c>
      <c r="E622" t="s">
        <v>3082</v>
      </c>
      <c r="F622" t="s">
        <v>2971</v>
      </c>
    </row>
    <row r="623" spans="4:6" x14ac:dyDescent="0.2">
      <c r="D623">
        <f t="shared" si="10"/>
        <v>11</v>
      </c>
      <c r="E623" t="s">
        <v>3082</v>
      </c>
      <c r="F623" t="s">
        <v>2972</v>
      </c>
    </row>
    <row r="624" spans="4:6" x14ac:dyDescent="0.2">
      <c r="D624">
        <f t="shared" si="10"/>
        <v>11</v>
      </c>
      <c r="E624" t="s">
        <v>3082</v>
      </c>
      <c r="F624" t="s">
        <v>2973</v>
      </c>
    </row>
    <row r="625" spans="4:6" x14ac:dyDescent="0.2">
      <c r="D625">
        <f t="shared" si="10"/>
        <v>11</v>
      </c>
      <c r="E625" t="s">
        <v>3082</v>
      </c>
      <c r="F625" t="s">
        <v>3329</v>
      </c>
    </row>
    <row r="626" spans="4:6" x14ac:dyDescent="0.2">
      <c r="D626">
        <f t="shared" si="10"/>
        <v>11</v>
      </c>
      <c r="E626" t="s">
        <v>3082</v>
      </c>
      <c r="F626" t="s">
        <v>2974</v>
      </c>
    </row>
    <row r="627" spans="4:6" x14ac:dyDescent="0.2">
      <c r="D627">
        <f t="shared" si="10"/>
        <v>11</v>
      </c>
      <c r="E627" t="s">
        <v>3082</v>
      </c>
      <c r="F627" t="s">
        <v>2975</v>
      </c>
    </row>
    <row r="628" spans="4:6" x14ac:dyDescent="0.2">
      <c r="D628">
        <f t="shared" si="10"/>
        <v>11</v>
      </c>
      <c r="E628" t="s">
        <v>3082</v>
      </c>
      <c r="F628" t="s">
        <v>2976</v>
      </c>
    </row>
    <row r="629" spans="4:6" x14ac:dyDescent="0.2">
      <c r="D629">
        <f t="shared" si="10"/>
        <v>11</v>
      </c>
      <c r="E629" t="s">
        <v>3082</v>
      </c>
      <c r="F629" t="s">
        <v>2977</v>
      </c>
    </row>
    <row r="630" spans="4:6" x14ac:dyDescent="0.2">
      <c r="D630">
        <f t="shared" si="10"/>
        <v>11</v>
      </c>
      <c r="E630" t="s">
        <v>3082</v>
      </c>
      <c r="F630" t="s">
        <v>3567</v>
      </c>
    </row>
    <row r="631" spans="4:6" x14ac:dyDescent="0.2">
      <c r="D631">
        <f t="shared" si="10"/>
        <v>11</v>
      </c>
      <c r="E631" t="s">
        <v>3082</v>
      </c>
      <c r="F631" t="s">
        <v>3568</v>
      </c>
    </row>
    <row r="632" spans="4:6" x14ac:dyDescent="0.2">
      <c r="D632">
        <f t="shared" si="10"/>
        <v>11</v>
      </c>
      <c r="E632" t="s">
        <v>3082</v>
      </c>
      <c r="F632" t="s">
        <v>3569</v>
      </c>
    </row>
    <row r="633" spans="4:6" x14ac:dyDescent="0.2">
      <c r="D633">
        <f t="shared" si="10"/>
        <v>11</v>
      </c>
      <c r="E633" t="s">
        <v>3082</v>
      </c>
      <c r="F633" t="s">
        <v>3570</v>
      </c>
    </row>
    <row r="634" spans="4:6" x14ac:dyDescent="0.2">
      <c r="D634">
        <f t="shared" si="10"/>
        <v>11</v>
      </c>
      <c r="E634" t="s">
        <v>3082</v>
      </c>
      <c r="F634" t="s">
        <v>3331</v>
      </c>
    </row>
    <row r="635" spans="4:6" x14ac:dyDescent="0.2">
      <c r="D635">
        <f t="shared" si="10"/>
        <v>11</v>
      </c>
      <c r="E635" t="s">
        <v>3082</v>
      </c>
      <c r="F635" t="s">
        <v>3332</v>
      </c>
    </row>
    <row r="636" spans="4:6" x14ac:dyDescent="0.2">
      <c r="D636">
        <f t="shared" si="10"/>
        <v>11</v>
      </c>
      <c r="E636" t="s">
        <v>3082</v>
      </c>
      <c r="F636" t="s">
        <v>3571</v>
      </c>
    </row>
    <row r="637" spans="4:6" x14ac:dyDescent="0.2">
      <c r="D637">
        <f t="shared" si="10"/>
        <v>11</v>
      </c>
      <c r="E637" t="s">
        <v>3082</v>
      </c>
      <c r="F637" t="s">
        <v>3333</v>
      </c>
    </row>
    <row r="638" spans="4:6" x14ac:dyDescent="0.2">
      <c r="D638">
        <f t="shared" si="10"/>
        <v>11</v>
      </c>
      <c r="E638" t="s">
        <v>3082</v>
      </c>
      <c r="F638" t="s">
        <v>3572</v>
      </c>
    </row>
    <row r="639" spans="4:6" x14ac:dyDescent="0.2">
      <c r="D639">
        <f t="shared" si="10"/>
        <v>11</v>
      </c>
      <c r="E639" t="s">
        <v>3082</v>
      </c>
      <c r="F639" t="s">
        <v>3573</v>
      </c>
    </row>
    <row r="640" spans="4:6" x14ac:dyDescent="0.2">
      <c r="D640">
        <f t="shared" si="10"/>
        <v>11</v>
      </c>
      <c r="E640" t="s">
        <v>3082</v>
      </c>
      <c r="F640" t="s">
        <v>3334</v>
      </c>
    </row>
    <row r="641" spans="4:6" x14ac:dyDescent="0.2">
      <c r="D641">
        <f t="shared" si="10"/>
        <v>11</v>
      </c>
      <c r="E641" t="s">
        <v>3082</v>
      </c>
      <c r="F641" t="s">
        <v>3574</v>
      </c>
    </row>
    <row r="642" spans="4:6" x14ac:dyDescent="0.2">
      <c r="D642">
        <f t="shared" si="10"/>
        <v>11</v>
      </c>
      <c r="E642" t="s">
        <v>3082</v>
      </c>
      <c r="F642" t="s">
        <v>3392</v>
      </c>
    </row>
    <row r="643" spans="4:6" x14ac:dyDescent="0.2">
      <c r="D643">
        <f t="shared" si="10"/>
        <v>11</v>
      </c>
      <c r="E643" t="s">
        <v>3082</v>
      </c>
      <c r="F643" t="s">
        <v>3575</v>
      </c>
    </row>
    <row r="644" spans="4:6" x14ac:dyDescent="0.2">
      <c r="D644">
        <f t="shared" si="10"/>
        <v>11</v>
      </c>
      <c r="E644" t="s">
        <v>3082</v>
      </c>
      <c r="F644" t="s">
        <v>3335</v>
      </c>
    </row>
    <row r="645" spans="4:6" x14ac:dyDescent="0.2">
      <c r="D645">
        <f t="shared" si="10"/>
        <v>11</v>
      </c>
      <c r="E645" t="s">
        <v>3082</v>
      </c>
      <c r="F645" t="s">
        <v>3576</v>
      </c>
    </row>
    <row r="646" spans="4:6" x14ac:dyDescent="0.2">
      <c r="D646">
        <f t="shared" si="10"/>
        <v>11</v>
      </c>
      <c r="E646" t="s">
        <v>3082</v>
      </c>
      <c r="F646" t="s">
        <v>3577</v>
      </c>
    </row>
    <row r="647" spans="4:6" x14ac:dyDescent="0.2">
      <c r="D647">
        <f t="shared" si="10"/>
        <v>11</v>
      </c>
      <c r="E647" t="s">
        <v>3082</v>
      </c>
      <c r="F647" t="s">
        <v>3338</v>
      </c>
    </row>
    <row r="648" spans="4:6" x14ac:dyDescent="0.2">
      <c r="D648">
        <f t="shared" si="10"/>
        <v>11</v>
      </c>
      <c r="E648" t="s">
        <v>3082</v>
      </c>
      <c r="F648" t="s">
        <v>4247</v>
      </c>
    </row>
    <row r="649" spans="4:6" x14ac:dyDescent="0.2">
      <c r="D649">
        <f t="shared" si="10"/>
        <v>11</v>
      </c>
      <c r="E649" t="s">
        <v>3082</v>
      </c>
      <c r="F649" t="s">
        <v>3394</v>
      </c>
    </row>
    <row r="650" spans="4:6" x14ac:dyDescent="0.2">
      <c r="D650">
        <f t="shared" si="10"/>
        <v>11</v>
      </c>
      <c r="E650" t="s">
        <v>3082</v>
      </c>
      <c r="F650" t="s">
        <v>3578</v>
      </c>
    </row>
    <row r="651" spans="4:6" x14ac:dyDescent="0.2">
      <c r="D651">
        <f t="shared" si="10"/>
        <v>11</v>
      </c>
      <c r="E651" t="s">
        <v>3082</v>
      </c>
      <c r="F651" t="s">
        <v>3340</v>
      </c>
    </row>
    <row r="652" spans="4:6" x14ac:dyDescent="0.2">
      <c r="D652">
        <f t="shared" si="10"/>
        <v>11</v>
      </c>
      <c r="E652" t="s">
        <v>3082</v>
      </c>
      <c r="F652" t="s">
        <v>3579</v>
      </c>
    </row>
    <row r="653" spans="4:6" x14ac:dyDescent="0.2">
      <c r="D653">
        <f t="shared" si="10"/>
        <v>11</v>
      </c>
      <c r="E653" t="s">
        <v>3082</v>
      </c>
      <c r="F653" t="s">
        <v>3580</v>
      </c>
    </row>
    <row r="654" spans="4:6" x14ac:dyDescent="0.2">
      <c r="D654">
        <f t="shared" ref="D654:D717" si="11">IF(E654=E653,D653,D653+1)</f>
        <v>11</v>
      </c>
      <c r="E654" t="s">
        <v>3082</v>
      </c>
      <c r="F654" t="s">
        <v>3581</v>
      </c>
    </row>
    <row r="655" spans="4:6" x14ac:dyDescent="0.2">
      <c r="D655">
        <f t="shared" si="11"/>
        <v>11</v>
      </c>
      <c r="E655" t="s">
        <v>3082</v>
      </c>
      <c r="F655" t="s">
        <v>3341</v>
      </c>
    </row>
    <row r="656" spans="4:6" x14ac:dyDescent="0.2">
      <c r="D656">
        <f t="shared" si="11"/>
        <v>11</v>
      </c>
      <c r="E656" t="s">
        <v>3082</v>
      </c>
      <c r="F656" t="s">
        <v>3342</v>
      </c>
    </row>
    <row r="657" spans="4:6" x14ac:dyDescent="0.2">
      <c r="D657">
        <f t="shared" si="11"/>
        <v>11</v>
      </c>
      <c r="E657" t="s">
        <v>3082</v>
      </c>
      <c r="F657" t="s">
        <v>3344</v>
      </c>
    </row>
    <row r="658" spans="4:6" x14ac:dyDescent="0.2">
      <c r="D658">
        <f t="shared" si="11"/>
        <v>11</v>
      </c>
      <c r="E658" t="s">
        <v>3082</v>
      </c>
      <c r="F658" t="s">
        <v>3582</v>
      </c>
    </row>
    <row r="659" spans="4:6" x14ac:dyDescent="0.2">
      <c r="D659">
        <f t="shared" si="11"/>
        <v>11</v>
      </c>
      <c r="E659" t="s">
        <v>3082</v>
      </c>
      <c r="F659" t="s">
        <v>3398</v>
      </c>
    </row>
    <row r="660" spans="4:6" x14ac:dyDescent="0.2">
      <c r="D660">
        <f t="shared" si="11"/>
        <v>11</v>
      </c>
      <c r="E660" t="s">
        <v>3082</v>
      </c>
      <c r="F660" t="s">
        <v>3583</v>
      </c>
    </row>
    <row r="661" spans="4:6" x14ac:dyDescent="0.2">
      <c r="D661">
        <f t="shared" si="11"/>
        <v>11</v>
      </c>
      <c r="E661" t="s">
        <v>3082</v>
      </c>
      <c r="F661" t="s">
        <v>3347</v>
      </c>
    </row>
    <row r="662" spans="4:6" x14ac:dyDescent="0.2">
      <c r="D662">
        <f t="shared" si="11"/>
        <v>11</v>
      </c>
      <c r="E662" t="s">
        <v>3082</v>
      </c>
      <c r="F662" t="s">
        <v>3348</v>
      </c>
    </row>
    <row r="663" spans="4:6" x14ac:dyDescent="0.2">
      <c r="D663">
        <f t="shared" si="11"/>
        <v>11</v>
      </c>
      <c r="E663" t="s">
        <v>3082</v>
      </c>
      <c r="F663" t="s">
        <v>3349</v>
      </c>
    </row>
    <row r="664" spans="4:6" x14ac:dyDescent="0.2">
      <c r="D664">
        <f t="shared" si="11"/>
        <v>11</v>
      </c>
      <c r="E664" t="s">
        <v>3082</v>
      </c>
      <c r="F664" t="s">
        <v>3584</v>
      </c>
    </row>
    <row r="665" spans="4:6" x14ac:dyDescent="0.2">
      <c r="D665">
        <f t="shared" si="11"/>
        <v>11</v>
      </c>
      <c r="E665" t="s">
        <v>3082</v>
      </c>
      <c r="F665" t="s">
        <v>3585</v>
      </c>
    </row>
    <row r="666" spans="4:6" x14ac:dyDescent="0.2">
      <c r="D666">
        <f t="shared" si="11"/>
        <v>11</v>
      </c>
      <c r="E666" t="s">
        <v>3082</v>
      </c>
      <c r="F666" t="s">
        <v>3401</v>
      </c>
    </row>
    <row r="667" spans="4:6" x14ac:dyDescent="0.2">
      <c r="D667">
        <f t="shared" si="11"/>
        <v>11</v>
      </c>
      <c r="E667" t="s">
        <v>3082</v>
      </c>
      <c r="F667" t="s">
        <v>3586</v>
      </c>
    </row>
    <row r="668" spans="4:6" x14ac:dyDescent="0.2">
      <c r="D668">
        <f t="shared" si="11"/>
        <v>11</v>
      </c>
      <c r="E668" t="s">
        <v>3082</v>
      </c>
      <c r="F668" t="s">
        <v>3587</v>
      </c>
    </row>
    <row r="669" spans="4:6" x14ac:dyDescent="0.2">
      <c r="D669">
        <f t="shared" si="11"/>
        <v>11</v>
      </c>
      <c r="E669" t="s">
        <v>3082</v>
      </c>
      <c r="F669" t="s">
        <v>3588</v>
      </c>
    </row>
    <row r="670" spans="4:6" x14ac:dyDescent="0.2">
      <c r="D670">
        <f t="shared" si="11"/>
        <v>11</v>
      </c>
      <c r="E670" t="s">
        <v>3082</v>
      </c>
      <c r="F670" t="s">
        <v>3589</v>
      </c>
    </row>
    <row r="671" spans="4:6" x14ac:dyDescent="0.2">
      <c r="D671">
        <f t="shared" si="11"/>
        <v>11</v>
      </c>
      <c r="E671" t="s">
        <v>3082</v>
      </c>
      <c r="F671" t="s">
        <v>3351</v>
      </c>
    </row>
    <row r="672" spans="4:6" x14ac:dyDescent="0.2">
      <c r="D672">
        <f t="shared" si="11"/>
        <v>11</v>
      </c>
      <c r="E672" t="s">
        <v>3082</v>
      </c>
      <c r="F672" t="s">
        <v>3590</v>
      </c>
    </row>
    <row r="673" spans="4:6" x14ac:dyDescent="0.2">
      <c r="D673">
        <f t="shared" si="11"/>
        <v>11</v>
      </c>
      <c r="E673" t="s">
        <v>3082</v>
      </c>
      <c r="F673" t="s">
        <v>3352</v>
      </c>
    </row>
    <row r="674" spans="4:6" x14ac:dyDescent="0.2">
      <c r="D674">
        <f t="shared" si="11"/>
        <v>11</v>
      </c>
      <c r="E674" t="s">
        <v>3082</v>
      </c>
      <c r="F674" t="s">
        <v>3405</v>
      </c>
    </row>
    <row r="675" spans="4:6" x14ac:dyDescent="0.2">
      <c r="D675">
        <f t="shared" si="11"/>
        <v>11</v>
      </c>
      <c r="E675" t="s">
        <v>3082</v>
      </c>
      <c r="F675" t="s">
        <v>3408</v>
      </c>
    </row>
    <row r="676" spans="4:6" x14ac:dyDescent="0.2">
      <c r="D676">
        <f t="shared" si="11"/>
        <v>11</v>
      </c>
      <c r="E676" t="s">
        <v>3082</v>
      </c>
      <c r="F676" t="s">
        <v>2916</v>
      </c>
    </row>
    <row r="677" spans="4:6" x14ac:dyDescent="0.2">
      <c r="D677">
        <f t="shared" si="11"/>
        <v>11</v>
      </c>
      <c r="E677" t="s">
        <v>3082</v>
      </c>
      <c r="F677" t="s">
        <v>3591</v>
      </c>
    </row>
    <row r="678" spans="4:6" x14ac:dyDescent="0.2">
      <c r="D678">
        <f t="shared" si="11"/>
        <v>11</v>
      </c>
      <c r="E678" t="s">
        <v>3082</v>
      </c>
      <c r="F678" t="s">
        <v>3592</v>
      </c>
    </row>
    <row r="679" spans="4:6" x14ac:dyDescent="0.2">
      <c r="D679">
        <f t="shared" si="11"/>
        <v>11</v>
      </c>
      <c r="E679" t="s">
        <v>3082</v>
      </c>
      <c r="F679" t="s">
        <v>3353</v>
      </c>
    </row>
    <row r="680" spans="4:6" x14ac:dyDescent="0.2">
      <c r="D680">
        <f t="shared" si="11"/>
        <v>11</v>
      </c>
      <c r="E680" t="s">
        <v>3082</v>
      </c>
      <c r="F680" t="s">
        <v>3593</v>
      </c>
    </row>
    <row r="681" spans="4:6" x14ac:dyDescent="0.2">
      <c r="D681">
        <f t="shared" si="11"/>
        <v>11</v>
      </c>
      <c r="E681" t="s">
        <v>3082</v>
      </c>
      <c r="F681" t="s">
        <v>3594</v>
      </c>
    </row>
    <row r="682" spans="4:6" x14ac:dyDescent="0.2">
      <c r="D682">
        <f t="shared" si="11"/>
        <v>11</v>
      </c>
      <c r="E682" t="s">
        <v>3082</v>
      </c>
      <c r="F682" t="s">
        <v>3595</v>
      </c>
    </row>
    <row r="683" spans="4:6" x14ac:dyDescent="0.2">
      <c r="D683">
        <f t="shared" si="11"/>
        <v>11</v>
      </c>
      <c r="E683" t="s">
        <v>3082</v>
      </c>
      <c r="F683" t="s">
        <v>3596</v>
      </c>
    </row>
    <row r="684" spans="4:6" x14ac:dyDescent="0.2">
      <c r="D684">
        <f t="shared" si="11"/>
        <v>11</v>
      </c>
      <c r="E684" t="s">
        <v>3082</v>
      </c>
      <c r="F684" t="s">
        <v>2921</v>
      </c>
    </row>
    <row r="685" spans="4:6" x14ac:dyDescent="0.2">
      <c r="D685">
        <f t="shared" si="11"/>
        <v>11</v>
      </c>
      <c r="E685" t="s">
        <v>3082</v>
      </c>
      <c r="F685" t="s">
        <v>3597</v>
      </c>
    </row>
    <row r="686" spans="4:6" x14ac:dyDescent="0.2">
      <c r="D686">
        <f t="shared" si="11"/>
        <v>11</v>
      </c>
      <c r="E686" t="s">
        <v>3082</v>
      </c>
      <c r="F686" t="s">
        <v>3598</v>
      </c>
    </row>
    <row r="687" spans="4:6" x14ac:dyDescent="0.2">
      <c r="D687">
        <f t="shared" si="11"/>
        <v>11</v>
      </c>
      <c r="E687" t="s">
        <v>3082</v>
      </c>
      <c r="F687" t="s">
        <v>3599</v>
      </c>
    </row>
    <row r="688" spans="4:6" x14ac:dyDescent="0.2">
      <c r="D688">
        <f t="shared" si="11"/>
        <v>11</v>
      </c>
      <c r="E688" t="s">
        <v>3082</v>
      </c>
      <c r="F688" t="s">
        <v>3357</v>
      </c>
    </row>
    <row r="689" spans="4:6" x14ac:dyDescent="0.2">
      <c r="D689">
        <f t="shared" si="11"/>
        <v>11</v>
      </c>
      <c r="E689" t="s">
        <v>3082</v>
      </c>
      <c r="F689" t="s">
        <v>3600</v>
      </c>
    </row>
    <row r="690" spans="4:6" x14ac:dyDescent="0.2">
      <c r="D690">
        <f t="shared" si="11"/>
        <v>11</v>
      </c>
      <c r="E690" t="s">
        <v>3082</v>
      </c>
      <c r="F690" t="s">
        <v>3601</v>
      </c>
    </row>
    <row r="691" spans="4:6" x14ac:dyDescent="0.2">
      <c r="D691">
        <f t="shared" si="11"/>
        <v>11</v>
      </c>
      <c r="E691" t="s">
        <v>3082</v>
      </c>
      <c r="F691" t="s">
        <v>3602</v>
      </c>
    </row>
    <row r="692" spans="4:6" x14ac:dyDescent="0.2">
      <c r="D692">
        <f t="shared" si="11"/>
        <v>11</v>
      </c>
      <c r="E692" t="s">
        <v>3082</v>
      </c>
      <c r="F692" t="s">
        <v>2923</v>
      </c>
    </row>
    <row r="693" spans="4:6" x14ac:dyDescent="0.2">
      <c r="D693">
        <f t="shared" si="11"/>
        <v>11</v>
      </c>
      <c r="E693" t="s">
        <v>3082</v>
      </c>
      <c r="F693" t="s">
        <v>3603</v>
      </c>
    </row>
    <row r="694" spans="4:6" x14ac:dyDescent="0.2">
      <c r="D694">
        <f t="shared" si="11"/>
        <v>11</v>
      </c>
      <c r="E694" t="s">
        <v>3082</v>
      </c>
      <c r="F694" t="s">
        <v>3604</v>
      </c>
    </row>
    <row r="695" spans="4:6" x14ac:dyDescent="0.2">
      <c r="D695">
        <f t="shared" si="11"/>
        <v>11</v>
      </c>
      <c r="E695" t="s">
        <v>3082</v>
      </c>
      <c r="F695" t="s">
        <v>3605</v>
      </c>
    </row>
    <row r="696" spans="4:6" x14ac:dyDescent="0.2">
      <c r="D696">
        <f t="shared" si="11"/>
        <v>11</v>
      </c>
      <c r="E696" t="s">
        <v>3082</v>
      </c>
      <c r="F696" t="s">
        <v>3606</v>
      </c>
    </row>
    <row r="697" spans="4:6" x14ac:dyDescent="0.2">
      <c r="D697">
        <f t="shared" si="11"/>
        <v>11</v>
      </c>
      <c r="E697" t="s">
        <v>3082</v>
      </c>
      <c r="F697" t="s">
        <v>3607</v>
      </c>
    </row>
    <row r="698" spans="4:6" x14ac:dyDescent="0.2">
      <c r="D698">
        <f t="shared" si="11"/>
        <v>11</v>
      </c>
      <c r="E698" t="s">
        <v>3082</v>
      </c>
      <c r="F698" t="s">
        <v>3608</v>
      </c>
    </row>
    <row r="699" spans="4:6" x14ac:dyDescent="0.2">
      <c r="D699">
        <f t="shared" si="11"/>
        <v>11</v>
      </c>
      <c r="E699" t="s">
        <v>3082</v>
      </c>
      <c r="F699" t="s">
        <v>3609</v>
      </c>
    </row>
    <row r="700" spans="4:6" x14ac:dyDescent="0.2">
      <c r="D700">
        <f t="shared" si="11"/>
        <v>11</v>
      </c>
      <c r="E700" t="s">
        <v>3082</v>
      </c>
      <c r="F700" t="s">
        <v>3610</v>
      </c>
    </row>
    <row r="701" spans="4:6" x14ac:dyDescent="0.2">
      <c r="D701">
        <f t="shared" si="11"/>
        <v>11</v>
      </c>
      <c r="E701" t="s">
        <v>3082</v>
      </c>
      <c r="F701" t="s">
        <v>3611</v>
      </c>
    </row>
    <row r="702" spans="4:6" x14ac:dyDescent="0.2">
      <c r="D702">
        <f t="shared" si="11"/>
        <v>11</v>
      </c>
      <c r="E702" t="s">
        <v>3082</v>
      </c>
      <c r="F702" t="s">
        <v>3612</v>
      </c>
    </row>
    <row r="703" spans="4:6" x14ac:dyDescent="0.2">
      <c r="D703">
        <f t="shared" si="11"/>
        <v>11</v>
      </c>
      <c r="E703" t="s">
        <v>3082</v>
      </c>
      <c r="F703" t="s">
        <v>3417</v>
      </c>
    </row>
    <row r="704" spans="4:6" x14ac:dyDescent="0.2">
      <c r="D704">
        <f t="shared" si="11"/>
        <v>11</v>
      </c>
      <c r="E704" t="s">
        <v>3082</v>
      </c>
      <c r="F704" t="s">
        <v>3613</v>
      </c>
    </row>
    <row r="705" spans="4:6" x14ac:dyDescent="0.2">
      <c r="D705">
        <f t="shared" si="11"/>
        <v>11</v>
      </c>
      <c r="E705" t="s">
        <v>3082</v>
      </c>
      <c r="F705" t="s">
        <v>3361</v>
      </c>
    </row>
    <row r="706" spans="4:6" x14ac:dyDescent="0.2">
      <c r="D706">
        <f t="shared" si="11"/>
        <v>11</v>
      </c>
      <c r="E706" t="s">
        <v>3082</v>
      </c>
      <c r="F706" t="s">
        <v>2926</v>
      </c>
    </row>
    <row r="707" spans="4:6" x14ac:dyDescent="0.2">
      <c r="D707">
        <f t="shared" si="11"/>
        <v>11</v>
      </c>
      <c r="E707" t="s">
        <v>3082</v>
      </c>
      <c r="F707" t="s">
        <v>3614</v>
      </c>
    </row>
    <row r="708" spans="4:6" x14ac:dyDescent="0.2">
      <c r="D708">
        <f t="shared" si="11"/>
        <v>11</v>
      </c>
      <c r="E708" t="s">
        <v>3082</v>
      </c>
      <c r="F708" t="s">
        <v>3615</v>
      </c>
    </row>
    <row r="709" spans="4:6" x14ac:dyDescent="0.2">
      <c r="D709">
        <f t="shared" si="11"/>
        <v>11</v>
      </c>
      <c r="E709" t="s">
        <v>3082</v>
      </c>
      <c r="F709" t="s">
        <v>3362</v>
      </c>
    </row>
    <row r="710" spans="4:6" x14ac:dyDescent="0.2">
      <c r="D710">
        <f t="shared" si="11"/>
        <v>11</v>
      </c>
      <c r="E710" t="s">
        <v>3082</v>
      </c>
      <c r="F710" t="s">
        <v>3616</v>
      </c>
    </row>
    <row r="711" spans="4:6" x14ac:dyDescent="0.2">
      <c r="D711">
        <f t="shared" si="11"/>
        <v>11</v>
      </c>
      <c r="E711" t="s">
        <v>3082</v>
      </c>
      <c r="F711" t="s">
        <v>3617</v>
      </c>
    </row>
    <row r="712" spans="4:6" x14ac:dyDescent="0.2">
      <c r="D712">
        <f t="shared" si="11"/>
        <v>11</v>
      </c>
      <c r="E712" t="s">
        <v>3082</v>
      </c>
      <c r="F712" t="s">
        <v>3618</v>
      </c>
    </row>
    <row r="713" spans="4:6" x14ac:dyDescent="0.2">
      <c r="D713">
        <f t="shared" si="11"/>
        <v>11</v>
      </c>
      <c r="E713" t="s">
        <v>3082</v>
      </c>
      <c r="F713" t="s">
        <v>3419</v>
      </c>
    </row>
    <row r="714" spans="4:6" x14ac:dyDescent="0.2">
      <c r="D714">
        <f t="shared" si="11"/>
        <v>11</v>
      </c>
      <c r="E714" t="s">
        <v>3082</v>
      </c>
      <c r="F714" t="s">
        <v>3741</v>
      </c>
    </row>
    <row r="715" spans="4:6" x14ac:dyDescent="0.2">
      <c r="D715">
        <f t="shared" si="11"/>
        <v>11</v>
      </c>
      <c r="E715" t="s">
        <v>3082</v>
      </c>
      <c r="F715" t="s">
        <v>3363</v>
      </c>
    </row>
    <row r="716" spans="4:6" x14ac:dyDescent="0.2">
      <c r="D716">
        <f t="shared" si="11"/>
        <v>11</v>
      </c>
      <c r="E716" t="s">
        <v>3082</v>
      </c>
      <c r="F716" t="s">
        <v>3742</v>
      </c>
    </row>
    <row r="717" spans="4:6" x14ac:dyDescent="0.2">
      <c r="D717">
        <f t="shared" si="11"/>
        <v>11</v>
      </c>
      <c r="E717" t="s">
        <v>3082</v>
      </c>
      <c r="F717" t="s">
        <v>3743</v>
      </c>
    </row>
    <row r="718" spans="4:6" x14ac:dyDescent="0.2">
      <c r="D718">
        <f t="shared" ref="D718:D781" si="12">IF(E718=E717,D717,D717+1)</f>
        <v>11</v>
      </c>
      <c r="E718" t="s">
        <v>3082</v>
      </c>
      <c r="F718" t="s">
        <v>3744</v>
      </c>
    </row>
    <row r="719" spans="4:6" x14ac:dyDescent="0.2">
      <c r="D719">
        <f t="shared" si="12"/>
        <v>12</v>
      </c>
      <c r="E719" t="s">
        <v>3083</v>
      </c>
      <c r="F719" t="s">
        <v>3745</v>
      </c>
    </row>
    <row r="720" spans="4:6" x14ac:dyDescent="0.2">
      <c r="D720">
        <f t="shared" si="12"/>
        <v>12</v>
      </c>
      <c r="E720" t="s">
        <v>3083</v>
      </c>
      <c r="F720" t="s">
        <v>3746</v>
      </c>
    </row>
    <row r="721" spans="4:6" x14ac:dyDescent="0.2">
      <c r="D721">
        <f t="shared" si="12"/>
        <v>12</v>
      </c>
      <c r="E721" t="s">
        <v>3083</v>
      </c>
      <c r="F721" t="s">
        <v>3747</v>
      </c>
    </row>
    <row r="722" spans="4:6" x14ac:dyDescent="0.2">
      <c r="D722">
        <f t="shared" si="12"/>
        <v>12</v>
      </c>
      <c r="E722" t="s">
        <v>3083</v>
      </c>
      <c r="F722" t="s">
        <v>3748</v>
      </c>
    </row>
    <row r="723" spans="4:6" x14ac:dyDescent="0.2">
      <c r="D723">
        <f t="shared" si="12"/>
        <v>12</v>
      </c>
      <c r="E723" t="s">
        <v>3083</v>
      </c>
      <c r="F723" t="s">
        <v>3749</v>
      </c>
    </row>
    <row r="724" spans="4:6" x14ac:dyDescent="0.2">
      <c r="D724">
        <f t="shared" si="12"/>
        <v>13</v>
      </c>
      <c r="E724" t="s">
        <v>3084</v>
      </c>
      <c r="F724" t="s">
        <v>3039</v>
      </c>
    </row>
    <row r="725" spans="4:6" x14ac:dyDescent="0.2">
      <c r="D725">
        <f t="shared" si="12"/>
        <v>13</v>
      </c>
      <c r="E725" t="s">
        <v>3084</v>
      </c>
      <c r="F725" t="s">
        <v>3066</v>
      </c>
    </row>
    <row r="726" spans="4:6" x14ac:dyDescent="0.2">
      <c r="D726">
        <f t="shared" si="12"/>
        <v>13</v>
      </c>
      <c r="E726" t="s">
        <v>3084</v>
      </c>
      <c r="F726" t="s">
        <v>3040</v>
      </c>
    </row>
    <row r="727" spans="4:6" x14ac:dyDescent="0.2">
      <c r="D727">
        <f t="shared" si="12"/>
        <v>13</v>
      </c>
      <c r="E727" t="s">
        <v>3084</v>
      </c>
      <c r="F727" t="s">
        <v>3041</v>
      </c>
    </row>
    <row r="728" spans="4:6" x14ac:dyDescent="0.2">
      <c r="D728">
        <f t="shared" si="12"/>
        <v>13</v>
      </c>
      <c r="E728" t="s">
        <v>3084</v>
      </c>
      <c r="F728" t="s">
        <v>3042</v>
      </c>
    </row>
    <row r="729" spans="4:6" x14ac:dyDescent="0.2">
      <c r="D729">
        <f t="shared" si="12"/>
        <v>13</v>
      </c>
      <c r="E729" t="s">
        <v>3084</v>
      </c>
      <c r="F729" t="s">
        <v>3043</v>
      </c>
    </row>
    <row r="730" spans="4:6" x14ac:dyDescent="0.2">
      <c r="D730">
        <f t="shared" si="12"/>
        <v>13</v>
      </c>
      <c r="E730" t="s">
        <v>3084</v>
      </c>
      <c r="F730" t="s">
        <v>3044</v>
      </c>
    </row>
    <row r="731" spans="4:6" x14ac:dyDescent="0.2">
      <c r="D731">
        <f t="shared" si="12"/>
        <v>13</v>
      </c>
      <c r="E731" t="s">
        <v>3084</v>
      </c>
      <c r="F731" t="s">
        <v>3045</v>
      </c>
    </row>
    <row r="732" spans="4:6" x14ac:dyDescent="0.2">
      <c r="D732">
        <f t="shared" si="12"/>
        <v>13</v>
      </c>
      <c r="E732" t="s">
        <v>3084</v>
      </c>
      <c r="F732" t="s">
        <v>2207</v>
      </c>
    </row>
    <row r="733" spans="4:6" x14ac:dyDescent="0.2">
      <c r="D733">
        <f t="shared" si="12"/>
        <v>13</v>
      </c>
      <c r="E733" t="s">
        <v>3084</v>
      </c>
      <c r="F733" t="s">
        <v>2208</v>
      </c>
    </row>
    <row r="734" spans="4:6" x14ac:dyDescent="0.2">
      <c r="D734">
        <f t="shared" si="12"/>
        <v>13</v>
      </c>
      <c r="E734" t="s">
        <v>3084</v>
      </c>
      <c r="F734" t="s">
        <v>2209</v>
      </c>
    </row>
    <row r="735" spans="4:6" x14ac:dyDescent="0.2">
      <c r="D735">
        <f t="shared" si="12"/>
        <v>13</v>
      </c>
      <c r="E735" t="s">
        <v>3084</v>
      </c>
      <c r="F735" t="s">
        <v>3440</v>
      </c>
    </row>
    <row r="736" spans="4:6" x14ac:dyDescent="0.2">
      <c r="D736">
        <f t="shared" si="12"/>
        <v>13</v>
      </c>
      <c r="E736" t="s">
        <v>3084</v>
      </c>
      <c r="F736" t="s">
        <v>2210</v>
      </c>
    </row>
    <row r="737" spans="4:6" x14ac:dyDescent="0.2">
      <c r="D737">
        <f t="shared" si="12"/>
        <v>13</v>
      </c>
      <c r="E737" t="s">
        <v>3084</v>
      </c>
      <c r="F737" t="s">
        <v>2211</v>
      </c>
    </row>
    <row r="738" spans="4:6" x14ac:dyDescent="0.2">
      <c r="D738">
        <f t="shared" si="12"/>
        <v>13</v>
      </c>
      <c r="E738" t="s">
        <v>3084</v>
      </c>
      <c r="F738" t="s">
        <v>2212</v>
      </c>
    </row>
    <row r="739" spans="4:6" x14ac:dyDescent="0.2">
      <c r="D739">
        <f t="shared" si="12"/>
        <v>13</v>
      </c>
      <c r="E739" t="s">
        <v>3084</v>
      </c>
      <c r="F739" t="s">
        <v>2213</v>
      </c>
    </row>
    <row r="740" spans="4:6" x14ac:dyDescent="0.2">
      <c r="D740">
        <f t="shared" si="12"/>
        <v>13</v>
      </c>
      <c r="E740" t="s">
        <v>3084</v>
      </c>
      <c r="F740" t="s">
        <v>3373</v>
      </c>
    </row>
    <row r="741" spans="4:6" x14ac:dyDescent="0.2">
      <c r="D741">
        <f t="shared" si="12"/>
        <v>13</v>
      </c>
      <c r="E741" t="s">
        <v>3084</v>
      </c>
      <c r="F741" t="s">
        <v>2214</v>
      </c>
    </row>
    <row r="742" spans="4:6" x14ac:dyDescent="0.2">
      <c r="D742">
        <f t="shared" si="12"/>
        <v>13</v>
      </c>
      <c r="E742" t="s">
        <v>3084</v>
      </c>
      <c r="F742" t="s">
        <v>2716</v>
      </c>
    </row>
    <row r="743" spans="4:6" x14ac:dyDescent="0.2">
      <c r="D743">
        <f t="shared" si="12"/>
        <v>13</v>
      </c>
      <c r="E743" t="s">
        <v>3084</v>
      </c>
      <c r="F743" t="s">
        <v>3323</v>
      </c>
    </row>
    <row r="744" spans="4:6" x14ac:dyDescent="0.2">
      <c r="D744">
        <f t="shared" si="12"/>
        <v>13</v>
      </c>
      <c r="E744" t="s">
        <v>3084</v>
      </c>
      <c r="F744" t="s">
        <v>3327</v>
      </c>
    </row>
    <row r="745" spans="4:6" x14ac:dyDescent="0.2">
      <c r="D745">
        <f t="shared" si="12"/>
        <v>13</v>
      </c>
      <c r="E745" t="s">
        <v>3084</v>
      </c>
      <c r="F745" t="s">
        <v>2724</v>
      </c>
    </row>
    <row r="746" spans="4:6" x14ac:dyDescent="0.2">
      <c r="D746">
        <f t="shared" si="12"/>
        <v>13</v>
      </c>
      <c r="E746" t="s">
        <v>3084</v>
      </c>
      <c r="F746" t="s">
        <v>2215</v>
      </c>
    </row>
    <row r="747" spans="4:6" x14ac:dyDescent="0.2">
      <c r="D747">
        <f t="shared" si="12"/>
        <v>13</v>
      </c>
      <c r="E747" t="s">
        <v>3084</v>
      </c>
      <c r="F747" t="s">
        <v>2216</v>
      </c>
    </row>
    <row r="748" spans="4:6" x14ac:dyDescent="0.2">
      <c r="D748">
        <f t="shared" si="12"/>
        <v>13</v>
      </c>
      <c r="E748" t="s">
        <v>3084</v>
      </c>
      <c r="F748" t="s">
        <v>2217</v>
      </c>
    </row>
    <row r="749" spans="4:6" x14ac:dyDescent="0.2">
      <c r="D749">
        <f t="shared" si="12"/>
        <v>13</v>
      </c>
      <c r="E749" t="s">
        <v>3084</v>
      </c>
      <c r="F749" t="s">
        <v>3334</v>
      </c>
    </row>
    <row r="750" spans="4:6" x14ac:dyDescent="0.2">
      <c r="D750">
        <f t="shared" si="12"/>
        <v>13</v>
      </c>
      <c r="E750" t="s">
        <v>3084</v>
      </c>
      <c r="F750" t="s">
        <v>2218</v>
      </c>
    </row>
    <row r="751" spans="4:6" x14ac:dyDescent="0.2">
      <c r="D751">
        <f t="shared" si="12"/>
        <v>13</v>
      </c>
      <c r="E751" t="s">
        <v>3084</v>
      </c>
      <c r="F751" t="s">
        <v>2219</v>
      </c>
    </row>
    <row r="752" spans="4:6" x14ac:dyDescent="0.2">
      <c r="D752">
        <f t="shared" si="12"/>
        <v>13</v>
      </c>
      <c r="E752" t="s">
        <v>3084</v>
      </c>
      <c r="F752" t="s">
        <v>2220</v>
      </c>
    </row>
    <row r="753" spans="4:6" x14ac:dyDescent="0.2">
      <c r="D753">
        <f t="shared" si="12"/>
        <v>13</v>
      </c>
      <c r="E753" t="s">
        <v>3084</v>
      </c>
      <c r="F753" t="s">
        <v>2221</v>
      </c>
    </row>
    <row r="754" spans="4:6" x14ac:dyDescent="0.2">
      <c r="D754">
        <f t="shared" si="12"/>
        <v>13</v>
      </c>
      <c r="E754" t="s">
        <v>3084</v>
      </c>
      <c r="F754" t="s">
        <v>2222</v>
      </c>
    </row>
    <row r="755" spans="4:6" x14ac:dyDescent="0.2">
      <c r="D755">
        <f t="shared" si="12"/>
        <v>13</v>
      </c>
      <c r="E755" t="s">
        <v>3084</v>
      </c>
      <c r="F755" t="s">
        <v>3394</v>
      </c>
    </row>
    <row r="756" spans="4:6" x14ac:dyDescent="0.2">
      <c r="D756">
        <f t="shared" si="12"/>
        <v>13</v>
      </c>
      <c r="E756" t="s">
        <v>3084</v>
      </c>
      <c r="F756" t="s">
        <v>3342</v>
      </c>
    </row>
    <row r="757" spans="4:6" x14ac:dyDescent="0.2">
      <c r="D757">
        <f t="shared" si="12"/>
        <v>13</v>
      </c>
      <c r="E757" t="s">
        <v>3084</v>
      </c>
      <c r="F757" t="s">
        <v>2223</v>
      </c>
    </row>
    <row r="758" spans="4:6" x14ac:dyDescent="0.2">
      <c r="D758">
        <f t="shared" si="12"/>
        <v>13</v>
      </c>
      <c r="E758" t="s">
        <v>3084</v>
      </c>
      <c r="F758" t="s">
        <v>2224</v>
      </c>
    </row>
    <row r="759" spans="4:6" x14ac:dyDescent="0.2">
      <c r="D759">
        <f t="shared" si="12"/>
        <v>13</v>
      </c>
      <c r="E759" t="s">
        <v>3084</v>
      </c>
      <c r="F759" t="s">
        <v>3855</v>
      </c>
    </row>
    <row r="760" spans="4:6" x14ac:dyDescent="0.2">
      <c r="D760">
        <f t="shared" si="12"/>
        <v>13</v>
      </c>
      <c r="E760" t="s">
        <v>3084</v>
      </c>
      <c r="F760" t="s">
        <v>3856</v>
      </c>
    </row>
    <row r="761" spans="4:6" x14ac:dyDescent="0.2">
      <c r="D761">
        <f t="shared" si="12"/>
        <v>13</v>
      </c>
      <c r="E761" t="s">
        <v>3084</v>
      </c>
      <c r="F761" t="s">
        <v>3857</v>
      </c>
    </row>
    <row r="762" spans="4:6" x14ac:dyDescent="0.2">
      <c r="D762">
        <f t="shared" si="12"/>
        <v>13</v>
      </c>
      <c r="E762" t="s">
        <v>3084</v>
      </c>
      <c r="F762" t="s">
        <v>3858</v>
      </c>
    </row>
    <row r="763" spans="4:6" x14ac:dyDescent="0.2">
      <c r="D763">
        <f t="shared" si="12"/>
        <v>13</v>
      </c>
      <c r="E763" t="s">
        <v>3084</v>
      </c>
      <c r="F763" t="s">
        <v>3859</v>
      </c>
    </row>
    <row r="764" spans="4:6" x14ac:dyDescent="0.2">
      <c r="D764">
        <f t="shared" si="12"/>
        <v>13</v>
      </c>
      <c r="E764" t="s">
        <v>3084</v>
      </c>
      <c r="F764" t="s">
        <v>3860</v>
      </c>
    </row>
    <row r="765" spans="4:6" x14ac:dyDescent="0.2">
      <c r="D765">
        <f t="shared" si="12"/>
        <v>13</v>
      </c>
      <c r="E765" t="s">
        <v>3084</v>
      </c>
      <c r="F765" t="s">
        <v>3861</v>
      </c>
    </row>
    <row r="766" spans="4:6" x14ac:dyDescent="0.2">
      <c r="D766">
        <f t="shared" si="12"/>
        <v>13</v>
      </c>
      <c r="E766" t="s">
        <v>3084</v>
      </c>
      <c r="F766" t="s">
        <v>3862</v>
      </c>
    </row>
    <row r="767" spans="4:6" x14ac:dyDescent="0.2">
      <c r="D767">
        <f t="shared" si="12"/>
        <v>13</v>
      </c>
      <c r="E767" t="s">
        <v>3084</v>
      </c>
      <c r="F767" t="s">
        <v>3362</v>
      </c>
    </row>
    <row r="768" spans="4:6" x14ac:dyDescent="0.2">
      <c r="D768">
        <f t="shared" si="12"/>
        <v>14</v>
      </c>
      <c r="E768" t="s">
        <v>2765</v>
      </c>
      <c r="F768" t="s">
        <v>3066</v>
      </c>
    </row>
    <row r="769" spans="4:6" x14ac:dyDescent="0.2">
      <c r="D769">
        <f t="shared" si="12"/>
        <v>14</v>
      </c>
      <c r="E769" t="s">
        <v>2765</v>
      </c>
      <c r="F769" t="s">
        <v>3863</v>
      </c>
    </row>
    <row r="770" spans="4:6" x14ac:dyDescent="0.2">
      <c r="D770">
        <f t="shared" si="12"/>
        <v>14</v>
      </c>
      <c r="E770" t="s">
        <v>2765</v>
      </c>
      <c r="F770" t="s">
        <v>3864</v>
      </c>
    </row>
    <row r="771" spans="4:6" x14ac:dyDescent="0.2">
      <c r="D771">
        <f t="shared" si="12"/>
        <v>14</v>
      </c>
      <c r="E771" t="s">
        <v>2765</v>
      </c>
      <c r="F771" t="s">
        <v>3369</v>
      </c>
    </row>
    <row r="772" spans="4:6" x14ac:dyDescent="0.2">
      <c r="D772">
        <f t="shared" si="12"/>
        <v>14</v>
      </c>
      <c r="E772" t="s">
        <v>2765</v>
      </c>
      <c r="F772" t="s">
        <v>3069</v>
      </c>
    </row>
    <row r="773" spans="4:6" x14ac:dyDescent="0.2">
      <c r="D773">
        <f t="shared" si="12"/>
        <v>14</v>
      </c>
      <c r="E773" t="s">
        <v>2765</v>
      </c>
      <c r="F773" t="s">
        <v>3865</v>
      </c>
    </row>
    <row r="774" spans="4:6" x14ac:dyDescent="0.2">
      <c r="D774">
        <f t="shared" si="12"/>
        <v>14</v>
      </c>
      <c r="E774" t="s">
        <v>2765</v>
      </c>
      <c r="F774" t="s">
        <v>3305</v>
      </c>
    </row>
    <row r="775" spans="4:6" x14ac:dyDescent="0.2">
      <c r="D775">
        <f t="shared" si="12"/>
        <v>14</v>
      </c>
      <c r="E775" t="s">
        <v>2765</v>
      </c>
      <c r="F775" t="s">
        <v>3371</v>
      </c>
    </row>
    <row r="776" spans="4:6" x14ac:dyDescent="0.2">
      <c r="D776">
        <f t="shared" si="12"/>
        <v>14</v>
      </c>
      <c r="E776" t="s">
        <v>2765</v>
      </c>
      <c r="F776" t="s">
        <v>3758</v>
      </c>
    </row>
    <row r="777" spans="4:6" x14ac:dyDescent="0.2">
      <c r="D777">
        <f t="shared" si="12"/>
        <v>14</v>
      </c>
      <c r="E777" t="s">
        <v>2765</v>
      </c>
      <c r="F777" t="s">
        <v>2232</v>
      </c>
    </row>
    <row r="778" spans="4:6" x14ac:dyDescent="0.2">
      <c r="D778">
        <f t="shared" si="12"/>
        <v>14</v>
      </c>
      <c r="E778" t="s">
        <v>2765</v>
      </c>
      <c r="F778" t="s">
        <v>2233</v>
      </c>
    </row>
    <row r="779" spans="4:6" x14ac:dyDescent="0.2">
      <c r="D779">
        <f t="shared" si="12"/>
        <v>14</v>
      </c>
      <c r="E779" t="s">
        <v>2765</v>
      </c>
      <c r="F779" t="s">
        <v>3373</v>
      </c>
    </row>
    <row r="780" spans="4:6" x14ac:dyDescent="0.2">
      <c r="D780">
        <f t="shared" si="12"/>
        <v>14</v>
      </c>
      <c r="E780" t="s">
        <v>2765</v>
      </c>
      <c r="F780" t="s">
        <v>3311</v>
      </c>
    </row>
    <row r="781" spans="4:6" x14ac:dyDescent="0.2">
      <c r="D781">
        <f t="shared" si="12"/>
        <v>14</v>
      </c>
      <c r="E781" t="s">
        <v>2765</v>
      </c>
      <c r="F781" t="s">
        <v>3762</v>
      </c>
    </row>
    <row r="782" spans="4:6" x14ac:dyDescent="0.2">
      <c r="D782">
        <f t="shared" ref="D782:D845" si="13">IF(E782=E781,D781,D781+1)</f>
        <v>14</v>
      </c>
      <c r="E782" t="s">
        <v>2765</v>
      </c>
      <c r="F782" t="s">
        <v>2843</v>
      </c>
    </row>
    <row r="783" spans="4:6" x14ac:dyDescent="0.2">
      <c r="D783">
        <f t="shared" si="13"/>
        <v>14</v>
      </c>
      <c r="E783" t="s">
        <v>2765</v>
      </c>
      <c r="F783" t="s">
        <v>3067</v>
      </c>
    </row>
    <row r="784" spans="4:6" x14ac:dyDescent="0.2">
      <c r="D784">
        <f t="shared" si="13"/>
        <v>14</v>
      </c>
      <c r="E784" t="s">
        <v>2765</v>
      </c>
      <c r="F784" t="s">
        <v>3378</v>
      </c>
    </row>
    <row r="785" spans="4:6" x14ac:dyDescent="0.2">
      <c r="D785">
        <f t="shared" si="13"/>
        <v>14</v>
      </c>
      <c r="E785" t="s">
        <v>2765</v>
      </c>
      <c r="F785" t="s">
        <v>2844</v>
      </c>
    </row>
    <row r="786" spans="4:6" x14ac:dyDescent="0.2">
      <c r="D786">
        <f t="shared" si="13"/>
        <v>14</v>
      </c>
      <c r="E786" t="s">
        <v>2765</v>
      </c>
      <c r="F786" t="s">
        <v>3322</v>
      </c>
    </row>
    <row r="787" spans="4:6" x14ac:dyDescent="0.2">
      <c r="D787">
        <f t="shared" si="13"/>
        <v>14</v>
      </c>
      <c r="E787" t="s">
        <v>2765</v>
      </c>
      <c r="F787" t="s">
        <v>4102</v>
      </c>
    </row>
    <row r="788" spans="4:6" x14ac:dyDescent="0.2">
      <c r="D788">
        <f t="shared" si="13"/>
        <v>14</v>
      </c>
      <c r="E788" t="s">
        <v>2765</v>
      </c>
      <c r="F788" t="s">
        <v>2720</v>
      </c>
    </row>
    <row r="789" spans="4:6" x14ac:dyDescent="0.2">
      <c r="D789">
        <f t="shared" si="13"/>
        <v>14</v>
      </c>
      <c r="E789" t="s">
        <v>2765</v>
      </c>
      <c r="F789" t="s">
        <v>4103</v>
      </c>
    </row>
    <row r="790" spans="4:6" x14ac:dyDescent="0.2">
      <c r="D790">
        <f t="shared" si="13"/>
        <v>14</v>
      </c>
      <c r="E790" t="s">
        <v>2765</v>
      </c>
      <c r="F790" t="s">
        <v>4104</v>
      </c>
    </row>
    <row r="791" spans="4:6" x14ac:dyDescent="0.2">
      <c r="D791">
        <f t="shared" si="13"/>
        <v>14</v>
      </c>
      <c r="E791" t="s">
        <v>2765</v>
      </c>
      <c r="F791" t="s">
        <v>4105</v>
      </c>
    </row>
    <row r="792" spans="4:6" x14ac:dyDescent="0.2">
      <c r="D792">
        <f t="shared" si="13"/>
        <v>14</v>
      </c>
      <c r="E792" t="s">
        <v>2765</v>
      </c>
      <c r="F792" t="s">
        <v>2963</v>
      </c>
    </row>
    <row r="793" spans="4:6" x14ac:dyDescent="0.2">
      <c r="D793">
        <f t="shared" si="13"/>
        <v>14</v>
      </c>
      <c r="E793" t="s">
        <v>2765</v>
      </c>
      <c r="F793" t="s">
        <v>3326</v>
      </c>
    </row>
    <row r="794" spans="4:6" x14ac:dyDescent="0.2">
      <c r="D794">
        <f t="shared" si="13"/>
        <v>14</v>
      </c>
      <c r="E794" t="s">
        <v>2765</v>
      </c>
      <c r="F794" t="s">
        <v>4106</v>
      </c>
    </row>
    <row r="795" spans="4:6" x14ac:dyDescent="0.2">
      <c r="D795">
        <f t="shared" si="13"/>
        <v>14</v>
      </c>
      <c r="E795" t="s">
        <v>2765</v>
      </c>
      <c r="F795" t="s">
        <v>3327</v>
      </c>
    </row>
    <row r="796" spans="4:6" x14ac:dyDescent="0.2">
      <c r="D796">
        <f t="shared" si="13"/>
        <v>14</v>
      </c>
      <c r="E796" t="s">
        <v>2765</v>
      </c>
      <c r="F796" t="s">
        <v>3384</v>
      </c>
    </row>
    <row r="797" spans="4:6" x14ac:dyDescent="0.2">
      <c r="D797">
        <f t="shared" si="13"/>
        <v>14</v>
      </c>
      <c r="E797" t="s">
        <v>2765</v>
      </c>
      <c r="F797" t="s">
        <v>4107</v>
      </c>
    </row>
    <row r="798" spans="4:6" x14ac:dyDescent="0.2">
      <c r="D798">
        <f t="shared" si="13"/>
        <v>14</v>
      </c>
      <c r="E798" t="s">
        <v>2765</v>
      </c>
      <c r="F798" t="s">
        <v>3329</v>
      </c>
    </row>
    <row r="799" spans="4:6" x14ac:dyDescent="0.2">
      <c r="D799">
        <f t="shared" si="13"/>
        <v>14</v>
      </c>
      <c r="E799" t="s">
        <v>2765</v>
      </c>
      <c r="F799" t="s">
        <v>3854</v>
      </c>
    </row>
    <row r="800" spans="4:6" x14ac:dyDescent="0.2">
      <c r="D800">
        <f t="shared" si="13"/>
        <v>14</v>
      </c>
      <c r="E800" t="s">
        <v>2765</v>
      </c>
      <c r="F800" t="s">
        <v>4237</v>
      </c>
    </row>
    <row r="801" spans="4:6" x14ac:dyDescent="0.2">
      <c r="D801">
        <f t="shared" si="13"/>
        <v>14</v>
      </c>
      <c r="E801" t="s">
        <v>2765</v>
      </c>
      <c r="F801" t="s">
        <v>2977</v>
      </c>
    </row>
    <row r="802" spans="4:6" x14ac:dyDescent="0.2">
      <c r="D802">
        <f t="shared" si="13"/>
        <v>14</v>
      </c>
      <c r="E802" t="s">
        <v>2765</v>
      </c>
      <c r="F802" t="s">
        <v>3008</v>
      </c>
    </row>
    <row r="803" spans="4:6" x14ac:dyDescent="0.2">
      <c r="D803">
        <f t="shared" si="13"/>
        <v>14</v>
      </c>
      <c r="E803" t="s">
        <v>2765</v>
      </c>
      <c r="F803" t="s">
        <v>4108</v>
      </c>
    </row>
    <row r="804" spans="4:6" x14ac:dyDescent="0.2">
      <c r="D804">
        <f t="shared" si="13"/>
        <v>14</v>
      </c>
      <c r="E804" t="s">
        <v>2765</v>
      </c>
      <c r="F804" t="s">
        <v>3331</v>
      </c>
    </row>
    <row r="805" spans="4:6" x14ac:dyDescent="0.2">
      <c r="D805">
        <f t="shared" si="13"/>
        <v>14</v>
      </c>
      <c r="E805" t="s">
        <v>2765</v>
      </c>
      <c r="F805" t="s">
        <v>4109</v>
      </c>
    </row>
    <row r="806" spans="4:6" x14ac:dyDescent="0.2">
      <c r="D806">
        <f t="shared" si="13"/>
        <v>14</v>
      </c>
      <c r="E806" t="s">
        <v>2765</v>
      </c>
      <c r="F806" t="s">
        <v>3333</v>
      </c>
    </row>
    <row r="807" spans="4:6" x14ac:dyDescent="0.2">
      <c r="D807">
        <f t="shared" si="13"/>
        <v>14</v>
      </c>
      <c r="E807" t="s">
        <v>2765</v>
      </c>
      <c r="F807" t="s">
        <v>3572</v>
      </c>
    </row>
    <row r="808" spans="4:6" x14ac:dyDescent="0.2">
      <c r="D808">
        <f t="shared" si="13"/>
        <v>14</v>
      </c>
      <c r="E808" t="s">
        <v>2765</v>
      </c>
      <c r="F808" t="s">
        <v>3334</v>
      </c>
    </row>
    <row r="809" spans="4:6" x14ac:dyDescent="0.2">
      <c r="D809">
        <f t="shared" si="13"/>
        <v>14</v>
      </c>
      <c r="E809" t="s">
        <v>2765</v>
      </c>
      <c r="F809" t="s">
        <v>4110</v>
      </c>
    </row>
    <row r="810" spans="4:6" x14ac:dyDescent="0.2">
      <c r="D810">
        <f t="shared" si="13"/>
        <v>14</v>
      </c>
      <c r="E810" t="s">
        <v>2765</v>
      </c>
      <c r="F810" t="s">
        <v>4111</v>
      </c>
    </row>
    <row r="811" spans="4:6" x14ac:dyDescent="0.2">
      <c r="D811">
        <f t="shared" si="13"/>
        <v>14</v>
      </c>
      <c r="E811" t="s">
        <v>2765</v>
      </c>
      <c r="F811" t="s">
        <v>3392</v>
      </c>
    </row>
    <row r="812" spans="4:6" x14ac:dyDescent="0.2">
      <c r="D812">
        <f t="shared" si="13"/>
        <v>14</v>
      </c>
      <c r="E812" t="s">
        <v>2765</v>
      </c>
      <c r="F812" t="s">
        <v>4112</v>
      </c>
    </row>
    <row r="813" spans="4:6" x14ac:dyDescent="0.2">
      <c r="D813">
        <f t="shared" si="13"/>
        <v>14</v>
      </c>
      <c r="E813" t="s">
        <v>2765</v>
      </c>
      <c r="F813" t="s">
        <v>4113</v>
      </c>
    </row>
    <row r="814" spans="4:6" x14ac:dyDescent="0.2">
      <c r="D814">
        <f t="shared" si="13"/>
        <v>14</v>
      </c>
      <c r="E814" t="s">
        <v>2765</v>
      </c>
      <c r="F814" t="s">
        <v>4114</v>
      </c>
    </row>
    <row r="815" spans="4:6" x14ac:dyDescent="0.2">
      <c r="D815">
        <f t="shared" si="13"/>
        <v>14</v>
      </c>
      <c r="E815" t="s">
        <v>2765</v>
      </c>
      <c r="F815" t="s">
        <v>4115</v>
      </c>
    </row>
    <row r="816" spans="4:6" x14ac:dyDescent="0.2">
      <c r="D816">
        <f t="shared" si="13"/>
        <v>14</v>
      </c>
      <c r="E816" t="s">
        <v>2765</v>
      </c>
      <c r="F816" t="s">
        <v>3707</v>
      </c>
    </row>
    <row r="817" spans="4:6" x14ac:dyDescent="0.2">
      <c r="D817">
        <f t="shared" si="13"/>
        <v>14</v>
      </c>
      <c r="E817" t="s">
        <v>2765</v>
      </c>
      <c r="F817" t="s">
        <v>4116</v>
      </c>
    </row>
    <row r="818" spans="4:6" x14ac:dyDescent="0.2">
      <c r="D818">
        <f t="shared" si="13"/>
        <v>14</v>
      </c>
      <c r="E818" t="s">
        <v>2765</v>
      </c>
      <c r="F818" t="s">
        <v>3337</v>
      </c>
    </row>
    <row r="819" spans="4:6" x14ac:dyDescent="0.2">
      <c r="D819">
        <f t="shared" si="13"/>
        <v>14</v>
      </c>
      <c r="E819" t="s">
        <v>2765</v>
      </c>
      <c r="F819" t="s">
        <v>3338</v>
      </c>
    </row>
    <row r="820" spans="4:6" x14ac:dyDescent="0.2">
      <c r="D820">
        <f t="shared" si="13"/>
        <v>14</v>
      </c>
      <c r="E820" t="s">
        <v>2765</v>
      </c>
      <c r="F820" t="s">
        <v>4117</v>
      </c>
    </row>
    <row r="821" spans="4:6" x14ac:dyDescent="0.2">
      <c r="D821">
        <f t="shared" si="13"/>
        <v>14</v>
      </c>
      <c r="E821" t="s">
        <v>2765</v>
      </c>
      <c r="F821" t="s">
        <v>3396</v>
      </c>
    </row>
    <row r="822" spans="4:6" x14ac:dyDescent="0.2">
      <c r="D822">
        <f t="shared" si="13"/>
        <v>14</v>
      </c>
      <c r="E822" t="s">
        <v>2765</v>
      </c>
      <c r="F822" t="s">
        <v>4118</v>
      </c>
    </row>
    <row r="823" spans="4:6" x14ac:dyDescent="0.2">
      <c r="D823">
        <f t="shared" si="13"/>
        <v>14</v>
      </c>
      <c r="E823" t="s">
        <v>2765</v>
      </c>
      <c r="F823" t="s">
        <v>4119</v>
      </c>
    </row>
    <row r="824" spans="4:6" x14ac:dyDescent="0.2">
      <c r="D824">
        <f t="shared" si="13"/>
        <v>14</v>
      </c>
      <c r="E824" t="s">
        <v>2765</v>
      </c>
      <c r="F824" t="s">
        <v>4120</v>
      </c>
    </row>
    <row r="825" spans="4:6" x14ac:dyDescent="0.2">
      <c r="D825">
        <f t="shared" si="13"/>
        <v>14</v>
      </c>
      <c r="E825" t="s">
        <v>2765</v>
      </c>
      <c r="F825" t="s">
        <v>3341</v>
      </c>
    </row>
    <row r="826" spans="4:6" x14ac:dyDescent="0.2">
      <c r="D826">
        <f t="shared" si="13"/>
        <v>14</v>
      </c>
      <c r="E826" t="s">
        <v>2765</v>
      </c>
      <c r="F826" t="s">
        <v>4121</v>
      </c>
    </row>
    <row r="827" spans="4:6" x14ac:dyDescent="0.2">
      <c r="D827">
        <f t="shared" si="13"/>
        <v>14</v>
      </c>
      <c r="E827" t="s">
        <v>2765</v>
      </c>
      <c r="F827" t="s">
        <v>3342</v>
      </c>
    </row>
    <row r="828" spans="4:6" x14ac:dyDescent="0.2">
      <c r="D828">
        <f t="shared" si="13"/>
        <v>14</v>
      </c>
      <c r="E828" t="s">
        <v>2765</v>
      </c>
      <c r="F828" t="s">
        <v>3344</v>
      </c>
    </row>
    <row r="829" spans="4:6" x14ac:dyDescent="0.2">
      <c r="D829">
        <f t="shared" si="13"/>
        <v>14</v>
      </c>
      <c r="E829" t="s">
        <v>2765</v>
      </c>
      <c r="F829" t="s">
        <v>3345</v>
      </c>
    </row>
    <row r="830" spans="4:6" x14ac:dyDescent="0.2">
      <c r="D830">
        <f t="shared" si="13"/>
        <v>14</v>
      </c>
      <c r="E830" t="s">
        <v>2765</v>
      </c>
      <c r="F830" t="s">
        <v>4122</v>
      </c>
    </row>
    <row r="831" spans="4:6" x14ac:dyDescent="0.2">
      <c r="D831">
        <f t="shared" si="13"/>
        <v>14</v>
      </c>
      <c r="E831" t="s">
        <v>2765</v>
      </c>
      <c r="F831" t="s">
        <v>4123</v>
      </c>
    </row>
    <row r="832" spans="4:6" x14ac:dyDescent="0.2">
      <c r="D832">
        <f t="shared" si="13"/>
        <v>14</v>
      </c>
      <c r="E832" t="s">
        <v>2765</v>
      </c>
      <c r="F832" t="s">
        <v>4124</v>
      </c>
    </row>
    <row r="833" spans="4:6" x14ac:dyDescent="0.2">
      <c r="D833">
        <f t="shared" si="13"/>
        <v>14</v>
      </c>
      <c r="E833" t="s">
        <v>2765</v>
      </c>
      <c r="F833" t="s">
        <v>4125</v>
      </c>
    </row>
    <row r="834" spans="4:6" x14ac:dyDescent="0.2">
      <c r="D834">
        <f t="shared" si="13"/>
        <v>14</v>
      </c>
      <c r="E834" t="s">
        <v>2765</v>
      </c>
      <c r="F834" t="s">
        <v>3347</v>
      </c>
    </row>
    <row r="835" spans="4:6" x14ac:dyDescent="0.2">
      <c r="D835">
        <f t="shared" si="13"/>
        <v>14</v>
      </c>
      <c r="E835" t="s">
        <v>2765</v>
      </c>
      <c r="F835" t="s">
        <v>3348</v>
      </c>
    </row>
    <row r="836" spans="4:6" x14ac:dyDescent="0.2">
      <c r="D836">
        <f t="shared" si="13"/>
        <v>14</v>
      </c>
      <c r="E836" t="s">
        <v>2765</v>
      </c>
      <c r="F836" t="s">
        <v>3349</v>
      </c>
    </row>
    <row r="837" spans="4:6" x14ac:dyDescent="0.2">
      <c r="D837">
        <f t="shared" si="13"/>
        <v>14</v>
      </c>
      <c r="E837" t="s">
        <v>2765</v>
      </c>
      <c r="F837" t="s">
        <v>4126</v>
      </c>
    </row>
    <row r="838" spans="4:6" x14ac:dyDescent="0.2">
      <c r="D838">
        <f t="shared" si="13"/>
        <v>14</v>
      </c>
      <c r="E838" t="s">
        <v>2765</v>
      </c>
      <c r="F838" t="s">
        <v>4127</v>
      </c>
    </row>
    <row r="839" spans="4:6" x14ac:dyDescent="0.2">
      <c r="D839">
        <f t="shared" si="13"/>
        <v>14</v>
      </c>
      <c r="E839" t="s">
        <v>2765</v>
      </c>
      <c r="F839" t="s">
        <v>4128</v>
      </c>
    </row>
    <row r="840" spans="4:6" x14ac:dyDescent="0.2">
      <c r="D840">
        <f t="shared" si="13"/>
        <v>14</v>
      </c>
      <c r="E840" t="s">
        <v>2765</v>
      </c>
      <c r="F840" t="s">
        <v>3350</v>
      </c>
    </row>
    <row r="841" spans="4:6" x14ac:dyDescent="0.2">
      <c r="D841">
        <f t="shared" si="13"/>
        <v>14</v>
      </c>
      <c r="E841" t="s">
        <v>2765</v>
      </c>
      <c r="F841" t="s">
        <v>4129</v>
      </c>
    </row>
    <row r="842" spans="4:6" x14ac:dyDescent="0.2">
      <c r="D842">
        <f t="shared" si="13"/>
        <v>14</v>
      </c>
      <c r="E842" t="s">
        <v>2765</v>
      </c>
      <c r="F842" t="s">
        <v>3352</v>
      </c>
    </row>
    <row r="843" spans="4:6" x14ac:dyDescent="0.2">
      <c r="D843">
        <f t="shared" si="13"/>
        <v>14</v>
      </c>
      <c r="E843" t="s">
        <v>2765</v>
      </c>
      <c r="F843" t="s">
        <v>3406</v>
      </c>
    </row>
    <row r="844" spans="4:6" x14ac:dyDescent="0.2">
      <c r="D844">
        <f t="shared" si="13"/>
        <v>14</v>
      </c>
      <c r="E844" t="s">
        <v>2765</v>
      </c>
      <c r="F844" t="s">
        <v>3408</v>
      </c>
    </row>
    <row r="845" spans="4:6" x14ac:dyDescent="0.2">
      <c r="D845">
        <f t="shared" si="13"/>
        <v>14</v>
      </c>
      <c r="E845" t="s">
        <v>2765</v>
      </c>
      <c r="F845" t="s">
        <v>2916</v>
      </c>
    </row>
    <row r="846" spans="4:6" x14ac:dyDescent="0.2">
      <c r="D846">
        <f t="shared" ref="D846:D909" si="14">IF(E846=E845,D845,D845+1)</f>
        <v>14</v>
      </c>
      <c r="E846" t="s">
        <v>2765</v>
      </c>
      <c r="F846" t="s">
        <v>3353</v>
      </c>
    </row>
    <row r="847" spans="4:6" x14ac:dyDescent="0.2">
      <c r="D847">
        <f t="shared" si="14"/>
        <v>14</v>
      </c>
      <c r="E847" t="s">
        <v>2765</v>
      </c>
      <c r="F847" t="s">
        <v>4130</v>
      </c>
    </row>
    <row r="848" spans="4:6" x14ac:dyDescent="0.2">
      <c r="D848">
        <f t="shared" si="14"/>
        <v>14</v>
      </c>
      <c r="E848" t="s">
        <v>2765</v>
      </c>
      <c r="F848" t="s">
        <v>4131</v>
      </c>
    </row>
    <row r="849" spans="4:6" x14ac:dyDescent="0.2">
      <c r="D849">
        <f t="shared" si="14"/>
        <v>14</v>
      </c>
      <c r="E849" t="s">
        <v>2765</v>
      </c>
      <c r="F849" t="s">
        <v>3355</v>
      </c>
    </row>
    <row r="850" spans="4:6" x14ac:dyDescent="0.2">
      <c r="D850">
        <f t="shared" si="14"/>
        <v>14</v>
      </c>
      <c r="E850" t="s">
        <v>2765</v>
      </c>
      <c r="F850" t="s">
        <v>3410</v>
      </c>
    </row>
    <row r="851" spans="4:6" x14ac:dyDescent="0.2">
      <c r="D851">
        <f t="shared" si="14"/>
        <v>14</v>
      </c>
      <c r="E851" t="s">
        <v>2765</v>
      </c>
      <c r="F851" t="s">
        <v>4132</v>
      </c>
    </row>
    <row r="852" spans="4:6" x14ac:dyDescent="0.2">
      <c r="D852">
        <f t="shared" si="14"/>
        <v>14</v>
      </c>
      <c r="E852" t="s">
        <v>2765</v>
      </c>
      <c r="F852" t="s">
        <v>4133</v>
      </c>
    </row>
    <row r="853" spans="4:6" x14ac:dyDescent="0.2">
      <c r="D853">
        <f t="shared" si="14"/>
        <v>14</v>
      </c>
      <c r="E853" t="s">
        <v>2765</v>
      </c>
      <c r="F853" t="s">
        <v>3411</v>
      </c>
    </row>
    <row r="854" spans="4:6" x14ac:dyDescent="0.2">
      <c r="D854">
        <f t="shared" si="14"/>
        <v>14</v>
      </c>
      <c r="E854" t="s">
        <v>2765</v>
      </c>
      <c r="F854" t="s">
        <v>3356</v>
      </c>
    </row>
    <row r="855" spans="4:6" x14ac:dyDescent="0.2">
      <c r="D855">
        <f t="shared" si="14"/>
        <v>14</v>
      </c>
      <c r="E855" t="s">
        <v>2765</v>
      </c>
      <c r="F855" t="s">
        <v>4134</v>
      </c>
    </row>
    <row r="856" spans="4:6" x14ac:dyDescent="0.2">
      <c r="D856">
        <f t="shared" si="14"/>
        <v>14</v>
      </c>
      <c r="E856" t="s">
        <v>2765</v>
      </c>
      <c r="F856" t="s">
        <v>4135</v>
      </c>
    </row>
    <row r="857" spans="4:6" x14ac:dyDescent="0.2">
      <c r="D857">
        <f t="shared" si="14"/>
        <v>14</v>
      </c>
      <c r="E857" t="s">
        <v>2765</v>
      </c>
      <c r="F857" t="s">
        <v>4136</v>
      </c>
    </row>
    <row r="858" spans="4:6" x14ac:dyDescent="0.2">
      <c r="D858">
        <f t="shared" si="14"/>
        <v>14</v>
      </c>
      <c r="E858" t="s">
        <v>2765</v>
      </c>
      <c r="F858" t="s">
        <v>3417</v>
      </c>
    </row>
    <row r="859" spans="4:6" x14ac:dyDescent="0.2">
      <c r="D859">
        <f t="shared" si="14"/>
        <v>14</v>
      </c>
      <c r="E859" t="s">
        <v>2765</v>
      </c>
      <c r="F859" t="s">
        <v>4137</v>
      </c>
    </row>
    <row r="860" spans="4:6" x14ac:dyDescent="0.2">
      <c r="D860">
        <f t="shared" si="14"/>
        <v>14</v>
      </c>
      <c r="E860" t="s">
        <v>2765</v>
      </c>
      <c r="F860" t="s">
        <v>4138</v>
      </c>
    </row>
    <row r="861" spans="4:6" x14ac:dyDescent="0.2">
      <c r="D861">
        <f t="shared" si="14"/>
        <v>14</v>
      </c>
      <c r="E861" t="s">
        <v>2765</v>
      </c>
      <c r="F861" t="s">
        <v>3615</v>
      </c>
    </row>
    <row r="862" spans="4:6" x14ac:dyDescent="0.2">
      <c r="D862">
        <f t="shared" si="14"/>
        <v>14</v>
      </c>
      <c r="E862" t="s">
        <v>2765</v>
      </c>
      <c r="F862" t="s">
        <v>3362</v>
      </c>
    </row>
    <row r="863" spans="4:6" x14ac:dyDescent="0.2">
      <c r="D863">
        <f t="shared" si="14"/>
        <v>14</v>
      </c>
      <c r="E863" t="s">
        <v>2765</v>
      </c>
      <c r="F863" t="s">
        <v>3616</v>
      </c>
    </row>
    <row r="864" spans="4:6" x14ac:dyDescent="0.2">
      <c r="D864">
        <f t="shared" si="14"/>
        <v>14</v>
      </c>
      <c r="E864" t="s">
        <v>2765</v>
      </c>
      <c r="F864" t="s">
        <v>3419</v>
      </c>
    </row>
    <row r="865" spans="4:6" x14ac:dyDescent="0.2">
      <c r="D865">
        <f t="shared" si="14"/>
        <v>14</v>
      </c>
      <c r="E865" t="s">
        <v>2765</v>
      </c>
      <c r="F865" t="s">
        <v>4139</v>
      </c>
    </row>
    <row r="866" spans="4:6" x14ac:dyDescent="0.2">
      <c r="D866">
        <f t="shared" si="14"/>
        <v>14</v>
      </c>
      <c r="E866" t="s">
        <v>2765</v>
      </c>
      <c r="F866" t="s">
        <v>4140</v>
      </c>
    </row>
    <row r="867" spans="4:6" x14ac:dyDescent="0.2">
      <c r="D867">
        <f t="shared" si="14"/>
        <v>14</v>
      </c>
      <c r="E867" t="s">
        <v>2765</v>
      </c>
      <c r="F867" t="s">
        <v>4141</v>
      </c>
    </row>
    <row r="868" spans="4:6" x14ac:dyDescent="0.2">
      <c r="D868">
        <f t="shared" si="14"/>
        <v>14</v>
      </c>
      <c r="E868" t="s">
        <v>2765</v>
      </c>
      <c r="F868" t="s">
        <v>3035</v>
      </c>
    </row>
    <row r="869" spans="4:6" x14ac:dyDescent="0.2">
      <c r="D869">
        <f t="shared" si="14"/>
        <v>14</v>
      </c>
      <c r="E869" t="s">
        <v>2765</v>
      </c>
      <c r="F869" t="s">
        <v>3068</v>
      </c>
    </row>
    <row r="870" spans="4:6" x14ac:dyDescent="0.2">
      <c r="D870">
        <f t="shared" si="14"/>
        <v>15</v>
      </c>
      <c r="E870" t="s">
        <v>3085</v>
      </c>
      <c r="F870" t="s">
        <v>3066</v>
      </c>
    </row>
    <row r="871" spans="4:6" x14ac:dyDescent="0.2">
      <c r="D871">
        <f t="shared" si="14"/>
        <v>15</v>
      </c>
      <c r="E871" t="s">
        <v>3085</v>
      </c>
      <c r="F871" t="s">
        <v>4142</v>
      </c>
    </row>
    <row r="872" spans="4:6" x14ac:dyDescent="0.2">
      <c r="D872">
        <f t="shared" si="14"/>
        <v>15</v>
      </c>
      <c r="E872" t="s">
        <v>3085</v>
      </c>
      <c r="F872" t="s">
        <v>4143</v>
      </c>
    </row>
    <row r="873" spans="4:6" x14ac:dyDescent="0.2">
      <c r="D873">
        <f t="shared" si="14"/>
        <v>15</v>
      </c>
      <c r="E873" t="s">
        <v>3085</v>
      </c>
      <c r="F873" t="s">
        <v>3368</v>
      </c>
    </row>
    <row r="874" spans="4:6" x14ac:dyDescent="0.2">
      <c r="D874">
        <f t="shared" si="14"/>
        <v>15</v>
      </c>
      <c r="E874" t="s">
        <v>3085</v>
      </c>
      <c r="F874" t="s">
        <v>4144</v>
      </c>
    </row>
    <row r="875" spans="4:6" x14ac:dyDescent="0.2">
      <c r="D875">
        <f t="shared" si="14"/>
        <v>15</v>
      </c>
      <c r="E875" t="s">
        <v>3085</v>
      </c>
      <c r="F875" t="s">
        <v>3369</v>
      </c>
    </row>
    <row r="876" spans="4:6" x14ac:dyDescent="0.2">
      <c r="D876">
        <f t="shared" si="14"/>
        <v>15</v>
      </c>
      <c r="E876" t="s">
        <v>3085</v>
      </c>
      <c r="F876" t="s">
        <v>3069</v>
      </c>
    </row>
    <row r="877" spans="4:6" x14ac:dyDescent="0.2">
      <c r="D877">
        <f t="shared" si="14"/>
        <v>15</v>
      </c>
      <c r="E877" t="s">
        <v>3085</v>
      </c>
      <c r="F877" t="s">
        <v>3371</v>
      </c>
    </row>
    <row r="878" spans="4:6" x14ac:dyDescent="0.2">
      <c r="D878">
        <f t="shared" si="14"/>
        <v>15</v>
      </c>
      <c r="E878" t="s">
        <v>3085</v>
      </c>
      <c r="F878" t="s">
        <v>3758</v>
      </c>
    </row>
    <row r="879" spans="4:6" x14ac:dyDescent="0.2">
      <c r="D879">
        <f t="shared" si="14"/>
        <v>15</v>
      </c>
      <c r="E879" t="s">
        <v>3085</v>
      </c>
      <c r="F879" t="s">
        <v>3373</v>
      </c>
    </row>
    <row r="880" spans="4:6" x14ac:dyDescent="0.2">
      <c r="D880">
        <f t="shared" si="14"/>
        <v>15</v>
      </c>
      <c r="E880" t="s">
        <v>3085</v>
      </c>
      <c r="F880" t="s">
        <v>3311</v>
      </c>
    </row>
    <row r="881" spans="4:6" x14ac:dyDescent="0.2">
      <c r="D881">
        <f t="shared" si="14"/>
        <v>15</v>
      </c>
      <c r="E881" t="s">
        <v>3085</v>
      </c>
      <c r="F881" t="s">
        <v>3762</v>
      </c>
    </row>
    <row r="882" spans="4:6" x14ac:dyDescent="0.2">
      <c r="D882">
        <f t="shared" si="14"/>
        <v>15</v>
      </c>
      <c r="E882" t="s">
        <v>3085</v>
      </c>
      <c r="F882" t="s">
        <v>3378</v>
      </c>
    </row>
    <row r="883" spans="4:6" x14ac:dyDescent="0.2">
      <c r="D883">
        <f t="shared" si="14"/>
        <v>15</v>
      </c>
      <c r="E883" t="s">
        <v>3085</v>
      </c>
      <c r="F883" t="s">
        <v>4145</v>
      </c>
    </row>
    <row r="884" spans="4:6" x14ac:dyDescent="0.2">
      <c r="D884">
        <f t="shared" si="14"/>
        <v>15</v>
      </c>
      <c r="E884" t="s">
        <v>3085</v>
      </c>
      <c r="F884" t="s">
        <v>4146</v>
      </c>
    </row>
    <row r="885" spans="4:6" x14ac:dyDescent="0.2">
      <c r="D885">
        <f t="shared" si="14"/>
        <v>15</v>
      </c>
      <c r="E885" t="s">
        <v>3085</v>
      </c>
      <c r="F885" t="s">
        <v>2957</v>
      </c>
    </row>
    <row r="886" spans="4:6" x14ac:dyDescent="0.2">
      <c r="D886">
        <f t="shared" si="14"/>
        <v>15</v>
      </c>
      <c r="E886" t="s">
        <v>3085</v>
      </c>
      <c r="F886" t="s">
        <v>3322</v>
      </c>
    </row>
    <row r="887" spans="4:6" x14ac:dyDescent="0.2">
      <c r="D887">
        <f t="shared" si="14"/>
        <v>15</v>
      </c>
      <c r="E887" t="s">
        <v>3085</v>
      </c>
      <c r="F887" t="s">
        <v>3764</v>
      </c>
    </row>
    <row r="888" spans="4:6" x14ac:dyDescent="0.2">
      <c r="D888">
        <f t="shared" si="14"/>
        <v>15</v>
      </c>
      <c r="E888" t="s">
        <v>3085</v>
      </c>
      <c r="F888" t="s">
        <v>4147</v>
      </c>
    </row>
    <row r="889" spans="4:6" x14ac:dyDescent="0.2">
      <c r="D889">
        <f t="shared" si="14"/>
        <v>15</v>
      </c>
      <c r="E889" t="s">
        <v>3085</v>
      </c>
      <c r="F889" t="s">
        <v>4148</v>
      </c>
    </row>
    <row r="890" spans="4:6" x14ac:dyDescent="0.2">
      <c r="D890">
        <f t="shared" si="14"/>
        <v>15</v>
      </c>
      <c r="E890" t="s">
        <v>3085</v>
      </c>
      <c r="F890" t="s">
        <v>3326</v>
      </c>
    </row>
    <row r="891" spans="4:6" x14ac:dyDescent="0.2">
      <c r="D891">
        <f t="shared" si="14"/>
        <v>15</v>
      </c>
      <c r="E891" t="s">
        <v>3085</v>
      </c>
      <c r="F891" t="s">
        <v>2967</v>
      </c>
    </row>
    <row r="892" spans="4:6" x14ac:dyDescent="0.2">
      <c r="D892">
        <f t="shared" si="14"/>
        <v>15</v>
      </c>
      <c r="E892" t="s">
        <v>3085</v>
      </c>
      <c r="F892" t="s">
        <v>4149</v>
      </c>
    </row>
    <row r="893" spans="4:6" x14ac:dyDescent="0.2">
      <c r="D893">
        <f t="shared" si="14"/>
        <v>15</v>
      </c>
      <c r="E893" t="s">
        <v>3085</v>
      </c>
      <c r="F893" t="s">
        <v>3327</v>
      </c>
    </row>
    <row r="894" spans="4:6" x14ac:dyDescent="0.2">
      <c r="D894">
        <f t="shared" si="14"/>
        <v>15</v>
      </c>
      <c r="E894" t="s">
        <v>3085</v>
      </c>
      <c r="F894" t="s">
        <v>3384</v>
      </c>
    </row>
    <row r="895" spans="4:6" x14ac:dyDescent="0.2">
      <c r="D895">
        <f t="shared" si="14"/>
        <v>15</v>
      </c>
      <c r="E895" t="s">
        <v>3085</v>
      </c>
      <c r="F895" t="s">
        <v>4150</v>
      </c>
    </row>
    <row r="896" spans="4:6" x14ac:dyDescent="0.2">
      <c r="D896">
        <f t="shared" si="14"/>
        <v>15</v>
      </c>
      <c r="E896" t="s">
        <v>3085</v>
      </c>
      <c r="F896" t="s">
        <v>3386</v>
      </c>
    </row>
    <row r="897" spans="4:6" x14ac:dyDescent="0.2">
      <c r="D897">
        <f t="shared" si="14"/>
        <v>15</v>
      </c>
      <c r="E897" t="s">
        <v>3085</v>
      </c>
      <c r="F897" t="s">
        <v>3329</v>
      </c>
    </row>
    <row r="898" spans="4:6" x14ac:dyDescent="0.2">
      <c r="D898">
        <f t="shared" si="14"/>
        <v>15</v>
      </c>
      <c r="E898" t="s">
        <v>3085</v>
      </c>
      <c r="F898" t="s">
        <v>4237</v>
      </c>
    </row>
    <row r="899" spans="4:6" x14ac:dyDescent="0.2">
      <c r="D899">
        <f t="shared" si="14"/>
        <v>15</v>
      </c>
      <c r="E899" t="s">
        <v>3085</v>
      </c>
      <c r="F899" t="s">
        <v>2977</v>
      </c>
    </row>
    <row r="900" spans="4:6" x14ac:dyDescent="0.2">
      <c r="D900">
        <f t="shared" si="14"/>
        <v>15</v>
      </c>
      <c r="E900" t="s">
        <v>3085</v>
      </c>
      <c r="F900" t="s">
        <v>3009</v>
      </c>
    </row>
    <row r="901" spans="4:6" x14ac:dyDescent="0.2">
      <c r="D901">
        <f t="shared" si="14"/>
        <v>15</v>
      </c>
      <c r="E901" t="s">
        <v>3085</v>
      </c>
      <c r="F901" t="s">
        <v>4151</v>
      </c>
    </row>
    <row r="902" spans="4:6" x14ac:dyDescent="0.2">
      <c r="D902">
        <f t="shared" si="14"/>
        <v>15</v>
      </c>
      <c r="E902" t="s">
        <v>3085</v>
      </c>
      <c r="F902" t="s">
        <v>3331</v>
      </c>
    </row>
    <row r="903" spans="4:6" x14ac:dyDescent="0.2">
      <c r="D903">
        <f t="shared" si="14"/>
        <v>15</v>
      </c>
      <c r="E903" t="s">
        <v>3085</v>
      </c>
      <c r="F903" t="s">
        <v>3389</v>
      </c>
    </row>
    <row r="904" spans="4:6" x14ac:dyDescent="0.2">
      <c r="D904">
        <f t="shared" si="14"/>
        <v>15</v>
      </c>
      <c r="E904" t="s">
        <v>3085</v>
      </c>
      <c r="F904" t="s">
        <v>4152</v>
      </c>
    </row>
    <row r="905" spans="4:6" x14ac:dyDescent="0.2">
      <c r="D905">
        <f t="shared" si="14"/>
        <v>15</v>
      </c>
      <c r="E905" t="s">
        <v>3085</v>
      </c>
      <c r="F905" t="s">
        <v>3333</v>
      </c>
    </row>
    <row r="906" spans="4:6" x14ac:dyDescent="0.2">
      <c r="D906">
        <f t="shared" si="14"/>
        <v>15</v>
      </c>
      <c r="E906" t="s">
        <v>3085</v>
      </c>
      <c r="F906" t="s">
        <v>3572</v>
      </c>
    </row>
    <row r="907" spans="4:6" x14ac:dyDescent="0.2">
      <c r="D907">
        <f t="shared" si="14"/>
        <v>15</v>
      </c>
      <c r="E907" t="s">
        <v>3085</v>
      </c>
      <c r="F907" t="s">
        <v>4153</v>
      </c>
    </row>
    <row r="908" spans="4:6" x14ac:dyDescent="0.2">
      <c r="D908">
        <f t="shared" si="14"/>
        <v>15</v>
      </c>
      <c r="E908" t="s">
        <v>3085</v>
      </c>
      <c r="F908" t="s">
        <v>3334</v>
      </c>
    </row>
    <row r="909" spans="4:6" x14ac:dyDescent="0.2">
      <c r="D909">
        <f t="shared" si="14"/>
        <v>15</v>
      </c>
      <c r="E909" t="s">
        <v>3085</v>
      </c>
      <c r="F909" t="s">
        <v>4154</v>
      </c>
    </row>
    <row r="910" spans="4:6" x14ac:dyDescent="0.2">
      <c r="D910">
        <f t="shared" ref="D910:D973" si="15">IF(E910=E909,D909,D909+1)</f>
        <v>15</v>
      </c>
      <c r="E910" t="s">
        <v>3085</v>
      </c>
      <c r="F910" t="s">
        <v>3392</v>
      </c>
    </row>
    <row r="911" spans="4:6" x14ac:dyDescent="0.2">
      <c r="D911">
        <f t="shared" si="15"/>
        <v>15</v>
      </c>
      <c r="E911" t="s">
        <v>3085</v>
      </c>
      <c r="F911" t="s">
        <v>4115</v>
      </c>
    </row>
    <row r="912" spans="4:6" x14ac:dyDescent="0.2">
      <c r="D912">
        <f t="shared" si="15"/>
        <v>15</v>
      </c>
      <c r="E912" t="s">
        <v>3085</v>
      </c>
      <c r="F912" t="s">
        <v>4155</v>
      </c>
    </row>
    <row r="913" spans="4:6" x14ac:dyDescent="0.2">
      <c r="D913">
        <f t="shared" si="15"/>
        <v>15</v>
      </c>
      <c r="E913" t="s">
        <v>3085</v>
      </c>
      <c r="F913" t="s">
        <v>4156</v>
      </c>
    </row>
    <row r="914" spans="4:6" x14ac:dyDescent="0.2">
      <c r="D914">
        <f t="shared" si="15"/>
        <v>15</v>
      </c>
      <c r="E914" t="s">
        <v>3085</v>
      </c>
      <c r="F914" t="s">
        <v>3707</v>
      </c>
    </row>
    <row r="915" spans="4:6" x14ac:dyDescent="0.2">
      <c r="D915">
        <f t="shared" si="15"/>
        <v>15</v>
      </c>
      <c r="E915" t="s">
        <v>3085</v>
      </c>
      <c r="F915" t="s">
        <v>4157</v>
      </c>
    </row>
    <row r="916" spans="4:6" x14ac:dyDescent="0.2">
      <c r="D916">
        <f t="shared" si="15"/>
        <v>15</v>
      </c>
      <c r="E916" t="s">
        <v>3085</v>
      </c>
      <c r="F916" t="s">
        <v>3337</v>
      </c>
    </row>
    <row r="917" spans="4:6" x14ac:dyDescent="0.2">
      <c r="D917">
        <f t="shared" si="15"/>
        <v>15</v>
      </c>
      <c r="E917" t="s">
        <v>3085</v>
      </c>
      <c r="F917" t="s">
        <v>3342</v>
      </c>
    </row>
    <row r="918" spans="4:6" x14ac:dyDescent="0.2">
      <c r="D918">
        <f t="shared" si="15"/>
        <v>15</v>
      </c>
      <c r="E918" t="s">
        <v>3085</v>
      </c>
      <c r="F918" t="s">
        <v>3344</v>
      </c>
    </row>
    <row r="919" spans="4:6" x14ac:dyDescent="0.2">
      <c r="D919">
        <f t="shared" si="15"/>
        <v>15</v>
      </c>
      <c r="E919" t="s">
        <v>3085</v>
      </c>
      <c r="F919" t="s">
        <v>3345</v>
      </c>
    </row>
    <row r="920" spans="4:6" x14ac:dyDescent="0.2">
      <c r="D920">
        <f t="shared" si="15"/>
        <v>15</v>
      </c>
      <c r="E920" t="s">
        <v>3085</v>
      </c>
      <c r="F920" t="s">
        <v>4249</v>
      </c>
    </row>
    <row r="921" spans="4:6" x14ac:dyDescent="0.2">
      <c r="D921">
        <f t="shared" si="15"/>
        <v>15</v>
      </c>
      <c r="E921" t="s">
        <v>3085</v>
      </c>
      <c r="F921" t="s">
        <v>4158</v>
      </c>
    </row>
    <row r="922" spans="4:6" x14ac:dyDescent="0.2">
      <c r="D922">
        <f t="shared" si="15"/>
        <v>15</v>
      </c>
      <c r="E922" t="s">
        <v>3085</v>
      </c>
      <c r="F922" t="s">
        <v>3347</v>
      </c>
    </row>
    <row r="923" spans="4:6" x14ac:dyDescent="0.2">
      <c r="D923">
        <f t="shared" si="15"/>
        <v>15</v>
      </c>
      <c r="E923" t="s">
        <v>3085</v>
      </c>
      <c r="F923" t="s">
        <v>3348</v>
      </c>
    </row>
    <row r="924" spans="4:6" x14ac:dyDescent="0.2">
      <c r="D924">
        <f t="shared" si="15"/>
        <v>15</v>
      </c>
      <c r="E924" t="s">
        <v>3085</v>
      </c>
      <c r="F924" t="s">
        <v>3349</v>
      </c>
    </row>
    <row r="925" spans="4:6" x14ac:dyDescent="0.2">
      <c r="D925">
        <f t="shared" si="15"/>
        <v>15</v>
      </c>
      <c r="E925" t="s">
        <v>3085</v>
      </c>
      <c r="F925" t="s">
        <v>3401</v>
      </c>
    </row>
    <row r="926" spans="4:6" x14ac:dyDescent="0.2">
      <c r="D926">
        <f t="shared" si="15"/>
        <v>15</v>
      </c>
      <c r="E926" t="s">
        <v>3085</v>
      </c>
      <c r="F926" t="s">
        <v>4159</v>
      </c>
    </row>
    <row r="927" spans="4:6" x14ac:dyDescent="0.2">
      <c r="D927">
        <f t="shared" si="15"/>
        <v>15</v>
      </c>
      <c r="E927" t="s">
        <v>3085</v>
      </c>
      <c r="F927" t="s">
        <v>4160</v>
      </c>
    </row>
    <row r="928" spans="4:6" x14ac:dyDescent="0.2">
      <c r="D928">
        <f t="shared" si="15"/>
        <v>15</v>
      </c>
      <c r="E928" t="s">
        <v>3085</v>
      </c>
      <c r="F928" t="s">
        <v>3719</v>
      </c>
    </row>
    <row r="929" spans="4:6" x14ac:dyDescent="0.2">
      <c r="D929">
        <f t="shared" si="15"/>
        <v>15</v>
      </c>
      <c r="E929" t="s">
        <v>3085</v>
      </c>
      <c r="F929" t="s">
        <v>4161</v>
      </c>
    </row>
    <row r="930" spans="4:6" x14ac:dyDescent="0.2">
      <c r="D930">
        <f t="shared" si="15"/>
        <v>15</v>
      </c>
      <c r="E930" t="s">
        <v>3085</v>
      </c>
      <c r="F930" t="s">
        <v>4162</v>
      </c>
    </row>
    <row r="931" spans="4:6" x14ac:dyDescent="0.2">
      <c r="D931">
        <f t="shared" si="15"/>
        <v>15</v>
      </c>
      <c r="E931" t="s">
        <v>3085</v>
      </c>
      <c r="F931" t="s">
        <v>3350</v>
      </c>
    </row>
    <row r="932" spans="4:6" x14ac:dyDescent="0.2">
      <c r="D932">
        <f t="shared" si="15"/>
        <v>15</v>
      </c>
      <c r="E932" t="s">
        <v>3085</v>
      </c>
      <c r="F932" t="s">
        <v>3352</v>
      </c>
    </row>
    <row r="933" spans="4:6" x14ac:dyDescent="0.2">
      <c r="D933">
        <f t="shared" si="15"/>
        <v>15</v>
      </c>
      <c r="E933" t="s">
        <v>3085</v>
      </c>
      <c r="F933" t="s">
        <v>4163</v>
      </c>
    </row>
    <row r="934" spans="4:6" x14ac:dyDescent="0.2">
      <c r="D934">
        <f t="shared" si="15"/>
        <v>15</v>
      </c>
      <c r="E934" t="s">
        <v>3085</v>
      </c>
      <c r="F934" t="s">
        <v>4164</v>
      </c>
    </row>
    <row r="935" spans="4:6" x14ac:dyDescent="0.2">
      <c r="D935">
        <f t="shared" si="15"/>
        <v>15</v>
      </c>
      <c r="E935" t="s">
        <v>3085</v>
      </c>
      <c r="F935" t="s">
        <v>3408</v>
      </c>
    </row>
    <row r="936" spans="4:6" x14ac:dyDescent="0.2">
      <c r="D936">
        <f t="shared" si="15"/>
        <v>15</v>
      </c>
      <c r="E936" t="s">
        <v>3085</v>
      </c>
      <c r="F936" t="s">
        <v>2916</v>
      </c>
    </row>
    <row r="937" spans="4:6" x14ac:dyDescent="0.2">
      <c r="D937">
        <f t="shared" si="15"/>
        <v>15</v>
      </c>
      <c r="E937" t="s">
        <v>3085</v>
      </c>
      <c r="F937" t="s">
        <v>3353</v>
      </c>
    </row>
    <row r="938" spans="4:6" x14ac:dyDescent="0.2">
      <c r="D938">
        <f t="shared" si="15"/>
        <v>15</v>
      </c>
      <c r="E938" t="s">
        <v>3085</v>
      </c>
      <c r="F938" t="s">
        <v>4165</v>
      </c>
    </row>
    <row r="939" spans="4:6" x14ac:dyDescent="0.2">
      <c r="D939">
        <f t="shared" si="15"/>
        <v>15</v>
      </c>
      <c r="E939" t="s">
        <v>3085</v>
      </c>
      <c r="F939" t="s">
        <v>4166</v>
      </c>
    </row>
    <row r="940" spans="4:6" x14ac:dyDescent="0.2">
      <c r="D940">
        <f t="shared" si="15"/>
        <v>15</v>
      </c>
      <c r="E940" t="s">
        <v>3085</v>
      </c>
      <c r="F940" t="s">
        <v>4167</v>
      </c>
    </row>
    <row r="941" spans="4:6" x14ac:dyDescent="0.2">
      <c r="D941">
        <f t="shared" si="15"/>
        <v>15</v>
      </c>
      <c r="E941" t="s">
        <v>3085</v>
      </c>
      <c r="F941" t="s">
        <v>3411</v>
      </c>
    </row>
    <row r="942" spans="4:6" x14ac:dyDescent="0.2">
      <c r="D942">
        <f t="shared" si="15"/>
        <v>15</v>
      </c>
      <c r="E942" t="s">
        <v>3085</v>
      </c>
      <c r="F942" t="s">
        <v>3356</v>
      </c>
    </row>
    <row r="943" spans="4:6" x14ac:dyDescent="0.2">
      <c r="D943">
        <f t="shared" si="15"/>
        <v>15</v>
      </c>
      <c r="E943" t="s">
        <v>3085</v>
      </c>
      <c r="F943" t="s">
        <v>4168</v>
      </c>
    </row>
    <row r="944" spans="4:6" x14ac:dyDescent="0.2">
      <c r="D944">
        <f t="shared" si="15"/>
        <v>15</v>
      </c>
      <c r="E944" t="s">
        <v>3085</v>
      </c>
      <c r="F944" t="s">
        <v>4169</v>
      </c>
    </row>
    <row r="945" spans="4:6" x14ac:dyDescent="0.2">
      <c r="D945">
        <f t="shared" si="15"/>
        <v>15</v>
      </c>
      <c r="E945" t="s">
        <v>3085</v>
      </c>
      <c r="F945" t="s">
        <v>4170</v>
      </c>
    </row>
    <row r="946" spans="4:6" x14ac:dyDescent="0.2">
      <c r="D946">
        <f t="shared" si="15"/>
        <v>15</v>
      </c>
      <c r="E946" t="s">
        <v>3085</v>
      </c>
      <c r="F946" t="s">
        <v>4171</v>
      </c>
    </row>
    <row r="947" spans="4:6" x14ac:dyDescent="0.2">
      <c r="D947">
        <f t="shared" si="15"/>
        <v>15</v>
      </c>
      <c r="E947" t="s">
        <v>3085</v>
      </c>
      <c r="F947" t="s">
        <v>4172</v>
      </c>
    </row>
    <row r="948" spans="4:6" x14ac:dyDescent="0.2">
      <c r="D948">
        <f t="shared" si="15"/>
        <v>15</v>
      </c>
      <c r="E948" t="s">
        <v>3085</v>
      </c>
      <c r="F948" t="s">
        <v>4173</v>
      </c>
    </row>
    <row r="949" spans="4:6" x14ac:dyDescent="0.2">
      <c r="D949">
        <f t="shared" si="15"/>
        <v>15</v>
      </c>
      <c r="E949" t="s">
        <v>3085</v>
      </c>
      <c r="F949" t="s">
        <v>4174</v>
      </c>
    </row>
    <row r="950" spans="4:6" x14ac:dyDescent="0.2">
      <c r="D950">
        <f t="shared" si="15"/>
        <v>15</v>
      </c>
      <c r="E950" t="s">
        <v>3085</v>
      </c>
      <c r="F950" t="s">
        <v>3417</v>
      </c>
    </row>
    <row r="951" spans="4:6" x14ac:dyDescent="0.2">
      <c r="D951">
        <f t="shared" si="15"/>
        <v>15</v>
      </c>
      <c r="E951" t="s">
        <v>3085</v>
      </c>
      <c r="F951" t="s">
        <v>4175</v>
      </c>
    </row>
    <row r="952" spans="4:6" x14ac:dyDescent="0.2">
      <c r="D952">
        <f t="shared" si="15"/>
        <v>15</v>
      </c>
      <c r="E952" t="s">
        <v>3085</v>
      </c>
      <c r="F952" t="s">
        <v>4176</v>
      </c>
    </row>
    <row r="953" spans="4:6" x14ac:dyDescent="0.2">
      <c r="D953">
        <f t="shared" si="15"/>
        <v>15</v>
      </c>
      <c r="E953" t="s">
        <v>3085</v>
      </c>
      <c r="F953" t="s">
        <v>4177</v>
      </c>
    </row>
    <row r="954" spans="4:6" x14ac:dyDescent="0.2">
      <c r="D954">
        <f t="shared" si="15"/>
        <v>15</v>
      </c>
      <c r="E954" t="s">
        <v>3085</v>
      </c>
      <c r="F954" t="s">
        <v>4138</v>
      </c>
    </row>
    <row r="955" spans="4:6" x14ac:dyDescent="0.2">
      <c r="D955">
        <f t="shared" si="15"/>
        <v>15</v>
      </c>
      <c r="E955" t="s">
        <v>3085</v>
      </c>
      <c r="F955" t="s">
        <v>3615</v>
      </c>
    </row>
    <row r="956" spans="4:6" x14ac:dyDescent="0.2">
      <c r="D956">
        <f t="shared" si="15"/>
        <v>15</v>
      </c>
      <c r="E956" t="s">
        <v>3085</v>
      </c>
      <c r="F956" t="s">
        <v>4178</v>
      </c>
    </row>
    <row r="957" spans="4:6" x14ac:dyDescent="0.2">
      <c r="D957">
        <f t="shared" si="15"/>
        <v>15</v>
      </c>
      <c r="E957" t="s">
        <v>3085</v>
      </c>
      <c r="F957" t="s">
        <v>3362</v>
      </c>
    </row>
    <row r="958" spans="4:6" x14ac:dyDescent="0.2">
      <c r="D958">
        <f t="shared" si="15"/>
        <v>15</v>
      </c>
      <c r="E958" t="s">
        <v>3085</v>
      </c>
      <c r="F958" t="s">
        <v>3616</v>
      </c>
    </row>
    <row r="959" spans="4:6" x14ac:dyDescent="0.2">
      <c r="D959">
        <f t="shared" si="15"/>
        <v>15</v>
      </c>
      <c r="E959" t="s">
        <v>3085</v>
      </c>
      <c r="F959" t="s">
        <v>4179</v>
      </c>
    </row>
    <row r="960" spans="4:6" x14ac:dyDescent="0.2">
      <c r="D960">
        <f t="shared" si="15"/>
        <v>15</v>
      </c>
      <c r="E960" t="s">
        <v>3085</v>
      </c>
      <c r="F960" t="s">
        <v>3419</v>
      </c>
    </row>
    <row r="961" spans="4:6" x14ac:dyDescent="0.2">
      <c r="D961">
        <f t="shared" si="15"/>
        <v>15</v>
      </c>
      <c r="E961" t="s">
        <v>3085</v>
      </c>
      <c r="F961" t="s">
        <v>4180</v>
      </c>
    </row>
    <row r="962" spans="4:6" x14ac:dyDescent="0.2">
      <c r="D962">
        <f t="shared" si="15"/>
        <v>16</v>
      </c>
      <c r="E962" t="s">
        <v>3086</v>
      </c>
      <c r="F962" t="s">
        <v>3750</v>
      </c>
    </row>
    <row r="963" spans="4:6" x14ac:dyDescent="0.2">
      <c r="D963">
        <f t="shared" si="15"/>
        <v>16</v>
      </c>
      <c r="E963" t="s">
        <v>3086</v>
      </c>
      <c r="F963" t="s">
        <v>3066</v>
      </c>
    </row>
    <row r="964" spans="4:6" x14ac:dyDescent="0.2">
      <c r="D964">
        <f t="shared" si="15"/>
        <v>16</v>
      </c>
      <c r="E964" t="s">
        <v>3086</v>
      </c>
      <c r="F964" t="s">
        <v>3751</v>
      </c>
    </row>
    <row r="965" spans="4:6" x14ac:dyDescent="0.2">
      <c r="D965">
        <f t="shared" si="15"/>
        <v>16</v>
      </c>
      <c r="E965" t="s">
        <v>3086</v>
      </c>
      <c r="F965" t="s">
        <v>3752</v>
      </c>
    </row>
    <row r="966" spans="4:6" x14ac:dyDescent="0.2">
      <c r="D966">
        <f t="shared" si="15"/>
        <v>16</v>
      </c>
      <c r="E966" t="s">
        <v>3086</v>
      </c>
      <c r="F966" t="s">
        <v>3753</v>
      </c>
    </row>
    <row r="967" spans="4:6" x14ac:dyDescent="0.2">
      <c r="D967">
        <f t="shared" si="15"/>
        <v>16</v>
      </c>
      <c r="E967" t="s">
        <v>3086</v>
      </c>
      <c r="F967" t="s">
        <v>3368</v>
      </c>
    </row>
    <row r="968" spans="4:6" x14ac:dyDescent="0.2">
      <c r="D968">
        <f t="shared" si="15"/>
        <v>16</v>
      </c>
      <c r="E968" t="s">
        <v>3086</v>
      </c>
      <c r="F968" t="s">
        <v>3754</v>
      </c>
    </row>
    <row r="969" spans="4:6" x14ac:dyDescent="0.2">
      <c r="D969">
        <f t="shared" si="15"/>
        <v>16</v>
      </c>
      <c r="E969" t="s">
        <v>3086</v>
      </c>
      <c r="F969" t="s">
        <v>3369</v>
      </c>
    </row>
    <row r="970" spans="4:6" x14ac:dyDescent="0.2">
      <c r="D970">
        <f t="shared" si="15"/>
        <v>16</v>
      </c>
      <c r="E970" t="s">
        <v>3086</v>
      </c>
      <c r="F970" t="s">
        <v>3755</v>
      </c>
    </row>
    <row r="971" spans="4:6" x14ac:dyDescent="0.2">
      <c r="D971">
        <f t="shared" si="15"/>
        <v>16</v>
      </c>
      <c r="E971" t="s">
        <v>3086</v>
      </c>
      <c r="F971" t="s">
        <v>3756</v>
      </c>
    </row>
    <row r="972" spans="4:6" x14ac:dyDescent="0.2">
      <c r="D972">
        <f t="shared" si="15"/>
        <v>16</v>
      </c>
      <c r="E972" t="s">
        <v>3086</v>
      </c>
      <c r="F972" t="s">
        <v>3757</v>
      </c>
    </row>
    <row r="973" spans="4:6" x14ac:dyDescent="0.2">
      <c r="D973">
        <f t="shared" si="15"/>
        <v>16</v>
      </c>
      <c r="E973" t="s">
        <v>3086</v>
      </c>
      <c r="F973" t="s">
        <v>3304</v>
      </c>
    </row>
    <row r="974" spans="4:6" x14ac:dyDescent="0.2">
      <c r="D974">
        <f t="shared" ref="D974:D1037" si="16">IF(E974=E973,D973,D973+1)</f>
        <v>16</v>
      </c>
      <c r="E974" t="s">
        <v>3086</v>
      </c>
      <c r="F974" t="s">
        <v>3305</v>
      </c>
    </row>
    <row r="975" spans="4:6" x14ac:dyDescent="0.2">
      <c r="D975">
        <f t="shared" si="16"/>
        <v>16</v>
      </c>
      <c r="E975" t="s">
        <v>3086</v>
      </c>
      <c r="F975" t="s">
        <v>3371</v>
      </c>
    </row>
    <row r="976" spans="4:6" x14ac:dyDescent="0.2">
      <c r="D976">
        <f t="shared" si="16"/>
        <v>16</v>
      </c>
      <c r="E976" t="s">
        <v>3086</v>
      </c>
      <c r="F976" t="s">
        <v>3758</v>
      </c>
    </row>
    <row r="977" spans="4:6" x14ac:dyDescent="0.2">
      <c r="D977">
        <f t="shared" si="16"/>
        <v>16</v>
      </c>
      <c r="E977" t="s">
        <v>3086</v>
      </c>
      <c r="F977" t="s">
        <v>3759</v>
      </c>
    </row>
    <row r="978" spans="4:6" x14ac:dyDescent="0.2">
      <c r="D978">
        <f t="shared" si="16"/>
        <v>16</v>
      </c>
      <c r="E978" t="s">
        <v>3086</v>
      </c>
      <c r="F978" t="s">
        <v>3760</v>
      </c>
    </row>
    <row r="979" spans="4:6" x14ac:dyDescent="0.2">
      <c r="D979">
        <f t="shared" si="16"/>
        <v>16</v>
      </c>
      <c r="E979" t="s">
        <v>3086</v>
      </c>
      <c r="F979" t="s">
        <v>3307</v>
      </c>
    </row>
    <row r="980" spans="4:6" x14ac:dyDescent="0.2">
      <c r="D980">
        <f t="shared" si="16"/>
        <v>16</v>
      </c>
      <c r="E980" t="s">
        <v>3086</v>
      </c>
      <c r="F980" t="s">
        <v>3761</v>
      </c>
    </row>
    <row r="981" spans="4:6" x14ac:dyDescent="0.2">
      <c r="D981">
        <f t="shared" si="16"/>
        <v>16</v>
      </c>
      <c r="E981" t="s">
        <v>3086</v>
      </c>
      <c r="F981" t="s">
        <v>3310</v>
      </c>
    </row>
    <row r="982" spans="4:6" x14ac:dyDescent="0.2">
      <c r="D982">
        <f t="shared" si="16"/>
        <v>16</v>
      </c>
      <c r="E982" t="s">
        <v>3086</v>
      </c>
      <c r="F982" t="s">
        <v>3311</v>
      </c>
    </row>
    <row r="983" spans="4:6" x14ac:dyDescent="0.2">
      <c r="D983">
        <f t="shared" si="16"/>
        <v>16</v>
      </c>
      <c r="E983" t="s">
        <v>3086</v>
      </c>
      <c r="F983" t="s">
        <v>2949</v>
      </c>
    </row>
    <row r="984" spans="4:6" x14ac:dyDescent="0.2">
      <c r="D984">
        <f t="shared" si="16"/>
        <v>16</v>
      </c>
      <c r="E984" t="s">
        <v>3086</v>
      </c>
      <c r="F984" t="s">
        <v>3762</v>
      </c>
    </row>
    <row r="985" spans="4:6" x14ac:dyDescent="0.2">
      <c r="D985">
        <f t="shared" si="16"/>
        <v>16</v>
      </c>
      <c r="E985" t="s">
        <v>3086</v>
      </c>
      <c r="F985" t="s">
        <v>3378</v>
      </c>
    </row>
    <row r="986" spans="4:6" x14ac:dyDescent="0.2">
      <c r="D986">
        <f t="shared" si="16"/>
        <v>16</v>
      </c>
      <c r="E986" t="s">
        <v>3086</v>
      </c>
      <c r="F986" t="s">
        <v>3321</v>
      </c>
    </row>
    <row r="987" spans="4:6" x14ac:dyDescent="0.2">
      <c r="D987">
        <f t="shared" si="16"/>
        <v>16</v>
      </c>
      <c r="E987" t="s">
        <v>3086</v>
      </c>
      <c r="F987" t="s">
        <v>3763</v>
      </c>
    </row>
    <row r="988" spans="4:6" x14ac:dyDescent="0.2">
      <c r="D988">
        <f t="shared" si="16"/>
        <v>16</v>
      </c>
      <c r="E988" t="s">
        <v>3086</v>
      </c>
      <c r="F988" t="s">
        <v>2957</v>
      </c>
    </row>
    <row r="989" spans="4:6" x14ac:dyDescent="0.2">
      <c r="D989">
        <f t="shared" si="16"/>
        <v>16</v>
      </c>
      <c r="E989" t="s">
        <v>3086</v>
      </c>
      <c r="F989" t="s">
        <v>3764</v>
      </c>
    </row>
    <row r="990" spans="4:6" x14ac:dyDescent="0.2">
      <c r="D990">
        <f t="shared" si="16"/>
        <v>16</v>
      </c>
      <c r="E990" t="s">
        <v>3086</v>
      </c>
      <c r="F990" t="s">
        <v>3765</v>
      </c>
    </row>
    <row r="991" spans="4:6" x14ac:dyDescent="0.2">
      <c r="D991">
        <f t="shared" si="16"/>
        <v>16</v>
      </c>
      <c r="E991" t="s">
        <v>3086</v>
      </c>
      <c r="F991" t="s">
        <v>3766</v>
      </c>
    </row>
    <row r="992" spans="4:6" x14ac:dyDescent="0.2">
      <c r="D992">
        <f t="shared" si="16"/>
        <v>16</v>
      </c>
      <c r="E992" t="s">
        <v>3086</v>
      </c>
      <c r="F992" t="s">
        <v>3767</v>
      </c>
    </row>
    <row r="993" spans="4:6" x14ac:dyDescent="0.2">
      <c r="D993">
        <f t="shared" si="16"/>
        <v>16</v>
      </c>
      <c r="E993" t="s">
        <v>3086</v>
      </c>
      <c r="F993" t="s">
        <v>3768</v>
      </c>
    </row>
    <row r="994" spans="4:6" x14ac:dyDescent="0.2">
      <c r="D994">
        <f t="shared" si="16"/>
        <v>16</v>
      </c>
      <c r="E994" t="s">
        <v>3086</v>
      </c>
      <c r="F994" t="s">
        <v>3326</v>
      </c>
    </row>
    <row r="995" spans="4:6" x14ac:dyDescent="0.2">
      <c r="D995">
        <f t="shared" si="16"/>
        <v>16</v>
      </c>
      <c r="E995" t="s">
        <v>3086</v>
      </c>
      <c r="F995" t="s">
        <v>2967</v>
      </c>
    </row>
    <row r="996" spans="4:6" x14ac:dyDescent="0.2">
      <c r="D996">
        <f t="shared" si="16"/>
        <v>16</v>
      </c>
      <c r="E996" t="s">
        <v>3086</v>
      </c>
      <c r="F996" t="s">
        <v>3327</v>
      </c>
    </row>
    <row r="997" spans="4:6" x14ac:dyDescent="0.2">
      <c r="D997">
        <f t="shared" si="16"/>
        <v>16</v>
      </c>
      <c r="E997" t="s">
        <v>3086</v>
      </c>
      <c r="F997" t="s">
        <v>2724</v>
      </c>
    </row>
    <row r="998" spans="4:6" x14ac:dyDescent="0.2">
      <c r="D998">
        <f t="shared" si="16"/>
        <v>16</v>
      </c>
      <c r="E998" t="s">
        <v>3086</v>
      </c>
      <c r="F998" t="s">
        <v>3329</v>
      </c>
    </row>
    <row r="999" spans="4:6" x14ac:dyDescent="0.2">
      <c r="D999">
        <f t="shared" si="16"/>
        <v>16</v>
      </c>
      <c r="E999" t="s">
        <v>3086</v>
      </c>
      <c r="F999" t="s">
        <v>3854</v>
      </c>
    </row>
    <row r="1000" spans="4:6" x14ac:dyDescent="0.2">
      <c r="D1000">
        <f t="shared" si="16"/>
        <v>16</v>
      </c>
      <c r="E1000" t="s">
        <v>3086</v>
      </c>
      <c r="F1000" t="s">
        <v>3007</v>
      </c>
    </row>
    <row r="1001" spans="4:6" x14ac:dyDescent="0.2">
      <c r="D1001">
        <f t="shared" si="16"/>
        <v>16</v>
      </c>
      <c r="E1001" t="s">
        <v>3086</v>
      </c>
      <c r="F1001" t="s">
        <v>4237</v>
      </c>
    </row>
    <row r="1002" spans="4:6" x14ac:dyDescent="0.2">
      <c r="D1002">
        <f t="shared" si="16"/>
        <v>16</v>
      </c>
      <c r="E1002" t="s">
        <v>3086</v>
      </c>
      <c r="F1002" t="s">
        <v>2977</v>
      </c>
    </row>
    <row r="1003" spans="4:6" x14ac:dyDescent="0.2">
      <c r="D1003">
        <f t="shared" si="16"/>
        <v>16</v>
      </c>
      <c r="E1003" t="s">
        <v>3086</v>
      </c>
      <c r="F1003" t="s">
        <v>3008</v>
      </c>
    </row>
    <row r="1004" spans="4:6" x14ac:dyDescent="0.2">
      <c r="D1004">
        <f t="shared" si="16"/>
        <v>16</v>
      </c>
      <c r="E1004" t="s">
        <v>3086</v>
      </c>
      <c r="F1004" t="s">
        <v>3009</v>
      </c>
    </row>
    <row r="1005" spans="4:6" x14ac:dyDescent="0.2">
      <c r="D1005">
        <f t="shared" si="16"/>
        <v>16</v>
      </c>
      <c r="E1005" t="s">
        <v>3086</v>
      </c>
      <c r="F1005" t="s">
        <v>3331</v>
      </c>
    </row>
    <row r="1006" spans="4:6" x14ac:dyDescent="0.2">
      <c r="D1006">
        <f t="shared" si="16"/>
        <v>16</v>
      </c>
      <c r="E1006" t="s">
        <v>3086</v>
      </c>
      <c r="F1006" t="s">
        <v>3389</v>
      </c>
    </row>
    <row r="1007" spans="4:6" x14ac:dyDescent="0.2">
      <c r="D1007">
        <f t="shared" si="16"/>
        <v>16</v>
      </c>
      <c r="E1007" t="s">
        <v>3086</v>
      </c>
      <c r="F1007" t="s">
        <v>3448</v>
      </c>
    </row>
    <row r="1008" spans="4:6" x14ac:dyDescent="0.2">
      <c r="D1008">
        <f t="shared" si="16"/>
        <v>16</v>
      </c>
      <c r="E1008" t="s">
        <v>3086</v>
      </c>
      <c r="F1008" t="s">
        <v>3010</v>
      </c>
    </row>
    <row r="1009" spans="4:6" x14ac:dyDescent="0.2">
      <c r="D1009">
        <f t="shared" si="16"/>
        <v>16</v>
      </c>
      <c r="E1009" t="s">
        <v>3086</v>
      </c>
      <c r="F1009" t="s">
        <v>3011</v>
      </c>
    </row>
    <row r="1010" spans="4:6" x14ac:dyDescent="0.2">
      <c r="D1010">
        <f t="shared" si="16"/>
        <v>16</v>
      </c>
      <c r="E1010" t="s">
        <v>3086</v>
      </c>
      <c r="F1010" t="s">
        <v>3333</v>
      </c>
    </row>
    <row r="1011" spans="4:6" x14ac:dyDescent="0.2">
      <c r="D1011">
        <f t="shared" si="16"/>
        <v>16</v>
      </c>
      <c r="E1011" t="s">
        <v>3086</v>
      </c>
      <c r="F1011" t="s">
        <v>3572</v>
      </c>
    </row>
    <row r="1012" spans="4:6" x14ac:dyDescent="0.2">
      <c r="D1012">
        <f t="shared" si="16"/>
        <v>16</v>
      </c>
      <c r="E1012" t="s">
        <v>3086</v>
      </c>
      <c r="F1012" t="s">
        <v>3334</v>
      </c>
    </row>
    <row r="1013" spans="4:6" x14ac:dyDescent="0.2">
      <c r="D1013">
        <f t="shared" si="16"/>
        <v>16</v>
      </c>
      <c r="E1013" t="s">
        <v>3086</v>
      </c>
      <c r="F1013" t="s">
        <v>3392</v>
      </c>
    </row>
    <row r="1014" spans="4:6" x14ac:dyDescent="0.2">
      <c r="D1014">
        <f t="shared" si="16"/>
        <v>16</v>
      </c>
      <c r="E1014" t="s">
        <v>3086</v>
      </c>
      <c r="F1014" t="s">
        <v>3575</v>
      </c>
    </row>
    <row r="1015" spans="4:6" x14ac:dyDescent="0.2">
      <c r="D1015">
        <f t="shared" si="16"/>
        <v>16</v>
      </c>
      <c r="E1015" t="s">
        <v>3086</v>
      </c>
      <c r="F1015" t="s">
        <v>3012</v>
      </c>
    </row>
    <row r="1016" spans="4:6" x14ac:dyDescent="0.2">
      <c r="D1016">
        <f t="shared" si="16"/>
        <v>16</v>
      </c>
      <c r="E1016" t="s">
        <v>3086</v>
      </c>
      <c r="F1016" t="s">
        <v>3013</v>
      </c>
    </row>
    <row r="1017" spans="4:6" x14ac:dyDescent="0.2">
      <c r="D1017">
        <f t="shared" si="16"/>
        <v>16</v>
      </c>
      <c r="E1017" t="s">
        <v>3086</v>
      </c>
      <c r="F1017" t="s">
        <v>3338</v>
      </c>
    </row>
    <row r="1018" spans="4:6" x14ac:dyDescent="0.2">
      <c r="D1018">
        <f t="shared" si="16"/>
        <v>16</v>
      </c>
      <c r="E1018" t="s">
        <v>3086</v>
      </c>
      <c r="F1018" t="s">
        <v>3014</v>
      </c>
    </row>
    <row r="1019" spans="4:6" x14ac:dyDescent="0.2">
      <c r="D1019">
        <f t="shared" si="16"/>
        <v>16</v>
      </c>
      <c r="E1019" t="s">
        <v>3086</v>
      </c>
      <c r="F1019" t="s">
        <v>3015</v>
      </c>
    </row>
    <row r="1020" spans="4:6" x14ac:dyDescent="0.2">
      <c r="D1020">
        <f t="shared" si="16"/>
        <v>16</v>
      </c>
      <c r="E1020" t="s">
        <v>3086</v>
      </c>
      <c r="F1020" t="s">
        <v>3016</v>
      </c>
    </row>
    <row r="1021" spans="4:6" x14ac:dyDescent="0.2">
      <c r="D1021">
        <f t="shared" si="16"/>
        <v>16</v>
      </c>
      <c r="E1021" t="s">
        <v>3086</v>
      </c>
      <c r="F1021" t="s">
        <v>3017</v>
      </c>
    </row>
    <row r="1022" spans="4:6" x14ac:dyDescent="0.2">
      <c r="D1022">
        <f t="shared" si="16"/>
        <v>16</v>
      </c>
      <c r="E1022" t="s">
        <v>3086</v>
      </c>
      <c r="F1022" t="s">
        <v>3342</v>
      </c>
    </row>
    <row r="1023" spans="4:6" x14ac:dyDescent="0.2">
      <c r="D1023">
        <f t="shared" si="16"/>
        <v>16</v>
      </c>
      <c r="E1023" t="s">
        <v>3086</v>
      </c>
      <c r="F1023" t="s">
        <v>3018</v>
      </c>
    </row>
    <row r="1024" spans="4:6" x14ac:dyDescent="0.2">
      <c r="D1024">
        <f t="shared" si="16"/>
        <v>16</v>
      </c>
      <c r="E1024" t="s">
        <v>3086</v>
      </c>
      <c r="F1024" t="s">
        <v>3344</v>
      </c>
    </row>
    <row r="1025" spans="4:6" x14ac:dyDescent="0.2">
      <c r="D1025">
        <f t="shared" si="16"/>
        <v>16</v>
      </c>
      <c r="E1025" t="s">
        <v>3086</v>
      </c>
      <c r="F1025" t="s">
        <v>3345</v>
      </c>
    </row>
    <row r="1026" spans="4:6" x14ac:dyDescent="0.2">
      <c r="D1026">
        <f t="shared" si="16"/>
        <v>16</v>
      </c>
      <c r="E1026" t="s">
        <v>3086</v>
      </c>
      <c r="F1026" t="s">
        <v>3019</v>
      </c>
    </row>
    <row r="1027" spans="4:6" x14ac:dyDescent="0.2">
      <c r="D1027">
        <f t="shared" si="16"/>
        <v>16</v>
      </c>
      <c r="E1027" t="s">
        <v>3086</v>
      </c>
      <c r="F1027" t="s">
        <v>3583</v>
      </c>
    </row>
    <row r="1028" spans="4:6" x14ac:dyDescent="0.2">
      <c r="D1028">
        <f t="shared" si="16"/>
        <v>16</v>
      </c>
      <c r="E1028" t="s">
        <v>3086</v>
      </c>
      <c r="F1028" t="s">
        <v>3020</v>
      </c>
    </row>
    <row r="1029" spans="4:6" x14ac:dyDescent="0.2">
      <c r="D1029">
        <f t="shared" si="16"/>
        <v>16</v>
      </c>
      <c r="E1029" t="s">
        <v>3086</v>
      </c>
      <c r="F1029" t="s">
        <v>3347</v>
      </c>
    </row>
    <row r="1030" spans="4:6" x14ac:dyDescent="0.2">
      <c r="D1030">
        <f t="shared" si="16"/>
        <v>16</v>
      </c>
      <c r="E1030" t="s">
        <v>3086</v>
      </c>
      <c r="F1030" t="s">
        <v>3348</v>
      </c>
    </row>
    <row r="1031" spans="4:6" x14ac:dyDescent="0.2">
      <c r="D1031">
        <f t="shared" si="16"/>
        <v>16</v>
      </c>
      <c r="E1031" t="s">
        <v>3086</v>
      </c>
      <c r="F1031" t="s">
        <v>3021</v>
      </c>
    </row>
    <row r="1032" spans="4:6" x14ac:dyDescent="0.2">
      <c r="D1032">
        <f t="shared" si="16"/>
        <v>16</v>
      </c>
      <c r="E1032" t="s">
        <v>3086</v>
      </c>
      <c r="F1032" t="s">
        <v>3022</v>
      </c>
    </row>
    <row r="1033" spans="4:6" x14ac:dyDescent="0.2">
      <c r="D1033">
        <f t="shared" si="16"/>
        <v>16</v>
      </c>
      <c r="E1033" t="s">
        <v>3086</v>
      </c>
      <c r="F1033" t="s">
        <v>4254</v>
      </c>
    </row>
    <row r="1034" spans="4:6" x14ac:dyDescent="0.2">
      <c r="D1034">
        <f t="shared" si="16"/>
        <v>16</v>
      </c>
      <c r="E1034" t="s">
        <v>3086</v>
      </c>
      <c r="F1034" t="s">
        <v>3023</v>
      </c>
    </row>
    <row r="1035" spans="4:6" x14ac:dyDescent="0.2">
      <c r="D1035">
        <f t="shared" si="16"/>
        <v>16</v>
      </c>
      <c r="E1035" t="s">
        <v>3086</v>
      </c>
      <c r="F1035" t="s">
        <v>3024</v>
      </c>
    </row>
    <row r="1036" spans="4:6" x14ac:dyDescent="0.2">
      <c r="D1036">
        <f t="shared" si="16"/>
        <v>16</v>
      </c>
      <c r="E1036" t="s">
        <v>3086</v>
      </c>
      <c r="F1036" t="s">
        <v>3025</v>
      </c>
    </row>
    <row r="1037" spans="4:6" x14ac:dyDescent="0.2">
      <c r="D1037">
        <f t="shared" si="16"/>
        <v>16</v>
      </c>
      <c r="E1037" t="s">
        <v>3086</v>
      </c>
      <c r="F1037" t="s">
        <v>3026</v>
      </c>
    </row>
    <row r="1038" spans="4:6" x14ac:dyDescent="0.2">
      <c r="D1038">
        <f t="shared" ref="D1038:D1101" si="17">IF(E1038=E1037,D1037,D1037+1)</f>
        <v>16</v>
      </c>
      <c r="E1038" t="s">
        <v>3086</v>
      </c>
      <c r="F1038" t="s">
        <v>3405</v>
      </c>
    </row>
    <row r="1039" spans="4:6" x14ac:dyDescent="0.2">
      <c r="D1039">
        <f t="shared" si="17"/>
        <v>16</v>
      </c>
      <c r="E1039" t="s">
        <v>3086</v>
      </c>
      <c r="F1039" t="s">
        <v>3027</v>
      </c>
    </row>
    <row r="1040" spans="4:6" x14ac:dyDescent="0.2">
      <c r="D1040">
        <f t="shared" si="17"/>
        <v>16</v>
      </c>
      <c r="E1040" t="s">
        <v>3086</v>
      </c>
      <c r="F1040" t="s">
        <v>3028</v>
      </c>
    </row>
    <row r="1041" spans="4:6" x14ac:dyDescent="0.2">
      <c r="D1041">
        <f t="shared" si="17"/>
        <v>16</v>
      </c>
      <c r="E1041" t="s">
        <v>3086</v>
      </c>
      <c r="F1041" t="s">
        <v>3029</v>
      </c>
    </row>
    <row r="1042" spans="4:6" x14ac:dyDescent="0.2">
      <c r="D1042">
        <f t="shared" si="17"/>
        <v>16</v>
      </c>
      <c r="E1042" t="s">
        <v>3086</v>
      </c>
      <c r="F1042" t="s">
        <v>3030</v>
      </c>
    </row>
    <row r="1043" spans="4:6" x14ac:dyDescent="0.2">
      <c r="D1043">
        <f t="shared" si="17"/>
        <v>16</v>
      </c>
      <c r="E1043" t="s">
        <v>3086</v>
      </c>
      <c r="F1043" t="s">
        <v>3411</v>
      </c>
    </row>
    <row r="1044" spans="4:6" x14ac:dyDescent="0.2">
      <c r="D1044">
        <f t="shared" si="17"/>
        <v>16</v>
      </c>
      <c r="E1044" t="s">
        <v>3086</v>
      </c>
      <c r="F1044" t="s">
        <v>3356</v>
      </c>
    </row>
    <row r="1045" spans="4:6" x14ac:dyDescent="0.2">
      <c r="D1045">
        <f t="shared" si="17"/>
        <v>16</v>
      </c>
      <c r="E1045" t="s">
        <v>3086</v>
      </c>
      <c r="F1045" t="s">
        <v>3031</v>
      </c>
    </row>
    <row r="1046" spans="4:6" x14ac:dyDescent="0.2">
      <c r="D1046">
        <f t="shared" si="17"/>
        <v>16</v>
      </c>
      <c r="E1046" t="s">
        <v>3086</v>
      </c>
      <c r="F1046" t="s">
        <v>3032</v>
      </c>
    </row>
    <row r="1047" spans="4:6" x14ac:dyDescent="0.2">
      <c r="D1047">
        <f t="shared" si="17"/>
        <v>16</v>
      </c>
      <c r="E1047" t="s">
        <v>3086</v>
      </c>
      <c r="F1047" t="s">
        <v>3033</v>
      </c>
    </row>
    <row r="1048" spans="4:6" x14ac:dyDescent="0.2">
      <c r="D1048">
        <f t="shared" si="17"/>
        <v>16</v>
      </c>
      <c r="E1048" t="s">
        <v>3086</v>
      </c>
      <c r="F1048" t="s">
        <v>2923</v>
      </c>
    </row>
    <row r="1049" spans="4:6" x14ac:dyDescent="0.2">
      <c r="D1049">
        <f t="shared" si="17"/>
        <v>16</v>
      </c>
      <c r="E1049" t="s">
        <v>3086</v>
      </c>
      <c r="F1049" t="s">
        <v>3417</v>
      </c>
    </row>
    <row r="1050" spans="4:6" x14ac:dyDescent="0.2">
      <c r="D1050">
        <f t="shared" si="17"/>
        <v>16</v>
      </c>
      <c r="E1050" t="s">
        <v>3086</v>
      </c>
      <c r="F1050" t="s">
        <v>3418</v>
      </c>
    </row>
    <row r="1051" spans="4:6" x14ac:dyDescent="0.2">
      <c r="D1051">
        <f t="shared" si="17"/>
        <v>16</v>
      </c>
      <c r="E1051" t="s">
        <v>3086</v>
      </c>
      <c r="F1051" t="s">
        <v>3034</v>
      </c>
    </row>
    <row r="1052" spans="4:6" x14ac:dyDescent="0.2">
      <c r="D1052">
        <f t="shared" si="17"/>
        <v>16</v>
      </c>
      <c r="E1052" t="s">
        <v>3086</v>
      </c>
      <c r="F1052" t="s">
        <v>3615</v>
      </c>
    </row>
    <row r="1053" spans="4:6" x14ac:dyDescent="0.2">
      <c r="D1053">
        <f t="shared" si="17"/>
        <v>16</v>
      </c>
      <c r="E1053" t="s">
        <v>3086</v>
      </c>
      <c r="F1053" t="s">
        <v>3362</v>
      </c>
    </row>
    <row r="1054" spans="4:6" x14ac:dyDescent="0.2">
      <c r="D1054">
        <f t="shared" si="17"/>
        <v>16</v>
      </c>
      <c r="E1054" t="s">
        <v>3086</v>
      </c>
      <c r="F1054" t="s">
        <v>3616</v>
      </c>
    </row>
    <row r="1055" spans="4:6" x14ac:dyDescent="0.2">
      <c r="D1055">
        <f t="shared" si="17"/>
        <v>16</v>
      </c>
      <c r="E1055" t="s">
        <v>3086</v>
      </c>
      <c r="F1055" t="s">
        <v>3617</v>
      </c>
    </row>
    <row r="1056" spans="4:6" x14ac:dyDescent="0.2">
      <c r="D1056">
        <f t="shared" si="17"/>
        <v>16</v>
      </c>
      <c r="E1056" t="s">
        <v>3086</v>
      </c>
      <c r="F1056" t="s">
        <v>3035</v>
      </c>
    </row>
    <row r="1057" spans="4:6" x14ac:dyDescent="0.2">
      <c r="D1057">
        <f t="shared" si="17"/>
        <v>16</v>
      </c>
      <c r="E1057" t="s">
        <v>3086</v>
      </c>
      <c r="F1057" t="s">
        <v>3036</v>
      </c>
    </row>
    <row r="1058" spans="4:6" x14ac:dyDescent="0.2">
      <c r="D1058">
        <f t="shared" si="17"/>
        <v>16</v>
      </c>
      <c r="E1058" t="s">
        <v>3086</v>
      </c>
      <c r="F1058" t="s">
        <v>3037</v>
      </c>
    </row>
    <row r="1059" spans="4:6" x14ac:dyDescent="0.2">
      <c r="D1059">
        <f t="shared" si="17"/>
        <v>16</v>
      </c>
      <c r="E1059" t="s">
        <v>3086</v>
      </c>
      <c r="F1059" t="s">
        <v>3744</v>
      </c>
    </row>
    <row r="1060" spans="4:6" x14ac:dyDescent="0.2">
      <c r="D1060">
        <f t="shared" si="17"/>
        <v>16</v>
      </c>
      <c r="E1060" t="s">
        <v>3086</v>
      </c>
      <c r="F1060" t="s">
        <v>3038</v>
      </c>
    </row>
    <row r="1061" spans="4:6" x14ac:dyDescent="0.2">
      <c r="D1061">
        <f t="shared" si="17"/>
        <v>17</v>
      </c>
      <c r="E1061" t="s">
        <v>3087</v>
      </c>
      <c r="F1061" t="s">
        <v>4142</v>
      </c>
    </row>
    <row r="1062" spans="4:6" x14ac:dyDescent="0.2">
      <c r="D1062">
        <f t="shared" si="17"/>
        <v>17</v>
      </c>
      <c r="E1062" t="s">
        <v>3087</v>
      </c>
      <c r="F1062" t="s">
        <v>4181</v>
      </c>
    </row>
    <row r="1063" spans="4:6" x14ac:dyDescent="0.2">
      <c r="D1063">
        <f t="shared" si="17"/>
        <v>17</v>
      </c>
      <c r="E1063" t="s">
        <v>3087</v>
      </c>
      <c r="F1063" t="s">
        <v>4182</v>
      </c>
    </row>
    <row r="1064" spans="4:6" x14ac:dyDescent="0.2">
      <c r="D1064">
        <f t="shared" si="17"/>
        <v>17</v>
      </c>
      <c r="E1064" t="s">
        <v>3087</v>
      </c>
      <c r="F1064" t="s">
        <v>4183</v>
      </c>
    </row>
    <row r="1065" spans="4:6" x14ac:dyDescent="0.2">
      <c r="D1065">
        <f t="shared" si="17"/>
        <v>17</v>
      </c>
      <c r="E1065" t="s">
        <v>3087</v>
      </c>
      <c r="F1065" t="s">
        <v>4184</v>
      </c>
    </row>
    <row r="1066" spans="4:6" x14ac:dyDescent="0.2">
      <c r="D1066">
        <f t="shared" si="17"/>
        <v>17</v>
      </c>
      <c r="E1066" t="s">
        <v>3087</v>
      </c>
      <c r="F1066" t="s">
        <v>4185</v>
      </c>
    </row>
    <row r="1067" spans="4:6" x14ac:dyDescent="0.2">
      <c r="D1067">
        <f t="shared" si="17"/>
        <v>17</v>
      </c>
      <c r="E1067" t="s">
        <v>3087</v>
      </c>
      <c r="F1067" t="s">
        <v>3069</v>
      </c>
    </row>
    <row r="1068" spans="4:6" x14ac:dyDescent="0.2">
      <c r="D1068">
        <f t="shared" si="17"/>
        <v>17</v>
      </c>
      <c r="E1068" t="s">
        <v>3087</v>
      </c>
      <c r="F1068" t="s">
        <v>3304</v>
      </c>
    </row>
    <row r="1069" spans="4:6" x14ac:dyDescent="0.2">
      <c r="D1069">
        <f t="shared" si="17"/>
        <v>17</v>
      </c>
      <c r="E1069" t="s">
        <v>3087</v>
      </c>
      <c r="F1069" t="s">
        <v>4186</v>
      </c>
    </row>
    <row r="1070" spans="4:6" x14ac:dyDescent="0.2">
      <c r="D1070">
        <f t="shared" si="17"/>
        <v>17</v>
      </c>
      <c r="E1070" t="s">
        <v>3087</v>
      </c>
      <c r="F1070" t="s">
        <v>4187</v>
      </c>
    </row>
    <row r="1071" spans="4:6" x14ac:dyDescent="0.2">
      <c r="D1071">
        <f t="shared" si="17"/>
        <v>17</v>
      </c>
      <c r="E1071" t="s">
        <v>3087</v>
      </c>
      <c r="F1071" t="s">
        <v>3307</v>
      </c>
    </row>
    <row r="1072" spans="4:6" x14ac:dyDescent="0.2">
      <c r="D1072">
        <f t="shared" si="17"/>
        <v>17</v>
      </c>
      <c r="E1072" t="s">
        <v>3087</v>
      </c>
      <c r="F1072" t="s">
        <v>2711</v>
      </c>
    </row>
    <row r="1073" spans="4:6" x14ac:dyDescent="0.2">
      <c r="D1073">
        <f t="shared" si="17"/>
        <v>17</v>
      </c>
      <c r="E1073" t="s">
        <v>3087</v>
      </c>
      <c r="F1073" t="s">
        <v>3373</v>
      </c>
    </row>
    <row r="1074" spans="4:6" x14ac:dyDescent="0.2">
      <c r="D1074">
        <f t="shared" si="17"/>
        <v>17</v>
      </c>
      <c r="E1074" t="s">
        <v>3087</v>
      </c>
      <c r="F1074" t="s">
        <v>3311</v>
      </c>
    </row>
    <row r="1075" spans="4:6" x14ac:dyDescent="0.2">
      <c r="D1075">
        <f t="shared" si="17"/>
        <v>17</v>
      </c>
      <c r="E1075" t="s">
        <v>3087</v>
      </c>
      <c r="F1075" t="s">
        <v>4188</v>
      </c>
    </row>
    <row r="1076" spans="4:6" x14ac:dyDescent="0.2">
      <c r="D1076">
        <f t="shared" si="17"/>
        <v>17</v>
      </c>
      <c r="E1076" t="s">
        <v>3087</v>
      </c>
      <c r="F1076" t="s">
        <v>4189</v>
      </c>
    </row>
    <row r="1077" spans="4:6" x14ac:dyDescent="0.2">
      <c r="D1077">
        <f t="shared" si="17"/>
        <v>17</v>
      </c>
      <c r="E1077" t="s">
        <v>3087</v>
      </c>
      <c r="F1077" t="s">
        <v>4190</v>
      </c>
    </row>
    <row r="1078" spans="4:6" x14ac:dyDescent="0.2">
      <c r="D1078">
        <f t="shared" si="17"/>
        <v>17</v>
      </c>
      <c r="E1078" t="s">
        <v>3087</v>
      </c>
      <c r="F1078" t="s">
        <v>4191</v>
      </c>
    </row>
    <row r="1079" spans="4:6" x14ac:dyDescent="0.2">
      <c r="D1079">
        <f t="shared" si="17"/>
        <v>17</v>
      </c>
      <c r="E1079" t="s">
        <v>3087</v>
      </c>
      <c r="F1079" t="s">
        <v>3378</v>
      </c>
    </row>
    <row r="1080" spans="4:6" x14ac:dyDescent="0.2">
      <c r="D1080">
        <f t="shared" si="17"/>
        <v>17</v>
      </c>
      <c r="E1080" t="s">
        <v>3087</v>
      </c>
      <c r="F1080" t="s">
        <v>2957</v>
      </c>
    </row>
    <row r="1081" spans="4:6" x14ac:dyDescent="0.2">
      <c r="D1081">
        <f t="shared" si="17"/>
        <v>17</v>
      </c>
      <c r="E1081" t="s">
        <v>3087</v>
      </c>
      <c r="F1081" t="s">
        <v>3766</v>
      </c>
    </row>
    <row r="1082" spans="4:6" x14ac:dyDescent="0.2">
      <c r="D1082">
        <f t="shared" si="17"/>
        <v>17</v>
      </c>
      <c r="E1082" t="s">
        <v>3087</v>
      </c>
      <c r="F1082" t="s">
        <v>4192</v>
      </c>
    </row>
    <row r="1083" spans="4:6" x14ac:dyDescent="0.2">
      <c r="D1083">
        <f t="shared" si="17"/>
        <v>17</v>
      </c>
      <c r="E1083" t="s">
        <v>3087</v>
      </c>
      <c r="F1083" t="s">
        <v>2720</v>
      </c>
    </row>
    <row r="1084" spans="4:6" x14ac:dyDescent="0.2">
      <c r="D1084">
        <f t="shared" si="17"/>
        <v>17</v>
      </c>
      <c r="E1084" t="s">
        <v>3087</v>
      </c>
      <c r="F1084" t="s">
        <v>4105</v>
      </c>
    </row>
    <row r="1085" spans="4:6" x14ac:dyDescent="0.2">
      <c r="D1085">
        <f t="shared" si="17"/>
        <v>17</v>
      </c>
      <c r="E1085" t="s">
        <v>3087</v>
      </c>
      <c r="F1085" t="s">
        <v>4193</v>
      </c>
    </row>
    <row r="1086" spans="4:6" x14ac:dyDescent="0.2">
      <c r="D1086">
        <f t="shared" si="17"/>
        <v>17</v>
      </c>
      <c r="E1086" t="s">
        <v>3087</v>
      </c>
      <c r="F1086" t="s">
        <v>4194</v>
      </c>
    </row>
    <row r="1087" spans="4:6" x14ac:dyDescent="0.2">
      <c r="D1087">
        <f t="shared" si="17"/>
        <v>17</v>
      </c>
      <c r="E1087" t="s">
        <v>3087</v>
      </c>
      <c r="F1087" t="s">
        <v>4195</v>
      </c>
    </row>
    <row r="1088" spans="4:6" x14ac:dyDescent="0.2">
      <c r="D1088">
        <f t="shared" si="17"/>
        <v>17</v>
      </c>
      <c r="E1088" t="s">
        <v>3087</v>
      </c>
      <c r="F1088" t="s">
        <v>4196</v>
      </c>
    </row>
    <row r="1089" spans="4:6" x14ac:dyDescent="0.2">
      <c r="D1089">
        <f t="shared" si="17"/>
        <v>17</v>
      </c>
      <c r="E1089" t="s">
        <v>3087</v>
      </c>
      <c r="F1089" t="s">
        <v>4106</v>
      </c>
    </row>
    <row r="1090" spans="4:6" x14ac:dyDescent="0.2">
      <c r="D1090">
        <f t="shared" si="17"/>
        <v>17</v>
      </c>
      <c r="E1090" t="s">
        <v>3087</v>
      </c>
      <c r="F1090" t="s">
        <v>3327</v>
      </c>
    </row>
    <row r="1091" spans="4:6" x14ac:dyDescent="0.2">
      <c r="D1091">
        <f t="shared" si="17"/>
        <v>17</v>
      </c>
      <c r="E1091" t="s">
        <v>3087</v>
      </c>
      <c r="F1091" t="s">
        <v>4197</v>
      </c>
    </row>
    <row r="1092" spans="4:6" x14ac:dyDescent="0.2">
      <c r="D1092">
        <f t="shared" si="17"/>
        <v>17</v>
      </c>
      <c r="E1092" t="s">
        <v>3087</v>
      </c>
      <c r="F1092" t="s">
        <v>4198</v>
      </c>
    </row>
    <row r="1093" spans="4:6" x14ac:dyDescent="0.2">
      <c r="D1093">
        <f t="shared" si="17"/>
        <v>17</v>
      </c>
      <c r="E1093" t="s">
        <v>3087</v>
      </c>
      <c r="F1093" t="s">
        <v>3426</v>
      </c>
    </row>
    <row r="1094" spans="4:6" x14ac:dyDescent="0.2">
      <c r="D1094">
        <f t="shared" si="17"/>
        <v>17</v>
      </c>
      <c r="E1094" t="s">
        <v>3087</v>
      </c>
      <c r="F1094" t="s">
        <v>3386</v>
      </c>
    </row>
    <row r="1095" spans="4:6" x14ac:dyDescent="0.2">
      <c r="D1095">
        <f t="shared" si="17"/>
        <v>17</v>
      </c>
      <c r="E1095" t="s">
        <v>3087</v>
      </c>
      <c r="F1095" t="s">
        <v>4199</v>
      </c>
    </row>
    <row r="1096" spans="4:6" x14ac:dyDescent="0.2">
      <c r="D1096">
        <f t="shared" si="17"/>
        <v>17</v>
      </c>
      <c r="E1096" t="s">
        <v>3087</v>
      </c>
      <c r="F1096" t="s">
        <v>4200</v>
      </c>
    </row>
    <row r="1097" spans="4:6" x14ac:dyDescent="0.2">
      <c r="D1097">
        <f t="shared" si="17"/>
        <v>17</v>
      </c>
      <c r="E1097" t="s">
        <v>3087</v>
      </c>
      <c r="F1097" t="s">
        <v>4201</v>
      </c>
    </row>
    <row r="1098" spans="4:6" x14ac:dyDescent="0.2">
      <c r="D1098">
        <f t="shared" si="17"/>
        <v>17</v>
      </c>
      <c r="E1098" t="s">
        <v>3087</v>
      </c>
      <c r="F1098" t="s">
        <v>4237</v>
      </c>
    </row>
    <row r="1099" spans="4:6" x14ac:dyDescent="0.2">
      <c r="D1099">
        <f t="shared" si="17"/>
        <v>17</v>
      </c>
      <c r="E1099" t="s">
        <v>3087</v>
      </c>
      <c r="F1099" t="s">
        <v>4202</v>
      </c>
    </row>
    <row r="1100" spans="4:6" x14ac:dyDescent="0.2">
      <c r="D1100">
        <f t="shared" si="17"/>
        <v>17</v>
      </c>
      <c r="E1100" t="s">
        <v>3087</v>
      </c>
      <c r="F1100" t="s">
        <v>4203</v>
      </c>
    </row>
    <row r="1101" spans="4:6" x14ac:dyDescent="0.2">
      <c r="D1101">
        <f t="shared" si="17"/>
        <v>17</v>
      </c>
      <c r="E1101" t="s">
        <v>3087</v>
      </c>
      <c r="F1101" t="s">
        <v>4204</v>
      </c>
    </row>
    <row r="1102" spans="4:6" x14ac:dyDescent="0.2">
      <c r="D1102">
        <f t="shared" ref="D1102:D1165" si="18">IF(E1102=E1101,D1101,D1101+1)</f>
        <v>17</v>
      </c>
      <c r="E1102" t="s">
        <v>3087</v>
      </c>
      <c r="F1102" t="s">
        <v>4205</v>
      </c>
    </row>
    <row r="1103" spans="4:6" x14ac:dyDescent="0.2">
      <c r="D1103">
        <f t="shared" si="18"/>
        <v>17</v>
      </c>
      <c r="E1103" t="s">
        <v>3087</v>
      </c>
      <c r="F1103" t="s">
        <v>3333</v>
      </c>
    </row>
    <row r="1104" spans="4:6" x14ac:dyDescent="0.2">
      <c r="D1104">
        <f t="shared" si="18"/>
        <v>17</v>
      </c>
      <c r="E1104" t="s">
        <v>3087</v>
      </c>
      <c r="F1104" t="s">
        <v>3334</v>
      </c>
    </row>
    <row r="1105" spans="4:6" x14ac:dyDescent="0.2">
      <c r="D1105">
        <f t="shared" si="18"/>
        <v>17</v>
      </c>
      <c r="E1105" t="s">
        <v>3087</v>
      </c>
      <c r="F1105" t="s">
        <v>4206</v>
      </c>
    </row>
    <row r="1106" spans="4:6" x14ac:dyDescent="0.2">
      <c r="D1106">
        <f t="shared" si="18"/>
        <v>17</v>
      </c>
      <c r="E1106" t="s">
        <v>3087</v>
      </c>
      <c r="F1106" t="s">
        <v>3392</v>
      </c>
    </row>
    <row r="1107" spans="4:6" x14ac:dyDescent="0.2">
      <c r="D1107">
        <f t="shared" si="18"/>
        <v>17</v>
      </c>
      <c r="E1107" t="s">
        <v>3087</v>
      </c>
      <c r="F1107" t="s">
        <v>4207</v>
      </c>
    </row>
    <row r="1108" spans="4:6" x14ac:dyDescent="0.2">
      <c r="D1108">
        <f t="shared" si="18"/>
        <v>17</v>
      </c>
      <c r="E1108" t="s">
        <v>3087</v>
      </c>
      <c r="F1108" t="s">
        <v>4208</v>
      </c>
    </row>
    <row r="1109" spans="4:6" x14ac:dyDescent="0.2">
      <c r="D1109">
        <f t="shared" si="18"/>
        <v>17</v>
      </c>
      <c r="E1109" t="s">
        <v>3087</v>
      </c>
      <c r="F1109" t="s">
        <v>2731</v>
      </c>
    </row>
    <row r="1110" spans="4:6" x14ac:dyDescent="0.2">
      <c r="D1110">
        <f t="shared" si="18"/>
        <v>17</v>
      </c>
      <c r="E1110" t="s">
        <v>3087</v>
      </c>
      <c r="F1110" t="s">
        <v>4209</v>
      </c>
    </row>
    <row r="1111" spans="4:6" x14ac:dyDescent="0.2">
      <c r="D1111">
        <f t="shared" si="18"/>
        <v>17</v>
      </c>
      <c r="E1111" t="s">
        <v>3087</v>
      </c>
      <c r="F1111" t="s">
        <v>4210</v>
      </c>
    </row>
    <row r="1112" spans="4:6" x14ac:dyDescent="0.2">
      <c r="D1112">
        <f t="shared" si="18"/>
        <v>17</v>
      </c>
      <c r="E1112" t="s">
        <v>3087</v>
      </c>
      <c r="F1112" t="s">
        <v>4211</v>
      </c>
    </row>
    <row r="1113" spans="4:6" x14ac:dyDescent="0.2">
      <c r="D1113">
        <f t="shared" si="18"/>
        <v>17</v>
      </c>
      <c r="E1113" t="s">
        <v>3087</v>
      </c>
      <c r="F1113" t="s">
        <v>3394</v>
      </c>
    </row>
    <row r="1114" spans="4:6" x14ac:dyDescent="0.2">
      <c r="D1114">
        <f t="shared" si="18"/>
        <v>17</v>
      </c>
      <c r="E1114" t="s">
        <v>3087</v>
      </c>
      <c r="F1114" t="s">
        <v>3014</v>
      </c>
    </row>
    <row r="1115" spans="4:6" x14ac:dyDescent="0.2">
      <c r="D1115">
        <f t="shared" si="18"/>
        <v>17</v>
      </c>
      <c r="E1115" t="s">
        <v>3087</v>
      </c>
      <c r="F1115" t="s">
        <v>3396</v>
      </c>
    </row>
    <row r="1116" spans="4:6" x14ac:dyDescent="0.2">
      <c r="D1116">
        <f t="shared" si="18"/>
        <v>17</v>
      </c>
      <c r="E1116" t="s">
        <v>3087</v>
      </c>
      <c r="F1116" t="s">
        <v>3017</v>
      </c>
    </row>
    <row r="1117" spans="4:6" x14ac:dyDescent="0.2">
      <c r="D1117">
        <f t="shared" si="18"/>
        <v>17</v>
      </c>
      <c r="E1117" t="s">
        <v>3087</v>
      </c>
      <c r="F1117" t="s">
        <v>4212</v>
      </c>
    </row>
    <row r="1118" spans="4:6" x14ac:dyDescent="0.2">
      <c r="D1118">
        <f t="shared" si="18"/>
        <v>17</v>
      </c>
      <c r="E1118" t="s">
        <v>3087</v>
      </c>
      <c r="F1118" t="s">
        <v>3344</v>
      </c>
    </row>
    <row r="1119" spans="4:6" x14ac:dyDescent="0.2">
      <c r="D1119">
        <f t="shared" si="18"/>
        <v>17</v>
      </c>
      <c r="E1119" t="s">
        <v>3087</v>
      </c>
      <c r="F1119" t="s">
        <v>3345</v>
      </c>
    </row>
    <row r="1120" spans="4:6" x14ac:dyDescent="0.2">
      <c r="D1120">
        <f t="shared" si="18"/>
        <v>17</v>
      </c>
      <c r="E1120" t="s">
        <v>3087</v>
      </c>
      <c r="F1120" t="s">
        <v>3224</v>
      </c>
    </row>
    <row r="1121" spans="4:6" x14ac:dyDescent="0.2">
      <c r="D1121">
        <f t="shared" si="18"/>
        <v>17</v>
      </c>
      <c r="E1121" t="s">
        <v>3087</v>
      </c>
      <c r="F1121" t="s">
        <v>4158</v>
      </c>
    </row>
    <row r="1122" spans="4:6" x14ac:dyDescent="0.2">
      <c r="D1122">
        <f t="shared" si="18"/>
        <v>17</v>
      </c>
      <c r="E1122" t="s">
        <v>3087</v>
      </c>
      <c r="F1122" t="s">
        <v>3583</v>
      </c>
    </row>
    <row r="1123" spans="4:6" x14ac:dyDescent="0.2">
      <c r="D1123">
        <f t="shared" si="18"/>
        <v>17</v>
      </c>
      <c r="E1123" t="s">
        <v>3087</v>
      </c>
      <c r="F1123" t="s">
        <v>3348</v>
      </c>
    </row>
    <row r="1124" spans="4:6" x14ac:dyDescent="0.2">
      <c r="D1124">
        <f t="shared" si="18"/>
        <v>17</v>
      </c>
      <c r="E1124" t="s">
        <v>3087</v>
      </c>
      <c r="F1124" t="s">
        <v>3225</v>
      </c>
    </row>
    <row r="1125" spans="4:6" x14ac:dyDescent="0.2">
      <c r="D1125">
        <f t="shared" si="18"/>
        <v>17</v>
      </c>
      <c r="E1125" t="s">
        <v>3087</v>
      </c>
      <c r="F1125" t="s">
        <v>3226</v>
      </c>
    </row>
    <row r="1126" spans="4:6" x14ac:dyDescent="0.2">
      <c r="D1126">
        <f t="shared" si="18"/>
        <v>17</v>
      </c>
      <c r="E1126" t="s">
        <v>3087</v>
      </c>
      <c r="F1126" t="s">
        <v>3227</v>
      </c>
    </row>
    <row r="1127" spans="4:6" x14ac:dyDescent="0.2">
      <c r="D1127">
        <f t="shared" si="18"/>
        <v>17</v>
      </c>
      <c r="E1127" t="s">
        <v>3087</v>
      </c>
      <c r="F1127" t="s">
        <v>3228</v>
      </c>
    </row>
    <row r="1128" spans="4:6" x14ac:dyDescent="0.2">
      <c r="D1128">
        <f t="shared" si="18"/>
        <v>17</v>
      </c>
      <c r="E1128" t="s">
        <v>3087</v>
      </c>
      <c r="F1128" t="s">
        <v>3229</v>
      </c>
    </row>
    <row r="1129" spans="4:6" x14ac:dyDescent="0.2">
      <c r="D1129">
        <f t="shared" si="18"/>
        <v>17</v>
      </c>
      <c r="E1129" t="s">
        <v>3087</v>
      </c>
      <c r="F1129" t="s">
        <v>3230</v>
      </c>
    </row>
    <row r="1130" spans="4:6" x14ac:dyDescent="0.2">
      <c r="D1130">
        <f t="shared" si="18"/>
        <v>17</v>
      </c>
      <c r="E1130" t="s">
        <v>3087</v>
      </c>
      <c r="F1130" t="s">
        <v>3231</v>
      </c>
    </row>
    <row r="1131" spans="4:6" x14ac:dyDescent="0.2">
      <c r="D1131">
        <f t="shared" si="18"/>
        <v>17</v>
      </c>
      <c r="E1131" t="s">
        <v>3087</v>
      </c>
      <c r="F1131" t="s">
        <v>3232</v>
      </c>
    </row>
    <row r="1132" spans="4:6" x14ac:dyDescent="0.2">
      <c r="D1132">
        <f t="shared" si="18"/>
        <v>17</v>
      </c>
      <c r="E1132" t="s">
        <v>3087</v>
      </c>
      <c r="F1132" t="s">
        <v>3233</v>
      </c>
    </row>
    <row r="1133" spans="4:6" x14ac:dyDescent="0.2">
      <c r="D1133">
        <f t="shared" si="18"/>
        <v>17</v>
      </c>
      <c r="E1133" t="s">
        <v>3087</v>
      </c>
      <c r="F1133" t="s">
        <v>3234</v>
      </c>
    </row>
    <row r="1134" spans="4:6" x14ac:dyDescent="0.2">
      <c r="D1134">
        <f t="shared" si="18"/>
        <v>17</v>
      </c>
      <c r="E1134" t="s">
        <v>3087</v>
      </c>
      <c r="F1134" t="s">
        <v>3403</v>
      </c>
    </row>
    <row r="1135" spans="4:6" x14ac:dyDescent="0.2">
      <c r="D1135">
        <f t="shared" si="18"/>
        <v>17</v>
      </c>
      <c r="E1135" t="s">
        <v>3087</v>
      </c>
      <c r="F1135" t="s">
        <v>3235</v>
      </c>
    </row>
    <row r="1136" spans="4:6" x14ac:dyDescent="0.2">
      <c r="D1136">
        <f t="shared" si="18"/>
        <v>17</v>
      </c>
      <c r="E1136" t="s">
        <v>3087</v>
      </c>
      <c r="F1136" t="s">
        <v>3236</v>
      </c>
    </row>
    <row r="1137" spans="4:6" x14ac:dyDescent="0.2">
      <c r="D1137">
        <f t="shared" si="18"/>
        <v>17</v>
      </c>
      <c r="E1137" t="s">
        <v>3087</v>
      </c>
      <c r="F1137" t="s">
        <v>3237</v>
      </c>
    </row>
    <row r="1138" spans="4:6" x14ac:dyDescent="0.2">
      <c r="D1138">
        <f t="shared" si="18"/>
        <v>17</v>
      </c>
      <c r="E1138" t="s">
        <v>3087</v>
      </c>
      <c r="F1138" t="s">
        <v>3238</v>
      </c>
    </row>
    <row r="1139" spans="4:6" x14ac:dyDescent="0.2">
      <c r="D1139">
        <f t="shared" si="18"/>
        <v>17</v>
      </c>
      <c r="E1139" t="s">
        <v>3087</v>
      </c>
      <c r="F1139" t="s">
        <v>3239</v>
      </c>
    </row>
    <row r="1140" spans="4:6" x14ac:dyDescent="0.2">
      <c r="D1140">
        <f t="shared" si="18"/>
        <v>17</v>
      </c>
      <c r="E1140" t="s">
        <v>3087</v>
      </c>
      <c r="F1140" t="s">
        <v>3240</v>
      </c>
    </row>
    <row r="1141" spans="4:6" x14ac:dyDescent="0.2">
      <c r="D1141">
        <f t="shared" si="18"/>
        <v>17</v>
      </c>
      <c r="E1141" t="s">
        <v>3087</v>
      </c>
      <c r="F1141" t="s">
        <v>3241</v>
      </c>
    </row>
    <row r="1142" spans="4:6" x14ac:dyDescent="0.2">
      <c r="D1142">
        <f t="shared" si="18"/>
        <v>17</v>
      </c>
      <c r="E1142" t="s">
        <v>3087</v>
      </c>
      <c r="F1142" t="s">
        <v>3242</v>
      </c>
    </row>
    <row r="1143" spans="4:6" x14ac:dyDescent="0.2">
      <c r="D1143">
        <f t="shared" si="18"/>
        <v>17</v>
      </c>
      <c r="E1143" t="s">
        <v>3087</v>
      </c>
      <c r="F1143" t="s">
        <v>4166</v>
      </c>
    </row>
    <row r="1144" spans="4:6" x14ac:dyDescent="0.2">
      <c r="D1144">
        <f t="shared" si="18"/>
        <v>17</v>
      </c>
      <c r="E1144" t="s">
        <v>3087</v>
      </c>
      <c r="F1144" t="s">
        <v>3354</v>
      </c>
    </row>
    <row r="1145" spans="4:6" x14ac:dyDescent="0.2">
      <c r="D1145">
        <f t="shared" si="18"/>
        <v>17</v>
      </c>
      <c r="E1145" t="s">
        <v>3087</v>
      </c>
      <c r="F1145" t="s">
        <v>3410</v>
      </c>
    </row>
    <row r="1146" spans="4:6" x14ac:dyDescent="0.2">
      <c r="D1146">
        <f t="shared" si="18"/>
        <v>17</v>
      </c>
      <c r="E1146" t="s">
        <v>3087</v>
      </c>
      <c r="F1146" t="s">
        <v>3411</v>
      </c>
    </row>
    <row r="1147" spans="4:6" x14ac:dyDescent="0.2">
      <c r="D1147">
        <f t="shared" si="18"/>
        <v>17</v>
      </c>
      <c r="E1147" t="s">
        <v>3087</v>
      </c>
      <c r="F1147" t="s">
        <v>2753</v>
      </c>
    </row>
    <row r="1148" spans="4:6" x14ac:dyDescent="0.2">
      <c r="D1148">
        <f t="shared" si="18"/>
        <v>17</v>
      </c>
      <c r="E1148" t="s">
        <v>3087</v>
      </c>
      <c r="F1148" t="s">
        <v>3243</v>
      </c>
    </row>
    <row r="1149" spans="4:6" x14ac:dyDescent="0.2">
      <c r="D1149">
        <f t="shared" si="18"/>
        <v>17</v>
      </c>
      <c r="E1149" t="s">
        <v>3087</v>
      </c>
      <c r="F1149" t="s">
        <v>3244</v>
      </c>
    </row>
    <row r="1150" spans="4:6" x14ac:dyDescent="0.2">
      <c r="D1150">
        <f t="shared" si="18"/>
        <v>17</v>
      </c>
      <c r="E1150" t="s">
        <v>3087</v>
      </c>
      <c r="F1150" t="s">
        <v>3245</v>
      </c>
    </row>
    <row r="1151" spans="4:6" x14ac:dyDescent="0.2">
      <c r="D1151">
        <f t="shared" si="18"/>
        <v>17</v>
      </c>
      <c r="E1151" t="s">
        <v>3087</v>
      </c>
      <c r="F1151" t="s">
        <v>3246</v>
      </c>
    </row>
    <row r="1152" spans="4:6" x14ac:dyDescent="0.2">
      <c r="D1152">
        <f t="shared" si="18"/>
        <v>17</v>
      </c>
      <c r="E1152" t="s">
        <v>3087</v>
      </c>
      <c r="F1152" t="s">
        <v>3247</v>
      </c>
    </row>
    <row r="1153" spans="4:6" x14ac:dyDescent="0.2">
      <c r="D1153">
        <f t="shared" si="18"/>
        <v>17</v>
      </c>
      <c r="E1153" t="s">
        <v>3087</v>
      </c>
      <c r="F1153" t="s">
        <v>3248</v>
      </c>
    </row>
    <row r="1154" spans="4:6" x14ac:dyDescent="0.2">
      <c r="D1154">
        <f t="shared" si="18"/>
        <v>17</v>
      </c>
      <c r="E1154" t="s">
        <v>3087</v>
      </c>
      <c r="F1154" t="s">
        <v>3249</v>
      </c>
    </row>
    <row r="1155" spans="4:6" x14ac:dyDescent="0.2">
      <c r="D1155">
        <f t="shared" si="18"/>
        <v>17</v>
      </c>
      <c r="E1155" t="s">
        <v>3087</v>
      </c>
      <c r="F1155" t="s">
        <v>3250</v>
      </c>
    </row>
    <row r="1156" spans="4:6" x14ac:dyDescent="0.2">
      <c r="D1156">
        <f t="shared" si="18"/>
        <v>17</v>
      </c>
      <c r="E1156" t="s">
        <v>3087</v>
      </c>
      <c r="F1156" t="s">
        <v>3251</v>
      </c>
    </row>
    <row r="1157" spans="4:6" x14ac:dyDescent="0.2">
      <c r="D1157">
        <f t="shared" si="18"/>
        <v>17</v>
      </c>
      <c r="E1157" t="s">
        <v>3087</v>
      </c>
      <c r="F1157" t="s">
        <v>3605</v>
      </c>
    </row>
    <row r="1158" spans="4:6" x14ac:dyDescent="0.2">
      <c r="D1158">
        <f t="shared" si="18"/>
        <v>17</v>
      </c>
      <c r="E1158" t="s">
        <v>3087</v>
      </c>
      <c r="F1158" t="s">
        <v>3252</v>
      </c>
    </row>
    <row r="1159" spans="4:6" x14ac:dyDescent="0.2">
      <c r="D1159">
        <f t="shared" si="18"/>
        <v>17</v>
      </c>
      <c r="E1159" t="s">
        <v>3087</v>
      </c>
      <c r="F1159" t="s">
        <v>3253</v>
      </c>
    </row>
    <row r="1160" spans="4:6" x14ac:dyDescent="0.2">
      <c r="D1160">
        <f t="shared" si="18"/>
        <v>17</v>
      </c>
      <c r="E1160" t="s">
        <v>3087</v>
      </c>
      <c r="F1160" t="s">
        <v>3254</v>
      </c>
    </row>
    <row r="1161" spans="4:6" x14ac:dyDescent="0.2">
      <c r="D1161">
        <f t="shared" si="18"/>
        <v>17</v>
      </c>
      <c r="E1161" t="s">
        <v>3087</v>
      </c>
      <c r="F1161" t="s">
        <v>3362</v>
      </c>
    </row>
    <row r="1162" spans="4:6" x14ac:dyDescent="0.2">
      <c r="D1162">
        <f t="shared" si="18"/>
        <v>17</v>
      </c>
      <c r="E1162" t="s">
        <v>3087</v>
      </c>
      <c r="F1162" t="s">
        <v>3255</v>
      </c>
    </row>
    <row r="1163" spans="4:6" x14ac:dyDescent="0.2">
      <c r="D1163">
        <f t="shared" si="18"/>
        <v>17</v>
      </c>
      <c r="E1163" t="s">
        <v>3087</v>
      </c>
      <c r="F1163" t="s">
        <v>3256</v>
      </c>
    </row>
    <row r="1164" spans="4:6" x14ac:dyDescent="0.2">
      <c r="D1164">
        <f t="shared" si="18"/>
        <v>17</v>
      </c>
      <c r="E1164" t="s">
        <v>3087</v>
      </c>
      <c r="F1164" t="s">
        <v>3257</v>
      </c>
    </row>
    <row r="1165" spans="4:6" x14ac:dyDescent="0.2">
      <c r="D1165">
        <f t="shared" si="18"/>
        <v>17</v>
      </c>
      <c r="E1165" t="s">
        <v>3087</v>
      </c>
      <c r="F1165" t="s">
        <v>3258</v>
      </c>
    </row>
    <row r="1166" spans="4:6" x14ac:dyDescent="0.2">
      <c r="D1166">
        <f t="shared" ref="D1166:D1229" si="19">IF(E1166=E1165,D1165,D1165+1)</f>
        <v>18</v>
      </c>
      <c r="E1166" t="s">
        <v>3088</v>
      </c>
      <c r="F1166" t="s">
        <v>3750</v>
      </c>
    </row>
    <row r="1167" spans="4:6" x14ac:dyDescent="0.2">
      <c r="D1167">
        <f t="shared" si="19"/>
        <v>18</v>
      </c>
      <c r="E1167" t="s">
        <v>3088</v>
      </c>
      <c r="F1167" t="s">
        <v>4142</v>
      </c>
    </row>
    <row r="1168" spans="4:6" x14ac:dyDescent="0.2">
      <c r="D1168">
        <f t="shared" si="19"/>
        <v>18</v>
      </c>
      <c r="E1168" t="s">
        <v>3088</v>
      </c>
      <c r="F1168" t="s">
        <v>4181</v>
      </c>
    </row>
    <row r="1169" spans="4:6" x14ac:dyDescent="0.2">
      <c r="D1169">
        <f t="shared" si="19"/>
        <v>18</v>
      </c>
      <c r="E1169" t="s">
        <v>3088</v>
      </c>
      <c r="F1169" t="s">
        <v>3259</v>
      </c>
    </row>
    <row r="1170" spans="4:6" x14ac:dyDescent="0.2">
      <c r="D1170">
        <f t="shared" si="19"/>
        <v>18</v>
      </c>
      <c r="E1170" t="s">
        <v>3088</v>
      </c>
      <c r="F1170" t="s">
        <v>3260</v>
      </c>
    </row>
    <row r="1171" spans="4:6" x14ac:dyDescent="0.2">
      <c r="D1171">
        <f t="shared" si="19"/>
        <v>18</v>
      </c>
      <c r="E1171" t="s">
        <v>3088</v>
      </c>
      <c r="F1171" t="s">
        <v>3261</v>
      </c>
    </row>
    <row r="1172" spans="4:6" x14ac:dyDescent="0.2">
      <c r="D1172">
        <f t="shared" si="19"/>
        <v>18</v>
      </c>
      <c r="E1172" t="s">
        <v>3088</v>
      </c>
      <c r="F1172" t="s">
        <v>3262</v>
      </c>
    </row>
    <row r="1173" spans="4:6" x14ac:dyDescent="0.2">
      <c r="D1173">
        <f t="shared" si="19"/>
        <v>18</v>
      </c>
      <c r="E1173" t="s">
        <v>3088</v>
      </c>
      <c r="F1173" t="s">
        <v>3369</v>
      </c>
    </row>
    <row r="1174" spans="4:6" x14ac:dyDescent="0.2">
      <c r="D1174">
        <f t="shared" si="19"/>
        <v>18</v>
      </c>
      <c r="E1174" t="s">
        <v>3088</v>
      </c>
      <c r="F1174" t="s">
        <v>4185</v>
      </c>
    </row>
    <row r="1175" spans="4:6" x14ac:dyDescent="0.2">
      <c r="D1175">
        <f t="shared" si="19"/>
        <v>18</v>
      </c>
      <c r="E1175" t="s">
        <v>3088</v>
      </c>
      <c r="F1175" t="s">
        <v>3263</v>
      </c>
    </row>
    <row r="1176" spans="4:6" x14ac:dyDescent="0.2">
      <c r="D1176">
        <f t="shared" si="19"/>
        <v>18</v>
      </c>
      <c r="E1176" t="s">
        <v>3088</v>
      </c>
      <c r="F1176" t="s">
        <v>3264</v>
      </c>
    </row>
    <row r="1177" spans="4:6" x14ac:dyDescent="0.2">
      <c r="D1177">
        <f t="shared" si="19"/>
        <v>18</v>
      </c>
      <c r="E1177" t="s">
        <v>3088</v>
      </c>
      <c r="F1177" t="s">
        <v>3265</v>
      </c>
    </row>
    <row r="1178" spans="4:6" x14ac:dyDescent="0.2">
      <c r="D1178">
        <f t="shared" si="19"/>
        <v>18</v>
      </c>
      <c r="E1178" t="s">
        <v>3088</v>
      </c>
      <c r="F1178" t="s">
        <v>3266</v>
      </c>
    </row>
    <row r="1179" spans="4:6" x14ac:dyDescent="0.2">
      <c r="D1179">
        <f t="shared" si="19"/>
        <v>18</v>
      </c>
      <c r="E1179" t="s">
        <v>3088</v>
      </c>
      <c r="F1179" t="s">
        <v>3267</v>
      </c>
    </row>
    <row r="1180" spans="4:6" x14ac:dyDescent="0.2">
      <c r="D1180">
        <f t="shared" si="19"/>
        <v>18</v>
      </c>
      <c r="E1180" t="s">
        <v>3088</v>
      </c>
      <c r="F1180" t="s">
        <v>3268</v>
      </c>
    </row>
    <row r="1181" spans="4:6" x14ac:dyDescent="0.2">
      <c r="D1181">
        <f t="shared" si="19"/>
        <v>18</v>
      </c>
      <c r="E1181" t="s">
        <v>3088</v>
      </c>
      <c r="F1181" t="s">
        <v>3304</v>
      </c>
    </row>
    <row r="1182" spans="4:6" x14ac:dyDescent="0.2">
      <c r="D1182">
        <f t="shared" si="19"/>
        <v>18</v>
      </c>
      <c r="E1182" t="s">
        <v>3088</v>
      </c>
      <c r="F1182" t="s">
        <v>3269</v>
      </c>
    </row>
    <row r="1183" spans="4:6" x14ac:dyDescent="0.2">
      <c r="D1183">
        <f t="shared" si="19"/>
        <v>18</v>
      </c>
      <c r="E1183" t="s">
        <v>3088</v>
      </c>
      <c r="F1183" t="s">
        <v>3270</v>
      </c>
    </row>
    <row r="1184" spans="4:6" x14ac:dyDescent="0.2">
      <c r="D1184">
        <f t="shared" si="19"/>
        <v>18</v>
      </c>
      <c r="E1184" t="s">
        <v>3088</v>
      </c>
      <c r="F1184" t="s">
        <v>3271</v>
      </c>
    </row>
    <row r="1185" spans="4:6" x14ac:dyDescent="0.2">
      <c r="D1185">
        <f t="shared" si="19"/>
        <v>18</v>
      </c>
      <c r="E1185" t="s">
        <v>3088</v>
      </c>
      <c r="F1185" t="s">
        <v>3272</v>
      </c>
    </row>
    <row r="1186" spans="4:6" x14ac:dyDescent="0.2">
      <c r="D1186">
        <f t="shared" si="19"/>
        <v>18</v>
      </c>
      <c r="E1186" t="s">
        <v>3088</v>
      </c>
      <c r="F1186" t="s">
        <v>3371</v>
      </c>
    </row>
    <row r="1187" spans="4:6" x14ac:dyDescent="0.2">
      <c r="D1187">
        <f t="shared" si="19"/>
        <v>18</v>
      </c>
      <c r="E1187" t="s">
        <v>3088</v>
      </c>
      <c r="F1187" t="s">
        <v>3273</v>
      </c>
    </row>
    <row r="1188" spans="4:6" x14ac:dyDescent="0.2">
      <c r="D1188">
        <f t="shared" si="19"/>
        <v>18</v>
      </c>
      <c r="E1188" t="s">
        <v>3088</v>
      </c>
      <c r="F1188" t="s">
        <v>3274</v>
      </c>
    </row>
    <row r="1189" spans="4:6" x14ac:dyDescent="0.2">
      <c r="D1189">
        <f t="shared" si="19"/>
        <v>18</v>
      </c>
      <c r="E1189" t="s">
        <v>3088</v>
      </c>
      <c r="F1189" t="s">
        <v>2233</v>
      </c>
    </row>
    <row r="1190" spans="4:6" x14ac:dyDescent="0.2">
      <c r="D1190">
        <f t="shared" si="19"/>
        <v>18</v>
      </c>
      <c r="E1190" t="s">
        <v>3088</v>
      </c>
      <c r="F1190" t="s">
        <v>3373</v>
      </c>
    </row>
    <row r="1191" spans="4:6" x14ac:dyDescent="0.2">
      <c r="D1191">
        <f t="shared" si="19"/>
        <v>18</v>
      </c>
      <c r="E1191" t="s">
        <v>3088</v>
      </c>
      <c r="F1191" t="s">
        <v>3311</v>
      </c>
    </row>
    <row r="1192" spans="4:6" x14ac:dyDescent="0.2">
      <c r="D1192">
        <f t="shared" si="19"/>
        <v>18</v>
      </c>
      <c r="E1192" t="s">
        <v>3088</v>
      </c>
      <c r="F1192" t="s">
        <v>3762</v>
      </c>
    </row>
    <row r="1193" spans="4:6" x14ac:dyDescent="0.2">
      <c r="D1193">
        <f t="shared" si="19"/>
        <v>18</v>
      </c>
      <c r="E1193" t="s">
        <v>3088</v>
      </c>
      <c r="F1193" t="s">
        <v>3379</v>
      </c>
    </row>
    <row r="1194" spans="4:6" x14ac:dyDescent="0.2">
      <c r="D1194">
        <f t="shared" si="19"/>
        <v>18</v>
      </c>
      <c r="E1194" t="s">
        <v>3088</v>
      </c>
      <c r="F1194" t="s">
        <v>2844</v>
      </c>
    </row>
    <row r="1195" spans="4:6" x14ac:dyDescent="0.2">
      <c r="D1195">
        <f t="shared" si="19"/>
        <v>18</v>
      </c>
      <c r="E1195" t="s">
        <v>3088</v>
      </c>
      <c r="F1195" t="s">
        <v>4145</v>
      </c>
    </row>
    <row r="1196" spans="4:6" x14ac:dyDescent="0.2">
      <c r="D1196">
        <f t="shared" si="19"/>
        <v>18</v>
      </c>
      <c r="E1196" t="s">
        <v>3088</v>
      </c>
      <c r="F1196" t="s">
        <v>3275</v>
      </c>
    </row>
    <row r="1197" spans="4:6" x14ac:dyDescent="0.2">
      <c r="D1197">
        <f t="shared" si="19"/>
        <v>18</v>
      </c>
      <c r="E1197" t="s">
        <v>3088</v>
      </c>
      <c r="F1197" t="s">
        <v>3276</v>
      </c>
    </row>
    <row r="1198" spans="4:6" x14ac:dyDescent="0.2">
      <c r="D1198">
        <f t="shared" si="19"/>
        <v>18</v>
      </c>
      <c r="E1198" t="s">
        <v>3088</v>
      </c>
      <c r="F1198" t="s">
        <v>3277</v>
      </c>
    </row>
    <row r="1199" spans="4:6" x14ac:dyDescent="0.2">
      <c r="D1199">
        <f t="shared" si="19"/>
        <v>18</v>
      </c>
      <c r="E1199" t="s">
        <v>3088</v>
      </c>
      <c r="F1199" t="s">
        <v>3326</v>
      </c>
    </row>
    <row r="1200" spans="4:6" x14ac:dyDescent="0.2">
      <c r="D1200">
        <f t="shared" si="19"/>
        <v>18</v>
      </c>
      <c r="E1200" t="s">
        <v>3088</v>
      </c>
      <c r="F1200" t="s">
        <v>3278</v>
      </c>
    </row>
    <row r="1201" spans="4:6" x14ac:dyDescent="0.2">
      <c r="D1201">
        <f t="shared" si="19"/>
        <v>18</v>
      </c>
      <c r="E1201" t="s">
        <v>3088</v>
      </c>
      <c r="F1201" t="s">
        <v>2967</v>
      </c>
    </row>
    <row r="1202" spans="4:6" x14ac:dyDescent="0.2">
      <c r="D1202">
        <f t="shared" si="19"/>
        <v>18</v>
      </c>
      <c r="E1202" t="s">
        <v>3088</v>
      </c>
      <c r="F1202" t="s">
        <v>3327</v>
      </c>
    </row>
    <row r="1203" spans="4:6" x14ac:dyDescent="0.2">
      <c r="D1203">
        <f t="shared" si="19"/>
        <v>18</v>
      </c>
      <c r="E1203" t="s">
        <v>3088</v>
      </c>
      <c r="F1203" t="s">
        <v>3384</v>
      </c>
    </row>
    <row r="1204" spans="4:6" x14ac:dyDescent="0.2">
      <c r="D1204">
        <f t="shared" si="19"/>
        <v>18</v>
      </c>
      <c r="E1204" t="s">
        <v>3088</v>
      </c>
      <c r="F1204" t="s">
        <v>4107</v>
      </c>
    </row>
    <row r="1205" spans="4:6" x14ac:dyDescent="0.2">
      <c r="D1205">
        <f t="shared" si="19"/>
        <v>18</v>
      </c>
      <c r="E1205" t="s">
        <v>3088</v>
      </c>
      <c r="F1205" t="s">
        <v>3279</v>
      </c>
    </row>
    <row r="1206" spans="4:6" x14ac:dyDescent="0.2">
      <c r="D1206">
        <f t="shared" si="19"/>
        <v>18</v>
      </c>
      <c r="E1206" t="s">
        <v>3088</v>
      </c>
      <c r="F1206" t="s">
        <v>3386</v>
      </c>
    </row>
    <row r="1207" spans="4:6" x14ac:dyDescent="0.2">
      <c r="D1207">
        <f t="shared" si="19"/>
        <v>18</v>
      </c>
      <c r="E1207" t="s">
        <v>3088</v>
      </c>
      <c r="F1207" t="s">
        <v>3280</v>
      </c>
    </row>
    <row r="1208" spans="4:6" x14ac:dyDescent="0.2">
      <c r="D1208">
        <f t="shared" si="19"/>
        <v>18</v>
      </c>
      <c r="E1208" t="s">
        <v>3088</v>
      </c>
      <c r="F1208" t="s">
        <v>3281</v>
      </c>
    </row>
    <row r="1209" spans="4:6" x14ac:dyDescent="0.2">
      <c r="D1209">
        <f t="shared" si="19"/>
        <v>18</v>
      </c>
      <c r="E1209" t="s">
        <v>3088</v>
      </c>
      <c r="F1209" t="s">
        <v>3282</v>
      </c>
    </row>
    <row r="1210" spans="4:6" x14ac:dyDescent="0.2">
      <c r="D1210">
        <f t="shared" si="19"/>
        <v>18</v>
      </c>
      <c r="E1210" t="s">
        <v>3088</v>
      </c>
      <c r="F1210" t="s">
        <v>3283</v>
      </c>
    </row>
    <row r="1211" spans="4:6" x14ac:dyDescent="0.2">
      <c r="D1211">
        <f t="shared" si="19"/>
        <v>18</v>
      </c>
      <c r="E1211" t="s">
        <v>3088</v>
      </c>
      <c r="F1211" t="s">
        <v>2977</v>
      </c>
    </row>
    <row r="1212" spans="4:6" x14ac:dyDescent="0.2">
      <c r="D1212">
        <f t="shared" si="19"/>
        <v>18</v>
      </c>
      <c r="E1212" t="s">
        <v>3088</v>
      </c>
      <c r="F1212" t="s">
        <v>3008</v>
      </c>
    </row>
    <row r="1213" spans="4:6" x14ac:dyDescent="0.2">
      <c r="D1213">
        <f t="shared" si="19"/>
        <v>18</v>
      </c>
      <c r="E1213" t="s">
        <v>3088</v>
      </c>
      <c r="F1213" t="s">
        <v>3284</v>
      </c>
    </row>
    <row r="1214" spans="4:6" x14ac:dyDescent="0.2">
      <c r="D1214">
        <f t="shared" si="19"/>
        <v>18</v>
      </c>
      <c r="E1214" t="s">
        <v>3088</v>
      </c>
      <c r="F1214" t="s">
        <v>3009</v>
      </c>
    </row>
    <row r="1215" spans="4:6" x14ac:dyDescent="0.2">
      <c r="D1215">
        <f t="shared" si="19"/>
        <v>18</v>
      </c>
      <c r="E1215" t="s">
        <v>3088</v>
      </c>
      <c r="F1215" t="s">
        <v>3569</v>
      </c>
    </row>
    <row r="1216" spans="4:6" x14ac:dyDescent="0.2">
      <c r="D1216">
        <f t="shared" si="19"/>
        <v>18</v>
      </c>
      <c r="E1216" t="s">
        <v>3088</v>
      </c>
      <c r="F1216" t="s">
        <v>4108</v>
      </c>
    </row>
    <row r="1217" spans="4:6" x14ac:dyDescent="0.2">
      <c r="D1217">
        <f t="shared" si="19"/>
        <v>18</v>
      </c>
      <c r="E1217" t="s">
        <v>3088</v>
      </c>
      <c r="F1217" t="s">
        <v>3331</v>
      </c>
    </row>
    <row r="1218" spans="4:6" x14ac:dyDescent="0.2">
      <c r="D1218">
        <f t="shared" si="19"/>
        <v>18</v>
      </c>
      <c r="E1218" t="s">
        <v>3088</v>
      </c>
      <c r="F1218" t="s">
        <v>2253</v>
      </c>
    </row>
    <row r="1219" spans="4:6" x14ac:dyDescent="0.2">
      <c r="D1219">
        <f t="shared" si="19"/>
        <v>18</v>
      </c>
      <c r="E1219" t="s">
        <v>3088</v>
      </c>
      <c r="F1219" t="s">
        <v>2254</v>
      </c>
    </row>
    <row r="1220" spans="4:6" x14ac:dyDescent="0.2">
      <c r="D1220">
        <f t="shared" si="19"/>
        <v>18</v>
      </c>
      <c r="E1220" t="s">
        <v>3088</v>
      </c>
      <c r="F1220" t="s">
        <v>3333</v>
      </c>
    </row>
    <row r="1221" spans="4:6" x14ac:dyDescent="0.2">
      <c r="D1221">
        <f t="shared" si="19"/>
        <v>18</v>
      </c>
      <c r="E1221" t="s">
        <v>3088</v>
      </c>
      <c r="F1221" t="s">
        <v>3334</v>
      </c>
    </row>
    <row r="1222" spans="4:6" x14ac:dyDescent="0.2">
      <c r="D1222">
        <f t="shared" si="19"/>
        <v>18</v>
      </c>
      <c r="E1222" t="s">
        <v>3088</v>
      </c>
      <c r="F1222" t="s">
        <v>2255</v>
      </c>
    </row>
    <row r="1223" spans="4:6" x14ac:dyDescent="0.2">
      <c r="D1223">
        <f t="shared" si="19"/>
        <v>18</v>
      </c>
      <c r="E1223" t="s">
        <v>3088</v>
      </c>
      <c r="F1223" t="s">
        <v>3392</v>
      </c>
    </row>
    <row r="1224" spans="4:6" x14ac:dyDescent="0.2">
      <c r="D1224">
        <f t="shared" si="19"/>
        <v>18</v>
      </c>
      <c r="E1224" t="s">
        <v>3088</v>
      </c>
      <c r="F1224" t="s">
        <v>2256</v>
      </c>
    </row>
    <row r="1225" spans="4:6" x14ac:dyDescent="0.2">
      <c r="D1225">
        <f t="shared" si="19"/>
        <v>18</v>
      </c>
      <c r="E1225" t="s">
        <v>3088</v>
      </c>
      <c r="F1225" t="s">
        <v>2257</v>
      </c>
    </row>
    <row r="1226" spans="4:6" x14ac:dyDescent="0.2">
      <c r="D1226">
        <f t="shared" si="19"/>
        <v>18</v>
      </c>
      <c r="E1226" t="s">
        <v>3088</v>
      </c>
      <c r="F1226" t="s">
        <v>4115</v>
      </c>
    </row>
    <row r="1227" spans="4:6" x14ac:dyDescent="0.2">
      <c r="D1227">
        <f t="shared" si="19"/>
        <v>18</v>
      </c>
      <c r="E1227" t="s">
        <v>3088</v>
      </c>
      <c r="F1227" t="s">
        <v>2258</v>
      </c>
    </row>
    <row r="1228" spans="4:6" x14ac:dyDescent="0.2">
      <c r="D1228">
        <f t="shared" si="19"/>
        <v>18</v>
      </c>
      <c r="E1228" t="s">
        <v>3088</v>
      </c>
      <c r="F1228" t="s">
        <v>2259</v>
      </c>
    </row>
    <row r="1229" spans="4:6" x14ac:dyDescent="0.2">
      <c r="D1229">
        <f t="shared" si="19"/>
        <v>18</v>
      </c>
      <c r="E1229" t="s">
        <v>3088</v>
      </c>
      <c r="F1229" t="s">
        <v>3337</v>
      </c>
    </row>
    <row r="1230" spans="4:6" x14ac:dyDescent="0.2">
      <c r="D1230">
        <f t="shared" ref="D1230:D1293" si="20">IF(E1230=E1229,D1229,D1229+1)</f>
        <v>18</v>
      </c>
      <c r="E1230" t="s">
        <v>3088</v>
      </c>
      <c r="F1230" t="s">
        <v>3338</v>
      </c>
    </row>
    <row r="1231" spans="4:6" x14ac:dyDescent="0.2">
      <c r="D1231">
        <f t="shared" si="20"/>
        <v>18</v>
      </c>
      <c r="E1231" t="s">
        <v>3088</v>
      </c>
      <c r="F1231" t="s">
        <v>2260</v>
      </c>
    </row>
    <row r="1232" spans="4:6" x14ac:dyDescent="0.2">
      <c r="D1232">
        <f t="shared" si="20"/>
        <v>18</v>
      </c>
      <c r="E1232" t="s">
        <v>3088</v>
      </c>
      <c r="F1232" t="s">
        <v>2261</v>
      </c>
    </row>
    <row r="1233" spans="4:6" x14ac:dyDescent="0.2">
      <c r="D1233">
        <f t="shared" si="20"/>
        <v>18</v>
      </c>
      <c r="E1233" t="s">
        <v>3088</v>
      </c>
      <c r="F1233" t="s">
        <v>2222</v>
      </c>
    </row>
    <row r="1234" spans="4:6" x14ac:dyDescent="0.2">
      <c r="D1234">
        <f t="shared" si="20"/>
        <v>18</v>
      </c>
      <c r="E1234" t="s">
        <v>3088</v>
      </c>
      <c r="F1234" t="s">
        <v>3394</v>
      </c>
    </row>
    <row r="1235" spans="4:6" x14ac:dyDescent="0.2">
      <c r="D1235">
        <f t="shared" si="20"/>
        <v>18</v>
      </c>
      <c r="E1235" t="s">
        <v>3088</v>
      </c>
      <c r="F1235" t="s">
        <v>4117</v>
      </c>
    </row>
    <row r="1236" spans="4:6" x14ac:dyDescent="0.2">
      <c r="D1236">
        <f t="shared" si="20"/>
        <v>18</v>
      </c>
      <c r="E1236" t="s">
        <v>3088</v>
      </c>
      <c r="F1236" t="s">
        <v>3396</v>
      </c>
    </row>
    <row r="1237" spans="4:6" x14ac:dyDescent="0.2">
      <c r="D1237">
        <f t="shared" si="20"/>
        <v>18</v>
      </c>
      <c r="E1237" t="s">
        <v>3088</v>
      </c>
      <c r="F1237" t="s">
        <v>3017</v>
      </c>
    </row>
    <row r="1238" spans="4:6" x14ac:dyDescent="0.2">
      <c r="D1238">
        <f t="shared" si="20"/>
        <v>18</v>
      </c>
      <c r="E1238" t="s">
        <v>3088</v>
      </c>
      <c r="F1238" t="s">
        <v>2262</v>
      </c>
    </row>
    <row r="1239" spans="4:6" x14ac:dyDescent="0.2">
      <c r="D1239">
        <f t="shared" si="20"/>
        <v>18</v>
      </c>
      <c r="E1239" t="s">
        <v>3088</v>
      </c>
      <c r="F1239" t="s">
        <v>2263</v>
      </c>
    </row>
    <row r="1240" spans="4:6" x14ac:dyDescent="0.2">
      <c r="D1240">
        <f t="shared" si="20"/>
        <v>18</v>
      </c>
      <c r="E1240" t="s">
        <v>3088</v>
      </c>
      <c r="F1240" t="s">
        <v>4120</v>
      </c>
    </row>
    <row r="1241" spans="4:6" x14ac:dyDescent="0.2">
      <c r="D1241">
        <f t="shared" si="20"/>
        <v>18</v>
      </c>
      <c r="E1241" t="s">
        <v>3088</v>
      </c>
      <c r="F1241" t="s">
        <v>3342</v>
      </c>
    </row>
    <row r="1242" spans="4:6" x14ac:dyDescent="0.2">
      <c r="D1242">
        <f t="shared" si="20"/>
        <v>18</v>
      </c>
      <c r="E1242" t="s">
        <v>3088</v>
      </c>
      <c r="F1242" t="s">
        <v>2264</v>
      </c>
    </row>
    <row r="1243" spans="4:6" x14ac:dyDescent="0.2">
      <c r="D1243">
        <f t="shared" si="20"/>
        <v>18</v>
      </c>
      <c r="E1243" t="s">
        <v>3088</v>
      </c>
      <c r="F1243" t="s">
        <v>3344</v>
      </c>
    </row>
    <row r="1244" spans="4:6" x14ac:dyDescent="0.2">
      <c r="D1244">
        <f t="shared" si="20"/>
        <v>18</v>
      </c>
      <c r="E1244" t="s">
        <v>3088</v>
      </c>
      <c r="F1244" t="s">
        <v>3345</v>
      </c>
    </row>
    <row r="1245" spans="4:6" x14ac:dyDescent="0.2">
      <c r="D1245">
        <f t="shared" si="20"/>
        <v>18</v>
      </c>
      <c r="E1245" t="s">
        <v>3088</v>
      </c>
      <c r="F1245" t="s">
        <v>4249</v>
      </c>
    </row>
    <row r="1246" spans="4:6" x14ac:dyDescent="0.2">
      <c r="D1246">
        <f t="shared" si="20"/>
        <v>18</v>
      </c>
      <c r="E1246" t="s">
        <v>3088</v>
      </c>
      <c r="F1246" t="s">
        <v>4122</v>
      </c>
    </row>
    <row r="1247" spans="4:6" x14ac:dyDescent="0.2">
      <c r="D1247">
        <f t="shared" si="20"/>
        <v>18</v>
      </c>
      <c r="E1247" t="s">
        <v>3088</v>
      </c>
      <c r="F1247" t="s">
        <v>3224</v>
      </c>
    </row>
    <row r="1248" spans="4:6" x14ac:dyDescent="0.2">
      <c r="D1248">
        <f t="shared" si="20"/>
        <v>18</v>
      </c>
      <c r="E1248" t="s">
        <v>3088</v>
      </c>
      <c r="F1248" t="s">
        <v>2265</v>
      </c>
    </row>
    <row r="1249" spans="4:6" x14ac:dyDescent="0.2">
      <c r="D1249">
        <f t="shared" si="20"/>
        <v>18</v>
      </c>
      <c r="E1249" t="s">
        <v>3088</v>
      </c>
      <c r="F1249" t="s">
        <v>4125</v>
      </c>
    </row>
    <row r="1250" spans="4:6" x14ac:dyDescent="0.2">
      <c r="D1250">
        <f t="shared" si="20"/>
        <v>18</v>
      </c>
      <c r="E1250" t="s">
        <v>3088</v>
      </c>
      <c r="F1250" t="s">
        <v>2266</v>
      </c>
    </row>
    <row r="1251" spans="4:6" x14ac:dyDescent="0.2">
      <c r="D1251">
        <f t="shared" si="20"/>
        <v>18</v>
      </c>
      <c r="E1251" t="s">
        <v>3088</v>
      </c>
      <c r="F1251" t="s">
        <v>3347</v>
      </c>
    </row>
    <row r="1252" spans="4:6" x14ac:dyDescent="0.2">
      <c r="D1252">
        <f t="shared" si="20"/>
        <v>18</v>
      </c>
      <c r="E1252" t="s">
        <v>3088</v>
      </c>
      <c r="F1252" t="s">
        <v>3348</v>
      </c>
    </row>
    <row r="1253" spans="4:6" x14ac:dyDescent="0.2">
      <c r="D1253">
        <f t="shared" si="20"/>
        <v>18</v>
      </c>
      <c r="E1253" t="s">
        <v>3088</v>
      </c>
      <c r="F1253" t="s">
        <v>3349</v>
      </c>
    </row>
    <row r="1254" spans="4:6" x14ac:dyDescent="0.2">
      <c r="D1254">
        <f t="shared" si="20"/>
        <v>18</v>
      </c>
      <c r="E1254" t="s">
        <v>3088</v>
      </c>
      <c r="F1254" t="s">
        <v>2267</v>
      </c>
    </row>
    <row r="1255" spans="4:6" x14ac:dyDescent="0.2">
      <c r="D1255">
        <f t="shared" si="20"/>
        <v>18</v>
      </c>
      <c r="E1255" t="s">
        <v>3088</v>
      </c>
      <c r="F1255" t="s">
        <v>2268</v>
      </c>
    </row>
    <row r="1256" spans="4:6" x14ac:dyDescent="0.2">
      <c r="D1256">
        <f t="shared" si="20"/>
        <v>18</v>
      </c>
      <c r="E1256" t="s">
        <v>3088</v>
      </c>
      <c r="F1256" t="s">
        <v>2269</v>
      </c>
    </row>
    <row r="1257" spans="4:6" x14ac:dyDescent="0.2">
      <c r="D1257">
        <f t="shared" si="20"/>
        <v>18</v>
      </c>
      <c r="E1257" t="s">
        <v>3088</v>
      </c>
      <c r="F1257" t="s">
        <v>4160</v>
      </c>
    </row>
    <row r="1258" spans="4:6" x14ac:dyDescent="0.2">
      <c r="D1258">
        <f t="shared" si="20"/>
        <v>18</v>
      </c>
      <c r="E1258" t="s">
        <v>3088</v>
      </c>
      <c r="F1258" t="s">
        <v>2270</v>
      </c>
    </row>
    <row r="1259" spans="4:6" x14ac:dyDescent="0.2">
      <c r="D1259">
        <f t="shared" si="20"/>
        <v>18</v>
      </c>
      <c r="E1259" t="s">
        <v>3088</v>
      </c>
      <c r="F1259" t="s">
        <v>4161</v>
      </c>
    </row>
    <row r="1260" spans="4:6" x14ac:dyDescent="0.2">
      <c r="D1260">
        <f t="shared" si="20"/>
        <v>18</v>
      </c>
      <c r="E1260" t="s">
        <v>3088</v>
      </c>
      <c r="F1260" t="s">
        <v>2271</v>
      </c>
    </row>
    <row r="1261" spans="4:6" x14ac:dyDescent="0.2">
      <c r="D1261">
        <f t="shared" si="20"/>
        <v>18</v>
      </c>
      <c r="E1261" t="s">
        <v>3088</v>
      </c>
      <c r="F1261" t="s">
        <v>2272</v>
      </c>
    </row>
    <row r="1262" spans="4:6" x14ac:dyDescent="0.2">
      <c r="D1262">
        <f t="shared" si="20"/>
        <v>18</v>
      </c>
      <c r="E1262" t="s">
        <v>3088</v>
      </c>
      <c r="F1262" t="s">
        <v>3350</v>
      </c>
    </row>
    <row r="1263" spans="4:6" x14ac:dyDescent="0.2">
      <c r="D1263">
        <f t="shared" si="20"/>
        <v>18</v>
      </c>
      <c r="E1263" t="s">
        <v>3088</v>
      </c>
      <c r="F1263" t="s">
        <v>3352</v>
      </c>
    </row>
    <row r="1264" spans="4:6" x14ac:dyDescent="0.2">
      <c r="D1264">
        <f t="shared" si="20"/>
        <v>18</v>
      </c>
      <c r="E1264" t="s">
        <v>3088</v>
      </c>
      <c r="F1264" t="s">
        <v>2273</v>
      </c>
    </row>
    <row r="1265" spans="4:6" x14ac:dyDescent="0.2">
      <c r="D1265">
        <f t="shared" si="20"/>
        <v>18</v>
      </c>
      <c r="E1265" t="s">
        <v>3088</v>
      </c>
      <c r="F1265" t="s">
        <v>3408</v>
      </c>
    </row>
    <row r="1266" spans="4:6" x14ac:dyDescent="0.2">
      <c r="D1266">
        <f t="shared" si="20"/>
        <v>18</v>
      </c>
      <c r="E1266" t="s">
        <v>3088</v>
      </c>
      <c r="F1266" t="s">
        <v>2274</v>
      </c>
    </row>
    <row r="1267" spans="4:6" x14ac:dyDescent="0.2">
      <c r="D1267">
        <f t="shared" si="20"/>
        <v>18</v>
      </c>
      <c r="E1267" t="s">
        <v>3088</v>
      </c>
      <c r="F1267" t="s">
        <v>2275</v>
      </c>
    </row>
    <row r="1268" spans="4:6" x14ac:dyDescent="0.2">
      <c r="D1268">
        <f t="shared" si="20"/>
        <v>18</v>
      </c>
      <c r="E1268" t="s">
        <v>3088</v>
      </c>
      <c r="F1268" t="s">
        <v>2276</v>
      </c>
    </row>
    <row r="1269" spans="4:6" x14ac:dyDescent="0.2">
      <c r="D1269">
        <f t="shared" si="20"/>
        <v>18</v>
      </c>
      <c r="E1269" t="s">
        <v>3088</v>
      </c>
      <c r="F1269" t="s">
        <v>3354</v>
      </c>
    </row>
    <row r="1270" spans="4:6" x14ac:dyDescent="0.2">
      <c r="D1270">
        <f t="shared" si="20"/>
        <v>18</v>
      </c>
      <c r="E1270" t="s">
        <v>3088</v>
      </c>
      <c r="F1270" t="s">
        <v>3411</v>
      </c>
    </row>
    <row r="1271" spans="4:6" x14ac:dyDescent="0.2">
      <c r="D1271">
        <f t="shared" si="20"/>
        <v>18</v>
      </c>
      <c r="E1271" t="s">
        <v>3088</v>
      </c>
      <c r="F1271" t="s">
        <v>3356</v>
      </c>
    </row>
    <row r="1272" spans="4:6" x14ac:dyDescent="0.2">
      <c r="D1272">
        <f t="shared" si="20"/>
        <v>18</v>
      </c>
      <c r="E1272" t="s">
        <v>3088</v>
      </c>
      <c r="F1272" t="s">
        <v>1930</v>
      </c>
    </row>
    <row r="1273" spans="4:6" x14ac:dyDescent="0.2">
      <c r="D1273">
        <f t="shared" si="20"/>
        <v>18</v>
      </c>
      <c r="E1273" t="s">
        <v>3088</v>
      </c>
      <c r="F1273" t="s">
        <v>4168</v>
      </c>
    </row>
    <row r="1274" spans="4:6" x14ac:dyDescent="0.2">
      <c r="D1274">
        <f t="shared" si="20"/>
        <v>18</v>
      </c>
      <c r="E1274" t="s">
        <v>3088</v>
      </c>
      <c r="F1274" t="s">
        <v>2923</v>
      </c>
    </row>
    <row r="1275" spans="4:6" x14ac:dyDescent="0.2">
      <c r="D1275">
        <f t="shared" si="20"/>
        <v>18</v>
      </c>
      <c r="E1275" t="s">
        <v>3088</v>
      </c>
      <c r="F1275" t="s">
        <v>1931</v>
      </c>
    </row>
    <row r="1276" spans="4:6" x14ac:dyDescent="0.2">
      <c r="D1276">
        <f t="shared" si="20"/>
        <v>18</v>
      </c>
      <c r="E1276" t="s">
        <v>3088</v>
      </c>
      <c r="F1276" t="s">
        <v>1932</v>
      </c>
    </row>
    <row r="1277" spans="4:6" x14ac:dyDescent="0.2">
      <c r="D1277">
        <f t="shared" si="20"/>
        <v>18</v>
      </c>
      <c r="E1277" t="s">
        <v>3088</v>
      </c>
      <c r="F1277" t="s">
        <v>1933</v>
      </c>
    </row>
    <row r="1278" spans="4:6" x14ac:dyDescent="0.2">
      <c r="D1278">
        <f t="shared" si="20"/>
        <v>18</v>
      </c>
      <c r="E1278" t="s">
        <v>3088</v>
      </c>
      <c r="F1278" t="s">
        <v>3417</v>
      </c>
    </row>
    <row r="1279" spans="4:6" x14ac:dyDescent="0.2">
      <c r="D1279">
        <f t="shared" si="20"/>
        <v>18</v>
      </c>
      <c r="E1279" t="s">
        <v>3088</v>
      </c>
      <c r="F1279" t="s">
        <v>3615</v>
      </c>
    </row>
    <row r="1280" spans="4:6" x14ac:dyDescent="0.2">
      <c r="D1280">
        <f t="shared" si="20"/>
        <v>18</v>
      </c>
      <c r="E1280" t="s">
        <v>3088</v>
      </c>
      <c r="F1280" t="s">
        <v>3362</v>
      </c>
    </row>
    <row r="1281" spans="4:6" x14ac:dyDescent="0.2">
      <c r="D1281">
        <f t="shared" si="20"/>
        <v>18</v>
      </c>
      <c r="E1281" t="s">
        <v>3088</v>
      </c>
      <c r="F1281" t="s">
        <v>3616</v>
      </c>
    </row>
    <row r="1282" spans="4:6" x14ac:dyDescent="0.2">
      <c r="D1282">
        <f t="shared" si="20"/>
        <v>18</v>
      </c>
      <c r="E1282" t="s">
        <v>3088</v>
      </c>
      <c r="F1282" t="s">
        <v>3617</v>
      </c>
    </row>
    <row r="1283" spans="4:6" x14ac:dyDescent="0.2">
      <c r="D1283">
        <f t="shared" si="20"/>
        <v>18</v>
      </c>
      <c r="E1283" t="s">
        <v>3088</v>
      </c>
      <c r="F1283" t="s">
        <v>4180</v>
      </c>
    </row>
    <row r="1284" spans="4:6" x14ac:dyDescent="0.2">
      <c r="D1284">
        <f t="shared" si="20"/>
        <v>18</v>
      </c>
      <c r="E1284" t="s">
        <v>3088</v>
      </c>
      <c r="F1284" t="s">
        <v>1934</v>
      </c>
    </row>
    <row r="1285" spans="4:6" x14ac:dyDescent="0.2">
      <c r="D1285">
        <f t="shared" si="20"/>
        <v>18</v>
      </c>
      <c r="E1285" t="s">
        <v>3088</v>
      </c>
      <c r="F1285" t="s">
        <v>3068</v>
      </c>
    </row>
    <row r="1286" spans="4:6" x14ac:dyDescent="0.2">
      <c r="D1286">
        <f t="shared" si="20"/>
        <v>19</v>
      </c>
      <c r="E1286" t="s">
        <v>3089</v>
      </c>
      <c r="F1286" t="s">
        <v>1935</v>
      </c>
    </row>
    <row r="1287" spans="4:6" x14ac:dyDescent="0.2">
      <c r="D1287">
        <f t="shared" si="20"/>
        <v>19</v>
      </c>
      <c r="E1287" t="s">
        <v>3089</v>
      </c>
      <c r="F1287" t="s">
        <v>1936</v>
      </c>
    </row>
    <row r="1288" spans="4:6" x14ac:dyDescent="0.2">
      <c r="D1288">
        <f t="shared" si="20"/>
        <v>19</v>
      </c>
      <c r="E1288" t="s">
        <v>3089</v>
      </c>
      <c r="F1288" t="s">
        <v>1937</v>
      </c>
    </row>
    <row r="1289" spans="4:6" x14ac:dyDescent="0.2">
      <c r="D1289">
        <f t="shared" si="20"/>
        <v>19</v>
      </c>
      <c r="E1289" t="s">
        <v>3089</v>
      </c>
      <c r="F1289" t="s">
        <v>1938</v>
      </c>
    </row>
    <row r="1290" spans="4:6" x14ac:dyDescent="0.2">
      <c r="D1290">
        <f t="shared" si="20"/>
        <v>19</v>
      </c>
      <c r="E1290" t="s">
        <v>3089</v>
      </c>
      <c r="F1290" t="s">
        <v>1939</v>
      </c>
    </row>
    <row r="1291" spans="4:6" x14ac:dyDescent="0.2">
      <c r="D1291">
        <f t="shared" si="20"/>
        <v>19</v>
      </c>
      <c r="E1291" t="s">
        <v>3089</v>
      </c>
      <c r="F1291" t="s">
        <v>1940</v>
      </c>
    </row>
    <row r="1292" spans="4:6" x14ac:dyDescent="0.2">
      <c r="D1292">
        <f t="shared" si="20"/>
        <v>19</v>
      </c>
      <c r="E1292" t="s">
        <v>3089</v>
      </c>
      <c r="F1292" t="s">
        <v>1941</v>
      </c>
    </row>
    <row r="1293" spans="4:6" x14ac:dyDescent="0.2">
      <c r="D1293">
        <f t="shared" si="20"/>
        <v>19</v>
      </c>
      <c r="E1293" t="s">
        <v>3089</v>
      </c>
      <c r="F1293" t="s">
        <v>1942</v>
      </c>
    </row>
    <row r="1294" spans="4:6" x14ac:dyDescent="0.2">
      <c r="D1294">
        <f t="shared" ref="D1294:D1357" si="21">IF(E1294=E1293,D1293,D1293+1)</f>
        <v>19</v>
      </c>
      <c r="E1294" t="s">
        <v>3089</v>
      </c>
      <c r="F1294" t="s">
        <v>1943</v>
      </c>
    </row>
    <row r="1295" spans="4:6" x14ac:dyDescent="0.2">
      <c r="D1295">
        <f t="shared" si="21"/>
        <v>19</v>
      </c>
      <c r="E1295" t="s">
        <v>3089</v>
      </c>
      <c r="F1295" t="s">
        <v>1944</v>
      </c>
    </row>
    <row r="1296" spans="4:6" x14ac:dyDescent="0.2">
      <c r="D1296">
        <f t="shared" si="21"/>
        <v>19</v>
      </c>
      <c r="E1296" t="s">
        <v>3089</v>
      </c>
      <c r="F1296" t="s">
        <v>1945</v>
      </c>
    </row>
    <row r="1297" spans="4:6" x14ac:dyDescent="0.2">
      <c r="D1297">
        <f t="shared" si="21"/>
        <v>19</v>
      </c>
      <c r="E1297" t="s">
        <v>3089</v>
      </c>
      <c r="F1297" t="s">
        <v>1946</v>
      </c>
    </row>
    <row r="1298" spans="4:6" x14ac:dyDescent="0.2">
      <c r="D1298">
        <f t="shared" si="21"/>
        <v>19</v>
      </c>
      <c r="E1298" t="s">
        <v>3089</v>
      </c>
      <c r="F1298" t="s">
        <v>1947</v>
      </c>
    </row>
    <row r="1299" spans="4:6" x14ac:dyDescent="0.2">
      <c r="D1299">
        <f t="shared" si="21"/>
        <v>19</v>
      </c>
      <c r="E1299" t="s">
        <v>3089</v>
      </c>
      <c r="F1299" t="s">
        <v>1948</v>
      </c>
    </row>
    <row r="1300" spans="4:6" x14ac:dyDescent="0.2">
      <c r="D1300">
        <f t="shared" si="21"/>
        <v>19</v>
      </c>
      <c r="E1300" t="s">
        <v>3089</v>
      </c>
      <c r="F1300" t="s">
        <v>2299</v>
      </c>
    </row>
    <row r="1301" spans="4:6" x14ac:dyDescent="0.2">
      <c r="D1301">
        <f t="shared" si="21"/>
        <v>19</v>
      </c>
      <c r="E1301" t="s">
        <v>3089</v>
      </c>
      <c r="F1301" t="s">
        <v>2300</v>
      </c>
    </row>
    <row r="1302" spans="4:6" x14ac:dyDescent="0.2">
      <c r="D1302">
        <f t="shared" si="21"/>
        <v>19</v>
      </c>
      <c r="E1302" t="s">
        <v>3089</v>
      </c>
      <c r="F1302" t="s">
        <v>2301</v>
      </c>
    </row>
    <row r="1303" spans="4:6" x14ac:dyDescent="0.2">
      <c r="D1303">
        <f t="shared" si="21"/>
        <v>19</v>
      </c>
      <c r="E1303" t="s">
        <v>3089</v>
      </c>
      <c r="F1303" t="s">
        <v>2302</v>
      </c>
    </row>
    <row r="1304" spans="4:6" x14ac:dyDescent="0.2">
      <c r="D1304">
        <f t="shared" si="21"/>
        <v>19</v>
      </c>
      <c r="E1304" t="s">
        <v>3089</v>
      </c>
      <c r="F1304" t="s">
        <v>2303</v>
      </c>
    </row>
    <row r="1305" spans="4:6" x14ac:dyDescent="0.2">
      <c r="D1305">
        <f t="shared" si="21"/>
        <v>19</v>
      </c>
      <c r="E1305" t="s">
        <v>3089</v>
      </c>
      <c r="F1305" t="s">
        <v>2304</v>
      </c>
    </row>
    <row r="1306" spans="4:6" x14ac:dyDescent="0.2">
      <c r="D1306">
        <f t="shared" si="21"/>
        <v>19</v>
      </c>
      <c r="E1306" t="s">
        <v>3089</v>
      </c>
      <c r="F1306" t="s">
        <v>2305</v>
      </c>
    </row>
    <row r="1307" spans="4:6" x14ac:dyDescent="0.2">
      <c r="D1307">
        <f t="shared" si="21"/>
        <v>19</v>
      </c>
      <c r="E1307" t="s">
        <v>3089</v>
      </c>
      <c r="F1307" t="s">
        <v>2306</v>
      </c>
    </row>
    <row r="1308" spans="4:6" x14ac:dyDescent="0.2">
      <c r="D1308">
        <f t="shared" si="21"/>
        <v>19</v>
      </c>
      <c r="E1308" t="s">
        <v>3089</v>
      </c>
      <c r="F1308" t="s">
        <v>2307</v>
      </c>
    </row>
    <row r="1309" spans="4:6" x14ac:dyDescent="0.2">
      <c r="D1309">
        <f t="shared" si="21"/>
        <v>19</v>
      </c>
      <c r="E1309" t="s">
        <v>3089</v>
      </c>
      <c r="F1309" t="s">
        <v>2308</v>
      </c>
    </row>
    <row r="1310" spans="4:6" x14ac:dyDescent="0.2">
      <c r="D1310">
        <f t="shared" si="21"/>
        <v>19</v>
      </c>
      <c r="E1310" t="s">
        <v>3089</v>
      </c>
      <c r="F1310" t="s">
        <v>2309</v>
      </c>
    </row>
    <row r="1311" spans="4:6" x14ac:dyDescent="0.2">
      <c r="D1311">
        <f t="shared" si="21"/>
        <v>19</v>
      </c>
      <c r="E1311" t="s">
        <v>3089</v>
      </c>
      <c r="F1311" t="s">
        <v>2310</v>
      </c>
    </row>
    <row r="1312" spans="4:6" x14ac:dyDescent="0.2">
      <c r="D1312">
        <f t="shared" si="21"/>
        <v>19</v>
      </c>
      <c r="E1312" t="s">
        <v>3089</v>
      </c>
      <c r="F1312" t="s">
        <v>2311</v>
      </c>
    </row>
    <row r="1313" spans="4:6" x14ac:dyDescent="0.2">
      <c r="D1313">
        <f t="shared" si="21"/>
        <v>19</v>
      </c>
      <c r="E1313" t="s">
        <v>3089</v>
      </c>
      <c r="F1313" t="s">
        <v>2312</v>
      </c>
    </row>
    <row r="1314" spans="4:6" x14ac:dyDescent="0.2">
      <c r="D1314">
        <f t="shared" si="21"/>
        <v>19</v>
      </c>
      <c r="E1314" t="s">
        <v>3089</v>
      </c>
      <c r="F1314" t="s">
        <v>2313</v>
      </c>
    </row>
    <row r="1315" spans="4:6" x14ac:dyDescent="0.2">
      <c r="D1315">
        <f t="shared" si="21"/>
        <v>19</v>
      </c>
      <c r="E1315" t="s">
        <v>3089</v>
      </c>
      <c r="F1315" t="s">
        <v>2314</v>
      </c>
    </row>
    <row r="1316" spans="4:6" x14ac:dyDescent="0.2">
      <c r="D1316">
        <f t="shared" si="21"/>
        <v>19</v>
      </c>
      <c r="E1316" t="s">
        <v>3089</v>
      </c>
      <c r="F1316" t="s">
        <v>2315</v>
      </c>
    </row>
    <row r="1317" spans="4:6" x14ac:dyDescent="0.2">
      <c r="D1317">
        <f t="shared" si="21"/>
        <v>19</v>
      </c>
      <c r="E1317" t="s">
        <v>3089</v>
      </c>
      <c r="F1317" t="s">
        <v>2316</v>
      </c>
    </row>
    <row r="1318" spans="4:6" x14ac:dyDescent="0.2">
      <c r="D1318">
        <f t="shared" si="21"/>
        <v>19</v>
      </c>
      <c r="E1318" t="s">
        <v>3089</v>
      </c>
      <c r="F1318" t="s">
        <v>2317</v>
      </c>
    </row>
    <row r="1319" spans="4:6" x14ac:dyDescent="0.2">
      <c r="D1319">
        <f t="shared" si="21"/>
        <v>19</v>
      </c>
      <c r="E1319" t="s">
        <v>3089</v>
      </c>
      <c r="F1319" t="s">
        <v>2318</v>
      </c>
    </row>
    <row r="1320" spans="4:6" x14ac:dyDescent="0.2">
      <c r="D1320">
        <f t="shared" si="21"/>
        <v>19</v>
      </c>
      <c r="E1320" t="s">
        <v>3089</v>
      </c>
      <c r="F1320" t="s">
        <v>2319</v>
      </c>
    </row>
    <row r="1321" spans="4:6" x14ac:dyDescent="0.2">
      <c r="D1321">
        <f t="shared" si="21"/>
        <v>19</v>
      </c>
      <c r="E1321" t="s">
        <v>3089</v>
      </c>
      <c r="F1321" t="s">
        <v>2320</v>
      </c>
    </row>
    <row r="1322" spans="4:6" x14ac:dyDescent="0.2">
      <c r="D1322">
        <f t="shared" si="21"/>
        <v>19</v>
      </c>
      <c r="E1322" t="s">
        <v>3089</v>
      </c>
      <c r="F1322" t="s">
        <v>2321</v>
      </c>
    </row>
    <row r="1323" spans="4:6" x14ac:dyDescent="0.2">
      <c r="D1323">
        <f t="shared" si="21"/>
        <v>19</v>
      </c>
      <c r="E1323" t="s">
        <v>3089</v>
      </c>
      <c r="F1323" t="s">
        <v>2322</v>
      </c>
    </row>
    <row r="1324" spans="4:6" x14ac:dyDescent="0.2">
      <c r="D1324">
        <f t="shared" si="21"/>
        <v>19</v>
      </c>
      <c r="E1324" t="s">
        <v>3089</v>
      </c>
      <c r="F1324" t="s">
        <v>2323</v>
      </c>
    </row>
    <row r="1325" spans="4:6" x14ac:dyDescent="0.2">
      <c r="D1325">
        <f t="shared" si="21"/>
        <v>19</v>
      </c>
      <c r="E1325" t="s">
        <v>3089</v>
      </c>
      <c r="F1325" t="s">
        <v>2324</v>
      </c>
    </row>
    <row r="1326" spans="4:6" x14ac:dyDescent="0.2">
      <c r="D1326">
        <f t="shared" si="21"/>
        <v>19</v>
      </c>
      <c r="E1326" t="s">
        <v>3089</v>
      </c>
      <c r="F1326" t="s">
        <v>2325</v>
      </c>
    </row>
    <row r="1327" spans="4:6" x14ac:dyDescent="0.2">
      <c r="D1327">
        <f t="shared" si="21"/>
        <v>19</v>
      </c>
      <c r="E1327" t="s">
        <v>3089</v>
      </c>
      <c r="F1327" t="s">
        <v>2326</v>
      </c>
    </row>
    <row r="1328" spans="4:6" x14ac:dyDescent="0.2">
      <c r="D1328">
        <f t="shared" si="21"/>
        <v>19</v>
      </c>
      <c r="E1328" t="s">
        <v>3089</v>
      </c>
      <c r="F1328" t="s">
        <v>2327</v>
      </c>
    </row>
    <row r="1329" spans="4:6" x14ac:dyDescent="0.2">
      <c r="D1329">
        <f t="shared" si="21"/>
        <v>19</v>
      </c>
      <c r="E1329" t="s">
        <v>3089</v>
      </c>
      <c r="F1329" t="s">
        <v>2328</v>
      </c>
    </row>
    <row r="1330" spans="4:6" x14ac:dyDescent="0.2">
      <c r="D1330">
        <f t="shared" si="21"/>
        <v>19</v>
      </c>
      <c r="E1330" t="s">
        <v>3089</v>
      </c>
      <c r="F1330" t="s">
        <v>2329</v>
      </c>
    </row>
    <row r="1331" spans="4:6" x14ac:dyDescent="0.2">
      <c r="D1331">
        <f t="shared" si="21"/>
        <v>19</v>
      </c>
      <c r="E1331" t="s">
        <v>3089</v>
      </c>
      <c r="F1331" t="s">
        <v>2330</v>
      </c>
    </row>
    <row r="1332" spans="4:6" x14ac:dyDescent="0.2">
      <c r="D1332">
        <f t="shared" si="21"/>
        <v>19</v>
      </c>
      <c r="E1332" t="s">
        <v>3089</v>
      </c>
      <c r="F1332" t="s">
        <v>2331</v>
      </c>
    </row>
    <row r="1333" spans="4:6" x14ac:dyDescent="0.2">
      <c r="D1333">
        <f t="shared" si="21"/>
        <v>19</v>
      </c>
      <c r="E1333" t="s">
        <v>3089</v>
      </c>
      <c r="F1333" t="s">
        <v>2332</v>
      </c>
    </row>
    <row r="1334" spans="4:6" x14ac:dyDescent="0.2">
      <c r="D1334">
        <f t="shared" si="21"/>
        <v>19</v>
      </c>
      <c r="E1334" t="s">
        <v>3089</v>
      </c>
      <c r="F1334" t="s">
        <v>2333</v>
      </c>
    </row>
    <row r="1335" spans="4:6" x14ac:dyDescent="0.2">
      <c r="D1335">
        <f t="shared" si="21"/>
        <v>19</v>
      </c>
      <c r="E1335" t="s">
        <v>3089</v>
      </c>
      <c r="F1335" t="s">
        <v>2334</v>
      </c>
    </row>
    <row r="1336" spans="4:6" x14ac:dyDescent="0.2">
      <c r="D1336">
        <f t="shared" si="21"/>
        <v>19</v>
      </c>
      <c r="E1336" t="s">
        <v>3089</v>
      </c>
      <c r="F1336" t="s">
        <v>2335</v>
      </c>
    </row>
    <row r="1337" spans="4:6" x14ac:dyDescent="0.2">
      <c r="D1337">
        <f t="shared" si="21"/>
        <v>19</v>
      </c>
      <c r="E1337" t="s">
        <v>3089</v>
      </c>
      <c r="F1337" t="s">
        <v>2336</v>
      </c>
    </row>
    <row r="1338" spans="4:6" x14ac:dyDescent="0.2">
      <c r="D1338">
        <f t="shared" si="21"/>
        <v>19</v>
      </c>
      <c r="E1338" t="s">
        <v>3089</v>
      </c>
      <c r="F1338" t="s">
        <v>2337</v>
      </c>
    </row>
    <row r="1339" spans="4:6" x14ac:dyDescent="0.2">
      <c r="D1339">
        <f t="shared" si="21"/>
        <v>19</v>
      </c>
      <c r="E1339" t="s">
        <v>3089</v>
      </c>
      <c r="F1339" t="s">
        <v>2338</v>
      </c>
    </row>
    <row r="1340" spans="4:6" x14ac:dyDescent="0.2">
      <c r="D1340">
        <f t="shared" si="21"/>
        <v>19</v>
      </c>
      <c r="E1340" t="s">
        <v>3089</v>
      </c>
      <c r="F1340" t="s">
        <v>2339</v>
      </c>
    </row>
    <row r="1341" spans="4:6" x14ac:dyDescent="0.2">
      <c r="D1341">
        <f t="shared" si="21"/>
        <v>19</v>
      </c>
      <c r="E1341" t="s">
        <v>3089</v>
      </c>
      <c r="F1341" t="s">
        <v>2340</v>
      </c>
    </row>
    <row r="1342" spans="4:6" x14ac:dyDescent="0.2">
      <c r="D1342">
        <f t="shared" si="21"/>
        <v>19</v>
      </c>
      <c r="E1342" t="s">
        <v>3089</v>
      </c>
      <c r="F1342" t="s">
        <v>2341</v>
      </c>
    </row>
    <row r="1343" spans="4:6" x14ac:dyDescent="0.2">
      <c r="D1343">
        <f t="shared" si="21"/>
        <v>19</v>
      </c>
      <c r="E1343" t="s">
        <v>3089</v>
      </c>
      <c r="F1343" t="s">
        <v>2342</v>
      </c>
    </row>
    <row r="1344" spans="4:6" x14ac:dyDescent="0.2">
      <c r="D1344">
        <f t="shared" si="21"/>
        <v>19</v>
      </c>
      <c r="E1344" t="s">
        <v>3089</v>
      </c>
      <c r="F1344" t="s">
        <v>2343</v>
      </c>
    </row>
    <row r="1345" spans="4:6" x14ac:dyDescent="0.2">
      <c r="D1345">
        <f t="shared" si="21"/>
        <v>19</v>
      </c>
      <c r="E1345" t="s">
        <v>3089</v>
      </c>
      <c r="F1345" t="s">
        <v>2344</v>
      </c>
    </row>
    <row r="1346" spans="4:6" x14ac:dyDescent="0.2">
      <c r="D1346">
        <f t="shared" si="21"/>
        <v>19</v>
      </c>
      <c r="E1346" t="s">
        <v>3089</v>
      </c>
      <c r="F1346" t="s">
        <v>2345</v>
      </c>
    </row>
    <row r="1347" spans="4:6" x14ac:dyDescent="0.2">
      <c r="D1347">
        <f t="shared" si="21"/>
        <v>19</v>
      </c>
      <c r="E1347" t="s">
        <v>3089</v>
      </c>
      <c r="F1347" t="s">
        <v>2346</v>
      </c>
    </row>
    <row r="1348" spans="4:6" x14ac:dyDescent="0.2">
      <c r="D1348">
        <f t="shared" si="21"/>
        <v>19</v>
      </c>
      <c r="E1348" t="s">
        <v>3089</v>
      </c>
      <c r="F1348" t="s">
        <v>2347</v>
      </c>
    </row>
    <row r="1349" spans="4:6" x14ac:dyDescent="0.2">
      <c r="D1349">
        <f t="shared" si="21"/>
        <v>19</v>
      </c>
      <c r="E1349" t="s">
        <v>3089</v>
      </c>
      <c r="F1349" t="s">
        <v>2348</v>
      </c>
    </row>
    <row r="1350" spans="4:6" x14ac:dyDescent="0.2">
      <c r="D1350">
        <f t="shared" si="21"/>
        <v>20</v>
      </c>
      <c r="E1350" t="s">
        <v>3090</v>
      </c>
      <c r="F1350" t="s">
        <v>905</v>
      </c>
    </row>
    <row r="1351" spans="4:6" x14ac:dyDescent="0.2">
      <c r="D1351">
        <f t="shared" si="21"/>
        <v>20</v>
      </c>
      <c r="E1351" t="s">
        <v>3090</v>
      </c>
      <c r="F1351" t="s">
        <v>906</v>
      </c>
    </row>
    <row r="1352" spans="4:6" x14ac:dyDescent="0.2">
      <c r="D1352">
        <f t="shared" si="21"/>
        <v>20</v>
      </c>
      <c r="E1352" t="s">
        <v>3090</v>
      </c>
      <c r="F1352" t="s">
        <v>907</v>
      </c>
    </row>
    <row r="1353" spans="4:6" x14ac:dyDescent="0.2">
      <c r="D1353">
        <f t="shared" si="21"/>
        <v>20</v>
      </c>
      <c r="E1353" t="s">
        <v>3090</v>
      </c>
      <c r="F1353" t="s">
        <v>908</v>
      </c>
    </row>
    <row r="1354" spans="4:6" x14ac:dyDescent="0.2">
      <c r="D1354">
        <f t="shared" si="21"/>
        <v>20</v>
      </c>
      <c r="E1354" t="s">
        <v>3090</v>
      </c>
      <c r="F1354" t="s">
        <v>909</v>
      </c>
    </row>
    <row r="1355" spans="4:6" x14ac:dyDescent="0.2">
      <c r="D1355">
        <f t="shared" si="21"/>
        <v>20</v>
      </c>
      <c r="E1355" t="s">
        <v>3090</v>
      </c>
      <c r="F1355" t="s">
        <v>910</v>
      </c>
    </row>
    <row r="1356" spans="4:6" x14ac:dyDescent="0.2">
      <c r="D1356">
        <f t="shared" si="21"/>
        <v>20</v>
      </c>
      <c r="E1356" t="s">
        <v>3090</v>
      </c>
      <c r="F1356" t="s">
        <v>912</v>
      </c>
    </row>
    <row r="1357" spans="4:6" x14ac:dyDescent="0.2">
      <c r="D1357">
        <f t="shared" si="21"/>
        <v>20</v>
      </c>
      <c r="E1357" t="s">
        <v>3090</v>
      </c>
      <c r="F1357" t="s">
        <v>911</v>
      </c>
    </row>
    <row r="1358" spans="4:6" x14ac:dyDescent="0.2">
      <c r="D1358">
        <f t="shared" ref="D1358:D1421" si="22">IF(E1358=E1357,D1357,D1357+1)</f>
        <v>20</v>
      </c>
      <c r="E1358" t="s">
        <v>3090</v>
      </c>
      <c r="F1358" t="s">
        <v>913</v>
      </c>
    </row>
    <row r="1359" spans="4:6" x14ac:dyDescent="0.2">
      <c r="D1359">
        <f t="shared" si="22"/>
        <v>20</v>
      </c>
      <c r="E1359" t="s">
        <v>3090</v>
      </c>
      <c r="F1359" t="s">
        <v>914</v>
      </c>
    </row>
    <row r="1360" spans="4:6" x14ac:dyDescent="0.2">
      <c r="D1360">
        <f t="shared" si="22"/>
        <v>20</v>
      </c>
      <c r="E1360" t="s">
        <v>3090</v>
      </c>
      <c r="F1360" t="s">
        <v>915</v>
      </c>
    </row>
    <row r="1361" spans="4:6" x14ac:dyDescent="0.2">
      <c r="D1361">
        <f t="shared" si="22"/>
        <v>20</v>
      </c>
      <c r="E1361" t="s">
        <v>3090</v>
      </c>
      <c r="F1361" t="s">
        <v>916</v>
      </c>
    </row>
    <row r="1362" spans="4:6" x14ac:dyDescent="0.2">
      <c r="D1362">
        <f t="shared" si="22"/>
        <v>20</v>
      </c>
      <c r="E1362" t="s">
        <v>3090</v>
      </c>
      <c r="F1362" t="s">
        <v>917</v>
      </c>
    </row>
    <row r="1363" spans="4:6" x14ac:dyDescent="0.2">
      <c r="D1363">
        <f t="shared" si="22"/>
        <v>20</v>
      </c>
      <c r="E1363" t="s">
        <v>3090</v>
      </c>
      <c r="F1363" t="s">
        <v>918</v>
      </c>
    </row>
    <row r="1364" spans="4:6" x14ac:dyDescent="0.2">
      <c r="D1364">
        <f t="shared" si="22"/>
        <v>20</v>
      </c>
      <c r="E1364" t="s">
        <v>3090</v>
      </c>
      <c r="F1364" t="s">
        <v>919</v>
      </c>
    </row>
    <row r="1365" spans="4:6" x14ac:dyDescent="0.2">
      <c r="D1365">
        <f t="shared" si="22"/>
        <v>20</v>
      </c>
      <c r="E1365" t="s">
        <v>3090</v>
      </c>
      <c r="F1365" t="s">
        <v>920</v>
      </c>
    </row>
    <row r="1366" spans="4:6" x14ac:dyDescent="0.2">
      <c r="D1366">
        <f t="shared" si="22"/>
        <v>20</v>
      </c>
      <c r="E1366" t="s">
        <v>3090</v>
      </c>
      <c r="F1366" t="s">
        <v>921</v>
      </c>
    </row>
    <row r="1367" spans="4:6" x14ac:dyDescent="0.2">
      <c r="D1367">
        <f t="shared" si="22"/>
        <v>20</v>
      </c>
      <c r="E1367" t="s">
        <v>3090</v>
      </c>
      <c r="F1367" t="s">
        <v>922</v>
      </c>
    </row>
    <row r="1368" spans="4:6" x14ac:dyDescent="0.2">
      <c r="D1368">
        <f t="shared" si="22"/>
        <v>20</v>
      </c>
      <c r="E1368" t="s">
        <v>3090</v>
      </c>
      <c r="F1368" t="s">
        <v>923</v>
      </c>
    </row>
    <row r="1369" spans="4:6" x14ac:dyDescent="0.2">
      <c r="D1369">
        <f t="shared" si="22"/>
        <v>20</v>
      </c>
      <c r="E1369" t="s">
        <v>3090</v>
      </c>
      <c r="F1369" t="s">
        <v>924</v>
      </c>
    </row>
    <row r="1370" spans="4:6" x14ac:dyDescent="0.2">
      <c r="D1370">
        <f t="shared" si="22"/>
        <v>20</v>
      </c>
      <c r="E1370" t="s">
        <v>3090</v>
      </c>
      <c r="F1370" t="s">
        <v>925</v>
      </c>
    </row>
    <row r="1371" spans="4:6" x14ac:dyDescent="0.2">
      <c r="D1371">
        <f t="shared" si="22"/>
        <v>20</v>
      </c>
      <c r="E1371" t="s">
        <v>3090</v>
      </c>
      <c r="F1371" t="s">
        <v>926</v>
      </c>
    </row>
    <row r="1372" spans="4:6" x14ac:dyDescent="0.2">
      <c r="D1372">
        <f t="shared" si="22"/>
        <v>20</v>
      </c>
      <c r="E1372" t="s">
        <v>3090</v>
      </c>
      <c r="F1372" t="s">
        <v>927</v>
      </c>
    </row>
    <row r="1373" spans="4:6" x14ac:dyDescent="0.2">
      <c r="D1373">
        <f t="shared" si="22"/>
        <v>20</v>
      </c>
      <c r="E1373" t="s">
        <v>3090</v>
      </c>
      <c r="F1373" t="s">
        <v>928</v>
      </c>
    </row>
    <row r="1374" spans="4:6" x14ac:dyDescent="0.2">
      <c r="D1374">
        <f t="shared" si="22"/>
        <v>20</v>
      </c>
      <c r="E1374" t="s">
        <v>3090</v>
      </c>
      <c r="F1374" t="s">
        <v>929</v>
      </c>
    </row>
    <row r="1375" spans="4:6" x14ac:dyDescent="0.2">
      <c r="D1375">
        <f t="shared" si="22"/>
        <v>20</v>
      </c>
      <c r="E1375" t="s">
        <v>3090</v>
      </c>
      <c r="F1375" t="s">
        <v>930</v>
      </c>
    </row>
    <row r="1376" spans="4:6" x14ac:dyDescent="0.2">
      <c r="D1376">
        <f t="shared" si="22"/>
        <v>20</v>
      </c>
      <c r="E1376" t="s">
        <v>3090</v>
      </c>
      <c r="F1376" t="s">
        <v>931</v>
      </c>
    </row>
    <row r="1377" spans="4:6" x14ac:dyDescent="0.2">
      <c r="D1377">
        <f t="shared" si="22"/>
        <v>20</v>
      </c>
      <c r="E1377" t="s">
        <v>3090</v>
      </c>
      <c r="F1377" t="s">
        <v>932</v>
      </c>
    </row>
    <row r="1378" spans="4:6" x14ac:dyDescent="0.2">
      <c r="D1378">
        <f t="shared" si="22"/>
        <v>20</v>
      </c>
      <c r="E1378" t="s">
        <v>3090</v>
      </c>
      <c r="F1378" t="s">
        <v>933</v>
      </c>
    </row>
    <row r="1379" spans="4:6" x14ac:dyDescent="0.2">
      <c r="D1379">
        <f t="shared" si="22"/>
        <v>20</v>
      </c>
      <c r="E1379" t="s">
        <v>3090</v>
      </c>
      <c r="F1379" t="s">
        <v>934</v>
      </c>
    </row>
    <row r="1380" spans="4:6" x14ac:dyDescent="0.2">
      <c r="D1380">
        <f t="shared" si="22"/>
        <v>20</v>
      </c>
      <c r="E1380" t="s">
        <v>3090</v>
      </c>
      <c r="F1380" t="s">
        <v>935</v>
      </c>
    </row>
    <row r="1381" spans="4:6" x14ac:dyDescent="0.2">
      <c r="D1381">
        <f t="shared" si="22"/>
        <v>20</v>
      </c>
      <c r="E1381" t="s">
        <v>3090</v>
      </c>
      <c r="F1381" t="s">
        <v>936</v>
      </c>
    </row>
    <row r="1382" spans="4:6" x14ac:dyDescent="0.2">
      <c r="D1382">
        <f t="shared" si="22"/>
        <v>20</v>
      </c>
      <c r="E1382" t="s">
        <v>3090</v>
      </c>
      <c r="F1382" t="s">
        <v>937</v>
      </c>
    </row>
    <row r="1383" spans="4:6" x14ac:dyDescent="0.2">
      <c r="D1383">
        <f t="shared" si="22"/>
        <v>20</v>
      </c>
      <c r="E1383" t="s">
        <v>3090</v>
      </c>
      <c r="F1383" t="s">
        <v>938</v>
      </c>
    </row>
    <row r="1384" spans="4:6" x14ac:dyDescent="0.2">
      <c r="D1384">
        <f t="shared" si="22"/>
        <v>20</v>
      </c>
      <c r="E1384" t="s">
        <v>3090</v>
      </c>
      <c r="F1384" t="s">
        <v>939</v>
      </c>
    </row>
    <row r="1385" spans="4:6" x14ac:dyDescent="0.2">
      <c r="D1385">
        <f t="shared" si="22"/>
        <v>20</v>
      </c>
      <c r="E1385" t="s">
        <v>3090</v>
      </c>
      <c r="F1385" t="s">
        <v>940</v>
      </c>
    </row>
    <row r="1386" spans="4:6" x14ac:dyDescent="0.2">
      <c r="D1386">
        <f t="shared" si="22"/>
        <v>20</v>
      </c>
      <c r="E1386" t="s">
        <v>3090</v>
      </c>
      <c r="F1386" t="s">
        <v>941</v>
      </c>
    </row>
    <row r="1387" spans="4:6" x14ac:dyDescent="0.2">
      <c r="D1387">
        <f t="shared" si="22"/>
        <v>20</v>
      </c>
      <c r="E1387" t="s">
        <v>3090</v>
      </c>
      <c r="F1387" t="s">
        <v>942</v>
      </c>
    </row>
    <row r="1388" spans="4:6" x14ac:dyDescent="0.2">
      <c r="D1388">
        <f t="shared" si="22"/>
        <v>20</v>
      </c>
      <c r="E1388" t="s">
        <v>3090</v>
      </c>
      <c r="F1388" t="s">
        <v>943</v>
      </c>
    </row>
    <row r="1389" spans="4:6" x14ac:dyDescent="0.2">
      <c r="D1389">
        <f t="shared" si="22"/>
        <v>20</v>
      </c>
      <c r="E1389" t="s">
        <v>3090</v>
      </c>
      <c r="F1389" t="s">
        <v>944</v>
      </c>
    </row>
    <row r="1390" spans="4:6" x14ac:dyDescent="0.2">
      <c r="D1390">
        <f t="shared" si="22"/>
        <v>20</v>
      </c>
      <c r="E1390" t="s">
        <v>3090</v>
      </c>
      <c r="F1390" t="s">
        <v>945</v>
      </c>
    </row>
    <row r="1391" spans="4:6" x14ac:dyDescent="0.2">
      <c r="D1391">
        <f t="shared" si="22"/>
        <v>20</v>
      </c>
      <c r="E1391" t="s">
        <v>3090</v>
      </c>
      <c r="F1391" t="s">
        <v>946</v>
      </c>
    </row>
    <row r="1392" spans="4:6" x14ac:dyDescent="0.2">
      <c r="D1392">
        <f t="shared" si="22"/>
        <v>20</v>
      </c>
      <c r="E1392" t="s">
        <v>3090</v>
      </c>
      <c r="F1392" t="s">
        <v>947</v>
      </c>
    </row>
    <row r="1393" spans="4:6" x14ac:dyDescent="0.2">
      <c r="D1393">
        <f t="shared" si="22"/>
        <v>20</v>
      </c>
      <c r="E1393" t="s">
        <v>3090</v>
      </c>
      <c r="F1393" t="s">
        <v>948</v>
      </c>
    </row>
    <row r="1394" spans="4:6" x14ac:dyDescent="0.2">
      <c r="D1394">
        <f t="shared" si="22"/>
        <v>20</v>
      </c>
      <c r="E1394" t="s">
        <v>3090</v>
      </c>
      <c r="F1394" t="s">
        <v>949</v>
      </c>
    </row>
    <row r="1395" spans="4:6" x14ac:dyDescent="0.2">
      <c r="D1395">
        <f t="shared" si="22"/>
        <v>20</v>
      </c>
      <c r="E1395" t="s">
        <v>3090</v>
      </c>
      <c r="F1395" t="s">
        <v>950</v>
      </c>
    </row>
    <row r="1396" spans="4:6" x14ac:dyDescent="0.2">
      <c r="D1396">
        <f t="shared" si="22"/>
        <v>20</v>
      </c>
      <c r="E1396" t="s">
        <v>3090</v>
      </c>
      <c r="F1396" t="s">
        <v>951</v>
      </c>
    </row>
    <row r="1397" spans="4:6" x14ac:dyDescent="0.2">
      <c r="D1397">
        <f t="shared" si="22"/>
        <v>20</v>
      </c>
      <c r="E1397" t="s">
        <v>3090</v>
      </c>
      <c r="F1397" t="s">
        <v>952</v>
      </c>
    </row>
    <row r="1398" spans="4:6" x14ac:dyDescent="0.2">
      <c r="D1398">
        <f t="shared" si="22"/>
        <v>20</v>
      </c>
      <c r="E1398" t="s">
        <v>3090</v>
      </c>
      <c r="F1398" t="s">
        <v>953</v>
      </c>
    </row>
    <row r="1399" spans="4:6" x14ac:dyDescent="0.2">
      <c r="D1399">
        <f t="shared" si="22"/>
        <v>20</v>
      </c>
      <c r="E1399" t="s">
        <v>3090</v>
      </c>
      <c r="F1399" t="s">
        <v>954</v>
      </c>
    </row>
    <row r="1400" spans="4:6" x14ac:dyDescent="0.2">
      <c r="D1400">
        <f t="shared" si="22"/>
        <v>20</v>
      </c>
      <c r="E1400" t="s">
        <v>3090</v>
      </c>
      <c r="F1400" t="s">
        <v>955</v>
      </c>
    </row>
    <row r="1401" spans="4:6" x14ac:dyDescent="0.2">
      <c r="D1401">
        <f t="shared" si="22"/>
        <v>20</v>
      </c>
      <c r="E1401" t="s">
        <v>3090</v>
      </c>
      <c r="F1401" t="s">
        <v>956</v>
      </c>
    </row>
    <row r="1402" spans="4:6" x14ac:dyDescent="0.2">
      <c r="D1402">
        <f t="shared" si="22"/>
        <v>20</v>
      </c>
      <c r="E1402" t="s">
        <v>3090</v>
      </c>
      <c r="F1402" t="s">
        <v>957</v>
      </c>
    </row>
    <row r="1403" spans="4:6" x14ac:dyDescent="0.2">
      <c r="D1403">
        <f t="shared" si="22"/>
        <v>20</v>
      </c>
      <c r="E1403" t="s">
        <v>3090</v>
      </c>
      <c r="F1403" t="s">
        <v>958</v>
      </c>
    </row>
    <row r="1404" spans="4:6" x14ac:dyDescent="0.2">
      <c r="D1404">
        <f t="shared" si="22"/>
        <v>20</v>
      </c>
      <c r="E1404" t="s">
        <v>3090</v>
      </c>
      <c r="F1404" t="s">
        <v>959</v>
      </c>
    </row>
    <row r="1405" spans="4:6" x14ac:dyDescent="0.2">
      <c r="D1405">
        <f t="shared" si="22"/>
        <v>20</v>
      </c>
      <c r="E1405" t="s">
        <v>3090</v>
      </c>
      <c r="F1405" t="s">
        <v>960</v>
      </c>
    </row>
    <row r="1406" spans="4:6" x14ac:dyDescent="0.2">
      <c r="D1406">
        <f t="shared" si="22"/>
        <v>20</v>
      </c>
      <c r="E1406" t="s">
        <v>3090</v>
      </c>
      <c r="F1406" t="s">
        <v>961</v>
      </c>
    </row>
    <row r="1407" spans="4:6" x14ac:dyDescent="0.2">
      <c r="D1407">
        <f t="shared" si="22"/>
        <v>20</v>
      </c>
      <c r="E1407" t="s">
        <v>3090</v>
      </c>
      <c r="F1407" t="s">
        <v>962</v>
      </c>
    </row>
    <row r="1408" spans="4:6" x14ac:dyDescent="0.2">
      <c r="D1408">
        <f t="shared" si="22"/>
        <v>20</v>
      </c>
      <c r="E1408" t="s">
        <v>3090</v>
      </c>
      <c r="F1408" t="s">
        <v>963</v>
      </c>
    </row>
    <row r="1409" spans="4:6" x14ac:dyDescent="0.2">
      <c r="D1409">
        <f t="shared" si="22"/>
        <v>20</v>
      </c>
      <c r="E1409" t="s">
        <v>3090</v>
      </c>
      <c r="F1409" t="s">
        <v>964</v>
      </c>
    </row>
    <row r="1410" spans="4:6" x14ac:dyDescent="0.2">
      <c r="D1410">
        <f t="shared" si="22"/>
        <v>20</v>
      </c>
      <c r="E1410" t="s">
        <v>3090</v>
      </c>
      <c r="F1410" t="s">
        <v>965</v>
      </c>
    </row>
    <row r="1411" spans="4:6" x14ac:dyDescent="0.2">
      <c r="D1411">
        <f t="shared" si="22"/>
        <v>20</v>
      </c>
      <c r="E1411" t="s">
        <v>3090</v>
      </c>
      <c r="F1411" t="s">
        <v>966</v>
      </c>
    </row>
    <row r="1412" spans="4:6" x14ac:dyDescent="0.2">
      <c r="D1412">
        <f t="shared" si="22"/>
        <v>20</v>
      </c>
      <c r="E1412" t="s">
        <v>3090</v>
      </c>
      <c r="F1412" t="s">
        <v>967</v>
      </c>
    </row>
    <row r="1413" spans="4:6" x14ac:dyDescent="0.2">
      <c r="D1413">
        <f t="shared" si="22"/>
        <v>20</v>
      </c>
      <c r="E1413" t="s">
        <v>3090</v>
      </c>
      <c r="F1413" t="s">
        <v>968</v>
      </c>
    </row>
    <row r="1414" spans="4:6" x14ac:dyDescent="0.2">
      <c r="D1414">
        <f t="shared" si="22"/>
        <v>20</v>
      </c>
      <c r="E1414" t="s">
        <v>3090</v>
      </c>
      <c r="F1414" t="s">
        <v>969</v>
      </c>
    </row>
    <row r="1415" spans="4:6" x14ac:dyDescent="0.2">
      <c r="D1415">
        <f t="shared" si="22"/>
        <v>20</v>
      </c>
      <c r="E1415" t="s">
        <v>3090</v>
      </c>
      <c r="F1415" t="s">
        <v>970</v>
      </c>
    </row>
    <row r="1416" spans="4:6" x14ac:dyDescent="0.2">
      <c r="D1416">
        <f t="shared" si="22"/>
        <v>20</v>
      </c>
      <c r="E1416" t="s">
        <v>3090</v>
      </c>
      <c r="F1416" t="s">
        <v>971</v>
      </c>
    </row>
    <row r="1417" spans="4:6" x14ac:dyDescent="0.2">
      <c r="D1417">
        <f t="shared" si="22"/>
        <v>20</v>
      </c>
      <c r="E1417" t="s">
        <v>3090</v>
      </c>
      <c r="F1417" t="s">
        <v>972</v>
      </c>
    </row>
    <row r="1418" spans="4:6" x14ac:dyDescent="0.2">
      <c r="D1418">
        <f t="shared" si="22"/>
        <v>20</v>
      </c>
      <c r="E1418" t="s">
        <v>3090</v>
      </c>
      <c r="F1418" t="s">
        <v>973</v>
      </c>
    </row>
    <row r="1419" spans="4:6" x14ac:dyDescent="0.2">
      <c r="D1419">
        <f t="shared" si="22"/>
        <v>20</v>
      </c>
      <c r="E1419" t="s">
        <v>3090</v>
      </c>
      <c r="F1419" t="s">
        <v>974</v>
      </c>
    </row>
    <row r="1420" spans="4:6" x14ac:dyDescent="0.2">
      <c r="D1420">
        <f t="shared" si="22"/>
        <v>20</v>
      </c>
      <c r="E1420" t="s">
        <v>3090</v>
      </c>
      <c r="F1420" t="s">
        <v>978</v>
      </c>
    </row>
    <row r="1421" spans="4:6" x14ac:dyDescent="0.2">
      <c r="D1421">
        <f t="shared" si="22"/>
        <v>20</v>
      </c>
      <c r="E1421" t="s">
        <v>3090</v>
      </c>
      <c r="F1421" t="s">
        <v>979</v>
      </c>
    </row>
    <row r="1422" spans="4:6" x14ac:dyDescent="0.2">
      <c r="D1422">
        <f t="shared" ref="D1422:D1485" si="23">IF(E1422=E1421,D1421,D1421+1)</f>
        <v>20</v>
      </c>
      <c r="E1422" t="s">
        <v>3090</v>
      </c>
      <c r="F1422" t="s">
        <v>980</v>
      </c>
    </row>
    <row r="1423" spans="4:6" x14ac:dyDescent="0.2">
      <c r="D1423">
        <f t="shared" si="23"/>
        <v>20</v>
      </c>
      <c r="E1423" t="s">
        <v>3090</v>
      </c>
      <c r="F1423" t="s">
        <v>981</v>
      </c>
    </row>
    <row r="1424" spans="4:6" x14ac:dyDescent="0.2">
      <c r="D1424">
        <f t="shared" si="23"/>
        <v>20</v>
      </c>
      <c r="E1424" t="s">
        <v>3090</v>
      </c>
      <c r="F1424" t="s">
        <v>975</v>
      </c>
    </row>
    <row r="1425" spans="4:6" x14ac:dyDescent="0.2">
      <c r="D1425">
        <f t="shared" si="23"/>
        <v>20</v>
      </c>
      <c r="E1425" t="s">
        <v>3090</v>
      </c>
      <c r="F1425" t="s">
        <v>976</v>
      </c>
    </row>
    <row r="1426" spans="4:6" x14ac:dyDescent="0.2">
      <c r="D1426">
        <f t="shared" si="23"/>
        <v>20</v>
      </c>
      <c r="E1426" t="s">
        <v>3090</v>
      </c>
      <c r="F1426" t="s">
        <v>977</v>
      </c>
    </row>
    <row r="1427" spans="4:6" x14ac:dyDescent="0.2">
      <c r="D1427">
        <f t="shared" si="23"/>
        <v>20</v>
      </c>
      <c r="E1427" t="s">
        <v>3090</v>
      </c>
      <c r="F1427" t="s">
        <v>982</v>
      </c>
    </row>
    <row r="1428" spans="4:6" x14ac:dyDescent="0.2">
      <c r="D1428">
        <f t="shared" si="23"/>
        <v>20</v>
      </c>
      <c r="E1428" t="s">
        <v>3090</v>
      </c>
      <c r="F1428" t="s">
        <v>983</v>
      </c>
    </row>
    <row r="1429" spans="4:6" x14ac:dyDescent="0.2">
      <c r="D1429">
        <f t="shared" si="23"/>
        <v>20</v>
      </c>
      <c r="E1429" t="s">
        <v>3090</v>
      </c>
      <c r="F1429" t="s">
        <v>1691</v>
      </c>
    </row>
    <row r="1430" spans="4:6" x14ac:dyDescent="0.2">
      <c r="D1430">
        <f t="shared" si="23"/>
        <v>20</v>
      </c>
      <c r="E1430" t="s">
        <v>3090</v>
      </c>
      <c r="F1430" t="s">
        <v>1692</v>
      </c>
    </row>
    <row r="1431" spans="4:6" x14ac:dyDescent="0.2">
      <c r="D1431">
        <f t="shared" si="23"/>
        <v>20</v>
      </c>
      <c r="E1431" t="s">
        <v>3090</v>
      </c>
      <c r="F1431" t="s">
        <v>1693</v>
      </c>
    </row>
    <row r="1432" spans="4:6" x14ac:dyDescent="0.2">
      <c r="D1432">
        <f t="shared" si="23"/>
        <v>20</v>
      </c>
      <c r="E1432" t="s">
        <v>3090</v>
      </c>
      <c r="F1432" t="s">
        <v>1694</v>
      </c>
    </row>
    <row r="1433" spans="4:6" x14ac:dyDescent="0.2">
      <c r="D1433">
        <f t="shared" si="23"/>
        <v>20</v>
      </c>
      <c r="E1433" t="s">
        <v>3090</v>
      </c>
      <c r="F1433" t="s">
        <v>1695</v>
      </c>
    </row>
    <row r="1434" spans="4:6" x14ac:dyDescent="0.2">
      <c r="D1434">
        <f t="shared" si="23"/>
        <v>20</v>
      </c>
      <c r="E1434" t="s">
        <v>3090</v>
      </c>
      <c r="F1434" t="s">
        <v>1696</v>
      </c>
    </row>
    <row r="1435" spans="4:6" x14ac:dyDescent="0.2">
      <c r="D1435">
        <f t="shared" si="23"/>
        <v>20</v>
      </c>
      <c r="E1435" t="s">
        <v>3090</v>
      </c>
      <c r="F1435" t="s">
        <v>1697</v>
      </c>
    </row>
    <row r="1436" spans="4:6" x14ac:dyDescent="0.2">
      <c r="D1436">
        <f t="shared" si="23"/>
        <v>20</v>
      </c>
      <c r="E1436" t="s">
        <v>3090</v>
      </c>
      <c r="F1436" t="s">
        <v>1698</v>
      </c>
    </row>
    <row r="1437" spans="4:6" x14ac:dyDescent="0.2">
      <c r="D1437">
        <f t="shared" si="23"/>
        <v>20</v>
      </c>
      <c r="E1437" t="s">
        <v>3090</v>
      </c>
      <c r="F1437" t="s">
        <v>1699</v>
      </c>
    </row>
    <row r="1438" spans="4:6" x14ac:dyDescent="0.2">
      <c r="D1438">
        <f t="shared" si="23"/>
        <v>20</v>
      </c>
      <c r="E1438" t="s">
        <v>3090</v>
      </c>
      <c r="F1438" t="s">
        <v>1700</v>
      </c>
    </row>
    <row r="1439" spans="4:6" x14ac:dyDescent="0.2">
      <c r="D1439">
        <f t="shared" si="23"/>
        <v>20</v>
      </c>
      <c r="E1439" t="s">
        <v>3090</v>
      </c>
      <c r="F1439" t="s">
        <v>1701</v>
      </c>
    </row>
    <row r="1440" spans="4:6" x14ac:dyDescent="0.2">
      <c r="D1440">
        <f t="shared" si="23"/>
        <v>20</v>
      </c>
      <c r="E1440" t="s">
        <v>3090</v>
      </c>
      <c r="F1440" t="s">
        <v>1702</v>
      </c>
    </row>
    <row r="1441" spans="4:6" x14ac:dyDescent="0.2">
      <c r="D1441">
        <f t="shared" si="23"/>
        <v>20</v>
      </c>
      <c r="E1441" t="s">
        <v>3090</v>
      </c>
      <c r="F1441" t="s">
        <v>1703</v>
      </c>
    </row>
    <row r="1442" spans="4:6" x14ac:dyDescent="0.2">
      <c r="D1442">
        <f t="shared" si="23"/>
        <v>20</v>
      </c>
      <c r="E1442" t="s">
        <v>3090</v>
      </c>
      <c r="F1442" t="s">
        <v>4286</v>
      </c>
    </row>
    <row r="1443" spans="4:6" x14ac:dyDescent="0.2">
      <c r="D1443">
        <f t="shared" si="23"/>
        <v>20</v>
      </c>
      <c r="E1443" t="s">
        <v>3090</v>
      </c>
      <c r="F1443" t="s">
        <v>1704</v>
      </c>
    </row>
    <row r="1444" spans="4:6" x14ac:dyDescent="0.2">
      <c r="D1444">
        <f t="shared" si="23"/>
        <v>20</v>
      </c>
      <c r="E1444" t="s">
        <v>3090</v>
      </c>
      <c r="F1444" t="s">
        <v>1705</v>
      </c>
    </row>
    <row r="1445" spans="4:6" x14ac:dyDescent="0.2">
      <c r="D1445">
        <f t="shared" si="23"/>
        <v>20</v>
      </c>
      <c r="E1445" t="s">
        <v>3090</v>
      </c>
      <c r="F1445" t="s">
        <v>1706</v>
      </c>
    </row>
    <row r="1446" spans="4:6" x14ac:dyDescent="0.2">
      <c r="D1446">
        <f t="shared" si="23"/>
        <v>20</v>
      </c>
      <c r="E1446" t="s">
        <v>3090</v>
      </c>
      <c r="F1446" t="s">
        <v>1707</v>
      </c>
    </row>
    <row r="1447" spans="4:6" x14ac:dyDescent="0.2">
      <c r="D1447">
        <f t="shared" si="23"/>
        <v>20</v>
      </c>
      <c r="E1447" t="s">
        <v>3090</v>
      </c>
      <c r="F1447" t="s">
        <v>1708</v>
      </c>
    </row>
    <row r="1448" spans="4:6" x14ac:dyDescent="0.2">
      <c r="D1448">
        <f t="shared" si="23"/>
        <v>20</v>
      </c>
      <c r="E1448" t="s">
        <v>3090</v>
      </c>
      <c r="F1448" t="s">
        <v>1709</v>
      </c>
    </row>
    <row r="1449" spans="4:6" x14ac:dyDescent="0.2">
      <c r="D1449">
        <f t="shared" si="23"/>
        <v>20</v>
      </c>
      <c r="E1449" t="s">
        <v>3090</v>
      </c>
      <c r="F1449" t="s">
        <v>1710</v>
      </c>
    </row>
    <row r="1450" spans="4:6" x14ac:dyDescent="0.2">
      <c r="D1450">
        <f t="shared" si="23"/>
        <v>20</v>
      </c>
      <c r="E1450" t="s">
        <v>3090</v>
      </c>
      <c r="F1450" t="s">
        <v>1711</v>
      </c>
    </row>
    <row r="1451" spans="4:6" x14ac:dyDescent="0.2">
      <c r="D1451">
        <f t="shared" si="23"/>
        <v>20</v>
      </c>
      <c r="E1451" t="s">
        <v>3090</v>
      </c>
      <c r="F1451" t="s">
        <v>1712</v>
      </c>
    </row>
    <row r="1452" spans="4:6" x14ac:dyDescent="0.2">
      <c r="D1452">
        <f t="shared" si="23"/>
        <v>20</v>
      </c>
      <c r="E1452" t="s">
        <v>3090</v>
      </c>
      <c r="F1452" t="s">
        <v>1713</v>
      </c>
    </row>
    <row r="1453" spans="4:6" x14ac:dyDescent="0.2">
      <c r="D1453">
        <f t="shared" si="23"/>
        <v>20</v>
      </c>
      <c r="E1453" t="s">
        <v>3090</v>
      </c>
      <c r="F1453" t="s">
        <v>1714</v>
      </c>
    </row>
    <row r="1454" spans="4:6" x14ac:dyDescent="0.2">
      <c r="D1454">
        <f t="shared" si="23"/>
        <v>20</v>
      </c>
      <c r="E1454" t="s">
        <v>3090</v>
      </c>
      <c r="F1454" t="s">
        <v>1715</v>
      </c>
    </row>
    <row r="1455" spans="4:6" x14ac:dyDescent="0.2">
      <c r="D1455">
        <f t="shared" si="23"/>
        <v>20</v>
      </c>
      <c r="E1455" t="s">
        <v>3090</v>
      </c>
      <c r="F1455" t="s">
        <v>1716</v>
      </c>
    </row>
    <row r="1456" spans="4:6" x14ac:dyDescent="0.2">
      <c r="D1456">
        <f t="shared" si="23"/>
        <v>20</v>
      </c>
      <c r="E1456" t="s">
        <v>3090</v>
      </c>
      <c r="F1456" t="s">
        <v>1717</v>
      </c>
    </row>
    <row r="1457" spans="4:6" x14ac:dyDescent="0.2">
      <c r="D1457">
        <f t="shared" si="23"/>
        <v>20</v>
      </c>
      <c r="E1457" t="s">
        <v>3090</v>
      </c>
      <c r="F1457" t="s">
        <v>1718</v>
      </c>
    </row>
    <row r="1458" spans="4:6" x14ac:dyDescent="0.2">
      <c r="D1458">
        <f t="shared" si="23"/>
        <v>20</v>
      </c>
      <c r="E1458" t="s">
        <v>3090</v>
      </c>
      <c r="F1458" t="s">
        <v>1719</v>
      </c>
    </row>
    <row r="1459" spans="4:6" x14ac:dyDescent="0.2">
      <c r="D1459">
        <f t="shared" si="23"/>
        <v>20</v>
      </c>
      <c r="E1459" t="s">
        <v>3090</v>
      </c>
      <c r="F1459" t="s">
        <v>1720</v>
      </c>
    </row>
    <row r="1460" spans="4:6" x14ac:dyDescent="0.2">
      <c r="D1460">
        <f t="shared" si="23"/>
        <v>20</v>
      </c>
      <c r="E1460" t="s">
        <v>3090</v>
      </c>
      <c r="F1460" t="s">
        <v>1721</v>
      </c>
    </row>
    <row r="1461" spans="4:6" x14ac:dyDescent="0.2">
      <c r="D1461">
        <f t="shared" si="23"/>
        <v>20</v>
      </c>
      <c r="E1461" t="s">
        <v>3090</v>
      </c>
      <c r="F1461" t="s">
        <v>1722</v>
      </c>
    </row>
    <row r="1462" spans="4:6" x14ac:dyDescent="0.2">
      <c r="D1462">
        <f t="shared" si="23"/>
        <v>20</v>
      </c>
      <c r="E1462" t="s">
        <v>3090</v>
      </c>
      <c r="F1462" t="s">
        <v>1723</v>
      </c>
    </row>
    <row r="1463" spans="4:6" x14ac:dyDescent="0.2">
      <c r="D1463">
        <f t="shared" si="23"/>
        <v>20</v>
      </c>
      <c r="E1463" t="s">
        <v>3090</v>
      </c>
      <c r="F1463" t="s">
        <v>1724</v>
      </c>
    </row>
    <row r="1464" spans="4:6" x14ac:dyDescent="0.2">
      <c r="D1464">
        <f t="shared" si="23"/>
        <v>20</v>
      </c>
      <c r="E1464" t="s">
        <v>3090</v>
      </c>
      <c r="F1464" t="s">
        <v>1725</v>
      </c>
    </row>
    <row r="1465" spans="4:6" x14ac:dyDescent="0.2">
      <c r="D1465">
        <f t="shared" si="23"/>
        <v>20</v>
      </c>
      <c r="E1465" t="s">
        <v>3090</v>
      </c>
      <c r="F1465" t="s">
        <v>1726</v>
      </c>
    </row>
    <row r="1466" spans="4:6" x14ac:dyDescent="0.2">
      <c r="D1466">
        <f t="shared" si="23"/>
        <v>20</v>
      </c>
      <c r="E1466" t="s">
        <v>3090</v>
      </c>
      <c r="F1466" t="s">
        <v>1727</v>
      </c>
    </row>
    <row r="1467" spans="4:6" x14ac:dyDescent="0.2">
      <c r="D1467">
        <f t="shared" si="23"/>
        <v>20</v>
      </c>
      <c r="E1467" t="s">
        <v>3090</v>
      </c>
      <c r="F1467" t="s">
        <v>1728</v>
      </c>
    </row>
    <row r="1468" spans="4:6" x14ac:dyDescent="0.2">
      <c r="D1468">
        <f t="shared" si="23"/>
        <v>20</v>
      </c>
      <c r="E1468" t="s">
        <v>3090</v>
      </c>
      <c r="F1468" t="s">
        <v>1729</v>
      </c>
    </row>
    <row r="1469" spans="4:6" x14ac:dyDescent="0.2">
      <c r="D1469">
        <f t="shared" si="23"/>
        <v>20</v>
      </c>
      <c r="E1469" t="s">
        <v>3090</v>
      </c>
      <c r="F1469" t="s">
        <v>1730</v>
      </c>
    </row>
    <row r="1470" spans="4:6" x14ac:dyDescent="0.2">
      <c r="D1470">
        <f t="shared" si="23"/>
        <v>20</v>
      </c>
      <c r="E1470" t="s">
        <v>3090</v>
      </c>
      <c r="F1470" t="s">
        <v>1731</v>
      </c>
    </row>
    <row r="1471" spans="4:6" x14ac:dyDescent="0.2">
      <c r="D1471">
        <f t="shared" si="23"/>
        <v>20</v>
      </c>
      <c r="E1471" t="s">
        <v>3090</v>
      </c>
      <c r="F1471" t="s">
        <v>1732</v>
      </c>
    </row>
    <row r="1472" spans="4:6" x14ac:dyDescent="0.2">
      <c r="D1472">
        <f t="shared" si="23"/>
        <v>20</v>
      </c>
      <c r="E1472" t="s">
        <v>3090</v>
      </c>
      <c r="F1472" t="s">
        <v>1733</v>
      </c>
    </row>
    <row r="1473" spans="4:6" x14ac:dyDescent="0.2">
      <c r="D1473">
        <f t="shared" si="23"/>
        <v>20</v>
      </c>
      <c r="E1473" t="s">
        <v>3090</v>
      </c>
      <c r="F1473" t="s">
        <v>1734</v>
      </c>
    </row>
    <row r="1474" spans="4:6" x14ac:dyDescent="0.2">
      <c r="D1474">
        <f t="shared" si="23"/>
        <v>20</v>
      </c>
      <c r="E1474" t="s">
        <v>3090</v>
      </c>
      <c r="F1474" t="s">
        <v>1735</v>
      </c>
    </row>
    <row r="1475" spans="4:6" x14ac:dyDescent="0.2">
      <c r="D1475">
        <f t="shared" si="23"/>
        <v>20</v>
      </c>
      <c r="E1475" t="s">
        <v>3090</v>
      </c>
      <c r="F1475" t="s">
        <v>1736</v>
      </c>
    </row>
    <row r="1476" spans="4:6" x14ac:dyDescent="0.2">
      <c r="D1476">
        <f t="shared" si="23"/>
        <v>20</v>
      </c>
      <c r="E1476" t="s">
        <v>3090</v>
      </c>
      <c r="F1476" t="s">
        <v>1737</v>
      </c>
    </row>
    <row r="1477" spans="4:6" x14ac:dyDescent="0.2">
      <c r="D1477">
        <f t="shared" si="23"/>
        <v>20</v>
      </c>
      <c r="E1477" t="s">
        <v>3090</v>
      </c>
      <c r="F1477" t="s">
        <v>1738</v>
      </c>
    </row>
    <row r="1478" spans="4:6" x14ac:dyDescent="0.2">
      <c r="D1478">
        <f t="shared" si="23"/>
        <v>20</v>
      </c>
      <c r="E1478" t="s">
        <v>3090</v>
      </c>
      <c r="F1478" t="s">
        <v>1739</v>
      </c>
    </row>
    <row r="1479" spans="4:6" x14ac:dyDescent="0.2">
      <c r="D1479">
        <f t="shared" si="23"/>
        <v>20</v>
      </c>
      <c r="E1479" t="s">
        <v>3090</v>
      </c>
      <c r="F1479" t="s">
        <v>1740</v>
      </c>
    </row>
    <row r="1480" spans="4:6" x14ac:dyDescent="0.2">
      <c r="D1480">
        <f t="shared" si="23"/>
        <v>20</v>
      </c>
      <c r="E1480" t="s">
        <v>3090</v>
      </c>
      <c r="F1480" t="s">
        <v>1741</v>
      </c>
    </row>
    <row r="1481" spans="4:6" x14ac:dyDescent="0.2">
      <c r="D1481">
        <f t="shared" si="23"/>
        <v>20</v>
      </c>
      <c r="E1481" t="s">
        <v>3090</v>
      </c>
      <c r="F1481" t="s">
        <v>1742</v>
      </c>
    </row>
    <row r="1482" spans="4:6" x14ac:dyDescent="0.2">
      <c r="D1482">
        <f t="shared" si="23"/>
        <v>20</v>
      </c>
      <c r="E1482" t="s">
        <v>3090</v>
      </c>
      <c r="F1482" t="s">
        <v>1744</v>
      </c>
    </row>
    <row r="1483" spans="4:6" x14ac:dyDescent="0.2">
      <c r="D1483">
        <f t="shared" si="23"/>
        <v>20</v>
      </c>
      <c r="E1483" t="s">
        <v>3090</v>
      </c>
      <c r="F1483" t="s">
        <v>1743</v>
      </c>
    </row>
    <row r="1484" spans="4:6" x14ac:dyDescent="0.2">
      <c r="D1484">
        <f t="shared" si="23"/>
        <v>20</v>
      </c>
      <c r="E1484" t="s">
        <v>3090</v>
      </c>
      <c r="F1484" t="s">
        <v>1745</v>
      </c>
    </row>
    <row r="1485" spans="4:6" x14ac:dyDescent="0.2">
      <c r="D1485">
        <f t="shared" si="23"/>
        <v>20</v>
      </c>
      <c r="E1485" t="s">
        <v>3090</v>
      </c>
      <c r="F1485" t="s">
        <v>1746</v>
      </c>
    </row>
    <row r="1486" spans="4:6" x14ac:dyDescent="0.2">
      <c r="D1486">
        <f t="shared" ref="D1486:D1549" si="24">IF(E1486=E1485,D1485,D1485+1)</f>
        <v>20</v>
      </c>
      <c r="E1486" t="s">
        <v>3090</v>
      </c>
      <c r="F1486" t="s">
        <v>1747</v>
      </c>
    </row>
    <row r="1487" spans="4:6" x14ac:dyDescent="0.2">
      <c r="D1487">
        <f t="shared" si="24"/>
        <v>20</v>
      </c>
      <c r="E1487" t="s">
        <v>3090</v>
      </c>
      <c r="F1487" t="s">
        <v>1748</v>
      </c>
    </row>
    <row r="1488" spans="4:6" x14ac:dyDescent="0.2">
      <c r="D1488">
        <f t="shared" si="24"/>
        <v>20</v>
      </c>
      <c r="E1488" t="s">
        <v>3090</v>
      </c>
      <c r="F1488" t="s">
        <v>1749</v>
      </c>
    </row>
    <row r="1489" spans="4:6" x14ac:dyDescent="0.2">
      <c r="D1489">
        <f t="shared" si="24"/>
        <v>20</v>
      </c>
      <c r="E1489" t="s">
        <v>3090</v>
      </c>
      <c r="F1489" t="s">
        <v>1750</v>
      </c>
    </row>
    <row r="1490" spans="4:6" x14ac:dyDescent="0.2">
      <c r="D1490">
        <f t="shared" si="24"/>
        <v>20</v>
      </c>
      <c r="E1490" t="s">
        <v>3090</v>
      </c>
      <c r="F1490" t="s">
        <v>1751</v>
      </c>
    </row>
    <row r="1491" spans="4:6" x14ac:dyDescent="0.2">
      <c r="D1491">
        <f t="shared" si="24"/>
        <v>20</v>
      </c>
      <c r="E1491" t="s">
        <v>3090</v>
      </c>
      <c r="F1491" t="s">
        <v>1752</v>
      </c>
    </row>
    <row r="1492" spans="4:6" x14ac:dyDescent="0.2">
      <c r="D1492">
        <f t="shared" si="24"/>
        <v>20</v>
      </c>
      <c r="E1492" t="s">
        <v>3090</v>
      </c>
      <c r="F1492" t="s">
        <v>1753</v>
      </c>
    </row>
    <row r="1493" spans="4:6" x14ac:dyDescent="0.2">
      <c r="D1493">
        <f t="shared" si="24"/>
        <v>20</v>
      </c>
      <c r="E1493" t="s">
        <v>3090</v>
      </c>
      <c r="F1493" t="s">
        <v>1754</v>
      </c>
    </row>
    <row r="1494" spans="4:6" x14ac:dyDescent="0.2">
      <c r="D1494">
        <f t="shared" si="24"/>
        <v>20</v>
      </c>
      <c r="E1494" t="s">
        <v>3090</v>
      </c>
      <c r="F1494" t="s">
        <v>1755</v>
      </c>
    </row>
    <row r="1495" spans="4:6" x14ac:dyDescent="0.2">
      <c r="D1495">
        <f t="shared" si="24"/>
        <v>20</v>
      </c>
      <c r="E1495" t="s">
        <v>3090</v>
      </c>
      <c r="F1495" t="s">
        <v>1756</v>
      </c>
    </row>
    <row r="1496" spans="4:6" x14ac:dyDescent="0.2">
      <c r="D1496">
        <f t="shared" si="24"/>
        <v>20</v>
      </c>
      <c r="E1496" t="s">
        <v>3090</v>
      </c>
      <c r="F1496" t="s">
        <v>1757</v>
      </c>
    </row>
    <row r="1497" spans="4:6" x14ac:dyDescent="0.2">
      <c r="D1497">
        <f t="shared" si="24"/>
        <v>20</v>
      </c>
      <c r="E1497" t="s">
        <v>3090</v>
      </c>
      <c r="F1497" t="s">
        <v>1758</v>
      </c>
    </row>
    <row r="1498" spans="4:6" x14ac:dyDescent="0.2">
      <c r="D1498">
        <f t="shared" si="24"/>
        <v>20</v>
      </c>
      <c r="E1498" t="s">
        <v>3090</v>
      </c>
      <c r="F1498" t="s">
        <v>1759</v>
      </c>
    </row>
    <row r="1499" spans="4:6" x14ac:dyDescent="0.2">
      <c r="D1499">
        <f t="shared" si="24"/>
        <v>20</v>
      </c>
      <c r="E1499" t="s">
        <v>3090</v>
      </c>
      <c r="F1499" t="s">
        <v>1760</v>
      </c>
    </row>
    <row r="1500" spans="4:6" x14ac:dyDescent="0.2">
      <c r="D1500">
        <f t="shared" si="24"/>
        <v>20</v>
      </c>
      <c r="E1500" t="s">
        <v>3090</v>
      </c>
      <c r="F1500" t="s">
        <v>1761</v>
      </c>
    </row>
    <row r="1501" spans="4:6" x14ac:dyDescent="0.2">
      <c r="D1501">
        <f t="shared" si="24"/>
        <v>20</v>
      </c>
      <c r="E1501" t="s">
        <v>3090</v>
      </c>
      <c r="F1501" t="s">
        <v>1762</v>
      </c>
    </row>
    <row r="1502" spans="4:6" x14ac:dyDescent="0.2">
      <c r="D1502">
        <f t="shared" si="24"/>
        <v>20</v>
      </c>
      <c r="E1502" t="s">
        <v>3090</v>
      </c>
      <c r="F1502" t="s">
        <v>1763</v>
      </c>
    </row>
    <row r="1503" spans="4:6" x14ac:dyDescent="0.2">
      <c r="D1503">
        <f t="shared" si="24"/>
        <v>20</v>
      </c>
      <c r="E1503" t="s">
        <v>3090</v>
      </c>
      <c r="F1503" t="s">
        <v>1764</v>
      </c>
    </row>
    <row r="1504" spans="4:6" x14ac:dyDescent="0.2">
      <c r="D1504">
        <f t="shared" si="24"/>
        <v>20</v>
      </c>
      <c r="E1504" t="s">
        <v>3090</v>
      </c>
      <c r="F1504" t="s">
        <v>1766</v>
      </c>
    </row>
    <row r="1505" spans="4:6" x14ac:dyDescent="0.2">
      <c r="D1505">
        <f t="shared" si="24"/>
        <v>20</v>
      </c>
      <c r="E1505" t="s">
        <v>3090</v>
      </c>
      <c r="F1505" t="s">
        <v>1765</v>
      </c>
    </row>
    <row r="1506" spans="4:6" x14ac:dyDescent="0.2">
      <c r="D1506">
        <f t="shared" si="24"/>
        <v>20</v>
      </c>
      <c r="E1506" t="s">
        <v>3090</v>
      </c>
      <c r="F1506" t="s">
        <v>1767</v>
      </c>
    </row>
    <row r="1507" spans="4:6" x14ac:dyDescent="0.2">
      <c r="D1507">
        <f t="shared" si="24"/>
        <v>20</v>
      </c>
      <c r="E1507" t="s">
        <v>3090</v>
      </c>
      <c r="F1507" t="s">
        <v>1768</v>
      </c>
    </row>
    <row r="1508" spans="4:6" x14ac:dyDescent="0.2">
      <c r="D1508">
        <f t="shared" si="24"/>
        <v>20</v>
      </c>
      <c r="E1508" t="s">
        <v>3090</v>
      </c>
      <c r="F1508" t="s">
        <v>1769</v>
      </c>
    </row>
    <row r="1509" spans="4:6" x14ac:dyDescent="0.2">
      <c r="D1509">
        <f t="shared" si="24"/>
        <v>20</v>
      </c>
      <c r="E1509" t="s">
        <v>3090</v>
      </c>
      <c r="F1509" t="s">
        <v>1770</v>
      </c>
    </row>
    <row r="1510" spans="4:6" x14ac:dyDescent="0.2">
      <c r="D1510">
        <f t="shared" si="24"/>
        <v>20</v>
      </c>
      <c r="E1510" t="s">
        <v>3090</v>
      </c>
      <c r="F1510" t="s">
        <v>1771</v>
      </c>
    </row>
    <row r="1511" spans="4:6" x14ac:dyDescent="0.2">
      <c r="D1511">
        <f t="shared" si="24"/>
        <v>20</v>
      </c>
      <c r="E1511" t="s">
        <v>3090</v>
      </c>
      <c r="F1511" t="s">
        <v>1772</v>
      </c>
    </row>
    <row r="1512" spans="4:6" x14ac:dyDescent="0.2">
      <c r="D1512">
        <f t="shared" si="24"/>
        <v>20</v>
      </c>
      <c r="E1512" t="s">
        <v>3090</v>
      </c>
      <c r="F1512" t="s">
        <v>1773</v>
      </c>
    </row>
    <row r="1513" spans="4:6" x14ac:dyDescent="0.2">
      <c r="D1513">
        <f t="shared" si="24"/>
        <v>20</v>
      </c>
      <c r="E1513" t="s">
        <v>3090</v>
      </c>
      <c r="F1513" t="s">
        <v>1774</v>
      </c>
    </row>
    <row r="1514" spans="4:6" x14ac:dyDescent="0.2">
      <c r="D1514">
        <f t="shared" si="24"/>
        <v>20</v>
      </c>
      <c r="E1514" t="s">
        <v>3090</v>
      </c>
      <c r="F1514" t="s">
        <v>1775</v>
      </c>
    </row>
    <row r="1515" spans="4:6" x14ac:dyDescent="0.2">
      <c r="D1515">
        <f t="shared" si="24"/>
        <v>20</v>
      </c>
      <c r="E1515" t="s">
        <v>3090</v>
      </c>
      <c r="F1515" t="s">
        <v>1776</v>
      </c>
    </row>
    <row r="1516" spans="4:6" x14ac:dyDescent="0.2">
      <c r="D1516">
        <f t="shared" si="24"/>
        <v>20</v>
      </c>
      <c r="E1516" t="s">
        <v>3090</v>
      </c>
      <c r="F1516" t="s">
        <v>1777</v>
      </c>
    </row>
    <row r="1517" spans="4:6" x14ac:dyDescent="0.2">
      <c r="D1517">
        <f t="shared" si="24"/>
        <v>20</v>
      </c>
      <c r="E1517" t="s">
        <v>3090</v>
      </c>
      <c r="F1517" t="s">
        <v>1778</v>
      </c>
    </row>
    <row r="1518" spans="4:6" x14ac:dyDescent="0.2">
      <c r="D1518">
        <f t="shared" si="24"/>
        <v>20</v>
      </c>
      <c r="E1518" t="s">
        <v>3090</v>
      </c>
      <c r="F1518" t="s">
        <v>1779</v>
      </c>
    </row>
    <row r="1519" spans="4:6" x14ac:dyDescent="0.2">
      <c r="D1519">
        <f t="shared" si="24"/>
        <v>20</v>
      </c>
      <c r="E1519" t="s">
        <v>3090</v>
      </c>
      <c r="F1519" t="s">
        <v>1780</v>
      </c>
    </row>
    <row r="1520" spans="4:6" x14ac:dyDescent="0.2">
      <c r="D1520">
        <f t="shared" si="24"/>
        <v>20</v>
      </c>
      <c r="E1520" t="s">
        <v>3090</v>
      </c>
      <c r="F1520" t="s">
        <v>1781</v>
      </c>
    </row>
    <row r="1521" spans="4:6" x14ac:dyDescent="0.2">
      <c r="D1521">
        <f t="shared" si="24"/>
        <v>20</v>
      </c>
      <c r="E1521" t="s">
        <v>3090</v>
      </c>
      <c r="F1521" t="s">
        <v>1782</v>
      </c>
    </row>
    <row r="1522" spans="4:6" x14ac:dyDescent="0.2">
      <c r="D1522">
        <f t="shared" si="24"/>
        <v>20</v>
      </c>
      <c r="E1522" t="s">
        <v>3090</v>
      </c>
      <c r="F1522" t="s">
        <v>1783</v>
      </c>
    </row>
    <row r="1523" spans="4:6" x14ac:dyDescent="0.2">
      <c r="D1523">
        <f t="shared" si="24"/>
        <v>20</v>
      </c>
      <c r="E1523" t="s">
        <v>3090</v>
      </c>
      <c r="F1523" t="s">
        <v>1784</v>
      </c>
    </row>
    <row r="1524" spans="4:6" x14ac:dyDescent="0.2">
      <c r="D1524">
        <f t="shared" si="24"/>
        <v>20</v>
      </c>
      <c r="E1524" t="s">
        <v>3090</v>
      </c>
      <c r="F1524" t="s">
        <v>1785</v>
      </c>
    </row>
    <row r="1525" spans="4:6" x14ac:dyDescent="0.2">
      <c r="D1525">
        <f t="shared" si="24"/>
        <v>20</v>
      </c>
      <c r="E1525" t="s">
        <v>3090</v>
      </c>
      <c r="F1525" t="s">
        <v>1786</v>
      </c>
    </row>
    <row r="1526" spans="4:6" x14ac:dyDescent="0.2">
      <c r="D1526">
        <f t="shared" si="24"/>
        <v>20</v>
      </c>
      <c r="E1526" t="s">
        <v>3090</v>
      </c>
      <c r="F1526" t="s">
        <v>1787</v>
      </c>
    </row>
    <row r="1527" spans="4:6" x14ac:dyDescent="0.2">
      <c r="D1527">
        <f t="shared" si="24"/>
        <v>20</v>
      </c>
      <c r="E1527" t="s">
        <v>3090</v>
      </c>
      <c r="F1527" t="s">
        <v>1788</v>
      </c>
    </row>
    <row r="1528" spans="4:6" x14ac:dyDescent="0.2">
      <c r="D1528">
        <f t="shared" si="24"/>
        <v>20</v>
      </c>
      <c r="E1528" t="s">
        <v>3090</v>
      </c>
      <c r="F1528" t="s">
        <v>1789</v>
      </c>
    </row>
    <row r="1529" spans="4:6" x14ac:dyDescent="0.2">
      <c r="D1529">
        <f t="shared" si="24"/>
        <v>20</v>
      </c>
      <c r="E1529" t="s">
        <v>3090</v>
      </c>
      <c r="F1529" t="s">
        <v>4287</v>
      </c>
    </row>
    <row r="1530" spans="4:6" x14ac:dyDescent="0.2">
      <c r="D1530">
        <f t="shared" si="24"/>
        <v>20</v>
      </c>
      <c r="E1530" t="s">
        <v>3090</v>
      </c>
      <c r="F1530" t="s">
        <v>1790</v>
      </c>
    </row>
    <row r="1531" spans="4:6" x14ac:dyDescent="0.2">
      <c r="D1531">
        <f t="shared" si="24"/>
        <v>20</v>
      </c>
      <c r="E1531" t="s">
        <v>3090</v>
      </c>
      <c r="F1531" t="s">
        <v>1791</v>
      </c>
    </row>
    <row r="1532" spans="4:6" x14ac:dyDescent="0.2">
      <c r="D1532">
        <f t="shared" si="24"/>
        <v>20</v>
      </c>
      <c r="E1532" t="s">
        <v>3090</v>
      </c>
      <c r="F1532" t="s">
        <v>1792</v>
      </c>
    </row>
    <row r="1533" spans="4:6" x14ac:dyDescent="0.2">
      <c r="D1533">
        <f t="shared" si="24"/>
        <v>20</v>
      </c>
      <c r="E1533" t="s">
        <v>3090</v>
      </c>
      <c r="F1533" t="s">
        <v>1793</v>
      </c>
    </row>
    <row r="1534" spans="4:6" x14ac:dyDescent="0.2">
      <c r="D1534">
        <f t="shared" si="24"/>
        <v>20</v>
      </c>
      <c r="E1534" t="s">
        <v>3090</v>
      </c>
      <c r="F1534" t="s">
        <v>1794</v>
      </c>
    </row>
    <row r="1535" spans="4:6" x14ac:dyDescent="0.2">
      <c r="D1535">
        <f t="shared" si="24"/>
        <v>20</v>
      </c>
      <c r="E1535" t="s">
        <v>3090</v>
      </c>
      <c r="F1535" t="s">
        <v>1795</v>
      </c>
    </row>
    <row r="1536" spans="4:6" x14ac:dyDescent="0.2">
      <c r="D1536">
        <f t="shared" si="24"/>
        <v>20</v>
      </c>
      <c r="E1536" t="s">
        <v>3090</v>
      </c>
      <c r="F1536" t="s">
        <v>1796</v>
      </c>
    </row>
    <row r="1537" spans="4:6" x14ac:dyDescent="0.2">
      <c r="D1537">
        <f t="shared" si="24"/>
        <v>20</v>
      </c>
      <c r="E1537" t="s">
        <v>3090</v>
      </c>
      <c r="F1537" t="s">
        <v>1797</v>
      </c>
    </row>
    <row r="1538" spans="4:6" x14ac:dyDescent="0.2">
      <c r="D1538">
        <f t="shared" si="24"/>
        <v>20</v>
      </c>
      <c r="E1538" t="s">
        <v>3090</v>
      </c>
      <c r="F1538" t="s">
        <v>1798</v>
      </c>
    </row>
    <row r="1539" spans="4:6" x14ac:dyDescent="0.2">
      <c r="D1539">
        <f t="shared" si="24"/>
        <v>20</v>
      </c>
      <c r="E1539" t="s">
        <v>3090</v>
      </c>
      <c r="F1539" t="s">
        <v>1403</v>
      </c>
    </row>
    <row r="1540" spans="4:6" x14ac:dyDescent="0.2">
      <c r="D1540">
        <f t="shared" si="24"/>
        <v>20</v>
      </c>
      <c r="E1540" t="s">
        <v>3090</v>
      </c>
      <c r="F1540" t="s">
        <v>1404</v>
      </c>
    </row>
    <row r="1541" spans="4:6" x14ac:dyDescent="0.2">
      <c r="D1541">
        <f t="shared" si="24"/>
        <v>20</v>
      </c>
      <c r="E1541" t="s">
        <v>3090</v>
      </c>
      <c r="F1541" t="s">
        <v>1405</v>
      </c>
    </row>
    <row r="1542" spans="4:6" x14ac:dyDescent="0.2">
      <c r="D1542">
        <f t="shared" si="24"/>
        <v>20</v>
      </c>
      <c r="E1542" t="s">
        <v>3090</v>
      </c>
      <c r="F1542" t="s">
        <v>1406</v>
      </c>
    </row>
    <row r="1543" spans="4:6" x14ac:dyDescent="0.2">
      <c r="D1543">
        <f t="shared" si="24"/>
        <v>20</v>
      </c>
      <c r="E1543" t="s">
        <v>3090</v>
      </c>
      <c r="F1543" t="s">
        <v>1407</v>
      </c>
    </row>
    <row r="1544" spans="4:6" x14ac:dyDescent="0.2">
      <c r="D1544">
        <f t="shared" si="24"/>
        <v>20</v>
      </c>
      <c r="E1544" t="s">
        <v>3090</v>
      </c>
      <c r="F1544" t="s">
        <v>1408</v>
      </c>
    </row>
    <row r="1545" spans="4:6" x14ac:dyDescent="0.2">
      <c r="D1545">
        <f t="shared" si="24"/>
        <v>20</v>
      </c>
      <c r="E1545" t="s">
        <v>3090</v>
      </c>
      <c r="F1545" t="s">
        <v>1409</v>
      </c>
    </row>
    <row r="1546" spans="4:6" x14ac:dyDescent="0.2">
      <c r="D1546">
        <f t="shared" si="24"/>
        <v>20</v>
      </c>
      <c r="E1546" t="s">
        <v>3090</v>
      </c>
      <c r="F1546" t="s">
        <v>1410</v>
      </c>
    </row>
    <row r="1547" spans="4:6" x14ac:dyDescent="0.2">
      <c r="D1547">
        <f t="shared" si="24"/>
        <v>20</v>
      </c>
      <c r="E1547" t="s">
        <v>3090</v>
      </c>
      <c r="F1547" t="s">
        <v>1411</v>
      </c>
    </row>
    <row r="1548" spans="4:6" x14ac:dyDescent="0.2">
      <c r="D1548">
        <f t="shared" si="24"/>
        <v>20</v>
      </c>
      <c r="E1548" t="s">
        <v>3090</v>
      </c>
      <c r="F1548" t="s">
        <v>1412</v>
      </c>
    </row>
    <row r="1549" spans="4:6" x14ac:dyDescent="0.2">
      <c r="D1549">
        <f t="shared" si="24"/>
        <v>20</v>
      </c>
      <c r="E1549" t="s">
        <v>3090</v>
      </c>
      <c r="F1549" t="s">
        <v>1413</v>
      </c>
    </row>
    <row r="1550" spans="4:6" x14ac:dyDescent="0.2">
      <c r="D1550">
        <f t="shared" ref="D1550:D1613" si="25">IF(E1550=E1549,D1549,D1549+1)</f>
        <v>20</v>
      </c>
      <c r="E1550" t="s">
        <v>3090</v>
      </c>
      <c r="F1550" t="s">
        <v>1414</v>
      </c>
    </row>
    <row r="1551" spans="4:6" x14ac:dyDescent="0.2">
      <c r="D1551">
        <f t="shared" si="25"/>
        <v>20</v>
      </c>
      <c r="E1551" t="s">
        <v>3090</v>
      </c>
      <c r="F1551" t="s">
        <v>1415</v>
      </c>
    </row>
    <row r="1552" spans="4:6" x14ac:dyDescent="0.2">
      <c r="D1552">
        <f t="shared" si="25"/>
        <v>20</v>
      </c>
      <c r="E1552" t="s">
        <v>3090</v>
      </c>
      <c r="F1552" t="s">
        <v>1416</v>
      </c>
    </row>
    <row r="1553" spans="4:6" x14ac:dyDescent="0.2">
      <c r="D1553">
        <f t="shared" si="25"/>
        <v>20</v>
      </c>
      <c r="E1553" t="s">
        <v>3090</v>
      </c>
      <c r="F1553" t="s">
        <v>1417</v>
      </c>
    </row>
    <row r="1554" spans="4:6" x14ac:dyDescent="0.2">
      <c r="D1554">
        <f t="shared" si="25"/>
        <v>20</v>
      </c>
      <c r="E1554" t="s">
        <v>3090</v>
      </c>
      <c r="F1554" t="s">
        <v>1418</v>
      </c>
    </row>
    <row r="1555" spans="4:6" x14ac:dyDescent="0.2">
      <c r="D1555">
        <f t="shared" si="25"/>
        <v>20</v>
      </c>
      <c r="E1555" t="s">
        <v>3090</v>
      </c>
      <c r="F1555" t="s">
        <v>1419</v>
      </c>
    </row>
    <row r="1556" spans="4:6" x14ac:dyDescent="0.2">
      <c r="D1556">
        <f t="shared" si="25"/>
        <v>20</v>
      </c>
      <c r="E1556" t="s">
        <v>3090</v>
      </c>
      <c r="F1556" t="s">
        <v>1420</v>
      </c>
    </row>
    <row r="1557" spans="4:6" x14ac:dyDescent="0.2">
      <c r="D1557">
        <f t="shared" si="25"/>
        <v>20</v>
      </c>
      <c r="E1557" t="s">
        <v>3090</v>
      </c>
      <c r="F1557" t="s">
        <v>1421</v>
      </c>
    </row>
    <row r="1558" spans="4:6" x14ac:dyDescent="0.2">
      <c r="D1558">
        <f t="shared" si="25"/>
        <v>20</v>
      </c>
      <c r="E1558" t="s">
        <v>3090</v>
      </c>
      <c r="F1558" t="s">
        <v>1422</v>
      </c>
    </row>
    <row r="1559" spans="4:6" x14ac:dyDescent="0.2">
      <c r="D1559">
        <f t="shared" si="25"/>
        <v>20</v>
      </c>
      <c r="E1559" t="s">
        <v>3090</v>
      </c>
      <c r="F1559" t="s">
        <v>1423</v>
      </c>
    </row>
    <row r="1560" spans="4:6" x14ac:dyDescent="0.2">
      <c r="D1560">
        <f t="shared" si="25"/>
        <v>20</v>
      </c>
      <c r="E1560" t="s">
        <v>3090</v>
      </c>
      <c r="F1560" t="s">
        <v>1424</v>
      </c>
    </row>
    <row r="1561" spans="4:6" x14ac:dyDescent="0.2">
      <c r="D1561">
        <f t="shared" si="25"/>
        <v>20</v>
      </c>
      <c r="E1561" t="s">
        <v>3090</v>
      </c>
      <c r="F1561" t="s">
        <v>1425</v>
      </c>
    </row>
    <row r="1562" spans="4:6" x14ac:dyDescent="0.2">
      <c r="D1562">
        <f t="shared" si="25"/>
        <v>20</v>
      </c>
      <c r="E1562" t="s">
        <v>3090</v>
      </c>
      <c r="F1562" t="s">
        <v>1426</v>
      </c>
    </row>
    <row r="1563" spans="4:6" x14ac:dyDescent="0.2">
      <c r="D1563">
        <f t="shared" si="25"/>
        <v>20</v>
      </c>
      <c r="E1563" t="s">
        <v>3090</v>
      </c>
      <c r="F1563" t="s">
        <v>1427</v>
      </c>
    </row>
    <row r="1564" spans="4:6" x14ac:dyDescent="0.2">
      <c r="D1564">
        <f t="shared" si="25"/>
        <v>20</v>
      </c>
      <c r="E1564" t="s">
        <v>3090</v>
      </c>
      <c r="F1564" t="s">
        <v>1428</v>
      </c>
    </row>
    <row r="1565" spans="4:6" x14ac:dyDescent="0.2">
      <c r="D1565">
        <f t="shared" si="25"/>
        <v>20</v>
      </c>
      <c r="E1565" t="s">
        <v>3090</v>
      </c>
      <c r="F1565" t="s">
        <v>1429</v>
      </c>
    </row>
    <row r="1566" spans="4:6" x14ac:dyDescent="0.2">
      <c r="D1566">
        <f t="shared" si="25"/>
        <v>20</v>
      </c>
      <c r="E1566" t="s">
        <v>3090</v>
      </c>
      <c r="F1566" t="s">
        <v>1430</v>
      </c>
    </row>
    <row r="1567" spans="4:6" x14ac:dyDescent="0.2">
      <c r="D1567">
        <f t="shared" si="25"/>
        <v>20</v>
      </c>
      <c r="E1567" t="s">
        <v>3090</v>
      </c>
      <c r="F1567" t="s">
        <v>1431</v>
      </c>
    </row>
    <row r="1568" spans="4:6" x14ac:dyDescent="0.2">
      <c r="D1568">
        <f t="shared" si="25"/>
        <v>20</v>
      </c>
      <c r="E1568" t="s">
        <v>3090</v>
      </c>
      <c r="F1568" t="s">
        <v>1432</v>
      </c>
    </row>
    <row r="1569" spans="4:6" x14ac:dyDescent="0.2">
      <c r="D1569">
        <f t="shared" si="25"/>
        <v>20</v>
      </c>
      <c r="E1569" t="s">
        <v>3090</v>
      </c>
      <c r="F1569" t="s">
        <v>1433</v>
      </c>
    </row>
    <row r="1570" spans="4:6" x14ac:dyDescent="0.2">
      <c r="D1570">
        <f t="shared" si="25"/>
        <v>20</v>
      </c>
      <c r="E1570" t="s">
        <v>3090</v>
      </c>
      <c r="F1570" t="s">
        <v>1434</v>
      </c>
    </row>
    <row r="1571" spans="4:6" x14ac:dyDescent="0.2">
      <c r="D1571">
        <f t="shared" si="25"/>
        <v>20</v>
      </c>
      <c r="E1571" t="s">
        <v>3090</v>
      </c>
      <c r="F1571" t="s">
        <v>1435</v>
      </c>
    </row>
    <row r="1572" spans="4:6" x14ac:dyDescent="0.2">
      <c r="D1572">
        <f t="shared" si="25"/>
        <v>20</v>
      </c>
      <c r="E1572" t="s">
        <v>3090</v>
      </c>
      <c r="F1572" t="s">
        <v>1436</v>
      </c>
    </row>
    <row r="1573" spans="4:6" x14ac:dyDescent="0.2">
      <c r="D1573">
        <f t="shared" si="25"/>
        <v>20</v>
      </c>
      <c r="E1573" t="s">
        <v>3090</v>
      </c>
      <c r="F1573" t="s">
        <v>1437</v>
      </c>
    </row>
    <row r="1574" spans="4:6" x14ac:dyDescent="0.2">
      <c r="D1574">
        <f t="shared" si="25"/>
        <v>20</v>
      </c>
      <c r="E1574" t="s">
        <v>3090</v>
      </c>
      <c r="F1574" t="s">
        <v>1439</v>
      </c>
    </row>
    <row r="1575" spans="4:6" x14ac:dyDescent="0.2">
      <c r="D1575">
        <f t="shared" si="25"/>
        <v>20</v>
      </c>
      <c r="E1575" t="s">
        <v>3090</v>
      </c>
      <c r="F1575" t="s">
        <v>1438</v>
      </c>
    </row>
    <row r="1576" spans="4:6" x14ac:dyDescent="0.2">
      <c r="D1576">
        <f t="shared" si="25"/>
        <v>20</v>
      </c>
      <c r="E1576" t="s">
        <v>3090</v>
      </c>
      <c r="F1576" t="s">
        <v>1440</v>
      </c>
    </row>
    <row r="1577" spans="4:6" x14ac:dyDescent="0.2">
      <c r="D1577">
        <f t="shared" si="25"/>
        <v>20</v>
      </c>
      <c r="E1577" t="s">
        <v>3090</v>
      </c>
      <c r="F1577" t="s">
        <v>1441</v>
      </c>
    </row>
    <row r="1578" spans="4:6" x14ac:dyDescent="0.2">
      <c r="D1578">
        <f t="shared" si="25"/>
        <v>20</v>
      </c>
      <c r="E1578" t="s">
        <v>3090</v>
      </c>
      <c r="F1578" t="s">
        <v>1442</v>
      </c>
    </row>
    <row r="1579" spans="4:6" x14ac:dyDescent="0.2">
      <c r="D1579">
        <f t="shared" si="25"/>
        <v>20</v>
      </c>
      <c r="E1579" t="s">
        <v>3090</v>
      </c>
      <c r="F1579" t="s">
        <v>1443</v>
      </c>
    </row>
    <row r="1580" spans="4:6" x14ac:dyDescent="0.2">
      <c r="D1580">
        <f t="shared" si="25"/>
        <v>20</v>
      </c>
      <c r="E1580" t="s">
        <v>3090</v>
      </c>
      <c r="F1580" t="s">
        <v>1444</v>
      </c>
    </row>
    <row r="1581" spans="4:6" x14ac:dyDescent="0.2">
      <c r="D1581">
        <f t="shared" si="25"/>
        <v>20</v>
      </c>
      <c r="E1581" t="s">
        <v>3090</v>
      </c>
      <c r="F1581" t="s">
        <v>1445</v>
      </c>
    </row>
    <row r="1582" spans="4:6" x14ac:dyDescent="0.2">
      <c r="D1582">
        <f t="shared" si="25"/>
        <v>20</v>
      </c>
      <c r="E1582" t="s">
        <v>3090</v>
      </c>
      <c r="F1582" t="s">
        <v>1447</v>
      </c>
    </row>
    <row r="1583" spans="4:6" x14ac:dyDescent="0.2">
      <c r="D1583">
        <f t="shared" si="25"/>
        <v>20</v>
      </c>
      <c r="E1583" t="s">
        <v>3090</v>
      </c>
      <c r="F1583" t="s">
        <v>1446</v>
      </c>
    </row>
    <row r="1584" spans="4:6" x14ac:dyDescent="0.2">
      <c r="D1584">
        <f t="shared" si="25"/>
        <v>20</v>
      </c>
      <c r="E1584" t="s">
        <v>3090</v>
      </c>
      <c r="F1584" t="s">
        <v>1448</v>
      </c>
    </row>
    <row r="1585" spans="4:6" x14ac:dyDescent="0.2">
      <c r="D1585">
        <f t="shared" si="25"/>
        <v>20</v>
      </c>
      <c r="E1585" t="s">
        <v>3090</v>
      </c>
      <c r="F1585" t="s">
        <v>1449</v>
      </c>
    </row>
    <row r="1586" spans="4:6" x14ac:dyDescent="0.2">
      <c r="D1586">
        <f t="shared" si="25"/>
        <v>20</v>
      </c>
      <c r="E1586" t="s">
        <v>3090</v>
      </c>
      <c r="F1586" t="s">
        <v>1450</v>
      </c>
    </row>
    <row r="1587" spans="4:6" x14ac:dyDescent="0.2">
      <c r="D1587">
        <f t="shared" si="25"/>
        <v>20</v>
      </c>
      <c r="E1587" t="s">
        <v>3090</v>
      </c>
      <c r="F1587" t="s">
        <v>1451</v>
      </c>
    </row>
    <row r="1588" spans="4:6" x14ac:dyDescent="0.2">
      <c r="D1588">
        <f t="shared" si="25"/>
        <v>20</v>
      </c>
      <c r="E1588" t="s">
        <v>3090</v>
      </c>
      <c r="F1588" t="s">
        <v>1452</v>
      </c>
    </row>
    <row r="1589" spans="4:6" x14ac:dyDescent="0.2">
      <c r="D1589">
        <f t="shared" si="25"/>
        <v>20</v>
      </c>
      <c r="E1589" t="s">
        <v>3090</v>
      </c>
      <c r="F1589" t="s">
        <v>1453</v>
      </c>
    </row>
    <row r="1590" spans="4:6" x14ac:dyDescent="0.2">
      <c r="D1590">
        <f t="shared" si="25"/>
        <v>20</v>
      </c>
      <c r="E1590" t="s">
        <v>3090</v>
      </c>
      <c r="F1590" t="s">
        <v>1454</v>
      </c>
    </row>
    <row r="1591" spans="4:6" x14ac:dyDescent="0.2">
      <c r="D1591">
        <f t="shared" si="25"/>
        <v>20</v>
      </c>
      <c r="E1591" t="s">
        <v>3090</v>
      </c>
      <c r="F1591" t="s">
        <v>1455</v>
      </c>
    </row>
    <row r="1592" spans="4:6" x14ac:dyDescent="0.2">
      <c r="D1592">
        <f t="shared" si="25"/>
        <v>20</v>
      </c>
      <c r="E1592" t="s">
        <v>3090</v>
      </c>
      <c r="F1592" t="s">
        <v>1456</v>
      </c>
    </row>
    <row r="1593" spans="4:6" x14ac:dyDescent="0.2">
      <c r="D1593">
        <f t="shared" si="25"/>
        <v>20</v>
      </c>
      <c r="E1593" t="s">
        <v>3090</v>
      </c>
      <c r="F1593" t="s">
        <v>1457</v>
      </c>
    </row>
    <row r="1594" spans="4:6" x14ac:dyDescent="0.2">
      <c r="D1594">
        <f t="shared" si="25"/>
        <v>20</v>
      </c>
      <c r="E1594" t="s">
        <v>3090</v>
      </c>
      <c r="F1594" t="s">
        <v>1458</v>
      </c>
    </row>
    <row r="1595" spans="4:6" x14ac:dyDescent="0.2">
      <c r="D1595">
        <f t="shared" si="25"/>
        <v>20</v>
      </c>
      <c r="E1595" t="s">
        <v>3090</v>
      </c>
      <c r="F1595" t="s">
        <v>1459</v>
      </c>
    </row>
    <row r="1596" spans="4:6" x14ac:dyDescent="0.2">
      <c r="D1596">
        <f t="shared" si="25"/>
        <v>20</v>
      </c>
      <c r="E1596" t="s">
        <v>3090</v>
      </c>
      <c r="F1596" t="s">
        <v>1460</v>
      </c>
    </row>
    <row r="1597" spans="4:6" x14ac:dyDescent="0.2">
      <c r="D1597">
        <f t="shared" si="25"/>
        <v>20</v>
      </c>
      <c r="E1597" t="s">
        <v>3090</v>
      </c>
      <c r="F1597" t="s">
        <v>1461</v>
      </c>
    </row>
    <row r="1598" spans="4:6" x14ac:dyDescent="0.2">
      <c r="D1598">
        <f t="shared" si="25"/>
        <v>20</v>
      </c>
      <c r="E1598" t="s">
        <v>3090</v>
      </c>
      <c r="F1598" t="s">
        <v>4288</v>
      </c>
    </row>
    <row r="1599" spans="4:6" x14ac:dyDescent="0.2">
      <c r="D1599">
        <f t="shared" si="25"/>
        <v>20</v>
      </c>
      <c r="E1599" t="s">
        <v>3090</v>
      </c>
      <c r="F1599" t="s">
        <v>1462</v>
      </c>
    </row>
    <row r="1600" spans="4:6" x14ac:dyDescent="0.2">
      <c r="D1600">
        <f t="shared" si="25"/>
        <v>20</v>
      </c>
      <c r="E1600" t="s">
        <v>3090</v>
      </c>
      <c r="F1600" t="s">
        <v>1463</v>
      </c>
    </row>
    <row r="1601" spans="4:6" x14ac:dyDescent="0.2">
      <c r="D1601">
        <f t="shared" si="25"/>
        <v>20</v>
      </c>
      <c r="E1601" t="s">
        <v>3090</v>
      </c>
      <c r="F1601" t="s">
        <v>1464</v>
      </c>
    </row>
    <row r="1602" spans="4:6" x14ac:dyDescent="0.2">
      <c r="D1602">
        <f t="shared" si="25"/>
        <v>20</v>
      </c>
      <c r="E1602" t="s">
        <v>3090</v>
      </c>
      <c r="F1602" t="s">
        <v>1465</v>
      </c>
    </row>
    <row r="1603" spans="4:6" x14ac:dyDescent="0.2">
      <c r="D1603">
        <f t="shared" si="25"/>
        <v>20</v>
      </c>
      <c r="E1603" t="s">
        <v>3090</v>
      </c>
      <c r="F1603" t="s">
        <v>1466</v>
      </c>
    </row>
    <row r="1604" spans="4:6" x14ac:dyDescent="0.2">
      <c r="D1604">
        <f t="shared" si="25"/>
        <v>20</v>
      </c>
      <c r="E1604" t="s">
        <v>3090</v>
      </c>
      <c r="F1604" t="s">
        <v>1467</v>
      </c>
    </row>
    <row r="1605" spans="4:6" x14ac:dyDescent="0.2">
      <c r="D1605">
        <f t="shared" si="25"/>
        <v>20</v>
      </c>
      <c r="E1605" t="s">
        <v>3090</v>
      </c>
      <c r="F1605" t="s">
        <v>1468</v>
      </c>
    </row>
    <row r="1606" spans="4:6" x14ac:dyDescent="0.2">
      <c r="D1606">
        <f t="shared" si="25"/>
        <v>20</v>
      </c>
      <c r="E1606" t="s">
        <v>3090</v>
      </c>
      <c r="F1606" t="s">
        <v>1469</v>
      </c>
    </row>
    <row r="1607" spans="4:6" x14ac:dyDescent="0.2">
      <c r="D1607">
        <f t="shared" si="25"/>
        <v>20</v>
      </c>
      <c r="E1607" t="s">
        <v>3090</v>
      </c>
      <c r="F1607" t="s">
        <v>1470</v>
      </c>
    </row>
    <row r="1608" spans="4:6" x14ac:dyDescent="0.2">
      <c r="D1608">
        <f t="shared" si="25"/>
        <v>20</v>
      </c>
      <c r="E1608" t="s">
        <v>3090</v>
      </c>
      <c r="F1608" t="s">
        <v>1471</v>
      </c>
    </row>
    <row r="1609" spans="4:6" x14ac:dyDescent="0.2">
      <c r="D1609">
        <f t="shared" si="25"/>
        <v>20</v>
      </c>
      <c r="E1609" t="s">
        <v>3090</v>
      </c>
      <c r="F1609" t="s">
        <v>1472</v>
      </c>
    </row>
    <row r="1610" spans="4:6" x14ac:dyDescent="0.2">
      <c r="D1610">
        <f t="shared" si="25"/>
        <v>20</v>
      </c>
      <c r="E1610" t="s">
        <v>3090</v>
      </c>
      <c r="F1610" t="s">
        <v>1473</v>
      </c>
    </row>
    <row r="1611" spans="4:6" x14ac:dyDescent="0.2">
      <c r="D1611">
        <f t="shared" si="25"/>
        <v>20</v>
      </c>
      <c r="E1611" t="s">
        <v>3090</v>
      </c>
      <c r="F1611" t="s">
        <v>1474</v>
      </c>
    </row>
    <row r="1612" spans="4:6" x14ac:dyDescent="0.2">
      <c r="D1612">
        <f t="shared" si="25"/>
        <v>20</v>
      </c>
      <c r="E1612" t="s">
        <v>3090</v>
      </c>
      <c r="F1612" t="s">
        <v>1475</v>
      </c>
    </row>
    <row r="1613" spans="4:6" x14ac:dyDescent="0.2">
      <c r="D1613">
        <f t="shared" si="25"/>
        <v>20</v>
      </c>
      <c r="E1613" t="s">
        <v>3090</v>
      </c>
      <c r="F1613" t="s">
        <v>1476</v>
      </c>
    </row>
    <row r="1614" spans="4:6" x14ac:dyDescent="0.2">
      <c r="D1614">
        <f t="shared" ref="D1614:D1677" si="26">IF(E1614=E1613,D1613,D1613+1)</f>
        <v>20</v>
      </c>
      <c r="E1614" t="s">
        <v>3090</v>
      </c>
      <c r="F1614" t="s">
        <v>1477</v>
      </c>
    </row>
    <row r="1615" spans="4:6" x14ac:dyDescent="0.2">
      <c r="D1615">
        <f t="shared" si="26"/>
        <v>20</v>
      </c>
      <c r="E1615" t="s">
        <v>3090</v>
      </c>
      <c r="F1615" t="s">
        <v>1478</v>
      </c>
    </row>
    <row r="1616" spans="4:6" x14ac:dyDescent="0.2">
      <c r="D1616">
        <f t="shared" si="26"/>
        <v>20</v>
      </c>
      <c r="E1616" t="s">
        <v>3090</v>
      </c>
      <c r="F1616" t="s">
        <v>1479</v>
      </c>
    </row>
    <row r="1617" spans="4:6" x14ac:dyDescent="0.2">
      <c r="D1617">
        <f t="shared" si="26"/>
        <v>20</v>
      </c>
      <c r="E1617" t="s">
        <v>3090</v>
      </c>
      <c r="F1617" t="s">
        <v>1480</v>
      </c>
    </row>
    <row r="1618" spans="4:6" x14ac:dyDescent="0.2">
      <c r="D1618">
        <f t="shared" si="26"/>
        <v>20</v>
      </c>
      <c r="E1618" t="s">
        <v>3090</v>
      </c>
      <c r="F1618" t="s">
        <v>1481</v>
      </c>
    </row>
    <row r="1619" spans="4:6" x14ac:dyDescent="0.2">
      <c r="D1619">
        <f t="shared" si="26"/>
        <v>20</v>
      </c>
      <c r="E1619" t="s">
        <v>3090</v>
      </c>
      <c r="F1619" t="s">
        <v>1482</v>
      </c>
    </row>
    <row r="1620" spans="4:6" x14ac:dyDescent="0.2">
      <c r="D1620">
        <f t="shared" si="26"/>
        <v>20</v>
      </c>
      <c r="E1620" t="s">
        <v>3090</v>
      </c>
      <c r="F1620" t="s">
        <v>1483</v>
      </c>
    </row>
    <row r="1621" spans="4:6" x14ac:dyDescent="0.2">
      <c r="D1621">
        <f t="shared" si="26"/>
        <v>20</v>
      </c>
      <c r="E1621" t="s">
        <v>3090</v>
      </c>
      <c r="F1621" t="s">
        <v>1799</v>
      </c>
    </row>
    <row r="1622" spans="4:6" x14ac:dyDescent="0.2">
      <c r="D1622">
        <f t="shared" si="26"/>
        <v>20</v>
      </c>
      <c r="E1622" t="s">
        <v>3090</v>
      </c>
      <c r="F1622" t="s">
        <v>1800</v>
      </c>
    </row>
    <row r="1623" spans="4:6" x14ac:dyDescent="0.2">
      <c r="D1623">
        <f t="shared" si="26"/>
        <v>20</v>
      </c>
      <c r="E1623" t="s">
        <v>3090</v>
      </c>
      <c r="F1623" t="s">
        <v>1801</v>
      </c>
    </row>
    <row r="1624" spans="4:6" x14ac:dyDescent="0.2">
      <c r="D1624">
        <f t="shared" si="26"/>
        <v>20</v>
      </c>
      <c r="E1624" t="s">
        <v>3090</v>
      </c>
      <c r="F1624" t="s">
        <v>1802</v>
      </c>
    </row>
    <row r="1625" spans="4:6" x14ac:dyDescent="0.2">
      <c r="D1625">
        <f t="shared" si="26"/>
        <v>20</v>
      </c>
      <c r="E1625" t="s">
        <v>3090</v>
      </c>
      <c r="F1625" t="s">
        <v>1803</v>
      </c>
    </row>
    <row r="1626" spans="4:6" x14ac:dyDescent="0.2">
      <c r="D1626">
        <f t="shared" si="26"/>
        <v>20</v>
      </c>
      <c r="E1626" t="s">
        <v>3090</v>
      </c>
      <c r="F1626" t="s">
        <v>1804</v>
      </c>
    </row>
    <row r="1627" spans="4:6" x14ac:dyDescent="0.2">
      <c r="D1627">
        <f t="shared" si="26"/>
        <v>20</v>
      </c>
      <c r="E1627" t="s">
        <v>3090</v>
      </c>
      <c r="F1627" t="s">
        <v>1805</v>
      </c>
    </row>
    <row r="1628" spans="4:6" x14ac:dyDescent="0.2">
      <c r="D1628">
        <f t="shared" si="26"/>
        <v>20</v>
      </c>
      <c r="E1628" t="s">
        <v>3090</v>
      </c>
      <c r="F1628" t="s">
        <v>1806</v>
      </c>
    </row>
    <row r="1629" spans="4:6" x14ac:dyDescent="0.2">
      <c r="D1629">
        <f t="shared" si="26"/>
        <v>20</v>
      </c>
      <c r="E1629" t="s">
        <v>3090</v>
      </c>
      <c r="F1629" t="s">
        <v>1807</v>
      </c>
    </row>
    <row r="1630" spans="4:6" x14ac:dyDescent="0.2">
      <c r="D1630">
        <f t="shared" si="26"/>
        <v>20</v>
      </c>
      <c r="E1630" t="s">
        <v>3090</v>
      </c>
      <c r="F1630" t="s">
        <v>1808</v>
      </c>
    </row>
    <row r="1631" spans="4:6" x14ac:dyDescent="0.2">
      <c r="D1631">
        <f t="shared" si="26"/>
        <v>20</v>
      </c>
      <c r="E1631" t="s">
        <v>3090</v>
      </c>
      <c r="F1631" t="s">
        <v>1809</v>
      </c>
    </row>
    <row r="1632" spans="4:6" x14ac:dyDescent="0.2">
      <c r="D1632">
        <f t="shared" si="26"/>
        <v>20</v>
      </c>
      <c r="E1632" t="s">
        <v>3090</v>
      </c>
      <c r="F1632" t="s">
        <v>1810</v>
      </c>
    </row>
    <row r="1633" spans="4:6" x14ac:dyDescent="0.2">
      <c r="D1633">
        <f t="shared" si="26"/>
        <v>20</v>
      </c>
      <c r="E1633" t="s">
        <v>3090</v>
      </c>
      <c r="F1633" t="s">
        <v>1811</v>
      </c>
    </row>
    <row r="1634" spans="4:6" x14ac:dyDescent="0.2">
      <c r="D1634">
        <f t="shared" si="26"/>
        <v>20</v>
      </c>
      <c r="E1634" t="s">
        <v>3090</v>
      </c>
      <c r="F1634" t="s">
        <v>1812</v>
      </c>
    </row>
    <row r="1635" spans="4:6" x14ac:dyDescent="0.2">
      <c r="D1635">
        <f t="shared" si="26"/>
        <v>20</v>
      </c>
      <c r="E1635" t="s">
        <v>3090</v>
      </c>
      <c r="F1635" t="s">
        <v>1813</v>
      </c>
    </row>
    <row r="1636" spans="4:6" x14ac:dyDescent="0.2">
      <c r="D1636">
        <f t="shared" si="26"/>
        <v>20</v>
      </c>
      <c r="E1636" t="s">
        <v>3090</v>
      </c>
      <c r="F1636" t="s">
        <v>1814</v>
      </c>
    </row>
    <row r="1637" spans="4:6" x14ac:dyDescent="0.2">
      <c r="D1637">
        <f t="shared" si="26"/>
        <v>20</v>
      </c>
      <c r="E1637" t="s">
        <v>3090</v>
      </c>
      <c r="F1637" t="s">
        <v>1815</v>
      </c>
    </row>
    <row r="1638" spans="4:6" x14ac:dyDescent="0.2">
      <c r="D1638">
        <f t="shared" si="26"/>
        <v>20</v>
      </c>
      <c r="E1638" t="s">
        <v>3090</v>
      </c>
      <c r="F1638" t="s">
        <v>1816</v>
      </c>
    </row>
    <row r="1639" spans="4:6" x14ac:dyDescent="0.2">
      <c r="D1639">
        <f t="shared" si="26"/>
        <v>20</v>
      </c>
      <c r="E1639" t="s">
        <v>3090</v>
      </c>
      <c r="F1639" t="s">
        <v>1817</v>
      </c>
    </row>
    <row r="1640" spans="4:6" x14ac:dyDescent="0.2">
      <c r="D1640">
        <f t="shared" si="26"/>
        <v>20</v>
      </c>
      <c r="E1640" t="s">
        <v>3090</v>
      </c>
      <c r="F1640" t="s">
        <v>1818</v>
      </c>
    </row>
    <row r="1641" spans="4:6" x14ac:dyDescent="0.2">
      <c r="D1641">
        <f t="shared" si="26"/>
        <v>20</v>
      </c>
      <c r="E1641" t="s">
        <v>3090</v>
      </c>
      <c r="F1641" t="s">
        <v>1819</v>
      </c>
    </row>
    <row r="1642" spans="4:6" x14ac:dyDescent="0.2">
      <c r="D1642">
        <f t="shared" si="26"/>
        <v>20</v>
      </c>
      <c r="E1642" t="s">
        <v>3090</v>
      </c>
      <c r="F1642" t="s">
        <v>1820</v>
      </c>
    </row>
    <row r="1643" spans="4:6" x14ac:dyDescent="0.2">
      <c r="D1643">
        <f t="shared" si="26"/>
        <v>20</v>
      </c>
      <c r="E1643" t="s">
        <v>3090</v>
      </c>
      <c r="F1643" t="s">
        <v>1821</v>
      </c>
    </row>
    <row r="1644" spans="4:6" x14ac:dyDescent="0.2">
      <c r="D1644">
        <f t="shared" si="26"/>
        <v>20</v>
      </c>
      <c r="E1644" t="s">
        <v>3090</v>
      </c>
      <c r="F1644" t="s">
        <v>1822</v>
      </c>
    </row>
    <row r="1645" spans="4:6" x14ac:dyDescent="0.2">
      <c r="D1645">
        <f t="shared" si="26"/>
        <v>20</v>
      </c>
      <c r="E1645" t="s">
        <v>3090</v>
      </c>
      <c r="F1645" t="s">
        <v>1823</v>
      </c>
    </row>
    <row r="1646" spans="4:6" x14ac:dyDescent="0.2">
      <c r="D1646">
        <f t="shared" si="26"/>
        <v>20</v>
      </c>
      <c r="E1646" t="s">
        <v>3090</v>
      </c>
      <c r="F1646" t="s">
        <v>1824</v>
      </c>
    </row>
    <row r="1647" spans="4:6" x14ac:dyDescent="0.2">
      <c r="D1647">
        <f t="shared" si="26"/>
        <v>20</v>
      </c>
      <c r="E1647" t="s">
        <v>3090</v>
      </c>
      <c r="F1647" t="s">
        <v>1825</v>
      </c>
    </row>
    <row r="1648" spans="4:6" x14ac:dyDescent="0.2">
      <c r="D1648">
        <f t="shared" si="26"/>
        <v>20</v>
      </c>
      <c r="E1648" t="s">
        <v>3090</v>
      </c>
      <c r="F1648" t="s">
        <v>1826</v>
      </c>
    </row>
    <row r="1649" spans="4:6" x14ac:dyDescent="0.2">
      <c r="D1649">
        <f t="shared" si="26"/>
        <v>20</v>
      </c>
      <c r="E1649" t="s">
        <v>3090</v>
      </c>
      <c r="F1649" t="s">
        <v>1827</v>
      </c>
    </row>
    <row r="1650" spans="4:6" x14ac:dyDescent="0.2">
      <c r="D1650">
        <f t="shared" si="26"/>
        <v>20</v>
      </c>
      <c r="E1650" t="s">
        <v>3090</v>
      </c>
      <c r="F1650" t="s">
        <v>1828</v>
      </c>
    </row>
    <row r="1651" spans="4:6" x14ac:dyDescent="0.2">
      <c r="D1651">
        <f t="shared" si="26"/>
        <v>20</v>
      </c>
      <c r="E1651" t="s">
        <v>3090</v>
      </c>
      <c r="F1651" t="s">
        <v>1829</v>
      </c>
    </row>
    <row r="1652" spans="4:6" x14ac:dyDescent="0.2">
      <c r="D1652">
        <f t="shared" si="26"/>
        <v>20</v>
      </c>
      <c r="E1652" t="s">
        <v>3090</v>
      </c>
      <c r="F1652" t="s">
        <v>1830</v>
      </c>
    </row>
    <row r="1653" spans="4:6" x14ac:dyDescent="0.2">
      <c r="D1653">
        <f t="shared" si="26"/>
        <v>20</v>
      </c>
      <c r="E1653" t="s">
        <v>3090</v>
      </c>
      <c r="F1653" t="s">
        <v>1513</v>
      </c>
    </row>
    <row r="1654" spans="4:6" x14ac:dyDescent="0.2">
      <c r="D1654">
        <f t="shared" si="26"/>
        <v>20</v>
      </c>
      <c r="E1654" t="s">
        <v>3090</v>
      </c>
      <c r="F1654" t="s">
        <v>1514</v>
      </c>
    </row>
    <row r="1655" spans="4:6" x14ac:dyDescent="0.2">
      <c r="D1655">
        <f t="shared" si="26"/>
        <v>20</v>
      </c>
      <c r="E1655" t="s">
        <v>3090</v>
      </c>
      <c r="F1655" t="s">
        <v>1515</v>
      </c>
    </row>
    <row r="1656" spans="4:6" x14ac:dyDescent="0.2">
      <c r="D1656">
        <f t="shared" si="26"/>
        <v>20</v>
      </c>
      <c r="E1656" t="s">
        <v>3090</v>
      </c>
      <c r="F1656" t="s">
        <v>1516</v>
      </c>
    </row>
    <row r="1657" spans="4:6" x14ac:dyDescent="0.2">
      <c r="D1657">
        <f t="shared" si="26"/>
        <v>20</v>
      </c>
      <c r="E1657" t="s">
        <v>3090</v>
      </c>
      <c r="F1657" t="s">
        <v>1517</v>
      </c>
    </row>
    <row r="1658" spans="4:6" x14ac:dyDescent="0.2">
      <c r="D1658">
        <f t="shared" si="26"/>
        <v>20</v>
      </c>
      <c r="E1658" t="s">
        <v>3090</v>
      </c>
      <c r="F1658" t="s">
        <v>1518</v>
      </c>
    </row>
    <row r="1659" spans="4:6" x14ac:dyDescent="0.2">
      <c r="D1659">
        <f t="shared" si="26"/>
        <v>20</v>
      </c>
      <c r="E1659" t="s">
        <v>3090</v>
      </c>
      <c r="F1659" t="s">
        <v>1519</v>
      </c>
    </row>
    <row r="1660" spans="4:6" x14ac:dyDescent="0.2">
      <c r="D1660">
        <f t="shared" si="26"/>
        <v>20</v>
      </c>
      <c r="E1660" t="s">
        <v>3090</v>
      </c>
      <c r="F1660" t="s">
        <v>1520</v>
      </c>
    </row>
    <row r="1661" spans="4:6" x14ac:dyDescent="0.2">
      <c r="D1661">
        <f t="shared" si="26"/>
        <v>20</v>
      </c>
      <c r="E1661" t="s">
        <v>3090</v>
      </c>
      <c r="F1661" t="s">
        <v>1521</v>
      </c>
    </row>
    <row r="1662" spans="4:6" x14ac:dyDescent="0.2">
      <c r="D1662">
        <f t="shared" si="26"/>
        <v>20</v>
      </c>
      <c r="E1662" t="s">
        <v>3090</v>
      </c>
      <c r="F1662" t="s">
        <v>1522</v>
      </c>
    </row>
    <row r="1663" spans="4:6" x14ac:dyDescent="0.2">
      <c r="D1663">
        <f t="shared" si="26"/>
        <v>20</v>
      </c>
      <c r="E1663" t="s">
        <v>3090</v>
      </c>
      <c r="F1663" t="s">
        <v>1523</v>
      </c>
    </row>
    <row r="1664" spans="4:6" x14ac:dyDescent="0.2">
      <c r="D1664">
        <f t="shared" si="26"/>
        <v>20</v>
      </c>
      <c r="E1664" t="s">
        <v>3090</v>
      </c>
      <c r="F1664" t="s">
        <v>1524</v>
      </c>
    </row>
    <row r="1665" spans="4:6" x14ac:dyDescent="0.2">
      <c r="D1665">
        <f t="shared" si="26"/>
        <v>20</v>
      </c>
      <c r="E1665" t="s">
        <v>3090</v>
      </c>
      <c r="F1665" t="s">
        <v>1525</v>
      </c>
    </row>
    <row r="1666" spans="4:6" x14ac:dyDescent="0.2">
      <c r="D1666">
        <f t="shared" si="26"/>
        <v>20</v>
      </c>
      <c r="E1666" t="s">
        <v>3090</v>
      </c>
      <c r="F1666" t="s">
        <v>1526</v>
      </c>
    </row>
    <row r="1667" spans="4:6" x14ac:dyDescent="0.2">
      <c r="D1667">
        <f t="shared" si="26"/>
        <v>20</v>
      </c>
      <c r="E1667" t="s">
        <v>3090</v>
      </c>
      <c r="F1667" t="s">
        <v>1527</v>
      </c>
    </row>
    <row r="1668" spans="4:6" x14ac:dyDescent="0.2">
      <c r="D1668">
        <f t="shared" si="26"/>
        <v>20</v>
      </c>
      <c r="E1668" t="s">
        <v>3090</v>
      </c>
      <c r="F1668" t="s">
        <v>1528</v>
      </c>
    </row>
    <row r="1669" spans="4:6" x14ac:dyDescent="0.2">
      <c r="D1669">
        <f t="shared" si="26"/>
        <v>20</v>
      </c>
      <c r="E1669" t="s">
        <v>3090</v>
      </c>
      <c r="F1669" t="s">
        <v>1529</v>
      </c>
    </row>
    <row r="1670" spans="4:6" x14ac:dyDescent="0.2">
      <c r="D1670">
        <f t="shared" si="26"/>
        <v>20</v>
      </c>
      <c r="E1670" t="s">
        <v>3090</v>
      </c>
      <c r="F1670" t="s">
        <v>1530</v>
      </c>
    </row>
    <row r="1671" spans="4:6" x14ac:dyDescent="0.2">
      <c r="D1671">
        <f t="shared" si="26"/>
        <v>20</v>
      </c>
      <c r="E1671" t="s">
        <v>3090</v>
      </c>
      <c r="F1671" t="s">
        <v>1531</v>
      </c>
    </row>
    <row r="1672" spans="4:6" x14ac:dyDescent="0.2">
      <c r="D1672">
        <f t="shared" si="26"/>
        <v>20</v>
      </c>
      <c r="E1672" t="s">
        <v>3090</v>
      </c>
      <c r="F1672" t="s">
        <v>1532</v>
      </c>
    </row>
    <row r="1673" spans="4:6" x14ac:dyDescent="0.2">
      <c r="D1673">
        <f t="shared" si="26"/>
        <v>20</v>
      </c>
      <c r="E1673" t="s">
        <v>3090</v>
      </c>
      <c r="F1673" t="s">
        <v>1533</v>
      </c>
    </row>
    <row r="1674" spans="4:6" x14ac:dyDescent="0.2">
      <c r="D1674">
        <f t="shared" si="26"/>
        <v>20</v>
      </c>
      <c r="E1674" t="s">
        <v>3090</v>
      </c>
      <c r="F1674" t="s">
        <v>1534</v>
      </c>
    </row>
    <row r="1675" spans="4:6" x14ac:dyDescent="0.2">
      <c r="D1675">
        <f t="shared" si="26"/>
        <v>20</v>
      </c>
      <c r="E1675" t="s">
        <v>3090</v>
      </c>
      <c r="F1675" t="s">
        <v>1535</v>
      </c>
    </row>
    <row r="1676" spans="4:6" x14ac:dyDescent="0.2">
      <c r="D1676">
        <f t="shared" si="26"/>
        <v>20</v>
      </c>
      <c r="E1676" t="s">
        <v>3090</v>
      </c>
      <c r="F1676" t="s">
        <v>1536</v>
      </c>
    </row>
    <row r="1677" spans="4:6" x14ac:dyDescent="0.2">
      <c r="D1677">
        <f t="shared" si="26"/>
        <v>20</v>
      </c>
      <c r="E1677" t="s">
        <v>3090</v>
      </c>
      <c r="F1677" t="s">
        <v>1537</v>
      </c>
    </row>
    <row r="1678" spans="4:6" x14ac:dyDescent="0.2">
      <c r="D1678">
        <f t="shared" ref="D1678:D1741" si="27">IF(E1678=E1677,D1677,D1677+1)</f>
        <v>20</v>
      </c>
      <c r="E1678" t="s">
        <v>3090</v>
      </c>
      <c r="F1678" t="s">
        <v>1538</v>
      </c>
    </row>
    <row r="1679" spans="4:6" x14ac:dyDescent="0.2">
      <c r="D1679">
        <f t="shared" si="27"/>
        <v>20</v>
      </c>
      <c r="E1679" t="s">
        <v>3090</v>
      </c>
      <c r="F1679" t="s">
        <v>1539</v>
      </c>
    </row>
    <row r="1680" spans="4:6" x14ac:dyDescent="0.2">
      <c r="D1680">
        <f t="shared" si="27"/>
        <v>20</v>
      </c>
      <c r="E1680" t="s">
        <v>3090</v>
      </c>
      <c r="F1680" t="s">
        <v>1540</v>
      </c>
    </row>
    <row r="1681" spans="4:6" x14ac:dyDescent="0.2">
      <c r="D1681">
        <f t="shared" si="27"/>
        <v>20</v>
      </c>
      <c r="E1681" t="s">
        <v>3090</v>
      </c>
      <c r="F1681" t="s">
        <v>1541</v>
      </c>
    </row>
    <row r="1682" spans="4:6" x14ac:dyDescent="0.2">
      <c r="D1682">
        <f t="shared" si="27"/>
        <v>20</v>
      </c>
      <c r="E1682" t="s">
        <v>3090</v>
      </c>
      <c r="F1682" t="s">
        <v>1542</v>
      </c>
    </row>
    <row r="1683" spans="4:6" x14ac:dyDescent="0.2">
      <c r="D1683">
        <f t="shared" si="27"/>
        <v>20</v>
      </c>
      <c r="E1683" t="s">
        <v>3090</v>
      </c>
      <c r="F1683" t="s">
        <v>1543</v>
      </c>
    </row>
    <row r="1684" spans="4:6" x14ac:dyDescent="0.2">
      <c r="D1684">
        <f t="shared" si="27"/>
        <v>20</v>
      </c>
      <c r="E1684" t="s">
        <v>3090</v>
      </c>
      <c r="F1684" t="s">
        <v>1544</v>
      </c>
    </row>
    <row r="1685" spans="4:6" x14ac:dyDescent="0.2">
      <c r="D1685">
        <f t="shared" si="27"/>
        <v>20</v>
      </c>
      <c r="E1685" t="s">
        <v>3090</v>
      </c>
      <c r="F1685" t="s">
        <v>1545</v>
      </c>
    </row>
    <row r="1686" spans="4:6" x14ac:dyDescent="0.2">
      <c r="D1686">
        <f t="shared" si="27"/>
        <v>20</v>
      </c>
      <c r="E1686" t="s">
        <v>3090</v>
      </c>
      <c r="F1686" t="s">
        <v>1546</v>
      </c>
    </row>
    <row r="1687" spans="4:6" x14ac:dyDescent="0.2">
      <c r="D1687">
        <f t="shared" si="27"/>
        <v>20</v>
      </c>
      <c r="E1687" t="s">
        <v>3090</v>
      </c>
      <c r="F1687" t="s">
        <v>1547</v>
      </c>
    </row>
    <row r="1688" spans="4:6" x14ac:dyDescent="0.2">
      <c r="D1688">
        <f t="shared" si="27"/>
        <v>20</v>
      </c>
      <c r="E1688" t="s">
        <v>3090</v>
      </c>
      <c r="F1688" t="s">
        <v>1548</v>
      </c>
    </row>
    <row r="1689" spans="4:6" x14ac:dyDescent="0.2">
      <c r="D1689">
        <f t="shared" si="27"/>
        <v>20</v>
      </c>
      <c r="E1689" t="s">
        <v>3090</v>
      </c>
      <c r="F1689" t="s">
        <v>1549</v>
      </c>
    </row>
    <row r="1690" spans="4:6" x14ac:dyDescent="0.2">
      <c r="D1690">
        <f t="shared" si="27"/>
        <v>20</v>
      </c>
      <c r="E1690" t="s">
        <v>3090</v>
      </c>
      <c r="F1690" t="s">
        <v>1550</v>
      </c>
    </row>
    <row r="1691" spans="4:6" x14ac:dyDescent="0.2">
      <c r="D1691">
        <f t="shared" si="27"/>
        <v>20</v>
      </c>
      <c r="E1691" t="s">
        <v>3090</v>
      </c>
      <c r="F1691" t="s">
        <v>1551</v>
      </c>
    </row>
    <row r="1692" spans="4:6" x14ac:dyDescent="0.2">
      <c r="D1692">
        <f t="shared" si="27"/>
        <v>20</v>
      </c>
      <c r="E1692" t="s">
        <v>3090</v>
      </c>
      <c r="F1692" t="s">
        <v>1552</v>
      </c>
    </row>
    <row r="1693" spans="4:6" x14ac:dyDescent="0.2">
      <c r="D1693">
        <f t="shared" si="27"/>
        <v>20</v>
      </c>
      <c r="E1693" t="s">
        <v>3090</v>
      </c>
      <c r="F1693" t="s">
        <v>1553</v>
      </c>
    </row>
    <row r="1694" spans="4:6" x14ac:dyDescent="0.2">
      <c r="D1694">
        <f t="shared" si="27"/>
        <v>20</v>
      </c>
      <c r="E1694" t="s">
        <v>3090</v>
      </c>
      <c r="F1694" t="s">
        <v>1554</v>
      </c>
    </row>
    <row r="1695" spans="4:6" x14ac:dyDescent="0.2">
      <c r="D1695">
        <f t="shared" si="27"/>
        <v>20</v>
      </c>
      <c r="E1695" t="s">
        <v>3090</v>
      </c>
      <c r="F1695" t="s">
        <v>1555</v>
      </c>
    </row>
    <row r="1696" spans="4:6" x14ac:dyDescent="0.2">
      <c r="D1696">
        <f t="shared" si="27"/>
        <v>20</v>
      </c>
      <c r="E1696" t="s">
        <v>3090</v>
      </c>
      <c r="F1696" t="s">
        <v>1556</v>
      </c>
    </row>
    <row r="1697" spans="4:6" x14ac:dyDescent="0.2">
      <c r="D1697">
        <f t="shared" si="27"/>
        <v>20</v>
      </c>
      <c r="E1697" t="s">
        <v>3090</v>
      </c>
      <c r="F1697" t="s">
        <v>1557</v>
      </c>
    </row>
    <row r="1698" spans="4:6" x14ac:dyDescent="0.2">
      <c r="D1698">
        <f t="shared" si="27"/>
        <v>20</v>
      </c>
      <c r="E1698" t="s">
        <v>3090</v>
      </c>
      <c r="F1698" t="s">
        <v>1558</v>
      </c>
    </row>
    <row r="1699" spans="4:6" x14ac:dyDescent="0.2">
      <c r="D1699">
        <f t="shared" si="27"/>
        <v>20</v>
      </c>
      <c r="E1699" t="s">
        <v>3090</v>
      </c>
      <c r="F1699" t="s">
        <v>1559</v>
      </c>
    </row>
    <row r="1700" spans="4:6" x14ac:dyDescent="0.2">
      <c r="D1700">
        <f t="shared" si="27"/>
        <v>20</v>
      </c>
      <c r="E1700" t="s">
        <v>3090</v>
      </c>
      <c r="F1700" t="s">
        <v>1560</v>
      </c>
    </row>
    <row r="1701" spans="4:6" x14ac:dyDescent="0.2">
      <c r="D1701">
        <f t="shared" si="27"/>
        <v>20</v>
      </c>
      <c r="E1701" t="s">
        <v>3090</v>
      </c>
      <c r="F1701" t="s">
        <v>1561</v>
      </c>
    </row>
    <row r="1702" spans="4:6" x14ac:dyDescent="0.2">
      <c r="D1702">
        <f t="shared" si="27"/>
        <v>20</v>
      </c>
      <c r="E1702" t="s">
        <v>3090</v>
      </c>
      <c r="F1702" t="s">
        <v>1562</v>
      </c>
    </row>
    <row r="1703" spans="4:6" x14ac:dyDescent="0.2">
      <c r="D1703">
        <f t="shared" si="27"/>
        <v>20</v>
      </c>
      <c r="E1703" t="s">
        <v>3090</v>
      </c>
      <c r="F1703" t="s">
        <v>1563</v>
      </c>
    </row>
    <row r="1704" spans="4:6" x14ac:dyDescent="0.2">
      <c r="D1704">
        <f t="shared" si="27"/>
        <v>20</v>
      </c>
      <c r="E1704" t="s">
        <v>3090</v>
      </c>
      <c r="F1704" t="s">
        <v>1564</v>
      </c>
    </row>
    <row r="1705" spans="4:6" x14ac:dyDescent="0.2">
      <c r="D1705">
        <f t="shared" si="27"/>
        <v>20</v>
      </c>
      <c r="E1705" t="s">
        <v>3090</v>
      </c>
      <c r="F1705" t="s">
        <v>1565</v>
      </c>
    </row>
    <row r="1706" spans="4:6" x14ac:dyDescent="0.2">
      <c r="D1706">
        <f t="shared" si="27"/>
        <v>20</v>
      </c>
      <c r="E1706" t="s">
        <v>3090</v>
      </c>
      <c r="F1706" t="s">
        <v>1566</v>
      </c>
    </row>
    <row r="1707" spans="4:6" x14ac:dyDescent="0.2">
      <c r="D1707">
        <f t="shared" si="27"/>
        <v>20</v>
      </c>
      <c r="E1707" t="s">
        <v>3090</v>
      </c>
      <c r="F1707" t="s">
        <v>1567</v>
      </c>
    </row>
    <row r="1708" spans="4:6" x14ac:dyDescent="0.2">
      <c r="D1708">
        <f t="shared" si="27"/>
        <v>20</v>
      </c>
      <c r="E1708" t="s">
        <v>3090</v>
      </c>
      <c r="F1708" t="s">
        <v>1568</v>
      </c>
    </row>
    <row r="1709" spans="4:6" x14ac:dyDescent="0.2">
      <c r="D1709">
        <f t="shared" si="27"/>
        <v>20</v>
      </c>
      <c r="E1709" t="s">
        <v>3090</v>
      </c>
      <c r="F1709" t="s">
        <v>1569</v>
      </c>
    </row>
    <row r="1710" spans="4:6" x14ac:dyDescent="0.2">
      <c r="D1710">
        <f t="shared" si="27"/>
        <v>20</v>
      </c>
      <c r="E1710" t="s">
        <v>3090</v>
      </c>
      <c r="F1710" t="s">
        <v>852</v>
      </c>
    </row>
    <row r="1711" spans="4:6" x14ac:dyDescent="0.2">
      <c r="D1711">
        <f t="shared" si="27"/>
        <v>20</v>
      </c>
      <c r="E1711" t="s">
        <v>3090</v>
      </c>
      <c r="F1711" t="s">
        <v>853</v>
      </c>
    </row>
    <row r="1712" spans="4:6" x14ac:dyDescent="0.2">
      <c r="D1712">
        <f t="shared" si="27"/>
        <v>20</v>
      </c>
      <c r="E1712" t="s">
        <v>3090</v>
      </c>
      <c r="F1712" t="s">
        <v>854</v>
      </c>
    </row>
    <row r="1713" spans="4:6" x14ac:dyDescent="0.2">
      <c r="D1713">
        <f t="shared" si="27"/>
        <v>20</v>
      </c>
      <c r="E1713" t="s">
        <v>3090</v>
      </c>
      <c r="F1713" t="s">
        <v>855</v>
      </c>
    </row>
    <row r="1714" spans="4:6" x14ac:dyDescent="0.2">
      <c r="D1714">
        <f t="shared" si="27"/>
        <v>20</v>
      </c>
      <c r="E1714" t="s">
        <v>3090</v>
      </c>
      <c r="F1714" t="s">
        <v>856</v>
      </c>
    </row>
    <row r="1715" spans="4:6" x14ac:dyDescent="0.2">
      <c r="D1715">
        <f t="shared" si="27"/>
        <v>20</v>
      </c>
      <c r="E1715" t="s">
        <v>3090</v>
      </c>
      <c r="F1715" t="s">
        <v>857</v>
      </c>
    </row>
    <row r="1716" spans="4:6" x14ac:dyDescent="0.2">
      <c r="D1716">
        <f t="shared" si="27"/>
        <v>20</v>
      </c>
      <c r="E1716" t="s">
        <v>3090</v>
      </c>
      <c r="F1716" t="s">
        <v>858</v>
      </c>
    </row>
    <row r="1717" spans="4:6" x14ac:dyDescent="0.2">
      <c r="D1717">
        <f t="shared" si="27"/>
        <v>20</v>
      </c>
      <c r="E1717" t="s">
        <v>3090</v>
      </c>
      <c r="F1717" t="s">
        <v>859</v>
      </c>
    </row>
    <row r="1718" spans="4:6" x14ac:dyDescent="0.2">
      <c r="D1718">
        <f t="shared" si="27"/>
        <v>20</v>
      </c>
      <c r="E1718" t="s">
        <v>3090</v>
      </c>
      <c r="F1718" t="s">
        <v>860</v>
      </c>
    </row>
    <row r="1719" spans="4:6" x14ac:dyDescent="0.2">
      <c r="D1719">
        <f t="shared" si="27"/>
        <v>20</v>
      </c>
      <c r="E1719" t="s">
        <v>3090</v>
      </c>
      <c r="F1719" t="s">
        <v>861</v>
      </c>
    </row>
    <row r="1720" spans="4:6" x14ac:dyDescent="0.2">
      <c r="D1720">
        <f t="shared" si="27"/>
        <v>20</v>
      </c>
      <c r="E1720" t="s">
        <v>3090</v>
      </c>
      <c r="F1720" t="s">
        <v>862</v>
      </c>
    </row>
    <row r="1721" spans="4:6" x14ac:dyDescent="0.2">
      <c r="D1721">
        <f t="shared" si="27"/>
        <v>20</v>
      </c>
      <c r="E1721" t="s">
        <v>3090</v>
      </c>
      <c r="F1721" t="s">
        <v>863</v>
      </c>
    </row>
    <row r="1722" spans="4:6" x14ac:dyDescent="0.2">
      <c r="D1722">
        <f t="shared" si="27"/>
        <v>20</v>
      </c>
      <c r="E1722" t="s">
        <v>3090</v>
      </c>
      <c r="F1722" t="s">
        <v>864</v>
      </c>
    </row>
    <row r="1723" spans="4:6" x14ac:dyDescent="0.2">
      <c r="D1723">
        <f t="shared" si="27"/>
        <v>20</v>
      </c>
      <c r="E1723" t="s">
        <v>3090</v>
      </c>
      <c r="F1723" t="s">
        <v>865</v>
      </c>
    </row>
    <row r="1724" spans="4:6" x14ac:dyDescent="0.2">
      <c r="D1724">
        <f t="shared" si="27"/>
        <v>20</v>
      </c>
      <c r="E1724" t="s">
        <v>3090</v>
      </c>
      <c r="F1724" t="s">
        <v>866</v>
      </c>
    </row>
    <row r="1725" spans="4:6" x14ac:dyDescent="0.2">
      <c r="D1725">
        <f t="shared" si="27"/>
        <v>20</v>
      </c>
      <c r="E1725" t="s">
        <v>3090</v>
      </c>
      <c r="F1725" t="s">
        <v>867</v>
      </c>
    </row>
    <row r="1726" spans="4:6" x14ac:dyDescent="0.2">
      <c r="D1726">
        <f t="shared" si="27"/>
        <v>20</v>
      </c>
      <c r="E1726" t="s">
        <v>3090</v>
      </c>
      <c r="F1726" t="s">
        <v>868</v>
      </c>
    </row>
    <row r="1727" spans="4:6" x14ac:dyDescent="0.2">
      <c r="D1727">
        <f t="shared" si="27"/>
        <v>20</v>
      </c>
      <c r="E1727" t="s">
        <v>3090</v>
      </c>
      <c r="F1727" t="s">
        <v>869</v>
      </c>
    </row>
    <row r="1728" spans="4:6" x14ac:dyDescent="0.2">
      <c r="D1728">
        <f t="shared" si="27"/>
        <v>20</v>
      </c>
      <c r="E1728" t="s">
        <v>3090</v>
      </c>
      <c r="F1728" t="s">
        <v>870</v>
      </c>
    </row>
    <row r="1729" spans="4:6" x14ac:dyDescent="0.2">
      <c r="D1729">
        <f t="shared" si="27"/>
        <v>20</v>
      </c>
      <c r="E1729" t="s">
        <v>3090</v>
      </c>
      <c r="F1729" t="s">
        <v>871</v>
      </c>
    </row>
    <row r="1730" spans="4:6" x14ac:dyDescent="0.2">
      <c r="D1730">
        <f t="shared" si="27"/>
        <v>20</v>
      </c>
      <c r="E1730" t="s">
        <v>3090</v>
      </c>
      <c r="F1730" t="s">
        <v>872</v>
      </c>
    </row>
    <row r="1731" spans="4:6" x14ac:dyDescent="0.2">
      <c r="D1731">
        <f t="shared" si="27"/>
        <v>20</v>
      </c>
      <c r="E1731" t="s">
        <v>3090</v>
      </c>
      <c r="F1731" t="s">
        <v>873</v>
      </c>
    </row>
    <row r="1732" spans="4:6" x14ac:dyDescent="0.2">
      <c r="D1732">
        <f t="shared" si="27"/>
        <v>20</v>
      </c>
      <c r="E1732" t="s">
        <v>3090</v>
      </c>
      <c r="F1732" t="s">
        <v>874</v>
      </c>
    </row>
    <row r="1733" spans="4:6" x14ac:dyDescent="0.2">
      <c r="D1733">
        <f t="shared" si="27"/>
        <v>20</v>
      </c>
      <c r="E1733" t="s">
        <v>3090</v>
      </c>
      <c r="F1733" t="s">
        <v>875</v>
      </c>
    </row>
    <row r="1734" spans="4:6" x14ac:dyDescent="0.2">
      <c r="D1734">
        <f t="shared" si="27"/>
        <v>20</v>
      </c>
      <c r="E1734" t="s">
        <v>3090</v>
      </c>
      <c r="F1734" t="s">
        <v>876</v>
      </c>
    </row>
    <row r="1735" spans="4:6" x14ac:dyDescent="0.2">
      <c r="D1735">
        <f t="shared" si="27"/>
        <v>20</v>
      </c>
      <c r="E1735" t="s">
        <v>3090</v>
      </c>
      <c r="F1735" t="s">
        <v>877</v>
      </c>
    </row>
    <row r="1736" spans="4:6" x14ac:dyDescent="0.2">
      <c r="D1736">
        <f t="shared" si="27"/>
        <v>20</v>
      </c>
      <c r="E1736" t="s">
        <v>3090</v>
      </c>
      <c r="F1736" t="s">
        <v>878</v>
      </c>
    </row>
    <row r="1737" spans="4:6" x14ac:dyDescent="0.2">
      <c r="D1737">
        <f t="shared" si="27"/>
        <v>20</v>
      </c>
      <c r="E1737" t="s">
        <v>3090</v>
      </c>
      <c r="F1737" t="s">
        <v>1208</v>
      </c>
    </row>
    <row r="1738" spans="4:6" x14ac:dyDescent="0.2">
      <c r="D1738">
        <f t="shared" si="27"/>
        <v>20</v>
      </c>
      <c r="E1738" t="s">
        <v>3090</v>
      </c>
      <c r="F1738" t="s">
        <v>1209</v>
      </c>
    </row>
    <row r="1739" spans="4:6" x14ac:dyDescent="0.2">
      <c r="D1739">
        <f t="shared" si="27"/>
        <v>20</v>
      </c>
      <c r="E1739" t="s">
        <v>3090</v>
      </c>
      <c r="F1739" t="s">
        <v>1210</v>
      </c>
    </row>
    <row r="1740" spans="4:6" x14ac:dyDescent="0.2">
      <c r="D1740">
        <f t="shared" si="27"/>
        <v>20</v>
      </c>
      <c r="E1740" t="s">
        <v>3090</v>
      </c>
      <c r="F1740" t="s">
        <v>1211</v>
      </c>
    </row>
    <row r="1741" spans="4:6" x14ac:dyDescent="0.2">
      <c r="D1741">
        <f t="shared" si="27"/>
        <v>20</v>
      </c>
      <c r="E1741" t="s">
        <v>3090</v>
      </c>
      <c r="F1741" t="s">
        <v>1212</v>
      </c>
    </row>
    <row r="1742" spans="4:6" x14ac:dyDescent="0.2">
      <c r="D1742">
        <f t="shared" ref="D1742:D1805" si="28">IF(E1742=E1741,D1741,D1741+1)</f>
        <v>20</v>
      </c>
      <c r="E1742" t="s">
        <v>3090</v>
      </c>
      <c r="F1742" t="s">
        <v>1213</v>
      </c>
    </row>
    <row r="1743" spans="4:6" x14ac:dyDescent="0.2">
      <c r="D1743">
        <f t="shared" si="28"/>
        <v>20</v>
      </c>
      <c r="E1743" t="s">
        <v>3090</v>
      </c>
      <c r="F1743" t="s">
        <v>1214</v>
      </c>
    </row>
    <row r="1744" spans="4:6" x14ac:dyDescent="0.2">
      <c r="D1744">
        <f t="shared" si="28"/>
        <v>20</v>
      </c>
      <c r="E1744" t="s">
        <v>3090</v>
      </c>
      <c r="F1744" t="s">
        <v>1215</v>
      </c>
    </row>
    <row r="1745" spans="4:6" x14ac:dyDescent="0.2">
      <c r="D1745">
        <f t="shared" si="28"/>
        <v>20</v>
      </c>
      <c r="E1745" t="s">
        <v>3090</v>
      </c>
      <c r="F1745" t="s">
        <v>1216</v>
      </c>
    </row>
    <row r="1746" spans="4:6" x14ac:dyDescent="0.2">
      <c r="D1746">
        <f t="shared" si="28"/>
        <v>20</v>
      </c>
      <c r="E1746" t="s">
        <v>3090</v>
      </c>
      <c r="F1746" t="s">
        <v>1217</v>
      </c>
    </row>
    <row r="1747" spans="4:6" x14ac:dyDescent="0.2">
      <c r="D1747">
        <f t="shared" si="28"/>
        <v>20</v>
      </c>
      <c r="E1747" t="s">
        <v>3090</v>
      </c>
      <c r="F1747" t="s">
        <v>1218</v>
      </c>
    </row>
    <row r="1748" spans="4:6" x14ac:dyDescent="0.2">
      <c r="D1748">
        <f t="shared" si="28"/>
        <v>20</v>
      </c>
      <c r="E1748" t="s">
        <v>3090</v>
      </c>
      <c r="F1748" t="s">
        <v>1219</v>
      </c>
    </row>
    <row r="1749" spans="4:6" x14ac:dyDescent="0.2">
      <c r="D1749">
        <f t="shared" si="28"/>
        <v>20</v>
      </c>
      <c r="E1749" t="s">
        <v>3090</v>
      </c>
      <c r="F1749" t="s">
        <v>1220</v>
      </c>
    </row>
    <row r="1750" spans="4:6" x14ac:dyDescent="0.2">
      <c r="D1750">
        <f t="shared" si="28"/>
        <v>20</v>
      </c>
      <c r="E1750" t="s">
        <v>3090</v>
      </c>
      <c r="F1750" t="s">
        <v>1221</v>
      </c>
    </row>
    <row r="1751" spans="4:6" x14ac:dyDescent="0.2">
      <c r="D1751">
        <f t="shared" si="28"/>
        <v>20</v>
      </c>
      <c r="E1751" t="s">
        <v>3090</v>
      </c>
      <c r="F1751" t="s">
        <v>1222</v>
      </c>
    </row>
    <row r="1752" spans="4:6" x14ac:dyDescent="0.2">
      <c r="D1752">
        <f t="shared" si="28"/>
        <v>20</v>
      </c>
      <c r="E1752" t="s">
        <v>3090</v>
      </c>
      <c r="F1752" t="s">
        <v>1223</v>
      </c>
    </row>
    <row r="1753" spans="4:6" x14ac:dyDescent="0.2">
      <c r="D1753">
        <f t="shared" si="28"/>
        <v>20</v>
      </c>
      <c r="E1753" t="s">
        <v>3090</v>
      </c>
      <c r="F1753" t="s">
        <v>1224</v>
      </c>
    </row>
    <row r="1754" spans="4:6" x14ac:dyDescent="0.2">
      <c r="D1754">
        <f t="shared" si="28"/>
        <v>20</v>
      </c>
      <c r="E1754" t="s">
        <v>3090</v>
      </c>
      <c r="F1754" t="s">
        <v>1225</v>
      </c>
    </row>
    <row r="1755" spans="4:6" x14ac:dyDescent="0.2">
      <c r="D1755">
        <f t="shared" si="28"/>
        <v>20</v>
      </c>
      <c r="E1755" t="s">
        <v>3090</v>
      </c>
      <c r="F1755" t="s">
        <v>1226</v>
      </c>
    </row>
    <row r="1756" spans="4:6" x14ac:dyDescent="0.2">
      <c r="D1756">
        <f t="shared" si="28"/>
        <v>20</v>
      </c>
      <c r="E1756" t="s">
        <v>3090</v>
      </c>
      <c r="F1756" t="s">
        <v>1227</v>
      </c>
    </row>
    <row r="1757" spans="4:6" x14ac:dyDescent="0.2">
      <c r="D1757">
        <f t="shared" si="28"/>
        <v>20</v>
      </c>
      <c r="E1757" t="s">
        <v>3090</v>
      </c>
      <c r="F1757" t="s">
        <v>1228</v>
      </c>
    </row>
    <row r="1758" spans="4:6" x14ac:dyDescent="0.2">
      <c r="D1758">
        <f t="shared" si="28"/>
        <v>20</v>
      </c>
      <c r="E1758" t="s">
        <v>3090</v>
      </c>
      <c r="F1758" t="s">
        <v>1229</v>
      </c>
    </row>
    <row r="1759" spans="4:6" x14ac:dyDescent="0.2">
      <c r="D1759">
        <f t="shared" si="28"/>
        <v>20</v>
      </c>
      <c r="E1759" t="s">
        <v>3090</v>
      </c>
      <c r="F1759" t="s">
        <v>1230</v>
      </c>
    </row>
    <row r="1760" spans="4:6" x14ac:dyDescent="0.2">
      <c r="D1760">
        <f t="shared" si="28"/>
        <v>20</v>
      </c>
      <c r="E1760" t="s">
        <v>3090</v>
      </c>
      <c r="F1760" t="s">
        <v>1231</v>
      </c>
    </row>
    <row r="1761" spans="4:6" x14ac:dyDescent="0.2">
      <c r="D1761">
        <f t="shared" si="28"/>
        <v>20</v>
      </c>
      <c r="E1761" t="s">
        <v>3090</v>
      </c>
      <c r="F1761" t="s">
        <v>1232</v>
      </c>
    </row>
    <row r="1762" spans="4:6" x14ac:dyDescent="0.2">
      <c r="D1762">
        <f t="shared" si="28"/>
        <v>20</v>
      </c>
      <c r="E1762" t="s">
        <v>3090</v>
      </c>
      <c r="F1762" t="s">
        <v>1233</v>
      </c>
    </row>
    <row r="1763" spans="4:6" x14ac:dyDescent="0.2">
      <c r="D1763">
        <f t="shared" si="28"/>
        <v>20</v>
      </c>
      <c r="E1763" t="s">
        <v>3090</v>
      </c>
      <c r="F1763" t="s">
        <v>1234</v>
      </c>
    </row>
    <row r="1764" spans="4:6" x14ac:dyDescent="0.2">
      <c r="D1764">
        <f t="shared" si="28"/>
        <v>20</v>
      </c>
      <c r="E1764" t="s">
        <v>3090</v>
      </c>
      <c r="F1764" t="s">
        <v>1235</v>
      </c>
    </row>
    <row r="1765" spans="4:6" x14ac:dyDescent="0.2">
      <c r="D1765">
        <f t="shared" si="28"/>
        <v>20</v>
      </c>
      <c r="E1765" t="s">
        <v>3090</v>
      </c>
      <c r="F1765" t="s">
        <v>1236</v>
      </c>
    </row>
    <row r="1766" spans="4:6" x14ac:dyDescent="0.2">
      <c r="D1766">
        <f t="shared" si="28"/>
        <v>20</v>
      </c>
      <c r="E1766" t="s">
        <v>3090</v>
      </c>
      <c r="F1766" t="s">
        <v>1237</v>
      </c>
    </row>
    <row r="1767" spans="4:6" x14ac:dyDescent="0.2">
      <c r="D1767">
        <f t="shared" si="28"/>
        <v>20</v>
      </c>
      <c r="E1767" t="s">
        <v>3090</v>
      </c>
      <c r="F1767" t="s">
        <v>1238</v>
      </c>
    </row>
    <row r="1768" spans="4:6" x14ac:dyDescent="0.2">
      <c r="D1768">
        <f t="shared" si="28"/>
        <v>20</v>
      </c>
      <c r="E1768" t="s">
        <v>3090</v>
      </c>
      <c r="F1768" t="s">
        <v>1239</v>
      </c>
    </row>
    <row r="1769" spans="4:6" x14ac:dyDescent="0.2">
      <c r="D1769">
        <f t="shared" si="28"/>
        <v>20</v>
      </c>
      <c r="E1769" t="s">
        <v>3090</v>
      </c>
      <c r="F1769" t="s">
        <v>1240</v>
      </c>
    </row>
    <row r="1770" spans="4:6" x14ac:dyDescent="0.2">
      <c r="D1770">
        <f t="shared" si="28"/>
        <v>20</v>
      </c>
      <c r="E1770" t="s">
        <v>3090</v>
      </c>
      <c r="F1770" t="s">
        <v>1242</v>
      </c>
    </row>
    <row r="1771" spans="4:6" x14ac:dyDescent="0.2">
      <c r="D1771">
        <f t="shared" si="28"/>
        <v>20</v>
      </c>
      <c r="E1771" t="s">
        <v>3090</v>
      </c>
      <c r="F1771" t="s">
        <v>1243</v>
      </c>
    </row>
    <row r="1772" spans="4:6" x14ac:dyDescent="0.2">
      <c r="D1772">
        <f t="shared" si="28"/>
        <v>20</v>
      </c>
      <c r="E1772" t="s">
        <v>3090</v>
      </c>
      <c r="F1772" t="s">
        <v>1244</v>
      </c>
    </row>
    <row r="1773" spans="4:6" x14ac:dyDescent="0.2">
      <c r="D1773">
        <f t="shared" si="28"/>
        <v>20</v>
      </c>
      <c r="E1773" t="s">
        <v>3090</v>
      </c>
      <c r="F1773" t="s">
        <v>1245</v>
      </c>
    </row>
    <row r="1774" spans="4:6" x14ac:dyDescent="0.2">
      <c r="D1774">
        <f t="shared" si="28"/>
        <v>20</v>
      </c>
      <c r="E1774" t="s">
        <v>3090</v>
      </c>
      <c r="F1774" t="s">
        <v>1241</v>
      </c>
    </row>
    <row r="1775" spans="4:6" x14ac:dyDescent="0.2">
      <c r="D1775">
        <f t="shared" si="28"/>
        <v>20</v>
      </c>
      <c r="E1775" t="s">
        <v>3090</v>
      </c>
      <c r="F1775" t="s">
        <v>1246</v>
      </c>
    </row>
    <row r="1776" spans="4:6" x14ac:dyDescent="0.2">
      <c r="D1776">
        <f t="shared" si="28"/>
        <v>20</v>
      </c>
      <c r="E1776" t="s">
        <v>3090</v>
      </c>
      <c r="F1776" t="s">
        <v>1247</v>
      </c>
    </row>
    <row r="1777" spans="4:6" x14ac:dyDescent="0.2">
      <c r="D1777">
        <f t="shared" si="28"/>
        <v>20</v>
      </c>
      <c r="E1777" t="s">
        <v>3090</v>
      </c>
      <c r="F1777" t="s">
        <v>1248</v>
      </c>
    </row>
    <row r="1778" spans="4:6" x14ac:dyDescent="0.2">
      <c r="D1778">
        <f t="shared" si="28"/>
        <v>20</v>
      </c>
      <c r="E1778" t="s">
        <v>3090</v>
      </c>
      <c r="F1778" t="s">
        <v>1249</v>
      </c>
    </row>
    <row r="1779" spans="4:6" x14ac:dyDescent="0.2">
      <c r="D1779">
        <f t="shared" si="28"/>
        <v>20</v>
      </c>
      <c r="E1779" t="s">
        <v>3090</v>
      </c>
      <c r="F1779" t="s">
        <v>1250</v>
      </c>
    </row>
    <row r="1780" spans="4:6" x14ac:dyDescent="0.2">
      <c r="D1780">
        <f t="shared" si="28"/>
        <v>20</v>
      </c>
      <c r="E1780" t="s">
        <v>3090</v>
      </c>
      <c r="F1780" t="s">
        <v>1251</v>
      </c>
    </row>
    <row r="1781" spans="4:6" x14ac:dyDescent="0.2">
      <c r="D1781">
        <f t="shared" si="28"/>
        <v>20</v>
      </c>
      <c r="E1781" t="s">
        <v>3090</v>
      </c>
      <c r="F1781" t="s">
        <v>1252</v>
      </c>
    </row>
    <row r="1782" spans="4:6" x14ac:dyDescent="0.2">
      <c r="D1782">
        <f t="shared" si="28"/>
        <v>20</v>
      </c>
      <c r="E1782" t="s">
        <v>3090</v>
      </c>
      <c r="F1782" t="s">
        <v>1253</v>
      </c>
    </row>
    <row r="1783" spans="4:6" x14ac:dyDescent="0.2">
      <c r="D1783">
        <f t="shared" si="28"/>
        <v>20</v>
      </c>
      <c r="E1783" t="s">
        <v>3090</v>
      </c>
      <c r="F1783" t="s">
        <v>1254</v>
      </c>
    </row>
    <row r="1784" spans="4:6" x14ac:dyDescent="0.2">
      <c r="D1784">
        <f t="shared" si="28"/>
        <v>20</v>
      </c>
      <c r="E1784" t="s">
        <v>3090</v>
      </c>
      <c r="F1784" t="s">
        <v>1255</v>
      </c>
    </row>
    <row r="1785" spans="4:6" x14ac:dyDescent="0.2">
      <c r="D1785">
        <f t="shared" si="28"/>
        <v>20</v>
      </c>
      <c r="E1785" t="s">
        <v>3090</v>
      </c>
      <c r="F1785" t="s">
        <v>1256</v>
      </c>
    </row>
    <row r="1786" spans="4:6" x14ac:dyDescent="0.2">
      <c r="D1786">
        <f t="shared" si="28"/>
        <v>20</v>
      </c>
      <c r="E1786" t="s">
        <v>3090</v>
      </c>
      <c r="F1786" t="s">
        <v>1257</v>
      </c>
    </row>
    <row r="1787" spans="4:6" x14ac:dyDescent="0.2">
      <c r="D1787">
        <f t="shared" si="28"/>
        <v>20</v>
      </c>
      <c r="E1787" t="s">
        <v>3090</v>
      </c>
      <c r="F1787" t="s">
        <v>1258</v>
      </c>
    </row>
    <row r="1788" spans="4:6" x14ac:dyDescent="0.2">
      <c r="D1788">
        <f t="shared" si="28"/>
        <v>20</v>
      </c>
      <c r="E1788" t="s">
        <v>3090</v>
      </c>
      <c r="F1788" t="s">
        <v>1259</v>
      </c>
    </row>
    <row r="1789" spans="4:6" x14ac:dyDescent="0.2">
      <c r="D1789">
        <f t="shared" si="28"/>
        <v>20</v>
      </c>
      <c r="E1789" t="s">
        <v>3090</v>
      </c>
      <c r="F1789" t="s">
        <v>1260</v>
      </c>
    </row>
    <row r="1790" spans="4:6" x14ac:dyDescent="0.2">
      <c r="D1790">
        <f t="shared" si="28"/>
        <v>20</v>
      </c>
      <c r="E1790" t="s">
        <v>3090</v>
      </c>
      <c r="F1790" t="s">
        <v>1261</v>
      </c>
    </row>
    <row r="1791" spans="4:6" x14ac:dyDescent="0.2">
      <c r="D1791">
        <f t="shared" si="28"/>
        <v>20</v>
      </c>
      <c r="E1791" t="s">
        <v>3090</v>
      </c>
      <c r="F1791" t="s">
        <v>1262</v>
      </c>
    </row>
    <row r="1792" spans="4:6" x14ac:dyDescent="0.2">
      <c r="D1792">
        <f t="shared" si="28"/>
        <v>20</v>
      </c>
      <c r="E1792" t="s">
        <v>3090</v>
      </c>
      <c r="F1792" t="s">
        <v>1263</v>
      </c>
    </row>
    <row r="1793" spans="4:6" x14ac:dyDescent="0.2">
      <c r="D1793">
        <f t="shared" si="28"/>
        <v>20</v>
      </c>
      <c r="E1793" t="s">
        <v>3090</v>
      </c>
      <c r="F1793" t="s">
        <v>1264</v>
      </c>
    </row>
    <row r="1794" spans="4:6" x14ac:dyDescent="0.2">
      <c r="D1794">
        <f t="shared" si="28"/>
        <v>20</v>
      </c>
      <c r="E1794" t="s">
        <v>3090</v>
      </c>
      <c r="F1794" t="s">
        <v>1265</v>
      </c>
    </row>
    <row r="1795" spans="4:6" x14ac:dyDescent="0.2">
      <c r="D1795">
        <f t="shared" si="28"/>
        <v>20</v>
      </c>
      <c r="E1795" t="s">
        <v>3090</v>
      </c>
      <c r="F1795" t="s">
        <v>1266</v>
      </c>
    </row>
    <row r="1796" spans="4:6" x14ac:dyDescent="0.2">
      <c r="D1796">
        <f t="shared" si="28"/>
        <v>20</v>
      </c>
      <c r="E1796" t="s">
        <v>3090</v>
      </c>
      <c r="F1796" t="s">
        <v>1267</v>
      </c>
    </row>
    <row r="1797" spans="4:6" x14ac:dyDescent="0.2">
      <c r="D1797">
        <f t="shared" si="28"/>
        <v>20</v>
      </c>
      <c r="E1797" t="s">
        <v>3090</v>
      </c>
      <c r="F1797" t="s">
        <v>1268</v>
      </c>
    </row>
    <row r="1798" spans="4:6" x14ac:dyDescent="0.2">
      <c r="D1798">
        <f t="shared" si="28"/>
        <v>20</v>
      </c>
      <c r="E1798" t="s">
        <v>3090</v>
      </c>
      <c r="F1798" t="s">
        <v>1269</v>
      </c>
    </row>
    <row r="1799" spans="4:6" x14ac:dyDescent="0.2">
      <c r="D1799">
        <f t="shared" si="28"/>
        <v>20</v>
      </c>
      <c r="E1799" t="s">
        <v>3090</v>
      </c>
      <c r="F1799" t="s">
        <v>1270</v>
      </c>
    </row>
    <row r="1800" spans="4:6" x14ac:dyDescent="0.2">
      <c r="D1800">
        <f t="shared" si="28"/>
        <v>20</v>
      </c>
      <c r="E1800" t="s">
        <v>3090</v>
      </c>
      <c r="F1800" t="s">
        <v>1271</v>
      </c>
    </row>
    <row r="1801" spans="4:6" x14ac:dyDescent="0.2">
      <c r="D1801">
        <f t="shared" si="28"/>
        <v>20</v>
      </c>
      <c r="E1801" t="s">
        <v>3090</v>
      </c>
      <c r="F1801" t="s">
        <v>1272</v>
      </c>
    </row>
    <row r="1802" spans="4:6" x14ac:dyDescent="0.2">
      <c r="D1802">
        <f t="shared" si="28"/>
        <v>20</v>
      </c>
      <c r="E1802" t="s">
        <v>3090</v>
      </c>
      <c r="F1802" t="s">
        <v>1273</v>
      </c>
    </row>
    <row r="1803" spans="4:6" x14ac:dyDescent="0.2">
      <c r="D1803">
        <f t="shared" si="28"/>
        <v>20</v>
      </c>
      <c r="E1803" t="s">
        <v>3090</v>
      </c>
      <c r="F1803" t="s">
        <v>1274</v>
      </c>
    </row>
    <row r="1804" spans="4:6" x14ac:dyDescent="0.2">
      <c r="D1804">
        <f t="shared" si="28"/>
        <v>20</v>
      </c>
      <c r="E1804" t="s">
        <v>3090</v>
      </c>
      <c r="F1804" t="s">
        <v>1275</v>
      </c>
    </row>
    <row r="1805" spans="4:6" x14ac:dyDescent="0.2">
      <c r="D1805">
        <f t="shared" si="28"/>
        <v>20</v>
      </c>
      <c r="E1805" t="s">
        <v>3090</v>
      </c>
      <c r="F1805" t="s">
        <v>1276</v>
      </c>
    </row>
    <row r="1806" spans="4:6" x14ac:dyDescent="0.2">
      <c r="D1806">
        <f t="shared" ref="D1806:D1869" si="29">IF(E1806=E1805,D1805,D1805+1)</f>
        <v>20</v>
      </c>
      <c r="E1806" t="s">
        <v>3090</v>
      </c>
      <c r="F1806" t="s">
        <v>1277</v>
      </c>
    </row>
    <row r="1807" spans="4:6" x14ac:dyDescent="0.2">
      <c r="D1807">
        <f t="shared" si="29"/>
        <v>20</v>
      </c>
      <c r="E1807" t="s">
        <v>3090</v>
      </c>
      <c r="F1807" t="s">
        <v>1278</v>
      </c>
    </row>
    <row r="1808" spans="4:6" x14ac:dyDescent="0.2">
      <c r="D1808">
        <f t="shared" si="29"/>
        <v>20</v>
      </c>
      <c r="E1808" t="s">
        <v>3090</v>
      </c>
      <c r="F1808" t="s">
        <v>1279</v>
      </c>
    </row>
    <row r="1809" spans="4:6" x14ac:dyDescent="0.2">
      <c r="D1809">
        <f t="shared" si="29"/>
        <v>20</v>
      </c>
      <c r="E1809" t="s">
        <v>3090</v>
      </c>
      <c r="F1809" t="s">
        <v>1280</v>
      </c>
    </row>
    <row r="1810" spans="4:6" x14ac:dyDescent="0.2">
      <c r="D1810">
        <f t="shared" si="29"/>
        <v>20</v>
      </c>
      <c r="E1810" t="s">
        <v>3090</v>
      </c>
      <c r="F1810" t="s">
        <v>1281</v>
      </c>
    </row>
    <row r="1811" spans="4:6" x14ac:dyDescent="0.2">
      <c r="D1811">
        <f t="shared" si="29"/>
        <v>20</v>
      </c>
      <c r="E1811" t="s">
        <v>3090</v>
      </c>
      <c r="F1811" t="s">
        <v>1282</v>
      </c>
    </row>
    <row r="1812" spans="4:6" x14ac:dyDescent="0.2">
      <c r="D1812">
        <f t="shared" si="29"/>
        <v>20</v>
      </c>
      <c r="E1812" t="s">
        <v>3090</v>
      </c>
      <c r="F1812" t="s">
        <v>1283</v>
      </c>
    </row>
    <row r="1813" spans="4:6" x14ac:dyDescent="0.2">
      <c r="D1813">
        <f t="shared" si="29"/>
        <v>20</v>
      </c>
      <c r="E1813" t="s">
        <v>3090</v>
      </c>
      <c r="F1813" t="s">
        <v>1284</v>
      </c>
    </row>
    <row r="1814" spans="4:6" x14ac:dyDescent="0.2">
      <c r="D1814">
        <f t="shared" si="29"/>
        <v>20</v>
      </c>
      <c r="E1814" t="s">
        <v>3090</v>
      </c>
      <c r="F1814" t="s">
        <v>1285</v>
      </c>
    </row>
    <row r="1815" spans="4:6" x14ac:dyDescent="0.2">
      <c r="D1815">
        <f t="shared" si="29"/>
        <v>20</v>
      </c>
      <c r="E1815" t="s">
        <v>3090</v>
      </c>
      <c r="F1815" t="s">
        <v>1287</v>
      </c>
    </row>
    <row r="1816" spans="4:6" x14ac:dyDescent="0.2">
      <c r="D1816">
        <f t="shared" si="29"/>
        <v>20</v>
      </c>
      <c r="E1816" t="s">
        <v>3090</v>
      </c>
      <c r="F1816" t="s">
        <v>1286</v>
      </c>
    </row>
    <row r="1817" spans="4:6" x14ac:dyDescent="0.2">
      <c r="D1817">
        <f t="shared" si="29"/>
        <v>20</v>
      </c>
      <c r="E1817" t="s">
        <v>3090</v>
      </c>
      <c r="F1817" t="s">
        <v>1288</v>
      </c>
    </row>
    <row r="1818" spans="4:6" x14ac:dyDescent="0.2">
      <c r="D1818">
        <f t="shared" si="29"/>
        <v>20</v>
      </c>
      <c r="E1818" t="s">
        <v>3090</v>
      </c>
      <c r="F1818" t="s">
        <v>1289</v>
      </c>
    </row>
    <row r="1819" spans="4:6" x14ac:dyDescent="0.2">
      <c r="D1819">
        <f t="shared" si="29"/>
        <v>20</v>
      </c>
      <c r="E1819" t="s">
        <v>3090</v>
      </c>
      <c r="F1819" t="s">
        <v>1290</v>
      </c>
    </row>
    <row r="1820" spans="4:6" x14ac:dyDescent="0.2">
      <c r="D1820">
        <f t="shared" si="29"/>
        <v>20</v>
      </c>
      <c r="E1820" t="s">
        <v>3090</v>
      </c>
      <c r="F1820" t="s">
        <v>1291</v>
      </c>
    </row>
    <row r="1821" spans="4:6" x14ac:dyDescent="0.2">
      <c r="D1821">
        <f t="shared" si="29"/>
        <v>20</v>
      </c>
      <c r="E1821" t="s">
        <v>3090</v>
      </c>
      <c r="F1821" t="s">
        <v>1292</v>
      </c>
    </row>
    <row r="1822" spans="4:6" x14ac:dyDescent="0.2">
      <c r="D1822">
        <f t="shared" si="29"/>
        <v>20</v>
      </c>
      <c r="E1822" t="s">
        <v>3090</v>
      </c>
      <c r="F1822" t="s">
        <v>1293</v>
      </c>
    </row>
    <row r="1823" spans="4:6" x14ac:dyDescent="0.2">
      <c r="D1823">
        <f t="shared" si="29"/>
        <v>20</v>
      </c>
      <c r="E1823" t="s">
        <v>3090</v>
      </c>
      <c r="F1823" t="s">
        <v>508</v>
      </c>
    </row>
    <row r="1824" spans="4:6" x14ac:dyDescent="0.2">
      <c r="D1824">
        <f t="shared" si="29"/>
        <v>20</v>
      </c>
      <c r="E1824" t="s">
        <v>3090</v>
      </c>
      <c r="F1824" t="s">
        <v>509</v>
      </c>
    </row>
    <row r="1825" spans="4:6" x14ac:dyDescent="0.2">
      <c r="D1825">
        <f t="shared" si="29"/>
        <v>20</v>
      </c>
      <c r="E1825" t="s">
        <v>3090</v>
      </c>
      <c r="F1825" t="s">
        <v>510</v>
      </c>
    </row>
    <row r="1826" spans="4:6" x14ac:dyDescent="0.2">
      <c r="D1826">
        <f t="shared" si="29"/>
        <v>20</v>
      </c>
      <c r="E1826" t="s">
        <v>3090</v>
      </c>
      <c r="F1826" t="s">
        <v>511</v>
      </c>
    </row>
    <row r="1827" spans="4:6" x14ac:dyDescent="0.2">
      <c r="D1827">
        <f t="shared" si="29"/>
        <v>20</v>
      </c>
      <c r="E1827" t="s">
        <v>3090</v>
      </c>
      <c r="F1827" t="s">
        <v>512</v>
      </c>
    </row>
    <row r="1828" spans="4:6" x14ac:dyDescent="0.2">
      <c r="D1828">
        <f t="shared" si="29"/>
        <v>20</v>
      </c>
      <c r="E1828" t="s">
        <v>3090</v>
      </c>
      <c r="F1828" t="s">
        <v>513</v>
      </c>
    </row>
    <row r="1829" spans="4:6" x14ac:dyDescent="0.2">
      <c r="D1829">
        <f t="shared" si="29"/>
        <v>20</v>
      </c>
      <c r="E1829" t="s">
        <v>3090</v>
      </c>
      <c r="F1829" t="s">
        <v>514</v>
      </c>
    </row>
    <row r="1830" spans="4:6" x14ac:dyDescent="0.2">
      <c r="D1830">
        <f t="shared" si="29"/>
        <v>20</v>
      </c>
      <c r="E1830" t="s">
        <v>3090</v>
      </c>
      <c r="F1830" t="s">
        <v>515</v>
      </c>
    </row>
    <row r="1831" spans="4:6" x14ac:dyDescent="0.2">
      <c r="D1831">
        <f t="shared" si="29"/>
        <v>20</v>
      </c>
      <c r="E1831" t="s">
        <v>3090</v>
      </c>
      <c r="F1831" t="s">
        <v>516</v>
      </c>
    </row>
    <row r="1832" spans="4:6" x14ac:dyDescent="0.2">
      <c r="D1832">
        <f t="shared" si="29"/>
        <v>20</v>
      </c>
      <c r="E1832" t="s">
        <v>3090</v>
      </c>
      <c r="F1832" t="s">
        <v>517</v>
      </c>
    </row>
    <row r="1833" spans="4:6" x14ac:dyDescent="0.2">
      <c r="D1833">
        <f t="shared" si="29"/>
        <v>20</v>
      </c>
      <c r="E1833" t="s">
        <v>3090</v>
      </c>
      <c r="F1833" t="s">
        <v>518</v>
      </c>
    </row>
    <row r="1834" spans="4:6" x14ac:dyDescent="0.2">
      <c r="D1834">
        <f t="shared" si="29"/>
        <v>20</v>
      </c>
      <c r="E1834" t="s">
        <v>3090</v>
      </c>
      <c r="F1834" t="s">
        <v>519</v>
      </c>
    </row>
    <row r="1835" spans="4:6" x14ac:dyDescent="0.2">
      <c r="D1835">
        <f t="shared" si="29"/>
        <v>20</v>
      </c>
      <c r="E1835" t="s">
        <v>3090</v>
      </c>
      <c r="F1835" t="s">
        <v>520</v>
      </c>
    </row>
    <row r="1836" spans="4:6" x14ac:dyDescent="0.2">
      <c r="D1836">
        <f t="shared" si="29"/>
        <v>20</v>
      </c>
      <c r="E1836" t="s">
        <v>3090</v>
      </c>
      <c r="F1836" t="s">
        <v>522</v>
      </c>
    </row>
    <row r="1837" spans="4:6" x14ac:dyDescent="0.2">
      <c r="D1837">
        <f t="shared" si="29"/>
        <v>20</v>
      </c>
      <c r="E1837" t="s">
        <v>3090</v>
      </c>
      <c r="F1837" t="s">
        <v>521</v>
      </c>
    </row>
    <row r="1838" spans="4:6" x14ac:dyDescent="0.2">
      <c r="D1838">
        <f t="shared" si="29"/>
        <v>20</v>
      </c>
      <c r="E1838" t="s">
        <v>3090</v>
      </c>
      <c r="F1838" t="s">
        <v>523</v>
      </c>
    </row>
    <row r="1839" spans="4:6" x14ac:dyDescent="0.2">
      <c r="D1839">
        <f t="shared" si="29"/>
        <v>20</v>
      </c>
      <c r="E1839" t="s">
        <v>3090</v>
      </c>
      <c r="F1839" t="s">
        <v>524</v>
      </c>
    </row>
    <row r="1840" spans="4:6" x14ac:dyDescent="0.2">
      <c r="D1840">
        <f t="shared" si="29"/>
        <v>20</v>
      </c>
      <c r="E1840" t="s">
        <v>3090</v>
      </c>
      <c r="F1840" t="s">
        <v>525</v>
      </c>
    </row>
    <row r="1841" spans="4:6" x14ac:dyDescent="0.2">
      <c r="D1841">
        <f t="shared" si="29"/>
        <v>20</v>
      </c>
      <c r="E1841" t="s">
        <v>3090</v>
      </c>
      <c r="F1841" t="s">
        <v>526</v>
      </c>
    </row>
    <row r="1842" spans="4:6" x14ac:dyDescent="0.2">
      <c r="D1842">
        <f t="shared" si="29"/>
        <v>20</v>
      </c>
      <c r="E1842" t="s">
        <v>3090</v>
      </c>
      <c r="F1842" t="s">
        <v>527</v>
      </c>
    </row>
    <row r="1843" spans="4:6" x14ac:dyDescent="0.2">
      <c r="D1843">
        <f t="shared" si="29"/>
        <v>20</v>
      </c>
      <c r="E1843" t="s">
        <v>3090</v>
      </c>
      <c r="F1843" t="s">
        <v>528</v>
      </c>
    </row>
    <row r="1844" spans="4:6" x14ac:dyDescent="0.2">
      <c r="D1844">
        <f t="shared" si="29"/>
        <v>20</v>
      </c>
      <c r="E1844" t="s">
        <v>3090</v>
      </c>
      <c r="F1844" t="s">
        <v>529</v>
      </c>
    </row>
    <row r="1845" spans="4:6" x14ac:dyDescent="0.2">
      <c r="D1845">
        <f t="shared" si="29"/>
        <v>20</v>
      </c>
      <c r="E1845" t="s">
        <v>3090</v>
      </c>
      <c r="F1845" t="s">
        <v>530</v>
      </c>
    </row>
    <row r="1846" spans="4:6" x14ac:dyDescent="0.2">
      <c r="D1846">
        <f t="shared" si="29"/>
        <v>20</v>
      </c>
      <c r="E1846" t="s">
        <v>3090</v>
      </c>
      <c r="F1846" t="s">
        <v>531</v>
      </c>
    </row>
    <row r="1847" spans="4:6" x14ac:dyDescent="0.2">
      <c r="D1847">
        <f t="shared" si="29"/>
        <v>20</v>
      </c>
      <c r="E1847" t="s">
        <v>3090</v>
      </c>
      <c r="F1847" t="s">
        <v>532</v>
      </c>
    </row>
    <row r="1848" spans="4:6" x14ac:dyDescent="0.2">
      <c r="D1848">
        <f t="shared" si="29"/>
        <v>20</v>
      </c>
      <c r="E1848" t="s">
        <v>3090</v>
      </c>
      <c r="F1848" t="s">
        <v>533</v>
      </c>
    </row>
    <row r="1849" spans="4:6" x14ac:dyDescent="0.2">
      <c r="D1849">
        <f t="shared" si="29"/>
        <v>20</v>
      </c>
      <c r="E1849" t="s">
        <v>3090</v>
      </c>
      <c r="F1849" t="s">
        <v>534</v>
      </c>
    </row>
    <row r="1850" spans="4:6" x14ac:dyDescent="0.2">
      <c r="D1850">
        <f t="shared" si="29"/>
        <v>20</v>
      </c>
      <c r="E1850" t="s">
        <v>3090</v>
      </c>
      <c r="F1850" t="s">
        <v>535</v>
      </c>
    </row>
    <row r="1851" spans="4:6" x14ac:dyDescent="0.2">
      <c r="D1851">
        <f t="shared" si="29"/>
        <v>20</v>
      </c>
      <c r="E1851" t="s">
        <v>3090</v>
      </c>
      <c r="F1851" t="s">
        <v>536</v>
      </c>
    </row>
    <row r="1852" spans="4:6" x14ac:dyDescent="0.2">
      <c r="D1852">
        <f t="shared" si="29"/>
        <v>20</v>
      </c>
      <c r="E1852" t="s">
        <v>3090</v>
      </c>
      <c r="F1852" t="s">
        <v>537</v>
      </c>
    </row>
    <row r="1853" spans="4:6" x14ac:dyDescent="0.2">
      <c r="D1853">
        <f t="shared" si="29"/>
        <v>20</v>
      </c>
      <c r="E1853" t="s">
        <v>3090</v>
      </c>
      <c r="F1853" t="s">
        <v>538</v>
      </c>
    </row>
    <row r="1854" spans="4:6" x14ac:dyDescent="0.2">
      <c r="D1854">
        <f t="shared" si="29"/>
        <v>20</v>
      </c>
      <c r="E1854" t="s">
        <v>3090</v>
      </c>
      <c r="F1854" t="s">
        <v>539</v>
      </c>
    </row>
    <row r="1855" spans="4:6" x14ac:dyDescent="0.2">
      <c r="D1855">
        <f t="shared" si="29"/>
        <v>20</v>
      </c>
      <c r="E1855" t="s">
        <v>3090</v>
      </c>
      <c r="F1855" t="s">
        <v>540</v>
      </c>
    </row>
    <row r="1856" spans="4:6" x14ac:dyDescent="0.2">
      <c r="D1856">
        <f t="shared" si="29"/>
        <v>20</v>
      </c>
      <c r="E1856" t="s">
        <v>3090</v>
      </c>
      <c r="F1856" t="s">
        <v>541</v>
      </c>
    </row>
    <row r="1857" spans="4:6" x14ac:dyDescent="0.2">
      <c r="D1857">
        <f t="shared" si="29"/>
        <v>20</v>
      </c>
      <c r="E1857" t="s">
        <v>3090</v>
      </c>
      <c r="F1857" t="s">
        <v>542</v>
      </c>
    </row>
    <row r="1858" spans="4:6" x14ac:dyDescent="0.2">
      <c r="D1858">
        <f t="shared" si="29"/>
        <v>20</v>
      </c>
      <c r="E1858" t="s">
        <v>3090</v>
      </c>
      <c r="F1858" t="s">
        <v>543</v>
      </c>
    </row>
    <row r="1859" spans="4:6" x14ac:dyDescent="0.2">
      <c r="D1859">
        <f t="shared" si="29"/>
        <v>20</v>
      </c>
      <c r="E1859" t="s">
        <v>3090</v>
      </c>
      <c r="F1859" t="s">
        <v>544</v>
      </c>
    </row>
    <row r="1860" spans="4:6" x14ac:dyDescent="0.2">
      <c r="D1860">
        <f t="shared" si="29"/>
        <v>20</v>
      </c>
      <c r="E1860" t="s">
        <v>3090</v>
      </c>
      <c r="F1860" t="s">
        <v>545</v>
      </c>
    </row>
    <row r="1861" spans="4:6" x14ac:dyDescent="0.2">
      <c r="D1861">
        <f t="shared" si="29"/>
        <v>20</v>
      </c>
      <c r="E1861" t="s">
        <v>3090</v>
      </c>
      <c r="F1861" t="s">
        <v>546</v>
      </c>
    </row>
    <row r="1862" spans="4:6" x14ac:dyDescent="0.2">
      <c r="D1862">
        <f t="shared" si="29"/>
        <v>20</v>
      </c>
      <c r="E1862" t="s">
        <v>3090</v>
      </c>
      <c r="F1862" t="s">
        <v>547</v>
      </c>
    </row>
    <row r="1863" spans="4:6" x14ac:dyDescent="0.2">
      <c r="D1863">
        <f t="shared" si="29"/>
        <v>20</v>
      </c>
      <c r="E1863" t="s">
        <v>3090</v>
      </c>
      <c r="F1863" t="s">
        <v>548</v>
      </c>
    </row>
    <row r="1864" spans="4:6" x14ac:dyDescent="0.2">
      <c r="D1864">
        <f t="shared" si="29"/>
        <v>20</v>
      </c>
      <c r="E1864" t="s">
        <v>3090</v>
      </c>
      <c r="F1864" t="s">
        <v>549</v>
      </c>
    </row>
    <row r="1865" spans="4:6" x14ac:dyDescent="0.2">
      <c r="D1865">
        <f t="shared" si="29"/>
        <v>20</v>
      </c>
      <c r="E1865" t="s">
        <v>3090</v>
      </c>
      <c r="F1865" t="s">
        <v>550</v>
      </c>
    </row>
    <row r="1866" spans="4:6" x14ac:dyDescent="0.2">
      <c r="D1866">
        <f t="shared" si="29"/>
        <v>20</v>
      </c>
      <c r="E1866" t="s">
        <v>3090</v>
      </c>
      <c r="F1866" t="s">
        <v>551</v>
      </c>
    </row>
    <row r="1867" spans="4:6" x14ac:dyDescent="0.2">
      <c r="D1867">
        <f t="shared" si="29"/>
        <v>20</v>
      </c>
      <c r="E1867" t="s">
        <v>3090</v>
      </c>
      <c r="F1867" t="s">
        <v>552</v>
      </c>
    </row>
    <row r="1868" spans="4:6" x14ac:dyDescent="0.2">
      <c r="D1868">
        <f t="shared" si="29"/>
        <v>20</v>
      </c>
      <c r="E1868" t="s">
        <v>3090</v>
      </c>
      <c r="F1868" t="s">
        <v>553</v>
      </c>
    </row>
    <row r="1869" spans="4:6" x14ac:dyDescent="0.2">
      <c r="D1869">
        <f t="shared" si="29"/>
        <v>20</v>
      </c>
      <c r="E1869" t="s">
        <v>3090</v>
      </c>
      <c r="F1869" t="s">
        <v>554</v>
      </c>
    </row>
    <row r="1870" spans="4:6" x14ac:dyDescent="0.2">
      <c r="D1870">
        <f t="shared" ref="D1870:D1933" si="30">IF(E1870=E1869,D1869,D1869+1)</f>
        <v>20</v>
      </c>
      <c r="E1870" t="s">
        <v>3090</v>
      </c>
      <c r="F1870" t="s">
        <v>555</v>
      </c>
    </row>
    <row r="1871" spans="4:6" x14ac:dyDescent="0.2">
      <c r="D1871">
        <f t="shared" si="30"/>
        <v>20</v>
      </c>
      <c r="E1871" t="s">
        <v>3090</v>
      </c>
      <c r="F1871" t="s">
        <v>556</v>
      </c>
    </row>
    <row r="1872" spans="4:6" x14ac:dyDescent="0.2">
      <c r="D1872">
        <f t="shared" si="30"/>
        <v>20</v>
      </c>
      <c r="E1872" t="s">
        <v>3090</v>
      </c>
      <c r="F1872" t="s">
        <v>557</v>
      </c>
    </row>
    <row r="1873" spans="4:6" x14ac:dyDescent="0.2">
      <c r="D1873">
        <f t="shared" si="30"/>
        <v>20</v>
      </c>
      <c r="E1873" t="s">
        <v>3090</v>
      </c>
      <c r="F1873" t="s">
        <v>558</v>
      </c>
    </row>
    <row r="1874" spans="4:6" x14ac:dyDescent="0.2">
      <c r="D1874">
        <f t="shared" si="30"/>
        <v>20</v>
      </c>
      <c r="E1874" t="s">
        <v>3090</v>
      </c>
      <c r="F1874" t="s">
        <v>559</v>
      </c>
    </row>
    <row r="1875" spans="4:6" x14ac:dyDescent="0.2">
      <c r="D1875">
        <f t="shared" si="30"/>
        <v>20</v>
      </c>
      <c r="E1875" t="s">
        <v>3090</v>
      </c>
      <c r="F1875" t="s">
        <v>560</v>
      </c>
    </row>
    <row r="1876" spans="4:6" x14ac:dyDescent="0.2">
      <c r="D1876">
        <f t="shared" si="30"/>
        <v>20</v>
      </c>
      <c r="E1876" t="s">
        <v>3090</v>
      </c>
      <c r="F1876" t="s">
        <v>879</v>
      </c>
    </row>
    <row r="1877" spans="4:6" x14ac:dyDescent="0.2">
      <c r="D1877">
        <f t="shared" si="30"/>
        <v>20</v>
      </c>
      <c r="E1877" t="s">
        <v>3090</v>
      </c>
      <c r="F1877" t="s">
        <v>880</v>
      </c>
    </row>
    <row r="1878" spans="4:6" x14ac:dyDescent="0.2">
      <c r="D1878">
        <f t="shared" si="30"/>
        <v>20</v>
      </c>
      <c r="E1878" t="s">
        <v>3090</v>
      </c>
      <c r="F1878" t="s">
        <v>881</v>
      </c>
    </row>
    <row r="1879" spans="4:6" x14ac:dyDescent="0.2">
      <c r="D1879">
        <f t="shared" si="30"/>
        <v>20</v>
      </c>
      <c r="E1879" t="s">
        <v>3090</v>
      </c>
      <c r="F1879" t="s">
        <v>882</v>
      </c>
    </row>
    <row r="1880" spans="4:6" x14ac:dyDescent="0.2">
      <c r="D1880">
        <f t="shared" si="30"/>
        <v>20</v>
      </c>
      <c r="E1880" t="s">
        <v>3090</v>
      </c>
      <c r="F1880" t="s">
        <v>883</v>
      </c>
    </row>
    <row r="1881" spans="4:6" x14ac:dyDescent="0.2">
      <c r="D1881">
        <f t="shared" si="30"/>
        <v>20</v>
      </c>
      <c r="E1881" t="s">
        <v>3090</v>
      </c>
      <c r="F1881" t="s">
        <v>884</v>
      </c>
    </row>
    <row r="1882" spans="4:6" x14ac:dyDescent="0.2">
      <c r="D1882">
        <f t="shared" si="30"/>
        <v>21</v>
      </c>
      <c r="E1882" t="s">
        <v>3091</v>
      </c>
      <c r="F1882" t="s">
        <v>2351</v>
      </c>
    </row>
    <row r="1883" spans="4:6" x14ac:dyDescent="0.2">
      <c r="D1883">
        <f t="shared" si="30"/>
        <v>21</v>
      </c>
      <c r="E1883" t="s">
        <v>3091</v>
      </c>
      <c r="F1883" t="s">
        <v>2352</v>
      </c>
    </row>
    <row r="1884" spans="4:6" x14ac:dyDescent="0.2">
      <c r="D1884">
        <f t="shared" si="30"/>
        <v>21</v>
      </c>
      <c r="E1884" t="s">
        <v>3091</v>
      </c>
      <c r="F1884" t="s">
        <v>2353</v>
      </c>
    </row>
    <row r="1885" spans="4:6" x14ac:dyDescent="0.2">
      <c r="D1885">
        <f t="shared" si="30"/>
        <v>21</v>
      </c>
      <c r="E1885" t="s">
        <v>3091</v>
      </c>
      <c r="F1885" t="s">
        <v>2354</v>
      </c>
    </row>
    <row r="1886" spans="4:6" x14ac:dyDescent="0.2">
      <c r="D1886">
        <f t="shared" si="30"/>
        <v>21</v>
      </c>
      <c r="E1886" t="s">
        <v>3091</v>
      </c>
      <c r="F1886" t="s">
        <v>2355</v>
      </c>
    </row>
    <row r="1887" spans="4:6" x14ac:dyDescent="0.2">
      <c r="D1887">
        <f t="shared" si="30"/>
        <v>21</v>
      </c>
      <c r="E1887" t="s">
        <v>3091</v>
      </c>
      <c r="F1887" t="s">
        <v>3371</v>
      </c>
    </row>
    <row r="1888" spans="4:6" x14ac:dyDescent="0.2">
      <c r="D1888">
        <f t="shared" si="30"/>
        <v>21</v>
      </c>
      <c r="E1888" t="s">
        <v>3091</v>
      </c>
      <c r="F1888" t="s">
        <v>2356</v>
      </c>
    </row>
    <row r="1889" spans="4:6" x14ac:dyDescent="0.2">
      <c r="D1889">
        <f t="shared" si="30"/>
        <v>21</v>
      </c>
      <c r="E1889" t="s">
        <v>3091</v>
      </c>
      <c r="F1889" t="s">
        <v>2357</v>
      </c>
    </row>
    <row r="1890" spans="4:6" x14ac:dyDescent="0.2">
      <c r="D1890">
        <f t="shared" si="30"/>
        <v>21</v>
      </c>
      <c r="E1890" t="s">
        <v>3091</v>
      </c>
      <c r="F1890" t="s">
        <v>2358</v>
      </c>
    </row>
    <row r="1891" spans="4:6" x14ac:dyDescent="0.2">
      <c r="D1891">
        <f t="shared" si="30"/>
        <v>21</v>
      </c>
      <c r="E1891" t="s">
        <v>3091</v>
      </c>
      <c r="F1891" t="s">
        <v>2359</v>
      </c>
    </row>
    <row r="1892" spans="4:6" x14ac:dyDescent="0.2">
      <c r="D1892">
        <f t="shared" si="30"/>
        <v>21</v>
      </c>
      <c r="E1892" t="s">
        <v>3091</v>
      </c>
      <c r="F1892" t="s">
        <v>2360</v>
      </c>
    </row>
    <row r="1893" spans="4:6" x14ac:dyDescent="0.2">
      <c r="D1893">
        <f t="shared" si="30"/>
        <v>21</v>
      </c>
      <c r="E1893" t="s">
        <v>3091</v>
      </c>
      <c r="F1893" t="s">
        <v>2361</v>
      </c>
    </row>
    <row r="1894" spans="4:6" x14ac:dyDescent="0.2">
      <c r="D1894">
        <f t="shared" si="30"/>
        <v>21</v>
      </c>
      <c r="E1894" t="s">
        <v>3091</v>
      </c>
      <c r="F1894" t="s">
        <v>3389</v>
      </c>
    </row>
    <row r="1895" spans="4:6" x14ac:dyDescent="0.2">
      <c r="D1895">
        <f t="shared" si="30"/>
        <v>21</v>
      </c>
      <c r="E1895" t="s">
        <v>3091</v>
      </c>
      <c r="F1895" t="s">
        <v>2758</v>
      </c>
    </row>
    <row r="1896" spans="4:6" x14ac:dyDescent="0.2">
      <c r="D1896">
        <f t="shared" si="30"/>
        <v>21</v>
      </c>
      <c r="E1896" t="s">
        <v>3091</v>
      </c>
      <c r="F1896" t="s">
        <v>3348</v>
      </c>
    </row>
    <row r="1897" spans="4:6" x14ac:dyDescent="0.2">
      <c r="D1897">
        <f t="shared" si="30"/>
        <v>21</v>
      </c>
      <c r="E1897" t="s">
        <v>3091</v>
      </c>
      <c r="F1897" t="s">
        <v>2362</v>
      </c>
    </row>
    <row r="1898" spans="4:6" x14ac:dyDescent="0.2">
      <c r="D1898">
        <f t="shared" si="30"/>
        <v>21</v>
      </c>
      <c r="E1898" t="s">
        <v>3091</v>
      </c>
      <c r="F1898" t="s">
        <v>2363</v>
      </c>
    </row>
    <row r="1899" spans="4:6" x14ac:dyDescent="0.2">
      <c r="D1899">
        <f t="shared" si="30"/>
        <v>21</v>
      </c>
      <c r="E1899" t="s">
        <v>3091</v>
      </c>
      <c r="F1899" t="s">
        <v>2364</v>
      </c>
    </row>
    <row r="1900" spans="4:6" x14ac:dyDescent="0.2">
      <c r="D1900">
        <f t="shared" si="30"/>
        <v>21</v>
      </c>
      <c r="E1900" t="s">
        <v>3091</v>
      </c>
      <c r="F1900" t="s">
        <v>2365</v>
      </c>
    </row>
    <row r="1901" spans="4:6" x14ac:dyDescent="0.2">
      <c r="D1901">
        <f t="shared" si="30"/>
        <v>21</v>
      </c>
      <c r="E1901" t="s">
        <v>3091</v>
      </c>
      <c r="F1901" t="s">
        <v>3600</v>
      </c>
    </row>
    <row r="1902" spans="4:6" x14ac:dyDescent="0.2">
      <c r="D1902">
        <f t="shared" si="30"/>
        <v>21</v>
      </c>
      <c r="E1902" t="s">
        <v>3091</v>
      </c>
      <c r="F1902" t="s">
        <v>3362</v>
      </c>
    </row>
    <row r="1903" spans="4:6" x14ac:dyDescent="0.2">
      <c r="D1903">
        <f t="shared" si="30"/>
        <v>21</v>
      </c>
      <c r="E1903" t="s">
        <v>3091</v>
      </c>
      <c r="F1903" t="s">
        <v>2366</v>
      </c>
    </row>
    <row r="1904" spans="4:6" x14ac:dyDescent="0.2">
      <c r="D1904">
        <f t="shared" si="30"/>
        <v>21</v>
      </c>
      <c r="E1904" t="s">
        <v>3091</v>
      </c>
      <c r="F1904" t="s">
        <v>2367</v>
      </c>
    </row>
    <row r="1905" spans="4:6" x14ac:dyDescent="0.2">
      <c r="D1905">
        <f t="shared" si="30"/>
        <v>21</v>
      </c>
      <c r="E1905" t="s">
        <v>3091</v>
      </c>
      <c r="F1905" t="s">
        <v>4289</v>
      </c>
    </row>
    <row r="1906" spans="4:6" x14ac:dyDescent="0.2">
      <c r="D1906">
        <f t="shared" si="30"/>
        <v>22</v>
      </c>
      <c r="E1906" t="s">
        <v>3092</v>
      </c>
      <c r="F1906" t="s">
        <v>885</v>
      </c>
    </row>
    <row r="1907" spans="4:6" x14ac:dyDescent="0.2">
      <c r="D1907">
        <f t="shared" si="30"/>
        <v>22</v>
      </c>
      <c r="E1907" t="s">
        <v>3092</v>
      </c>
      <c r="F1907" t="s">
        <v>886</v>
      </c>
    </row>
    <row r="1908" spans="4:6" x14ac:dyDescent="0.2">
      <c r="D1908">
        <f t="shared" si="30"/>
        <v>22</v>
      </c>
      <c r="E1908" t="s">
        <v>3092</v>
      </c>
      <c r="F1908" t="s">
        <v>887</v>
      </c>
    </row>
    <row r="1909" spans="4:6" x14ac:dyDescent="0.2">
      <c r="D1909">
        <f t="shared" si="30"/>
        <v>22</v>
      </c>
      <c r="E1909" t="s">
        <v>3092</v>
      </c>
      <c r="F1909" t="s">
        <v>888</v>
      </c>
    </row>
    <row r="1910" spans="4:6" x14ac:dyDescent="0.2">
      <c r="D1910">
        <f t="shared" si="30"/>
        <v>22</v>
      </c>
      <c r="E1910" t="s">
        <v>3092</v>
      </c>
      <c r="F1910" t="s">
        <v>889</v>
      </c>
    </row>
    <row r="1911" spans="4:6" x14ac:dyDescent="0.2">
      <c r="D1911">
        <f t="shared" si="30"/>
        <v>22</v>
      </c>
      <c r="E1911" t="s">
        <v>3092</v>
      </c>
      <c r="F1911" t="s">
        <v>890</v>
      </c>
    </row>
    <row r="1912" spans="4:6" x14ac:dyDescent="0.2">
      <c r="D1912">
        <f t="shared" si="30"/>
        <v>22</v>
      </c>
      <c r="E1912" t="s">
        <v>3092</v>
      </c>
      <c r="F1912" t="s">
        <v>891</v>
      </c>
    </row>
    <row r="1913" spans="4:6" x14ac:dyDescent="0.2">
      <c r="D1913">
        <f t="shared" si="30"/>
        <v>22</v>
      </c>
      <c r="E1913" t="s">
        <v>3092</v>
      </c>
      <c r="F1913" t="s">
        <v>170</v>
      </c>
    </row>
    <row r="1914" spans="4:6" x14ac:dyDescent="0.2">
      <c r="D1914">
        <f t="shared" si="30"/>
        <v>22</v>
      </c>
      <c r="E1914" t="s">
        <v>3092</v>
      </c>
      <c r="F1914" t="s">
        <v>171</v>
      </c>
    </row>
    <row r="1915" spans="4:6" x14ac:dyDescent="0.2">
      <c r="D1915">
        <f t="shared" si="30"/>
        <v>22</v>
      </c>
      <c r="E1915" t="s">
        <v>3092</v>
      </c>
      <c r="F1915" t="s">
        <v>172</v>
      </c>
    </row>
    <row r="1916" spans="4:6" x14ac:dyDescent="0.2">
      <c r="D1916">
        <f t="shared" si="30"/>
        <v>22</v>
      </c>
      <c r="E1916" t="s">
        <v>3092</v>
      </c>
      <c r="F1916" t="s">
        <v>173</v>
      </c>
    </row>
    <row r="1917" spans="4:6" x14ac:dyDescent="0.2">
      <c r="D1917">
        <f t="shared" si="30"/>
        <v>22</v>
      </c>
      <c r="E1917" t="s">
        <v>3092</v>
      </c>
      <c r="F1917" t="s">
        <v>174</v>
      </c>
    </row>
    <row r="1918" spans="4:6" x14ac:dyDescent="0.2">
      <c r="D1918">
        <f t="shared" si="30"/>
        <v>22</v>
      </c>
      <c r="E1918" t="s">
        <v>3092</v>
      </c>
      <c r="F1918" t="s">
        <v>175</v>
      </c>
    </row>
    <row r="1919" spans="4:6" x14ac:dyDescent="0.2">
      <c r="D1919">
        <f t="shared" si="30"/>
        <v>22</v>
      </c>
      <c r="E1919" t="s">
        <v>3092</v>
      </c>
      <c r="F1919" t="s">
        <v>176</v>
      </c>
    </row>
    <row r="1920" spans="4:6" x14ac:dyDescent="0.2">
      <c r="D1920">
        <f t="shared" si="30"/>
        <v>22</v>
      </c>
      <c r="E1920" t="s">
        <v>3092</v>
      </c>
      <c r="F1920" t="s">
        <v>177</v>
      </c>
    </row>
    <row r="1921" spans="4:6" x14ac:dyDescent="0.2">
      <c r="D1921">
        <f t="shared" si="30"/>
        <v>22</v>
      </c>
      <c r="E1921" t="s">
        <v>3092</v>
      </c>
      <c r="F1921" t="s">
        <v>178</v>
      </c>
    </row>
    <row r="1922" spans="4:6" x14ac:dyDescent="0.2">
      <c r="D1922">
        <f t="shared" si="30"/>
        <v>22</v>
      </c>
      <c r="E1922" t="s">
        <v>3092</v>
      </c>
      <c r="F1922" t="s">
        <v>179</v>
      </c>
    </row>
    <row r="1923" spans="4:6" x14ac:dyDescent="0.2">
      <c r="D1923">
        <f t="shared" si="30"/>
        <v>22</v>
      </c>
      <c r="E1923" t="s">
        <v>3092</v>
      </c>
      <c r="F1923" t="s">
        <v>180</v>
      </c>
    </row>
    <row r="1924" spans="4:6" x14ac:dyDescent="0.2">
      <c r="D1924">
        <f t="shared" si="30"/>
        <v>22</v>
      </c>
      <c r="E1924" t="s">
        <v>3092</v>
      </c>
      <c r="F1924" t="s">
        <v>181</v>
      </c>
    </row>
    <row r="1925" spans="4:6" x14ac:dyDescent="0.2">
      <c r="D1925">
        <f t="shared" si="30"/>
        <v>22</v>
      </c>
      <c r="E1925" t="s">
        <v>3092</v>
      </c>
      <c r="F1925" t="s">
        <v>182</v>
      </c>
    </row>
    <row r="1926" spans="4:6" x14ac:dyDescent="0.2">
      <c r="D1926">
        <f t="shared" si="30"/>
        <v>22</v>
      </c>
      <c r="E1926" t="s">
        <v>3092</v>
      </c>
      <c r="F1926" t="s">
        <v>183</v>
      </c>
    </row>
    <row r="1927" spans="4:6" x14ac:dyDescent="0.2">
      <c r="D1927">
        <f t="shared" si="30"/>
        <v>22</v>
      </c>
      <c r="E1927" t="s">
        <v>3092</v>
      </c>
      <c r="F1927" t="s">
        <v>184</v>
      </c>
    </row>
    <row r="1928" spans="4:6" x14ac:dyDescent="0.2">
      <c r="D1928">
        <f t="shared" si="30"/>
        <v>22</v>
      </c>
      <c r="E1928" t="s">
        <v>3092</v>
      </c>
      <c r="F1928" t="s">
        <v>185</v>
      </c>
    </row>
    <row r="1929" spans="4:6" x14ac:dyDescent="0.2">
      <c r="D1929">
        <f t="shared" si="30"/>
        <v>22</v>
      </c>
      <c r="E1929" t="s">
        <v>3092</v>
      </c>
      <c r="F1929" t="s">
        <v>186</v>
      </c>
    </row>
    <row r="1930" spans="4:6" x14ac:dyDescent="0.2">
      <c r="D1930">
        <f t="shared" si="30"/>
        <v>22</v>
      </c>
      <c r="E1930" t="s">
        <v>3092</v>
      </c>
      <c r="F1930" t="s">
        <v>187</v>
      </c>
    </row>
    <row r="1931" spans="4:6" x14ac:dyDescent="0.2">
      <c r="D1931">
        <f t="shared" si="30"/>
        <v>22</v>
      </c>
      <c r="E1931" t="s">
        <v>3092</v>
      </c>
      <c r="F1931" t="s">
        <v>188</v>
      </c>
    </row>
    <row r="1932" spans="4:6" x14ac:dyDescent="0.2">
      <c r="D1932">
        <f t="shared" si="30"/>
        <v>22</v>
      </c>
      <c r="E1932" t="s">
        <v>3092</v>
      </c>
      <c r="F1932" t="s">
        <v>189</v>
      </c>
    </row>
    <row r="1933" spans="4:6" x14ac:dyDescent="0.2">
      <c r="D1933">
        <f t="shared" si="30"/>
        <v>22</v>
      </c>
      <c r="E1933" t="s">
        <v>3092</v>
      </c>
      <c r="F1933" t="s">
        <v>190</v>
      </c>
    </row>
    <row r="1934" spans="4:6" x14ac:dyDescent="0.2">
      <c r="D1934">
        <f t="shared" ref="D1934:D1997" si="31">IF(E1934=E1933,D1933,D1933+1)</f>
        <v>22</v>
      </c>
      <c r="E1934" t="s">
        <v>3092</v>
      </c>
      <c r="F1934" t="s">
        <v>191</v>
      </c>
    </row>
    <row r="1935" spans="4:6" x14ac:dyDescent="0.2">
      <c r="D1935">
        <f t="shared" si="31"/>
        <v>22</v>
      </c>
      <c r="E1935" t="s">
        <v>3092</v>
      </c>
      <c r="F1935" t="s">
        <v>192</v>
      </c>
    </row>
    <row r="1936" spans="4:6" x14ac:dyDescent="0.2">
      <c r="D1936">
        <f t="shared" si="31"/>
        <v>22</v>
      </c>
      <c r="E1936" t="s">
        <v>3092</v>
      </c>
      <c r="F1936" t="s">
        <v>193</v>
      </c>
    </row>
    <row r="1937" spans="4:6" x14ac:dyDescent="0.2">
      <c r="D1937">
        <f t="shared" si="31"/>
        <v>22</v>
      </c>
      <c r="E1937" t="s">
        <v>3092</v>
      </c>
      <c r="F1937" t="s">
        <v>194</v>
      </c>
    </row>
    <row r="1938" spans="4:6" x14ac:dyDescent="0.2">
      <c r="D1938">
        <f t="shared" si="31"/>
        <v>22</v>
      </c>
      <c r="E1938" t="s">
        <v>3092</v>
      </c>
      <c r="F1938" t="s">
        <v>195</v>
      </c>
    </row>
    <row r="1939" spans="4:6" x14ac:dyDescent="0.2">
      <c r="D1939">
        <f t="shared" si="31"/>
        <v>22</v>
      </c>
      <c r="E1939" t="s">
        <v>3092</v>
      </c>
      <c r="F1939" t="s">
        <v>196</v>
      </c>
    </row>
    <row r="1940" spans="4:6" x14ac:dyDescent="0.2">
      <c r="D1940">
        <f t="shared" si="31"/>
        <v>22</v>
      </c>
      <c r="E1940" t="s">
        <v>3092</v>
      </c>
      <c r="F1940" t="s">
        <v>197</v>
      </c>
    </row>
    <row r="1941" spans="4:6" x14ac:dyDescent="0.2">
      <c r="D1941">
        <f t="shared" si="31"/>
        <v>22</v>
      </c>
      <c r="E1941" t="s">
        <v>3092</v>
      </c>
      <c r="F1941" t="s">
        <v>198</v>
      </c>
    </row>
    <row r="1942" spans="4:6" x14ac:dyDescent="0.2">
      <c r="D1942">
        <f t="shared" si="31"/>
        <v>22</v>
      </c>
      <c r="E1942" t="s">
        <v>3092</v>
      </c>
      <c r="F1942" t="s">
        <v>199</v>
      </c>
    </row>
    <row r="1943" spans="4:6" x14ac:dyDescent="0.2">
      <c r="D1943">
        <f t="shared" si="31"/>
        <v>22</v>
      </c>
      <c r="E1943" t="s">
        <v>3092</v>
      </c>
      <c r="F1943" t="s">
        <v>200</v>
      </c>
    </row>
    <row r="1944" spans="4:6" x14ac:dyDescent="0.2">
      <c r="D1944">
        <f t="shared" si="31"/>
        <v>22</v>
      </c>
      <c r="E1944" t="s">
        <v>3092</v>
      </c>
      <c r="F1944" t="s">
        <v>201</v>
      </c>
    </row>
    <row r="1945" spans="4:6" x14ac:dyDescent="0.2">
      <c r="D1945">
        <f t="shared" si="31"/>
        <v>22</v>
      </c>
      <c r="E1945" t="s">
        <v>3092</v>
      </c>
      <c r="F1945" t="s">
        <v>202</v>
      </c>
    </row>
    <row r="1946" spans="4:6" x14ac:dyDescent="0.2">
      <c r="D1946">
        <f t="shared" si="31"/>
        <v>22</v>
      </c>
      <c r="E1946" t="s">
        <v>3092</v>
      </c>
      <c r="F1946" t="s">
        <v>203</v>
      </c>
    </row>
    <row r="1947" spans="4:6" x14ac:dyDescent="0.2">
      <c r="D1947">
        <f t="shared" si="31"/>
        <v>22</v>
      </c>
      <c r="E1947" t="s">
        <v>3092</v>
      </c>
      <c r="F1947" t="s">
        <v>204</v>
      </c>
    </row>
    <row r="1948" spans="4:6" x14ac:dyDescent="0.2">
      <c r="D1948">
        <f t="shared" si="31"/>
        <v>22</v>
      </c>
      <c r="E1948" t="s">
        <v>3092</v>
      </c>
      <c r="F1948" t="s">
        <v>205</v>
      </c>
    </row>
    <row r="1949" spans="4:6" x14ac:dyDescent="0.2">
      <c r="D1949">
        <f t="shared" si="31"/>
        <v>22</v>
      </c>
      <c r="E1949" t="s">
        <v>3092</v>
      </c>
      <c r="F1949" t="s">
        <v>206</v>
      </c>
    </row>
    <row r="1950" spans="4:6" x14ac:dyDescent="0.2">
      <c r="D1950">
        <f t="shared" si="31"/>
        <v>22</v>
      </c>
      <c r="E1950" t="s">
        <v>3092</v>
      </c>
      <c r="F1950" t="s">
        <v>207</v>
      </c>
    </row>
    <row r="1951" spans="4:6" x14ac:dyDescent="0.2">
      <c r="D1951">
        <f t="shared" si="31"/>
        <v>22</v>
      </c>
      <c r="E1951" t="s">
        <v>3092</v>
      </c>
      <c r="F1951" t="s">
        <v>208</v>
      </c>
    </row>
    <row r="1952" spans="4:6" x14ac:dyDescent="0.2">
      <c r="D1952">
        <f t="shared" si="31"/>
        <v>22</v>
      </c>
      <c r="E1952" t="s">
        <v>3092</v>
      </c>
      <c r="F1952" t="s">
        <v>209</v>
      </c>
    </row>
    <row r="1953" spans="4:6" x14ac:dyDescent="0.2">
      <c r="D1953">
        <f t="shared" si="31"/>
        <v>22</v>
      </c>
      <c r="E1953" t="s">
        <v>3092</v>
      </c>
      <c r="F1953" t="s">
        <v>210</v>
      </c>
    </row>
    <row r="1954" spans="4:6" x14ac:dyDescent="0.2">
      <c r="D1954">
        <f t="shared" si="31"/>
        <v>22</v>
      </c>
      <c r="E1954" t="s">
        <v>3092</v>
      </c>
      <c r="F1954" t="s">
        <v>211</v>
      </c>
    </row>
    <row r="1955" spans="4:6" x14ac:dyDescent="0.2">
      <c r="D1955">
        <f t="shared" si="31"/>
        <v>22</v>
      </c>
      <c r="E1955" t="s">
        <v>3092</v>
      </c>
      <c r="F1955" t="s">
        <v>212</v>
      </c>
    </row>
    <row r="1956" spans="4:6" x14ac:dyDescent="0.2">
      <c r="D1956">
        <f t="shared" si="31"/>
        <v>22</v>
      </c>
      <c r="E1956" t="s">
        <v>3092</v>
      </c>
      <c r="F1956" t="s">
        <v>213</v>
      </c>
    </row>
    <row r="1957" spans="4:6" x14ac:dyDescent="0.2">
      <c r="D1957">
        <f t="shared" si="31"/>
        <v>22</v>
      </c>
      <c r="E1957" t="s">
        <v>3092</v>
      </c>
      <c r="F1957" t="s">
        <v>214</v>
      </c>
    </row>
    <row r="1958" spans="4:6" x14ac:dyDescent="0.2">
      <c r="D1958">
        <f t="shared" si="31"/>
        <v>22</v>
      </c>
      <c r="E1958" t="s">
        <v>3092</v>
      </c>
      <c r="F1958" t="s">
        <v>215</v>
      </c>
    </row>
    <row r="1959" spans="4:6" x14ac:dyDescent="0.2">
      <c r="D1959">
        <f t="shared" si="31"/>
        <v>22</v>
      </c>
      <c r="E1959" t="s">
        <v>3092</v>
      </c>
      <c r="F1959" t="s">
        <v>216</v>
      </c>
    </row>
    <row r="1960" spans="4:6" x14ac:dyDescent="0.2">
      <c r="D1960">
        <f t="shared" si="31"/>
        <v>22</v>
      </c>
      <c r="E1960" t="s">
        <v>3092</v>
      </c>
      <c r="F1960" t="s">
        <v>217</v>
      </c>
    </row>
    <row r="1961" spans="4:6" x14ac:dyDescent="0.2">
      <c r="D1961">
        <f t="shared" si="31"/>
        <v>22</v>
      </c>
      <c r="E1961" t="s">
        <v>3092</v>
      </c>
      <c r="F1961" t="s">
        <v>218</v>
      </c>
    </row>
    <row r="1962" spans="4:6" x14ac:dyDescent="0.2">
      <c r="D1962">
        <f t="shared" si="31"/>
        <v>22</v>
      </c>
      <c r="E1962" t="s">
        <v>3092</v>
      </c>
      <c r="F1962" t="s">
        <v>219</v>
      </c>
    </row>
    <row r="1963" spans="4:6" x14ac:dyDescent="0.2">
      <c r="D1963">
        <f t="shared" si="31"/>
        <v>22</v>
      </c>
      <c r="E1963" t="s">
        <v>3092</v>
      </c>
      <c r="F1963" t="s">
        <v>220</v>
      </c>
    </row>
    <row r="1964" spans="4:6" x14ac:dyDescent="0.2">
      <c r="D1964">
        <f t="shared" si="31"/>
        <v>22</v>
      </c>
      <c r="E1964" t="s">
        <v>3092</v>
      </c>
      <c r="F1964" t="s">
        <v>221</v>
      </c>
    </row>
    <row r="1965" spans="4:6" x14ac:dyDescent="0.2">
      <c r="D1965">
        <f t="shared" si="31"/>
        <v>22</v>
      </c>
      <c r="E1965" t="s">
        <v>3092</v>
      </c>
      <c r="F1965" t="s">
        <v>222</v>
      </c>
    </row>
    <row r="1966" spans="4:6" x14ac:dyDescent="0.2">
      <c r="D1966">
        <f t="shared" si="31"/>
        <v>22</v>
      </c>
      <c r="E1966" t="s">
        <v>3092</v>
      </c>
      <c r="F1966" t="s">
        <v>223</v>
      </c>
    </row>
    <row r="1967" spans="4:6" x14ac:dyDescent="0.2">
      <c r="D1967">
        <f t="shared" si="31"/>
        <v>22</v>
      </c>
      <c r="E1967" t="s">
        <v>3092</v>
      </c>
      <c r="F1967" t="s">
        <v>224</v>
      </c>
    </row>
    <row r="1968" spans="4:6" x14ac:dyDescent="0.2">
      <c r="D1968">
        <f t="shared" si="31"/>
        <v>22</v>
      </c>
      <c r="E1968" t="s">
        <v>3092</v>
      </c>
      <c r="F1968" t="s">
        <v>225</v>
      </c>
    </row>
    <row r="1969" spans="4:6" x14ac:dyDescent="0.2">
      <c r="D1969">
        <f t="shared" si="31"/>
        <v>22</v>
      </c>
      <c r="E1969" t="s">
        <v>3092</v>
      </c>
      <c r="F1969" t="s">
        <v>226</v>
      </c>
    </row>
    <row r="1970" spans="4:6" x14ac:dyDescent="0.2">
      <c r="D1970">
        <f t="shared" si="31"/>
        <v>22</v>
      </c>
      <c r="E1970" t="s">
        <v>3092</v>
      </c>
      <c r="F1970" t="s">
        <v>227</v>
      </c>
    </row>
    <row r="1971" spans="4:6" x14ac:dyDescent="0.2">
      <c r="D1971">
        <f t="shared" si="31"/>
        <v>22</v>
      </c>
      <c r="E1971" t="s">
        <v>3092</v>
      </c>
      <c r="F1971" t="s">
        <v>228</v>
      </c>
    </row>
    <row r="1972" spans="4:6" x14ac:dyDescent="0.2">
      <c r="D1972">
        <f t="shared" si="31"/>
        <v>22</v>
      </c>
      <c r="E1972" t="s">
        <v>3092</v>
      </c>
      <c r="F1972" t="s">
        <v>229</v>
      </c>
    </row>
    <row r="1973" spans="4:6" x14ac:dyDescent="0.2">
      <c r="D1973">
        <f t="shared" si="31"/>
        <v>22</v>
      </c>
      <c r="E1973" t="s">
        <v>3092</v>
      </c>
      <c r="F1973" t="s">
        <v>230</v>
      </c>
    </row>
    <row r="1974" spans="4:6" x14ac:dyDescent="0.2">
      <c r="D1974">
        <f t="shared" si="31"/>
        <v>22</v>
      </c>
      <c r="E1974" t="s">
        <v>3092</v>
      </c>
      <c r="F1974" t="s">
        <v>231</v>
      </c>
    </row>
    <row r="1975" spans="4:6" x14ac:dyDescent="0.2">
      <c r="D1975">
        <f t="shared" si="31"/>
        <v>22</v>
      </c>
      <c r="E1975" t="s">
        <v>3092</v>
      </c>
      <c r="F1975" t="s">
        <v>232</v>
      </c>
    </row>
    <row r="1976" spans="4:6" x14ac:dyDescent="0.2">
      <c r="D1976">
        <f t="shared" si="31"/>
        <v>22</v>
      </c>
      <c r="E1976" t="s">
        <v>3092</v>
      </c>
      <c r="F1976" t="s">
        <v>233</v>
      </c>
    </row>
    <row r="1977" spans="4:6" x14ac:dyDescent="0.2">
      <c r="D1977">
        <f t="shared" si="31"/>
        <v>22</v>
      </c>
      <c r="E1977" t="s">
        <v>3092</v>
      </c>
      <c r="F1977" t="s">
        <v>234</v>
      </c>
    </row>
    <row r="1978" spans="4:6" x14ac:dyDescent="0.2">
      <c r="D1978">
        <f t="shared" si="31"/>
        <v>22</v>
      </c>
      <c r="E1978" t="s">
        <v>3092</v>
      </c>
      <c r="F1978" t="s">
        <v>235</v>
      </c>
    </row>
    <row r="1979" spans="4:6" x14ac:dyDescent="0.2">
      <c r="D1979">
        <f t="shared" si="31"/>
        <v>22</v>
      </c>
      <c r="E1979" t="s">
        <v>3092</v>
      </c>
      <c r="F1979" t="s">
        <v>236</v>
      </c>
    </row>
    <row r="1980" spans="4:6" x14ac:dyDescent="0.2">
      <c r="D1980">
        <f t="shared" si="31"/>
        <v>22</v>
      </c>
      <c r="E1980" t="s">
        <v>3092</v>
      </c>
      <c r="F1980" t="s">
        <v>4290</v>
      </c>
    </row>
    <row r="1981" spans="4:6" x14ac:dyDescent="0.2">
      <c r="D1981">
        <f t="shared" si="31"/>
        <v>22</v>
      </c>
      <c r="E1981" t="s">
        <v>3092</v>
      </c>
      <c r="F1981" t="s">
        <v>237</v>
      </c>
    </row>
    <row r="1982" spans="4:6" x14ac:dyDescent="0.2">
      <c r="D1982">
        <f t="shared" si="31"/>
        <v>22</v>
      </c>
      <c r="E1982" t="s">
        <v>3092</v>
      </c>
      <c r="F1982" t="s">
        <v>238</v>
      </c>
    </row>
    <row r="1983" spans="4:6" x14ac:dyDescent="0.2">
      <c r="D1983">
        <f t="shared" si="31"/>
        <v>22</v>
      </c>
      <c r="E1983" t="s">
        <v>3092</v>
      </c>
      <c r="F1983" t="s">
        <v>239</v>
      </c>
    </row>
    <row r="1984" spans="4:6" x14ac:dyDescent="0.2">
      <c r="D1984">
        <f t="shared" si="31"/>
        <v>22</v>
      </c>
      <c r="E1984" t="s">
        <v>3092</v>
      </c>
      <c r="F1984" t="s">
        <v>240</v>
      </c>
    </row>
    <row r="1985" spans="4:6" x14ac:dyDescent="0.2">
      <c r="D1985">
        <f t="shared" si="31"/>
        <v>22</v>
      </c>
      <c r="E1985" t="s">
        <v>3092</v>
      </c>
      <c r="F1985" t="s">
        <v>241</v>
      </c>
    </row>
    <row r="1986" spans="4:6" x14ac:dyDescent="0.2">
      <c r="D1986">
        <f t="shared" si="31"/>
        <v>22</v>
      </c>
      <c r="E1986" t="s">
        <v>3092</v>
      </c>
      <c r="F1986" t="s">
        <v>242</v>
      </c>
    </row>
    <row r="1987" spans="4:6" x14ac:dyDescent="0.2">
      <c r="D1987">
        <f t="shared" si="31"/>
        <v>22</v>
      </c>
      <c r="E1987" t="s">
        <v>3092</v>
      </c>
      <c r="F1987" t="s">
        <v>243</v>
      </c>
    </row>
    <row r="1988" spans="4:6" x14ac:dyDescent="0.2">
      <c r="D1988">
        <f t="shared" si="31"/>
        <v>22</v>
      </c>
      <c r="E1988" t="s">
        <v>3092</v>
      </c>
      <c r="F1988" t="s">
        <v>244</v>
      </c>
    </row>
    <row r="1989" spans="4:6" x14ac:dyDescent="0.2">
      <c r="D1989">
        <f t="shared" si="31"/>
        <v>22</v>
      </c>
      <c r="E1989" t="s">
        <v>3092</v>
      </c>
      <c r="F1989" t="s">
        <v>245</v>
      </c>
    </row>
    <row r="1990" spans="4:6" x14ac:dyDescent="0.2">
      <c r="D1990">
        <f t="shared" si="31"/>
        <v>22</v>
      </c>
      <c r="E1990" t="s">
        <v>3092</v>
      </c>
      <c r="F1990" t="s">
        <v>246</v>
      </c>
    </row>
    <row r="1991" spans="4:6" x14ac:dyDescent="0.2">
      <c r="D1991">
        <f t="shared" si="31"/>
        <v>22</v>
      </c>
      <c r="E1991" t="s">
        <v>3092</v>
      </c>
      <c r="F1991" t="s">
        <v>247</v>
      </c>
    </row>
    <row r="1992" spans="4:6" x14ac:dyDescent="0.2">
      <c r="D1992">
        <f t="shared" si="31"/>
        <v>22</v>
      </c>
      <c r="E1992" t="s">
        <v>3092</v>
      </c>
      <c r="F1992" t="s">
        <v>248</v>
      </c>
    </row>
    <row r="1993" spans="4:6" x14ac:dyDescent="0.2">
      <c r="D1993">
        <f t="shared" si="31"/>
        <v>22</v>
      </c>
      <c r="E1993" t="s">
        <v>3092</v>
      </c>
      <c r="F1993" t="s">
        <v>249</v>
      </c>
    </row>
    <row r="1994" spans="4:6" x14ac:dyDescent="0.2">
      <c r="D1994">
        <f t="shared" si="31"/>
        <v>22</v>
      </c>
      <c r="E1994" t="s">
        <v>3092</v>
      </c>
      <c r="F1994" t="s">
        <v>250</v>
      </c>
    </row>
    <row r="1995" spans="4:6" x14ac:dyDescent="0.2">
      <c r="D1995">
        <f t="shared" si="31"/>
        <v>22</v>
      </c>
      <c r="E1995" t="s">
        <v>3092</v>
      </c>
      <c r="F1995" t="s">
        <v>251</v>
      </c>
    </row>
    <row r="1996" spans="4:6" x14ac:dyDescent="0.2">
      <c r="D1996">
        <f t="shared" si="31"/>
        <v>22</v>
      </c>
      <c r="E1996" t="s">
        <v>3092</v>
      </c>
      <c r="F1996" t="s">
        <v>252</v>
      </c>
    </row>
    <row r="1997" spans="4:6" x14ac:dyDescent="0.2">
      <c r="D1997">
        <f t="shared" si="31"/>
        <v>22</v>
      </c>
      <c r="E1997" t="s">
        <v>3092</v>
      </c>
      <c r="F1997" t="s">
        <v>253</v>
      </c>
    </row>
    <row r="1998" spans="4:6" x14ac:dyDescent="0.2">
      <c r="D1998">
        <f t="shared" ref="D1998:D2061" si="32">IF(E1998=E1997,D1997,D1997+1)</f>
        <v>22</v>
      </c>
      <c r="E1998" t="s">
        <v>3092</v>
      </c>
      <c r="F1998" t="s">
        <v>254</v>
      </c>
    </row>
    <row r="1999" spans="4:6" x14ac:dyDescent="0.2">
      <c r="D1999">
        <f t="shared" si="32"/>
        <v>22</v>
      </c>
      <c r="E1999" t="s">
        <v>3092</v>
      </c>
      <c r="F1999" t="s">
        <v>255</v>
      </c>
    </row>
    <row r="2000" spans="4:6" x14ac:dyDescent="0.2">
      <c r="D2000">
        <f t="shared" si="32"/>
        <v>22</v>
      </c>
      <c r="E2000" t="s">
        <v>3092</v>
      </c>
      <c r="F2000" t="s">
        <v>256</v>
      </c>
    </row>
    <row r="2001" spans="4:6" x14ac:dyDescent="0.2">
      <c r="D2001">
        <f t="shared" si="32"/>
        <v>22</v>
      </c>
      <c r="E2001" t="s">
        <v>3092</v>
      </c>
      <c r="F2001" t="s">
        <v>257</v>
      </c>
    </row>
    <row r="2002" spans="4:6" x14ac:dyDescent="0.2">
      <c r="D2002">
        <f t="shared" si="32"/>
        <v>22</v>
      </c>
      <c r="E2002" t="s">
        <v>3092</v>
      </c>
      <c r="F2002" t="s">
        <v>258</v>
      </c>
    </row>
    <row r="2003" spans="4:6" x14ac:dyDescent="0.2">
      <c r="D2003">
        <f t="shared" si="32"/>
        <v>22</v>
      </c>
      <c r="E2003" t="s">
        <v>3092</v>
      </c>
      <c r="F2003" t="s">
        <v>259</v>
      </c>
    </row>
    <row r="2004" spans="4:6" x14ac:dyDescent="0.2">
      <c r="D2004">
        <f t="shared" si="32"/>
        <v>22</v>
      </c>
      <c r="E2004" t="s">
        <v>3092</v>
      </c>
      <c r="F2004" t="s">
        <v>260</v>
      </c>
    </row>
    <row r="2005" spans="4:6" x14ac:dyDescent="0.2">
      <c r="D2005">
        <f t="shared" si="32"/>
        <v>22</v>
      </c>
      <c r="E2005" t="s">
        <v>3092</v>
      </c>
      <c r="F2005" t="s">
        <v>261</v>
      </c>
    </row>
    <row r="2006" spans="4:6" x14ac:dyDescent="0.2">
      <c r="D2006">
        <f t="shared" si="32"/>
        <v>22</v>
      </c>
      <c r="E2006" t="s">
        <v>3092</v>
      </c>
      <c r="F2006" t="s">
        <v>262</v>
      </c>
    </row>
    <row r="2007" spans="4:6" x14ac:dyDescent="0.2">
      <c r="D2007">
        <f t="shared" si="32"/>
        <v>22</v>
      </c>
      <c r="E2007" t="s">
        <v>3092</v>
      </c>
      <c r="F2007" t="s">
        <v>263</v>
      </c>
    </row>
    <row r="2008" spans="4:6" x14ac:dyDescent="0.2">
      <c r="D2008">
        <f t="shared" si="32"/>
        <v>22</v>
      </c>
      <c r="E2008" t="s">
        <v>3092</v>
      </c>
      <c r="F2008" t="s">
        <v>264</v>
      </c>
    </row>
    <row r="2009" spans="4:6" x14ac:dyDescent="0.2">
      <c r="D2009">
        <f t="shared" si="32"/>
        <v>22</v>
      </c>
      <c r="E2009" t="s">
        <v>3092</v>
      </c>
      <c r="F2009" t="s">
        <v>265</v>
      </c>
    </row>
    <row r="2010" spans="4:6" x14ac:dyDescent="0.2">
      <c r="D2010">
        <f t="shared" si="32"/>
        <v>22</v>
      </c>
      <c r="E2010" t="s">
        <v>3092</v>
      </c>
      <c r="F2010" t="s">
        <v>266</v>
      </c>
    </row>
    <row r="2011" spans="4:6" x14ac:dyDescent="0.2">
      <c r="D2011">
        <f t="shared" si="32"/>
        <v>22</v>
      </c>
      <c r="E2011" t="s">
        <v>3092</v>
      </c>
      <c r="F2011" t="s">
        <v>267</v>
      </c>
    </row>
    <row r="2012" spans="4:6" x14ac:dyDescent="0.2">
      <c r="D2012">
        <f t="shared" si="32"/>
        <v>22</v>
      </c>
      <c r="E2012" t="s">
        <v>3092</v>
      </c>
      <c r="F2012" t="s">
        <v>268</v>
      </c>
    </row>
    <row r="2013" spans="4:6" x14ac:dyDescent="0.2">
      <c r="D2013">
        <f t="shared" si="32"/>
        <v>22</v>
      </c>
      <c r="E2013" t="s">
        <v>3092</v>
      </c>
      <c r="F2013" t="s">
        <v>269</v>
      </c>
    </row>
    <row r="2014" spans="4:6" x14ac:dyDescent="0.2">
      <c r="D2014">
        <f t="shared" si="32"/>
        <v>22</v>
      </c>
      <c r="E2014" t="s">
        <v>3092</v>
      </c>
      <c r="F2014" t="s">
        <v>270</v>
      </c>
    </row>
    <row r="2015" spans="4:6" x14ac:dyDescent="0.2">
      <c r="D2015">
        <f t="shared" si="32"/>
        <v>22</v>
      </c>
      <c r="E2015" t="s">
        <v>3092</v>
      </c>
      <c r="F2015" t="s">
        <v>271</v>
      </c>
    </row>
    <row r="2016" spans="4:6" x14ac:dyDescent="0.2">
      <c r="D2016">
        <f t="shared" si="32"/>
        <v>22</v>
      </c>
      <c r="E2016" t="s">
        <v>3092</v>
      </c>
      <c r="F2016" t="s">
        <v>272</v>
      </c>
    </row>
    <row r="2017" spans="4:6" x14ac:dyDescent="0.2">
      <c r="D2017">
        <f t="shared" si="32"/>
        <v>22</v>
      </c>
      <c r="E2017" t="s">
        <v>3092</v>
      </c>
      <c r="F2017" t="s">
        <v>273</v>
      </c>
    </row>
    <row r="2018" spans="4:6" x14ac:dyDescent="0.2">
      <c r="D2018">
        <f t="shared" si="32"/>
        <v>22</v>
      </c>
      <c r="E2018" t="s">
        <v>3092</v>
      </c>
      <c r="F2018" t="s">
        <v>274</v>
      </c>
    </row>
    <row r="2019" spans="4:6" x14ac:dyDescent="0.2">
      <c r="D2019">
        <f t="shared" si="32"/>
        <v>22</v>
      </c>
      <c r="E2019" t="s">
        <v>3092</v>
      </c>
      <c r="F2019" t="s">
        <v>275</v>
      </c>
    </row>
    <row r="2020" spans="4:6" x14ac:dyDescent="0.2">
      <c r="D2020">
        <f t="shared" si="32"/>
        <v>22</v>
      </c>
      <c r="E2020" t="s">
        <v>3092</v>
      </c>
      <c r="F2020" t="s">
        <v>276</v>
      </c>
    </row>
    <row r="2021" spans="4:6" x14ac:dyDescent="0.2">
      <c r="D2021">
        <f t="shared" si="32"/>
        <v>22</v>
      </c>
      <c r="E2021" t="s">
        <v>3092</v>
      </c>
      <c r="F2021" t="s">
        <v>277</v>
      </c>
    </row>
    <row r="2022" spans="4:6" x14ac:dyDescent="0.2">
      <c r="D2022">
        <f t="shared" si="32"/>
        <v>22</v>
      </c>
      <c r="E2022" t="s">
        <v>3092</v>
      </c>
      <c r="F2022" t="s">
        <v>278</v>
      </c>
    </row>
    <row r="2023" spans="4:6" x14ac:dyDescent="0.2">
      <c r="D2023">
        <f t="shared" si="32"/>
        <v>22</v>
      </c>
      <c r="E2023" t="s">
        <v>3092</v>
      </c>
      <c r="F2023" t="s">
        <v>4291</v>
      </c>
    </row>
    <row r="2024" spans="4:6" x14ac:dyDescent="0.2">
      <c r="D2024">
        <f t="shared" si="32"/>
        <v>22</v>
      </c>
      <c r="E2024" t="s">
        <v>3092</v>
      </c>
      <c r="F2024" t="s">
        <v>279</v>
      </c>
    </row>
    <row r="2025" spans="4:6" x14ac:dyDescent="0.2">
      <c r="D2025">
        <f t="shared" si="32"/>
        <v>22</v>
      </c>
      <c r="E2025" t="s">
        <v>3092</v>
      </c>
      <c r="F2025" t="s">
        <v>280</v>
      </c>
    </row>
    <row r="2026" spans="4:6" x14ac:dyDescent="0.2">
      <c r="D2026">
        <f t="shared" si="32"/>
        <v>22</v>
      </c>
      <c r="E2026" t="s">
        <v>3092</v>
      </c>
      <c r="F2026" t="s">
        <v>281</v>
      </c>
    </row>
    <row r="2027" spans="4:6" x14ac:dyDescent="0.2">
      <c r="D2027">
        <f t="shared" si="32"/>
        <v>22</v>
      </c>
      <c r="E2027" t="s">
        <v>3092</v>
      </c>
      <c r="F2027" t="s">
        <v>282</v>
      </c>
    </row>
    <row r="2028" spans="4:6" x14ac:dyDescent="0.2">
      <c r="D2028">
        <f t="shared" si="32"/>
        <v>22</v>
      </c>
      <c r="E2028" t="s">
        <v>3092</v>
      </c>
      <c r="F2028" t="s">
        <v>283</v>
      </c>
    </row>
    <row r="2029" spans="4:6" x14ac:dyDescent="0.2">
      <c r="D2029">
        <f t="shared" si="32"/>
        <v>22</v>
      </c>
      <c r="E2029" t="s">
        <v>3092</v>
      </c>
      <c r="F2029" t="s">
        <v>284</v>
      </c>
    </row>
    <row r="2030" spans="4:6" x14ac:dyDescent="0.2">
      <c r="D2030">
        <f t="shared" si="32"/>
        <v>22</v>
      </c>
      <c r="E2030" t="s">
        <v>3092</v>
      </c>
      <c r="F2030" t="s">
        <v>285</v>
      </c>
    </row>
    <row r="2031" spans="4:6" x14ac:dyDescent="0.2">
      <c r="D2031">
        <f t="shared" si="32"/>
        <v>22</v>
      </c>
      <c r="E2031" t="s">
        <v>3092</v>
      </c>
      <c r="F2031" t="s">
        <v>286</v>
      </c>
    </row>
    <row r="2032" spans="4:6" x14ac:dyDescent="0.2">
      <c r="D2032">
        <f t="shared" si="32"/>
        <v>22</v>
      </c>
      <c r="E2032" t="s">
        <v>3092</v>
      </c>
      <c r="F2032" t="s">
        <v>287</v>
      </c>
    </row>
    <row r="2033" spans="4:6" x14ac:dyDescent="0.2">
      <c r="D2033">
        <f t="shared" si="32"/>
        <v>22</v>
      </c>
      <c r="E2033" t="s">
        <v>3092</v>
      </c>
      <c r="F2033" t="s">
        <v>288</v>
      </c>
    </row>
    <row r="2034" spans="4:6" x14ac:dyDescent="0.2">
      <c r="D2034">
        <f t="shared" si="32"/>
        <v>22</v>
      </c>
      <c r="E2034" t="s">
        <v>3092</v>
      </c>
      <c r="F2034" t="s">
        <v>289</v>
      </c>
    </row>
    <row r="2035" spans="4:6" x14ac:dyDescent="0.2">
      <c r="D2035">
        <f t="shared" si="32"/>
        <v>22</v>
      </c>
      <c r="E2035" t="s">
        <v>3092</v>
      </c>
      <c r="F2035" t="s">
        <v>290</v>
      </c>
    </row>
    <row r="2036" spans="4:6" x14ac:dyDescent="0.2">
      <c r="D2036">
        <f t="shared" si="32"/>
        <v>22</v>
      </c>
      <c r="E2036" t="s">
        <v>3092</v>
      </c>
      <c r="F2036" t="s">
        <v>291</v>
      </c>
    </row>
    <row r="2037" spans="4:6" x14ac:dyDescent="0.2">
      <c r="D2037">
        <f t="shared" si="32"/>
        <v>22</v>
      </c>
      <c r="E2037" t="s">
        <v>3092</v>
      </c>
      <c r="F2037" t="s">
        <v>292</v>
      </c>
    </row>
    <row r="2038" spans="4:6" x14ac:dyDescent="0.2">
      <c r="D2038">
        <f t="shared" si="32"/>
        <v>22</v>
      </c>
      <c r="E2038" t="s">
        <v>3092</v>
      </c>
      <c r="F2038" t="s">
        <v>293</v>
      </c>
    </row>
    <row r="2039" spans="4:6" x14ac:dyDescent="0.2">
      <c r="D2039">
        <f t="shared" si="32"/>
        <v>22</v>
      </c>
      <c r="E2039" t="s">
        <v>3092</v>
      </c>
      <c r="F2039" t="s">
        <v>305</v>
      </c>
    </row>
    <row r="2040" spans="4:6" x14ac:dyDescent="0.2">
      <c r="D2040">
        <f t="shared" si="32"/>
        <v>22</v>
      </c>
      <c r="E2040" t="s">
        <v>3092</v>
      </c>
      <c r="F2040" t="s">
        <v>4292</v>
      </c>
    </row>
    <row r="2041" spans="4:6" x14ac:dyDescent="0.2">
      <c r="D2041">
        <f t="shared" si="32"/>
        <v>22</v>
      </c>
      <c r="E2041" t="s">
        <v>3092</v>
      </c>
      <c r="F2041" t="s">
        <v>306</v>
      </c>
    </row>
    <row r="2042" spans="4:6" x14ac:dyDescent="0.2">
      <c r="D2042">
        <f t="shared" si="32"/>
        <v>22</v>
      </c>
      <c r="E2042" t="s">
        <v>3092</v>
      </c>
      <c r="F2042" t="s">
        <v>307</v>
      </c>
    </row>
    <row r="2043" spans="4:6" x14ac:dyDescent="0.2">
      <c r="D2043">
        <f t="shared" si="32"/>
        <v>22</v>
      </c>
      <c r="E2043" t="s">
        <v>3092</v>
      </c>
      <c r="F2043" t="s">
        <v>308</v>
      </c>
    </row>
    <row r="2044" spans="4:6" x14ac:dyDescent="0.2">
      <c r="D2044">
        <f t="shared" si="32"/>
        <v>22</v>
      </c>
      <c r="E2044" t="s">
        <v>3092</v>
      </c>
      <c r="F2044" t="s">
        <v>309</v>
      </c>
    </row>
    <row r="2045" spans="4:6" x14ac:dyDescent="0.2">
      <c r="D2045">
        <f t="shared" si="32"/>
        <v>22</v>
      </c>
      <c r="E2045" t="s">
        <v>3092</v>
      </c>
      <c r="F2045" t="s">
        <v>310</v>
      </c>
    </row>
    <row r="2046" spans="4:6" x14ac:dyDescent="0.2">
      <c r="D2046">
        <f t="shared" si="32"/>
        <v>22</v>
      </c>
      <c r="E2046" t="s">
        <v>3092</v>
      </c>
      <c r="F2046" t="s">
        <v>311</v>
      </c>
    </row>
    <row r="2047" spans="4:6" x14ac:dyDescent="0.2">
      <c r="D2047">
        <f t="shared" si="32"/>
        <v>22</v>
      </c>
      <c r="E2047" t="s">
        <v>3092</v>
      </c>
      <c r="F2047" t="s">
        <v>312</v>
      </c>
    </row>
    <row r="2048" spans="4:6" x14ac:dyDescent="0.2">
      <c r="D2048">
        <f t="shared" si="32"/>
        <v>22</v>
      </c>
      <c r="E2048" t="s">
        <v>3092</v>
      </c>
      <c r="F2048" t="s">
        <v>313</v>
      </c>
    </row>
    <row r="2049" spans="4:6" x14ac:dyDescent="0.2">
      <c r="D2049">
        <f t="shared" si="32"/>
        <v>22</v>
      </c>
      <c r="E2049" t="s">
        <v>3092</v>
      </c>
      <c r="F2049" t="s">
        <v>314</v>
      </c>
    </row>
    <row r="2050" spans="4:6" x14ac:dyDescent="0.2">
      <c r="D2050">
        <f t="shared" si="32"/>
        <v>22</v>
      </c>
      <c r="E2050" t="s">
        <v>3092</v>
      </c>
      <c r="F2050" t="s">
        <v>315</v>
      </c>
    </row>
    <row r="2051" spans="4:6" x14ac:dyDescent="0.2">
      <c r="D2051">
        <f t="shared" si="32"/>
        <v>22</v>
      </c>
      <c r="E2051" t="s">
        <v>3092</v>
      </c>
      <c r="F2051" t="s">
        <v>316</v>
      </c>
    </row>
    <row r="2052" spans="4:6" x14ac:dyDescent="0.2">
      <c r="D2052">
        <f t="shared" si="32"/>
        <v>22</v>
      </c>
      <c r="E2052" t="s">
        <v>3092</v>
      </c>
      <c r="F2052" t="s">
        <v>317</v>
      </c>
    </row>
    <row r="2053" spans="4:6" x14ac:dyDescent="0.2">
      <c r="D2053">
        <f t="shared" si="32"/>
        <v>22</v>
      </c>
      <c r="E2053" t="s">
        <v>3092</v>
      </c>
      <c r="F2053" t="s">
        <v>318</v>
      </c>
    </row>
    <row r="2054" spans="4:6" x14ac:dyDescent="0.2">
      <c r="D2054">
        <f t="shared" si="32"/>
        <v>22</v>
      </c>
      <c r="E2054" t="s">
        <v>3092</v>
      </c>
      <c r="F2054" t="s">
        <v>4293</v>
      </c>
    </row>
    <row r="2055" spans="4:6" x14ac:dyDescent="0.2">
      <c r="D2055">
        <f t="shared" si="32"/>
        <v>22</v>
      </c>
      <c r="E2055" t="s">
        <v>3092</v>
      </c>
      <c r="F2055" t="s">
        <v>319</v>
      </c>
    </row>
    <row r="2056" spans="4:6" x14ac:dyDescent="0.2">
      <c r="D2056">
        <f t="shared" si="32"/>
        <v>22</v>
      </c>
      <c r="E2056" t="s">
        <v>3092</v>
      </c>
      <c r="F2056" t="s">
        <v>320</v>
      </c>
    </row>
    <row r="2057" spans="4:6" x14ac:dyDescent="0.2">
      <c r="D2057">
        <f t="shared" si="32"/>
        <v>22</v>
      </c>
      <c r="E2057" t="s">
        <v>3092</v>
      </c>
      <c r="F2057" t="s">
        <v>321</v>
      </c>
    </row>
    <row r="2058" spans="4:6" x14ac:dyDescent="0.2">
      <c r="D2058">
        <f t="shared" si="32"/>
        <v>22</v>
      </c>
      <c r="E2058" t="s">
        <v>3092</v>
      </c>
      <c r="F2058" t="s">
        <v>322</v>
      </c>
    </row>
    <row r="2059" spans="4:6" x14ac:dyDescent="0.2">
      <c r="D2059">
        <f t="shared" si="32"/>
        <v>22</v>
      </c>
      <c r="E2059" t="s">
        <v>3092</v>
      </c>
      <c r="F2059" t="s">
        <v>323</v>
      </c>
    </row>
    <row r="2060" spans="4:6" x14ac:dyDescent="0.2">
      <c r="D2060">
        <f t="shared" si="32"/>
        <v>22</v>
      </c>
      <c r="E2060" t="s">
        <v>3092</v>
      </c>
      <c r="F2060" t="s">
        <v>4294</v>
      </c>
    </row>
    <row r="2061" spans="4:6" x14ac:dyDescent="0.2">
      <c r="D2061">
        <f t="shared" si="32"/>
        <v>22</v>
      </c>
      <c r="E2061" t="s">
        <v>3092</v>
      </c>
      <c r="F2061" t="s">
        <v>324</v>
      </c>
    </row>
    <row r="2062" spans="4:6" x14ac:dyDescent="0.2">
      <c r="D2062">
        <f t="shared" ref="D2062:D2125" si="33">IF(E2062=E2061,D2061,D2061+1)</f>
        <v>22</v>
      </c>
      <c r="E2062" t="s">
        <v>3092</v>
      </c>
      <c r="F2062" t="s">
        <v>325</v>
      </c>
    </row>
    <row r="2063" spans="4:6" x14ac:dyDescent="0.2">
      <c r="D2063">
        <f t="shared" si="33"/>
        <v>22</v>
      </c>
      <c r="E2063" t="s">
        <v>3092</v>
      </c>
      <c r="F2063" t="s">
        <v>326</v>
      </c>
    </row>
    <row r="2064" spans="4:6" x14ac:dyDescent="0.2">
      <c r="D2064">
        <f t="shared" si="33"/>
        <v>22</v>
      </c>
      <c r="E2064" t="s">
        <v>3092</v>
      </c>
      <c r="F2064" t="s">
        <v>327</v>
      </c>
    </row>
    <row r="2065" spans="4:6" x14ac:dyDescent="0.2">
      <c r="D2065">
        <f t="shared" si="33"/>
        <v>22</v>
      </c>
      <c r="E2065" t="s">
        <v>3092</v>
      </c>
      <c r="F2065" t="s">
        <v>328</v>
      </c>
    </row>
    <row r="2066" spans="4:6" x14ac:dyDescent="0.2">
      <c r="D2066">
        <f t="shared" si="33"/>
        <v>22</v>
      </c>
      <c r="E2066" t="s">
        <v>3092</v>
      </c>
      <c r="F2066" t="s">
        <v>329</v>
      </c>
    </row>
    <row r="2067" spans="4:6" x14ac:dyDescent="0.2">
      <c r="D2067">
        <f t="shared" si="33"/>
        <v>22</v>
      </c>
      <c r="E2067" t="s">
        <v>3092</v>
      </c>
      <c r="F2067" t="s">
        <v>4295</v>
      </c>
    </row>
    <row r="2068" spans="4:6" x14ac:dyDescent="0.2">
      <c r="D2068">
        <f t="shared" si="33"/>
        <v>22</v>
      </c>
      <c r="E2068" t="s">
        <v>3092</v>
      </c>
      <c r="F2068" t="s">
        <v>330</v>
      </c>
    </row>
    <row r="2069" spans="4:6" x14ac:dyDescent="0.2">
      <c r="D2069">
        <f t="shared" si="33"/>
        <v>22</v>
      </c>
      <c r="E2069" t="s">
        <v>3092</v>
      </c>
      <c r="F2069" t="s">
        <v>331</v>
      </c>
    </row>
    <row r="2070" spans="4:6" x14ac:dyDescent="0.2">
      <c r="D2070">
        <f t="shared" si="33"/>
        <v>22</v>
      </c>
      <c r="E2070" t="s">
        <v>3092</v>
      </c>
      <c r="F2070" t="s">
        <v>332</v>
      </c>
    </row>
    <row r="2071" spans="4:6" x14ac:dyDescent="0.2">
      <c r="D2071">
        <f t="shared" si="33"/>
        <v>22</v>
      </c>
      <c r="E2071" t="s">
        <v>3092</v>
      </c>
      <c r="F2071" t="s">
        <v>333</v>
      </c>
    </row>
    <row r="2072" spans="4:6" x14ac:dyDescent="0.2">
      <c r="D2072">
        <f t="shared" si="33"/>
        <v>22</v>
      </c>
      <c r="E2072" t="s">
        <v>3092</v>
      </c>
      <c r="F2072" t="s">
        <v>334</v>
      </c>
    </row>
    <row r="2073" spans="4:6" x14ac:dyDescent="0.2">
      <c r="D2073">
        <f t="shared" si="33"/>
        <v>22</v>
      </c>
      <c r="E2073" t="s">
        <v>3092</v>
      </c>
      <c r="F2073" t="s">
        <v>335</v>
      </c>
    </row>
    <row r="2074" spans="4:6" x14ac:dyDescent="0.2">
      <c r="D2074">
        <f t="shared" si="33"/>
        <v>22</v>
      </c>
      <c r="E2074" t="s">
        <v>3092</v>
      </c>
      <c r="F2074" t="s">
        <v>336</v>
      </c>
    </row>
    <row r="2075" spans="4:6" x14ac:dyDescent="0.2">
      <c r="D2075">
        <f t="shared" si="33"/>
        <v>22</v>
      </c>
      <c r="E2075" t="s">
        <v>3092</v>
      </c>
      <c r="F2075" t="s">
        <v>337</v>
      </c>
    </row>
    <row r="2076" spans="4:6" x14ac:dyDescent="0.2">
      <c r="D2076">
        <f t="shared" si="33"/>
        <v>22</v>
      </c>
      <c r="E2076" t="s">
        <v>3092</v>
      </c>
      <c r="F2076" t="s">
        <v>338</v>
      </c>
    </row>
    <row r="2077" spans="4:6" x14ac:dyDescent="0.2">
      <c r="D2077">
        <f t="shared" si="33"/>
        <v>22</v>
      </c>
      <c r="E2077" t="s">
        <v>3092</v>
      </c>
      <c r="F2077" t="s">
        <v>340</v>
      </c>
    </row>
    <row r="2078" spans="4:6" x14ac:dyDescent="0.2">
      <c r="D2078">
        <f t="shared" si="33"/>
        <v>22</v>
      </c>
      <c r="E2078" t="s">
        <v>3092</v>
      </c>
      <c r="F2078" t="s">
        <v>339</v>
      </c>
    </row>
    <row r="2079" spans="4:6" x14ac:dyDescent="0.2">
      <c r="D2079">
        <f t="shared" si="33"/>
        <v>22</v>
      </c>
      <c r="E2079" t="s">
        <v>3092</v>
      </c>
      <c r="F2079" t="s">
        <v>341</v>
      </c>
    </row>
    <row r="2080" spans="4:6" x14ac:dyDescent="0.2">
      <c r="D2080">
        <f t="shared" si="33"/>
        <v>22</v>
      </c>
      <c r="E2080" t="s">
        <v>3092</v>
      </c>
      <c r="F2080" t="s">
        <v>342</v>
      </c>
    </row>
    <row r="2081" spans="4:6" x14ac:dyDescent="0.2">
      <c r="D2081">
        <f t="shared" si="33"/>
        <v>22</v>
      </c>
      <c r="E2081" t="s">
        <v>3092</v>
      </c>
      <c r="F2081" t="s">
        <v>343</v>
      </c>
    </row>
    <row r="2082" spans="4:6" x14ac:dyDescent="0.2">
      <c r="D2082">
        <f t="shared" si="33"/>
        <v>22</v>
      </c>
      <c r="E2082" t="s">
        <v>3092</v>
      </c>
      <c r="F2082" t="s">
        <v>344</v>
      </c>
    </row>
    <row r="2083" spans="4:6" x14ac:dyDescent="0.2">
      <c r="D2083">
        <f t="shared" si="33"/>
        <v>22</v>
      </c>
      <c r="E2083" t="s">
        <v>3092</v>
      </c>
      <c r="F2083" t="s">
        <v>345</v>
      </c>
    </row>
    <row r="2084" spans="4:6" x14ac:dyDescent="0.2">
      <c r="D2084">
        <f t="shared" si="33"/>
        <v>22</v>
      </c>
      <c r="E2084" t="s">
        <v>3092</v>
      </c>
      <c r="F2084" t="s">
        <v>346</v>
      </c>
    </row>
    <row r="2085" spans="4:6" x14ac:dyDescent="0.2">
      <c r="D2085">
        <f t="shared" si="33"/>
        <v>22</v>
      </c>
      <c r="E2085" t="s">
        <v>3092</v>
      </c>
      <c r="F2085" t="s">
        <v>347</v>
      </c>
    </row>
    <row r="2086" spans="4:6" x14ac:dyDescent="0.2">
      <c r="D2086">
        <f t="shared" si="33"/>
        <v>22</v>
      </c>
      <c r="E2086" t="s">
        <v>3092</v>
      </c>
      <c r="F2086" t="s">
        <v>348</v>
      </c>
    </row>
    <row r="2087" spans="4:6" x14ac:dyDescent="0.2">
      <c r="D2087">
        <f t="shared" si="33"/>
        <v>22</v>
      </c>
      <c r="E2087" t="s">
        <v>3092</v>
      </c>
      <c r="F2087" t="s">
        <v>349</v>
      </c>
    </row>
    <row r="2088" spans="4:6" x14ac:dyDescent="0.2">
      <c r="D2088">
        <f t="shared" si="33"/>
        <v>22</v>
      </c>
      <c r="E2088" t="s">
        <v>3092</v>
      </c>
      <c r="F2088" t="s">
        <v>350</v>
      </c>
    </row>
    <row r="2089" spans="4:6" x14ac:dyDescent="0.2">
      <c r="D2089">
        <f t="shared" si="33"/>
        <v>22</v>
      </c>
      <c r="E2089" t="s">
        <v>3092</v>
      </c>
      <c r="F2089" t="s">
        <v>351</v>
      </c>
    </row>
    <row r="2090" spans="4:6" x14ac:dyDescent="0.2">
      <c r="D2090">
        <f t="shared" si="33"/>
        <v>22</v>
      </c>
      <c r="E2090" t="s">
        <v>3092</v>
      </c>
      <c r="F2090" t="s">
        <v>352</v>
      </c>
    </row>
    <row r="2091" spans="4:6" x14ac:dyDescent="0.2">
      <c r="D2091">
        <f t="shared" si="33"/>
        <v>22</v>
      </c>
      <c r="E2091" t="s">
        <v>3092</v>
      </c>
      <c r="F2091" t="s">
        <v>353</v>
      </c>
    </row>
    <row r="2092" spans="4:6" x14ac:dyDescent="0.2">
      <c r="D2092">
        <f t="shared" si="33"/>
        <v>22</v>
      </c>
      <c r="E2092" t="s">
        <v>3092</v>
      </c>
      <c r="F2092" t="s">
        <v>354</v>
      </c>
    </row>
    <row r="2093" spans="4:6" x14ac:dyDescent="0.2">
      <c r="D2093">
        <f t="shared" si="33"/>
        <v>22</v>
      </c>
      <c r="E2093" t="s">
        <v>3092</v>
      </c>
      <c r="F2093" t="s">
        <v>355</v>
      </c>
    </row>
    <row r="2094" spans="4:6" x14ac:dyDescent="0.2">
      <c r="D2094">
        <f t="shared" si="33"/>
        <v>22</v>
      </c>
      <c r="E2094" t="s">
        <v>3092</v>
      </c>
      <c r="F2094" t="s">
        <v>356</v>
      </c>
    </row>
    <row r="2095" spans="4:6" x14ac:dyDescent="0.2">
      <c r="D2095">
        <f t="shared" si="33"/>
        <v>22</v>
      </c>
      <c r="E2095" t="s">
        <v>3092</v>
      </c>
      <c r="F2095" t="s">
        <v>357</v>
      </c>
    </row>
    <row r="2096" spans="4:6" x14ac:dyDescent="0.2">
      <c r="D2096">
        <f t="shared" si="33"/>
        <v>22</v>
      </c>
      <c r="E2096" t="s">
        <v>3092</v>
      </c>
      <c r="F2096" t="s">
        <v>358</v>
      </c>
    </row>
    <row r="2097" spans="4:6" x14ac:dyDescent="0.2">
      <c r="D2097">
        <f t="shared" si="33"/>
        <v>22</v>
      </c>
      <c r="E2097" t="s">
        <v>3092</v>
      </c>
      <c r="F2097" t="s">
        <v>359</v>
      </c>
    </row>
    <row r="2098" spans="4:6" x14ac:dyDescent="0.2">
      <c r="D2098">
        <f t="shared" si="33"/>
        <v>22</v>
      </c>
      <c r="E2098" t="s">
        <v>3092</v>
      </c>
      <c r="F2098" t="s">
        <v>360</v>
      </c>
    </row>
    <row r="2099" spans="4:6" x14ac:dyDescent="0.2">
      <c r="D2099">
        <f t="shared" si="33"/>
        <v>22</v>
      </c>
      <c r="E2099" t="s">
        <v>3092</v>
      </c>
      <c r="F2099" t="s">
        <v>361</v>
      </c>
    </row>
    <row r="2100" spans="4:6" x14ac:dyDescent="0.2">
      <c r="D2100">
        <f t="shared" si="33"/>
        <v>22</v>
      </c>
      <c r="E2100" t="s">
        <v>3092</v>
      </c>
      <c r="F2100" t="s">
        <v>362</v>
      </c>
    </row>
    <row r="2101" spans="4:6" x14ac:dyDescent="0.2">
      <c r="D2101">
        <f t="shared" si="33"/>
        <v>22</v>
      </c>
      <c r="E2101" t="s">
        <v>3092</v>
      </c>
      <c r="F2101" t="s">
        <v>363</v>
      </c>
    </row>
    <row r="2102" spans="4:6" x14ac:dyDescent="0.2">
      <c r="D2102">
        <f t="shared" si="33"/>
        <v>22</v>
      </c>
      <c r="E2102" t="s">
        <v>3092</v>
      </c>
      <c r="F2102" t="s">
        <v>364</v>
      </c>
    </row>
    <row r="2103" spans="4:6" x14ac:dyDescent="0.2">
      <c r="D2103">
        <f t="shared" si="33"/>
        <v>22</v>
      </c>
      <c r="E2103" t="s">
        <v>3092</v>
      </c>
      <c r="F2103" t="s">
        <v>1010</v>
      </c>
    </row>
    <row r="2104" spans="4:6" x14ac:dyDescent="0.2">
      <c r="D2104">
        <f t="shared" si="33"/>
        <v>22</v>
      </c>
      <c r="E2104" t="s">
        <v>3092</v>
      </c>
      <c r="F2104" t="s">
        <v>1011</v>
      </c>
    </row>
    <row r="2105" spans="4:6" x14ac:dyDescent="0.2">
      <c r="D2105">
        <f t="shared" si="33"/>
        <v>22</v>
      </c>
      <c r="E2105" t="s">
        <v>3092</v>
      </c>
      <c r="F2105" t="s">
        <v>1012</v>
      </c>
    </row>
    <row r="2106" spans="4:6" x14ac:dyDescent="0.2">
      <c r="D2106">
        <f t="shared" si="33"/>
        <v>22</v>
      </c>
      <c r="E2106" t="s">
        <v>3092</v>
      </c>
      <c r="F2106" t="s">
        <v>1013</v>
      </c>
    </row>
    <row r="2107" spans="4:6" x14ac:dyDescent="0.2">
      <c r="D2107">
        <f t="shared" si="33"/>
        <v>22</v>
      </c>
      <c r="E2107" t="s">
        <v>3092</v>
      </c>
      <c r="F2107" t="s">
        <v>1014</v>
      </c>
    </row>
    <row r="2108" spans="4:6" x14ac:dyDescent="0.2">
      <c r="D2108">
        <f t="shared" si="33"/>
        <v>22</v>
      </c>
      <c r="E2108" t="s">
        <v>3092</v>
      </c>
      <c r="F2108" t="s">
        <v>1015</v>
      </c>
    </row>
    <row r="2109" spans="4:6" x14ac:dyDescent="0.2">
      <c r="D2109">
        <f t="shared" si="33"/>
        <v>22</v>
      </c>
      <c r="E2109" t="s">
        <v>3092</v>
      </c>
      <c r="F2109" t="s">
        <v>1016</v>
      </c>
    </row>
    <row r="2110" spans="4:6" x14ac:dyDescent="0.2">
      <c r="D2110">
        <f t="shared" si="33"/>
        <v>22</v>
      </c>
      <c r="E2110" t="s">
        <v>3092</v>
      </c>
      <c r="F2110" t="s">
        <v>1017</v>
      </c>
    </row>
    <row r="2111" spans="4:6" x14ac:dyDescent="0.2">
      <c r="D2111">
        <f t="shared" si="33"/>
        <v>22</v>
      </c>
      <c r="E2111" t="s">
        <v>3092</v>
      </c>
      <c r="F2111" t="s">
        <v>1018</v>
      </c>
    </row>
    <row r="2112" spans="4:6" x14ac:dyDescent="0.2">
      <c r="D2112">
        <f t="shared" si="33"/>
        <v>22</v>
      </c>
      <c r="E2112" t="s">
        <v>3092</v>
      </c>
      <c r="F2112" t="s">
        <v>1019</v>
      </c>
    </row>
    <row r="2113" spans="4:6" x14ac:dyDescent="0.2">
      <c r="D2113">
        <f t="shared" si="33"/>
        <v>22</v>
      </c>
      <c r="E2113" t="s">
        <v>3092</v>
      </c>
      <c r="F2113" t="s">
        <v>1020</v>
      </c>
    </row>
    <row r="2114" spans="4:6" x14ac:dyDescent="0.2">
      <c r="D2114">
        <f t="shared" si="33"/>
        <v>22</v>
      </c>
      <c r="E2114" t="s">
        <v>3092</v>
      </c>
      <c r="F2114" t="s">
        <v>1021</v>
      </c>
    </row>
    <row r="2115" spans="4:6" x14ac:dyDescent="0.2">
      <c r="D2115">
        <f t="shared" si="33"/>
        <v>22</v>
      </c>
      <c r="E2115" t="s">
        <v>3092</v>
      </c>
      <c r="F2115" t="s">
        <v>1022</v>
      </c>
    </row>
    <row r="2116" spans="4:6" x14ac:dyDescent="0.2">
      <c r="D2116">
        <f t="shared" si="33"/>
        <v>22</v>
      </c>
      <c r="E2116" t="s">
        <v>3092</v>
      </c>
      <c r="F2116" t="s">
        <v>1023</v>
      </c>
    </row>
    <row r="2117" spans="4:6" x14ac:dyDescent="0.2">
      <c r="D2117">
        <f t="shared" si="33"/>
        <v>22</v>
      </c>
      <c r="E2117" t="s">
        <v>3092</v>
      </c>
      <c r="F2117" t="s">
        <v>1024</v>
      </c>
    </row>
    <row r="2118" spans="4:6" x14ac:dyDescent="0.2">
      <c r="D2118">
        <f t="shared" si="33"/>
        <v>22</v>
      </c>
      <c r="E2118" t="s">
        <v>3092</v>
      </c>
      <c r="F2118" t="s">
        <v>1025</v>
      </c>
    </row>
    <row r="2119" spans="4:6" x14ac:dyDescent="0.2">
      <c r="D2119">
        <f t="shared" si="33"/>
        <v>22</v>
      </c>
      <c r="E2119" t="s">
        <v>3092</v>
      </c>
      <c r="F2119" t="s">
        <v>1026</v>
      </c>
    </row>
    <row r="2120" spans="4:6" x14ac:dyDescent="0.2">
      <c r="D2120">
        <f t="shared" si="33"/>
        <v>22</v>
      </c>
      <c r="E2120" t="s">
        <v>3092</v>
      </c>
      <c r="F2120" t="s">
        <v>1027</v>
      </c>
    </row>
    <row r="2121" spans="4:6" x14ac:dyDescent="0.2">
      <c r="D2121">
        <f t="shared" si="33"/>
        <v>22</v>
      </c>
      <c r="E2121" t="s">
        <v>3092</v>
      </c>
      <c r="F2121" t="s">
        <v>1028</v>
      </c>
    </row>
    <row r="2122" spans="4:6" x14ac:dyDescent="0.2">
      <c r="D2122">
        <f t="shared" si="33"/>
        <v>22</v>
      </c>
      <c r="E2122" t="s">
        <v>3092</v>
      </c>
      <c r="F2122" t="s">
        <v>1029</v>
      </c>
    </row>
    <row r="2123" spans="4:6" x14ac:dyDescent="0.2">
      <c r="D2123">
        <f t="shared" si="33"/>
        <v>22</v>
      </c>
      <c r="E2123" t="s">
        <v>3092</v>
      </c>
      <c r="F2123" t="s">
        <v>1030</v>
      </c>
    </row>
    <row r="2124" spans="4:6" x14ac:dyDescent="0.2">
      <c r="D2124">
        <f t="shared" si="33"/>
        <v>22</v>
      </c>
      <c r="E2124" t="s">
        <v>3092</v>
      </c>
      <c r="F2124" t="s">
        <v>1031</v>
      </c>
    </row>
    <row r="2125" spans="4:6" x14ac:dyDescent="0.2">
      <c r="D2125">
        <f t="shared" si="33"/>
        <v>22</v>
      </c>
      <c r="E2125" t="s">
        <v>3092</v>
      </c>
      <c r="F2125" t="s">
        <v>1032</v>
      </c>
    </row>
    <row r="2126" spans="4:6" x14ac:dyDescent="0.2">
      <c r="D2126">
        <f t="shared" ref="D2126:D2189" si="34">IF(E2126=E2125,D2125,D2125+1)</f>
        <v>22</v>
      </c>
      <c r="E2126" t="s">
        <v>3092</v>
      </c>
      <c r="F2126" t="s">
        <v>1033</v>
      </c>
    </row>
    <row r="2127" spans="4:6" x14ac:dyDescent="0.2">
      <c r="D2127">
        <f t="shared" si="34"/>
        <v>22</v>
      </c>
      <c r="E2127" t="s">
        <v>3092</v>
      </c>
      <c r="F2127" t="s">
        <v>1034</v>
      </c>
    </row>
    <row r="2128" spans="4:6" x14ac:dyDescent="0.2">
      <c r="D2128">
        <f t="shared" si="34"/>
        <v>22</v>
      </c>
      <c r="E2128" t="s">
        <v>3092</v>
      </c>
      <c r="F2128" t="s">
        <v>1035</v>
      </c>
    </row>
    <row r="2129" spans="4:6" x14ac:dyDescent="0.2">
      <c r="D2129">
        <f t="shared" si="34"/>
        <v>22</v>
      </c>
      <c r="E2129" t="s">
        <v>3092</v>
      </c>
      <c r="F2129" t="s">
        <v>1036</v>
      </c>
    </row>
    <row r="2130" spans="4:6" x14ac:dyDescent="0.2">
      <c r="D2130">
        <f t="shared" si="34"/>
        <v>22</v>
      </c>
      <c r="E2130" t="s">
        <v>3092</v>
      </c>
      <c r="F2130" t="s">
        <v>1037</v>
      </c>
    </row>
    <row r="2131" spans="4:6" x14ac:dyDescent="0.2">
      <c r="D2131">
        <f t="shared" si="34"/>
        <v>22</v>
      </c>
      <c r="E2131" t="s">
        <v>3092</v>
      </c>
      <c r="F2131" t="s">
        <v>1038</v>
      </c>
    </row>
    <row r="2132" spans="4:6" x14ac:dyDescent="0.2">
      <c r="D2132">
        <f t="shared" si="34"/>
        <v>22</v>
      </c>
      <c r="E2132" t="s">
        <v>3092</v>
      </c>
      <c r="F2132" t="s">
        <v>1039</v>
      </c>
    </row>
    <row r="2133" spans="4:6" x14ac:dyDescent="0.2">
      <c r="D2133">
        <f t="shared" si="34"/>
        <v>22</v>
      </c>
      <c r="E2133" t="s">
        <v>3092</v>
      </c>
      <c r="F2133" t="s">
        <v>1040</v>
      </c>
    </row>
    <row r="2134" spans="4:6" x14ac:dyDescent="0.2">
      <c r="D2134">
        <f t="shared" si="34"/>
        <v>22</v>
      </c>
      <c r="E2134" t="s">
        <v>3092</v>
      </c>
      <c r="F2134" t="s">
        <v>1041</v>
      </c>
    </row>
    <row r="2135" spans="4:6" x14ac:dyDescent="0.2">
      <c r="D2135">
        <f t="shared" si="34"/>
        <v>22</v>
      </c>
      <c r="E2135" t="s">
        <v>3092</v>
      </c>
      <c r="F2135" t="s">
        <v>1042</v>
      </c>
    </row>
    <row r="2136" spans="4:6" x14ac:dyDescent="0.2">
      <c r="D2136">
        <f t="shared" si="34"/>
        <v>22</v>
      </c>
      <c r="E2136" t="s">
        <v>3092</v>
      </c>
      <c r="F2136" t="s">
        <v>1043</v>
      </c>
    </row>
    <row r="2137" spans="4:6" x14ac:dyDescent="0.2">
      <c r="D2137">
        <f t="shared" si="34"/>
        <v>22</v>
      </c>
      <c r="E2137" t="s">
        <v>3092</v>
      </c>
      <c r="F2137" t="s">
        <v>1044</v>
      </c>
    </row>
    <row r="2138" spans="4:6" x14ac:dyDescent="0.2">
      <c r="D2138">
        <f t="shared" si="34"/>
        <v>22</v>
      </c>
      <c r="E2138" t="s">
        <v>3092</v>
      </c>
      <c r="F2138" t="s">
        <v>1045</v>
      </c>
    </row>
    <row r="2139" spans="4:6" x14ac:dyDescent="0.2">
      <c r="D2139">
        <f t="shared" si="34"/>
        <v>22</v>
      </c>
      <c r="E2139" t="s">
        <v>3092</v>
      </c>
      <c r="F2139" t="s">
        <v>1046</v>
      </c>
    </row>
    <row r="2140" spans="4:6" x14ac:dyDescent="0.2">
      <c r="D2140">
        <f t="shared" si="34"/>
        <v>22</v>
      </c>
      <c r="E2140" t="s">
        <v>3092</v>
      </c>
      <c r="F2140" t="s">
        <v>4296</v>
      </c>
    </row>
    <row r="2141" spans="4:6" x14ac:dyDescent="0.2">
      <c r="D2141">
        <f t="shared" si="34"/>
        <v>22</v>
      </c>
      <c r="E2141" t="s">
        <v>3092</v>
      </c>
      <c r="F2141" t="s">
        <v>1047</v>
      </c>
    </row>
    <row r="2142" spans="4:6" x14ac:dyDescent="0.2">
      <c r="D2142">
        <f t="shared" si="34"/>
        <v>22</v>
      </c>
      <c r="E2142" t="s">
        <v>3092</v>
      </c>
      <c r="F2142" t="s">
        <v>1048</v>
      </c>
    </row>
    <row r="2143" spans="4:6" x14ac:dyDescent="0.2">
      <c r="D2143">
        <f t="shared" si="34"/>
        <v>22</v>
      </c>
      <c r="E2143" t="s">
        <v>3092</v>
      </c>
      <c r="F2143" t="s">
        <v>1049</v>
      </c>
    </row>
    <row r="2144" spans="4:6" x14ac:dyDescent="0.2">
      <c r="D2144">
        <f t="shared" si="34"/>
        <v>22</v>
      </c>
      <c r="E2144" t="s">
        <v>3092</v>
      </c>
      <c r="F2144" t="s">
        <v>1050</v>
      </c>
    </row>
    <row r="2145" spans="4:6" x14ac:dyDescent="0.2">
      <c r="D2145">
        <f t="shared" si="34"/>
        <v>22</v>
      </c>
      <c r="E2145" t="s">
        <v>3092</v>
      </c>
      <c r="F2145" t="s">
        <v>1051</v>
      </c>
    </row>
    <row r="2146" spans="4:6" x14ac:dyDescent="0.2">
      <c r="D2146">
        <f t="shared" si="34"/>
        <v>22</v>
      </c>
      <c r="E2146" t="s">
        <v>3092</v>
      </c>
      <c r="F2146" t="s">
        <v>1052</v>
      </c>
    </row>
    <row r="2147" spans="4:6" x14ac:dyDescent="0.2">
      <c r="D2147">
        <f t="shared" si="34"/>
        <v>22</v>
      </c>
      <c r="E2147" t="s">
        <v>3092</v>
      </c>
      <c r="F2147" t="s">
        <v>4297</v>
      </c>
    </row>
    <row r="2148" spans="4:6" x14ac:dyDescent="0.2">
      <c r="D2148">
        <f t="shared" si="34"/>
        <v>22</v>
      </c>
      <c r="E2148" t="s">
        <v>3092</v>
      </c>
      <c r="F2148" t="s">
        <v>1053</v>
      </c>
    </row>
    <row r="2149" spans="4:6" x14ac:dyDescent="0.2">
      <c r="D2149">
        <f t="shared" si="34"/>
        <v>22</v>
      </c>
      <c r="E2149" t="s">
        <v>3092</v>
      </c>
      <c r="F2149" t="s">
        <v>1054</v>
      </c>
    </row>
    <row r="2150" spans="4:6" x14ac:dyDescent="0.2">
      <c r="D2150">
        <f t="shared" si="34"/>
        <v>22</v>
      </c>
      <c r="E2150" t="s">
        <v>3092</v>
      </c>
      <c r="F2150" t="s">
        <v>1055</v>
      </c>
    </row>
    <row r="2151" spans="4:6" x14ac:dyDescent="0.2">
      <c r="D2151">
        <f t="shared" si="34"/>
        <v>22</v>
      </c>
      <c r="E2151" t="s">
        <v>3092</v>
      </c>
      <c r="F2151" t="s">
        <v>1056</v>
      </c>
    </row>
    <row r="2152" spans="4:6" x14ac:dyDescent="0.2">
      <c r="D2152">
        <f t="shared" si="34"/>
        <v>22</v>
      </c>
      <c r="E2152" t="s">
        <v>3092</v>
      </c>
      <c r="F2152" t="s">
        <v>1057</v>
      </c>
    </row>
    <row r="2153" spans="4:6" x14ac:dyDescent="0.2">
      <c r="D2153">
        <f t="shared" si="34"/>
        <v>22</v>
      </c>
      <c r="E2153" t="s">
        <v>3092</v>
      </c>
      <c r="F2153" t="s">
        <v>1058</v>
      </c>
    </row>
    <row r="2154" spans="4:6" x14ac:dyDescent="0.2">
      <c r="D2154">
        <f t="shared" si="34"/>
        <v>22</v>
      </c>
      <c r="E2154" t="s">
        <v>3092</v>
      </c>
      <c r="F2154" t="s">
        <v>1059</v>
      </c>
    </row>
    <row r="2155" spans="4:6" x14ac:dyDescent="0.2">
      <c r="D2155">
        <f t="shared" si="34"/>
        <v>22</v>
      </c>
      <c r="E2155" t="s">
        <v>3092</v>
      </c>
      <c r="F2155" t="s">
        <v>1060</v>
      </c>
    </row>
    <row r="2156" spans="4:6" x14ac:dyDescent="0.2">
      <c r="D2156">
        <f t="shared" si="34"/>
        <v>22</v>
      </c>
      <c r="E2156" t="s">
        <v>3092</v>
      </c>
      <c r="F2156" t="s">
        <v>1061</v>
      </c>
    </row>
    <row r="2157" spans="4:6" x14ac:dyDescent="0.2">
      <c r="D2157">
        <f t="shared" si="34"/>
        <v>22</v>
      </c>
      <c r="E2157" t="s">
        <v>3092</v>
      </c>
      <c r="F2157" t="s">
        <v>1062</v>
      </c>
    </row>
    <row r="2158" spans="4:6" x14ac:dyDescent="0.2">
      <c r="D2158">
        <f t="shared" si="34"/>
        <v>22</v>
      </c>
      <c r="E2158" t="s">
        <v>3092</v>
      </c>
      <c r="F2158" t="s">
        <v>1063</v>
      </c>
    </row>
    <row r="2159" spans="4:6" x14ac:dyDescent="0.2">
      <c r="D2159">
        <f t="shared" si="34"/>
        <v>22</v>
      </c>
      <c r="E2159" t="s">
        <v>3092</v>
      </c>
      <c r="F2159" t="s">
        <v>1064</v>
      </c>
    </row>
    <row r="2160" spans="4:6" x14ac:dyDescent="0.2">
      <c r="D2160">
        <f t="shared" si="34"/>
        <v>22</v>
      </c>
      <c r="E2160" t="s">
        <v>3092</v>
      </c>
      <c r="F2160" t="s">
        <v>1065</v>
      </c>
    </row>
    <row r="2161" spans="4:6" x14ac:dyDescent="0.2">
      <c r="D2161">
        <f t="shared" si="34"/>
        <v>22</v>
      </c>
      <c r="E2161" t="s">
        <v>3092</v>
      </c>
      <c r="F2161" t="s">
        <v>1066</v>
      </c>
    </row>
    <row r="2162" spans="4:6" x14ac:dyDescent="0.2">
      <c r="D2162">
        <f t="shared" si="34"/>
        <v>22</v>
      </c>
      <c r="E2162" t="s">
        <v>3092</v>
      </c>
      <c r="F2162" t="s">
        <v>1067</v>
      </c>
    </row>
    <row r="2163" spans="4:6" x14ac:dyDescent="0.2">
      <c r="D2163">
        <f t="shared" si="34"/>
        <v>22</v>
      </c>
      <c r="E2163" t="s">
        <v>3092</v>
      </c>
      <c r="F2163" t="s">
        <v>1068</v>
      </c>
    </row>
    <row r="2164" spans="4:6" x14ac:dyDescent="0.2">
      <c r="D2164">
        <f t="shared" si="34"/>
        <v>22</v>
      </c>
      <c r="E2164" t="s">
        <v>3092</v>
      </c>
      <c r="F2164" t="s">
        <v>4298</v>
      </c>
    </row>
    <row r="2165" spans="4:6" x14ac:dyDescent="0.2">
      <c r="D2165">
        <f t="shared" si="34"/>
        <v>22</v>
      </c>
      <c r="E2165" t="s">
        <v>3092</v>
      </c>
      <c r="F2165" t="s">
        <v>1069</v>
      </c>
    </row>
    <row r="2166" spans="4:6" x14ac:dyDescent="0.2">
      <c r="D2166">
        <f t="shared" si="34"/>
        <v>22</v>
      </c>
      <c r="E2166" t="s">
        <v>3092</v>
      </c>
      <c r="F2166" t="s">
        <v>1070</v>
      </c>
    </row>
    <row r="2167" spans="4:6" x14ac:dyDescent="0.2">
      <c r="D2167">
        <f t="shared" si="34"/>
        <v>22</v>
      </c>
      <c r="E2167" t="s">
        <v>3092</v>
      </c>
      <c r="F2167" t="s">
        <v>1071</v>
      </c>
    </row>
    <row r="2168" spans="4:6" x14ac:dyDescent="0.2">
      <c r="D2168">
        <f t="shared" si="34"/>
        <v>22</v>
      </c>
      <c r="E2168" t="s">
        <v>3092</v>
      </c>
      <c r="F2168" t="s">
        <v>1072</v>
      </c>
    </row>
    <row r="2169" spans="4:6" x14ac:dyDescent="0.2">
      <c r="D2169">
        <f t="shared" si="34"/>
        <v>22</v>
      </c>
      <c r="E2169" t="s">
        <v>3092</v>
      </c>
      <c r="F2169" t="s">
        <v>1073</v>
      </c>
    </row>
    <row r="2170" spans="4:6" x14ac:dyDescent="0.2">
      <c r="D2170">
        <f t="shared" si="34"/>
        <v>22</v>
      </c>
      <c r="E2170" t="s">
        <v>3092</v>
      </c>
      <c r="F2170" t="s">
        <v>1074</v>
      </c>
    </row>
    <row r="2171" spans="4:6" x14ac:dyDescent="0.2">
      <c r="D2171">
        <f t="shared" si="34"/>
        <v>22</v>
      </c>
      <c r="E2171" t="s">
        <v>3092</v>
      </c>
      <c r="F2171" t="s">
        <v>1075</v>
      </c>
    </row>
    <row r="2172" spans="4:6" x14ac:dyDescent="0.2">
      <c r="D2172">
        <f t="shared" si="34"/>
        <v>22</v>
      </c>
      <c r="E2172" t="s">
        <v>3092</v>
      </c>
      <c r="F2172" t="s">
        <v>1076</v>
      </c>
    </row>
    <row r="2173" spans="4:6" x14ac:dyDescent="0.2">
      <c r="D2173">
        <f t="shared" si="34"/>
        <v>22</v>
      </c>
      <c r="E2173" t="s">
        <v>3092</v>
      </c>
      <c r="F2173" t="s">
        <v>1077</v>
      </c>
    </row>
    <row r="2174" spans="4:6" x14ac:dyDescent="0.2">
      <c r="D2174">
        <f t="shared" si="34"/>
        <v>22</v>
      </c>
      <c r="E2174" t="s">
        <v>3092</v>
      </c>
      <c r="F2174" t="s">
        <v>1078</v>
      </c>
    </row>
    <row r="2175" spans="4:6" x14ac:dyDescent="0.2">
      <c r="D2175">
        <f t="shared" si="34"/>
        <v>22</v>
      </c>
      <c r="E2175" t="s">
        <v>3092</v>
      </c>
      <c r="F2175" t="s">
        <v>1079</v>
      </c>
    </row>
    <row r="2176" spans="4:6" x14ac:dyDescent="0.2">
      <c r="D2176">
        <f t="shared" si="34"/>
        <v>22</v>
      </c>
      <c r="E2176" t="s">
        <v>3092</v>
      </c>
      <c r="F2176" t="s">
        <v>1080</v>
      </c>
    </row>
    <row r="2177" spans="4:6" x14ac:dyDescent="0.2">
      <c r="D2177">
        <f t="shared" si="34"/>
        <v>22</v>
      </c>
      <c r="E2177" t="s">
        <v>3092</v>
      </c>
      <c r="F2177" t="s">
        <v>1081</v>
      </c>
    </row>
    <row r="2178" spans="4:6" x14ac:dyDescent="0.2">
      <c r="D2178">
        <f t="shared" si="34"/>
        <v>22</v>
      </c>
      <c r="E2178" t="s">
        <v>3092</v>
      </c>
      <c r="F2178" t="s">
        <v>1082</v>
      </c>
    </row>
    <row r="2179" spans="4:6" x14ac:dyDescent="0.2">
      <c r="D2179">
        <f t="shared" si="34"/>
        <v>22</v>
      </c>
      <c r="E2179" t="s">
        <v>3092</v>
      </c>
      <c r="F2179" t="s">
        <v>1083</v>
      </c>
    </row>
    <row r="2180" spans="4:6" x14ac:dyDescent="0.2">
      <c r="D2180">
        <f t="shared" si="34"/>
        <v>22</v>
      </c>
      <c r="E2180" t="s">
        <v>3092</v>
      </c>
      <c r="F2180" t="s">
        <v>1084</v>
      </c>
    </row>
    <row r="2181" spans="4:6" x14ac:dyDescent="0.2">
      <c r="D2181">
        <f t="shared" si="34"/>
        <v>22</v>
      </c>
      <c r="E2181" t="s">
        <v>3092</v>
      </c>
      <c r="F2181" t="s">
        <v>1085</v>
      </c>
    </row>
    <row r="2182" spans="4:6" x14ac:dyDescent="0.2">
      <c r="D2182">
        <f t="shared" si="34"/>
        <v>22</v>
      </c>
      <c r="E2182" t="s">
        <v>3092</v>
      </c>
      <c r="F2182" t="s">
        <v>1086</v>
      </c>
    </row>
    <row r="2183" spans="4:6" x14ac:dyDescent="0.2">
      <c r="D2183">
        <f t="shared" si="34"/>
        <v>22</v>
      </c>
      <c r="E2183" t="s">
        <v>3092</v>
      </c>
      <c r="F2183" t="s">
        <v>1087</v>
      </c>
    </row>
    <row r="2184" spans="4:6" x14ac:dyDescent="0.2">
      <c r="D2184">
        <f t="shared" si="34"/>
        <v>22</v>
      </c>
      <c r="E2184" t="s">
        <v>3092</v>
      </c>
      <c r="F2184" t="s">
        <v>1088</v>
      </c>
    </row>
    <row r="2185" spans="4:6" x14ac:dyDescent="0.2">
      <c r="D2185">
        <f t="shared" si="34"/>
        <v>22</v>
      </c>
      <c r="E2185" t="s">
        <v>3092</v>
      </c>
      <c r="F2185" t="s">
        <v>1089</v>
      </c>
    </row>
    <row r="2186" spans="4:6" x14ac:dyDescent="0.2">
      <c r="D2186">
        <f t="shared" si="34"/>
        <v>22</v>
      </c>
      <c r="E2186" t="s">
        <v>3092</v>
      </c>
      <c r="F2186" t="s">
        <v>1090</v>
      </c>
    </row>
    <row r="2187" spans="4:6" x14ac:dyDescent="0.2">
      <c r="D2187">
        <f t="shared" si="34"/>
        <v>22</v>
      </c>
      <c r="E2187" t="s">
        <v>3092</v>
      </c>
      <c r="F2187" t="s">
        <v>1091</v>
      </c>
    </row>
    <row r="2188" spans="4:6" x14ac:dyDescent="0.2">
      <c r="D2188">
        <f t="shared" si="34"/>
        <v>22</v>
      </c>
      <c r="E2188" t="s">
        <v>3092</v>
      </c>
      <c r="F2188" t="s">
        <v>1092</v>
      </c>
    </row>
    <row r="2189" spans="4:6" x14ac:dyDescent="0.2">
      <c r="D2189">
        <f t="shared" si="34"/>
        <v>22</v>
      </c>
      <c r="E2189" t="s">
        <v>3092</v>
      </c>
      <c r="F2189" t="s">
        <v>1093</v>
      </c>
    </row>
    <row r="2190" spans="4:6" x14ac:dyDescent="0.2">
      <c r="D2190">
        <f t="shared" ref="D2190:D2253" si="35">IF(E2190=E2189,D2189,D2189+1)</f>
        <v>22</v>
      </c>
      <c r="E2190" t="s">
        <v>3092</v>
      </c>
      <c r="F2190" t="s">
        <v>1094</v>
      </c>
    </row>
    <row r="2191" spans="4:6" x14ac:dyDescent="0.2">
      <c r="D2191">
        <f t="shared" si="35"/>
        <v>22</v>
      </c>
      <c r="E2191" t="s">
        <v>3092</v>
      </c>
      <c r="F2191" t="s">
        <v>1095</v>
      </c>
    </row>
    <row r="2192" spans="4:6" x14ac:dyDescent="0.2">
      <c r="D2192">
        <f t="shared" si="35"/>
        <v>22</v>
      </c>
      <c r="E2192" t="s">
        <v>3092</v>
      </c>
      <c r="F2192" t="s">
        <v>1096</v>
      </c>
    </row>
    <row r="2193" spans="4:6" x14ac:dyDescent="0.2">
      <c r="D2193">
        <f t="shared" si="35"/>
        <v>22</v>
      </c>
      <c r="E2193" t="s">
        <v>3092</v>
      </c>
      <c r="F2193" t="s">
        <v>1097</v>
      </c>
    </row>
    <row r="2194" spans="4:6" x14ac:dyDescent="0.2">
      <c r="D2194">
        <f t="shared" si="35"/>
        <v>22</v>
      </c>
      <c r="E2194" t="s">
        <v>3092</v>
      </c>
      <c r="F2194" t="s">
        <v>1098</v>
      </c>
    </row>
    <row r="2195" spans="4:6" x14ac:dyDescent="0.2">
      <c r="D2195">
        <f t="shared" si="35"/>
        <v>22</v>
      </c>
      <c r="E2195" t="s">
        <v>3092</v>
      </c>
      <c r="F2195" t="s">
        <v>1099</v>
      </c>
    </row>
    <row r="2196" spans="4:6" x14ac:dyDescent="0.2">
      <c r="D2196">
        <f t="shared" si="35"/>
        <v>22</v>
      </c>
      <c r="E2196" t="s">
        <v>3092</v>
      </c>
      <c r="F2196" t="s">
        <v>4299</v>
      </c>
    </row>
    <row r="2197" spans="4:6" x14ac:dyDescent="0.2">
      <c r="D2197">
        <f t="shared" si="35"/>
        <v>22</v>
      </c>
      <c r="E2197" t="s">
        <v>3092</v>
      </c>
      <c r="F2197" t="s">
        <v>1100</v>
      </c>
    </row>
    <row r="2198" spans="4:6" x14ac:dyDescent="0.2">
      <c r="D2198">
        <f t="shared" si="35"/>
        <v>22</v>
      </c>
      <c r="E2198" t="s">
        <v>3092</v>
      </c>
      <c r="F2198" t="s">
        <v>1101</v>
      </c>
    </row>
    <row r="2199" spans="4:6" x14ac:dyDescent="0.2">
      <c r="D2199">
        <f t="shared" si="35"/>
        <v>22</v>
      </c>
      <c r="E2199" t="s">
        <v>3092</v>
      </c>
      <c r="F2199" t="s">
        <v>1102</v>
      </c>
    </row>
    <row r="2200" spans="4:6" x14ac:dyDescent="0.2">
      <c r="D2200">
        <f t="shared" si="35"/>
        <v>22</v>
      </c>
      <c r="E2200" t="s">
        <v>3092</v>
      </c>
      <c r="F2200" t="s">
        <v>1103</v>
      </c>
    </row>
    <row r="2201" spans="4:6" x14ac:dyDescent="0.2">
      <c r="D2201">
        <f t="shared" si="35"/>
        <v>22</v>
      </c>
      <c r="E2201" t="s">
        <v>3092</v>
      </c>
      <c r="F2201" t="s">
        <v>1104</v>
      </c>
    </row>
    <row r="2202" spans="4:6" x14ac:dyDescent="0.2">
      <c r="D2202">
        <f t="shared" si="35"/>
        <v>22</v>
      </c>
      <c r="E2202" t="s">
        <v>3092</v>
      </c>
      <c r="F2202" t="s">
        <v>1105</v>
      </c>
    </row>
    <row r="2203" spans="4:6" x14ac:dyDescent="0.2">
      <c r="D2203">
        <f t="shared" si="35"/>
        <v>22</v>
      </c>
      <c r="E2203" t="s">
        <v>3092</v>
      </c>
      <c r="F2203" t="s">
        <v>1106</v>
      </c>
    </row>
    <row r="2204" spans="4:6" x14ac:dyDescent="0.2">
      <c r="D2204">
        <f t="shared" si="35"/>
        <v>22</v>
      </c>
      <c r="E2204" t="s">
        <v>3092</v>
      </c>
      <c r="F2204" t="s">
        <v>1107</v>
      </c>
    </row>
    <row r="2205" spans="4:6" x14ac:dyDescent="0.2">
      <c r="D2205">
        <f t="shared" si="35"/>
        <v>22</v>
      </c>
      <c r="E2205" t="s">
        <v>3092</v>
      </c>
      <c r="F2205" t="s">
        <v>1108</v>
      </c>
    </row>
    <row r="2206" spans="4:6" x14ac:dyDescent="0.2">
      <c r="D2206">
        <f t="shared" si="35"/>
        <v>22</v>
      </c>
      <c r="E2206" t="s">
        <v>3092</v>
      </c>
      <c r="F2206" t="s">
        <v>1109</v>
      </c>
    </row>
    <row r="2207" spans="4:6" x14ac:dyDescent="0.2">
      <c r="D2207">
        <f t="shared" si="35"/>
        <v>22</v>
      </c>
      <c r="E2207" t="s">
        <v>3092</v>
      </c>
      <c r="F2207" t="s">
        <v>1110</v>
      </c>
    </row>
    <row r="2208" spans="4:6" x14ac:dyDescent="0.2">
      <c r="D2208">
        <f t="shared" si="35"/>
        <v>22</v>
      </c>
      <c r="E2208" t="s">
        <v>3092</v>
      </c>
      <c r="F2208" t="s">
        <v>1111</v>
      </c>
    </row>
    <row r="2209" spans="4:6" x14ac:dyDescent="0.2">
      <c r="D2209">
        <f t="shared" si="35"/>
        <v>22</v>
      </c>
      <c r="E2209" t="s">
        <v>3092</v>
      </c>
      <c r="F2209" t="s">
        <v>1112</v>
      </c>
    </row>
    <row r="2210" spans="4:6" x14ac:dyDescent="0.2">
      <c r="D2210">
        <f t="shared" si="35"/>
        <v>22</v>
      </c>
      <c r="E2210" t="s">
        <v>3092</v>
      </c>
      <c r="F2210" t="s">
        <v>1113</v>
      </c>
    </row>
    <row r="2211" spans="4:6" x14ac:dyDescent="0.2">
      <c r="D2211">
        <f t="shared" si="35"/>
        <v>22</v>
      </c>
      <c r="E2211" t="s">
        <v>3092</v>
      </c>
      <c r="F2211" t="s">
        <v>1114</v>
      </c>
    </row>
    <row r="2212" spans="4:6" x14ac:dyDescent="0.2">
      <c r="D2212">
        <f t="shared" si="35"/>
        <v>22</v>
      </c>
      <c r="E2212" t="s">
        <v>3092</v>
      </c>
      <c r="F2212" t="s">
        <v>1115</v>
      </c>
    </row>
    <row r="2213" spans="4:6" x14ac:dyDescent="0.2">
      <c r="D2213">
        <f t="shared" si="35"/>
        <v>22</v>
      </c>
      <c r="E2213" t="s">
        <v>3092</v>
      </c>
      <c r="F2213" t="s">
        <v>1116</v>
      </c>
    </row>
    <row r="2214" spans="4:6" x14ac:dyDescent="0.2">
      <c r="D2214">
        <f t="shared" si="35"/>
        <v>22</v>
      </c>
      <c r="E2214" t="s">
        <v>3092</v>
      </c>
      <c r="F2214" t="s">
        <v>1117</v>
      </c>
    </row>
    <row r="2215" spans="4:6" x14ac:dyDescent="0.2">
      <c r="D2215">
        <f t="shared" si="35"/>
        <v>22</v>
      </c>
      <c r="E2215" t="s">
        <v>3092</v>
      </c>
      <c r="F2215" t="s">
        <v>1118</v>
      </c>
    </row>
    <row r="2216" spans="4:6" x14ac:dyDescent="0.2">
      <c r="D2216">
        <f t="shared" si="35"/>
        <v>22</v>
      </c>
      <c r="E2216" t="s">
        <v>3092</v>
      </c>
      <c r="F2216" t="s">
        <v>1119</v>
      </c>
    </row>
    <row r="2217" spans="4:6" x14ac:dyDescent="0.2">
      <c r="D2217">
        <f t="shared" si="35"/>
        <v>22</v>
      </c>
      <c r="E2217" t="s">
        <v>3092</v>
      </c>
      <c r="F2217" t="s">
        <v>1120</v>
      </c>
    </row>
    <row r="2218" spans="4:6" x14ac:dyDescent="0.2">
      <c r="D2218">
        <f t="shared" si="35"/>
        <v>22</v>
      </c>
      <c r="E2218" t="s">
        <v>3092</v>
      </c>
      <c r="F2218" t="s">
        <v>1121</v>
      </c>
    </row>
    <row r="2219" spans="4:6" x14ac:dyDescent="0.2">
      <c r="D2219">
        <f t="shared" si="35"/>
        <v>22</v>
      </c>
      <c r="E2219" t="s">
        <v>3092</v>
      </c>
      <c r="F2219" t="s">
        <v>1122</v>
      </c>
    </row>
    <row r="2220" spans="4:6" x14ac:dyDescent="0.2">
      <c r="D2220">
        <f t="shared" si="35"/>
        <v>22</v>
      </c>
      <c r="E2220" t="s">
        <v>3092</v>
      </c>
      <c r="F2220" t="s">
        <v>1123</v>
      </c>
    </row>
    <row r="2221" spans="4:6" x14ac:dyDescent="0.2">
      <c r="D2221">
        <f t="shared" si="35"/>
        <v>22</v>
      </c>
      <c r="E2221" t="s">
        <v>3092</v>
      </c>
      <c r="F2221" t="s">
        <v>1124</v>
      </c>
    </row>
    <row r="2222" spans="4:6" x14ac:dyDescent="0.2">
      <c r="D2222">
        <f t="shared" si="35"/>
        <v>22</v>
      </c>
      <c r="E2222" t="s">
        <v>3092</v>
      </c>
      <c r="F2222" t="s">
        <v>1125</v>
      </c>
    </row>
    <row r="2223" spans="4:6" x14ac:dyDescent="0.2">
      <c r="D2223">
        <f t="shared" si="35"/>
        <v>22</v>
      </c>
      <c r="E2223" t="s">
        <v>3092</v>
      </c>
      <c r="F2223" t="s">
        <v>1126</v>
      </c>
    </row>
    <row r="2224" spans="4:6" x14ac:dyDescent="0.2">
      <c r="D2224">
        <f t="shared" si="35"/>
        <v>22</v>
      </c>
      <c r="E2224" t="s">
        <v>3092</v>
      </c>
      <c r="F2224" t="s">
        <v>1127</v>
      </c>
    </row>
    <row r="2225" spans="4:6" x14ac:dyDescent="0.2">
      <c r="D2225">
        <f t="shared" si="35"/>
        <v>22</v>
      </c>
      <c r="E2225" t="s">
        <v>3092</v>
      </c>
      <c r="F2225" t="s">
        <v>1128</v>
      </c>
    </row>
    <row r="2226" spans="4:6" x14ac:dyDescent="0.2">
      <c r="D2226">
        <f t="shared" si="35"/>
        <v>22</v>
      </c>
      <c r="E2226" t="s">
        <v>3092</v>
      </c>
      <c r="F2226" t="s">
        <v>1129</v>
      </c>
    </row>
    <row r="2227" spans="4:6" x14ac:dyDescent="0.2">
      <c r="D2227">
        <f t="shared" si="35"/>
        <v>22</v>
      </c>
      <c r="E2227" t="s">
        <v>3092</v>
      </c>
      <c r="F2227" t="s">
        <v>1130</v>
      </c>
    </row>
    <row r="2228" spans="4:6" x14ac:dyDescent="0.2">
      <c r="D2228">
        <f t="shared" si="35"/>
        <v>22</v>
      </c>
      <c r="E2228" t="s">
        <v>3092</v>
      </c>
      <c r="F2228" t="s">
        <v>402</v>
      </c>
    </row>
    <row r="2229" spans="4:6" x14ac:dyDescent="0.2">
      <c r="D2229">
        <f t="shared" si="35"/>
        <v>22</v>
      </c>
      <c r="E2229" t="s">
        <v>3092</v>
      </c>
      <c r="F2229" t="s">
        <v>400</v>
      </c>
    </row>
    <row r="2230" spans="4:6" x14ac:dyDescent="0.2">
      <c r="D2230">
        <f t="shared" si="35"/>
        <v>22</v>
      </c>
      <c r="E2230" t="s">
        <v>3092</v>
      </c>
      <c r="F2230" t="s">
        <v>401</v>
      </c>
    </row>
    <row r="2231" spans="4:6" x14ac:dyDescent="0.2">
      <c r="D2231">
        <f t="shared" si="35"/>
        <v>22</v>
      </c>
      <c r="E2231" t="s">
        <v>3092</v>
      </c>
      <c r="F2231" t="s">
        <v>403</v>
      </c>
    </row>
    <row r="2232" spans="4:6" x14ac:dyDescent="0.2">
      <c r="D2232">
        <f t="shared" si="35"/>
        <v>22</v>
      </c>
      <c r="E2232" t="s">
        <v>3092</v>
      </c>
      <c r="F2232" t="s">
        <v>404</v>
      </c>
    </row>
    <row r="2233" spans="4:6" x14ac:dyDescent="0.2">
      <c r="D2233">
        <f t="shared" si="35"/>
        <v>22</v>
      </c>
      <c r="E2233" t="s">
        <v>3092</v>
      </c>
      <c r="F2233" t="s">
        <v>405</v>
      </c>
    </row>
    <row r="2234" spans="4:6" x14ac:dyDescent="0.2">
      <c r="D2234">
        <f t="shared" si="35"/>
        <v>22</v>
      </c>
      <c r="E2234" t="s">
        <v>3092</v>
      </c>
      <c r="F2234" t="s">
        <v>406</v>
      </c>
    </row>
    <row r="2235" spans="4:6" x14ac:dyDescent="0.2">
      <c r="D2235">
        <f t="shared" si="35"/>
        <v>22</v>
      </c>
      <c r="E2235" t="s">
        <v>3092</v>
      </c>
      <c r="F2235" t="s">
        <v>407</v>
      </c>
    </row>
    <row r="2236" spans="4:6" x14ac:dyDescent="0.2">
      <c r="D2236">
        <f t="shared" si="35"/>
        <v>22</v>
      </c>
      <c r="E2236" t="s">
        <v>3092</v>
      </c>
      <c r="F2236" t="s">
        <v>408</v>
      </c>
    </row>
    <row r="2237" spans="4:6" x14ac:dyDescent="0.2">
      <c r="D2237">
        <f t="shared" si="35"/>
        <v>22</v>
      </c>
      <c r="E2237" t="s">
        <v>3092</v>
      </c>
      <c r="F2237" t="s">
        <v>409</v>
      </c>
    </row>
    <row r="2238" spans="4:6" x14ac:dyDescent="0.2">
      <c r="D2238">
        <f t="shared" si="35"/>
        <v>22</v>
      </c>
      <c r="E2238" t="s">
        <v>3092</v>
      </c>
      <c r="F2238" t="s">
        <v>410</v>
      </c>
    </row>
    <row r="2239" spans="4:6" x14ac:dyDescent="0.2">
      <c r="D2239">
        <f t="shared" si="35"/>
        <v>22</v>
      </c>
      <c r="E2239" t="s">
        <v>3092</v>
      </c>
      <c r="F2239" t="s">
        <v>411</v>
      </c>
    </row>
    <row r="2240" spans="4:6" x14ac:dyDescent="0.2">
      <c r="D2240">
        <f t="shared" si="35"/>
        <v>22</v>
      </c>
      <c r="E2240" t="s">
        <v>3092</v>
      </c>
      <c r="F2240" t="s">
        <v>412</v>
      </c>
    </row>
    <row r="2241" spans="4:6" x14ac:dyDescent="0.2">
      <c r="D2241">
        <f t="shared" si="35"/>
        <v>22</v>
      </c>
      <c r="E2241" t="s">
        <v>3092</v>
      </c>
      <c r="F2241" t="s">
        <v>4300</v>
      </c>
    </row>
    <row r="2242" spans="4:6" x14ac:dyDescent="0.2">
      <c r="D2242">
        <f t="shared" si="35"/>
        <v>22</v>
      </c>
      <c r="E2242" t="s">
        <v>3092</v>
      </c>
      <c r="F2242" t="s">
        <v>413</v>
      </c>
    </row>
    <row r="2243" spans="4:6" x14ac:dyDescent="0.2">
      <c r="D2243">
        <f t="shared" si="35"/>
        <v>22</v>
      </c>
      <c r="E2243" t="s">
        <v>3092</v>
      </c>
      <c r="F2243" t="s">
        <v>414</v>
      </c>
    </row>
    <row r="2244" spans="4:6" x14ac:dyDescent="0.2">
      <c r="D2244">
        <f t="shared" si="35"/>
        <v>22</v>
      </c>
      <c r="E2244" t="s">
        <v>3092</v>
      </c>
      <c r="F2244" t="s">
        <v>415</v>
      </c>
    </row>
    <row r="2245" spans="4:6" x14ac:dyDescent="0.2">
      <c r="D2245">
        <f t="shared" si="35"/>
        <v>22</v>
      </c>
      <c r="E2245" t="s">
        <v>3092</v>
      </c>
      <c r="F2245" t="s">
        <v>416</v>
      </c>
    </row>
    <row r="2246" spans="4:6" x14ac:dyDescent="0.2">
      <c r="D2246">
        <f t="shared" si="35"/>
        <v>22</v>
      </c>
      <c r="E2246" t="s">
        <v>3092</v>
      </c>
      <c r="F2246" t="s">
        <v>417</v>
      </c>
    </row>
    <row r="2247" spans="4:6" x14ac:dyDescent="0.2">
      <c r="D2247">
        <f t="shared" si="35"/>
        <v>22</v>
      </c>
      <c r="E2247" t="s">
        <v>3092</v>
      </c>
      <c r="F2247" t="s">
        <v>418</v>
      </c>
    </row>
    <row r="2248" spans="4:6" x14ac:dyDescent="0.2">
      <c r="D2248">
        <f t="shared" si="35"/>
        <v>22</v>
      </c>
      <c r="E2248" t="s">
        <v>3092</v>
      </c>
      <c r="F2248" t="s">
        <v>419</v>
      </c>
    </row>
    <row r="2249" spans="4:6" x14ac:dyDescent="0.2">
      <c r="D2249">
        <f t="shared" si="35"/>
        <v>22</v>
      </c>
      <c r="E2249" t="s">
        <v>3092</v>
      </c>
      <c r="F2249" t="s">
        <v>420</v>
      </c>
    </row>
    <row r="2250" spans="4:6" x14ac:dyDescent="0.2">
      <c r="D2250">
        <f t="shared" si="35"/>
        <v>22</v>
      </c>
      <c r="E2250" t="s">
        <v>3092</v>
      </c>
      <c r="F2250" t="s">
        <v>421</v>
      </c>
    </row>
    <row r="2251" spans="4:6" x14ac:dyDescent="0.2">
      <c r="D2251">
        <f t="shared" si="35"/>
        <v>22</v>
      </c>
      <c r="E2251" t="s">
        <v>3092</v>
      </c>
      <c r="F2251" t="s">
        <v>423</v>
      </c>
    </row>
    <row r="2252" spans="4:6" x14ac:dyDescent="0.2">
      <c r="D2252">
        <f t="shared" si="35"/>
        <v>22</v>
      </c>
      <c r="E2252" t="s">
        <v>3092</v>
      </c>
      <c r="F2252" t="s">
        <v>424</v>
      </c>
    </row>
    <row r="2253" spans="4:6" x14ac:dyDescent="0.2">
      <c r="D2253">
        <f t="shared" si="35"/>
        <v>22</v>
      </c>
      <c r="E2253" t="s">
        <v>3092</v>
      </c>
      <c r="F2253" t="s">
        <v>422</v>
      </c>
    </row>
    <row r="2254" spans="4:6" x14ac:dyDescent="0.2">
      <c r="D2254">
        <f t="shared" ref="D2254:D2317" si="36">IF(E2254=E2253,D2253,D2253+1)</f>
        <v>22</v>
      </c>
      <c r="E2254" t="s">
        <v>3092</v>
      </c>
      <c r="F2254" t="s">
        <v>425</v>
      </c>
    </row>
    <row r="2255" spans="4:6" x14ac:dyDescent="0.2">
      <c r="D2255">
        <f t="shared" si="36"/>
        <v>22</v>
      </c>
      <c r="E2255" t="s">
        <v>3092</v>
      </c>
      <c r="F2255" t="s">
        <v>426</v>
      </c>
    </row>
    <row r="2256" spans="4:6" x14ac:dyDescent="0.2">
      <c r="D2256">
        <f t="shared" si="36"/>
        <v>22</v>
      </c>
      <c r="E2256" t="s">
        <v>3092</v>
      </c>
      <c r="F2256" t="s">
        <v>427</v>
      </c>
    </row>
    <row r="2257" spans="4:6" x14ac:dyDescent="0.2">
      <c r="D2257">
        <f t="shared" si="36"/>
        <v>23</v>
      </c>
      <c r="E2257" t="s">
        <v>3093</v>
      </c>
      <c r="F2257" t="s">
        <v>2368</v>
      </c>
    </row>
    <row r="2258" spans="4:6" x14ac:dyDescent="0.2">
      <c r="D2258">
        <f t="shared" si="36"/>
        <v>23</v>
      </c>
      <c r="E2258" t="s">
        <v>3093</v>
      </c>
      <c r="F2258" t="s">
        <v>2369</v>
      </c>
    </row>
    <row r="2259" spans="4:6" x14ac:dyDescent="0.2">
      <c r="D2259">
        <f t="shared" si="36"/>
        <v>23</v>
      </c>
      <c r="E2259" t="s">
        <v>3093</v>
      </c>
      <c r="F2259" t="s">
        <v>2370</v>
      </c>
    </row>
    <row r="2260" spans="4:6" x14ac:dyDescent="0.2">
      <c r="D2260">
        <f t="shared" si="36"/>
        <v>23</v>
      </c>
      <c r="E2260" t="s">
        <v>3093</v>
      </c>
      <c r="F2260" t="s">
        <v>2371</v>
      </c>
    </row>
    <row r="2261" spans="4:6" x14ac:dyDescent="0.2">
      <c r="D2261">
        <f t="shared" si="36"/>
        <v>23</v>
      </c>
      <c r="E2261" t="s">
        <v>3093</v>
      </c>
      <c r="F2261" t="s">
        <v>2372</v>
      </c>
    </row>
    <row r="2262" spans="4:6" x14ac:dyDescent="0.2">
      <c r="D2262">
        <f t="shared" si="36"/>
        <v>23</v>
      </c>
      <c r="E2262" t="s">
        <v>3093</v>
      </c>
      <c r="F2262" t="s">
        <v>2373</v>
      </c>
    </row>
    <row r="2263" spans="4:6" x14ac:dyDescent="0.2">
      <c r="D2263">
        <f t="shared" si="36"/>
        <v>23</v>
      </c>
      <c r="E2263" t="s">
        <v>3093</v>
      </c>
      <c r="F2263" t="s">
        <v>2374</v>
      </c>
    </row>
    <row r="2264" spans="4:6" x14ac:dyDescent="0.2">
      <c r="D2264">
        <f t="shared" si="36"/>
        <v>23</v>
      </c>
      <c r="E2264" t="s">
        <v>3093</v>
      </c>
      <c r="F2264" t="s">
        <v>2375</v>
      </c>
    </row>
    <row r="2265" spans="4:6" x14ac:dyDescent="0.2">
      <c r="D2265">
        <f t="shared" si="36"/>
        <v>23</v>
      </c>
      <c r="E2265" t="s">
        <v>3093</v>
      </c>
      <c r="F2265" t="s">
        <v>4222</v>
      </c>
    </row>
    <row r="2266" spans="4:6" x14ac:dyDescent="0.2">
      <c r="D2266">
        <f t="shared" si="36"/>
        <v>23</v>
      </c>
      <c r="E2266" t="s">
        <v>3093</v>
      </c>
      <c r="F2266" t="s">
        <v>2376</v>
      </c>
    </row>
    <row r="2267" spans="4:6" x14ac:dyDescent="0.2">
      <c r="D2267">
        <f t="shared" si="36"/>
        <v>23</v>
      </c>
      <c r="E2267" t="s">
        <v>3093</v>
      </c>
      <c r="F2267" t="s">
        <v>2934</v>
      </c>
    </row>
    <row r="2268" spans="4:6" x14ac:dyDescent="0.2">
      <c r="D2268">
        <f t="shared" si="36"/>
        <v>23</v>
      </c>
      <c r="E2268" t="s">
        <v>3093</v>
      </c>
      <c r="F2268" t="s">
        <v>2377</v>
      </c>
    </row>
    <row r="2269" spans="4:6" x14ac:dyDescent="0.2">
      <c r="D2269">
        <f t="shared" si="36"/>
        <v>23</v>
      </c>
      <c r="E2269" t="s">
        <v>3093</v>
      </c>
      <c r="F2269" t="s">
        <v>3305</v>
      </c>
    </row>
    <row r="2270" spans="4:6" x14ac:dyDescent="0.2">
      <c r="D2270">
        <f t="shared" si="36"/>
        <v>23</v>
      </c>
      <c r="E2270" t="s">
        <v>3093</v>
      </c>
      <c r="F2270" t="s">
        <v>3758</v>
      </c>
    </row>
    <row r="2271" spans="4:6" x14ac:dyDescent="0.2">
      <c r="D2271">
        <f t="shared" si="36"/>
        <v>23</v>
      </c>
      <c r="E2271" t="s">
        <v>3093</v>
      </c>
      <c r="F2271" t="s">
        <v>2378</v>
      </c>
    </row>
    <row r="2272" spans="4:6" x14ac:dyDescent="0.2">
      <c r="D2272">
        <f t="shared" si="36"/>
        <v>23</v>
      </c>
      <c r="E2272" t="s">
        <v>3093</v>
      </c>
      <c r="F2272" t="s">
        <v>2379</v>
      </c>
    </row>
    <row r="2273" spans="4:6" x14ac:dyDescent="0.2">
      <c r="D2273">
        <f t="shared" si="36"/>
        <v>23</v>
      </c>
      <c r="E2273" t="s">
        <v>3093</v>
      </c>
      <c r="F2273" t="s">
        <v>2380</v>
      </c>
    </row>
    <row r="2274" spans="4:6" x14ac:dyDescent="0.2">
      <c r="D2274">
        <f t="shared" si="36"/>
        <v>23</v>
      </c>
      <c r="E2274" t="s">
        <v>3093</v>
      </c>
      <c r="F2274" t="s">
        <v>2381</v>
      </c>
    </row>
    <row r="2275" spans="4:6" x14ac:dyDescent="0.2">
      <c r="D2275">
        <f t="shared" si="36"/>
        <v>23</v>
      </c>
      <c r="E2275" t="s">
        <v>3093</v>
      </c>
      <c r="F2275" t="s">
        <v>3762</v>
      </c>
    </row>
    <row r="2276" spans="4:6" x14ac:dyDescent="0.2">
      <c r="D2276">
        <f t="shared" si="36"/>
        <v>23</v>
      </c>
      <c r="E2276" t="s">
        <v>3093</v>
      </c>
      <c r="F2276" t="s">
        <v>3378</v>
      </c>
    </row>
    <row r="2277" spans="4:6" x14ac:dyDescent="0.2">
      <c r="D2277">
        <f t="shared" si="36"/>
        <v>23</v>
      </c>
      <c r="E2277" t="s">
        <v>3093</v>
      </c>
      <c r="F2277" t="s">
        <v>2717</v>
      </c>
    </row>
    <row r="2278" spans="4:6" x14ac:dyDescent="0.2">
      <c r="D2278">
        <f t="shared" si="36"/>
        <v>23</v>
      </c>
      <c r="E2278" t="s">
        <v>3093</v>
      </c>
      <c r="F2278" t="s">
        <v>3766</v>
      </c>
    </row>
    <row r="2279" spans="4:6" x14ac:dyDescent="0.2">
      <c r="D2279">
        <f t="shared" si="36"/>
        <v>23</v>
      </c>
      <c r="E2279" t="s">
        <v>3093</v>
      </c>
      <c r="F2279" t="s">
        <v>2382</v>
      </c>
    </row>
    <row r="2280" spans="4:6" x14ac:dyDescent="0.2">
      <c r="D2280">
        <f t="shared" si="36"/>
        <v>23</v>
      </c>
      <c r="E2280" t="s">
        <v>3093</v>
      </c>
      <c r="F2280" t="s">
        <v>3768</v>
      </c>
    </row>
    <row r="2281" spans="4:6" x14ac:dyDescent="0.2">
      <c r="D2281">
        <f t="shared" si="36"/>
        <v>23</v>
      </c>
      <c r="E2281" t="s">
        <v>3093</v>
      </c>
      <c r="F2281" t="s">
        <v>2383</v>
      </c>
    </row>
    <row r="2282" spans="4:6" x14ac:dyDescent="0.2">
      <c r="D2282">
        <f t="shared" si="36"/>
        <v>23</v>
      </c>
      <c r="E2282" t="s">
        <v>3093</v>
      </c>
      <c r="F2282" t="s">
        <v>2384</v>
      </c>
    </row>
    <row r="2283" spans="4:6" x14ac:dyDescent="0.2">
      <c r="D2283">
        <f t="shared" si="36"/>
        <v>23</v>
      </c>
      <c r="E2283" t="s">
        <v>3093</v>
      </c>
      <c r="F2283" t="s">
        <v>2385</v>
      </c>
    </row>
    <row r="2284" spans="4:6" x14ac:dyDescent="0.2">
      <c r="D2284">
        <f t="shared" si="36"/>
        <v>23</v>
      </c>
      <c r="E2284" t="s">
        <v>3093</v>
      </c>
      <c r="F2284" t="s">
        <v>2386</v>
      </c>
    </row>
    <row r="2285" spans="4:6" x14ac:dyDescent="0.2">
      <c r="D2285">
        <f t="shared" si="36"/>
        <v>23</v>
      </c>
      <c r="E2285" t="s">
        <v>3093</v>
      </c>
      <c r="F2285" t="s">
        <v>2387</v>
      </c>
    </row>
    <row r="2286" spans="4:6" x14ac:dyDescent="0.2">
      <c r="D2286">
        <f t="shared" si="36"/>
        <v>23</v>
      </c>
      <c r="E2286" t="s">
        <v>3093</v>
      </c>
      <c r="F2286" t="s">
        <v>2388</v>
      </c>
    </row>
    <row r="2287" spans="4:6" x14ac:dyDescent="0.2">
      <c r="D2287">
        <f t="shared" si="36"/>
        <v>23</v>
      </c>
      <c r="E2287" t="s">
        <v>3093</v>
      </c>
      <c r="F2287" t="s">
        <v>2389</v>
      </c>
    </row>
    <row r="2288" spans="4:6" x14ac:dyDescent="0.2">
      <c r="D2288">
        <f t="shared" si="36"/>
        <v>23</v>
      </c>
      <c r="E2288" t="s">
        <v>3093</v>
      </c>
      <c r="F2288" t="s">
        <v>2390</v>
      </c>
    </row>
    <row r="2289" spans="4:6" x14ac:dyDescent="0.2">
      <c r="D2289">
        <f t="shared" si="36"/>
        <v>23</v>
      </c>
      <c r="E2289" t="s">
        <v>3093</v>
      </c>
      <c r="F2289" t="s">
        <v>2391</v>
      </c>
    </row>
    <row r="2290" spans="4:6" x14ac:dyDescent="0.2">
      <c r="D2290">
        <f t="shared" si="36"/>
        <v>23</v>
      </c>
      <c r="E2290" t="s">
        <v>3093</v>
      </c>
      <c r="F2290" t="s">
        <v>2392</v>
      </c>
    </row>
    <row r="2291" spans="4:6" x14ac:dyDescent="0.2">
      <c r="D2291">
        <f t="shared" si="36"/>
        <v>23</v>
      </c>
      <c r="E2291" t="s">
        <v>3093</v>
      </c>
      <c r="F2291" t="s">
        <v>2393</v>
      </c>
    </row>
    <row r="2292" spans="4:6" x14ac:dyDescent="0.2">
      <c r="D2292">
        <f t="shared" si="36"/>
        <v>23</v>
      </c>
      <c r="E2292" t="s">
        <v>3093</v>
      </c>
      <c r="F2292" t="s">
        <v>2394</v>
      </c>
    </row>
    <row r="2293" spans="4:6" x14ac:dyDescent="0.2">
      <c r="D2293">
        <f t="shared" si="36"/>
        <v>23</v>
      </c>
      <c r="E2293" t="s">
        <v>3093</v>
      </c>
      <c r="F2293" t="s">
        <v>2395</v>
      </c>
    </row>
    <row r="2294" spans="4:6" x14ac:dyDescent="0.2">
      <c r="D2294">
        <f t="shared" si="36"/>
        <v>23</v>
      </c>
      <c r="E2294" t="s">
        <v>3093</v>
      </c>
      <c r="F2294" t="s">
        <v>3333</v>
      </c>
    </row>
    <row r="2295" spans="4:6" x14ac:dyDescent="0.2">
      <c r="D2295">
        <f t="shared" si="36"/>
        <v>23</v>
      </c>
      <c r="E2295" t="s">
        <v>3093</v>
      </c>
      <c r="F2295" t="s">
        <v>2396</v>
      </c>
    </row>
    <row r="2296" spans="4:6" x14ac:dyDescent="0.2">
      <c r="D2296">
        <f t="shared" si="36"/>
        <v>23</v>
      </c>
      <c r="E2296" t="s">
        <v>3093</v>
      </c>
      <c r="F2296" t="s">
        <v>2279</v>
      </c>
    </row>
    <row r="2297" spans="4:6" x14ac:dyDescent="0.2">
      <c r="D2297">
        <f t="shared" si="36"/>
        <v>23</v>
      </c>
      <c r="E2297" t="s">
        <v>3093</v>
      </c>
      <c r="F2297" t="s">
        <v>2758</v>
      </c>
    </row>
    <row r="2298" spans="4:6" x14ac:dyDescent="0.2">
      <c r="D2298">
        <f t="shared" si="36"/>
        <v>23</v>
      </c>
      <c r="E2298" t="s">
        <v>3093</v>
      </c>
      <c r="F2298" t="s">
        <v>2280</v>
      </c>
    </row>
    <row r="2299" spans="4:6" x14ac:dyDescent="0.2">
      <c r="D2299">
        <f t="shared" si="36"/>
        <v>23</v>
      </c>
      <c r="E2299" t="s">
        <v>3093</v>
      </c>
      <c r="F2299" t="s">
        <v>3707</v>
      </c>
    </row>
    <row r="2300" spans="4:6" x14ac:dyDescent="0.2">
      <c r="D2300">
        <f t="shared" si="36"/>
        <v>23</v>
      </c>
      <c r="E2300" t="s">
        <v>3093</v>
      </c>
      <c r="F2300" t="s">
        <v>2281</v>
      </c>
    </row>
    <row r="2301" spans="4:6" x14ac:dyDescent="0.2">
      <c r="D2301">
        <f t="shared" si="36"/>
        <v>23</v>
      </c>
      <c r="E2301" t="s">
        <v>3093</v>
      </c>
      <c r="F2301" t="s">
        <v>2282</v>
      </c>
    </row>
    <row r="2302" spans="4:6" x14ac:dyDescent="0.2">
      <c r="D2302">
        <f t="shared" si="36"/>
        <v>23</v>
      </c>
      <c r="E2302" t="s">
        <v>3093</v>
      </c>
      <c r="F2302" t="s">
        <v>2283</v>
      </c>
    </row>
    <row r="2303" spans="4:6" x14ac:dyDescent="0.2">
      <c r="D2303">
        <f t="shared" si="36"/>
        <v>23</v>
      </c>
      <c r="E2303" t="s">
        <v>3093</v>
      </c>
      <c r="F2303" t="s">
        <v>4117</v>
      </c>
    </row>
    <row r="2304" spans="4:6" x14ac:dyDescent="0.2">
      <c r="D2304">
        <f t="shared" si="36"/>
        <v>23</v>
      </c>
      <c r="E2304" t="s">
        <v>3093</v>
      </c>
      <c r="F2304" t="s">
        <v>2284</v>
      </c>
    </row>
    <row r="2305" spans="4:6" x14ac:dyDescent="0.2">
      <c r="D2305">
        <f t="shared" si="36"/>
        <v>23</v>
      </c>
      <c r="E2305" t="s">
        <v>3093</v>
      </c>
      <c r="F2305" t="s">
        <v>2285</v>
      </c>
    </row>
    <row r="2306" spans="4:6" x14ac:dyDescent="0.2">
      <c r="D2306">
        <f t="shared" si="36"/>
        <v>23</v>
      </c>
      <c r="E2306" t="s">
        <v>3093</v>
      </c>
      <c r="F2306" t="s">
        <v>2286</v>
      </c>
    </row>
    <row r="2307" spans="4:6" x14ac:dyDescent="0.2">
      <c r="D2307">
        <f t="shared" si="36"/>
        <v>23</v>
      </c>
      <c r="E2307" t="s">
        <v>3093</v>
      </c>
      <c r="F2307" t="s">
        <v>2287</v>
      </c>
    </row>
    <row r="2308" spans="4:6" x14ac:dyDescent="0.2">
      <c r="D2308">
        <f t="shared" si="36"/>
        <v>23</v>
      </c>
      <c r="E2308" t="s">
        <v>3093</v>
      </c>
      <c r="F2308" t="s">
        <v>2288</v>
      </c>
    </row>
    <row r="2309" spans="4:6" x14ac:dyDescent="0.2">
      <c r="D2309">
        <f t="shared" si="36"/>
        <v>23</v>
      </c>
      <c r="E2309" t="s">
        <v>3093</v>
      </c>
      <c r="F2309" t="s">
        <v>4122</v>
      </c>
    </row>
    <row r="2310" spans="4:6" x14ac:dyDescent="0.2">
      <c r="D2310">
        <f t="shared" si="36"/>
        <v>23</v>
      </c>
      <c r="E2310" t="s">
        <v>3093</v>
      </c>
      <c r="F2310" t="s">
        <v>2289</v>
      </c>
    </row>
    <row r="2311" spans="4:6" x14ac:dyDescent="0.2">
      <c r="D2311">
        <f t="shared" si="36"/>
        <v>23</v>
      </c>
      <c r="E2311" t="s">
        <v>3093</v>
      </c>
      <c r="F2311" t="s">
        <v>2766</v>
      </c>
    </row>
    <row r="2312" spans="4:6" x14ac:dyDescent="0.2">
      <c r="D2312">
        <f t="shared" si="36"/>
        <v>23</v>
      </c>
      <c r="E2312" t="s">
        <v>3093</v>
      </c>
      <c r="F2312" t="s">
        <v>2290</v>
      </c>
    </row>
    <row r="2313" spans="4:6" x14ac:dyDescent="0.2">
      <c r="D2313">
        <f t="shared" si="36"/>
        <v>23</v>
      </c>
      <c r="E2313" t="s">
        <v>3093</v>
      </c>
      <c r="F2313" t="s">
        <v>2291</v>
      </c>
    </row>
    <row r="2314" spans="4:6" x14ac:dyDescent="0.2">
      <c r="D2314">
        <f t="shared" si="36"/>
        <v>23</v>
      </c>
      <c r="E2314" t="s">
        <v>3093</v>
      </c>
      <c r="F2314" t="s">
        <v>3347</v>
      </c>
    </row>
    <row r="2315" spans="4:6" x14ac:dyDescent="0.2">
      <c r="D2315">
        <f t="shared" si="36"/>
        <v>23</v>
      </c>
      <c r="E2315" t="s">
        <v>3093</v>
      </c>
      <c r="F2315" t="s">
        <v>2292</v>
      </c>
    </row>
    <row r="2316" spans="4:6" x14ac:dyDescent="0.2">
      <c r="D2316">
        <f t="shared" si="36"/>
        <v>23</v>
      </c>
      <c r="E2316" t="s">
        <v>3093</v>
      </c>
      <c r="F2316" t="s">
        <v>2293</v>
      </c>
    </row>
    <row r="2317" spans="4:6" x14ac:dyDescent="0.2">
      <c r="D2317">
        <f t="shared" si="36"/>
        <v>23</v>
      </c>
      <c r="E2317" t="s">
        <v>3093</v>
      </c>
      <c r="F2317" t="s">
        <v>2294</v>
      </c>
    </row>
    <row r="2318" spans="4:6" x14ac:dyDescent="0.2">
      <c r="D2318">
        <f t="shared" ref="D2318:D2381" si="37">IF(E2318=E2317,D2317,D2317+1)</f>
        <v>23</v>
      </c>
      <c r="E2318" t="s">
        <v>3093</v>
      </c>
      <c r="F2318" t="s">
        <v>2295</v>
      </c>
    </row>
    <row r="2319" spans="4:6" x14ac:dyDescent="0.2">
      <c r="D2319">
        <f t="shared" si="37"/>
        <v>23</v>
      </c>
      <c r="E2319" t="s">
        <v>3093</v>
      </c>
      <c r="F2319" t="s">
        <v>2296</v>
      </c>
    </row>
    <row r="2320" spans="4:6" x14ac:dyDescent="0.2">
      <c r="D2320">
        <f t="shared" si="37"/>
        <v>23</v>
      </c>
      <c r="E2320" t="s">
        <v>3093</v>
      </c>
      <c r="F2320" t="s">
        <v>2297</v>
      </c>
    </row>
    <row r="2321" spans="4:6" x14ac:dyDescent="0.2">
      <c r="D2321">
        <f t="shared" si="37"/>
        <v>23</v>
      </c>
      <c r="E2321" t="s">
        <v>3093</v>
      </c>
      <c r="F2321" t="s">
        <v>2298</v>
      </c>
    </row>
    <row r="2322" spans="4:6" x14ac:dyDescent="0.2">
      <c r="D2322">
        <f t="shared" si="37"/>
        <v>23</v>
      </c>
      <c r="E2322" t="s">
        <v>3093</v>
      </c>
      <c r="F2322" t="s">
        <v>3450</v>
      </c>
    </row>
    <row r="2323" spans="4:6" x14ac:dyDescent="0.2">
      <c r="D2323">
        <f t="shared" si="37"/>
        <v>23</v>
      </c>
      <c r="E2323" t="s">
        <v>3093</v>
      </c>
      <c r="F2323" t="s">
        <v>4254</v>
      </c>
    </row>
    <row r="2324" spans="4:6" x14ac:dyDescent="0.2">
      <c r="D2324">
        <f t="shared" si="37"/>
        <v>23</v>
      </c>
      <c r="E2324" t="s">
        <v>3093</v>
      </c>
      <c r="F2324" t="s">
        <v>3451</v>
      </c>
    </row>
    <row r="2325" spans="4:6" x14ac:dyDescent="0.2">
      <c r="D2325">
        <f t="shared" si="37"/>
        <v>23</v>
      </c>
      <c r="E2325" t="s">
        <v>3093</v>
      </c>
      <c r="F2325" t="s">
        <v>3452</v>
      </c>
    </row>
    <row r="2326" spans="4:6" x14ac:dyDescent="0.2">
      <c r="D2326">
        <f t="shared" si="37"/>
        <v>23</v>
      </c>
      <c r="E2326" t="s">
        <v>3093</v>
      </c>
      <c r="F2326" t="s">
        <v>3233</v>
      </c>
    </row>
    <row r="2327" spans="4:6" x14ac:dyDescent="0.2">
      <c r="D2327">
        <f t="shared" si="37"/>
        <v>23</v>
      </c>
      <c r="E2327" t="s">
        <v>3093</v>
      </c>
      <c r="F2327" t="s">
        <v>3453</v>
      </c>
    </row>
    <row r="2328" spans="4:6" x14ac:dyDescent="0.2">
      <c r="D2328">
        <f t="shared" si="37"/>
        <v>23</v>
      </c>
      <c r="E2328" t="s">
        <v>3093</v>
      </c>
      <c r="F2328" t="s">
        <v>3454</v>
      </c>
    </row>
    <row r="2329" spans="4:6" x14ac:dyDescent="0.2">
      <c r="D2329">
        <f t="shared" si="37"/>
        <v>23</v>
      </c>
      <c r="E2329" t="s">
        <v>3093</v>
      </c>
      <c r="F2329" t="s">
        <v>3455</v>
      </c>
    </row>
    <row r="2330" spans="4:6" x14ac:dyDescent="0.2">
      <c r="D2330">
        <f t="shared" si="37"/>
        <v>23</v>
      </c>
      <c r="E2330" t="s">
        <v>3093</v>
      </c>
      <c r="F2330" t="s">
        <v>3355</v>
      </c>
    </row>
    <row r="2331" spans="4:6" x14ac:dyDescent="0.2">
      <c r="D2331">
        <f t="shared" si="37"/>
        <v>23</v>
      </c>
      <c r="E2331" t="s">
        <v>3093</v>
      </c>
      <c r="F2331" t="s">
        <v>4167</v>
      </c>
    </row>
    <row r="2332" spans="4:6" x14ac:dyDescent="0.2">
      <c r="D2332">
        <f t="shared" si="37"/>
        <v>23</v>
      </c>
      <c r="E2332" t="s">
        <v>3093</v>
      </c>
      <c r="F2332" t="s">
        <v>3456</v>
      </c>
    </row>
    <row r="2333" spans="4:6" x14ac:dyDescent="0.2">
      <c r="D2333">
        <f t="shared" si="37"/>
        <v>23</v>
      </c>
      <c r="E2333" t="s">
        <v>3093</v>
      </c>
      <c r="F2333" t="s">
        <v>3457</v>
      </c>
    </row>
    <row r="2334" spans="4:6" x14ac:dyDescent="0.2">
      <c r="D2334">
        <f t="shared" si="37"/>
        <v>23</v>
      </c>
      <c r="E2334" t="s">
        <v>3093</v>
      </c>
      <c r="F2334" t="s">
        <v>3458</v>
      </c>
    </row>
    <row r="2335" spans="4:6" x14ac:dyDescent="0.2">
      <c r="D2335">
        <f t="shared" si="37"/>
        <v>23</v>
      </c>
      <c r="E2335" t="s">
        <v>3093</v>
      </c>
      <c r="F2335" t="s">
        <v>3459</v>
      </c>
    </row>
    <row r="2336" spans="4:6" x14ac:dyDescent="0.2">
      <c r="D2336">
        <f t="shared" si="37"/>
        <v>23</v>
      </c>
      <c r="E2336" t="s">
        <v>3093</v>
      </c>
      <c r="F2336" t="s">
        <v>3418</v>
      </c>
    </row>
    <row r="2337" spans="4:6" x14ac:dyDescent="0.2">
      <c r="D2337">
        <f t="shared" si="37"/>
        <v>23</v>
      </c>
      <c r="E2337" t="s">
        <v>3093</v>
      </c>
      <c r="F2337" t="s">
        <v>3460</v>
      </c>
    </row>
    <row r="2338" spans="4:6" x14ac:dyDescent="0.2">
      <c r="D2338">
        <f t="shared" si="37"/>
        <v>23</v>
      </c>
      <c r="E2338" t="s">
        <v>3093</v>
      </c>
      <c r="F2338" t="s">
        <v>3616</v>
      </c>
    </row>
    <row r="2339" spans="4:6" x14ac:dyDescent="0.2">
      <c r="D2339">
        <f t="shared" si="37"/>
        <v>23</v>
      </c>
      <c r="E2339" t="s">
        <v>3093</v>
      </c>
      <c r="F2339" t="s">
        <v>3461</v>
      </c>
    </row>
    <row r="2340" spans="4:6" x14ac:dyDescent="0.2">
      <c r="D2340">
        <f t="shared" si="37"/>
        <v>24</v>
      </c>
      <c r="E2340" t="s">
        <v>3094</v>
      </c>
      <c r="F2340" t="s">
        <v>3462</v>
      </c>
    </row>
    <row r="2341" spans="4:6" x14ac:dyDescent="0.2">
      <c r="D2341">
        <f t="shared" si="37"/>
        <v>24</v>
      </c>
      <c r="E2341" t="s">
        <v>3094</v>
      </c>
      <c r="F2341" t="s">
        <v>3463</v>
      </c>
    </row>
    <row r="2342" spans="4:6" x14ac:dyDescent="0.2">
      <c r="D2342">
        <f t="shared" si="37"/>
        <v>24</v>
      </c>
      <c r="E2342" t="s">
        <v>3094</v>
      </c>
      <c r="F2342" t="s">
        <v>3464</v>
      </c>
    </row>
    <row r="2343" spans="4:6" x14ac:dyDescent="0.2">
      <c r="D2343">
        <f t="shared" si="37"/>
        <v>24</v>
      </c>
      <c r="E2343" t="s">
        <v>3094</v>
      </c>
      <c r="F2343" t="s">
        <v>3465</v>
      </c>
    </row>
    <row r="2344" spans="4:6" x14ac:dyDescent="0.2">
      <c r="D2344">
        <f t="shared" si="37"/>
        <v>24</v>
      </c>
      <c r="E2344" t="s">
        <v>3094</v>
      </c>
      <c r="F2344" t="s">
        <v>3368</v>
      </c>
    </row>
    <row r="2345" spans="4:6" x14ac:dyDescent="0.2">
      <c r="D2345">
        <f t="shared" si="37"/>
        <v>24</v>
      </c>
      <c r="E2345" t="s">
        <v>3094</v>
      </c>
      <c r="F2345" t="s">
        <v>3466</v>
      </c>
    </row>
    <row r="2346" spans="4:6" x14ac:dyDescent="0.2">
      <c r="D2346">
        <f t="shared" si="37"/>
        <v>24</v>
      </c>
      <c r="E2346" t="s">
        <v>3094</v>
      </c>
      <c r="F2346" t="s">
        <v>3467</v>
      </c>
    </row>
    <row r="2347" spans="4:6" x14ac:dyDescent="0.2">
      <c r="D2347">
        <f t="shared" si="37"/>
        <v>24</v>
      </c>
      <c r="E2347" t="s">
        <v>3094</v>
      </c>
      <c r="F2347" t="s">
        <v>3069</v>
      </c>
    </row>
    <row r="2348" spans="4:6" x14ac:dyDescent="0.2">
      <c r="D2348">
        <f t="shared" si="37"/>
        <v>24</v>
      </c>
      <c r="E2348" t="s">
        <v>3094</v>
      </c>
      <c r="F2348" t="s">
        <v>3468</v>
      </c>
    </row>
    <row r="2349" spans="4:6" x14ac:dyDescent="0.2">
      <c r="D2349">
        <f t="shared" si="37"/>
        <v>24</v>
      </c>
      <c r="E2349" t="s">
        <v>3094</v>
      </c>
      <c r="F2349" t="s">
        <v>3469</v>
      </c>
    </row>
    <row r="2350" spans="4:6" x14ac:dyDescent="0.2">
      <c r="D2350">
        <f t="shared" si="37"/>
        <v>24</v>
      </c>
      <c r="E2350" t="s">
        <v>3094</v>
      </c>
      <c r="F2350" t="s">
        <v>3758</v>
      </c>
    </row>
    <row r="2351" spans="4:6" x14ac:dyDescent="0.2">
      <c r="D2351">
        <f t="shared" si="37"/>
        <v>24</v>
      </c>
      <c r="E2351" t="s">
        <v>3094</v>
      </c>
      <c r="F2351" t="s">
        <v>2380</v>
      </c>
    </row>
    <row r="2352" spans="4:6" x14ac:dyDescent="0.2">
      <c r="D2352">
        <f t="shared" si="37"/>
        <v>24</v>
      </c>
      <c r="E2352" t="s">
        <v>3094</v>
      </c>
      <c r="F2352" t="s">
        <v>3470</v>
      </c>
    </row>
    <row r="2353" spans="4:6" x14ac:dyDescent="0.2">
      <c r="D2353">
        <f t="shared" si="37"/>
        <v>24</v>
      </c>
      <c r="E2353" t="s">
        <v>3094</v>
      </c>
      <c r="F2353" t="s">
        <v>3311</v>
      </c>
    </row>
    <row r="2354" spans="4:6" x14ac:dyDescent="0.2">
      <c r="D2354">
        <f t="shared" si="37"/>
        <v>24</v>
      </c>
      <c r="E2354" t="s">
        <v>3094</v>
      </c>
      <c r="F2354" t="s">
        <v>2214</v>
      </c>
    </row>
    <row r="2355" spans="4:6" x14ac:dyDescent="0.2">
      <c r="D2355">
        <f t="shared" si="37"/>
        <v>24</v>
      </c>
      <c r="E2355" t="s">
        <v>3094</v>
      </c>
      <c r="F2355" t="s">
        <v>3067</v>
      </c>
    </row>
    <row r="2356" spans="4:6" x14ac:dyDescent="0.2">
      <c r="D2356">
        <f t="shared" si="37"/>
        <v>24</v>
      </c>
      <c r="E2356" t="s">
        <v>3094</v>
      </c>
      <c r="F2356" t="s">
        <v>3471</v>
      </c>
    </row>
    <row r="2357" spans="4:6" x14ac:dyDescent="0.2">
      <c r="D2357">
        <f t="shared" si="37"/>
        <v>24</v>
      </c>
      <c r="E2357" t="s">
        <v>3094</v>
      </c>
      <c r="F2357" t="s">
        <v>3472</v>
      </c>
    </row>
    <row r="2358" spans="4:6" x14ac:dyDescent="0.2">
      <c r="D2358">
        <f t="shared" si="37"/>
        <v>24</v>
      </c>
      <c r="E2358" t="s">
        <v>3094</v>
      </c>
      <c r="F2358" t="s">
        <v>3473</v>
      </c>
    </row>
    <row r="2359" spans="4:6" x14ac:dyDescent="0.2">
      <c r="D2359">
        <f t="shared" si="37"/>
        <v>24</v>
      </c>
      <c r="E2359" t="s">
        <v>3094</v>
      </c>
      <c r="F2359" t="s">
        <v>2958</v>
      </c>
    </row>
    <row r="2360" spans="4:6" x14ac:dyDescent="0.2">
      <c r="D2360">
        <f t="shared" si="37"/>
        <v>24</v>
      </c>
      <c r="E2360" t="s">
        <v>3094</v>
      </c>
      <c r="F2360" t="s">
        <v>2720</v>
      </c>
    </row>
    <row r="2361" spans="4:6" x14ac:dyDescent="0.2">
      <c r="D2361">
        <f t="shared" si="37"/>
        <v>24</v>
      </c>
      <c r="E2361" t="s">
        <v>3094</v>
      </c>
      <c r="F2361" t="s">
        <v>3474</v>
      </c>
    </row>
    <row r="2362" spans="4:6" x14ac:dyDescent="0.2">
      <c r="D2362">
        <f t="shared" si="37"/>
        <v>24</v>
      </c>
      <c r="E2362" t="s">
        <v>3094</v>
      </c>
      <c r="F2362" t="s">
        <v>3475</v>
      </c>
    </row>
    <row r="2363" spans="4:6" x14ac:dyDescent="0.2">
      <c r="D2363">
        <f t="shared" si="37"/>
        <v>24</v>
      </c>
      <c r="E2363" t="s">
        <v>3094</v>
      </c>
      <c r="F2363" t="s">
        <v>3476</v>
      </c>
    </row>
    <row r="2364" spans="4:6" x14ac:dyDescent="0.2">
      <c r="D2364">
        <f t="shared" si="37"/>
        <v>24</v>
      </c>
      <c r="E2364" t="s">
        <v>3094</v>
      </c>
      <c r="F2364" t="s">
        <v>3477</v>
      </c>
    </row>
    <row r="2365" spans="4:6" x14ac:dyDescent="0.2">
      <c r="D2365">
        <f t="shared" si="37"/>
        <v>24</v>
      </c>
      <c r="E2365" t="s">
        <v>3094</v>
      </c>
      <c r="F2365" t="s">
        <v>3386</v>
      </c>
    </row>
    <row r="2366" spans="4:6" x14ac:dyDescent="0.2">
      <c r="D2366">
        <f t="shared" si="37"/>
        <v>24</v>
      </c>
      <c r="E2366" t="s">
        <v>3094</v>
      </c>
      <c r="F2366" t="s">
        <v>3478</v>
      </c>
    </row>
    <row r="2367" spans="4:6" x14ac:dyDescent="0.2">
      <c r="D2367">
        <f t="shared" si="37"/>
        <v>24</v>
      </c>
      <c r="E2367" t="s">
        <v>3094</v>
      </c>
      <c r="F2367" t="s">
        <v>3332</v>
      </c>
    </row>
    <row r="2368" spans="4:6" x14ac:dyDescent="0.2">
      <c r="D2368">
        <f t="shared" si="37"/>
        <v>24</v>
      </c>
      <c r="E2368" t="s">
        <v>3094</v>
      </c>
      <c r="F2368" t="s">
        <v>3479</v>
      </c>
    </row>
    <row r="2369" spans="4:6" x14ac:dyDescent="0.2">
      <c r="D2369">
        <f t="shared" si="37"/>
        <v>24</v>
      </c>
      <c r="E2369" t="s">
        <v>3094</v>
      </c>
      <c r="F2369" t="s">
        <v>3480</v>
      </c>
    </row>
    <row r="2370" spans="4:6" x14ac:dyDescent="0.2">
      <c r="D2370">
        <f t="shared" si="37"/>
        <v>24</v>
      </c>
      <c r="E2370" t="s">
        <v>3094</v>
      </c>
      <c r="F2370" t="s">
        <v>3481</v>
      </c>
    </row>
    <row r="2371" spans="4:6" x14ac:dyDescent="0.2">
      <c r="D2371">
        <f t="shared" si="37"/>
        <v>24</v>
      </c>
      <c r="E2371" t="s">
        <v>3094</v>
      </c>
      <c r="F2371" t="s">
        <v>3333</v>
      </c>
    </row>
    <row r="2372" spans="4:6" x14ac:dyDescent="0.2">
      <c r="D2372">
        <f t="shared" si="37"/>
        <v>24</v>
      </c>
      <c r="E2372" t="s">
        <v>3094</v>
      </c>
      <c r="F2372" t="s">
        <v>3482</v>
      </c>
    </row>
    <row r="2373" spans="4:6" x14ac:dyDescent="0.2">
      <c r="D2373">
        <f t="shared" si="37"/>
        <v>24</v>
      </c>
      <c r="E2373" t="s">
        <v>3094</v>
      </c>
      <c r="F2373" t="s">
        <v>3483</v>
      </c>
    </row>
    <row r="2374" spans="4:6" x14ac:dyDescent="0.2">
      <c r="D2374">
        <f t="shared" si="37"/>
        <v>24</v>
      </c>
      <c r="E2374" t="s">
        <v>3094</v>
      </c>
      <c r="F2374" t="s">
        <v>3484</v>
      </c>
    </row>
    <row r="2375" spans="4:6" x14ac:dyDescent="0.2">
      <c r="D2375">
        <f t="shared" si="37"/>
        <v>24</v>
      </c>
      <c r="E2375" t="s">
        <v>3094</v>
      </c>
      <c r="F2375" t="s">
        <v>3485</v>
      </c>
    </row>
    <row r="2376" spans="4:6" x14ac:dyDescent="0.2">
      <c r="D2376">
        <f t="shared" si="37"/>
        <v>24</v>
      </c>
      <c r="E2376" t="s">
        <v>3094</v>
      </c>
      <c r="F2376" t="s">
        <v>3486</v>
      </c>
    </row>
    <row r="2377" spans="4:6" x14ac:dyDescent="0.2">
      <c r="D2377">
        <f t="shared" si="37"/>
        <v>24</v>
      </c>
      <c r="E2377" t="s">
        <v>3094</v>
      </c>
      <c r="F2377" t="s">
        <v>3707</v>
      </c>
    </row>
    <row r="2378" spans="4:6" x14ac:dyDescent="0.2">
      <c r="D2378">
        <f t="shared" si="37"/>
        <v>24</v>
      </c>
      <c r="E2378" t="s">
        <v>3094</v>
      </c>
      <c r="F2378" t="s">
        <v>3487</v>
      </c>
    </row>
    <row r="2379" spans="4:6" x14ac:dyDescent="0.2">
      <c r="D2379">
        <f t="shared" si="37"/>
        <v>24</v>
      </c>
      <c r="E2379" t="s">
        <v>3094</v>
      </c>
      <c r="F2379" t="s">
        <v>3488</v>
      </c>
    </row>
    <row r="2380" spans="4:6" x14ac:dyDescent="0.2">
      <c r="D2380">
        <f t="shared" si="37"/>
        <v>24</v>
      </c>
      <c r="E2380" t="s">
        <v>3094</v>
      </c>
      <c r="F2380" t="s">
        <v>3394</v>
      </c>
    </row>
    <row r="2381" spans="4:6" x14ac:dyDescent="0.2">
      <c r="D2381">
        <f t="shared" si="37"/>
        <v>24</v>
      </c>
      <c r="E2381" t="s">
        <v>3094</v>
      </c>
      <c r="F2381" t="s">
        <v>3017</v>
      </c>
    </row>
    <row r="2382" spans="4:6" x14ac:dyDescent="0.2">
      <c r="D2382">
        <f t="shared" ref="D2382:D2445" si="38">IF(E2382=E2381,D2381,D2381+1)</f>
        <v>24</v>
      </c>
      <c r="E2382" t="s">
        <v>3094</v>
      </c>
      <c r="F2382" t="s">
        <v>3489</v>
      </c>
    </row>
    <row r="2383" spans="4:6" x14ac:dyDescent="0.2">
      <c r="D2383">
        <f t="shared" si="38"/>
        <v>24</v>
      </c>
      <c r="E2383" t="s">
        <v>3094</v>
      </c>
      <c r="F2383" t="s">
        <v>3490</v>
      </c>
    </row>
    <row r="2384" spans="4:6" x14ac:dyDescent="0.2">
      <c r="D2384">
        <f t="shared" si="38"/>
        <v>24</v>
      </c>
      <c r="E2384" t="s">
        <v>3094</v>
      </c>
      <c r="F2384" t="s">
        <v>3345</v>
      </c>
    </row>
    <row r="2385" spans="4:6" x14ac:dyDescent="0.2">
      <c r="D2385">
        <f t="shared" si="38"/>
        <v>24</v>
      </c>
      <c r="E2385" t="s">
        <v>3094</v>
      </c>
      <c r="F2385" t="s">
        <v>4249</v>
      </c>
    </row>
    <row r="2386" spans="4:6" x14ac:dyDescent="0.2">
      <c r="D2386">
        <f t="shared" si="38"/>
        <v>24</v>
      </c>
      <c r="E2386" t="s">
        <v>3094</v>
      </c>
      <c r="F2386" t="s">
        <v>3491</v>
      </c>
    </row>
    <row r="2387" spans="4:6" x14ac:dyDescent="0.2">
      <c r="D2387">
        <f t="shared" si="38"/>
        <v>24</v>
      </c>
      <c r="E2387" t="s">
        <v>3094</v>
      </c>
      <c r="F2387" t="s">
        <v>3492</v>
      </c>
    </row>
    <row r="2388" spans="4:6" x14ac:dyDescent="0.2">
      <c r="D2388">
        <f t="shared" si="38"/>
        <v>24</v>
      </c>
      <c r="E2388" t="s">
        <v>3094</v>
      </c>
      <c r="F2388" t="s">
        <v>3493</v>
      </c>
    </row>
    <row r="2389" spans="4:6" x14ac:dyDescent="0.2">
      <c r="D2389">
        <f t="shared" si="38"/>
        <v>24</v>
      </c>
      <c r="E2389" t="s">
        <v>3094</v>
      </c>
      <c r="F2389" t="s">
        <v>3494</v>
      </c>
    </row>
    <row r="2390" spans="4:6" x14ac:dyDescent="0.2">
      <c r="D2390">
        <f t="shared" si="38"/>
        <v>24</v>
      </c>
      <c r="E2390" t="s">
        <v>3094</v>
      </c>
      <c r="F2390" t="s">
        <v>3584</v>
      </c>
    </row>
    <row r="2391" spans="4:6" x14ac:dyDescent="0.2">
      <c r="D2391">
        <f t="shared" si="38"/>
        <v>24</v>
      </c>
      <c r="E2391" t="s">
        <v>3094</v>
      </c>
      <c r="F2391" t="s">
        <v>3495</v>
      </c>
    </row>
    <row r="2392" spans="4:6" x14ac:dyDescent="0.2">
      <c r="D2392">
        <f t="shared" si="38"/>
        <v>24</v>
      </c>
      <c r="E2392" t="s">
        <v>3094</v>
      </c>
      <c r="F2392" t="s">
        <v>3496</v>
      </c>
    </row>
    <row r="2393" spans="4:6" x14ac:dyDescent="0.2">
      <c r="D2393">
        <f t="shared" si="38"/>
        <v>24</v>
      </c>
      <c r="E2393" t="s">
        <v>3094</v>
      </c>
      <c r="F2393" t="s">
        <v>3497</v>
      </c>
    </row>
    <row r="2394" spans="4:6" x14ac:dyDescent="0.2">
      <c r="D2394">
        <f t="shared" si="38"/>
        <v>24</v>
      </c>
      <c r="E2394" t="s">
        <v>3094</v>
      </c>
      <c r="F2394" t="s">
        <v>3498</v>
      </c>
    </row>
    <row r="2395" spans="4:6" x14ac:dyDescent="0.2">
      <c r="D2395">
        <f t="shared" si="38"/>
        <v>24</v>
      </c>
      <c r="E2395" t="s">
        <v>3094</v>
      </c>
      <c r="F2395" t="s">
        <v>3499</v>
      </c>
    </row>
    <row r="2396" spans="4:6" x14ac:dyDescent="0.2">
      <c r="D2396">
        <f t="shared" si="38"/>
        <v>24</v>
      </c>
      <c r="E2396" t="s">
        <v>3094</v>
      </c>
      <c r="F2396" t="s">
        <v>3500</v>
      </c>
    </row>
    <row r="2397" spans="4:6" x14ac:dyDescent="0.2">
      <c r="D2397">
        <f t="shared" si="38"/>
        <v>24</v>
      </c>
      <c r="E2397" t="s">
        <v>3094</v>
      </c>
      <c r="F2397" t="s">
        <v>3501</v>
      </c>
    </row>
    <row r="2398" spans="4:6" x14ac:dyDescent="0.2">
      <c r="D2398">
        <f t="shared" si="38"/>
        <v>24</v>
      </c>
      <c r="E2398" t="s">
        <v>3094</v>
      </c>
      <c r="F2398" t="s">
        <v>3502</v>
      </c>
    </row>
    <row r="2399" spans="4:6" x14ac:dyDescent="0.2">
      <c r="D2399">
        <f t="shared" si="38"/>
        <v>24</v>
      </c>
      <c r="E2399" t="s">
        <v>3094</v>
      </c>
      <c r="F2399" t="s">
        <v>3405</v>
      </c>
    </row>
    <row r="2400" spans="4:6" x14ac:dyDescent="0.2">
      <c r="D2400">
        <f t="shared" si="38"/>
        <v>24</v>
      </c>
      <c r="E2400" t="s">
        <v>3094</v>
      </c>
      <c r="F2400" t="s">
        <v>3406</v>
      </c>
    </row>
    <row r="2401" spans="4:6" x14ac:dyDescent="0.2">
      <c r="D2401">
        <f t="shared" si="38"/>
        <v>24</v>
      </c>
      <c r="E2401" t="s">
        <v>3094</v>
      </c>
      <c r="F2401" t="s">
        <v>3503</v>
      </c>
    </row>
    <row r="2402" spans="4:6" x14ac:dyDescent="0.2">
      <c r="D2402">
        <f t="shared" si="38"/>
        <v>24</v>
      </c>
      <c r="E2402" t="s">
        <v>3094</v>
      </c>
      <c r="F2402" t="s">
        <v>3504</v>
      </c>
    </row>
    <row r="2403" spans="4:6" x14ac:dyDescent="0.2">
      <c r="D2403">
        <f t="shared" si="38"/>
        <v>24</v>
      </c>
      <c r="E2403" t="s">
        <v>3094</v>
      </c>
      <c r="F2403" t="s">
        <v>3505</v>
      </c>
    </row>
    <row r="2404" spans="4:6" x14ac:dyDescent="0.2">
      <c r="D2404">
        <f t="shared" si="38"/>
        <v>24</v>
      </c>
      <c r="E2404" t="s">
        <v>3094</v>
      </c>
      <c r="F2404" t="s">
        <v>3506</v>
      </c>
    </row>
    <row r="2405" spans="4:6" x14ac:dyDescent="0.2">
      <c r="D2405">
        <f t="shared" si="38"/>
        <v>24</v>
      </c>
      <c r="E2405" t="s">
        <v>3094</v>
      </c>
      <c r="F2405" t="s">
        <v>3240</v>
      </c>
    </row>
    <row r="2406" spans="4:6" x14ac:dyDescent="0.2">
      <c r="D2406">
        <f t="shared" si="38"/>
        <v>24</v>
      </c>
      <c r="E2406" t="s">
        <v>3094</v>
      </c>
      <c r="F2406" t="s">
        <v>3507</v>
      </c>
    </row>
    <row r="2407" spans="4:6" x14ac:dyDescent="0.2">
      <c r="D2407">
        <f t="shared" si="38"/>
        <v>24</v>
      </c>
      <c r="E2407" t="s">
        <v>3094</v>
      </c>
      <c r="F2407" t="s">
        <v>3508</v>
      </c>
    </row>
    <row r="2408" spans="4:6" x14ac:dyDescent="0.2">
      <c r="D2408">
        <f t="shared" si="38"/>
        <v>24</v>
      </c>
      <c r="E2408" t="s">
        <v>3094</v>
      </c>
      <c r="F2408" t="s">
        <v>3509</v>
      </c>
    </row>
    <row r="2409" spans="4:6" x14ac:dyDescent="0.2">
      <c r="D2409">
        <f t="shared" si="38"/>
        <v>24</v>
      </c>
      <c r="E2409" t="s">
        <v>3094</v>
      </c>
      <c r="F2409" t="s">
        <v>3411</v>
      </c>
    </row>
    <row r="2410" spans="4:6" x14ac:dyDescent="0.2">
      <c r="D2410">
        <f t="shared" si="38"/>
        <v>24</v>
      </c>
      <c r="E2410" t="s">
        <v>3094</v>
      </c>
      <c r="F2410" t="s">
        <v>3510</v>
      </c>
    </row>
    <row r="2411" spans="4:6" x14ac:dyDescent="0.2">
      <c r="D2411">
        <f t="shared" si="38"/>
        <v>24</v>
      </c>
      <c r="E2411" t="s">
        <v>3094</v>
      </c>
      <c r="F2411" t="s">
        <v>3511</v>
      </c>
    </row>
    <row r="2412" spans="4:6" x14ac:dyDescent="0.2">
      <c r="D2412">
        <f t="shared" si="38"/>
        <v>24</v>
      </c>
      <c r="E2412" t="s">
        <v>3094</v>
      </c>
      <c r="F2412" t="s">
        <v>3512</v>
      </c>
    </row>
    <row r="2413" spans="4:6" x14ac:dyDescent="0.2">
      <c r="D2413">
        <f t="shared" si="38"/>
        <v>24</v>
      </c>
      <c r="E2413" t="s">
        <v>3094</v>
      </c>
      <c r="F2413" t="s">
        <v>3513</v>
      </c>
    </row>
    <row r="2414" spans="4:6" x14ac:dyDescent="0.2">
      <c r="D2414">
        <f t="shared" si="38"/>
        <v>24</v>
      </c>
      <c r="E2414" t="s">
        <v>3094</v>
      </c>
      <c r="F2414" t="s">
        <v>3250</v>
      </c>
    </row>
    <row r="2415" spans="4:6" x14ac:dyDescent="0.2">
      <c r="D2415">
        <f t="shared" si="38"/>
        <v>24</v>
      </c>
      <c r="E2415" t="s">
        <v>3094</v>
      </c>
      <c r="F2415" t="s">
        <v>3514</v>
      </c>
    </row>
    <row r="2416" spans="4:6" x14ac:dyDescent="0.2">
      <c r="D2416">
        <f t="shared" si="38"/>
        <v>24</v>
      </c>
      <c r="E2416" t="s">
        <v>3094</v>
      </c>
      <c r="F2416" t="s">
        <v>1931</v>
      </c>
    </row>
    <row r="2417" spans="4:6" x14ac:dyDescent="0.2">
      <c r="D2417">
        <f t="shared" si="38"/>
        <v>24</v>
      </c>
      <c r="E2417" t="s">
        <v>3094</v>
      </c>
      <c r="F2417" t="s">
        <v>3515</v>
      </c>
    </row>
    <row r="2418" spans="4:6" x14ac:dyDescent="0.2">
      <c r="D2418">
        <f t="shared" si="38"/>
        <v>24</v>
      </c>
      <c r="E2418" t="s">
        <v>3094</v>
      </c>
      <c r="F2418" t="s">
        <v>3516</v>
      </c>
    </row>
    <row r="2419" spans="4:6" x14ac:dyDescent="0.2">
      <c r="D2419">
        <f t="shared" si="38"/>
        <v>24</v>
      </c>
      <c r="E2419" t="s">
        <v>3094</v>
      </c>
      <c r="F2419" t="s">
        <v>3517</v>
      </c>
    </row>
    <row r="2420" spans="4:6" x14ac:dyDescent="0.2">
      <c r="D2420">
        <f t="shared" si="38"/>
        <v>24</v>
      </c>
      <c r="E2420" t="s">
        <v>3094</v>
      </c>
      <c r="F2420" t="s">
        <v>3518</v>
      </c>
    </row>
    <row r="2421" spans="4:6" x14ac:dyDescent="0.2">
      <c r="D2421">
        <f t="shared" si="38"/>
        <v>24</v>
      </c>
      <c r="E2421" t="s">
        <v>3094</v>
      </c>
      <c r="F2421" t="s">
        <v>3362</v>
      </c>
    </row>
    <row r="2422" spans="4:6" x14ac:dyDescent="0.2">
      <c r="D2422">
        <f t="shared" si="38"/>
        <v>24</v>
      </c>
      <c r="E2422" t="s">
        <v>3094</v>
      </c>
      <c r="F2422" t="s">
        <v>3519</v>
      </c>
    </row>
    <row r="2423" spans="4:6" x14ac:dyDescent="0.2">
      <c r="D2423">
        <f t="shared" si="38"/>
        <v>24</v>
      </c>
      <c r="E2423" t="s">
        <v>3094</v>
      </c>
      <c r="F2423" t="s">
        <v>3520</v>
      </c>
    </row>
    <row r="2424" spans="4:6" x14ac:dyDescent="0.2">
      <c r="D2424">
        <f t="shared" si="38"/>
        <v>24</v>
      </c>
      <c r="E2424" t="s">
        <v>3094</v>
      </c>
      <c r="F2424" t="s">
        <v>3521</v>
      </c>
    </row>
    <row r="2425" spans="4:6" x14ac:dyDescent="0.2">
      <c r="D2425">
        <f t="shared" si="38"/>
        <v>24</v>
      </c>
      <c r="E2425" t="s">
        <v>3094</v>
      </c>
      <c r="F2425" t="s">
        <v>3038</v>
      </c>
    </row>
    <row r="2426" spans="4:6" x14ac:dyDescent="0.2">
      <c r="D2426">
        <f t="shared" si="38"/>
        <v>24</v>
      </c>
      <c r="E2426" t="s">
        <v>3094</v>
      </c>
      <c r="F2426" t="s">
        <v>3522</v>
      </c>
    </row>
    <row r="2427" spans="4:6" x14ac:dyDescent="0.2">
      <c r="D2427">
        <f t="shared" si="38"/>
        <v>25</v>
      </c>
      <c r="E2427" t="s">
        <v>3095</v>
      </c>
      <c r="F2427" t="s">
        <v>3066</v>
      </c>
    </row>
    <row r="2428" spans="4:6" x14ac:dyDescent="0.2">
      <c r="D2428">
        <f t="shared" si="38"/>
        <v>25</v>
      </c>
      <c r="E2428" t="s">
        <v>3095</v>
      </c>
      <c r="F2428" t="s">
        <v>3563</v>
      </c>
    </row>
    <row r="2429" spans="4:6" x14ac:dyDescent="0.2">
      <c r="D2429">
        <f t="shared" si="38"/>
        <v>25</v>
      </c>
      <c r="E2429" t="s">
        <v>3095</v>
      </c>
      <c r="F2429" t="s">
        <v>3564</v>
      </c>
    </row>
    <row r="2430" spans="4:6" x14ac:dyDescent="0.2">
      <c r="D2430">
        <f t="shared" si="38"/>
        <v>25</v>
      </c>
      <c r="E2430" t="s">
        <v>3095</v>
      </c>
      <c r="F2430" t="s">
        <v>3565</v>
      </c>
    </row>
    <row r="2431" spans="4:6" x14ac:dyDescent="0.2">
      <c r="D2431">
        <f t="shared" si="38"/>
        <v>25</v>
      </c>
      <c r="E2431" t="s">
        <v>3095</v>
      </c>
      <c r="F2431" t="s">
        <v>3368</v>
      </c>
    </row>
    <row r="2432" spans="4:6" x14ac:dyDescent="0.2">
      <c r="D2432">
        <f t="shared" si="38"/>
        <v>25</v>
      </c>
      <c r="E2432" t="s">
        <v>3095</v>
      </c>
      <c r="F2432" t="s">
        <v>3566</v>
      </c>
    </row>
    <row r="2433" spans="4:6" x14ac:dyDescent="0.2">
      <c r="D2433">
        <f t="shared" si="38"/>
        <v>25</v>
      </c>
      <c r="E2433" t="s">
        <v>3095</v>
      </c>
      <c r="F2433" t="s">
        <v>3305</v>
      </c>
    </row>
    <row r="2434" spans="4:6" x14ac:dyDescent="0.2">
      <c r="D2434">
        <f t="shared" si="38"/>
        <v>25</v>
      </c>
      <c r="E2434" t="s">
        <v>3095</v>
      </c>
      <c r="F2434" t="s">
        <v>3371</v>
      </c>
    </row>
    <row r="2435" spans="4:6" x14ac:dyDescent="0.2">
      <c r="D2435">
        <f t="shared" si="38"/>
        <v>25</v>
      </c>
      <c r="E2435" t="s">
        <v>3095</v>
      </c>
      <c r="F2435" t="s">
        <v>3761</v>
      </c>
    </row>
    <row r="2436" spans="4:6" x14ac:dyDescent="0.2">
      <c r="D2436">
        <f t="shared" si="38"/>
        <v>25</v>
      </c>
      <c r="E2436" t="s">
        <v>3095</v>
      </c>
      <c r="F2436" t="s">
        <v>3309</v>
      </c>
    </row>
    <row r="2437" spans="4:6" x14ac:dyDescent="0.2">
      <c r="D2437">
        <f t="shared" si="38"/>
        <v>25</v>
      </c>
      <c r="E2437" t="s">
        <v>3095</v>
      </c>
      <c r="F2437" t="s">
        <v>3619</v>
      </c>
    </row>
    <row r="2438" spans="4:6" x14ac:dyDescent="0.2">
      <c r="D2438">
        <f t="shared" si="38"/>
        <v>25</v>
      </c>
      <c r="E2438" t="s">
        <v>3095</v>
      </c>
      <c r="F2438" t="s">
        <v>3310</v>
      </c>
    </row>
    <row r="2439" spans="4:6" x14ac:dyDescent="0.2">
      <c r="D2439">
        <f t="shared" si="38"/>
        <v>25</v>
      </c>
      <c r="E2439" t="s">
        <v>3095</v>
      </c>
      <c r="F2439" t="s">
        <v>3311</v>
      </c>
    </row>
    <row r="2440" spans="4:6" x14ac:dyDescent="0.2">
      <c r="D2440">
        <f t="shared" si="38"/>
        <v>25</v>
      </c>
      <c r="E2440" t="s">
        <v>3095</v>
      </c>
      <c r="F2440" t="s">
        <v>3620</v>
      </c>
    </row>
    <row r="2441" spans="4:6" x14ac:dyDescent="0.2">
      <c r="D2441">
        <f t="shared" si="38"/>
        <v>25</v>
      </c>
      <c r="E2441" t="s">
        <v>3095</v>
      </c>
      <c r="F2441" t="s">
        <v>3621</v>
      </c>
    </row>
    <row r="2442" spans="4:6" x14ac:dyDescent="0.2">
      <c r="D2442">
        <f t="shared" si="38"/>
        <v>25</v>
      </c>
      <c r="E2442" t="s">
        <v>3095</v>
      </c>
      <c r="F2442" t="s">
        <v>3317</v>
      </c>
    </row>
    <row r="2443" spans="4:6" x14ac:dyDescent="0.2">
      <c r="D2443">
        <f t="shared" si="38"/>
        <v>25</v>
      </c>
      <c r="E2443" t="s">
        <v>3095</v>
      </c>
      <c r="F2443" t="s">
        <v>4229</v>
      </c>
    </row>
    <row r="2444" spans="4:6" x14ac:dyDescent="0.2">
      <c r="D2444">
        <f t="shared" si="38"/>
        <v>25</v>
      </c>
      <c r="E2444" t="s">
        <v>3095</v>
      </c>
      <c r="F2444" t="s">
        <v>3622</v>
      </c>
    </row>
    <row r="2445" spans="4:6" x14ac:dyDescent="0.2">
      <c r="D2445">
        <f t="shared" si="38"/>
        <v>25</v>
      </c>
      <c r="E2445" t="s">
        <v>3095</v>
      </c>
      <c r="F2445" t="s">
        <v>3327</v>
      </c>
    </row>
    <row r="2446" spans="4:6" x14ac:dyDescent="0.2">
      <c r="D2446">
        <f t="shared" ref="D2446:D2509" si="39">IF(E2446=E2445,D2445,D2445+1)</f>
        <v>25</v>
      </c>
      <c r="E2446" t="s">
        <v>3095</v>
      </c>
      <c r="F2446" t="s">
        <v>3623</v>
      </c>
    </row>
    <row r="2447" spans="4:6" x14ac:dyDescent="0.2">
      <c r="D2447">
        <f t="shared" si="39"/>
        <v>25</v>
      </c>
      <c r="E2447" t="s">
        <v>3095</v>
      </c>
      <c r="F2447" t="s">
        <v>3329</v>
      </c>
    </row>
    <row r="2448" spans="4:6" x14ac:dyDescent="0.2">
      <c r="D2448">
        <f t="shared" si="39"/>
        <v>25</v>
      </c>
      <c r="E2448" t="s">
        <v>3095</v>
      </c>
      <c r="F2448" t="s">
        <v>3624</v>
      </c>
    </row>
    <row r="2449" spans="4:6" x14ac:dyDescent="0.2">
      <c r="D2449">
        <f t="shared" si="39"/>
        <v>25</v>
      </c>
      <c r="E2449" t="s">
        <v>3095</v>
      </c>
      <c r="F2449" t="s">
        <v>2977</v>
      </c>
    </row>
    <row r="2450" spans="4:6" x14ac:dyDescent="0.2">
      <c r="D2450">
        <f t="shared" si="39"/>
        <v>25</v>
      </c>
      <c r="E2450" t="s">
        <v>3095</v>
      </c>
      <c r="F2450" t="s">
        <v>3009</v>
      </c>
    </row>
    <row r="2451" spans="4:6" x14ac:dyDescent="0.2">
      <c r="D2451">
        <f t="shared" si="39"/>
        <v>25</v>
      </c>
      <c r="E2451" t="s">
        <v>3095</v>
      </c>
      <c r="F2451" t="s">
        <v>3625</v>
      </c>
    </row>
    <row r="2452" spans="4:6" x14ac:dyDescent="0.2">
      <c r="D2452">
        <f t="shared" si="39"/>
        <v>25</v>
      </c>
      <c r="E2452" t="s">
        <v>3095</v>
      </c>
      <c r="F2452" t="s">
        <v>4243</v>
      </c>
    </row>
    <row r="2453" spans="4:6" x14ac:dyDescent="0.2">
      <c r="D2453">
        <f t="shared" si="39"/>
        <v>25</v>
      </c>
      <c r="E2453" t="s">
        <v>3095</v>
      </c>
      <c r="F2453" t="s">
        <v>3626</v>
      </c>
    </row>
    <row r="2454" spans="4:6" x14ac:dyDescent="0.2">
      <c r="D2454">
        <f t="shared" si="39"/>
        <v>25</v>
      </c>
      <c r="E2454" t="s">
        <v>3095</v>
      </c>
      <c r="F2454" t="s">
        <v>3627</v>
      </c>
    </row>
    <row r="2455" spans="4:6" x14ac:dyDescent="0.2">
      <c r="D2455">
        <f t="shared" si="39"/>
        <v>25</v>
      </c>
      <c r="E2455" t="s">
        <v>3095</v>
      </c>
      <c r="F2455" t="s">
        <v>3628</v>
      </c>
    </row>
    <row r="2456" spans="4:6" x14ac:dyDescent="0.2">
      <c r="D2456">
        <f t="shared" si="39"/>
        <v>25</v>
      </c>
      <c r="E2456" t="s">
        <v>3095</v>
      </c>
      <c r="F2456" t="s">
        <v>3333</v>
      </c>
    </row>
    <row r="2457" spans="4:6" x14ac:dyDescent="0.2">
      <c r="D2457">
        <f t="shared" si="39"/>
        <v>25</v>
      </c>
      <c r="E2457" t="s">
        <v>3095</v>
      </c>
      <c r="F2457" t="s">
        <v>3572</v>
      </c>
    </row>
    <row r="2458" spans="4:6" x14ac:dyDescent="0.2">
      <c r="D2458">
        <f t="shared" si="39"/>
        <v>25</v>
      </c>
      <c r="E2458" t="s">
        <v>3095</v>
      </c>
      <c r="F2458" t="s">
        <v>3334</v>
      </c>
    </row>
    <row r="2459" spans="4:6" x14ac:dyDescent="0.2">
      <c r="D2459">
        <f t="shared" si="39"/>
        <v>25</v>
      </c>
      <c r="E2459" t="s">
        <v>3095</v>
      </c>
      <c r="F2459" t="s">
        <v>3629</v>
      </c>
    </row>
    <row r="2460" spans="4:6" x14ac:dyDescent="0.2">
      <c r="D2460">
        <f t="shared" si="39"/>
        <v>25</v>
      </c>
      <c r="E2460" t="s">
        <v>3095</v>
      </c>
      <c r="F2460" t="s">
        <v>3575</v>
      </c>
    </row>
    <row r="2461" spans="4:6" x14ac:dyDescent="0.2">
      <c r="D2461">
        <f t="shared" si="39"/>
        <v>25</v>
      </c>
      <c r="E2461" t="s">
        <v>3095</v>
      </c>
      <c r="F2461" t="s">
        <v>3630</v>
      </c>
    </row>
    <row r="2462" spans="4:6" x14ac:dyDescent="0.2">
      <c r="D2462">
        <f t="shared" si="39"/>
        <v>25</v>
      </c>
      <c r="E2462" t="s">
        <v>3095</v>
      </c>
      <c r="F2462" t="s">
        <v>3393</v>
      </c>
    </row>
    <row r="2463" spans="4:6" x14ac:dyDescent="0.2">
      <c r="D2463">
        <f t="shared" si="39"/>
        <v>25</v>
      </c>
      <c r="E2463" t="s">
        <v>3095</v>
      </c>
      <c r="F2463" t="s">
        <v>3335</v>
      </c>
    </row>
    <row r="2464" spans="4:6" x14ac:dyDescent="0.2">
      <c r="D2464">
        <f t="shared" si="39"/>
        <v>25</v>
      </c>
      <c r="E2464" t="s">
        <v>3095</v>
      </c>
      <c r="F2464" t="s">
        <v>3336</v>
      </c>
    </row>
    <row r="2465" spans="4:6" x14ac:dyDescent="0.2">
      <c r="D2465">
        <f t="shared" si="39"/>
        <v>25</v>
      </c>
      <c r="E2465" t="s">
        <v>3095</v>
      </c>
      <c r="F2465" t="s">
        <v>3337</v>
      </c>
    </row>
    <row r="2466" spans="4:6" x14ac:dyDescent="0.2">
      <c r="D2466">
        <f t="shared" si="39"/>
        <v>25</v>
      </c>
      <c r="E2466" t="s">
        <v>3095</v>
      </c>
      <c r="F2466" t="s">
        <v>3631</v>
      </c>
    </row>
    <row r="2467" spans="4:6" x14ac:dyDescent="0.2">
      <c r="D2467">
        <f t="shared" si="39"/>
        <v>25</v>
      </c>
      <c r="E2467" t="s">
        <v>3095</v>
      </c>
      <c r="F2467" t="s">
        <v>3338</v>
      </c>
    </row>
    <row r="2468" spans="4:6" x14ac:dyDescent="0.2">
      <c r="D2468">
        <f t="shared" si="39"/>
        <v>25</v>
      </c>
      <c r="E2468" t="s">
        <v>3095</v>
      </c>
      <c r="F2468" t="s">
        <v>3632</v>
      </c>
    </row>
    <row r="2469" spans="4:6" x14ac:dyDescent="0.2">
      <c r="D2469">
        <f t="shared" si="39"/>
        <v>25</v>
      </c>
      <c r="E2469" t="s">
        <v>3095</v>
      </c>
      <c r="F2469" t="s">
        <v>3394</v>
      </c>
    </row>
    <row r="2470" spans="4:6" x14ac:dyDescent="0.2">
      <c r="D2470">
        <f t="shared" si="39"/>
        <v>25</v>
      </c>
      <c r="E2470" t="s">
        <v>3095</v>
      </c>
      <c r="F2470" t="s">
        <v>3340</v>
      </c>
    </row>
    <row r="2471" spans="4:6" x14ac:dyDescent="0.2">
      <c r="D2471">
        <f t="shared" si="39"/>
        <v>25</v>
      </c>
      <c r="E2471" t="s">
        <v>3095</v>
      </c>
      <c r="F2471" t="s">
        <v>3342</v>
      </c>
    </row>
    <row r="2472" spans="4:6" x14ac:dyDescent="0.2">
      <c r="D2472">
        <f t="shared" si="39"/>
        <v>25</v>
      </c>
      <c r="E2472" t="s">
        <v>3095</v>
      </c>
      <c r="F2472" t="s">
        <v>3344</v>
      </c>
    </row>
    <row r="2473" spans="4:6" x14ac:dyDescent="0.2">
      <c r="D2473">
        <f t="shared" si="39"/>
        <v>25</v>
      </c>
      <c r="E2473" t="s">
        <v>3095</v>
      </c>
      <c r="F2473" t="s">
        <v>3345</v>
      </c>
    </row>
    <row r="2474" spans="4:6" x14ac:dyDescent="0.2">
      <c r="D2474">
        <f t="shared" si="39"/>
        <v>25</v>
      </c>
      <c r="E2474" t="s">
        <v>3095</v>
      </c>
      <c r="F2474" t="s">
        <v>3347</v>
      </c>
    </row>
    <row r="2475" spans="4:6" x14ac:dyDescent="0.2">
      <c r="D2475">
        <f t="shared" si="39"/>
        <v>25</v>
      </c>
      <c r="E2475" t="s">
        <v>3095</v>
      </c>
      <c r="F2475" t="s">
        <v>3348</v>
      </c>
    </row>
    <row r="2476" spans="4:6" x14ac:dyDescent="0.2">
      <c r="D2476">
        <f t="shared" si="39"/>
        <v>25</v>
      </c>
      <c r="E2476" t="s">
        <v>3095</v>
      </c>
      <c r="F2476" t="s">
        <v>3633</v>
      </c>
    </row>
    <row r="2477" spans="4:6" x14ac:dyDescent="0.2">
      <c r="D2477">
        <f t="shared" si="39"/>
        <v>25</v>
      </c>
      <c r="E2477" t="s">
        <v>3095</v>
      </c>
      <c r="F2477" t="s">
        <v>3401</v>
      </c>
    </row>
    <row r="2478" spans="4:6" x14ac:dyDescent="0.2">
      <c r="D2478">
        <f t="shared" si="39"/>
        <v>25</v>
      </c>
      <c r="E2478" t="s">
        <v>3095</v>
      </c>
      <c r="F2478" t="s">
        <v>3634</v>
      </c>
    </row>
    <row r="2479" spans="4:6" x14ac:dyDescent="0.2">
      <c r="D2479">
        <f t="shared" si="39"/>
        <v>25</v>
      </c>
      <c r="E2479" t="s">
        <v>3095</v>
      </c>
      <c r="F2479" t="s">
        <v>3635</v>
      </c>
    </row>
    <row r="2480" spans="4:6" x14ac:dyDescent="0.2">
      <c r="D2480">
        <f t="shared" si="39"/>
        <v>25</v>
      </c>
      <c r="E2480" t="s">
        <v>3095</v>
      </c>
      <c r="F2480" t="s">
        <v>3636</v>
      </c>
    </row>
    <row r="2481" spans="4:6" x14ac:dyDescent="0.2">
      <c r="D2481">
        <f t="shared" si="39"/>
        <v>25</v>
      </c>
      <c r="E2481" t="s">
        <v>3095</v>
      </c>
      <c r="F2481" t="s">
        <v>3637</v>
      </c>
    </row>
    <row r="2482" spans="4:6" x14ac:dyDescent="0.2">
      <c r="D2482">
        <f t="shared" si="39"/>
        <v>25</v>
      </c>
      <c r="E2482" t="s">
        <v>3095</v>
      </c>
      <c r="F2482" t="s">
        <v>3350</v>
      </c>
    </row>
    <row r="2483" spans="4:6" x14ac:dyDescent="0.2">
      <c r="D2483">
        <f t="shared" si="39"/>
        <v>25</v>
      </c>
      <c r="E2483" t="s">
        <v>3095</v>
      </c>
      <c r="F2483" t="s">
        <v>3352</v>
      </c>
    </row>
    <row r="2484" spans="4:6" x14ac:dyDescent="0.2">
      <c r="D2484">
        <f t="shared" si="39"/>
        <v>25</v>
      </c>
      <c r="E2484" t="s">
        <v>3095</v>
      </c>
      <c r="F2484" t="s">
        <v>3638</v>
      </c>
    </row>
    <row r="2485" spans="4:6" x14ac:dyDescent="0.2">
      <c r="D2485">
        <f t="shared" si="39"/>
        <v>25</v>
      </c>
      <c r="E2485" t="s">
        <v>3095</v>
      </c>
      <c r="F2485" t="s">
        <v>3639</v>
      </c>
    </row>
    <row r="2486" spans="4:6" x14ac:dyDescent="0.2">
      <c r="D2486">
        <f t="shared" si="39"/>
        <v>25</v>
      </c>
      <c r="E2486" t="s">
        <v>3095</v>
      </c>
      <c r="F2486" t="s">
        <v>3591</v>
      </c>
    </row>
    <row r="2487" spans="4:6" x14ac:dyDescent="0.2">
      <c r="D2487">
        <f t="shared" si="39"/>
        <v>25</v>
      </c>
      <c r="E2487" t="s">
        <v>3095</v>
      </c>
      <c r="F2487" t="s">
        <v>3640</v>
      </c>
    </row>
    <row r="2488" spans="4:6" x14ac:dyDescent="0.2">
      <c r="D2488">
        <f t="shared" si="39"/>
        <v>25</v>
      </c>
      <c r="E2488" t="s">
        <v>3095</v>
      </c>
      <c r="F2488" t="s">
        <v>3411</v>
      </c>
    </row>
    <row r="2489" spans="4:6" x14ac:dyDescent="0.2">
      <c r="D2489">
        <f t="shared" si="39"/>
        <v>25</v>
      </c>
      <c r="E2489" t="s">
        <v>3095</v>
      </c>
      <c r="F2489" t="s">
        <v>3641</v>
      </c>
    </row>
    <row r="2490" spans="4:6" x14ac:dyDescent="0.2">
      <c r="D2490">
        <f t="shared" si="39"/>
        <v>25</v>
      </c>
      <c r="E2490" t="s">
        <v>3095</v>
      </c>
      <c r="F2490" t="s">
        <v>1930</v>
      </c>
    </row>
    <row r="2491" spans="4:6" x14ac:dyDescent="0.2">
      <c r="D2491">
        <f t="shared" si="39"/>
        <v>25</v>
      </c>
      <c r="E2491" t="s">
        <v>3095</v>
      </c>
      <c r="F2491" t="s">
        <v>3247</v>
      </c>
    </row>
    <row r="2492" spans="4:6" x14ac:dyDescent="0.2">
      <c r="D2492">
        <f t="shared" si="39"/>
        <v>25</v>
      </c>
      <c r="E2492" t="s">
        <v>3095</v>
      </c>
      <c r="F2492" t="s">
        <v>3416</v>
      </c>
    </row>
    <row r="2493" spans="4:6" x14ac:dyDescent="0.2">
      <c r="D2493">
        <f t="shared" si="39"/>
        <v>25</v>
      </c>
      <c r="E2493" t="s">
        <v>3095</v>
      </c>
      <c r="F2493" t="s">
        <v>3642</v>
      </c>
    </row>
    <row r="2494" spans="4:6" x14ac:dyDescent="0.2">
      <c r="D2494">
        <f t="shared" si="39"/>
        <v>25</v>
      </c>
      <c r="E2494" t="s">
        <v>3095</v>
      </c>
      <c r="F2494" t="s">
        <v>3643</v>
      </c>
    </row>
    <row r="2495" spans="4:6" x14ac:dyDescent="0.2">
      <c r="D2495">
        <f t="shared" si="39"/>
        <v>25</v>
      </c>
      <c r="E2495" t="s">
        <v>3095</v>
      </c>
      <c r="F2495" t="s">
        <v>3644</v>
      </c>
    </row>
    <row r="2496" spans="4:6" x14ac:dyDescent="0.2">
      <c r="D2496">
        <f t="shared" si="39"/>
        <v>25</v>
      </c>
      <c r="E2496" t="s">
        <v>3095</v>
      </c>
      <c r="F2496" t="s">
        <v>3645</v>
      </c>
    </row>
    <row r="2497" spans="4:6" x14ac:dyDescent="0.2">
      <c r="D2497">
        <f t="shared" si="39"/>
        <v>25</v>
      </c>
      <c r="E2497" t="s">
        <v>3095</v>
      </c>
      <c r="F2497" t="s">
        <v>3646</v>
      </c>
    </row>
    <row r="2498" spans="4:6" x14ac:dyDescent="0.2">
      <c r="D2498">
        <f t="shared" si="39"/>
        <v>25</v>
      </c>
      <c r="E2498" t="s">
        <v>3095</v>
      </c>
      <c r="F2498" t="s">
        <v>3647</v>
      </c>
    </row>
    <row r="2499" spans="4:6" x14ac:dyDescent="0.2">
      <c r="D2499">
        <f t="shared" si="39"/>
        <v>25</v>
      </c>
      <c r="E2499" t="s">
        <v>3095</v>
      </c>
      <c r="F2499" t="s">
        <v>3417</v>
      </c>
    </row>
    <row r="2500" spans="4:6" x14ac:dyDescent="0.2">
      <c r="D2500">
        <f t="shared" si="39"/>
        <v>25</v>
      </c>
      <c r="E2500" t="s">
        <v>3095</v>
      </c>
      <c r="F2500" t="s">
        <v>3648</v>
      </c>
    </row>
    <row r="2501" spans="4:6" x14ac:dyDescent="0.2">
      <c r="D2501">
        <f t="shared" si="39"/>
        <v>25</v>
      </c>
      <c r="E2501" t="s">
        <v>3095</v>
      </c>
      <c r="F2501" t="s">
        <v>3615</v>
      </c>
    </row>
    <row r="2502" spans="4:6" x14ac:dyDescent="0.2">
      <c r="D2502">
        <f t="shared" si="39"/>
        <v>25</v>
      </c>
      <c r="E2502" t="s">
        <v>3095</v>
      </c>
      <c r="F2502" t="s">
        <v>3362</v>
      </c>
    </row>
    <row r="2503" spans="4:6" x14ac:dyDescent="0.2">
      <c r="D2503">
        <f t="shared" si="39"/>
        <v>25</v>
      </c>
      <c r="E2503" t="s">
        <v>3095</v>
      </c>
      <c r="F2503" t="s">
        <v>3616</v>
      </c>
    </row>
    <row r="2504" spans="4:6" x14ac:dyDescent="0.2">
      <c r="D2504">
        <f t="shared" si="39"/>
        <v>25</v>
      </c>
      <c r="E2504" t="s">
        <v>3095</v>
      </c>
      <c r="F2504" t="s">
        <v>3617</v>
      </c>
    </row>
    <row r="2505" spans="4:6" x14ac:dyDescent="0.2">
      <c r="D2505">
        <f t="shared" si="39"/>
        <v>25</v>
      </c>
      <c r="E2505" t="s">
        <v>3095</v>
      </c>
      <c r="F2505" t="s">
        <v>3743</v>
      </c>
    </row>
    <row r="2506" spans="4:6" x14ac:dyDescent="0.2">
      <c r="D2506">
        <f t="shared" si="39"/>
        <v>25</v>
      </c>
      <c r="E2506" t="s">
        <v>3095</v>
      </c>
      <c r="F2506" t="s">
        <v>3364</v>
      </c>
    </row>
    <row r="2507" spans="4:6" x14ac:dyDescent="0.2">
      <c r="D2507">
        <f t="shared" si="39"/>
        <v>25</v>
      </c>
      <c r="E2507" t="s">
        <v>3095</v>
      </c>
      <c r="F2507" t="s">
        <v>3649</v>
      </c>
    </row>
    <row r="2508" spans="4:6" x14ac:dyDescent="0.2">
      <c r="D2508">
        <f t="shared" si="39"/>
        <v>25</v>
      </c>
      <c r="E2508" t="s">
        <v>3095</v>
      </c>
      <c r="F2508" t="s">
        <v>3650</v>
      </c>
    </row>
    <row r="2509" spans="4:6" x14ac:dyDescent="0.2">
      <c r="D2509">
        <f t="shared" si="39"/>
        <v>26</v>
      </c>
      <c r="E2509" t="s">
        <v>3096</v>
      </c>
      <c r="F2509" t="s">
        <v>3750</v>
      </c>
    </row>
    <row r="2510" spans="4:6" x14ac:dyDescent="0.2">
      <c r="D2510">
        <f t="shared" ref="D2510:D2573" si="40">IF(E2510=E2509,D2509,D2509+1)</f>
        <v>26</v>
      </c>
      <c r="E2510" t="s">
        <v>3096</v>
      </c>
      <c r="F2510" t="s">
        <v>3523</v>
      </c>
    </row>
    <row r="2511" spans="4:6" x14ac:dyDescent="0.2">
      <c r="D2511">
        <f t="shared" si="40"/>
        <v>26</v>
      </c>
      <c r="E2511" t="s">
        <v>3096</v>
      </c>
      <c r="F2511" t="s">
        <v>4182</v>
      </c>
    </row>
    <row r="2512" spans="4:6" x14ac:dyDescent="0.2">
      <c r="D2512">
        <f t="shared" si="40"/>
        <v>26</v>
      </c>
      <c r="E2512" t="s">
        <v>3096</v>
      </c>
      <c r="F2512" t="s">
        <v>3524</v>
      </c>
    </row>
    <row r="2513" spans="4:6" x14ac:dyDescent="0.2">
      <c r="D2513">
        <f t="shared" si="40"/>
        <v>26</v>
      </c>
      <c r="E2513" t="s">
        <v>3096</v>
      </c>
      <c r="F2513" t="s">
        <v>2375</v>
      </c>
    </row>
    <row r="2514" spans="4:6" x14ac:dyDescent="0.2">
      <c r="D2514">
        <f t="shared" si="40"/>
        <v>26</v>
      </c>
      <c r="E2514" t="s">
        <v>3096</v>
      </c>
      <c r="F2514" t="s">
        <v>4184</v>
      </c>
    </row>
    <row r="2515" spans="4:6" x14ac:dyDescent="0.2">
      <c r="D2515">
        <f t="shared" si="40"/>
        <v>26</v>
      </c>
      <c r="E2515" t="s">
        <v>3096</v>
      </c>
      <c r="F2515" t="s">
        <v>3525</v>
      </c>
    </row>
    <row r="2516" spans="4:6" x14ac:dyDescent="0.2">
      <c r="D2516">
        <f t="shared" si="40"/>
        <v>26</v>
      </c>
      <c r="E2516" t="s">
        <v>3096</v>
      </c>
      <c r="F2516" t="s">
        <v>3368</v>
      </c>
    </row>
    <row r="2517" spans="4:6" x14ac:dyDescent="0.2">
      <c r="D2517">
        <f t="shared" si="40"/>
        <v>26</v>
      </c>
      <c r="E2517" t="s">
        <v>3096</v>
      </c>
      <c r="F2517" t="s">
        <v>3526</v>
      </c>
    </row>
    <row r="2518" spans="4:6" x14ac:dyDescent="0.2">
      <c r="D2518">
        <f t="shared" si="40"/>
        <v>26</v>
      </c>
      <c r="E2518" t="s">
        <v>3096</v>
      </c>
      <c r="F2518" t="s">
        <v>3369</v>
      </c>
    </row>
    <row r="2519" spans="4:6" x14ac:dyDescent="0.2">
      <c r="D2519">
        <f t="shared" si="40"/>
        <v>26</v>
      </c>
      <c r="E2519" t="s">
        <v>3096</v>
      </c>
      <c r="F2519" t="s">
        <v>3756</v>
      </c>
    </row>
    <row r="2520" spans="4:6" x14ac:dyDescent="0.2">
      <c r="D2520">
        <f t="shared" si="40"/>
        <v>26</v>
      </c>
      <c r="E2520" t="s">
        <v>3096</v>
      </c>
      <c r="F2520" t="s">
        <v>3304</v>
      </c>
    </row>
    <row r="2521" spans="4:6" x14ac:dyDescent="0.2">
      <c r="D2521">
        <f t="shared" si="40"/>
        <v>26</v>
      </c>
      <c r="E2521" t="s">
        <v>3096</v>
      </c>
      <c r="F2521" t="s">
        <v>3269</v>
      </c>
    </row>
    <row r="2522" spans="4:6" x14ac:dyDescent="0.2">
      <c r="D2522">
        <f t="shared" si="40"/>
        <v>26</v>
      </c>
      <c r="E2522" t="s">
        <v>3096</v>
      </c>
      <c r="F2522" t="s">
        <v>3527</v>
      </c>
    </row>
    <row r="2523" spans="4:6" x14ac:dyDescent="0.2">
      <c r="D2523">
        <f t="shared" si="40"/>
        <v>26</v>
      </c>
      <c r="E2523" t="s">
        <v>3096</v>
      </c>
      <c r="F2523" t="s">
        <v>2942</v>
      </c>
    </row>
    <row r="2524" spans="4:6" x14ac:dyDescent="0.2">
      <c r="D2524">
        <f t="shared" si="40"/>
        <v>26</v>
      </c>
      <c r="E2524" t="s">
        <v>3096</v>
      </c>
      <c r="F2524" t="s">
        <v>3528</v>
      </c>
    </row>
    <row r="2525" spans="4:6" x14ac:dyDescent="0.2">
      <c r="D2525">
        <f t="shared" si="40"/>
        <v>26</v>
      </c>
      <c r="E2525" t="s">
        <v>3096</v>
      </c>
      <c r="F2525" t="s">
        <v>3371</v>
      </c>
    </row>
    <row r="2526" spans="4:6" x14ac:dyDescent="0.2">
      <c r="D2526">
        <f t="shared" si="40"/>
        <v>26</v>
      </c>
      <c r="E2526" t="s">
        <v>3096</v>
      </c>
      <c r="F2526" t="s">
        <v>3273</v>
      </c>
    </row>
    <row r="2527" spans="4:6" x14ac:dyDescent="0.2">
      <c r="D2527">
        <f t="shared" si="40"/>
        <v>26</v>
      </c>
      <c r="E2527" t="s">
        <v>3096</v>
      </c>
      <c r="F2527" t="s">
        <v>3758</v>
      </c>
    </row>
    <row r="2528" spans="4:6" x14ac:dyDescent="0.2">
      <c r="D2528">
        <f t="shared" si="40"/>
        <v>26</v>
      </c>
      <c r="E2528" t="s">
        <v>3096</v>
      </c>
      <c r="F2528" t="s">
        <v>3759</v>
      </c>
    </row>
    <row r="2529" spans="4:6" x14ac:dyDescent="0.2">
      <c r="D2529">
        <f t="shared" si="40"/>
        <v>26</v>
      </c>
      <c r="E2529" t="s">
        <v>3096</v>
      </c>
      <c r="F2529" t="s">
        <v>3529</v>
      </c>
    </row>
    <row r="2530" spans="4:6" x14ac:dyDescent="0.2">
      <c r="D2530">
        <f t="shared" si="40"/>
        <v>26</v>
      </c>
      <c r="E2530" t="s">
        <v>3096</v>
      </c>
      <c r="F2530" t="s">
        <v>2233</v>
      </c>
    </row>
    <row r="2531" spans="4:6" x14ac:dyDescent="0.2">
      <c r="D2531">
        <f t="shared" si="40"/>
        <v>26</v>
      </c>
      <c r="E2531" t="s">
        <v>3096</v>
      </c>
      <c r="F2531" t="s">
        <v>3373</v>
      </c>
    </row>
    <row r="2532" spans="4:6" x14ac:dyDescent="0.2">
      <c r="D2532">
        <f t="shared" si="40"/>
        <v>26</v>
      </c>
      <c r="E2532" t="s">
        <v>3096</v>
      </c>
      <c r="F2532" t="s">
        <v>3311</v>
      </c>
    </row>
    <row r="2533" spans="4:6" x14ac:dyDescent="0.2">
      <c r="D2533">
        <f t="shared" si="40"/>
        <v>26</v>
      </c>
      <c r="E2533" t="s">
        <v>3096</v>
      </c>
      <c r="F2533" t="s">
        <v>3762</v>
      </c>
    </row>
    <row r="2534" spans="4:6" x14ac:dyDescent="0.2">
      <c r="D2534">
        <f t="shared" si="40"/>
        <v>26</v>
      </c>
      <c r="E2534" t="s">
        <v>3096</v>
      </c>
      <c r="F2534" t="s">
        <v>3530</v>
      </c>
    </row>
    <row r="2535" spans="4:6" x14ac:dyDescent="0.2">
      <c r="D2535">
        <f t="shared" si="40"/>
        <v>26</v>
      </c>
      <c r="E2535" t="s">
        <v>3096</v>
      </c>
      <c r="F2535" t="s">
        <v>3531</v>
      </c>
    </row>
    <row r="2536" spans="4:6" x14ac:dyDescent="0.2">
      <c r="D2536">
        <f t="shared" si="40"/>
        <v>26</v>
      </c>
      <c r="E2536" t="s">
        <v>3096</v>
      </c>
      <c r="F2536" t="s">
        <v>3378</v>
      </c>
    </row>
    <row r="2537" spans="4:6" x14ac:dyDescent="0.2">
      <c r="D2537">
        <f t="shared" si="40"/>
        <v>26</v>
      </c>
      <c r="E2537" t="s">
        <v>3096</v>
      </c>
      <c r="F2537" t="s">
        <v>4301</v>
      </c>
    </row>
    <row r="2538" spans="4:6" x14ac:dyDescent="0.2">
      <c r="D2538">
        <f t="shared" si="40"/>
        <v>26</v>
      </c>
      <c r="E2538" t="s">
        <v>3096</v>
      </c>
      <c r="F2538" t="s">
        <v>2955</v>
      </c>
    </row>
    <row r="2539" spans="4:6" x14ac:dyDescent="0.2">
      <c r="D2539">
        <f t="shared" si="40"/>
        <v>26</v>
      </c>
      <c r="E2539" t="s">
        <v>3096</v>
      </c>
      <c r="F2539" t="s">
        <v>3321</v>
      </c>
    </row>
    <row r="2540" spans="4:6" x14ac:dyDescent="0.2">
      <c r="D2540">
        <f t="shared" si="40"/>
        <v>26</v>
      </c>
      <c r="E2540" t="s">
        <v>3096</v>
      </c>
      <c r="F2540" t="s">
        <v>4145</v>
      </c>
    </row>
    <row r="2541" spans="4:6" x14ac:dyDescent="0.2">
      <c r="D2541">
        <f t="shared" si="40"/>
        <v>26</v>
      </c>
      <c r="E2541" t="s">
        <v>3096</v>
      </c>
      <c r="F2541" t="s">
        <v>3322</v>
      </c>
    </row>
    <row r="2542" spans="4:6" x14ac:dyDescent="0.2">
      <c r="D2542">
        <f t="shared" si="40"/>
        <v>26</v>
      </c>
      <c r="E2542" t="s">
        <v>3096</v>
      </c>
      <c r="F2542" t="s">
        <v>3532</v>
      </c>
    </row>
    <row r="2543" spans="4:6" x14ac:dyDescent="0.2">
      <c r="D2543">
        <f t="shared" si="40"/>
        <v>26</v>
      </c>
      <c r="E2543" t="s">
        <v>3096</v>
      </c>
      <c r="F2543" t="s">
        <v>2720</v>
      </c>
    </row>
    <row r="2544" spans="4:6" x14ac:dyDescent="0.2">
      <c r="D2544">
        <f t="shared" si="40"/>
        <v>26</v>
      </c>
      <c r="E2544" t="s">
        <v>3096</v>
      </c>
      <c r="F2544" t="s">
        <v>3533</v>
      </c>
    </row>
    <row r="2545" spans="4:6" x14ac:dyDescent="0.2">
      <c r="D2545">
        <f t="shared" si="40"/>
        <v>26</v>
      </c>
      <c r="E2545" t="s">
        <v>3096</v>
      </c>
      <c r="F2545" t="s">
        <v>3327</v>
      </c>
    </row>
    <row r="2546" spans="4:6" x14ac:dyDescent="0.2">
      <c r="D2546">
        <f t="shared" si="40"/>
        <v>26</v>
      </c>
      <c r="E2546" t="s">
        <v>3096</v>
      </c>
      <c r="F2546" t="s">
        <v>3534</v>
      </c>
    </row>
    <row r="2547" spans="4:6" x14ac:dyDescent="0.2">
      <c r="D2547">
        <f t="shared" si="40"/>
        <v>26</v>
      </c>
      <c r="E2547" t="s">
        <v>3096</v>
      </c>
      <c r="F2547" t="s">
        <v>3535</v>
      </c>
    </row>
    <row r="2548" spans="4:6" x14ac:dyDescent="0.2">
      <c r="D2548">
        <f t="shared" si="40"/>
        <v>26</v>
      </c>
      <c r="E2548" t="s">
        <v>3096</v>
      </c>
      <c r="F2548" t="s">
        <v>3329</v>
      </c>
    </row>
    <row r="2549" spans="4:6" x14ac:dyDescent="0.2">
      <c r="D2549">
        <f t="shared" si="40"/>
        <v>26</v>
      </c>
      <c r="E2549" t="s">
        <v>3096</v>
      </c>
      <c r="F2549" t="s">
        <v>3854</v>
      </c>
    </row>
    <row r="2550" spans="4:6" x14ac:dyDescent="0.2">
      <c r="D2550">
        <f t="shared" si="40"/>
        <v>26</v>
      </c>
      <c r="E2550" t="s">
        <v>3096</v>
      </c>
      <c r="F2550" t="s">
        <v>3009</v>
      </c>
    </row>
    <row r="2551" spans="4:6" x14ac:dyDescent="0.2">
      <c r="D2551">
        <f t="shared" si="40"/>
        <v>26</v>
      </c>
      <c r="E2551" t="s">
        <v>3096</v>
      </c>
      <c r="F2551" t="s">
        <v>3331</v>
      </c>
    </row>
    <row r="2552" spans="4:6" x14ac:dyDescent="0.2">
      <c r="D2552">
        <f t="shared" si="40"/>
        <v>26</v>
      </c>
      <c r="E2552" t="s">
        <v>3096</v>
      </c>
      <c r="F2552" t="s">
        <v>3536</v>
      </c>
    </row>
    <row r="2553" spans="4:6" x14ac:dyDescent="0.2">
      <c r="D2553">
        <f t="shared" si="40"/>
        <v>26</v>
      </c>
      <c r="E2553" t="s">
        <v>3096</v>
      </c>
      <c r="F2553" t="s">
        <v>3537</v>
      </c>
    </row>
    <row r="2554" spans="4:6" x14ac:dyDescent="0.2">
      <c r="D2554">
        <f t="shared" si="40"/>
        <v>26</v>
      </c>
      <c r="E2554" t="s">
        <v>3096</v>
      </c>
      <c r="F2554" t="s">
        <v>3389</v>
      </c>
    </row>
    <row r="2555" spans="4:6" x14ac:dyDescent="0.2">
      <c r="D2555">
        <f t="shared" si="40"/>
        <v>26</v>
      </c>
      <c r="E2555" t="s">
        <v>3096</v>
      </c>
      <c r="F2555" t="s">
        <v>3538</v>
      </c>
    </row>
    <row r="2556" spans="4:6" x14ac:dyDescent="0.2">
      <c r="D2556">
        <f t="shared" si="40"/>
        <v>26</v>
      </c>
      <c r="E2556" t="s">
        <v>3096</v>
      </c>
      <c r="F2556" t="s">
        <v>2394</v>
      </c>
    </row>
    <row r="2557" spans="4:6" x14ac:dyDescent="0.2">
      <c r="D2557">
        <f t="shared" si="40"/>
        <v>26</v>
      </c>
      <c r="E2557" t="s">
        <v>3096</v>
      </c>
      <c r="F2557" t="s">
        <v>3333</v>
      </c>
    </row>
    <row r="2558" spans="4:6" x14ac:dyDescent="0.2">
      <c r="D2558">
        <f t="shared" si="40"/>
        <v>26</v>
      </c>
      <c r="E2558" t="s">
        <v>3096</v>
      </c>
      <c r="F2558" t="s">
        <v>3572</v>
      </c>
    </row>
    <row r="2559" spans="4:6" x14ac:dyDescent="0.2">
      <c r="D2559">
        <f t="shared" si="40"/>
        <v>26</v>
      </c>
      <c r="E2559" t="s">
        <v>3096</v>
      </c>
      <c r="F2559" t="s">
        <v>3334</v>
      </c>
    </row>
    <row r="2560" spans="4:6" x14ac:dyDescent="0.2">
      <c r="D2560">
        <f t="shared" si="40"/>
        <v>26</v>
      </c>
      <c r="E2560" t="s">
        <v>3096</v>
      </c>
      <c r="F2560" t="s">
        <v>3392</v>
      </c>
    </row>
    <row r="2561" spans="4:6" x14ac:dyDescent="0.2">
      <c r="D2561">
        <f t="shared" si="40"/>
        <v>26</v>
      </c>
      <c r="E2561" t="s">
        <v>3096</v>
      </c>
      <c r="F2561" t="s">
        <v>4115</v>
      </c>
    </row>
    <row r="2562" spans="4:6" x14ac:dyDescent="0.2">
      <c r="D2562">
        <f t="shared" si="40"/>
        <v>26</v>
      </c>
      <c r="E2562" t="s">
        <v>3096</v>
      </c>
      <c r="F2562" t="s">
        <v>3539</v>
      </c>
    </row>
    <row r="2563" spans="4:6" x14ac:dyDescent="0.2">
      <c r="D2563">
        <f t="shared" si="40"/>
        <v>26</v>
      </c>
      <c r="E2563" t="s">
        <v>3096</v>
      </c>
      <c r="F2563" t="s">
        <v>3393</v>
      </c>
    </row>
    <row r="2564" spans="4:6" x14ac:dyDescent="0.2">
      <c r="D2564">
        <f t="shared" si="40"/>
        <v>26</v>
      </c>
      <c r="E2564" t="s">
        <v>3096</v>
      </c>
      <c r="F2564" t="s">
        <v>3337</v>
      </c>
    </row>
    <row r="2565" spans="4:6" x14ac:dyDescent="0.2">
      <c r="D2565">
        <f t="shared" si="40"/>
        <v>26</v>
      </c>
      <c r="E2565" t="s">
        <v>3096</v>
      </c>
      <c r="F2565" t="s">
        <v>2222</v>
      </c>
    </row>
    <row r="2566" spans="4:6" x14ac:dyDescent="0.2">
      <c r="D2566">
        <f t="shared" si="40"/>
        <v>26</v>
      </c>
      <c r="E2566" t="s">
        <v>3096</v>
      </c>
      <c r="F2566" t="s">
        <v>3394</v>
      </c>
    </row>
    <row r="2567" spans="4:6" x14ac:dyDescent="0.2">
      <c r="D2567">
        <f t="shared" si="40"/>
        <v>26</v>
      </c>
      <c r="E2567" t="s">
        <v>3096</v>
      </c>
      <c r="F2567" t="s">
        <v>3014</v>
      </c>
    </row>
    <row r="2568" spans="4:6" x14ac:dyDescent="0.2">
      <c r="D2568">
        <f t="shared" si="40"/>
        <v>26</v>
      </c>
      <c r="E2568" t="s">
        <v>3096</v>
      </c>
      <c r="F2568" t="s">
        <v>4117</v>
      </c>
    </row>
    <row r="2569" spans="4:6" x14ac:dyDescent="0.2">
      <c r="D2569">
        <f t="shared" si="40"/>
        <v>26</v>
      </c>
      <c r="E2569" t="s">
        <v>3096</v>
      </c>
      <c r="F2569" t="s">
        <v>3540</v>
      </c>
    </row>
    <row r="2570" spans="4:6" x14ac:dyDescent="0.2">
      <c r="D2570">
        <f t="shared" si="40"/>
        <v>26</v>
      </c>
      <c r="E2570" t="s">
        <v>3096</v>
      </c>
      <c r="F2570" t="s">
        <v>3341</v>
      </c>
    </row>
    <row r="2571" spans="4:6" x14ac:dyDescent="0.2">
      <c r="D2571">
        <f t="shared" si="40"/>
        <v>26</v>
      </c>
      <c r="E2571" t="s">
        <v>3096</v>
      </c>
      <c r="F2571" t="s">
        <v>3342</v>
      </c>
    </row>
    <row r="2572" spans="4:6" x14ac:dyDescent="0.2">
      <c r="D2572">
        <f t="shared" si="40"/>
        <v>26</v>
      </c>
      <c r="E2572" t="s">
        <v>3096</v>
      </c>
      <c r="F2572" t="s">
        <v>3541</v>
      </c>
    </row>
    <row r="2573" spans="4:6" x14ac:dyDescent="0.2">
      <c r="D2573">
        <f t="shared" si="40"/>
        <v>26</v>
      </c>
      <c r="E2573" t="s">
        <v>3096</v>
      </c>
      <c r="F2573" t="s">
        <v>3344</v>
      </c>
    </row>
    <row r="2574" spans="4:6" x14ac:dyDescent="0.2">
      <c r="D2574">
        <f t="shared" ref="D2574:D2637" si="41">IF(E2574=E2573,D2573,D2573+1)</f>
        <v>26</v>
      </c>
      <c r="E2574" t="s">
        <v>3096</v>
      </c>
      <c r="F2574" t="s">
        <v>4125</v>
      </c>
    </row>
    <row r="2575" spans="4:6" x14ac:dyDescent="0.2">
      <c r="D2575">
        <f t="shared" si="41"/>
        <v>26</v>
      </c>
      <c r="E2575" t="s">
        <v>3096</v>
      </c>
      <c r="F2575" t="s">
        <v>3398</v>
      </c>
    </row>
    <row r="2576" spans="4:6" x14ac:dyDescent="0.2">
      <c r="D2576">
        <f t="shared" si="41"/>
        <v>26</v>
      </c>
      <c r="E2576" t="s">
        <v>3096</v>
      </c>
      <c r="F2576" t="s">
        <v>3399</v>
      </c>
    </row>
    <row r="2577" spans="4:6" x14ac:dyDescent="0.2">
      <c r="D2577">
        <f t="shared" si="41"/>
        <v>26</v>
      </c>
      <c r="E2577" t="s">
        <v>3096</v>
      </c>
      <c r="F2577" t="s">
        <v>3542</v>
      </c>
    </row>
    <row r="2578" spans="4:6" x14ac:dyDescent="0.2">
      <c r="D2578">
        <f t="shared" si="41"/>
        <v>26</v>
      </c>
      <c r="E2578" t="s">
        <v>3096</v>
      </c>
      <c r="F2578" t="s">
        <v>3347</v>
      </c>
    </row>
    <row r="2579" spans="4:6" x14ac:dyDescent="0.2">
      <c r="D2579">
        <f t="shared" si="41"/>
        <v>26</v>
      </c>
      <c r="E2579" t="s">
        <v>3096</v>
      </c>
      <c r="F2579" t="s">
        <v>3348</v>
      </c>
    </row>
    <row r="2580" spans="4:6" x14ac:dyDescent="0.2">
      <c r="D2580">
        <f t="shared" si="41"/>
        <v>26</v>
      </c>
      <c r="E2580" t="s">
        <v>3096</v>
      </c>
      <c r="F2580" t="s">
        <v>3349</v>
      </c>
    </row>
    <row r="2581" spans="4:6" x14ac:dyDescent="0.2">
      <c r="D2581">
        <f t="shared" si="41"/>
        <v>26</v>
      </c>
      <c r="E2581" t="s">
        <v>3096</v>
      </c>
      <c r="F2581" t="s">
        <v>3543</v>
      </c>
    </row>
    <row r="2582" spans="4:6" x14ac:dyDescent="0.2">
      <c r="D2582">
        <f t="shared" si="41"/>
        <v>26</v>
      </c>
      <c r="E2582" t="s">
        <v>3096</v>
      </c>
      <c r="F2582" t="s">
        <v>3401</v>
      </c>
    </row>
    <row r="2583" spans="4:6" x14ac:dyDescent="0.2">
      <c r="D2583">
        <f t="shared" si="41"/>
        <v>26</v>
      </c>
      <c r="E2583" t="s">
        <v>3096</v>
      </c>
      <c r="F2583" t="s">
        <v>3544</v>
      </c>
    </row>
    <row r="2584" spans="4:6" x14ac:dyDescent="0.2">
      <c r="D2584">
        <f t="shared" si="41"/>
        <v>26</v>
      </c>
      <c r="E2584" t="s">
        <v>3096</v>
      </c>
      <c r="F2584" t="s">
        <v>3545</v>
      </c>
    </row>
    <row r="2585" spans="4:6" x14ac:dyDescent="0.2">
      <c r="D2585">
        <f t="shared" si="41"/>
        <v>26</v>
      </c>
      <c r="E2585" t="s">
        <v>3096</v>
      </c>
      <c r="F2585" t="s">
        <v>3231</v>
      </c>
    </row>
    <row r="2586" spans="4:6" x14ac:dyDescent="0.2">
      <c r="D2586">
        <f t="shared" si="41"/>
        <v>26</v>
      </c>
      <c r="E2586" t="s">
        <v>3096</v>
      </c>
      <c r="F2586" t="s">
        <v>3546</v>
      </c>
    </row>
    <row r="2587" spans="4:6" x14ac:dyDescent="0.2">
      <c r="D2587">
        <f t="shared" si="41"/>
        <v>26</v>
      </c>
      <c r="E2587" t="s">
        <v>3096</v>
      </c>
      <c r="F2587" t="s">
        <v>3547</v>
      </c>
    </row>
    <row r="2588" spans="4:6" x14ac:dyDescent="0.2">
      <c r="D2588">
        <f t="shared" si="41"/>
        <v>26</v>
      </c>
      <c r="E2588" t="s">
        <v>3096</v>
      </c>
      <c r="F2588" t="s">
        <v>3350</v>
      </c>
    </row>
    <row r="2589" spans="4:6" x14ac:dyDescent="0.2">
      <c r="D2589">
        <f t="shared" si="41"/>
        <v>26</v>
      </c>
      <c r="E2589" t="s">
        <v>3096</v>
      </c>
      <c r="F2589" t="s">
        <v>3548</v>
      </c>
    </row>
    <row r="2590" spans="4:6" x14ac:dyDescent="0.2">
      <c r="D2590">
        <f t="shared" si="41"/>
        <v>26</v>
      </c>
      <c r="E2590" t="s">
        <v>3096</v>
      </c>
      <c r="F2590" t="s">
        <v>3549</v>
      </c>
    </row>
    <row r="2591" spans="4:6" x14ac:dyDescent="0.2">
      <c r="D2591">
        <f t="shared" si="41"/>
        <v>26</v>
      </c>
      <c r="E2591" t="s">
        <v>3096</v>
      </c>
      <c r="F2591" t="s">
        <v>3352</v>
      </c>
    </row>
    <row r="2592" spans="4:6" x14ac:dyDescent="0.2">
      <c r="D2592">
        <f t="shared" si="41"/>
        <v>26</v>
      </c>
      <c r="E2592" t="s">
        <v>3096</v>
      </c>
      <c r="F2592" t="s">
        <v>3550</v>
      </c>
    </row>
    <row r="2593" spans="4:6" x14ac:dyDescent="0.2">
      <c r="D2593">
        <f t="shared" si="41"/>
        <v>26</v>
      </c>
      <c r="E2593" t="s">
        <v>3096</v>
      </c>
      <c r="F2593" t="s">
        <v>3405</v>
      </c>
    </row>
    <row r="2594" spans="4:6" x14ac:dyDescent="0.2">
      <c r="D2594">
        <f t="shared" si="41"/>
        <v>26</v>
      </c>
      <c r="E2594" t="s">
        <v>3096</v>
      </c>
      <c r="F2594" t="s">
        <v>3408</v>
      </c>
    </row>
    <row r="2595" spans="4:6" x14ac:dyDescent="0.2">
      <c r="D2595">
        <f t="shared" si="41"/>
        <v>26</v>
      </c>
      <c r="E2595" t="s">
        <v>3096</v>
      </c>
      <c r="F2595" t="s">
        <v>2916</v>
      </c>
    </row>
    <row r="2596" spans="4:6" x14ac:dyDescent="0.2">
      <c r="D2596">
        <f t="shared" si="41"/>
        <v>26</v>
      </c>
      <c r="E2596" t="s">
        <v>3096</v>
      </c>
      <c r="F2596" t="s">
        <v>3551</v>
      </c>
    </row>
    <row r="2597" spans="4:6" x14ac:dyDescent="0.2">
      <c r="D2597">
        <f t="shared" si="41"/>
        <v>26</v>
      </c>
      <c r="E2597" t="s">
        <v>3096</v>
      </c>
      <c r="F2597" t="s">
        <v>3353</v>
      </c>
    </row>
    <row r="2598" spans="4:6" x14ac:dyDescent="0.2">
      <c r="D2598">
        <f t="shared" si="41"/>
        <v>26</v>
      </c>
      <c r="E2598" t="s">
        <v>3096</v>
      </c>
      <c r="F2598" t="s">
        <v>3552</v>
      </c>
    </row>
    <row r="2599" spans="4:6" x14ac:dyDescent="0.2">
      <c r="D2599">
        <f t="shared" si="41"/>
        <v>26</v>
      </c>
      <c r="E2599" t="s">
        <v>3096</v>
      </c>
      <c r="F2599" t="s">
        <v>3553</v>
      </c>
    </row>
    <row r="2600" spans="4:6" x14ac:dyDescent="0.2">
      <c r="D2600">
        <f t="shared" si="41"/>
        <v>26</v>
      </c>
      <c r="E2600" t="s">
        <v>3096</v>
      </c>
      <c r="F2600" t="s">
        <v>4165</v>
      </c>
    </row>
    <row r="2601" spans="4:6" x14ac:dyDescent="0.2">
      <c r="D2601">
        <f t="shared" si="41"/>
        <v>26</v>
      </c>
      <c r="E2601" t="s">
        <v>3096</v>
      </c>
      <c r="F2601" t="s">
        <v>3554</v>
      </c>
    </row>
    <row r="2602" spans="4:6" x14ac:dyDescent="0.2">
      <c r="D2602">
        <f t="shared" si="41"/>
        <v>26</v>
      </c>
      <c r="E2602" t="s">
        <v>3096</v>
      </c>
      <c r="F2602" t="s">
        <v>3355</v>
      </c>
    </row>
    <row r="2603" spans="4:6" x14ac:dyDescent="0.2">
      <c r="D2603">
        <f t="shared" si="41"/>
        <v>26</v>
      </c>
      <c r="E2603" t="s">
        <v>3096</v>
      </c>
      <c r="F2603" t="s">
        <v>3555</v>
      </c>
    </row>
    <row r="2604" spans="4:6" x14ac:dyDescent="0.2">
      <c r="D2604">
        <f t="shared" si="41"/>
        <v>26</v>
      </c>
      <c r="E2604" t="s">
        <v>3096</v>
      </c>
      <c r="F2604" t="s">
        <v>3556</v>
      </c>
    </row>
    <row r="2605" spans="4:6" x14ac:dyDescent="0.2">
      <c r="D2605">
        <f t="shared" si="41"/>
        <v>26</v>
      </c>
      <c r="E2605" t="s">
        <v>3096</v>
      </c>
      <c r="F2605" t="s">
        <v>3509</v>
      </c>
    </row>
    <row r="2606" spans="4:6" x14ac:dyDescent="0.2">
      <c r="D2606">
        <f>IF(E2606=E2624,D2624,D2624+1)</f>
        <v>26</v>
      </c>
      <c r="E2606" t="s">
        <v>3096</v>
      </c>
      <c r="F2606" t="s">
        <v>4302</v>
      </c>
    </row>
    <row r="2607" spans="4:6" x14ac:dyDescent="0.2">
      <c r="D2607">
        <f>IF(E2607=E2605,D2605,D2605+1)</f>
        <v>26</v>
      </c>
      <c r="E2607" t="s">
        <v>3096</v>
      </c>
      <c r="F2607" t="s">
        <v>3410</v>
      </c>
    </row>
    <row r="2608" spans="4:6" x14ac:dyDescent="0.2">
      <c r="D2608">
        <f t="shared" si="41"/>
        <v>26</v>
      </c>
      <c r="E2608" t="s">
        <v>3096</v>
      </c>
      <c r="F2608" t="s">
        <v>4133</v>
      </c>
    </row>
    <row r="2609" spans="4:6" x14ac:dyDescent="0.2">
      <c r="D2609">
        <f t="shared" si="41"/>
        <v>26</v>
      </c>
      <c r="E2609" t="s">
        <v>3096</v>
      </c>
      <c r="F2609" t="s">
        <v>3557</v>
      </c>
    </row>
    <row r="2610" spans="4:6" x14ac:dyDescent="0.2">
      <c r="D2610">
        <f t="shared" si="41"/>
        <v>26</v>
      </c>
      <c r="E2610" t="s">
        <v>3096</v>
      </c>
      <c r="F2610" t="s">
        <v>3411</v>
      </c>
    </row>
    <row r="2611" spans="4:6" x14ac:dyDescent="0.2">
      <c r="D2611">
        <f t="shared" si="41"/>
        <v>26</v>
      </c>
      <c r="E2611" t="s">
        <v>3096</v>
      </c>
      <c r="F2611" t="s">
        <v>3558</v>
      </c>
    </row>
    <row r="2612" spans="4:6" x14ac:dyDescent="0.2">
      <c r="D2612">
        <f t="shared" si="41"/>
        <v>26</v>
      </c>
      <c r="E2612" t="s">
        <v>3096</v>
      </c>
      <c r="F2612" t="s">
        <v>3356</v>
      </c>
    </row>
    <row r="2613" spans="4:6" x14ac:dyDescent="0.2">
      <c r="D2613">
        <f t="shared" si="41"/>
        <v>26</v>
      </c>
      <c r="E2613" t="s">
        <v>3096</v>
      </c>
      <c r="F2613" t="s">
        <v>3559</v>
      </c>
    </row>
    <row r="2614" spans="4:6" x14ac:dyDescent="0.2">
      <c r="D2614">
        <f t="shared" si="41"/>
        <v>26</v>
      </c>
      <c r="E2614" t="s">
        <v>3096</v>
      </c>
      <c r="F2614" t="s">
        <v>3416</v>
      </c>
    </row>
    <row r="2615" spans="4:6" x14ac:dyDescent="0.2">
      <c r="D2615">
        <f t="shared" si="41"/>
        <v>26</v>
      </c>
      <c r="E2615" t="s">
        <v>3096</v>
      </c>
      <c r="F2615" t="s">
        <v>4171</v>
      </c>
    </row>
    <row r="2616" spans="4:6" x14ac:dyDescent="0.2">
      <c r="D2616">
        <f t="shared" si="41"/>
        <v>26</v>
      </c>
      <c r="E2616" t="s">
        <v>3096</v>
      </c>
      <c r="F2616" t="s">
        <v>3560</v>
      </c>
    </row>
    <row r="2617" spans="4:6" x14ac:dyDescent="0.2">
      <c r="D2617">
        <f t="shared" si="41"/>
        <v>26</v>
      </c>
      <c r="E2617" t="s">
        <v>3096</v>
      </c>
      <c r="F2617" t="s">
        <v>3561</v>
      </c>
    </row>
    <row r="2618" spans="4:6" x14ac:dyDescent="0.2">
      <c r="D2618">
        <f t="shared" si="41"/>
        <v>26</v>
      </c>
      <c r="E2618" t="s">
        <v>3096</v>
      </c>
      <c r="F2618" t="s">
        <v>3562</v>
      </c>
    </row>
    <row r="2619" spans="4:6" x14ac:dyDescent="0.2">
      <c r="D2619">
        <f t="shared" si="41"/>
        <v>26</v>
      </c>
      <c r="E2619" t="s">
        <v>3096</v>
      </c>
      <c r="F2619" t="s">
        <v>3615</v>
      </c>
    </row>
    <row r="2620" spans="4:6" x14ac:dyDescent="0.2">
      <c r="D2620">
        <f t="shared" si="41"/>
        <v>26</v>
      </c>
      <c r="E2620" t="s">
        <v>3096</v>
      </c>
      <c r="F2620" t="s">
        <v>3362</v>
      </c>
    </row>
    <row r="2621" spans="4:6" x14ac:dyDescent="0.2">
      <c r="D2621">
        <f t="shared" si="41"/>
        <v>26</v>
      </c>
      <c r="E2621" t="s">
        <v>3096</v>
      </c>
      <c r="F2621" t="s">
        <v>3616</v>
      </c>
    </row>
    <row r="2622" spans="4:6" x14ac:dyDescent="0.2">
      <c r="D2622">
        <f t="shared" si="41"/>
        <v>26</v>
      </c>
      <c r="E2622" t="s">
        <v>3096</v>
      </c>
      <c r="F2622" t="s">
        <v>3617</v>
      </c>
    </row>
    <row r="2623" spans="4:6" x14ac:dyDescent="0.2">
      <c r="D2623">
        <f t="shared" si="41"/>
        <v>26</v>
      </c>
      <c r="E2623" t="s">
        <v>3096</v>
      </c>
      <c r="F2623" t="s">
        <v>3744</v>
      </c>
    </row>
    <row r="2624" spans="4:6" x14ac:dyDescent="0.2">
      <c r="D2624">
        <f t="shared" si="41"/>
        <v>26</v>
      </c>
      <c r="E2624" t="s">
        <v>3096</v>
      </c>
      <c r="F2624" t="s">
        <v>3038</v>
      </c>
    </row>
    <row r="2625" spans="4:6" x14ac:dyDescent="0.2">
      <c r="D2625">
        <f>IF(E2625=E2606,D2606,D2606+1)</f>
        <v>27</v>
      </c>
      <c r="E2625" t="s">
        <v>3097</v>
      </c>
      <c r="F2625" t="s">
        <v>3651</v>
      </c>
    </row>
    <row r="2626" spans="4:6" x14ac:dyDescent="0.2">
      <c r="D2626">
        <f t="shared" si="41"/>
        <v>27</v>
      </c>
      <c r="E2626" t="s">
        <v>3097</v>
      </c>
      <c r="F2626" t="s">
        <v>3652</v>
      </c>
    </row>
    <row r="2627" spans="4:6" x14ac:dyDescent="0.2">
      <c r="D2627">
        <f t="shared" si="41"/>
        <v>27</v>
      </c>
      <c r="E2627" t="s">
        <v>3097</v>
      </c>
      <c r="F2627" t="s">
        <v>3044</v>
      </c>
    </row>
    <row r="2628" spans="4:6" x14ac:dyDescent="0.2">
      <c r="D2628">
        <f t="shared" si="41"/>
        <v>27</v>
      </c>
      <c r="E2628" t="s">
        <v>3097</v>
      </c>
      <c r="F2628" t="s">
        <v>3653</v>
      </c>
    </row>
    <row r="2629" spans="4:6" x14ac:dyDescent="0.2">
      <c r="D2629">
        <f t="shared" si="41"/>
        <v>27</v>
      </c>
      <c r="E2629" t="s">
        <v>3097</v>
      </c>
      <c r="F2629" t="s">
        <v>3654</v>
      </c>
    </row>
    <row r="2630" spans="4:6" x14ac:dyDescent="0.2">
      <c r="D2630">
        <f t="shared" si="41"/>
        <v>27</v>
      </c>
      <c r="E2630" t="s">
        <v>3097</v>
      </c>
      <c r="F2630" t="s">
        <v>3273</v>
      </c>
    </row>
    <row r="2631" spans="4:6" x14ac:dyDescent="0.2">
      <c r="D2631">
        <f t="shared" si="41"/>
        <v>27</v>
      </c>
      <c r="E2631" t="s">
        <v>3097</v>
      </c>
      <c r="F2631" t="s">
        <v>3655</v>
      </c>
    </row>
    <row r="2632" spans="4:6" x14ac:dyDescent="0.2">
      <c r="D2632">
        <f t="shared" si="41"/>
        <v>27</v>
      </c>
      <c r="E2632" t="s">
        <v>3097</v>
      </c>
      <c r="F2632" t="s">
        <v>3656</v>
      </c>
    </row>
    <row r="2633" spans="4:6" x14ac:dyDescent="0.2">
      <c r="D2633">
        <f t="shared" si="41"/>
        <v>27</v>
      </c>
      <c r="E2633" t="s">
        <v>3097</v>
      </c>
      <c r="F2633" t="s">
        <v>2716</v>
      </c>
    </row>
    <row r="2634" spans="4:6" x14ac:dyDescent="0.2">
      <c r="D2634">
        <f t="shared" si="41"/>
        <v>27</v>
      </c>
      <c r="E2634" t="s">
        <v>3097</v>
      </c>
      <c r="F2634" t="s">
        <v>3657</v>
      </c>
    </row>
    <row r="2635" spans="4:6" x14ac:dyDescent="0.2">
      <c r="D2635">
        <f t="shared" si="41"/>
        <v>27</v>
      </c>
      <c r="E2635" t="s">
        <v>3097</v>
      </c>
      <c r="F2635" t="s">
        <v>2956</v>
      </c>
    </row>
    <row r="2636" spans="4:6" x14ac:dyDescent="0.2">
      <c r="D2636">
        <f t="shared" si="41"/>
        <v>27</v>
      </c>
      <c r="E2636" t="s">
        <v>3097</v>
      </c>
      <c r="F2636" t="s">
        <v>3658</v>
      </c>
    </row>
    <row r="2637" spans="4:6" x14ac:dyDescent="0.2">
      <c r="D2637">
        <f t="shared" si="41"/>
        <v>27</v>
      </c>
      <c r="E2637" t="s">
        <v>3097</v>
      </c>
      <c r="F2637" t="s">
        <v>3659</v>
      </c>
    </row>
    <row r="2638" spans="4:6" x14ac:dyDescent="0.2">
      <c r="D2638">
        <f t="shared" ref="D2638:D2701" si="42">IF(E2638=E2637,D2637,D2637+1)</f>
        <v>27</v>
      </c>
      <c r="E2638" t="s">
        <v>3097</v>
      </c>
      <c r="F2638" t="s">
        <v>3660</v>
      </c>
    </row>
    <row r="2639" spans="4:6" x14ac:dyDescent="0.2">
      <c r="D2639">
        <f t="shared" si="42"/>
        <v>27</v>
      </c>
      <c r="E2639" t="s">
        <v>3097</v>
      </c>
      <c r="F2639" t="s">
        <v>3661</v>
      </c>
    </row>
    <row r="2640" spans="4:6" x14ac:dyDescent="0.2">
      <c r="D2640">
        <f t="shared" si="42"/>
        <v>27</v>
      </c>
      <c r="E2640" t="s">
        <v>3097</v>
      </c>
      <c r="F2640" t="s">
        <v>4107</v>
      </c>
    </row>
    <row r="2641" spans="4:6" x14ac:dyDescent="0.2">
      <c r="D2641">
        <f t="shared" si="42"/>
        <v>27</v>
      </c>
      <c r="E2641" t="s">
        <v>3097</v>
      </c>
      <c r="F2641" t="s">
        <v>2725</v>
      </c>
    </row>
    <row r="2642" spans="4:6" x14ac:dyDescent="0.2">
      <c r="D2642">
        <f t="shared" si="42"/>
        <v>27</v>
      </c>
      <c r="E2642" t="s">
        <v>3097</v>
      </c>
      <c r="F2642" t="s">
        <v>3662</v>
      </c>
    </row>
    <row r="2643" spans="4:6" x14ac:dyDescent="0.2">
      <c r="D2643">
        <f t="shared" si="42"/>
        <v>27</v>
      </c>
      <c r="E2643" t="s">
        <v>3097</v>
      </c>
      <c r="F2643" t="s">
        <v>3663</v>
      </c>
    </row>
    <row r="2644" spans="4:6" x14ac:dyDescent="0.2">
      <c r="D2644">
        <f t="shared" si="42"/>
        <v>27</v>
      </c>
      <c r="E2644" t="s">
        <v>3097</v>
      </c>
      <c r="F2644" t="s">
        <v>3664</v>
      </c>
    </row>
    <row r="2645" spans="4:6" x14ac:dyDescent="0.2">
      <c r="D2645">
        <f t="shared" si="42"/>
        <v>27</v>
      </c>
      <c r="E2645" t="s">
        <v>3097</v>
      </c>
      <c r="F2645" t="s">
        <v>3665</v>
      </c>
    </row>
    <row r="2646" spans="4:6" x14ac:dyDescent="0.2">
      <c r="D2646">
        <f t="shared" si="42"/>
        <v>27</v>
      </c>
      <c r="E2646" t="s">
        <v>3097</v>
      </c>
      <c r="F2646" t="s">
        <v>3334</v>
      </c>
    </row>
    <row r="2647" spans="4:6" x14ac:dyDescent="0.2">
      <c r="D2647">
        <f t="shared" si="42"/>
        <v>27</v>
      </c>
      <c r="E2647" t="s">
        <v>3097</v>
      </c>
      <c r="F2647" t="s">
        <v>3666</v>
      </c>
    </row>
    <row r="2648" spans="4:6" x14ac:dyDescent="0.2">
      <c r="D2648">
        <f t="shared" si="42"/>
        <v>27</v>
      </c>
      <c r="E2648" t="s">
        <v>3097</v>
      </c>
      <c r="F2648" t="s">
        <v>3707</v>
      </c>
    </row>
    <row r="2649" spans="4:6" x14ac:dyDescent="0.2">
      <c r="D2649">
        <f t="shared" si="42"/>
        <v>27</v>
      </c>
      <c r="E2649" t="s">
        <v>3097</v>
      </c>
      <c r="F2649" t="s">
        <v>3667</v>
      </c>
    </row>
    <row r="2650" spans="4:6" x14ac:dyDescent="0.2">
      <c r="D2650">
        <f t="shared" si="42"/>
        <v>27</v>
      </c>
      <c r="E2650" t="s">
        <v>3097</v>
      </c>
      <c r="F2650" t="s">
        <v>4247</v>
      </c>
    </row>
    <row r="2651" spans="4:6" x14ac:dyDescent="0.2">
      <c r="D2651">
        <f t="shared" si="42"/>
        <v>27</v>
      </c>
      <c r="E2651" t="s">
        <v>3097</v>
      </c>
      <c r="F2651" t="s">
        <v>3394</v>
      </c>
    </row>
    <row r="2652" spans="4:6" x14ac:dyDescent="0.2">
      <c r="D2652">
        <f t="shared" si="42"/>
        <v>27</v>
      </c>
      <c r="E2652" t="s">
        <v>3097</v>
      </c>
      <c r="F2652" t="s">
        <v>3846</v>
      </c>
    </row>
    <row r="2653" spans="4:6" x14ac:dyDescent="0.2">
      <c r="D2653">
        <f t="shared" si="42"/>
        <v>27</v>
      </c>
      <c r="E2653" t="s">
        <v>3097</v>
      </c>
      <c r="F2653" t="s">
        <v>3342</v>
      </c>
    </row>
    <row r="2654" spans="4:6" x14ac:dyDescent="0.2">
      <c r="D2654">
        <f t="shared" si="42"/>
        <v>27</v>
      </c>
      <c r="E2654" t="s">
        <v>3097</v>
      </c>
      <c r="F2654" t="s">
        <v>3847</v>
      </c>
    </row>
    <row r="2655" spans="4:6" x14ac:dyDescent="0.2">
      <c r="D2655">
        <f t="shared" si="42"/>
        <v>27</v>
      </c>
      <c r="E2655" t="s">
        <v>3097</v>
      </c>
      <c r="F2655" t="s">
        <v>2737</v>
      </c>
    </row>
    <row r="2656" spans="4:6" x14ac:dyDescent="0.2">
      <c r="D2656">
        <f t="shared" si="42"/>
        <v>27</v>
      </c>
      <c r="E2656" t="s">
        <v>3097</v>
      </c>
      <c r="F2656" t="s">
        <v>3848</v>
      </c>
    </row>
    <row r="2657" spans="4:6" x14ac:dyDescent="0.2">
      <c r="D2657">
        <f t="shared" si="42"/>
        <v>27</v>
      </c>
      <c r="E2657" t="s">
        <v>3097</v>
      </c>
      <c r="F2657" t="s">
        <v>3849</v>
      </c>
    </row>
    <row r="2658" spans="4:6" x14ac:dyDescent="0.2">
      <c r="D2658">
        <f t="shared" si="42"/>
        <v>27</v>
      </c>
      <c r="E2658" t="s">
        <v>3097</v>
      </c>
      <c r="F2658" t="s">
        <v>2743</v>
      </c>
    </row>
    <row r="2659" spans="4:6" x14ac:dyDescent="0.2">
      <c r="D2659">
        <f t="shared" si="42"/>
        <v>27</v>
      </c>
      <c r="E2659" t="s">
        <v>3097</v>
      </c>
      <c r="F2659" t="s">
        <v>3850</v>
      </c>
    </row>
    <row r="2660" spans="4:6" x14ac:dyDescent="0.2">
      <c r="D2660">
        <f t="shared" si="42"/>
        <v>27</v>
      </c>
      <c r="E2660" t="s">
        <v>3097</v>
      </c>
      <c r="F2660" t="s">
        <v>3403</v>
      </c>
    </row>
    <row r="2661" spans="4:6" x14ac:dyDescent="0.2">
      <c r="D2661">
        <f t="shared" si="42"/>
        <v>27</v>
      </c>
      <c r="E2661" t="s">
        <v>3097</v>
      </c>
      <c r="F2661" t="s">
        <v>3851</v>
      </c>
    </row>
    <row r="2662" spans="4:6" x14ac:dyDescent="0.2">
      <c r="D2662">
        <f t="shared" si="42"/>
        <v>27</v>
      </c>
      <c r="E2662" t="s">
        <v>3097</v>
      </c>
      <c r="F2662" t="s">
        <v>3852</v>
      </c>
    </row>
    <row r="2663" spans="4:6" x14ac:dyDescent="0.2">
      <c r="D2663">
        <f t="shared" si="42"/>
        <v>27</v>
      </c>
      <c r="E2663" t="s">
        <v>3097</v>
      </c>
      <c r="F2663" t="s">
        <v>2273</v>
      </c>
    </row>
    <row r="2664" spans="4:6" x14ac:dyDescent="0.2">
      <c r="D2664">
        <f t="shared" si="42"/>
        <v>27</v>
      </c>
      <c r="E2664" t="s">
        <v>3097</v>
      </c>
      <c r="F2664" t="s">
        <v>3407</v>
      </c>
    </row>
    <row r="2665" spans="4:6" x14ac:dyDescent="0.2">
      <c r="D2665">
        <f t="shared" si="42"/>
        <v>27</v>
      </c>
      <c r="E2665" t="s">
        <v>3097</v>
      </c>
      <c r="F2665" t="s">
        <v>3853</v>
      </c>
    </row>
    <row r="2666" spans="4:6" x14ac:dyDescent="0.2">
      <c r="D2666">
        <f t="shared" si="42"/>
        <v>27</v>
      </c>
      <c r="E2666" t="s">
        <v>3097</v>
      </c>
      <c r="F2666" t="s">
        <v>4130</v>
      </c>
    </row>
    <row r="2667" spans="4:6" x14ac:dyDescent="0.2">
      <c r="D2667">
        <f t="shared" si="42"/>
        <v>27</v>
      </c>
      <c r="E2667" t="s">
        <v>3097</v>
      </c>
      <c r="F2667" t="s">
        <v>3668</v>
      </c>
    </row>
    <row r="2668" spans="4:6" x14ac:dyDescent="0.2">
      <c r="D2668">
        <f t="shared" si="42"/>
        <v>27</v>
      </c>
      <c r="E2668" t="s">
        <v>3097</v>
      </c>
      <c r="F2668" t="s">
        <v>3669</v>
      </c>
    </row>
    <row r="2669" spans="4:6" x14ac:dyDescent="0.2">
      <c r="D2669">
        <f t="shared" si="42"/>
        <v>27</v>
      </c>
      <c r="E2669" t="s">
        <v>3097</v>
      </c>
      <c r="F2669" t="s">
        <v>3670</v>
      </c>
    </row>
    <row r="2670" spans="4:6" x14ac:dyDescent="0.2">
      <c r="D2670">
        <f t="shared" si="42"/>
        <v>27</v>
      </c>
      <c r="E2670" t="s">
        <v>3097</v>
      </c>
      <c r="F2670" t="s">
        <v>3245</v>
      </c>
    </row>
    <row r="2671" spans="4:6" x14ac:dyDescent="0.2">
      <c r="D2671">
        <f t="shared" si="42"/>
        <v>27</v>
      </c>
      <c r="E2671" t="s">
        <v>3097</v>
      </c>
      <c r="F2671" t="s">
        <v>3671</v>
      </c>
    </row>
    <row r="2672" spans="4:6" x14ac:dyDescent="0.2">
      <c r="D2672">
        <f t="shared" si="42"/>
        <v>27</v>
      </c>
      <c r="E2672" t="s">
        <v>3097</v>
      </c>
      <c r="F2672" t="s">
        <v>3672</v>
      </c>
    </row>
    <row r="2673" spans="4:6" x14ac:dyDescent="0.2">
      <c r="D2673">
        <f t="shared" si="42"/>
        <v>27</v>
      </c>
      <c r="E2673" t="s">
        <v>3097</v>
      </c>
      <c r="F2673" t="s">
        <v>3673</v>
      </c>
    </row>
    <row r="2674" spans="4:6" x14ac:dyDescent="0.2">
      <c r="D2674">
        <f t="shared" si="42"/>
        <v>27</v>
      </c>
      <c r="E2674" t="s">
        <v>3097</v>
      </c>
      <c r="F2674" t="s">
        <v>3860</v>
      </c>
    </row>
    <row r="2675" spans="4:6" x14ac:dyDescent="0.2">
      <c r="D2675">
        <f t="shared" si="42"/>
        <v>27</v>
      </c>
      <c r="E2675" t="s">
        <v>3097</v>
      </c>
      <c r="F2675" t="s">
        <v>3674</v>
      </c>
    </row>
    <row r="2676" spans="4:6" x14ac:dyDescent="0.2">
      <c r="D2676">
        <f t="shared" si="42"/>
        <v>27</v>
      </c>
      <c r="E2676" t="s">
        <v>3097</v>
      </c>
      <c r="F2676" t="s">
        <v>3675</v>
      </c>
    </row>
    <row r="2677" spans="4:6" x14ac:dyDescent="0.2">
      <c r="D2677">
        <f t="shared" si="42"/>
        <v>27</v>
      </c>
      <c r="E2677" t="s">
        <v>3097</v>
      </c>
      <c r="F2677" t="s">
        <v>3862</v>
      </c>
    </row>
    <row r="2678" spans="4:6" x14ac:dyDescent="0.2">
      <c r="D2678">
        <f t="shared" si="42"/>
        <v>27</v>
      </c>
      <c r="E2678" t="s">
        <v>3097</v>
      </c>
      <c r="F2678" t="s">
        <v>3676</v>
      </c>
    </row>
    <row r="2679" spans="4:6" x14ac:dyDescent="0.2">
      <c r="D2679">
        <f t="shared" si="42"/>
        <v>27</v>
      </c>
      <c r="E2679" t="s">
        <v>3097</v>
      </c>
      <c r="F2679" t="s">
        <v>3677</v>
      </c>
    </row>
    <row r="2680" spans="4:6" x14ac:dyDescent="0.2">
      <c r="D2680">
        <f t="shared" si="42"/>
        <v>27</v>
      </c>
      <c r="E2680" t="s">
        <v>3097</v>
      </c>
      <c r="F2680" t="s">
        <v>3678</v>
      </c>
    </row>
    <row r="2681" spans="4:6" x14ac:dyDescent="0.2">
      <c r="D2681">
        <f t="shared" si="42"/>
        <v>28</v>
      </c>
      <c r="E2681" t="s">
        <v>3098</v>
      </c>
      <c r="F2681" t="s">
        <v>3066</v>
      </c>
    </row>
    <row r="2682" spans="4:6" x14ac:dyDescent="0.2">
      <c r="D2682">
        <f t="shared" si="42"/>
        <v>28</v>
      </c>
      <c r="E2682" t="s">
        <v>3098</v>
      </c>
      <c r="F2682" t="s">
        <v>3916</v>
      </c>
    </row>
    <row r="2683" spans="4:6" x14ac:dyDescent="0.2">
      <c r="D2683">
        <f t="shared" si="42"/>
        <v>28</v>
      </c>
      <c r="E2683" t="s">
        <v>3098</v>
      </c>
      <c r="F2683" t="s">
        <v>3917</v>
      </c>
    </row>
    <row r="2684" spans="4:6" x14ac:dyDescent="0.2">
      <c r="D2684">
        <f t="shared" si="42"/>
        <v>28</v>
      </c>
      <c r="E2684" t="s">
        <v>3098</v>
      </c>
      <c r="F2684" t="s">
        <v>3918</v>
      </c>
    </row>
    <row r="2685" spans="4:6" x14ac:dyDescent="0.2">
      <c r="D2685">
        <f t="shared" si="42"/>
        <v>28</v>
      </c>
      <c r="E2685" t="s">
        <v>3098</v>
      </c>
      <c r="F2685" t="s">
        <v>3044</v>
      </c>
    </row>
    <row r="2686" spans="4:6" x14ac:dyDescent="0.2">
      <c r="D2686">
        <f t="shared" si="42"/>
        <v>28</v>
      </c>
      <c r="E2686" t="s">
        <v>3098</v>
      </c>
      <c r="F2686" t="s">
        <v>3369</v>
      </c>
    </row>
    <row r="2687" spans="4:6" x14ac:dyDescent="0.2">
      <c r="D2687">
        <f t="shared" si="42"/>
        <v>28</v>
      </c>
      <c r="E2687" t="s">
        <v>3098</v>
      </c>
      <c r="F2687" t="s">
        <v>3919</v>
      </c>
    </row>
    <row r="2688" spans="4:6" x14ac:dyDescent="0.2">
      <c r="D2688">
        <f t="shared" si="42"/>
        <v>28</v>
      </c>
      <c r="E2688" t="s">
        <v>3098</v>
      </c>
      <c r="F2688" t="s">
        <v>3263</v>
      </c>
    </row>
    <row r="2689" spans="4:6" x14ac:dyDescent="0.2">
      <c r="D2689">
        <f t="shared" si="42"/>
        <v>28</v>
      </c>
      <c r="E2689" t="s">
        <v>3098</v>
      </c>
      <c r="F2689" t="s">
        <v>3069</v>
      </c>
    </row>
    <row r="2690" spans="4:6" x14ac:dyDescent="0.2">
      <c r="D2690">
        <f t="shared" si="42"/>
        <v>28</v>
      </c>
      <c r="E2690" t="s">
        <v>3098</v>
      </c>
      <c r="F2690" t="s">
        <v>3920</v>
      </c>
    </row>
    <row r="2691" spans="4:6" x14ac:dyDescent="0.2">
      <c r="D2691">
        <f t="shared" si="42"/>
        <v>28</v>
      </c>
      <c r="E2691" t="s">
        <v>3098</v>
      </c>
      <c r="F2691" t="s">
        <v>3921</v>
      </c>
    </row>
    <row r="2692" spans="4:6" x14ac:dyDescent="0.2">
      <c r="D2692">
        <f t="shared" si="42"/>
        <v>28</v>
      </c>
      <c r="E2692" t="s">
        <v>3098</v>
      </c>
      <c r="F2692" t="s">
        <v>3304</v>
      </c>
    </row>
    <row r="2693" spans="4:6" x14ac:dyDescent="0.2">
      <c r="D2693">
        <f t="shared" si="42"/>
        <v>28</v>
      </c>
      <c r="E2693" t="s">
        <v>3098</v>
      </c>
      <c r="F2693" t="s">
        <v>3758</v>
      </c>
    </row>
    <row r="2694" spans="4:6" x14ac:dyDescent="0.2">
      <c r="D2694">
        <f t="shared" si="42"/>
        <v>28</v>
      </c>
      <c r="E2694" t="s">
        <v>3098</v>
      </c>
      <c r="F2694" t="s">
        <v>3759</v>
      </c>
    </row>
    <row r="2695" spans="4:6" x14ac:dyDescent="0.2">
      <c r="D2695">
        <f t="shared" si="42"/>
        <v>28</v>
      </c>
      <c r="E2695" t="s">
        <v>3098</v>
      </c>
      <c r="F2695" t="s">
        <v>4186</v>
      </c>
    </row>
    <row r="2696" spans="4:6" x14ac:dyDescent="0.2">
      <c r="D2696">
        <f t="shared" si="42"/>
        <v>28</v>
      </c>
      <c r="E2696" t="s">
        <v>3098</v>
      </c>
      <c r="F2696" t="s">
        <v>3922</v>
      </c>
    </row>
    <row r="2697" spans="4:6" x14ac:dyDescent="0.2">
      <c r="D2697">
        <f t="shared" si="42"/>
        <v>28</v>
      </c>
      <c r="E2697" t="s">
        <v>3098</v>
      </c>
      <c r="F2697" t="s">
        <v>2711</v>
      </c>
    </row>
    <row r="2698" spans="4:6" x14ac:dyDescent="0.2">
      <c r="D2698">
        <f t="shared" si="42"/>
        <v>28</v>
      </c>
      <c r="E2698" t="s">
        <v>3098</v>
      </c>
      <c r="F2698" t="s">
        <v>3311</v>
      </c>
    </row>
    <row r="2699" spans="4:6" x14ac:dyDescent="0.2">
      <c r="D2699">
        <f t="shared" si="42"/>
        <v>28</v>
      </c>
      <c r="E2699" t="s">
        <v>3098</v>
      </c>
      <c r="F2699" t="s">
        <v>3923</v>
      </c>
    </row>
    <row r="2700" spans="4:6" x14ac:dyDescent="0.2">
      <c r="D2700">
        <f t="shared" si="42"/>
        <v>28</v>
      </c>
      <c r="E2700" t="s">
        <v>3098</v>
      </c>
      <c r="F2700" t="s">
        <v>3924</v>
      </c>
    </row>
    <row r="2701" spans="4:6" x14ac:dyDescent="0.2">
      <c r="D2701">
        <f t="shared" si="42"/>
        <v>28</v>
      </c>
      <c r="E2701" t="s">
        <v>3098</v>
      </c>
      <c r="F2701" t="s">
        <v>2716</v>
      </c>
    </row>
    <row r="2702" spans="4:6" x14ac:dyDescent="0.2">
      <c r="D2702">
        <f t="shared" ref="D2702:D2765" si="43">IF(E2702=E2701,D2701,D2701+1)</f>
        <v>28</v>
      </c>
      <c r="E2702" t="s">
        <v>3098</v>
      </c>
      <c r="F2702" t="s">
        <v>3473</v>
      </c>
    </row>
    <row r="2703" spans="4:6" x14ac:dyDescent="0.2">
      <c r="D2703">
        <f t="shared" si="43"/>
        <v>28</v>
      </c>
      <c r="E2703" t="s">
        <v>3098</v>
      </c>
      <c r="F2703" t="s">
        <v>3925</v>
      </c>
    </row>
    <row r="2704" spans="4:6" x14ac:dyDescent="0.2">
      <c r="D2704">
        <f t="shared" si="43"/>
        <v>28</v>
      </c>
      <c r="E2704" t="s">
        <v>3098</v>
      </c>
      <c r="F2704" t="s">
        <v>2956</v>
      </c>
    </row>
    <row r="2705" spans="4:6" x14ac:dyDescent="0.2">
      <c r="D2705">
        <f t="shared" si="43"/>
        <v>28</v>
      </c>
      <c r="E2705" t="s">
        <v>3098</v>
      </c>
      <c r="F2705" t="s">
        <v>3926</v>
      </c>
    </row>
    <row r="2706" spans="4:6" x14ac:dyDescent="0.2">
      <c r="D2706">
        <f t="shared" si="43"/>
        <v>28</v>
      </c>
      <c r="E2706" t="s">
        <v>3098</v>
      </c>
      <c r="F2706" t="s">
        <v>3927</v>
      </c>
    </row>
    <row r="2707" spans="4:6" x14ac:dyDescent="0.2">
      <c r="D2707">
        <f t="shared" si="43"/>
        <v>28</v>
      </c>
      <c r="E2707" t="s">
        <v>3098</v>
      </c>
      <c r="F2707" t="s">
        <v>2958</v>
      </c>
    </row>
    <row r="2708" spans="4:6" x14ac:dyDescent="0.2">
      <c r="D2708">
        <f t="shared" si="43"/>
        <v>28</v>
      </c>
      <c r="E2708" t="s">
        <v>3098</v>
      </c>
      <c r="F2708" t="s">
        <v>2720</v>
      </c>
    </row>
    <row r="2709" spans="4:6" x14ac:dyDescent="0.2">
      <c r="D2709">
        <f t="shared" si="43"/>
        <v>28</v>
      </c>
      <c r="E2709" t="s">
        <v>3098</v>
      </c>
      <c r="F2709" t="s">
        <v>3928</v>
      </c>
    </row>
    <row r="2710" spans="4:6" x14ac:dyDescent="0.2">
      <c r="D2710">
        <f t="shared" si="43"/>
        <v>28</v>
      </c>
      <c r="E2710" t="s">
        <v>3098</v>
      </c>
      <c r="F2710" t="s">
        <v>3475</v>
      </c>
    </row>
    <row r="2711" spans="4:6" x14ac:dyDescent="0.2">
      <c r="D2711">
        <f t="shared" si="43"/>
        <v>28</v>
      </c>
      <c r="E2711" t="s">
        <v>3098</v>
      </c>
      <c r="F2711" t="s">
        <v>3327</v>
      </c>
    </row>
    <row r="2712" spans="4:6" x14ac:dyDescent="0.2">
      <c r="D2712">
        <f t="shared" si="43"/>
        <v>28</v>
      </c>
      <c r="E2712" t="s">
        <v>3098</v>
      </c>
      <c r="F2712" t="s">
        <v>3929</v>
      </c>
    </row>
    <row r="2713" spans="4:6" x14ac:dyDescent="0.2">
      <c r="D2713">
        <f t="shared" si="43"/>
        <v>28</v>
      </c>
      <c r="E2713" t="s">
        <v>3098</v>
      </c>
      <c r="F2713" t="s">
        <v>2452</v>
      </c>
    </row>
    <row r="2714" spans="4:6" x14ac:dyDescent="0.2">
      <c r="D2714">
        <f t="shared" si="43"/>
        <v>28</v>
      </c>
      <c r="E2714" t="s">
        <v>3098</v>
      </c>
      <c r="F2714" t="s">
        <v>2453</v>
      </c>
    </row>
    <row r="2715" spans="4:6" x14ac:dyDescent="0.2">
      <c r="D2715">
        <f t="shared" si="43"/>
        <v>28</v>
      </c>
      <c r="E2715" t="s">
        <v>3098</v>
      </c>
      <c r="F2715" t="s">
        <v>2454</v>
      </c>
    </row>
    <row r="2716" spans="4:6" x14ac:dyDescent="0.2">
      <c r="D2716">
        <f t="shared" si="43"/>
        <v>28</v>
      </c>
      <c r="E2716" t="s">
        <v>3098</v>
      </c>
      <c r="F2716" t="s">
        <v>2725</v>
      </c>
    </row>
    <row r="2717" spans="4:6" x14ac:dyDescent="0.2">
      <c r="D2717">
        <f t="shared" si="43"/>
        <v>28</v>
      </c>
      <c r="E2717" t="s">
        <v>3098</v>
      </c>
      <c r="F2717" t="s">
        <v>2455</v>
      </c>
    </row>
    <row r="2718" spans="4:6" x14ac:dyDescent="0.2">
      <c r="D2718">
        <f t="shared" si="43"/>
        <v>28</v>
      </c>
      <c r="E2718" t="s">
        <v>3098</v>
      </c>
      <c r="F2718" t="s">
        <v>3386</v>
      </c>
    </row>
    <row r="2719" spans="4:6" x14ac:dyDescent="0.2">
      <c r="D2719">
        <f t="shared" si="43"/>
        <v>28</v>
      </c>
      <c r="E2719" t="s">
        <v>3098</v>
      </c>
      <c r="F2719" t="s">
        <v>4200</v>
      </c>
    </row>
    <row r="2720" spans="4:6" x14ac:dyDescent="0.2">
      <c r="D2720">
        <f t="shared" si="43"/>
        <v>28</v>
      </c>
      <c r="E2720" t="s">
        <v>3098</v>
      </c>
      <c r="F2720" t="s">
        <v>2976</v>
      </c>
    </row>
    <row r="2721" spans="4:6" x14ac:dyDescent="0.2">
      <c r="D2721">
        <f t="shared" si="43"/>
        <v>28</v>
      </c>
      <c r="E2721" t="s">
        <v>3098</v>
      </c>
      <c r="F2721" t="s">
        <v>4237</v>
      </c>
    </row>
    <row r="2722" spans="4:6" x14ac:dyDescent="0.2">
      <c r="D2722">
        <f t="shared" si="43"/>
        <v>28</v>
      </c>
      <c r="E2722" t="s">
        <v>3098</v>
      </c>
      <c r="F2722" t="s">
        <v>3284</v>
      </c>
    </row>
    <row r="2723" spans="4:6" x14ac:dyDescent="0.2">
      <c r="D2723">
        <f t="shared" si="43"/>
        <v>28</v>
      </c>
      <c r="E2723" t="s">
        <v>3098</v>
      </c>
      <c r="F2723" t="s">
        <v>2456</v>
      </c>
    </row>
    <row r="2724" spans="4:6" x14ac:dyDescent="0.2">
      <c r="D2724">
        <f t="shared" si="43"/>
        <v>28</v>
      </c>
      <c r="E2724" t="s">
        <v>3098</v>
      </c>
      <c r="F2724" t="s">
        <v>2457</v>
      </c>
    </row>
    <row r="2725" spans="4:6" x14ac:dyDescent="0.2">
      <c r="D2725">
        <f t="shared" si="43"/>
        <v>28</v>
      </c>
      <c r="E2725" t="s">
        <v>3098</v>
      </c>
      <c r="F2725" t="s">
        <v>3537</v>
      </c>
    </row>
    <row r="2726" spans="4:6" x14ac:dyDescent="0.2">
      <c r="D2726">
        <f t="shared" si="43"/>
        <v>28</v>
      </c>
      <c r="E2726" t="s">
        <v>3098</v>
      </c>
      <c r="F2726" t="s">
        <v>2458</v>
      </c>
    </row>
    <row r="2727" spans="4:6" x14ac:dyDescent="0.2">
      <c r="D2727">
        <f t="shared" si="43"/>
        <v>28</v>
      </c>
      <c r="E2727" t="s">
        <v>3098</v>
      </c>
      <c r="F2727" t="s">
        <v>3389</v>
      </c>
    </row>
    <row r="2728" spans="4:6" x14ac:dyDescent="0.2">
      <c r="D2728">
        <f t="shared" si="43"/>
        <v>28</v>
      </c>
      <c r="E2728" t="s">
        <v>3098</v>
      </c>
      <c r="F2728" t="s">
        <v>3334</v>
      </c>
    </row>
    <row r="2729" spans="4:6" x14ac:dyDescent="0.2">
      <c r="D2729">
        <f t="shared" si="43"/>
        <v>28</v>
      </c>
      <c r="E2729" t="s">
        <v>3098</v>
      </c>
      <c r="F2729" t="s">
        <v>3392</v>
      </c>
    </row>
    <row r="2730" spans="4:6" x14ac:dyDescent="0.2">
      <c r="D2730">
        <f t="shared" si="43"/>
        <v>28</v>
      </c>
      <c r="E2730" t="s">
        <v>3098</v>
      </c>
      <c r="F2730" t="s">
        <v>2459</v>
      </c>
    </row>
    <row r="2731" spans="4:6" x14ac:dyDescent="0.2">
      <c r="D2731">
        <f t="shared" si="43"/>
        <v>28</v>
      </c>
      <c r="E2731" t="s">
        <v>3098</v>
      </c>
      <c r="F2731" t="s">
        <v>2460</v>
      </c>
    </row>
    <row r="2732" spans="4:6" x14ac:dyDescent="0.2">
      <c r="D2732">
        <f t="shared" si="43"/>
        <v>28</v>
      </c>
      <c r="E2732" t="s">
        <v>3098</v>
      </c>
      <c r="F2732" t="s">
        <v>2461</v>
      </c>
    </row>
    <row r="2733" spans="4:6" x14ac:dyDescent="0.2">
      <c r="D2733">
        <f t="shared" si="43"/>
        <v>28</v>
      </c>
      <c r="E2733" t="s">
        <v>3098</v>
      </c>
      <c r="F2733" t="s">
        <v>2462</v>
      </c>
    </row>
    <row r="2734" spans="4:6" x14ac:dyDescent="0.2">
      <c r="D2734">
        <f t="shared" si="43"/>
        <v>28</v>
      </c>
      <c r="E2734" t="s">
        <v>3098</v>
      </c>
      <c r="F2734" t="s">
        <v>4115</v>
      </c>
    </row>
    <row r="2735" spans="4:6" x14ac:dyDescent="0.2">
      <c r="D2735">
        <f t="shared" si="43"/>
        <v>28</v>
      </c>
      <c r="E2735" t="s">
        <v>3098</v>
      </c>
      <c r="F2735" t="s">
        <v>2463</v>
      </c>
    </row>
    <row r="2736" spans="4:6" x14ac:dyDescent="0.2">
      <c r="D2736">
        <f t="shared" si="43"/>
        <v>28</v>
      </c>
      <c r="E2736" t="s">
        <v>3098</v>
      </c>
      <c r="F2736" t="s">
        <v>3394</v>
      </c>
    </row>
    <row r="2737" spans="4:6" x14ac:dyDescent="0.2">
      <c r="D2737">
        <f t="shared" si="43"/>
        <v>28</v>
      </c>
      <c r="E2737" t="s">
        <v>3098</v>
      </c>
      <c r="F2737" t="s">
        <v>3396</v>
      </c>
    </row>
    <row r="2738" spans="4:6" x14ac:dyDescent="0.2">
      <c r="D2738">
        <f t="shared" si="43"/>
        <v>28</v>
      </c>
      <c r="E2738" t="s">
        <v>3098</v>
      </c>
      <c r="F2738" t="s">
        <v>2464</v>
      </c>
    </row>
    <row r="2739" spans="4:6" x14ac:dyDescent="0.2">
      <c r="D2739">
        <f t="shared" si="43"/>
        <v>28</v>
      </c>
      <c r="E2739" t="s">
        <v>3098</v>
      </c>
      <c r="F2739" t="s">
        <v>4212</v>
      </c>
    </row>
    <row r="2740" spans="4:6" x14ac:dyDescent="0.2">
      <c r="D2740">
        <f t="shared" si="43"/>
        <v>28</v>
      </c>
      <c r="E2740" t="s">
        <v>3098</v>
      </c>
      <c r="F2740" t="s">
        <v>3342</v>
      </c>
    </row>
    <row r="2741" spans="4:6" x14ac:dyDescent="0.2">
      <c r="D2741">
        <f t="shared" si="43"/>
        <v>28</v>
      </c>
      <c r="E2741" t="s">
        <v>3098</v>
      </c>
      <c r="F2741" t="s">
        <v>2465</v>
      </c>
    </row>
    <row r="2742" spans="4:6" x14ac:dyDescent="0.2">
      <c r="D2742">
        <f t="shared" si="43"/>
        <v>28</v>
      </c>
      <c r="E2742" t="s">
        <v>3098</v>
      </c>
      <c r="F2742" t="s">
        <v>2466</v>
      </c>
    </row>
    <row r="2743" spans="4:6" x14ac:dyDescent="0.2">
      <c r="D2743">
        <f t="shared" si="43"/>
        <v>28</v>
      </c>
      <c r="E2743" t="s">
        <v>3098</v>
      </c>
      <c r="F2743" t="s">
        <v>2467</v>
      </c>
    </row>
    <row r="2744" spans="4:6" x14ac:dyDescent="0.2">
      <c r="D2744">
        <f t="shared" si="43"/>
        <v>28</v>
      </c>
      <c r="E2744" t="s">
        <v>3098</v>
      </c>
      <c r="F2744" t="s">
        <v>3227</v>
      </c>
    </row>
    <row r="2745" spans="4:6" x14ac:dyDescent="0.2">
      <c r="D2745">
        <f t="shared" si="43"/>
        <v>28</v>
      </c>
      <c r="E2745" t="s">
        <v>3098</v>
      </c>
      <c r="F2745" t="s">
        <v>2468</v>
      </c>
    </row>
    <row r="2746" spans="4:6" x14ac:dyDescent="0.2">
      <c r="D2746">
        <f t="shared" si="43"/>
        <v>28</v>
      </c>
      <c r="E2746" t="s">
        <v>3098</v>
      </c>
      <c r="F2746" t="s">
        <v>2469</v>
      </c>
    </row>
    <row r="2747" spans="4:6" x14ac:dyDescent="0.2">
      <c r="D2747">
        <f t="shared" si="43"/>
        <v>28</v>
      </c>
      <c r="E2747" t="s">
        <v>3098</v>
      </c>
      <c r="F2747" t="s">
        <v>3234</v>
      </c>
    </row>
    <row r="2748" spans="4:6" x14ac:dyDescent="0.2">
      <c r="D2748">
        <f t="shared" si="43"/>
        <v>28</v>
      </c>
      <c r="E2748" t="s">
        <v>3098</v>
      </c>
      <c r="F2748" t="s">
        <v>2470</v>
      </c>
    </row>
    <row r="2749" spans="4:6" x14ac:dyDescent="0.2">
      <c r="D2749">
        <f t="shared" si="43"/>
        <v>28</v>
      </c>
      <c r="E2749" t="s">
        <v>3098</v>
      </c>
      <c r="F2749" t="s">
        <v>3549</v>
      </c>
    </row>
    <row r="2750" spans="4:6" x14ac:dyDescent="0.2">
      <c r="D2750">
        <f t="shared" si="43"/>
        <v>28</v>
      </c>
      <c r="E2750" t="s">
        <v>3098</v>
      </c>
      <c r="F2750" t="s">
        <v>3590</v>
      </c>
    </row>
    <row r="2751" spans="4:6" x14ac:dyDescent="0.2">
      <c r="D2751">
        <f t="shared" si="43"/>
        <v>28</v>
      </c>
      <c r="E2751" t="s">
        <v>3098</v>
      </c>
      <c r="F2751" t="s">
        <v>3550</v>
      </c>
    </row>
    <row r="2752" spans="4:6" x14ac:dyDescent="0.2">
      <c r="D2752">
        <f t="shared" si="43"/>
        <v>28</v>
      </c>
      <c r="E2752" t="s">
        <v>3098</v>
      </c>
      <c r="F2752" t="s">
        <v>3405</v>
      </c>
    </row>
    <row r="2753" spans="4:6" x14ac:dyDescent="0.2">
      <c r="D2753">
        <f t="shared" si="43"/>
        <v>28</v>
      </c>
      <c r="E2753" t="s">
        <v>3098</v>
      </c>
      <c r="F2753" t="s">
        <v>2471</v>
      </c>
    </row>
    <row r="2754" spans="4:6" x14ac:dyDescent="0.2">
      <c r="D2754">
        <f t="shared" si="43"/>
        <v>28</v>
      </c>
      <c r="E2754" t="s">
        <v>3098</v>
      </c>
      <c r="F2754" t="s">
        <v>2472</v>
      </c>
    </row>
    <row r="2755" spans="4:6" x14ac:dyDescent="0.2">
      <c r="D2755">
        <f t="shared" si="43"/>
        <v>28</v>
      </c>
      <c r="E2755" t="s">
        <v>3098</v>
      </c>
      <c r="F2755" t="s">
        <v>3507</v>
      </c>
    </row>
    <row r="2756" spans="4:6" x14ac:dyDescent="0.2">
      <c r="D2756">
        <f t="shared" si="43"/>
        <v>28</v>
      </c>
      <c r="E2756" t="s">
        <v>3098</v>
      </c>
      <c r="F2756" t="s">
        <v>3410</v>
      </c>
    </row>
    <row r="2757" spans="4:6" x14ac:dyDescent="0.2">
      <c r="D2757">
        <f t="shared" si="43"/>
        <v>28</v>
      </c>
      <c r="E2757" t="s">
        <v>3098</v>
      </c>
      <c r="F2757" t="s">
        <v>2473</v>
      </c>
    </row>
    <row r="2758" spans="4:6" x14ac:dyDescent="0.2">
      <c r="D2758">
        <f t="shared" si="43"/>
        <v>28</v>
      </c>
      <c r="E2758" t="s">
        <v>3098</v>
      </c>
      <c r="F2758" t="s">
        <v>2474</v>
      </c>
    </row>
    <row r="2759" spans="4:6" x14ac:dyDescent="0.2">
      <c r="D2759">
        <f t="shared" si="43"/>
        <v>28</v>
      </c>
      <c r="E2759" t="s">
        <v>3098</v>
      </c>
      <c r="F2759" t="s">
        <v>2475</v>
      </c>
    </row>
    <row r="2760" spans="4:6" x14ac:dyDescent="0.2">
      <c r="D2760">
        <f t="shared" si="43"/>
        <v>28</v>
      </c>
      <c r="E2760" t="s">
        <v>3098</v>
      </c>
      <c r="F2760" t="s">
        <v>3243</v>
      </c>
    </row>
    <row r="2761" spans="4:6" x14ac:dyDescent="0.2">
      <c r="D2761">
        <f t="shared" si="43"/>
        <v>28</v>
      </c>
      <c r="E2761" t="s">
        <v>3098</v>
      </c>
      <c r="F2761" t="s">
        <v>3245</v>
      </c>
    </row>
    <row r="2762" spans="4:6" x14ac:dyDescent="0.2">
      <c r="D2762">
        <f t="shared" si="43"/>
        <v>28</v>
      </c>
      <c r="E2762" t="s">
        <v>3098</v>
      </c>
      <c r="F2762" t="s">
        <v>3246</v>
      </c>
    </row>
    <row r="2763" spans="4:6" x14ac:dyDescent="0.2">
      <c r="D2763">
        <f t="shared" si="43"/>
        <v>28</v>
      </c>
      <c r="E2763" t="s">
        <v>3098</v>
      </c>
      <c r="F2763" t="s">
        <v>3031</v>
      </c>
    </row>
    <row r="2764" spans="4:6" x14ac:dyDescent="0.2">
      <c r="D2764">
        <f t="shared" si="43"/>
        <v>28</v>
      </c>
      <c r="E2764" t="s">
        <v>3098</v>
      </c>
      <c r="F2764" t="s">
        <v>3249</v>
      </c>
    </row>
    <row r="2765" spans="4:6" x14ac:dyDescent="0.2">
      <c r="D2765">
        <f t="shared" si="43"/>
        <v>28</v>
      </c>
      <c r="E2765" t="s">
        <v>3098</v>
      </c>
      <c r="F2765" t="s">
        <v>2476</v>
      </c>
    </row>
    <row r="2766" spans="4:6" x14ac:dyDescent="0.2">
      <c r="D2766">
        <f t="shared" ref="D2766:D2829" si="44">IF(E2766=E2765,D2765,D2765+1)</f>
        <v>28</v>
      </c>
      <c r="E2766" t="s">
        <v>3098</v>
      </c>
      <c r="F2766" t="s">
        <v>3605</v>
      </c>
    </row>
    <row r="2767" spans="4:6" x14ac:dyDescent="0.2">
      <c r="D2767">
        <f t="shared" si="44"/>
        <v>28</v>
      </c>
      <c r="E2767" t="s">
        <v>3098</v>
      </c>
      <c r="F2767" t="s">
        <v>2477</v>
      </c>
    </row>
    <row r="2768" spans="4:6" x14ac:dyDescent="0.2">
      <c r="D2768">
        <f t="shared" si="44"/>
        <v>28</v>
      </c>
      <c r="E2768" t="s">
        <v>3098</v>
      </c>
      <c r="F2768" t="s">
        <v>3862</v>
      </c>
    </row>
    <row r="2769" spans="4:6" x14ac:dyDescent="0.2">
      <c r="D2769">
        <f t="shared" si="44"/>
        <v>28</v>
      </c>
      <c r="E2769" t="s">
        <v>3098</v>
      </c>
      <c r="F2769" t="s">
        <v>3362</v>
      </c>
    </row>
    <row r="2770" spans="4:6" x14ac:dyDescent="0.2">
      <c r="D2770">
        <f t="shared" si="44"/>
        <v>28</v>
      </c>
      <c r="E2770" t="s">
        <v>3098</v>
      </c>
      <c r="F2770" t="s">
        <v>3616</v>
      </c>
    </row>
    <row r="2771" spans="4:6" x14ac:dyDescent="0.2">
      <c r="D2771">
        <f t="shared" si="44"/>
        <v>28</v>
      </c>
      <c r="E2771" t="s">
        <v>3098</v>
      </c>
      <c r="F2771" t="s">
        <v>3617</v>
      </c>
    </row>
    <row r="2772" spans="4:6" x14ac:dyDescent="0.2">
      <c r="D2772">
        <f t="shared" si="44"/>
        <v>28</v>
      </c>
      <c r="E2772" t="s">
        <v>3098</v>
      </c>
      <c r="F2772" t="s">
        <v>3618</v>
      </c>
    </row>
    <row r="2773" spans="4:6" x14ac:dyDescent="0.2">
      <c r="D2773">
        <f t="shared" si="44"/>
        <v>28</v>
      </c>
      <c r="E2773" t="s">
        <v>3098</v>
      </c>
      <c r="F2773" t="s">
        <v>2478</v>
      </c>
    </row>
    <row r="2774" spans="4:6" x14ac:dyDescent="0.2">
      <c r="D2774">
        <f t="shared" si="44"/>
        <v>29</v>
      </c>
      <c r="E2774" t="s">
        <v>3099</v>
      </c>
      <c r="F2774" t="s">
        <v>3941</v>
      </c>
    </row>
    <row r="2775" spans="4:6" x14ac:dyDescent="0.2">
      <c r="D2775">
        <f t="shared" si="44"/>
        <v>29</v>
      </c>
      <c r="E2775" t="s">
        <v>3099</v>
      </c>
      <c r="F2775" t="s">
        <v>3373</v>
      </c>
    </row>
    <row r="2776" spans="4:6" x14ac:dyDescent="0.2">
      <c r="D2776">
        <f t="shared" si="44"/>
        <v>29</v>
      </c>
      <c r="E2776" t="s">
        <v>3099</v>
      </c>
      <c r="F2776" t="s">
        <v>2720</v>
      </c>
    </row>
    <row r="2777" spans="4:6" x14ac:dyDescent="0.2">
      <c r="D2777">
        <f t="shared" si="44"/>
        <v>29</v>
      </c>
      <c r="E2777" t="s">
        <v>3099</v>
      </c>
      <c r="F2777" t="s">
        <v>3942</v>
      </c>
    </row>
    <row r="2778" spans="4:6" x14ac:dyDescent="0.2">
      <c r="D2778">
        <f t="shared" si="44"/>
        <v>29</v>
      </c>
      <c r="E2778" t="s">
        <v>3099</v>
      </c>
      <c r="F2778" t="s">
        <v>1964</v>
      </c>
    </row>
    <row r="2779" spans="4:6" x14ac:dyDescent="0.2">
      <c r="D2779">
        <f t="shared" si="44"/>
        <v>29</v>
      </c>
      <c r="E2779" t="s">
        <v>3099</v>
      </c>
      <c r="F2779" t="s">
        <v>1965</v>
      </c>
    </row>
    <row r="2780" spans="4:6" x14ac:dyDescent="0.2">
      <c r="D2780">
        <f t="shared" si="44"/>
        <v>29</v>
      </c>
      <c r="E2780" t="s">
        <v>3099</v>
      </c>
      <c r="F2780" t="s">
        <v>3448</v>
      </c>
    </row>
    <row r="2781" spans="4:6" x14ac:dyDescent="0.2">
      <c r="D2781">
        <f t="shared" si="44"/>
        <v>29</v>
      </c>
      <c r="E2781" t="s">
        <v>3099</v>
      </c>
      <c r="F2781" t="s">
        <v>1966</v>
      </c>
    </row>
    <row r="2782" spans="4:6" x14ac:dyDescent="0.2">
      <c r="D2782">
        <f t="shared" si="44"/>
        <v>29</v>
      </c>
      <c r="E2782" t="s">
        <v>3099</v>
      </c>
      <c r="F2782" t="s">
        <v>3394</v>
      </c>
    </row>
    <row r="2783" spans="4:6" x14ac:dyDescent="0.2">
      <c r="D2783">
        <f t="shared" si="44"/>
        <v>29</v>
      </c>
      <c r="E2783" t="s">
        <v>3099</v>
      </c>
      <c r="F2783" t="s">
        <v>3017</v>
      </c>
    </row>
    <row r="2784" spans="4:6" x14ac:dyDescent="0.2">
      <c r="D2784">
        <f t="shared" si="44"/>
        <v>29</v>
      </c>
      <c r="E2784" t="s">
        <v>3099</v>
      </c>
      <c r="F2784" t="s">
        <v>2737</v>
      </c>
    </row>
    <row r="2785" spans="4:6" x14ac:dyDescent="0.2">
      <c r="D2785">
        <f t="shared" si="44"/>
        <v>29</v>
      </c>
      <c r="E2785" t="s">
        <v>3099</v>
      </c>
      <c r="F2785" t="s">
        <v>3949</v>
      </c>
    </row>
    <row r="2786" spans="4:6" x14ac:dyDescent="0.2">
      <c r="D2786">
        <f t="shared" si="44"/>
        <v>29</v>
      </c>
      <c r="E2786" t="s">
        <v>3099</v>
      </c>
      <c r="F2786" t="s">
        <v>3950</v>
      </c>
    </row>
    <row r="2787" spans="4:6" x14ac:dyDescent="0.2">
      <c r="D2787">
        <f t="shared" si="44"/>
        <v>29</v>
      </c>
      <c r="E2787" t="s">
        <v>3099</v>
      </c>
      <c r="F2787" t="s">
        <v>3951</v>
      </c>
    </row>
    <row r="2788" spans="4:6" x14ac:dyDescent="0.2">
      <c r="D2788">
        <f t="shared" si="44"/>
        <v>29</v>
      </c>
      <c r="E2788" t="s">
        <v>3099</v>
      </c>
      <c r="F2788" t="s">
        <v>3952</v>
      </c>
    </row>
    <row r="2789" spans="4:6" x14ac:dyDescent="0.2">
      <c r="D2789">
        <f t="shared" si="44"/>
        <v>29</v>
      </c>
      <c r="E2789" t="s">
        <v>3099</v>
      </c>
      <c r="F2789" t="s">
        <v>3953</v>
      </c>
    </row>
    <row r="2790" spans="4:6" x14ac:dyDescent="0.2">
      <c r="D2790">
        <f t="shared" si="44"/>
        <v>29</v>
      </c>
      <c r="E2790" t="s">
        <v>3099</v>
      </c>
      <c r="F2790" t="s">
        <v>3954</v>
      </c>
    </row>
    <row r="2791" spans="4:6" x14ac:dyDescent="0.2">
      <c r="D2791">
        <f t="shared" si="44"/>
        <v>30</v>
      </c>
      <c r="E2791" t="s">
        <v>3100</v>
      </c>
      <c r="F2791" t="s">
        <v>428</v>
      </c>
    </row>
    <row r="2792" spans="4:6" x14ac:dyDescent="0.2">
      <c r="D2792">
        <f t="shared" si="44"/>
        <v>30</v>
      </c>
      <c r="E2792" t="s">
        <v>3100</v>
      </c>
      <c r="F2792" t="s">
        <v>429</v>
      </c>
    </row>
    <row r="2793" spans="4:6" x14ac:dyDescent="0.2">
      <c r="D2793">
        <f t="shared" si="44"/>
        <v>30</v>
      </c>
      <c r="E2793" t="s">
        <v>3100</v>
      </c>
      <c r="F2793" t="s">
        <v>430</v>
      </c>
    </row>
    <row r="2794" spans="4:6" x14ac:dyDescent="0.2">
      <c r="D2794">
        <f t="shared" si="44"/>
        <v>30</v>
      </c>
      <c r="E2794" t="s">
        <v>3100</v>
      </c>
      <c r="F2794" t="s">
        <v>431</v>
      </c>
    </row>
    <row r="2795" spans="4:6" x14ac:dyDescent="0.2">
      <c r="D2795">
        <f t="shared" si="44"/>
        <v>30</v>
      </c>
      <c r="E2795" t="s">
        <v>3100</v>
      </c>
      <c r="F2795" t="s">
        <v>432</v>
      </c>
    </row>
    <row r="2796" spans="4:6" x14ac:dyDescent="0.2">
      <c r="D2796">
        <f t="shared" si="44"/>
        <v>30</v>
      </c>
      <c r="E2796" t="s">
        <v>3100</v>
      </c>
      <c r="F2796" t="s">
        <v>433</v>
      </c>
    </row>
    <row r="2797" spans="4:6" x14ac:dyDescent="0.2">
      <c r="D2797">
        <f t="shared" si="44"/>
        <v>30</v>
      </c>
      <c r="E2797" t="s">
        <v>3100</v>
      </c>
      <c r="F2797" t="s">
        <v>434</v>
      </c>
    </row>
    <row r="2798" spans="4:6" x14ac:dyDescent="0.2">
      <c r="D2798">
        <f t="shared" si="44"/>
        <v>30</v>
      </c>
      <c r="E2798" t="s">
        <v>3100</v>
      </c>
      <c r="F2798" t="s">
        <v>435</v>
      </c>
    </row>
    <row r="2799" spans="4:6" x14ac:dyDescent="0.2">
      <c r="D2799">
        <f t="shared" si="44"/>
        <v>30</v>
      </c>
      <c r="E2799" t="s">
        <v>3100</v>
      </c>
      <c r="F2799" t="s">
        <v>436</v>
      </c>
    </row>
    <row r="2800" spans="4:6" x14ac:dyDescent="0.2">
      <c r="D2800">
        <f t="shared" si="44"/>
        <v>30</v>
      </c>
      <c r="E2800" t="s">
        <v>3100</v>
      </c>
      <c r="F2800" t="s">
        <v>437</v>
      </c>
    </row>
    <row r="2801" spans="4:6" x14ac:dyDescent="0.2">
      <c r="D2801">
        <f t="shared" si="44"/>
        <v>30</v>
      </c>
      <c r="E2801" t="s">
        <v>3100</v>
      </c>
      <c r="F2801" t="s">
        <v>438</v>
      </c>
    </row>
    <row r="2802" spans="4:6" x14ac:dyDescent="0.2">
      <c r="D2802">
        <f t="shared" si="44"/>
        <v>30</v>
      </c>
      <c r="E2802" t="s">
        <v>3100</v>
      </c>
      <c r="F2802" t="s">
        <v>439</v>
      </c>
    </row>
    <row r="2803" spans="4:6" x14ac:dyDescent="0.2">
      <c r="D2803">
        <f t="shared" si="44"/>
        <v>30</v>
      </c>
      <c r="E2803" t="s">
        <v>3100</v>
      </c>
      <c r="F2803" t="s">
        <v>440</v>
      </c>
    </row>
    <row r="2804" spans="4:6" x14ac:dyDescent="0.2">
      <c r="D2804">
        <f t="shared" si="44"/>
        <v>30</v>
      </c>
      <c r="E2804" t="s">
        <v>3100</v>
      </c>
      <c r="F2804" t="s">
        <v>441</v>
      </c>
    </row>
    <row r="2805" spans="4:6" x14ac:dyDescent="0.2">
      <c r="D2805">
        <f t="shared" si="44"/>
        <v>30</v>
      </c>
      <c r="E2805" t="s">
        <v>3100</v>
      </c>
      <c r="F2805" t="s">
        <v>442</v>
      </c>
    </row>
    <row r="2806" spans="4:6" x14ac:dyDescent="0.2">
      <c r="D2806">
        <f t="shared" si="44"/>
        <v>30</v>
      </c>
      <c r="E2806" t="s">
        <v>3100</v>
      </c>
      <c r="F2806" t="s">
        <v>443</v>
      </c>
    </row>
    <row r="2807" spans="4:6" x14ac:dyDescent="0.2">
      <c r="D2807">
        <f t="shared" si="44"/>
        <v>30</v>
      </c>
      <c r="E2807" t="s">
        <v>3100</v>
      </c>
      <c r="F2807" t="s">
        <v>444</v>
      </c>
    </row>
    <row r="2808" spans="4:6" x14ac:dyDescent="0.2">
      <c r="D2808">
        <f t="shared" si="44"/>
        <v>30</v>
      </c>
      <c r="E2808" t="s">
        <v>3100</v>
      </c>
      <c r="F2808" t="s">
        <v>445</v>
      </c>
    </row>
    <row r="2809" spans="4:6" x14ac:dyDescent="0.2">
      <c r="D2809">
        <f t="shared" si="44"/>
        <v>30</v>
      </c>
      <c r="E2809" t="s">
        <v>3100</v>
      </c>
      <c r="F2809" t="s">
        <v>446</v>
      </c>
    </row>
    <row r="2810" spans="4:6" x14ac:dyDescent="0.2">
      <c r="D2810">
        <f t="shared" si="44"/>
        <v>30</v>
      </c>
      <c r="E2810" t="s">
        <v>3100</v>
      </c>
      <c r="F2810" t="s">
        <v>447</v>
      </c>
    </row>
    <row r="2811" spans="4:6" x14ac:dyDescent="0.2">
      <c r="D2811">
        <f t="shared" si="44"/>
        <v>30</v>
      </c>
      <c r="E2811" t="s">
        <v>3100</v>
      </c>
      <c r="F2811" t="s">
        <v>448</v>
      </c>
    </row>
    <row r="2812" spans="4:6" x14ac:dyDescent="0.2">
      <c r="D2812">
        <f t="shared" si="44"/>
        <v>30</v>
      </c>
      <c r="E2812" t="s">
        <v>3100</v>
      </c>
      <c r="F2812" t="s">
        <v>449</v>
      </c>
    </row>
    <row r="2813" spans="4:6" x14ac:dyDescent="0.2">
      <c r="D2813">
        <f t="shared" si="44"/>
        <v>30</v>
      </c>
      <c r="E2813" t="s">
        <v>3100</v>
      </c>
      <c r="F2813" t="s">
        <v>450</v>
      </c>
    </row>
    <row r="2814" spans="4:6" x14ac:dyDescent="0.2">
      <c r="D2814">
        <f t="shared" si="44"/>
        <v>30</v>
      </c>
      <c r="E2814" t="s">
        <v>3100</v>
      </c>
      <c r="F2814" t="s">
        <v>451</v>
      </c>
    </row>
    <row r="2815" spans="4:6" x14ac:dyDescent="0.2">
      <c r="D2815">
        <f t="shared" si="44"/>
        <v>30</v>
      </c>
      <c r="E2815" t="s">
        <v>3100</v>
      </c>
      <c r="F2815" t="s">
        <v>452</v>
      </c>
    </row>
    <row r="2816" spans="4:6" x14ac:dyDescent="0.2">
      <c r="D2816">
        <f t="shared" si="44"/>
        <v>30</v>
      </c>
      <c r="E2816" t="s">
        <v>3100</v>
      </c>
      <c r="F2816" t="s">
        <v>453</v>
      </c>
    </row>
    <row r="2817" spans="4:6" x14ac:dyDescent="0.2">
      <c r="D2817">
        <f t="shared" si="44"/>
        <v>30</v>
      </c>
      <c r="E2817" t="s">
        <v>3100</v>
      </c>
      <c r="F2817" t="s">
        <v>454</v>
      </c>
    </row>
    <row r="2818" spans="4:6" x14ac:dyDescent="0.2">
      <c r="D2818">
        <f t="shared" si="44"/>
        <v>30</v>
      </c>
      <c r="E2818" t="s">
        <v>3100</v>
      </c>
      <c r="F2818" t="s">
        <v>455</v>
      </c>
    </row>
    <row r="2819" spans="4:6" x14ac:dyDescent="0.2">
      <c r="D2819">
        <f t="shared" si="44"/>
        <v>30</v>
      </c>
      <c r="E2819" t="s">
        <v>3100</v>
      </c>
      <c r="F2819" t="s">
        <v>456</v>
      </c>
    </row>
    <row r="2820" spans="4:6" x14ac:dyDescent="0.2">
      <c r="D2820">
        <f t="shared" si="44"/>
        <v>30</v>
      </c>
      <c r="E2820" t="s">
        <v>3100</v>
      </c>
      <c r="F2820" t="s">
        <v>457</v>
      </c>
    </row>
    <row r="2821" spans="4:6" x14ac:dyDescent="0.2">
      <c r="D2821">
        <f t="shared" si="44"/>
        <v>30</v>
      </c>
      <c r="E2821" t="s">
        <v>3100</v>
      </c>
      <c r="F2821" t="s">
        <v>458</v>
      </c>
    </row>
    <row r="2822" spans="4:6" x14ac:dyDescent="0.2">
      <c r="D2822">
        <f t="shared" si="44"/>
        <v>30</v>
      </c>
      <c r="E2822" t="s">
        <v>3100</v>
      </c>
      <c r="F2822" t="s">
        <v>459</v>
      </c>
    </row>
    <row r="2823" spans="4:6" x14ac:dyDescent="0.2">
      <c r="D2823">
        <f t="shared" si="44"/>
        <v>30</v>
      </c>
      <c r="E2823" t="s">
        <v>3100</v>
      </c>
      <c r="F2823" t="s">
        <v>460</v>
      </c>
    </row>
    <row r="2824" spans="4:6" x14ac:dyDescent="0.2">
      <c r="D2824">
        <f t="shared" si="44"/>
        <v>30</v>
      </c>
      <c r="E2824" t="s">
        <v>3100</v>
      </c>
      <c r="F2824" t="s">
        <v>461</v>
      </c>
    </row>
    <row r="2825" spans="4:6" x14ac:dyDescent="0.2">
      <c r="D2825">
        <f t="shared" si="44"/>
        <v>30</v>
      </c>
      <c r="E2825" t="s">
        <v>3100</v>
      </c>
      <c r="F2825" t="s">
        <v>462</v>
      </c>
    </row>
    <row r="2826" spans="4:6" x14ac:dyDescent="0.2">
      <c r="D2826">
        <f t="shared" si="44"/>
        <v>30</v>
      </c>
      <c r="E2826" t="s">
        <v>3100</v>
      </c>
      <c r="F2826" t="s">
        <v>463</v>
      </c>
    </row>
    <row r="2827" spans="4:6" x14ac:dyDescent="0.2">
      <c r="D2827">
        <f t="shared" si="44"/>
        <v>30</v>
      </c>
      <c r="E2827" t="s">
        <v>3100</v>
      </c>
      <c r="F2827" t="s">
        <v>464</v>
      </c>
    </row>
    <row r="2828" spans="4:6" x14ac:dyDescent="0.2">
      <c r="D2828">
        <f t="shared" si="44"/>
        <v>30</v>
      </c>
      <c r="E2828" t="s">
        <v>3100</v>
      </c>
      <c r="F2828" t="s">
        <v>465</v>
      </c>
    </row>
    <row r="2829" spans="4:6" x14ac:dyDescent="0.2">
      <c r="D2829">
        <f t="shared" si="44"/>
        <v>30</v>
      </c>
      <c r="E2829" t="s">
        <v>3100</v>
      </c>
      <c r="F2829" t="s">
        <v>466</v>
      </c>
    </row>
    <row r="2830" spans="4:6" x14ac:dyDescent="0.2">
      <c r="D2830">
        <f t="shared" ref="D2830:D2893" si="45">IF(E2830=E2829,D2829,D2829+1)</f>
        <v>30</v>
      </c>
      <c r="E2830" t="s">
        <v>3100</v>
      </c>
      <c r="F2830" t="s">
        <v>467</v>
      </c>
    </row>
    <row r="2831" spans="4:6" x14ac:dyDescent="0.2">
      <c r="D2831">
        <f t="shared" si="45"/>
        <v>30</v>
      </c>
      <c r="E2831" t="s">
        <v>3100</v>
      </c>
      <c r="F2831" t="s">
        <v>468</v>
      </c>
    </row>
    <row r="2832" spans="4:6" x14ac:dyDescent="0.2">
      <c r="D2832">
        <f t="shared" si="45"/>
        <v>30</v>
      </c>
      <c r="E2832" t="s">
        <v>3100</v>
      </c>
      <c r="F2832" t="s">
        <v>469</v>
      </c>
    </row>
    <row r="2833" spans="4:6" x14ac:dyDescent="0.2">
      <c r="D2833">
        <f t="shared" si="45"/>
        <v>30</v>
      </c>
      <c r="E2833" t="s">
        <v>3100</v>
      </c>
      <c r="F2833" t="s">
        <v>470</v>
      </c>
    </row>
    <row r="2834" spans="4:6" x14ac:dyDescent="0.2">
      <c r="D2834">
        <f t="shared" si="45"/>
        <v>30</v>
      </c>
      <c r="E2834" t="s">
        <v>3100</v>
      </c>
      <c r="F2834" t="s">
        <v>471</v>
      </c>
    </row>
    <row r="2835" spans="4:6" x14ac:dyDescent="0.2">
      <c r="D2835">
        <f t="shared" si="45"/>
        <v>30</v>
      </c>
      <c r="E2835" t="s">
        <v>3100</v>
      </c>
      <c r="F2835" t="s">
        <v>472</v>
      </c>
    </row>
    <row r="2836" spans="4:6" x14ac:dyDescent="0.2">
      <c r="D2836">
        <f t="shared" si="45"/>
        <v>30</v>
      </c>
      <c r="E2836" t="s">
        <v>3100</v>
      </c>
      <c r="F2836" t="s">
        <v>473</v>
      </c>
    </row>
    <row r="2837" spans="4:6" x14ac:dyDescent="0.2">
      <c r="D2837">
        <f t="shared" si="45"/>
        <v>30</v>
      </c>
      <c r="E2837" t="s">
        <v>3100</v>
      </c>
      <c r="F2837" t="s">
        <v>474</v>
      </c>
    </row>
    <row r="2838" spans="4:6" x14ac:dyDescent="0.2">
      <c r="D2838">
        <f t="shared" si="45"/>
        <v>30</v>
      </c>
      <c r="E2838" t="s">
        <v>3100</v>
      </c>
      <c r="F2838" t="s">
        <v>475</v>
      </c>
    </row>
    <row r="2839" spans="4:6" x14ac:dyDescent="0.2">
      <c r="D2839">
        <f t="shared" si="45"/>
        <v>30</v>
      </c>
      <c r="E2839" t="s">
        <v>3100</v>
      </c>
      <c r="F2839" t="s">
        <v>476</v>
      </c>
    </row>
    <row r="2840" spans="4:6" x14ac:dyDescent="0.2">
      <c r="D2840">
        <f t="shared" si="45"/>
        <v>30</v>
      </c>
      <c r="E2840" t="s">
        <v>3100</v>
      </c>
      <c r="F2840" t="s">
        <v>477</v>
      </c>
    </row>
    <row r="2841" spans="4:6" x14ac:dyDescent="0.2">
      <c r="D2841">
        <f t="shared" si="45"/>
        <v>30</v>
      </c>
      <c r="E2841" t="s">
        <v>3100</v>
      </c>
      <c r="F2841" t="s">
        <v>478</v>
      </c>
    </row>
    <row r="2842" spans="4:6" x14ac:dyDescent="0.2">
      <c r="D2842">
        <f t="shared" si="45"/>
        <v>30</v>
      </c>
      <c r="E2842" t="s">
        <v>3100</v>
      </c>
      <c r="F2842" t="s">
        <v>479</v>
      </c>
    </row>
    <row r="2843" spans="4:6" x14ac:dyDescent="0.2">
      <c r="D2843">
        <f t="shared" si="45"/>
        <v>30</v>
      </c>
      <c r="E2843" t="s">
        <v>3100</v>
      </c>
      <c r="F2843" t="s">
        <v>480</v>
      </c>
    </row>
    <row r="2844" spans="4:6" x14ac:dyDescent="0.2">
      <c r="D2844">
        <f t="shared" si="45"/>
        <v>30</v>
      </c>
      <c r="E2844" t="s">
        <v>3100</v>
      </c>
      <c r="F2844" t="s">
        <v>481</v>
      </c>
    </row>
    <row r="2845" spans="4:6" x14ac:dyDescent="0.2">
      <c r="D2845">
        <f t="shared" si="45"/>
        <v>30</v>
      </c>
      <c r="E2845" t="s">
        <v>3100</v>
      </c>
      <c r="F2845" t="s">
        <v>482</v>
      </c>
    </row>
    <row r="2846" spans="4:6" x14ac:dyDescent="0.2">
      <c r="D2846">
        <f t="shared" si="45"/>
        <v>30</v>
      </c>
      <c r="E2846" t="s">
        <v>3100</v>
      </c>
      <c r="F2846" t="s">
        <v>483</v>
      </c>
    </row>
    <row r="2847" spans="4:6" x14ac:dyDescent="0.2">
      <c r="D2847">
        <f t="shared" si="45"/>
        <v>30</v>
      </c>
      <c r="E2847" t="s">
        <v>3100</v>
      </c>
      <c r="F2847" t="s">
        <v>484</v>
      </c>
    </row>
    <row r="2848" spans="4:6" x14ac:dyDescent="0.2">
      <c r="D2848">
        <f t="shared" si="45"/>
        <v>30</v>
      </c>
      <c r="E2848" t="s">
        <v>3100</v>
      </c>
      <c r="F2848" t="s">
        <v>485</v>
      </c>
    </row>
    <row r="2849" spans="4:6" x14ac:dyDescent="0.2">
      <c r="D2849">
        <f t="shared" si="45"/>
        <v>30</v>
      </c>
      <c r="E2849" t="s">
        <v>3100</v>
      </c>
      <c r="F2849" t="s">
        <v>486</v>
      </c>
    </row>
    <row r="2850" spans="4:6" x14ac:dyDescent="0.2">
      <c r="D2850">
        <f t="shared" si="45"/>
        <v>30</v>
      </c>
      <c r="E2850" t="s">
        <v>3100</v>
      </c>
      <c r="F2850" t="s">
        <v>487</v>
      </c>
    </row>
    <row r="2851" spans="4:6" x14ac:dyDescent="0.2">
      <c r="D2851">
        <f t="shared" si="45"/>
        <v>30</v>
      </c>
      <c r="E2851" t="s">
        <v>3100</v>
      </c>
      <c r="F2851" t="s">
        <v>488</v>
      </c>
    </row>
    <row r="2852" spans="4:6" x14ac:dyDescent="0.2">
      <c r="D2852">
        <f t="shared" si="45"/>
        <v>30</v>
      </c>
      <c r="E2852" t="s">
        <v>3100</v>
      </c>
      <c r="F2852" t="s">
        <v>489</v>
      </c>
    </row>
    <row r="2853" spans="4:6" x14ac:dyDescent="0.2">
      <c r="D2853">
        <f t="shared" si="45"/>
        <v>30</v>
      </c>
      <c r="E2853" t="s">
        <v>3100</v>
      </c>
      <c r="F2853" t="s">
        <v>490</v>
      </c>
    </row>
    <row r="2854" spans="4:6" x14ac:dyDescent="0.2">
      <c r="D2854">
        <f t="shared" si="45"/>
        <v>30</v>
      </c>
      <c r="E2854" t="s">
        <v>3100</v>
      </c>
      <c r="F2854" t="s">
        <v>491</v>
      </c>
    </row>
    <row r="2855" spans="4:6" x14ac:dyDescent="0.2">
      <c r="D2855">
        <f t="shared" si="45"/>
        <v>30</v>
      </c>
      <c r="E2855" t="s">
        <v>3100</v>
      </c>
      <c r="F2855" t="s">
        <v>492</v>
      </c>
    </row>
    <row r="2856" spans="4:6" x14ac:dyDescent="0.2">
      <c r="D2856">
        <f t="shared" si="45"/>
        <v>30</v>
      </c>
      <c r="E2856" t="s">
        <v>3100</v>
      </c>
      <c r="F2856" t="s">
        <v>493</v>
      </c>
    </row>
    <row r="2857" spans="4:6" x14ac:dyDescent="0.2">
      <c r="D2857">
        <f t="shared" si="45"/>
        <v>30</v>
      </c>
      <c r="E2857" t="s">
        <v>3100</v>
      </c>
      <c r="F2857" t="s">
        <v>494</v>
      </c>
    </row>
    <row r="2858" spans="4:6" x14ac:dyDescent="0.2">
      <c r="D2858">
        <f t="shared" si="45"/>
        <v>30</v>
      </c>
      <c r="E2858" t="s">
        <v>3100</v>
      </c>
      <c r="F2858" t="s">
        <v>495</v>
      </c>
    </row>
    <row r="2859" spans="4:6" x14ac:dyDescent="0.2">
      <c r="D2859">
        <f t="shared" si="45"/>
        <v>30</v>
      </c>
      <c r="E2859" t="s">
        <v>3100</v>
      </c>
      <c r="F2859" t="s">
        <v>496</v>
      </c>
    </row>
    <row r="2860" spans="4:6" x14ac:dyDescent="0.2">
      <c r="D2860">
        <f t="shared" si="45"/>
        <v>30</v>
      </c>
      <c r="E2860" t="s">
        <v>3100</v>
      </c>
      <c r="F2860" t="s">
        <v>497</v>
      </c>
    </row>
    <row r="2861" spans="4:6" x14ac:dyDescent="0.2">
      <c r="D2861">
        <f t="shared" si="45"/>
        <v>30</v>
      </c>
      <c r="E2861" t="s">
        <v>3100</v>
      </c>
      <c r="F2861" t="s">
        <v>498</v>
      </c>
    </row>
    <row r="2862" spans="4:6" x14ac:dyDescent="0.2">
      <c r="D2862">
        <f t="shared" si="45"/>
        <v>30</v>
      </c>
      <c r="E2862" t="s">
        <v>3100</v>
      </c>
      <c r="F2862" t="s">
        <v>499</v>
      </c>
    </row>
    <row r="2863" spans="4:6" x14ac:dyDescent="0.2">
      <c r="D2863">
        <f t="shared" si="45"/>
        <v>30</v>
      </c>
      <c r="E2863" t="s">
        <v>3100</v>
      </c>
      <c r="F2863" t="s">
        <v>500</v>
      </c>
    </row>
    <row r="2864" spans="4:6" x14ac:dyDescent="0.2">
      <c r="D2864">
        <f t="shared" si="45"/>
        <v>30</v>
      </c>
      <c r="E2864" t="s">
        <v>3100</v>
      </c>
      <c r="F2864" t="s">
        <v>501</v>
      </c>
    </row>
    <row r="2865" spans="4:6" x14ac:dyDescent="0.2">
      <c r="D2865">
        <f t="shared" si="45"/>
        <v>30</v>
      </c>
      <c r="E2865" t="s">
        <v>3100</v>
      </c>
      <c r="F2865" t="s">
        <v>502</v>
      </c>
    </row>
    <row r="2866" spans="4:6" x14ac:dyDescent="0.2">
      <c r="D2866">
        <f t="shared" si="45"/>
        <v>30</v>
      </c>
      <c r="E2866" t="s">
        <v>3100</v>
      </c>
      <c r="F2866" t="s">
        <v>503</v>
      </c>
    </row>
    <row r="2867" spans="4:6" x14ac:dyDescent="0.2">
      <c r="D2867">
        <f t="shared" si="45"/>
        <v>30</v>
      </c>
      <c r="E2867" t="s">
        <v>3100</v>
      </c>
      <c r="F2867" t="s">
        <v>504</v>
      </c>
    </row>
    <row r="2868" spans="4:6" x14ac:dyDescent="0.2">
      <c r="D2868">
        <f t="shared" si="45"/>
        <v>30</v>
      </c>
      <c r="E2868" t="s">
        <v>3100</v>
      </c>
      <c r="F2868" t="s">
        <v>505</v>
      </c>
    </row>
    <row r="2869" spans="4:6" x14ac:dyDescent="0.2">
      <c r="D2869">
        <f t="shared" si="45"/>
        <v>30</v>
      </c>
      <c r="E2869" t="s">
        <v>3100</v>
      </c>
      <c r="F2869" t="s">
        <v>506</v>
      </c>
    </row>
    <row r="2870" spans="4:6" x14ac:dyDescent="0.2">
      <c r="D2870">
        <f t="shared" si="45"/>
        <v>30</v>
      </c>
      <c r="E2870" t="s">
        <v>3100</v>
      </c>
      <c r="F2870" t="s">
        <v>507</v>
      </c>
    </row>
    <row r="2871" spans="4:6" x14ac:dyDescent="0.2">
      <c r="D2871">
        <f t="shared" si="45"/>
        <v>30</v>
      </c>
      <c r="E2871" t="s">
        <v>3100</v>
      </c>
      <c r="F2871" t="s">
        <v>1296</v>
      </c>
    </row>
    <row r="2872" spans="4:6" x14ac:dyDescent="0.2">
      <c r="D2872">
        <f t="shared" si="45"/>
        <v>30</v>
      </c>
      <c r="E2872" t="s">
        <v>3100</v>
      </c>
      <c r="F2872" t="s">
        <v>1297</v>
      </c>
    </row>
    <row r="2873" spans="4:6" x14ac:dyDescent="0.2">
      <c r="D2873">
        <f t="shared" si="45"/>
        <v>30</v>
      </c>
      <c r="E2873" t="s">
        <v>3100</v>
      </c>
      <c r="F2873" t="s">
        <v>1298</v>
      </c>
    </row>
    <row r="2874" spans="4:6" x14ac:dyDescent="0.2">
      <c r="D2874">
        <f t="shared" si="45"/>
        <v>30</v>
      </c>
      <c r="E2874" t="s">
        <v>3100</v>
      </c>
      <c r="F2874" t="s">
        <v>1299</v>
      </c>
    </row>
    <row r="2875" spans="4:6" x14ac:dyDescent="0.2">
      <c r="D2875">
        <f t="shared" si="45"/>
        <v>30</v>
      </c>
      <c r="E2875" t="s">
        <v>3100</v>
      </c>
      <c r="F2875" t="s">
        <v>1300</v>
      </c>
    </row>
    <row r="2876" spans="4:6" x14ac:dyDescent="0.2">
      <c r="D2876">
        <f t="shared" si="45"/>
        <v>30</v>
      </c>
      <c r="E2876" t="s">
        <v>3100</v>
      </c>
      <c r="F2876" t="s">
        <v>1301</v>
      </c>
    </row>
    <row r="2877" spans="4:6" x14ac:dyDescent="0.2">
      <c r="D2877">
        <f t="shared" si="45"/>
        <v>30</v>
      </c>
      <c r="E2877" t="s">
        <v>3100</v>
      </c>
      <c r="F2877" t="s">
        <v>1302</v>
      </c>
    </row>
    <row r="2878" spans="4:6" x14ac:dyDescent="0.2">
      <c r="D2878">
        <f t="shared" si="45"/>
        <v>30</v>
      </c>
      <c r="E2878" t="s">
        <v>3100</v>
      </c>
      <c r="F2878" t="s">
        <v>1303</v>
      </c>
    </row>
    <row r="2879" spans="4:6" x14ac:dyDescent="0.2">
      <c r="D2879">
        <f t="shared" si="45"/>
        <v>30</v>
      </c>
      <c r="E2879" t="s">
        <v>3100</v>
      </c>
      <c r="F2879" t="s">
        <v>1304</v>
      </c>
    </row>
    <row r="2880" spans="4:6" x14ac:dyDescent="0.2">
      <c r="D2880">
        <f t="shared" si="45"/>
        <v>30</v>
      </c>
      <c r="E2880" t="s">
        <v>3100</v>
      </c>
      <c r="F2880" t="s">
        <v>1305</v>
      </c>
    </row>
    <row r="2881" spans="4:6" x14ac:dyDescent="0.2">
      <c r="D2881">
        <f t="shared" si="45"/>
        <v>30</v>
      </c>
      <c r="E2881" t="s">
        <v>3100</v>
      </c>
      <c r="F2881" t="s">
        <v>1306</v>
      </c>
    </row>
    <row r="2882" spans="4:6" x14ac:dyDescent="0.2">
      <c r="D2882">
        <f t="shared" si="45"/>
        <v>30</v>
      </c>
      <c r="E2882" t="s">
        <v>3100</v>
      </c>
      <c r="F2882" t="s">
        <v>1307</v>
      </c>
    </row>
    <row r="2883" spans="4:6" x14ac:dyDescent="0.2">
      <c r="D2883">
        <f t="shared" si="45"/>
        <v>30</v>
      </c>
      <c r="E2883" t="s">
        <v>3100</v>
      </c>
      <c r="F2883" t="s">
        <v>1308</v>
      </c>
    </row>
    <row r="2884" spans="4:6" x14ac:dyDescent="0.2">
      <c r="D2884">
        <f t="shared" si="45"/>
        <v>30</v>
      </c>
      <c r="E2884" t="s">
        <v>3100</v>
      </c>
      <c r="F2884" t="s">
        <v>1309</v>
      </c>
    </row>
    <row r="2885" spans="4:6" x14ac:dyDescent="0.2">
      <c r="D2885">
        <f t="shared" si="45"/>
        <v>30</v>
      </c>
      <c r="E2885" t="s">
        <v>3100</v>
      </c>
      <c r="F2885" t="s">
        <v>1310</v>
      </c>
    </row>
    <row r="2886" spans="4:6" x14ac:dyDescent="0.2">
      <c r="D2886">
        <f t="shared" si="45"/>
        <v>30</v>
      </c>
      <c r="E2886" t="s">
        <v>3100</v>
      </c>
      <c r="F2886" t="s">
        <v>1311</v>
      </c>
    </row>
    <row r="2887" spans="4:6" x14ac:dyDescent="0.2">
      <c r="D2887">
        <f t="shared" si="45"/>
        <v>30</v>
      </c>
      <c r="E2887" t="s">
        <v>3100</v>
      </c>
      <c r="F2887" t="s">
        <v>1312</v>
      </c>
    </row>
    <row r="2888" spans="4:6" x14ac:dyDescent="0.2">
      <c r="D2888">
        <f t="shared" si="45"/>
        <v>30</v>
      </c>
      <c r="E2888" t="s">
        <v>3100</v>
      </c>
      <c r="F2888" t="s">
        <v>1313</v>
      </c>
    </row>
    <row r="2889" spans="4:6" x14ac:dyDescent="0.2">
      <c r="D2889">
        <f t="shared" si="45"/>
        <v>30</v>
      </c>
      <c r="E2889" t="s">
        <v>3100</v>
      </c>
      <c r="F2889" t="s">
        <v>1314</v>
      </c>
    </row>
    <row r="2890" spans="4:6" x14ac:dyDescent="0.2">
      <c r="D2890">
        <f t="shared" si="45"/>
        <v>30</v>
      </c>
      <c r="E2890" t="s">
        <v>3100</v>
      </c>
      <c r="F2890" t="s">
        <v>1315</v>
      </c>
    </row>
    <row r="2891" spans="4:6" x14ac:dyDescent="0.2">
      <c r="D2891">
        <f t="shared" si="45"/>
        <v>30</v>
      </c>
      <c r="E2891" t="s">
        <v>3100</v>
      </c>
      <c r="F2891" t="s">
        <v>1316</v>
      </c>
    </row>
    <row r="2892" spans="4:6" x14ac:dyDescent="0.2">
      <c r="D2892">
        <f t="shared" si="45"/>
        <v>30</v>
      </c>
      <c r="E2892" t="s">
        <v>3100</v>
      </c>
      <c r="F2892" t="s">
        <v>1317</v>
      </c>
    </row>
    <row r="2893" spans="4:6" x14ac:dyDescent="0.2">
      <c r="D2893">
        <f t="shared" si="45"/>
        <v>30</v>
      </c>
      <c r="E2893" t="s">
        <v>3100</v>
      </c>
      <c r="F2893" t="s">
        <v>1318</v>
      </c>
    </row>
    <row r="2894" spans="4:6" x14ac:dyDescent="0.2">
      <c r="D2894">
        <f t="shared" ref="D2894:D2957" si="46">IF(E2894=E2893,D2893,D2893+1)</f>
        <v>30</v>
      </c>
      <c r="E2894" t="s">
        <v>3100</v>
      </c>
      <c r="F2894" t="s">
        <v>1319</v>
      </c>
    </row>
    <row r="2895" spans="4:6" x14ac:dyDescent="0.2">
      <c r="D2895">
        <f t="shared" si="46"/>
        <v>30</v>
      </c>
      <c r="E2895" t="s">
        <v>3100</v>
      </c>
      <c r="F2895" t="s">
        <v>1320</v>
      </c>
    </row>
    <row r="2896" spans="4:6" x14ac:dyDescent="0.2">
      <c r="D2896">
        <f t="shared" si="46"/>
        <v>30</v>
      </c>
      <c r="E2896" t="s">
        <v>3100</v>
      </c>
      <c r="F2896" t="s">
        <v>1321</v>
      </c>
    </row>
    <row r="2897" spans="4:6" x14ac:dyDescent="0.2">
      <c r="D2897">
        <f t="shared" si="46"/>
        <v>30</v>
      </c>
      <c r="E2897" t="s">
        <v>3100</v>
      </c>
      <c r="F2897" t="s">
        <v>1322</v>
      </c>
    </row>
    <row r="2898" spans="4:6" x14ac:dyDescent="0.2">
      <c r="D2898">
        <f t="shared" si="46"/>
        <v>30</v>
      </c>
      <c r="E2898" t="s">
        <v>3100</v>
      </c>
      <c r="F2898" t="s">
        <v>1323</v>
      </c>
    </row>
    <row r="2899" spans="4:6" x14ac:dyDescent="0.2">
      <c r="D2899">
        <f t="shared" si="46"/>
        <v>30</v>
      </c>
      <c r="E2899" t="s">
        <v>3100</v>
      </c>
      <c r="F2899" t="s">
        <v>1324</v>
      </c>
    </row>
    <row r="2900" spans="4:6" x14ac:dyDescent="0.2">
      <c r="D2900">
        <f t="shared" si="46"/>
        <v>30</v>
      </c>
      <c r="E2900" t="s">
        <v>3100</v>
      </c>
      <c r="F2900" t="s">
        <v>1325</v>
      </c>
    </row>
    <row r="2901" spans="4:6" x14ac:dyDescent="0.2">
      <c r="D2901">
        <f t="shared" si="46"/>
        <v>30</v>
      </c>
      <c r="E2901" t="s">
        <v>3100</v>
      </c>
      <c r="F2901" t="s">
        <v>1326</v>
      </c>
    </row>
    <row r="2902" spans="4:6" x14ac:dyDescent="0.2">
      <c r="D2902">
        <f t="shared" si="46"/>
        <v>30</v>
      </c>
      <c r="E2902" t="s">
        <v>3100</v>
      </c>
      <c r="F2902" t="s">
        <v>1327</v>
      </c>
    </row>
    <row r="2903" spans="4:6" x14ac:dyDescent="0.2">
      <c r="D2903">
        <f t="shared" si="46"/>
        <v>30</v>
      </c>
      <c r="E2903" t="s">
        <v>3100</v>
      </c>
      <c r="F2903" t="s">
        <v>1328</v>
      </c>
    </row>
    <row r="2904" spans="4:6" x14ac:dyDescent="0.2">
      <c r="D2904">
        <f t="shared" si="46"/>
        <v>30</v>
      </c>
      <c r="E2904" t="s">
        <v>3100</v>
      </c>
      <c r="F2904" t="s">
        <v>1329</v>
      </c>
    </row>
    <row r="2905" spans="4:6" x14ac:dyDescent="0.2">
      <c r="D2905">
        <f t="shared" si="46"/>
        <v>30</v>
      </c>
      <c r="E2905" t="s">
        <v>3100</v>
      </c>
      <c r="F2905" t="s">
        <v>1330</v>
      </c>
    </row>
    <row r="2906" spans="4:6" x14ac:dyDescent="0.2">
      <c r="D2906">
        <f t="shared" si="46"/>
        <v>30</v>
      </c>
      <c r="E2906" t="s">
        <v>3100</v>
      </c>
      <c r="F2906" t="s">
        <v>1331</v>
      </c>
    </row>
    <row r="2907" spans="4:6" x14ac:dyDescent="0.2">
      <c r="D2907">
        <f t="shared" si="46"/>
        <v>30</v>
      </c>
      <c r="E2907" t="s">
        <v>3100</v>
      </c>
      <c r="F2907" t="s">
        <v>1332</v>
      </c>
    </row>
    <row r="2908" spans="4:6" x14ac:dyDescent="0.2">
      <c r="D2908">
        <f t="shared" si="46"/>
        <v>30</v>
      </c>
      <c r="E2908" t="s">
        <v>3100</v>
      </c>
      <c r="F2908" t="s">
        <v>1333</v>
      </c>
    </row>
    <row r="2909" spans="4:6" x14ac:dyDescent="0.2">
      <c r="D2909">
        <f t="shared" si="46"/>
        <v>30</v>
      </c>
      <c r="E2909" t="s">
        <v>3100</v>
      </c>
      <c r="F2909" t="s">
        <v>1334</v>
      </c>
    </row>
    <row r="2910" spans="4:6" x14ac:dyDescent="0.2">
      <c r="D2910">
        <f t="shared" si="46"/>
        <v>30</v>
      </c>
      <c r="E2910" t="s">
        <v>3100</v>
      </c>
      <c r="F2910" t="s">
        <v>1335</v>
      </c>
    </row>
    <row r="2911" spans="4:6" x14ac:dyDescent="0.2">
      <c r="D2911">
        <f t="shared" si="46"/>
        <v>30</v>
      </c>
      <c r="E2911" t="s">
        <v>3100</v>
      </c>
      <c r="F2911" t="s">
        <v>1336</v>
      </c>
    </row>
    <row r="2912" spans="4:6" x14ac:dyDescent="0.2">
      <c r="D2912">
        <f t="shared" si="46"/>
        <v>30</v>
      </c>
      <c r="E2912" t="s">
        <v>3100</v>
      </c>
      <c r="F2912" t="s">
        <v>1337</v>
      </c>
    </row>
    <row r="2913" spans="4:6" x14ac:dyDescent="0.2">
      <c r="D2913">
        <f t="shared" si="46"/>
        <v>30</v>
      </c>
      <c r="E2913" t="s">
        <v>3100</v>
      </c>
      <c r="F2913" t="s">
        <v>1338</v>
      </c>
    </row>
    <row r="2914" spans="4:6" x14ac:dyDescent="0.2">
      <c r="D2914">
        <f t="shared" si="46"/>
        <v>30</v>
      </c>
      <c r="E2914" t="s">
        <v>3100</v>
      </c>
      <c r="F2914" t="s">
        <v>1339</v>
      </c>
    </row>
    <row r="2915" spans="4:6" x14ac:dyDescent="0.2">
      <c r="D2915">
        <f t="shared" si="46"/>
        <v>30</v>
      </c>
      <c r="E2915" t="s">
        <v>3100</v>
      </c>
      <c r="F2915" t="s">
        <v>1340</v>
      </c>
    </row>
    <row r="2916" spans="4:6" x14ac:dyDescent="0.2">
      <c r="D2916">
        <f t="shared" si="46"/>
        <v>30</v>
      </c>
      <c r="E2916" t="s">
        <v>3100</v>
      </c>
      <c r="F2916" t="s">
        <v>1341</v>
      </c>
    </row>
    <row r="2917" spans="4:6" x14ac:dyDescent="0.2">
      <c r="D2917">
        <f t="shared" si="46"/>
        <v>30</v>
      </c>
      <c r="E2917" t="s">
        <v>3100</v>
      </c>
      <c r="F2917" t="s">
        <v>1342</v>
      </c>
    </row>
    <row r="2918" spans="4:6" x14ac:dyDescent="0.2">
      <c r="D2918">
        <f t="shared" si="46"/>
        <v>30</v>
      </c>
      <c r="E2918" t="s">
        <v>3100</v>
      </c>
      <c r="F2918" t="s">
        <v>1343</v>
      </c>
    </row>
    <row r="2919" spans="4:6" x14ac:dyDescent="0.2">
      <c r="D2919">
        <f t="shared" si="46"/>
        <v>30</v>
      </c>
      <c r="E2919" t="s">
        <v>3100</v>
      </c>
      <c r="F2919" t="s">
        <v>1344</v>
      </c>
    </row>
    <row r="2920" spans="4:6" x14ac:dyDescent="0.2">
      <c r="D2920">
        <f t="shared" si="46"/>
        <v>30</v>
      </c>
      <c r="E2920" t="s">
        <v>3100</v>
      </c>
      <c r="F2920" t="s">
        <v>1345</v>
      </c>
    </row>
    <row r="2921" spans="4:6" x14ac:dyDescent="0.2">
      <c r="D2921">
        <f t="shared" si="46"/>
        <v>30</v>
      </c>
      <c r="E2921" t="s">
        <v>3100</v>
      </c>
      <c r="F2921" t="s">
        <v>1346</v>
      </c>
    </row>
    <row r="2922" spans="4:6" x14ac:dyDescent="0.2">
      <c r="D2922">
        <f t="shared" si="46"/>
        <v>30</v>
      </c>
      <c r="E2922" t="s">
        <v>3100</v>
      </c>
      <c r="F2922" t="s">
        <v>1347</v>
      </c>
    </row>
    <row r="2923" spans="4:6" x14ac:dyDescent="0.2">
      <c r="D2923">
        <f t="shared" si="46"/>
        <v>30</v>
      </c>
      <c r="E2923" t="s">
        <v>3100</v>
      </c>
      <c r="F2923" t="s">
        <v>1348</v>
      </c>
    </row>
    <row r="2924" spans="4:6" x14ac:dyDescent="0.2">
      <c r="D2924">
        <f t="shared" si="46"/>
        <v>30</v>
      </c>
      <c r="E2924" t="s">
        <v>3100</v>
      </c>
      <c r="F2924" t="s">
        <v>1349</v>
      </c>
    </row>
    <row r="2925" spans="4:6" x14ac:dyDescent="0.2">
      <c r="D2925">
        <f t="shared" si="46"/>
        <v>30</v>
      </c>
      <c r="E2925" t="s">
        <v>3100</v>
      </c>
      <c r="F2925" t="s">
        <v>1350</v>
      </c>
    </row>
    <row r="2926" spans="4:6" x14ac:dyDescent="0.2">
      <c r="D2926">
        <f t="shared" si="46"/>
        <v>30</v>
      </c>
      <c r="E2926" t="s">
        <v>3100</v>
      </c>
      <c r="F2926" t="s">
        <v>1351</v>
      </c>
    </row>
    <row r="2927" spans="4:6" x14ac:dyDescent="0.2">
      <c r="D2927">
        <f t="shared" si="46"/>
        <v>30</v>
      </c>
      <c r="E2927" t="s">
        <v>3100</v>
      </c>
      <c r="F2927" t="s">
        <v>1352</v>
      </c>
    </row>
    <row r="2928" spans="4:6" x14ac:dyDescent="0.2">
      <c r="D2928">
        <f t="shared" si="46"/>
        <v>30</v>
      </c>
      <c r="E2928" t="s">
        <v>3100</v>
      </c>
      <c r="F2928" t="s">
        <v>1353</v>
      </c>
    </row>
    <row r="2929" spans="4:6" x14ac:dyDescent="0.2">
      <c r="D2929">
        <f t="shared" si="46"/>
        <v>30</v>
      </c>
      <c r="E2929" t="s">
        <v>3100</v>
      </c>
      <c r="F2929" t="s">
        <v>1354</v>
      </c>
    </row>
    <row r="2930" spans="4:6" x14ac:dyDescent="0.2">
      <c r="D2930">
        <f t="shared" si="46"/>
        <v>30</v>
      </c>
      <c r="E2930" t="s">
        <v>3100</v>
      </c>
      <c r="F2930" t="s">
        <v>1355</v>
      </c>
    </row>
    <row r="2931" spans="4:6" x14ac:dyDescent="0.2">
      <c r="D2931">
        <f t="shared" si="46"/>
        <v>30</v>
      </c>
      <c r="E2931" t="s">
        <v>3100</v>
      </c>
      <c r="F2931" t="s">
        <v>1356</v>
      </c>
    </row>
    <row r="2932" spans="4:6" x14ac:dyDescent="0.2">
      <c r="D2932">
        <f t="shared" si="46"/>
        <v>30</v>
      </c>
      <c r="E2932" t="s">
        <v>3100</v>
      </c>
      <c r="F2932" t="s">
        <v>1357</v>
      </c>
    </row>
    <row r="2933" spans="4:6" x14ac:dyDescent="0.2">
      <c r="D2933">
        <f t="shared" si="46"/>
        <v>30</v>
      </c>
      <c r="E2933" t="s">
        <v>3100</v>
      </c>
      <c r="F2933" t="s">
        <v>1358</v>
      </c>
    </row>
    <row r="2934" spans="4:6" x14ac:dyDescent="0.2">
      <c r="D2934">
        <f t="shared" si="46"/>
        <v>30</v>
      </c>
      <c r="E2934" t="s">
        <v>3100</v>
      </c>
      <c r="F2934" t="s">
        <v>1359</v>
      </c>
    </row>
    <row r="2935" spans="4:6" x14ac:dyDescent="0.2">
      <c r="D2935">
        <f t="shared" si="46"/>
        <v>30</v>
      </c>
      <c r="E2935" t="s">
        <v>3100</v>
      </c>
      <c r="F2935" t="s">
        <v>1360</v>
      </c>
    </row>
    <row r="2936" spans="4:6" x14ac:dyDescent="0.2">
      <c r="D2936">
        <f t="shared" si="46"/>
        <v>30</v>
      </c>
      <c r="E2936" t="s">
        <v>3100</v>
      </c>
      <c r="F2936" t="s">
        <v>1361</v>
      </c>
    </row>
    <row r="2937" spans="4:6" x14ac:dyDescent="0.2">
      <c r="D2937">
        <f t="shared" si="46"/>
        <v>30</v>
      </c>
      <c r="E2937" t="s">
        <v>3100</v>
      </c>
      <c r="F2937" t="s">
        <v>1362</v>
      </c>
    </row>
    <row r="2938" spans="4:6" x14ac:dyDescent="0.2">
      <c r="D2938">
        <f t="shared" si="46"/>
        <v>30</v>
      </c>
      <c r="E2938" t="s">
        <v>3100</v>
      </c>
      <c r="F2938" t="s">
        <v>1363</v>
      </c>
    </row>
    <row r="2939" spans="4:6" x14ac:dyDescent="0.2">
      <c r="D2939">
        <f t="shared" si="46"/>
        <v>30</v>
      </c>
      <c r="E2939" t="s">
        <v>3100</v>
      </c>
      <c r="F2939" t="s">
        <v>1364</v>
      </c>
    </row>
    <row r="2940" spans="4:6" x14ac:dyDescent="0.2">
      <c r="D2940">
        <f t="shared" si="46"/>
        <v>30</v>
      </c>
      <c r="E2940" t="s">
        <v>3100</v>
      </c>
      <c r="F2940" t="s">
        <v>1365</v>
      </c>
    </row>
    <row r="2941" spans="4:6" x14ac:dyDescent="0.2">
      <c r="D2941">
        <f t="shared" si="46"/>
        <v>30</v>
      </c>
      <c r="E2941" t="s">
        <v>3100</v>
      </c>
      <c r="F2941" t="s">
        <v>1366</v>
      </c>
    </row>
    <row r="2942" spans="4:6" x14ac:dyDescent="0.2">
      <c r="D2942">
        <f t="shared" si="46"/>
        <v>30</v>
      </c>
      <c r="E2942" t="s">
        <v>3100</v>
      </c>
      <c r="F2942" t="s">
        <v>1367</v>
      </c>
    </row>
    <row r="2943" spans="4:6" x14ac:dyDescent="0.2">
      <c r="D2943">
        <f t="shared" si="46"/>
        <v>30</v>
      </c>
      <c r="E2943" t="s">
        <v>3100</v>
      </c>
      <c r="F2943" t="s">
        <v>1368</v>
      </c>
    </row>
    <row r="2944" spans="4:6" x14ac:dyDescent="0.2">
      <c r="D2944">
        <f t="shared" si="46"/>
        <v>30</v>
      </c>
      <c r="E2944" t="s">
        <v>3100</v>
      </c>
      <c r="F2944" t="s">
        <v>1369</v>
      </c>
    </row>
    <row r="2945" spans="4:6" x14ac:dyDescent="0.2">
      <c r="D2945">
        <f t="shared" si="46"/>
        <v>30</v>
      </c>
      <c r="E2945" t="s">
        <v>3100</v>
      </c>
      <c r="F2945" t="s">
        <v>1370</v>
      </c>
    </row>
    <row r="2946" spans="4:6" x14ac:dyDescent="0.2">
      <c r="D2946">
        <f t="shared" si="46"/>
        <v>30</v>
      </c>
      <c r="E2946" t="s">
        <v>3100</v>
      </c>
      <c r="F2946" t="s">
        <v>1371</v>
      </c>
    </row>
    <row r="2947" spans="4:6" x14ac:dyDescent="0.2">
      <c r="D2947">
        <f t="shared" si="46"/>
        <v>30</v>
      </c>
      <c r="E2947" t="s">
        <v>3100</v>
      </c>
      <c r="F2947" t="s">
        <v>1372</v>
      </c>
    </row>
    <row r="2948" spans="4:6" x14ac:dyDescent="0.2">
      <c r="D2948">
        <f t="shared" si="46"/>
        <v>30</v>
      </c>
      <c r="E2948" t="s">
        <v>3100</v>
      </c>
      <c r="F2948" t="s">
        <v>1373</v>
      </c>
    </row>
    <row r="2949" spans="4:6" x14ac:dyDescent="0.2">
      <c r="D2949">
        <f t="shared" si="46"/>
        <v>30</v>
      </c>
      <c r="E2949" t="s">
        <v>3100</v>
      </c>
      <c r="F2949" t="s">
        <v>1374</v>
      </c>
    </row>
    <row r="2950" spans="4:6" x14ac:dyDescent="0.2">
      <c r="D2950">
        <f t="shared" si="46"/>
        <v>30</v>
      </c>
      <c r="E2950" t="s">
        <v>3100</v>
      </c>
      <c r="F2950" t="s">
        <v>1375</v>
      </c>
    </row>
    <row r="2951" spans="4:6" x14ac:dyDescent="0.2">
      <c r="D2951">
        <f t="shared" si="46"/>
        <v>30</v>
      </c>
      <c r="E2951" t="s">
        <v>3100</v>
      </c>
      <c r="F2951" t="s">
        <v>1376</v>
      </c>
    </row>
    <row r="2952" spans="4:6" x14ac:dyDescent="0.2">
      <c r="D2952">
        <f t="shared" si="46"/>
        <v>30</v>
      </c>
      <c r="E2952" t="s">
        <v>3100</v>
      </c>
      <c r="F2952" t="s">
        <v>1377</v>
      </c>
    </row>
    <row r="2953" spans="4:6" x14ac:dyDescent="0.2">
      <c r="D2953">
        <f t="shared" si="46"/>
        <v>30</v>
      </c>
      <c r="E2953" t="s">
        <v>3100</v>
      </c>
      <c r="F2953" t="s">
        <v>1378</v>
      </c>
    </row>
    <row r="2954" spans="4:6" x14ac:dyDescent="0.2">
      <c r="D2954">
        <f t="shared" si="46"/>
        <v>30</v>
      </c>
      <c r="E2954" t="s">
        <v>3100</v>
      </c>
      <c r="F2954" t="s">
        <v>1379</v>
      </c>
    </row>
    <row r="2955" spans="4:6" x14ac:dyDescent="0.2">
      <c r="D2955">
        <f t="shared" si="46"/>
        <v>30</v>
      </c>
      <c r="E2955" t="s">
        <v>3100</v>
      </c>
      <c r="F2955" t="s">
        <v>1380</v>
      </c>
    </row>
    <row r="2956" spans="4:6" x14ac:dyDescent="0.2">
      <c r="D2956">
        <f t="shared" si="46"/>
        <v>30</v>
      </c>
      <c r="E2956" t="s">
        <v>3100</v>
      </c>
      <c r="F2956" t="s">
        <v>1381</v>
      </c>
    </row>
    <row r="2957" spans="4:6" x14ac:dyDescent="0.2">
      <c r="D2957">
        <f t="shared" si="46"/>
        <v>30</v>
      </c>
      <c r="E2957" t="s">
        <v>3100</v>
      </c>
      <c r="F2957" t="s">
        <v>1382</v>
      </c>
    </row>
    <row r="2958" spans="4:6" x14ac:dyDescent="0.2">
      <c r="D2958">
        <f t="shared" ref="D2958:D3021" si="47">IF(E2958=E2957,D2957,D2957+1)</f>
        <v>30</v>
      </c>
      <c r="E2958" t="s">
        <v>3100</v>
      </c>
      <c r="F2958" t="s">
        <v>1383</v>
      </c>
    </row>
    <row r="2959" spans="4:6" x14ac:dyDescent="0.2">
      <c r="D2959">
        <f t="shared" si="47"/>
        <v>30</v>
      </c>
      <c r="E2959" t="s">
        <v>3100</v>
      </c>
      <c r="F2959" t="s">
        <v>1384</v>
      </c>
    </row>
    <row r="2960" spans="4:6" x14ac:dyDescent="0.2">
      <c r="D2960">
        <f t="shared" si="47"/>
        <v>30</v>
      </c>
      <c r="E2960" t="s">
        <v>3100</v>
      </c>
      <c r="F2960" t="s">
        <v>1385</v>
      </c>
    </row>
    <row r="2961" spans="4:6" x14ac:dyDescent="0.2">
      <c r="D2961">
        <f t="shared" si="47"/>
        <v>30</v>
      </c>
      <c r="E2961" t="s">
        <v>3100</v>
      </c>
      <c r="F2961" t="s">
        <v>1386</v>
      </c>
    </row>
    <row r="2962" spans="4:6" x14ac:dyDescent="0.2">
      <c r="D2962">
        <f t="shared" si="47"/>
        <v>30</v>
      </c>
      <c r="E2962" t="s">
        <v>3100</v>
      </c>
      <c r="F2962" t="s">
        <v>1387</v>
      </c>
    </row>
    <row r="2963" spans="4:6" x14ac:dyDescent="0.2">
      <c r="D2963">
        <f t="shared" si="47"/>
        <v>30</v>
      </c>
      <c r="E2963" t="s">
        <v>3100</v>
      </c>
      <c r="F2963" t="s">
        <v>1388</v>
      </c>
    </row>
    <row r="2964" spans="4:6" x14ac:dyDescent="0.2">
      <c r="D2964">
        <f t="shared" si="47"/>
        <v>30</v>
      </c>
      <c r="E2964" t="s">
        <v>3100</v>
      </c>
      <c r="F2964" t="s">
        <v>1389</v>
      </c>
    </row>
    <row r="2965" spans="4:6" x14ac:dyDescent="0.2">
      <c r="D2965">
        <f t="shared" si="47"/>
        <v>30</v>
      </c>
      <c r="E2965" t="s">
        <v>3100</v>
      </c>
      <c r="F2965" t="s">
        <v>1390</v>
      </c>
    </row>
    <row r="2966" spans="4:6" x14ac:dyDescent="0.2">
      <c r="D2966">
        <f t="shared" si="47"/>
        <v>30</v>
      </c>
      <c r="E2966" t="s">
        <v>3100</v>
      </c>
      <c r="F2966" t="s">
        <v>1391</v>
      </c>
    </row>
    <row r="2967" spans="4:6" x14ac:dyDescent="0.2">
      <c r="D2967">
        <f t="shared" si="47"/>
        <v>30</v>
      </c>
      <c r="E2967" t="s">
        <v>3100</v>
      </c>
      <c r="F2967" t="s">
        <v>1392</v>
      </c>
    </row>
    <row r="2968" spans="4:6" x14ac:dyDescent="0.2">
      <c r="D2968">
        <f t="shared" si="47"/>
        <v>30</v>
      </c>
      <c r="E2968" t="s">
        <v>3100</v>
      </c>
      <c r="F2968" t="s">
        <v>1393</v>
      </c>
    </row>
    <row r="2969" spans="4:6" x14ac:dyDescent="0.2">
      <c r="D2969">
        <f t="shared" si="47"/>
        <v>30</v>
      </c>
      <c r="E2969" t="s">
        <v>3100</v>
      </c>
      <c r="F2969" t="s">
        <v>1394</v>
      </c>
    </row>
    <row r="2970" spans="4:6" x14ac:dyDescent="0.2">
      <c r="D2970">
        <f t="shared" si="47"/>
        <v>30</v>
      </c>
      <c r="E2970" t="s">
        <v>3100</v>
      </c>
      <c r="F2970" t="s">
        <v>1395</v>
      </c>
    </row>
    <row r="2971" spans="4:6" x14ac:dyDescent="0.2">
      <c r="D2971">
        <f t="shared" si="47"/>
        <v>30</v>
      </c>
      <c r="E2971" t="s">
        <v>3100</v>
      </c>
      <c r="F2971" t="s">
        <v>1396</v>
      </c>
    </row>
    <row r="2972" spans="4:6" x14ac:dyDescent="0.2">
      <c r="D2972">
        <f t="shared" si="47"/>
        <v>30</v>
      </c>
      <c r="E2972" t="s">
        <v>3100</v>
      </c>
      <c r="F2972" t="s">
        <v>1397</v>
      </c>
    </row>
    <row r="2973" spans="4:6" x14ac:dyDescent="0.2">
      <c r="D2973">
        <f t="shared" si="47"/>
        <v>30</v>
      </c>
      <c r="E2973" t="s">
        <v>3100</v>
      </c>
      <c r="F2973" t="s">
        <v>1398</v>
      </c>
    </row>
    <row r="2974" spans="4:6" x14ac:dyDescent="0.2">
      <c r="D2974">
        <f t="shared" si="47"/>
        <v>30</v>
      </c>
      <c r="E2974" t="s">
        <v>3100</v>
      </c>
      <c r="F2974" t="s">
        <v>1399</v>
      </c>
    </row>
    <row r="2975" spans="4:6" x14ac:dyDescent="0.2">
      <c r="D2975">
        <f t="shared" si="47"/>
        <v>30</v>
      </c>
      <c r="E2975" t="s">
        <v>3100</v>
      </c>
      <c r="F2975" t="s">
        <v>1401</v>
      </c>
    </row>
    <row r="2976" spans="4:6" x14ac:dyDescent="0.2">
      <c r="D2976">
        <f t="shared" si="47"/>
        <v>30</v>
      </c>
      <c r="E2976" t="s">
        <v>3100</v>
      </c>
      <c r="F2976" t="s">
        <v>1400</v>
      </c>
    </row>
    <row r="2977" spans="4:6" x14ac:dyDescent="0.2">
      <c r="D2977">
        <f t="shared" si="47"/>
        <v>30</v>
      </c>
      <c r="E2977" t="s">
        <v>3100</v>
      </c>
      <c r="F2977" t="s">
        <v>1402</v>
      </c>
    </row>
    <row r="2978" spans="4:6" x14ac:dyDescent="0.2">
      <c r="D2978">
        <f t="shared" si="47"/>
        <v>30</v>
      </c>
      <c r="E2978" t="s">
        <v>3100</v>
      </c>
      <c r="F2978" t="s">
        <v>697</v>
      </c>
    </row>
    <row r="2979" spans="4:6" x14ac:dyDescent="0.2">
      <c r="D2979">
        <f t="shared" si="47"/>
        <v>30</v>
      </c>
      <c r="E2979" t="s">
        <v>3100</v>
      </c>
      <c r="F2979" t="s">
        <v>698</v>
      </c>
    </row>
    <row r="2980" spans="4:6" x14ac:dyDescent="0.2">
      <c r="D2980">
        <f t="shared" si="47"/>
        <v>30</v>
      </c>
      <c r="E2980" t="s">
        <v>3100</v>
      </c>
      <c r="F2980" t="s">
        <v>699</v>
      </c>
    </row>
    <row r="2981" spans="4:6" x14ac:dyDescent="0.2">
      <c r="D2981">
        <f t="shared" si="47"/>
        <v>30</v>
      </c>
      <c r="E2981" t="s">
        <v>3100</v>
      </c>
      <c r="F2981" t="s">
        <v>700</v>
      </c>
    </row>
    <row r="2982" spans="4:6" x14ac:dyDescent="0.2">
      <c r="D2982">
        <f t="shared" si="47"/>
        <v>30</v>
      </c>
      <c r="E2982" t="s">
        <v>3100</v>
      </c>
      <c r="F2982" t="s">
        <v>701</v>
      </c>
    </row>
    <row r="2983" spans="4:6" x14ac:dyDescent="0.2">
      <c r="D2983">
        <f t="shared" si="47"/>
        <v>30</v>
      </c>
      <c r="E2983" t="s">
        <v>3100</v>
      </c>
      <c r="F2983" t="s">
        <v>702</v>
      </c>
    </row>
    <row r="2984" spans="4:6" x14ac:dyDescent="0.2">
      <c r="D2984">
        <f t="shared" si="47"/>
        <v>30</v>
      </c>
      <c r="E2984" t="s">
        <v>3100</v>
      </c>
      <c r="F2984" t="s">
        <v>703</v>
      </c>
    </row>
    <row r="2985" spans="4:6" x14ac:dyDescent="0.2">
      <c r="D2985">
        <f t="shared" si="47"/>
        <v>30</v>
      </c>
      <c r="E2985" t="s">
        <v>3100</v>
      </c>
      <c r="F2985" t="s">
        <v>704</v>
      </c>
    </row>
    <row r="2986" spans="4:6" x14ac:dyDescent="0.2">
      <c r="D2986">
        <f t="shared" si="47"/>
        <v>30</v>
      </c>
      <c r="E2986" t="s">
        <v>3100</v>
      </c>
      <c r="F2986" t="s">
        <v>705</v>
      </c>
    </row>
    <row r="2987" spans="4:6" x14ac:dyDescent="0.2">
      <c r="D2987">
        <f t="shared" si="47"/>
        <v>30</v>
      </c>
      <c r="E2987" t="s">
        <v>3100</v>
      </c>
      <c r="F2987" t="s">
        <v>706</v>
      </c>
    </row>
    <row r="2988" spans="4:6" x14ac:dyDescent="0.2">
      <c r="D2988">
        <f t="shared" si="47"/>
        <v>30</v>
      </c>
      <c r="E2988" t="s">
        <v>3100</v>
      </c>
      <c r="F2988" t="s">
        <v>707</v>
      </c>
    </row>
    <row r="2989" spans="4:6" x14ac:dyDescent="0.2">
      <c r="D2989">
        <f t="shared" si="47"/>
        <v>30</v>
      </c>
      <c r="E2989" t="s">
        <v>3100</v>
      </c>
      <c r="F2989" t="s">
        <v>708</v>
      </c>
    </row>
    <row r="2990" spans="4:6" x14ac:dyDescent="0.2">
      <c r="D2990">
        <f t="shared" si="47"/>
        <v>30</v>
      </c>
      <c r="E2990" t="s">
        <v>3100</v>
      </c>
      <c r="F2990" t="s">
        <v>709</v>
      </c>
    </row>
    <row r="2991" spans="4:6" x14ac:dyDescent="0.2">
      <c r="D2991">
        <f t="shared" si="47"/>
        <v>30</v>
      </c>
      <c r="E2991" t="s">
        <v>3100</v>
      </c>
      <c r="F2991" t="s">
        <v>710</v>
      </c>
    </row>
    <row r="2992" spans="4:6" x14ac:dyDescent="0.2">
      <c r="D2992">
        <f t="shared" si="47"/>
        <v>30</v>
      </c>
      <c r="E2992" t="s">
        <v>3100</v>
      </c>
      <c r="F2992" t="s">
        <v>711</v>
      </c>
    </row>
    <row r="2993" spans="4:6" x14ac:dyDescent="0.2">
      <c r="D2993">
        <f t="shared" si="47"/>
        <v>30</v>
      </c>
      <c r="E2993" t="s">
        <v>3100</v>
      </c>
      <c r="F2993" t="s">
        <v>712</v>
      </c>
    </row>
    <row r="2994" spans="4:6" x14ac:dyDescent="0.2">
      <c r="D2994">
        <f t="shared" si="47"/>
        <v>30</v>
      </c>
      <c r="E2994" t="s">
        <v>3100</v>
      </c>
      <c r="F2994" t="s">
        <v>713</v>
      </c>
    </row>
    <row r="2995" spans="4:6" x14ac:dyDescent="0.2">
      <c r="D2995">
        <f t="shared" si="47"/>
        <v>30</v>
      </c>
      <c r="E2995" t="s">
        <v>3100</v>
      </c>
      <c r="F2995" t="s">
        <v>714</v>
      </c>
    </row>
    <row r="2996" spans="4:6" x14ac:dyDescent="0.2">
      <c r="D2996">
        <f t="shared" si="47"/>
        <v>30</v>
      </c>
      <c r="E2996" t="s">
        <v>3100</v>
      </c>
      <c r="F2996" t="s">
        <v>715</v>
      </c>
    </row>
    <row r="2997" spans="4:6" x14ac:dyDescent="0.2">
      <c r="D2997">
        <f t="shared" si="47"/>
        <v>30</v>
      </c>
      <c r="E2997" t="s">
        <v>3100</v>
      </c>
      <c r="F2997" t="s">
        <v>716</v>
      </c>
    </row>
    <row r="2998" spans="4:6" x14ac:dyDescent="0.2">
      <c r="D2998">
        <f t="shared" si="47"/>
        <v>30</v>
      </c>
      <c r="E2998" t="s">
        <v>3100</v>
      </c>
      <c r="F2998" t="s">
        <v>717</v>
      </c>
    </row>
    <row r="2999" spans="4:6" x14ac:dyDescent="0.2">
      <c r="D2999">
        <f t="shared" si="47"/>
        <v>30</v>
      </c>
      <c r="E2999" t="s">
        <v>3100</v>
      </c>
      <c r="F2999" t="s">
        <v>719</v>
      </c>
    </row>
    <row r="3000" spans="4:6" x14ac:dyDescent="0.2">
      <c r="D3000">
        <f t="shared" si="47"/>
        <v>30</v>
      </c>
      <c r="E3000" t="s">
        <v>3100</v>
      </c>
      <c r="F3000" t="s">
        <v>718</v>
      </c>
    </row>
    <row r="3001" spans="4:6" x14ac:dyDescent="0.2">
      <c r="D3001">
        <f t="shared" si="47"/>
        <v>30</v>
      </c>
      <c r="E3001" t="s">
        <v>3100</v>
      </c>
      <c r="F3001" t="s">
        <v>720</v>
      </c>
    </row>
    <row r="3002" spans="4:6" x14ac:dyDescent="0.2">
      <c r="D3002">
        <f t="shared" si="47"/>
        <v>30</v>
      </c>
      <c r="E3002" t="s">
        <v>3100</v>
      </c>
      <c r="F3002" t="s">
        <v>721</v>
      </c>
    </row>
    <row r="3003" spans="4:6" x14ac:dyDescent="0.2">
      <c r="D3003">
        <f t="shared" si="47"/>
        <v>30</v>
      </c>
      <c r="E3003" t="s">
        <v>3100</v>
      </c>
      <c r="F3003" t="s">
        <v>722</v>
      </c>
    </row>
    <row r="3004" spans="4:6" x14ac:dyDescent="0.2">
      <c r="D3004">
        <f t="shared" si="47"/>
        <v>30</v>
      </c>
      <c r="E3004" t="s">
        <v>3100</v>
      </c>
      <c r="F3004" t="s">
        <v>723</v>
      </c>
    </row>
    <row r="3005" spans="4:6" x14ac:dyDescent="0.2">
      <c r="D3005">
        <f t="shared" si="47"/>
        <v>30</v>
      </c>
      <c r="E3005" t="s">
        <v>3100</v>
      </c>
      <c r="F3005" t="s">
        <v>724</v>
      </c>
    </row>
    <row r="3006" spans="4:6" x14ac:dyDescent="0.2">
      <c r="D3006">
        <f t="shared" si="47"/>
        <v>30</v>
      </c>
      <c r="E3006" t="s">
        <v>3100</v>
      </c>
      <c r="F3006" t="s">
        <v>725</v>
      </c>
    </row>
    <row r="3007" spans="4:6" x14ac:dyDescent="0.2">
      <c r="D3007">
        <f t="shared" si="47"/>
        <v>30</v>
      </c>
      <c r="E3007" t="s">
        <v>3100</v>
      </c>
      <c r="F3007" t="s">
        <v>726</v>
      </c>
    </row>
    <row r="3008" spans="4:6" x14ac:dyDescent="0.2">
      <c r="D3008">
        <f t="shared" si="47"/>
        <v>30</v>
      </c>
      <c r="E3008" t="s">
        <v>3100</v>
      </c>
      <c r="F3008" t="s">
        <v>727</v>
      </c>
    </row>
    <row r="3009" spans="4:6" x14ac:dyDescent="0.2">
      <c r="D3009">
        <f t="shared" si="47"/>
        <v>30</v>
      </c>
      <c r="E3009" t="s">
        <v>3100</v>
      </c>
      <c r="F3009" t="s">
        <v>728</v>
      </c>
    </row>
    <row r="3010" spans="4:6" x14ac:dyDescent="0.2">
      <c r="D3010">
        <f t="shared" si="47"/>
        <v>30</v>
      </c>
      <c r="E3010" t="s">
        <v>3100</v>
      </c>
      <c r="F3010" t="s">
        <v>729</v>
      </c>
    </row>
    <row r="3011" spans="4:6" x14ac:dyDescent="0.2">
      <c r="D3011">
        <f t="shared" si="47"/>
        <v>30</v>
      </c>
      <c r="E3011" t="s">
        <v>3100</v>
      </c>
      <c r="F3011" t="s">
        <v>730</v>
      </c>
    </row>
    <row r="3012" spans="4:6" x14ac:dyDescent="0.2">
      <c r="D3012">
        <f t="shared" si="47"/>
        <v>30</v>
      </c>
      <c r="E3012" t="s">
        <v>3100</v>
      </c>
      <c r="F3012" t="s">
        <v>731</v>
      </c>
    </row>
    <row r="3013" spans="4:6" x14ac:dyDescent="0.2">
      <c r="D3013">
        <f t="shared" si="47"/>
        <v>30</v>
      </c>
      <c r="E3013" t="s">
        <v>3100</v>
      </c>
      <c r="F3013" t="s">
        <v>732</v>
      </c>
    </row>
    <row r="3014" spans="4:6" x14ac:dyDescent="0.2">
      <c r="D3014">
        <f t="shared" si="47"/>
        <v>30</v>
      </c>
      <c r="E3014" t="s">
        <v>3100</v>
      </c>
      <c r="F3014" t="s">
        <v>733</v>
      </c>
    </row>
    <row r="3015" spans="4:6" x14ac:dyDescent="0.2">
      <c r="D3015">
        <f t="shared" si="47"/>
        <v>30</v>
      </c>
      <c r="E3015" t="s">
        <v>3100</v>
      </c>
      <c r="F3015" t="s">
        <v>734</v>
      </c>
    </row>
    <row r="3016" spans="4:6" x14ac:dyDescent="0.2">
      <c r="D3016">
        <f t="shared" si="47"/>
        <v>30</v>
      </c>
      <c r="E3016" t="s">
        <v>3100</v>
      </c>
      <c r="F3016" t="s">
        <v>735</v>
      </c>
    </row>
    <row r="3017" spans="4:6" x14ac:dyDescent="0.2">
      <c r="D3017">
        <f t="shared" si="47"/>
        <v>30</v>
      </c>
      <c r="E3017" t="s">
        <v>3100</v>
      </c>
      <c r="F3017" t="s">
        <v>736</v>
      </c>
    </row>
    <row r="3018" spans="4:6" x14ac:dyDescent="0.2">
      <c r="D3018">
        <f t="shared" si="47"/>
        <v>30</v>
      </c>
      <c r="E3018" t="s">
        <v>3100</v>
      </c>
      <c r="F3018" t="s">
        <v>737</v>
      </c>
    </row>
    <row r="3019" spans="4:6" x14ac:dyDescent="0.2">
      <c r="D3019">
        <f t="shared" si="47"/>
        <v>30</v>
      </c>
      <c r="E3019" t="s">
        <v>3100</v>
      </c>
      <c r="F3019" t="s">
        <v>738</v>
      </c>
    </row>
    <row r="3020" spans="4:6" x14ac:dyDescent="0.2">
      <c r="D3020">
        <f t="shared" si="47"/>
        <v>30</v>
      </c>
      <c r="E3020" t="s">
        <v>3100</v>
      </c>
      <c r="F3020" t="s">
        <v>739</v>
      </c>
    </row>
    <row r="3021" spans="4:6" x14ac:dyDescent="0.2">
      <c r="D3021">
        <f t="shared" si="47"/>
        <v>30</v>
      </c>
      <c r="E3021" t="s">
        <v>3100</v>
      </c>
      <c r="F3021" t="s">
        <v>740</v>
      </c>
    </row>
    <row r="3022" spans="4:6" x14ac:dyDescent="0.2">
      <c r="D3022">
        <f t="shared" ref="D3022:D3085" si="48">IF(E3022=E3021,D3021,D3021+1)</f>
        <v>30</v>
      </c>
      <c r="E3022" t="s">
        <v>3100</v>
      </c>
      <c r="F3022" t="s">
        <v>741</v>
      </c>
    </row>
    <row r="3023" spans="4:6" x14ac:dyDescent="0.2">
      <c r="D3023">
        <f t="shared" si="48"/>
        <v>30</v>
      </c>
      <c r="E3023" t="s">
        <v>3100</v>
      </c>
      <c r="F3023" t="s">
        <v>742</v>
      </c>
    </row>
    <row r="3024" spans="4:6" x14ac:dyDescent="0.2">
      <c r="D3024">
        <f t="shared" si="48"/>
        <v>30</v>
      </c>
      <c r="E3024" t="s">
        <v>3100</v>
      </c>
      <c r="F3024" t="s">
        <v>743</v>
      </c>
    </row>
    <row r="3025" spans="4:6" x14ac:dyDescent="0.2">
      <c r="D3025">
        <f t="shared" si="48"/>
        <v>30</v>
      </c>
      <c r="E3025" t="s">
        <v>3100</v>
      </c>
      <c r="F3025" t="s">
        <v>744</v>
      </c>
    </row>
    <row r="3026" spans="4:6" x14ac:dyDescent="0.2">
      <c r="D3026">
        <f t="shared" si="48"/>
        <v>30</v>
      </c>
      <c r="E3026" t="s">
        <v>3100</v>
      </c>
      <c r="F3026" t="s">
        <v>745</v>
      </c>
    </row>
    <row r="3027" spans="4:6" x14ac:dyDescent="0.2">
      <c r="D3027">
        <f t="shared" si="48"/>
        <v>30</v>
      </c>
      <c r="E3027" t="s">
        <v>3100</v>
      </c>
      <c r="F3027" t="s">
        <v>746</v>
      </c>
    </row>
    <row r="3028" spans="4:6" x14ac:dyDescent="0.2">
      <c r="D3028">
        <f t="shared" si="48"/>
        <v>30</v>
      </c>
      <c r="E3028" t="s">
        <v>3100</v>
      </c>
      <c r="F3028" t="s">
        <v>747</v>
      </c>
    </row>
    <row r="3029" spans="4:6" x14ac:dyDescent="0.2">
      <c r="D3029">
        <f t="shared" si="48"/>
        <v>30</v>
      </c>
      <c r="E3029" t="s">
        <v>3100</v>
      </c>
      <c r="F3029" t="s">
        <v>748</v>
      </c>
    </row>
    <row r="3030" spans="4:6" x14ac:dyDescent="0.2">
      <c r="D3030">
        <f t="shared" si="48"/>
        <v>30</v>
      </c>
      <c r="E3030" t="s">
        <v>3100</v>
      </c>
      <c r="F3030" t="s">
        <v>749</v>
      </c>
    </row>
    <row r="3031" spans="4:6" x14ac:dyDescent="0.2">
      <c r="D3031">
        <f t="shared" si="48"/>
        <v>30</v>
      </c>
      <c r="E3031" t="s">
        <v>3100</v>
      </c>
      <c r="F3031" t="s">
        <v>750</v>
      </c>
    </row>
    <row r="3032" spans="4:6" x14ac:dyDescent="0.2">
      <c r="D3032">
        <f t="shared" si="48"/>
        <v>30</v>
      </c>
      <c r="E3032" t="s">
        <v>3100</v>
      </c>
      <c r="F3032" t="s">
        <v>751</v>
      </c>
    </row>
    <row r="3033" spans="4:6" x14ac:dyDescent="0.2">
      <c r="D3033">
        <f t="shared" si="48"/>
        <v>30</v>
      </c>
      <c r="E3033" t="s">
        <v>3100</v>
      </c>
      <c r="F3033" t="s">
        <v>752</v>
      </c>
    </row>
    <row r="3034" spans="4:6" x14ac:dyDescent="0.2">
      <c r="D3034">
        <f t="shared" si="48"/>
        <v>30</v>
      </c>
      <c r="E3034" t="s">
        <v>3100</v>
      </c>
      <c r="F3034" t="s">
        <v>753</v>
      </c>
    </row>
    <row r="3035" spans="4:6" x14ac:dyDescent="0.2">
      <c r="D3035">
        <f t="shared" si="48"/>
        <v>30</v>
      </c>
      <c r="E3035" t="s">
        <v>3100</v>
      </c>
      <c r="F3035" t="s">
        <v>754</v>
      </c>
    </row>
    <row r="3036" spans="4:6" x14ac:dyDescent="0.2">
      <c r="D3036">
        <f t="shared" si="48"/>
        <v>30</v>
      </c>
      <c r="E3036" t="s">
        <v>3100</v>
      </c>
      <c r="F3036" t="s">
        <v>755</v>
      </c>
    </row>
    <row r="3037" spans="4:6" x14ac:dyDescent="0.2">
      <c r="D3037">
        <f t="shared" si="48"/>
        <v>30</v>
      </c>
      <c r="E3037" t="s">
        <v>3100</v>
      </c>
      <c r="F3037" t="s">
        <v>756</v>
      </c>
    </row>
    <row r="3038" spans="4:6" x14ac:dyDescent="0.2">
      <c r="D3038">
        <f t="shared" si="48"/>
        <v>30</v>
      </c>
      <c r="E3038" t="s">
        <v>3100</v>
      </c>
      <c r="F3038" t="s">
        <v>757</v>
      </c>
    </row>
    <row r="3039" spans="4:6" x14ac:dyDescent="0.2">
      <c r="D3039">
        <f t="shared" si="48"/>
        <v>30</v>
      </c>
      <c r="E3039" t="s">
        <v>3100</v>
      </c>
      <c r="F3039" t="s">
        <v>758</v>
      </c>
    </row>
    <row r="3040" spans="4:6" x14ac:dyDescent="0.2">
      <c r="D3040">
        <f t="shared" si="48"/>
        <v>30</v>
      </c>
      <c r="E3040" t="s">
        <v>3100</v>
      </c>
      <c r="F3040" t="s">
        <v>759</v>
      </c>
    </row>
    <row r="3041" spans="4:6" x14ac:dyDescent="0.2">
      <c r="D3041">
        <f t="shared" si="48"/>
        <v>30</v>
      </c>
      <c r="E3041" t="s">
        <v>3100</v>
      </c>
      <c r="F3041" t="s">
        <v>760</v>
      </c>
    </row>
    <row r="3042" spans="4:6" x14ac:dyDescent="0.2">
      <c r="D3042">
        <f t="shared" si="48"/>
        <v>30</v>
      </c>
      <c r="E3042" t="s">
        <v>3100</v>
      </c>
      <c r="F3042" t="s">
        <v>761</v>
      </c>
    </row>
    <row r="3043" spans="4:6" x14ac:dyDescent="0.2">
      <c r="D3043">
        <f t="shared" si="48"/>
        <v>30</v>
      </c>
      <c r="E3043" t="s">
        <v>3100</v>
      </c>
      <c r="F3043" t="s">
        <v>762</v>
      </c>
    </row>
    <row r="3044" spans="4:6" x14ac:dyDescent="0.2">
      <c r="D3044">
        <f t="shared" si="48"/>
        <v>30</v>
      </c>
      <c r="E3044" t="s">
        <v>3100</v>
      </c>
      <c r="F3044" t="s">
        <v>763</v>
      </c>
    </row>
    <row r="3045" spans="4:6" x14ac:dyDescent="0.2">
      <c r="D3045">
        <f t="shared" si="48"/>
        <v>30</v>
      </c>
      <c r="E3045" t="s">
        <v>3100</v>
      </c>
      <c r="F3045" t="s">
        <v>764</v>
      </c>
    </row>
    <row r="3046" spans="4:6" x14ac:dyDescent="0.2">
      <c r="D3046">
        <f t="shared" si="48"/>
        <v>30</v>
      </c>
      <c r="E3046" t="s">
        <v>3100</v>
      </c>
      <c r="F3046" t="s">
        <v>765</v>
      </c>
    </row>
    <row r="3047" spans="4:6" x14ac:dyDescent="0.2">
      <c r="D3047">
        <f t="shared" si="48"/>
        <v>30</v>
      </c>
      <c r="E3047" t="s">
        <v>3100</v>
      </c>
      <c r="F3047" t="s">
        <v>766</v>
      </c>
    </row>
    <row r="3048" spans="4:6" x14ac:dyDescent="0.2">
      <c r="D3048">
        <f t="shared" si="48"/>
        <v>30</v>
      </c>
      <c r="E3048" t="s">
        <v>3100</v>
      </c>
      <c r="F3048" t="s">
        <v>767</v>
      </c>
    </row>
    <row r="3049" spans="4:6" x14ac:dyDescent="0.2">
      <c r="D3049">
        <f t="shared" si="48"/>
        <v>30</v>
      </c>
      <c r="E3049" t="s">
        <v>3100</v>
      </c>
      <c r="F3049" t="s">
        <v>768</v>
      </c>
    </row>
    <row r="3050" spans="4:6" x14ac:dyDescent="0.2">
      <c r="D3050">
        <f t="shared" si="48"/>
        <v>31</v>
      </c>
      <c r="E3050" t="s">
        <v>3101</v>
      </c>
      <c r="F3050" t="s">
        <v>2480</v>
      </c>
    </row>
    <row r="3051" spans="4:6" x14ac:dyDescent="0.2">
      <c r="D3051">
        <f t="shared" si="48"/>
        <v>31</v>
      </c>
      <c r="E3051" t="s">
        <v>3101</v>
      </c>
      <c r="F3051" t="s">
        <v>2481</v>
      </c>
    </row>
    <row r="3052" spans="4:6" x14ac:dyDescent="0.2">
      <c r="D3052">
        <f t="shared" si="48"/>
        <v>31</v>
      </c>
      <c r="E3052" t="s">
        <v>3101</v>
      </c>
      <c r="F3052" t="s">
        <v>2482</v>
      </c>
    </row>
    <row r="3053" spans="4:6" x14ac:dyDescent="0.2">
      <c r="D3053">
        <f t="shared" si="48"/>
        <v>31</v>
      </c>
      <c r="E3053" t="s">
        <v>3101</v>
      </c>
      <c r="F3053" t="s">
        <v>2942</v>
      </c>
    </row>
    <row r="3054" spans="4:6" x14ac:dyDescent="0.2">
      <c r="D3054">
        <f t="shared" si="48"/>
        <v>31</v>
      </c>
      <c r="E3054" t="s">
        <v>3101</v>
      </c>
      <c r="F3054" t="s">
        <v>2483</v>
      </c>
    </row>
    <row r="3055" spans="4:6" x14ac:dyDescent="0.2">
      <c r="D3055">
        <f t="shared" si="48"/>
        <v>31</v>
      </c>
      <c r="E3055" t="s">
        <v>3101</v>
      </c>
      <c r="F3055" t="s">
        <v>2844</v>
      </c>
    </row>
    <row r="3056" spans="4:6" x14ac:dyDescent="0.2">
      <c r="D3056">
        <f t="shared" si="48"/>
        <v>31</v>
      </c>
      <c r="E3056" t="s">
        <v>3101</v>
      </c>
      <c r="F3056" t="s">
        <v>2484</v>
      </c>
    </row>
    <row r="3057" spans="4:6" x14ac:dyDescent="0.2">
      <c r="D3057">
        <f t="shared" si="48"/>
        <v>31</v>
      </c>
      <c r="E3057" t="s">
        <v>3101</v>
      </c>
      <c r="F3057" t="s">
        <v>2485</v>
      </c>
    </row>
    <row r="3058" spans="4:6" x14ac:dyDescent="0.2">
      <c r="D3058">
        <f t="shared" si="48"/>
        <v>31</v>
      </c>
      <c r="E3058" t="s">
        <v>3101</v>
      </c>
      <c r="F3058" t="s">
        <v>2486</v>
      </c>
    </row>
    <row r="3059" spans="4:6" x14ac:dyDescent="0.2">
      <c r="D3059">
        <f t="shared" si="48"/>
        <v>31</v>
      </c>
      <c r="E3059" t="s">
        <v>3101</v>
      </c>
      <c r="F3059" t="s">
        <v>2487</v>
      </c>
    </row>
    <row r="3060" spans="4:6" x14ac:dyDescent="0.2">
      <c r="D3060">
        <f t="shared" si="48"/>
        <v>31</v>
      </c>
      <c r="E3060" t="s">
        <v>3101</v>
      </c>
      <c r="F3060" t="s">
        <v>4125</v>
      </c>
    </row>
    <row r="3061" spans="4:6" x14ac:dyDescent="0.2">
      <c r="D3061">
        <f t="shared" si="48"/>
        <v>31</v>
      </c>
      <c r="E3061" t="s">
        <v>3101</v>
      </c>
      <c r="F3061" t="s">
        <v>2488</v>
      </c>
    </row>
    <row r="3062" spans="4:6" x14ac:dyDescent="0.2">
      <c r="D3062">
        <f t="shared" si="48"/>
        <v>31</v>
      </c>
      <c r="E3062" t="s">
        <v>3101</v>
      </c>
      <c r="F3062" t="s">
        <v>2489</v>
      </c>
    </row>
    <row r="3063" spans="4:6" x14ac:dyDescent="0.2">
      <c r="D3063">
        <f t="shared" si="48"/>
        <v>31</v>
      </c>
      <c r="E3063" t="s">
        <v>3101</v>
      </c>
      <c r="F3063" t="s">
        <v>3225</v>
      </c>
    </row>
    <row r="3064" spans="4:6" x14ac:dyDescent="0.2">
      <c r="D3064">
        <f t="shared" si="48"/>
        <v>31</v>
      </c>
      <c r="E3064" t="s">
        <v>3101</v>
      </c>
      <c r="F3064" t="s">
        <v>2490</v>
      </c>
    </row>
    <row r="3065" spans="4:6" x14ac:dyDescent="0.2">
      <c r="D3065">
        <f t="shared" si="48"/>
        <v>31</v>
      </c>
      <c r="E3065" t="s">
        <v>3101</v>
      </c>
      <c r="F3065" t="s">
        <v>1949</v>
      </c>
    </row>
    <row r="3066" spans="4:6" x14ac:dyDescent="0.2">
      <c r="D3066">
        <f t="shared" si="48"/>
        <v>31</v>
      </c>
      <c r="E3066" t="s">
        <v>3101</v>
      </c>
      <c r="F3066" t="s">
        <v>1950</v>
      </c>
    </row>
    <row r="3067" spans="4:6" x14ac:dyDescent="0.2">
      <c r="D3067">
        <f t="shared" si="48"/>
        <v>31</v>
      </c>
      <c r="E3067" t="s">
        <v>3101</v>
      </c>
      <c r="F3067" t="s">
        <v>2365</v>
      </c>
    </row>
    <row r="3068" spans="4:6" x14ac:dyDescent="0.2">
      <c r="D3068">
        <f t="shared" si="48"/>
        <v>31</v>
      </c>
      <c r="E3068" t="s">
        <v>3101</v>
      </c>
      <c r="F3068" t="s">
        <v>2760</v>
      </c>
    </row>
    <row r="3069" spans="4:6" x14ac:dyDescent="0.2">
      <c r="D3069">
        <f t="shared" si="48"/>
        <v>31</v>
      </c>
      <c r="E3069" t="s">
        <v>3101</v>
      </c>
      <c r="F3069" t="s">
        <v>3417</v>
      </c>
    </row>
    <row r="3070" spans="4:6" x14ac:dyDescent="0.2">
      <c r="D3070">
        <f t="shared" si="48"/>
        <v>31</v>
      </c>
      <c r="E3070" t="s">
        <v>3101</v>
      </c>
      <c r="F3070" t="s">
        <v>3615</v>
      </c>
    </row>
    <row r="3071" spans="4:6" x14ac:dyDescent="0.2">
      <c r="D3071">
        <f t="shared" si="48"/>
        <v>32</v>
      </c>
      <c r="E3071" t="s">
        <v>3102</v>
      </c>
      <c r="F3071" t="s">
        <v>1951</v>
      </c>
    </row>
    <row r="3072" spans="4:6" x14ac:dyDescent="0.2">
      <c r="D3072">
        <f t="shared" si="48"/>
        <v>32</v>
      </c>
      <c r="E3072" t="s">
        <v>3102</v>
      </c>
      <c r="F3072" t="s">
        <v>1952</v>
      </c>
    </row>
    <row r="3073" spans="4:6" x14ac:dyDescent="0.2">
      <c r="D3073">
        <f t="shared" si="48"/>
        <v>32</v>
      </c>
      <c r="E3073" t="s">
        <v>3102</v>
      </c>
      <c r="F3073" t="s">
        <v>1953</v>
      </c>
    </row>
    <row r="3074" spans="4:6" x14ac:dyDescent="0.2">
      <c r="D3074">
        <f t="shared" si="48"/>
        <v>32</v>
      </c>
      <c r="E3074" t="s">
        <v>3102</v>
      </c>
      <c r="F3074" t="s">
        <v>1954</v>
      </c>
    </row>
    <row r="3075" spans="4:6" x14ac:dyDescent="0.2">
      <c r="D3075">
        <f t="shared" si="48"/>
        <v>32</v>
      </c>
      <c r="E3075" t="s">
        <v>3102</v>
      </c>
      <c r="F3075" t="s">
        <v>3923</v>
      </c>
    </row>
    <row r="3076" spans="4:6" x14ac:dyDescent="0.2">
      <c r="D3076">
        <f t="shared" si="48"/>
        <v>32</v>
      </c>
      <c r="E3076" t="s">
        <v>3102</v>
      </c>
      <c r="F3076" t="s">
        <v>1955</v>
      </c>
    </row>
    <row r="3077" spans="4:6" x14ac:dyDescent="0.2">
      <c r="D3077">
        <f t="shared" si="48"/>
        <v>32</v>
      </c>
      <c r="E3077" t="s">
        <v>3102</v>
      </c>
      <c r="F3077" t="s">
        <v>1956</v>
      </c>
    </row>
    <row r="3078" spans="4:6" x14ac:dyDescent="0.2">
      <c r="D3078">
        <f t="shared" si="48"/>
        <v>32</v>
      </c>
      <c r="E3078" t="s">
        <v>3102</v>
      </c>
      <c r="F3078" t="s">
        <v>1957</v>
      </c>
    </row>
    <row r="3079" spans="4:6" x14ac:dyDescent="0.2">
      <c r="D3079">
        <f t="shared" si="48"/>
        <v>32</v>
      </c>
      <c r="E3079" t="s">
        <v>3102</v>
      </c>
      <c r="F3079" t="s">
        <v>2447</v>
      </c>
    </row>
    <row r="3080" spans="4:6" x14ac:dyDescent="0.2">
      <c r="D3080">
        <f t="shared" si="48"/>
        <v>32</v>
      </c>
      <c r="E3080" t="s">
        <v>3102</v>
      </c>
      <c r="F3080" t="s">
        <v>3386</v>
      </c>
    </row>
    <row r="3081" spans="4:6" x14ac:dyDescent="0.2">
      <c r="D3081">
        <f t="shared" si="48"/>
        <v>32</v>
      </c>
      <c r="E3081" t="s">
        <v>3102</v>
      </c>
      <c r="F3081" t="s">
        <v>1958</v>
      </c>
    </row>
    <row r="3082" spans="4:6" x14ac:dyDescent="0.2">
      <c r="D3082">
        <f t="shared" si="48"/>
        <v>32</v>
      </c>
      <c r="E3082" t="s">
        <v>3102</v>
      </c>
      <c r="F3082" t="s">
        <v>1959</v>
      </c>
    </row>
    <row r="3083" spans="4:6" x14ac:dyDescent="0.2">
      <c r="D3083">
        <f t="shared" si="48"/>
        <v>32</v>
      </c>
      <c r="E3083" t="s">
        <v>3102</v>
      </c>
      <c r="F3083" t="s">
        <v>1960</v>
      </c>
    </row>
    <row r="3084" spans="4:6" x14ac:dyDescent="0.2">
      <c r="D3084">
        <f t="shared" si="48"/>
        <v>32</v>
      </c>
      <c r="E3084" t="s">
        <v>3102</v>
      </c>
      <c r="F3084" t="s">
        <v>1961</v>
      </c>
    </row>
    <row r="3085" spans="4:6" x14ac:dyDescent="0.2">
      <c r="D3085">
        <f t="shared" si="48"/>
        <v>32</v>
      </c>
      <c r="E3085" t="s">
        <v>3102</v>
      </c>
      <c r="F3085" t="s">
        <v>3394</v>
      </c>
    </row>
    <row r="3086" spans="4:6" x14ac:dyDescent="0.2">
      <c r="D3086">
        <f t="shared" ref="D3086:D3149" si="49">IF(E3086=E3085,D3085,D3085+1)</f>
        <v>32</v>
      </c>
      <c r="E3086" t="s">
        <v>3102</v>
      </c>
      <c r="F3086" t="s">
        <v>1962</v>
      </c>
    </row>
    <row r="3087" spans="4:6" x14ac:dyDescent="0.2">
      <c r="D3087">
        <f t="shared" si="49"/>
        <v>32</v>
      </c>
      <c r="E3087" t="s">
        <v>3102</v>
      </c>
      <c r="F3087" t="s">
        <v>1963</v>
      </c>
    </row>
    <row r="3088" spans="4:6" x14ac:dyDescent="0.2">
      <c r="D3088">
        <f t="shared" si="49"/>
        <v>32</v>
      </c>
      <c r="E3088" t="s">
        <v>3102</v>
      </c>
      <c r="F3088" t="s">
        <v>3931</v>
      </c>
    </row>
    <row r="3089" spans="4:6" x14ac:dyDescent="0.2">
      <c r="D3089">
        <f t="shared" si="49"/>
        <v>32</v>
      </c>
      <c r="E3089" t="s">
        <v>3102</v>
      </c>
      <c r="F3089" t="s">
        <v>3932</v>
      </c>
    </row>
    <row r="3090" spans="4:6" x14ac:dyDescent="0.2">
      <c r="D3090">
        <f t="shared" si="49"/>
        <v>32</v>
      </c>
      <c r="E3090" t="s">
        <v>3102</v>
      </c>
      <c r="F3090" t="s">
        <v>2741</v>
      </c>
    </row>
    <row r="3091" spans="4:6" x14ac:dyDescent="0.2">
      <c r="D3091">
        <f t="shared" si="49"/>
        <v>32</v>
      </c>
      <c r="E3091" t="s">
        <v>3102</v>
      </c>
      <c r="F3091" t="s">
        <v>3933</v>
      </c>
    </row>
    <row r="3092" spans="4:6" x14ac:dyDescent="0.2">
      <c r="D3092">
        <f t="shared" si="49"/>
        <v>32</v>
      </c>
      <c r="E3092" t="s">
        <v>3102</v>
      </c>
      <c r="F3092" t="s">
        <v>3934</v>
      </c>
    </row>
    <row r="3093" spans="4:6" x14ac:dyDescent="0.2">
      <c r="D3093">
        <f t="shared" si="49"/>
        <v>32</v>
      </c>
      <c r="E3093" t="s">
        <v>3102</v>
      </c>
      <c r="F3093" t="s">
        <v>3668</v>
      </c>
    </row>
    <row r="3094" spans="4:6" x14ac:dyDescent="0.2">
      <c r="D3094">
        <f t="shared" si="49"/>
        <v>32</v>
      </c>
      <c r="E3094" t="s">
        <v>3102</v>
      </c>
      <c r="F3094" t="s">
        <v>3935</v>
      </c>
    </row>
    <row r="3095" spans="4:6" x14ac:dyDescent="0.2">
      <c r="D3095">
        <f t="shared" si="49"/>
        <v>32</v>
      </c>
      <c r="E3095" t="s">
        <v>3102</v>
      </c>
      <c r="F3095" t="s">
        <v>2751</v>
      </c>
    </row>
    <row r="3096" spans="4:6" x14ac:dyDescent="0.2">
      <c r="D3096">
        <f t="shared" si="49"/>
        <v>32</v>
      </c>
      <c r="E3096" t="s">
        <v>3102</v>
      </c>
      <c r="F3096" t="s">
        <v>2752</v>
      </c>
    </row>
    <row r="3097" spans="4:6" x14ac:dyDescent="0.2">
      <c r="D3097">
        <f t="shared" si="49"/>
        <v>32</v>
      </c>
      <c r="E3097" t="s">
        <v>3102</v>
      </c>
      <c r="F3097" t="s">
        <v>3936</v>
      </c>
    </row>
    <row r="3098" spans="4:6" x14ac:dyDescent="0.2">
      <c r="D3098">
        <f t="shared" si="49"/>
        <v>32</v>
      </c>
      <c r="E3098" t="s">
        <v>3102</v>
      </c>
      <c r="F3098" t="s">
        <v>2690</v>
      </c>
    </row>
    <row r="3099" spans="4:6" x14ac:dyDescent="0.2">
      <c r="D3099">
        <f t="shared" si="49"/>
        <v>32</v>
      </c>
      <c r="E3099" t="s">
        <v>3102</v>
      </c>
      <c r="F3099" t="s">
        <v>3937</v>
      </c>
    </row>
    <row r="3100" spans="4:6" x14ac:dyDescent="0.2">
      <c r="D3100">
        <f t="shared" si="49"/>
        <v>32</v>
      </c>
      <c r="E3100" t="s">
        <v>3102</v>
      </c>
      <c r="F3100" t="s">
        <v>3938</v>
      </c>
    </row>
    <row r="3101" spans="4:6" x14ac:dyDescent="0.2">
      <c r="D3101">
        <f t="shared" si="49"/>
        <v>32</v>
      </c>
      <c r="E3101" t="s">
        <v>3102</v>
      </c>
      <c r="F3101" t="s">
        <v>3939</v>
      </c>
    </row>
    <row r="3102" spans="4:6" x14ac:dyDescent="0.2">
      <c r="D3102">
        <f t="shared" si="49"/>
        <v>32</v>
      </c>
      <c r="E3102" t="s">
        <v>3102</v>
      </c>
      <c r="F3102" t="s">
        <v>3417</v>
      </c>
    </row>
    <row r="3103" spans="4:6" x14ac:dyDescent="0.2">
      <c r="D3103">
        <f t="shared" si="49"/>
        <v>32</v>
      </c>
      <c r="E3103" t="s">
        <v>3102</v>
      </c>
      <c r="F3103" t="s">
        <v>3940</v>
      </c>
    </row>
    <row r="3104" spans="4:6" x14ac:dyDescent="0.2">
      <c r="D3104">
        <f t="shared" si="49"/>
        <v>33</v>
      </c>
      <c r="E3104" t="s">
        <v>3103</v>
      </c>
      <c r="F3104" t="s">
        <v>3955</v>
      </c>
    </row>
    <row r="3105" spans="4:6" x14ac:dyDescent="0.2">
      <c r="D3105">
        <f t="shared" si="49"/>
        <v>33</v>
      </c>
      <c r="E3105" t="s">
        <v>3103</v>
      </c>
      <c r="F3105" t="s">
        <v>2351</v>
      </c>
    </row>
    <row r="3106" spans="4:6" x14ac:dyDescent="0.2">
      <c r="D3106">
        <f t="shared" si="49"/>
        <v>33</v>
      </c>
      <c r="E3106" t="s">
        <v>3103</v>
      </c>
      <c r="F3106" t="s">
        <v>3956</v>
      </c>
    </row>
    <row r="3107" spans="4:6" x14ac:dyDescent="0.2">
      <c r="D3107">
        <f t="shared" si="49"/>
        <v>33</v>
      </c>
      <c r="E3107" t="s">
        <v>3103</v>
      </c>
      <c r="F3107" t="s">
        <v>3957</v>
      </c>
    </row>
    <row r="3108" spans="4:6" x14ac:dyDescent="0.2">
      <c r="D3108">
        <f t="shared" si="49"/>
        <v>33</v>
      </c>
      <c r="E3108" t="s">
        <v>3103</v>
      </c>
      <c r="F3108" t="s">
        <v>3958</v>
      </c>
    </row>
    <row r="3109" spans="4:6" x14ac:dyDescent="0.2">
      <c r="D3109">
        <f t="shared" si="49"/>
        <v>33</v>
      </c>
      <c r="E3109" t="s">
        <v>3103</v>
      </c>
      <c r="F3109" t="s">
        <v>3959</v>
      </c>
    </row>
    <row r="3110" spans="4:6" x14ac:dyDescent="0.2">
      <c r="D3110">
        <f t="shared" si="49"/>
        <v>33</v>
      </c>
      <c r="E3110" t="s">
        <v>3103</v>
      </c>
      <c r="F3110" t="s">
        <v>4187</v>
      </c>
    </row>
    <row r="3111" spans="4:6" x14ac:dyDescent="0.2">
      <c r="D3111">
        <f t="shared" si="49"/>
        <v>33</v>
      </c>
      <c r="E3111" t="s">
        <v>3103</v>
      </c>
      <c r="F3111" t="s">
        <v>3960</v>
      </c>
    </row>
    <row r="3112" spans="4:6" x14ac:dyDescent="0.2">
      <c r="D3112">
        <f t="shared" si="49"/>
        <v>33</v>
      </c>
      <c r="E3112" t="s">
        <v>3103</v>
      </c>
      <c r="F3112" t="s">
        <v>3961</v>
      </c>
    </row>
    <row r="3113" spans="4:6" x14ac:dyDescent="0.2">
      <c r="D3113">
        <f t="shared" si="49"/>
        <v>33</v>
      </c>
      <c r="E3113" t="s">
        <v>3103</v>
      </c>
      <c r="F3113" t="s">
        <v>3762</v>
      </c>
    </row>
    <row r="3114" spans="4:6" x14ac:dyDescent="0.2">
      <c r="D3114">
        <f t="shared" si="49"/>
        <v>33</v>
      </c>
      <c r="E3114" t="s">
        <v>3103</v>
      </c>
      <c r="F3114" t="s">
        <v>3375</v>
      </c>
    </row>
    <row r="3115" spans="4:6" x14ac:dyDescent="0.2">
      <c r="D3115">
        <f t="shared" si="49"/>
        <v>33</v>
      </c>
      <c r="E3115" t="s">
        <v>3103</v>
      </c>
      <c r="F3115" t="s">
        <v>3962</v>
      </c>
    </row>
    <row r="3116" spans="4:6" x14ac:dyDescent="0.2">
      <c r="D3116">
        <f t="shared" si="49"/>
        <v>33</v>
      </c>
      <c r="E3116" t="s">
        <v>3103</v>
      </c>
      <c r="F3116" t="s">
        <v>3764</v>
      </c>
    </row>
    <row r="3117" spans="4:6" x14ac:dyDescent="0.2">
      <c r="D3117">
        <f t="shared" si="49"/>
        <v>33</v>
      </c>
      <c r="E3117" t="s">
        <v>3103</v>
      </c>
      <c r="F3117" t="s">
        <v>3963</v>
      </c>
    </row>
    <row r="3118" spans="4:6" x14ac:dyDescent="0.2">
      <c r="D3118">
        <f t="shared" si="49"/>
        <v>33</v>
      </c>
      <c r="E3118" t="s">
        <v>3103</v>
      </c>
      <c r="F3118" t="s">
        <v>3964</v>
      </c>
    </row>
    <row r="3119" spans="4:6" x14ac:dyDescent="0.2">
      <c r="D3119">
        <f t="shared" si="49"/>
        <v>33</v>
      </c>
      <c r="E3119" t="s">
        <v>3103</v>
      </c>
      <c r="F3119" t="s">
        <v>2484</v>
      </c>
    </row>
    <row r="3120" spans="4:6" x14ac:dyDescent="0.2">
      <c r="D3120">
        <f t="shared" si="49"/>
        <v>33</v>
      </c>
      <c r="E3120" t="s">
        <v>3103</v>
      </c>
      <c r="F3120" t="s">
        <v>3327</v>
      </c>
    </row>
    <row r="3121" spans="4:6" x14ac:dyDescent="0.2">
      <c r="D3121">
        <f t="shared" si="49"/>
        <v>33</v>
      </c>
      <c r="E3121" t="s">
        <v>3103</v>
      </c>
      <c r="F3121" t="s">
        <v>3384</v>
      </c>
    </row>
    <row r="3122" spans="4:6" x14ac:dyDescent="0.2">
      <c r="D3122">
        <f t="shared" si="49"/>
        <v>33</v>
      </c>
      <c r="E3122" t="s">
        <v>3103</v>
      </c>
      <c r="F3122" t="s">
        <v>2383</v>
      </c>
    </row>
    <row r="3123" spans="4:6" x14ac:dyDescent="0.2">
      <c r="D3123">
        <f t="shared" si="49"/>
        <v>33</v>
      </c>
      <c r="E3123" t="s">
        <v>3103</v>
      </c>
      <c r="F3123" t="s">
        <v>3329</v>
      </c>
    </row>
    <row r="3124" spans="4:6" x14ac:dyDescent="0.2">
      <c r="D3124">
        <f t="shared" si="49"/>
        <v>33</v>
      </c>
      <c r="E3124" t="s">
        <v>3103</v>
      </c>
      <c r="F3124" t="s">
        <v>4237</v>
      </c>
    </row>
    <row r="3125" spans="4:6" x14ac:dyDescent="0.2">
      <c r="D3125">
        <f t="shared" si="49"/>
        <v>33</v>
      </c>
      <c r="E3125" t="s">
        <v>3103</v>
      </c>
      <c r="F3125" t="s">
        <v>3965</v>
      </c>
    </row>
    <row r="3126" spans="4:6" x14ac:dyDescent="0.2">
      <c r="D3126">
        <f t="shared" si="49"/>
        <v>33</v>
      </c>
      <c r="E3126" t="s">
        <v>3103</v>
      </c>
      <c r="F3126" t="s">
        <v>3334</v>
      </c>
    </row>
    <row r="3127" spans="4:6" x14ac:dyDescent="0.2">
      <c r="D3127">
        <f t="shared" si="49"/>
        <v>33</v>
      </c>
      <c r="E3127" t="s">
        <v>3103</v>
      </c>
      <c r="F3127" t="s">
        <v>3706</v>
      </c>
    </row>
    <row r="3128" spans="4:6" x14ac:dyDescent="0.2">
      <c r="D3128">
        <f t="shared" si="49"/>
        <v>33</v>
      </c>
      <c r="E3128" t="s">
        <v>3103</v>
      </c>
      <c r="F3128" t="s">
        <v>2222</v>
      </c>
    </row>
    <row r="3129" spans="4:6" x14ac:dyDescent="0.2">
      <c r="D3129">
        <f t="shared" si="49"/>
        <v>33</v>
      </c>
      <c r="E3129" t="s">
        <v>3103</v>
      </c>
      <c r="F3129" t="s">
        <v>4117</v>
      </c>
    </row>
    <row r="3130" spans="4:6" x14ac:dyDescent="0.2">
      <c r="D3130">
        <f t="shared" si="49"/>
        <v>33</v>
      </c>
      <c r="E3130" t="s">
        <v>3103</v>
      </c>
      <c r="F3130" t="s">
        <v>3342</v>
      </c>
    </row>
    <row r="3131" spans="4:6" x14ac:dyDescent="0.2">
      <c r="D3131">
        <f t="shared" si="49"/>
        <v>33</v>
      </c>
      <c r="E3131" t="s">
        <v>3103</v>
      </c>
      <c r="F3131" t="s">
        <v>3347</v>
      </c>
    </row>
    <row r="3132" spans="4:6" x14ac:dyDescent="0.2">
      <c r="D3132">
        <f t="shared" si="49"/>
        <v>33</v>
      </c>
      <c r="E3132" t="s">
        <v>3103</v>
      </c>
      <c r="F3132" t="s">
        <v>3348</v>
      </c>
    </row>
    <row r="3133" spans="4:6" x14ac:dyDescent="0.2">
      <c r="D3133">
        <f t="shared" si="49"/>
        <v>33</v>
      </c>
      <c r="E3133" t="s">
        <v>3103</v>
      </c>
      <c r="F3133" t="s">
        <v>4251</v>
      </c>
    </row>
    <row r="3134" spans="4:6" x14ac:dyDescent="0.2">
      <c r="D3134">
        <f t="shared" si="49"/>
        <v>33</v>
      </c>
      <c r="E3134" t="s">
        <v>3103</v>
      </c>
      <c r="F3134" t="s">
        <v>3966</v>
      </c>
    </row>
    <row r="3135" spans="4:6" x14ac:dyDescent="0.2">
      <c r="D3135">
        <f t="shared" si="49"/>
        <v>33</v>
      </c>
      <c r="E3135" t="s">
        <v>3103</v>
      </c>
      <c r="F3135" t="s">
        <v>3967</v>
      </c>
    </row>
    <row r="3136" spans="4:6" x14ac:dyDescent="0.2">
      <c r="D3136">
        <f t="shared" si="49"/>
        <v>33</v>
      </c>
      <c r="E3136" t="s">
        <v>3103</v>
      </c>
      <c r="F3136" t="s">
        <v>3855</v>
      </c>
    </row>
    <row r="3137" spans="4:6" x14ac:dyDescent="0.2">
      <c r="D3137">
        <f t="shared" si="49"/>
        <v>33</v>
      </c>
      <c r="E3137" t="s">
        <v>3103</v>
      </c>
      <c r="F3137" t="s">
        <v>3968</v>
      </c>
    </row>
    <row r="3138" spans="4:6" x14ac:dyDescent="0.2">
      <c r="D3138">
        <f t="shared" si="49"/>
        <v>33</v>
      </c>
      <c r="E3138" t="s">
        <v>3103</v>
      </c>
      <c r="F3138" t="s">
        <v>3969</v>
      </c>
    </row>
    <row r="3139" spans="4:6" x14ac:dyDescent="0.2">
      <c r="D3139">
        <f t="shared" si="49"/>
        <v>33</v>
      </c>
      <c r="E3139" t="s">
        <v>3103</v>
      </c>
      <c r="F3139" t="s">
        <v>3719</v>
      </c>
    </row>
    <row r="3140" spans="4:6" x14ac:dyDescent="0.2">
      <c r="D3140">
        <f t="shared" si="49"/>
        <v>33</v>
      </c>
      <c r="E3140" t="s">
        <v>3103</v>
      </c>
      <c r="F3140" t="s">
        <v>3970</v>
      </c>
    </row>
    <row r="3141" spans="4:6" x14ac:dyDescent="0.2">
      <c r="D3141">
        <f t="shared" si="49"/>
        <v>33</v>
      </c>
      <c r="E3141" t="s">
        <v>3103</v>
      </c>
      <c r="F3141" t="s">
        <v>3971</v>
      </c>
    </row>
    <row r="3142" spans="4:6" x14ac:dyDescent="0.2">
      <c r="D3142">
        <f t="shared" si="49"/>
        <v>33</v>
      </c>
      <c r="E3142" t="s">
        <v>3103</v>
      </c>
      <c r="F3142" t="s">
        <v>3452</v>
      </c>
    </row>
    <row r="3143" spans="4:6" x14ac:dyDescent="0.2">
      <c r="D3143">
        <f t="shared" si="49"/>
        <v>33</v>
      </c>
      <c r="E3143" t="s">
        <v>3103</v>
      </c>
      <c r="F3143" t="s">
        <v>2916</v>
      </c>
    </row>
    <row r="3144" spans="4:6" x14ac:dyDescent="0.2">
      <c r="D3144">
        <f t="shared" si="49"/>
        <v>33</v>
      </c>
      <c r="E3144" t="s">
        <v>3103</v>
      </c>
      <c r="F3144" t="s">
        <v>3972</v>
      </c>
    </row>
    <row r="3145" spans="4:6" x14ac:dyDescent="0.2">
      <c r="D3145">
        <f t="shared" si="49"/>
        <v>33</v>
      </c>
      <c r="E3145" t="s">
        <v>3103</v>
      </c>
      <c r="F3145" t="s">
        <v>3973</v>
      </c>
    </row>
    <row r="3146" spans="4:6" x14ac:dyDescent="0.2">
      <c r="D3146">
        <f t="shared" si="49"/>
        <v>33</v>
      </c>
      <c r="E3146" t="s">
        <v>3103</v>
      </c>
      <c r="F3146" t="s">
        <v>3593</v>
      </c>
    </row>
    <row r="3147" spans="4:6" x14ac:dyDescent="0.2">
      <c r="D3147">
        <f t="shared" si="49"/>
        <v>33</v>
      </c>
      <c r="E3147" t="s">
        <v>3103</v>
      </c>
      <c r="F3147" t="s">
        <v>769</v>
      </c>
    </row>
    <row r="3148" spans="4:6" x14ac:dyDescent="0.2">
      <c r="D3148">
        <f t="shared" si="49"/>
        <v>33</v>
      </c>
      <c r="E3148" t="s">
        <v>3103</v>
      </c>
      <c r="F3148" t="s">
        <v>4479</v>
      </c>
    </row>
    <row r="3149" spans="4:6" x14ac:dyDescent="0.2">
      <c r="D3149">
        <f t="shared" si="49"/>
        <v>33</v>
      </c>
      <c r="E3149" t="s">
        <v>3103</v>
      </c>
      <c r="F3149" t="s">
        <v>3974</v>
      </c>
    </row>
    <row r="3150" spans="4:6" x14ac:dyDescent="0.2">
      <c r="D3150">
        <f t="shared" ref="D3150:D3213" si="50">IF(E3150=E3149,D3149,D3149+1)</f>
        <v>33</v>
      </c>
      <c r="E3150" t="s">
        <v>3103</v>
      </c>
      <c r="F3150" t="s">
        <v>2491</v>
      </c>
    </row>
    <row r="3151" spans="4:6" x14ac:dyDescent="0.2">
      <c r="D3151">
        <f t="shared" si="50"/>
        <v>33</v>
      </c>
      <c r="E3151" t="s">
        <v>3103</v>
      </c>
      <c r="F3151" t="s">
        <v>2492</v>
      </c>
    </row>
    <row r="3152" spans="4:6" x14ac:dyDescent="0.2">
      <c r="D3152">
        <f t="shared" si="50"/>
        <v>33</v>
      </c>
      <c r="E3152" t="s">
        <v>3103</v>
      </c>
      <c r="F3152" t="s">
        <v>2493</v>
      </c>
    </row>
    <row r="3153" spans="4:6" x14ac:dyDescent="0.2">
      <c r="D3153">
        <f t="shared" si="50"/>
        <v>33</v>
      </c>
      <c r="E3153" t="s">
        <v>3103</v>
      </c>
      <c r="F3153" t="s">
        <v>4133</v>
      </c>
    </row>
    <row r="3154" spans="4:6" x14ac:dyDescent="0.2">
      <c r="D3154">
        <f t="shared" si="50"/>
        <v>33</v>
      </c>
      <c r="E3154" t="s">
        <v>3103</v>
      </c>
      <c r="F3154" t="s">
        <v>2494</v>
      </c>
    </row>
    <row r="3155" spans="4:6" x14ac:dyDescent="0.2">
      <c r="D3155">
        <f t="shared" si="50"/>
        <v>33</v>
      </c>
      <c r="E3155" t="s">
        <v>3103</v>
      </c>
      <c r="F3155" t="s">
        <v>4170</v>
      </c>
    </row>
    <row r="3156" spans="4:6" x14ac:dyDescent="0.2">
      <c r="D3156">
        <f t="shared" si="50"/>
        <v>33</v>
      </c>
      <c r="E3156" t="s">
        <v>3103</v>
      </c>
      <c r="F3156" t="s">
        <v>2350</v>
      </c>
    </row>
    <row r="3157" spans="4:6" x14ac:dyDescent="0.2">
      <c r="D3157">
        <f t="shared" si="50"/>
        <v>33</v>
      </c>
      <c r="E3157" t="s">
        <v>3103</v>
      </c>
      <c r="F3157" t="s">
        <v>4171</v>
      </c>
    </row>
    <row r="3158" spans="4:6" x14ac:dyDescent="0.2">
      <c r="D3158">
        <f t="shared" si="50"/>
        <v>33</v>
      </c>
      <c r="E3158" t="s">
        <v>3103</v>
      </c>
      <c r="F3158" t="s">
        <v>2495</v>
      </c>
    </row>
    <row r="3159" spans="4:6" x14ac:dyDescent="0.2">
      <c r="D3159">
        <f t="shared" si="50"/>
        <v>33</v>
      </c>
      <c r="E3159" t="s">
        <v>3103</v>
      </c>
      <c r="F3159" t="s">
        <v>2496</v>
      </c>
    </row>
    <row r="3160" spans="4:6" x14ac:dyDescent="0.2">
      <c r="D3160">
        <f t="shared" si="50"/>
        <v>33</v>
      </c>
      <c r="E3160" t="s">
        <v>3103</v>
      </c>
      <c r="F3160" t="s">
        <v>2497</v>
      </c>
    </row>
    <row r="3161" spans="4:6" x14ac:dyDescent="0.2">
      <c r="D3161">
        <f t="shared" si="50"/>
        <v>33</v>
      </c>
      <c r="E3161" t="s">
        <v>3103</v>
      </c>
      <c r="F3161" t="s">
        <v>3615</v>
      </c>
    </row>
    <row r="3162" spans="4:6" x14ac:dyDescent="0.2">
      <c r="D3162">
        <f t="shared" si="50"/>
        <v>33</v>
      </c>
      <c r="E3162" t="s">
        <v>3103</v>
      </c>
      <c r="F3162" t="s">
        <v>3362</v>
      </c>
    </row>
    <row r="3163" spans="4:6" x14ac:dyDescent="0.2">
      <c r="D3163">
        <f t="shared" si="50"/>
        <v>33</v>
      </c>
      <c r="E3163" t="s">
        <v>3103</v>
      </c>
      <c r="F3163" t="s">
        <v>3616</v>
      </c>
    </row>
    <row r="3164" spans="4:6" x14ac:dyDescent="0.2">
      <c r="D3164">
        <f t="shared" si="50"/>
        <v>33</v>
      </c>
      <c r="E3164" t="s">
        <v>3103</v>
      </c>
      <c r="F3164" t="s">
        <v>770</v>
      </c>
    </row>
    <row r="3165" spans="4:6" x14ac:dyDescent="0.2">
      <c r="D3165">
        <f t="shared" si="50"/>
        <v>33</v>
      </c>
      <c r="E3165" t="s">
        <v>3103</v>
      </c>
      <c r="F3165" t="s">
        <v>4480</v>
      </c>
    </row>
    <row r="3166" spans="4:6" x14ac:dyDescent="0.2">
      <c r="D3166">
        <f t="shared" si="50"/>
        <v>33</v>
      </c>
      <c r="E3166" t="s">
        <v>3103</v>
      </c>
      <c r="F3166" t="s">
        <v>2498</v>
      </c>
    </row>
    <row r="3167" spans="4:6" x14ac:dyDescent="0.2">
      <c r="D3167">
        <f t="shared" si="50"/>
        <v>33</v>
      </c>
      <c r="E3167" t="s">
        <v>3103</v>
      </c>
      <c r="F3167" t="s">
        <v>2499</v>
      </c>
    </row>
    <row r="3168" spans="4:6" x14ac:dyDescent="0.2">
      <c r="D3168">
        <f t="shared" si="50"/>
        <v>34</v>
      </c>
      <c r="E3168" t="s">
        <v>3104</v>
      </c>
      <c r="F3168" t="s">
        <v>3679</v>
      </c>
    </row>
    <row r="3169" spans="4:6" x14ac:dyDescent="0.2">
      <c r="D3169">
        <f t="shared" si="50"/>
        <v>34</v>
      </c>
      <c r="E3169" t="s">
        <v>3104</v>
      </c>
      <c r="F3169" t="s">
        <v>3863</v>
      </c>
    </row>
    <row r="3170" spans="4:6" x14ac:dyDescent="0.2">
      <c r="D3170">
        <f t="shared" si="50"/>
        <v>34</v>
      </c>
      <c r="E3170" t="s">
        <v>3104</v>
      </c>
      <c r="F3170" t="s">
        <v>3680</v>
      </c>
    </row>
    <row r="3171" spans="4:6" x14ac:dyDescent="0.2">
      <c r="D3171">
        <f t="shared" si="50"/>
        <v>34</v>
      </c>
      <c r="E3171" t="s">
        <v>3104</v>
      </c>
      <c r="F3171" t="s">
        <v>3681</v>
      </c>
    </row>
    <row r="3172" spans="4:6" x14ac:dyDescent="0.2">
      <c r="D3172">
        <f t="shared" si="50"/>
        <v>34</v>
      </c>
      <c r="E3172" t="s">
        <v>3104</v>
      </c>
      <c r="F3172" t="s">
        <v>3682</v>
      </c>
    </row>
    <row r="3173" spans="4:6" x14ac:dyDescent="0.2">
      <c r="D3173">
        <f t="shared" si="50"/>
        <v>34</v>
      </c>
      <c r="E3173" t="s">
        <v>3104</v>
      </c>
      <c r="F3173" t="s">
        <v>3683</v>
      </c>
    </row>
    <row r="3174" spans="4:6" x14ac:dyDescent="0.2">
      <c r="D3174">
        <f t="shared" si="50"/>
        <v>34</v>
      </c>
      <c r="E3174" t="s">
        <v>3104</v>
      </c>
      <c r="F3174" t="s">
        <v>3684</v>
      </c>
    </row>
    <row r="3175" spans="4:6" x14ac:dyDescent="0.2">
      <c r="D3175">
        <f t="shared" si="50"/>
        <v>34</v>
      </c>
      <c r="E3175" t="s">
        <v>3104</v>
      </c>
      <c r="F3175" t="s">
        <v>3685</v>
      </c>
    </row>
    <row r="3176" spans="4:6" x14ac:dyDescent="0.2">
      <c r="D3176">
        <f t="shared" si="50"/>
        <v>34</v>
      </c>
      <c r="E3176" t="s">
        <v>3104</v>
      </c>
      <c r="F3176" t="s">
        <v>3686</v>
      </c>
    </row>
    <row r="3177" spans="4:6" x14ac:dyDescent="0.2">
      <c r="D3177">
        <f t="shared" si="50"/>
        <v>34</v>
      </c>
      <c r="E3177" t="s">
        <v>3104</v>
      </c>
      <c r="F3177" t="s">
        <v>3687</v>
      </c>
    </row>
    <row r="3178" spans="4:6" x14ac:dyDescent="0.2">
      <c r="D3178">
        <f t="shared" si="50"/>
        <v>34</v>
      </c>
      <c r="E3178" t="s">
        <v>3104</v>
      </c>
      <c r="F3178" t="s">
        <v>3688</v>
      </c>
    </row>
    <row r="3179" spans="4:6" x14ac:dyDescent="0.2">
      <c r="D3179">
        <f t="shared" si="50"/>
        <v>34</v>
      </c>
      <c r="E3179" t="s">
        <v>3104</v>
      </c>
      <c r="F3179" t="s">
        <v>2940</v>
      </c>
    </row>
    <row r="3180" spans="4:6" x14ac:dyDescent="0.2">
      <c r="D3180">
        <f t="shared" si="50"/>
        <v>34</v>
      </c>
      <c r="E3180" t="s">
        <v>3104</v>
      </c>
      <c r="F3180" t="s">
        <v>3689</v>
      </c>
    </row>
    <row r="3181" spans="4:6" x14ac:dyDescent="0.2">
      <c r="D3181">
        <f t="shared" si="50"/>
        <v>34</v>
      </c>
      <c r="E3181" t="s">
        <v>3104</v>
      </c>
      <c r="F3181" t="s">
        <v>3269</v>
      </c>
    </row>
    <row r="3182" spans="4:6" x14ac:dyDescent="0.2">
      <c r="D3182">
        <f t="shared" si="50"/>
        <v>34</v>
      </c>
      <c r="E3182" t="s">
        <v>3104</v>
      </c>
      <c r="F3182" t="s">
        <v>2942</v>
      </c>
    </row>
    <row r="3183" spans="4:6" x14ac:dyDescent="0.2">
      <c r="D3183">
        <f t="shared" si="50"/>
        <v>34</v>
      </c>
      <c r="E3183" t="s">
        <v>3104</v>
      </c>
      <c r="F3183" t="s">
        <v>3690</v>
      </c>
    </row>
    <row r="3184" spans="4:6" x14ac:dyDescent="0.2">
      <c r="D3184">
        <f t="shared" si="50"/>
        <v>34</v>
      </c>
      <c r="E3184" t="s">
        <v>3104</v>
      </c>
      <c r="F3184" t="s">
        <v>3691</v>
      </c>
    </row>
    <row r="3185" spans="4:6" x14ac:dyDescent="0.2">
      <c r="D3185">
        <f t="shared" si="50"/>
        <v>34</v>
      </c>
      <c r="E3185" t="s">
        <v>3104</v>
      </c>
      <c r="F3185" t="s">
        <v>3692</v>
      </c>
    </row>
    <row r="3186" spans="4:6" x14ac:dyDescent="0.2">
      <c r="D3186">
        <f t="shared" si="50"/>
        <v>34</v>
      </c>
      <c r="E3186" t="s">
        <v>3104</v>
      </c>
      <c r="F3186" t="s">
        <v>2946</v>
      </c>
    </row>
    <row r="3187" spans="4:6" x14ac:dyDescent="0.2">
      <c r="D3187">
        <f t="shared" si="50"/>
        <v>34</v>
      </c>
      <c r="E3187" t="s">
        <v>3104</v>
      </c>
      <c r="F3187" t="s">
        <v>3307</v>
      </c>
    </row>
    <row r="3188" spans="4:6" x14ac:dyDescent="0.2">
      <c r="D3188">
        <f t="shared" si="50"/>
        <v>34</v>
      </c>
      <c r="E3188" t="s">
        <v>3104</v>
      </c>
      <c r="F3188" t="s">
        <v>3693</v>
      </c>
    </row>
    <row r="3189" spans="4:6" x14ac:dyDescent="0.2">
      <c r="D3189">
        <f t="shared" si="50"/>
        <v>34</v>
      </c>
      <c r="E3189" t="s">
        <v>3104</v>
      </c>
      <c r="F3189" t="s">
        <v>3311</v>
      </c>
    </row>
    <row r="3190" spans="4:6" x14ac:dyDescent="0.2">
      <c r="D3190">
        <f t="shared" si="50"/>
        <v>34</v>
      </c>
      <c r="E3190" t="s">
        <v>3104</v>
      </c>
      <c r="F3190" t="s">
        <v>3374</v>
      </c>
    </row>
    <row r="3191" spans="4:6" x14ac:dyDescent="0.2">
      <c r="D3191">
        <f t="shared" si="50"/>
        <v>34</v>
      </c>
      <c r="E3191" t="s">
        <v>3104</v>
      </c>
      <c r="F3191" t="s">
        <v>3694</v>
      </c>
    </row>
    <row r="3192" spans="4:6" x14ac:dyDescent="0.2">
      <c r="D3192">
        <f t="shared" si="50"/>
        <v>34</v>
      </c>
      <c r="E3192" t="s">
        <v>3104</v>
      </c>
      <c r="F3192" t="s">
        <v>3695</v>
      </c>
    </row>
    <row r="3193" spans="4:6" x14ac:dyDescent="0.2">
      <c r="D3193">
        <f t="shared" si="50"/>
        <v>34</v>
      </c>
      <c r="E3193" t="s">
        <v>3104</v>
      </c>
      <c r="F3193" t="s">
        <v>2844</v>
      </c>
    </row>
    <row r="3194" spans="4:6" x14ac:dyDescent="0.2">
      <c r="D3194">
        <f t="shared" si="50"/>
        <v>34</v>
      </c>
      <c r="E3194" t="s">
        <v>3104</v>
      </c>
      <c r="F3194" t="s">
        <v>3696</v>
      </c>
    </row>
    <row r="3195" spans="4:6" x14ac:dyDescent="0.2">
      <c r="D3195">
        <f t="shared" si="50"/>
        <v>34</v>
      </c>
      <c r="E3195" t="s">
        <v>3104</v>
      </c>
      <c r="F3195" t="s">
        <v>3697</v>
      </c>
    </row>
    <row r="3196" spans="4:6" x14ac:dyDescent="0.2">
      <c r="D3196">
        <f t="shared" si="50"/>
        <v>34</v>
      </c>
      <c r="E3196" t="s">
        <v>3104</v>
      </c>
      <c r="F3196" t="s">
        <v>3698</v>
      </c>
    </row>
    <row r="3197" spans="4:6" x14ac:dyDescent="0.2">
      <c r="D3197">
        <f t="shared" si="50"/>
        <v>34</v>
      </c>
      <c r="E3197" t="s">
        <v>3104</v>
      </c>
      <c r="F3197" t="s">
        <v>3699</v>
      </c>
    </row>
    <row r="3198" spans="4:6" x14ac:dyDescent="0.2">
      <c r="D3198">
        <f t="shared" si="50"/>
        <v>34</v>
      </c>
      <c r="E3198" t="s">
        <v>3104</v>
      </c>
      <c r="F3198" t="s">
        <v>3700</v>
      </c>
    </row>
    <row r="3199" spans="4:6" x14ac:dyDescent="0.2">
      <c r="D3199">
        <f t="shared" si="50"/>
        <v>34</v>
      </c>
      <c r="E3199" t="s">
        <v>3104</v>
      </c>
      <c r="F3199" t="s">
        <v>3701</v>
      </c>
    </row>
    <row r="3200" spans="4:6" x14ac:dyDescent="0.2">
      <c r="D3200">
        <f t="shared" si="50"/>
        <v>34</v>
      </c>
      <c r="E3200" t="s">
        <v>3104</v>
      </c>
      <c r="F3200" t="s">
        <v>3702</v>
      </c>
    </row>
    <row r="3201" spans="4:6" x14ac:dyDescent="0.2">
      <c r="D3201">
        <f t="shared" si="50"/>
        <v>34</v>
      </c>
      <c r="E3201" t="s">
        <v>3104</v>
      </c>
      <c r="F3201" t="s">
        <v>2968</v>
      </c>
    </row>
    <row r="3202" spans="4:6" x14ac:dyDescent="0.2">
      <c r="D3202">
        <f t="shared" si="50"/>
        <v>34</v>
      </c>
      <c r="E3202" t="s">
        <v>3104</v>
      </c>
      <c r="F3202" t="s">
        <v>3327</v>
      </c>
    </row>
    <row r="3203" spans="4:6" x14ac:dyDescent="0.2">
      <c r="D3203">
        <f t="shared" si="50"/>
        <v>34</v>
      </c>
      <c r="E3203" t="s">
        <v>3104</v>
      </c>
      <c r="F3203" t="s">
        <v>3703</v>
      </c>
    </row>
    <row r="3204" spans="4:6" x14ac:dyDescent="0.2">
      <c r="D3204">
        <f t="shared" si="50"/>
        <v>34</v>
      </c>
      <c r="E3204" t="s">
        <v>3104</v>
      </c>
      <c r="F3204" t="s">
        <v>2397</v>
      </c>
    </row>
    <row r="3205" spans="4:6" x14ac:dyDescent="0.2">
      <c r="D3205">
        <f t="shared" si="50"/>
        <v>34</v>
      </c>
      <c r="E3205" t="s">
        <v>3104</v>
      </c>
      <c r="F3205" t="s">
        <v>3426</v>
      </c>
    </row>
    <row r="3206" spans="4:6" x14ac:dyDescent="0.2">
      <c r="D3206">
        <f t="shared" si="50"/>
        <v>34</v>
      </c>
      <c r="E3206" t="s">
        <v>3104</v>
      </c>
      <c r="F3206" t="s">
        <v>2398</v>
      </c>
    </row>
    <row r="3207" spans="4:6" x14ac:dyDescent="0.2">
      <c r="D3207">
        <f t="shared" si="50"/>
        <v>34</v>
      </c>
      <c r="E3207" t="s">
        <v>3104</v>
      </c>
      <c r="F3207" t="s">
        <v>3329</v>
      </c>
    </row>
    <row r="3208" spans="4:6" x14ac:dyDescent="0.2">
      <c r="D3208">
        <f t="shared" si="50"/>
        <v>34</v>
      </c>
      <c r="E3208" t="s">
        <v>3104</v>
      </c>
      <c r="F3208" t="s">
        <v>2399</v>
      </c>
    </row>
    <row r="3209" spans="4:6" x14ac:dyDescent="0.2">
      <c r="D3209">
        <f t="shared" si="50"/>
        <v>34</v>
      </c>
      <c r="E3209" t="s">
        <v>3104</v>
      </c>
      <c r="F3209" t="s">
        <v>2400</v>
      </c>
    </row>
    <row r="3210" spans="4:6" x14ac:dyDescent="0.2">
      <c r="D3210">
        <f t="shared" si="50"/>
        <v>34</v>
      </c>
      <c r="E3210" t="s">
        <v>3104</v>
      </c>
      <c r="F3210" t="s">
        <v>2401</v>
      </c>
    </row>
    <row r="3211" spans="4:6" x14ac:dyDescent="0.2">
      <c r="D3211">
        <f t="shared" si="50"/>
        <v>34</v>
      </c>
      <c r="E3211" t="s">
        <v>3104</v>
      </c>
      <c r="F3211" t="s">
        <v>2402</v>
      </c>
    </row>
    <row r="3212" spans="4:6" x14ac:dyDescent="0.2">
      <c r="D3212">
        <f t="shared" si="50"/>
        <v>34</v>
      </c>
      <c r="E3212" t="s">
        <v>3104</v>
      </c>
      <c r="F3212" t="s">
        <v>4108</v>
      </c>
    </row>
    <row r="3213" spans="4:6" x14ac:dyDescent="0.2">
      <c r="D3213">
        <f t="shared" si="50"/>
        <v>34</v>
      </c>
      <c r="E3213" t="s">
        <v>3104</v>
      </c>
      <c r="F3213" t="s">
        <v>2403</v>
      </c>
    </row>
    <row r="3214" spans="4:6" x14ac:dyDescent="0.2">
      <c r="D3214">
        <f t="shared" ref="D3214:D3277" si="51">IF(E3214=E3213,D3213,D3213+1)</f>
        <v>34</v>
      </c>
      <c r="E3214" t="s">
        <v>3104</v>
      </c>
      <c r="F3214" t="s">
        <v>2404</v>
      </c>
    </row>
    <row r="3215" spans="4:6" x14ac:dyDescent="0.2">
      <c r="D3215">
        <f t="shared" si="51"/>
        <v>34</v>
      </c>
      <c r="E3215" t="s">
        <v>3104</v>
      </c>
      <c r="F3215" t="s">
        <v>2405</v>
      </c>
    </row>
    <row r="3216" spans="4:6" x14ac:dyDescent="0.2">
      <c r="D3216">
        <f t="shared" si="51"/>
        <v>34</v>
      </c>
      <c r="E3216" t="s">
        <v>3104</v>
      </c>
      <c r="F3216" t="s">
        <v>2406</v>
      </c>
    </row>
    <row r="3217" spans="4:6" x14ac:dyDescent="0.2">
      <c r="D3217">
        <f t="shared" si="51"/>
        <v>34</v>
      </c>
      <c r="E3217" t="s">
        <v>3104</v>
      </c>
      <c r="F3217" t="s">
        <v>3333</v>
      </c>
    </row>
    <row r="3218" spans="4:6" x14ac:dyDescent="0.2">
      <c r="D3218">
        <f t="shared" si="51"/>
        <v>34</v>
      </c>
      <c r="E3218" t="s">
        <v>3104</v>
      </c>
      <c r="F3218" t="s">
        <v>2407</v>
      </c>
    </row>
    <row r="3219" spans="4:6" x14ac:dyDescent="0.2">
      <c r="D3219">
        <f t="shared" si="51"/>
        <v>34</v>
      </c>
      <c r="E3219" t="s">
        <v>3104</v>
      </c>
      <c r="F3219" t="s">
        <v>3575</v>
      </c>
    </row>
    <row r="3220" spans="4:6" x14ac:dyDescent="0.2">
      <c r="D3220">
        <f t="shared" si="51"/>
        <v>34</v>
      </c>
      <c r="E3220" t="s">
        <v>3104</v>
      </c>
      <c r="F3220" t="s">
        <v>3338</v>
      </c>
    </row>
    <row r="3221" spans="4:6" x14ac:dyDescent="0.2">
      <c r="D3221">
        <f t="shared" si="51"/>
        <v>34</v>
      </c>
      <c r="E3221" t="s">
        <v>3104</v>
      </c>
      <c r="F3221" t="s">
        <v>2408</v>
      </c>
    </row>
    <row r="3222" spans="4:6" x14ac:dyDescent="0.2">
      <c r="D3222">
        <f t="shared" si="51"/>
        <v>34</v>
      </c>
      <c r="E3222" t="s">
        <v>3104</v>
      </c>
      <c r="F3222" t="s">
        <v>3394</v>
      </c>
    </row>
    <row r="3223" spans="4:6" x14ac:dyDescent="0.2">
      <c r="D3223">
        <f t="shared" si="51"/>
        <v>34</v>
      </c>
      <c r="E3223" t="s">
        <v>3104</v>
      </c>
      <c r="F3223" t="s">
        <v>2409</v>
      </c>
    </row>
    <row r="3224" spans="4:6" x14ac:dyDescent="0.2">
      <c r="D3224">
        <f t="shared" si="51"/>
        <v>34</v>
      </c>
      <c r="E3224" t="s">
        <v>3104</v>
      </c>
      <c r="F3224" t="s">
        <v>3341</v>
      </c>
    </row>
    <row r="3225" spans="4:6" x14ac:dyDescent="0.2">
      <c r="D3225">
        <f t="shared" si="51"/>
        <v>34</v>
      </c>
      <c r="E3225" t="s">
        <v>3104</v>
      </c>
      <c r="F3225" t="s">
        <v>3342</v>
      </c>
    </row>
    <row r="3226" spans="4:6" x14ac:dyDescent="0.2">
      <c r="D3226">
        <f t="shared" si="51"/>
        <v>34</v>
      </c>
      <c r="E3226" t="s">
        <v>3104</v>
      </c>
      <c r="F3226" t="s">
        <v>4249</v>
      </c>
    </row>
    <row r="3227" spans="4:6" x14ac:dyDescent="0.2">
      <c r="D3227">
        <f t="shared" si="51"/>
        <v>34</v>
      </c>
      <c r="E3227" t="s">
        <v>3104</v>
      </c>
      <c r="F3227" t="s">
        <v>2410</v>
      </c>
    </row>
    <row r="3228" spans="4:6" x14ac:dyDescent="0.2">
      <c r="D3228">
        <f t="shared" si="51"/>
        <v>34</v>
      </c>
      <c r="E3228" t="s">
        <v>3104</v>
      </c>
      <c r="F3228" t="s">
        <v>3583</v>
      </c>
    </row>
    <row r="3229" spans="4:6" x14ac:dyDescent="0.2">
      <c r="D3229">
        <f t="shared" si="51"/>
        <v>34</v>
      </c>
      <c r="E3229" t="s">
        <v>3104</v>
      </c>
      <c r="F3229" t="s">
        <v>3348</v>
      </c>
    </row>
    <row r="3230" spans="4:6" x14ac:dyDescent="0.2">
      <c r="D3230">
        <f t="shared" si="51"/>
        <v>34</v>
      </c>
      <c r="E3230" t="s">
        <v>3104</v>
      </c>
      <c r="F3230" t="s">
        <v>2411</v>
      </c>
    </row>
    <row r="3231" spans="4:6" x14ac:dyDescent="0.2">
      <c r="D3231">
        <f t="shared" si="51"/>
        <v>34</v>
      </c>
      <c r="E3231" t="s">
        <v>3104</v>
      </c>
      <c r="F3231" t="s">
        <v>2412</v>
      </c>
    </row>
    <row r="3232" spans="4:6" x14ac:dyDescent="0.2">
      <c r="D3232">
        <f t="shared" si="51"/>
        <v>34</v>
      </c>
      <c r="E3232" t="s">
        <v>3104</v>
      </c>
      <c r="F3232" t="s">
        <v>2413</v>
      </c>
    </row>
    <row r="3233" spans="4:6" x14ac:dyDescent="0.2">
      <c r="D3233">
        <f t="shared" si="51"/>
        <v>34</v>
      </c>
      <c r="E3233" t="s">
        <v>3104</v>
      </c>
      <c r="F3233" t="s">
        <v>2414</v>
      </c>
    </row>
    <row r="3234" spans="4:6" x14ac:dyDescent="0.2">
      <c r="D3234">
        <f t="shared" si="51"/>
        <v>34</v>
      </c>
      <c r="E3234" t="s">
        <v>3104</v>
      </c>
      <c r="F3234" t="s">
        <v>2415</v>
      </c>
    </row>
    <row r="3235" spans="4:6" x14ac:dyDescent="0.2">
      <c r="D3235">
        <f t="shared" si="51"/>
        <v>34</v>
      </c>
      <c r="E3235" t="s">
        <v>3104</v>
      </c>
      <c r="F3235" t="s">
        <v>3719</v>
      </c>
    </row>
    <row r="3236" spans="4:6" x14ac:dyDescent="0.2">
      <c r="D3236">
        <f t="shared" si="51"/>
        <v>34</v>
      </c>
      <c r="E3236" t="s">
        <v>3104</v>
      </c>
      <c r="F3236" t="s">
        <v>2416</v>
      </c>
    </row>
    <row r="3237" spans="4:6" x14ac:dyDescent="0.2">
      <c r="D3237">
        <f t="shared" si="51"/>
        <v>34</v>
      </c>
      <c r="E3237" t="s">
        <v>3104</v>
      </c>
      <c r="F3237" t="s">
        <v>2417</v>
      </c>
    </row>
    <row r="3238" spans="4:6" x14ac:dyDescent="0.2">
      <c r="D3238">
        <f t="shared" si="51"/>
        <v>34</v>
      </c>
      <c r="E3238" t="s">
        <v>3104</v>
      </c>
      <c r="F3238" t="s">
        <v>2418</v>
      </c>
    </row>
    <row r="3239" spans="4:6" x14ac:dyDescent="0.2">
      <c r="D3239">
        <f t="shared" si="51"/>
        <v>34</v>
      </c>
      <c r="E3239" t="s">
        <v>3104</v>
      </c>
      <c r="F3239" t="s">
        <v>2419</v>
      </c>
    </row>
    <row r="3240" spans="4:6" x14ac:dyDescent="0.2">
      <c r="D3240">
        <f t="shared" si="51"/>
        <v>34</v>
      </c>
      <c r="E3240" t="s">
        <v>3104</v>
      </c>
      <c r="F3240" t="s">
        <v>2420</v>
      </c>
    </row>
    <row r="3241" spans="4:6" x14ac:dyDescent="0.2">
      <c r="D3241">
        <f t="shared" si="51"/>
        <v>34</v>
      </c>
      <c r="E3241" t="s">
        <v>3104</v>
      </c>
      <c r="F3241" t="s">
        <v>2421</v>
      </c>
    </row>
    <row r="3242" spans="4:6" x14ac:dyDescent="0.2">
      <c r="D3242">
        <f t="shared" si="51"/>
        <v>34</v>
      </c>
      <c r="E3242" t="s">
        <v>3104</v>
      </c>
      <c r="F3242" t="s">
        <v>3405</v>
      </c>
    </row>
    <row r="3243" spans="4:6" x14ac:dyDescent="0.2">
      <c r="D3243">
        <f t="shared" si="51"/>
        <v>34</v>
      </c>
      <c r="E3243" t="s">
        <v>3104</v>
      </c>
      <c r="F3243" t="s">
        <v>3353</v>
      </c>
    </row>
    <row r="3244" spans="4:6" x14ac:dyDescent="0.2">
      <c r="D3244">
        <f t="shared" si="51"/>
        <v>34</v>
      </c>
      <c r="E3244" t="s">
        <v>3104</v>
      </c>
      <c r="F3244" t="s">
        <v>3593</v>
      </c>
    </row>
    <row r="3245" spans="4:6" x14ac:dyDescent="0.2">
      <c r="D3245">
        <f t="shared" si="51"/>
        <v>34</v>
      </c>
      <c r="E3245" t="s">
        <v>3104</v>
      </c>
      <c r="F3245" t="s">
        <v>2422</v>
      </c>
    </row>
    <row r="3246" spans="4:6" x14ac:dyDescent="0.2">
      <c r="D3246">
        <f t="shared" si="51"/>
        <v>34</v>
      </c>
      <c r="E3246" t="s">
        <v>3104</v>
      </c>
      <c r="F3246" t="s">
        <v>2423</v>
      </c>
    </row>
    <row r="3247" spans="4:6" x14ac:dyDescent="0.2">
      <c r="D3247">
        <f t="shared" si="51"/>
        <v>34</v>
      </c>
      <c r="E3247" t="s">
        <v>3104</v>
      </c>
      <c r="F3247" t="s">
        <v>2276</v>
      </c>
    </row>
    <row r="3248" spans="4:6" x14ac:dyDescent="0.2">
      <c r="D3248">
        <f t="shared" si="51"/>
        <v>34</v>
      </c>
      <c r="E3248" t="s">
        <v>3104</v>
      </c>
      <c r="F3248" t="s">
        <v>2424</v>
      </c>
    </row>
    <row r="3249" spans="4:6" x14ac:dyDescent="0.2">
      <c r="D3249">
        <f t="shared" si="51"/>
        <v>34</v>
      </c>
      <c r="E3249" t="s">
        <v>3104</v>
      </c>
      <c r="F3249" t="s">
        <v>2425</v>
      </c>
    </row>
    <row r="3250" spans="4:6" x14ac:dyDescent="0.2">
      <c r="D3250">
        <f t="shared" si="51"/>
        <v>34</v>
      </c>
      <c r="E3250" t="s">
        <v>3104</v>
      </c>
      <c r="F3250" t="s">
        <v>3557</v>
      </c>
    </row>
    <row r="3251" spans="4:6" x14ac:dyDescent="0.2">
      <c r="D3251">
        <f t="shared" si="51"/>
        <v>34</v>
      </c>
      <c r="E3251" t="s">
        <v>3104</v>
      </c>
      <c r="F3251" t="s">
        <v>2426</v>
      </c>
    </row>
    <row r="3252" spans="4:6" x14ac:dyDescent="0.2">
      <c r="D3252">
        <f t="shared" si="51"/>
        <v>34</v>
      </c>
      <c r="E3252" t="s">
        <v>3104</v>
      </c>
      <c r="F3252" t="s">
        <v>2427</v>
      </c>
    </row>
    <row r="3253" spans="4:6" x14ac:dyDescent="0.2">
      <c r="D3253">
        <f t="shared" si="51"/>
        <v>34</v>
      </c>
      <c r="E3253" t="s">
        <v>3104</v>
      </c>
      <c r="F3253" t="s">
        <v>2428</v>
      </c>
    </row>
    <row r="3254" spans="4:6" x14ac:dyDescent="0.2">
      <c r="D3254">
        <f t="shared" si="51"/>
        <v>34</v>
      </c>
      <c r="E3254" t="s">
        <v>3104</v>
      </c>
      <c r="F3254" t="s">
        <v>2429</v>
      </c>
    </row>
    <row r="3255" spans="4:6" x14ac:dyDescent="0.2">
      <c r="D3255">
        <f t="shared" si="51"/>
        <v>34</v>
      </c>
      <c r="E3255" t="s">
        <v>3104</v>
      </c>
      <c r="F3255" t="s">
        <v>2430</v>
      </c>
    </row>
    <row r="3256" spans="4:6" x14ac:dyDescent="0.2">
      <c r="D3256">
        <f t="shared" si="51"/>
        <v>34</v>
      </c>
      <c r="E3256" t="s">
        <v>3104</v>
      </c>
      <c r="F3256" t="s">
        <v>2431</v>
      </c>
    </row>
    <row r="3257" spans="4:6" x14ac:dyDescent="0.2">
      <c r="D3257">
        <f t="shared" si="51"/>
        <v>34</v>
      </c>
      <c r="E3257" t="s">
        <v>3104</v>
      </c>
      <c r="F3257" t="s">
        <v>3417</v>
      </c>
    </row>
    <row r="3258" spans="4:6" x14ac:dyDescent="0.2">
      <c r="D3258">
        <f t="shared" si="51"/>
        <v>34</v>
      </c>
      <c r="E3258" t="s">
        <v>3104</v>
      </c>
      <c r="F3258" t="s">
        <v>2432</v>
      </c>
    </row>
    <row r="3259" spans="4:6" x14ac:dyDescent="0.2">
      <c r="D3259">
        <f t="shared" si="51"/>
        <v>34</v>
      </c>
      <c r="E3259" t="s">
        <v>3104</v>
      </c>
      <c r="F3259" t="s">
        <v>2433</v>
      </c>
    </row>
    <row r="3260" spans="4:6" x14ac:dyDescent="0.2">
      <c r="D3260">
        <f t="shared" si="51"/>
        <v>34</v>
      </c>
      <c r="E3260" t="s">
        <v>3104</v>
      </c>
      <c r="F3260" t="s">
        <v>3615</v>
      </c>
    </row>
    <row r="3261" spans="4:6" x14ac:dyDescent="0.2">
      <c r="D3261">
        <f t="shared" si="51"/>
        <v>34</v>
      </c>
      <c r="E3261" t="s">
        <v>3104</v>
      </c>
      <c r="F3261" t="s">
        <v>3362</v>
      </c>
    </row>
    <row r="3262" spans="4:6" x14ac:dyDescent="0.2">
      <c r="D3262">
        <f t="shared" si="51"/>
        <v>34</v>
      </c>
      <c r="E3262" t="s">
        <v>3104</v>
      </c>
      <c r="F3262" t="s">
        <v>2434</v>
      </c>
    </row>
    <row r="3263" spans="4:6" x14ac:dyDescent="0.2">
      <c r="D3263">
        <f t="shared" si="51"/>
        <v>34</v>
      </c>
      <c r="E3263" t="s">
        <v>3104</v>
      </c>
      <c r="F3263" t="s">
        <v>3616</v>
      </c>
    </row>
    <row r="3264" spans="4:6" x14ac:dyDescent="0.2">
      <c r="D3264">
        <f t="shared" si="51"/>
        <v>34</v>
      </c>
      <c r="E3264" t="s">
        <v>3104</v>
      </c>
      <c r="F3264" t="s">
        <v>3742</v>
      </c>
    </row>
    <row r="3265" spans="4:6" x14ac:dyDescent="0.2">
      <c r="D3265">
        <f t="shared" si="51"/>
        <v>34</v>
      </c>
      <c r="E3265" t="s">
        <v>3104</v>
      </c>
      <c r="F3265" t="s">
        <v>3256</v>
      </c>
    </row>
    <row r="3266" spans="4:6" x14ac:dyDescent="0.2">
      <c r="D3266">
        <f t="shared" si="51"/>
        <v>34</v>
      </c>
      <c r="E3266" t="s">
        <v>3104</v>
      </c>
      <c r="F3266" t="s">
        <v>2435</v>
      </c>
    </row>
    <row r="3267" spans="4:6" x14ac:dyDescent="0.2">
      <c r="D3267">
        <f t="shared" si="51"/>
        <v>34</v>
      </c>
      <c r="E3267" t="s">
        <v>3104</v>
      </c>
      <c r="F3267" t="s">
        <v>2436</v>
      </c>
    </row>
    <row r="3268" spans="4:6" x14ac:dyDescent="0.2">
      <c r="D3268">
        <f t="shared" si="51"/>
        <v>35</v>
      </c>
      <c r="E3268" t="s">
        <v>3105</v>
      </c>
      <c r="F3268" t="s">
        <v>3066</v>
      </c>
    </row>
    <row r="3269" spans="4:6" x14ac:dyDescent="0.2">
      <c r="D3269">
        <f t="shared" si="51"/>
        <v>35</v>
      </c>
      <c r="E3269" t="s">
        <v>3105</v>
      </c>
      <c r="F3269" t="s">
        <v>2437</v>
      </c>
    </row>
    <row r="3270" spans="4:6" x14ac:dyDescent="0.2">
      <c r="D3270">
        <f t="shared" si="51"/>
        <v>35</v>
      </c>
      <c r="E3270" t="s">
        <v>3105</v>
      </c>
      <c r="F3270" t="s">
        <v>2438</v>
      </c>
    </row>
    <row r="3271" spans="4:6" x14ac:dyDescent="0.2">
      <c r="D3271">
        <f t="shared" si="51"/>
        <v>35</v>
      </c>
      <c r="E3271" t="s">
        <v>3105</v>
      </c>
      <c r="F3271" t="s">
        <v>2439</v>
      </c>
    </row>
    <row r="3272" spans="4:6" x14ac:dyDescent="0.2">
      <c r="D3272">
        <f t="shared" si="51"/>
        <v>35</v>
      </c>
      <c r="E3272" t="s">
        <v>3105</v>
      </c>
      <c r="F3272" t="s">
        <v>2440</v>
      </c>
    </row>
    <row r="3273" spans="4:6" x14ac:dyDescent="0.2">
      <c r="D3273">
        <f t="shared" si="51"/>
        <v>35</v>
      </c>
      <c r="E3273" t="s">
        <v>3105</v>
      </c>
      <c r="F3273" t="s">
        <v>2441</v>
      </c>
    </row>
    <row r="3274" spans="4:6" x14ac:dyDescent="0.2">
      <c r="D3274">
        <f t="shared" si="51"/>
        <v>35</v>
      </c>
      <c r="E3274" t="s">
        <v>3105</v>
      </c>
      <c r="F3274" t="s">
        <v>2940</v>
      </c>
    </row>
    <row r="3275" spans="4:6" x14ac:dyDescent="0.2">
      <c r="D3275">
        <f t="shared" si="51"/>
        <v>35</v>
      </c>
      <c r="E3275" t="s">
        <v>3105</v>
      </c>
      <c r="F3275" t="s">
        <v>2442</v>
      </c>
    </row>
    <row r="3276" spans="4:6" x14ac:dyDescent="0.2">
      <c r="D3276">
        <f t="shared" si="51"/>
        <v>35</v>
      </c>
      <c r="E3276" t="s">
        <v>3105</v>
      </c>
      <c r="F3276" t="s">
        <v>3758</v>
      </c>
    </row>
    <row r="3277" spans="4:6" x14ac:dyDescent="0.2">
      <c r="D3277">
        <f t="shared" si="51"/>
        <v>35</v>
      </c>
      <c r="E3277" t="s">
        <v>3105</v>
      </c>
      <c r="F3277" t="s">
        <v>2443</v>
      </c>
    </row>
    <row r="3278" spans="4:6" x14ac:dyDescent="0.2">
      <c r="D3278">
        <f t="shared" ref="D3278:D3341" si="52">IF(E3278=E3277,D3277,D3277+1)</f>
        <v>35</v>
      </c>
      <c r="E3278" t="s">
        <v>3105</v>
      </c>
      <c r="F3278" t="s">
        <v>2444</v>
      </c>
    </row>
    <row r="3279" spans="4:6" x14ac:dyDescent="0.2">
      <c r="D3279">
        <f t="shared" si="52"/>
        <v>35</v>
      </c>
      <c r="E3279" t="s">
        <v>3105</v>
      </c>
      <c r="F3279" t="s">
        <v>2445</v>
      </c>
    </row>
    <row r="3280" spans="4:6" x14ac:dyDescent="0.2">
      <c r="D3280">
        <f t="shared" si="52"/>
        <v>35</v>
      </c>
      <c r="E3280" t="s">
        <v>3105</v>
      </c>
      <c r="F3280" t="s">
        <v>2446</v>
      </c>
    </row>
    <row r="3281" spans="4:6" x14ac:dyDescent="0.2">
      <c r="D3281">
        <f t="shared" si="52"/>
        <v>35</v>
      </c>
      <c r="E3281" t="s">
        <v>3105</v>
      </c>
      <c r="F3281" t="s">
        <v>2447</v>
      </c>
    </row>
    <row r="3282" spans="4:6" x14ac:dyDescent="0.2">
      <c r="D3282">
        <f t="shared" si="52"/>
        <v>35</v>
      </c>
      <c r="E3282" t="s">
        <v>3105</v>
      </c>
      <c r="F3282" t="s">
        <v>2448</v>
      </c>
    </row>
    <row r="3283" spans="4:6" x14ac:dyDescent="0.2">
      <c r="D3283">
        <f t="shared" si="52"/>
        <v>35</v>
      </c>
      <c r="E3283" t="s">
        <v>3105</v>
      </c>
      <c r="F3283" t="s">
        <v>2449</v>
      </c>
    </row>
    <row r="3284" spans="4:6" x14ac:dyDescent="0.2">
      <c r="D3284">
        <f t="shared" si="52"/>
        <v>35</v>
      </c>
      <c r="E3284" t="s">
        <v>3105</v>
      </c>
      <c r="F3284" t="s">
        <v>3663</v>
      </c>
    </row>
    <row r="3285" spans="4:6" x14ac:dyDescent="0.2">
      <c r="D3285">
        <f t="shared" si="52"/>
        <v>35</v>
      </c>
      <c r="E3285" t="s">
        <v>3105</v>
      </c>
      <c r="F3285" t="s">
        <v>2450</v>
      </c>
    </row>
    <row r="3286" spans="4:6" x14ac:dyDescent="0.2">
      <c r="D3286">
        <f t="shared" si="52"/>
        <v>35</v>
      </c>
      <c r="E3286" t="s">
        <v>3105</v>
      </c>
      <c r="F3286" t="s">
        <v>3386</v>
      </c>
    </row>
    <row r="3287" spans="4:6" x14ac:dyDescent="0.2">
      <c r="D3287">
        <f t="shared" si="52"/>
        <v>35</v>
      </c>
      <c r="E3287" t="s">
        <v>3105</v>
      </c>
      <c r="F3287" t="s">
        <v>2451</v>
      </c>
    </row>
    <row r="3288" spans="4:6" x14ac:dyDescent="0.2">
      <c r="D3288">
        <f t="shared" si="52"/>
        <v>35</v>
      </c>
      <c r="E3288" t="s">
        <v>3105</v>
      </c>
      <c r="F3288" t="s">
        <v>3899</v>
      </c>
    </row>
    <row r="3289" spans="4:6" x14ac:dyDescent="0.2">
      <c r="D3289">
        <f t="shared" si="52"/>
        <v>35</v>
      </c>
      <c r="E3289" t="s">
        <v>3105</v>
      </c>
      <c r="F3289" t="s">
        <v>3900</v>
      </c>
    </row>
    <row r="3290" spans="4:6" x14ac:dyDescent="0.2">
      <c r="D3290">
        <f t="shared" si="52"/>
        <v>35</v>
      </c>
      <c r="E3290" t="s">
        <v>3105</v>
      </c>
      <c r="F3290" t="s">
        <v>3901</v>
      </c>
    </row>
    <row r="3291" spans="4:6" x14ac:dyDescent="0.2">
      <c r="D3291">
        <f t="shared" si="52"/>
        <v>35</v>
      </c>
      <c r="E3291" t="s">
        <v>3105</v>
      </c>
      <c r="F3291" t="s">
        <v>3396</v>
      </c>
    </row>
    <row r="3292" spans="4:6" x14ac:dyDescent="0.2">
      <c r="D3292">
        <f t="shared" si="52"/>
        <v>35</v>
      </c>
      <c r="E3292" t="s">
        <v>3105</v>
      </c>
      <c r="F3292" t="s">
        <v>4119</v>
      </c>
    </row>
    <row r="3293" spans="4:6" x14ac:dyDescent="0.2">
      <c r="D3293">
        <f t="shared" si="52"/>
        <v>35</v>
      </c>
      <c r="E3293" t="s">
        <v>3105</v>
      </c>
      <c r="F3293" t="s">
        <v>3581</v>
      </c>
    </row>
    <row r="3294" spans="4:6" x14ac:dyDescent="0.2">
      <c r="D3294">
        <f t="shared" si="52"/>
        <v>35</v>
      </c>
      <c r="E3294" t="s">
        <v>3105</v>
      </c>
      <c r="F3294" t="s">
        <v>3902</v>
      </c>
    </row>
    <row r="3295" spans="4:6" x14ac:dyDescent="0.2">
      <c r="D3295">
        <f t="shared" si="52"/>
        <v>35</v>
      </c>
      <c r="E3295" t="s">
        <v>3105</v>
      </c>
      <c r="F3295" t="s">
        <v>4120</v>
      </c>
    </row>
    <row r="3296" spans="4:6" x14ac:dyDescent="0.2">
      <c r="D3296">
        <f t="shared" si="52"/>
        <v>35</v>
      </c>
      <c r="E3296" t="s">
        <v>3105</v>
      </c>
      <c r="F3296" t="s">
        <v>4125</v>
      </c>
    </row>
    <row r="3297" spans="4:6" x14ac:dyDescent="0.2">
      <c r="D3297">
        <f t="shared" si="52"/>
        <v>35</v>
      </c>
      <c r="E3297" t="s">
        <v>3105</v>
      </c>
      <c r="F3297" t="s">
        <v>3226</v>
      </c>
    </row>
    <row r="3298" spans="4:6" x14ac:dyDescent="0.2">
      <c r="D3298">
        <f t="shared" si="52"/>
        <v>35</v>
      </c>
      <c r="E3298" t="s">
        <v>3105</v>
      </c>
      <c r="F3298" t="s">
        <v>3903</v>
      </c>
    </row>
    <row r="3299" spans="4:6" x14ac:dyDescent="0.2">
      <c r="D3299">
        <f t="shared" si="52"/>
        <v>35</v>
      </c>
      <c r="E3299" t="s">
        <v>3105</v>
      </c>
      <c r="F3299" t="s">
        <v>2268</v>
      </c>
    </row>
    <row r="3300" spans="4:6" x14ac:dyDescent="0.2">
      <c r="D3300">
        <f t="shared" si="52"/>
        <v>35</v>
      </c>
      <c r="E3300" t="s">
        <v>3105</v>
      </c>
      <c r="F3300" t="s">
        <v>3904</v>
      </c>
    </row>
    <row r="3301" spans="4:6" x14ac:dyDescent="0.2">
      <c r="D3301">
        <f t="shared" si="52"/>
        <v>35</v>
      </c>
      <c r="E3301" t="s">
        <v>3105</v>
      </c>
      <c r="F3301" t="s">
        <v>3905</v>
      </c>
    </row>
    <row r="3302" spans="4:6" x14ac:dyDescent="0.2">
      <c r="D3302">
        <f t="shared" si="52"/>
        <v>35</v>
      </c>
      <c r="E3302" t="s">
        <v>3105</v>
      </c>
      <c r="F3302" t="s">
        <v>3590</v>
      </c>
    </row>
    <row r="3303" spans="4:6" x14ac:dyDescent="0.2">
      <c r="D3303">
        <f t="shared" si="52"/>
        <v>35</v>
      </c>
      <c r="E3303" t="s">
        <v>3105</v>
      </c>
      <c r="F3303" t="s">
        <v>3503</v>
      </c>
    </row>
    <row r="3304" spans="4:6" x14ac:dyDescent="0.2">
      <c r="D3304">
        <f t="shared" si="52"/>
        <v>35</v>
      </c>
      <c r="E3304" t="s">
        <v>3105</v>
      </c>
      <c r="F3304" t="s">
        <v>3906</v>
      </c>
    </row>
    <row r="3305" spans="4:6" x14ac:dyDescent="0.2">
      <c r="D3305">
        <f t="shared" si="52"/>
        <v>35</v>
      </c>
      <c r="E3305" t="s">
        <v>3105</v>
      </c>
      <c r="F3305" t="s">
        <v>3506</v>
      </c>
    </row>
    <row r="3306" spans="4:6" x14ac:dyDescent="0.2">
      <c r="D3306">
        <f t="shared" si="52"/>
        <v>35</v>
      </c>
      <c r="E3306" t="s">
        <v>3105</v>
      </c>
      <c r="F3306" t="s">
        <v>4130</v>
      </c>
    </row>
    <row r="3307" spans="4:6" x14ac:dyDescent="0.2">
      <c r="D3307">
        <f t="shared" si="52"/>
        <v>35</v>
      </c>
      <c r="E3307" t="s">
        <v>3105</v>
      </c>
      <c r="F3307" t="s">
        <v>3907</v>
      </c>
    </row>
    <row r="3308" spans="4:6" x14ac:dyDescent="0.2">
      <c r="D3308">
        <f t="shared" si="52"/>
        <v>35</v>
      </c>
      <c r="E3308" t="s">
        <v>3105</v>
      </c>
      <c r="F3308" t="s">
        <v>3908</v>
      </c>
    </row>
    <row r="3309" spans="4:6" x14ac:dyDescent="0.2">
      <c r="D3309">
        <f t="shared" si="52"/>
        <v>35</v>
      </c>
      <c r="E3309" t="s">
        <v>3105</v>
      </c>
      <c r="F3309" t="s">
        <v>3245</v>
      </c>
    </row>
    <row r="3310" spans="4:6" x14ac:dyDescent="0.2">
      <c r="D3310">
        <f t="shared" si="52"/>
        <v>35</v>
      </c>
      <c r="E3310" t="s">
        <v>3105</v>
      </c>
      <c r="F3310" t="s">
        <v>3031</v>
      </c>
    </row>
    <row r="3311" spans="4:6" x14ac:dyDescent="0.2">
      <c r="D3311">
        <f t="shared" si="52"/>
        <v>35</v>
      </c>
      <c r="E3311" t="s">
        <v>3105</v>
      </c>
      <c r="F3311" t="s">
        <v>3909</v>
      </c>
    </row>
    <row r="3312" spans="4:6" x14ac:dyDescent="0.2">
      <c r="D3312">
        <f t="shared" si="52"/>
        <v>35</v>
      </c>
      <c r="E3312" t="s">
        <v>3105</v>
      </c>
      <c r="F3312" t="s">
        <v>4134</v>
      </c>
    </row>
    <row r="3313" spans="4:6" x14ac:dyDescent="0.2">
      <c r="D3313">
        <f t="shared" si="52"/>
        <v>35</v>
      </c>
      <c r="E3313" t="s">
        <v>3105</v>
      </c>
      <c r="F3313" t="s">
        <v>3513</v>
      </c>
    </row>
    <row r="3314" spans="4:6" x14ac:dyDescent="0.2">
      <c r="D3314">
        <f t="shared" si="52"/>
        <v>35</v>
      </c>
      <c r="E3314" t="s">
        <v>3105</v>
      </c>
      <c r="F3314" t="s">
        <v>3910</v>
      </c>
    </row>
    <row r="3315" spans="4:6" x14ac:dyDescent="0.2">
      <c r="D3315">
        <f t="shared" si="52"/>
        <v>35</v>
      </c>
      <c r="E3315" t="s">
        <v>3105</v>
      </c>
      <c r="F3315" t="s">
        <v>3911</v>
      </c>
    </row>
    <row r="3316" spans="4:6" x14ac:dyDescent="0.2">
      <c r="D3316">
        <f t="shared" si="52"/>
        <v>35</v>
      </c>
      <c r="E3316" t="s">
        <v>3105</v>
      </c>
      <c r="F3316" t="s">
        <v>3912</v>
      </c>
    </row>
    <row r="3317" spans="4:6" x14ac:dyDescent="0.2">
      <c r="D3317">
        <f t="shared" si="52"/>
        <v>35</v>
      </c>
      <c r="E3317" t="s">
        <v>3105</v>
      </c>
      <c r="F3317" t="s">
        <v>3913</v>
      </c>
    </row>
    <row r="3318" spans="4:6" x14ac:dyDescent="0.2">
      <c r="D3318">
        <f t="shared" si="52"/>
        <v>35</v>
      </c>
      <c r="E3318" t="s">
        <v>3105</v>
      </c>
      <c r="F3318" t="s">
        <v>3914</v>
      </c>
    </row>
    <row r="3319" spans="4:6" x14ac:dyDescent="0.2">
      <c r="D3319">
        <f t="shared" si="52"/>
        <v>35</v>
      </c>
      <c r="E3319" t="s">
        <v>3105</v>
      </c>
      <c r="F3319" t="s">
        <v>4179</v>
      </c>
    </row>
    <row r="3320" spans="4:6" x14ac:dyDescent="0.2">
      <c r="D3320">
        <f t="shared" si="52"/>
        <v>35</v>
      </c>
      <c r="E3320" t="s">
        <v>3105</v>
      </c>
      <c r="F3320" t="s">
        <v>3915</v>
      </c>
    </row>
    <row r="3321" spans="4:6" x14ac:dyDescent="0.2">
      <c r="D3321">
        <f t="shared" si="52"/>
        <v>36</v>
      </c>
      <c r="E3321" t="s">
        <v>3106</v>
      </c>
      <c r="F3321" t="s">
        <v>3066</v>
      </c>
    </row>
    <row r="3322" spans="4:6" x14ac:dyDescent="0.2">
      <c r="D3322">
        <f t="shared" si="52"/>
        <v>36</v>
      </c>
      <c r="E3322" t="s">
        <v>3106</v>
      </c>
      <c r="F3322" t="s">
        <v>4142</v>
      </c>
    </row>
    <row r="3323" spans="4:6" x14ac:dyDescent="0.2">
      <c r="D3323">
        <f t="shared" si="52"/>
        <v>36</v>
      </c>
      <c r="E3323" t="s">
        <v>3106</v>
      </c>
      <c r="F3323" t="s">
        <v>2500</v>
      </c>
    </row>
    <row r="3324" spans="4:6" x14ac:dyDescent="0.2">
      <c r="D3324">
        <f t="shared" si="52"/>
        <v>36</v>
      </c>
      <c r="E3324" t="s">
        <v>3106</v>
      </c>
      <c r="F3324" t="s">
        <v>2501</v>
      </c>
    </row>
    <row r="3325" spans="4:6" x14ac:dyDescent="0.2">
      <c r="D3325">
        <f t="shared" si="52"/>
        <v>36</v>
      </c>
      <c r="E3325" t="s">
        <v>3106</v>
      </c>
      <c r="F3325" t="s">
        <v>2502</v>
      </c>
    </row>
    <row r="3326" spans="4:6" x14ac:dyDescent="0.2">
      <c r="D3326">
        <f t="shared" si="52"/>
        <v>36</v>
      </c>
      <c r="E3326" t="s">
        <v>3106</v>
      </c>
      <c r="F3326" t="s">
        <v>2503</v>
      </c>
    </row>
    <row r="3327" spans="4:6" x14ac:dyDescent="0.2">
      <c r="D3327">
        <f t="shared" si="52"/>
        <v>36</v>
      </c>
      <c r="E3327" t="s">
        <v>3106</v>
      </c>
      <c r="F3327" t="s">
        <v>2504</v>
      </c>
    </row>
    <row r="3328" spans="4:6" x14ac:dyDescent="0.2">
      <c r="D3328">
        <f t="shared" si="52"/>
        <v>36</v>
      </c>
      <c r="E3328" t="s">
        <v>3106</v>
      </c>
      <c r="F3328" t="s">
        <v>3069</v>
      </c>
    </row>
    <row r="3329" spans="4:6" x14ac:dyDescent="0.2">
      <c r="D3329">
        <f t="shared" si="52"/>
        <v>36</v>
      </c>
      <c r="E3329" t="s">
        <v>3106</v>
      </c>
      <c r="F3329" t="s">
        <v>3304</v>
      </c>
    </row>
    <row r="3330" spans="4:6" x14ac:dyDescent="0.2">
      <c r="D3330">
        <f t="shared" si="52"/>
        <v>36</v>
      </c>
      <c r="E3330" t="s">
        <v>3106</v>
      </c>
      <c r="F3330" t="s">
        <v>3371</v>
      </c>
    </row>
    <row r="3331" spans="4:6" x14ac:dyDescent="0.2">
      <c r="D3331">
        <f t="shared" si="52"/>
        <v>36</v>
      </c>
      <c r="E3331" t="s">
        <v>3106</v>
      </c>
      <c r="F3331" t="s">
        <v>2232</v>
      </c>
    </row>
    <row r="3332" spans="4:6" x14ac:dyDescent="0.2">
      <c r="D3332">
        <f t="shared" si="52"/>
        <v>36</v>
      </c>
      <c r="E3332" t="s">
        <v>3106</v>
      </c>
      <c r="F3332" t="s">
        <v>3373</v>
      </c>
    </row>
    <row r="3333" spans="4:6" x14ac:dyDescent="0.2">
      <c r="D3333">
        <f t="shared" si="52"/>
        <v>36</v>
      </c>
      <c r="E3333" t="s">
        <v>3106</v>
      </c>
      <c r="F3333" t="s">
        <v>2505</v>
      </c>
    </row>
    <row r="3334" spans="4:6" x14ac:dyDescent="0.2">
      <c r="D3334">
        <f t="shared" si="52"/>
        <v>36</v>
      </c>
      <c r="E3334" t="s">
        <v>3106</v>
      </c>
      <c r="F3334" t="s">
        <v>3762</v>
      </c>
    </row>
    <row r="3335" spans="4:6" x14ac:dyDescent="0.2">
      <c r="D3335">
        <f t="shared" si="52"/>
        <v>36</v>
      </c>
      <c r="E3335" t="s">
        <v>3106</v>
      </c>
      <c r="F3335" t="s">
        <v>2506</v>
      </c>
    </row>
    <row r="3336" spans="4:6" x14ac:dyDescent="0.2">
      <c r="D3336">
        <f t="shared" si="52"/>
        <v>36</v>
      </c>
      <c r="E3336" t="s">
        <v>3106</v>
      </c>
      <c r="F3336" t="s">
        <v>2507</v>
      </c>
    </row>
    <row r="3337" spans="4:6" x14ac:dyDescent="0.2">
      <c r="D3337">
        <f t="shared" si="52"/>
        <v>36</v>
      </c>
      <c r="E3337" t="s">
        <v>3106</v>
      </c>
      <c r="F3337" t="s">
        <v>3378</v>
      </c>
    </row>
    <row r="3338" spans="4:6" x14ac:dyDescent="0.2">
      <c r="D3338">
        <f t="shared" si="52"/>
        <v>36</v>
      </c>
      <c r="E3338" t="s">
        <v>3106</v>
      </c>
      <c r="F3338" t="s">
        <v>2508</v>
      </c>
    </row>
    <row r="3339" spans="4:6" x14ac:dyDescent="0.2">
      <c r="D3339">
        <f t="shared" si="52"/>
        <v>36</v>
      </c>
      <c r="E3339" t="s">
        <v>3106</v>
      </c>
      <c r="F3339" t="s">
        <v>2509</v>
      </c>
    </row>
    <row r="3340" spans="4:6" x14ac:dyDescent="0.2">
      <c r="D3340">
        <f t="shared" si="52"/>
        <v>36</v>
      </c>
      <c r="E3340" t="s">
        <v>3106</v>
      </c>
      <c r="F3340" t="s">
        <v>2510</v>
      </c>
    </row>
    <row r="3341" spans="4:6" x14ac:dyDescent="0.2">
      <c r="D3341">
        <f t="shared" si="52"/>
        <v>36</v>
      </c>
      <c r="E3341" t="s">
        <v>3106</v>
      </c>
      <c r="F3341" t="s">
        <v>3764</v>
      </c>
    </row>
    <row r="3342" spans="4:6" x14ac:dyDescent="0.2">
      <c r="D3342">
        <f t="shared" ref="D3342:D3405" si="53">IF(E3342=E3341,D3341,D3341+1)</f>
        <v>36</v>
      </c>
      <c r="E3342" t="s">
        <v>3106</v>
      </c>
      <c r="F3342" t="s">
        <v>3964</v>
      </c>
    </row>
    <row r="3343" spans="4:6" x14ac:dyDescent="0.2">
      <c r="D3343">
        <f t="shared" si="53"/>
        <v>36</v>
      </c>
      <c r="E3343" t="s">
        <v>3106</v>
      </c>
      <c r="F3343" t="s">
        <v>2511</v>
      </c>
    </row>
    <row r="3344" spans="4:6" x14ac:dyDescent="0.2">
      <c r="D3344">
        <f t="shared" si="53"/>
        <v>36</v>
      </c>
      <c r="E3344" t="s">
        <v>3106</v>
      </c>
      <c r="F3344" t="s">
        <v>3326</v>
      </c>
    </row>
    <row r="3345" spans="4:6" x14ac:dyDescent="0.2">
      <c r="D3345">
        <f t="shared" si="53"/>
        <v>36</v>
      </c>
      <c r="E3345" t="s">
        <v>3106</v>
      </c>
      <c r="F3345" t="s">
        <v>3327</v>
      </c>
    </row>
    <row r="3346" spans="4:6" x14ac:dyDescent="0.2">
      <c r="D3346">
        <f t="shared" si="53"/>
        <v>36</v>
      </c>
      <c r="E3346" t="s">
        <v>3106</v>
      </c>
      <c r="F3346" t="s">
        <v>3384</v>
      </c>
    </row>
    <row r="3347" spans="4:6" x14ac:dyDescent="0.2">
      <c r="D3347">
        <f t="shared" si="53"/>
        <v>36</v>
      </c>
      <c r="E3347" t="s">
        <v>3106</v>
      </c>
      <c r="F3347" t="s">
        <v>2512</v>
      </c>
    </row>
    <row r="3348" spans="4:6" x14ac:dyDescent="0.2">
      <c r="D3348">
        <f t="shared" si="53"/>
        <v>36</v>
      </c>
      <c r="E3348" t="s">
        <v>3106</v>
      </c>
      <c r="F3348" t="s">
        <v>2513</v>
      </c>
    </row>
    <row r="3349" spans="4:6" x14ac:dyDescent="0.2">
      <c r="D3349">
        <f t="shared" si="53"/>
        <v>36</v>
      </c>
      <c r="E3349" t="s">
        <v>3106</v>
      </c>
      <c r="F3349" t="s">
        <v>3329</v>
      </c>
    </row>
    <row r="3350" spans="4:6" x14ac:dyDescent="0.2">
      <c r="D3350">
        <f t="shared" si="53"/>
        <v>36</v>
      </c>
      <c r="E3350" t="s">
        <v>3106</v>
      </c>
      <c r="F3350" t="s">
        <v>2514</v>
      </c>
    </row>
    <row r="3351" spans="4:6" x14ac:dyDescent="0.2">
      <c r="D3351">
        <f t="shared" si="53"/>
        <v>36</v>
      </c>
      <c r="E3351" t="s">
        <v>3106</v>
      </c>
      <c r="F3351" t="s">
        <v>4237</v>
      </c>
    </row>
    <row r="3352" spans="4:6" x14ac:dyDescent="0.2">
      <c r="D3352">
        <f t="shared" si="53"/>
        <v>36</v>
      </c>
      <c r="E3352" t="s">
        <v>3106</v>
      </c>
      <c r="F3352" t="s">
        <v>2977</v>
      </c>
    </row>
    <row r="3353" spans="4:6" x14ac:dyDescent="0.2">
      <c r="D3353">
        <f t="shared" si="53"/>
        <v>36</v>
      </c>
      <c r="E3353" t="s">
        <v>3106</v>
      </c>
      <c r="F3353" t="s">
        <v>3008</v>
      </c>
    </row>
    <row r="3354" spans="4:6" x14ac:dyDescent="0.2">
      <c r="D3354">
        <f t="shared" si="53"/>
        <v>36</v>
      </c>
      <c r="E3354" t="s">
        <v>3106</v>
      </c>
      <c r="F3354" t="s">
        <v>3009</v>
      </c>
    </row>
    <row r="3355" spans="4:6" x14ac:dyDescent="0.2">
      <c r="D3355">
        <f t="shared" si="53"/>
        <v>36</v>
      </c>
      <c r="E3355" t="s">
        <v>3106</v>
      </c>
      <c r="F3355" t="s">
        <v>3331</v>
      </c>
    </row>
    <row r="3356" spans="4:6" x14ac:dyDescent="0.2">
      <c r="D3356">
        <f t="shared" si="53"/>
        <v>36</v>
      </c>
      <c r="E3356" t="s">
        <v>3106</v>
      </c>
      <c r="F3356" t="s">
        <v>2515</v>
      </c>
    </row>
    <row r="3357" spans="4:6" x14ac:dyDescent="0.2">
      <c r="D3357">
        <f t="shared" si="53"/>
        <v>36</v>
      </c>
      <c r="E3357" t="s">
        <v>3106</v>
      </c>
      <c r="F3357" t="s">
        <v>2516</v>
      </c>
    </row>
    <row r="3358" spans="4:6" x14ac:dyDescent="0.2">
      <c r="D3358">
        <f t="shared" si="53"/>
        <v>36</v>
      </c>
      <c r="E3358" t="s">
        <v>3106</v>
      </c>
      <c r="F3358" t="s">
        <v>4243</v>
      </c>
    </row>
    <row r="3359" spans="4:6" x14ac:dyDescent="0.2">
      <c r="D3359">
        <f t="shared" si="53"/>
        <v>36</v>
      </c>
      <c r="E3359" t="s">
        <v>3106</v>
      </c>
      <c r="F3359" t="s">
        <v>2390</v>
      </c>
    </row>
    <row r="3360" spans="4:6" x14ac:dyDescent="0.2">
      <c r="D3360">
        <f t="shared" si="53"/>
        <v>36</v>
      </c>
      <c r="E3360" t="s">
        <v>3106</v>
      </c>
      <c r="F3360" t="s">
        <v>3333</v>
      </c>
    </row>
    <row r="3361" spans="4:6" x14ac:dyDescent="0.2">
      <c r="D3361">
        <f t="shared" si="53"/>
        <v>36</v>
      </c>
      <c r="E3361" t="s">
        <v>3106</v>
      </c>
      <c r="F3361" t="s">
        <v>3334</v>
      </c>
    </row>
    <row r="3362" spans="4:6" x14ac:dyDescent="0.2">
      <c r="D3362">
        <f t="shared" si="53"/>
        <v>36</v>
      </c>
      <c r="E3362" t="s">
        <v>3106</v>
      </c>
      <c r="F3362" t="s">
        <v>4115</v>
      </c>
    </row>
    <row r="3363" spans="4:6" x14ac:dyDescent="0.2">
      <c r="D3363">
        <f t="shared" si="53"/>
        <v>36</v>
      </c>
      <c r="E3363" t="s">
        <v>3106</v>
      </c>
      <c r="F3363" t="s">
        <v>3707</v>
      </c>
    </row>
    <row r="3364" spans="4:6" x14ac:dyDescent="0.2">
      <c r="D3364">
        <f t="shared" si="53"/>
        <v>36</v>
      </c>
      <c r="E3364" t="s">
        <v>3106</v>
      </c>
      <c r="F3364" t="s">
        <v>3337</v>
      </c>
    </row>
    <row r="3365" spans="4:6" x14ac:dyDescent="0.2">
      <c r="D3365">
        <f t="shared" si="53"/>
        <v>36</v>
      </c>
      <c r="E3365" t="s">
        <v>3106</v>
      </c>
      <c r="F3365" t="s">
        <v>2517</v>
      </c>
    </row>
    <row r="3366" spans="4:6" x14ac:dyDescent="0.2">
      <c r="D3366">
        <f t="shared" si="53"/>
        <v>36</v>
      </c>
      <c r="E3366" t="s">
        <v>3106</v>
      </c>
      <c r="F3366" t="s">
        <v>3396</v>
      </c>
    </row>
    <row r="3367" spans="4:6" x14ac:dyDescent="0.2">
      <c r="D3367">
        <f t="shared" si="53"/>
        <v>36</v>
      </c>
      <c r="E3367" t="s">
        <v>3106</v>
      </c>
      <c r="F3367" t="s">
        <v>2518</v>
      </c>
    </row>
    <row r="3368" spans="4:6" x14ac:dyDescent="0.2">
      <c r="D3368">
        <f t="shared" si="53"/>
        <v>36</v>
      </c>
      <c r="E3368" t="s">
        <v>3106</v>
      </c>
      <c r="F3368" t="s">
        <v>3016</v>
      </c>
    </row>
    <row r="3369" spans="4:6" x14ac:dyDescent="0.2">
      <c r="D3369">
        <f t="shared" si="53"/>
        <v>36</v>
      </c>
      <c r="E3369" t="s">
        <v>3106</v>
      </c>
      <c r="F3369" t="s">
        <v>3342</v>
      </c>
    </row>
    <row r="3370" spans="4:6" x14ac:dyDescent="0.2">
      <c r="D3370">
        <f t="shared" si="53"/>
        <v>36</v>
      </c>
      <c r="E3370" t="s">
        <v>3106</v>
      </c>
      <c r="F3370" t="s">
        <v>2519</v>
      </c>
    </row>
    <row r="3371" spans="4:6" x14ac:dyDescent="0.2">
      <c r="D3371">
        <f t="shared" si="53"/>
        <v>36</v>
      </c>
      <c r="E3371" t="s">
        <v>3106</v>
      </c>
      <c r="F3371" t="s">
        <v>3344</v>
      </c>
    </row>
    <row r="3372" spans="4:6" x14ac:dyDescent="0.2">
      <c r="D3372">
        <f t="shared" si="53"/>
        <v>36</v>
      </c>
      <c r="E3372" t="s">
        <v>3106</v>
      </c>
      <c r="F3372" t="s">
        <v>2520</v>
      </c>
    </row>
    <row r="3373" spans="4:6" x14ac:dyDescent="0.2">
      <c r="D3373">
        <f t="shared" si="53"/>
        <v>36</v>
      </c>
      <c r="E3373" t="s">
        <v>3106</v>
      </c>
      <c r="F3373" t="s">
        <v>2521</v>
      </c>
    </row>
    <row r="3374" spans="4:6" x14ac:dyDescent="0.2">
      <c r="D3374">
        <f t="shared" si="53"/>
        <v>36</v>
      </c>
      <c r="E3374" t="s">
        <v>3106</v>
      </c>
      <c r="F3374" t="s">
        <v>4125</v>
      </c>
    </row>
    <row r="3375" spans="4:6" x14ac:dyDescent="0.2">
      <c r="D3375">
        <f t="shared" si="53"/>
        <v>36</v>
      </c>
      <c r="E3375" t="s">
        <v>3106</v>
      </c>
      <c r="F3375" t="s">
        <v>4158</v>
      </c>
    </row>
    <row r="3376" spans="4:6" x14ac:dyDescent="0.2">
      <c r="D3376">
        <f t="shared" si="53"/>
        <v>36</v>
      </c>
      <c r="E3376" t="s">
        <v>3106</v>
      </c>
      <c r="F3376" t="s">
        <v>3347</v>
      </c>
    </row>
    <row r="3377" spans="4:6" x14ac:dyDescent="0.2">
      <c r="D3377">
        <f t="shared" si="53"/>
        <v>36</v>
      </c>
      <c r="E3377" t="s">
        <v>3106</v>
      </c>
      <c r="F3377" t="s">
        <v>3348</v>
      </c>
    </row>
    <row r="3378" spans="4:6" x14ac:dyDescent="0.2">
      <c r="D3378">
        <f t="shared" si="53"/>
        <v>36</v>
      </c>
      <c r="E3378" t="s">
        <v>3106</v>
      </c>
      <c r="F3378" t="s">
        <v>3349</v>
      </c>
    </row>
    <row r="3379" spans="4:6" x14ac:dyDescent="0.2">
      <c r="D3379">
        <f t="shared" si="53"/>
        <v>36</v>
      </c>
      <c r="E3379" t="s">
        <v>3106</v>
      </c>
      <c r="F3379" t="s">
        <v>2522</v>
      </c>
    </row>
    <row r="3380" spans="4:6" x14ac:dyDescent="0.2">
      <c r="D3380">
        <f t="shared" si="53"/>
        <v>36</v>
      </c>
      <c r="E3380" t="s">
        <v>3106</v>
      </c>
      <c r="F3380" t="s">
        <v>2523</v>
      </c>
    </row>
    <row r="3381" spans="4:6" x14ac:dyDescent="0.2">
      <c r="D3381">
        <f t="shared" si="53"/>
        <v>36</v>
      </c>
      <c r="E3381" t="s">
        <v>3106</v>
      </c>
      <c r="F3381" t="s">
        <v>4159</v>
      </c>
    </row>
    <row r="3382" spans="4:6" x14ac:dyDescent="0.2">
      <c r="D3382">
        <f t="shared" si="53"/>
        <v>36</v>
      </c>
      <c r="E3382" t="s">
        <v>3106</v>
      </c>
      <c r="F3382" t="s">
        <v>3233</v>
      </c>
    </row>
    <row r="3383" spans="4:6" x14ac:dyDescent="0.2">
      <c r="D3383">
        <f t="shared" si="53"/>
        <v>36</v>
      </c>
      <c r="E3383" t="s">
        <v>3106</v>
      </c>
      <c r="F3383" t="s">
        <v>3588</v>
      </c>
    </row>
    <row r="3384" spans="4:6" x14ac:dyDescent="0.2">
      <c r="D3384">
        <f t="shared" si="53"/>
        <v>36</v>
      </c>
      <c r="E3384" t="s">
        <v>3106</v>
      </c>
      <c r="F3384" t="s">
        <v>3350</v>
      </c>
    </row>
    <row r="3385" spans="4:6" x14ac:dyDescent="0.2">
      <c r="D3385">
        <f t="shared" si="53"/>
        <v>36</v>
      </c>
      <c r="E3385" t="s">
        <v>3106</v>
      </c>
      <c r="F3385" t="s">
        <v>2524</v>
      </c>
    </row>
    <row r="3386" spans="4:6" x14ac:dyDescent="0.2">
      <c r="D3386">
        <f t="shared" si="53"/>
        <v>36</v>
      </c>
      <c r="E3386" t="s">
        <v>3106</v>
      </c>
      <c r="F3386" t="s">
        <v>3352</v>
      </c>
    </row>
    <row r="3387" spans="4:6" x14ac:dyDescent="0.2">
      <c r="D3387">
        <f t="shared" si="53"/>
        <v>36</v>
      </c>
      <c r="E3387" t="s">
        <v>3106</v>
      </c>
      <c r="F3387" t="s">
        <v>2525</v>
      </c>
    </row>
    <row r="3388" spans="4:6" x14ac:dyDescent="0.2">
      <c r="D3388">
        <f t="shared" si="53"/>
        <v>36</v>
      </c>
      <c r="E3388" t="s">
        <v>3106</v>
      </c>
      <c r="F3388" t="s">
        <v>2526</v>
      </c>
    </row>
    <row r="3389" spans="4:6" x14ac:dyDescent="0.2">
      <c r="D3389">
        <f t="shared" si="53"/>
        <v>36</v>
      </c>
      <c r="E3389" t="s">
        <v>3106</v>
      </c>
      <c r="F3389" t="s">
        <v>2916</v>
      </c>
    </row>
    <row r="3390" spans="4:6" x14ac:dyDescent="0.2">
      <c r="D3390">
        <f t="shared" si="53"/>
        <v>36</v>
      </c>
      <c r="E3390" t="s">
        <v>3106</v>
      </c>
      <c r="F3390" t="s">
        <v>4130</v>
      </c>
    </row>
    <row r="3391" spans="4:6" x14ac:dyDescent="0.2">
      <c r="D3391">
        <f t="shared" si="53"/>
        <v>36</v>
      </c>
      <c r="E3391" t="s">
        <v>3106</v>
      </c>
      <c r="F3391" t="s">
        <v>2527</v>
      </c>
    </row>
    <row r="3392" spans="4:6" x14ac:dyDescent="0.2">
      <c r="D3392">
        <f t="shared" si="53"/>
        <v>36</v>
      </c>
      <c r="E3392" t="s">
        <v>3106</v>
      </c>
      <c r="F3392" t="s">
        <v>2528</v>
      </c>
    </row>
    <row r="3393" spans="4:6" x14ac:dyDescent="0.2">
      <c r="D3393">
        <f t="shared" si="53"/>
        <v>36</v>
      </c>
      <c r="E3393" t="s">
        <v>3106</v>
      </c>
      <c r="F3393" t="s">
        <v>2529</v>
      </c>
    </row>
    <row r="3394" spans="4:6" x14ac:dyDescent="0.2">
      <c r="D3394">
        <f t="shared" si="53"/>
        <v>36</v>
      </c>
      <c r="E3394" t="s">
        <v>3106</v>
      </c>
      <c r="F3394" t="s">
        <v>2494</v>
      </c>
    </row>
    <row r="3395" spans="4:6" x14ac:dyDescent="0.2">
      <c r="D3395">
        <f t="shared" si="53"/>
        <v>36</v>
      </c>
      <c r="E3395" t="s">
        <v>3106</v>
      </c>
      <c r="F3395" t="s">
        <v>3356</v>
      </c>
    </row>
    <row r="3396" spans="4:6" x14ac:dyDescent="0.2">
      <c r="D3396">
        <f t="shared" si="53"/>
        <v>36</v>
      </c>
      <c r="E3396" t="s">
        <v>3106</v>
      </c>
      <c r="F3396" t="s">
        <v>4134</v>
      </c>
    </row>
    <row r="3397" spans="4:6" x14ac:dyDescent="0.2">
      <c r="D3397">
        <f t="shared" si="53"/>
        <v>36</v>
      </c>
      <c r="E3397" t="s">
        <v>3106</v>
      </c>
      <c r="F3397" t="s">
        <v>2754</v>
      </c>
    </row>
    <row r="3398" spans="4:6" x14ac:dyDescent="0.2">
      <c r="D3398">
        <f t="shared" si="53"/>
        <v>36</v>
      </c>
      <c r="E3398" t="s">
        <v>3106</v>
      </c>
      <c r="F3398" t="s">
        <v>2530</v>
      </c>
    </row>
    <row r="3399" spans="4:6" x14ac:dyDescent="0.2">
      <c r="D3399">
        <f t="shared" si="53"/>
        <v>36</v>
      </c>
      <c r="E3399" t="s">
        <v>3106</v>
      </c>
      <c r="F3399" t="s">
        <v>2531</v>
      </c>
    </row>
    <row r="3400" spans="4:6" x14ac:dyDescent="0.2">
      <c r="D3400">
        <f t="shared" si="53"/>
        <v>36</v>
      </c>
      <c r="E3400" t="s">
        <v>3106</v>
      </c>
      <c r="F3400" t="s">
        <v>3417</v>
      </c>
    </row>
    <row r="3401" spans="4:6" x14ac:dyDescent="0.2">
      <c r="D3401">
        <f t="shared" si="53"/>
        <v>36</v>
      </c>
      <c r="E3401" t="s">
        <v>3106</v>
      </c>
      <c r="F3401" t="s">
        <v>2532</v>
      </c>
    </row>
    <row r="3402" spans="4:6" x14ac:dyDescent="0.2">
      <c r="D3402">
        <f t="shared" si="53"/>
        <v>36</v>
      </c>
      <c r="E3402" t="s">
        <v>3106</v>
      </c>
      <c r="F3402" t="s">
        <v>2533</v>
      </c>
    </row>
    <row r="3403" spans="4:6" x14ac:dyDescent="0.2">
      <c r="D3403">
        <f t="shared" si="53"/>
        <v>36</v>
      </c>
      <c r="E3403" t="s">
        <v>3106</v>
      </c>
      <c r="F3403" t="s">
        <v>3615</v>
      </c>
    </row>
    <row r="3404" spans="4:6" x14ac:dyDescent="0.2">
      <c r="D3404">
        <f t="shared" si="53"/>
        <v>36</v>
      </c>
      <c r="E3404" t="s">
        <v>3106</v>
      </c>
      <c r="F3404" t="s">
        <v>3362</v>
      </c>
    </row>
    <row r="3405" spans="4:6" x14ac:dyDescent="0.2">
      <c r="D3405">
        <f t="shared" si="53"/>
        <v>36</v>
      </c>
      <c r="E3405" t="s">
        <v>3106</v>
      </c>
      <c r="F3405" t="s">
        <v>3616</v>
      </c>
    </row>
    <row r="3406" spans="4:6" x14ac:dyDescent="0.2">
      <c r="D3406">
        <f t="shared" ref="D3406:D3469" si="54">IF(E3406=E3405,D3405,D3405+1)</f>
        <v>36</v>
      </c>
      <c r="E3406" t="s">
        <v>3106</v>
      </c>
      <c r="F3406" t="s">
        <v>3915</v>
      </c>
    </row>
    <row r="3407" spans="4:6" x14ac:dyDescent="0.2">
      <c r="D3407">
        <f t="shared" si="54"/>
        <v>36</v>
      </c>
      <c r="E3407" t="s">
        <v>3106</v>
      </c>
      <c r="F3407" t="s">
        <v>3071</v>
      </c>
    </row>
    <row r="3408" spans="4:6" x14ac:dyDescent="0.2">
      <c r="D3408">
        <f t="shared" si="54"/>
        <v>36</v>
      </c>
      <c r="E3408" t="s">
        <v>3106</v>
      </c>
      <c r="F3408" t="s">
        <v>2534</v>
      </c>
    </row>
    <row r="3409" spans="4:6" x14ac:dyDescent="0.2">
      <c r="D3409">
        <f t="shared" si="54"/>
        <v>37</v>
      </c>
      <c r="E3409" t="s">
        <v>3107</v>
      </c>
      <c r="F3409" t="s">
        <v>3750</v>
      </c>
    </row>
    <row r="3410" spans="4:6" x14ac:dyDescent="0.2">
      <c r="D3410">
        <f t="shared" si="54"/>
        <v>37</v>
      </c>
      <c r="E3410" t="s">
        <v>3107</v>
      </c>
      <c r="F3410" t="s">
        <v>2535</v>
      </c>
    </row>
    <row r="3411" spans="4:6" x14ac:dyDescent="0.2">
      <c r="D3411">
        <f t="shared" si="54"/>
        <v>37</v>
      </c>
      <c r="E3411" t="s">
        <v>3107</v>
      </c>
      <c r="F3411" t="s">
        <v>2536</v>
      </c>
    </row>
    <row r="3412" spans="4:6" x14ac:dyDescent="0.2">
      <c r="D3412">
        <f t="shared" si="54"/>
        <v>37</v>
      </c>
      <c r="E3412" t="s">
        <v>3107</v>
      </c>
      <c r="F3412" t="s">
        <v>2537</v>
      </c>
    </row>
    <row r="3413" spans="4:6" x14ac:dyDescent="0.2">
      <c r="D3413">
        <f t="shared" si="54"/>
        <v>37</v>
      </c>
      <c r="E3413" t="s">
        <v>3107</v>
      </c>
      <c r="F3413" t="s">
        <v>2538</v>
      </c>
    </row>
    <row r="3414" spans="4:6" x14ac:dyDescent="0.2">
      <c r="D3414">
        <f t="shared" si="54"/>
        <v>37</v>
      </c>
      <c r="E3414" t="s">
        <v>3107</v>
      </c>
      <c r="F3414" t="s">
        <v>3044</v>
      </c>
    </row>
    <row r="3415" spans="4:6" x14ac:dyDescent="0.2">
      <c r="D3415">
        <f t="shared" si="54"/>
        <v>37</v>
      </c>
      <c r="E3415" t="s">
        <v>3107</v>
      </c>
      <c r="F3415" t="s">
        <v>2938</v>
      </c>
    </row>
    <row r="3416" spans="4:6" x14ac:dyDescent="0.2">
      <c r="D3416">
        <f t="shared" si="54"/>
        <v>37</v>
      </c>
      <c r="E3416" t="s">
        <v>3107</v>
      </c>
      <c r="F3416" t="s">
        <v>2539</v>
      </c>
    </row>
    <row r="3417" spans="4:6" x14ac:dyDescent="0.2">
      <c r="D3417">
        <f t="shared" si="54"/>
        <v>37</v>
      </c>
      <c r="E3417" t="s">
        <v>3107</v>
      </c>
      <c r="F3417" t="s">
        <v>2540</v>
      </c>
    </row>
    <row r="3418" spans="4:6" x14ac:dyDescent="0.2">
      <c r="D3418">
        <f t="shared" si="54"/>
        <v>37</v>
      </c>
      <c r="E3418" t="s">
        <v>3107</v>
      </c>
      <c r="F3418" t="s">
        <v>3273</v>
      </c>
    </row>
    <row r="3419" spans="4:6" x14ac:dyDescent="0.2">
      <c r="D3419">
        <f t="shared" si="54"/>
        <v>37</v>
      </c>
      <c r="E3419" t="s">
        <v>3107</v>
      </c>
      <c r="F3419" t="s">
        <v>3307</v>
      </c>
    </row>
    <row r="3420" spans="4:6" x14ac:dyDescent="0.2">
      <c r="D3420">
        <f t="shared" si="54"/>
        <v>37</v>
      </c>
      <c r="E3420" t="s">
        <v>3107</v>
      </c>
      <c r="F3420" t="s">
        <v>3309</v>
      </c>
    </row>
    <row r="3421" spans="4:6" x14ac:dyDescent="0.2">
      <c r="D3421">
        <f t="shared" si="54"/>
        <v>37</v>
      </c>
      <c r="E3421" t="s">
        <v>3107</v>
      </c>
      <c r="F3421" t="s">
        <v>2541</v>
      </c>
    </row>
    <row r="3422" spans="4:6" x14ac:dyDescent="0.2">
      <c r="D3422">
        <f t="shared" si="54"/>
        <v>37</v>
      </c>
      <c r="E3422" t="s">
        <v>3107</v>
      </c>
      <c r="F3422" t="s">
        <v>3374</v>
      </c>
    </row>
    <row r="3423" spans="4:6" x14ac:dyDescent="0.2">
      <c r="D3423">
        <f t="shared" si="54"/>
        <v>37</v>
      </c>
      <c r="E3423" t="s">
        <v>3107</v>
      </c>
      <c r="F3423" t="s">
        <v>2542</v>
      </c>
    </row>
    <row r="3424" spans="4:6" x14ac:dyDescent="0.2">
      <c r="D3424">
        <f t="shared" si="54"/>
        <v>37</v>
      </c>
      <c r="E3424" t="s">
        <v>3107</v>
      </c>
      <c r="F3424" t="s">
        <v>4190</v>
      </c>
    </row>
    <row r="3425" spans="4:6" x14ac:dyDescent="0.2">
      <c r="D3425">
        <f t="shared" si="54"/>
        <v>37</v>
      </c>
      <c r="E3425" t="s">
        <v>3107</v>
      </c>
      <c r="F3425" t="s">
        <v>2543</v>
      </c>
    </row>
    <row r="3426" spans="4:6" x14ac:dyDescent="0.2">
      <c r="D3426">
        <f t="shared" si="54"/>
        <v>37</v>
      </c>
      <c r="E3426" t="s">
        <v>3107</v>
      </c>
      <c r="F3426" t="s">
        <v>2544</v>
      </c>
    </row>
    <row r="3427" spans="4:6" x14ac:dyDescent="0.2">
      <c r="D3427">
        <f t="shared" si="54"/>
        <v>37</v>
      </c>
      <c r="E3427" t="s">
        <v>3107</v>
      </c>
      <c r="F3427" t="s">
        <v>2545</v>
      </c>
    </row>
    <row r="3428" spans="4:6" x14ac:dyDescent="0.2">
      <c r="D3428">
        <f t="shared" si="54"/>
        <v>37</v>
      </c>
      <c r="E3428" t="s">
        <v>3107</v>
      </c>
      <c r="F3428" t="s">
        <v>2716</v>
      </c>
    </row>
    <row r="3429" spans="4:6" x14ac:dyDescent="0.2">
      <c r="D3429">
        <f t="shared" si="54"/>
        <v>37</v>
      </c>
      <c r="E3429" t="s">
        <v>3107</v>
      </c>
      <c r="F3429" t="s">
        <v>3764</v>
      </c>
    </row>
    <row r="3430" spans="4:6" x14ac:dyDescent="0.2">
      <c r="D3430">
        <f t="shared" si="54"/>
        <v>37</v>
      </c>
      <c r="E3430" t="s">
        <v>3107</v>
      </c>
      <c r="F3430" t="s">
        <v>2546</v>
      </c>
    </row>
    <row r="3431" spans="4:6" x14ac:dyDescent="0.2">
      <c r="D3431">
        <f t="shared" si="54"/>
        <v>37</v>
      </c>
      <c r="E3431" t="s">
        <v>3107</v>
      </c>
      <c r="F3431" t="s">
        <v>4194</v>
      </c>
    </row>
    <row r="3432" spans="4:6" x14ac:dyDescent="0.2">
      <c r="D3432">
        <f t="shared" si="54"/>
        <v>37</v>
      </c>
      <c r="E3432" t="s">
        <v>3107</v>
      </c>
      <c r="F3432" t="s">
        <v>2725</v>
      </c>
    </row>
    <row r="3433" spans="4:6" x14ac:dyDescent="0.2">
      <c r="D3433">
        <f t="shared" si="54"/>
        <v>37</v>
      </c>
      <c r="E3433" t="s">
        <v>3107</v>
      </c>
      <c r="F3433" t="s">
        <v>2547</v>
      </c>
    </row>
    <row r="3434" spans="4:6" x14ac:dyDescent="0.2">
      <c r="D3434">
        <f t="shared" si="54"/>
        <v>37</v>
      </c>
      <c r="E3434" t="s">
        <v>3107</v>
      </c>
      <c r="F3434" t="s">
        <v>2973</v>
      </c>
    </row>
    <row r="3435" spans="4:6" x14ac:dyDescent="0.2">
      <c r="D3435">
        <f t="shared" si="54"/>
        <v>37</v>
      </c>
      <c r="E3435" t="s">
        <v>3107</v>
      </c>
      <c r="F3435" t="s">
        <v>3386</v>
      </c>
    </row>
    <row r="3436" spans="4:6" x14ac:dyDescent="0.2">
      <c r="D3436">
        <f t="shared" si="54"/>
        <v>37</v>
      </c>
      <c r="E3436" t="s">
        <v>3107</v>
      </c>
      <c r="F3436" t="s">
        <v>2548</v>
      </c>
    </row>
    <row r="3437" spans="4:6" x14ac:dyDescent="0.2">
      <c r="D3437">
        <f t="shared" si="54"/>
        <v>37</v>
      </c>
      <c r="E3437" t="s">
        <v>3107</v>
      </c>
      <c r="F3437" t="s">
        <v>3990</v>
      </c>
    </row>
    <row r="3438" spans="4:6" x14ac:dyDescent="0.2">
      <c r="D3438">
        <f t="shared" si="54"/>
        <v>37</v>
      </c>
      <c r="E3438" t="s">
        <v>3107</v>
      </c>
      <c r="F3438" t="s">
        <v>4202</v>
      </c>
    </row>
    <row r="3439" spans="4:6" x14ac:dyDescent="0.2">
      <c r="D3439">
        <f t="shared" si="54"/>
        <v>37</v>
      </c>
      <c r="E3439" t="s">
        <v>3107</v>
      </c>
      <c r="F3439" t="s">
        <v>4204</v>
      </c>
    </row>
    <row r="3440" spans="4:6" x14ac:dyDescent="0.2">
      <c r="D3440">
        <f t="shared" si="54"/>
        <v>37</v>
      </c>
      <c r="E3440" t="s">
        <v>3107</v>
      </c>
      <c r="F3440" t="s">
        <v>3991</v>
      </c>
    </row>
    <row r="3441" spans="4:6" x14ac:dyDescent="0.2">
      <c r="D3441">
        <f t="shared" si="54"/>
        <v>37</v>
      </c>
      <c r="E3441" t="s">
        <v>3107</v>
      </c>
      <c r="F3441" t="s">
        <v>3333</v>
      </c>
    </row>
    <row r="3442" spans="4:6" x14ac:dyDescent="0.2">
      <c r="D3442">
        <f t="shared" si="54"/>
        <v>37</v>
      </c>
      <c r="E3442" t="s">
        <v>3107</v>
      </c>
      <c r="F3442" t="s">
        <v>3334</v>
      </c>
    </row>
    <row r="3443" spans="4:6" x14ac:dyDescent="0.2">
      <c r="D3443">
        <f t="shared" si="54"/>
        <v>37</v>
      </c>
      <c r="E3443" t="s">
        <v>3107</v>
      </c>
      <c r="F3443" t="s">
        <v>2407</v>
      </c>
    </row>
    <row r="3444" spans="4:6" x14ac:dyDescent="0.2">
      <c r="D3444">
        <f t="shared" si="54"/>
        <v>37</v>
      </c>
      <c r="E3444" t="s">
        <v>3107</v>
      </c>
      <c r="F3444" t="s">
        <v>3992</v>
      </c>
    </row>
    <row r="3445" spans="4:6" x14ac:dyDescent="0.2">
      <c r="D3445">
        <f t="shared" si="54"/>
        <v>37</v>
      </c>
      <c r="E3445" t="s">
        <v>3107</v>
      </c>
      <c r="F3445" t="s">
        <v>3993</v>
      </c>
    </row>
    <row r="3446" spans="4:6" x14ac:dyDescent="0.2">
      <c r="D3446">
        <f t="shared" si="54"/>
        <v>37</v>
      </c>
      <c r="E3446" t="s">
        <v>3107</v>
      </c>
      <c r="F3446" t="s">
        <v>2731</v>
      </c>
    </row>
    <row r="3447" spans="4:6" x14ac:dyDescent="0.2">
      <c r="D3447">
        <f t="shared" si="54"/>
        <v>37</v>
      </c>
      <c r="E3447" t="s">
        <v>3107</v>
      </c>
      <c r="F3447" t="s">
        <v>3994</v>
      </c>
    </row>
    <row r="3448" spans="4:6" x14ac:dyDescent="0.2">
      <c r="D3448">
        <f t="shared" si="54"/>
        <v>37</v>
      </c>
      <c r="E3448" t="s">
        <v>3107</v>
      </c>
      <c r="F3448" t="s">
        <v>3995</v>
      </c>
    </row>
    <row r="3449" spans="4:6" x14ac:dyDescent="0.2">
      <c r="D3449">
        <f t="shared" si="54"/>
        <v>37</v>
      </c>
      <c r="E3449" t="s">
        <v>3107</v>
      </c>
      <c r="F3449" t="s">
        <v>3394</v>
      </c>
    </row>
    <row r="3450" spans="4:6" x14ac:dyDescent="0.2">
      <c r="D3450">
        <f t="shared" si="54"/>
        <v>37</v>
      </c>
      <c r="E3450" t="s">
        <v>3107</v>
      </c>
      <c r="F3450" t="s">
        <v>3396</v>
      </c>
    </row>
    <row r="3451" spans="4:6" x14ac:dyDescent="0.2">
      <c r="D3451">
        <f t="shared" si="54"/>
        <v>37</v>
      </c>
      <c r="E3451" t="s">
        <v>3107</v>
      </c>
      <c r="F3451" t="s">
        <v>3996</v>
      </c>
    </row>
    <row r="3452" spans="4:6" x14ac:dyDescent="0.2">
      <c r="D3452">
        <f t="shared" si="54"/>
        <v>37</v>
      </c>
      <c r="E3452" t="s">
        <v>3107</v>
      </c>
      <c r="F3452" t="s">
        <v>3997</v>
      </c>
    </row>
    <row r="3453" spans="4:6" x14ac:dyDescent="0.2">
      <c r="D3453">
        <f t="shared" si="54"/>
        <v>37</v>
      </c>
      <c r="E3453" t="s">
        <v>3107</v>
      </c>
      <c r="F3453" t="s">
        <v>3998</v>
      </c>
    </row>
    <row r="3454" spans="4:6" x14ac:dyDescent="0.2">
      <c r="D3454">
        <f t="shared" si="54"/>
        <v>37</v>
      </c>
      <c r="E3454" t="s">
        <v>3107</v>
      </c>
      <c r="F3454" t="s">
        <v>3581</v>
      </c>
    </row>
    <row r="3455" spans="4:6" x14ac:dyDescent="0.2">
      <c r="D3455">
        <f t="shared" si="54"/>
        <v>37</v>
      </c>
      <c r="E3455" t="s">
        <v>3107</v>
      </c>
      <c r="F3455" t="s">
        <v>3999</v>
      </c>
    </row>
    <row r="3456" spans="4:6" x14ac:dyDescent="0.2">
      <c r="D3456">
        <f t="shared" si="54"/>
        <v>37</v>
      </c>
      <c r="E3456" t="s">
        <v>3107</v>
      </c>
      <c r="F3456" t="s">
        <v>3345</v>
      </c>
    </row>
    <row r="3457" spans="4:6" x14ac:dyDescent="0.2">
      <c r="D3457">
        <f t="shared" si="54"/>
        <v>37</v>
      </c>
      <c r="E3457" t="s">
        <v>3107</v>
      </c>
      <c r="F3457" t="s">
        <v>4000</v>
      </c>
    </row>
    <row r="3458" spans="4:6" x14ac:dyDescent="0.2">
      <c r="D3458">
        <f t="shared" si="54"/>
        <v>37</v>
      </c>
      <c r="E3458" t="s">
        <v>3107</v>
      </c>
      <c r="F3458" t="s">
        <v>3584</v>
      </c>
    </row>
    <row r="3459" spans="4:6" x14ac:dyDescent="0.2">
      <c r="D3459">
        <f t="shared" si="54"/>
        <v>37</v>
      </c>
      <c r="E3459" t="s">
        <v>3107</v>
      </c>
      <c r="F3459" t="s">
        <v>4001</v>
      </c>
    </row>
    <row r="3460" spans="4:6" x14ac:dyDescent="0.2">
      <c r="D3460">
        <f t="shared" si="54"/>
        <v>37</v>
      </c>
      <c r="E3460" t="s">
        <v>3107</v>
      </c>
      <c r="F3460" t="s">
        <v>4159</v>
      </c>
    </row>
    <row r="3461" spans="4:6" x14ac:dyDescent="0.2">
      <c r="D3461">
        <f t="shared" si="54"/>
        <v>37</v>
      </c>
      <c r="E3461" t="s">
        <v>3107</v>
      </c>
      <c r="F3461" t="s">
        <v>4002</v>
      </c>
    </row>
    <row r="3462" spans="4:6" x14ac:dyDescent="0.2">
      <c r="D3462">
        <f t="shared" si="54"/>
        <v>37</v>
      </c>
      <c r="E3462" t="s">
        <v>3107</v>
      </c>
      <c r="F3462" t="s">
        <v>4003</v>
      </c>
    </row>
    <row r="3463" spans="4:6" x14ac:dyDescent="0.2">
      <c r="D3463">
        <f t="shared" si="54"/>
        <v>37</v>
      </c>
      <c r="E3463" t="s">
        <v>3107</v>
      </c>
      <c r="F3463" t="s">
        <v>4004</v>
      </c>
    </row>
    <row r="3464" spans="4:6" x14ac:dyDescent="0.2">
      <c r="D3464">
        <f t="shared" si="54"/>
        <v>37</v>
      </c>
      <c r="E3464" t="s">
        <v>3107</v>
      </c>
      <c r="F3464" t="s">
        <v>4005</v>
      </c>
    </row>
    <row r="3465" spans="4:6" x14ac:dyDescent="0.2">
      <c r="D3465">
        <f t="shared" si="54"/>
        <v>37</v>
      </c>
      <c r="E3465" t="s">
        <v>3107</v>
      </c>
      <c r="F3465" t="s">
        <v>3231</v>
      </c>
    </row>
    <row r="3466" spans="4:6" x14ac:dyDescent="0.2">
      <c r="D3466">
        <f t="shared" si="54"/>
        <v>37</v>
      </c>
      <c r="E3466" t="s">
        <v>3107</v>
      </c>
      <c r="F3466" t="s">
        <v>3233</v>
      </c>
    </row>
    <row r="3467" spans="4:6" x14ac:dyDescent="0.2">
      <c r="D3467">
        <f t="shared" si="54"/>
        <v>37</v>
      </c>
      <c r="E3467" t="s">
        <v>3107</v>
      </c>
      <c r="F3467" t="s">
        <v>3234</v>
      </c>
    </row>
    <row r="3468" spans="4:6" x14ac:dyDescent="0.2">
      <c r="D3468">
        <f t="shared" si="54"/>
        <v>37</v>
      </c>
      <c r="E3468" t="s">
        <v>3107</v>
      </c>
      <c r="F3468" t="s">
        <v>4006</v>
      </c>
    </row>
    <row r="3469" spans="4:6" x14ac:dyDescent="0.2">
      <c r="D3469">
        <f t="shared" si="54"/>
        <v>37</v>
      </c>
      <c r="E3469" t="s">
        <v>3107</v>
      </c>
      <c r="F3469" t="s">
        <v>4007</v>
      </c>
    </row>
    <row r="3470" spans="4:6" x14ac:dyDescent="0.2">
      <c r="D3470">
        <f t="shared" ref="D3470:D3533" si="55">IF(E3470=E3469,D3469,D3469+1)</f>
        <v>37</v>
      </c>
      <c r="E3470" t="s">
        <v>3107</v>
      </c>
      <c r="F3470" t="s">
        <v>3638</v>
      </c>
    </row>
    <row r="3471" spans="4:6" x14ac:dyDescent="0.2">
      <c r="D3471">
        <f t="shared" si="55"/>
        <v>37</v>
      </c>
      <c r="E3471" t="s">
        <v>3107</v>
      </c>
      <c r="F3471" t="s">
        <v>3235</v>
      </c>
    </row>
    <row r="3472" spans="4:6" x14ac:dyDescent="0.2">
      <c r="D3472">
        <f t="shared" si="55"/>
        <v>37</v>
      </c>
      <c r="E3472" t="s">
        <v>3107</v>
      </c>
      <c r="F3472" t="s">
        <v>4008</v>
      </c>
    </row>
    <row r="3473" spans="4:6" x14ac:dyDescent="0.2">
      <c r="D3473">
        <f t="shared" si="55"/>
        <v>37</v>
      </c>
      <c r="E3473" t="s">
        <v>3107</v>
      </c>
      <c r="F3473" t="s">
        <v>4009</v>
      </c>
    </row>
    <row r="3474" spans="4:6" x14ac:dyDescent="0.2">
      <c r="D3474">
        <f t="shared" si="55"/>
        <v>37</v>
      </c>
      <c r="E3474" t="s">
        <v>3107</v>
      </c>
      <c r="F3474" t="s">
        <v>4010</v>
      </c>
    </row>
    <row r="3475" spans="4:6" x14ac:dyDescent="0.2">
      <c r="D3475">
        <f t="shared" si="55"/>
        <v>37</v>
      </c>
      <c r="E3475" t="s">
        <v>3107</v>
      </c>
      <c r="F3475" t="s">
        <v>2921</v>
      </c>
    </row>
    <row r="3476" spans="4:6" x14ac:dyDescent="0.2">
      <c r="D3476">
        <f t="shared" si="55"/>
        <v>37</v>
      </c>
      <c r="E3476" t="s">
        <v>3107</v>
      </c>
      <c r="F3476" t="s">
        <v>4011</v>
      </c>
    </row>
    <row r="3477" spans="4:6" x14ac:dyDescent="0.2">
      <c r="D3477">
        <f t="shared" si="55"/>
        <v>37</v>
      </c>
      <c r="E3477" t="s">
        <v>3107</v>
      </c>
      <c r="F3477" t="s">
        <v>3598</v>
      </c>
    </row>
    <row r="3478" spans="4:6" x14ac:dyDescent="0.2">
      <c r="D3478">
        <f t="shared" si="55"/>
        <v>37</v>
      </c>
      <c r="E3478" t="s">
        <v>3107</v>
      </c>
      <c r="F3478" t="s">
        <v>3561</v>
      </c>
    </row>
    <row r="3479" spans="4:6" x14ac:dyDescent="0.2">
      <c r="D3479">
        <f t="shared" si="55"/>
        <v>37</v>
      </c>
      <c r="E3479" t="s">
        <v>3107</v>
      </c>
      <c r="F3479" t="s">
        <v>4012</v>
      </c>
    </row>
    <row r="3480" spans="4:6" x14ac:dyDescent="0.2">
      <c r="D3480">
        <f t="shared" si="55"/>
        <v>37</v>
      </c>
      <c r="E3480" t="s">
        <v>3107</v>
      </c>
      <c r="F3480" t="s">
        <v>4013</v>
      </c>
    </row>
    <row r="3481" spans="4:6" x14ac:dyDescent="0.2">
      <c r="D3481">
        <f t="shared" si="55"/>
        <v>37</v>
      </c>
      <c r="E3481" t="s">
        <v>3107</v>
      </c>
      <c r="F3481" t="s">
        <v>4014</v>
      </c>
    </row>
    <row r="3482" spans="4:6" x14ac:dyDescent="0.2">
      <c r="D3482">
        <f t="shared" si="55"/>
        <v>37</v>
      </c>
      <c r="E3482" t="s">
        <v>3107</v>
      </c>
      <c r="F3482" t="s">
        <v>3362</v>
      </c>
    </row>
    <row r="3483" spans="4:6" x14ac:dyDescent="0.2">
      <c r="D3483">
        <f t="shared" si="55"/>
        <v>37</v>
      </c>
      <c r="E3483" t="s">
        <v>3107</v>
      </c>
      <c r="F3483" t="s">
        <v>4015</v>
      </c>
    </row>
    <row r="3484" spans="4:6" x14ac:dyDescent="0.2">
      <c r="D3484">
        <f t="shared" si="55"/>
        <v>37</v>
      </c>
      <c r="E3484" t="s">
        <v>3107</v>
      </c>
      <c r="F3484" t="s">
        <v>4016</v>
      </c>
    </row>
    <row r="3485" spans="4:6" x14ac:dyDescent="0.2">
      <c r="D3485">
        <f t="shared" si="55"/>
        <v>37</v>
      </c>
      <c r="E3485" t="s">
        <v>3107</v>
      </c>
      <c r="F3485" t="s">
        <v>4017</v>
      </c>
    </row>
    <row r="3486" spans="4:6" x14ac:dyDescent="0.2">
      <c r="D3486">
        <f t="shared" si="55"/>
        <v>38</v>
      </c>
      <c r="E3486" t="s">
        <v>3108</v>
      </c>
      <c r="F3486" t="s">
        <v>4221</v>
      </c>
    </row>
    <row r="3487" spans="4:6" x14ac:dyDescent="0.2">
      <c r="D3487">
        <f t="shared" si="55"/>
        <v>38</v>
      </c>
      <c r="E3487" t="s">
        <v>3108</v>
      </c>
      <c r="F3487" t="s">
        <v>3368</v>
      </c>
    </row>
    <row r="3488" spans="4:6" x14ac:dyDescent="0.2">
      <c r="D3488">
        <f t="shared" si="55"/>
        <v>38</v>
      </c>
      <c r="E3488" t="s">
        <v>3108</v>
      </c>
      <c r="F3488" t="s">
        <v>4018</v>
      </c>
    </row>
    <row r="3489" spans="4:6" x14ac:dyDescent="0.2">
      <c r="D3489">
        <f t="shared" si="55"/>
        <v>38</v>
      </c>
      <c r="E3489" t="s">
        <v>3108</v>
      </c>
      <c r="F3489" t="s">
        <v>4019</v>
      </c>
    </row>
    <row r="3490" spans="4:6" x14ac:dyDescent="0.2">
      <c r="D3490">
        <f t="shared" si="55"/>
        <v>38</v>
      </c>
      <c r="E3490" t="s">
        <v>3108</v>
      </c>
      <c r="F3490" t="s">
        <v>3375</v>
      </c>
    </row>
    <row r="3491" spans="4:6" x14ac:dyDescent="0.2">
      <c r="D3491">
        <f t="shared" si="55"/>
        <v>38</v>
      </c>
      <c r="E3491" t="s">
        <v>3108</v>
      </c>
      <c r="F3491" t="s">
        <v>2479</v>
      </c>
    </row>
    <row r="3492" spans="4:6" x14ac:dyDescent="0.2">
      <c r="D3492">
        <f t="shared" si="55"/>
        <v>38</v>
      </c>
      <c r="E3492" t="s">
        <v>3108</v>
      </c>
      <c r="F3492" t="s">
        <v>4020</v>
      </c>
    </row>
    <row r="3493" spans="4:6" x14ac:dyDescent="0.2">
      <c r="D3493">
        <f t="shared" si="55"/>
        <v>38</v>
      </c>
      <c r="E3493" t="s">
        <v>3108</v>
      </c>
      <c r="F3493" t="s">
        <v>1955</v>
      </c>
    </row>
    <row r="3494" spans="4:6" x14ac:dyDescent="0.2">
      <c r="D3494">
        <f t="shared" si="55"/>
        <v>38</v>
      </c>
      <c r="E3494" t="s">
        <v>3108</v>
      </c>
      <c r="F3494" t="s">
        <v>4021</v>
      </c>
    </row>
    <row r="3495" spans="4:6" x14ac:dyDescent="0.2">
      <c r="D3495">
        <f t="shared" si="55"/>
        <v>38</v>
      </c>
      <c r="E3495" t="s">
        <v>3108</v>
      </c>
      <c r="F3495" t="s">
        <v>2720</v>
      </c>
    </row>
    <row r="3496" spans="4:6" x14ac:dyDescent="0.2">
      <c r="D3496">
        <f t="shared" si="55"/>
        <v>38</v>
      </c>
      <c r="E3496" t="s">
        <v>3108</v>
      </c>
      <c r="F3496" t="s">
        <v>4022</v>
      </c>
    </row>
    <row r="3497" spans="4:6" x14ac:dyDescent="0.2">
      <c r="D3497">
        <f t="shared" si="55"/>
        <v>38</v>
      </c>
      <c r="E3497" t="s">
        <v>3108</v>
      </c>
      <c r="F3497" t="s">
        <v>3386</v>
      </c>
    </row>
    <row r="3498" spans="4:6" x14ac:dyDescent="0.2">
      <c r="D3498">
        <f t="shared" si="55"/>
        <v>38</v>
      </c>
      <c r="E3498" t="s">
        <v>3108</v>
      </c>
      <c r="F3498" t="s">
        <v>4023</v>
      </c>
    </row>
    <row r="3499" spans="4:6" x14ac:dyDescent="0.2">
      <c r="D3499">
        <f t="shared" si="55"/>
        <v>38</v>
      </c>
      <c r="E3499" t="s">
        <v>3108</v>
      </c>
      <c r="F3499" t="s">
        <v>4024</v>
      </c>
    </row>
    <row r="3500" spans="4:6" x14ac:dyDescent="0.2">
      <c r="D3500">
        <f t="shared" si="55"/>
        <v>38</v>
      </c>
      <c r="E3500" t="s">
        <v>3108</v>
      </c>
      <c r="F3500" t="s">
        <v>3333</v>
      </c>
    </row>
    <row r="3501" spans="4:6" x14ac:dyDescent="0.2">
      <c r="D3501">
        <f t="shared" si="55"/>
        <v>38</v>
      </c>
      <c r="E3501" t="s">
        <v>3108</v>
      </c>
      <c r="F3501" t="s">
        <v>3334</v>
      </c>
    </row>
    <row r="3502" spans="4:6" x14ac:dyDescent="0.2">
      <c r="D3502">
        <f t="shared" si="55"/>
        <v>38</v>
      </c>
      <c r="E3502" t="s">
        <v>3108</v>
      </c>
      <c r="F3502" t="s">
        <v>4025</v>
      </c>
    </row>
    <row r="3503" spans="4:6" x14ac:dyDescent="0.2">
      <c r="D3503">
        <f t="shared" si="55"/>
        <v>38</v>
      </c>
      <c r="E3503" t="s">
        <v>3108</v>
      </c>
      <c r="F3503" t="s">
        <v>4026</v>
      </c>
    </row>
    <row r="3504" spans="4:6" x14ac:dyDescent="0.2">
      <c r="D3504">
        <f t="shared" si="55"/>
        <v>38</v>
      </c>
      <c r="E3504" t="s">
        <v>3108</v>
      </c>
      <c r="F3504" t="s">
        <v>3707</v>
      </c>
    </row>
    <row r="3505" spans="4:6" x14ac:dyDescent="0.2">
      <c r="D3505">
        <f t="shared" si="55"/>
        <v>38</v>
      </c>
      <c r="E3505" t="s">
        <v>3108</v>
      </c>
      <c r="F3505" t="s">
        <v>4210</v>
      </c>
    </row>
    <row r="3506" spans="4:6" x14ac:dyDescent="0.2">
      <c r="D3506">
        <f t="shared" si="55"/>
        <v>38</v>
      </c>
      <c r="E3506" t="s">
        <v>3108</v>
      </c>
      <c r="F3506" t="s">
        <v>3394</v>
      </c>
    </row>
    <row r="3507" spans="4:6" x14ac:dyDescent="0.2">
      <c r="D3507">
        <f t="shared" si="55"/>
        <v>38</v>
      </c>
      <c r="E3507" t="s">
        <v>3108</v>
      </c>
      <c r="F3507" t="s">
        <v>3014</v>
      </c>
    </row>
    <row r="3508" spans="4:6" x14ac:dyDescent="0.2">
      <c r="D3508">
        <f t="shared" si="55"/>
        <v>38</v>
      </c>
      <c r="E3508" t="s">
        <v>3108</v>
      </c>
      <c r="F3508" t="s">
        <v>4027</v>
      </c>
    </row>
    <row r="3509" spans="4:6" x14ac:dyDescent="0.2">
      <c r="D3509">
        <f t="shared" si="55"/>
        <v>38</v>
      </c>
      <c r="E3509" t="s">
        <v>3108</v>
      </c>
      <c r="F3509" t="s">
        <v>3344</v>
      </c>
    </row>
    <row r="3510" spans="4:6" x14ac:dyDescent="0.2">
      <c r="D3510">
        <f t="shared" si="55"/>
        <v>38</v>
      </c>
      <c r="E3510" t="s">
        <v>3108</v>
      </c>
      <c r="F3510" t="s">
        <v>2522</v>
      </c>
    </row>
    <row r="3511" spans="4:6" x14ac:dyDescent="0.2">
      <c r="D3511">
        <f t="shared" si="55"/>
        <v>38</v>
      </c>
      <c r="E3511" t="s">
        <v>3108</v>
      </c>
      <c r="F3511" t="s">
        <v>4028</v>
      </c>
    </row>
    <row r="3512" spans="4:6" x14ac:dyDescent="0.2">
      <c r="D3512">
        <f t="shared" si="55"/>
        <v>38</v>
      </c>
      <c r="E3512" t="s">
        <v>3108</v>
      </c>
      <c r="F3512" t="s">
        <v>3405</v>
      </c>
    </row>
    <row r="3513" spans="4:6" x14ac:dyDescent="0.2">
      <c r="D3513">
        <f t="shared" si="55"/>
        <v>38</v>
      </c>
      <c r="E3513" t="s">
        <v>3108</v>
      </c>
      <c r="F3513" t="s">
        <v>3246</v>
      </c>
    </row>
    <row r="3514" spans="4:6" x14ac:dyDescent="0.2">
      <c r="D3514">
        <f t="shared" si="55"/>
        <v>38</v>
      </c>
      <c r="E3514" t="s">
        <v>3108</v>
      </c>
      <c r="F3514" t="s">
        <v>4029</v>
      </c>
    </row>
    <row r="3515" spans="4:6" x14ac:dyDescent="0.2">
      <c r="D3515">
        <f t="shared" si="55"/>
        <v>38</v>
      </c>
      <c r="E3515" t="s">
        <v>3108</v>
      </c>
      <c r="F3515" t="s">
        <v>4030</v>
      </c>
    </row>
    <row r="3516" spans="4:6" x14ac:dyDescent="0.2">
      <c r="D3516">
        <f t="shared" si="55"/>
        <v>38</v>
      </c>
      <c r="E3516" t="s">
        <v>3108</v>
      </c>
      <c r="F3516" t="s">
        <v>3417</v>
      </c>
    </row>
    <row r="3517" spans="4:6" x14ac:dyDescent="0.2">
      <c r="D3517">
        <f t="shared" si="55"/>
        <v>38</v>
      </c>
      <c r="E3517" t="s">
        <v>3108</v>
      </c>
      <c r="F3517" t="s">
        <v>4031</v>
      </c>
    </row>
    <row r="3518" spans="4:6" x14ac:dyDescent="0.2">
      <c r="D3518">
        <f t="shared" si="55"/>
        <v>38</v>
      </c>
      <c r="E3518" t="s">
        <v>3108</v>
      </c>
      <c r="F3518" t="s">
        <v>4032</v>
      </c>
    </row>
    <row r="3519" spans="4:6" x14ac:dyDescent="0.2">
      <c r="D3519">
        <f t="shared" si="55"/>
        <v>38</v>
      </c>
      <c r="E3519" t="s">
        <v>3108</v>
      </c>
      <c r="F3519" t="s">
        <v>3362</v>
      </c>
    </row>
    <row r="3520" spans="4:6" x14ac:dyDescent="0.2">
      <c r="D3520">
        <f t="shared" si="55"/>
        <v>38</v>
      </c>
      <c r="E3520" t="s">
        <v>3108</v>
      </c>
      <c r="F3520" t="s">
        <v>3618</v>
      </c>
    </row>
    <row r="3521" spans="4:6" x14ac:dyDescent="0.2">
      <c r="D3521">
        <f t="shared" si="55"/>
        <v>38</v>
      </c>
      <c r="E3521" t="s">
        <v>3108</v>
      </c>
      <c r="F3521" t="s">
        <v>4033</v>
      </c>
    </row>
    <row r="3522" spans="4:6" x14ac:dyDescent="0.2">
      <c r="D3522">
        <f t="shared" si="55"/>
        <v>39</v>
      </c>
      <c r="E3522" t="s">
        <v>3109</v>
      </c>
      <c r="F3522" t="s">
        <v>3066</v>
      </c>
    </row>
    <row r="3523" spans="4:6" x14ac:dyDescent="0.2">
      <c r="D3523">
        <f t="shared" si="55"/>
        <v>39</v>
      </c>
      <c r="E3523" t="s">
        <v>3109</v>
      </c>
      <c r="F3523" t="s">
        <v>4034</v>
      </c>
    </row>
    <row r="3524" spans="4:6" x14ac:dyDescent="0.2">
      <c r="D3524">
        <f t="shared" si="55"/>
        <v>39</v>
      </c>
      <c r="E3524" t="s">
        <v>3109</v>
      </c>
      <c r="F3524" t="s">
        <v>4035</v>
      </c>
    </row>
    <row r="3525" spans="4:6" x14ac:dyDescent="0.2">
      <c r="D3525">
        <f t="shared" si="55"/>
        <v>39</v>
      </c>
      <c r="E3525" t="s">
        <v>3109</v>
      </c>
      <c r="F3525" t="s">
        <v>2537</v>
      </c>
    </row>
    <row r="3526" spans="4:6" x14ac:dyDescent="0.2">
      <c r="D3526">
        <f t="shared" si="55"/>
        <v>39</v>
      </c>
      <c r="E3526" t="s">
        <v>3109</v>
      </c>
      <c r="F3526" t="s">
        <v>4036</v>
      </c>
    </row>
    <row r="3527" spans="4:6" x14ac:dyDescent="0.2">
      <c r="D3527">
        <f t="shared" si="55"/>
        <v>39</v>
      </c>
      <c r="E3527" t="s">
        <v>3109</v>
      </c>
      <c r="F3527" t="s">
        <v>4037</v>
      </c>
    </row>
    <row r="3528" spans="4:6" x14ac:dyDescent="0.2">
      <c r="D3528">
        <f t="shared" si="55"/>
        <v>39</v>
      </c>
      <c r="E3528" t="s">
        <v>3109</v>
      </c>
      <c r="F3528" t="s">
        <v>4038</v>
      </c>
    </row>
    <row r="3529" spans="4:6" x14ac:dyDescent="0.2">
      <c r="D3529">
        <f t="shared" si="55"/>
        <v>39</v>
      </c>
      <c r="E3529" t="s">
        <v>3109</v>
      </c>
      <c r="F3529" t="s">
        <v>4223</v>
      </c>
    </row>
    <row r="3530" spans="4:6" x14ac:dyDescent="0.2">
      <c r="D3530">
        <f t="shared" si="55"/>
        <v>39</v>
      </c>
      <c r="E3530" t="s">
        <v>3109</v>
      </c>
      <c r="F3530" t="s">
        <v>4039</v>
      </c>
    </row>
    <row r="3531" spans="4:6" x14ac:dyDescent="0.2">
      <c r="D3531">
        <f t="shared" si="55"/>
        <v>39</v>
      </c>
      <c r="E3531" t="s">
        <v>3109</v>
      </c>
      <c r="F3531" t="s">
        <v>3304</v>
      </c>
    </row>
    <row r="3532" spans="4:6" x14ac:dyDescent="0.2">
      <c r="D3532">
        <f t="shared" si="55"/>
        <v>39</v>
      </c>
      <c r="E3532" t="s">
        <v>3109</v>
      </c>
      <c r="F3532" t="s">
        <v>4040</v>
      </c>
    </row>
    <row r="3533" spans="4:6" x14ac:dyDescent="0.2">
      <c r="D3533">
        <f t="shared" si="55"/>
        <v>39</v>
      </c>
      <c r="E3533" t="s">
        <v>3109</v>
      </c>
      <c r="F3533" t="s">
        <v>4041</v>
      </c>
    </row>
    <row r="3534" spans="4:6" x14ac:dyDescent="0.2">
      <c r="D3534">
        <f t="shared" ref="D3534:D3597" si="56">IF(E3534=E3533,D3533,D3533+1)</f>
        <v>39</v>
      </c>
      <c r="E3534" t="s">
        <v>3109</v>
      </c>
      <c r="F3534" t="s">
        <v>3654</v>
      </c>
    </row>
    <row r="3535" spans="4:6" x14ac:dyDescent="0.2">
      <c r="D3535">
        <f t="shared" si="56"/>
        <v>39</v>
      </c>
      <c r="E3535" t="s">
        <v>3109</v>
      </c>
      <c r="F3535" t="s">
        <v>4042</v>
      </c>
    </row>
    <row r="3536" spans="4:6" x14ac:dyDescent="0.2">
      <c r="D3536">
        <f t="shared" si="56"/>
        <v>39</v>
      </c>
      <c r="E3536" t="s">
        <v>3109</v>
      </c>
      <c r="F3536" t="s">
        <v>4043</v>
      </c>
    </row>
    <row r="3537" spans="4:6" x14ac:dyDescent="0.2">
      <c r="D3537">
        <f t="shared" si="56"/>
        <v>39</v>
      </c>
      <c r="E3537" t="s">
        <v>3109</v>
      </c>
      <c r="F3537" t="s">
        <v>4044</v>
      </c>
    </row>
    <row r="3538" spans="4:6" x14ac:dyDescent="0.2">
      <c r="D3538">
        <f t="shared" si="56"/>
        <v>39</v>
      </c>
      <c r="E3538" t="s">
        <v>3109</v>
      </c>
      <c r="F3538" t="s">
        <v>4045</v>
      </c>
    </row>
    <row r="3539" spans="4:6" x14ac:dyDescent="0.2">
      <c r="D3539">
        <f t="shared" si="56"/>
        <v>39</v>
      </c>
      <c r="E3539" t="s">
        <v>3109</v>
      </c>
      <c r="F3539" t="s">
        <v>3762</v>
      </c>
    </row>
    <row r="3540" spans="4:6" x14ac:dyDescent="0.2">
      <c r="D3540">
        <f t="shared" si="56"/>
        <v>39</v>
      </c>
      <c r="E3540" t="s">
        <v>3109</v>
      </c>
      <c r="F3540" t="s">
        <v>3375</v>
      </c>
    </row>
    <row r="3541" spans="4:6" x14ac:dyDescent="0.2">
      <c r="D3541">
        <f t="shared" si="56"/>
        <v>39</v>
      </c>
      <c r="E3541" t="s">
        <v>3109</v>
      </c>
      <c r="F3541" t="s">
        <v>3378</v>
      </c>
    </row>
    <row r="3542" spans="4:6" x14ac:dyDescent="0.2">
      <c r="D3542">
        <f t="shared" si="56"/>
        <v>39</v>
      </c>
      <c r="E3542" t="s">
        <v>3109</v>
      </c>
      <c r="F3542" t="s">
        <v>2844</v>
      </c>
    </row>
    <row r="3543" spans="4:6" x14ac:dyDescent="0.2">
      <c r="D3543">
        <f t="shared" si="56"/>
        <v>39</v>
      </c>
      <c r="E3543" t="s">
        <v>3109</v>
      </c>
      <c r="F3543" t="s">
        <v>4046</v>
      </c>
    </row>
    <row r="3544" spans="4:6" x14ac:dyDescent="0.2">
      <c r="D3544">
        <f t="shared" si="56"/>
        <v>39</v>
      </c>
      <c r="E3544" t="s">
        <v>3109</v>
      </c>
      <c r="F3544" t="s">
        <v>3764</v>
      </c>
    </row>
    <row r="3545" spans="4:6" x14ac:dyDescent="0.2">
      <c r="D3545">
        <f t="shared" si="56"/>
        <v>39</v>
      </c>
      <c r="E3545" t="s">
        <v>3109</v>
      </c>
      <c r="F3545" t="s">
        <v>4193</v>
      </c>
    </row>
    <row r="3546" spans="4:6" x14ac:dyDescent="0.2">
      <c r="D3546">
        <f t="shared" si="56"/>
        <v>39</v>
      </c>
      <c r="E3546" t="s">
        <v>3109</v>
      </c>
      <c r="F3546" t="s">
        <v>3964</v>
      </c>
    </row>
    <row r="3547" spans="4:6" x14ac:dyDescent="0.2">
      <c r="D3547">
        <f t="shared" si="56"/>
        <v>39</v>
      </c>
      <c r="E3547" t="s">
        <v>3109</v>
      </c>
      <c r="F3547" t="s">
        <v>3326</v>
      </c>
    </row>
    <row r="3548" spans="4:6" x14ac:dyDescent="0.2">
      <c r="D3548">
        <f t="shared" si="56"/>
        <v>39</v>
      </c>
      <c r="E3548" t="s">
        <v>3109</v>
      </c>
      <c r="F3548" t="s">
        <v>4047</v>
      </c>
    </row>
    <row r="3549" spans="4:6" x14ac:dyDescent="0.2">
      <c r="D3549">
        <f t="shared" si="56"/>
        <v>39</v>
      </c>
      <c r="E3549" t="s">
        <v>3109</v>
      </c>
      <c r="F3549" t="s">
        <v>3327</v>
      </c>
    </row>
    <row r="3550" spans="4:6" x14ac:dyDescent="0.2">
      <c r="D3550">
        <f t="shared" si="56"/>
        <v>39</v>
      </c>
      <c r="E3550" t="s">
        <v>3109</v>
      </c>
      <c r="F3550" t="s">
        <v>3384</v>
      </c>
    </row>
    <row r="3551" spans="4:6" x14ac:dyDescent="0.2">
      <c r="D3551">
        <f t="shared" si="56"/>
        <v>39</v>
      </c>
      <c r="E3551" t="s">
        <v>3109</v>
      </c>
      <c r="F3551" t="s">
        <v>3329</v>
      </c>
    </row>
    <row r="3552" spans="4:6" x14ac:dyDescent="0.2">
      <c r="D3552">
        <f t="shared" si="56"/>
        <v>39</v>
      </c>
      <c r="E3552" t="s">
        <v>3109</v>
      </c>
      <c r="F3552" t="s">
        <v>4048</v>
      </c>
    </row>
    <row r="3553" spans="4:6" x14ac:dyDescent="0.2">
      <c r="D3553">
        <f t="shared" si="56"/>
        <v>39</v>
      </c>
      <c r="E3553" t="s">
        <v>3109</v>
      </c>
      <c r="F3553" t="s">
        <v>4049</v>
      </c>
    </row>
    <row r="3554" spans="4:6" x14ac:dyDescent="0.2">
      <c r="D3554">
        <f t="shared" si="56"/>
        <v>39</v>
      </c>
      <c r="E3554" t="s">
        <v>3109</v>
      </c>
      <c r="F3554" t="s">
        <v>3334</v>
      </c>
    </row>
    <row r="3555" spans="4:6" x14ac:dyDescent="0.2">
      <c r="D3555">
        <f t="shared" si="56"/>
        <v>39</v>
      </c>
      <c r="E3555" t="s">
        <v>3109</v>
      </c>
      <c r="F3555" t="s">
        <v>4050</v>
      </c>
    </row>
    <row r="3556" spans="4:6" x14ac:dyDescent="0.2">
      <c r="D3556">
        <f t="shared" si="56"/>
        <v>39</v>
      </c>
      <c r="E3556" t="s">
        <v>3109</v>
      </c>
      <c r="F3556" t="s">
        <v>4051</v>
      </c>
    </row>
    <row r="3557" spans="4:6" x14ac:dyDescent="0.2">
      <c r="D3557">
        <f t="shared" si="56"/>
        <v>39</v>
      </c>
      <c r="E3557" t="s">
        <v>3109</v>
      </c>
      <c r="F3557" t="s">
        <v>2463</v>
      </c>
    </row>
    <row r="3558" spans="4:6" x14ac:dyDescent="0.2">
      <c r="D3558">
        <f t="shared" si="56"/>
        <v>39</v>
      </c>
      <c r="E3558" t="s">
        <v>3109</v>
      </c>
      <c r="F3558" t="s">
        <v>3337</v>
      </c>
    </row>
    <row r="3559" spans="4:6" x14ac:dyDescent="0.2">
      <c r="D3559">
        <f t="shared" si="56"/>
        <v>39</v>
      </c>
      <c r="E3559" t="s">
        <v>3109</v>
      </c>
      <c r="F3559" t="s">
        <v>4052</v>
      </c>
    </row>
    <row r="3560" spans="4:6" x14ac:dyDescent="0.2">
      <c r="D3560">
        <f t="shared" si="56"/>
        <v>39</v>
      </c>
      <c r="E3560" t="s">
        <v>3109</v>
      </c>
      <c r="F3560" t="s">
        <v>4053</v>
      </c>
    </row>
    <row r="3561" spans="4:6" x14ac:dyDescent="0.2">
      <c r="D3561">
        <f t="shared" si="56"/>
        <v>39</v>
      </c>
      <c r="E3561" t="s">
        <v>3109</v>
      </c>
      <c r="F3561" t="s">
        <v>4054</v>
      </c>
    </row>
    <row r="3562" spans="4:6" x14ac:dyDescent="0.2">
      <c r="D3562">
        <f t="shared" si="56"/>
        <v>39</v>
      </c>
      <c r="E3562" t="s">
        <v>3109</v>
      </c>
      <c r="F3562" t="s">
        <v>4055</v>
      </c>
    </row>
    <row r="3563" spans="4:6" x14ac:dyDescent="0.2">
      <c r="D3563">
        <f t="shared" si="56"/>
        <v>39</v>
      </c>
      <c r="E3563" t="s">
        <v>3109</v>
      </c>
      <c r="F3563" t="s">
        <v>4056</v>
      </c>
    </row>
    <row r="3564" spans="4:6" x14ac:dyDescent="0.2">
      <c r="D3564">
        <f t="shared" si="56"/>
        <v>39</v>
      </c>
      <c r="E3564" t="s">
        <v>3109</v>
      </c>
      <c r="F3564" t="s">
        <v>4125</v>
      </c>
    </row>
    <row r="3565" spans="4:6" x14ac:dyDescent="0.2">
      <c r="D3565">
        <f t="shared" si="56"/>
        <v>39</v>
      </c>
      <c r="E3565" t="s">
        <v>3109</v>
      </c>
      <c r="F3565" t="s">
        <v>1967</v>
      </c>
    </row>
    <row r="3566" spans="4:6" x14ac:dyDescent="0.2">
      <c r="D3566">
        <f t="shared" si="56"/>
        <v>39</v>
      </c>
      <c r="E3566" t="s">
        <v>3109</v>
      </c>
      <c r="F3566" t="s">
        <v>3347</v>
      </c>
    </row>
    <row r="3567" spans="4:6" x14ac:dyDescent="0.2">
      <c r="D3567">
        <f t="shared" si="56"/>
        <v>39</v>
      </c>
      <c r="E3567" t="s">
        <v>3109</v>
      </c>
      <c r="F3567" t="s">
        <v>3348</v>
      </c>
    </row>
    <row r="3568" spans="4:6" x14ac:dyDescent="0.2">
      <c r="D3568">
        <f t="shared" si="56"/>
        <v>39</v>
      </c>
      <c r="E3568" t="s">
        <v>3109</v>
      </c>
      <c r="F3568" t="s">
        <v>1968</v>
      </c>
    </row>
    <row r="3569" spans="4:6" x14ac:dyDescent="0.2">
      <c r="D3569">
        <f t="shared" si="56"/>
        <v>39</v>
      </c>
      <c r="E3569" t="s">
        <v>3109</v>
      </c>
      <c r="F3569" t="s">
        <v>2414</v>
      </c>
    </row>
    <row r="3570" spans="4:6" x14ac:dyDescent="0.2">
      <c r="D3570">
        <f t="shared" si="56"/>
        <v>39</v>
      </c>
      <c r="E3570" t="s">
        <v>3109</v>
      </c>
      <c r="F3570" t="s">
        <v>1969</v>
      </c>
    </row>
    <row r="3571" spans="4:6" x14ac:dyDescent="0.2">
      <c r="D3571">
        <f t="shared" si="56"/>
        <v>39</v>
      </c>
      <c r="E3571" t="s">
        <v>3109</v>
      </c>
      <c r="F3571" t="s">
        <v>3350</v>
      </c>
    </row>
    <row r="3572" spans="4:6" x14ac:dyDescent="0.2">
      <c r="D3572">
        <f t="shared" si="56"/>
        <v>39</v>
      </c>
      <c r="E3572" t="s">
        <v>3109</v>
      </c>
      <c r="F3572" t="s">
        <v>1970</v>
      </c>
    </row>
    <row r="3573" spans="4:6" x14ac:dyDescent="0.2">
      <c r="D3573">
        <f t="shared" si="56"/>
        <v>39</v>
      </c>
      <c r="E3573" t="s">
        <v>3109</v>
      </c>
      <c r="F3573" t="s">
        <v>3352</v>
      </c>
    </row>
    <row r="3574" spans="4:6" x14ac:dyDescent="0.2">
      <c r="D3574">
        <f t="shared" si="56"/>
        <v>39</v>
      </c>
      <c r="E3574" t="s">
        <v>3109</v>
      </c>
      <c r="F3574" t="s">
        <v>1971</v>
      </c>
    </row>
    <row r="3575" spans="4:6" x14ac:dyDescent="0.2">
      <c r="D3575">
        <f t="shared" si="56"/>
        <v>39</v>
      </c>
      <c r="E3575" t="s">
        <v>3109</v>
      </c>
      <c r="F3575" t="s">
        <v>1972</v>
      </c>
    </row>
    <row r="3576" spans="4:6" x14ac:dyDescent="0.2">
      <c r="D3576">
        <f t="shared" si="56"/>
        <v>39</v>
      </c>
      <c r="E3576" t="s">
        <v>3109</v>
      </c>
      <c r="F3576" t="s">
        <v>1973</v>
      </c>
    </row>
    <row r="3577" spans="4:6" x14ac:dyDescent="0.2">
      <c r="D3577">
        <f t="shared" si="56"/>
        <v>39</v>
      </c>
      <c r="E3577" t="s">
        <v>3109</v>
      </c>
      <c r="F3577" t="s">
        <v>2365</v>
      </c>
    </row>
    <row r="3578" spans="4:6" x14ac:dyDescent="0.2">
      <c r="D3578">
        <f t="shared" si="56"/>
        <v>39</v>
      </c>
      <c r="E3578" t="s">
        <v>3109</v>
      </c>
      <c r="F3578" t="s">
        <v>4171</v>
      </c>
    </row>
    <row r="3579" spans="4:6" x14ac:dyDescent="0.2">
      <c r="D3579">
        <f t="shared" si="56"/>
        <v>39</v>
      </c>
      <c r="E3579" t="s">
        <v>3109</v>
      </c>
      <c r="F3579" t="s">
        <v>1974</v>
      </c>
    </row>
    <row r="3580" spans="4:6" x14ac:dyDescent="0.2">
      <c r="D3580">
        <f t="shared" si="56"/>
        <v>39</v>
      </c>
      <c r="E3580" t="s">
        <v>3109</v>
      </c>
      <c r="F3580" t="s">
        <v>2495</v>
      </c>
    </row>
    <row r="3581" spans="4:6" x14ac:dyDescent="0.2">
      <c r="D3581">
        <f t="shared" si="56"/>
        <v>39</v>
      </c>
      <c r="E3581" t="s">
        <v>3109</v>
      </c>
      <c r="F3581" t="s">
        <v>3417</v>
      </c>
    </row>
    <row r="3582" spans="4:6" x14ac:dyDescent="0.2">
      <c r="D3582">
        <f t="shared" si="56"/>
        <v>39</v>
      </c>
      <c r="E3582" t="s">
        <v>3109</v>
      </c>
      <c r="F3582" t="s">
        <v>1975</v>
      </c>
    </row>
    <row r="3583" spans="4:6" x14ac:dyDescent="0.2">
      <c r="D3583">
        <f t="shared" si="56"/>
        <v>39</v>
      </c>
      <c r="E3583" t="s">
        <v>3109</v>
      </c>
      <c r="F3583" t="s">
        <v>3615</v>
      </c>
    </row>
    <row r="3584" spans="4:6" x14ac:dyDescent="0.2">
      <c r="D3584">
        <f t="shared" si="56"/>
        <v>39</v>
      </c>
      <c r="E3584" t="s">
        <v>3109</v>
      </c>
      <c r="F3584" t="s">
        <v>3362</v>
      </c>
    </row>
    <row r="3585" spans="4:6" x14ac:dyDescent="0.2">
      <c r="D3585">
        <f t="shared" si="56"/>
        <v>39</v>
      </c>
      <c r="E3585" t="s">
        <v>3109</v>
      </c>
      <c r="F3585" t="s">
        <v>3616</v>
      </c>
    </row>
    <row r="3586" spans="4:6" x14ac:dyDescent="0.2">
      <c r="D3586">
        <f t="shared" si="56"/>
        <v>39</v>
      </c>
      <c r="E3586" t="s">
        <v>3109</v>
      </c>
      <c r="F3586" t="s">
        <v>1976</v>
      </c>
    </row>
    <row r="3587" spans="4:6" x14ac:dyDescent="0.2">
      <c r="D3587">
        <f t="shared" si="56"/>
        <v>39</v>
      </c>
      <c r="E3587" t="s">
        <v>3109</v>
      </c>
      <c r="F3587" t="s">
        <v>2498</v>
      </c>
    </row>
    <row r="3588" spans="4:6" x14ac:dyDescent="0.2">
      <c r="D3588">
        <f t="shared" si="56"/>
        <v>39</v>
      </c>
      <c r="E3588" t="s">
        <v>3109</v>
      </c>
      <c r="F3588" t="s">
        <v>2478</v>
      </c>
    </row>
    <row r="3589" spans="4:6" x14ac:dyDescent="0.2">
      <c r="D3589">
        <f t="shared" si="56"/>
        <v>40</v>
      </c>
      <c r="E3589" t="s">
        <v>3110</v>
      </c>
      <c r="F3589" t="s">
        <v>771</v>
      </c>
    </row>
    <row r="3590" spans="4:6" x14ac:dyDescent="0.2">
      <c r="D3590">
        <f t="shared" si="56"/>
        <v>40</v>
      </c>
      <c r="E3590" t="s">
        <v>3110</v>
      </c>
      <c r="F3590" t="s">
        <v>772</v>
      </c>
    </row>
    <row r="3591" spans="4:6" x14ac:dyDescent="0.2">
      <c r="D3591">
        <f t="shared" si="56"/>
        <v>40</v>
      </c>
      <c r="E3591" t="s">
        <v>3110</v>
      </c>
      <c r="F3591" t="s">
        <v>773</v>
      </c>
    </row>
    <row r="3592" spans="4:6" x14ac:dyDescent="0.2">
      <c r="D3592">
        <f t="shared" si="56"/>
        <v>40</v>
      </c>
      <c r="E3592" t="s">
        <v>3110</v>
      </c>
      <c r="F3592" t="s">
        <v>774</v>
      </c>
    </row>
    <row r="3593" spans="4:6" x14ac:dyDescent="0.2">
      <c r="D3593">
        <f t="shared" si="56"/>
        <v>40</v>
      </c>
      <c r="E3593" t="s">
        <v>3110</v>
      </c>
      <c r="F3593" t="s">
        <v>775</v>
      </c>
    </row>
    <row r="3594" spans="4:6" x14ac:dyDescent="0.2">
      <c r="D3594">
        <f t="shared" si="56"/>
        <v>40</v>
      </c>
      <c r="E3594" t="s">
        <v>3110</v>
      </c>
      <c r="F3594" t="s">
        <v>776</v>
      </c>
    </row>
    <row r="3595" spans="4:6" x14ac:dyDescent="0.2">
      <c r="D3595">
        <f t="shared" si="56"/>
        <v>40</v>
      </c>
      <c r="E3595" t="s">
        <v>3110</v>
      </c>
      <c r="F3595" t="s">
        <v>777</v>
      </c>
    </row>
    <row r="3596" spans="4:6" x14ac:dyDescent="0.2">
      <c r="D3596">
        <f t="shared" si="56"/>
        <v>40</v>
      </c>
      <c r="E3596" t="s">
        <v>3110</v>
      </c>
      <c r="F3596" t="s">
        <v>778</v>
      </c>
    </row>
    <row r="3597" spans="4:6" x14ac:dyDescent="0.2">
      <c r="D3597">
        <f t="shared" si="56"/>
        <v>40</v>
      </c>
      <c r="E3597" t="s">
        <v>3110</v>
      </c>
      <c r="F3597" t="s">
        <v>779</v>
      </c>
    </row>
    <row r="3598" spans="4:6" x14ac:dyDescent="0.2">
      <c r="D3598">
        <f t="shared" ref="D3598:D3661" si="57">IF(E3598=E3597,D3597,D3597+1)</f>
        <v>40</v>
      </c>
      <c r="E3598" t="s">
        <v>3110</v>
      </c>
      <c r="F3598" t="s">
        <v>780</v>
      </c>
    </row>
    <row r="3599" spans="4:6" x14ac:dyDescent="0.2">
      <c r="D3599">
        <f t="shared" si="57"/>
        <v>40</v>
      </c>
      <c r="E3599" t="s">
        <v>3110</v>
      </c>
      <c r="F3599" t="s">
        <v>781</v>
      </c>
    </row>
    <row r="3600" spans="4:6" x14ac:dyDescent="0.2">
      <c r="D3600">
        <f t="shared" si="57"/>
        <v>40</v>
      </c>
      <c r="E3600" t="s">
        <v>3110</v>
      </c>
      <c r="F3600" t="s">
        <v>782</v>
      </c>
    </row>
    <row r="3601" spans="4:6" x14ac:dyDescent="0.2">
      <c r="D3601">
        <f t="shared" si="57"/>
        <v>40</v>
      </c>
      <c r="E3601" t="s">
        <v>3110</v>
      </c>
      <c r="F3601" t="s">
        <v>783</v>
      </c>
    </row>
    <row r="3602" spans="4:6" x14ac:dyDescent="0.2">
      <c r="D3602">
        <f t="shared" si="57"/>
        <v>40</v>
      </c>
      <c r="E3602" t="s">
        <v>3110</v>
      </c>
      <c r="F3602" t="s">
        <v>784</v>
      </c>
    </row>
    <row r="3603" spans="4:6" x14ac:dyDescent="0.2">
      <c r="D3603">
        <f t="shared" si="57"/>
        <v>40</v>
      </c>
      <c r="E3603" t="s">
        <v>3110</v>
      </c>
      <c r="F3603" t="s">
        <v>785</v>
      </c>
    </row>
    <row r="3604" spans="4:6" x14ac:dyDescent="0.2">
      <c r="D3604">
        <f t="shared" si="57"/>
        <v>40</v>
      </c>
      <c r="E3604" t="s">
        <v>3110</v>
      </c>
      <c r="F3604" t="s">
        <v>786</v>
      </c>
    </row>
    <row r="3605" spans="4:6" x14ac:dyDescent="0.2">
      <c r="D3605">
        <f t="shared" si="57"/>
        <v>40</v>
      </c>
      <c r="E3605" t="s">
        <v>3110</v>
      </c>
      <c r="F3605" t="s">
        <v>787</v>
      </c>
    </row>
    <row r="3606" spans="4:6" x14ac:dyDescent="0.2">
      <c r="D3606">
        <f t="shared" si="57"/>
        <v>40</v>
      </c>
      <c r="E3606" t="s">
        <v>3110</v>
      </c>
      <c r="F3606" t="s">
        <v>788</v>
      </c>
    </row>
    <row r="3607" spans="4:6" x14ac:dyDescent="0.2">
      <c r="D3607">
        <f t="shared" si="57"/>
        <v>40</v>
      </c>
      <c r="E3607" t="s">
        <v>3110</v>
      </c>
      <c r="F3607" t="s">
        <v>789</v>
      </c>
    </row>
    <row r="3608" spans="4:6" x14ac:dyDescent="0.2">
      <c r="D3608">
        <f t="shared" si="57"/>
        <v>40</v>
      </c>
      <c r="E3608" t="s">
        <v>3110</v>
      </c>
      <c r="F3608" t="s">
        <v>790</v>
      </c>
    </row>
    <row r="3609" spans="4:6" x14ac:dyDescent="0.2">
      <c r="D3609">
        <f t="shared" si="57"/>
        <v>40</v>
      </c>
      <c r="E3609" t="s">
        <v>3110</v>
      </c>
      <c r="F3609" t="s">
        <v>791</v>
      </c>
    </row>
    <row r="3610" spans="4:6" x14ac:dyDescent="0.2">
      <c r="D3610">
        <f t="shared" si="57"/>
        <v>40</v>
      </c>
      <c r="E3610" t="s">
        <v>3110</v>
      </c>
      <c r="F3610" t="s">
        <v>792</v>
      </c>
    </row>
    <row r="3611" spans="4:6" x14ac:dyDescent="0.2">
      <c r="D3611">
        <f t="shared" si="57"/>
        <v>40</v>
      </c>
      <c r="E3611" t="s">
        <v>3110</v>
      </c>
      <c r="F3611" t="s">
        <v>793</v>
      </c>
    </row>
    <row r="3612" spans="4:6" x14ac:dyDescent="0.2">
      <c r="D3612">
        <f t="shared" si="57"/>
        <v>40</v>
      </c>
      <c r="E3612" t="s">
        <v>3110</v>
      </c>
      <c r="F3612" t="s">
        <v>794</v>
      </c>
    </row>
    <row r="3613" spans="4:6" x14ac:dyDescent="0.2">
      <c r="D3613">
        <f t="shared" si="57"/>
        <v>40</v>
      </c>
      <c r="E3613" t="s">
        <v>3110</v>
      </c>
      <c r="F3613" t="s">
        <v>795</v>
      </c>
    </row>
    <row r="3614" spans="4:6" x14ac:dyDescent="0.2">
      <c r="D3614">
        <f t="shared" si="57"/>
        <v>40</v>
      </c>
      <c r="E3614" t="s">
        <v>3110</v>
      </c>
      <c r="F3614" t="s">
        <v>796</v>
      </c>
    </row>
    <row r="3615" spans="4:6" x14ac:dyDescent="0.2">
      <c r="D3615">
        <f t="shared" si="57"/>
        <v>40</v>
      </c>
      <c r="E3615" t="s">
        <v>3110</v>
      </c>
      <c r="F3615" t="s">
        <v>797</v>
      </c>
    </row>
    <row r="3616" spans="4:6" x14ac:dyDescent="0.2">
      <c r="D3616">
        <f t="shared" si="57"/>
        <v>40</v>
      </c>
      <c r="E3616" t="s">
        <v>3110</v>
      </c>
      <c r="F3616" t="s">
        <v>798</v>
      </c>
    </row>
    <row r="3617" spans="4:6" x14ac:dyDescent="0.2">
      <c r="D3617">
        <f t="shared" si="57"/>
        <v>40</v>
      </c>
      <c r="E3617" t="s">
        <v>3110</v>
      </c>
      <c r="F3617" t="s">
        <v>799</v>
      </c>
    </row>
    <row r="3618" spans="4:6" x14ac:dyDescent="0.2">
      <c r="D3618">
        <f t="shared" si="57"/>
        <v>40</v>
      </c>
      <c r="E3618" t="s">
        <v>3110</v>
      </c>
      <c r="F3618" t="s">
        <v>800</v>
      </c>
    </row>
    <row r="3619" spans="4:6" x14ac:dyDescent="0.2">
      <c r="D3619">
        <f t="shared" si="57"/>
        <v>40</v>
      </c>
      <c r="E3619" t="s">
        <v>3110</v>
      </c>
      <c r="F3619" t="s">
        <v>801</v>
      </c>
    </row>
    <row r="3620" spans="4:6" x14ac:dyDescent="0.2">
      <c r="D3620">
        <f t="shared" si="57"/>
        <v>40</v>
      </c>
      <c r="E3620" t="s">
        <v>3110</v>
      </c>
      <c r="F3620" t="s">
        <v>802</v>
      </c>
    </row>
    <row r="3621" spans="4:6" x14ac:dyDescent="0.2">
      <c r="D3621">
        <f t="shared" si="57"/>
        <v>40</v>
      </c>
      <c r="E3621" t="s">
        <v>3110</v>
      </c>
      <c r="F3621" t="s">
        <v>803</v>
      </c>
    </row>
    <row r="3622" spans="4:6" x14ac:dyDescent="0.2">
      <c r="D3622">
        <f t="shared" si="57"/>
        <v>40</v>
      </c>
      <c r="E3622" t="s">
        <v>3110</v>
      </c>
      <c r="F3622" t="s">
        <v>804</v>
      </c>
    </row>
    <row r="3623" spans="4:6" x14ac:dyDescent="0.2">
      <c r="D3623">
        <f t="shared" si="57"/>
        <v>40</v>
      </c>
      <c r="E3623" t="s">
        <v>3110</v>
      </c>
      <c r="F3623" t="s">
        <v>805</v>
      </c>
    </row>
    <row r="3624" spans="4:6" x14ac:dyDescent="0.2">
      <c r="D3624">
        <f t="shared" si="57"/>
        <v>40</v>
      </c>
      <c r="E3624" t="s">
        <v>3110</v>
      </c>
      <c r="F3624" t="s">
        <v>806</v>
      </c>
    </row>
    <row r="3625" spans="4:6" x14ac:dyDescent="0.2">
      <c r="D3625">
        <f t="shared" si="57"/>
        <v>40</v>
      </c>
      <c r="E3625" t="s">
        <v>3110</v>
      </c>
      <c r="F3625" t="s">
        <v>807</v>
      </c>
    </row>
    <row r="3626" spans="4:6" x14ac:dyDescent="0.2">
      <c r="D3626">
        <f t="shared" si="57"/>
        <v>40</v>
      </c>
      <c r="E3626" t="s">
        <v>3110</v>
      </c>
      <c r="F3626" t="s">
        <v>808</v>
      </c>
    </row>
    <row r="3627" spans="4:6" x14ac:dyDescent="0.2">
      <c r="D3627">
        <f t="shared" si="57"/>
        <v>40</v>
      </c>
      <c r="E3627" t="s">
        <v>3110</v>
      </c>
      <c r="F3627" t="s">
        <v>809</v>
      </c>
    </row>
    <row r="3628" spans="4:6" x14ac:dyDescent="0.2">
      <c r="D3628">
        <f t="shared" si="57"/>
        <v>41</v>
      </c>
      <c r="E3628" t="s">
        <v>3111</v>
      </c>
      <c r="F3628" t="s">
        <v>2054</v>
      </c>
    </row>
    <row r="3629" spans="4:6" x14ac:dyDescent="0.2">
      <c r="D3629">
        <f t="shared" si="57"/>
        <v>41</v>
      </c>
      <c r="E3629" t="s">
        <v>3111</v>
      </c>
      <c r="F3629" t="s">
        <v>2055</v>
      </c>
    </row>
    <row r="3630" spans="4:6" x14ac:dyDescent="0.2">
      <c r="D3630">
        <f t="shared" si="57"/>
        <v>41</v>
      </c>
      <c r="E3630" t="s">
        <v>3111</v>
      </c>
      <c r="F3630" t="s">
        <v>2056</v>
      </c>
    </row>
    <row r="3631" spans="4:6" x14ac:dyDescent="0.2">
      <c r="D3631">
        <f t="shared" si="57"/>
        <v>41</v>
      </c>
      <c r="E3631" t="s">
        <v>3111</v>
      </c>
      <c r="F3631" t="s">
        <v>4181</v>
      </c>
    </row>
    <row r="3632" spans="4:6" x14ac:dyDescent="0.2">
      <c r="D3632">
        <f t="shared" si="57"/>
        <v>41</v>
      </c>
      <c r="E3632" t="s">
        <v>3111</v>
      </c>
      <c r="F3632" t="s">
        <v>2057</v>
      </c>
    </row>
    <row r="3633" spans="4:6" x14ac:dyDescent="0.2">
      <c r="D3633">
        <f t="shared" si="57"/>
        <v>41</v>
      </c>
      <c r="E3633" t="s">
        <v>3111</v>
      </c>
      <c r="F3633" t="s">
        <v>2058</v>
      </c>
    </row>
    <row r="3634" spans="4:6" x14ac:dyDescent="0.2">
      <c r="D3634">
        <f t="shared" si="57"/>
        <v>41</v>
      </c>
      <c r="E3634" t="s">
        <v>3111</v>
      </c>
      <c r="F3634" t="s">
        <v>3684</v>
      </c>
    </row>
    <row r="3635" spans="4:6" x14ac:dyDescent="0.2">
      <c r="D3635">
        <f t="shared" si="57"/>
        <v>41</v>
      </c>
      <c r="E3635" t="s">
        <v>3111</v>
      </c>
      <c r="F3635" t="s">
        <v>2059</v>
      </c>
    </row>
    <row r="3636" spans="4:6" x14ac:dyDescent="0.2">
      <c r="D3636">
        <f t="shared" si="57"/>
        <v>41</v>
      </c>
      <c r="E3636" t="s">
        <v>3111</v>
      </c>
      <c r="F3636" t="s">
        <v>3305</v>
      </c>
    </row>
    <row r="3637" spans="4:6" x14ac:dyDescent="0.2">
      <c r="D3637">
        <f t="shared" si="57"/>
        <v>41</v>
      </c>
      <c r="E3637" t="s">
        <v>3111</v>
      </c>
      <c r="F3637" t="s">
        <v>2060</v>
      </c>
    </row>
    <row r="3638" spans="4:6" x14ac:dyDescent="0.2">
      <c r="D3638">
        <f t="shared" si="57"/>
        <v>41</v>
      </c>
      <c r="E3638" t="s">
        <v>3111</v>
      </c>
      <c r="F3638" t="s">
        <v>3307</v>
      </c>
    </row>
    <row r="3639" spans="4:6" x14ac:dyDescent="0.2">
      <c r="D3639">
        <f t="shared" si="57"/>
        <v>41</v>
      </c>
      <c r="E3639" t="s">
        <v>3111</v>
      </c>
      <c r="F3639" t="s">
        <v>4043</v>
      </c>
    </row>
    <row r="3640" spans="4:6" x14ac:dyDescent="0.2">
      <c r="D3640">
        <f t="shared" si="57"/>
        <v>41</v>
      </c>
      <c r="E3640" t="s">
        <v>3111</v>
      </c>
      <c r="F3640" t="s">
        <v>2061</v>
      </c>
    </row>
    <row r="3641" spans="4:6" x14ac:dyDescent="0.2">
      <c r="D3641">
        <f t="shared" si="57"/>
        <v>41</v>
      </c>
      <c r="E3641" t="s">
        <v>3111</v>
      </c>
      <c r="F3641" t="s">
        <v>2062</v>
      </c>
    </row>
    <row r="3642" spans="4:6" x14ac:dyDescent="0.2">
      <c r="D3642">
        <f t="shared" si="57"/>
        <v>41</v>
      </c>
      <c r="E3642" t="s">
        <v>3111</v>
      </c>
      <c r="F3642" t="s">
        <v>2063</v>
      </c>
    </row>
    <row r="3643" spans="4:6" x14ac:dyDescent="0.2">
      <c r="D3643">
        <f t="shared" si="57"/>
        <v>41</v>
      </c>
      <c r="E3643" t="s">
        <v>3111</v>
      </c>
      <c r="F3643" t="s">
        <v>2064</v>
      </c>
    </row>
    <row r="3644" spans="4:6" x14ac:dyDescent="0.2">
      <c r="D3644">
        <f t="shared" si="57"/>
        <v>41</v>
      </c>
      <c r="E3644" t="s">
        <v>3111</v>
      </c>
      <c r="F3644" t="s">
        <v>2065</v>
      </c>
    </row>
    <row r="3645" spans="4:6" x14ac:dyDescent="0.2">
      <c r="D3645">
        <f t="shared" si="57"/>
        <v>41</v>
      </c>
      <c r="E3645" t="s">
        <v>3111</v>
      </c>
      <c r="F3645" t="s">
        <v>2358</v>
      </c>
    </row>
    <row r="3646" spans="4:6" x14ac:dyDescent="0.2">
      <c r="D3646">
        <f t="shared" si="57"/>
        <v>41</v>
      </c>
      <c r="E3646" t="s">
        <v>3111</v>
      </c>
      <c r="F3646" t="s">
        <v>2066</v>
      </c>
    </row>
    <row r="3647" spans="4:6" x14ac:dyDescent="0.2">
      <c r="D3647">
        <f t="shared" si="57"/>
        <v>41</v>
      </c>
      <c r="E3647" t="s">
        <v>3111</v>
      </c>
      <c r="F3647" t="s">
        <v>2511</v>
      </c>
    </row>
    <row r="3648" spans="4:6" x14ac:dyDescent="0.2">
      <c r="D3648">
        <f t="shared" si="57"/>
        <v>41</v>
      </c>
      <c r="E3648" t="s">
        <v>3111</v>
      </c>
      <c r="F3648" t="s">
        <v>2067</v>
      </c>
    </row>
    <row r="3649" spans="4:6" x14ac:dyDescent="0.2">
      <c r="D3649">
        <f t="shared" si="57"/>
        <v>41</v>
      </c>
      <c r="E3649" t="s">
        <v>3111</v>
      </c>
      <c r="F3649" t="s">
        <v>2068</v>
      </c>
    </row>
    <row r="3650" spans="4:6" x14ac:dyDescent="0.2">
      <c r="D3650">
        <f t="shared" si="57"/>
        <v>41</v>
      </c>
      <c r="E3650" t="s">
        <v>3111</v>
      </c>
      <c r="F3650" t="s">
        <v>2069</v>
      </c>
    </row>
    <row r="3651" spans="4:6" x14ac:dyDescent="0.2">
      <c r="D3651">
        <f t="shared" si="57"/>
        <v>41</v>
      </c>
      <c r="E3651" t="s">
        <v>3111</v>
      </c>
      <c r="F3651" t="s">
        <v>4201</v>
      </c>
    </row>
    <row r="3652" spans="4:6" x14ac:dyDescent="0.2">
      <c r="D3652">
        <f t="shared" si="57"/>
        <v>41</v>
      </c>
      <c r="E3652" t="s">
        <v>3111</v>
      </c>
      <c r="F3652" t="s">
        <v>2070</v>
      </c>
    </row>
    <row r="3653" spans="4:6" x14ac:dyDescent="0.2">
      <c r="D3653">
        <f t="shared" si="57"/>
        <v>41</v>
      </c>
      <c r="E3653" t="s">
        <v>3111</v>
      </c>
      <c r="F3653" t="s">
        <v>2071</v>
      </c>
    </row>
    <row r="3654" spans="4:6" x14ac:dyDescent="0.2">
      <c r="D3654">
        <f t="shared" si="57"/>
        <v>41</v>
      </c>
      <c r="E3654" t="s">
        <v>3111</v>
      </c>
      <c r="F3654" t="s">
        <v>3572</v>
      </c>
    </row>
    <row r="3655" spans="4:6" x14ac:dyDescent="0.2">
      <c r="D3655">
        <f t="shared" si="57"/>
        <v>41</v>
      </c>
      <c r="E3655" t="s">
        <v>3111</v>
      </c>
      <c r="F3655" t="s">
        <v>2072</v>
      </c>
    </row>
    <row r="3656" spans="4:6" x14ac:dyDescent="0.2">
      <c r="D3656">
        <f t="shared" si="57"/>
        <v>41</v>
      </c>
      <c r="E3656" t="s">
        <v>3111</v>
      </c>
      <c r="F3656" t="s">
        <v>2463</v>
      </c>
    </row>
    <row r="3657" spans="4:6" x14ac:dyDescent="0.2">
      <c r="D3657">
        <f t="shared" si="57"/>
        <v>41</v>
      </c>
      <c r="E3657" t="s">
        <v>3111</v>
      </c>
      <c r="F3657" t="s">
        <v>3577</v>
      </c>
    </row>
    <row r="3658" spans="4:6" x14ac:dyDescent="0.2">
      <c r="D3658">
        <f t="shared" si="57"/>
        <v>41</v>
      </c>
      <c r="E3658" t="s">
        <v>3111</v>
      </c>
      <c r="F3658" t="s">
        <v>3338</v>
      </c>
    </row>
    <row r="3659" spans="4:6" x14ac:dyDescent="0.2">
      <c r="D3659">
        <f t="shared" si="57"/>
        <v>41</v>
      </c>
      <c r="E3659" t="s">
        <v>3111</v>
      </c>
      <c r="F3659" t="s">
        <v>2073</v>
      </c>
    </row>
    <row r="3660" spans="4:6" x14ac:dyDescent="0.2">
      <c r="D3660">
        <f t="shared" si="57"/>
        <v>41</v>
      </c>
      <c r="E3660" t="s">
        <v>3111</v>
      </c>
      <c r="F3660" t="s">
        <v>2074</v>
      </c>
    </row>
    <row r="3661" spans="4:6" x14ac:dyDescent="0.2">
      <c r="D3661">
        <f t="shared" si="57"/>
        <v>41</v>
      </c>
      <c r="E3661" t="s">
        <v>3111</v>
      </c>
      <c r="F3661" t="s">
        <v>3344</v>
      </c>
    </row>
    <row r="3662" spans="4:6" x14ac:dyDescent="0.2">
      <c r="D3662">
        <f t="shared" ref="D3662:D3725" si="58">IF(E3662=E3661,D3661,D3661+1)</f>
        <v>41</v>
      </c>
      <c r="E3662" t="s">
        <v>3111</v>
      </c>
      <c r="F3662" t="s">
        <v>2075</v>
      </c>
    </row>
    <row r="3663" spans="4:6" x14ac:dyDescent="0.2">
      <c r="D3663">
        <f t="shared" si="58"/>
        <v>41</v>
      </c>
      <c r="E3663" t="s">
        <v>3111</v>
      </c>
      <c r="F3663" t="s">
        <v>2076</v>
      </c>
    </row>
    <row r="3664" spans="4:6" x14ac:dyDescent="0.2">
      <c r="D3664">
        <f t="shared" si="58"/>
        <v>41</v>
      </c>
      <c r="E3664" t="s">
        <v>3111</v>
      </c>
      <c r="F3664" t="s">
        <v>3586</v>
      </c>
    </row>
    <row r="3665" spans="4:6" x14ac:dyDescent="0.2">
      <c r="D3665">
        <f t="shared" si="58"/>
        <v>41</v>
      </c>
      <c r="E3665" t="s">
        <v>3111</v>
      </c>
      <c r="F3665" t="s">
        <v>2077</v>
      </c>
    </row>
    <row r="3666" spans="4:6" x14ac:dyDescent="0.2">
      <c r="D3666">
        <f t="shared" si="58"/>
        <v>41</v>
      </c>
      <c r="E3666" t="s">
        <v>3111</v>
      </c>
      <c r="F3666" t="s">
        <v>3351</v>
      </c>
    </row>
    <row r="3667" spans="4:6" x14ac:dyDescent="0.2">
      <c r="D3667">
        <f t="shared" si="58"/>
        <v>41</v>
      </c>
      <c r="E3667" t="s">
        <v>3111</v>
      </c>
      <c r="F3667" t="s">
        <v>4130</v>
      </c>
    </row>
    <row r="3668" spans="4:6" x14ac:dyDescent="0.2">
      <c r="D3668">
        <f t="shared" si="58"/>
        <v>41</v>
      </c>
      <c r="E3668" t="s">
        <v>3111</v>
      </c>
      <c r="F3668" t="s">
        <v>2078</v>
      </c>
    </row>
    <row r="3669" spans="4:6" x14ac:dyDescent="0.2">
      <c r="D3669">
        <f t="shared" si="58"/>
        <v>41</v>
      </c>
      <c r="E3669" t="s">
        <v>3111</v>
      </c>
      <c r="F3669" t="s">
        <v>2079</v>
      </c>
    </row>
    <row r="3670" spans="4:6" x14ac:dyDescent="0.2">
      <c r="D3670">
        <f t="shared" si="58"/>
        <v>41</v>
      </c>
      <c r="E3670" t="s">
        <v>3111</v>
      </c>
      <c r="F3670" t="s">
        <v>3357</v>
      </c>
    </row>
    <row r="3671" spans="4:6" x14ac:dyDescent="0.2">
      <c r="D3671">
        <f t="shared" si="58"/>
        <v>41</v>
      </c>
      <c r="E3671" t="s">
        <v>3111</v>
      </c>
      <c r="F3671" t="s">
        <v>3417</v>
      </c>
    </row>
    <row r="3672" spans="4:6" x14ac:dyDescent="0.2">
      <c r="D3672">
        <f t="shared" si="58"/>
        <v>41</v>
      </c>
      <c r="E3672" t="s">
        <v>3111</v>
      </c>
      <c r="F3672" t="s">
        <v>2080</v>
      </c>
    </row>
    <row r="3673" spans="4:6" x14ac:dyDescent="0.2">
      <c r="D3673">
        <f t="shared" si="58"/>
        <v>41</v>
      </c>
      <c r="E3673" t="s">
        <v>3111</v>
      </c>
      <c r="F3673" t="s">
        <v>2478</v>
      </c>
    </row>
    <row r="3674" spans="4:6" x14ac:dyDescent="0.2">
      <c r="D3674">
        <f t="shared" si="58"/>
        <v>42</v>
      </c>
      <c r="E3674" t="s">
        <v>3112</v>
      </c>
      <c r="F3674" t="s">
        <v>2081</v>
      </c>
    </row>
    <row r="3675" spans="4:6" x14ac:dyDescent="0.2">
      <c r="D3675">
        <f t="shared" si="58"/>
        <v>42</v>
      </c>
      <c r="E3675" t="s">
        <v>3112</v>
      </c>
      <c r="F3675" t="s">
        <v>2082</v>
      </c>
    </row>
    <row r="3676" spans="4:6" x14ac:dyDescent="0.2">
      <c r="D3676">
        <f t="shared" si="58"/>
        <v>42</v>
      </c>
      <c r="E3676" t="s">
        <v>3112</v>
      </c>
      <c r="F3676" t="s">
        <v>2083</v>
      </c>
    </row>
    <row r="3677" spans="4:6" x14ac:dyDescent="0.2">
      <c r="D3677">
        <f t="shared" si="58"/>
        <v>42</v>
      </c>
      <c r="E3677" t="s">
        <v>3112</v>
      </c>
      <c r="F3677" t="s">
        <v>2084</v>
      </c>
    </row>
    <row r="3678" spans="4:6" x14ac:dyDescent="0.2">
      <c r="D3678">
        <f t="shared" si="58"/>
        <v>42</v>
      </c>
      <c r="E3678" t="s">
        <v>3112</v>
      </c>
      <c r="F3678" t="s">
        <v>2085</v>
      </c>
    </row>
    <row r="3679" spans="4:6" x14ac:dyDescent="0.2">
      <c r="D3679">
        <f t="shared" si="58"/>
        <v>42</v>
      </c>
      <c r="E3679" t="s">
        <v>3112</v>
      </c>
      <c r="F3679" t="s">
        <v>3069</v>
      </c>
    </row>
    <row r="3680" spans="4:6" x14ac:dyDescent="0.2">
      <c r="D3680">
        <f t="shared" si="58"/>
        <v>42</v>
      </c>
      <c r="E3680" t="s">
        <v>3112</v>
      </c>
      <c r="F3680" t="s">
        <v>2086</v>
      </c>
    </row>
    <row r="3681" spans="4:6" x14ac:dyDescent="0.2">
      <c r="D3681">
        <f t="shared" si="58"/>
        <v>42</v>
      </c>
      <c r="E3681" t="s">
        <v>3112</v>
      </c>
      <c r="F3681" t="s">
        <v>3920</v>
      </c>
    </row>
    <row r="3682" spans="4:6" x14ac:dyDescent="0.2">
      <c r="D3682">
        <f t="shared" si="58"/>
        <v>42</v>
      </c>
      <c r="E3682" t="s">
        <v>3112</v>
      </c>
      <c r="F3682" t="s">
        <v>3440</v>
      </c>
    </row>
    <row r="3683" spans="4:6" x14ac:dyDescent="0.2">
      <c r="D3683">
        <f t="shared" si="58"/>
        <v>42</v>
      </c>
      <c r="E3683" t="s">
        <v>3112</v>
      </c>
      <c r="F3683" t="s">
        <v>3271</v>
      </c>
    </row>
    <row r="3684" spans="4:6" x14ac:dyDescent="0.2">
      <c r="D3684">
        <f t="shared" si="58"/>
        <v>42</v>
      </c>
      <c r="E3684" t="s">
        <v>3112</v>
      </c>
      <c r="F3684" t="s">
        <v>2087</v>
      </c>
    </row>
    <row r="3685" spans="4:6" x14ac:dyDescent="0.2">
      <c r="D3685">
        <f t="shared" si="58"/>
        <v>42</v>
      </c>
      <c r="E3685" t="s">
        <v>3112</v>
      </c>
      <c r="F3685" t="s">
        <v>3373</v>
      </c>
    </row>
    <row r="3686" spans="4:6" x14ac:dyDescent="0.2">
      <c r="D3686">
        <f t="shared" si="58"/>
        <v>42</v>
      </c>
      <c r="E3686" t="s">
        <v>3112</v>
      </c>
      <c r="F3686" t="s">
        <v>3311</v>
      </c>
    </row>
    <row r="3687" spans="4:6" x14ac:dyDescent="0.2">
      <c r="D3687">
        <f t="shared" si="58"/>
        <v>42</v>
      </c>
      <c r="E3687" t="s">
        <v>3112</v>
      </c>
      <c r="F3687" t="s">
        <v>2088</v>
      </c>
    </row>
    <row r="3688" spans="4:6" x14ac:dyDescent="0.2">
      <c r="D3688">
        <f t="shared" si="58"/>
        <v>42</v>
      </c>
      <c r="E3688" t="s">
        <v>3112</v>
      </c>
      <c r="F3688" t="s">
        <v>2089</v>
      </c>
    </row>
    <row r="3689" spans="4:6" x14ac:dyDescent="0.2">
      <c r="D3689">
        <f t="shared" si="58"/>
        <v>42</v>
      </c>
      <c r="E3689" t="s">
        <v>3112</v>
      </c>
      <c r="F3689" t="s">
        <v>2716</v>
      </c>
    </row>
    <row r="3690" spans="4:6" x14ac:dyDescent="0.2">
      <c r="D3690">
        <f t="shared" si="58"/>
        <v>42</v>
      </c>
      <c r="E3690" t="s">
        <v>3112</v>
      </c>
      <c r="F3690" t="s">
        <v>2090</v>
      </c>
    </row>
    <row r="3691" spans="4:6" x14ac:dyDescent="0.2">
      <c r="D3691">
        <f t="shared" si="58"/>
        <v>42</v>
      </c>
      <c r="E3691" t="s">
        <v>3112</v>
      </c>
      <c r="F3691" t="s">
        <v>2091</v>
      </c>
    </row>
    <row r="3692" spans="4:6" x14ac:dyDescent="0.2">
      <c r="D3692">
        <f t="shared" si="58"/>
        <v>42</v>
      </c>
      <c r="E3692" t="s">
        <v>3112</v>
      </c>
      <c r="F3692" t="s">
        <v>3926</v>
      </c>
    </row>
    <row r="3693" spans="4:6" x14ac:dyDescent="0.2">
      <c r="D3693">
        <f t="shared" si="58"/>
        <v>42</v>
      </c>
      <c r="E3693" t="s">
        <v>3112</v>
      </c>
      <c r="F3693" t="s">
        <v>2546</v>
      </c>
    </row>
    <row r="3694" spans="4:6" x14ac:dyDescent="0.2">
      <c r="D3694">
        <f t="shared" si="58"/>
        <v>42</v>
      </c>
      <c r="E3694" t="s">
        <v>3112</v>
      </c>
      <c r="F3694" t="s">
        <v>2720</v>
      </c>
    </row>
    <row r="3695" spans="4:6" x14ac:dyDescent="0.2">
      <c r="D3695">
        <f t="shared" si="58"/>
        <v>42</v>
      </c>
      <c r="E3695" t="s">
        <v>3112</v>
      </c>
      <c r="F3695" t="s">
        <v>2092</v>
      </c>
    </row>
    <row r="3696" spans="4:6" x14ac:dyDescent="0.2">
      <c r="D3696">
        <f t="shared" si="58"/>
        <v>42</v>
      </c>
      <c r="E3696" t="s">
        <v>3112</v>
      </c>
      <c r="F3696" t="s">
        <v>2093</v>
      </c>
    </row>
    <row r="3697" spans="4:6" x14ac:dyDescent="0.2">
      <c r="D3697">
        <f t="shared" si="58"/>
        <v>42</v>
      </c>
      <c r="E3697" t="s">
        <v>3112</v>
      </c>
      <c r="F3697" t="s">
        <v>2094</v>
      </c>
    </row>
    <row r="3698" spans="4:6" x14ac:dyDescent="0.2">
      <c r="D3698">
        <f t="shared" si="58"/>
        <v>42</v>
      </c>
      <c r="E3698" t="s">
        <v>3112</v>
      </c>
      <c r="F3698" t="s">
        <v>3386</v>
      </c>
    </row>
    <row r="3699" spans="4:6" x14ac:dyDescent="0.2">
      <c r="D3699">
        <f t="shared" si="58"/>
        <v>42</v>
      </c>
      <c r="E3699" t="s">
        <v>3112</v>
      </c>
      <c r="F3699" t="s">
        <v>2095</v>
      </c>
    </row>
    <row r="3700" spans="4:6" x14ac:dyDescent="0.2">
      <c r="D3700">
        <f t="shared" si="58"/>
        <v>42</v>
      </c>
      <c r="E3700" t="s">
        <v>3112</v>
      </c>
      <c r="F3700" t="s">
        <v>2096</v>
      </c>
    </row>
    <row r="3701" spans="4:6" x14ac:dyDescent="0.2">
      <c r="D3701">
        <f t="shared" si="58"/>
        <v>42</v>
      </c>
      <c r="E3701" t="s">
        <v>3112</v>
      </c>
      <c r="F3701" t="s">
        <v>2097</v>
      </c>
    </row>
    <row r="3702" spans="4:6" x14ac:dyDescent="0.2">
      <c r="D3702">
        <f t="shared" si="58"/>
        <v>42</v>
      </c>
      <c r="E3702" t="s">
        <v>3112</v>
      </c>
      <c r="F3702" t="s">
        <v>2098</v>
      </c>
    </row>
    <row r="3703" spans="4:6" x14ac:dyDescent="0.2">
      <c r="D3703">
        <f t="shared" si="58"/>
        <v>42</v>
      </c>
      <c r="E3703" t="s">
        <v>3112</v>
      </c>
      <c r="F3703" t="s">
        <v>2099</v>
      </c>
    </row>
    <row r="3704" spans="4:6" x14ac:dyDescent="0.2">
      <c r="D3704">
        <f t="shared" si="58"/>
        <v>42</v>
      </c>
      <c r="E3704" t="s">
        <v>3112</v>
      </c>
      <c r="F3704" t="s">
        <v>1959</v>
      </c>
    </row>
    <row r="3705" spans="4:6" x14ac:dyDescent="0.2">
      <c r="D3705">
        <f t="shared" si="58"/>
        <v>42</v>
      </c>
      <c r="E3705" t="s">
        <v>3112</v>
      </c>
      <c r="F3705" t="s">
        <v>3991</v>
      </c>
    </row>
    <row r="3706" spans="4:6" x14ac:dyDescent="0.2">
      <c r="D3706">
        <f t="shared" si="58"/>
        <v>42</v>
      </c>
      <c r="E3706" t="s">
        <v>3112</v>
      </c>
      <c r="F3706" t="s">
        <v>2100</v>
      </c>
    </row>
    <row r="3707" spans="4:6" x14ac:dyDescent="0.2">
      <c r="D3707">
        <f t="shared" si="58"/>
        <v>42</v>
      </c>
      <c r="E3707" t="s">
        <v>3112</v>
      </c>
      <c r="F3707" t="s">
        <v>2405</v>
      </c>
    </row>
    <row r="3708" spans="4:6" x14ac:dyDescent="0.2">
      <c r="D3708">
        <f t="shared" si="58"/>
        <v>42</v>
      </c>
      <c r="E3708" t="s">
        <v>3112</v>
      </c>
      <c r="F3708" t="s">
        <v>3333</v>
      </c>
    </row>
    <row r="3709" spans="4:6" x14ac:dyDescent="0.2">
      <c r="D3709">
        <f t="shared" si="58"/>
        <v>42</v>
      </c>
      <c r="E3709" t="s">
        <v>3112</v>
      </c>
      <c r="F3709" t="s">
        <v>2101</v>
      </c>
    </row>
    <row r="3710" spans="4:6" x14ac:dyDescent="0.2">
      <c r="D3710">
        <f t="shared" si="58"/>
        <v>42</v>
      </c>
      <c r="E3710" t="s">
        <v>3112</v>
      </c>
      <c r="F3710" t="s">
        <v>3575</v>
      </c>
    </row>
    <row r="3711" spans="4:6" x14ac:dyDescent="0.2">
      <c r="D3711">
        <f t="shared" si="58"/>
        <v>42</v>
      </c>
      <c r="E3711" t="s">
        <v>3112</v>
      </c>
      <c r="F3711" t="s">
        <v>2102</v>
      </c>
    </row>
    <row r="3712" spans="4:6" x14ac:dyDescent="0.2">
      <c r="D3712">
        <f t="shared" si="58"/>
        <v>42</v>
      </c>
      <c r="E3712" t="s">
        <v>3112</v>
      </c>
      <c r="F3712" t="s">
        <v>3707</v>
      </c>
    </row>
    <row r="3713" spans="4:6" x14ac:dyDescent="0.2">
      <c r="D3713">
        <f t="shared" si="58"/>
        <v>42</v>
      </c>
      <c r="E3713" t="s">
        <v>3112</v>
      </c>
      <c r="F3713" t="s">
        <v>3337</v>
      </c>
    </row>
    <row r="3714" spans="4:6" x14ac:dyDescent="0.2">
      <c r="D3714">
        <f t="shared" si="58"/>
        <v>42</v>
      </c>
      <c r="E3714" t="s">
        <v>3112</v>
      </c>
      <c r="F3714" t="s">
        <v>3394</v>
      </c>
    </row>
    <row r="3715" spans="4:6" x14ac:dyDescent="0.2">
      <c r="D3715">
        <f t="shared" si="58"/>
        <v>42</v>
      </c>
      <c r="E3715" t="s">
        <v>3112</v>
      </c>
      <c r="F3715" t="s">
        <v>2103</v>
      </c>
    </row>
    <row r="3716" spans="4:6" x14ac:dyDescent="0.2">
      <c r="D3716">
        <f t="shared" si="58"/>
        <v>42</v>
      </c>
      <c r="E3716" t="s">
        <v>3112</v>
      </c>
      <c r="F3716" t="s">
        <v>2104</v>
      </c>
    </row>
    <row r="3717" spans="4:6" x14ac:dyDescent="0.2">
      <c r="D3717">
        <f t="shared" si="58"/>
        <v>42</v>
      </c>
      <c r="E3717" t="s">
        <v>3112</v>
      </c>
      <c r="F3717" t="s">
        <v>4212</v>
      </c>
    </row>
    <row r="3718" spans="4:6" x14ac:dyDescent="0.2">
      <c r="D3718">
        <f t="shared" si="58"/>
        <v>42</v>
      </c>
      <c r="E3718" t="s">
        <v>3112</v>
      </c>
      <c r="F3718" t="s">
        <v>3345</v>
      </c>
    </row>
    <row r="3719" spans="4:6" x14ac:dyDescent="0.2">
      <c r="D3719">
        <f t="shared" si="58"/>
        <v>42</v>
      </c>
      <c r="E3719" t="s">
        <v>3112</v>
      </c>
      <c r="F3719" t="s">
        <v>3224</v>
      </c>
    </row>
    <row r="3720" spans="4:6" x14ac:dyDescent="0.2">
      <c r="D3720">
        <f t="shared" si="58"/>
        <v>42</v>
      </c>
      <c r="E3720" t="s">
        <v>3112</v>
      </c>
      <c r="F3720" t="s">
        <v>2105</v>
      </c>
    </row>
    <row r="3721" spans="4:6" x14ac:dyDescent="0.2">
      <c r="D3721">
        <f t="shared" si="58"/>
        <v>42</v>
      </c>
      <c r="E3721" t="s">
        <v>3112</v>
      </c>
      <c r="F3721" t="s">
        <v>2106</v>
      </c>
    </row>
    <row r="3722" spans="4:6" x14ac:dyDescent="0.2">
      <c r="D3722">
        <f t="shared" si="58"/>
        <v>42</v>
      </c>
      <c r="E3722" t="s">
        <v>3112</v>
      </c>
      <c r="F3722" t="s">
        <v>2107</v>
      </c>
    </row>
    <row r="3723" spans="4:6" x14ac:dyDescent="0.2">
      <c r="D3723">
        <f t="shared" si="58"/>
        <v>42</v>
      </c>
      <c r="E3723" t="s">
        <v>3112</v>
      </c>
      <c r="F3723" t="s">
        <v>2108</v>
      </c>
    </row>
    <row r="3724" spans="4:6" x14ac:dyDescent="0.2">
      <c r="D3724">
        <f t="shared" si="58"/>
        <v>42</v>
      </c>
      <c r="E3724" t="s">
        <v>3112</v>
      </c>
      <c r="F3724" t="s">
        <v>3500</v>
      </c>
    </row>
    <row r="3725" spans="4:6" x14ac:dyDescent="0.2">
      <c r="D3725">
        <f t="shared" si="58"/>
        <v>42</v>
      </c>
      <c r="E3725" t="s">
        <v>3112</v>
      </c>
      <c r="F3725" t="s">
        <v>2470</v>
      </c>
    </row>
    <row r="3726" spans="4:6" x14ac:dyDescent="0.2">
      <c r="D3726">
        <f t="shared" ref="D3726:D3789" si="59">IF(E3726=E3725,D3725,D3725+1)</f>
        <v>42</v>
      </c>
      <c r="E3726" t="s">
        <v>3112</v>
      </c>
      <c r="F3726" t="s">
        <v>1971</v>
      </c>
    </row>
    <row r="3727" spans="4:6" x14ac:dyDescent="0.2">
      <c r="D3727">
        <f t="shared" si="59"/>
        <v>42</v>
      </c>
      <c r="E3727" t="s">
        <v>3112</v>
      </c>
      <c r="F3727" t="s">
        <v>2109</v>
      </c>
    </row>
    <row r="3728" spans="4:6" x14ac:dyDescent="0.2">
      <c r="D3728">
        <f t="shared" si="59"/>
        <v>42</v>
      </c>
      <c r="E3728" t="s">
        <v>3112</v>
      </c>
      <c r="F3728" t="s">
        <v>2110</v>
      </c>
    </row>
    <row r="3729" spans="4:6" x14ac:dyDescent="0.2">
      <c r="D3729">
        <f t="shared" si="59"/>
        <v>42</v>
      </c>
      <c r="E3729" t="s">
        <v>3112</v>
      </c>
      <c r="F3729" t="s">
        <v>3558</v>
      </c>
    </row>
    <row r="3730" spans="4:6" x14ac:dyDescent="0.2">
      <c r="D3730">
        <f t="shared" si="59"/>
        <v>42</v>
      </c>
      <c r="E3730" t="s">
        <v>3112</v>
      </c>
      <c r="F3730" t="s">
        <v>2111</v>
      </c>
    </row>
    <row r="3731" spans="4:6" x14ac:dyDescent="0.2">
      <c r="D3731">
        <f t="shared" si="59"/>
        <v>42</v>
      </c>
      <c r="E3731" t="s">
        <v>3112</v>
      </c>
      <c r="F3731" t="s">
        <v>2112</v>
      </c>
    </row>
    <row r="3732" spans="4:6" x14ac:dyDescent="0.2">
      <c r="D3732">
        <f t="shared" si="59"/>
        <v>42</v>
      </c>
      <c r="E3732" t="s">
        <v>3112</v>
      </c>
      <c r="F3732" t="s">
        <v>2113</v>
      </c>
    </row>
    <row r="3733" spans="4:6" x14ac:dyDescent="0.2">
      <c r="D3733">
        <f t="shared" si="59"/>
        <v>42</v>
      </c>
      <c r="E3733" t="s">
        <v>3112</v>
      </c>
      <c r="F3733" t="s">
        <v>1931</v>
      </c>
    </row>
    <row r="3734" spans="4:6" x14ac:dyDescent="0.2">
      <c r="D3734">
        <f t="shared" si="59"/>
        <v>42</v>
      </c>
      <c r="E3734" t="s">
        <v>3112</v>
      </c>
      <c r="F3734" t="s">
        <v>2114</v>
      </c>
    </row>
    <row r="3735" spans="4:6" x14ac:dyDescent="0.2">
      <c r="D3735">
        <f t="shared" si="59"/>
        <v>42</v>
      </c>
      <c r="E3735" t="s">
        <v>3112</v>
      </c>
      <c r="F3735" t="s">
        <v>3611</v>
      </c>
    </row>
    <row r="3736" spans="4:6" x14ac:dyDescent="0.2">
      <c r="D3736">
        <f t="shared" si="59"/>
        <v>42</v>
      </c>
      <c r="E3736" t="s">
        <v>3112</v>
      </c>
      <c r="F3736" t="s">
        <v>3417</v>
      </c>
    </row>
    <row r="3737" spans="4:6" x14ac:dyDescent="0.2">
      <c r="D3737">
        <f t="shared" si="59"/>
        <v>42</v>
      </c>
      <c r="E3737" t="s">
        <v>3112</v>
      </c>
      <c r="F3737" t="s">
        <v>2115</v>
      </c>
    </row>
    <row r="3738" spans="4:6" x14ac:dyDescent="0.2">
      <c r="D3738">
        <f t="shared" si="59"/>
        <v>42</v>
      </c>
      <c r="E3738" t="s">
        <v>3112</v>
      </c>
      <c r="F3738" t="s">
        <v>2116</v>
      </c>
    </row>
    <row r="3739" spans="4:6" x14ac:dyDescent="0.2">
      <c r="D3739">
        <f t="shared" si="59"/>
        <v>42</v>
      </c>
      <c r="E3739" t="s">
        <v>3112</v>
      </c>
      <c r="F3739" t="s">
        <v>2117</v>
      </c>
    </row>
    <row r="3740" spans="4:6" x14ac:dyDescent="0.2">
      <c r="D3740">
        <f t="shared" si="59"/>
        <v>43</v>
      </c>
      <c r="E3740" t="s">
        <v>3113</v>
      </c>
      <c r="F3740" t="s">
        <v>4181</v>
      </c>
    </row>
    <row r="3741" spans="4:6" x14ac:dyDescent="0.2">
      <c r="D3741">
        <f t="shared" si="59"/>
        <v>43</v>
      </c>
      <c r="E3741" t="s">
        <v>3113</v>
      </c>
      <c r="F3741" t="s">
        <v>4036</v>
      </c>
    </row>
    <row r="3742" spans="4:6" x14ac:dyDescent="0.2">
      <c r="D3742">
        <f t="shared" si="59"/>
        <v>43</v>
      </c>
      <c r="E3742" t="s">
        <v>3113</v>
      </c>
      <c r="F3742" t="s">
        <v>3368</v>
      </c>
    </row>
    <row r="3743" spans="4:6" x14ac:dyDescent="0.2">
      <c r="D3743">
        <f t="shared" si="59"/>
        <v>43</v>
      </c>
      <c r="E3743" t="s">
        <v>3113</v>
      </c>
      <c r="F3743" t="s">
        <v>2118</v>
      </c>
    </row>
    <row r="3744" spans="4:6" x14ac:dyDescent="0.2">
      <c r="D3744">
        <f t="shared" si="59"/>
        <v>43</v>
      </c>
      <c r="E3744" t="s">
        <v>3113</v>
      </c>
      <c r="F3744" t="s">
        <v>3302</v>
      </c>
    </row>
    <row r="3745" spans="4:6" x14ac:dyDescent="0.2">
      <c r="D3745">
        <f t="shared" si="59"/>
        <v>43</v>
      </c>
      <c r="E3745" t="s">
        <v>3113</v>
      </c>
      <c r="F3745" t="s">
        <v>3370</v>
      </c>
    </row>
    <row r="3746" spans="4:6" x14ac:dyDescent="0.2">
      <c r="D3746">
        <f t="shared" si="59"/>
        <v>43</v>
      </c>
      <c r="E3746" t="s">
        <v>3113</v>
      </c>
      <c r="F3746" t="s">
        <v>3271</v>
      </c>
    </row>
    <row r="3747" spans="4:6" x14ac:dyDescent="0.2">
      <c r="D3747">
        <f t="shared" si="59"/>
        <v>43</v>
      </c>
      <c r="E3747" t="s">
        <v>3113</v>
      </c>
      <c r="F3747" t="s">
        <v>2119</v>
      </c>
    </row>
    <row r="3748" spans="4:6" x14ac:dyDescent="0.2">
      <c r="D3748">
        <f t="shared" si="59"/>
        <v>43</v>
      </c>
      <c r="E3748" t="s">
        <v>3113</v>
      </c>
      <c r="F3748" t="s">
        <v>3371</v>
      </c>
    </row>
    <row r="3749" spans="4:6" x14ac:dyDescent="0.2">
      <c r="D3749">
        <f t="shared" si="59"/>
        <v>43</v>
      </c>
      <c r="E3749" t="s">
        <v>3113</v>
      </c>
      <c r="F3749" t="s">
        <v>3273</v>
      </c>
    </row>
    <row r="3750" spans="4:6" x14ac:dyDescent="0.2">
      <c r="D3750">
        <f t="shared" si="59"/>
        <v>43</v>
      </c>
      <c r="E3750" t="s">
        <v>3113</v>
      </c>
      <c r="F3750" t="s">
        <v>2120</v>
      </c>
    </row>
    <row r="3751" spans="4:6" x14ac:dyDescent="0.2">
      <c r="D3751">
        <f t="shared" si="59"/>
        <v>43</v>
      </c>
      <c r="E3751" t="s">
        <v>3113</v>
      </c>
      <c r="F3751" t="s">
        <v>4043</v>
      </c>
    </row>
    <row r="3752" spans="4:6" x14ac:dyDescent="0.2">
      <c r="D3752">
        <f t="shared" si="59"/>
        <v>43</v>
      </c>
      <c r="E3752" t="s">
        <v>3113</v>
      </c>
      <c r="F3752" t="s">
        <v>3619</v>
      </c>
    </row>
    <row r="3753" spans="4:6" x14ac:dyDescent="0.2">
      <c r="D3753">
        <f t="shared" si="59"/>
        <v>43</v>
      </c>
      <c r="E3753" t="s">
        <v>3113</v>
      </c>
      <c r="F3753" t="s">
        <v>3311</v>
      </c>
    </row>
    <row r="3754" spans="4:6" x14ac:dyDescent="0.2">
      <c r="D3754">
        <f t="shared" si="59"/>
        <v>43</v>
      </c>
      <c r="E3754" t="s">
        <v>3113</v>
      </c>
      <c r="F3754" t="s">
        <v>2121</v>
      </c>
    </row>
    <row r="3755" spans="4:6" x14ac:dyDescent="0.2">
      <c r="D3755">
        <f t="shared" si="59"/>
        <v>43</v>
      </c>
      <c r="E3755" t="s">
        <v>3113</v>
      </c>
      <c r="F3755" t="s">
        <v>3313</v>
      </c>
    </row>
    <row r="3756" spans="4:6" x14ac:dyDescent="0.2">
      <c r="D3756">
        <f t="shared" si="59"/>
        <v>43</v>
      </c>
      <c r="E3756" t="s">
        <v>3113</v>
      </c>
      <c r="F3756" t="s">
        <v>2122</v>
      </c>
    </row>
    <row r="3757" spans="4:6" x14ac:dyDescent="0.2">
      <c r="D3757">
        <f t="shared" si="59"/>
        <v>43</v>
      </c>
      <c r="E3757" t="s">
        <v>3113</v>
      </c>
      <c r="F3757" t="s">
        <v>2844</v>
      </c>
    </row>
    <row r="3758" spans="4:6" x14ac:dyDescent="0.2">
      <c r="D3758">
        <f t="shared" si="59"/>
        <v>43</v>
      </c>
      <c r="E3758" t="s">
        <v>3113</v>
      </c>
      <c r="F3758" t="s">
        <v>3698</v>
      </c>
    </row>
    <row r="3759" spans="4:6" x14ac:dyDescent="0.2">
      <c r="D3759">
        <f t="shared" si="59"/>
        <v>43</v>
      </c>
      <c r="E3759" t="s">
        <v>3113</v>
      </c>
      <c r="F3759" t="s">
        <v>2957</v>
      </c>
    </row>
    <row r="3760" spans="4:6" x14ac:dyDescent="0.2">
      <c r="D3760">
        <f t="shared" si="59"/>
        <v>43</v>
      </c>
      <c r="E3760" t="s">
        <v>3113</v>
      </c>
      <c r="F3760" t="s">
        <v>3322</v>
      </c>
    </row>
    <row r="3761" spans="4:6" x14ac:dyDescent="0.2">
      <c r="D3761">
        <f t="shared" si="59"/>
        <v>43</v>
      </c>
      <c r="E3761" t="s">
        <v>3113</v>
      </c>
      <c r="F3761" t="s">
        <v>2123</v>
      </c>
    </row>
    <row r="3762" spans="4:6" x14ac:dyDescent="0.2">
      <c r="D3762">
        <f t="shared" si="59"/>
        <v>43</v>
      </c>
      <c r="E3762" t="s">
        <v>3113</v>
      </c>
      <c r="F3762" t="s">
        <v>2124</v>
      </c>
    </row>
    <row r="3763" spans="4:6" x14ac:dyDescent="0.2">
      <c r="D3763">
        <f t="shared" si="59"/>
        <v>43</v>
      </c>
      <c r="E3763" t="s">
        <v>3113</v>
      </c>
      <c r="F3763" t="s">
        <v>3326</v>
      </c>
    </row>
    <row r="3764" spans="4:6" x14ac:dyDescent="0.2">
      <c r="D3764">
        <f t="shared" si="59"/>
        <v>43</v>
      </c>
      <c r="E3764" t="s">
        <v>3113</v>
      </c>
      <c r="F3764" t="s">
        <v>2125</v>
      </c>
    </row>
    <row r="3765" spans="4:6" x14ac:dyDescent="0.2">
      <c r="D3765">
        <f t="shared" si="59"/>
        <v>43</v>
      </c>
      <c r="E3765" t="s">
        <v>3113</v>
      </c>
      <c r="F3765" t="s">
        <v>3327</v>
      </c>
    </row>
    <row r="3766" spans="4:6" x14ac:dyDescent="0.2">
      <c r="D3766">
        <f t="shared" si="59"/>
        <v>43</v>
      </c>
      <c r="E3766" t="s">
        <v>3113</v>
      </c>
      <c r="F3766" t="s">
        <v>4150</v>
      </c>
    </row>
    <row r="3767" spans="4:6" x14ac:dyDescent="0.2">
      <c r="D3767">
        <f t="shared" si="59"/>
        <v>43</v>
      </c>
      <c r="E3767" t="s">
        <v>3113</v>
      </c>
      <c r="F3767" t="s">
        <v>2126</v>
      </c>
    </row>
    <row r="3768" spans="4:6" x14ac:dyDescent="0.2">
      <c r="D3768">
        <f t="shared" si="59"/>
        <v>43</v>
      </c>
      <c r="E3768" t="s">
        <v>3113</v>
      </c>
      <c r="F3768" t="s">
        <v>2127</v>
      </c>
    </row>
    <row r="3769" spans="4:6" x14ac:dyDescent="0.2">
      <c r="D3769">
        <f t="shared" si="59"/>
        <v>43</v>
      </c>
      <c r="E3769" t="s">
        <v>3113</v>
      </c>
      <c r="F3769" t="s">
        <v>3329</v>
      </c>
    </row>
    <row r="3770" spans="4:6" x14ac:dyDescent="0.2">
      <c r="D3770">
        <f t="shared" si="59"/>
        <v>43</v>
      </c>
      <c r="E3770" t="s">
        <v>3113</v>
      </c>
      <c r="F3770" t="s">
        <v>3854</v>
      </c>
    </row>
    <row r="3771" spans="4:6" x14ac:dyDescent="0.2">
      <c r="D3771">
        <f t="shared" si="59"/>
        <v>43</v>
      </c>
      <c r="E3771" t="s">
        <v>3113</v>
      </c>
      <c r="F3771" t="s">
        <v>2128</v>
      </c>
    </row>
    <row r="3772" spans="4:6" x14ac:dyDescent="0.2">
      <c r="D3772">
        <f t="shared" si="59"/>
        <v>43</v>
      </c>
      <c r="E3772" t="s">
        <v>3113</v>
      </c>
      <c r="F3772" t="s">
        <v>4237</v>
      </c>
    </row>
    <row r="3773" spans="4:6" x14ac:dyDescent="0.2">
      <c r="D3773">
        <f t="shared" si="59"/>
        <v>43</v>
      </c>
      <c r="E3773" t="s">
        <v>3113</v>
      </c>
      <c r="F3773" t="s">
        <v>2977</v>
      </c>
    </row>
    <row r="3774" spans="4:6" x14ac:dyDescent="0.2">
      <c r="D3774">
        <f t="shared" si="59"/>
        <v>43</v>
      </c>
      <c r="E3774" t="s">
        <v>3113</v>
      </c>
      <c r="F3774" t="s">
        <v>2129</v>
      </c>
    </row>
    <row r="3775" spans="4:6" x14ac:dyDescent="0.2">
      <c r="D3775">
        <f t="shared" si="59"/>
        <v>43</v>
      </c>
      <c r="E3775" t="s">
        <v>3113</v>
      </c>
      <c r="F3775" t="s">
        <v>3008</v>
      </c>
    </row>
    <row r="3776" spans="4:6" x14ac:dyDescent="0.2">
      <c r="D3776">
        <f t="shared" si="59"/>
        <v>43</v>
      </c>
      <c r="E3776" t="s">
        <v>3113</v>
      </c>
      <c r="F3776" t="s">
        <v>2130</v>
      </c>
    </row>
    <row r="3777" spans="4:6" x14ac:dyDescent="0.2">
      <c r="D3777">
        <f t="shared" si="59"/>
        <v>43</v>
      </c>
      <c r="E3777" t="s">
        <v>3113</v>
      </c>
      <c r="F3777" t="s">
        <v>2402</v>
      </c>
    </row>
    <row r="3778" spans="4:6" x14ac:dyDescent="0.2">
      <c r="D3778">
        <f t="shared" si="59"/>
        <v>43</v>
      </c>
      <c r="E3778" t="s">
        <v>3113</v>
      </c>
      <c r="F3778" t="s">
        <v>4108</v>
      </c>
    </row>
    <row r="3779" spans="4:6" x14ac:dyDescent="0.2">
      <c r="D3779">
        <f t="shared" si="59"/>
        <v>43</v>
      </c>
      <c r="E3779" t="s">
        <v>3113</v>
      </c>
      <c r="F3779" t="s">
        <v>3331</v>
      </c>
    </row>
    <row r="3780" spans="4:6" x14ac:dyDescent="0.2">
      <c r="D3780">
        <f t="shared" si="59"/>
        <v>43</v>
      </c>
      <c r="E3780" t="s">
        <v>3113</v>
      </c>
      <c r="F3780" t="s">
        <v>2253</v>
      </c>
    </row>
    <row r="3781" spans="4:6" x14ac:dyDescent="0.2">
      <c r="D3781">
        <f t="shared" si="59"/>
        <v>43</v>
      </c>
      <c r="E3781" t="s">
        <v>3113</v>
      </c>
      <c r="F3781" t="s">
        <v>3332</v>
      </c>
    </row>
    <row r="3782" spans="4:6" x14ac:dyDescent="0.2">
      <c r="D3782">
        <f t="shared" si="59"/>
        <v>43</v>
      </c>
      <c r="E3782" t="s">
        <v>3113</v>
      </c>
      <c r="F3782" t="s">
        <v>3626</v>
      </c>
    </row>
    <row r="3783" spans="4:6" x14ac:dyDescent="0.2">
      <c r="D3783">
        <f t="shared" si="59"/>
        <v>43</v>
      </c>
      <c r="E3783" t="s">
        <v>3113</v>
      </c>
      <c r="F3783" t="s">
        <v>3333</v>
      </c>
    </row>
    <row r="3784" spans="4:6" x14ac:dyDescent="0.2">
      <c r="D3784">
        <f t="shared" si="59"/>
        <v>43</v>
      </c>
      <c r="E3784" t="s">
        <v>3113</v>
      </c>
      <c r="F3784" t="s">
        <v>3334</v>
      </c>
    </row>
    <row r="3785" spans="4:6" x14ac:dyDescent="0.2">
      <c r="D3785">
        <f t="shared" si="59"/>
        <v>43</v>
      </c>
      <c r="E3785" t="s">
        <v>3113</v>
      </c>
      <c r="F3785" t="s">
        <v>3392</v>
      </c>
    </row>
    <row r="3786" spans="4:6" x14ac:dyDescent="0.2">
      <c r="D3786">
        <f t="shared" si="59"/>
        <v>43</v>
      </c>
      <c r="E3786" t="s">
        <v>3113</v>
      </c>
      <c r="F3786" t="s">
        <v>4115</v>
      </c>
    </row>
    <row r="3787" spans="4:6" x14ac:dyDescent="0.2">
      <c r="D3787">
        <f t="shared" si="59"/>
        <v>43</v>
      </c>
      <c r="E3787" t="s">
        <v>3113</v>
      </c>
      <c r="F3787" t="s">
        <v>3707</v>
      </c>
    </row>
    <row r="3788" spans="4:6" x14ac:dyDescent="0.2">
      <c r="D3788">
        <f t="shared" si="59"/>
        <v>43</v>
      </c>
      <c r="E3788" t="s">
        <v>3113</v>
      </c>
      <c r="F3788" t="s">
        <v>3336</v>
      </c>
    </row>
    <row r="3789" spans="4:6" x14ac:dyDescent="0.2">
      <c r="D3789">
        <f t="shared" si="59"/>
        <v>43</v>
      </c>
      <c r="E3789" t="s">
        <v>3113</v>
      </c>
      <c r="F3789" t="s">
        <v>3337</v>
      </c>
    </row>
    <row r="3790" spans="4:6" x14ac:dyDescent="0.2">
      <c r="D3790">
        <f t="shared" ref="D3790:D3853" si="60">IF(E3790=E3789,D3789,D3789+1)</f>
        <v>43</v>
      </c>
      <c r="E3790" t="s">
        <v>3113</v>
      </c>
      <c r="F3790" t="s">
        <v>2222</v>
      </c>
    </row>
    <row r="3791" spans="4:6" x14ac:dyDescent="0.2">
      <c r="D3791">
        <f t="shared" si="60"/>
        <v>43</v>
      </c>
      <c r="E3791" t="s">
        <v>3113</v>
      </c>
      <c r="F3791" t="s">
        <v>3394</v>
      </c>
    </row>
    <row r="3792" spans="4:6" x14ac:dyDescent="0.2">
      <c r="D3792">
        <f t="shared" si="60"/>
        <v>43</v>
      </c>
      <c r="E3792" t="s">
        <v>3113</v>
      </c>
      <c r="F3792" t="s">
        <v>3155</v>
      </c>
    </row>
    <row r="3793" spans="4:6" x14ac:dyDescent="0.2">
      <c r="D3793">
        <f t="shared" si="60"/>
        <v>43</v>
      </c>
      <c r="E3793" t="s">
        <v>3113</v>
      </c>
      <c r="F3793" t="s">
        <v>3156</v>
      </c>
    </row>
    <row r="3794" spans="4:6" x14ac:dyDescent="0.2">
      <c r="D3794">
        <f t="shared" si="60"/>
        <v>43</v>
      </c>
      <c r="E3794" t="s">
        <v>3113</v>
      </c>
      <c r="F3794" t="s">
        <v>3157</v>
      </c>
    </row>
    <row r="3795" spans="4:6" x14ac:dyDescent="0.2">
      <c r="D3795">
        <f t="shared" si="60"/>
        <v>43</v>
      </c>
      <c r="E3795" t="s">
        <v>3113</v>
      </c>
      <c r="F3795" t="s">
        <v>3341</v>
      </c>
    </row>
    <row r="3796" spans="4:6" x14ac:dyDescent="0.2">
      <c r="D3796">
        <f t="shared" si="60"/>
        <v>43</v>
      </c>
      <c r="E3796" t="s">
        <v>3113</v>
      </c>
      <c r="F3796" t="s">
        <v>3342</v>
      </c>
    </row>
    <row r="3797" spans="4:6" x14ac:dyDescent="0.2">
      <c r="D3797">
        <f t="shared" si="60"/>
        <v>43</v>
      </c>
      <c r="E3797" t="s">
        <v>3113</v>
      </c>
      <c r="F3797" t="s">
        <v>3344</v>
      </c>
    </row>
    <row r="3798" spans="4:6" x14ac:dyDescent="0.2">
      <c r="D3798">
        <f t="shared" si="60"/>
        <v>43</v>
      </c>
      <c r="E3798" t="s">
        <v>3113</v>
      </c>
      <c r="F3798" t="s">
        <v>3345</v>
      </c>
    </row>
    <row r="3799" spans="4:6" x14ac:dyDescent="0.2">
      <c r="D3799">
        <f t="shared" si="60"/>
        <v>43</v>
      </c>
      <c r="E3799" t="s">
        <v>3113</v>
      </c>
      <c r="F3799" t="s">
        <v>3158</v>
      </c>
    </row>
    <row r="3800" spans="4:6" x14ac:dyDescent="0.2">
      <c r="D3800">
        <f t="shared" si="60"/>
        <v>43</v>
      </c>
      <c r="E3800" t="s">
        <v>3113</v>
      </c>
      <c r="F3800" t="s">
        <v>2521</v>
      </c>
    </row>
    <row r="3801" spans="4:6" x14ac:dyDescent="0.2">
      <c r="D3801">
        <f t="shared" si="60"/>
        <v>43</v>
      </c>
      <c r="E3801" t="s">
        <v>3113</v>
      </c>
      <c r="F3801" t="s">
        <v>3347</v>
      </c>
    </row>
    <row r="3802" spans="4:6" x14ac:dyDescent="0.2">
      <c r="D3802">
        <f t="shared" si="60"/>
        <v>43</v>
      </c>
      <c r="E3802" t="s">
        <v>3113</v>
      </c>
      <c r="F3802" t="s">
        <v>3348</v>
      </c>
    </row>
    <row r="3803" spans="4:6" x14ac:dyDescent="0.2">
      <c r="D3803">
        <f t="shared" si="60"/>
        <v>43</v>
      </c>
      <c r="E3803" t="s">
        <v>3113</v>
      </c>
      <c r="F3803" t="s">
        <v>2411</v>
      </c>
    </row>
    <row r="3804" spans="4:6" x14ac:dyDescent="0.2">
      <c r="D3804">
        <f t="shared" si="60"/>
        <v>43</v>
      </c>
      <c r="E3804" t="s">
        <v>3113</v>
      </c>
      <c r="F3804" t="s">
        <v>3349</v>
      </c>
    </row>
    <row r="3805" spans="4:6" x14ac:dyDescent="0.2">
      <c r="D3805">
        <f t="shared" si="60"/>
        <v>43</v>
      </c>
      <c r="E3805" t="s">
        <v>3113</v>
      </c>
      <c r="F3805" t="s">
        <v>3159</v>
      </c>
    </row>
    <row r="3806" spans="4:6" x14ac:dyDescent="0.2">
      <c r="D3806">
        <f t="shared" si="60"/>
        <v>43</v>
      </c>
      <c r="E3806" t="s">
        <v>3113</v>
      </c>
      <c r="F3806" t="s">
        <v>3160</v>
      </c>
    </row>
    <row r="3807" spans="4:6" x14ac:dyDescent="0.2">
      <c r="D3807">
        <f t="shared" si="60"/>
        <v>43</v>
      </c>
      <c r="E3807" t="s">
        <v>3113</v>
      </c>
      <c r="F3807" t="s">
        <v>3350</v>
      </c>
    </row>
    <row r="3808" spans="4:6" x14ac:dyDescent="0.2">
      <c r="D3808">
        <f t="shared" si="60"/>
        <v>43</v>
      </c>
      <c r="E3808" t="s">
        <v>3113</v>
      </c>
      <c r="F3808" t="s">
        <v>3161</v>
      </c>
    </row>
    <row r="3809" spans="4:6" x14ac:dyDescent="0.2">
      <c r="D3809">
        <f t="shared" si="60"/>
        <v>43</v>
      </c>
      <c r="E3809" t="s">
        <v>3113</v>
      </c>
      <c r="F3809" t="s">
        <v>3405</v>
      </c>
    </row>
    <row r="3810" spans="4:6" x14ac:dyDescent="0.2">
      <c r="D3810">
        <f t="shared" si="60"/>
        <v>43</v>
      </c>
      <c r="E3810" t="s">
        <v>3113</v>
      </c>
      <c r="F3810" t="s">
        <v>2916</v>
      </c>
    </row>
    <row r="3811" spans="4:6" x14ac:dyDescent="0.2">
      <c r="D3811">
        <f t="shared" si="60"/>
        <v>43</v>
      </c>
      <c r="E3811" t="s">
        <v>3113</v>
      </c>
      <c r="F3811" t="s">
        <v>3162</v>
      </c>
    </row>
    <row r="3812" spans="4:6" x14ac:dyDescent="0.2">
      <c r="D3812">
        <f t="shared" si="60"/>
        <v>43</v>
      </c>
      <c r="E3812" t="s">
        <v>3113</v>
      </c>
      <c r="F3812" t="s">
        <v>3163</v>
      </c>
    </row>
    <row r="3813" spans="4:6" x14ac:dyDescent="0.2">
      <c r="D3813">
        <f t="shared" si="60"/>
        <v>43</v>
      </c>
      <c r="E3813" t="s">
        <v>3113</v>
      </c>
      <c r="F3813" t="s">
        <v>2274</v>
      </c>
    </row>
    <row r="3814" spans="4:6" x14ac:dyDescent="0.2">
      <c r="D3814">
        <f t="shared" si="60"/>
        <v>43</v>
      </c>
      <c r="E3814" t="s">
        <v>3113</v>
      </c>
      <c r="F3814" t="s">
        <v>2424</v>
      </c>
    </row>
    <row r="3815" spans="4:6" x14ac:dyDescent="0.2">
      <c r="D3815">
        <f t="shared" si="60"/>
        <v>43</v>
      </c>
      <c r="E3815" t="s">
        <v>3113</v>
      </c>
      <c r="F3815" t="s">
        <v>3411</v>
      </c>
    </row>
    <row r="3816" spans="4:6" x14ac:dyDescent="0.2">
      <c r="D3816">
        <f t="shared" si="60"/>
        <v>43</v>
      </c>
      <c r="E3816" t="s">
        <v>3113</v>
      </c>
      <c r="F3816" t="s">
        <v>3164</v>
      </c>
    </row>
    <row r="3817" spans="4:6" x14ac:dyDescent="0.2">
      <c r="D3817">
        <f t="shared" si="60"/>
        <v>43</v>
      </c>
      <c r="E3817" t="s">
        <v>3113</v>
      </c>
      <c r="F3817" t="s">
        <v>3414</v>
      </c>
    </row>
    <row r="3818" spans="4:6" x14ac:dyDescent="0.2">
      <c r="D3818">
        <f t="shared" si="60"/>
        <v>43</v>
      </c>
      <c r="E3818" t="s">
        <v>3113</v>
      </c>
      <c r="F3818" t="s">
        <v>3356</v>
      </c>
    </row>
    <row r="3819" spans="4:6" x14ac:dyDescent="0.2">
      <c r="D3819">
        <f t="shared" si="60"/>
        <v>43</v>
      </c>
      <c r="E3819" t="s">
        <v>3113</v>
      </c>
      <c r="F3819" t="s">
        <v>3247</v>
      </c>
    </row>
    <row r="3820" spans="4:6" x14ac:dyDescent="0.2">
      <c r="D3820">
        <f t="shared" si="60"/>
        <v>43</v>
      </c>
      <c r="E3820" t="s">
        <v>3113</v>
      </c>
      <c r="F3820" t="s">
        <v>3599</v>
      </c>
    </row>
    <row r="3821" spans="4:6" x14ac:dyDescent="0.2">
      <c r="D3821">
        <f t="shared" si="60"/>
        <v>43</v>
      </c>
      <c r="E3821" t="s">
        <v>3113</v>
      </c>
      <c r="F3821" t="s">
        <v>4171</v>
      </c>
    </row>
    <row r="3822" spans="4:6" x14ac:dyDescent="0.2">
      <c r="D3822">
        <f t="shared" si="60"/>
        <v>43</v>
      </c>
      <c r="E3822" t="s">
        <v>3113</v>
      </c>
      <c r="F3822" t="s">
        <v>3251</v>
      </c>
    </row>
    <row r="3823" spans="4:6" x14ac:dyDescent="0.2">
      <c r="D3823">
        <f t="shared" si="60"/>
        <v>43</v>
      </c>
      <c r="E3823" t="s">
        <v>3113</v>
      </c>
      <c r="F3823" t="s">
        <v>4174</v>
      </c>
    </row>
    <row r="3824" spans="4:6" x14ac:dyDescent="0.2">
      <c r="D3824">
        <f t="shared" si="60"/>
        <v>43</v>
      </c>
      <c r="E3824" t="s">
        <v>3113</v>
      </c>
      <c r="F3824" t="s">
        <v>3165</v>
      </c>
    </row>
    <row r="3825" spans="4:6" x14ac:dyDescent="0.2">
      <c r="D3825">
        <f t="shared" si="60"/>
        <v>43</v>
      </c>
      <c r="E3825" t="s">
        <v>3113</v>
      </c>
      <c r="F3825" t="s">
        <v>3166</v>
      </c>
    </row>
    <row r="3826" spans="4:6" x14ac:dyDescent="0.2">
      <c r="D3826">
        <f t="shared" si="60"/>
        <v>43</v>
      </c>
      <c r="E3826" t="s">
        <v>3113</v>
      </c>
      <c r="F3826" t="s">
        <v>3417</v>
      </c>
    </row>
    <row r="3827" spans="4:6" x14ac:dyDescent="0.2">
      <c r="D3827">
        <f t="shared" si="60"/>
        <v>43</v>
      </c>
      <c r="E3827" t="s">
        <v>3113</v>
      </c>
      <c r="F3827" t="s">
        <v>3418</v>
      </c>
    </row>
    <row r="3828" spans="4:6" x14ac:dyDescent="0.2">
      <c r="D3828">
        <f t="shared" si="60"/>
        <v>43</v>
      </c>
      <c r="E3828" t="s">
        <v>3113</v>
      </c>
      <c r="F3828" t="s">
        <v>3615</v>
      </c>
    </row>
    <row r="3829" spans="4:6" x14ac:dyDescent="0.2">
      <c r="D3829">
        <f t="shared" si="60"/>
        <v>43</v>
      </c>
      <c r="E3829" t="s">
        <v>3113</v>
      </c>
      <c r="F3829" t="s">
        <v>3362</v>
      </c>
    </row>
    <row r="3830" spans="4:6" x14ac:dyDescent="0.2">
      <c r="D3830">
        <f t="shared" si="60"/>
        <v>43</v>
      </c>
      <c r="E3830" t="s">
        <v>3113</v>
      </c>
      <c r="F3830" t="s">
        <v>3616</v>
      </c>
    </row>
    <row r="3831" spans="4:6" x14ac:dyDescent="0.2">
      <c r="D3831">
        <f t="shared" si="60"/>
        <v>43</v>
      </c>
      <c r="E3831" t="s">
        <v>3113</v>
      </c>
      <c r="F3831" t="s">
        <v>3167</v>
      </c>
    </row>
    <row r="3832" spans="4:6" x14ac:dyDescent="0.2">
      <c r="D3832">
        <f t="shared" si="60"/>
        <v>43</v>
      </c>
      <c r="E3832" t="s">
        <v>3113</v>
      </c>
      <c r="F3832" t="s">
        <v>3419</v>
      </c>
    </row>
    <row r="3833" spans="4:6" x14ac:dyDescent="0.2">
      <c r="D3833">
        <f t="shared" si="60"/>
        <v>43</v>
      </c>
      <c r="E3833" t="s">
        <v>3113</v>
      </c>
      <c r="F3833" t="s">
        <v>4141</v>
      </c>
    </row>
    <row r="3834" spans="4:6" x14ac:dyDescent="0.2">
      <c r="D3834">
        <f t="shared" si="60"/>
        <v>43</v>
      </c>
      <c r="E3834" t="s">
        <v>3113</v>
      </c>
      <c r="F3834" t="s">
        <v>3256</v>
      </c>
    </row>
    <row r="3835" spans="4:6" x14ac:dyDescent="0.2">
      <c r="D3835">
        <f t="shared" si="60"/>
        <v>44</v>
      </c>
      <c r="E3835" t="s">
        <v>3114</v>
      </c>
      <c r="F3835" t="s">
        <v>4181</v>
      </c>
    </row>
    <row r="3836" spans="4:6" x14ac:dyDescent="0.2">
      <c r="D3836">
        <f t="shared" si="60"/>
        <v>44</v>
      </c>
      <c r="E3836" t="s">
        <v>3114</v>
      </c>
      <c r="F3836" t="s">
        <v>3168</v>
      </c>
    </row>
    <row r="3837" spans="4:6" x14ac:dyDescent="0.2">
      <c r="D3837">
        <f t="shared" si="60"/>
        <v>44</v>
      </c>
      <c r="E3837" t="s">
        <v>3114</v>
      </c>
      <c r="F3837" t="s">
        <v>3169</v>
      </c>
    </row>
    <row r="3838" spans="4:6" x14ac:dyDescent="0.2">
      <c r="D3838">
        <f t="shared" si="60"/>
        <v>44</v>
      </c>
      <c r="E3838" t="s">
        <v>3114</v>
      </c>
      <c r="F3838" t="s">
        <v>3170</v>
      </c>
    </row>
    <row r="3839" spans="4:6" x14ac:dyDescent="0.2">
      <c r="D3839">
        <f t="shared" si="60"/>
        <v>44</v>
      </c>
      <c r="E3839" t="s">
        <v>3114</v>
      </c>
      <c r="F3839" t="s">
        <v>3171</v>
      </c>
    </row>
    <row r="3840" spans="4:6" x14ac:dyDescent="0.2">
      <c r="D3840">
        <f t="shared" si="60"/>
        <v>44</v>
      </c>
      <c r="E3840" t="s">
        <v>3114</v>
      </c>
      <c r="F3840" t="s">
        <v>4035</v>
      </c>
    </row>
    <row r="3841" spans="4:6" x14ac:dyDescent="0.2">
      <c r="D3841">
        <f t="shared" si="60"/>
        <v>44</v>
      </c>
      <c r="E3841" t="s">
        <v>3114</v>
      </c>
      <c r="F3841" t="s">
        <v>3172</v>
      </c>
    </row>
    <row r="3842" spans="4:6" x14ac:dyDescent="0.2">
      <c r="D3842">
        <f t="shared" si="60"/>
        <v>44</v>
      </c>
      <c r="E3842" t="s">
        <v>3114</v>
      </c>
      <c r="F3842" t="s">
        <v>3173</v>
      </c>
    </row>
    <row r="3843" spans="4:6" x14ac:dyDescent="0.2">
      <c r="D3843">
        <f t="shared" si="60"/>
        <v>44</v>
      </c>
      <c r="E3843" t="s">
        <v>3114</v>
      </c>
      <c r="F3843" t="s">
        <v>3174</v>
      </c>
    </row>
    <row r="3844" spans="4:6" x14ac:dyDescent="0.2">
      <c r="D3844">
        <f t="shared" si="60"/>
        <v>44</v>
      </c>
      <c r="E3844" t="s">
        <v>3114</v>
      </c>
      <c r="F3844" t="s">
        <v>3175</v>
      </c>
    </row>
    <row r="3845" spans="4:6" x14ac:dyDescent="0.2">
      <c r="D3845">
        <f t="shared" si="60"/>
        <v>44</v>
      </c>
      <c r="E3845" t="s">
        <v>3114</v>
      </c>
      <c r="F3845" t="s">
        <v>3176</v>
      </c>
    </row>
    <row r="3846" spans="4:6" x14ac:dyDescent="0.2">
      <c r="D3846">
        <f t="shared" si="60"/>
        <v>44</v>
      </c>
      <c r="E3846" t="s">
        <v>3114</v>
      </c>
      <c r="F3846" t="s">
        <v>3177</v>
      </c>
    </row>
    <row r="3847" spans="4:6" x14ac:dyDescent="0.2">
      <c r="D3847">
        <f t="shared" si="60"/>
        <v>44</v>
      </c>
      <c r="E3847" t="s">
        <v>3114</v>
      </c>
      <c r="F3847" t="s">
        <v>3178</v>
      </c>
    </row>
    <row r="3848" spans="4:6" x14ac:dyDescent="0.2">
      <c r="D3848">
        <f t="shared" si="60"/>
        <v>44</v>
      </c>
      <c r="E3848" t="s">
        <v>3114</v>
      </c>
      <c r="F3848" t="s">
        <v>3262</v>
      </c>
    </row>
    <row r="3849" spans="4:6" x14ac:dyDescent="0.2">
      <c r="D3849">
        <f t="shared" si="60"/>
        <v>44</v>
      </c>
      <c r="E3849" t="s">
        <v>3114</v>
      </c>
      <c r="F3849" t="s">
        <v>3179</v>
      </c>
    </row>
    <row r="3850" spans="4:6" x14ac:dyDescent="0.2">
      <c r="D3850">
        <f t="shared" si="60"/>
        <v>44</v>
      </c>
      <c r="E3850" t="s">
        <v>3114</v>
      </c>
      <c r="F3850" t="s">
        <v>3180</v>
      </c>
    </row>
    <row r="3851" spans="4:6" x14ac:dyDescent="0.2">
      <c r="D3851">
        <f t="shared" si="60"/>
        <v>44</v>
      </c>
      <c r="E3851" t="s">
        <v>3114</v>
      </c>
      <c r="F3851" t="s">
        <v>3181</v>
      </c>
    </row>
    <row r="3852" spans="4:6" x14ac:dyDescent="0.2">
      <c r="D3852">
        <f t="shared" si="60"/>
        <v>44</v>
      </c>
      <c r="E3852" t="s">
        <v>3114</v>
      </c>
      <c r="F3852" t="s">
        <v>3182</v>
      </c>
    </row>
    <row r="3853" spans="4:6" x14ac:dyDescent="0.2">
      <c r="D3853">
        <f t="shared" si="60"/>
        <v>44</v>
      </c>
      <c r="E3853" t="s">
        <v>3114</v>
      </c>
      <c r="F3853" t="s">
        <v>3183</v>
      </c>
    </row>
    <row r="3854" spans="4:6" x14ac:dyDescent="0.2">
      <c r="D3854">
        <f t="shared" ref="D3854:D3917" si="61">IF(E3854=E3853,D3853,D3853+1)</f>
        <v>44</v>
      </c>
      <c r="E3854" t="s">
        <v>3114</v>
      </c>
      <c r="F3854" t="s">
        <v>3184</v>
      </c>
    </row>
    <row r="3855" spans="4:6" x14ac:dyDescent="0.2">
      <c r="D3855">
        <f t="shared" si="61"/>
        <v>44</v>
      </c>
      <c r="E3855" t="s">
        <v>3114</v>
      </c>
      <c r="F3855" t="s">
        <v>3185</v>
      </c>
    </row>
    <row r="3856" spans="4:6" x14ac:dyDescent="0.2">
      <c r="D3856">
        <f t="shared" si="61"/>
        <v>44</v>
      </c>
      <c r="E3856" t="s">
        <v>3114</v>
      </c>
      <c r="F3856" t="s">
        <v>3186</v>
      </c>
    </row>
    <row r="3857" spans="4:6" x14ac:dyDescent="0.2">
      <c r="D3857">
        <f t="shared" si="61"/>
        <v>44</v>
      </c>
      <c r="E3857" t="s">
        <v>3114</v>
      </c>
      <c r="F3857" t="s">
        <v>3187</v>
      </c>
    </row>
    <row r="3858" spans="4:6" x14ac:dyDescent="0.2">
      <c r="D3858">
        <f t="shared" si="61"/>
        <v>44</v>
      </c>
      <c r="E3858" t="s">
        <v>3114</v>
      </c>
      <c r="F3858" t="s">
        <v>2937</v>
      </c>
    </row>
    <row r="3859" spans="4:6" x14ac:dyDescent="0.2">
      <c r="D3859">
        <f t="shared" si="61"/>
        <v>44</v>
      </c>
      <c r="E3859" t="s">
        <v>3114</v>
      </c>
      <c r="F3859" t="s">
        <v>3069</v>
      </c>
    </row>
    <row r="3860" spans="4:6" x14ac:dyDescent="0.2">
      <c r="D3860">
        <f t="shared" si="61"/>
        <v>44</v>
      </c>
      <c r="E3860" t="s">
        <v>3114</v>
      </c>
      <c r="F3860" t="s">
        <v>3188</v>
      </c>
    </row>
    <row r="3861" spans="4:6" x14ac:dyDescent="0.2">
      <c r="D3861">
        <f t="shared" si="61"/>
        <v>44</v>
      </c>
      <c r="E3861" t="s">
        <v>3114</v>
      </c>
      <c r="F3861" t="s">
        <v>3189</v>
      </c>
    </row>
    <row r="3862" spans="4:6" x14ac:dyDescent="0.2">
      <c r="D3862">
        <f t="shared" si="61"/>
        <v>44</v>
      </c>
      <c r="E3862" t="s">
        <v>3114</v>
      </c>
      <c r="F3862" t="s">
        <v>3269</v>
      </c>
    </row>
    <row r="3863" spans="4:6" x14ac:dyDescent="0.2">
      <c r="D3863">
        <f t="shared" si="61"/>
        <v>44</v>
      </c>
      <c r="E3863" t="s">
        <v>3114</v>
      </c>
      <c r="F3863" t="s">
        <v>3305</v>
      </c>
    </row>
    <row r="3864" spans="4:6" x14ac:dyDescent="0.2">
      <c r="D3864">
        <f t="shared" si="61"/>
        <v>44</v>
      </c>
      <c r="E3864" t="s">
        <v>3114</v>
      </c>
      <c r="F3864" t="s">
        <v>3190</v>
      </c>
    </row>
    <row r="3865" spans="4:6" x14ac:dyDescent="0.2">
      <c r="D3865">
        <f t="shared" si="61"/>
        <v>44</v>
      </c>
      <c r="E3865" t="s">
        <v>3114</v>
      </c>
      <c r="F3865" t="s">
        <v>4041</v>
      </c>
    </row>
    <row r="3866" spans="4:6" x14ac:dyDescent="0.2">
      <c r="D3866">
        <f t="shared" si="61"/>
        <v>44</v>
      </c>
      <c r="E3866" t="s">
        <v>3114</v>
      </c>
      <c r="F3866" t="s">
        <v>3191</v>
      </c>
    </row>
    <row r="3867" spans="4:6" x14ac:dyDescent="0.2">
      <c r="D3867">
        <f t="shared" si="61"/>
        <v>44</v>
      </c>
      <c r="E3867" t="s">
        <v>3114</v>
      </c>
      <c r="F3867" t="s">
        <v>3192</v>
      </c>
    </row>
    <row r="3868" spans="4:6" x14ac:dyDescent="0.2">
      <c r="D3868">
        <f t="shared" si="61"/>
        <v>44</v>
      </c>
      <c r="E3868" t="s">
        <v>3114</v>
      </c>
      <c r="F3868" t="s">
        <v>3758</v>
      </c>
    </row>
    <row r="3869" spans="4:6" x14ac:dyDescent="0.2">
      <c r="D3869">
        <f t="shared" si="61"/>
        <v>44</v>
      </c>
      <c r="E3869" t="s">
        <v>3114</v>
      </c>
      <c r="F3869" t="s">
        <v>3193</v>
      </c>
    </row>
    <row r="3870" spans="4:6" x14ac:dyDescent="0.2">
      <c r="D3870">
        <f t="shared" si="61"/>
        <v>44</v>
      </c>
      <c r="E3870" t="s">
        <v>3114</v>
      </c>
      <c r="F3870" t="s">
        <v>3306</v>
      </c>
    </row>
    <row r="3871" spans="4:6" x14ac:dyDescent="0.2">
      <c r="D3871">
        <f t="shared" si="61"/>
        <v>44</v>
      </c>
      <c r="E3871" t="s">
        <v>3114</v>
      </c>
      <c r="F3871" t="s">
        <v>3307</v>
      </c>
    </row>
    <row r="3872" spans="4:6" x14ac:dyDescent="0.2">
      <c r="D3872">
        <f t="shared" si="61"/>
        <v>44</v>
      </c>
      <c r="E3872" t="s">
        <v>3114</v>
      </c>
      <c r="F3872" t="s">
        <v>3194</v>
      </c>
    </row>
    <row r="3873" spans="4:6" x14ac:dyDescent="0.2">
      <c r="D3873">
        <f t="shared" si="61"/>
        <v>44</v>
      </c>
      <c r="E3873" t="s">
        <v>3114</v>
      </c>
      <c r="F3873" t="s">
        <v>3311</v>
      </c>
    </row>
    <row r="3874" spans="4:6" x14ac:dyDescent="0.2">
      <c r="D3874">
        <f t="shared" si="61"/>
        <v>44</v>
      </c>
      <c r="E3874" t="s">
        <v>3114</v>
      </c>
      <c r="F3874" t="s">
        <v>3195</v>
      </c>
    </row>
    <row r="3875" spans="4:6" x14ac:dyDescent="0.2">
      <c r="D3875">
        <f t="shared" si="61"/>
        <v>44</v>
      </c>
      <c r="E3875" t="s">
        <v>3114</v>
      </c>
      <c r="F3875" t="s">
        <v>3196</v>
      </c>
    </row>
    <row r="3876" spans="4:6" x14ac:dyDescent="0.2">
      <c r="D3876">
        <f t="shared" si="61"/>
        <v>44</v>
      </c>
      <c r="E3876" t="s">
        <v>3114</v>
      </c>
      <c r="F3876" t="s">
        <v>3197</v>
      </c>
    </row>
    <row r="3877" spans="4:6" x14ac:dyDescent="0.2">
      <c r="D3877">
        <f t="shared" si="61"/>
        <v>44</v>
      </c>
      <c r="E3877" t="s">
        <v>3114</v>
      </c>
      <c r="F3877" t="s">
        <v>3198</v>
      </c>
    </row>
    <row r="3878" spans="4:6" x14ac:dyDescent="0.2">
      <c r="D3878">
        <f t="shared" si="61"/>
        <v>44</v>
      </c>
      <c r="E3878" t="s">
        <v>3114</v>
      </c>
      <c r="F3878" t="s">
        <v>3199</v>
      </c>
    </row>
    <row r="3879" spans="4:6" x14ac:dyDescent="0.2">
      <c r="D3879">
        <f t="shared" si="61"/>
        <v>44</v>
      </c>
      <c r="E3879" t="s">
        <v>3114</v>
      </c>
      <c r="F3879" t="s">
        <v>3200</v>
      </c>
    </row>
    <row r="3880" spans="4:6" x14ac:dyDescent="0.2">
      <c r="D3880">
        <f t="shared" si="61"/>
        <v>44</v>
      </c>
      <c r="E3880" t="s">
        <v>3114</v>
      </c>
      <c r="F3880" t="s">
        <v>3201</v>
      </c>
    </row>
    <row r="3881" spans="4:6" x14ac:dyDescent="0.2">
      <c r="D3881">
        <f t="shared" si="61"/>
        <v>44</v>
      </c>
      <c r="E3881" t="s">
        <v>3114</v>
      </c>
      <c r="F3881" t="s">
        <v>4190</v>
      </c>
    </row>
    <row r="3882" spans="4:6" x14ac:dyDescent="0.2">
      <c r="D3882">
        <f t="shared" si="61"/>
        <v>44</v>
      </c>
      <c r="E3882" t="s">
        <v>3114</v>
      </c>
      <c r="F3882" t="s">
        <v>3202</v>
      </c>
    </row>
    <row r="3883" spans="4:6" x14ac:dyDescent="0.2">
      <c r="D3883">
        <f t="shared" si="61"/>
        <v>44</v>
      </c>
      <c r="E3883" t="s">
        <v>3114</v>
      </c>
      <c r="F3883" t="s">
        <v>3203</v>
      </c>
    </row>
    <row r="3884" spans="4:6" x14ac:dyDescent="0.2">
      <c r="D3884">
        <f t="shared" si="61"/>
        <v>44</v>
      </c>
      <c r="E3884" t="s">
        <v>3114</v>
      </c>
      <c r="F3884" t="s">
        <v>3204</v>
      </c>
    </row>
    <row r="3885" spans="4:6" x14ac:dyDescent="0.2">
      <c r="D3885">
        <f t="shared" si="61"/>
        <v>44</v>
      </c>
      <c r="E3885" t="s">
        <v>3114</v>
      </c>
      <c r="F3885" t="s">
        <v>3205</v>
      </c>
    </row>
    <row r="3886" spans="4:6" x14ac:dyDescent="0.2">
      <c r="D3886">
        <f t="shared" si="61"/>
        <v>44</v>
      </c>
      <c r="E3886" t="s">
        <v>3114</v>
      </c>
      <c r="F3886" t="s">
        <v>3206</v>
      </c>
    </row>
    <row r="3887" spans="4:6" x14ac:dyDescent="0.2">
      <c r="D3887">
        <f t="shared" si="61"/>
        <v>44</v>
      </c>
      <c r="E3887" t="s">
        <v>3114</v>
      </c>
      <c r="F3887" t="s">
        <v>2122</v>
      </c>
    </row>
    <row r="3888" spans="4:6" x14ac:dyDescent="0.2">
      <c r="D3888">
        <f t="shared" si="61"/>
        <v>44</v>
      </c>
      <c r="E3888" t="s">
        <v>3114</v>
      </c>
      <c r="F3888" t="s">
        <v>3207</v>
      </c>
    </row>
    <row r="3889" spans="4:6" x14ac:dyDescent="0.2">
      <c r="D3889">
        <f t="shared" si="61"/>
        <v>44</v>
      </c>
      <c r="E3889" t="s">
        <v>3114</v>
      </c>
      <c r="F3889" t="s">
        <v>3208</v>
      </c>
    </row>
    <row r="3890" spans="4:6" x14ac:dyDescent="0.2">
      <c r="D3890">
        <f t="shared" si="61"/>
        <v>44</v>
      </c>
      <c r="E3890" t="s">
        <v>3114</v>
      </c>
      <c r="F3890" t="s">
        <v>3209</v>
      </c>
    </row>
    <row r="3891" spans="4:6" x14ac:dyDescent="0.2">
      <c r="D3891">
        <f t="shared" si="61"/>
        <v>44</v>
      </c>
      <c r="E3891" t="s">
        <v>3114</v>
      </c>
      <c r="F3891" t="s">
        <v>3321</v>
      </c>
    </row>
    <row r="3892" spans="4:6" x14ac:dyDescent="0.2">
      <c r="D3892">
        <f t="shared" si="61"/>
        <v>44</v>
      </c>
      <c r="E3892" t="s">
        <v>3114</v>
      </c>
      <c r="F3892" t="s">
        <v>2956</v>
      </c>
    </row>
    <row r="3893" spans="4:6" x14ac:dyDescent="0.2">
      <c r="D3893">
        <f t="shared" si="61"/>
        <v>44</v>
      </c>
      <c r="E3893" t="s">
        <v>3114</v>
      </c>
      <c r="F3893" t="s">
        <v>3210</v>
      </c>
    </row>
    <row r="3894" spans="4:6" x14ac:dyDescent="0.2">
      <c r="D3894">
        <f t="shared" si="61"/>
        <v>44</v>
      </c>
      <c r="E3894" t="s">
        <v>3114</v>
      </c>
      <c r="F3894" t="s">
        <v>2717</v>
      </c>
    </row>
    <row r="3895" spans="4:6" x14ac:dyDescent="0.2">
      <c r="D3895">
        <f t="shared" si="61"/>
        <v>44</v>
      </c>
      <c r="E3895" t="s">
        <v>3114</v>
      </c>
      <c r="F3895" t="s">
        <v>3211</v>
      </c>
    </row>
    <row r="3896" spans="4:6" x14ac:dyDescent="0.2">
      <c r="D3896">
        <f t="shared" si="61"/>
        <v>44</v>
      </c>
      <c r="E3896" t="s">
        <v>3114</v>
      </c>
      <c r="F3896" t="s">
        <v>3212</v>
      </c>
    </row>
    <row r="3897" spans="4:6" x14ac:dyDescent="0.2">
      <c r="D3897">
        <f t="shared" si="61"/>
        <v>44</v>
      </c>
      <c r="E3897" t="s">
        <v>3114</v>
      </c>
      <c r="F3897" t="s">
        <v>3213</v>
      </c>
    </row>
    <row r="3898" spans="4:6" x14ac:dyDescent="0.2">
      <c r="D3898">
        <f t="shared" si="61"/>
        <v>44</v>
      </c>
      <c r="E3898" t="s">
        <v>3114</v>
      </c>
      <c r="F3898" t="s">
        <v>3214</v>
      </c>
    </row>
    <row r="3899" spans="4:6" x14ac:dyDescent="0.2">
      <c r="D3899">
        <f t="shared" si="61"/>
        <v>44</v>
      </c>
      <c r="E3899" t="s">
        <v>3114</v>
      </c>
      <c r="F3899" t="s">
        <v>3215</v>
      </c>
    </row>
    <row r="3900" spans="4:6" x14ac:dyDescent="0.2">
      <c r="D3900">
        <f t="shared" si="61"/>
        <v>44</v>
      </c>
      <c r="E3900" t="s">
        <v>3114</v>
      </c>
      <c r="F3900" t="s">
        <v>4231</v>
      </c>
    </row>
    <row r="3901" spans="4:6" x14ac:dyDescent="0.2">
      <c r="D3901">
        <f t="shared" si="61"/>
        <v>44</v>
      </c>
      <c r="E3901" t="s">
        <v>3114</v>
      </c>
      <c r="F3901" t="s">
        <v>3216</v>
      </c>
    </row>
    <row r="3902" spans="4:6" x14ac:dyDescent="0.2">
      <c r="D3902">
        <f t="shared" si="61"/>
        <v>44</v>
      </c>
      <c r="E3902" t="s">
        <v>3114</v>
      </c>
      <c r="F3902" t="s">
        <v>3217</v>
      </c>
    </row>
    <row r="3903" spans="4:6" x14ac:dyDescent="0.2">
      <c r="D3903">
        <f t="shared" si="61"/>
        <v>44</v>
      </c>
      <c r="E3903" t="s">
        <v>3114</v>
      </c>
      <c r="F3903" t="s">
        <v>4105</v>
      </c>
    </row>
    <row r="3904" spans="4:6" x14ac:dyDescent="0.2">
      <c r="D3904">
        <f t="shared" si="61"/>
        <v>44</v>
      </c>
      <c r="E3904" t="s">
        <v>3114</v>
      </c>
      <c r="F3904" t="s">
        <v>4194</v>
      </c>
    </row>
    <row r="3905" spans="4:6" x14ac:dyDescent="0.2">
      <c r="D3905">
        <f t="shared" si="61"/>
        <v>44</v>
      </c>
      <c r="E3905" t="s">
        <v>3114</v>
      </c>
      <c r="F3905" t="s">
        <v>2723</v>
      </c>
    </row>
    <row r="3906" spans="4:6" x14ac:dyDescent="0.2">
      <c r="D3906">
        <f t="shared" si="61"/>
        <v>44</v>
      </c>
      <c r="E3906" t="s">
        <v>3114</v>
      </c>
      <c r="F3906" t="s">
        <v>3218</v>
      </c>
    </row>
    <row r="3907" spans="4:6" x14ac:dyDescent="0.2">
      <c r="D3907">
        <f t="shared" si="61"/>
        <v>44</v>
      </c>
      <c r="E3907" t="s">
        <v>3114</v>
      </c>
      <c r="F3907" t="s">
        <v>3219</v>
      </c>
    </row>
    <row r="3908" spans="4:6" x14ac:dyDescent="0.2">
      <c r="D3908">
        <f t="shared" si="61"/>
        <v>44</v>
      </c>
      <c r="E3908" t="s">
        <v>3114</v>
      </c>
      <c r="F3908" t="s">
        <v>2966</v>
      </c>
    </row>
    <row r="3909" spans="4:6" x14ac:dyDescent="0.2">
      <c r="D3909">
        <f t="shared" si="61"/>
        <v>44</v>
      </c>
      <c r="E3909" t="s">
        <v>3114</v>
      </c>
      <c r="F3909" t="s">
        <v>3326</v>
      </c>
    </row>
    <row r="3910" spans="4:6" x14ac:dyDescent="0.2">
      <c r="D3910">
        <f t="shared" si="61"/>
        <v>44</v>
      </c>
      <c r="E3910" t="s">
        <v>3114</v>
      </c>
      <c r="F3910" t="s">
        <v>3220</v>
      </c>
    </row>
    <row r="3911" spans="4:6" x14ac:dyDescent="0.2">
      <c r="D3911">
        <f t="shared" si="61"/>
        <v>44</v>
      </c>
      <c r="E3911" t="s">
        <v>3114</v>
      </c>
      <c r="F3911" t="s">
        <v>2967</v>
      </c>
    </row>
    <row r="3912" spans="4:6" x14ac:dyDescent="0.2">
      <c r="D3912">
        <f t="shared" si="61"/>
        <v>44</v>
      </c>
      <c r="E3912" t="s">
        <v>3114</v>
      </c>
      <c r="F3912" t="s">
        <v>3221</v>
      </c>
    </row>
    <row r="3913" spans="4:6" x14ac:dyDescent="0.2">
      <c r="D3913">
        <f t="shared" si="61"/>
        <v>44</v>
      </c>
      <c r="E3913" t="s">
        <v>3114</v>
      </c>
      <c r="F3913" t="s">
        <v>3222</v>
      </c>
    </row>
    <row r="3914" spans="4:6" x14ac:dyDescent="0.2">
      <c r="D3914">
        <f t="shared" si="61"/>
        <v>44</v>
      </c>
      <c r="E3914" t="s">
        <v>3114</v>
      </c>
      <c r="F3914" t="s">
        <v>3327</v>
      </c>
    </row>
    <row r="3915" spans="4:6" x14ac:dyDescent="0.2">
      <c r="D3915">
        <f t="shared" si="61"/>
        <v>44</v>
      </c>
      <c r="E3915" t="s">
        <v>3114</v>
      </c>
      <c r="F3915" t="s">
        <v>3223</v>
      </c>
    </row>
    <row r="3916" spans="4:6" x14ac:dyDescent="0.2">
      <c r="D3916">
        <f t="shared" si="61"/>
        <v>44</v>
      </c>
      <c r="E3916" t="s">
        <v>3114</v>
      </c>
      <c r="F3916" t="s">
        <v>2030</v>
      </c>
    </row>
    <row r="3917" spans="4:6" x14ac:dyDescent="0.2">
      <c r="D3917">
        <f t="shared" si="61"/>
        <v>44</v>
      </c>
      <c r="E3917" t="s">
        <v>3114</v>
      </c>
      <c r="F3917" t="s">
        <v>2031</v>
      </c>
    </row>
    <row r="3918" spans="4:6" x14ac:dyDescent="0.2">
      <c r="D3918">
        <f t="shared" ref="D3918:D3981" si="62">IF(E3918=E3917,D3917,D3917+1)</f>
        <v>44</v>
      </c>
      <c r="E3918" t="s">
        <v>3114</v>
      </c>
      <c r="F3918" t="s">
        <v>2032</v>
      </c>
    </row>
    <row r="3919" spans="4:6" x14ac:dyDescent="0.2">
      <c r="D3919">
        <f t="shared" si="62"/>
        <v>44</v>
      </c>
      <c r="E3919" t="s">
        <v>3114</v>
      </c>
      <c r="F3919" t="s">
        <v>2033</v>
      </c>
    </row>
    <row r="3920" spans="4:6" x14ac:dyDescent="0.2">
      <c r="D3920">
        <f t="shared" si="62"/>
        <v>44</v>
      </c>
      <c r="E3920" t="s">
        <v>3114</v>
      </c>
      <c r="F3920" t="s">
        <v>2034</v>
      </c>
    </row>
    <row r="3921" spans="4:6" x14ac:dyDescent="0.2">
      <c r="D3921">
        <f t="shared" si="62"/>
        <v>44</v>
      </c>
      <c r="E3921" t="s">
        <v>3114</v>
      </c>
      <c r="F3921" t="s">
        <v>2035</v>
      </c>
    </row>
    <row r="3922" spans="4:6" x14ac:dyDescent="0.2">
      <c r="D3922">
        <f t="shared" si="62"/>
        <v>44</v>
      </c>
      <c r="E3922" t="s">
        <v>3114</v>
      </c>
      <c r="F3922" t="s">
        <v>2036</v>
      </c>
    </row>
    <row r="3923" spans="4:6" x14ac:dyDescent="0.2">
      <c r="D3923">
        <f t="shared" si="62"/>
        <v>44</v>
      </c>
      <c r="E3923" t="s">
        <v>3114</v>
      </c>
      <c r="F3923" t="s">
        <v>2037</v>
      </c>
    </row>
    <row r="3924" spans="4:6" x14ac:dyDescent="0.2">
      <c r="D3924">
        <f t="shared" si="62"/>
        <v>44</v>
      </c>
      <c r="E3924" t="s">
        <v>3114</v>
      </c>
      <c r="F3924" t="s">
        <v>4199</v>
      </c>
    </row>
    <row r="3925" spans="4:6" x14ac:dyDescent="0.2">
      <c r="D3925">
        <f t="shared" si="62"/>
        <v>44</v>
      </c>
      <c r="E3925" t="s">
        <v>3114</v>
      </c>
      <c r="F3925" t="s">
        <v>3281</v>
      </c>
    </row>
    <row r="3926" spans="4:6" x14ac:dyDescent="0.2">
      <c r="D3926">
        <f t="shared" si="62"/>
        <v>44</v>
      </c>
      <c r="E3926" t="s">
        <v>3114</v>
      </c>
      <c r="F3926" t="s">
        <v>2038</v>
      </c>
    </row>
    <row r="3927" spans="4:6" x14ac:dyDescent="0.2">
      <c r="D3927">
        <f t="shared" si="62"/>
        <v>44</v>
      </c>
      <c r="E3927" t="s">
        <v>3114</v>
      </c>
      <c r="F3927" t="s">
        <v>2039</v>
      </c>
    </row>
    <row r="3928" spans="4:6" x14ac:dyDescent="0.2">
      <c r="D3928">
        <f t="shared" si="62"/>
        <v>44</v>
      </c>
      <c r="E3928" t="s">
        <v>3114</v>
      </c>
      <c r="F3928" t="s">
        <v>1958</v>
      </c>
    </row>
    <row r="3929" spans="4:6" x14ac:dyDescent="0.2">
      <c r="D3929">
        <f t="shared" si="62"/>
        <v>44</v>
      </c>
      <c r="E3929" t="s">
        <v>3114</v>
      </c>
      <c r="F3929" t="s">
        <v>3330</v>
      </c>
    </row>
    <row r="3930" spans="4:6" x14ac:dyDescent="0.2">
      <c r="D3930">
        <f t="shared" si="62"/>
        <v>44</v>
      </c>
      <c r="E3930" t="s">
        <v>3114</v>
      </c>
      <c r="F3930" t="s">
        <v>2976</v>
      </c>
    </row>
    <row r="3931" spans="4:6" x14ac:dyDescent="0.2">
      <c r="D3931">
        <f t="shared" si="62"/>
        <v>44</v>
      </c>
      <c r="E3931" t="s">
        <v>3114</v>
      </c>
      <c r="F3931" t="s">
        <v>4237</v>
      </c>
    </row>
    <row r="3932" spans="4:6" x14ac:dyDescent="0.2">
      <c r="D3932">
        <f t="shared" si="62"/>
        <v>44</v>
      </c>
      <c r="E3932" t="s">
        <v>3114</v>
      </c>
      <c r="F3932" t="s">
        <v>2040</v>
      </c>
    </row>
    <row r="3933" spans="4:6" x14ac:dyDescent="0.2">
      <c r="D3933">
        <f t="shared" si="62"/>
        <v>44</v>
      </c>
      <c r="E3933" t="s">
        <v>3114</v>
      </c>
      <c r="F3933" t="s">
        <v>2129</v>
      </c>
    </row>
    <row r="3934" spans="4:6" x14ac:dyDescent="0.2">
      <c r="D3934">
        <f t="shared" si="62"/>
        <v>44</v>
      </c>
      <c r="E3934" t="s">
        <v>3114</v>
      </c>
      <c r="F3934" t="s">
        <v>3008</v>
      </c>
    </row>
    <row r="3935" spans="4:6" x14ac:dyDescent="0.2">
      <c r="D3935">
        <f t="shared" si="62"/>
        <v>44</v>
      </c>
      <c r="E3935" t="s">
        <v>3114</v>
      </c>
      <c r="F3935" t="s">
        <v>3568</v>
      </c>
    </row>
    <row r="3936" spans="4:6" x14ac:dyDescent="0.2">
      <c r="D3936">
        <f t="shared" si="62"/>
        <v>44</v>
      </c>
      <c r="E3936" t="s">
        <v>3114</v>
      </c>
      <c r="F3936" t="s">
        <v>3009</v>
      </c>
    </row>
    <row r="3937" spans="4:6" x14ac:dyDescent="0.2">
      <c r="D3937">
        <f t="shared" si="62"/>
        <v>44</v>
      </c>
      <c r="E3937" t="s">
        <v>3114</v>
      </c>
      <c r="F3937" t="s">
        <v>2041</v>
      </c>
    </row>
    <row r="3938" spans="4:6" x14ac:dyDescent="0.2">
      <c r="D3938">
        <f t="shared" si="62"/>
        <v>44</v>
      </c>
      <c r="E3938" t="s">
        <v>3114</v>
      </c>
      <c r="F3938" t="s">
        <v>4204</v>
      </c>
    </row>
    <row r="3939" spans="4:6" x14ac:dyDescent="0.2">
      <c r="D3939">
        <f t="shared" si="62"/>
        <v>44</v>
      </c>
      <c r="E3939" t="s">
        <v>3114</v>
      </c>
      <c r="F3939" t="s">
        <v>2042</v>
      </c>
    </row>
    <row r="3940" spans="4:6" x14ac:dyDescent="0.2">
      <c r="D3940">
        <f t="shared" si="62"/>
        <v>44</v>
      </c>
      <c r="E3940" t="s">
        <v>3114</v>
      </c>
      <c r="F3940" t="s">
        <v>2043</v>
      </c>
    </row>
    <row r="3941" spans="4:6" x14ac:dyDescent="0.2">
      <c r="D3941">
        <f t="shared" si="62"/>
        <v>44</v>
      </c>
      <c r="E3941" t="s">
        <v>3114</v>
      </c>
      <c r="F3941" t="s">
        <v>4108</v>
      </c>
    </row>
    <row r="3942" spans="4:6" x14ac:dyDescent="0.2">
      <c r="D3942">
        <f t="shared" si="62"/>
        <v>44</v>
      </c>
      <c r="E3942" t="s">
        <v>3114</v>
      </c>
      <c r="F3942" t="s">
        <v>1960</v>
      </c>
    </row>
    <row r="3943" spans="4:6" x14ac:dyDescent="0.2">
      <c r="D3943">
        <f t="shared" si="62"/>
        <v>44</v>
      </c>
      <c r="E3943" t="s">
        <v>3114</v>
      </c>
      <c r="F3943" t="s">
        <v>3665</v>
      </c>
    </row>
    <row r="3944" spans="4:6" x14ac:dyDescent="0.2">
      <c r="D3944">
        <f t="shared" si="62"/>
        <v>44</v>
      </c>
      <c r="E3944" t="s">
        <v>3114</v>
      </c>
      <c r="F3944" t="s">
        <v>2044</v>
      </c>
    </row>
    <row r="3945" spans="4:6" x14ac:dyDescent="0.2">
      <c r="D3945">
        <f t="shared" si="62"/>
        <v>44</v>
      </c>
      <c r="E3945" t="s">
        <v>3114</v>
      </c>
      <c r="F3945" t="s">
        <v>2045</v>
      </c>
    </row>
    <row r="3946" spans="4:6" x14ac:dyDescent="0.2">
      <c r="D3946">
        <f t="shared" si="62"/>
        <v>44</v>
      </c>
      <c r="E3946" t="s">
        <v>3114</v>
      </c>
      <c r="F3946" t="s">
        <v>2254</v>
      </c>
    </row>
    <row r="3947" spans="4:6" x14ac:dyDescent="0.2">
      <c r="D3947">
        <f t="shared" si="62"/>
        <v>44</v>
      </c>
      <c r="E3947" t="s">
        <v>3114</v>
      </c>
      <c r="F3947" t="s">
        <v>3332</v>
      </c>
    </row>
    <row r="3948" spans="4:6" x14ac:dyDescent="0.2">
      <c r="D3948">
        <f t="shared" si="62"/>
        <v>44</v>
      </c>
      <c r="E3948" t="s">
        <v>3114</v>
      </c>
      <c r="F3948" t="s">
        <v>3389</v>
      </c>
    </row>
    <row r="3949" spans="4:6" x14ac:dyDescent="0.2">
      <c r="D3949">
        <f t="shared" si="62"/>
        <v>44</v>
      </c>
      <c r="E3949" t="s">
        <v>3114</v>
      </c>
      <c r="F3949" t="s">
        <v>2046</v>
      </c>
    </row>
    <row r="3950" spans="4:6" x14ac:dyDescent="0.2">
      <c r="D3950">
        <f t="shared" si="62"/>
        <v>44</v>
      </c>
      <c r="E3950" t="s">
        <v>3114</v>
      </c>
      <c r="F3950" t="s">
        <v>2047</v>
      </c>
    </row>
    <row r="3951" spans="4:6" x14ac:dyDescent="0.2">
      <c r="D3951">
        <f t="shared" si="62"/>
        <v>44</v>
      </c>
      <c r="E3951" t="s">
        <v>3114</v>
      </c>
      <c r="F3951" t="s">
        <v>2100</v>
      </c>
    </row>
    <row r="3952" spans="4:6" x14ac:dyDescent="0.2">
      <c r="D3952">
        <f t="shared" si="62"/>
        <v>44</v>
      </c>
      <c r="E3952" t="s">
        <v>3114</v>
      </c>
      <c r="F3952" t="s">
        <v>2623</v>
      </c>
    </row>
    <row r="3953" spans="4:6" x14ac:dyDescent="0.2">
      <c r="D3953">
        <f t="shared" si="62"/>
        <v>44</v>
      </c>
      <c r="E3953" t="s">
        <v>3114</v>
      </c>
      <c r="F3953" t="s">
        <v>2624</v>
      </c>
    </row>
    <row r="3954" spans="4:6" x14ac:dyDescent="0.2">
      <c r="D3954">
        <f t="shared" si="62"/>
        <v>44</v>
      </c>
      <c r="E3954" t="s">
        <v>3114</v>
      </c>
      <c r="F3954" t="s">
        <v>3333</v>
      </c>
    </row>
    <row r="3955" spans="4:6" x14ac:dyDescent="0.2">
      <c r="D3955">
        <f t="shared" si="62"/>
        <v>44</v>
      </c>
      <c r="E3955" t="s">
        <v>3114</v>
      </c>
      <c r="F3955" t="s">
        <v>3572</v>
      </c>
    </row>
    <row r="3956" spans="4:6" x14ac:dyDescent="0.2">
      <c r="D3956">
        <f t="shared" si="62"/>
        <v>44</v>
      </c>
      <c r="E3956" t="s">
        <v>3114</v>
      </c>
      <c r="F3956" t="s">
        <v>3573</v>
      </c>
    </row>
    <row r="3957" spans="4:6" x14ac:dyDescent="0.2">
      <c r="D3957">
        <f t="shared" si="62"/>
        <v>44</v>
      </c>
      <c r="E3957" t="s">
        <v>3114</v>
      </c>
      <c r="F3957" t="s">
        <v>3334</v>
      </c>
    </row>
    <row r="3958" spans="4:6" x14ac:dyDescent="0.2">
      <c r="D3958">
        <f t="shared" si="62"/>
        <v>44</v>
      </c>
      <c r="E3958" t="s">
        <v>3114</v>
      </c>
      <c r="F3958" t="s">
        <v>2625</v>
      </c>
    </row>
    <row r="3959" spans="4:6" x14ac:dyDescent="0.2">
      <c r="D3959">
        <f t="shared" si="62"/>
        <v>44</v>
      </c>
      <c r="E3959" t="s">
        <v>3114</v>
      </c>
      <c r="F3959" t="s">
        <v>2626</v>
      </c>
    </row>
    <row r="3960" spans="4:6" x14ac:dyDescent="0.2">
      <c r="D3960">
        <f t="shared" si="62"/>
        <v>44</v>
      </c>
      <c r="E3960" t="s">
        <v>3114</v>
      </c>
      <c r="F3960" t="s">
        <v>3392</v>
      </c>
    </row>
    <row r="3961" spans="4:6" x14ac:dyDescent="0.2">
      <c r="D3961">
        <f t="shared" si="62"/>
        <v>44</v>
      </c>
      <c r="E3961" t="s">
        <v>3114</v>
      </c>
      <c r="F3961" t="s">
        <v>3575</v>
      </c>
    </row>
    <row r="3962" spans="4:6" x14ac:dyDescent="0.2">
      <c r="D3962">
        <f t="shared" si="62"/>
        <v>44</v>
      </c>
      <c r="E3962" t="s">
        <v>3114</v>
      </c>
      <c r="F3962" t="s">
        <v>2627</v>
      </c>
    </row>
    <row r="3963" spans="4:6" x14ac:dyDescent="0.2">
      <c r="D3963">
        <f t="shared" si="62"/>
        <v>44</v>
      </c>
      <c r="E3963" t="s">
        <v>3114</v>
      </c>
      <c r="F3963" t="s">
        <v>2628</v>
      </c>
    </row>
    <row r="3964" spans="4:6" x14ac:dyDescent="0.2">
      <c r="D3964">
        <f t="shared" si="62"/>
        <v>44</v>
      </c>
      <c r="E3964" t="s">
        <v>3114</v>
      </c>
      <c r="F3964" t="s">
        <v>4114</v>
      </c>
    </row>
    <row r="3965" spans="4:6" x14ac:dyDescent="0.2">
      <c r="D3965">
        <f t="shared" si="62"/>
        <v>44</v>
      </c>
      <c r="E3965" t="s">
        <v>3114</v>
      </c>
      <c r="F3965" t="s">
        <v>2629</v>
      </c>
    </row>
    <row r="3966" spans="4:6" x14ac:dyDescent="0.2">
      <c r="D3966">
        <f t="shared" si="62"/>
        <v>44</v>
      </c>
      <c r="E3966" t="s">
        <v>3114</v>
      </c>
      <c r="F3966" t="s">
        <v>2758</v>
      </c>
    </row>
    <row r="3967" spans="4:6" x14ac:dyDescent="0.2">
      <c r="D3967">
        <f t="shared" si="62"/>
        <v>44</v>
      </c>
      <c r="E3967" t="s">
        <v>3114</v>
      </c>
      <c r="F3967" t="s">
        <v>2630</v>
      </c>
    </row>
    <row r="3968" spans="4:6" x14ac:dyDescent="0.2">
      <c r="D3968">
        <f t="shared" si="62"/>
        <v>44</v>
      </c>
      <c r="E3968" t="s">
        <v>3114</v>
      </c>
      <c r="F3968" t="s">
        <v>2631</v>
      </c>
    </row>
    <row r="3969" spans="4:6" x14ac:dyDescent="0.2">
      <c r="D3969">
        <f t="shared" si="62"/>
        <v>44</v>
      </c>
      <c r="E3969" t="s">
        <v>3114</v>
      </c>
      <c r="F3969" t="s">
        <v>2632</v>
      </c>
    </row>
    <row r="3970" spans="4:6" x14ac:dyDescent="0.2">
      <c r="D3970">
        <f t="shared" si="62"/>
        <v>44</v>
      </c>
      <c r="E3970" t="s">
        <v>3114</v>
      </c>
      <c r="F3970" t="s">
        <v>2633</v>
      </c>
    </row>
    <row r="3971" spans="4:6" x14ac:dyDescent="0.2">
      <c r="D3971">
        <f t="shared" si="62"/>
        <v>44</v>
      </c>
      <c r="E3971" t="s">
        <v>3114</v>
      </c>
      <c r="F3971" t="s">
        <v>2634</v>
      </c>
    </row>
    <row r="3972" spans="4:6" x14ac:dyDescent="0.2">
      <c r="D3972">
        <f t="shared" si="62"/>
        <v>44</v>
      </c>
      <c r="E3972" t="s">
        <v>3114</v>
      </c>
      <c r="F3972" t="s">
        <v>4115</v>
      </c>
    </row>
    <row r="3973" spans="4:6" x14ac:dyDescent="0.2">
      <c r="D3973">
        <f t="shared" si="62"/>
        <v>44</v>
      </c>
      <c r="E3973" t="s">
        <v>3114</v>
      </c>
      <c r="F3973" t="s">
        <v>3335</v>
      </c>
    </row>
    <row r="3974" spans="4:6" x14ac:dyDescent="0.2">
      <c r="D3974">
        <f t="shared" si="62"/>
        <v>44</v>
      </c>
      <c r="E3974" t="s">
        <v>3114</v>
      </c>
      <c r="F3974" t="s">
        <v>2635</v>
      </c>
    </row>
    <row r="3975" spans="4:6" x14ac:dyDescent="0.2">
      <c r="D3975">
        <f t="shared" si="62"/>
        <v>44</v>
      </c>
      <c r="E3975" t="s">
        <v>3114</v>
      </c>
      <c r="F3975" t="s">
        <v>2636</v>
      </c>
    </row>
    <row r="3976" spans="4:6" x14ac:dyDescent="0.2">
      <c r="D3976">
        <f t="shared" si="62"/>
        <v>44</v>
      </c>
      <c r="E3976" t="s">
        <v>3114</v>
      </c>
      <c r="F3976" t="s">
        <v>4116</v>
      </c>
    </row>
    <row r="3977" spans="4:6" x14ac:dyDescent="0.2">
      <c r="D3977">
        <f t="shared" si="62"/>
        <v>44</v>
      </c>
      <c r="E3977" t="s">
        <v>3114</v>
      </c>
      <c r="F3977" t="s">
        <v>2637</v>
      </c>
    </row>
    <row r="3978" spans="4:6" x14ac:dyDescent="0.2">
      <c r="D3978">
        <f t="shared" si="62"/>
        <v>44</v>
      </c>
      <c r="E3978" t="s">
        <v>3114</v>
      </c>
      <c r="F3978" t="s">
        <v>3338</v>
      </c>
    </row>
    <row r="3979" spans="4:6" x14ac:dyDescent="0.2">
      <c r="D3979">
        <f t="shared" si="62"/>
        <v>44</v>
      </c>
      <c r="E3979" t="s">
        <v>3114</v>
      </c>
      <c r="F3979" t="s">
        <v>4245</v>
      </c>
    </row>
    <row r="3980" spans="4:6" x14ac:dyDescent="0.2">
      <c r="D3980">
        <f t="shared" si="62"/>
        <v>44</v>
      </c>
      <c r="E3980" t="s">
        <v>3114</v>
      </c>
      <c r="F3980" t="s">
        <v>4247</v>
      </c>
    </row>
    <row r="3981" spans="4:6" x14ac:dyDescent="0.2">
      <c r="D3981">
        <f t="shared" si="62"/>
        <v>44</v>
      </c>
      <c r="E3981" t="s">
        <v>3114</v>
      </c>
      <c r="F3981" t="s">
        <v>3339</v>
      </c>
    </row>
    <row r="3982" spans="4:6" x14ac:dyDescent="0.2">
      <c r="D3982">
        <f t="shared" ref="D3982:D4045" si="63">IF(E3982=E3981,D3981,D3981+1)</f>
        <v>44</v>
      </c>
      <c r="E3982" t="s">
        <v>3114</v>
      </c>
      <c r="F3982" t="s">
        <v>2638</v>
      </c>
    </row>
    <row r="3983" spans="4:6" x14ac:dyDescent="0.2">
      <c r="D3983">
        <f t="shared" si="63"/>
        <v>44</v>
      </c>
      <c r="E3983" t="s">
        <v>3114</v>
      </c>
      <c r="F3983" t="s">
        <v>2639</v>
      </c>
    </row>
    <row r="3984" spans="4:6" x14ac:dyDescent="0.2">
      <c r="D3984">
        <f t="shared" si="63"/>
        <v>44</v>
      </c>
      <c r="E3984" t="s">
        <v>3114</v>
      </c>
      <c r="F3984" t="s">
        <v>2640</v>
      </c>
    </row>
    <row r="3985" spans="4:6" x14ac:dyDescent="0.2">
      <c r="D3985">
        <f t="shared" si="63"/>
        <v>44</v>
      </c>
      <c r="E3985" t="s">
        <v>3114</v>
      </c>
      <c r="F3985" t="s">
        <v>2641</v>
      </c>
    </row>
    <row r="3986" spans="4:6" x14ac:dyDescent="0.2">
      <c r="D3986">
        <f t="shared" si="63"/>
        <v>44</v>
      </c>
      <c r="E3986" t="s">
        <v>3114</v>
      </c>
      <c r="F3986" t="s">
        <v>2642</v>
      </c>
    </row>
    <row r="3987" spans="4:6" x14ac:dyDescent="0.2">
      <c r="D3987">
        <f t="shared" si="63"/>
        <v>44</v>
      </c>
      <c r="E3987" t="s">
        <v>3114</v>
      </c>
      <c r="F3987" t="s">
        <v>2643</v>
      </c>
    </row>
    <row r="3988" spans="4:6" x14ac:dyDescent="0.2">
      <c r="D3988">
        <f t="shared" si="63"/>
        <v>44</v>
      </c>
      <c r="E3988" t="s">
        <v>3114</v>
      </c>
      <c r="F3988" t="s">
        <v>2644</v>
      </c>
    </row>
    <row r="3989" spans="4:6" x14ac:dyDescent="0.2">
      <c r="D3989">
        <f t="shared" si="63"/>
        <v>44</v>
      </c>
      <c r="E3989" t="s">
        <v>3114</v>
      </c>
      <c r="F3989" t="s">
        <v>2645</v>
      </c>
    </row>
    <row r="3990" spans="4:6" x14ac:dyDescent="0.2">
      <c r="D3990">
        <f t="shared" si="63"/>
        <v>44</v>
      </c>
      <c r="E3990" t="s">
        <v>3114</v>
      </c>
      <c r="F3990" t="s">
        <v>2646</v>
      </c>
    </row>
    <row r="3991" spans="4:6" x14ac:dyDescent="0.2">
      <c r="D3991">
        <f t="shared" si="63"/>
        <v>44</v>
      </c>
      <c r="E3991" t="s">
        <v>3114</v>
      </c>
      <c r="F3991" t="s">
        <v>3342</v>
      </c>
    </row>
    <row r="3992" spans="4:6" x14ac:dyDescent="0.2">
      <c r="D3992">
        <f t="shared" si="63"/>
        <v>44</v>
      </c>
      <c r="E3992" t="s">
        <v>3114</v>
      </c>
      <c r="F3992" t="s">
        <v>3344</v>
      </c>
    </row>
    <row r="3993" spans="4:6" x14ac:dyDescent="0.2">
      <c r="D3993">
        <f t="shared" si="63"/>
        <v>44</v>
      </c>
      <c r="E3993" t="s">
        <v>3114</v>
      </c>
      <c r="F3993" t="s">
        <v>4249</v>
      </c>
    </row>
    <row r="3994" spans="4:6" x14ac:dyDescent="0.2">
      <c r="D3994">
        <f t="shared" si="63"/>
        <v>44</v>
      </c>
      <c r="E3994" t="s">
        <v>3114</v>
      </c>
      <c r="F3994" t="s">
        <v>4122</v>
      </c>
    </row>
    <row r="3995" spans="4:6" x14ac:dyDescent="0.2">
      <c r="D3995">
        <f t="shared" si="63"/>
        <v>44</v>
      </c>
      <c r="E3995" t="s">
        <v>3114</v>
      </c>
      <c r="F3995" t="s">
        <v>2647</v>
      </c>
    </row>
    <row r="3996" spans="4:6" x14ac:dyDescent="0.2">
      <c r="D3996">
        <f t="shared" si="63"/>
        <v>44</v>
      </c>
      <c r="E3996" t="s">
        <v>3114</v>
      </c>
      <c r="F3996" t="s">
        <v>2648</v>
      </c>
    </row>
    <row r="3997" spans="4:6" x14ac:dyDescent="0.2">
      <c r="D3997">
        <f t="shared" si="63"/>
        <v>44</v>
      </c>
      <c r="E3997" t="s">
        <v>3114</v>
      </c>
      <c r="F3997" t="s">
        <v>2520</v>
      </c>
    </row>
    <row r="3998" spans="4:6" x14ac:dyDescent="0.2">
      <c r="D3998">
        <f t="shared" si="63"/>
        <v>44</v>
      </c>
      <c r="E3998" t="s">
        <v>3114</v>
      </c>
      <c r="F3998" t="s">
        <v>4124</v>
      </c>
    </row>
    <row r="3999" spans="4:6" x14ac:dyDescent="0.2">
      <c r="D3999">
        <f t="shared" si="63"/>
        <v>44</v>
      </c>
      <c r="E3999" t="s">
        <v>3114</v>
      </c>
      <c r="F3999" t="s">
        <v>2290</v>
      </c>
    </row>
    <row r="4000" spans="4:6" x14ac:dyDescent="0.2">
      <c r="D4000">
        <f t="shared" si="63"/>
        <v>44</v>
      </c>
      <c r="E4000" t="s">
        <v>3114</v>
      </c>
      <c r="F4000" t="s">
        <v>2649</v>
      </c>
    </row>
    <row r="4001" spans="4:6" x14ac:dyDescent="0.2">
      <c r="D4001">
        <f t="shared" si="63"/>
        <v>44</v>
      </c>
      <c r="E4001" t="s">
        <v>3114</v>
      </c>
      <c r="F4001" t="s">
        <v>3019</v>
      </c>
    </row>
    <row r="4002" spans="4:6" x14ac:dyDescent="0.2">
      <c r="D4002">
        <f t="shared" si="63"/>
        <v>44</v>
      </c>
      <c r="E4002" t="s">
        <v>3114</v>
      </c>
      <c r="F4002" t="s">
        <v>3583</v>
      </c>
    </row>
    <row r="4003" spans="4:6" x14ac:dyDescent="0.2">
      <c r="D4003">
        <f t="shared" si="63"/>
        <v>44</v>
      </c>
      <c r="E4003" t="s">
        <v>3114</v>
      </c>
      <c r="F4003" t="s">
        <v>2650</v>
      </c>
    </row>
    <row r="4004" spans="4:6" x14ac:dyDescent="0.2">
      <c r="D4004">
        <f t="shared" si="63"/>
        <v>44</v>
      </c>
      <c r="E4004" t="s">
        <v>3114</v>
      </c>
      <c r="F4004" t="s">
        <v>3348</v>
      </c>
    </row>
    <row r="4005" spans="4:6" x14ac:dyDescent="0.2">
      <c r="D4005">
        <f t="shared" si="63"/>
        <v>44</v>
      </c>
      <c r="E4005" t="s">
        <v>3114</v>
      </c>
      <c r="F4005" t="s">
        <v>2411</v>
      </c>
    </row>
    <row r="4006" spans="4:6" x14ac:dyDescent="0.2">
      <c r="D4006">
        <f t="shared" si="63"/>
        <v>44</v>
      </c>
      <c r="E4006" t="s">
        <v>3114</v>
      </c>
      <c r="F4006" t="s">
        <v>3225</v>
      </c>
    </row>
    <row r="4007" spans="4:6" x14ac:dyDescent="0.2">
      <c r="D4007">
        <f t="shared" si="63"/>
        <v>44</v>
      </c>
      <c r="E4007" t="s">
        <v>3114</v>
      </c>
      <c r="F4007" t="s">
        <v>2651</v>
      </c>
    </row>
    <row r="4008" spans="4:6" x14ac:dyDescent="0.2">
      <c r="D4008">
        <f t="shared" si="63"/>
        <v>44</v>
      </c>
      <c r="E4008" t="s">
        <v>3114</v>
      </c>
      <c r="F4008" t="s">
        <v>2652</v>
      </c>
    </row>
    <row r="4009" spans="4:6" x14ac:dyDescent="0.2">
      <c r="D4009">
        <f t="shared" si="63"/>
        <v>44</v>
      </c>
      <c r="E4009" t="s">
        <v>3114</v>
      </c>
      <c r="F4009" t="s">
        <v>2653</v>
      </c>
    </row>
    <row r="4010" spans="4:6" x14ac:dyDescent="0.2">
      <c r="D4010">
        <f t="shared" si="63"/>
        <v>44</v>
      </c>
      <c r="E4010" t="s">
        <v>3114</v>
      </c>
      <c r="F4010" t="s">
        <v>3401</v>
      </c>
    </row>
    <row r="4011" spans="4:6" x14ac:dyDescent="0.2">
      <c r="D4011">
        <f t="shared" si="63"/>
        <v>44</v>
      </c>
      <c r="E4011" t="s">
        <v>3114</v>
      </c>
      <c r="F4011" t="s">
        <v>2654</v>
      </c>
    </row>
    <row r="4012" spans="4:6" x14ac:dyDescent="0.2">
      <c r="D4012">
        <f t="shared" si="63"/>
        <v>44</v>
      </c>
      <c r="E4012" t="s">
        <v>3114</v>
      </c>
      <c r="F4012" t="s">
        <v>2655</v>
      </c>
    </row>
    <row r="4013" spans="4:6" x14ac:dyDescent="0.2">
      <c r="D4013">
        <f t="shared" si="63"/>
        <v>44</v>
      </c>
      <c r="E4013" t="s">
        <v>3114</v>
      </c>
      <c r="F4013" t="s">
        <v>2656</v>
      </c>
    </row>
    <row r="4014" spans="4:6" x14ac:dyDescent="0.2">
      <c r="D4014">
        <f t="shared" si="63"/>
        <v>44</v>
      </c>
      <c r="E4014" t="s">
        <v>3114</v>
      </c>
      <c r="F4014" t="s">
        <v>2270</v>
      </c>
    </row>
    <row r="4015" spans="4:6" x14ac:dyDescent="0.2">
      <c r="D4015">
        <f t="shared" si="63"/>
        <v>44</v>
      </c>
      <c r="E4015" t="s">
        <v>3114</v>
      </c>
      <c r="F4015" t="s">
        <v>3719</v>
      </c>
    </row>
    <row r="4016" spans="4:6" x14ac:dyDescent="0.2">
      <c r="D4016">
        <f t="shared" si="63"/>
        <v>44</v>
      </c>
      <c r="E4016" t="s">
        <v>3114</v>
      </c>
      <c r="F4016" t="s">
        <v>2657</v>
      </c>
    </row>
    <row r="4017" spans="4:6" x14ac:dyDescent="0.2">
      <c r="D4017">
        <f t="shared" si="63"/>
        <v>44</v>
      </c>
      <c r="E4017" t="s">
        <v>3114</v>
      </c>
      <c r="F4017" t="s">
        <v>3636</v>
      </c>
    </row>
    <row r="4018" spans="4:6" x14ac:dyDescent="0.2">
      <c r="D4018">
        <f t="shared" si="63"/>
        <v>44</v>
      </c>
      <c r="E4018" t="s">
        <v>3114</v>
      </c>
      <c r="F4018" t="s">
        <v>2658</v>
      </c>
    </row>
    <row r="4019" spans="4:6" x14ac:dyDescent="0.2">
      <c r="D4019">
        <f t="shared" si="63"/>
        <v>44</v>
      </c>
      <c r="E4019" t="s">
        <v>3114</v>
      </c>
      <c r="F4019" t="s">
        <v>2659</v>
      </c>
    </row>
    <row r="4020" spans="4:6" x14ac:dyDescent="0.2">
      <c r="D4020">
        <f t="shared" si="63"/>
        <v>44</v>
      </c>
      <c r="E4020" t="s">
        <v>3114</v>
      </c>
      <c r="F4020" t="s">
        <v>2660</v>
      </c>
    </row>
    <row r="4021" spans="4:6" x14ac:dyDescent="0.2">
      <c r="D4021">
        <f t="shared" si="63"/>
        <v>44</v>
      </c>
      <c r="E4021" t="s">
        <v>3114</v>
      </c>
      <c r="F4021" t="s">
        <v>3405</v>
      </c>
    </row>
    <row r="4022" spans="4:6" x14ac:dyDescent="0.2">
      <c r="D4022">
        <f t="shared" si="63"/>
        <v>44</v>
      </c>
      <c r="E4022" t="s">
        <v>3114</v>
      </c>
      <c r="F4022" t="s">
        <v>1971</v>
      </c>
    </row>
    <row r="4023" spans="4:6" x14ac:dyDescent="0.2">
      <c r="D4023">
        <f t="shared" si="63"/>
        <v>44</v>
      </c>
      <c r="E4023" t="s">
        <v>3114</v>
      </c>
      <c r="F4023" t="s">
        <v>2661</v>
      </c>
    </row>
    <row r="4024" spans="4:6" x14ac:dyDescent="0.2">
      <c r="D4024">
        <f t="shared" si="63"/>
        <v>44</v>
      </c>
      <c r="E4024" t="s">
        <v>3114</v>
      </c>
      <c r="F4024" t="s">
        <v>2662</v>
      </c>
    </row>
    <row r="4025" spans="4:6" x14ac:dyDescent="0.2">
      <c r="D4025">
        <f t="shared" si="63"/>
        <v>44</v>
      </c>
      <c r="E4025" t="s">
        <v>3114</v>
      </c>
      <c r="F4025" t="s">
        <v>2663</v>
      </c>
    </row>
    <row r="4026" spans="4:6" x14ac:dyDescent="0.2">
      <c r="D4026">
        <f t="shared" si="63"/>
        <v>44</v>
      </c>
      <c r="E4026" t="s">
        <v>3114</v>
      </c>
      <c r="F4026" t="s">
        <v>2664</v>
      </c>
    </row>
    <row r="4027" spans="4:6" x14ac:dyDescent="0.2">
      <c r="D4027">
        <f t="shared" si="63"/>
        <v>44</v>
      </c>
      <c r="E4027" t="s">
        <v>3114</v>
      </c>
      <c r="F4027" t="s">
        <v>2665</v>
      </c>
    </row>
    <row r="4028" spans="4:6" x14ac:dyDescent="0.2">
      <c r="D4028">
        <f t="shared" si="63"/>
        <v>44</v>
      </c>
      <c r="E4028" t="s">
        <v>3114</v>
      </c>
      <c r="F4028" t="s">
        <v>2666</v>
      </c>
    </row>
    <row r="4029" spans="4:6" x14ac:dyDescent="0.2">
      <c r="D4029">
        <f t="shared" si="63"/>
        <v>44</v>
      </c>
      <c r="E4029" t="s">
        <v>3114</v>
      </c>
      <c r="F4029" t="s">
        <v>2667</v>
      </c>
    </row>
    <row r="4030" spans="4:6" x14ac:dyDescent="0.2">
      <c r="D4030">
        <f t="shared" si="63"/>
        <v>44</v>
      </c>
      <c r="E4030" t="s">
        <v>3114</v>
      </c>
      <c r="F4030" t="s">
        <v>2668</v>
      </c>
    </row>
    <row r="4031" spans="4:6" x14ac:dyDescent="0.2">
      <c r="D4031">
        <f t="shared" si="63"/>
        <v>44</v>
      </c>
      <c r="E4031" t="s">
        <v>3114</v>
      </c>
      <c r="F4031" t="s">
        <v>2109</v>
      </c>
    </row>
    <row r="4032" spans="4:6" x14ac:dyDescent="0.2">
      <c r="D4032">
        <f t="shared" si="63"/>
        <v>44</v>
      </c>
      <c r="E4032" t="s">
        <v>3114</v>
      </c>
      <c r="F4032" t="s">
        <v>2274</v>
      </c>
    </row>
    <row r="4033" spans="4:6" x14ac:dyDescent="0.2">
      <c r="D4033">
        <f t="shared" si="63"/>
        <v>44</v>
      </c>
      <c r="E4033" t="s">
        <v>3114</v>
      </c>
      <c r="F4033" t="s">
        <v>2669</v>
      </c>
    </row>
    <row r="4034" spans="4:6" x14ac:dyDescent="0.2">
      <c r="D4034">
        <f t="shared" si="63"/>
        <v>44</v>
      </c>
      <c r="E4034" t="s">
        <v>3114</v>
      </c>
      <c r="F4034" t="s">
        <v>2670</v>
      </c>
    </row>
    <row r="4035" spans="4:6" x14ac:dyDescent="0.2">
      <c r="D4035">
        <f t="shared" si="63"/>
        <v>44</v>
      </c>
      <c r="E4035" t="s">
        <v>3114</v>
      </c>
      <c r="F4035" t="s">
        <v>2671</v>
      </c>
    </row>
    <row r="4036" spans="4:6" x14ac:dyDescent="0.2">
      <c r="D4036">
        <f t="shared" si="63"/>
        <v>44</v>
      </c>
      <c r="E4036" t="s">
        <v>3114</v>
      </c>
      <c r="F4036" t="s">
        <v>2672</v>
      </c>
    </row>
    <row r="4037" spans="4:6" x14ac:dyDescent="0.2">
      <c r="D4037">
        <f t="shared" si="63"/>
        <v>44</v>
      </c>
      <c r="E4037" t="s">
        <v>3114</v>
      </c>
      <c r="F4037" t="s">
        <v>2673</v>
      </c>
    </row>
    <row r="4038" spans="4:6" x14ac:dyDescent="0.2">
      <c r="D4038">
        <f t="shared" si="63"/>
        <v>44</v>
      </c>
      <c r="E4038" t="s">
        <v>3114</v>
      </c>
      <c r="F4038" t="s">
        <v>2674</v>
      </c>
    </row>
    <row r="4039" spans="4:6" x14ac:dyDescent="0.2">
      <c r="D4039">
        <f t="shared" si="63"/>
        <v>44</v>
      </c>
      <c r="E4039" t="s">
        <v>3114</v>
      </c>
      <c r="F4039" t="s">
        <v>2675</v>
      </c>
    </row>
    <row r="4040" spans="4:6" x14ac:dyDescent="0.2">
      <c r="D4040">
        <f t="shared" si="63"/>
        <v>44</v>
      </c>
      <c r="E4040" t="s">
        <v>3114</v>
      </c>
      <c r="F4040" t="s">
        <v>2676</v>
      </c>
    </row>
    <row r="4041" spans="4:6" x14ac:dyDescent="0.2">
      <c r="D4041">
        <f t="shared" si="63"/>
        <v>44</v>
      </c>
      <c r="E4041" t="s">
        <v>3114</v>
      </c>
      <c r="F4041" t="s">
        <v>2845</v>
      </c>
    </row>
    <row r="4042" spans="4:6" x14ac:dyDescent="0.2">
      <c r="D4042">
        <f t="shared" si="63"/>
        <v>44</v>
      </c>
      <c r="E4042" t="s">
        <v>3114</v>
      </c>
      <c r="F4042" t="s">
        <v>2846</v>
      </c>
    </row>
    <row r="4043" spans="4:6" x14ac:dyDescent="0.2">
      <c r="D4043">
        <f t="shared" si="63"/>
        <v>44</v>
      </c>
      <c r="E4043" t="s">
        <v>3114</v>
      </c>
      <c r="F4043" t="s">
        <v>2847</v>
      </c>
    </row>
    <row r="4044" spans="4:6" x14ac:dyDescent="0.2">
      <c r="D4044">
        <f t="shared" si="63"/>
        <v>44</v>
      </c>
      <c r="E4044" t="s">
        <v>3114</v>
      </c>
      <c r="F4044" t="s">
        <v>3356</v>
      </c>
    </row>
    <row r="4045" spans="4:6" x14ac:dyDescent="0.2">
      <c r="D4045">
        <f t="shared" si="63"/>
        <v>44</v>
      </c>
      <c r="E4045" t="s">
        <v>3114</v>
      </c>
      <c r="F4045" t="s">
        <v>3246</v>
      </c>
    </row>
    <row r="4046" spans="4:6" x14ac:dyDescent="0.2">
      <c r="D4046">
        <f t="shared" ref="D4046:D4109" si="64">IF(E4046=E4045,D4045,D4045+1)</f>
        <v>44</v>
      </c>
      <c r="E4046" t="s">
        <v>3114</v>
      </c>
      <c r="F4046" t="s">
        <v>3247</v>
      </c>
    </row>
    <row r="4047" spans="4:6" x14ac:dyDescent="0.2">
      <c r="D4047">
        <f t="shared" si="64"/>
        <v>44</v>
      </c>
      <c r="E4047" t="s">
        <v>3114</v>
      </c>
      <c r="F4047" t="s">
        <v>2848</v>
      </c>
    </row>
    <row r="4048" spans="4:6" x14ac:dyDescent="0.2">
      <c r="D4048">
        <f t="shared" si="64"/>
        <v>44</v>
      </c>
      <c r="E4048" t="s">
        <v>3114</v>
      </c>
      <c r="F4048" t="s">
        <v>2849</v>
      </c>
    </row>
    <row r="4049" spans="4:6" x14ac:dyDescent="0.2">
      <c r="D4049">
        <f t="shared" si="64"/>
        <v>44</v>
      </c>
      <c r="E4049" t="s">
        <v>3114</v>
      </c>
      <c r="F4049" t="s">
        <v>3598</v>
      </c>
    </row>
    <row r="4050" spans="4:6" x14ac:dyDescent="0.2">
      <c r="D4050">
        <f t="shared" si="64"/>
        <v>44</v>
      </c>
      <c r="E4050" t="s">
        <v>3114</v>
      </c>
      <c r="F4050" t="s">
        <v>2850</v>
      </c>
    </row>
    <row r="4051" spans="4:6" x14ac:dyDescent="0.2">
      <c r="D4051">
        <f t="shared" si="64"/>
        <v>44</v>
      </c>
      <c r="E4051" t="s">
        <v>3114</v>
      </c>
      <c r="F4051" t="s">
        <v>2851</v>
      </c>
    </row>
    <row r="4052" spans="4:6" x14ac:dyDescent="0.2">
      <c r="D4052">
        <f t="shared" si="64"/>
        <v>44</v>
      </c>
      <c r="E4052" t="s">
        <v>3114</v>
      </c>
      <c r="F4052" t="s">
        <v>2852</v>
      </c>
    </row>
    <row r="4053" spans="4:6" x14ac:dyDescent="0.2">
      <c r="D4053">
        <f t="shared" si="64"/>
        <v>44</v>
      </c>
      <c r="E4053" t="s">
        <v>3114</v>
      </c>
      <c r="F4053" t="s">
        <v>2853</v>
      </c>
    </row>
    <row r="4054" spans="4:6" x14ac:dyDescent="0.2">
      <c r="D4054">
        <f t="shared" si="64"/>
        <v>44</v>
      </c>
      <c r="E4054" t="s">
        <v>3114</v>
      </c>
      <c r="F4054" t="s">
        <v>2854</v>
      </c>
    </row>
    <row r="4055" spans="4:6" x14ac:dyDescent="0.2">
      <c r="D4055">
        <f t="shared" si="64"/>
        <v>44</v>
      </c>
      <c r="E4055" t="s">
        <v>3114</v>
      </c>
      <c r="F4055" t="s">
        <v>2923</v>
      </c>
    </row>
    <row r="4056" spans="4:6" x14ac:dyDescent="0.2">
      <c r="D4056">
        <f t="shared" si="64"/>
        <v>44</v>
      </c>
      <c r="E4056" t="s">
        <v>3114</v>
      </c>
      <c r="F4056" t="s">
        <v>3604</v>
      </c>
    </row>
    <row r="4057" spans="4:6" x14ac:dyDescent="0.2">
      <c r="D4057">
        <f t="shared" si="64"/>
        <v>44</v>
      </c>
      <c r="E4057" t="s">
        <v>3114</v>
      </c>
      <c r="F4057" t="s">
        <v>2855</v>
      </c>
    </row>
    <row r="4058" spans="4:6" x14ac:dyDescent="0.2">
      <c r="D4058">
        <f t="shared" si="64"/>
        <v>44</v>
      </c>
      <c r="E4058" t="s">
        <v>3114</v>
      </c>
      <c r="F4058" t="s">
        <v>2856</v>
      </c>
    </row>
    <row r="4059" spans="4:6" x14ac:dyDescent="0.2">
      <c r="D4059">
        <f t="shared" si="64"/>
        <v>44</v>
      </c>
      <c r="E4059" t="s">
        <v>3114</v>
      </c>
      <c r="F4059" t="s">
        <v>2857</v>
      </c>
    </row>
    <row r="4060" spans="4:6" x14ac:dyDescent="0.2">
      <c r="D4060">
        <f t="shared" si="64"/>
        <v>44</v>
      </c>
      <c r="E4060" t="s">
        <v>3114</v>
      </c>
      <c r="F4060" t="s">
        <v>2858</v>
      </c>
    </row>
    <row r="4061" spans="4:6" x14ac:dyDescent="0.2">
      <c r="D4061">
        <f t="shared" si="64"/>
        <v>44</v>
      </c>
      <c r="E4061" t="s">
        <v>3114</v>
      </c>
      <c r="F4061" t="s">
        <v>2859</v>
      </c>
    </row>
    <row r="4062" spans="4:6" x14ac:dyDescent="0.2">
      <c r="D4062">
        <f t="shared" si="64"/>
        <v>44</v>
      </c>
      <c r="E4062" t="s">
        <v>3114</v>
      </c>
      <c r="F4062" t="s">
        <v>2697</v>
      </c>
    </row>
    <row r="4063" spans="4:6" x14ac:dyDescent="0.2">
      <c r="D4063">
        <f t="shared" si="64"/>
        <v>44</v>
      </c>
      <c r="E4063" t="s">
        <v>3114</v>
      </c>
      <c r="F4063" t="s">
        <v>2860</v>
      </c>
    </row>
    <row r="4064" spans="4:6" x14ac:dyDescent="0.2">
      <c r="D4064">
        <f t="shared" si="64"/>
        <v>44</v>
      </c>
      <c r="E4064" t="s">
        <v>3114</v>
      </c>
      <c r="F4064" t="s">
        <v>2861</v>
      </c>
    </row>
    <row r="4065" spans="4:6" x14ac:dyDescent="0.2">
      <c r="D4065">
        <f t="shared" si="64"/>
        <v>44</v>
      </c>
      <c r="E4065" t="s">
        <v>3114</v>
      </c>
      <c r="F4065" t="s">
        <v>2862</v>
      </c>
    </row>
    <row r="4066" spans="4:6" x14ac:dyDescent="0.2">
      <c r="D4066">
        <f t="shared" si="64"/>
        <v>44</v>
      </c>
      <c r="E4066" t="s">
        <v>3114</v>
      </c>
      <c r="F4066" t="s">
        <v>2863</v>
      </c>
    </row>
    <row r="4067" spans="4:6" x14ac:dyDescent="0.2">
      <c r="D4067">
        <f t="shared" si="64"/>
        <v>44</v>
      </c>
      <c r="E4067" t="s">
        <v>3114</v>
      </c>
      <c r="F4067" t="s">
        <v>2864</v>
      </c>
    </row>
    <row r="4068" spans="4:6" x14ac:dyDescent="0.2">
      <c r="D4068">
        <f t="shared" si="64"/>
        <v>44</v>
      </c>
      <c r="E4068" t="s">
        <v>3114</v>
      </c>
      <c r="F4068" t="s">
        <v>2865</v>
      </c>
    </row>
    <row r="4069" spans="4:6" x14ac:dyDescent="0.2">
      <c r="D4069">
        <f t="shared" si="64"/>
        <v>44</v>
      </c>
      <c r="E4069" t="s">
        <v>3114</v>
      </c>
      <c r="F4069" t="s">
        <v>2866</v>
      </c>
    </row>
    <row r="4070" spans="4:6" x14ac:dyDescent="0.2">
      <c r="D4070">
        <f t="shared" si="64"/>
        <v>44</v>
      </c>
      <c r="E4070" t="s">
        <v>3114</v>
      </c>
      <c r="F4070" t="s">
        <v>3361</v>
      </c>
    </row>
    <row r="4071" spans="4:6" x14ac:dyDescent="0.2">
      <c r="D4071">
        <f t="shared" si="64"/>
        <v>44</v>
      </c>
      <c r="E4071" t="s">
        <v>3114</v>
      </c>
      <c r="F4071" t="s">
        <v>2867</v>
      </c>
    </row>
    <row r="4072" spans="4:6" x14ac:dyDescent="0.2">
      <c r="D4072">
        <f t="shared" si="64"/>
        <v>44</v>
      </c>
      <c r="E4072" t="s">
        <v>3114</v>
      </c>
      <c r="F4072" t="s">
        <v>3914</v>
      </c>
    </row>
    <row r="4073" spans="4:6" x14ac:dyDescent="0.2">
      <c r="D4073">
        <f t="shared" si="64"/>
        <v>44</v>
      </c>
      <c r="E4073" t="s">
        <v>3114</v>
      </c>
      <c r="F4073" t="s">
        <v>3362</v>
      </c>
    </row>
    <row r="4074" spans="4:6" x14ac:dyDescent="0.2">
      <c r="D4074">
        <f t="shared" si="64"/>
        <v>44</v>
      </c>
      <c r="E4074" t="s">
        <v>3114</v>
      </c>
      <c r="F4074" t="s">
        <v>2868</v>
      </c>
    </row>
    <row r="4075" spans="4:6" x14ac:dyDescent="0.2">
      <c r="D4075">
        <f t="shared" si="64"/>
        <v>44</v>
      </c>
      <c r="E4075" t="s">
        <v>3114</v>
      </c>
      <c r="F4075" t="s">
        <v>2869</v>
      </c>
    </row>
    <row r="4076" spans="4:6" x14ac:dyDescent="0.2">
      <c r="D4076">
        <f t="shared" si="64"/>
        <v>44</v>
      </c>
      <c r="E4076" t="s">
        <v>3114</v>
      </c>
      <c r="F4076" t="s">
        <v>3618</v>
      </c>
    </row>
    <row r="4077" spans="4:6" x14ac:dyDescent="0.2">
      <c r="D4077">
        <f t="shared" si="64"/>
        <v>44</v>
      </c>
      <c r="E4077" t="s">
        <v>3114</v>
      </c>
      <c r="F4077" t="s">
        <v>3255</v>
      </c>
    </row>
    <row r="4078" spans="4:6" x14ac:dyDescent="0.2">
      <c r="D4078">
        <f t="shared" si="64"/>
        <v>44</v>
      </c>
      <c r="E4078" t="s">
        <v>3114</v>
      </c>
      <c r="F4078" t="s">
        <v>2870</v>
      </c>
    </row>
    <row r="4079" spans="4:6" x14ac:dyDescent="0.2">
      <c r="D4079">
        <f t="shared" si="64"/>
        <v>44</v>
      </c>
      <c r="E4079" t="s">
        <v>3114</v>
      </c>
      <c r="F4079" t="s">
        <v>2871</v>
      </c>
    </row>
    <row r="4080" spans="4:6" x14ac:dyDescent="0.2">
      <c r="D4080">
        <f t="shared" si="64"/>
        <v>44</v>
      </c>
      <c r="E4080" t="s">
        <v>3114</v>
      </c>
      <c r="F4080" t="s">
        <v>4141</v>
      </c>
    </row>
    <row r="4081" spans="4:6" x14ac:dyDescent="0.2">
      <c r="D4081">
        <f t="shared" si="64"/>
        <v>44</v>
      </c>
      <c r="E4081" t="s">
        <v>3114</v>
      </c>
      <c r="F4081" t="s">
        <v>3256</v>
      </c>
    </row>
    <row r="4082" spans="4:6" x14ac:dyDescent="0.2">
      <c r="D4082">
        <f t="shared" si="64"/>
        <v>44</v>
      </c>
      <c r="E4082" t="s">
        <v>3114</v>
      </c>
      <c r="F4082" t="s">
        <v>2872</v>
      </c>
    </row>
    <row r="4083" spans="4:6" x14ac:dyDescent="0.2">
      <c r="D4083">
        <f t="shared" si="64"/>
        <v>44</v>
      </c>
      <c r="E4083" t="s">
        <v>3114</v>
      </c>
      <c r="F4083" t="s">
        <v>2873</v>
      </c>
    </row>
    <row r="4084" spans="4:6" x14ac:dyDescent="0.2">
      <c r="D4084">
        <f t="shared" si="64"/>
        <v>44</v>
      </c>
      <c r="E4084" t="s">
        <v>3114</v>
      </c>
      <c r="F4084" t="s">
        <v>3071</v>
      </c>
    </row>
    <row r="4085" spans="4:6" x14ac:dyDescent="0.2">
      <c r="D4085">
        <f t="shared" si="64"/>
        <v>44</v>
      </c>
      <c r="E4085" t="s">
        <v>3114</v>
      </c>
      <c r="F4085" t="s">
        <v>2874</v>
      </c>
    </row>
    <row r="4086" spans="4:6" x14ac:dyDescent="0.2">
      <c r="D4086">
        <f t="shared" si="64"/>
        <v>44</v>
      </c>
      <c r="E4086" t="s">
        <v>3114</v>
      </c>
      <c r="F4086" t="s">
        <v>2875</v>
      </c>
    </row>
    <row r="4087" spans="4:6" x14ac:dyDescent="0.2">
      <c r="D4087">
        <f t="shared" si="64"/>
        <v>44</v>
      </c>
      <c r="E4087" t="s">
        <v>3114</v>
      </c>
      <c r="F4087" t="s">
        <v>2876</v>
      </c>
    </row>
    <row r="4088" spans="4:6" x14ac:dyDescent="0.2">
      <c r="D4088">
        <f t="shared" si="64"/>
        <v>44</v>
      </c>
      <c r="E4088" t="s">
        <v>3114</v>
      </c>
      <c r="F4088" t="s">
        <v>2877</v>
      </c>
    </row>
    <row r="4089" spans="4:6" x14ac:dyDescent="0.2">
      <c r="D4089">
        <f t="shared" si="64"/>
        <v>45</v>
      </c>
      <c r="E4089" t="s">
        <v>3115</v>
      </c>
      <c r="F4089" t="s">
        <v>2537</v>
      </c>
    </row>
    <row r="4090" spans="4:6" x14ac:dyDescent="0.2">
      <c r="D4090">
        <f t="shared" si="64"/>
        <v>45</v>
      </c>
      <c r="E4090" t="s">
        <v>3115</v>
      </c>
      <c r="F4090" t="s">
        <v>2878</v>
      </c>
    </row>
    <row r="4091" spans="4:6" x14ac:dyDescent="0.2">
      <c r="D4091">
        <f t="shared" si="64"/>
        <v>45</v>
      </c>
      <c r="E4091" t="s">
        <v>3115</v>
      </c>
      <c r="F4091" t="s">
        <v>2879</v>
      </c>
    </row>
    <row r="4092" spans="4:6" x14ac:dyDescent="0.2">
      <c r="D4092">
        <f t="shared" si="64"/>
        <v>45</v>
      </c>
      <c r="E4092" t="s">
        <v>3115</v>
      </c>
      <c r="F4092" t="s">
        <v>3654</v>
      </c>
    </row>
    <row r="4093" spans="4:6" x14ac:dyDescent="0.2">
      <c r="D4093">
        <f t="shared" si="64"/>
        <v>45</v>
      </c>
      <c r="E4093" t="s">
        <v>3115</v>
      </c>
      <c r="F4093" t="s">
        <v>2880</v>
      </c>
    </row>
    <row r="4094" spans="4:6" x14ac:dyDescent="0.2">
      <c r="D4094">
        <f t="shared" si="64"/>
        <v>45</v>
      </c>
      <c r="E4094" t="s">
        <v>3115</v>
      </c>
      <c r="F4094" t="s">
        <v>3763</v>
      </c>
    </row>
    <row r="4095" spans="4:6" x14ac:dyDescent="0.2">
      <c r="D4095">
        <f t="shared" si="64"/>
        <v>45</v>
      </c>
      <c r="E4095" t="s">
        <v>3115</v>
      </c>
      <c r="F4095" t="s">
        <v>2881</v>
      </c>
    </row>
    <row r="4096" spans="4:6" x14ac:dyDescent="0.2">
      <c r="D4096">
        <f t="shared" si="64"/>
        <v>45</v>
      </c>
      <c r="E4096" t="s">
        <v>3115</v>
      </c>
      <c r="F4096" t="s">
        <v>2882</v>
      </c>
    </row>
    <row r="4097" spans="4:6" x14ac:dyDescent="0.2">
      <c r="D4097">
        <f t="shared" si="64"/>
        <v>45</v>
      </c>
      <c r="E4097" t="s">
        <v>3115</v>
      </c>
      <c r="F4097" t="s">
        <v>2725</v>
      </c>
    </row>
    <row r="4098" spans="4:6" x14ac:dyDescent="0.2">
      <c r="D4098">
        <f t="shared" si="64"/>
        <v>45</v>
      </c>
      <c r="E4098" t="s">
        <v>3115</v>
      </c>
      <c r="F4098" t="s">
        <v>2727</v>
      </c>
    </row>
    <row r="4099" spans="4:6" x14ac:dyDescent="0.2">
      <c r="D4099">
        <f t="shared" si="64"/>
        <v>45</v>
      </c>
      <c r="E4099" t="s">
        <v>3115</v>
      </c>
      <c r="F4099" t="s">
        <v>2394</v>
      </c>
    </row>
    <row r="4100" spans="4:6" x14ac:dyDescent="0.2">
      <c r="D4100">
        <f t="shared" si="64"/>
        <v>45</v>
      </c>
      <c r="E4100" t="s">
        <v>3115</v>
      </c>
      <c r="F4100" t="s">
        <v>2883</v>
      </c>
    </row>
    <row r="4101" spans="4:6" x14ac:dyDescent="0.2">
      <c r="D4101">
        <f t="shared" si="64"/>
        <v>45</v>
      </c>
      <c r="E4101" t="s">
        <v>3115</v>
      </c>
      <c r="F4101" t="s">
        <v>4112</v>
      </c>
    </row>
    <row r="4102" spans="4:6" x14ac:dyDescent="0.2">
      <c r="D4102">
        <f t="shared" si="64"/>
        <v>45</v>
      </c>
      <c r="E4102" t="s">
        <v>3115</v>
      </c>
      <c r="F4102" t="s">
        <v>2884</v>
      </c>
    </row>
    <row r="4103" spans="4:6" x14ac:dyDescent="0.2">
      <c r="D4103">
        <f t="shared" si="64"/>
        <v>45</v>
      </c>
      <c r="E4103" t="s">
        <v>3115</v>
      </c>
      <c r="F4103" t="s">
        <v>3349</v>
      </c>
    </row>
    <row r="4104" spans="4:6" x14ac:dyDescent="0.2">
      <c r="D4104">
        <f t="shared" si="64"/>
        <v>45</v>
      </c>
      <c r="E4104" t="s">
        <v>3115</v>
      </c>
      <c r="F4104" t="s">
        <v>2885</v>
      </c>
    </row>
    <row r="4105" spans="4:6" x14ac:dyDescent="0.2">
      <c r="D4105">
        <f t="shared" si="64"/>
        <v>45</v>
      </c>
      <c r="E4105" t="s">
        <v>3115</v>
      </c>
      <c r="F4105" t="s">
        <v>4213</v>
      </c>
    </row>
    <row r="4106" spans="4:6" x14ac:dyDescent="0.2">
      <c r="D4106">
        <f t="shared" si="64"/>
        <v>45</v>
      </c>
      <c r="E4106" t="s">
        <v>3115</v>
      </c>
      <c r="F4106" t="s">
        <v>4214</v>
      </c>
    </row>
    <row r="4107" spans="4:6" x14ac:dyDescent="0.2">
      <c r="D4107">
        <f t="shared" si="64"/>
        <v>45</v>
      </c>
      <c r="E4107" t="s">
        <v>3115</v>
      </c>
      <c r="F4107" t="s">
        <v>2751</v>
      </c>
    </row>
    <row r="4108" spans="4:6" x14ac:dyDescent="0.2">
      <c r="D4108">
        <f t="shared" si="64"/>
        <v>45</v>
      </c>
      <c r="E4108" t="s">
        <v>3115</v>
      </c>
      <c r="F4108" t="s">
        <v>4215</v>
      </c>
    </row>
    <row r="4109" spans="4:6" x14ac:dyDescent="0.2">
      <c r="D4109">
        <f t="shared" si="64"/>
        <v>45</v>
      </c>
      <c r="E4109" t="s">
        <v>3115</v>
      </c>
      <c r="F4109" t="s">
        <v>3414</v>
      </c>
    </row>
    <row r="4110" spans="4:6" x14ac:dyDescent="0.2">
      <c r="D4110">
        <f t="shared" ref="D4110:D4173" si="65">IF(E4110=E4109,D4109,D4109+1)</f>
        <v>45</v>
      </c>
      <c r="E4110" t="s">
        <v>3115</v>
      </c>
      <c r="F4110" t="s">
        <v>2754</v>
      </c>
    </row>
    <row r="4111" spans="4:6" x14ac:dyDescent="0.2">
      <c r="D4111">
        <f t="shared" si="65"/>
        <v>45</v>
      </c>
      <c r="E4111" t="s">
        <v>3115</v>
      </c>
      <c r="F4111" t="s">
        <v>4216</v>
      </c>
    </row>
    <row r="4112" spans="4:6" x14ac:dyDescent="0.2">
      <c r="D4112">
        <f t="shared" si="65"/>
        <v>45</v>
      </c>
      <c r="E4112" t="s">
        <v>3115</v>
      </c>
      <c r="F4112" t="s">
        <v>4217</v>
      </c>
    </row>
    <row r="4113" spans="4:6" x14ac:dyDescent="0.2">
      <c r="D4113">
        <f t="shared" si="65"/>
        <v>45</v>
      </c>
      <c r="E4113" t="s">
        <v>3115</v>
      </c>
      <c r="F4113" t="s">
        <v>4218</v>
      </c>
    </row>
    <row r="4114" spans="4:6" x14ac:dyDescent="0.2">
      <c r="D4114">
        <f t="shared" si="65"/>
        <v>45</v>
      </c>
      <c r="E4114" t="s">
        <v>3115</v>
      </c>
      <c r="F4114" t="s">
        <v>4219</v>
      </c>
    </row>
    <row r="4115" spans="4:6" x14ac:dyDescent="0.2">
      <c r="D4115">
        <f t="shared" si="65"/>
        <v>45</v>
      </c>
      <c r="E4115" t="s">
        <v>3115</v>
      </c>
      <c r="F4115" t="s">
        <v>3362</v>
      </c>
    </row>
    <row r="4116" spans="4:6" x14ac:dyDescent="0.2">
      <c r="D4116">
        <f t="shared" si="65"/>
        <v>45</v>
      </c>
      <c r="E4116" t="s">
        <v>3115</v>
      </c>
      <c r="F4116" t="s">
        <v>3616</v>
      </c>
    </row>
    <row r="4117" spans="4:6" x14ac:dyDescent="0.2">
      <c r="D4117">
        <f t="shared" si="65"/>
        <v>45</v>
      </c>
      <c r="E4117" t="s">
        <v>3115</v>
      </c>
      <c r="F4117" t="s">
        <v>2886</v>
      </c>
    </row>
    <row r="4118" spans="4:6" x14ac:dyDescent="0.2">
      <c r="D4118">
        <f t="shared" si="65"/>
        <v>46</v>
      </c>
      <c r="E4118" t="s">
        <v>3116</v>
      </c>
      <c r="F4118" t="s">
        <v>810</v>
      </c>
    </row>
    <row r="4119" spans="4:6" x14ac:dyDescent="0.2">
      <c r="D4119">
        <f t="shared" si="65"/>
        <v>46</v>
      </c>
      <c r="E4119" t="s">
        <v>3116</v>
      </c>
      <c r="F4119" t="s">
        <v>811</v>
      </c>
    </row>
    <row r="4120" spans="4:6" x14ac:dyDescent="0.2">
      <c r="D4120">
        <f t="shared" si="65"/>
        <v>46</v>
      </c>
      <c r="E4120" t="s">
        <v>3116</v>
      </c>
      <c r="F4120" t="s">
        <v>812</v>
      </c>
    </row>
    <row r="4121" spans="4:6" x14ac:dyDescent="0.2">
      <c r="D4121">
        <f t="shared" si="65"/>
        <v>46</v>
      </c>
      <c r="E4121" t="s">
        <v>3116</v>
      </c>
      <c r="F4121" t="s">
        <v>813</v>
      </c>
    </row>
    <row r="4122" spans="4:6" x14ac:dyDescent="0.2">
      <c r="D4122">
        <f t="shared" si="65"/>
        <v>46</v>
      </c>
      <c r="E4122" t="s">
        <v>3116</v>
      </c>
      <c r="F4122" t="s">
        <v>4303</v>
      </c>
    </row>
    <row r="4123" spans="4:6" x14ac:dyDescent="0.2">
      <c r="D4123">
        <f t="shared" si="65"/>
        <v>46</v>
      </c>
      <c r="E4123" t="s">
        <v>3116</v>
      </c>
      <c r="F4123" t="s">
        <v>814</v>
      </c>
    </row>
    <row r="4124" spans="4:6" x14ac:dyDescent="0.2">
      <c r="D4124">
        <f t="shared" si="65"/>
        <v>46</v>
      </c>
      <c r="E4124" t="s">
        <v>3116</v>
      </c>
      <c r="F4124" t="s">
        <v>815</v>
      </c>
    </row>
    <row r="4125" spans="4:6" x14ac:dyDescent="0.2">
      <c r="D4125">
        <f t="shared" si="65"/>
        <v>46</v>
      </c>
      <c r="E4125" t="s">
        <v>3116</v>
      </c>
      <c r="F4125" t="s">
        <v>816</v>
      </c>
    </row>
    <row r="4126" spans="4:6" x14ac:dyDescent="0.2">
      <c r="D4126">
        <f t="shared" si="65"/>
        <v>46</v>
      </c>
      <c r="E4126" t="s">
        <v>3116</v>
      </c>
      <c r="F4126" t="s">
        <v>817</v>
      </c>
    </row>
    <row r="4127" spans="4:6" x14ac:dyDescent="0.2">
      <c r="D4127">
        <f t="shared" si="65"/>
        <v>46</v>
      </c>
      <c r="E4127" t="s">
        <v>3116</v>
      </c>
      <c r="F4127" t="s">
        <v>818</v>
      </c>
    </row>
    <row r="4128" spans="4:6" x14ac:dyDescent="0.2">
      <c r="D4128">
        <f t="shared" si="65"/>
        <v>46</v>
      </c>
      <c r="E4128" t="s">
        <v>3116</v>
      </c>
      <c r="F4128" t="s">
        <v>819</v>
      </c>
    </row>
    <row r="4129" spans="4:6" x14ac:dyDescent="0.2">
      <c r="D4129">
        <f t="shared" si="65"/>
        <v>46</v>
      </c>
      <c r="E4129" t="s">
        <v>3116</v>
      </c>
      <c r="F4129" t="s">
        <v>820</v>
      </c>
    </row>
    <row r="4130" spans="4:6" x14ac:dyDescent="0.2">
      <c r="D4130">
        <f t="shared" si="65"/>
        <v>46</v>
      </c>
      <c r="E4130" t="s">
        <v>3116</v>
      </c>
      <c r="F4130" t="s">
        <v>821</v>
      </c>
    </row>
    <row r="4131" spans="4:6" x14ac:dyDescent="0.2">
      <c r="D4131">
        <f t="shared" si="65"/>
        <v>46</v>
      </c>
      <c r="E4131" t="s">
        <v>3116</v>
      </c>
      <c r="F4131" t="s">
        <v>822</v>
      </c>
    </row>
    <row r="4132" spans="4:6" x14ac:dyDescent="0.2">
      <c r="D4132">
        <f t="shared" si="65"/>
        <v>46</v>
      </c>
      <c r="E4132" t="s">
        <v>3116</v>
      </c>
      <c r="F4132" t="s">
        <v>823</v>
      </c>
    </row>
    <row r="4133" spans="4:6" x14ac:dyDescent="0.2">
      <c r="D4133">
        <f t="shared" si="65"/>
        <v>46</v>
      </c>
      <c r="E4133" t="s">
        <v>3116</v>
      </c>
      <c r="F4133" t="s">
        <v>824</v>
      </c>
    </row>
    <row r="4134" spans="4:6" x14ac:dyDescent="0.2">
      <c r="D4134">
        <f t="shared" si="65"/>
        <v>46</v>
      </c>
      <c r="E4134" t="s">
        <v>3116</v>
      </c>
      <c r="F4134" t="s">
        <v>825</v>
      </c>
    </row>
    <row r="4135" spans="4:6" x14ac:dyDescent="0.2">
      <c r="D4135">
        <f t="shared" si="65"/>
        <v>46</v>
      </c>
      <c r="E4135" t="s">
        <v>3116</v>
      </c>
      <c r="F4135" t="s">
        <v>826</v>
      </c>
    </row>
    <row r="4136" spans="4:6" x14ac:dyDescent="0.2">
      <c r="D4136">
        <f t="shared" si="65"/>
        <v>46</v>
      </c>
      <c r="E4136" t="s">
        <v>3116</v>
      </c>
      <c r="F4136" t="s">
        <v>827</v>
      </c>
    </row>
    <row r="4137" spans="4:6" x14ac:dyDescent="0.2">
      <c r="D4137">
        <f t="shared" si="65"/>
        <v>46</v>
      </c>
      <c r="E4137" t="s">
        <v>3116</v>
      </c>
      <c r="F4137" t="s">
        <v>828</v>
      </c>
    </row>
    <row r="4138" spans="4:6" x14ac:dyDescent="0.2">
      <c r="D4138">
        <f t="shared" si="65"/>
        <v>46</v>
      </c>
      <c r="E4138" t="s">
        <v>3116</v>
      </c>
      <c r="F4138" t="s">
        <v>829</v>
      </c>
    </row>
    <row r="4139" spans="4:6" x14ac:dyDescent="0.2">
      <c r="D4139">
        <f t="shared" si="65"/>
        <v>46</v>
      </c>
      <c r="E4139" t="s">
        <v>3116</v>
      </c>
      <c r="F4139" t="s">
        <v>830</v>
      </c>
    </row>
    <row r="4140" spans="4:6" x14ac:dyDescent="0.2">
      <c r="D4140">
        <f t="shared" si="65"/>
        <v>46</v>
      </c>
      <c r="E4140" t="s">
        <v>3116</v>
      </c>
      <c r="F4140" t="s">
        <v>831</v>
      </c>
    </row>
    <row r="4141" spans="4:6" x14ac:dyDescent="0.2">
      <c r="D4141">
        <f t="shared" si="65"/>
        <v>46</v>
      </c>
      <c r="E4141" t="s">
        <v>3116</v>
      </c>
      <c r="F4141" t="s">
        <v>832</v>
      </c>
    </row>
    <row r="4142" spans="4:6" x14ac:dyDescent="0.2">
      <c r="D4142">
        <f t="shared" si="65"/>
        <v>46</v>
      </c>
      <c r="E4142" t="s">
        <v>3116</v>
      </c>
      <c r="F4142" t="s">
        <v>833</v>
      </c>
    </row>
    <row r="4143" spans="4:6" x14ac:dyDescent="0.2">
      <c r="D4143">
        <f t="shared" si="65"/>
        <v>46</v>
      </c>
      <c r="E4143" t="s">
        <v>3116</v>
      </c>
      <c r="F4143" t="s">
        <v>834</v>
      </c>
    </row>
    <row r="4144" spans="4:6" x14ac:dyDescent="0.2">
      <c r="D4144">
        <f t="shared" si="65"/>
        <v>46</v>
      </c>
      <c r="E4144" t="s">
        <v>3116</v>
      </c>
      <c r="F4144" t="s">
        <v>835</v>
      </c>
    </row>
    <row r="4145" spans="4:6" x14ac:dyDescent="0.2">
      <c r="D4145">
        <f t="shared" si="65"/>
        <v>46</v>
      </c>
      <c r="E4145" t="s">
        <v>3116</v>
      </c>
      <c r="F4145" t="s">
        <v>836</v>
      </c>
    </row>
    <row r="4146" spans="4:6" x14ac:dyDescent="0.2">
      <c r="D4146">
        <f t="shared" si="65"/>
        <v>46</v>
      </c>
      <c r="E4146" t="s">
        <v>3116</v>
      </c>
      <c r="F4146" t="s">
        <v>837</v>
      </c>
    </row>
    <row r="4147" spans="4:6" x14ac:dyDescent="0.2">
      <c r="D4147">
        <f t="shared" si="65"/>
        <v>46</v>
      </c>
      <c r="E4147" t="s">
        <v>3116</v>
      </c>
      <c r="F4147" t="s">
        <v>838</v>
      </c>
    </row>
    <row r="4148" spans="4:6" x14ac:dyDescent="0.2">
      <c r="D4148">
        <f t="shared" si="65"/>
        <v>46</v>
      </c>
      <c r="E4148" t="s">
        <v>3116</v>
      </c>
      <c r="F4148" t="s">
        <v>839</v>
      </c>
    </row>
    <row r="4149" spans="4:6" x14ac:dyDescent="0.2">
      <c r="D4149">
        <f t="shared" si="65"/>
        <v>46</v>
      </c>
      <c r="E4149" t="s">
        <v>3116</v>
      </c>
      <c r="F4149" t="s">
        <v>840</v>
      </c>
    </row>
    <row r="4150" spans="4:6" x14ac:dyDescent="0.2">
      <c r="D4150">
        <f t="shared" si="65"/>
        <v>46</v>
      </c>
      <c r="E4150" t="s">
        <v>3116</v>
      </c>
      <c r="F4150" t="s">
        <v>841</v>
      </c>
    </row>
    <row r="4151" spans="4:6" x14ac:dyDescent="0.2">
      <c r="D4151">
        <f t="shared" si="65"/>
        <v>46</v>
      </c>
      <c r="E4151" t="s">
        <v>3116</v>
      </c>
      <c r="F4151" t="s">
        <v>842</v>
      </c>
    </row>
    <row r="4152" spans="4:6" x14ac:dyDescent="0.2">
      <c r="D4152">
        <f t="shared" si="65"/>
        <v>46</v>
      </c>
      <c r="E4152" t="s">
        <v>3116</v>
      </c>
      <c r="F4152" t="s">
        <v>843</v>
      </c>
    </row>
    <row r="4153" spans="4:6" x14ac:dyDescent="0.2">
      <c r="D4153">
        <f t="shared" si="65"/>
        <v>46</v>
      </c>
      <c r="E4153" t="s">
        <v>3116</v>
      </c>
      <c r="F4153" t="s">
        <v>844</v>
      </c>
    </row>
    <row r="4154" spans="4:6" x14ac:dyDescent="0.2">
      <c r="D4154">
        <f t="shared" si="65"/>
        <v>46</v>
      </c>
      <c r="E4154" t="s">
        <v>3116</v>
      </c>
      <c r="F4154" t="s">
        <v>845</v>
      </c>
    </row>
    <row r="4155" spans="4:6" x14ac:dyDescent="0.2">
      <c r="D4155">
        <f t="shared" si="65"/>
        <v>46</v>
      </c>
      <c r="E4155" t="s">
        <v>3116</v>
      </c>
      <c r="F4155" t="s">
        <v>846</v>
      </c>
    </row>
    <row r="4156" spans="4:6" x14ac:dyDescent="0.2">
      <c r="D4156">
        <f t="shared" si="65"/>
        <v>46</v>
      </c>
      <c r="E4156" t="s">
        <v>3116</v>
      </c>
      <c r="F4156" t="s">
        <v>847</v>
      </c>
    </row>
    <row r="4157" spans="4:6" x14ac:dyDescent="0.2">
      <c r="D4157">
        <f t="shared" si="65"/>
        <v>46</v>
      </c>
      <c r="E4157" t="s">
        <v>3116</v>
      </c>
      <c r="F4157" t="s">
        <v>848</v>
      </c>
    </row>
    <row r="4158" spans="4:6" x14ac:dyDescent="0.2">
      <c r="D4158">
        <f t="shared" si="65"/>
        <v>46</v>
      </c>
      <c r="E4158" t="s">
        <v>3116</v>
      </c>
      <c r="F4158" t="s">
        <v>849</v>
      </c>
    </row>
    <row r="4159" spans="4:6" x14ac:dyDescent="0.2">
      <c r="D4159">
        <f t="shared" si="65"/>
        <v>46</v>
      </c>
      <c r="E4159" t="s">
        <v>3116</v>
      </c>
      <c r="F4159" t="s">
        <v>850</v>
      </c>
    </row>
    <row r="4160" spans="4:6" x14ac:dyDescent="0.2">
      <c r="D4160">
        <f t="shared" si="65"/>
        <v>46</v>
      </c>
      <c r="E4160" t="s">
        <v>3116</v>
      </c>
      <c r="F4160" t="s">
        <v>851</v>
      </c>
    </row>
    <row r="4161" spans="4:6" x14ac:dyDescent="0.2">
      <c r="D4161">
        <f t="shared" si="65"/>
        <v>46</v>
      </c>
      <c r="E4161" t="s">
        <v>3116</v>
      </c>
      <c r="F4161" t="s">
        <v>1</v>
      </c>
    </row>
    <row r="4162" spans="4:6" x14ac:dyDescent="0.2">
      <c r="D4162">
        <f t="shared" si="65"/>
        <v>46</v>
      </c>
      <c r="E4162" t="s">
        <v>3116</v>
      </c>
      <c r="F4162" t="s">
        <v>2</v>
      </c>
    </row>
    <row r="4163" spans="4:6" x14ac:dyDescent="0.2">
      <c r="D4163">
        <f t="shared" si="65"/>
        <v>46</v>
      </c>
      <c r="E4163" t="s">
        <v>3116</v>
      </c>
      <c r="F4163" t="s">
        <v>3</v>
      </c>
    </row>
    <row r="4164" spans="4:6" x14ac:dyDescent="0.2">
      <c r="D4164">
        <f t="shared" si="65"/>
        <v>46</v>
      </c>
      <c r="E4164" t="s">
        <v>3116</v>
      </c>
      <c r="F4164" t="s">
        <v>4</v>
      </c>
    </row>
    <row r="4165" spans="4:6" x14ac:dyDescent="0.2">
      <c r="D4165">
        <f t="shared" si="65"/>
        <v>46</v>
      </c>
      <c r="E4165" t="s">
        <v>3116</v>
      </c>
      <c r="F4165" t="s">
        <v>5</v>
      </c>
    </row>
    <row r="4166" spans="4:6" x14ac:dyDescent="0.2">
      <c r="D4166">
        <f t="shared" si="65"/>
        <v>46</v>
      </c>
      <c r="E4166" t="s">
        <v>3116</v>
      </c>
      <c r="F4166" t="s">
        <v>6</v>
      </c>
    </row>
    <row r="4167" spans="4:6" x14ac:dyDescent="0.2">
      <c r="D4167">
        <f t="shared" si="65"/>
        <v>46</v>
      </c>
      <c r="E4167" t="s">
        <v>3116</v>
      </c>
      <c r="F4167" t="s">
        <v>7</v>
      </c>
    </row>
    <row r="4168" spans="4:6" x14ac:dyDescent="0.2">
      <c r="D4168">
        <f t="shared" si="65"/>
        <v>46</v>
      </c>
      <c r="E4168" t="s">
        <v>3116</v>
      </c>
      <c r="F4168" t="s">
        <v>9</v>
      </c>
    </row>
    <row r="4169" spans="4:6" x14ac:dyDescent="0.2">
      <c r="D4169">
        <f t="shared" si="65"/>
        <v>46</v>
      </c>
      <c r="E4169" t="s">
        <v>3116</v>
      </c>
      <c r="F4169" t="s">
        <v>8</v>
      </c>
    </row>
    <row r="4170" spans="4:6" x14ac:dyDescent="0.2">
      <c r="D4170">
        <f t="shared" si="65"/>
        <v>46</v>
      </c>
      <c r="E4170" t="s">
        <v>3116</v>
      </c>
      <c r="F4170" t="s">
        <v>10</v>
      </c>
    </row>
    <row r="4171" spans="4:6" x14ac:dyDescent="0.2">
      <c r="D4171">
        <f t="shared" si="65"/>
        <v>46</v>
      </c>
      <c r="E4171" t="s">
        <v>3116</v>
      </c>
      <c r="F4171" t="s">
        <v>11</v>
      </c>
    </row>
    <row r="4172" spans="4:6" x14ac:dyDescent="0.2">
      <c r="D4172">
        <f t="shared" si="65"/>
        <v>46</v>
      </c>
      <c r="E4172" t="s">
        <v>3116</v>
      </c>
      <c r="F4172" t="s">
        <v>1570</v>
      </c>
    </row>
    <row r="4173" spans="4:6" x14ac:dyDescent="0.2">
      <c r="D4173">
        <f t="shared" si="65"/>
        <v>46</v>
      </c>
      <c r="E4173" t="s">
        <v>3116</v>
      </c>
      <c r="F4173" t="s">
        <v>1571</v>
      </c>
    </row>
    <row r="4174" spans="4:6" x14ac:dyDescent="0.2">
      <c r="D4174">
        <f t="shared" ref="D4174:D4237" si="66">IF(E4174=E4173,D4173,D4173+1)</f>
        <v>46</v>
      </c>
      <c r="E4174" t="s">
        <v>3116</v>
      </c>
      <c r="F4174" t="s">
        <v>1572</v>
      </c>
    </row>
    <row r="4175" spans="4:6" x14ac:dyDescent="0.2">
      <c r="D4175">
        <f t="shared" si="66"/>
        <v>46</v>
      </c>
      <c r="E4175" t="s">
        <v>3116</v>
      </c>
      <c r="F4175" t="s">
        <v>1573</v>
      </c>
    </row>
    <row r="4176" spans="4:6" x14ac:dyDescent="0.2">
      <c r="D4176">
        <f t="shared" si="66"/>
        <v>46</v>
      </c>
      <c r="E4176" t="s">
        <v>3116</v>
      </c>
      <c r="F4176" t="s">
        <v>1574</v>
      </c>
    </row>
    <row r="4177" spans="4:6" x14ac:dyDescent="0.2">
      <c r="D4177">
        <f t="shared" si="66"/>
        <v>46</v>
      </c>
      <c r="E4177" t="s">
        <v>3116</v>
      </c>
      <c r="F4177" t="s">
        <v>1575</v>
      </c>
    </row>
    <row r="4178" spans="4:6" x14ac:dyDescent="0.2">
      <c r="D4178">
        <f t="shared" si="66"/>
        <v>46</v>
      </c>
      <c r="E4178" t="s">
        <v>3116</v>
      </c>
      <c r="F4178" t="s">
        <v>1576</v>
      </c>
    </row>
    <row r="4179" spans="4:6" x14ac:dyDescent="0.2">
      <c r="D4179">
        <f t="shared" si="66"/>
        <v>46</v>
      </c>
      <c r="E4179" t="s">
        <v>3116</v>
      </c>
      <c r="F4179" t="s">
        <v>1577</v>
      </c>
    </row>
    <row r="4180" spans="4:6" x14ac:dyDescent="0.2">
      <c r="D4180">
        <f t="shared" si="66"/>
        <v>46</v>
      </c>
      <c r="E4180" t="s">
        <v>3116</v>
      </c>
      <c r="F4180" t="s">
        <v>1578</v>
      </c>
    </row>
    <row r="4181" spans="4:6" x14ac:dyDescent="0.2">
      <c r="D4181">
        <f t="shared" si="66"/>
        <v>46</v>
      </c>
      <c r="E4181" t="s">
        <v>3116</v>
      </c>
      <c r="F4181" t="s">
        <v>1579</v>
      </c>
    </row>
    <row r="4182" spans="4:6" x14ac:dyDescent="0.2">
      <c r="D4182">
        <f t="shared" si="66"/>
        <v>46</v>
      </c>
      <c r="E4182" t="s">
        <v>3116</v>
      </c>
      <c r="F4182" t="s">
        <v>1580</v>
      </c>
    </row>
    <row r="4183" spans="4:6" x14ac:dyDescent="0.2">
      <c r="D4183">
        <f t="shared" si="66"/>
        <v>46</v>
      </c>
      <c r="E4183" t="s">
        <v>3116</v>
      </c>
      <c r="F4183" t="s">
        <v>1581</v>
      </c>
    </row>
    <row r="4184" spans="4:6" x14ac:dyDescent="0.2">
      <c r="D4184">
        <f t="shared" si="66"/>
        <v>46</v>
      </c>
      <c r="E4184" t="s">
        <v>3116</v>
      </c>
      <c r="F4184" t="s">
        <v>1582</v>
      </c>
    </row>
    <row r="4185" spans="4:6" x14ac:dyDescent="0.2">
      <c r="D4185">
        <f t="shared" si="66"/>
        <v>46</v>
      </c>
      <c r="E4185" t="s">
        <v>3116</v>
      </c>
      <c r="F4185" t="s">
        <v>1583</v>
      </c>
    </row>
    <row r="4186" spans="4:6" x14ac:dyDescent="0.2">
      <c r="D4186">
        <f t="shared" si="66"/>
        <v>46</v>
      </c>
      <c r="E4186" t="s">
        <v>3116</v>
      </c>
      <c r="F4186" t="s">
        <v>1585</v>
      </c>
    </row>
    <row r="4187" spans="4:6" x14ac:dyDescent="0.2">
      <c r="D4187">
        <f t="shared" si="66"/>
        <v>46</v>
      </c>
      <c r="E4187" t="s">
        <v>3116</v>
      </c>
      <c r="F4187" t="s">
        <v>1586</v>
      </c>
    </row>
    <row r="4188" spans="4:6" x14ac:dyDescent="0.2">
      <c r="D4188">
        <f t="shared" si="66"/>
        <v>46</v>
      </c>
      <c r="E4188" t="s">
        <v>3116</v>
      </c>
      <c r="F4188" t="s">
        <v>1584</v>
      </c>
    </row>
    <row r="4189" spans="4:6" x14ac:dyDescent="0.2">
      <c r="D4189">
        <f t="shared" si="66"/>
        <v>46</v>
      </c>
      <c r="E4189" t="s">
        <v>3116</v>
      </c>
      <c r="F4189" t="s">
        <v>1587</v>
      </c>
    </row>
    <row r="4190" spans="4:6" x14ac:dyDescent="0.2">
      <c r="D4190">
        <f t="shared" si="66"/>
        <v>46</v>
      </c>
      <c r="E4190" t="s">
        <v>3116</v>
      </c>
      <c r="F4190" t="s">
        <v>1588</v>
      </c>
    </row>
    <row r="4191" spans="4:6" x14ac:dyDescent="0.2">
      <c r="D4191">
        <f t="shared" si="66"/>
        <v>46</v>
      </c>
      <c r="E4191" t="s">
        <v>3116</v>
      </c>
      <c r="F4191" t="s">
        <v>1589</v>
      </c>
    </row>
    <row r="4192" spans="4:6" x14ac:dyDescent="0.2">
      <c r="D4192">
        <f t="shared" si="66"/>
        <v>46</v>
      </c>
      <c r="E4192" t="s">
        <v>3116</v>
      </c>
      <c r="F4192" t="s">
        <v>1590</v>
      </c>
    </row>
    <row r="4193" spans="4:6" x14ac:dyDescent="0.2">
      <c r="D4193">
        <f t="shared" si="66"/>
        <v>46</v>
      </c>
      <c r="E4193" t="s">
        <v>3116</v>
      </c>
      <c r="F4193" t="s">
        <v>1591</v>
      </c>
    </row>
    <row r="4194" spans="4:6" x14ac:dyDescent="0.2">
      <c r="D4194">
        <f t="shared" si="66"/>
        <v>46</v>
      </c>
      <c r="E4194" t="s">
        <v>3116</v>
      </c>
      <c r="F4194" t="s">
        <v>1592</v>
      </c>
    </row>
    <row r="4195" spans="4:6" x14ac:dyDescent="0.2">
      <c r="D4195">
        <f t="shared" si="66"/>
        <v>46</v>
      </c>
      <c r="E4195" t="s">
        <v>3116</v>
      </c>
      <c r="F4195" t="s">
        <v>1593</v>
      </c>
    </row>
    <row r="4196" spans="4:6" x14ac:dyDescent="0.2">
      <c r="D4196">
        <f t="shared" si="66"/>
        <v>46</v>
      </c>
      <c r="E4196" t="s">
        <v>3116</v>
      </c>
      <c r="F4196" t="s">
        <v>1594</v>
      </c>
    </row>
    <row r="4197" spans="4:6" x14ac:dyDescent="0.2">
      <c r="D4197">
        <f t="shared" si="66"/>
        <v>46</v>
      </c>
      <c r="E4197" t="s">
        <v>3116</v>
      </c>
      <c r="F4197" t="s">
        <v>1595</v>
      </c>
    </row>
    <row r="4198" spans="4:6" x14ac:dyDescent="0.2">
      <c r="D4198">
        <f t="shared" si="66"/>
        <v>46</v>
      </c>
      <c r="E4198" t="s">
        <v>3116</v>
      </c>
      <c r="F4198" t="s">
        <v>1596</v>
      </c>
    </row>
    <row r="4199" spans="4:6" x14ac:dyDescent="0.2">
      <c r="D4199">
        <f t="shared" si="66"/>
        <v>46</v>
      </c>
      <c r="E4199" t="s">
        <v>3116</v>
      </c>
      <c r="F4199" t="s">
        <v>1597</v>
      </c>
    </row>
    <row r="4200" spans="4:6" x14ac:dyDescent="0.2">
      <c r="D4200">
        <f t="shared" si="66"/>
        <v>46</v>
      </c>
      <c r="E4200" t="s">
        <v>3116</v>
      </c>
      <c r="F4200" t="s">
        <v>1598</v>
      </c>
    </row>
    <row r="4201" spans="4:6" x14ac:dyDescent="0.2">
      <c r="D4201">
        <f t="shared" si="66"/>
        <v>46</v>
      </c>
      <c r="E4201" t="s">
        <v>3116</v>
      </c>
      <c r="F4201" t="s">
        <v>1599</v>
      </c>
    </row>
    <row r="4202" spans="4:6" x14ac:dyDescent="0.2">
      <c r="D4202">
        <f t="shared" si="66"/>
        <v>46</v>
      </c>
      <c r="E4202" t="s">
        <v>3116</v>
      </c>
      <c r="F4202" t="s">
        <v>1600</v>
      </c>
    </row>
    <row r="4203" spans="4:6" x14ac:dyDescent="0.2">
      <c r="D4203">
        <f t="shared" si="66"/>
        <v>46</v>
      </c>
      <c r="E4203" t="s">
        <v>3116</v>
      </c>
      <c r="F4203" t="s">
        <v>1601</v>
      </c>
    </row>
    <row r="4204" spans="4:6" x14ac:dyDescent="0.2">
      <c r="D4204">
        <f t="shared" si="66"/>
        <v>46</v>
      </c>
      <c r="E4204" t="s">
        <v>3116</v>
      </c>
      <c r="F4204" t="s">
        <v>1602</v>
      </c>
    </row>
    <row r="4205" spans="4:6" x14ac:dyDescent="0.2">
      <c r="D4205">
        <f t="shared" si="66"/>
        <v>46</v>
      </c>
      <c r="E4205" t="s">
        <v>3116</v>
      </c>
      <c r="F4205" t="s">
        <v>1603</v>
      </c>
    </row>
    <row r="4206" spans="4:6" x14ac:dyDescent="0.2">
      <c r="D4206">
        <f t="shared" si="66"/>
        <v>46</v>
      </c>
      <c r="E4206" t="s">
        <v>3116</v>
      </c>
      <c r="F4206" t="s">
        <v>1604</v>
      </c>
    </row>
    <row r="4207" spans="4:6" x14ac:dyDescent="0.2">
      <c r="D4207">
        <f t="shared" si="66"/>
        <v>46</v>
      </c>
      <c r="E4207" t="s">
        <v>3116</v>
      </c>
      <c r="F4207" t="s">
        <v>1605</v>
      </c>
    </row>
    <row r="4208" spans="4:6" x14ac:dyDescent="0.2">
      <c r="D4208">
        <f t="shared" si="66"/>
        <v>46</v>
      </c>
      <c r="E4208" t="s">
        <v>3116</v>
      </c>
      <c r="F4208" t="s">
        <v>1606</v>
      </c>
    </row>
    <row r="4209" spans="4:6" x14ac:dyDescent="0.2">
      <c r="D4209">
        <f t="shared" si="66"/>
        <v>46</v>
      </c>
      <c r="E4209" t="s">
        <v>3116</v>
      </c>
      <c r="F4209" t="s">
        <v>1607</v>
      </c>
    </row>
    <row r="4210" spans="4:6" x14ac:dyDescent="0.2">
      <c r="D4210">
        <f t="shared" si="66"/>
        <v>46</v>
      </c>
      <c r="E4210" t="s">
        <v>3116</v>
      </c>
      <c r="F4210" t="s">
        <v>1608</v>
      </c>
    </row>
    <row r="4211" spans="4:6" x14ac:dyDescent="0.2">
      <c r="D4211">
        <f t="shared" si="66"/>
        <v>46</v>
      </c>
      <c r="E4211" t="s">
        <v>3116</v>
      </c>
      <c r="F4211" t="s">
        <v>1609</v>
      </c>
    </row>
    <row r="4212" spans="4:6" x14ac:dyDescent="0.2">
      <c r="D4212">
        <f t="shared" si="66"/>
        <v>46</v>
      </c>
      <c r="E4212" t="s">
        <v>3116</v>
      </c>
      <c r="F4212" t="s">
        <v>1610</v>
      </c>
    </row>
    <row r="4213" spans="4:6" x14ac:dyDescent="0.2">
      <c r="D4213">
        <f t="shared" si="66"/>
        <v>46</v>
      </c>
      <c r="E4213" t="s">
        <v>3116</v>
      </c>
      <c r="F4213" t="s">
        <v>1611</v>
      </c>
    </row>
    <row r="4214" spans="4:6" x14ac:dyDescent="0.2">
      <c r="D4214">
        <f t="shared" si="66"/>
        <v>46</v>
      </c>
      <c r="E4214" t="s">
        <v>3116</v>
      </c>
      <c r="F4214" t="s">
        <v>1612</v>
      </c>
    </row>
    <row r="4215" spans="4:6" x14ac:dyDescent="0.2">
      <c r="D4215">
        <f t="shared" si="66"/>
        <v>46</v>
      </c>
      <c r="E4215" t="s">
        <v>3116</v>
      </c>
      <c r="F4215" t="s">
        <v>1613</v>
      </c>
    </row>
    <row r="4216" spans="4:6" x14ac:dyDescent="0.2">
      <c r="D4216">
        <f t="shared" si="66"/>
        <v>46</v>
      </c>
      <c r="E4216" t="s">
        <v>3116</v>
      </c>
      <c r="F4216" t="s">
        <v>1614</v>
      </c>
    </row>
    <row r="4217" spans="4:6" x14ac:dyDescent="0.2">
      <c r="D4217">
        <f t="shared" si="66"/>
        <v>46</v>
      </c>
      <c r="E4217" t="s">
        <v>3116</v>
      </c>
      <c r="F4217" t="s">
        <v>1615</v>
      </c>
    </row>
    <row r="4218" spans="4:6" x14ac:dyDescent="0.2">
      <c r="D4218">
        <f t="shared" si="66"/>
        <v>46</v>
      </c>
      <c r="E4218" t="s">
        <v>3116</v>
      </c>
      <c r="F4218" t="s">
        <v>1616</v>
      </c>
    </row>
    <row r="4219" spans="4:6" x14ac:dyDescent="0.2">
      <c r="D4219">
        <f t="shared" si="66"/>
        <v>46</v>
      </c>
      <c r="E4219" t="s">
        <v>3116</v>
      </c>
      <c r="F4219" t="s">
        <v>1617</v>
      </c>
    </row>
    <row r="4220" spans="4:6" x14ac:dyDescent="0.2">
      <c r="D4220">
        <f t="shared" si="66"/>
        <v>46</v>
      </c>
      <c r="E4220" t="s">
        <v>3116</v>
      </c>
      <c r="F4220" t="s">
        <v>1618</v>
      </c>
    </row>
    <row r="4221" spans="4:6" x14ac:dyDescent="0.2">
      <c r="D4221">
        <f t="shared" si="66"/>
        <v>46</v>
      </c>
      <c r="E4221" t="s">
        <v>3116</v>
      </c>
      <c r="F4221" t="s">
        <v>1619</v>
      </c>
    </row>
    <row r="4222" spans="4:6" x14ac:dyDescent="0.2">
      <c r="D4222">
        <f t="shared" si="66"/>
        <v>46</v>
      </c>
      <c r="E4222" t="s">
        <v>3116</v>
      </c>
      <c r="F4222" t="s">
        <v>1620</v>
      </c>
    </row>
    <row r="4223" spans="4:6" x14ac:dyDescent="0.2">
      <c r="D4223">
        <f t="shared" si="66"/>
        <v>46</v>
      </c>
      <c r="E4223" t="s">
        <v>3116</v>
      </c>
      <c r="F4223" t="s">
        <v>1623</v>
      </c>
    </row>
    <row r="4224" spans="4:6" x14ac:dyDescent="0.2">
      <c r="D4224">
        <f t="shared" si="66"/>
        <v>46</v>
      </c>
      <c r="E4224" t="s">
        <v>3116</v>
      </c>
      <c r="F4224" t="s">
        <v>1621</v>
      </c>
    </row>
    <row r="4225" spans="4:6" x14ac:dyDescent="0.2">
      <c r="D4225">
        <f t="shared" si="66"/>
        <v>46</v>
      </c>
      <c r="E4225" t="s">
        <v>3116</v>
      </c>
      <c r="F4225" t="s">
        <v>1622</v>
      </c>
    </row>
    <row r="4226" spans="4:6" x14ac:dyDescent="0.2">
      <c r="D4226">
        <f t="shared" si="66"/>
        <v>46</v>
      </c>
      <c r="E4226" t="s">
        <v>3116</v>
      </c>
      <c r="F4226" t="s">
        <v>1624</v>
      </c>
    </row>
    <row r="4227" spans="4:6" x14ac:dyDescent="0.2">
      <c r="D4227">
        <f t="shared" si="66"/>
        <v>46</v>
      </c>
      <c r="E4227" t="s">
        <v>3116</v>
      </c>
      <c r="F4227" t="s">
        <v>1625</v>
      </c>
    </row>
    <row r="4228" spans="4:6" x14ac:dyDescent="0.2">
      <c r="D4228">
        <f t="shared" si="66"/>
        <v>46</v>
      </c>
      <c r="E4228" t="s">
        <v>3116</v>
      </c>
      <c r="F4228" t="s">
        <v>1626</v>
      </c>
    </row>
    <row r="4229" spans="4:6" x14ac:dyDescent="0.2">
      <c r="D4229">
        <f t="shared" si="66"/>
        <v>46</v>
      </c>
      <c r="E4229" t="s">
        <v>3116</v>
      </c>
      <c r="F4229" t="s">
        <v>1627</v>
      </c>
    </row>
    <row r="4230" spans="4:6" x14ac:dyDescent="0.2">
      <c r="D4230">
        <f t="shared" si="66"/>
        <v>46</v>
      </c>
      <c r="E4230" t="s">
        <v>3116</v>
      </c>
      <c r="F4230" t="s">
        <v>1628</v>
      </c>
    </row>
    <row r="4231" spans="4:6" x14ac:dyDescent="0.2">
      <c r="D4231">
        <f t="shared" si="66"/>
        <v>46</v>
      </c>
      <c r="E4231" t="s">
        <v>3116</v>
      </c>
      <c r="F4231" t="s">
        <v>1629</v>
      </c>
    </row>
    <row r="4232" spans="4:6" x14ac:dyDescent="0.2">
      <c r="D4232">
        <f t="shared" si="66"/>
        <v>46</v>
      </c>
      <c r="E4232" t="s">
        <v>3116</v>
      </c>
      <c r="F4232" t="s">
        <v>1630</v>
      </c>
    </row>
    <row r="4233" spans="4:6" x14ac:dyDescent="0.2">
      <c r="D4233">
        <f t="shared" si="66"/>
        <v>46</v>
      </c>
      <c r="E4233" t="s">
        <v>3116</v>
      </c>
      <c r="F4233" t="s">
        <v>1631</v>
      </c>
    </row>
    <row r="4234" spans="4:6" x14ac:dyDescent="0.2">
      <c r="D4234">
        <f t="shared" si="66"/>
        <v>46</v>
      </c>
      <c r="E4234" t="s">
        <v>3116</v>
      </c>
      <c r="F4234" t="s">
        <v>1632</v>
      </c>
    </row>
    <row r="4235" spans="4:6" x14ac:dyDescent="0.2">
      <c r="D4235">
        <f t="shared" si="66"/>
        <v>46</v>
      </c>
      <c r="E4235" t="s">
        <v>3116</v>
      </c>
      <c r="F4235" t="s">
        <v>1633</v>
      </c>
    </row>
    <row r="4236" spans="4:6" x14ac:dyDescent="0.2">
      <c r="D4236">
        <f t="shared" si="66"/>
        <v>46</v>
      </c>
      <c r="E4236" t="s">
        <v>3116</v>
      </c>
      <c r="F4236" t="s">
        <v>1634</v>
      </c>
    </row>
    <row r="4237" spans="4:6" x14ac:dyDescent="0.2">
      <c r="D4237">
        <f t="shared" si="66"/>
        <v>46</v>
      </c>
      <c r="E4237" t="s">
        <v>3116</v>
      </c>
      <c r="F4237" t="s">
        <v>1635</v>
      </c>
    </row>
    <row r="4238" spans="4:6" x14ac:dyDescent="0.2">
      <c r="D4238">
        <f t="shared" ref="D4238:D4301" si="67">IF(E4238=E4237,D4237,D4237+1)</f>
        <v>46</v>
      </c>
      <c r="E4238" t="s">
        <v>3116</v>
      </c>
      <c r="F4238" t="s">
        <v>1636</v>
      </c>
    </row>
    <row r="4239" spans="4:6" x14ac:dyDescent="0.2">
      <c r="D4239">
        <f t="shared" si="67"/>
        <v>46</v>
      </c>
      <c r="E4239" t="s">
        <v>3116</v>
      </c>
      <c r="F4239" t="s">
        <v>1637</v>
      </c>
    </row>
    <row r="4240" spans="4:6" x14ac:dyDescent="0.2">
      <c r="D4240">
        <f t="shared" si="67"/>
        <v>46</v>
      </c>
      <c r="E4240" t="s">
        <v>3116</v>
      </c>
      <c r="F4240" t="s">
        <v>1638</v>
      </c>
    </row>
    <row r="4241" spans="4:6" x14ac:dyDescent="0.2">
      <c r="D4241">
        <f t="shared" si="67"/>
        <v>46</v>
      </c>
      <c r="E4241" t="s">
        <v>3116</v>
      </c>
      <c r="F4241" t="s">
        <v>1639</v>
      </c>
    </row>
    <row r="4242" spans="4:6" x14ac:dyDescent="0.2">
      <c r="D4242">
        <f t="shared" si="67"/>
        <v>46</v>
      </c>
      <c r="E4242" t="s">
        <v>3116</v>
      </c>
      <c r="F4242" t="s">
        <v>1640</v>
      </c>
    </row>
    <row r="4243" spans="4:6" x14ac:dyDescent="0.2">
      <c r="D4243">
        <f t="shared" si="67"/>
        <v>46</v>
      </c>
      <c r="E4243" t="s">
        <v>3116</v>
      </c>
      <c r="F4243" t="s">
        <v>1641</v>
      </c>
    </row>
    <row r="4244" spans="4:6" x14ac:dyDescent="0.2">
      <c r="D4244">
        <f t="shared" si="67"/>
        <v>46</v>
      </c>
      <c r="E4244" t="s">
        <v>3116</v>
      </c>
      <c r="F4244" t="s">
        <v>1642</v>
      </c>
    </row>
    <row r="4245" spans="4:6" x14ac:dyDescent="0.2">
      <c r="D4245">
        <f t="shared" si="67"/>
        <v>46</v>
      </c>
      <c r="E4245" t="s">
        <v>3116</v>
      </c>
      <c r="F4245" t="s">
        <v>1643</v>
      </c>
    </row>
    <row r="4246" spans="4:6" x14ac:dyDescent="0.2">
      <c r="D4246">
        <f t="shared" si="67"/>
        <v>46</v>
      </c>
      <c r="E4246" t="s">
        <v>3116</v>
      </c>
      <c r="F4246" t="s">
        <v>1644</v>
      </c>
    </row>
    <row r="4247" spans="4:6" x14ac:dyDescent="0.2">
      <c r="D4247">
        <f t="shared" si="67"/>
        <v>46</v>
      </c>
      <c r="E4247" t="s">
        <v>3116</v>
      </c>
      <c r="F4247" t="s">
        <v>1645</v>
      </c>
    </row>
    <row r="4248" spans="4:6" x14ac:dyDescent="0.2">
      <c r="D4248">
        <f t="shared" si="67"/>
        <v>46</v>
      </c>
      <c r="E4248" t="s">
        <v>3116</v>
      </c>
      <c r="F4248" t="s">
        <v>1646</v>
      </c>
    </row>
    <row r="4249" spans="4:6" x14ac:dyDescent="0.2">
      <c r="D4249">
        <f t="shared" si="67"/>
        <v>46</v>
      </c>
      <c r="E4249" t="s">
        <v>3116</v>
      </c>
      <c r="F4249" t="s">
        <v>1647</v>
      </c>
    </row>
    <row r="4250" spans="4:6" x14ac:dyDescent="0.2">
      <c r="D4250">
        <f t="shared" si="67"/>
        <v>46</v>
      </c>
      <c r="E4250" t="s">
        <v>3116</v>
      </c>
      <c r="F4250" t="s">
        <v>1648</v>
      </c>
    </row>
    <row r="4251" spans="4:6" x14ac:dyDescent="0.2">
      <c r="D4251">
        <f t="shared" si="67"/>
        <v>46</v>
      </c>
      <c r="E4251" t="s">
        <v>3116</v>
      </c>
      <c r="F4251" t="s">
        <v>1649</v>
      </c>
    </row>
    <row r="4252" spans="4:6" x14ac:dyDescent="0.2">
      <c r="D4252">
        <f t="shared" si="67"/>
        <v>46</v>
      </c>
      <c r="E4252" t="s">
        <v>3116</v>
      </c>
      <c r="F4252" t="s">
        <v>1650</v>
      </c>
    </row>
    <row r="4253" spans="4:6" x14ac:dyDescent="0.2">
      <c r="D4253">
        <f t="shared" si="67"/>
        <v>46</v>
      </c>
      <c r="E4253" t="s">
        <v>3116</v>
      </c>
      <c r="F4253" t="s">
        <v>1651</v>
      </c>
    </row>
    <row r="4254" spans="4:6" x14ac:dyDescent="0.2">
      <c r="D4254">
        <f t="shared" si="67"/>
        <v>46</v>
      </c>
      <c r="E4254" t="s">
        <v>3116</v>
      </c>
      <c r="F4254" t="s">
        <v>1652</v>
      </c>
    </row>
    <row r="4255" spans="4:6" x14ac:dyDescent="0.2">
      <c r="D4255">
        <f t="shared" si="67"/>
        <v>46</v>
      </c>
      <c r="E4255" t="s">
        <v>3116</v>
      </c>
      <c r="F4255" t="s">
        <v>1653</v>
      </c>
    </row>
    <row r="4256" spans="4:6" x14ac:dyDescent="0.2">
      <c r="D4256">
        <f t="shared" si="67"/>
        <v>46</v>
      </c>
      <c r="E4256" t="s">
        <v>3116</v>
      </c>
      <c r="F4256" t="s">
        <v>1654</v>
      </c>
    </row>
    <row r="4257" spans="4:6" x14ac:dyDescent="0.2">
      <c r="D4257">
        <f t="shared" si="67"/>
        <v>46</v>
      </c>
      <c r="E4257" t="s">
        <v>3116</v>
      </c>
      <c r="F4257" t="s">
        <v>1655</v>
      </c>
    </row>
    <row r="4258" spans="4:6" x14ac:dyDescent="0.2">
      <c r="D4258">
        <f t="shared" si="67"/>
        <v>46</v>
      </c>
      <c r="E4258" t="s">
        <v>3116</v>
      </c>
      <c r="F4258" t="s">
        <v>1656</v>
      </c>
    </row>
    <row r="4259" spans="4:6" x14ac:dyDescent="0.2">
      <c r="D4259">
        <f t="shared" si="67"/>
        <v>46</v>
      </c>
      <c r="E4259" t="s">
        <v>3116</v>
      </c>
      <c r="F4259" t="s">
        <v>1657</v>
      </c>
    </row>
    <row r="4260" spans="4:6" x14ac:dyDescent="0.2">
      <c r="D4260">
        <f t="shared" si="67"/>
        <v>46</v>
      </c>
      <c r="E4260" t="s">
        <v>3116</v>
      </c>
      <c r="F4260" t="s">
        <v>1658</v>
      </c>
    </row>
    <row r="4261" spans="4:6" x14ac:dyDescent="0.2">
      <c r="D4261">
        <f t="shared" si="67"/>
        <v>46</v>
      </c>
      <c r="E4261" t="s">
        <v>3116</v>
      </c>
      <c r="F4261" t="s">
        <v>1659</v>
      </c>
    </row>
    <row r="4262" spans="4:6" x14ac:dyDescent="0.2">
      <c r="D4262">
        <f t="shared" si="67"/>
        <v>46</v>
      </c>
      <c r="E4262" t="s">
        <v>3116</v>
      </c>
      <c r="F4262" t="s">
        <v>1660</v>
      </c>
    </row>
    <row r="4263" spans="4:6" x14ac:dyDescent="0.2">
      <c r="D4263">
        <f t="shared" si="67"/>
        <v>46</v>
      </c>
      <c r="E4263" t="s">
        <v>3116</v>
      </c>
      <c r="F4263" t="s">
        <v>1661</v>
      </c>
    </row>
    <row r="4264" spans="4:6" x14ac:dyDescent="0.2">
      <c r="D4264">
        <f t="shared" si="67"/>
        <v>46</v>
      </c>
      <c r="E4264" t="s">
        <v>3116</v>
      </c>
      <c r="F4264" t="s">
        <v>1662</v>
      </c>
    </row>
    <row r="4265" spans="4:6" x14ac:dyDescent="0.2">
      <c r="D4265">
        <f t="shared" si="67"/>
        <v>46</v>
      </c>
      <c r="E4265" t="s">
        <v>3116</v>
      </c>
      <c r="F4265" t="s">
        <v>1663</v>
      </c>
    </row>
    <row r="4266" spans="4:6" x14ac:dyDescent="0.2">
      <c r="D4266">
        <f t="shared" si="67"/>
        <v>46</v>
      </c>
      <c r="E4266" t="s">
        <v>3116</v>
      </c>
      <c r="F4266" t="s">
        <v>1664</v>
      </c>
    </row>
    <row r="4267" spans="4:6" x14ac:dyDescent="0.2">
      <c r="D4267">
        <f t="shared" si="67"/>
        <v>46</v>
      </c>
      <c r="E4267" t="s">
        <v>3116</v>
      </c>
      <c r="F4267" t="s">
        <v>1665</v>
      </c>
    </row>
    <row r="4268" spans="4:6" x14ac:dyDescent="0.2">
      <c r="D4268">
        <f t="shared" si="67"/>
        <v>46</v>
      </c>
      <c r="E4268" t="s">
        <v>3116</v>
      </c>
      <c r="F4268" t="s">
        <v>1666</v>
      </c>
    </row>
    <row r="4269" spans="4:6" x14ac:dyDescent="0.2">
      <c r="D4269">
        <f t="shared" si="67"/>
        <v>46</v>
      </c>
      <c r="E4269" t="s">
        <v>3116</v>
      </c>
      <c r="F4269" t="s">
        <v>1667</v>
      </c>
    </row>
    <row r="4270" spans="4:6" x14ac:dyDescent="0.2">
      <c r="D4270">
        <f t="shared" si="67"/>
        <v>46</v>
      </c>
      <c r="E4270" t="s">
        <v>3116</v>
      </c>
      <c r="F4270" t="s">
        <v>1668</v>
      </c>
    </row>
    <row r="4271" spans="4:6" x14ac:dyDescent="0.2">
      <c r="D4271">
        <f t="shared" si="67"/>
        <v>46</v>
      </c>
      <c r="E4271" t="s">
        <v>3116</v>
      </c>
      <c r="F4271" t="s">
        <v>1669</v>
      </c>
    </row>
    <row r="4272" spans="4:6" x14ac:dyDescent="0.2">
      <c r="D4272">
        <f t="shared" si="67"/>
        <v>46</v>
      </c>
      <c r="E4272" t="s">
        <v>3116</v>
      </c>
      <c r="F4272" t="s">
        <v>1670</v>
      </c>
    </row>
    <row r="4273" spans="4:6" x14ac:dyDescent="0.2">
      <c r="D4273">
        <f t="shared" si="67"/>
        <v>46</v>
      </c>
      <c r="E4273" t="s">
        <v>3116</v>
      </c>
      <c r="F4273" t="s">
        <v>1671</v>
      </c>
    </row>
    <row r="4274" spans="4:6" x14ac:dyDescent="0.2">
      <c r="D4274">
        <f t="shared" si="67"/>
        <v>46</v>
      </c>
      <c r="E4274" t="s">
        <v>3116</v>
      </c>
      <c r="F4274" t="s">
        <v>1672</v>
      </c>
    </row>
    <row r="4275" spans="4:6" x14ac:dyDescent="0.2">
      <c r="D4275">
        <f t="shared" si="67"/>
        <v>46</v>
      </c>
      <c r="E4275" t="s">
        <v>3116</v>
      </c>
      <c r="F4275" t="s">
        <v>1673</v>
      </c>
    </row>
    <row r="4276" spans="4:6" x14ac:dyDescent="0.2">
      <c r="D4276">
        <f t="shared" si="67"/>
        <v>46</v>
      </c>
      <c r="E4276" t="s">
        <v>3116</v>
      </c>
      <c r="F4276" t="s">
        <v>1674</v>
      </c>
    </row>
    <row r="4277" spans="4:6" x14ac:dyDescent="0.2">
      <c r="D4277">
        <f t="shared" si="67"/>
        <v>46</v>
      </c>
      <c r="E4277" t="s">
        <v>3116</v>
      </c>
      <c r="F4277" t="s">
        <v>1131</v>
      </c>
    </row>
    <row r="4278" spans="4:6" x14ac:dyDescent="0.2">
      <c r="D4278">
        <f t="shared" si="67"/>
        <v>46</v>
      </c>
      <c r="E4278" t="s">
        <v>3116</v>
      </c>
      <c r="F4278" t="s">
        <v>1132</v>
      </c>
    </row>
    <row r="4279" spans="4:6" x14ac:dyDescent="0.2">
      <c r="D4279">
        <f t="shared" si="67"/>
        <v>46</v>
      </c>
      <c r="E4279" t="s">
        <v>3116</v>
      </c>
      <c r="F4279" t="s">
        <v>1133</v>
      </c>
    </row>
    <row r="4280" spans="4:6" x14ac:dyDescent="0.2">
      <c r="D4280">
        <f t="shared" si="67"/>
        <v>46</v>
      </c>
      <c r="E4280" t="s">
        <v>3116</v>
      </c>
      <c r="F4280" t="s">
        <v>1134</v>
      </c>
    </row>
    <row r="4281" spans="4:6" x14ac:dyDescent="0.2">
      <c r="D4281">
        <f t="shared" si="67"/>
        <v>46</v>
      </c>
      <c r="E4281" t="s">
        <v>3116</v>
      </c>
      <c r="F4281" t="s">
        <v>1135</v>
      </c>
    </row>
    <row r="4282" spans="4:6" x14ac:dyDescent="0.2">
      <c r="D4282">
        <f t="shared" si="67"/>
        <v>46</v>
      </c>
      <c r="E4282" t="s">
        <v>3116</v>
      </c>
      <c r="F4282" t="s">
        <v>1136</v>
      </c>
    </row>
    <row r="4283" spans="4:6" x14ac:dyDescent="0.2">
      <c r="D4283">
        <f t="shared" si="67"/>
        <v>46</v>
      </c>
      <c r="E4283" t="s">
        <v>3116</v>
      </c>
      <c r="F4283" t="s">
        <v>1137</v>
      </c>
    </row>
    <row r="4284" spans="4:6" x14ac:dyDescent="0.2">
      <c r="D4284">
        <f t="shared" si="67"/>
        <v>46</v>
      </c>
      <c r="E4284" t="s">
        <v>3116</v>
      </c>
      <c r="F4284" t="s">
        <v>1138</v>
      </c>
    </row>
    <row r="4285" spans="4:6" x14ac:dyDescent="0.2">
      <c r="D4285">
        <f t="shared" si="67"/>
        <v>46</v>
      </c>
      <c r="E4285" t="s">
        <v>3116</v>
      </c>
      <c r="F4285" t="s">
        <v>1139</v>
      </c>
    </row>
    <row r="4286" spans="4:6" x14ac:dyDescent="0.2">
      <c r="D4286">
        <f t="shared" si="67"/>
        <v>46</v>
      </c>
      <c r="E4286" t="s">
        <v>3116</v>
      </c>
      <c r="F4286" t="s">
        <v>1140</v>
      </c>
    </row>
    <row r="4287" spans="4:6" x14ac:dyDescent="0.2">
      <c r="D4287">
        <f t="shared" si="67"/>
        <v>46</v>
      </c>
      <c r="E4287" t="s">
        <v>3116</v>
      </c>
      <c r="F4287" t="s">
        <v>1141</v>
      </c>
    </row>
    <row r="4288" spans="4:6" x14ac:dyDescent="0.2">
      <c r="D4288">
        <f t="shared" si="67"/>
        <v>46</v>
      </c>
      <c r="E4288" t="s">
        <v>3116</v>
      </c>
      <c r="F4288" t="s">
        <v>1142</v>
      </c>
    </row>
    <row r="4289" spans="4:6" x14ac:dyDescent="0.2">
      <c r="D4289">
        <f t="shared" si="67"/>
        <v>46</v>
      </c>
      <c r="E4289" t="s">
        <v>3116</v>
      </c>
      <c r="F4289" t="s">
        <v>1143</v>
      </c>
    </row>
    <row r="4290" spans="4:6" x14ac:dyDescent="0.2">
      <c r="D4290">
        <f t="shared" si="67"/>
        <v>46</v>
      </c>
      <c r="E4290" t="s">
        <v>3116</v>
      </c>
      <c r="F4290" t="s">
        <v>1144</v>
      </c>
    </row>
    <row r="4291" spans="4:6" x14ac:dyDescent="0.2">
      <c r="D4291">
        <f t="shared" si="67"/>
        <v>46</v>
      </c>
      <c r="E4291" t="s">
        <v>3116</v>
      </c>
      <c r="F4291" t="s">
        <v>1145</v>
      </c>
    </row>
    <row r="4292" spans="4:6" x14ac:dyDescent="0.2">
      <c r="D4292">
        <f t="shared" si="67"/>
        <v>46</v>
      </c>
      <c r="E4292" t="s">
        <v>3116</v>
      </c>
      <c r="F4292" t="s">
        <v>1146</v>
      </c>
    </row>
    <row r="4293" spans="4:6" x14ac:dyDescent="0.2">
      <c r="D4293">
        <f t="shared" si="67"/>
        <v>46</v>
      </c>
      <c r="E4293" t="s">
        <v>3116</v>
      </c>
      <c r="F4293" t="s">
        <v>1147</v>
      </c>
    </row>
    <row r="4294" spans="4:6" x14ac:dyDescent="0.2">
      <c r="D4294">
        <f t="shared" si="67"/>
        <v>46</v>
      </c>
      <c r="E4294" t="s">
        <v>3116</v>
      </c>
      <c r="F4294" t="s">
        <v>1148</v>
      </c>
    </row>
    <row r="4295" spans="4:6" x14ac:dyDescent="0.2">
      <c r="D4295">
        <f t="shared" si="67"/>
        <v>46</v>
      </c>
      <c r="E4295" t="s">
        <v>3116</v>
      </c>
      <c r="F4295" t="s">
        <v>1149</v>
      </c>
    </row>
    <row r="4296" spans="4:6" x14ac:dyDescent="0.2">
      <c r="D4296">
        <f t="shared" si="67"/>
        <v>46</v>
      </c>
      <c r="E4296" t="s">
        <v>3116</v>
      </c>
      <c r="F4296" t="s">
        <v>1150</v>
      </c>
    </row>
    <row r="4297" spans="4:6" x14ac:dyDescent="0.2">
      <c r="D4297">
        <f t="shared" si="67"/>
        <v>46</v>
      </c>
      <c r="E4297" t="s">
        <v>3116</v>
      </c>
      <c r="F4297" t="s">
        <v>1151</v>
      </c>
    </row>
    <row r="4298" spans="4:6" x14ac:dyDescent="0.2">
      <c r="D4298">
        <f t="shared" si="67"/>
        <v>46</v>
      </c>
      <c r="E4298" t="s">
        <v>3116</v>
      </c>
      <c r="F4298" t="s">
        <v>1152</v>
      </c>
    </row>
    <row r="4299" spans="4:6" x14ac:dyDescent="0.2">
      <c r="D4299">
        <f t="shared" si="67"/>
        <v>46</v>
      </c>
      <c r="E4299" t="s">
        <v>3116</v>
      </c>
      <c r="F4299" t="s">
        <v>1153</v>
      </c>
    </row>
    <row r="4300" spans="4:6" x14ac:dyDescent="0.2">
      <c r="D4300">
        <f t="shared" si="67"/>
        <v>46</v>
      </c>
      <c r="E4300" t="s">
        <v>3116</v>
      </c>
      <c r="F4300" t="s">
        <v>1154</v>
      </c>
    </row>
    <row r="4301" spans="4:6" x14ac:dyDescent="0.2">
      <c r="D4301">
        <f t="shared" si="67"/>
        <v>46</v>
      </c>
      <c r="E4301" t="s">
        <v>3116</v>
      </c>
      <c r="F4301" t="s">
        <v>1155</v>
      </c>
    </row>
    <row r="4302" spans="4:6" x14ac:dyDescent="0.2">
      <c r="D4302">
        <f t="shared" ref="D4302:D4365" si="68">IF(E4302=E4301,D4301,D4301+1)</f>
        <v>46</v>
      </c>
      <c r="E4302" t="s">
        <v>3116</v>
      </c>
      <c r="F4302" t="s">
        <v>1156</v>
      </c>
    </row>
    <row r="4303" spans="4:6" x14ac:dyDescent="0.2">
      <c r="D4303">
        <f t="shared" si="68"/>
        <v>46</v>
      </c>
      <c r="E4303" t="s">
        <v>3116</v>
      </c>
      <c r="F4303" t="s">
        <v>1157</v>
      </c>
    </row>
    <row r="4304" spans="4:6" x14ac:dyDescent="0.2">
      <c r="D4304">
        <f t="shared" si="68"/>
        <v>46</v>
      </c>
      <c r="E4304" t="s">
        <v>3116</v>
      </c>
      <c r="F4304" t="s">
        <v>1158</v>
      </c>
    </row>
    <row r="4305" spans="4:6" x14ac:dyDescent="0.2">
      <c r="D4305">
        <f t="shared" si="68"/>
        <v>46</v>
      </c>
      <c r="E4305" t="s">
        <v>3116</v>
      </c>
      <c r="F4305" t="s">
        <v>1159</v>
      </c>
    </row>
    <row r="4306" spans="4:6" x14ac:dyDescent="0.2">
      <c r="D4306">
        <f t="shared" si="68"/>
        <v>46</v>
      </c>
      <c r="E4306" t="s">
        <v>3116</v>
      </c>
      <c r="F4306" t="s">
        <v>1160</v>
      </c>
    </row>
    <row r="4307" spans="4:6" x14ac:dyDescent="0.2">
      <c r="D4307">
        <f t="shared" si="68"/>
        <v>46</v>
      </c>
      <c r="E4307" t="s">
        <v>3116</v>
      </c>
      <c r="F4307" t="s">
        <v>1161</v>
      </c>
    </row>
    <row r="4308" spans="4:6" x14ac:dyDescent="0.2">
      <c r="D4308">
        <f t="shared" si="68"/>
        <v>46</v>
      </c>
      <c r="E4308" t="s">
        <v>3116</v>
      </c>
      <c r="F4308" t="s">
        <v>1162</v>
      </c>
    </row>
    <row r="4309" spans="4:6" x14ac:dyDescent="0.2">
      <c r="D4309">
        <f t="shared" si="68"/>
        <v>46</v>
      </c>
      <c r="E4309" t="s">
        <v>3116</v>
      </c>
      <c r="F4309" t="s">
        <v>1163</v>
      </c>
    </row>
    <row r="4310" spans="4:6" x14ac:dyDescent="0.2">
      <c r="D4310">
        <f t="shared" si="68"/>
        <v>46</v>
      </c>
      <c r="E4310" t="s">
        <v>3116</v>
      </c>
      <c r="F4310" t="s">
        <v>1164</v>
      </c>
    </row>
    <row r="4311" spans="4:6" x14ac:dyDescent="0.2">
      <c r="D4311">
        <f t="shared" si="68"/>
        <v>46</v>
      </c>
      <c r="E4311" t="s">
        <v>3116</v>
      </c>
      <c r="F4311" t="s">
        <v>1165</v>
      </c>
    </row>
    <row r="4312" spans="4:6" x14ac:dyDescent="0.2">
      <c r="D4312">
        <f t="shared" si="68"/>
        <v>46</v>
      </c>
      <c r="E4312" t="s">
        <v>3116</v>
      </c>
      <c r="F4312" t="s">
        <v>1166</v>
      </c>
    </row>
    <row r="4313" spans="4:6" x14ac:dyDescent="0.2">
      <c r="D4313">
        <f t="shared" si="68"/>
        <v>46</v>
      </c>
      <c r="E4313" t="s">
        <v>3116</v>
      </c>
      <c r="F4313" t="s">
        <v>1167</v>
      </c>
    </row>
    <row r="4314" spans="4:6" x14ac:dyDescent="0.2">
      <c r="D4314">
        <f t="shared" si="68"/>
        <v>46</v>
      </c>
      <c r="E4314" t="s">
        <v>3116</v>
      </c>
      <c r="F4314" t="s">
        <v>518</v>
      </c>
    </row>
    <row r="4315" spans="4:6" x14ac:dyDescent="0.2">
      <c r="D4315">
        <f t="shared" si="68"/>
        <v>46</v>
      </c>
      <c r="E4315" t="s">
        <v>3116</v>
      </c>
      <c r="F4315" t="s">
        <v>1168</v>
      </c>
    </row>
    <row r="4316" spans="4:6" x14ac:dyDescent="0.2">
      <c r="D4316">
        <f t="shared" si="68"/>
        <v>46</v>
      </c>
      <c r="E4316" t="s">
        <v>3116</v>
      </c>
      <c r="F4316" t="s">
        <v>1169</v>
      </c>
    </row>
    <row r="4317" spans="4:6" x14ac:dyDescent="0.2">
      <c r="D4317">
        <f t="shared" si="68"/>
        <v>46</v>
      </c>
      <c r="E4317" t="s">
        <v>3116</v>
      </c>
      <c r="F4317" t="s">
        <v>1170</v>
      </c>
    </row>
    <row r="4318" spans="4:6" x14ac:dyDescent="0.2">
      <c r="D4318">
        <f t="shared" si="68"/>
        <v>46</v>
      </c>
      <c r="E4318" t="s">
        <v>3116</v>
      </c>
      <c r="F4318" t="s">
        <v>521</v>
      </c>
    </row>
    <row r="4319" spans="4:6" x14ac:dyDescent="0.2">
      <c r="D4319">
        <f t="shared" si="68"/>
        <v>46</v>
      </c>
      <c r="E4319" t="s">
        <v>3116</v>
      </c>
      <c r="F4319" t="s">
        <v>1171</v>
      </c>
    </row>
    <row r="4320" spans="4:6" x14ac:dyDescent="0.2">
      <c r="D4320">
        <f t="shared" si="68"/>
        <v>46</v>
      </c>
      <c r="E4320" t="s">
        <v>3116</v>
      </c>
      <c r="F4320" t="s">
        <v>1172</v>
      </c>
    </row>
    <row r="4321" spans="4:6" x14ac:dyDescent="0.2">
      <c r="D4321">
        <f t="shared" si="68"/>
        <v>46</v>
      </c>
      <c r="E4321" t="s">
        <v>3116</v>
      </c>
      <c r="F4321" t="s">
        <v>1173</v>
      </c>
    </row>
    <row r="4322" spans="4:6" x14ac:dyDescent="0.2">
      <c r="D4322">
        <f t="shared" si="68"/>
        <v>46</v>
      </c>
      <c r="E4322" t="s">
        <v>3116</v>
      </c>
      <c r="F4322" t="s">
        <v>1174</v>
      </c>
    </row>
    <row r="4323" spans="4:6" x14ac:dyDescent="0.2">
      <c r="D4323">
        <f t="shared" si="68"/>
        <v>46</v>
      </c>
      <c r="E4323" t="s">
        <v>3116</v>
      </c>
      <c r="F4323" t="s">
        <v>1175</v>
      </c>
    </row>
    <row r="4324" spans="4:6" x14ac:dyDescent="0.2">
      <c r="D4324">
        <f t="shared" si="68"/>
        <v>46</v>
      </c>
      <c r="E4324" t="s">
        <v>3116</v>
      </c>
      <c r="F4324" t="s">
        <v>1176</v>
      </c>
    </row>
    <row r="4325" spans="4:6" x14ac:dyDescent="0.2">
      <c r="D4325">
        <f t="shared" si="68"/>
        <v>46</v>
      </c>
      <c r="E4325" t="s">
        <v>3116</v>
      </c>
      <c r="F4325" t="s">
        <v>1177</v>
      </c>
    </row>
    <row r="4326" spans="4:6" x14ac:dyDescent="0.2">
      <c r="D4326">
        <f t="shared" si="68"/>
        <v>46</v>
      </c>
      <c r="E4326" t="s">
        <v>3116</v>
      </c>
      <c r="F4326" t="s">
        <v>1178</v>
      </c>
    </row>
    <row r="4327" spans="4:6" x14ac:dyDescent="0.2">
      <c r="D4327">
        <f t="shared" si="68"/>
        <v>46</v>
      </c>
      <c r="E4327" t="s">
        <v>3116</v>
      </c>
      <c r="F4327" t="s">
        <v>1179</v>
      </c>
    </row>
    <row r="4328" spans="4:6" x14ac:dyDescent="0.2">
      <c r="D4328">
        <f t="shared" si="68"/>
        <v>46</v>
      </c>
      <c r="E4328" t="s">
        <v>3116</v>
      </c>
      <c r="F4328" t="s">
        <v>1180</v>
      </c>
    </row>
    <row r="4329" spans="4:6" x14ac:dyDescent="0.2">
      <c r="D4329">
        <f t="shared" si="68"/>
        <v>46</v>
      </c>
      <c r="E4329" t="s">
        <v>3116</v>
      </c>
      <c r="F4329" t="s">
        <v>1181</v>
      </c>
    </row>
    <row r="4330" spans="4:6" x14ac:dyDescent="0.2">
      <c r="D4330">
        <f t="shared" si="68"/>
        <v>46</v>
      </c>
      <c r="E4330" t="s">
        <v>3116</v>
      </c>
      <c r="F4330" t="s">
        <v>1182</v>
      </c>
    </row>
    <row r="4331" spans="4:6" x14ac:dyDescent="0.2">
      <c r="D4331">
        <f t="shared" si="68"/>
        <v>46</v>
      </c>
      <c r="E4331" t="s">
        <v>3116</v>
      </c>
      <c r="F4331" t="s">
        <v>1183</v>
      </c>
    </row>
    <row r="4332" spans="4:6" x14ac:dyDescent="0.2">
      <c r="D4332">
        <f t="shared" si="68"/>
        <v>46</v>
      </c>
      <c r="E4332" t="s">
        <v>3116</v>
      </c>
      <c r="F4332" t="s">
        <v>1184</v>
      </c>
    </row>
    <row r="4333" spans="4:6" x14ac:dyDescent="0.2">
      <c r="D4333">
        <f t="shared" si="68"/>
        <v>46</v>
      </c>
      <c r="E4333" t="s">
        <v>3116</v>
      </c>
      <c r="F4333" t="s">
        <v>1185</v>
      </c>
    </row>
    <row r="4334" spans="4:6" x14ac:dyDescent="0.2">
      <c r="D4334">
        <f t="shared" si="68"/>
        <v>46</v>
      </c>
      <c r="E4334" t="s">
        <v>3116</v>
      </c>
      <c r="F4334" t="s">
        <v>1186</v>
      </c>
    </row>
    <row r="4335" spans="4:6" x14ac:dyDescent="0.2">
      <c r="D4335">
        <f t="shared" si="68"/>
        <v>46</v>
      </c>
      <c r="E4335" t="s">
        <v>3116</v>
      </c>
      <c r="F4335" t="s">
        <v>1187</v>
      </c>
    </row>
    <row r="4336" spans="4:6" x14ac:dyDescent="0.2">
      <c r="D4336">
        <f t="shared" si="68"/>
        <v>46</v>
      </c>
      <c r="E4336" t="s">
        <v>3116</v>
      </c>
      <c r="F4336" t="s">
        <v>1188</v>
      </c>
    </row>
    <row r="4337" spans="4:6" x14ac:dyDescent="0.2">
      <c r="D4337">
        <f t="shared" si="68"/>
        <v>46</v>
      </c>
      <c r="E4337" t="s">
        <v>3116</v>
      </c>
      <c r="F4337" t="s">
        <v>1189</v>
      </c>
    </row>
    <row r="4338" spans="4:6" x14ac:dyDescent="0.2">
      <c r="D4338">
        <f t="shared" si="68"/>
        <v>46</v>
      </c>
      <c r="E4338" t="s">
        <v>3116</v>
      </c>
      <c r="F4338" t="s">
        <v>1190</v>
      </c>
    </row>
    <row r="4339" spans="4:6" x14ac:dyDescent="0.2">
      <c r="D4339">
        <f t="shared" si="68"/>
        <v>46</v>
      </c>
      <c r="E4339" t="s">
        <v>3116</v>
      </c>
      <c r="F4339" t="s">
        <v>1191</v>
      </c>
    </row>
    <row r="4340" spans="4:6" x14ac:dyDescent="0.2">
      <c r="D4340">
        <f t="shared" si="68"/>
        <v>46</v>
      </c>
      <c r="E4340" t="s">
        <v>3116</v>
      </c>
      <c r="F4340" t="s">
        <v>1192</v>
      </c>
    </row>
    <row r="4341" spans="4:6" x14ac:dyDescent="0.2">
      <c r="D4341">
        <f t="shared" si="68"/>
        <v>46</v>
      </c>
      <c r="E4341" t="s">
        <v>3116</v>
      </c>
      <c r="F4341" t="s">
        <v>1193</v>
      </c>
    </row>
    <row r="4342" spans="4:6" x14ac:dyDescent="0.2">
      <c r="D4342">
        <f t="shared" si="68"/>
        <v>46</v>
      </c>
      <c r="E4342" t="s">
        <v>3116</v>
      </c>
      <c r="F4342" t="s">
        <v>1194</v>
      </c>
    </row>
    <row r="4343" spans="4:6" x14ac:dyDescent="0.2">
      <c r="D4343">
        <f t="shared" si="68"/>
        <v>46</v>
      </c>
      <c r="E4343" t="s">
        <v>3116</v>
      </c>
      <c r="F4343" t="s">
        <v>1195</v>
      </c>
    </row>
    <row r="4344" spans="4:6" x14ac:dyDescent="0.2">
      <c r="D4344">
        <f t="shared" si="68"/>
        <v>46</v>
      </c>
      <c r="E4344" t="s">
        <v>3116</v>
      </c>
      <c r="F4344" t="s">
        <v>1196</v>
      </c>
    </row>
    <row r="4345" spans="4:6" x14ac:dyDescent="0.2">
      <c r="D4345">
        <f t="shared" si="68"/>
        <v>46</v>
      </c>
      <c r="E4345" t="s">
        <v>3116</v>
      </c>
      <c r="F4345" t="s">
        <v>1197</v>
      </c>
    </row>
    <row r="4346" spans="4:6" x14ac:dyDescent="0.2">
      <c r="D4346">
        <f t="shared" si="68"/>
        <v>46</v>
      </c>
      <c r="E4346" t="s">
        <v>3116</v>
      </c>
      <c r="F4346" t="s">
        <v>1198</v>
      </c>
    </row>
    <row r="4347" spans="4:6" x14ac:dyDescent="0.2">
      <c r="D4347">
        <f t="shared" si="68"/>
        <v>46</v>
      </c>
      <c r="E4347" t="s">
        <v>3116</v>
      </c>
      <c r="F4347" t="s">
        <v>1199</v>
      </c>
    </row>
    <row r="4348" spans="4:6" x14ac:dyDescent="0.2">
      <c r="D4348">
        <f t="shared" si="68"/>
        <v>46</v>
      </c>
      <c r="E4348" t="s">
        <v>3116</v>
      </c>
      <c r="F4348" t="s">
        <v>903</v>
      </c>
    </row>
    <row r="4349" spans="4:6" x14ac:dyDescent="0.2">
      <c r="D4349">
        <f t="shared" si="68"/>
        <v>46</v>
      </c>
      <c r="E4349" t="s">
        <v>3116</v>
      </c>
      <c r="F4349" t="s">
        <v>1200</v>
      </c>
    </row>
    <row r="4350" spans="4:6" x14ac:dyDescent="0.2">
      <c r="D4350">
        <f t="shared" si="68"/>
        <v>46</v>
      </c>
      <c r="E4350" t="s">
        <v>3116</v>
      </c>
      <c r="F4350" t="s">
        <v>1201</v>
      </c>
    </row>
    <row r="4351" spans="4:6" x14ac:dyDescent="0.2">
      <c r="D4351">
        <f t="shared" si="68"/>
        <v>46</v>
      </c>
      <c r="E4351" t="s">
        <v>3116</v>
      </c>
      <c r="F4351" t="s">
        <v>1202</v>
      </c>
    </row>
    <row r="4352" spans="4:6" x14ac:dyDescent="0.2">
      <c r="D4352">
        <f t="shared" si="68"/>
        <v>46</v>
      </c>
      <c r="E4352" t="s">
        <v>3116</v>
      </c>
      <c r="F4352" t="s">
        <v>1203</v>
      </c>
    </row>
    <row r="4353" spans="4:6" x14ac:dyDescent="0.2">
      <c r="D4353">
        <f t="shared" si="68"/>
        <v>46</v>
      </c>
      <c r="E4353" t="s">
        <v>3116</v>
      </c>
      <c r="F4353" t="s">
        <v>1204</v>
      </c>
    </row>
    <row r="4354" spans="4:6" x14ac:dyDescent="0.2">
      <c r="D4354">
        <f t="shared" si="68"/>
        <v>46</v>
      </c>
      <c r="E4354" t="s">
        <v>3116</v>
      </c>
      <c r="F4354" t="s">
        <v>1205</v>
      </c>
    </row>
    <row r="4355" spans="4:6" x14ac:dyDescent="0.2">
      <c r="D4355">
        <f t="shared" si="68"/>
        <v>46</v>
      </c>
      <c r="E4355" t="s">
        <v>3116</v>
      </c>
      <c r="F4355" t="s">
        <v>1206</v>
      </c>
    </row>
    <row r="4356" spans="4:6" x14ac:dyDescent="0.2">
      <c r="D4356">
        <f t="shared" si="68"/>
        <v>46</v>
      </c>
      <c r="E4356" t="s">
        <v>3116</v>
      </c>
      <c r="F4356" t="s">
        <v>1207</v>
      </c>
    </row>
    <row r="4357" spans="4:6" x14ac:dyDescent="0.2">
      <c r="D4357">
        <f t="shared" si="68"/>
        <v>46</v>
      </c>
      <c r="E4357" t="s">
        <v>3116</v>
      </c>
      <c r="F4357" t="s">
        <v>1675</v>
      </c>
    </row>
    <row r="4358" spans="4:6" x14ac:dyDescent="0.2">
      <c r="D4358">
        <f t="shared" si="68"/>
        <v>46</v>
      </c>
      <c r="E4358" t="s">
        <v>3116</v>
      </c>
      <c r="F4358" t="s">
        <v>1676</v>
      </c>
    </row>
    <row r="4359" spans="4:6" x14ac:dyDescent="0.2">
      <c r="D4359">
        <f t="shared" si="68"/>
        <v>46</v>
      </c>
      <c r="E4359" t="s">
        <v>3116</v>
      </c>
      <c r="F4359" t="s">
        <v>1677</v>
      </c>
    </row>
    <row r="4360" spans="4:6" x14ac:dyDescent="0.2">
      <c r="D4360">
        <f t="shared" si="68"/>
        <v>46</v>
      </c>
      <c r="E4360" t="s">
        <v>3116</v>
      </c>
      <c r="F4360" t="s">
        <v>1678</v>
      </c>
    </row>
    <row r="4361" spans="4:6" x14ac:dyDescent="0.2">
      <c r="D4361">
        <f t="shared" si="68"/>
        <v>46</v>
      </c>
      <c r="E4361" t="s">
        <v>3116</v>
      </c>
      <c r="F4361" t="s">
        <v>1679</v>
      </c>
    </row>
    <row r="4362" spans="4:6" x14ac:dyDescent="0.2">
      <c r="D4362">
        <f t="shared" si="68"/>
        <v>46</v>
      </c>
      <c r="E4362" t="s">
        <v>3116</v>
      </c>
      <c r="F4362" t="s">
        <v>1680</v>
      </c>
    </row>
    <row r="4363" spans="4:6" x14ac:dyDescent="0.2">
      <c r="D4363">
        <f t="shared" si="68"/>
        <v>46</v>
      </c>
      <c r="E4363" t="s">
        <v>3116</v>
      </c>
      <c r="F4363" t="s">
        <v>1681</v>
      </c>
    </row>
    <row r="4364" spans="4:6" x14ac:dyDescent="0.2">
      <c r="D4364">
        <f t="shared" si="68"/>
        <v>46</v>
      </c>
      <c r="E4364" t="s">
        <v>3116</v>
      </c>
      <c r="F4364" t="s">
        <v>1682</v>
      </c>
    </row>
    <row r="4365" spans="4:6" x14ac:dyDescent="0.2">
      <c r="D4365">
        <f t="shared" si="68"/>
        <v>46</v>
      </c>
      <c r="E4365" t="s">
        <v>3116</v>
      </c>
      <c r="F4365" t="s">
        <v>1683</v>
      </c>
    </row>
    <row r="4366" spans="4:6" x14ac:dyDescent="0.2">
      <c r="D4366">
        <f t="shared" ref="D4366:D4429" si="69">IF(E4366=E4365,D4365,D4365+1)</f>
        <v>46</v>
      </c>
      <c r="E4366" t="s">
        <v>3116</v>
      </c>
      <c r="F4366" t="s">
        <v>1684</v>
      </c>
    </row>
    <row r="4367" spans="4:6" x14ac:dyDescent="0.2">
      <c r="D4367">
        <f t="shared" si="69"/>
        <v>46</v>
      </c>
      <c r="E4367" t="s">
        <v>3116</v>
      </c>
      <c r="F4367" t="s">
        <v>1685</v>
      </c>
    </row>
    <row r="4368" spans="4:6" x14ac:dyDescent="0.2">
      <c r="D4368">
        <f t="shared" si="69"/>
        <v>46</v>
      </c>
      <c r="E4368" t="s">
        <v>3116</v>
      </c>
      <c r="F4368" t="s">
        <v>1686</v>
      </c>
    </row>
    <row r="4369" spans="4:6" x14ac:dyDescent="0.2">
      <c r="D4369">
        <f t="shared" si="69"/>
        <v>46</v>
      </c>
      <c r="E4369" t="s">
        <v>3116</v>
      </c>
      <c r="F4369" t="s">
        <v>1688</v>
      </c>
    </row>
    <row r="4370" spans="4:6" x14ac:dyDescent="0.2">
      <c r="D4370">
        <f t="shared" si="69"/>
        <v>46</v>
      </c>
      <c r="E4370" t="s">
        <v>3116</v>
      </c>
      <c r="F4370" t="s">
        <v>1687</v>
      </c>
    </row>
    <row r="4371" spans="4:6" x14ac:dyDescent="0.2">
      <c r="D4371">
        <f t="shared" si="69"/>
        <v>46</v>
      </c>
      <c r="E4371" t="s">
        <v>3116</v>
      </c>
      <c r="F4371" t="s">
        <v>1689</v>
      </c>
    </row>
    <row r="4372" spans="4:6" x14ac:dyDescent="0.2">
      <c r="D4372">
        <f t="shared" si="69"/>
        <v>46</v>
      </c>
      <c r="E4372" t="s">
        <v>3116</v>
      </c>
      <c r="F4372" t="s">
        <v>1690</v>
      </c>
    </row>
    <row r="4373" spans="4:6" x14ac:dyDescent="0.2">
      <c r="D4373">
        <f t="shared" si="69"/>
        <v>47</v>
      </c>
      <c r="E4373" t="s">
        <v>3117</v>
      </c>
      <c r="F4373" t="s">
        <v>2887</v>
      </c>
    </row>
    <row r="4374" spans="4:6" x14ac:dyDescent="0.2">
      <c r="D4374">
        <f t="shared" si="69"/>
        <v>47</v>
      </c>
      <c r="E4374" t="s">
        <v>3117</v>
      </c>
      <c r="F4374" t="s">
        <v>2888</v>
      </c>
    </row>
    <row r="4375" spans="4:6" x14ac:dyDescent="0.2">
      <c r="D4375">
        <f t="shared" si="69"/>
        <v>47</v>
      </c>
      <c r="E4375" t="s">
        <v>3117</v>
      </c>
      <c r="F4375" t="s">
        <v>3680</v>
      </c>
    </row>
    <row r="4376" spans="4:6" x14ac:dyDescent="0.2">
      <c r="D4376">
        <f t="shared" si="69"/>
        <v>47</v>
      </c>
      <c r="E4376" t="s">
        <v>3117</v>
      </c>
      <c r="F4376" t="s">
        <v>2889</v>
      </c>
    </row>
    <row r="4377" spans="4:6" x14ac:dyDescent="0.2">
      <c r="D4377">
        <f t="shared" si="69"/>
        <v>47</v>
      </c>
      <c r="E4377" t="s">
        <v>3117</v>
      </c>
      <c r="F4377" t="s">
        <v>2890</v>
      </c>
    </row>
    <row r="4378" spans="4:6" x14ac:dyDescent="0.2">
      <c r="D4378">
        <f t="shared" si="69"/>
        <v>47</v>
      </c>
      <c r="E4378" t="s">
        <v>3117</v>
      </c>
      <c r="F4378" t="s">
        <v>2891</v>
      </c>
    </row>
    <row r="4379" spans="4:6" x14ac:dyDescent="0.2">
      <c r="D4379">
        <f t="shared" si="69"/>
        <v>47</v>
      </c>
      <c r="E4379" t="s">
        <v>3117</v>
      </c>
      <c r="F4379" t="s">
        <v>2892</v>
      </c>
    </row>
    <row r="4380" spans="4:6" x14ac:dyDescent="0.2">
      <c r="D4380">
        <f t="shared" si="69"/>
        <v>47</v>
      </c>
      <c r="E4380" t="s">
        <v>3117</v>
      </c>
      <c r="F4380" t="s">
        <v>2893</v>
      </c>
    </row>
    <row r="4381" spans="4:6" x14ac:dyDescent="0.2">
      <c r="D4381">
        <f t="shared" si="69"/>
        <v>47</v>
      </c>
      <c r="E4381" t="s">
        <v>3117</v>
      </c>
      <c r="F4381" t="s">
        <v>3261</v>
      </c>
    </row>
    <row r="4382" spans="4:6" x14ac:dyDescent="0.2">
      <c r="D4382">
        <f t="shared" si="69"/>
        <v>47</v>
      </c>
      <c r="E4382" t="s">
        <v>3117</v>
      </c>
      <c r="F4382" t="s">
        <v>4036</v>
      </c>
    </row>
    <row r="4383" spans="4:6" x14ac:dyDescent="0.2">
      <c r="D4383">
        <f t="shared" si="69"/>
        <v>47</v>
      </c>
      <c r="E4383" t="s">
        <v>3117</v>
      </c>
      <c r="F4383" t="s">
        <v>2894</v>
      </c>
    </row>
    <row r="4384" spans="4:6" x14ac:dyDescent="0.2">
      <c r="D4384">
        <f t="shared" si="69"/>
        <v>47</v>
      </c>
      <c r="E4384" t="s">
        <v>3117</v>
      </c>
      <c r="F4384" t="s">
        <v>2895</v>
      </c>
    </row>
    <row r="4385" spans="4:6" x14ac:dyDescent="0.2">
      <c r="D4385">
        <f t="shared" si="69"/>
        <v>47</v>
      </c>
      <c r="E4385" t="s">
        <v>3117</v>
      </c>
      <c r="F4385" t="s">
        <v>3687</v>
      </c>
    </row>
    <row r="4386" spans="4:6" x14ac:dyDescent="0.2">
      <c r="D4386">
        <f t="shared" si="69"/>
        <v>47</v>
      </c>
      <c r="E4386" t="s">
        <v>3117</v>
      </c>
      <c r="F4386" t="s">
        <v>3756</v>
      </c>
    </row>
    <row r="4387" spans="4:6" x14ac:dyDescent="0.2">
      <c r="D4387">
        <f t="shared" si="69"/>
        <v>47</v>
      </c>
      <c r="E4387" t="s">
        <v>3117</v>
      </c>
      <c r="F4387" t="s">
        <v>2896</v>
      </c>
    </row>
    <row r="4388" spans="4:6" x14ac:dyDescent="0.2">
      <c r="D4388">
        <f t="shared" si="69"/>
        <v>47</v>
      </c>
      <c r="E4388" t="s">
        <v>3117</v>
      </c>
      <c r="F4388" t="s">
        <v>3271</v>
      </c>
    </row>
    <row r="4389" spans="4:6" x14ac:dyDescent="0.2">
      <c r="D4389">
        <f t="shared" si="69"/>
        <v>47</v>
      </c>
      <c r="E4389" t="s">
        <v>3117</v>
      </c>
      <c r="F4389" t="s">
        <v>2355</v>
      </c>
    </row>
    <row r="4390" spans="4:6" x14ac:dyDescent="0.2">
      <c r="D4390">
        <f t="shared" si="69"/>
        <v>47</v>
      </c>
      <c r="E4390" t="s">
        <v>3117</v>
      </c>
      <c r="F4390" t="s">
        <v>3371</v>
      </c>
    </row>
    <row r="4391" spans="4:6" x14ac:dyDescent="0.2">
      <c r="D4391">
        <f t="shared" si="69"/>
        <v>47</v>
      </c>
      <c r="E4391" t="s">
        <v>3117</v>
      </c>
      <c r="F4391" t="s">
        <v>2897</v>
      </c>
    </row>
    <row r="4392" spans="4:6" x14ac:dyDescent="0.2">
      <c r="D4392">
        <f t="shared" si="69"/>
        <v>47</v>
      </c>
      <c r="E4392" t="s">
        <v>3117</v>
      </c>
      <c r="F4392" t="s">
        <v>4226</v>
      </c>
    </row>
    <row r="4393" spans="4:6" x14ac:dyDescent="0.2">
      <c r="D4393">
        <f t="shared" si="69"/>
        <v>47</v>
      </c>
      <c r="E4393" t="s">
        <v>3117</v>
      </c>
      <c r="F4393" t="s">
        <v>2061</v>
      </c>
    </row>
    <row r="4394" spans="4:6" x14ac:dyDescent="0.2">
      <c r="D4394">
        <f t="shared" si="69"/>
        <v>47</v>
      </c>
      <c r="E4394" t="s">
        <v>3117</v>
      </c>
      <c r="F4394" t="s">
        <v>3310</v>
      </c>
    </row>
    <row r="4395" spans="4:6" x14ac:dyDescent="0.2">
      <c r="D4395">
        <f t="shared" si="69"/>
        <v>47</v>
      </c>
      <c r="E4395" t="s">
        <v>3117</v>
      </c>
      <c r="F4395" t="s">
        <v>2544</v>
      </c>
    </row>
    <row r="4396" spans="4:6" x14ac:dyDescent="0.2">
      <c r="D4396">
        <f t="shared" si="69"/>
        <v>47</v>
      </c>
      <c r="E4396" t="s">
        <v>3117</v>
      </c>
      <c r="F4396" t="s">
        <v>2898</v>
      </c>
    </row>
    <row r="4397" spans="4:6" x14ac:dyDescent="0.2">
      <c r="D4397">
        <f t="shared" si="69"/>
        <v>47</v>
      </c>
      <c r="E4397" t="s">
        <v>3117</v>
      </c>
      <c r="F4397" t="s">
        <v>2844</v>
      </c>
    </row>
    <row r="4398" spans="4:6" x14ac:dyDescent="0.2">
      <c r="D4398">
        <f t="shared" si="69"/>
        <v>47</v>
      </c>
      <c r="E4398" t="s">
        <v>3117</v>
      </c>
      <c r="F4398" t="s">
        <v>2899</v>
      </c>
    </row>
    <row r="4399" spans="4:6" x14ac:dyDescent="0.2">
      <c r="D4399">
        <f t="shared" si="69"/>
        <v>47</v>
      </c>
      <c r="E4399" t="s">
        <v>3117</v>
      </c>
      <c r="F4399" t="s">
        <v>2900</v>
      </c>
    </row>
    <row r="4400" spans="4:6" x14ac:dyDescent="0.2">
      <c r="D4400">
        <f t="shared" si="69"/>
        <v>47</v>
      </c>
      <c r="E4400" t="s">
        <v>3117</v>
      </c>
      <c r="F4400" t="s">
        <v>2484</v>
      </c>
    </row>
    <row r="4401" spans="4:6" x14ac:dyDescent="0.2">
      <c r="D4401">
        <f t="shared" si="69"/>
        <v>47</v>
      </c>
      <c r="E4401" t="s">
        <v>3117</v>
      </c>
      <c r="F4401" t="s">
        <v>2901</v>
      </c>
    </row>
    <row r="4402" spans="4:6" x14ac:dyDescent="0.2">
      <c r="D4402">
        <f t="shared" si="69"/>
        <v>47</v>
      </c>
      <c r="E4402" t="s">
        <v>3117</v>
      </c>
      <c r="F4402" t="s">
        <v>2902</v>
      </c>
    </row>
    <row r="4403" spans="4:6" x14ac:dyDescent="0.2">
      <c r="D4403">
        <f t="shared" si="69"/>
        <v>47</v>
      </c>
      <c r="E4403" t="s">
        <v>3117</v>
      </c>
      <c r="F4403" t="s">
        <v>2967</v>
      </c>
    </row>
    <row r="4404" spans="4:6" x14ac:dyDescent="0.2">
      <c r="D4404">
        <f t="shared" si="69"/>
        <v>47</v>
      </c>
      <c r="E4404" t="s">
        <v>3117</v>
      </c>
      <c r="F4404" t="s">
        <v>2903</v>
      </c>
    </row>
    <row r="4405" spans="4:6" x14ac:dyDescent="0.2">
      <c r="D4405">
        <f t="shared" si="69"/>
        <v>47</v>
      </c>
      <c r="E4405" t="s">
        <v>3117</v>
      </c>
      <c r="F4405" t="s">
        <v>3327</v>
      </c>
    </row>
    <row r="4406" spans="4:6" x14ac:dyDescent="0.2">
      <c r="D4406">
        <f t="shared" si="69"/>
        <v>47</v>
      </c>
      <c r="E4406" t="s">
        <v>3117</v>
      </c>
      <c r="F4406" t="s">
        <v>2359</v>
      </c>
    </row>
    <row r="4407" spans="4:6" x14ac:dyDescent="0.2">
      <c r="D4407">
        <f t="shared" si="69"/>
        <v>47</v>
      </c>
      <c r="E4407" t="s">
        <v>3117</v>
      </c>
      <c r="F4407" t="s">
        <v>2126</v>
      </c>
    </row>
    <row r="4408" spans="4:6" x14ac:dyDescent="0.2">
      <c r="D4408">
        <f t="shared" si="69"/>
        <v>47</v>
      </c>
      <c r="E4408" t="s">
        <v>3117</v>
      </c>
      <c r="F4408" t="s">
        <v>2485</v>
      </c>
    </row>
    <row r="4409" spans="4:6" x14ac:dyDescent="0.2">
      <c r="D4409">
        <f t="shared" si="69"/>
        <v>47</v>
      </c>
      <c r="E4409" t="s">
        <v>3117</v>
      </c>
      <c r="F4409" t="s">
        <v>2904</v>
      </c>
    </row>
    <row r="4410" spans="4:6" x14ac:dyDescent="0.2">
      <c r="D4410">
        <f t="shared" si="69"/>
        <v>47</v>
      </c>
      <c r="E4410" t="s">
        <v>3117</v>
      </c>
      <c r="F4410" t="s">
        <v>3281</v>
      </c>
    </row>
    <row r="4411" spans="4:6" x14ac:dyDescent="0.2">
      <c r="D4411">
        <f t="shared" si="69"/>
        <v>47</v>
      </c>
      <c r="E4411" t="s">
        <v>3117</v>
      </c>
      <c r="F4411" t="s">
        <v>3329</v>
      </c>
    </row>
    <row r="4412" spans="4:6" x14ac:dyDescent="0.2">
      <c r="D4412">
        <f t="shared" si="69"/>
        <v>47</v>
      </c>
      <c r="E4412" t="s">
        <v>3117</v>
      </c>
      <c r="F4412" t="s">
        <v>2905</v>
      </c>
    </row>
    <row r="4413" spans="4:6" x14ac:dyDescent="0.2">
      <c r="D4413">
        <f t="shared" si="69"/>
        <v>47</v>
      </c>
      <c r="E4413" t="s">
        <v>3117</v>
      </c>
      <c r="F4413" t="s">
        <v>2400</v>
      </c>
    </row>
    <row r="4414" spans="4:6" x14ac:dyDescent="0.2">
      <c r="D4414">
        <f t="shared" si="69"/>
        <v>47</v>
      </c>
      <c r="E4414" t="s">
        <v>3117</v>
      </c>
      <c r="F4414" t="s">
        <v>2906</v>
      </c>
    </row>
    <row r="4415" spans="4:6" x14ac:dyDescent="0.2">
      <c r="D4415">
        <f t="shared" si="69"/>
        <v>47</v>
      </c>
      <c r="E4415" t="s">
        <v>3117</v>
      </c>
      <c r="F4415" t="s">
        <v>2907</v>
      </c>
    </row>
    <row r="4416" spans="4:6" x14ac:dyDescent="0.2">
      <c r="D4416">
        <f t="shared" si="69"/>
        <v>47</v>
      </c>
      <c r="E4416" t="s">
        <v>3117</v>
      </c>
      <c r="F4416" t="s">
        <v>3331</v>
      </c>
    </row>
    <row r="4417" spans="4:6" x14ac:dyDescent="0.2">
      <c r="D4417">
        <f t="shared" si="69"/>
        <v>47</v>
      </c>
      <c r="E4417" t="s">
        <v>3117</v>
      </c>
      <c r="F4417" t="s">
        <v>2515</v>
      </c>
    </row>
    <row r="4418" spans="4:6" x14ac:dyDescent="0.2">
      <c r="D4418">
        <f t="shared" si="69"/>
        <v>47</v>
      </c>
      <c r="E4418" t="s">
        <v>3117</v>
      </c>
      <c r="F4418" t="s">
        <v>2908</v>
      </c>
    </row>
    <row r="4419" spans="4:6" x14ac:dyDescent="0.2">
      <c r="D4419">
        <f t="shared" si="69"/>
        <v>47</v>
      </c>
      <c r="E4419" t="s">
        <v>3117</v>
      </c>
      <c r="F4419" t="s">
        <v>2909</v>
      </c>
    </row>
    <row r="4420" spans="4:6" x14ac:dyDescent="0.2">
      <c r="D4420">
        <f t="shared" si="69"/>
        <v>47</v>
      </c>
      <c r="E4420" t="s">
        <v>3117</v>
      </c>
      <c r="F4420" t="s">
        <v>2910</v>
      </c>
    </row>
    <row r="4421" spans="4:6" x14ac:dyDescent="0.2">
      <c r="D4421">
        <f t="shared" si="69"/>
        <v>47</v>
      </c>
      <c r="E4421" t="s">
        <v>3117</v>
      </c>
      <c r="F4421" t="s">
        <v>2911</v>
      </c>
    </row>
    <row r="4422" spans="4:6" x14ac:dyDescent="0.2">
      <c r="D4422">
        <f t="shared" si="69"/>
        <v>47</v>
      </c>
      <c r="E4422" t="s">
        <v>3117</v>
      </c>
      <c r="F4422" t="s">
        <v>2912</v>
      </c>
    </row>
    <row r="4423" spans="4:6" x14ac:dyDescent="0.2">
      <c r="D4423">
        <f t="shared" si="69"/>
        <v>47</v>
      </c>
      <c r="E4423" t="s">
        <v>3117</v>
      </c>
      <c r="F4423" t="s">
        <v>2463</v>
      </c>
    </row>
    <row r="4424" spans="4:6" x14ac:dyDescent="0.2">
      <c r="D4424">
        <f t="shared" si="69"/>
        <v>47</v>
      </c>
      <c r="E4424" t="s">
        <v>3117</v>
      </c>
      <c r="F4424" t="s">
        <v>3338</v>
      </c>
    </row>
    <row r="4425" spans="4:6" x14ac:dyDescent="0.2">
      <c r="D4425">
        <f t="shared" si="69"/>
        <v>47</v>
      </c>
      <c r="E4425" t="s">
        <v>3117</v>
      </c>
      <c r="F4425" t="s">
        <v>2913</v>
      </c>
    </row>
    <row r="4426" spans="4:6" x14ac:dyDescent="0.2">
      <c r="D4426">
        <f t="shared" si="69"/>
        <v>47</v>
      </c>
      <c r="E4426" t="s">
        <v>3117</v>
      </c>
      <c r="F4426" t="s">
        <v>3015</v>
      </c>
    </row>
    <row r="4427" spans="4:6" x14ac:dyDescent="0.2">
      <c r="D4427">
        <f t="shared" si="69"/>
        <v>47</v>
      </c>
      <c r="E4427" t="s">
        <v>3117</v>
      </c>
      <c r="F4427" t="s">
        <v>2914</v>
      </c>
    </row>
    <row r="4428" spans="4:6" x14ac:dyDescent="0.2">
      <c r="D4428">
        <f t="shared" si="69"/>
        <v>47</v>
      </c>
      <c r="E4428" t="s">
        <v>3117</v>
      </c>
      <c r="F4428" t="s">
        <v>3342</v>
      </c>
    </row>
    <row r="4429" spans="4:6" x14ac:dyDescent="0.2">
      <c r="D4429">
        <f t="shared" si="69"/>
        <v>47</v>
      </c>
      <c r="E4429" t="s">
        <v>3117</v>
      </c>
      <c r="F4429" t="s">
        <v>2915</v>
      </c>
    </row>
    <row r="4430" spans="4:6" x14ac:dyDescent="0.2">
      <c r="D4430">
        <f t="shared" ref="D4430:D4493" si="70">IF(E4430=E4429,D4429,D4429+1)</f>
        <v>47</v>
      </c>
      <c r="E4430" t="s">
        <v>3117</v>
      </c>
      <c r="F4430" t="s">
        <v>2410</v>
      </c>
    </row>
    <row r="4431" spans="4:6" x14ac:dyDescent="0.2">
      <c r="D4431">
        <f t="shared" si="70"/>
        <v>47</v>
      </c>
      <c r="E4431" t="s">
        <v>3117</v>
      </c>
      <c r="F4431" t="s">
        <v>2488</v>
      </c>
    </row>
    <row r="4432" spans="4:6" x14ac:dyDescent="0.2">
      <c r="D4432">
        <f t="shared" si="70"/>
        <v>47</v>
      </c>
      <c r="E4432" t="s">
        <v>3117</v>
      </c>
      <c r="F4432" t="s">
        <v>3348</v>
      </c>
    </row>
    <row r="4433" spans="4:6" x14ac:dyDescent="0.2">
      <c r="D4433">
        <f t="shared" si="70"/>
        <v>47</v>
      </c>
      <c r="E4433" t="s">
        <v>3117</v>
      </c>
      <c r="F4433" t="s">
        <v>2268</v>
      </c>
    </row>
    <row r="4434" spans="4:6" x14ac:dyDescent="0.2">
      <c r="D4434">
        <f t="shared" si="70"/>
        <v>47</v>
      </c>
      <c r="E4434" t="s">
        <v>3117</v>
      </c>
      <c r="F4434" t="s">
        <v>2131</v>
      </c>
    </row>
    <row r="4435" spans="4:6" x14ac:dyDescent="0.2">
      <c r="D4435">
        <f t="shared" si="70"/>
        <v>47</v>
      </c>
      <c r="E4435" t="s">
        <v>3117</v>
      </c>
      <c r="F4435" t="s">
        <v>2414</v>
      </c>
    </row>
    <row r="4436" spans="4:6" x14ac:dyDescent="0.2">
      <c r="D4436">
        <f t="shared" si="70"/>
        <v>47</v>
      </c>
      <c r="E4436" t="s">
        <v>3117</v>
      </c>
      <c r="F4436" t="s">
        <v>1969</v>
      </c>
    </row>
    <row r="4437" spans="4:6" x14ac:dyDescent="0.2">
      <c r="D4437">
        <f t="shared" si="70"/>
        <v>47</v>
      </c>
      <c r="E4437" t="s">
        <v>3117</v>
      </c>
      <c r="F4437" t="s">
        <v>2132</v>
      </c>
    </row>
    <row r="4438" spans="4:6" x14ac:dyDescent="0.2">
      <c r="D4438">
        <f t="shared" si="70"/>
        <v>47</v>
      </c>
      <c r="E4438" t="s">
        <v>3117</v>
      </c>
      <c r="F4438" t="s">
        <v>3719</v>
      </c>
    </row>
    <row r="4439" spans="4:6" x14ac:dyDescent="0.2">
      <c r="D4439">
        <f t="shared" si="70"/>
        <v>47</v>
      </c>
      <c r="E4439" t="s">
        <v>3117</v>
      </c>
      <c r="F4439" t="s">
        <v>3023</v>
      </c>
    </row>
    <row r="4440" spans="4:6" x14ac:dyDescent="0.2">
      <c r="D4440">
        <f t="shared" si="70"/>
        <v>47</v>
      </c>
      <c r="E4440" t="s">
        <v>3117</v>
      </c>
      <c r="F4440" t="s">
        <v>2133</v>
      </c>
    </row>
    <row r="4441" spans="4:6" x14ac:dyDescent="0.2">
      <c r="D4441">
        <f t="shared" si="70"/>
        <v>47</v>
      </c>
      <c r="E4441" t="s">
        <v>3117</v>
      </c>
      <c r="F4441" t="s">
        <v>2134</v>
      </c>
    </row>
    <row r="4442" spans="4:6" x14ac:dyDescent="0.2">
      <c r="D4442">
        <f t="shared" si="70"/>
        <v>47</v>
      </c>
      <c r="E4442" t="s">
        <v>3117</v>
      </c>
      <c r="F4442" t="s">
        <v>2135</v>
      </c>
    </row>
    <row r="4443" spans="4:6" x14ac:dyDescent="0.2">
      <c r="D4443">
        <f t="shared" si="70"/>
        <v>47</v>
      </c>
      <c r="E4443" t="s">
        <v>3117</v>
      </c>
      <c r="F4443" t="s">
        <v>2136</v>
      </c>
    </row>
    <row r="4444" spans="4:6" x14ac:dyDescent="0.2">
      <c r="D4444">
        <f t="shared" si="70"/>
        <v>47</v>
      </c>
      <c r="E4444" t="s">
        <v>3117</v>
      </c>
      <c r="F4444" t="s">
        <v>2137</v>
      </c>
    </row>
    <row r="4445" spans="4:6" x14ac:dyDescent="0.2">
      <c r="D4445">
        <f t="shared" si="70"/>
        <v>47</v>
      </c>
      <c r="E4445" t="s">
        <v>3117</v>
      </c>
      <c r="F4445" t="s">
        <v>2138</v>
      </c>
    </row>
    <row r="4446" spans="4:6" x14ac:dyDescent="0.2">
      <c r="D4446">
        <f t="shared" si="70"/>
        <v>47</v>
      </c>
      <c r="E4446" t="s">
        <v>3117</v>
      </c>
      <c r="F4446" t="s">
        <v>3408</v>
      </c>
    </row>
    <row r="4447" spans="4:6" x14ac:dyDescent="0.2">
      <c r="D4447">
        <f t="shared" si="70"/>
        <v>47</v>
      </c>
      <c r="E4447" t="s">
        <v>3117</v>
      </c>
      <c r="F4447" t="s">
        <v>2139</v>
      </c>
    </row>
    <row r="4448" spans="4:6" x14ac:dyDescent="0.2">
      <c r="D4448">
        <f t="shared" si="70"/>
        <v>47</v>
      </c>
      <c r="E4448" t="s">
        <v>3117</v>
      </c>
      <c r="F4448" t="s">
        <v>3593</v>
      </c>
    </row>
    <row r="4449" spans="4:6" x14ac:dyDescent="0.2">
      <c r="D4449">
        <f t="shared" si="70"/>
        <v>47</v>
      </c>
      <c r="E4449" t="s">
        <v>3117</v>
      </c>
      <c r="F4449" t="s">
        <v>2140</v>
      </c>
    </row>
    <row r="4450" spans="4:6" x14ac:dyDescent="0.2">
      <c r="D4450">
        <f t="shared" si="70"/>
        <v>47</v>
      </c>
      <c r="E4450" t="s">
        <v>3117</v>
      </c>
      <c r="F4450" t="s">
        <v>2141</v>
      </c>
    </row>
    <row r="4451" spans="4:6" x14ac:dyDescent="0.2">
      <c r="D4451">
        <f t="shared" si="70"/>
        <v>47</v>
      </c>
      <c r="E4451" t="s">
        <v>3117</v>
      </c>
      <c r="F4451" t="s">
        <v>2423</v>
      </c>
    </row>
    <row r="4452" spans="4:6" x14ac:dyDescent="0.2">
      <c r="D4452">
        <f t="shared" si="70"/>
        <v>47</v>
      </c>
      <c r="E4452" t="s">
        <v>3117</v>
      </c>
      <c r="F4452" t="s">
        <v>3354</v>
      </c>
    </row>
    <row r="4453" spans="4:6" x14ac:dyDescent="0.2">
      <c r="D4453">
        <f t="shared" si="70"/>
        <v>47</v>
      </c>
      <c r="E4453" t="s">
        <v>3117</v>
      </c>
      <c r="F4453" t="s">
        <v>3411</v>
      </c>
    </row>
    <row r="4454" spans="4:6" x14ac:dyDescent="0.2">
      <c r="D4454">
        <f t="shared" si="70"/>
        <v>47</v>
      </c>
      <c r="E4454" t="s">
        <v>3117</v>
      </c>
      <c r="F4454" t="s">
        <v>2142</v>
      </c>
    </row>
    <row r="4455" spans="4:6" x14ac:dyDescent="0.2">
      <c r="D4455">
        <f t="shared" si="70"/>
        <v>47</v>
      </c>
      <c r="E4455" t="s">
        <v>3117</v>
      </c>
      <c r="F4455" t="s">
        <v>2143</v>
      </c>
    </row>
    <row r="4456" spans="4:6" x14ac:dyDescent="0.2">
      <c r="D4456">
        <f t="shared" si="70"/>
        <v>47</v>
      </c>
      <c r="E4456" t="s">
        <v>3117</v>
      </c>
      <c r="F4456" t="s">
        <v>2144</v>
      </c>
    </row>
    <row r="4457" spans="4:6" x14ac:dyDescent="0.2">
      <c r="D4457">
        <f t="shared" si="70"/>
        <v>47</v>
      </c>
      <c r="E4457" t="s">
        <v>3117</v>
      </c>
      <c r="F4457" t="s">
        <v>2145</v>
      </c>
    </row>
    <row r="4458" spans="4:6" x14ac:dyDescent="0.2">
      <c r="D4458">
        <f t="shared" si="70"/>
        <v>47</v>
      </c>
      <c r="E4458" t="s">
        <v>3117</v>
      </c>
      <c r="F4458" t="s">
        <v>3248</v>
      </c>
    </row>
    <row r="4459" spans="4:6" x14ac:dyDescent="0.2">
      <c r="D4459">
        <f t="shared" si="70"/>
        <v>47</v>
      </c>
      <c r="E4459" t="s">
        <v>3117</v>
      </c>
      <c r="F4459" t="s">
        <v>2428</v>
      </c>
    </row>
    <row r="4460" spans="4:6" x14ac:dyDescent="0.2">
      <c r="D4460">
        <f t="shared" si="70"/>
        <v>47</v>
      </c>
      <c r="E4460" t="s">
        <v>3117</v>
      </c>
      <c r="F4460" t="s">
        <v>2760</v>
      </c>
    </row>
    <row r="4461" spans="4:6" x14ac:dyDescent="0.2">
      <c r="D4461">
        <f t="shared" si="70"/>
        <v>47</v>
      </c>
      <c r="E4461" t="s">
        <v>3117</v>
      </c>
      <c r="F4461" t="s">
        <v>4136</v>
      </c>
    </row>
    <row r="4462" spans="4:6" x14ac:dyDescent="0.2">
      <c r="D4462">
        <f t="shared" si="70"/>
        <v>47</v>
      </c>
      <c r="E4462" t="s">
        <v>3117</v>
      </c>
      <c r="F4462" t="s">
        <v>3615</v>
      </c>
    </row>
    <row r="4463" spans="4:6" x14ac:dyDescent="0.2">
      <c r="D4463">
        <f t="shared" si="70"/>
        <v>47</v>
      </c>
      <c r="E4463" t="s">
        <v>3117</v>
      </c>
      <c r="F4463" t="s">
        <v>3362</v>
      </c>
    </row>
    <row r="4464" spans="4:6" x14ac:dyDescent="0.2">
      <c r="D4464">
        <f t="shared" si="70"/>
        <v>47</v>
      </c>
      <c r="E4464" t="s">
        <v>3117</v>
      </c>
      <c r="F4464" t="s">
        <v>1976</v>
      </c>
    </row>
    <row r="4465" spans="4:6" x14ac:dyDescent="0.2">
      <c r="D4465">
        <f t="shared" si="70"/>
        <v>47</v>
      </c>
      <c r="E4465" t="s">
        <v>3117</v>
      </c>
      <c r="F4465" t="s">
        <v>2873</v>
      </c>
    </row>
    <row r="4466" spans="4:6" x14ac:dyDescent="0.2">
      <c r="D4466">
        <f t="shared" si="70"/>
        <v>47</v>
      </c>
      <c r="E4466" t="s">
        <v>3117</v>
      </c>
      <c r="F4466" t="s">
        <v>2146</v>
      </c>
    </row>
    <row r="4467" spans="4:6" x14ac:dyDescent="0.2">
      <c r="D4467">
        <f t="shared" si="70"/>
        <v>47</v>
      </c>
      <c r="E4467" t="s">
        <v>3117</v>
      </c>
      <c r="F4467" t="s">
        <v>2478</v>
      </c>
    </row>
    <row r="4468" spans="4:6" x14ac:dyDescent="0.2">
      <c r="D4468">
        <f t="shared" si="70"/>
        <v>47</v>
      </c>
      <c r="E4468" t="s">
        <v>3117</v>
      </c>
      <c r="F4468" t="s">
        <v>2147</v>
      </c>
    </row>
    <row r="4469" spans="4:6" x14ac:dyDescent="0.2">
      <c r="D4469">
        <f t="shared" si="70"/>
        <v>47</v>
      </c>
      <c r="E4469" t="s">
        <v>3117</v>
      </c>
      <c r="F4469" t="s">
        <v>2148</v>
      </c>
    </row>
    <row r="4470" spans="4:6" x14ac:dyDescent="0.2">
      <c r="D4470">
        <f t="shared" si="70"/>
        <v>47</v>
      </c>
      <c r="E4470" t="s">
        <v>3117</v>
      </c>
      <c r="F4470" t="s">
        <v>2149</v>
      </c>
    </row>
    <row r="4471" spans="4:6" x14ac:dyDescent="0.2">
      <c r="D4471">
        <f t="shared" si="70"/>
        <v>47</v>
      </c>
      <c r="E4471" t="s">
        <v>3117</v>
      </c>
      <c r="F4471" t="s">
        <v>2150</v>
      </c>
    </row>
    <row r="4472" spans="4:6" x14ac:dyDescent="0.2">
      <c r="D4472">
        <f t="shared" si="70"/>
        <v>47</v>
      </c>
      <c r="E4472" t="s">
        <v>3117</v>
      </c>
      <c r="F4472" t="s">
        <v>2151</v>
      </c>
    </row>
    <row r="4473" spans="4:6" x14ac:dyDescent="0.2">
      <c r="D4473">
        <f t="shared" si="70"/>
        <v>47</v>
      </c>
      <c r="E4473" t="s">
        <v>3117</v>
      </c>
      <c r="F4473" t="s">
        <v>2152</v>
      </c>
    </row>
    <row r="4474" spans="4:6" x14ac:dyDescent="0.2">
      <c r="D4474">
        <f t="shared" si="70"/>
        <v>47</v>
      </c>
      <c r="E4474" t="s">
        <v>3117</v>
      </c>
      <c r="F4474" t="s">
        <v>2153</v>
      </c>
    </row>
    <row r="4475" spans="4:6" x14ac:dyDescent="0.2">
      <c r="D4475">
        <f t="shared" si="70"/>
        <v>47</v>
      </c>
      <c r="E4475" t="s">
        <v>3117</v>
      </c>
      <c r="F4475" t="s">
        <v>2154</v>
      </c>
    </row>
    <row r="4476" spans="4:6" x14ac:dyDescent="0.2">
      <c r="D4476">
        <f t="shared" si="70"/>
        <v>47</v>
      </c>
      <c r="E4476" t="s">
        <v>3117</v>
      </c>
      <c r="F4476" t="s">
        <v>2155</v>
      </c>
    </row>
    <row r="4477" spans="4:6" x14ac:dyDescent="0.2">
      <c r="D4477">
        <f t="shared" si="70"/>
        <v>47</v>
      </c>
      <c r="E4477" t="s">
        <v>3117</v>
      </c>
      <c r="F4477" t="s">
        <v>2156</v>
      </c>
    </row>
    <row r="4478" spans="4:6" x14ac:dyDescent="0.2">
      <c r="D4478">
        <f t="shared" si="70"/>
        <v>47</v>
      </c>
      <c r="E4478" t="s">
        <v>3117</v>
      </c>
      <c r="F4478" t="s">
        <v>2157</v>
      </c>
    </row>
    <row r="4479" spans="4:6" x14ac:dyDescent="0.2">
      <c r="D4479">
        <f t="shared" si="70"/>
        <v>47</v>
      </c>
      <c r="E4479" t="s">
        <v>3117</v>
      </c>
      <c r="F4479" t="s">
        <v>2158</v>
      </c>
    </row>
    <row r="4480" spans="4:6" x14ac:dyDescent="0.2">
      <c r="D4480">
        <f t="shared" si="70"/>
        <v>47</v>
      </c>
      <c r="E4480" t="s">
        <v>3117</v>
      </c>
      <c r="F4480" t="s">
        <v>2159</v>
      </c>
    </row>
    <row r="4481" spans="4:6" x14ac:dyDescent="0.2">
      <c r="D4481">
        <f t="shared" si="70"/>
        <v>47</v>
      </c>
      <c r="E4481" t="s">
        <v>3117</v>
      </c>
      <c r="F4481" t="s">
        <v>2160</v>
      </c>
    </row>
    <row r="4482" spans="4:6" x14ac:dyDescent="0.2">
      <c r="D4482">
        <f t="shared" si="70"/>
        <v>47</v>
      </c>
      <c r="E4482" t="s">
        <v>3117</v>
      </c>
      <c r="F4482" t="s">
        <v>2161</v>
      </c>
    </row>
    <row r="4483" spans="4:6" x14ac:dyDescent="0.2">
      <c r="D4483">
        <f t="shared" si="70"/>
        <v>47</v>
      </c>
      <c r="E4483" t="s">
        <v>3117</v>
      </c>
      <c r="F4483" t="s">
        <v>2162</v>
      </c>
    </row>
    <row r="4484" spans="4:6" x14ac:dyDescent="0.2">
      <c r="D4484">
        <f t="shared" si="70"/>
        <v>47</v>
      </c>
      <c r="E4484" t="s">
        <v>3117</v>
      </c>
      <c r="F4484" t="s">
        <v>2163</v>
      </c>
    </row>
    <row r="4485" spans="4:6" x14ac:dyDescent="0.2">
      <c r="D4485">
        <f t="shared" si="70"/>
        <v>47</v>
      </c>
      <c r="E4485" t="s">
        <v>3117</v>
      </c>
      <c r="F4485" t="s">
        <v>2164</v>
      </c>
    </row>
    <row r="4486" spans="4:6" x14ac:dyDescent="0.2">
      <c r="D4486">
        <f t="shared" si="70"/>
        <v>47</v>
      </c>
      <c r="E4486" t="s">
        <v>3117</v>
      </c>
      <c r="F4486" t="s">
        <v>2165</v>
      </c>
    </row>
    <row r="4487" spans="4:6" x14ac:dyDescent="0.2">
      <c r="D4487">
        <f t="shared" si="70"/>
        <v>47</v>
      </c>
      <c r="E4487" t="s">
        <v>3117</v>
      </c>
      <c r="F4487" t="s">
        <v>2166</v>
      </c>
    </row>
    <row r="4488" spans="4:6" x14ac:dyDescent="0.2">
      <c r="D4488">
        <f t="shared" si="70"/>
        <v>47</v>
      </c>
      <c r="E4488" t="s">
        <v>3117</v>
      </c>
      <c r="F4488" t="s">
        <v>2167</v>
      </c>
    </row>
    <row r="4489" spans="4:6" x14ac:dyDescent="0.2">
      <c r="D4489">
        <f t="shared" si="70"/>
        <v>47</v>
      </c>
      <c r="E4489" t="s">
        <v>3117</v>
      </c>
      <c r="F4489" t="s">
        <v>2978</v>
      </c>
    </row>
    <row r="4490" spans="4:6" x14ac:dyDescent="0.2">
      <c r="D4490">
        <f t="shared" si="70"/>
        <v>47</v>
      </c>
      <c r="E4490" t="s">
        <v>3117</v>
      </c>
      <c r="F4490" t="s">
        <v>2979</v>
      </c>
    </row>
    <row r="4491" spans="4:6" x14ac:dyDescent="0.2">
      <c r="D4491">
        <f t="shared" si="70"/>
        <v>47</v>
      </c>
      <c r="E4491" t="s">
        <v>3117</v>
      </c>
      <c r="F4491" t="s">
        <v>2980</v>
      </c>
    </row>
    <row r="4492" spans="4:6" x14ac:dyDescent="0.2">
      <c r="D4492">
        <f t="shared" si="70"/>
        <v>47</v>
      </c>
      <c r="E4492" t="s">
        <v>3117</v>
      </c>
      <c r="F4492" t="s">
        <v>2981</v>
      </c>
    </row>
    <row r="4493" spans="4:6" x14ac:dyDescent="0.2">
      <c r="D4493">
        <f t="shared" si="70"/>
        <v>47</v>
      </c>
      <c r="E4493" t="s">
        <v>3117</v>
      </c>
      <c r="F4493" t="s">
        <v>2982</v>
      </c>
    </row>
    <row r="4494" spans="4:6" x14ac:dyDescent="0.2">
      <c r="D4494">
        <f t="shared" ref="D4494:D4557" si="71">IF(E4494=E4493,D4493,D4493+1)</f>
        <v>47</v>
      </c>
      <c r="E4494" t="s">
        <v>3117</v>
      </c>
      <c r="F4494" t="s">
        <v>2983</v>
      </c>
    </row>
    <row r="4495" spans="4:6" x14ac:dyDescent="0.2">
      <c r="D4495">
        <f t="shared" si="71"/>
        <v>47</v>
      </c>
      <c r="E4495" t="s">
        <v>3117</v>
      </c>
      <c r="F4495" t="s">
        <v>2984</v>
      </c>
    </row>
    <row r="4496" spans="4:6" x14ac:dyDescent="0.2">
      <c r="D4496">
        <f t="shared" si="71"/>
        <v>47</v>
      </c>
      <c r="E4496" t="s">
        <v>3117</v>
      </c>
      <c r="F4496" t="s">
        <v>2985</v>
      </c>
    </row>
    <row r="4497" spans="4:6" x14ac:dyDescent="0.2">
      <c r="D4497">
        <f t="shared" si="71"/>
        <v>47</v>
      </c>
      <c r="E4497" t="s">
        <v>3117</v>
      </c>
      <c r="F4497" t="s">
        <v>2986</v>
      </c>
    </row>
    <row r="4498" spans="4:6" x14ac:dyDescent="0.2">
      <c r="D4498">
        <f t="shared" si="71"/>
        <v>47</v>
      </c>
      <c r="E4498" t="s">
        <v>3117</v>
      </c>
      <c r="F4498" t="s">
        <v>2987</v>
      </c>
    </row>
    <row r="4499" spans="4:6" x14ac:dyDescent="0.2">
      <c r="D4499">
        <f t="shared" si="71"/>
        <v>47</v>
      </c>
      <c r="E4499" t="s">
        <v>3117</v>
      </c>
      <c r="F4499" t="s">
        <v>2988</v>
      </c>
    </row>
    <row r="4500" spans="4:6" x14ac:dyDescent="0.2">
      <c r="D4500">
        <f t="shared" si="71"/>
        <v>47</v>
      </c>
      <c r="E4500" t="s">
        <v>3117</v>
      </c>
      <c r="F4500" t="s">
        <v>2989</v>
      </c>
    </row>
    <row r="4501" spans="4:6" x14ac:dyDescent="0.2">
      <c r="D4501">
        <f t="shared" si="71"/>
        <v>47</v>
      </c>
      <c r="E4501" t="s">
        <v>3117</v>
      </c>
      <c r="F4501" t="s">
        <v>2990</v>
      </c>
    </row>
    <row r="4502" spans="4:6" x14ac:dyDescent="0.2">
      <c r="D4502">
        <f t="shared" si="71"/>
        <v>47</v>
      </c>
      <c r="E4502" t="s">
        <v>3117</v>
      </c>
      <c r="F4502" t="s">
        <v>2991</v>
      </c>
    </row>
    <row r="4503" spans="4:6" x14ac:dyDescent="0.2">
      <c r="D4503">
        <f t="shared" si="71"/>
        <v>47</v>
      </c>
      <c r="E4503" t="s">
        <v>3117</v>
      </c>
      <c r="F4503" t="s">
        <v>2992</v>
      </c>
    </row>
    <row r="4504" spans="4:6" x14ac:dyDescent="0.2">
      <c r="D4504">
        <f t="shared" si="71"/>
        <v>47</v>
      </c>
      <c r="E4504" t="s">
        <v>3117</v>
      </c>
      <c r="F4504" t="s">
        <v>2993</v>
      </c>
    </row>
    <row r="4505" spans="4:6" x14ac:dyDescent="0.2">
      <c r="D4505">
        <f t="shared" si="71"/>
        <v>47</v>
      </c>
      <c r="E4505" t="s">
        <v>3117</v>
      </c>
      <c r="F4505" t="s">
        <v>2994</v>
      </c>
    </row>
    <row r="4506" spans="4:6" x14ac:dyDescent="0.2">
      <c r="D4506">
        <f t="shared" si="71"/>
        <v>47</v>
      </c>
      <c r="E4506" t="s">
        <v>3117</v>
      </c>
      <c r="F4506" t="s">
        <v>2995</v>
      </c>
    </row>
    <row r="4507" spans="4:6" x14ac:dyDescent="0.2">
      <c r="D4507">
        <f t="shared" si="71"/>
        <v>47</v>
      </c>
      <c r="E4507" t="s">
        <v>3117</v>
      </c>
      <c r="F4507" t="s">
        <v>2996</v>
      </c>
    </row>
    <row r="4508" spans="4:6" x14ac:dyDescent="0.2">
      <c r="D4508">
        <f t="shared" si="71"/>
        <v>48</v>
      </c>
      <c r="E4508" t="s">
        <v>3118</v>
      </c>
      <c r="F4508" t="s">
        <v>3066</v>
      </c>
    </row>
    <row r="4509" spans="4:6" x14ac:dyDescent="0.2">
      <c r="D4509">
        <f t="shared" si="71"/>
        <v>48</v>
      </c>
      <c r="E4509" t="s">
        <v>3118</v>
      </c>
      <c r="F4509" t="s">
        <v>3000</v>
      </c>
    </row>
    <row r="4510" spans="4:6" x14ac:dyDescent="0.2">
      <c r="D4510">
        <f t="shared" si="71"/>
        <v>48</v>
      </c>
      <c r="E4510" t="s">
        <v>3118</v>
      </c>
      <c r="F4510" t="s">
        <v>3368</v>
      </c>
    </row>
    <row r="4511" spans="4:6" x14ac:dyDescent="0.2">
      <c r="D4511">
        <f t="shared" si="71"/>
        <v>48</v>
      </c>
      <c r="E4511" t="s">
        <v>3118</v>
      </c>
      <c r="F4511" t="s">
        <v>3001</v>
      </c>
    </row>
    <row r="4512" spans="4:6" x14ac:dyDescent="0.2">
      <c r="D4512">
        <f t="shared" si="71"/>
        <v>48</v>
      </c>
      <c r="E4512" t="s">
        <v>3118</v>
      </c>
      <c r="F4512" t="s">
        <v>3002</v>
      </c>
    </row>
    <row r="4513" spans="4:6" x14ac:dyDescent="0.2">
      <c r="D4513">
        <f t="shared" si="71"/>
        <v>48</v>
      </c>
      <c r="E4513" t="s">
        <v>3118</v>
      </c>
      <c r="F4513" t="s">
        <v>3373</v>
      </c>
    </row>
    <row r="4514" spans="4:6" x14ac:dyDescent="0.2">
      <c r="D4514">
        <f t="shared" si="71"/>
        <v>48</v>
      </c>
      <c r="E4514" t="s">
        <v>3118</v>
      </c>
      <c r="F4514" t="s">
        <v>3375</v>
      </c>
    </row>
    <row r="4515" spans="4:6" x14ac:dyDescent="0.2">
      <c r="D4515">
        <f t="shared" si="71"/>
        <v>48</v>
      </c>
      <c r="E4515" t="s">
        <v>3118</v>
      </c>
      <c r="F4515" t="s">
        <v>3003</v>
      </c>
    </row>
    <row r="4516" spans="4:6" x14ac:dyDescent="0.2">
      <c r="D4516">
        <f t="shared" si="71"/>
        <v>48</v>
      </c>
      <c r="E4516" t="s">
        <v>3118</v>
      </c>
      <c r="F4516" t="s">
        <v>2720</v>
      </c>
    </row>
    <row r="4517" spans="4:6" x14ac:dyDescent="0.2">
      <c r="D4517">
        <f t="shared" si="71"/>
        <v>48</v>
      </c>
      <c r="E4517" t="s">
        <v>3118</v>
      </c>
      <c r="F4517" t="s">
        <v>3004</v>
      </c>
    </row>
    <row r="4518" spans="4:6" x14ac:dyDescent="0.2">
      <c r="D4518">
        <f t="shared" si="71"/>
        <v>48</v>
      </c>
      <c r="E4518" t="s">
        <v>3118</v>
      </c>
      <c r="F4518" t="s">
        <v>3327</v>
      </c>
    </row>
    <row r="4519" spans="4:6" x14ac:dyDescent="0.2">
      <c r="D4519">
        <f t="shared" si="71"/>
        <v>48</v>
      </c>
      <c r="E4519" t="s">
        <v>3118</v>
      </c>
      <c r="F4519" t="s">
        <v>2725</v>
      </c>
    </row>
    <row r="4520" spans="4:6" x14ac:dyDescent="0.2">
      <c r="D4520">
        <f t="shared" si="71"/>
        <v>48</v>
      </c>
      <c r="E4520" t="s">
        <v>3118</v>
      </c>
      <c r="F4520" t="s">
        <v>3386</v>
      </c>
    </row>
    <row r="4521" spans="4:6" x14ac:dyDescent="0.2">
      <c r="D4521">
        <f t="shared" si="71"/>
        <v>48</v>
      </c>
      <c r="E4521" t="s">
        <v>3118</v>
      </c>
      <c r="F4521" t="s">
        <v>3005</v>
      </c>
    </row>
    <row r="4522" spans="4:6" x14ac:dyDescent="0.2">
      <c r="D4522">
        <f t="shared" si="71"/>
        <v>48</v>
      </c>
      <c r="E4522" t="s">
        <v>3118</v>
      </c>
      <c r="F4522" t="s">
        <v>3006</v>
      </c>
    </row>
    <row r="4523" spans="4:6" x14ac:dyDescent="0.2">
      <c r="D4523">
        <f t="shared" si="71"/>
        <v>48</v>
      </c>
      <c r="E4523" t="s">
        <v>3118</v>
      </c>
      <c r="F4523" t="s">
        <v>3334</v>
      </c>
    </row>
    <row r="4524" spans="4:6" x14ac:dyDescent="0.2">
      <c r="D4524">
        <f t="shared" si="71"/>
        <v>48</v>
      </c>
      <c r="E4524" t="s">
        <v>3118</v>
      </c>
      <c r="F4524" t="s">
        <v>2632</v>
      </c>
    </row>
    <row r="4525" spans="4:6" x14ac:dyDescent="0.2">
      <c r="D4525">
        <f t="shared" si="71"/>
        <v>48</v>
      </c>
      <c r="E4525" t="s">
        <v>3118</v>
      </c>
      <c r="F4525" t="s">
        <v>2168</v>
      </c>
    </row>
    <row r="4526" spans="4:6" x14ac:dyDescent="0.2">
      <c r="D4526">
        <f t="shared" si="71"/>
        <v>48</v>
      </c>
      <c r="E4526" t="s">
        <v>3118</v>
      </c>
      <c r="F4526" t="s">
        <v>2169</v>
      </c>
    </row>
    <row r="4527" spans="4:6" x14ac:dyDescent="0.2">
      <c r="D4527">
        <f t="shared" si="71"/>
        <v>48</v>
      </c>
      <c r="E4527" t="s">
        <v>3118</v>
      </c>
      <c r="F4527" t="s">
        <v>2170</v>
      </c>
    </row>
    <row r="4528" spans="4:6" x14ac:dyDescent="0.2">
      <c r="D4528">
        <f t="shared" si="71"/>
        <v>48</v>
      </c>
      <c r="E4528" t="s">
        <v>3118</v>
      </c>
      <c r="F4528" t="s">
        <v>2222</v>
      </c>
    </row>
    <row r="4529" spans="4:6" x14ac:dyDescent="0.2">
      <c r="D4529">
        <f t="shared" si="71"/>
        <v>48</v>
      </c>
      <c r="E4529" t="s">
        <v>3118</v>
      </c>
      <c r="F4529" t="s">
        <v>3394</v>
      </c>
    </row>
    <row r="4530" spans="4:6" x14ac:dyDescent="0.2">
      <c r="D4530">
        <f t="shared" si="71"/>
        <v>48</v>
      </c>
      <c r="E4530" t="s">
        <v>3118</v>
      </c>
      <c r="F4530" t="s">
        <v>4122</v>
      </c>
    </row>
    <row r="4531" spans="4:6" x14ac:dyDescent="0.2">
      <c r="D4531">
        <f t="shared" si="71"/>
        <v>48</v>
      </c>
      <c r="E4531" t="s">
        <v>3118</v>
      </c>
      <c r="F4531" t="s">
        <v>2171</v>
      </c>
    </row>
    <row r="4532" spans="4:6" x14ac:dyDescent="0.2">
      <c r="D4532">
        <f t="shared" si="71"/>
        <v>48</v>
      </c>
      <c r="E4532" t="s">
        <v>3118</v>
      </c>
      <c r="F4532" t="s">
        <v>2172</v>
      </c>
    </row>
    <row r="4533" spans="4:6" x14ac:dyDescent="0.2">
      <c r="D4533">
        <f t="shared" si="71"/>
        <v>48</v>
      </c>
      <c r="E4533" t="s">
        <v>3118</v>
      </c>
      <c r="F4533" t="s">
        <v>2173</v>
      </c>
    </row>
    <row r="4534" spans="4:6" x14ac:dyDescent="0.2">
      <c r="D4534">
        <f t="shared" si="71"/>
        <v>48</v>
      </c>
      <c r="E4534" t="s">
        <v>3118</v>
      </c>
      <c r="F4534" t="s">
        <v>3590</v>
      </c>
    </row>
    <row r="4535" spans="4:6" x14ac:dyDescent="0.2">
      <c r="D4535">
        <f t="shared" si="71"/>
        <v>48</v>
      </c>
      <c r="E4535" t="s">
        <v>3118</v>
      </c>
      <c r="F4535" t="s">
        <v>2751</v>
      </c>
    </row>
    <row r="4536" spans="4:6" x14ac:dyDescent="0.2">
      <c r="D4536">
        <f t="shared" si="71"/>
        <v>48</v>
      </c>
      <c r="E4536" t="s">
        <v>3118</v>
      </c>
      <c r="F4536" t="s">
        <v>2174</v>
      </c>
    </row>
    <row r="4537" spans="4:6" x14ac:dyDescent="0.2">
      <c r="D4537">
        <f t="shared" si="71"/>
        <v>48</v>
      </c>
      <c r="E4537" t="s">
        <v>3118</v>
      </c>
      <c r="F4537" t="s">
        <v>2175</v>
      </c>
    </row>
    <row r="4538" spans="4:6" x14ac:dyDescent="0.2">
      <c r="D4538">
        <f t="shared" si="71"/>
        <v>48</v>
      </c>
      <c r="E4538" t="s">
        <v>3118</v>
      </c>
      <c r="F4538" t="s">
        <v>2176</v>
      </c>
    </row>
    <row r="4539" spans="4:6" x14ac:dyDescent="0.2">
      <c r="D4539">
        <f t="shared" si="71"/>
        <v>48</v>
      </c>
      <c r="E4539" t="s">
        <v>3118</v>
      </c>
      <c r="F4539" t="s">
        <v>2177</v>
      </c>
    </row>
    <row r="4540" spans="4:6" x14ac:dyDescent="0.2">
      <c r="D4540">
        <f t="shared" si="71"/>
        <v>48</v>
      </c>
      <c r="E4540" t="s">
        <v>3118</v>
      </c>
      <c r="F4540" t="s">
        <v>3250</v>
      </c>
    </row>
    <row r="4541" spans="4:6" x14ac:dyDescent="0.2">
      <c r="D4541">
        <f t="shared" si="71"/>
        <v>48</v>
      </c>
      <c r="E4541" t="s">
        <v>3118</v>
      </c>
      <c r="F4541" t="s">
        <v>2477</v>
      </c>
    </row>
    <row r="4542" spans="4:6" x14ac:dyDescent="0.2">
      <c r="D4542">
        <f t="shared" si="71"/>
        <v>48</v>
      </c>
      <c r="E4542" t="s">
        <v>3118</v>
      </c>
      <c r="F4542" t="s">
        <v>2178</v>
      </c>
    </row>
    <row r="4543" spans="4:6" x14ac:dyDescent="0.2">
      <c r="D4543">
        <f t="shared" si="71"/>
        <v>48</v>
      </c>
      <c r="E4543" t="s">
        <v>3118</v>
      </c>
      <c r="F4543" t="s">
        <v>2179</v>
      </c>
    </row>
    <row r="4544" spans="4:6" x14ac:dyDescent="0.2">
      <c r="D4544">
        <f t="shared" si="71"/>
        <v>48</v>
      </c>
      <c r="E4544" t="s">
        <v>3118</v>
      </c>
      <c r="F4544" t="s">
        <v>2180</v>
      </c>
    </row>
    <row r="4545" spans="4:6" x14ac:dyDescent="0.2">
      <c r="D4545">
        <f t="shared" si="71"/>
        <v>48</v>
      </c>
      <c r="E4545" t="s">
        <v>3118</v>
      </c>
      <c r="F4545" t="s">
        <v>2181</v>
      </c>
    </row>
    <row r="4546" spans="4:6" x14ac:dyDescent="0.2">
      <c r="D4546">
        <f t="shared" si="71"/>
        <v>48</v>
      </c>
      <c r="E4546" t="s">
        <v>3118</v>
      </c>
      <c r="F4546" t="s">
        <v>2182</v>
      </c>
    </row>
    <row r="4547" spans="4:6" x14ac:dyDescent="0.2">
      <c r="D4547">
        <f t="shared" si="71"/>
        <v>49</v>
      </c>
      <c r="E4547" t="s">
        <v>3119</v>
      </c>
      <c r="F4547" t="s">
        <v>3300</v>
      </c>
    </row>
    <row r="4548" spans="4:6" x14ac:dyDescent="0.2">
      <c r="D4548">
        <f t="shared" si="71"/>
        <v>49</v>
      </c>
      <c r="E4548" t="s">
        <v>3119</v>
      </c>
      <c r="F4548" t="s">
        <v>2059</v>
      </c>
    </row>
    <row r="4549" spans="4:6" x14ac:dyDescent="0.2">
      <c r="D4549">
        <f t="shared" si="71"/>
        <v>49</v>
      </c>
      <c r="E4549" t="s">
        <v>3119</v>
      </c>
      <c r="F4549" t="s">
        <v>3369</v>
      </c>
    </row>
    <row r="4550" spans="4:6" x14ac:dyDescent="0.2">
      <c r="D4550">
        <f t="shared" si="71"/>
        <v>49</v>
      </c>
      <c r="E4550" t="s">
        <v>3119</v>
      </c>
      <c r="F4550" t="s">
        <v>2225</v>
      </c>
    </row>
    <row r="4551" spans="4:6" x14ac:dyDescent="0.2">
      <c r="D4551">
        <f t="shared" si="71"/>
        <v>49</v>
      </c>
      <c r="E4551" t="s">
        <v>3119</v>
      </c>
      <c r="F4551" t="s">
        <v>2226</v>
      </c>
    </row>
    <row r="4552" spans="4:6" x14ac:dyDescent="0.2">
      <c r="D4552">
        <f t="shared" si="71"/>
        <v>49</v>
      </c>
      <c r="E4552" t="s">
        <v>3119</v>
      </c>
      <c r="F4552" t="s">
        <v>2227</v>
      </c>
    </row>
    <row r="4553" spans="4:6" x14ac:dyDescent="0.2">
      <c r="D4553">
        <f t="shared" si="71"/>
        <v>49</v>
      </c>
      <c r="E4553" t="s">
        <v>3119</v>
      </c>
      <c r="F4553" t="s">
        <v>3305</v>
      </c>
    </row>
    <row r="4554" spans="4:6" x14ac:dyDescent="0.2">
      <c r="D4554">
        <f t="shared" si="71"/>
        <v>49</v>
      </c>
      <c r="E4554" t="s">
        <v>3119</v>
      </c>
      <c r="F4554" t="s">
        <v>3311</v>
      </c>
    </row>
    <row r="4555" spans="4:6" x14ac:dyDescent="0.2">
      <c r="D4555">
        <f t="shared" si="71"/>
        <v>49</v>
      </c>
      <c r="E4555" t="s">
        <v>3119</v>
      </c>
      <c r="F4555" t="s">
        <v>2228</v>
      </c>
    </row>
    <row r="4556" spans="4:6" x14ac:dyDescent="0.2">
      <c r="D4556">
        <f t="shared" si="71"/>
        <v>49</v>
      </c>
      <c r="E4556" t="s">
        <v>3119</v>
      </c>
      <c r="F4556" t="s">
        <v>3326</v>
      </c>
    </row>
    <row r="4557" spans="4:6" x14ac:dyDescent="0.2">
      <c r="D4557">
        <f t="shared" si="71"/>
        <v>49</v>
      </c>
      <c r="E4557" t="s">
        <v>3119</v>
      </c>
      <c r="F4557" t="s">
        <v>2969</v>
      </c>
    </row>
    <row r="4558" spans="4:6" x14ac:dyDescent="0.2">
      <c r="D4558">
        <f t="shared" ref="D4558:D4621" si="72">IF(E4558=E4557,D4557,D4557+1)</f>
        <v>49</v>
      </c>
      <c r="E4558" t="s">
        <v>3119</v>
      </c>
      <c r="F4558" t="s">
        <v>3386</v>
      </c>
    </row>
    <row r="4559" spans="4:6" x14ac:dyDescent="0.2">
      <c r="D4559">
        <f t="shared" si="72"/>
        <v>49</v>
      </c>
      <c r="E4559" t="s">
        <v>3119</v>
      </c>
      <c r="F4559" t="s">
        <v>2229</v>
      </c>
    </row>
    <row r="4560" spans="4:6" x14ac:dyDescent="0.2">
      <c r="D4560">
        <f t="shared" si="72"/>
        <v>49</v>
      </c>
      <c r="E4560" t="s">
        <v>3119</v>
      </c>
      <c r="F4560" t="s">
        <v>2349</v>
      </c>
    </row>
    <row r="4561" spans="4:6" x14ac:dyDescent="0.2">
      <c r="D4561">
        <f t="shared" si="72"/>
        <v>49</v>
      </c>
      <c r="E4561" t="s">
        <v>3119</v>
      </c>
      <c r="F4561" t="s">
        <v>2977</v>
      </c>
    </row>
    <row r="4562" spans="4:6" x14ac:dyDescent="0.2">
      <c r="D4562">
        <f t="shared" si="72"/>
        <v>49</v>
      </c>
      <c r="E4562" t="s">
        <v>3119</v>
      </c>
      <c r="F4562" t="s">
        <v>2230</v>
      </c>
    </row>
    <row r="4563" spans="4:6" x14ac:dyDescent="0.2">
      <c r="D4563">
        <f t="shared" si="72"/>
        <v>49</v>
      </c>
      <c r="E4563" t="s">
        <v>3119</v>
      </c>
      <c r="F4563" t="s">
        <v>3009</v>
      </c>
    </row>
    <row r="4564" spans="4:6" x14ac:dyDescent="0.2">
      <c r="D4564">
        <f t="shared" si="72"/>
        <v>49</v>
      </c>
      <c r="E4564" t="s">
        <v>3119</v>
      </c>
      <c r="F4564" t="s">
        <v>3333</v>
      </c>
    </row>
    <row r="4565" spans="4:6" x14ac:dyDescent="0.2">
      <c r="D4565">
        <f t="shared" si="72"/>
        <v>49</v>
      </c>
      <c r="E4565" t="s">
        <v>3119</v>
      </c>
      <c r="F4565" t="s">
        <v>3334</v>
      </c>
    </row>
    <row r="4566" spans="4:6" x14ac:dyDescent="0.2">
      <c r="D4566">
        <f t="shared" si="72"/>
        <v>49</v>
      </c>
      <c r="E4566" t="s">
        <v>3119</v>
      </c>
      <c r="F4566" t="s">
        <v>2231</v>
      </c>
    </row>
    <row r="4567" spans="4:6" x14ac:dyDescent="0.2">
      <c r="D4567">
        <f t="shared" si="72"/>
        <v>49</v>
      </c>
      <c r="E4567" t="s">
        <v>3119</v>
      </c>
      <c r="F4567" t="s">
        <v>2222</v>
      </c>
    </row>
    <row r="4568" spans="4:6" x14ac:dyDescent="0.2">
      <c r="D4568">
        <f t="shared" si="72"/>
        <v>49</v>
      </c>
      <c r="E4568" t="s">
        <v>3119</v>
      </c>
      <c r="F4568" t="s">
        <v>3394</v>
      </c>
    </row>
    <row r="4569" spans="4:6" x14ac:dyDescent="0.2">
      <c r="D4569">
        <f t="shared" si="72"/>
        <v>49</v>
      </c>
      <c r="E4569" t="s">
        <v>3119</v>
      </c>
      <c r="F4569" t="s">
        <v>3396</v>
      </c>
    </row>
    <row r="4570" spans="4:6" x14ac:dyDescent="0.2">
      <c r="D4570">
        <f t="shared" si="72"/>
        <v>49</v>
      </c>
      <c r="E4570" t="s">
        <v>3119</v>
      </c>
      <c r="F4570" t="s">
        <v>2409</v>
      </c>
    </row>
    <row r="4571" spans="4:6" x14ac:dyDescent="0.2">
      <c r="D4571">
        <f t="shared" si="72"/>
        <v>49</v>
      </c>
      <c r="E4571" t="s">
        <v>3119</v>
      </c>
      <c r="F4571" t="s">
        <v>3344</v>
      </c>
    </row>
    <row r="4572" spans="4:6" x14ac:dyDescent="0.2">
      <c r="D4572">
        <f t="shared" si="72"/>
        <v>49</v>
      </c>
      <c r="E4572" t="s">
        <v>3119</v>
      </c>
      <c r="F4572" t="s">
        <v>3345</v>
      </c>
    </row>
    <row r="4573" spans="4:6" x14ac:dyDescent="0.2">
      <c r="D4573">
        <f t="shared" si="72"/>
        <v>49</v>
      </c>
      <c r="E4573" t="s">
        <v>3119</v>
      </c>
      <c r="F4573" t="s">
        <v>4122</v>
      </c>
    </row>
    <row r="4574" spans="4:6" x14ac:dyDescent="0.2">
      <c r="D4574">
        <f t="shared" si="72"/>
        <v>49</v>
      </c>
      <c r="E4574" t="s">
        <v>3119</v>
      </c>
      <c r="F4574" t="s">
        <v>4125</v>
      </c>
    </row>
    <row r="4575" spans="4:6" x14ac:dyDescent="0.2">
      <c r="D4575">
        <f t="shared" si="72"/>
        <v>49</v>
      </c>
      <c r="E4575" t="s">
        <v>3119</v>
      </c>
      <c r="F4575" t="s">
        <v>2737</v>
      </c>
    </row>
    <row r="4576" spans="4:6" x14ac:dyDescent="0.2">
      <c r="D4576">
        <f t="shared" si="72"/>
        <v>49</v>
      </c>
      <c r="E4576" t="s">
        <v>3119</v>
      </c>
      <c r="F4576" t="s">
        <v>1928</v>
      </c>
    </row>
    <row r="4577" spans="4:6" x14ac:dyDescent="0.2">
      <c r="D4577">
        <f t="shared" si="72"/>
        <v>49</v>
      </c>
      <c r="E4577" t="s">
        <v>3119</v>
      </c>
      <c r="F4577" t="s">
        <v>1929</v>
      </c>
    </row>
    <row r="4578" spans="4:6" x14ac:dyDescent="0.2">
      <c r="D4578">
        <f t="shared" si="72"/>
        <v>49</v>
      </c>
      <c r="E4578" t="s">
        <v>3119</v>
      </c>
      <c r="F4578" t="s">
        <v>3347</v>
      </c>
    </row>
    <row r="4579" spans="4:6" x14ac:dyDescent="0.2">
      <c r="D4579">
        <f t="shared" si="72"/>
        <v>49</v>
      </c>
      <c r="E4579" t="s">
        <v>3119</v>
      </c>
      <c r="F4579" t="s">
        <v>3349</v>
      </c>
    </row>
    <row r="4580" spans="4:6" x14ac:dyDescent="0.2">
      <c r="D4580">
        <f t="shared" si="72"/>
        <v>49</v>
      </c>
      <c r="E4580" t="s">
        <v>3119</v>
      </c>
      <c r="F4580" t="s">
        <v>2269</v>
      </c>
    </row>
    <row r="4581" spans="4:6" x14ac:dyDescent="0.2">
      <c r="D4581">
        <f t="shared" si="72"/>
        <v>49</v>
      </c>
      <c r="E4581" t="s">
        <v>3119</v>
      </c>
      <c r="F4581" t="s">
        <v>4160</v>
      </c>
    </row>
    <row r="4582" spans="4:6" x14ac:dyDescent="0.2">
      <c r="D4582">
        <f t="shared" si="72"/>
        <v>49</v>
      </c>
      <c r="E4582" t="s">
        <v>3119</v>
      </c>
      <c r="F4582" t="s">
        <v>2272</v>
      </c>
    </row>
    <row r="4583" spans="4:6" x14ac:dyDescent="0.2">
      <c r="D4583">
        <f t="shared" si="72"/>
        <v>49</v>
      </c>
      <c r="E4583" t="s">
        <v>3119</v>
      </c>
      <c r="F4583" t="s">
        <v>2234</v>
      </c>
    </row>
    <row r="4584" spans="4:6" x14ac:dyDescent="0.2">
      <c r="D4584">
        <f t="shared" si="72"/>
        <v>49</v>
      </c>
      <c r="E4584" t="s">
        <v>3119</v>
      </c>
      <c r="F4584" t="s">
        <v>3026</v>
      </c>
    </row>
    <row r="4585" spans="4:6" x14ac:dyDescent="0.2">
      <c r="D4585">
        <f t="shared" si="72"/>
        <v>49</v>
      </c>
      <c r="E4585" t="s">
        <v>3119</v>
      </c>
      <c r="F4585" t="s">
        <v>2235</v>
      </c>
    </row>
    <row r="4586" spans="4:6" x14ac:dyDescent="0.2">
      <c r="D4586">
        <f t="shared" si="72"/>
        <v>49</v>
      </c>
      <c r="E4586" t="s">
        <v>3119</v>
      </c>
      <c r="F4586" t="s">
        <v>2916</v>
      </c>
    </row>
    <row r="4587" spans="4:6" x14ac:dyDescent="0.2">
      <c r="D4587">
        <f t="shared" si="72"/>
        <v>49</v>
      </c>
      <c r="E4587" t="s">
        <v>3119</v>
      </c>
      <c r="F4587" t="s">
        <v>2236</v>
      </c>
    </row>
    <row r="4588" spans="4:6" x14ac:dyDescent="0.2">
      <c r="D4588">
        <f t="shared" si="72"/>
        <v>49</v>
      </c>
      <c r="E4588" t="s">
        <v>3119</v>
      </c>
      <c r="F4588" t="s">
        <v>3353</v>
      </c>
    </row>
    <row r="4589" spans="4:6" x14ac:dyDescent="0.2">
      <c r="D4589">
        <f t="shared" si="72"/>
        <v>49</v>
      </c>
      <c r="E4589" t="s">
        <v>3119</v>
      </c>
      <c r="F4589" t="s">
        <v>2237</v>
      </c>
    </row>
    <row r="4590" spans="4:6" x14ac:dyDescent="0.2">
      <c r="D4590">
        <f t="shared" si="72"/>
        <v>49</v>
      </c>
      <c r="E4590" t="s">
        <v>3119</v>
      </c>
      <c r="F4590" t="s">
        <v>3163</v>
      </c>
    </row>
    <row r="4591" spans="4:6" x14ac:dyDescent="0.2">
      <c r="D4591">
        <f t="shared" si="72"/>
        <v>49</v>
      </c>
      <c r="E4591" t="s">
        <v>3119</v>
      </c>
      <c r="F4591" t="s">
        <v>2238</v>
      </c>
    </row>
    <row r="4592" spans="4:6" x14ac:dyDescent="0.2">
      <c r="D4592">
        <f t="shared" si="72"/>
        <v>49</v>
      </c>
      <c r="E4592" t="s">
        <v>3119</v>
      </c>
      <c r="F4592" t="s">
        <v>2923</v>
      </c>
    </row>
    <row r="4593" spans="4:6" x14ac:dyDescent="0.2">
      <c r="D4593">
        <f t="shared" si="72"/>
        <v>49</v>
      </c>
      <c r="E4593" t="s">
        <v>3119</v>
      </c>
      <c r="F4593" t="s">
        <v>2239</v>
      </c>
    </row>
    <row r="4594" spans="4:6" x14ac:dyDescent="0.2">
      <c r="D4594">
        <f t="shared" si="72"/>
        <v>49</v>
      </c>
      <c r="E4594" t="s">
        <v>3119</v>
      </c>
      <c r="F4594" t="s">
        <v>2860</v>
      </c>
    </row>
    <row r="4595" spans="4:6" x14ac:dyDescent="0.2">
      <c r="D4595">
        <f t="shared" si="72"/>
        <v>49</v>
      </c>
      <c r="E4595" t="s">
        <v>3119</v>
      </c>
      <c r="F4595" t="s">
        <v>2861</v>
      </c>
    </row>
    <row r="4596" spans="4:6" x14ac:dyDescent="0.2">
      <c r="D4596">
        <f t="shared" si="72"/>
        <v>49</v>
      </c>
      <c r="E4596" t="s">
        <v>3119</v>
      </c>
      <c r="F4596" t="s">
        <v>3616</v>
      </c>
    </row>
    <row r="4597" spans="4:6" x14ac:dyDescent="0.2">
      <c r="D4597">
        <f t="shared" si="72"/>
        <v>49</v>
      </c>
      <c r="E4597" t="s">
        <v>3119</v>
      </c>
      <c r="F4597" t="s">
        <v>3617</v>
      </c>
    </row>
    <row r="4598" spans="4:6" x14ac:dyDescent="0.2">
      <c r="D4598">
        <f t="shared" si="72"/>
        <v>49</v>
      </c>
      <c r="E4598" t="s">
        <v>3119</v>
      </c>
      <c r="F4598" t="s">
        <v>2240</v>
      </c>
    </row>
    <row r="4599" spans="4:6" x14ac:dyDescent="0.2">
      <c r="D4599">
        <f t="shared" si="72"/>
        <v>49</v>
      </c>
      <c r="E4599" t="s">
        <v>3119</v>
      </c>
      <c r="F4599" t="s">
        <v>2241</v>
      </c>
    </row>
    <row r="4600" spans="4:6" x14ac:dyDescent="0.2">
      <c r="D4600">
        <f t="shared" si="72"/>
        <v>49</v>
      </c>
      <c r="E4600" t="s">
        <v>3119</v>
      </c>
      <c r="F4600" t="s">
        <v>3071</v>
      </c>
    </row>
    <row r="4601" spans="4:6" x14ac:dyDescent="0.2">
      <c r="D4601">
        <f t="shared" si="72"/>
        <v>49</v>
      </c>
      <c r="E4601" t="s">
        <v>3119</v>
      </c>
      <c r="F4601" t="s">
        <v>2498</v>
      </c>
    </row>
    <row r="4602" spans="4:6" x14ac:dyDescent="0.2">
      <c r="D4602">
        <f t="shared" si="72"/>
        <v>50</v>
      </c>
      <c r="E4602" t="s">
        <v>3065</v>
      </c>
      <c r="F4602" t="s">
        <v>3066</v>
      </c>
    </row>
    <row r="4603" spans="4:6" x14ac:dyDescent="0.2">
      <c r="D4603">
        <f t="shared" si="72"/>
        <v>50</v>
      </c>
      <c r="E4603" t="s">
        <v>3065</v>
      </c>
      <c r="F4603" t="s">
        <v>2500</v>
      </c>
    </row>
    <row r="4604" spans="4:6" x14ac:dyDescent="0.2">
      <c r="D4604">
        <f t="shared" si="72"/>
        <v>50</v>
      </c>
      <c r="E4604" t="s">
        <v>3065</v>
      </c>
      <c r="F4604" t="s">
        <v>2183</v>
      </c>
    </row>
    <row r="4605" spans="4:6" x14ac:dyDescent="0.2">
      <c r="D4605">
        <f t="shared" si="72"/>
        <v>50</v>
      </c>
      <c r="E4605" t="s">
        <v>3065</v>
      </c>
      <c r="F4605" t="s">
        <v>2184</v>
      </c>
    </row>
    <row r="4606" spans="4:6" x14ac:dyDescent="0.2">
      <c r="D4606">
        <f t="shared" si="72"/>
        <v>50</v>
      </c>
      <c r="E4606" t="s">
        <v>3065</v>
      </c>
      <c r="F4606" t="s">
        <v>3069</v>
      </c>
    </row>
    <row r="4607" spans="4:6" x14ac:dyDescent="0.2">
      <c r="D4607">
        <f t="shared" si="72"/>
        <v>50</v>
      </c>
      <c r="E4607" t="s">
        <v>3065</v>
      </c>
      <c r="F4607" t="s">
        <v>3920</v>
      </c>
    </row>
    <row r="4608" spans="4:6" x14ac:dyDescent="0.2">
      <c r="D4608">
        <f t="shared" si="72"/>
        <v>50</v>
      </c>
      <c r="E4608" t="s">
        <v>3065</v>
      </c>
      <c r="F4608" t="s">
        <v>2185</v>
      </c>
    </row>
    <row r="4609" spans="4:6" x14ac:dyDescent="0.2">
      <c r="D4609">
        <f t="shared" si="72"/>
        <v>50</v>
      </c>
      <c r="E4609" t="s">
        <v>3065</v>
      </c>
      <c r="F4609" t="s">
        <v>2186</v>
      </c>
    </row>
    <row r="4610" spans="4:6" x14ac:dyDescent="0.2">
      <c r="D4610">
        <f t="shared" si="72"/>
        <v>50</v>
      </c>
      <c r="E4610" t="s">
        <v>3065</v>
      </c>
      <c r="F4610" t="s">
        <v>2380</v>
      </c>
    </row>
    <row r="4611" spans="4:6" x14ac:dyDescent="0.2">
      <c r="D4611">
        <f t="shared" si="72"/>
        <v>50</v>
      </c>
      <c r="E4611" t="s">
        <v>3065</v>
      </c>
      <c r="F4611" t="s">
        <v>3373</v>
      </c>
    </row>
    <row r="4612" spans="4:6" x14ac:dyDescent="0.2">
      <c r="D4612">
        <f t="shared" si="72"/>
        <v>50</v>
      </c>
      <c r="E4612" t="s">
        <v>3065</v>
      </c>
      <c r="F4612" t="s">
        <v>3375</v>
      </c>
    </row>
    <row r="4613" spans="4:6" x14ac:dyDescent="0.2">
      <c r="D4613">
        <f t="shared" si="72"/>
        <v>50</v>
      </c>
      <c r="E4613" t="s">
        <v>3065</v>
      </c>
      <c r="F4613" t="s">
        <v>3378</v>
      </c>
    </row>
    <row r="4614" spans="4:6" x14ac:dyDescent="0.2">
      <c r="D4614">
        <f t="shared" si="72"/>
        <v>50</v>
      </c>
      <c r="E4614" t="s">
        <v>3065</v>
      </c>
      <c r="F4614" t="s">
        <v>2187</v>
      </c>
    </row>
    <row r="4615" spans="4:6" x14ac:dyDescent="0.2">
      <c r="D4615">
        <f t="shared" si="72"/>
        <v>50</v>
      </c>
      <c r="E4615" t="s">
        <v>3065</v>
      </c>
      <c r="F4615" t="s">
        <v>2958</v>
      </c>
    </row>
    <row r="4616" spans="4:6" x14ac:dyDescent="0.2">
      <c r="D4616">
        <f t="shared" si="72"/>
        <v>50</v>
      </c>
      <c r="E4616" t="s">
        <v>3065</v>
      </c>
      <c r="F4616" t="s">
        <v>2188</v>
      </c>
    </row>
    <row r="4617" spans="4:6" x14ac:dyDescent="0.2">
      <c r="D4617">
        <f t="shared" si="72"/>
        <v>50</v>
      </c>
      <c r="E4617" t="s">
        <v>3065</v>
      </c>
      <c r="F4617" t="s">
        <v>2720</v>
      </c>
    </row>
    <row r="4618" spans="4:6" x14ac:dyDescent="0.2">
      <c r="D4618">
        <f t="shared" si="72"/>
        <v>50</v>
      </c>
      <c r="E4618" t="s">
        <v>3065</v>
      </c>
      <c r="F4618" t="s">
        <v>2446</v>
      </c>
    </row>
    <row r="4619" spans="4:6" x14ac:dyDescent="0.2">
      <c r="D4619">
        <f t="shared" si="72"/>
        <v>50</v>
      </c>
      <c r="E4619" t="s">
        <v>3065</v>
      </c>
      <c r="F4619" t="s">
        <v>2189</v>
      </c>
    </row>
    <row r="4620" spans="4:6" x14ac:dyDescent="0.2">
      <c r="D4620">
        <f t="shared" si="72"/>
        <v>50</v>
      </c>
      <c r="E4620" t="s">
        <v>3065</v>
      </c>
      <c r="F4620" t="s">
        <v>2067</v>
      </c>
    </row>
    <row r="4621" spans="4:6" x14ac:dyDescent="0.2">
      <c r="D4621">
        <f t="shared" si="72"/>
        <v>50</v>
      </c>
      <c r="E4621" t="s">
        <v>3065</v>
      </c>
      <c r="F4621" t="s">
        <v>2190</v>
      </c>
    </row>
    <row r="4622" spans="4:6" x14ac:dyDescent="0.2">
      <c r="D4622">
        <f t="shared" ref="D4622:D4685" si="73">IF(E4622=E4621,D4621,D4621+1)</f>
        <v>50</v>
      </c>
      <c r="E4622" t="s">
        <v>3065</v>
      </c>
      <c r="F4622" t="s">
        <v>4047</v>
      </c>
    </row>
    <row r="4623" spans="4:6" x14ac:dyDescent="0.2">
      <c r="D4623">
        <f t="shared" si="73"/>
        <v>50</v>
      </c>
      <c r="E4623" t="s">
        <v>3065</v>
      </c>
      <c r="F4623" t="s">
        <v>3386</v>
      </c>
    </row>
    <row r="4624" spans="4:6" x14ac:dyDescent="0.2">
      <c r="D4624">
        <f t="shared" si="73"/>
        <v>50</v>
      </c>
      <c r="E4624" t="s">
        <v>3065</v>
      </c>
      <c r="F4624" t="s">
        <v>3282</v>
      </c>
    </row>
    <row r="4625" spans="4:6" x14ac:dyDescent="0.2">
      <c r="D4625">
        <f t="shared" si="73"/>
        <v>50</v>
      </c>
      <c r="E4625" t="s">
        <v>3065</v>
      </c>
      <c r="F4625" t="s">
        <v>2191</v>
      </c>
    </row>
    <row r="4626" spans="4:6" x14ac:dyDescent="0.2">
      <c r="D4626">
        <f t="shared" si="73"/>
        <v>50</v>
      </c>
      <c r="E4626" t="s">
        <v>3065</v>
      </c>
      <c r="F4626" t="s">
        <v>3011</v>
      </c>
    </row>
    <row r="4627" spans="4:6" x14ac:dyDescent="0.2">
      <c r="D4627">
        <f t="shared" si="73"/>
        <v>50</v>
      </c>
      <c r="E4627" t="s">
        <v>3065</v>
      </c>
      <c r="F4627" t="s">
        <v>2394</v>
      </c>
    </row>
    <row r="4628" spans="4:6" x14ac:dyDescent="0.2">
      <c r="D4628">
        <f t="shared" si="73"/>
        <v>50</v>
      </c>
      <c r="E4628" t="s">
        <v>3065</v>
      </c>
      <c r="F4628" t="s">
        <v>3333</v>
      </c>
    </row>
    <row r="4629" spans="4:6" x14ac:dyDescent="0.2">
      <c r="D4629">
        <f t="shared" si="73"/>
        <v>50</v>
      </c>
      <c r="E4629" t="s">
        <v>3065</v>
      </c>
      <c r="F4629" t="s">
        <v>3334</v>
      </c>
    </row>
    <row r="4630" spans="4:6" x14ac:dyDescent="0.2">
      <c r="D4630">
        <f t="shared" si="73"/>
        <v>50</v>
      </c>
      <c r="E4630" t="s">
        <v>3065</v>
      </c>
      <c r="F4630" t="s">
        <v>2192</v>
      </c>
    </row>
    <row r="4631" spans="4:6" x14ac:dyDescent="0.2">
      <c r="D4631">
        <f t="shared" si="73"/>
        <v>50</v>
      </c>
      <c r="E4631" t="s">
        <v>3065</v>
      </c>
      <c r="F4631" t="s">
        <v>2193</v>
      </c>
    </row>
    <row r="4632" spans="4:6" x14ac:dyDescent="0.2">
      <c r="D4632">
        <f t="shared" si="73"/>
        <v>50</v>
      </c>
      <c r="E4632" t="s">
        <v>3065</v>
      </c>
      <c r="F4632" t="s">
        <v>2194</v>
      </c>
    </row>
    <row r="4633" spans="4:6" x14ac:dyDescent="0.2">
      <c r="D4633">
        <f t="shared" si="73"/>
        <v>50</v>
      </c>
      <c r="E4633" t="s">
        <v>3065</v>
      </c>
      <c r="F4633" t="s">
        <v>2195</v>
      </c>
    </row>
    <row r="4634" spans="4:6" x14ac:dyDescent="0.2">
      <c r="D4634">
        <f t="shared" si="73"/>
        <v>50</v>
      </c>
      <c r="E4634" t="s">
        <v>3065</v>
      </c>
      <c r="F4634" t="s">
        <v>3393</v>
      </c>
    </row>
    <row r="4635" spans="4:6" x14ac:dyDescent="0.2">
      <c r="D4635">
        <f t="shared" si="73"/>
        <v>50</v>
      </c>
      <c r="E4635" t="s">
        <v>3065</v>
      </c>
      <c r="F4635" t="s">
        <v>2196</v>
      </c>
    </row>
    <row r="4636" spans="4:6" x14ac:dyDescent="0.2">
      <c r="D4636">
        <f t="shared" si="73"/>
        <v>50</v>
      </c>
      <c r="E4636" t="s">
        <v>3065</v>
      </c>
      <c r="F4636" t="s">
        <v>3394</v>
      </c>
    </row>
    <row r="4637" spans="4:6" x14ac:dyDescent="0.2">
      <c r="D4637">
        <f t="shared" si="73"/>
        <v>50</v>
      </c>
      <c r="E4637" t="s">
        <v>3065</v>
      </c>
      <c r="F4637" t="s">
        <v>2197</v>
      </c>
    </row>
    <row r="4638" spans="4:6" x14ac:dyDescent="0.2">
      <c r="D4638">
        <f t="shared" si="73"/>
        <v>50</v>
      </c>
      <c r="E4638" t="s">
        <v>3065</v>
      </c>
      <c r="F4638" t="s">
        <v>2198</v>
      </c>
    </row>
    <row r="4639" spans="4:6" x14ac:dyDescent="0.2">
      <c r="D4639">
        <f t="shared" si="73"/>
        <v>50</v>
      </c>
      <c r="E4639" t="s">
        <v>3065</v>
      </c>
      <c r="F4639" t="s">
        <v>2199</v>
      </c>
    </row>
    <row r="4640" spans="4:6" x14ac:dyDescent="0.2">
      <c r="D4640">
        <f t="shared" si="73"/>
        <v>50</v>
      </c>
      <c r="E4640" t="s">
        <v>3065</v>
      </c>
      <c r="F4640" t="s">
        <v>2288</v>
      </c>
    </row>
    <row r="4641" spans="4:6" x14ac:dyDescent="0.2">
      <c r="D4641">
        <f t="shared" si="73"/>
        <v>50</v>
      </c>
      <c r="E4641" t="s">
        <v>3065</v>
      </c>
      <c r="F4641" t="s">
        <v>2766</v>
      </c>
    </row>
    <row r="4642" spans="4:6" x14ac:dyDescent="0.2">
      <c r="D4642">
        <f t="shared" si="73"/>
        <v>50</v>
      </c>
      <c r="E4642" t="s">
        <v>3065</v>
      </c>
      <c r="F4642" t="s">
        <v>2200</v>
      </c>
    </row>
    <row r="4643" spans="4:6" x14ac:dyDescent="0.2">
      <c r="D4643">
        <f t="shared" si="73"/>
        <v>50</v>
      </c>
      <c r="E4643" t="s">
        <v>3065</v>
      </c>
      <c r="F4643" t="s">
        <v>3347</v>
      </c>
    </row>
    <row r="4644" spans="4:6" x14ac:dyDescent="0.2">
      <c r="D4644">
        <f t="shared" si="73"/>
        <v>50</v>
      </c>
      <c r="E4644" t="s">
        <v>3065</v>
      </c>
      <c r="F4644" t="s">
        <v>2201</v>
      </c>
    </row>
    <row r="4645" spans="4:6" x14ac:dyDescent="0.2">
      <c r="D4645">
        <f t="shared" si="73"/>
        <v>50</v>
      </c>
      <c r="E4645" t="s">
        <v>3065</v>
      </c>
      <c r="F4645" t="s">
        <v>3855</v>
      </c>
    </row>
    <row r="4646" spans="4:6" x14ac:dyDescent="0.2">
      <c r="D4646">
        <f t="shared" si="73"/>
        <v>50</v>
      </c>
      <c r="E4646" t="s">
        <v>3065</v>
      </c>
      <c r="F4646" t="s">
        <v>2202</v>
      </c>
    </row>
    <row r="4647" spans="4:6" x14ac:dyDescent="0.2">
      <c r="D4647">
        <f t="shared" si="73"/>
        <v>50</v>
      </c>
      <c r="E4647" t="s">
        <v>3065</v>
      </c>
      <c r="F4647" t="s">
        <v>2203</v>
      </c>
    </row>
    <row r="4648" spans="4:6" x14ac:dyDescent="0.2">
      <c r="D4648">
        <f t="shared" si="73"/>
        <v>50</v>
      </c>
      <c r="E4648" t="s">
        <v>3065</v>
      </c>
      <c r="F4648" t="s">
        <v>2204</v>
      </c>
    </row>
    <row r="4649" spans="4:6" x14ac:dyDescent="0.2">
      <c r="D4649">
        <f t="shared" si="73"/>
        <v>50</v>
      </c>
      <c r="E4649" t="s">
        <v>3065</v>
      </c>
      <c r="F4649" t="s">
        <v>3590</v>
      </c>
    </row>
    <row r="4650" spans="4:6" x14ac:dyDescent="0.2">
      <c r="D4650">
        <f t="shared" si="73"/>
        <v>50</v>
      </c>
      <c r="E4650" t="s">
        <v>3065</v>
      </c>
      <c r="F4650" t="s">
        <v>3405</v>
      </c>
    </row>
    <row r="4651" spans="4:6" x14ac:dyDescent="0.2">
      <c r="D4651">
        <f t="shared" si="73"/>
        <v>50</v>
      </c>
      <c r="E4651" t="s">
        <v>3065</v>
      </c>
      <c r="F4651" t="s">
        <v>2525</v>
      </c>
    </row>
    <row r="4652" spans="4:6" x14ac:dyDescent="0.2">
      <c r="D4652">
        <f t="shared" si="73"/>
        <v>50</v>
      </c>
      <c r="E4652" t="s">
        <v>3065</v>
      </c>
      <c r="F4652" t="s">
        <v>2205</v>
      </c>
    </row>
    <row r="4653" spans="4:6" x14ac:dyDescent="0.2">
      <c r="D4653">
        <f t="shared" si="73"/>
        <v>50</v>
      </c>
      <c r="E4653" t="s">
        <v>3065</v>
      </c>
      <c r="F4653" t="s">
        <v>2206</v>
      </c>
    </row>
    <row r="4654" spans="4:6" x14ac:dyDescent="0.2">
      <c r="D4654">
        <f t="shared" si="73"/>
        <v>50</v>
      </c>
      <c r="E4654" t="s">
        <v>3065</v>
      </c>
      <c r="F4654" t="s">
        <v>4130</v>
      </c>
    </row>
    <row r="4655" spans="4:6" x14ac:dyDescent="0.2">
      <c r="D4655">
        <f t="shared" si="73"/>
        <v>50</v>
      </c>
      <c r="E4655" t="s">
        <v>3065</v>
      </c>
      <c r="F4655" t="s">
        <v>3507</v>
      </c>
    </row>
    <row r="4656" spans="4:6" x14ac:dyDescent="0.2">
      <c r="D4656">
        <f t="shared" si="73"/>
        <v>50</v>
      </c>
      <c r="E4656" t="s">
        <v>3065</v>
      </c>
      <c r="F4656" t="s">
        <v>2671</v>
      </c>
    </row>
    <row r="4657" spans="4:6" x14ac:dyDescent="0.2">
      <c r="D4657">
        <f t="shared" si="73"/>
        <v>50</v>
      </c>
      <c r="E4657" t="s">
        <v>3065</v>
      </c>
      <c r="F4657" t="s">
        <v>2997</v>
      </c>
    </row>
    <row r="4658" spans="4:6" x14ac:dyDescent="0.2">
      <c r="D4658">
        <f t="shared" si="73"/>
        <v>50</v>
      </c>
      <c r="E4658" t="s">
        <v>3065</v>
      </c>
      <c r="F4658" t="s">
        <v>1919</v>
      </c>
    </row>
    <row r="4659" spans="4:6" x14ac:dyDescent="0.2">
      <c r="D4659">
        <f t="shared" si="73"/>
        <v>50</v>
      </c>
      <c r="E4659" t="s">
        <v>3065</v>
      </c>
      <c r="F4659" t="s">
        <v>1920</v>
      </c>
    </row>
    <row r="4660" spans="4:6" x14ac:dyDescent="0.2">
      <c r="D4660">
        <f t="shared" si="73"/>
        <v>50</v>
      </c>
      <c r="E4660" t="s">
        <v>3065</v>
      </c>
      <c r="F4660" t="s">
        <v>3070</v>
      </c>
    </row>
    <row r="4661" spans="4:6" x14ac:dyDescent="0.2">
      <c r="D4661">
        <f t="shared" si="73"/>
        <v>50</v>
      </c>
      <c r="E4661" t="s">
        <v>3065</v>
      </c>
      <c r="F4661" t="s">
        <v>1921</v>
      </c>
    </row>
    <row r="4662" spans="4:6" x14ac:dyDescent="0.2">
      <c r="D4662">
        <f t="shared" si="73"/>
        <v>50</v>
      </c>
      <c r="E4662" t="s">
        <v>3065</v>
      </c>
      <c r="F4662" t="s">
        <v>2923</v>
      </c>
    </row>
    <row r="4663" spans="4:6" x14ac:dyDescent="0.2">
      <c r="D4663">
        <f t="shared" si="73"/>
        <v>50</v>
      </c>
      <c r="E4663" t="s">
        <v>3065</v>
      </c>
      <c r="F4663" t="s">
        <v>1922</v>
      </c>
    </row>
    <row r="4664" spans="4:6" x14ac:dyDescent="0.2">
      <c r="D4664">
        <f t="shared" si="73"/>
        <v>50</v>
      </c>
      <c r="E4664" t="s">
        <v>3065</v>
      </c>
      <c r="F4664" t="s">
        <v>3562</v>
      </c>
    </row>
    <row r="4665" spans="4:6" x14ac:dyDescent="0.2">
      <c r="D4665">
        <f t="shared" si="73"/>
        <v>50</v>
      </c>
      <c r="E4665" t="s">
        <v>3065</v>
      </c>
      <c r="F4665" t="s">
        <v>1923</v>
      </c>
    </row>
    <row r="4666" spans="4:6" x14ac:dyDescent="0.2">
      <c r="D4666">
        <f t="shared" si="73"/>
        <v>50</v>
      </c>
      <c r="E4666" t="s">
        <v>3065</v>
      </c>
      <c r="F4666" t="s">
        <v>2115</v>
      </c>
    </row>
    <row r="4667" spans="4:6" x14ac:dyDescent="0.2">
      <c r="D4667">
        <f t="shared" si="73"/>
        <v>50</v>
      </c>
      <c r="E4667" t="s">
        <v>3065</v>
      </c>
      <c r="F4667" t="s">
        <v>1924</v>
      </c>
    </row>
    <row r="4668" spans="4:6" x14ac:dyDescent="0.2">
      <c r="D4668">
        <f t="shared" si="73"/>
        <v>50</v>
      </c>
      <c r="E4668" t="s">
        <v>3065</v>
      </c>
      <c r="F4668" t="s">
        <v>3362</v>
      </c>
    </row>
    <row r="4669" spans="4:6" x14ac:dyDescent="0.2">
      <c r="D4669">
        <f t="shared" si="73"/>
        <v>50</v>
      </c>
      <c r="E4669" t="s">
        <v>3065</v>
      </c>
      <c r="F4669" t="s">
        <v>1925</v>
      </c>
    </row>
    <row r="4670" spans="4:6" x14ac:dyDescent="0.2">
      <c r="D4670">
        <f t="shared" si="73"/>
        <v>50</v>
      </c>
      <c r="E4670" t="s">
        <v>3065</v>
      </c>
      <c r="F4670" t="s">
        <v>1926</v>
      </c>
    </row>
    <row r="4671" spans="4:6" x14ac:dyDescent="0.2">
      <c r="D4671">
        <f t="shared" si="73"/>
        <v>50</v>
      </c>
      <c r="E4671" t="s">
        <v>3065</v>
      </c>
      <c r="F4671" t="s">
        <v>1927</v>
      </c>
    </row>
    <row r="4672" spans="4:6" x14ac:dyDescent="0.2">
      <c r="D4672">
        <f t="shared" si="73"/>
        <v>50</v>
      </c>
      <c r="E4672" t="s">
        <v>3065</v>
      </c>
      <c r="F4672" t="s">
        <v>3035</v>
      </c>
    </row>
    <row r="4673" spans="4:6" x14ac:dyDescent="0.2">
      <c r="D4673">
        <f t="shared" si="73"/>
        <v>50</v>
      </c>
      <c r="E4673" t="s">
        <v>3065</v>
      </c>
      <c r="F4673" t="s">
        <v>3071</v>
      </c>
    </row>
    <row r="4674" spans="4:6" x14ac:dyDescent="0.2">
      <c r="D4674">
        <f t="shared" si="73"/>
        <v>51</v>
      </c>
      <c r="E4674" t="s">
        <v>3120</v>
      </c>
      <c r="F4674" t="s">
        <v>3955</v>
      </c>
    </row>
    <row r="4675" spans="4:6" x14ac:dyDescent="0.2">
      <c r="D4675">
        <f t="shared" si="73"/>
        <v>51</v>
      </c>
      <c r="E4675" t="s">
        <v>3120</v>
      </c>
      <c r="F4675" t="s">
        <v>3652</v>
      </c>
    </row>
    <row r="4676" spans="4:6" x14ac:dyDescent="0.2">
      <c r="D4676">
        <f t="shared" si="73"/>
        <v>51</v>
      </c>
      <c r="E4676" t="s">
        <v>3120</v>
      </c>
      <c r="F4676" t="s">
        <v>3271</v>
      </c>
    </row>
    <row r="4677" spans="4:6" x14ac:dyDescent="0.2">
      <c r="D4677">
        <f t="shared" si="73"/>
        <v>51</v>
      </c>
      <c r="E4677" t="s">
        <v>3120</v>
      </c>
      <c r="F4677" t="s">
        <v>3654</v>
      </c>
    </row>
    <row r="4678" spans="4:6" x14ac:dyDescent="0.2">
      <c r="D4678">
        <f t="shared" si="73"/>
        <v>51</v>
      </c>
      <c r="E4678" t="s">
        <v>3120</v>
      </c>
      <c r="F4678" t="s">
        <v>2242</v>
      </c>
    </row>
    <row r="4679" spans="4:6" x14ac:dyDescent="0.2">
      <c r="D4679">
        <f t="shared" si="73"/>
        <v>51</v>
      </c>
      <c r="E4679" t="s">
        <v>3120</v>
      </c>
      <c r="F4679" t="s">
        <v>4020</v>
      </c>
    </row>
    <row r="4680" spans="4:6" x14ac:dyDescent="0.2">
      <c r="D4680">
        <f t="shared" si="73"/>
        <v>51</v>
      </c>
      <c r="E4680" t="s">
        <v>3120</v>
      </c>
      <c r="F4680" t="s">
        <v>2724</v>
      </c>
    </row>
    <row r="4681" spans="4:6" x14ac:dyDescent="0.2">
      <c r="D4681">
        <f t="shared" si="73"/>
        <v>51</v>
      </c>
      <c r="E4681" t="s">
        <v>3120</v>
      </c>
      <c r="F4681" t="s">
        <v>2243</v>
      </c>
    </row>
    <row r="4682" spans="4:6" x14ac:dyDescent="0.2">
      <c r="D4682">
        <f t="shared" si="73"/>
        <v>51</v>
      </c>
      <c r="E4682" t="s">
        <v>3120</v>
      </c>
      <c r="F4682" t="s">
        <v>2244</v>
      </c>
    </row>
    <row r="4683" spans="4:6" x14ac:dyDescent="0.2">
      <c r="D4683">
        <f t="shared" si="73"/>
        <v>51</v>
      </c>
      <c r="E4683" t="s">
        <v>3120</v>
      </c>
      <c r="F4683" t="s">
        <v>3392</v>
      </c>
    </row>
    <row r="4684" spans="4:6" x14ac:dyDescent="0.2">
      <c r="D4684">
        <f t="shared" si="73"/>
        <v>51</v>
      </c>
      <c r="E4684" t="s">
        <v>3120</v>
      </c>
      <c r="F4684" t="s">
        <v>2245</v>
      </c>
    </row>
    <row r="4685" spans="4:6" x14ac:dyDescent="0.2">
      <c r="D4685">
        <f t="shared" si="73"/>
        <v>51</v>
      </c>
      <c r="E4685" t="s">
        <v>3120</v>
      </c>
      <c r="F4685" t="s">
        <v>3394</v>
      </c>
    </row>
    <row r="4686" spans="4:6" x14ac:dyDescent="0.2">
      <c r="D4686">
        <f t="shared" ref="D4686:D4749" si="74">IF(E4686=E4685,D4685,D4685+1)</f>
        <v>51</v>
      </c>
      <c r="E4686" t="s">
        <v>3120</v>
      </c>
      <c r="F4686" t="s">
        <v>2246</v>
      </c>
    </row>
    <row r="4687" spans="4:6" x14ac:dyDescent="0.2">
      <c r="D4687">
        <f t="shared" si="74"/>
        <v>51</v>
      </c>
      <c r="E4687" t="s">
        <v>3120</v>
      </c>
      <c r="F4687" t="s">
        <v>2247</v>
      </c>
    </row>
    <row r="4688" spans="4:6" x14ac:dyDescent="0.2">
      <c r="D4688">
        <f t="shared" si="74"/>
        <v>51</v>
      </c>
      <c r="E4688" t="s">
        <v>3120</v>
      </c>
      <c r="F4688" t="s">
        <v>2743</v>
      </c>
    </row>
    <row r="4689" spans="4:6" x14ac:dyDescent="0.2">
      <c r="D4689">
        <f t="shared" si="74"/>
        <v>51</v>
      </c>
      <c r="E4689" t="s">
        <v>3120</v>
      </c>
      <c r="F4689" t="s">
        <v>3550</v>
      </c>
    </row>
    <row r="4690" spans="4:6" x14ac:dyDescent="0.2">
      <c r="D4690">
        <f t="shared" si="74"/>
        <v>51</v>
      </c>
      <c r="E4690" t="s">
        <v>3120</v>
      </c>
      <c r="F4690" t="s">
        <v>3245</v>
      </c>
    </row>
    <row r="4691" spans="4:6" x14ac:dyDescent="0.2">
      <c r="D4691">
        <f t="shared" si="74"/>
        <v>51</v>
      </c>
      <c r="E4691" t="s">
        <v>3120</v>
      </c>
      <c r="F4691" t="s">
        <v>2248</v>
      </c>
    </row>
    <row r="4692" spans="4:6" x14ac:dyDescent="0.2">
      <c r="D4692">
        <f t="shared" si="74"/>
        <v>51</v>
      </c>
      <c r="E4692" t="s">
        <v>3120</v>
      </c>
      <c r="F4692" t="s">
        <v>2249</v>
      </c>
    </row>
    <row r="4693" spans="4:6" x14ac:dyDescent="0.2">
      <c r="D4693">
        <f t="shared" si="74"/>
        <v>51</v>
      </c>
      <c r="E4693" t="s">
        <v>3120</v>
      </c>
      <c r="F4693" t="s">
        <v>3860</v>
      </c>
    </row>
    <row r="4694" spans="4:6" x14ac:dyDescent="0.2">
      <c r="D4694">
        <f t="shared" si="74"/>
        <v>51</v>
      </c>
      <c r="E4694" t="s">
        <v>3120</v>
      </c>
      <c r="F4694" t="s">
        <v>2250</v>
      </c>
    </row>
    <row r="4695" spans="4:6" x14ac:dyDescent="0.2">
      <c r="D4695">
        <f t="shared" si="74"/>
        <v>51</v>
      </c>
      <c r="E4695" t="s">
        <v>3120</v>
      </c>
      <c r="F4695" t="s">
        <v>2251</v>
      </c>
    </row>
    <row r="4696" spans="4:6" x14ac:dyDescent="0.2">
      <c r="D4696">
        <f t="shared" si="74"/>
        <v>51</v>
      </c>
      <c r="E4696" t="s">
        <v>3120</v>
      </c>
      <c r="F4696" t="s">
        <v>2252</v>
      </c>
    </row>
    <row r="4697" spans="4:6" x14ac:dyDescent="0.2">
      <c r="D4697">
        <f t="shared" si="74"/>
        <v>52</v>
      </c>
      <c r="E4697" t="s">
        <v>3121</v>
      </c>
      <c r="F4697" t="s">
        <v>5537</v>
      </c>
    </row>
    <row r="4698" spans="4:6" x14ac:dyDescent="0.2">
      <c r="D4698">
        <f t="shared" si="74"/>
        <v>53</v>
      </c>
      <c r="E4698" t="s">
        <v>3122</v>
      </c>
      <c r="F4698" t="s">
        <v>1977</v>
      </c>
    </row>
    <row r="4699" spans="4:6" x14ac:dyDescent="0.2">
      <c r="D4699">
        <f t="shared" si="74"/>
        <v>53</v>
      </c>
      <c r="E4699" t="s">
        <v>3122</v>
      </c>
      <c r="F4699" t="s">
        <v>1978</v>
      </c>
    </row>
    <row r="4700" spans="4:6" x14ac:dyDescent="0.2">
      <c r="D4700">
        <f t="shared" si="74"/>
        <v>53</v>
      </c>
      <c r="E4700" t="s">
        <v>3122</v>
      </c>
      <c r="F4700" t="s">
        <v>1979</v>
      </c>
    </row>
    <row r="4701" spans="4:6" x14ac:dyDescent="0.2">
      <c r="D4701">
        <f t="shared" si="74"/>
        <v>53</v>
      </c>
      <c r="E4701" t="s">
        <v>3122</v>
      </c>
      <c r="F4701" t="s">
        <v>1980</v>
      </c>
    </row>
    <row r="4702" spans="4:6" x14ac:dyDescent="0.2">
      <c r="D4702">
        <f t="shared" si="74"/>
        <v>53</v>
      </c>
      <c r="E4702" t="s">
        <v>3122</v>
      </c>
      <c r="F4702" t="s">
        <v>1981</v>
      </c>
    </row>
    <row r="4703" spans="4:6" x14ac:dyDescent="0.2">
      <c r="D4703">
        <f t="shared" si="74"/>
        <v>53</v>
      </c>
      <c r="E4703" t="s">
        <v>3122</v>
      </c>
      <c r="F4703" t="s">
        <v>1982</v>
      </c>
    </row>
    <row r="4704" spans="4:6" x14ac:dyDescent="0.2">
      <c r="D4704">
        <f t="shared" si="74"/>
        <v>53</v>
      </c>
      <c r="E4704" t="s">
        <v>3122</v>
      </c>
      <c r="F4704" t="s">
        <v>1983</v>
      </c>
    </row>
    <row r="4705" spans="4:6" x14ac:dyDescent="0.2">
      <c r="D4705">
        <f t="shared" si="74"/>
        <v>53</v>
      </c>
      <c r="E4705" t="s">
        <v>3122</v>
      </c>
      <c r="F4705" t="s">
        <v>1984</v>
      </c>
    </row>
    <row r="4706" spans="4:6" x14ac:dyDescent="0.2">
      <c r="D4706">
        <f t="shared" si="74"/>
        <v>53</v>
      </c>
      <c r="E4706" t="s">
        <v>3122</v>
      </c>
      <c r="F4706" t="s">
        <v>1985</v>
      </c>
    </row>
    <row r="4707" spans="4:6" x14ac:dyDescent="0.2">
      <c r="D4707">
        <f t="shared" si="74"/>
        <v>53</v>
      </c>
      <c r="E4707" t="s">
        <v>3122</v>
      </c>
      <c r="F4707" t="s">
        <v>1986</v>
      </c>
    </row>
    <row r="4708" spans="4:6" x14ac:dyDescent="0.2">
      <c r="D4708">
        <f t="shared" si="74"/>
        <v>53</v>
      </c>
      <c r="E4708" t="s">
        <v>3122</v>
      </c>
      <c r="F4708" t="s">
        <v>1987</v>
      </c>
    </row>
    <row r="4709" spans="4:6" x14ac:dyDescent="0.2">
      <c r="D4709">
        <f t="shared" si="74"/>
        <v>53</v>
      </c>
      <c r="E4709" t="s">
        <v>3122</v>
      </c>
      <c r="F4709" t="s">
        <v>1988</v>
      </c>
    </row>
    <row r="4710" spans="4:6" x14ac:dyDescent="0.2">
      <c r="D4710">
        <f t="shared" si="74"/>
        <v>53</v>
      </c>
      <c r="E4710" t="s">
        <v>3122</v>
      </c>
      <c r="F4710" t="s">
        <v>1989</v>
      </c>
    </row>
    <row r="4711" spans="4:6" x14ac:dyDescent="0.2">
      <c r="D4711">
        <f t="shared" si="74"/>
        <v>53</v>
      </c>
      <c r="E4711" t="s">
        <v>3122</v>
      </c>
      <c r="F4711" t="s">
        <v>1990</v>
      </c>
    </row>
    <row r="4712" spans="4:6" x14ac:dyDescent="0.2">
      <c r="D4712">
        <f t="shared" si="74"/>
        <v>53</v>
      </c>
      <c r="E4712" t="s">
        <v>3122</v>
      </c>
      <c r="F4712" t="s">
        <v>1991</v>
      </c>
    </row>
    <row r="4713" spans="4:6" x14ac:dyDescent="0.2">
      <c r="D4713">
        <f t="shared" si="74"/>
        <v>53</v>
      </c>
      <c r="E4713" t="s">
        <v>3122</v>
      </c>
      <c r="F4713" t="s">
        <v>1992</v>
      </c>
    </row>
    <row r="4714" spans="4:6" x14ac:dyDescent="0.2">
      <c r="D4714">
        <f t="shared" si="74"/>
        <v>53</v>
      </c>
      <c r="E4714" t="s">
        <v>3122</v>
      </c>
      <c r="F4714" t="s">
        <v>1993</v>
      </c>
    </row>
    <row r="4715" spans="4:6" x14ac:dyDescent="0.2">
      <c r="D4715">
        <f t="shared" si="74"/>
        <v>53</v>
      </c>
      <c r="E4715" t="s">
        <v>3122</v>
      </c>
      <c r="F4715" t="s">
        <v>1994</v>
      </c>
    </row>
    <row r="4716" spans="4:6" x14ac:dyDescent="0.2">
      <c r="D4716">
        <f t="shared" si="74"/>
        <v>53</v>
      </c>
      <c r="E4716" t="s">
        <v>3122</v>
      </c>
      <c r="F4716" t="s">
        <v>1995</v>
      </c>
    </row>
    <row r="4717" spans="4:6" x14ac:dyDescent="0.2">
      <c r="D4717">
        <f t="shared" si="74"/>
        <v>53</v>
      </c>
      <c r="E4717" t="s">
        <v>3122</v>
      </c>
      <c r="F4717" t="s">
        <v>1996</v>
      </c>
    </row>
    <row r="4718" spans="4:6" x14ac:dyDescent="0.2">
      <c r="D4718">
        <f t="shared" si="74"/>
        <v>53</v>
      </c>
      <c r="E4718" t="s">
        <v>3122</v>
      </c>
      <c r="F4718" t="s">
        <v>1997</v>
      </c>
    </row>
    <row r="4719" spans="4:6" x14ac:dyDescent="0.2">
      <c r="D4719">
        <f t="shared" si="74"/>
        <v>53</v>
      </c>
      <c r="E4719" t="s">
        <v>3122</v>
      </c>
      <c r="F4719" t="s">
        <v>1998</v>
      </c>
    </row>
    <row r="4720" spans="4:6" x14ac:dyDescent="0.2">
      <c r="D4720">
        <f t="shared" si="74"/>
        <v>53</v>
      </c>
      <c r="E4720" t="s">
        <v>3122</v>
      </c>
      <c r="F4720" t="s">
        <v>1999</v>
      </c>
    </row>
    <row r="4721" spans="4:6" x14ac:dyDescent="0.2">
      <c r="D4721">
        <f t="shared" si="74"/>
        <v>53</v>
      </c>
      <c r="E4721" t="s">
        <v>3122</v>
      </c>
      <c r="F4721" t="s">
        <v>2000</v>
      </c>
    </row>
    <row r="4722" spans="4:6" x14ac:dyDescent="0.2">
      <c r="D4722">
        <f t="shared" si="74"/>
        <v>53</v>
      </c>
      <c r="E4722" t="s">
        <v>3122</v>
      </c>
      <c r="F4722" t="s">
        <v>2001</v>
      </c>
    </row>
    <row r="4723" spans="4:6" x14ac:dyDescent="0.2">
      <c r="D4723">
        <f t="shared" si="74"/>
        <v>53</v>
      </c>
      <c r="E4723" t="s">
        <v>3122</v>
      </c>
      <c r="F4723" t="s">
        <v>2002</v>
      </c>
    </row>
    <row r="4724" spans="4:6" x14ac:dyDescent="0.2">
      <c r="D4724">
        <f t="shared" si="74"/>
        <v>53</v>
      </c>
      <c r="E4724" t="s">
        <v>3122</v>
      </c>
      <c r="F4724" t="s">
        <v>2003</v>
      </c>
    </row>
    <row r="4725" spans="4:6" x14ac:dyDescent="0.2">
      <c r="D4725">
        <f t="shared" si="74"/>
        <v>53</v>
      </c>
      <c r="E4725" t="s">
        <v>3122</v>
      </c>
      <c r="F4725" t="s">
        <v>2004</v>
      </c>
    </row>
    <row r="4726" spans="4:6" x14ac:dyDescent="0.2">
      <c r="D4726">
        <f t="shared" si="74"/>
        <v>53</v>
      </c>
      <c r="E4726" t="s">
        <v>3122</v>
      </c>
      <c r="F4726" t="s">
        <v>2005</v>
      </c>
    </row>
    <row r="4727" spans="4:6" x14ac:dyDescent="0.2">
      <c r="D4727">
        <f t="shared" si="74"/>
        <v>53</v>
      </c>
      <c r="E4727" t="s">
        <v>3122</v>
      </c>
      <c r="F4727" t="s">
        <v>2006</v>
      </c>
    </row>
    <row r="4728" spans="4:6" x14ac:dyDescent="0.2">
      <c r="D4728">
        <f t="shared" si="74"/>
        <v>53</v>
      </c>
      <c r="E4728" t="s">
        <v>3122</v>
      </c>
      <c r="F4728" t="s">
        <v>2007</v>
      </c>
    </row>
    <row r="4729" spans="4:6" x14ac:dyDescent="0.2">
      <c r="D4729">
        <f t="shared" si="74"/>
        <v>53</v>
      </c>
      <c r="E4729" t="s">
        <v>3122</v>
      </c>
      <c r="F4729" t="s">
        <v>2008</v>
      </c>
    </row>
    <row r="4730" spans="4:6" x14ac:dyDescent="0.2">
      <c r="D4730">
        <f t="shared" si="74"/>
        <v>53</v>
      </c>
      <c r="E4730" t="s">
        <v>3122</v>
      </c>
      <c r="F4730" t="s">
        <v>2009</v>
      </c>
    </row>
    <row r="4731" spans="4:6" x14ac:dyDescent="0.2">
      <c r="D4731">
        <f t="shared" si="74"/>
        <v>53</v>
      </c>
      <c r="E4731" t="s">
        <v>3122</v>
      </c>
      <c r="F4731" t="s">
        <v>2010</v>
      </c>
    </row>
    <row r="4732" spans="4:6" x14ac:dyDescent="0.2">
      <c r="D4732">
        <f t="shared" si="74"/>
        <v>53</v>
      </c>
      <c r="E4732" t="s">
        <v>3122</v>
      </c>
      <c r="F4732" t="s">
        <v>2011</v>
      </c>
    </row>
    <row r="4733" spans="4:6" x14ac:dyDescent="0.2">
      <c r="D4733">
        <f t="shared" si="74"/>
        <v>53</v>
      </c>
      <c r="E4733" t="s">
        <v>3122</v>
      </c>
      <c r="F4733" t="s">
        <v>2012</v>
      </c>
    </row>
    <row r="4734" spans="4:6" x14ac:dyDescent="0.2">
      <c r="D4734">
        <f t="shared" si="74"/>
        <v>53</v>
      </c>
      <c r="E4734" t="s">
        <v>3122</v>
      </c>
      <c r="F4734" t="s">
        <v>2013</v>
      </c>
    </row>
    <row r="4735" spans="4:6" x14ac:dyDescent="0.2">
      <c r="D4735">
        <f t="shared" si="74"/>
        <v>53</v>
      </c>
      <c r="E4735" t="s">
        <v>3122</v>
      </c>
      <c r="F4735" t="s">
        <v>2014</v>
      </c>
    </row>
    <row r="4736" spans="4:6" x14ac:dyDescent="0.2">
      <c r="D4736">
        <f t="shared" si="74"/>
        <v>53</v>
      </c>
      <c r="E4736" t="s">
        <v>3122</v>
      </c>
      <c r="F4736" t="s">
        <v>2015</v>
      </c>
    </row>
    <row r="4737" spans="4:6" x14ac:dyDescent="0.2">
      <c r="D4737">
        <f t="shared" si="74"/>
        <v>53</v>
      </c>
      <c r="E4737" t="s">
        <v>3122</v>
      </c>
      <c r="F4737" t="s">
        <v>2016</v>
      </c>
    </row>
    <row r="4738" spans="4:6" x14ac:dyDescent="0.2">
      <c r="D4738">
        <f t="shared" si="74"/>
        <v>53</v>
      </c>
      <c r="E4738" t="s">
        <v>3122</v>
      </c>
      <c r="F4738" t="s">
        <v>2017</v>
      </c>
    </row>
    <row r="4739" spans="4:6" x14ac:dyDescent="0.2">
      <c r="D4739">
        <f t="shared" si="74"/>
        <v>53</v>
      </c>
      <c r="E4739" t="s">
        <v>3122</v>
      </c>
      <c r="F4739" t="s">
        <v>2018</v>
      </c>
    </row>
    <row r="4740" spans="4:6" x14ac:dyDescent="0.2">
      <c r="D4740">
        <f t="shared" si="74"/>
        <v>53</v>
      </c>
      <c r="E4740" t="s">
        <v>3122</v>
      </c>
      <c r="F4740" t="s">
        <v>2019</v>
      </c>
    </row>
    <row r="4741" spans="4:6" x14ac:dyDescent="0.2">
      <c r="D4741">
        <f t="shared" si="74"/>
        <v>53</v>
      </c>
      <c r="E4741" t="s">
        <v>3122</v>
      </c>
      <c r="F4741" t="s">
        <v>2020</v>
      </c>
    </row>
    <row r="4742" spans="4:6" x14ac:dyDescent="0.2">
      <c r="D4742">
        <f t="shared" si="74"/>
        <v>53</v>
      </c>
      <c r="E4742" t="s">
        <v>3122</v>
      </c>
      <c r="F4742" t="s">
        <v>2021</v>
      </c>
    </row>
    <row r="4743" spans="4:6" x14ac:dyDescent="0.2">
      <c r="D4743">
        <f t="shared" si="74"/>
        <v>53</v>
      </c>
      <c r="E4743" t="s">
        <v>3122</v>
      </c>
      <c r="F4743" t="s">
        <v>2022</v>
      </c>
    </row>
    <row r="4744" spans="4:6" x14ac:dyDescent="0.2">
      <c r="D4744">
        <f t="shared" si="74"/>
        <v>53</v>
      </c>
      <c r="E4744" t="s">
        <v>3122</v>
      </c>
      <c r="F4744" t="s">
        <v>2023</v>
      </c>
    </row>
    <row r="4745" spans="4:6" x14ac:dyDescent="0.2">
      <c r="D4745">
        <f t="shared" si="74"/>
        <v>53</v>
      </c>
      <c r="E4745" t="s">
        <v>3122</v>
      </c>
      <c r="F4745" t="s">
        <v>2024</v>
      </c>
    </row>
    <row r="4746" spans="4:6" x14ac:dyDescent="0.2">
      <c r="D4746">
        <f t="shared" si="74"/>
        <v>53</v>
      </c>
      <c r="E4746" t="s">
        <v>3122</v>
      </c>
      <c r="F4746" t="s">
        <v>2025</v>
      </c>
    </row>
    <row r="4747" spans="4:6" x14ac:dyDescent="0.2">
      <c r="D4747">
        <f t="shared" si="74"/>
        <v>53</v>
      </c>
      <c r="E4747" t="s">
        <v>3122</v>
      </c>
      <c r="F4747" t="s">
        <v>2026</v>
      </c>
    </row>
    <row r="4748" spans="4:6" x14ac:dyDescent="0.2">
      <c r="D4748">
        <f t="shared" si="74"/>
        <v>53</v>
      </c>
      <c r="E4748" t="s">
        <v>3122</v>
      </c>
      <c r="F4748" t="s">
        <v>2027</v>
      </c>
    </row>
    <row r="4749" spans="4:6" x14ac:dyDescent="0.2">
      <c r="D4749">
        <f t="shared" si="74"/>
        <v>53</v>
      </c>
      <c r="E4749" t="s">
        <v>3122</v>
      </c>
      <c r="F4749" t="s">
        <v>2028</v>
      </c>
    </row>
    <row r="4750" spans="4:6" x14ac:dyDescent="0.2">
      <c r="D4750">
        <f t="shared" ref="D4750:D4778" si="75">IF(E4750=E4749,D4749,D4749+1)</f>
        <v>53</v>
      </c>
      <c r="E4750" t="s">
        <v>3122</v>
      </c>
      <c r="F4750" t="s">
        <v>2029</v>
      </c>
    </row>
    <row r="4751" spans="4:6" x14ac:dyDescent="0.2">
      <c r="D4751">
        <f t="shared" si="75"/>
        <v>53</v>
      </c>
      <c r="E4751" t="s">
        <v>3122</v>
      </c>
      <c r="F4751" t="s">
        <v>1899</v>
      </c>
    </row>
    <row r="4752" spans="4:6" x14ac:dyDescent="0.2">
      <c r="D4752">
        <f t="shared" si="75"/>
        <v>53</v>
      </c>
      <c r="E4752" t="s">
        <v>3122</v>
      </c>
      <c r="F4752" t="s">
        <v>1900</v>
      </c>
    </row>
    <row r="4753" spans="4:6" x14ac:dyDescent="0.2">
      <c r="D4753">
        <f t="shared" si="75"/>
        <v>53</v>
      </c>
      <c r="E4753" t="s">
        <v>3122</v>
      </c>
      <c r="F4753" t="s">
        <v>1901</v>
      </c>
    </row>
    <row r="4754" spans="4:6" x14ac:dyDescent="0.2">
      <c r="D4754">
        <f t="shared" si="75"/>
        <v>53</v>
      </c>
      <c r="E4754" t="s">
        <v>3122</v>
      </c>
      <c r="F4754" t="s">
        <v>1902</v>
      </c>
    </row>
    <row r="4755" spans="4:6" x14ac:dyDescent="0.2">
      <c r="D4755">
        <f t="shared" si="75"/>
        <v>53</v>
      </c>
      <c r="E4755" t="s">
        <v>3122</v>
      </c>
      <c r="F4755" t="s">
        <v>1903</v>
      </c>
    </row>
    <row r="4756" spans="4:6" x14ac:dyDescent="0.2">
      <c r="D4756">
        <f t="shared" si="75"/>
        <v>53</v>
      </c>
      <c r="E4756" t="s">
        <v>3122</v>
      </c>
      <c r="F4756" t="s">
        <v>1904</v>
      </c>
    </row>
    <row r="4757" spans="4:6" x14ac:dyDescent="0.2">
      <c r="D4757">
        <f t="shared" si="75"/>
        <v>53</v>
      </c>
      <c r="E4757" t="s">
        <v>3122</v>
      </c>
      <c r="F4757" t="s">
        <v>1905</v>
      </c>
    </row>
    <row r="4758" spans="4:6" x14ac:dyDescent="0.2">
      <c r="D4758">
        <f t="shared" si="75"/>
        <v>53</v>
      </c>
      <c r="E4758" t="s">
        <v>3122</v>
      </c>
      <c r="F4758" t="s">
        <v>1906</v>
      </c>
    </row>
    <row r="4759" spans="4:6" x14ac:dyDescent="0.2">
      <c r="D4759">
        <f t="shared" si="75"/>
        <v>53</v>
      </c>
      <c r="E4759" t="s">
        <v>3122</v>
      </c>
      <c r="F4759" t="s">
        <v>1907</v>
      </c>
    </row>
    <row r="4760" spans="4:6" x14ac:dyDescent="0.2">
      <c r="D4760">
        <f t="shared" si="75"/>
        <v>53</v>
      </c>
      <c r="E4760" t="s">
        <v>3122</v>
      </c>
      <c r="F4760" t="s">
        <v>1908</v>
      </c>
    </row>
    <row r="4761" spans="4:6" x14ac:dyDescent="0.2">
      <c r="D4761">
        <f t="shared" si="75"/>
        <v>53</v>
      </c>
      <c r="E4761" t="s">
        <v>3122</v>
      </c>
      <c r="F4761" t="s">
        <v>1909</v>
      </c>
    </row>
    <row r="4762" spans="4:6" x14ac:dyDescent="0.2">
      <c r="D4762">
        <f t="shared" si="75"/>
        <v>53</v>
      </c>
      <c r="E4762" t="s">
        <v>3122</v>
      </c>
      <c r="F4762" t="s">
        <v>1910</v>
      </c>
    </row>
    <row r="4763" spans="4:6" x14ac:dyDescent="0.2">
      <c r="D4763">
        <f t="shared" si="75"/>
        <v>53</v>
      </c>
      <c r="E4763" t="s">
        <v>3122</v>
      </c>
      <c r="F4763" t="s">
        <v>1911</v>
      </c>
    </row>
    <row r="4764" spans="4:6" x14ac:dyDescent="0.2">
      <c r="D4764">
        <f t="shared" si="75"/>
        <v>53</v>
      </c>
      <c r="E4764" t="s">
        <v>3122</v>
      </c>
      <c r="F4764" t="s">
        <v>1912</v>
      </c>
    </row>
    <row r="4765" spans="4:6" x14ac:dyDescent="0.2">
      <c r="D4765">
        <f t="shared" si="75"/>
        <v>53</v>
      </c>
      <c r="E4765" t="s">
        <v>3122</v>
      </c>
      <c r="F4765" t="s">
        <v>1913</v>
      </c>
    </row>
    <row r="4766" spans="4:6" x14ac:dyDescent="0.2">
      <c r="D4766">
        <f t="shared" si="75"/>
        <v>53</v>
      </c>
      <c r="E4766" t="s">
        <v>3122</v>
      </c>
      <c r="F4766" t="s">
        <v>1914</v>
      </c>
    </row>
    <row r="4767" spans="4:6" x14ac:dyDescent="0.2">
      <c r="D4767">
        <f t="shared" si="75"/>
        <v>53</v>
      </c>
      <c r="E4767" t="s">
        <v>3122</v>
      </c>
      <c r="F4767" t="s">
        <v>1915</v>
      </c>
    </row>
    <row r="4768" spans="4:6" x14ac:dyDescent="0.2">
      <c r="D4768">
        <f t="shared" si="75"/>
        <v>53</v>
      </c>
      <c r="E4768" t="s">
        <v>3122</v>
      </c>
      <c r="F4768" t="s">
        <v>1916</v>
      </c>
    </row>
    <row r="4769" spans="4:6" x14ac:dyDescent="0.2">
      <c r="D4769">
        <f t="shared" si="75"/>
        <v>53</v>
      </c>
      <c r="E4769" t="s">
        <v>3122</v>
      </c>
      <c r="F4769" t="s">
        <v>1917</v>
      </c>
    </row>
    <row r="4770" spans="4:6" x14ac:dyDescent="0.2">
      <c r="D4770">
        <f t="shared" si="75"/>
        <v>53</v>
      </c>
      <c r="E4770" t="s">
        <v>3122</v>
      </c>
      <c r="F4770" t="s">
        <v>2048</v>
      </c>
    </row>
    <row r="4771" spans="4:6" x14ac:dyDescent="0.2">
      <c r="D4771">
        <f t="shared" si="75"/>
        <v>53</v>
      </c>
      <c r="E4771" t="s">
        <v>3122</v>
      </c>
      <c r="F4771" t="s">
        <v>2049</v>
      </c>
    </row>
    <row r="4772" spans="4:6" x14ac:dyDescent="0.2">
      <c r="D4772">
        <f t="shared" si="75"/>
        <v>53</v>
      </c>
      <c r="E4772" t="s">
        <v>3122</v>
      </c>
      <c r="F4772" t="s">
        <v>2050</v>
      </c>
    </row>
    <row r="4773" spans="4:6" x14ac:dyDescent="0.2">
      <c r="D4773">
        <f t="shared" si="75"/>
        <v>53</v>
      </c>
      <c r="E4773" t="s">
        <v>3122</v>
      </c>
      <c r="F4773" t="s">
        <v>2051</v>
      </c>
    </row>
    <row r="4774" spans="4:6" x14ac:dyDescent="0.2">
      <c r="D4774">
        <f t="shared" si="75"/>
        <v>53</v>
      </c>
      <c r="E4774" t="s">
        <v>3122</v>
      </c>
      <c r="F4774" t="s">
        <v>2052</v>
      </c>
    </row>
    <row r="4775" spans="4:6" x14ac:dyDescent="0.2">
      <c r="D4775">
        <f t="shared" si="75"/>
        <v>53</v>
      </c>
      <c r="E4775" t="s">
        <v>3122</v>
      </c>
      <c r="F4775" t="s">
        <v>2053</v>
      </c>
    </row>
    <row r="4776" spans="4:6" x14ac:dyDescent="0.2">
      <c r="D4776">
        <f t="shared" si="75"/>
        <v>54</v>
      </c>
      <c r="E4776" t="s">
        <v>3123</v>
      </c>
      <c r="F4776" t="s">
        <v>2997</v>
      </c>
    </row>
    <row r="4777" spans="4:6" x14ac:dyDescent="0.2">
      <c r="D4777">
        <f t="shared" si="75"/>
        <v>54</v>
      </c>
      <c r="E4777" t="s">
        <v>3123</v>
      </c>
      <c r="F4777" t="s">
        <v>2998</v>
      </c>
    </row>
    <row r="4778" spans="4:6" x14ac:dyDescent="0.2">
      <c r="D4778">
        <f t="shared" si="75"/>
        <v>54</v>
      </c>
      <c r="E4778" t="s">
        <v>3123</v>
      </c>
      <c r="F4778" t="s">
        <v>2999</v>
      </c>
    </row>
    <row r="4779" spans="4:6" x14ac:dyDescent="0.2">
      <c r="D4779">
        <v>60</v>
      </c>
      <c r="E4779" t="s">
        <v>5535</v>
      </c>
      <c r="F4779" t="s">
        <v>5536</v>
      </c>
    </row>
    <row r="4780" spans="4:6" x14ac:dyDescent="0.2">
      <c r="D4780">
        <v>69</v>
      </c>
      <c r="E4780" t="s">
        <v>5541</v>
      </c>
      <c r="F4780" t="s">
        <v>5542</v>
      </c>
    </row>
  </sheetData>
  <sheetProtection algorithmName="SHA-512" hashValue="V9ypllnw3wAp4YzoDR/R9V0zaGxT7XFc2c0rqkiELaVUB28ipyQRR/zEStFraLtppFMBsHg6QH+ckDFAJvfozQ==" saltValue="IbolvucFbsd2I1GkVMRzkg==" spinCount="100000" sheet="1" objects="1" scenarios="1"/>
  <phoneticPr fontId="0"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tabColor indexed="10"/>
  </sheetPr>
  <dimension ref="A1:N19074"/>
  <sheetViews>
    <sheetView zoomScale="80" zoomScaleNormal="80" workbookViewId="0">
      <selection activeCell="A7" sqref="A7"/>
    </sheetView>
  </sheetViews>
  <sheetFormatPr defaultRowHeight="12.75" x14ac:dyDescent="0.2"/>
  <cols>
    <col min="1" max="1" width="59.7109375" bestFit="1" customWidth="1"/>
    <col min="2" max="2" width="14.7109375" bestFit="1" customWidth="1"/>
    <col min="3" max="8" width="15.42578125" bestFit="1" customWidth="1"/>
    <col min="9" max="10" width="15.7109375" bestFit="1" customWidth="1"/>
    <col min="11" max="11" width="16.85546875" bestFit="1" customWidth="1"/>
    <col min="13" max="13" width="12" bestFit="1" customWidth="1"/>
    <col min="14" max="14" width="54" bestFit="1" customWidth="1"/>
  </cols>
  <sheetData>
    <row r="1" spans="1:14" x14ac:dyDescent="0.2">
      <c r="A1" s="69" t="s">
        <v>5738</v>
      </c>
      <c r="B1" t="s">
        <v>3131</v>
      </c>
      <c r="C1" t="s">
        <v>3132</v>
      </c>
      <c r="D1" t="s">
        <v>3133</v>
      </c>
      <c r="E1" t="s">
        <v>3134</v>
      </c>
      <c r="F1" t="s">
        <v>3135</v>
      </c>
      <c r="G1" t="s">
        <v>3136</v>
      </c>
      <c r="H1" t="s">
        <v>3137</v>
      </c>
      <c r="I1" t="s">
        <v>3138</v>
      </c>
      <c r="J1" t="s">
        <v>1875</v>
      </c>
      <c r="K1" t="s">
        <v>3072</v>
      </c>
      <c r="L1" t="s">
        <v>2764</v>
      </c>
      <c r="M1" t="s">
        <v>3129</v>
      </c>
      <c r="N1" t="s">
        <v>3130</v>
      </c>
    </row>
    <row r="2" spans="1:14" x14ac:dyDescent="0.2">
      <c r="A2" s="69" t="s">
        <v>5761</v>
      </c>
      <c r="B2">
        <v>15650</v>
      </c>
      <c r="C2">
        <v>19720</v>
      </c>
      <c r="D2">
        <v>24860</v>
      </c>
      <c r="E2">
        <v>30000</v>
      </c>
      <c r="F2">
        <v>35140</v>
      </c>
      <c r="G2">
        <v>40280</v>
      </c>
      <c r="H2">
        <v>45420</v>
      </c>
      <c r="I2">
        <v>49150</v>
      </c>
      <c r="J2">
        <v>52100</v>
      </c>
      <c r="K2" t="s">
        <v>3073</v>
      </c>
      <c r="L2">
        <v>1</v>
      </c>
      <c r="M2">
        <v>30</v>
      </c>
      <c r="N2" t="s">
        <v>3298</v>
      </c>
    </row>
    <row r="3" spans="1:14" x14ac:dyDescent="0.2">
      <c r="A3" t="s">
        <v>5762</v>
      </c>
      <c r="B3">
        <v>19050</v>
      </c>
      <c r="C3">
        <v>21750</v>
      </c>
      <c r="D3">
        <v>24860</v>
      </c>
      <c r="E3">
        <v>30000</v>
      </c>
      <c r="F3">
        <v>35140</v>
      </c>
      <c r="G3">
        <v>40280</v>
      </c>
      <c r="H3">
        <v>45420</v>
      </c>
      <c r="I3">
        <v>50560</v>
      </c>
      <c r="J3">
        <v>55700</v>
      </c>
      <c r="K3" t="s">
        <v>3073</v>
      </c>
      <c r="L3">
        <v>3</v>
      </c>
      <c r="M3">
        <v>30</v>
      </c>
      <c r="N3" t="s">
        <v>3299</v>
      </c>
    </row>
    <row r="4" spans="1:14" x14ac:dyDescent="0.2">
      <c r="A4" t="s">
        <v>5763</v>
      </c>
      <c r="B4">
        <v>14580</v>
      </c>
      <c r="C4">
        <v>19720</v>
      </c>
      <c r="D4">
        <v>24860</v>
      </c>
      <c r="E4">
        <v>30000</v>
      </c>
      <c r="F4">
        <v>35140</v>
      </c>
      <c r="G4">
        <v>37850</v>
      </c>
      <c r="H4">
        <v>40450</v>
      </c>
      <c r="I4">
        <v>43050</v>
      </c>
      <c r="J4">
        <v>45650</v>
      </c>
      <c r="K4" t="s">
        <v>3073</v>
      </c>
      <c r="L4">
        <v>5</v>
      </c>
      <c r="M4">
        <v>30</v>
      </c>
      <c r="N4" t="s">
        <v>3300</v>
      </c>
    </row>
    <row r="5" spans="1:14" x14ac:dyDescent="0.2">
      <c r="A5" t="s">
        <v>5764</v>
      </c>
      <c r="B5">
        <v>18900</v>
      </c>
      <c r="C5">
        <v>21600</v>
      </c>
      <c r="D5">
        <v>24860</v>
      </c>
      <c r="E5">
        <v>30000</v>
      </c>
      <c r="F5">
        <v>35140</v>
      </c>
      <c r="G5">
        <v>40280</v>
      </c>
      <c r="H5">
        <v>45420</v>
      </c>
      <c r="I5">
        <v>50560</v>
      </c>
      <c r="J5">
        <v>55700</v>
      </c>
      <c r="K5" t="s">
        <v>3073</v>
      </c>
      <c r="L5">
        <v>7</v>
      </c>
      <c r="M5">
        <v>30</v>
      </c>
      <c r="N5" t="s">
        <v>3301</v>
      </c>
    </row>
    <row r="6" spans="1:14" x14ac:dyDescent="0.2">
      <c r="A6" t="s">
        <v>5765</v>
      </c>
      <c r="B6">
        <v>18900</v>
      </c>
      <c r="C6">
        <v>21600</v>
      </c>
      <c r="D6">
        <v>24860</v>
      </c>
      <c r="E6">
        <v>30000</v>
      </c>
      <c r="F6">
        <v>35140</v>
      </c>
      <c r="G6">
        <v>40280</v>
      </c>
      <c r="H6">
        <v>45420</v>
      </c>
      <c r="I6">
        <v>50560</v>
      </c>
      <c r="J6">
        <v>55700</v>
      </c>
      <c r="K6" t="s">
        <v>3073</v>
      </c>
      <c r="L6">
        <v>9</v>
      </c>
      <c r="M6">
        <v>30</v>
      </c>
      <c r="N6" t="s">
        <v>3302</v>
      </c>
    </row>
    <row r="7" spans="1:14" x14ac:dyDescent="0.2">
      <c r="A7" t="s">
        <v>5766</v>
      </c>
      <c r="B7">
        <v>14580</v>
      </c>
      <c r="C7">
        <v>19720</v>
      </c>
      <c r="D7">
        <v>24860</v>
      </c>
      <c r="E7">
        <v>30000</v>
      </c>
      <c r="F7">
        <v>35140</v>
      </c>
      <c r="G7">
        <v>37850</v>
      </c>
      <c r="H7">
        <v>40450</v>
      </c>
      <c r="I7">
        <v>43050</v>
      </c>
      <c r="J7">
        <v>45650</v>
      </c>
      <c r="K7" t="s">
        <v>3073</v>
      </c>
      <c r="L7">
        <v>11</v>
      </c>
      <c r="M7">
        <v>30</v>
      </c>
      <c r="N7" t="s">
        <v>3303</v>
      </c>
    </row>
    <row r="8" spans="1:14" x14ac:dyDescent="0.2">
      <c r="A8" t="s">
        <v>5767</v>
      </c>
      <c r="B8">
        <v>14580</v>
      </c>
      <c r="C8">
        <v>19720</v>
      </c>
      <c r="D8">
        <v>24860</v>
      </c>
      <c r="E8">
        <v>30000</v>
      </c>
      <c r="F8">
        <v>35140</v>
      </c>
      <c r="G8">
        <v>37850</v>
      </c>
      <c r="H8">
        <v>40450</v>
      </c>
      <c r="I8">
        <v>43050</v>
      </c>
      <c r="J8">
        <v>45650</v>
      </c>
      <c r="K8" t="s">
        <v>3073</v>
      </c>
      <c r="L8">
        <v>13</v>
      </c>
      <c r="M8">
        <v>30</v>
      </c>
      <c r="N8" t="s">
        <v>3304</v>
      </c>
    </row>
    <row r="9" spans="1:14" x14ac:dyDescent="0.2">
      <c r="A9" t="s">
        <v>5768</v>
      </c>
      <c r="B9">
        <v>15300</v>
      </c>
      <c r="C9">
        <v>19720</v>
      </c>
      <c r="D9">
        <v>24860</v>
      </c>
      <c r="E9">
        <v>30000</v>
      </c>
      <c r="F9">
        <v>35140</v>
      </c>
      <c r="G9">
        <v>40280</v>
      </c>
      <c r="H9">
        <v>45150</v>
      </c>
      <c r="I9">
        <v>48050</v>
      </c>
      <c r="J9">
        <v>51000</v>
      </c>
      <c r="K9" t="s">
        <v>3073</v>
      </c>
      <c r="L9">
        <v>15</v>
      </c>
      <c r="M9">
        <v>30</v>
      </c>
      <c r="N9" t="s">
        <v>3305</v>
      </c>
    </row>
    <row r="10" spans="1:14" x14ac:dyDescent="0.2">
      <c r="A10" t="s">
        <v>5769</v>
      </c>
      <c r="B10">
        <v>14580</v>
      </c>
      <c r="C10">
        <v>19720</v>
      </c>
      <c r="D10">
        <v>24860</v>
      </c>
      <c r="E10">
        <v>30000</v>
      </c>
      <c r="F10">
        <v>35140</v>
      </c>
      <c r="G10">
        <v>37850</v>
      </c>
      <c r="H10">
        <v>40450</v>
      </c>
      <c r="I10">
        <v>43050</v>
      </c>
      <c r="J10">
        <v>45650</v>
      </c>
      <c r="K10" t="s">
        <v>3073</v>
      </c>
      <c r="L10">
        <v>17</v>
      </c>
      <c r="M10">
        <v>30</v>
      </c>
      <c r="N10" t="s">
        <v>3306</v>
      </c>
    </row>
    <row r="11" spans="1:14" x14ac:dyDescent="0.2">
      <c r="A11" t="s">
        <v>5770</v>
      </c>
      <c r="B11">
        <v>14580</v>
      </c>
      <c r="C11">
        <v>19720</v>
      </c>
      <c r="D11">
        <v>24860</v>
      </c>
      <c r="E11">
        <v>30000</v>
      </c>
      <c r="F11">
        <v>35140</v>
      </c>
      <c r="G11">
        <v>37850</v>
      </c>
      <c r="H11">
        <v>40450</v>
      </c>
      <c r="I11">
        <v>43050</v>
      </c>
      <c r="J11">
        <v>45650</v>
      </c>
      <c r="K11" t="s">
        <v>3073</v>
      </c>
      <c r="L11">
        <v>19</v>
      </c>
      <c r="M11">
        <v>30</v>
      </c>
      <c r="N11" t="s">
        <v>3307</v>
      </c>
    </row>
    <row r="12" spans="1:14" x14ac:dyDescent="0.2">
      <c r="A12" t="s">
        <v>5771</v>
      </c>
      <c r="B12">
        <v>14580</v>
      </c>
      <c r="C12">
        <v>19720</v>
      </c>
      <c r="D12">
        <v>24860</v>
      </c>
      <c r="E12">
        <v>30000</v>
      </c>
      <c r="F12">
        <v>35140</v>
      </c>
      <c r="G12">
        <v>38850</v>
      </c>
      <c r="H12">
        <v>41500</v>
      </c>
      <c r="I12">
        <v>44200</v>
      </c>
      <c r="J12">
        <v>46850</v>
      </c>
      <c r="K12" t="s">
        <v>3073</v>
      </c>
      <c r="L12">
        <v>21</v>
      </c>
      <c r="M12">
        <v>30</v>
      </c>
      <c r="N12" t="s">
        <v>3308</v>
      </c>
    </row>
    <row r="13" spans="1:14" x14ac:dyDescent="0.2">
      <c r="A13" t="s">
        <v>5772</v>
      </c>
      <c r="B13">
        <v>14580</v>
      </c>
      <c r="C13">
        <v>19720</v>
      </c>
      <c r="D13">
        <v>24860</v>
      </c>
      <c r="E13">
        <v>30000</v>
      </c>
      <c r="F13">
        <v>35140</v>
      </c>
      <c r="G13">
        <v>37850</v>
      </c>
      <c r="H13">
        <v>40450</v>
      </c>
      <c r="I13">
        <v>43050</v>
      </c>
      <c r="J13">
        <v>45650</v>
      </c>
      <c r="K13" t="s">
        <v>3073</v>
      </c>
      <c r="L13">
        <v>23</v>
      </c>
      <c r="M13">
        <v>30</v>
      </c>
      <c r="N13" t="s">
        <v>3309</v>
      </c>
    </row>
    <row r="14" spans="1:14" x14ac:dyDescent="0.2">
      <c r="A14" t="s">
        <v>5773</v>
      </c>
      <c r="B14">
        <v>14580</v>
      </c>
      <c r="C14">
        <v>19720</v>
      </c>
      <c r="D14">
        <v>24860</v>
      </c>
      <c r="E14">
        <v>30000</v>
      </c>
      <c r="F14">
        <v>35140</v>
      </c>
      <c r="G14">
        <v>37850</v>
      </c>
      <c r="H14">
        <v>40450</v>
      </c>
      <c r="I14">
        <v>43050</v>
      </c>
      <c r="J14">
        <v>45650</v>
      </c>
      <c r="K14" t="s">
        <v>3073</v>
      </c>
      <c r="L14">
        <v>25</v>
      </c>
      <c r="M14">
        <v>30</v>
      </c>
      <c r="N14" t="s">
        <v>3310</v>
      </c>
    </row>
    <row r="15" spans="1:14" x14ac:dyDescent="0.2">
      <c r="A15" t="s">
        <v>5774</v>
      </c>
      <c r="B15">
        <v>14580</v>
      </c>
      <c r="C15">
        <v>19720</v>
      </c>
      <c r="D15">
        <v>24860</v>
      </c>
      <c r="E15">
        <v>30000</v>
      </c>
      <c r="F15">
        <v>35140</v>
      </c>
      <c r="G15">
        <v>37850</v>
      </c>
      <c r="H15">
        <v>40450</v>
      </c>
      <c r="I15">
        <v>43050</v>
      </c>
      <c r="J15">
        <v>45650</v>
      </c>
      <c r="K15" t="s">
        <v>3073</v>
      </c>
      <c r="L15">
        <v>27</v>
      </c>
      <c r="M15">
        <v>30</v>
      </c>
      <c r="N15" t="s">
        <v>3311</v>
      </c>
    </row>
    <row r="16" spans="1:14" x14ac:dyDescent="0.2">
      <c r="A16" t="s">
        <v>5775</v>
      </c>
      <c r="B16">
        <v>14580</v>
      </c>
      <c r="C16">
        <v>19720</v>
      </c>
      <c r="D16">
        <v>24860</v>
      </c>
      <c r="E16">
        <v>30000</v>
      </c>
      <c r="F16">
        <v>35140</v>
      </c>
      <c r="G16">
        <v>38350</v>
      </c>
      <c r="H16">
        <v>41000</v>
      </c>
      <c r="I16">
        <v>43650</v>
      </c>
      <c r="J16">
        <v>46300</v>
      </c>
      <c r="K16" t="s">
        <v>3073</v>
      </c>
      <c r="L16">
        <v>29</v>
      </c>
      <c r="M16">
        <v>30</v>
      </c>
      <c r="N16" t="s">
        <v>3312</v>
      </c>
    </row>
    <row r="17" spans="1:14" x14ac:dyDescent="0.2">
      <c r="A17" t="s">
        <v>5776</v>
      </c>
      <c r="B17">
        <v>16700</v>
      </c>
      <c r="C17">
        <v>19720</v>
      </c>
      <c r="D17">
        <v>24860</v>
      </c>
      <c r="E17">
        <v>30000</v>
      </c>
      <c r="F17">
        <v>35140</v>
      </c>
      <c r="G17">
        <v>40280</v>
      </c>
      <c r="H17">
        <v>45420</v>
      </c>
      <c r="I17">
        <v>50560</v>
      </c>
      <c r="J17">
        <v>55650</v>
      </c>
      <c r="K17" t="s">
        <v>3073</v>
      </c>
      <c r="L17">
        <v>31</v>
      </c>
      <c r="M17">
        <v>30</v>
      </c>
      <c r="N17" t="s">
        <v>3313</v>
      </c>
    </row>
    <row r="18" spans="1:14" x14ac:dyDescent="0.2">
      <c r="A18" t="s">
        <v>5777</v>
      </c>
      <c r="B18">
        <v>15200</v>
      </c>
      <c r="C18">
        <v>19720</v>
      </c>
      <c r="D18">
        <v>24860</v>
      </c>
      <c r="E18">
        <v>30000</v>
      </c>
      <c r="F18">
        <v>35140</v>
      </c>
      <c r="G18">
        <v>40280</v>
      </c>
      <c r="H18">
        <v>44800</v>
      </c>
      <c r="I18">
        <v>47700</v>
      </c>
      <c r="J18">
        <v>50550</v>
      </c>
      <c r="K18" t="s">
        <v>3073</v>
      </c>
      <c r="L18">
        <v>33</v>
      </c>
      <c r="M18">
        <v>30</v>
      </c>
      <c r="N18" t="s">
        <v>3314</v>
      </c>
    </row>
    <row r="19" spans="1:14" x14ac:dyDescent="0.2">
      <c r="A19" t="s">
        <v>5778</v>
      </c>
      <c r="B19">
        <v>14580</v>
      </c>
      <c r="C19">
        <v>19720</v>
      </c>
      <c r="D19">
        <v>24860</v>
      </c>
      <c r="E19">
        <v>30000</v>
      </c>
      <c r="F19">
        <v>35140</v>
      </c>
      <c r="G19">
        <v>37850</v>
      </c>
      <c r="H19">
        <v>40450</v>
      </c>
      <c r="I19">
        <v>43050</v>
      </c>
      <c r="J19">
        <v>45650</v>
      </c>
      <c r="K19" t="s">
        <v>3073</v>
      </c>
      <c r="L19">
        <v>35</v>
      </c>
      <c r="M19">
        <v>30</v>
      </c>
      <c r="N19" t="s">
        <v>3315</v>
      </c>
    </row>
    <row r="20" spans="1:14" x14ac:dyDescent="0.2">
      <c r="A20" t="s">
        <v>5779</v>
      </c>
      <c r="B20">
        <v>14580</v>
      </c>
      <c r="C20">
        <v>19720</v>
      </c>
      <c r="D20">
        <v>24860</v>
      </c>
      <c r="E20">
        <v>30000</v>
      </c>
      <c r="F20">
        <v>35140</v>
      </c>
      <c r="G20">
        <v>37850</v>
      </c>
      <c r="H20">
        <v>40450</v>
      </c>
      <c r="I20">
        <v>43050</v>
      </c>
      <c r="J20">
        <v>45650</v>
      </c>
      <c r="K20" t="s">
        <v>3073</v>
      </c>
      <c r="L20">
        <v>37</v>
      </c>
      <c r="M20">
        <v>30</v>
      </c>
      <c r="N20" t="s">
        <v>3316</v>
      </c>
    </row>
    <row r="21" spans="1:14" x14ac:dyDescent="0.2">
      <c r="A21" t="s">
        <v>5780</v>
      </c>
      <c r="B21">
        <v>14580</v>
      </c>
      <c r="C21">
        <v>19720</v>
      </c>
      <c r="D21">
        <v>24860</v>
      </c>
      <c r="E21">
        <v>30000</v>
      </c>
      <c r="F21">
        <v>35140</v>
      </c>
      <c r="G21">
        <v>38850</v>
      </c>
      <c r="H21">
        <v>41500</v>
      </c>
      <c r="I21">
        <v>44200</v>
      </c>
      <c r="J21">
        <v>46850</v>
      </c>
      <c r="K21" t="s">
        <v>3073</v>
      </c>
      <c r="L21">
        <v>39</v>
      </c>
      <c r="M21">
        <v>30</v>
      </c>
      <c r="N21" t="s">
        <v>3317</v>
      </c>
    </row>
    <row r="22" spans="1:14" x14ac:dyDescent="0.2">
      <c r="A22" t="s">
        <v>5781</v>
      </c>
      <c r="B22">
        <v>14580</v>
      </c>
      <c r="C22">
        <v>19720</v>
      </c>
      <c r="D22">
        <v>24860</v>
      </c>
      <c r="E22">
        <v>30000</v>
      </c>
      <c r="F22">
        <v>35140</v>
      </c>
      <c r="G22">
        <v>39450</v>
      </c>
      <c r="H22">
        <v>42200</v>
      </c>
      <c r="I22">
        <v>44900</v>
      </c>
      <c r="J22">
        <v>47600</v>
      </c>
      <c r="K22" t="s">
        <v>3073</v>
      </c>
      <c r="L22">
        <v>41</v>
      </c>
      <c r="M22">
        <v>30</v>
      </c>
      <c r="N22" t="s">
        <v>3318</v>
      </c>
    </row>
    <row r="23" spans="1:14" x14ac:dyDescent="0.2">
      <c r="A23" t="s">
        <v>5782</v>
      </c>
      <c r="B23">
        <v>14580</v>
      </c>
      <c r="C23">
        <v>19720</v>
      </c>
      <c r="D23">
        <v>24860</v>
      </c>
      <c r="E23">
        <v>30000</v>
      </c>
      <c r="F23">
        <v>35140</v>
      </c>
      <c r="G23">
        <v>39350</v>
      </c>
      <c r="H23">
        <v>42050</v>
      </c>
      <c r="I23">
        <v>44750</v>
      </c>
      <c r="J23">
        <v>47500</v>
      </c>
      <c r="K23" t="s">
        <v>3073</v>
      </c>
      <c r="L23">
        <v>43</v>
      </c>
      <c r="M23">
        <v>30</v>
      </c>
      <c r="N23" t="s">
        <v>3319</v>
      </c>
    </row>
    <row r="24" spans="1:14" x14ac:dyDescent="0.2">
      <c r="A24" t="s">
        <v>5783</v>
      </c>
      <c r="B24">
        <v>14580</v>
      </c>
      <c r="C24">
        <v>19720</v>
      </c>
      <c r="D24">
        <v>24860</v>
      </c>
      <c r="E24">
        <v>30000</v>
      </c>
      <c r="F24">
        <v>35140</v>
      </c>
      <c r="G24">
        <v>39150</v>
      </c>
      <c r="H24">
        <v>41850</v>
      </c>
      <c r="I24">
        <v>44550</v>
      </c>
      <c r="J24">
        <v>47250</v>
      </c>
      <c r="K24" t="s">
        <v>3073</v>
      </c>
      <c r="L24">
        <v>45</v>
      </c>
      <c r="M24">
        <v>30</v>
      </c>
      <c r="N24" t="s">
        <v>3320</v>
      </c>
    </row>
    <row r="25" spans="1:14" x14ac:dyDescent="0.2">
      <c r="A25" t="s">
        <v>5784</v>
      </c>
      <c r="B25">
        <v>14580</v>
      </c>
      <c r="C25">
        <v>19720</v>
      </c>
      <c r="D25">
        <v>24860</v>
      </c>
      <c r="E25">
        <v>30000</v>
      </c>
      <c r="F25">
        <v>35140</v>
      </c>
      <c r="G25">
        <v>37850</v>
      </c>
      <c r="H25">
        <v>40450</v>
      </c>
      <c r="I25">
        <v>43050</v>
      </c>
      <c r="J25">
        <v>45650</v>
      </c>
      <c r="K25" t="s">
        <v>3073</v>
      </c>
      <c r="L25">
        <v>47</v>
      </c>
      <c r="M25">
        <v>30</v>
      </c>
      <c r="N25" t="s">
        <v>3321</v>
      </c>
    </row>
    <row r="26" spans="1:14" x14ac:dyDescent="0.2">
      <c r="A26" t="s">
        <v>5785</v>
      </c>
      <c r="B26">
        <v>14580</v>
      </c>
      <c r="C26">
        <v>19720</v>
      </c>
      <c r="D26">
        <v>24860</v>
      </c>
      <c r="E26">
        <v>30000</v>
      </c>
      <c r="F26">
        <v>35140</v>
      </c>
      <c r="G26">
        <v>37850</v>
      </c>
      <c r="H26">
        <v>40450</v>
      </c>
      <c r="I26">
        <v>43050</v>
      </c>
      <c r="J26">
        <v>45650</v>
      </c>
      <c r="K26" t="s">
        <v>3073</v>
      </c>
      <c r="L26">
        <v>49</v>
      </c>
      <c r="M26">
        <v>30</v>
      </c>
      <c r="N26" t="s">
        <v>3322</v>
      </c>
    </row>
    <row r="27" spans="1:14" x14ac:dyDescent="0.2">
      <c r="A27" t="s">
        <v>5786</v>
      </c>
      <c r="B27">
        <v>15650</v>
      </c>
      <c r="C27">
        <v>19720</v>
      </c>
      <c r="D27">
        <v>24860</v>
      </c>
      <c r="E27">
        <v>30000</v>
      </c>
      <c r="F27">
        <v>35140</v>
      </c>
      <c r="G27">
        <v>40280</v>
      </c>
      <c r="H27">
        <v>45420</v>
      </c>
      <c r="I27">
        <v>49150</v>
      </c>
      <c r="J27">
        <v>52100</v>
      </c>
      <c r="K27" t="s">
        <v>3073</v>
      </c>
      <c r="L27">
        <v>51</v>
      </c>
      <c r="M27">
        <v>30</v>
      </c>
      <c r="N27" t="s">
        <v>3323</v>
      </c>
    </row>
    <row r="28" spans="1:14" x14ac:dyDescent="0.2">
      <c r="A28" t="s">
        <v>5787</v>
      </c>
      <c r="B28">
        <v>14580</v>
      </c>
      <c r="C28">
        <v>19720</v>
      </c>
      <c r="D28">
        <v>24860</v>
      </c>
      <c r="E28">
        <v>30000</v>
      </c>
      <c r="F28">
        <v>35140</v>
      </c>
      <c r="G28">
        <v>37850</v>
      </c>
      <c r="H28">
        <v>40450</v>
      </c>
      <c r="I28">
        <v>43050</v>
      </c>
      <c r="J28">
        <v>45650</v>
      </c>
      <c r="K28" t="s">
        <v>3073</v>
      </c>
      <c r="L28">
        <v>53</v>
      </c>
      <c r="M28">
        <v>30</v>
      </c>
      <c r="N28" t="s">
        <v>3324</v>
      </c>
    </row>
    <row r="29" spans="1:14" x14ac:dyDescent="0.2">
      <c r="A29" t="s">
        <v>5788</v>
      </c>
      <c r="B29">
        <v>14580</v>
      </c>
      <c r="C29">
        <v>19720</v>
      </c>
      <c r="D29">
        <v>24860</v>
      </c>
      <c r="E29">
        <v>30000</v>
      </c>
      <c r="F29">
        <v>35140</v>
      </c>
      <c r="G29">
        <v>38150</v>
      </c>
      <c r="H29">
        <v>40750</v>
      </c>
      <c r="I29">
        <v>43400</v>
      </c>
      <c r="J29">
        <v>46000</v>
      </c>
      <c r="K29" t="s">
        <v>3073</v>
      </c>
      <c r="L29">
        <v>55</v>
      </c>
      <c r="M29">
        <v>30</v>
      </c>
      <c r="N29" t="s">
        <v>3325</v>
      </c>
    </row>
    <row r="30" spans="1:14" x14ac:dyDescent="0.2">
      <c r="A30" t="s">
        <v>5789</v>
      </c>
      <c r="B30">
        <v>14580</v>
      </c>
      <c r="C30">
        <v>19720</v>
      </c>
      <c r="D30">
        <v>24860</v>
      </c>
      <c r="E30">
        <v>30000</v>
      </c>
      <c r="F30">
        <v>35140</v>
      </c>
      <c r="G30">
        <v>37850</v>
      </c>
      <c r="H30">
        <v>40450</v>
      </c>
      <c r="I30">
        <v>43050</v>
      </c>
      <c r="J30">
        <v>45650</v>
      </c>
      <c r="K30" t="s">
        <v>3073</v>
      </c>
      <c r="L30">
        <v>57</v>
      </c>
      <c r="M30">
        <v>30</v>
      </c>
      <c r="N30" t="s">
        <v>3326</v>
      </c>
    </row>
    <row r="31" spans="1:14" x14ac:dyDescent="0.2">
      <c r="A31" t="s">
        <v>5790</v>
      </c>
      <c r="B31">
        <v>14580</v>
      </c>
      <c r="C31">
        <v>19720</v>
      </c>
      <c r="D31">
        <v>24860</v>
      </c>
      <c r="E31">
        <v>30000</v>
      </c>
      <c r="F31">
        <v>35140</v>
      </c>
      <c r="G31">
        <v>37850</v>
      </c>
      <c r="H31">
        <v>40450</v>
      </c>
      <c r="I31">
        <v>43050</v>
      </c>
      <c r="J31">
        <v>45650</v>
      </c>
      <c r="K31" t="s">
        <v>3073</v>
      </c>
      <c r="L31">
        <v>59</v>
      </c>
      <c r="M31">
        <v>30</v>
      </c>
      <c r="N31" t="s">
        <v>3327</v>
      </c>
    </row>
    <row r="32" spans="1:14" x14ac:dyDescent="0.2">
      <c r="A32" t="s">
        <v>5791</v>
      </c>
      <c r="B32">
        <v>14580</v>
      </c>
      <c r="C32">
        <v>19720</v>
      </c>
      <c r="D32">
        <v>24860</v>
      </c>
      <c r="E32">
        <v>30000</v>
      </c>
      <c r="F32">
        <v>35140</v>
      </c>
      <c r="G32">
        <v>39450</v>
      </c>
      <c r="H32">
        <v>42200</v>
      </c>
      <c r="I32">
        <v>44900</v>
      </c>
      <c r="J32">
        <v>47600</v>
      </c>
      <c r="K32" t="s">
        <v>3073</v>
      </c>
      <c r="L32">
        <v>61</v>
      </c>
      <c r="M32">
        <v>30</v>
      </c>
      <c r="N32" t="s">
        <v>3328</v>
      </c>
    </row>
    <row r="33" spans="1:14" x14ac:dyDescent="0.2">
      <c r="A33" t="s">
        <v>5792</v>
      </c>
      <c r="B33">
        <v>14580</v>
      </c>
      <c r="C33">
        <v>19720</v>
      </c>
      <c r="D33">
        <v>24860</v>
      </c>
      <c r="E33">
        <v>30000</v>
      </c>
      <c r="F33">
        <v>35140</v>
      </c>
      <c r="G33">
        <v>37850</v>
      </c>
      <c r="H33">
        <v>40450</v>
      </c>
      <c r="I33">
        <v>43050</v>
      </c>
      <c r="J33">
        <v>45650</v>
      </c>
      <c r="K33" t="s">
        <v>3073</v>
      </c>
      <c r="L33">
        <v>63</v>
      </c>
      <c r="M33">
        <v>30</v>
      </c>
      <c r="N33" t="s">
        <v>3329</v>
      </c>
    </row>
    <row r="34" spans="1:14" x14ac:dyDescent="0.2">
      <c r="A34" t="s">
        <v>5793</v>
      </c>
      <c r="B34">
        <v>17300</v>
      </c>
      <c r="C34">
        <v>19750</v>
      </c>
      <c r="D34">
        <v>24860</v>
      </c>
      <c r="E34">
        <v>30000</v>
      </c>
      <c r="F34">
        <v>35140</v>
      </c>
      <c r="G34">
        <v>40280</v>
      </c>
      <c r="H34">
        <v>45420</v>
      </c>
      <c r="I34">
        <v>50560</v>
      </c>
      <c r="J34">
        <v>55700</v>
      </c>
      <c r="K34" t="s">
        <v>3073</v>
      </c>
      <c r="L34">
        <v>65</v>
      </c>
      <c r="M34">
        <v>30</v>
      </c>
      <c r="N34" t="s">
        <v>3330</v>
      </c>
    </row>
    <row r="35" spans="1:14" x14ac:dyDescent="0.2">
      <c r="A35" t="s">
        <v>5794</v>
      </c>
      <c r="B35">
        <v>15000</v>
      </c>
      <c r="C35">
        <v>19720</v>
      </c>
      <c r="D35">
        <v>24860</v>
      </c>
      <c r="E35">
        <v>30000</v>
      </c>
      <c r="F35">
        <v>35140</v>
      </c>
      <c r="G35">
        <v>40280</v>
      </c>
      <c r="H35">
        <v>44300</v>
      </c>
      <c r="I35">
        <v>47150</v>
      </c>
      <c r="J35">
        <v>50000</v>
      </c>
      <c r="K35" t="s">
        <v>3073</v>
      </c>
      <c r="L35">
        <v>67</v>
      </c>
      <c r="M35">
        <v>30</v>
      </c>
      <c r="N35" t="s">
        <v>3331</v>
      </c>
    </row>
    <row r="36" spans="1:14" x14ac:dyDescent="0.2">
      <c r="A36" t="s">
        <v>5795</v>
      </c>
      <c r="B36">
        <v>14580</v>
      </c>
      <c r="C36">
        <v>19720</v>
      </c>
      <c r="D36">
        <v>24860</v>
      </c>
      <c r="E36">
        <v>30000</v>
      </c>
      <c r="F36">
        <v>35140</v>
      </c>
      <c r="G36">
        <v>39450</v>
      </c>
      <c r="H36">
        <v>42200</v>
      </c>
      <c r="I36">
        <v>44900</v>
      </c>
      <c r="J36">
        <v>47600</v>
      </c>
      <c r="K36" t="s">
        <v>3073</v>
      </c>
      <c r="L36">
        <v>69</v>
      </c>
      <c r="M36">
        <v>30</v>
      </c>
      <c r="N36" t="s">
        <v>3332</v>
      </c>
    </row>
    <row r="37" spans="1:14" x14ac:dyDescent="0.2">
      <c r="A37" t="s">
        <v>5796</v>
      </c>
      <c r="B37">
        <v>14580</v>
      </c>
      <c r="C37">
        <v>19720</v>
      </c>
      <c r="D37">
        <v>24860</v>
      </c>
      <c r="E37">
        <v>30000</v>
      </c>
      <c r="F37">
        <v>35140</v>
      </c>
      <c r="G37">
        <v>37850</v>
      </c>
      <c r="H37">
        <v>40450</v>
      </c>
      <c r="I37">
        <v>43050</v>
      </c>
      <c r="J37">
        <v>45650</v>
      </c>
      <c r="K37" t="s">
        <v>3073</v>
      </c>
      <c r="L37">
        <v>71</v>
      </c>
      <c r="M37">
        <v>30</v>
      </c>
      <c r="N37" t="s">
        <v>3333</v>
      </c>
    </row>
    <row r="38" spans="1:14" x14ac:dyDescent="0.2">
      <c r="A38" t="s">
        <v>5797</v>
      </c>
      <c r="B38">
        <v>18900</v>
      </c>
      <c r="C38">
        <v>21600</v>
      </c>
      <c r="D38">
        <v>24860</v>
      </c>
      <c r="E38">
        <v>30000</v>
      </c>
      <c r="F38">
        <v>35140</v>
      </c>
      <c r="G38">
        <v>40280</v>
      </c>
      <c r="H38">
        <v>45420</v>
      </c>
      <c r="I38">
        <v>50560</v>
      </c>
      <c r="J38">
        <v>55700</v>
      </c>
      <c r="K38" t="s">
        <v>3073</v>
      </c>
      <c r="L38">
        <v>73</v>
      </c>
      <c r="M38">
        <v>30</v>
      </c>
      <c r="N38" t="s">
        <v>3334</v>
      </c>
    </row>
    <row r="39" spans="1:14" x14ac:dyDescent="0.2">
      <c r="A39" t="s">
        <v>5798</v>
      </c>
      <c r="B39">
        <v>14580</v>
      </c>
      <c r="C39">
        <v>19720</v>
      </c>
      <c r="D39">
        <v>24860</v>
      </c>
      <c r="E39">
        <v>30000</v>
      </c>
      <c r="F39">
        <v>35140</v>
      </c>
      <c r="G39">
        <v>37850</v>
      </c>
      <c r="H39">
        <v>40450</v>
      </c>
      <c r="I39">
        <v>43050</v>
      </c>
      <c r="J39">
        <v>45650</v>
      </c>
      <c r="K39" t="s">
        <v>3073</v>
      </c>
      <c r="L39">
        <v>75</v>
      </c>
      <c r="M39">
        <v>30</v>
      </c>
      <c r="N39" t="s">
        <v>3335</v>
      </c>
    </row>
    <row r="40" spans="1:14" x14ac:dyDescent="0.2">
      <c r="A40" t="s">
        <v>5799</v>
      </c>
      <c r="B40">
        <v>15200</v>
      </c>
      <c r="C40">
        <v>19720</v>
      </c>
      <c r="D40">
        <v>24860</v>
      </c>
      <c r="E40">
        <v>30000</v>
      </c>
      <c r="F40">
        <v>35140</v>
      </c>
      <c r="G40">
        <v>40280</v>
      </c>
      <c r="H40">
        <v>44800</v>
      </c>
      <c r="I40">
        <v>47700</v>
      </c>
      <c r="J40">
        <v>50550</v>
      </c>
      <c r="K40" t="s">
        <v>3073</v>
      </c>
      <c r="L40">
        <v>77</v>
      </c>
      <c r="M40">
        <v>30</v>
      </c>
      <c r="N40" t="s">
        <v>3336</v>
      </c>
    </row>
    <row r="41" spans="1:14" x14ac:dyDescent="0.2">
      <c r="A41" t="s">
        <v>5800</v>
      </c>
      <c r="B41">
        <v>15700</v>
      </c>
      <c r="C41">
        <v>19720</v>
      </c>
      <c r="D41">
        <v>24860</v>
      </c>
      <c r="E41">
        <v>30000</v>
      </c>
      <c r="F41">
        <v>35140</v>
      </c>
      <c r="G41">
        <v>40280</v>
      </c>
      <c r="H41">
        <v>45420</v>
      </c>
      <c r="I41">
        <v>49350</v>
      </c>
      <c r="J41">
        <v>52300</v>
      </c>
      <c r="K41" t="s">
        <v>3073</v>
      </c>
      <c r="L41">
        <v>79</v>
      </c>
      <c r="M41">
        <v>30</v>
      </c>
      <c r="N41" t="s">
        <v>3337</v>
      </c>
    </row>
    <row r="42" spans="1:14" x14ac:dyDescent="0.2">
      <c r="A42" t="s">
        <v>5801</v>
      </c>
      <c r="B42">
        <v>17650</v>
      </c>
      <c r="C42">
        <v>20150</v>
      </c>
      <c r="D42">
        <v>24860</v>
      </c>
      <c r="E42">
        <v>30000</v>
      </c>
      <c r="F42">
        <v>35140</v>
      </c>
      <c r="G42">
        <v>40280</v>
      </c>
      <c r="H42">
        <v>45420</v>
      </c>
      <c r="I42">
        <v>50560</v>
      </c>
      <c r="J42">
        <v>55700</v>
      </c>
      <c r="K42" t="s">
        <v>3073</v>
      </c>
      <c r="L42">
        <v>81</v>
      </c>
      <c r="M42">
        <v>30</v>
      </c>
      <c r="N42" t="s">
        <v>3338</v>
      </c>
    </row>
    <row r="43" spans="1:14" x14ac:dyDescent="0.2">
      <c r="A43" t="s">
        <v>5802</v>
      </c>
      <c r="B43">
        <v>20650</v>
      </c>
      <c r="C43">
        <v>23600</v>
      </c>
      <c r="D43">
        <v>26550</v>
      </c>
      <c r="E43">
        <v>30000</v>
      </c>
      <c r="F43">
        <v>35140</v>
      </c>
      <c r="G43">
        <v>40280</v>
      </c>
      <c r="H43">
        <v>45420</v>
      </c>
      <c r="I43">
        <v>50560</v>
      </c>
      <c r="J43">
        <v>55700</v>
      </c>
      <c r="K43" t="s">
        <v>3073</v>
      </c>
      <c r="L43">
        <v>83</v>
      </c>
      <c r="M43">
        <v>30</v>
      </c>
      <c r="N43" t="s">
        <v>3339</v>
      </c>
    </row>
    <row r="44" spans="1:14" x14ac:dyDescent="0.2">
      <c r="A44" t="s">
        <v>5803</v>
      </c>
      <c r="B44">
        <v>15650</v>
      </c>
      <c r="C44">
        <v>19720</v>
      </c>
      <c r="D44">
        <v>24860</v>
      </c>
      <c r="E44">
        <v>30000</v>
      </c>
      <c r="F44">
        <v>35140</v>
      </c>
      <c r="G44">
        <v>40280</v>
      </c>
      <c r="H44">
        <v>45420</v>
      </c>
      <c r="I44">
        <v>49150</v>
      </c>
      <c r="J44">
        <v>52100</v>
      </c>
      <c r="K44" t="s">
        <v>3073</v>
      </c>
      <c r="L44">
        <v>85</v>
      </c>
      <c r="M44">
        <v>30</v>
      </c>
      <c r="N44" t="s">
        <v>3340</v>
      </c>
    </row>
    <row r="45" spans="1:14" x14ac:dyDescent="0.2">
      <c r="A45" t="s">
        <v>5804</v>
      </c>
      <c r="B45">
        <v>14580</v>
      </c>
      <c r="C45">
        <v>19720</v>
      </c>
      <c r="D45">
        <v>24860</v>
      </c>
      <c r="E45">
        <v>30000</v>
      </c>
      <c r="F45">
        <v>35140</v>
      </c>
      <c r="G45">
        <v>37850</v>
      </c>
      <c r="H45">
        <v>40450</v>
      </c>
      <c r="I45">
        <v>43050</v>
      </c>
      <c r="J45">
        <v>45650</v>
      </c>
      <c r="K45" t="s">
        <v>3073</v>
      </c>
      <c r="L45">
        <v>87</v>
      </c>
      <c r="M45">
        <v>30</v>
      </c>
      <c r="N45" t="s">
        <v>3341</v>
      </c>
    </row>
    <row r="46" spans="1:14" x14ac:dyDescent="0.2">
      <c r="A46" t="s">
        <v>5805</v>
      </c>
      <c r="B46">
        <v>20650</v>
      </c>
      <c r="C46">
        <v>23600</v>
      </c>
      <c r="D46">
        <v>26550</v>
      </c>
      <c r="E46">
        <v>30000</v>
      </c>
      <c r="F46">
        <v>35140</v>
      </c>
      <c r="G46">
        <v>40280</v>
      </c>
      <c r="H46">
        <v>45420</v>
      </c>
      <c r="I46">
        <v>50560</v>
      </c>
      <c r="J46">
        <v>55700</v>
      </c>
      <c r="K46" t="s">
        <v>3073</v>
      </c>
      <c r="L46">
        <v>89</v>
      </c>
      <c r="M46">
        <v>30</v>
      </c>
      <c r="N46" t="s">
        <v>3342</v>
      </c>
    </row>
    <row r="47" spans="1:14" x14ac:dyDescent="0.2">
      <c r="A47" t="s">
        <v>5806</v>
      </c>
      <c r="B47">
        <v>14580</v>
      </c>
      <c r="C47">
        <v>19720</v>
      </c>
      <c r="D47">
        <v>24860</v>
      </c>
      <c r="E47">
        <v>30000</v>
      </c>
      <c r="F47">
        <v>35140</v>
      </c>
      <c r="G47">
        <v>38000</v>
      </c>
      <c r="H47">
        <v>40650</v>
      </c>
      <c r="I47">
        <v>43250</v>
      </c>
      <c r="J47">
        <v>45850</v>
      </c>
      <c r="K47" t="s">
        <v>3073</v>
      </c>
      <c r="L47">
        <v>91</v>
      </c>
      <c r="M47">
        <v>30</v>
      </c>
      <c r="N47" t="s">
        <v>3343</v>
      </c>
    </row>
    <row r="48" spans="1:14" x14ac:dyDescent="0.2">
      <c r="A48" t="s">
        <v>5807</v>
      </c>
      <c r="B48">
        <v>14580</v>
      </c>
      <c r="C48">
        <v>19720</v>
      </c>
      <c r="D48">
        <v>24860</v>
      </c>
      <c r="E48">
        <v>30000</v>
      </c>
      <c r="F48">
        <v>35140</v>
      </c>
      <c r="G48">
        <v>37850</v>
      </c>
      <c r="H48">
        <v>40450</v>
      </c>
      <c r="I48">
        <v>43050</v>
      </c>
      <c r="J48">
        <v>45650</v>
      </c>
      <c r="K48" t="s">
        <v>3073</v>
      </c>
      <c r="L48">
        <v>93</v>
      </c>
      <c r="M48">
        <v>30</v>
      </c>
      <c r="N48" t="s">
        <v>3344</v>
      </c>
    </row>
    <row r="49" spans="1:14" x14ac:dyDescent="0.2">
      <c r="A49" t="s">
        <v>5808</v>
      </c>
      <c r="B49">
        <v>14580</v>
      </c>
      <c r="C49">
        <v>19720</v>
      </c>
      <c r="D49">
        <v>24860</v>
      </c>
      <c r="E49">
        <v>30000</v>
      </c>
      <c r="F49">
        <v>35140</v>
      </c>
      <c r="G49">
        <v>38950</v>
      </c>
      <c r="H49">
        <v>41650</v>
      </c>
      <c r="I49">
        <v>44300</v>
      </c>
      <c r="J49">
        <v>47000</v>
      </c>
      <c r="K49" t="s">
        <v>3073</v>
      </c>
      <c r="L49">
        <v>95</v>
      </c>
      <c r="M49">
        <v>30</v>
      </c>
      <c r="N49" t="s">
        <v>3345</v>
      </c>
    </row>
    <row r="50" spans="1:14" x14ac:dyDescent="0.2">
      <c r="A50" t="s">
        <v>5809</v>
      </c>
      <c r="B50">
        <v>14580</v>
      </c>
      <c r="C50">
        <v>19720</v>
      </c>
      <c r="D50">
        <v>24860</v>
      </c>
      <c r="E50">
        <v>30000</v>
      </c>
      <c r="F50">
        <v>35140</v>
      </c>
      <c r="G50">
        <v>40100</v>
      </c>
      <c r="H50">
        <v>42850</v>
      </c>
      <c r="I50">
        <v>45650</v>
      </c>
      <c r="J50">
        <v>48400</v>
      </c>
      <c r="K50" t="s">
        <v>3073</v>
      </c>
      <c r="L50">
        <v>97</v>
      </c>
      <c r="M50">
        <v>30</v>
      </c>
      <c r="N50" t="s">
        <v>3346</v>
      </c>
    </row>
    <row r="51" spans="1:14" x14ac:dyDescent="0.2">
      <c r="A51" t="s">
        <v>5810</v>
      </c>
      <c r="B51">
        <v>14580</v>
      </c>
      <c r="C51">
        <v>19720</v>
      </c>
      <c r="D51">
        <v>24860</v>
      </c>
      <c r="E51">
        <v>30000</v>
      </c>
      <c r="F51">
        <v>35140</v>
      </c>
      <c r="G51">
        <v>37850</v>
      </c>
      <c r="H51">
        <v>40450</v>
      </c>
      <c r="I51">
        <v>43050</v>
      </c>
      <c r="J51">
        <v>45650</v>
      </c>
      <c r="K51" t="s">
        <v>3073</v>
      </c>
      <c r="L51">
        <v>99</v>
      </c>
      <c r="M51">
        <v>30</v>
      </c>
      <c r="N51" t="s">
        <v>3347</v>
      </c>
    </row>
    <row r="52" spans="1:14" x14ac:dyDescent="0.2">
      <c r="A52" t="s">
        <v>5811</v>
      </c>
      <c r="B52">
        <v>15650</v>
      </c>
      <c r="C52">
        <v>19720</v>
      </c>
      <c r="D52">
        <v>24860</v>
      </c>
      <c r="E52">
        <v>30000</v>
      </c>
      <c r="F52">
        <v>35140</v>
      </c>
      <c r="G52">
        <v>40280</v>
      </c>
      <c r="H52">
        <v>45420</v>
      </c>
      <c r="I52">
        <v>49150</v>
      </c>
      <c r="J52">
        <v>52100</v>
      </c>
      <c r="K52" t="s">
        <v>3073</v>
      </c>
      <c r="L52">
        <v>101</v>
      </c>
      <c r="M52">
        <v>30</v>
      </c>
      <c r="N52" t="s">
        <v>3348</v>
      </c>
    </row>
    <row r="53" spans="1:14" x14ac:dyDescent="0.2">
      <c r="A53" t="s">
        <v>5812</v>
      </c>
      <c r="B53">
        <v>15700</v>
      </c>
      <c r="C53">
        <v>19720</v>
      </c>
      <c r="D53">
        <v>24860</v>
      </c>
      <c r="E53">
        <v>30000</v>
      </c>
      <c r="F53">
        <v>35140</v>
      </c>
      <c r="G53">
        <v>40280</v>
      </c>
      <c r="H53">
        <v>45420</v>
      </c>
      <c r="I53">
        <v>49350</v>
      </c>
      <c r="J53">
        <v>52300</v>
      </c>
      <c r="K53" t="s">
        <v>3073</v>
      </c>
      <c r="L53">
        <v>103</v>
      </c>
      <c r="M53">
        <v>30</v>
      </c>
      <c r="N53" t="s">
        <v>3349</v>
      </c>
    </row>
    <row r="54" spans="1:14" x14ac:dyDescent="0.2">
      <c r="A54" t="s">
        <v>5813</v>
      </c>
      <c r="B54">
        <v>14580</v>
      </c>
      <c r="C54">
        <v>19720</v>
      </c>
      <c r="D54">
        <v>24860</v>
      </c>
      <c r="E54">
        <v>30000</v>
      </c>
      <c r="F54">
        <v>35140</v>
      </c>
      <c r="G54">
        <v>37850</v>
      </c>
      <c r="H54">
        <v>40450</v>
      </c>
      <c r="I54">
        <v>43050</v>
      </c>
      <c r="J54">
        <v>45650</v>
      </c>
      <c r="K54" t="s">
        <v>3073</v>
      </c>
      <c r="L54">
        <v>105</v>
      </c>
      <c r="M54">
        <v>30</v>
      </c>
      <c r="N54" t="s">
        <v>3350</v>
      </c>
    </row>
    <row r="55" spans="1:14" x14ac:dyDescent="0.2">
      <c r="A55" t="s">
        <v>5814</v>
      </c>
      <c r="B55">
        <v>14580</v>
      </c>
      <c r="C55">
        <v>19720</v>
      </c>
      <c r="D55">
        <v>24860</v>
      </c>
      <c r="E55">
        <v>30000</v>
      </c>
      <c r="F55">
        <v>35140</v>
      </c>
      <c r="G55">
        <v>37850</v>
      </c>
      <c r="H55">
        <v>40450</v>
      </c>
      <c r="I55">
        <v>43050</v>
      </c>
      <c r="J55">
        <v>45650</v>
      </c>
      <c r="K55" t="s">
        <v>3073</v>
      </c>
      <c r="L55">
        <v>107</v>
      </c>
      <c r="M55">
        <v>30</v>
      </c>
      <c r="N55" t="s">
        <v>3351</v>
      </c>
    </row>
    <row r="56" spans="1:14" x14ac:dyDescent="0.2">
      <c r="A56" t="s">
        <v>5815</v>
      </c>
      <c r="B56">
        <v>14580</v>
      </c>
      <c r="C56">
        <v>19720</v>
      </c>
      <c r="D56">
        <v>24860</v>
      </c>
      <c r="E56">
        <v>30000</v>
      </c>
      <c r="F56">
        <v>35140</v>
      </c>
      <c r="G56">
        <v>37850</v>
      </c>
      <c r="H56">
        <v>40450</v>
      </c>
      <c r="I56">
        <v>43050</v>
      </c>
      <c r="J56">
        <v>45650</v>
      </c>
      <c r="K56" t="s">
        <v>3073</v>
      </c>
      <c r="L56">
        <v>109</v>
      </c>
      <c r="M56">
        <v>30</v>
      </c>
      <c r="N56" t="s">
        <v>3352</v>
      </c>
    </row>
    <row r="57" spans="1:14" x14ac:dyDescent="0.2">
      <c r="A57" t="s">
        <v>5816</v>
      </c>
      <c r="B57">
        <v>14580</v>
      </c>
      <c r="C57">
        <v>19720</v>
      </c>
      <c r="D57">
        <v>24860</v>
      </c>
      <c r="E57">
        <v>30000</v>
      </c>
      <c r="F57">
        <v>35140</v>
      </c>
      <c r="G57">
        <v>37850</v>
      </c>
      <c r="H57">
        <v>40450</v>
      </c>
      <c r="I57">
        <v>43050</v>
      </c>
      <c r="J57">
        <v>45650</v>
      </c>
      <c r="K57" t="s">
        <v>3073</v>
      </c>
      <c r="L57">
        <v>111</v>
      </c>
      <c r="M57">
        <v>30</v>
      </c>
      <c r="N57" t="s">
        <v>3353</v>
      </c>
    </row>
    <row r="58" spans="1:14" x14ac:dyDescent="0.2">
      <c r="A58" t="s">
        <v>5817</v>
      </c>
      <c r="B58">
        <v>15050</v>
      </c>
      <c r="C58">
        <v>19720</v>
      </c>
      <c r="D58">
        <v>24860</v>
      </c>
      <c r="E58">
        <v>30000</v>
      </c>
      <c r="F58">
        <v>35140</v>
      </c>
      <c r="G58">
        <v>40280</v>
      </c>
      <c r="H58">
        <v>44350</v>
      </c>
      <c r="I58">
        <v>47200</v>
      </c>
      <c r="J58">
        <v>50050</v>
      </c>
      <c r="K58" t="s">
        <v>3073</v>
      </c>
      <c r="L58">
        <v>113</v>
      </c>
      <c r="M58">
        <v>30</v>
      </c>
      <c r="N58" t="s">
        <v>3354</v>
      </c>
    </row>
    <row r="59" spans="1:14" x14ac:dyDescent="0.2">
      <c r="A59" t="s">
        <v>5818</v>
      </c>
      <c r="B59">
        <v>18900</v>
      </c>
      <c r="C59">
        <v>21600</v>
      </c>
      <c r="D59">
        <v>24860</v>
      </c>
      <c r="E59">
        <v>30000</v>
      </c>
      <c r="F59">
        <v>35140</v>
      </c>
      <c r="G59">
        <v>40280</v>
      </c>
      <c r="H59">
        <v>45420</v>
      </c>
      <c r="I59">
        <v>50560</v>
      </c>
      <c r="J59">
        <v>55700</v>
      </c>
      <c r="K59" t="s">
        <v>3073</v>
      </c>
      <c r="L59">
        <v>115</v>
      </c>
      <c r="M59">
        <v>30</v>
      </c>
      <c r="N59" t="s">
        <v>3355</v>
      </c>
    </row>
    <row r="60" spans="1:14" x14ac:dyDescent="0.2">
      <c r="A60" t="s">
        <v>5819</v>
      </c>
      <c r="B60">
        <v>18900</v>
      </c>
      <c r="C60">
        <v>21600</v>
      </c>
      <c r="D60">
        <v>24860</v>
      </c>
      <c r="E60">
        <v>30000</v>
      </c>
      <c r="F60">
        <v>35140</v>
      </c>
      <c r="G60">
        <v>40280</v>
      </c>
      <c r="H60">
        <v>45420</v>
      </c>
      <c r="I60">
        <v>50560</v>
      </c>
      <c r="J60">
        <v>55700</v>
      </c>
      <c r="K60" t="s">
        <v>3073</v>
      </c>
      <c r="L60">
        <v>117</v>
      </c>
      <c r="M60">
        <v>30</v>
      </c>
      <c r="N60" t="s">
        <v>3356</v>
      </c>
    </row>
    <row r="61" spans="1:14" x14ac:dyDescent="0.2">
      <c r="A61" t="s">
        <v>5820</v>
      </c>
      <c r="B61">
        <v>14580</v>
      </c>
      <c r="C61">
        <v>19720</v>
      </c>
      <c r="D61">
        <v>24860</v>
      </c>
      <c r="E61">
        <v>30000</v>
      </c>
      <c r="F61">
        <v>35140</v>
      </c>
      <c r="G61">
        <v>37850</v>
      </c>
      <c r="H61">
        <v>40450</v>
      </c>
      <c r="I61">
        <v>43050</v>
      </c>
      <c r="J61">
        <v>45650</v>
      </c>
      <c r="K61" t="s">
        <v>3073</v>
      </c>
      <c r="L61">
        <v>119</v>
      </c>
      <c r="M61">
        <v>30</v>
      </c>
      <c r="N61" t="s">
        <v>3357</v>
      </c>
    </row>
    <row r="62" spans="1:14" x14ac:dyDescent="0.2">
      <c r="A62" t="s">
        <v>5821</v>
      </c>
      <c r="B62">
        <v>14580</v>
      </c>
      <c r="C62">
        <v>19720</v>
      </c>
      <c r="D62">
        <v>24860</v>
      </c>
      <c r="E62">
        <v>30000</v>
      </c>
      <c r="F62">
        <v>35140</v>
      </c>
      <c r="G62">
        <v>37850</v>
      </c>
      <c r="H62">
        <v>40450</v>
      </c>
      <c r="I62">
        <v>43050</v>
      </c>
      <c r="J62">
        <v>45650</v>
      </c>
      <c r="K62" t="s">
        <v>3073</v>
      </c>
      <c r="L62">
        <v>121</v>
      </c>
      <c r="M62">
        <v>30</v>
      </c>
      <c r="N62" t="s">
        <v>3358</v>
      </c>
    </row>
    <row r="63" spans="1:14" x14ac:dyDescent="0.2">
      <c r="A63" t="s">
        <v>5822</v>
      </c>
      <c r="B63">
        <v>14580</v>
      </c>
      <c r="C63">
        <v>19720</v>
      </c>
      <c r="D63">
        <v>24860</v>
      </c>
      <c r="E63">
        <v>30000</v>
      </c>
      <c r="F63">
        <v>35140</v>
      </c>
      <c r="G63">
        <v>38850</v>
      </c>
      <c r="H63">
        <v>41500</v>
      </c>
      <c r="I63">
        <v>44200</v>
      </c>
      <c r="J63">
        <v>46850</v>
      </c>
      <c r="K63" t="s">
        <v>3073</v>
      </c>
      <c r="L63">
        <v>123</v>
      </c>
      <c r="M63">
        <v>30</v>
      </c>
      <c r="N63" t="s">
        <v>3359</v>
      </c>
    </row>
    <row r="64" spans="1:14" x14ac:dyDescent="0.2">
      <c r="A64" t="s">
        <v>5823</v>
      </c>
      <c r="B64">
        <v>17300</v>
      </c>
      <c r="C64">
        <v>19750</v>
      </c>
      <c r="D64">
        <v>24860</v>
      </c>
      <c r="E64">
        <v>30000</v>
      </c>
      <c r="F64">
        <v>35140</v>
      </c>
      <c r="G64">
        <v>40280</v>
      </c>
      <c r="H64">
        <v>45420</v>
      </c>
      <c r="I64">
        <v>50560</v>
      </c>
      <c r="J64">
        <v>55700</v>
      </c>
      <c r="K64" t="s">
        <v>3073</v>
      </c>
      <c r="L64">
        <v>125</v>
      </c>
      <c r="M64">
        <v>30</v>
      </c>
      <c r="N64" t="s">
        <v>3360</v>
      </c>
    </row>
    <row r="65" spans="1:14" x14ac:dyDescent="0.2">
      <c r="A65" t="s">
        <v>5824</v>
      </c>
      <c r="B65">
        <v>14580</v>
      </c>
      <c r="C65">
        <v>19720</v>
      </c>
      <c r="D65">
        <v>24860</v>
      </c>
      <c r="E65">
        <v>30000</v>
      </c>
      <c r="F65">
        <v>35140</v>
      </c>
      <c r="G65">
        <v>39250</v>
      </c>
      <c r="H65">
        <v>41950</v>
      </c>
      <c r="I65">
        <v>44650</v>
      </c>
      <c r="J65">
        <v>47350</v>
      </c>
      <c r="K65" t="s">
        <v>3073</v>
      </c>
      <c r="L65">
        <v>127</v>
      </c>
      <c r="M65">
        <v>30</v>
      </c>
      <c r="N65" t="s">
        <v>3361</v>
      </c>
    </row>
    <row r="66" spans="1:14" x14ac:dyDescent="0.2">
      <c r="A66" t="s">
        <v>5825</v>
      </c>
      <c r="B66">
        <v>14580</v>
      </c>
      <c r="C66">
        <v>19720</v>
      </c>
      <c r="D66">
        <v>24860</v>
      </c>
      <c r="E66">
        <v>30000</v>
      </c>
      <c r="F66">
        <v>35140</v>
      </c>
      <c r="G66">
        <v>37850</v>
      </c>
      <c r="H66">
        <v>40450</v>
      </c>
      <c r="I66">
        <v>43050</v>
      </c>
      <c r="J66">
        <v>45650</v>
      </c>
      <c r="K66" t="s">
        <v>3073</v>
      </c>
      <c r="L66">
        <v>129</v>
      </c>
      <c r="M66">
        <v>30</v>
      </c>
      <c r="N66" t="s">
        <v>3362</v>
      </c>
    </row>
    <row r="67" spans="1:14" x14ac:dyDescent="0.2">
      <c r="A67" t="s">
        <v>5826</v>
      </c>
      <c r="B67">
        <v>14580</v>
      </c>
      <c r="C67">
        <v>19720</v>
      </c>
      <c r="D67">
        <v>24860</v>
      </c>
      <c r="E67">
        <v>30000</v>
      </c>
      <c r="F67">
        <v>35140</v>
      </c>
      <c r="G67">
        <v>37850</v>
      </c>
      <c r="H67">
        <v>40450</v>
      </c>
      <c r="I67">
        <v>43050</v>
      </c>
      <c r="J67">
        <v>45650</v>
      </c>
      <c r="K67" t="s">
        <v>3073</v>
      </c>
      <c r="L67">
        <v>131</v>
      </c>
      <c r="M67">
        <v>30</v>
      </c>
      <c r="N67" t="s">
        <v>3363</v>
      </c>
    </row>
    <row r="68" spans="1:14" x14ac:dyDescent="0.2">
      <c r="A68" t="s">
        <v>5827</v>
      </c>
      <c r="B68">
        <v>14580</v>
      </c>
      <c r="C68">
        <v>19720</v>
      </c>
      <c r="D68">
        <v>24860</v>
      </c>
      <c r="E68">
        <v>30000</v>
      </c>
      <c r="F68">
        <v>35140</v>
      </c>
      <c r="G68">
        <v>37850</v>
      </c>
      <c r="H68">
        <v>40450</v>
      </c>
      <c r="I68">
        <v>43050</v>
      </c>
      <c r="J68">
        <v>45650</v>
      </c>
      <c r="K68" t="s">
        <v>3073</v>
      </c>
      <c r="L68">
        <v>133</v>
      </c>
      <c r="M68">
        <v>30</v>
      </c>
      <c r="N68" t="s">
        <v>3364</v>
      </c>
    </row>
    <row r="69" spans="1:14" x14ac:dyDescent="0.2">
      <c r="A69" t="s">
        <v>5828</v>
      </c>
      <c r="B69">
        <v>19750</v>
      </c>
      <c r="C69">
        <v>24640</v>
      </c>
      <c r="D69">
        <v>31070</v>
      </c>
      <c r="E69">
        <v>37500</v>
      </c>
      <c r="F69">
        <v>43930</v>
      </c>
      <c r="G69">
        <v>50360</v>
      </c>
      <c r="H69">
        <v>56790</v>
      </c>
      <c r="I69">
        <v>62050</v>
      </c>
      <c r="J69">
        <v>65800</v>
      </c>
      <c r="K69" t="s">
        <v>3074</v>
      </c>
      <c r="L69">
        <v>13</v>
      </c>
      <c r="M69">
        <v>30</v>
      </c>
      <c r="N69" t="s">
        <v>3139</v>
      </c>
    </row>
    <row r="70" spans="1:14" x14ac:dyDescent="0.2">
      <c r="A70" t="s">
        <v>5829</v>
      </c>
      <c r="B70">
        <v>23600</v>
      </c>
      <c r="C70">
        <v>27000</v>
      </c>
      <c r="D70">
        <v>31070</v>
      </c>
      <c r="E70">
        <v>37500</v>
      </c>
      <c r="F70">
        <v>43930</v>
      </c>
      <c r="G70">
        <v>50360</v>
      </c>
      <c r="H70">
        <v>56790</v>
      </c>
      <c r="I70">
        <v>63220</v>
      </c>
      <c r="J70">
        <v>69650</v>
      </c>
      <c r="K70" t="s">
        <v>3074</v>
      </c>
      <c r="L70">
        <v>16</v>
      </c>
      <c r="M70">
        <v>30</v>
      </c>
      <c r="N70" t="s">
        <v>3140</v>
      </c>
    </row>
    <row r="71" spans="1:14" x14ac:dyDescent="0.2">
      <c r="A71" t="s">
        <v>5830</v>
      </c>
      <c r="B71">
        <v>25700</v>
      </c>
      <c r="C71">
        <v>29400</v>
      </c>
      <c r="D71">
        <v>33050</v>
      </c>
      <c r="E71">
        <v>37500</v>
      </c>
      <c r="F71">
        <v>43930</v>
      </c>
      <c r="G71">
        <v>50360</v>
      </c>
      <c r="H71">
        <v>56790</v>
      </c>
      <c r="I71">
        <v>63220</v>
      </c>
      <c r="J71">
        <v>69650</v>
      </c>
      <c r="K71" t="s">
        <v>3074</v>
      </c>
      <c r="L71">
        <v>20</v>
      </c>
      <c r="M71">
        <v>30</v>
      </c>
      <c r="N71" t="s">
        <v>3141</v>
      </c>
    </row>
    <row r="72" spans="1:14" x14ac:dyDescent="0.2">
      <c r="A72" t="s">
        <v>5831</v>
      </c>
      <c r="B72">
        <v>22050</v>
      </c>
      <c r="C72">
        <v>25200</v>
      </c>
      <c r="D72">
        <v>31070</v>
      </c>
      <c r="E72">
        <v>37500</v>
      </c>
      <c r="F72">
        <v>43930</v>
      </c>
      <c r="G72">
        <v>50360</v>
      </c>
      <c r="H72">
        <v>56790</v>
      </c>
      <c r="I72">
        <v>63220</v>
      </c>
      <c r="J72">
        <v>69650</v>
      </c>
      <c r="K72" t="s">
        <v>3074</v>
      </c>
      <c r="L72">
        <v>50</v>
      </c>
      <c r="M72">
        <v>30</v>
      </c>
      <c r="N72" t="s">
        <v>3142</v>
      </c>
    </row>
    <row r="73" spans="1:14" x14ac:dyDescent="0.2">
      <c r="A73" t="s">
        <v>5832</v>
      </c>
      <c r="B73">
        <v>21850</v>
      </c>
      <c r="C73">
        <v>24950</v>
      </c>
      <c r="D73">
        <v>31070</v>
      </c>
      <c r="E73">
        <v>37500</v>
      </c>
      <c r="F73">
        <v>43930</v>
      </c>
      <c r="G73">
        <v>50360</v>
      </c>
      <c r="H73">
        <v>56790</v>
      </c>
      <c r="I73">
        <v>63220</v>
      </c>
      <c r="J73">
        <v>69650</v>
      </c>
      <c r="K73" t="s">
        <v>3074</v>
      </c>
      <c r="L73">
        <v>60</v>
      </c>
      <c r="M73">
        <v>30</v>
      </c>
      <c r="N73" t="s">
        <v>3143</v>
      </c>
    </row>
    <row r="74" spans="1:14" x14ac:dyDescent="0.2">
      <c r="A74" t="s">
        <v>5833</v>
      </c>
      <c r="B74">
        <v>23500</v>
      </c>
      <c r="C74">
        <v>26850</v>
      </c>
      <c r="D74">
        <v>31070</v>
      </c>
      <c r="E74">
        <v>37500</v>
      </c>
      <c r="F74">
        <v>43930</v>
      </c>
      <c r="G74">
        <v>50360</v>
      </c>
      <c r="H74">
        <v>56790</v>
      </c>
      <c r="I74">
        <v>63220</v>
      </c>
      <c r="J74">
        <v>69650</v>
      </c>
      <c r="K74" t="s">
        <v>3074</v>
      </c>
      <c r="L74">
        <v>63</v>
      </c>
      <c r="M74">
        <v>30</v>
      </c>
      <c r="N74" t="s">
        <v>5754</v>
      </c>
    </row>
    <row r="75" spans="1:14" x14ac:dyDescent="0.2">
      <c r="A75" t="s">
        <v>5834</v>
      </c>
      <c r="B75">
        <v>22000</v>
      </c>
      <c r="C75">
        <v>25150</v>
      </c>
      <c r="D75">
        <v>31070</v>
      </c>
      <c r="E75">
        <v>37500</v>
      </c>
      <c r="F75">
        <v>43930</v>
      </c>
      <c r="G75">
        <v>50360</v>
      </c>
      <c r="H75">
        <v>56790</v>
      </c>
      <c r="I75">
        <v>63220</v>
      </c>
      <c r="J75">
        <v>69650</v>
      </c>
      <c r="K75" t="s">
        <v>3074</v>
      </c>
      <c r="L75">
        <v>66</v>
      </c>
      <c r="M75">
        <v>30</v>
      </c>
      <c r="N75" t="s">
        <v>5755</v>
      </c>
    </row>
    <row r="76" spans="1:14" x14ac:dyDescent="0.2">
      <c r="A76" t="s">
        <v>5835</v>
      </c>
      <c r="B76">
        <v>26150</v>
      </c>
      <c r="C76">
        <v>29900</v>
      </c>
      <c r="D76">
        <v>33650</v>
      </c>
      <c r="E76">
        <v>37500</v>
      </c>
      <c r="F76">
        <v>43930</v>
      </c>
      <c r="G76">
        <v>50360</v>
      </c>
      <c r="H76">
        <v>56790</v>
      </c>
      <c r="I76">
        <v>63220</v>
      </c>
      <c r="J76">
        <v>69650</v>
      </c>
      <c r="K76" t="s">
        <v>3074</v>
      </c>
      <c r="L76">
        <v>68</v>
      </c>
      <c r="M76">
        <v>30</v>
      </c>
      <c r="N76" t="s">
        <v>3144</v>
      </c>
    </row>
    <row r="77" spans="1:14" x14ac:dyDescent="0.2">
      <c r="A77" t="s">
        <v>5836</v>
      </c>
      <c r="B77">
        <v>19750</v>
      </c>
      <c r="C77">
        <v>24640</v>
      </c>
      <c r="D77">
        <v>31070</v>
      </c>
      <c r="E77">
        <v>37500</v>
      </c>
      <c r="F77">
        <v>43930</v>
      </c>
      <c r="G77">
        <v>50360</v>
      </c>
      <c r="H77">
        <v>56790</v>
      </c>
      <c r="I77">
        <v>62050</v>
      </c>
      <c r="J77">
        <v>65800</v>
      </c>
      <c r="K77" t="s">
        <v>3074</v>
      </c>
      <c r="L77">
        <v>70</v>
      </c>
      <c r="M77">
        <v>30</v>
      </c>
      <c r="N77" t="s">
        <v>3145</v>
      </c>
    </row>
    <row r="78" spans="1:14" x14ac:dyDescent="0.2">
      <c r="A78" t="s">
        <v>5837</v>
      </c>
      <c r="B78">
        <v>20750</v>
      </c>
      <c r="C78">
        <v>24640</v>
      </c>
      <c r="D78">
        <v>31070</v>
      </c>
      <c r="E78">
        <v>37500</v>
      </c>
      <c r="F78">
        <v>43930</v>
      </c>
      <c r="G78">
        <v>50360</v>
      </c>
      <c r="H78">
        <v>56790</v>
      </c>
      <c r="I78">
        <v>63220</v>
      </c>
      <c r="J78">
        <v>69050</v>
      </c>
      <c r="K78" t="s">
        <v>3074</v>
      </c>
      <c r="L78">
        <v>90</v>
      </c>
      <c r="M78">
        <v>30</v>
      </c>
      <c r="N78" t="s">
        <v>3146</v>
      </c>
    </row>
    <row r="79" spans="1:14" x14ac:dyDescent="0.2">
      <c r="A79" t="s">
        <v>5838</v>
      </c>
      <c r="B79">
        <v>20450</v>
      </c>
      <c r="C79">
        <v>24640</v>
      </c>
      <c r="D79">
        <v>31070</v>
      </c>
      <c r="E79">
        <v>37500</v>
      </c>
      <c r="F79">
        <v>43930</v>
      </c>
      <c r="G79">
        <v>50360</v>
      </c>
      <c r="H79">
        <v>56790</v>
      </c>
      <c r="I79">
        <v>63220</v>
      </c>
      <c r="J79">
        <v>68150</v>
      </c>
      <c r="K79" t="s">
        <v>3074</v>
      </c>
      <c r="L79">
        <v>100</v>
      </c>
      <c r="M79">
        <v>30</v>
      </c>
      <c r="N79" t="s">
        <v>3147</v>
      </c>
    </row>
    <row r="80" spans="1:14" x14ac:dyDescent="0.2">
      <c r="A80" t="s">
        <v>5839</v>
      </c>
      <c r="B80">
        <v>19750</v>
      </c>
      <c r="C80">
        <v>24640</v>
      </c>
      <c r="D80">
        <v>31070</v>
      </c>
      <c r="E80">
        <v>37500</v>
      </c>
      <c r="F80">
        <v>43930</v>
      </c>
      <c r="G80">
        <v>50360</v>
      </c>
      <c r="H80">
        <v>56790</v>
      </c>
      <c r="I80">
        <v>62050</v>
      </c>
      <c r="J80">
        <v>65800</v>
      </c>
      <c r="K80" t="s">
        <v>3074</v>
      </c>
      <c r="L80">
        <v>105</v>
      </c>
      <c r="M80">
        <v>30</v>
      </c>
      <c r="N80" t="s">
        <v>3148</v>
      </c>
    </row>
    <row r="81" spans="1:14" x14ac:dyDescent="0.2">
      <c r="A81" t="s">
        <v>5840</v>
      </c>
      <c r="B81">
        <v>25700</v>
      </c>
      <c r="C81">
        <v>29350</v>
      </c>
      <c r="D81">
        <v>33000</v>
      </c>
      <c r="E81">
        <v>37500</v>
      </c>
      <c r="F81">
        <v>43930</v>
      </c>
      <c r="G81">
        <v>50360</v>
      </c>
      <c r="H81">
        <v>56790</v>
      </c>
      <c r="I81">
        <v>63220</v>
      </c>
      <c r="J81">
        <v>69650</v>
      </c>
      <c r="K81" t="s">
        <v>3074</v>
      </c>
      <c r="L81">
        <v>110</v>
      </c>
      <c r="M81">
        <v>30</v>
      </c>
      <c r="N81" t="s">
        <v>3149</v>
      </c>
    </row>
    <row r="82" spans="1:14" x14ac:dyDescent="0.2">
      <c r="A82" t="s">
        <v>5841</v>
      </c>
      <c r="B82">
        <v>21900</v>
      </c>
      <c r="C82">
        <v>25000</v>
      </c>
      <c r="D82">
        <v>31070</v>
      </c>
      <c r="E82">
        <v>37500</v>
      </c>
      <c r="F82">
        <v>43930</v>
      </c>
      <c r="G82">
        <v>50360</v>
      </c>
      <c r="H82">
        <v>56790</v>
      </c>
      <c r="I82">
        <v>63220</v>
      </c>
      <c r="J82">
        <v>69650</v>
      </c>
      <c r="K82" t="s">
        <v>3074</v>
      </c>
      <c r="L82">
        <v>122</v>
      </c>
      <c r="M82">
        <v>30</v>
      </c>
      <c r="N82" t="s">
        <v>3150</v>
      </c>
    </row>
    <row r="83" spans="1:14" x14ac:dyDescent="0.2">
      <c r="A83" t="s">
        <v>5842</v>
      </c>
      <c r="B83">
        <v>22200</v>
      </c>
      <c r="C83">
        <v>25400</v>
      </c>
      <c r="D83">
        <v>31070</v>
      </c>
      <c r="E83">
        <v>37500</v>
      </c>
      <c r="F83">
        <v>43930</v>
      </c>
      <c r="G83">
        <v>50360</v>
      </c>
      <c r="H83">
        <v>56790</v>
      </c>
      <c r="I83">
        <v>63220</v>
      </c>
      <c r="J83">
        <v>69650</v>
      </c>
      <c r="K83" t="s">
        <v>3074</v>
      </c>
      <c r="L83">
        <v>130</v>
      </c>
      <c r="M83">
        <v>30</v>
      </c>
      <c r="N83" t="s">
        <v>3151</v>
      </c>
    </row>
    <row r="84" spans="1:14" x14ac:dyDescent="0.2">
      <c r="A84" t="s">
        <v>5843</v>
      </c>
      <c r="B84">
        <v>23000</v>
      </c>
      <c r="C84">
        <v>26250</v>
      </c>
      <c r="D84">
        <v>31070</v>
      </c>
      <c r="E84">
        <v>37500</v>
      </c>
      <c r="F84">
        <v>43930</v>
      </c>
      <c r="G84">
        <v>50360</v>
      </c>
      <c r="H84">
        <v>56790</v>
      </c>
      <c r="I84">
        <v>63220</v>
      </c>
      <c r="J84">
        <v>69650</v>
      </c>
      <c r="K84" t="s">
        <v>3074</v>
      </c>
      <c r="L84">
        <v>150</v>
      </c>
      <c r="M84">
        <v>30</v>
      </c>
      <c r="N84" t="s">
        <v>3152</v>
      </c>
    </row>
    <row r="85" spans="1:14" x14ac:dyDescent="0.2">
      <c r="A85" t="s">
        <v>5844</v>
      </c>
      <c r="B85">
        <v>19750</v>
      </c>
      <c r="C85">
        <v>24640</v>
      </c>
      <c r="D85">
        <v>31070</v>
      </c>
      <c r="E85">
        <v>37500</v>
      </c>
      <c r="F85">
        <v>43930</v>
      </c>
      <c r="G85">
        <v>50360</v>
      </c>
      <c r="H85">
        <v>56790</v>
      </c>
      <c r="I85">
        <v>62050</v>
      </c>
      <c r="J85">
        <v>65800</v>
      </c>
      <c r="K85" t="s">
        <v>3074</v>
      </c>
      <c r="L85">
        <v>158</v>
      </c>
      <c r="M85">
        <v>30</v>
      </c>
      <c r="N85" t="s">
        <v>5739</v>
      </c>
    </row>
    <row r="86" spans="1:14" x14ac:dyDescent="0.2">
      <c r="A86" t="s">
        <v>5845</v>
      </c>
      <c r="B86">
        <v>19750</v>
      </c>
      <c r="C86">
        <v>24640</v>
      </c>
      <c r="D86">
        <v>31070</v>
      </c>
      <c r="E86">
        <v>37500</v>
      </c>
      <c r="F86">
        <v>43930</v>
      </c>
      <c r="G86">
        <v>50360</v>
      </c>
      <c r="H86">
        <v>56790</v>
      </c>
      <c r="I86">
        <v>62050</v>
      </c>
      <c r="J86">
        <v>65800</v>
      </c>
      <c r="K86" t="s">
        <v>3074</v>
      </c>
      <c r="L86">
        <v>164</v>
      </c>
      <c r="M86">
        <v>30</v>
      </c>
      <c r="N86" t="s">
        <v>3153</v>
      </c>
    </row>
    <row r="87" spans="1:14" x14ac:dyDescent="0.2">
      <c r="A87" t="s">
        <v>5846</v>
      </c>
      <c r="B87">
        <v>21100</v>
      </c>
      <c r="C87">
        <v>24640</v>
      </c>
      <c r="D87">
        <v>31070</v>
      </c>
      <c r="E87">
        <v>37500</v>
      </c>
      <c r="F87">
        <v>43930</v>
      </c>
      <c r="G87">
        <v>50360</v>
      </c>
      <c r="H87">
        <v>56790</v>
      </c>
      <c r="I87">
        <v>63220</v>
      </c>
      <c r="J87">
        <v>69650</v>
      </c>
      <c r="K87" t="s">
        <v>3074</v>
      </c>
      <c r="L87">
        <v>170</v>
      </c>
      <c r="M87">
        <v>30</v>
      </c>
      <c r="N87" t="s">
        <v>3154</v>
      </c>
    </row>
    <row r="88" spans="1:14" x14ac:dyDescent="0.2">
      <c r="A88" t="s">
        <v>5847</v>
      </c>
      <c r="B88">
        <v>19750</v>
      </c>
      <c r="C88">
        <v>24640</v>
      </c>
      <c r="D88">
        <v>31070</v>
      </c>
      <c r="E88">
        <v>37500</v>
      </c>
      <c r="F88">
        <v>43930</v>
      </c>
      <c r="G88">
        <v>50360</v>
      </c>
      <c r="H88">
        <v>56790</v>
      </c>
      <c r="I88">
        <v>62050</v>
      </c>
      <c r="J88">
        <v>65800</v>
      </c>
      <c r="K88" t="s">
        <v>3074</v>
      </c>
      <c r="L88">
        <v>180</v>
      </c>
      <c r="M88">
        <v>30</v>
      </c>
      <c r="N88" t="s">
        <v>3285</v>
      </c>
    </row>
    <row r="89" spans="1:14" x14ac:dyDescent="0.2">
      <c r="A89" t="s">
        <v>5848</v>
      </c>
      <c r="B89">
        <v>20900</v>
      </c>
      <c r="C89">
        <v>24640</v>
      </c>
      <c r="D89">
        <v>31070</v>
      </c>
      <c r="E89">
        <v>37500</v>
      </c>
      <c r="F89">
        <v>43930</v>
      </c>
      <c r="G89">
        <v>50360</v>
      </c>
      <c r="H89">
        <v>56790</v>
      </c>
      <c r="I89">
        <v>63220</v>
      </c>
      <c r="J89">
        <v>69600</v>
      </c>
      <c r="K89" t="s">
        <v>3074</v>
      </c>
      <c r="L89">
        <v>185</v>
      </c>
      <c r="M89">
        <v>30</v>
      </c>
      <c r="N89" t="s">
        <v>3286</v>
      </c>
    </row>
    <row r="90" spans="1:14" x14ac:dyDescent="0.2">
      <c r="A90" t="s">
        <v>5849</v>
      </c>
      <c r="B90">
        <v>20450</v>
      </c>
      <c r="C90">
        <v>24640</v>
      </c>
      <c r="D90">
        <v>31070</v>
      </c>
      <c r="E90">
        <v>37500</v>
      </c>
      <c r="F90">
        <v>43930</v>
      </c>
      <c r="G90">
        <v>50360</v>
      </c>
      <c r="H90">
        <v>56790</v>
      </c>
      <c r="I90">
        <v>63220</v>
      </c>
      <c r="J90">
        <v>68150</v>
      </c>
      <c r="K90" t="s">
        <v>3074</v>
      </c>
      <c r="L90">
        <v>188</v>
      </c>
      <c r="M90">
        <v>30</v>
      </c>
      <c r="N90" t="s">
        <v>3287</v>
      </c>
    </row>
    <row r="91" spans="1:14" x14ac:dyDescent="0.2">
      <c r="A91" t="s">
        <v>5850</v>
      </c>
      <c r="B91">
        <v>20000</v>
      </c>
      <c r="C91">
        <v>24640</v>
      </c>
      <c r="D91">
        <v>31070</v>
      </c>
      <c r="E91">
        <v>37500</v>
      </c>
      <c r="F91">
        <v>43930</v>
      </c>
      <c r="G91">
        <v>50360</v>
      </c>
      <c r="H91">
        <v>56790</v>
      </c>
      <c r="I91">
        <v>62800</v>
      </c>
      <c r="J91">
        <v>66600</v>
      </c>
      <c r="K91" t="s">
        <v>3074</v>
      </c>
      <c r="L91">
        <v>195</v>
      </c>
      <c r="M91">
        <v>30</v>
      </c>
      <c r="N91" t="s">
        <v>5746</v>
      </c>
    </row>
    <row r="92" spans="1:14" x14ac:dyDescent="0.2">
      <c r="A92" t="s">
        <v>5851</v>
      </c>
      <c r="B92">
        <v>19750</v>
      </c>
      <c r="C92">
        <v>24640</v>
      </c>
      <c r="D92">
        <v>31070</v>
      </c>
      <c r="E92">
        <v>37500</v>
      </c>
      <c r="F92">
        <v>43930</v>
      </c>
      <c r="G92">
        <v>50360</v>
      </c>
      <c r="H92">
        <v>56790</v>
      </c>
      <c r="I92">
        <v>62050</v>
      </c>
      <c r="J92">
        <v>65800</v>
      </c>
      <c r="K92" t="s">
        <v>3074</v>
      </c>
      <c r="L92">
        <v>198</v>
      </c>
      <c r="M92">
        <v>30</v>
      </c>
      <c r="N92" t="s">
        <v>3289</v>
      </c>
    </row>
    <row r="93" spans="1:14" x14ac:dyDescent="0.2">
      <c r="A93" t="s">
        <v>5852</v>
      </c>
      <c r="B93">
        <v>22750</v>
      </c>
      <c r="C93">
        <v>26000</v>
      </c>
      <c r="D93">
        <v>31070</v>
      </c>
      <c r="E93">
        <v>37500</v>
      </c>
      <c r="F93">
        <v>43930</v>
      </c>
      <c r="G93">
        <v>50360</v>
      </c>
      <c r="H93">
        <v>56790</v>
      </c>
      <c r="I93">
        <v>63220</v>
      </c>
      <c r="J93">
        <v>69650</v>
      </c>
      <c r="K93" t="s">
        <v>3074</v>
      </c>
      <c r="L93">
        <v>220</v>
      </c>
      <c r="M93">
        <v>30</v>
      </c>
      <c r="N93" t="s">
        <v>3290</v>
      </c>
    </row>
    <row r="94" spans="1:14" x14ac:dyDescent="0.2">
      <c r="A94" t="s">
        <v>5853</v>
      </c>
      <c r="B94">
        <v>20550</v>
      </c>
      <c r="C94">
        <v>24640</v>
      </c>
      <c r="D94">
        <v>31070</v>
      </c>
      <c r="E94">
        <v>37500</v>
      </c>
      <c r="F94">
        <v>43930</v>
      </c>
      <c r="G94">
        <v>50360</v>
      </c>
      <c r="H94">
        <v>56790</v>
      </c>
      <c r="I94">
        <v>63220</v>
      </c>
      <c r="J94">
        <v>68550</v>
      </c>
      <c r="K94" t="s">
        <v>3074</v>
      </c>
      <c r="L94">
        <v>230</v>
      </c>
      <c r="M94">
        <v>30</v>
      </c>
      <c r="N94" t="s">
        <v>3291</v>
      </c>
    </row>
    <row r="95" spans="1:14" x14ac:dyDescent="0.2">
      <c r="A95" t="s">
        <v>5854</v>
      </c>
      <c r="B95">
        <v>19750</v>
      </c>
      <c r="C95">
        <v>24640</v>
      </c>
      <c r="D95">
        <v>31070</v>
      </c>
      <c r="E95">
        <v>37500</v>
      </c>
      <c r="F95">
        <v>43930</v>
      </c>
      <c r="G95">
        <v>50360</v>
      </c>
      <c r="H95">
        <v>56790</v>
      </c>
      <c r="I95">
        <v>62050</v>
      </c>
      <c r="J95">
        <v>65800</v>
      </c>
      <c r="K95" t="s">
        <v>3074</v>
      </c>
      <c r="L95">
        <v>240</v>
      </c>
      <c r="M95">
        <v>30</v>
      </c>
      <c r="N95" t="s">
        <v>3292</v>
      </c>
    </row>
    <row r="96" spans="1:14" x14ac:dyDescent="0.2">
      <c r="A96" t="s">
        <v>5855</v>
      </c>
      <c r="B96">
        <v>19750</v>
      </c>
      <c r="C96">
        <v>24640</v>
      </c>
      <c r="D96">
        <v>31070</v>
      </c>
      <c r="E96">
        <v>37500</v>
      </c>
      <c r="F96">
        <v>43930</v>
      </c>
      <c r="G96">
        <v>50360</v>
      </c>
      <c r="H96">
        <v>56790</v>
      </c>
      <c r="I96">
        <v>62050</v>
      </c>
      <c r="J96">
        <v>65800</v>
      </c>
      <c r="K96" t="s">
        <v>3074</v>
      </c>
      <c r="L96">
        <v>275</v>
      </c>
      <c r="M96">
        <v>30</v>
      </c>
      <c r="N96" t="s">
        <v>3295</v>
      </c>
    </row>
    <row r="97" spans="1:14" x14ac:dyDescent="0.2">
      <c r="A97" t="s">
        <v>5856</v>
      </c>
      <c r="B97">
        <v>19750</v>
      </c>
      <c r="C97">
        <v>24640</v>
      </c>
      <c r="D97">
        <v>31070</v>
      </c>
      <c r="E97">
        <v>37500</v>
      </c>
      <c r="F97">
        <v>43930</v>
      </c>
      <c r="G97">
        <v>50360</v>
      </c>
      <c r="H97">
        <v>56790</v>
      </c>
      <c r="I97">
        <v>62050</v>
      </c>
      <c r="J97">
        <v>65800</v>
      </c>
      <c r="K97" t="s">
        <v>3074</v>
      </c>
      <c r="L97">
        <v>282</v>
      </c>
      <c r="M97">
        <v>30</v>
      </c>
      <c r="N97" t="s">
        <v>3296</v>
      </c>
    </row>
    <row r="98" spans="1:14" x14ac:dyDescent="0.2">
      <c r="A98" t="s">
        <v>5857</v>
      </c>
      <c r="B98">
        <v>19750</v>
      </c>
      <c r="C98">
        <v>24640</v>
      </c>
      <c r="D98">
        <v>31070</v>
      </c>
      <c r="E98">
        <v>37500</v>
      </c>
      <c r="F98">
        <v>43930</v>
      </c>
      <c r="G98">
        <v>50360</v>
      </c>
      <c r="H98">
        <v>56790</v>
      </c>
      <c r="I98">
        <v>62050</v>
      </c>
      <c r="J98">
        <v>65800</v>
      </c>
      <c r="K98" t="s">
        <v>3074</v>
      </c>
      <c r="L98">
        <v>290</v>
      </c>
      <c r="M98">
        <v>30</v>
      </c>
      <c r="N98" t="s">
        <v>3297</v>
      </c>
    </row>
    <row r="99" spans="1:14" x14ac:dyDescent="0.2">
      <c r="A99" t="s">
        <v>5858</v>
      </c>
      <c r="B99">
        <v>14580</v>
      </c>
      <c r="C99">
        <v>19720</v>
      </c>
      <c r="D99">
        <v>24860</v>
      </c>
      <c r="E99">
        <v>29300</v>
      </c>
      <c r="F99">
        <v>31650</v>
      </c>
      <c r="G99">
        <v>34000</v>
      </c>
      <c r="H99">
        <v>36350</v>
      </c>
      <c r="I99">
        <v>38700</v>
      </c>
      <c r="J99">
        <v>41050</v>
      </c>
      <c r="K99" t="s">
        <v>3075</v>
      </c>
      <c r="L99">
        <v>1</v>
      </c>
      <c r="M99">
        <v>30</v>
      </c>
      <c r="N99" t="s">
        <v>3422</v>
      </c>
    </row>
    <row r="100" spans="1:14" x14ac:dyDescent="0.2">
      <c r="A100" t="s">
        <v>5859</v>
      </c>
      <c r="B100">
        <v>14580</v>
      </c>
      <c r="C100">
        <v>19720</v>
      </c>
      <c r="D100">
        <v>24860</v>
      </c>
      <c r="E100">
        <v>30000</v>
      </c>
      <c r="F100">
        <v>35140</v>
      </c>
      <c r="G100">
        <v>39650</v>
      </c>
      <c r="H100">
        <v>42350</v>
      </c>
      <c r="I100">
        <v>45100</v>
      </c>
      <c r="J100">
        <v>47850</v>
      </c>
      <c r="K100" t="s">
        <v>3075</v>
      </c>
      <c r="L100">
        <v>3</v>
      </c>
      <c r="M100">
        <v>30</v>
      </c>
      <c r="N100" t="s">
        <v>3423</v>
      </c>
    </row>
    <row r="101" spans="1:14" x14ac:dyDescent="0.2">
      <c r="A101" t="s">
        <v>5860</v>
      </c>
      <c r="B101">
        <v>19100</v>
      </c>
      <c r="C101">
        <v>21800</v>
      </c>
      <c r="D101">
        <v>24860</v>
      </c>
      <c r="E101">
        <v>30000</v>
      </c>
      <c r="F101">
        <v>35140</v>
      </c>
      <c r="G101">
        <v>40280</v>
      </c>
      <c r="H101">
        <v>45420</v>
      </c>
      <c r="I101">
        <v>50560</v>
      </c>
      <c r="J101">
        <v>55700</v>
      </c>
      <c r="K101" t="s">
        <v>3075</v>
      </c>
      <c r="L101">
        <v>5</v>
      </c>
      <c r="M101">
        <v>30</v>
      </c>
      <c r="N101" t="s">
        <v>3424</v>
      </c>
    </row>
    <row r="102" spans="1:14" x14ac:dyDescent="0.2">
      <c r="A102" t="s">
        <v>5861</v>
      </c>
      <c r="B102">
        <v>14580</v>
      </c>
      <c r="C102">
        <v>19720</v>
      </c>
      <c r="D102">
        <v>24860</v>
      </c>
      <c r="E102">
        <v>30000</v>
      </c>
      <c r="F102">
        <v>34400</v>
      </c>
      <c r="G102">
        <v>36950</v>
      </c>
      <c r="H102">
        <v>39500</v>
      </c>
      <c r="I102">
        <v>42050</v>
      </c>
      <c r="J102">
        <v>44600</v>
      </c>
      <c r="K102" t="s">
        <v>3075</v>
      </c>
      <c r="L102">
        <v>7</v>
      </c>
      <c r="M102">
        <v>30</v>
      </c>
      <c r="N102" t="s">
        <v>3425</v>
      </c>
    </row>
    <row r="103" spans="1:14" x14ac:dyDescent="0.2">
      <c r="A103" t="s">
        <v>5862</v>
      </c>
      <c r="B103">
        <v>14700</v>
      </c>
      <c r="C103">
        <v>19720</v>
      </c>
      <c r="D103">
        <v>24860</v>
      </c>
      <c r="E103">
        <v>30000</v>
      </c>
      <c r="F103">
        <v>35140</v>
      </c>
      <c r="G103">
        <v>40280</v>
      </c>
      <c r="H103">
        <v>43400</v>
      </c>
      <c r="I103">
        <v>46200</v>
      </c>
      <c r="J103">
        <v>49000</v>
      </c>
      <c r="K103" t="s">
        <v>3075</v>
      </c>
      <c r="L103">
        <v>9</v>
      </c>
      <c r="M103">
        <v>30</v>
      </c>
      <c r="N103" t="s">
        <v>3426</v>
      </c>
    </row>
    <row r="104" spans="1:14" x14ac:dyDescent="0.2">
      <c r="A104" t="s">
        <v>5863</v>
      </c>
      <c r="B104">
        <v>15950</v>
      </c>
      <c r="C104">
        <v>19720</v>
      </c>
      <c r="D104">
        <v>24860</v>
      </c>
      <c r="E104">
        <v>30000</v>
      </c>
      <c r="F104">
        <v>35140</v>
      </c>
      <c r="G104">
        <v>40280</v>
      </c>
      <c r="H104">
        <v>45420</v>
      </c>
      <c r="I104">
        <v>50100</v>
      </c>
      <c r="J104">
        <v>53150</v>
      </c>
      <c r="K104" t="s">
        <v>3075</v>
      </c>
      <c r="L104">
        <v>11</v>
      </c>
      <c r="M104">
        <v>30</v>
      </c>
      <c r="N104" t="s">
        <v>3427</v>
      </c>
    </row>
    <row r="105" spans="1:14" x14ac:dyDescent="0.2">
      <c r="A105" t="s">
        <v>5864</v>
      </c>
      <c r="B105">
        <v>14580</v>
      </c>
      <c r="C105">
        <v>19720</v>
      </c>
      <c r="D105">
        <v>24860</v>
      </c>
      <c r="E105">
        <v>30000</v>
      </c>
      <c r="F105">
        <v>33550</v>
      </c>
      <c r="G105">
        <v>36050</v>
      </c>
      <c r="H105">
        <v>38550</v>
      </c>
      <c r="I105">
        <v>41000</v>
      </c>
      <c r="J105">
        <v>43500</v>
      </c>
      <c r="K105" t="s">
        <v>3075</v>
      </c>
      <c r="L105">
        <v>12</v>
      </c>
      <c r="M105">
        <v>30</v>
      </c>
      <c r="N105" t="s">
        <v>3428</v>
      </c>
    </row>
    <row r="106" spans="1:14" x14ac:dyDescent="0.2">
      <c r="A106" t="s">
        <v>5865</v>
      </c>
      <c r="B106">
        <v>19650</v>
      </c>
      <c r="C106">
        <v>22450</v>
      </c>
      <c r="D106">
        <v>25250</v>
      </c>
      <c r="E106">
        <v>30000</v>
      </c>
      <c r="F106">
        <v>35140</v>
      </c>
      <c r="G106">
        <v>40280</v>
      </c>
      <c r="H106">
        <v>45420</v>
      </c>
      <c r="I106">
        <v>50560</v>
      </c>
      <c r="J106">
        <v>55700</v>
      </c>
      <c r="K106" t="s">
        <v>3075</v>
      </c>
      <c r="L106">
        <v>13</v>
      </c>
      <c r="M106">
        <v>30</v>
      </c>
      <c r="N106" t="s">
        <v>3429</v>
      </c>
    </row>
    <row r="107" spans="1:14" x14ac:dyDescent="0.2">
      <c r="A107" t="s">
        <v>5866</v>
      </c>
      <c r="B107">
        <v>14580</v>
      </c>
      <c r="C107">
        <v>19720</v>
      </c>
      <c r="D107">
        <v>24860</v>
      </c>
      <c r="E107">
        <v>30000</v>
      </c>
      <c r="F107">
        <v>35140</v>
      </c>
      <c r="G107">
        <v>38150</v>
      </c>
      <c r="H107">
        <v>40750</v>
      </c>
      <c r="I107">
        <v>43400</v>
      </c>
      <c r="J107">
        <v>46000</v>
      </c>
      <c r="K107" t="s">
        <v>3075</v>
      </c>
      <c r="L107">
        <v>15</v>
      </c>
      <c r="M107">
        <v>30</v>
      </c>
      <c r="N107" t="s">
        <v>3430</v>
      </c>
    </row>
    <row r="108" spans="1:14" x14ac:dyDescent="0.2">
      <c r="A108" t="s">
        <v>5867</v>
      </c>
      <c r="B108">
        <v>14580</v>
      </c>
      <c r="C108">
        <v>19720</v>
      </c>
      <c r="D108">
        <v>24860</v>
      </c>
      <c r="E108">
        <v>29300</v>
      </c>
      <c r="F108">
        <v>31650</v>
      </c>
      <c r="G108">
        <v>34000</v>
      </c>
      <c r="H108">
        <v>36350</v>
      </c>
      <c r="I108">
        <v>38700</v>
      </c>
      <c r="J108">
        <v>41050</v>
      </c>
      <c r="K108" t="s">
        <v>3075</v>
      </c>
      <c r="L108">
        <v>17</v>
      </c>
      <c r="M108">
        <v>30</v>
      </c>
      <c r="N108" t="s">
        <v>3431</v>
      </c>
    </row>
    <row r="109" spans="1:14" x14ac:dyDescent="0.2">
      <c r="A109" t="s">
        <v>5868</v>
      </c>
      <c r="B109">
        <v>17050</v>
      </c>
      <c r="C109">
        <v>19720</v>
      </c>
      <c r="D109">
        <v>24860</v>
      </c>
      <c r="E109">
        <v>30000</v>
      </c>
      <c r="F109">
        <v>35140</v>
      </c>
      <c r="G109">
        <v>40280</v>
      </c>
      <c r="H109">
        <v>45420</v>
      </c>
      <c r="I109">
        <v>50560</v>
      </c>
      <c r="J109">
        <v>55700</v>
      </c>
      <c r="K109" t="s">
        <v>3075</v>
      </c>
      <c r="L109">
        <v>19</v>
      </c>
      <c r="M109">
        <v>30</v>
      </c>
      <c r="N109" t="s">
        <v>3432</v>
      </c>
    </row>
    <row r="110" spans="1:14" x14ac:dyDescent="0.2">
      <c r="A110" t="s">
        <v>5869</v>
      </c>
      <c r="B110">
        <v>19650</v>
      </c>
      <c r="C110">
        <v>22450</v>
      </c>
      <c r="D110">
        <v>25250</v>
      </c>
      <c r="E110">
        <v>30000</v>
      </c>
      <c r="F110">
        <v>35140</v>
      </c>
      <c r="G110">
        <v>40280</v>
      </c>
      <c r="H110">
        <v>45420</v>
      </c>
      <c r="I110">
        <v>50560</v>
      </c>
      <c r="J110">
        <v>55700</v>
      </c>
      <c r="K110" t="s">
        <v>3075</v>
      </c>
      <c r="L110">
        <v>21</v>
      </c>
      <c r="M110">
        <v>30</v>
      </c>
      <c r="N110" t="s">
        <v>3433</v>
      </c>
    </row>
    <row r="111" spans="1:14" x14ac:dyDescent="0.2">
      <c r="A111" t="s">
        <v>5870</v>
      </c>
      <c r="B111">
        <v>14580</v>
      </c>
      <c r="C111">
        <v>19720</v>
      </c>
      <c r="D111">
        <v>24860</v>
      </c>
      <c r="E111">
        <v>29300</v>
      </c>
      <c r="F111">
        <v>31650</v>
      </c>
      <c r="G111">
        <v>34000</v>
      </c>
      <c r="H111">
        <v>36350</v>
      </c>
      <c r="I111">
        <v>38700</v>
      </c>
      <c r="J111">
        <v>41050</v>
      </c>
      <c r="K111" t="s">
        <v>3075</v>
      </c>
      <c r="L111">
        <v>23</v>
      </c>
      <c r="M111">
        <v>30</v>
      </c>
      <c r="N111" t="s">
        <v>3434</v>
      </c>
    </row>
    <row r="112" spans="1:14" x14ac:dyDescent="0.2">
      <c r="A112" t="s">
        <v>5871</v>
      </c>
      <c r="B112">
        <v>15900</v>
      </c>
      <c r="C112">
        <v>19720</v>
      </c>
      <c r="D112">
        <v>24860</v>
      </c>
      <c r="E112">
        <v>30000</v>
      </c>
      <c r="F112">
        <v>35140</v>
      </c>
      <c r="G112">
        <v>40280</v>
      </c>
      <c r="H112">
        <v>45420</v>
      </c>
      <c r="I112">
        <v>49850</v>
      </c>
      <c r="J112">
        <v>52850</v>
      </c>
      <c r="K112" t="s">
        <v>3075</v>
      </c>
      <c r="L112">
        <v>25</v>
      </c>
      <c r="M112">
        <v>30</v>
      </c>
      <c r="N112" t="s">
        <v>3435</v>
      </c>
    </row>
    <row r="113" spans="1:14" x14ac:dyDescent="0.2">
      <c r="A113" t="s">
        <v>5872</v>
      </c>
      <c r="B113">
        <v>14580</v>
      </c>
      <c r="C113">
        <v>19720</v>
      </c>
      <c r="D113">
        <v>24860</v>
      </c>
      <c r="E113">
        <v>30000</v>
      </c>
      <c r="F113">
        <v>32700</v>
      </c>
      <c r="G113">
        <v>35100</v>
      </c>
      <c r="H113">
        <v>37550</v>
      </c>
      <c r="I113">
        <v>39950</v>
      </c>
      <c r="J113">
        <v>42350</v>
      </c>
      <c r="K113" t="s">
        <v>3075</v>
      </c>
      <c r="L113">
        <v>27</v>
      </c>
      <c r="M113">
        <v>30</v>
      </c>
      <c r="N113" t="s">
        <v>3436</v>
      </c>
    </row>
    <row r="114" spans="1:14" x14ac:dyDescent="0.2">
      <c r="A114" t="s">
        <v>5873</v>
      </c>
      <c r="B114">
        <v>14580</v>
      </c>
      <c r="C114">
        <v>19720</v>
      </c>
      <c r="D114">
        <v>24860</v>
      </c>
      <c r="E114">
        <v>30000</v>
      </c>
      <c r="F114">
        <v>34750</v>
      </c>
      <c r="G114">
        <v>37300</v>
      </c>
      <c r="H114">
        <v>39900</v>
      </c>
      <c r="I114">
        <v>42450</v>
      </c>
      <c r="J114">
        <v>45050</v>
      </c>
      <c r="K114" t="s">
        <v>4080</v>
      </c>
      <c r="L114">
        <v>1</v>
      </c>
      <c r="M114">
        <v>30</v>
      </c>
      <c r="N114" t="s">
        <v>3365</v>
      </c>
    </row>
    <row r="115" spans="1:14" x14ac:dyDescent="0.2">
      <c r="A115" t="s">
        <v>5874</v>
      </c>
      <c r="B115">
        <v>14580</v>
      </c>
      <c r="C115">
        <v>19720</v>
      </c>
      <c r="D115">
        <v>24860</v>
      </c>
      <c r="E115">
        <v>30000</v>
      </c>
      <c r="F115">
        <v>34250</v>
      </c>
      <c r="G115">
        <v>36800</v>
      </c>
      <c r="H115">
        <v>39350</v>
      </c>
      <c r="I115">
        <v>41850</v>
      </c>
      <c r="J115">
        <v>44400</v>
      </c>
      <c r="K115" t="s">
        <v>4080</v>
      </c>
      <c r="L115">
        <v>3</v>
      </c>
      <c r="M115">
        <v>30</v>
      </c>
      <c r="N115" t="s">
        <v>3366</v>
      </c>
    </row>
    <row r="116" spans="1:14" x14ac:dyDescent="0.2">
      <c r="A116" t="s">
        <v>5875</v>
      </c>
      <c r="B116">
        <v>14580</v>
      </c>
      <c r="C116">
        <v>19720</v>
      </c>
      <c r="D116">
        <v>24860</v>
      </c>
      <c r="E116">
        <v>30000</v>
      </c>
      <c r="F116">
        <v>34250</v>
      </c>
      <c r="G116">
        <v>36800</v>
      </c>
      <c r="H116">
        <v>39350</v>
      </c>
      <c r="I116">
        <v>41850</v>
      </c>
      <c r="J116">
        <v>44400</v>
      </c>
      <c r="K116" t="s">
        <v>4080</v>
      </c>
      <c r="L116">
        <v>5</v>
      </c>
      <c r="M116">
        <v>30</v>
      </c>
      <c r="N116" t="s">
        <v>3367</v>
      </c>
    </row>
    <row r="117" spans="1:14" x14ac:dyDescent="0.2">
      <c r="A117" t="s">
        <v>5876</v>
      </c>
      <c r="B117">
        <v>18650</v>
      </c>
      <c r="C117">
        <v>21300</v>
      </c>
      <c r="D117">
        <v>24860</v>
      </c>
      <c r="E117">
        <v>30000</v>
      </c>
      <c r="F117">
        <v>35140</v>
      </c>
      <c r="G117">
        <v>40280</v>
      </c>
      <c r="H117">
        <v>45420</v>
      </c>
      <c r="I117">
        <v>50560</v>
      </c>
      <c r="J117">
        <v>55700</v>
      </c>
      <c r="K117" t="s">
        <v>4080</v>
      </c>
      <c r="L117">
        <v>7</v>
      </c>
      <c r="M117">
        <v>30</v>
      </c>
      <c r="N117" t="s">
        <v>3368</v>
      </c>
    </row>
    <row r="118" spans="1:14" x14ac:dyDescent="0.2">
      <c r="A118" t="s">
        <v>5877</v>
      </c>
      <c r="B118">
        <v>14580</v>
      </c>
      <c r="C118">
        <v>19720</v>
      </c>
      <c r="D118">
        <v>24860</v>
      </c>
      <c r="E118">
        <v>30000</v>
      </c>
      <c r="F118">
        <v>34400</v>
      </c>
      <c r="G118">
        <v>36950</v>
      </c>
      <c r="H118">
        <v>39500</v>
      </c>
      <c r="I118">
        <v>42050</v>
      </c>
      <c r="J118">
        <v>44600</v>
      </c>
      <c r="K118" t="s">
        <v>4080</v>
      </c>
      <c r="L118">
        <v>9</v>
      </c>
      <c r="M118">
        <v>30</v>
      </c>
      <c r="N118" t="s">
        <v>3369</v>
      </c>
    </row>
    <row r="119" spans="1:14" x14ac:dyDescent="0.2">
      <c r="A119" t="s">
        <v>5878</v>
      </c>
      <c r="B119">
        <v>14580</v>
      </c>
      <c r="C119">
        <v>19720</v>
      </c>
      <c r="D119">
        <v>24860</v>
      </c>
      <c r="E119">
        <v>30000</v>
      </c>
      <c r="F119">
        <v>34250</v>
      </c>
      <c r="G119">
        <v>36800</v>
      </c>
      <c r="H119">
        <v>39350</v>
      </c>
      <c r="I119">
        <v>41850</v>
      </c>
      <c r="J119">
        <v>44400</v>
      </c>
      <c r="K119" t="s">
        <v>4080</v>
      </c>
      <c r="L119">
        <v>11</v>
      </c>
      <c r="M119">
        <v>30</v>
      </c>
      <c r="N119" t="s">
        <v>3370</v>
      </c>
    </row>
    <row r="120" spans="1:14" x14ac:dyDescent="0.2">
      <c r="A120" t="s">
        <v>5879</v>
      </c>
      <c r="B120">
        <v>14580</v>
      </c>
      <c r="C120">
        <v>19720</v>
      </c>
      <c r="D120">
        <v>24860</v>
      </c>
      <c r="E120">
        <v>30000</v>
      </c>
      <c r="F120">
        <v>35140</v>
      </c>
      <c r="G120">
        <v>37850</v>
      </c>
      <c r="H120">
        <v>40450</v>
      </c>
      <c r="I120">
        <v>43050</v>
      </c>
      <c r="J120">
        <v>45650</v>
      </c>
      <c r="K120" t="s">
        <v>4080</v>
      </c>
      <c r="L120">
        <v>13</v>
      </c>
      <c r="M120">
        <v>30</v>
      </c>
      <c r="N120" t="s">
        <v>3305</v>
      </c>
    </row>
    <row r="121" spans="1:14" x14ac:dyDescent="0.2">
      <c r="A121" t="s">
        <v>5880</v>
      </c>
      <c r="B121">
        <v>14580</v>
      </c>
      <c r="C121">
        <v>19720</v>
      </c>
      <c r="D121">
        <v>24860</v>
      </c>
      <c r="E121">
        <v>30000</v>
      </c>
      <c r="F121">
        <v>35140</v>
      </c>
      <c r="G121">
        <v>38650</v>
      </c>
      <c r="H121">
        <v>41300</v>
      </c>
      <c r="I121">
        <v>44000</v>
      </c>
      <c r="J121">
        <v>46650</v>
      </c>
      <c r="K121" t="s">
        <v>4080</v>
      </c>
      <c r="L121">
        <v>15</v>
      </c>
      <c r="M121">
        <v>30</v>
      </c>
      <c r="N121" t="s">
        <v>3371</v>
      </c>
    </row>
    <row r="122" spans="1:14" x14ac:dyDescent="0.2">
      <c r="A122" t="s">
        <v>5881</v>
      </c>
      <c r="B122">
        <v>14580</v>
      </c>
      <c r="C122">
        <v>19720</v>
      </c>
      <c r="D122">
        <v>24860</v>
      </c>
      <c r="E122">
        <v>30000</v>
      </c>
      <c r="F122">
        <v>34250</v>
      </c>
      <c r="G122">
        <v>36800</v>
      </c>
      <c r="H122">
        <v>39350</v>
      </c>
      <c r="I122">
        <v>41850</v>
      </c>
      <c r="J122">
        <v>44400</v>
      </c>
      <c r="K122" t="s">
        <v>4080</v>
      </c>
      <c r="L122">
        <v>17</v>
      </c>
      <c r="M122">
        <v>30</v>
      </c>
      <c r="N122" t="s">
        <v>3372</v>
      </c>
    </row>
    <row r="123" spans="1:14" x14ac:dyDescent="0.2">
      <c r="A123" t="s">
        <v>5882</v>
      </c>
      <c r="B123">
        <v>14580</v>
      </c>
      <c r="C123">
        <v>19720</v>
      </c>
      <c r="D123">
        <v>24860</v>
      </c>
      <c r="E123">
        <v>30000</v>
      </c>
      <c r="F123">
        <v>35140</v>
      </c>
      <c r="G123">
        <v>40100</v>
      </c>
      <c r="H123">
        <v>42850</v>
      </c>
      <c r="I123">
        <v>45650</v>
      </c>
      <c r="J123">
        <v>48400</v>
      </c>
      <c r="K123" t="s">
        <v>4080</v>
      </c>
      <c r="L123">
        <v>19</v>
      </c>
      <c r="M123">
        <v>30</v>
      </c>
      <c r="N123" t="s">
        <v>3373</v>
      </c>
    </row>
    <row r="124" spans="1:14" x14ac:dyDescent="0.2">
      <c r="A124" t="s">
        <v>5883</v>
      </c>
      <c r="B124">
        <v>14580</v>
      </c>
      <c r="C124">
        <v>19720</v>
      </c>
      <c r="D124">
        <v>24860</v>
      </c>
      <c r="E124">
        <v>30000</v>
      </c>
      <c r="F124">
        <v>34250</v>
      </c>
      <c r="G124">
        <v>36800</v>
      </c>
      <c r="H124">
        <v>39350</v>
      </c>
      <c r="I124">
        <v>41850</v>
      </c>
      <c r="J124">
        <v>44400</v>
      </c>
      <c r="K124" t="s">
        <v>4080</v>
      </c>
      <c r="L124">
        <v>21</v>
      </c>
      <c r="M124">
        <v>30</v>
      </c>
      <c r="N124" t="s">
        <v>3311</v>
      </c>
    </row>
    <row r="125" spans="1:14" x14ac:dyDescent="0.2">
      <c r="A125" t="s">
        <v>5884</v>
      </c>
      <c r="B125">
        <v>14580</v>
      </c>
      <c r="C125">
        <v>19720</v>
      </c>
      <c r="D125">
        <v>24860</v>
      </c>
      <c r="E125">
        <v>30000</v>
      </c>
      <c r="F125">
        <v>34600</v>
      </c>
      <c r="G125">
        <v>37150</v>
      </c>
      <c r="H125">
        <v>39700</v>
      </c>
      <c r="I125">
        <v>42250</v>
      </c>
      <c r="J125">
        <v>44800</v>
      </c>
      <c r="K125" t="s">
        <v>4080</v>
      </c>
      <c r="L125">
        <v>23</v>
      </c>
      <c r="M125">
        <v>30</v>
      </c>
      <c r="N125" t="s">
        <v>3312</v>
      </c>
    </row>
    <row r="126" spans="1:14" x14ac:dyDescent="0.2">
      <c r="A126" t="s">
        <v>5885</v>
      </c>
      <c r="B126">
        <v>14580</v>
      </c>
      <c r="C126">
        <v>19720</v>
      </c>
      <c r="D126">
        <v>24860</v>
      </c>
      <c r="E126">
        <v>30000</v>
      </c>
      <c r="F126">
        <v>34400</v>
      </c>
      <c r="G126">
        <v>36950</v>
      </c>
      <c r="H126">
        <v>39500</v>
      </c>
      <c r="I126">
        <v>42050</v>
      </c>
      <c r="J126">
        <v>44600</v>
      </c>
      <c r="K126" t="s">
        <v>4080</v>
      </c>
      <c r="L126">
        <v>25</v>
      </c>
      <c r="M126">
        <v>30</v>
      </c>
      <c r="N126" t="s">
        <v>3374</v>
      </c>
    </row>
    <row r="127" spans="1:14" x14ac:dyDescent="0.2">
      <c r="A127" t="s">
        <v>5886</v>
      </c>
      <c r="B127">
        <v>14580</v>
      </c>
      <c r="C127">
        <v>19720</v>
      </c>
      <c r="D127">
        <v>24860</v>
      </c>
      <c r="E127">
        <v>30000</v>
      </c>
      <c r="F127">
        <v>34250</v>
      </c>
      <c r="G127">
        <v>36800</v>
      </c>
      <c r="H127">
        <v>39350</v>
      </c>
      <c r="I127">
        <v>41850</v>
      </c>
      <c r="J127">
        <v>44400</v>
      </c>
      <c r="K127" t="s">
        <v>4080</v>
      </c>
      <c r="L127">
        <v>27</v>
      </c>
      <c r="M127">
        <v>30</v>
      </c>
      <c r="N127" t="s">
        <v>3375</v>
      </c>
    </row>
    <row r="128" spans="1:14" x14ac:dyDescent="0.2">
      <c r="A128" t="s">
        <v>5887</v>
      </c>
      <c r="B128">
        <v>14580</v>
      </c>
      <c r="C128">
        <v>19720</v>
      </c>
      <c r="D128">
        <v>24860</v>
      </c>
      <c r="E128">
        <v>30000</v>
      </c>
      <c r="F128">
        <v>34850</v>
      </c>
      <c r="G128">
        <v>37450</v>
      </c>
      <c r="H128">
        <v>40000</v>
      </c>
      <c r="I128">
        <v>42600</v>
      </c>
      <c r="J128">
        <v>45150</v>
      </c>
      <c r="K128" t="s">
        <v>4080</v>
      </c>
      <c r="L128">
        <v>29</v>
      </c>
      <c r="M128">
        <v>30</v>
      </c>
      <c r="N128" t="s">
        <v>3376</v>
      </c>
    </row>
    <row r="129" spans="1:14" x14ac:dyDescent="0.2">
      <c r="A129" t="s">
        <v>5888</v>
      </c>
      <c r="B129">
        <v>14700</v>
      </c>
      <c r="C129">
        <v>19720</v>
      </c>
      <c r="D129">
        <v>24860</v>
      </c>
      <c r="E129">
        <v>30000</v>
      </c>
      <c r="F129">
        <v>35140</v>
      </c>
      <c r="G129">
        <v>40280</v>
      </c>
      <c r="H129">
        <v>43300</v>
      </c>
      <c r="I129">
        <v>46100</v>
      </c>
      <c r="J129">
        <v>48900</v>
      </c>
      <c r="K129" t="s">
        <v>4080</v>
      </c>
      <c r="L129">
        <v>31</v>
      </c>
      <c r="M129">
        <v>30</v>
      </c>
      <c r="N129" t="s">
        <v>3377</v>
      </c>
    </row>
    <row r="130" spans="1:14" x14ac:dyDescent="0.2">
      <c r="A130" t="s">
        <v>5889</v>
      </c>
      <c r="B130">
        <v>14580</v>
      </c>
      <c r="C130">
        <v>19720</v>
      </c>
      <c r="D130">
        <v>24860</v>
      </c>
      <c r="E130">
        <v>30000</v>
      </c>
      <c r="F130">
        <v>34700</v>
      </c>
      <c r="G130">
        <v>37250</v>
      </c>
      <c r="H130">
        <v>39850</v>
      </c>
      <c r="I130">
        <v>42400</v>
      </c>
      <c r="J130">
        <v>44950</v>
      </c>
      <c r="K130" t="s">
        <v>4080</v>
      </c>
      <c r="L130">
        <v>33</v>
      </c>
      <c r="M130">
        <v>30</v>
      </c>
      <c r="N130" t="s">
        <v>3378</v>
      </c>
    </row>
    <row r="131" spans="1:14" x14ac:dyDescent="0.2">
      <c r="A131" t="s">
        <v>5890</v>
      </c>
      <c r="B131">
        <v>17050</v>
      </c>
      <c r="C131">
        <v>19720</v>
      </c>
      <c r="D131">
        <v>24860</v>
      </c>
      <c r="E131">
        <v>30000</v>
      </c>
      <c r="F131">
        <v>35140</v>
      </c>
      <c r="G131">
        <v>40280</v>
      </c>
      <c r="H131">
        <v>45420</v>
      </c>
      <c r="I131">
        <v>50560</v>
      </c>
      <c r="J131">
        <v>55700</v>
      </c>
      <c r="K131" t="s">
        <v>4080</v>
      </c>
      <c r="L131">
        <v>35</v>
      </c>
      <c r="M131">
        <v>30</v>
      </c>
      <c r="N131" t="s">
        <v>3379</v>
      </c>
    </row>
    <row r="132" spans="1:14" x14ac:dyDescent="0.2">
      <c r="A132" t="s">
        <v>5891</v>
      </c>
      <c r="B132">
        <v>14580</v>
      </c>
      <c r="C132">
        <v>19720</v>
      </c>
      <c r="D132">
        <v>24860</v>
      </c>
      <c r="E132">
        <v>30000</v>
      </c>
      <c r="F132">
        <v>35140</v>
      </c>
      <c r="G132">
        <v>39050</v>
      </c>
      <c r="H132">
        <v>41750</v>
      </c>
      <c r="I132">
        <v>44450</v>
      </c>
      <c r="J132">
        <v>47150</v>
      </c>
      <c r="K132" t="s">
        <v>4080</v>
      </c>
      <c r="L132">
        <v>37</v>
      </c>
      <c r="M132">
        <v>30</v>
      </c>
      <c r="N132" t="s">
        <v>3380</v>
      </c>
    </row>
    <row r="133" spans="1:14" x14ac:dyDescent="0.2">
      <c r="A133" t="s">
        <v>5892</v>
      </c>
      <c r="B133">
        <v>14580</v>
      </c>
      <c r="C133">
        <v>19720</v>
      </c>
      <c r="D133">
        <v>24860</v>
      </c>
      <c r="E133">
        <v>30000</v>
      </c>
      <c r="F133">
        <v>34400</v>
      </c>
      <c r="G133">
        <v>36950</v>
      </c>
      <c r="H133">
        <v>39500</v>
      </c>
      <c r="I133">
        <v>42050</v>
      </c>
      <c r="J133">
        <v>44600</v>
      </c>
      <c r="K133" t="s">
        <v>4080</v>
      </c>
      <c r="L133">
        <v>39</v>
      </c>
      <c r="M133">
        <v>30</v>
      </c>
      <c r="N133" t="s">
        <v>3321</v>
      </c>
    </row>
    <row r="134" spans="1:14" x14ac:dyDescent="0.2">
      <c r="A134" t="s">
        <v>5893</v>
      </c>
      <c r="B134">
        <v>14580</v>
      </c>
      <c r="C134">
        <v>19720</v>
      </c>
      <c r="D134">
        <v>24860</v>
      </c>
      <c r="E134">
        <v>30000</v>
      </c>
      <c r="F134">
        <v>34250</v>
      </c>
      <c r="G134">
        <v>36800</v>
      </c>
      <c r="H134">
        <v>39350</v>
      </c>
      <c r="I134">
        <v>41850</v>
      </c>
      <c r="J134">
        <v>44400</v>
      </c>
      <c r="K134" t="s">
        <v>4080</v>
      </c>
      <c r="L134">
        <v>41</v>
      </c>
      <c r="M134">
        <v>30</v>
      </c>
      <c r="N134" t="s">
        <v>3381</v>
      </c>
    </row>
    <row r="135" spans="1:14" x14ac:dyDescent="0.2">
      <c r="A135" t="s">
        <v>5894</v>
      </c>
      <c r="B135">
        <v>14580</v>
      </c>
      <c r="C135">
        <v>19720</v>
      </c>
      <c r="D135">
        <v>24860</v>
      </c>
      <c r="E135">
        <v>30000</v>
      </c>
      <c r="F135">
        <v>35140</v>
      </c>
      <c r="G135">
        <v>38850</v>
      </c>
      <c r="H135">
        <v>41500</v>
      </c>
      <c r="I135">
        <v>44200</v>
      </c>
      <c r="J135">
        <v>46850</v>
      </c>
      <c r="K135" t="s">
        <v>4080</v>
      </c>
      <c r="L135">
        <v>43</v>
      </c>
      <c r="M135">
        <v>30</v>
      </c>
      <c r="N135" t="s">
        <v>3382</v>
      </c>
    </row>
    <row r="136" spans="1:14" x14ac:dyDescent="0.2">
      <c r="A136" t="s">
        <v>5895</v>
      </c>
      <c r="B136">
        <v>17450</v>
      </c>
      <c r="C136">
        <v>19950</v>
      </c>
      <c r="D136">
        <v>24860</v>
      </c>
      <c r="E136">
        <v>30000</v>
      </c>
      <c r="F136">
        <v>35140</v>
      </c>
      <c r="G136">
        <v>40280</v>
      </c>
      <c r="H136">
        <v>45420</v>
      </c>
      <c r="I136">
        <v>50560</v>
      </c>
      <c r="J136">
        <v>55700</v>
      </c>
      <c r="K136" t="s">
        <v>4080</v>
      </c>
      <c r="L136">
        <v>45</v>
      </c>
      <c r="M136">
        <v>30</v>
      </c>
      <c r="N136" t="s">
        <v>3383</v>
      </c>
    </row>
    <row r="137" spans="1:14" x14ac:dyDescent="0.2">
      <c r="A137" t="s">
        <v>5896</v>
      </c>
      <c r="B137">
        <v>14580</v>
      </c>
      <c r="C137">
        <v>19720</v>
      </c>
      <c r="D137">
        <v>24860</v>
      </c>
      <c r="E137">
        <v>30000</v>
      </c>
      <c r="F137">
        <v>34400</v>
      </c>
      <c r="G137">
        <v>36950</v>
      </c>
      <c r="H137">
        <v>39500</v>
      </c>
      <c r="I137">
        <v>42050</v>
      </c>
      <c r="J137">
        <v>44600</v>
      </c>
      <c r="K137" t="s">
        <v>4080</v>
      </c>
      <c r="L137">
        <v>47</v>
      </c>
      <c r="M137">
        <v>30</v>
      </c>
      <c r="N137" t="s">
        <v>3327</v>
      </c>
    </row>
    <row r="138" spans="1:14" x14ac:dyDescent="0.2">
      <c r="A138" t="s">
        <v>5897</v>
      </c>
      <c r="B138">
        <v>14580</v>
      </c>
      <c r="C138">
        <v>19720</v>
      </c>
      <c r="D138">
        <v>24860</v>
      </c>
      <c r="E138">
        <v>30000</v>
      </c>
      <c r="F138">
        <v>34250</v>
      </c>
      <c r="G138">
        <v>36800</v>
      </c>
      <c r="H138">
        <v>39350</v>
      </c>
      <c r="I138">
        <v>41850</v>
      </c>
      <c r="J138">
        <v>44400</v>
      </c>
      <c r="K138" t="s">
        <v>4080</v>
      </c>
      <c r="L138">
        <v>49</v>
      </c>
      <c r="M138">
        <v>30</v>
      </c>
      <c r="N138" t="s">
        <v>3384</v>
      </c>
    </row>
    <row r="139" spans="1:14" x14ac:dyDescent="0.2">
      <c r="A139" t="s">
        <v>5898</v>
      </c>
      <c r="B139">
        <v>14580</v>
      </c>
      <c r="C139">
        <v>19720</v>
      </c>
      <c r="D139">
        <v>24860</v>
      </c>
      <c r="E139">
        <v>30000</v>
      </c>
      <c r="F139">
        <v>34600</v>
      </c>
      <c r="G139">
        <v>37150</v>
      </c>
      <c r="H139">
        <v>39700</v>
      </c>
      <c r="I139">
        <v>42250</v>
      </c>
      <c r="J139">
        <v>44800</v>
      </c>
      <c r="K139" t="s">
        <v>4080</v>
      </c>
      <c r="L139">
        <v>51</v>
      </c>
      <c r="M139">
        <v>30</v>
      </c>
      <c r="N139" t="s">
        <v>3385</v>
      </c>
    </row>
    <row r="140" spans="1:14" x14ac:dyDescent="0.2">
      <c r="A140" t="s">
        <v>5899</v>
      </c>
      <c r="B140">
        <v>15950</v>
      </c>
      <c r="C140">
        <v>19720</v>
      </c>
      <c r="D140">
        <v>24860</v>
      </c>
      <c r="E140">
        <v>30000</v>
      </c>
      <c r="F140">
        <v>35140</v>
      </c>
      <c r="G140">
        <v>40280</v>
      </c>
      <c r="H140">
        <v>45420</v>
      </c>
      <c r="I140">
        <v>50050</v>
      </c>
      <c r="J140">
        <v>53100</v>
      </c>
      <c r="K140" t="s">
        <v>4080</v>
      </c>
      <c r="L140">
        <v>53</v>
      </c>
      <c r="M140">
        <v>30</v>
      </c>
      <c r="N140" t="s">
        <v>3386</v>
      </c>
    </row>
    <row r="141" spans="1:14" x14ac:dyDescent="0.2">
      <c r="A141" t="s">
        <v>5900</v>
      </c>
      <c r="B141">
        <v>14580</v>
      </c>
      <c r="C141">
        <v>19720</v>
      </c>
      <c r="D141">
        <v>24860</v>
      </c>
      <c r="E141">
        <v>30000</v>
      </c>
      <c r="F141">
        <v>35140</v>
      </c>
      <c r="G141">
        <v>37850</v>
      </c>
      <c r="H141">
        <v>40450</v>
      </c>
      <c r="I141">
        <v>43050</v>
      </c>
      <c r="J141">
        <v>45650</v>
      </c>
      <c r="K141" t="s">
        <v>4080</v>
      </c>
      <c r="L141">
        <v>55</v>
      </c>
      <c r="M141">
        <v>30</v>
      </c>
      <c r="N141" t="s">
        <v>3329</v>
      </c>
    </row>
    <row r="142" spans="1:14" x14ac:dyDescent="0.2">
      <c r="A142" t="s">
        <v>5901</v>
      </c>
      <c r="B142">
        <v>14580</v>
      </c>
      <c r="C142">
        <v>19720</v>
      </c>
      <c r="D142">
        <v>24860</v>
      </c>
      <c r="E142">
        <v>30000</v>
      </c>
      <c r="F142">
        <v>34400</v>
      </c>
      <c r="G142">
        <v>36950</v>
      </c>
      <c r="H142">
        <v>39500</v>
      </c>
      <c r="I142">
        <v>42050</v>
      </c>
      <c r="J142">
        <v>44600</v>
      </c>
      <c r="K142" t="s">
        <v>4080</v>
      </c>
      <c r="L142">
        <v>57</v>
      </c>
      <c r="M142">
        <v>30</v>
      </c>
      <c r="N142" t="s">
        <v>3387</v>
      </c>
    </row>
    <row r="143" spans="1:14" x14ac:dyDescent="0.2">
      <c r="A143" t="s">
        <v>5902</v>
      </c>
      <c r="B143">
        <v>14580</v>
      </c>
      <c r="C143">
        <v>19720</v>
      </c>
      <c r="D143">
        <v>24860</v>
      </c>
      <c r="E143">
        <v>30000</v>
      </c>
      <c r="F143">
        <v>34400</v>
      </c>
      <c r="G143">
        <v>36950</v>
      </c>
      <c r="H143">
        <v>39500</v>
      </c>
      <c r="I143">
        <v>42050</v>
      </c>
      <c r="J143">
        <v>44600</v>
      </c>
      <c r="K143" t="s">
        <v>4080</v>
      </c>
      <c r="L143">
        <v>59</v>
      </c>
      <c r="M143">
        <v>30</v>
      </c>
      <c r="N143" t="s">
        <v>3388</v>
      </c>
    </row>
    <row r="144" spans="1:14" x14ac:dyDescent="0.2">
      <c r="A144" t="s">
        <v>5903</v>
      </c>
      <c r="B144">
        <v>14580</v>
      </c>
      <c r="C144">
        <v>19720</v>
      </c>
      <c r="D144">
        <v>24860</v>
      </c>
      <c r="E144">
        <v>30000</v>
      </c>
      <c r="F144">
        <v>34250</v>
      </c>
      <c r="G144">
        <v>36800</v>
      </c>
      <c r="H144">
        <v>39350</v>
      </c>
      <c r="I144">
        <v>41850</v>
      </c>
      <c r="J144">
        <v>44400</v>
      </c>
      <c r="K144" t="s">
        <v>4080</v>
      </c>
      <c r="L144">
        <v>61</v>
      </c>
      <c r="M144">
        <v>30</v>
      </c>
      <c r="N144" t="s">
        <v>3389</v>
      </c>
    </row>
    <row r="145" spans="1:14" x14ac:dyDescent="0.2">
      <c r="A145" t="s">
        <v>5904</v>
      </c>
      <c r="B145">
        <v>14580</v>
      </c>
      <c r="C145">
        <v>19720</v>
      </c>
      <c r="D145">
        <v>24860</v>
      </c>
      <c r="E145">
        <v>30000</v>
      </c>
      <c r="F145">
        <v>34650</v>
      </c>
      <c r="G145">
        <v>37200</v>
      </c>
      <c r="H145">
        <v>39750</v>
      </c>
      <c r="I145">
        <v>42350</v>
      </c>
      <c r="J145">
        <v>44900</v>
      </c>
      <c r="K145" t="s">
        <v>4080</v>
      </c>
      <c r="L145">
        <v>63</v>
      </c>
      <c r="M145">
        <v>30</v>
      </c>
      <c r="N145" t="s">
        <v>3390</v>
      </c>
    </row>
    <row r="146" spans="1:14" x14ac:dyDescent="0.2">
      <c r="A146" t="s">
        <v>5905</v>
      </c>
      <c r="B146">
        <v>14580</v>
      </c>
      <c r="C146">
        <v>19720</v>
      </c>
      <c r="D146">
        <v>24860</v>
      </c>
      <c r="E146">
        <v>30000</v>
      </c>
      <c r="F146">
        <v>34250</v>
      </c>
      <c r="G146">
        <v>36800</v>
      </c>
      <c r="H146">
        <v>39350</v>
      </c>
      <c r="I146">
        <v>41850</v>
      </c>
      <c r="J146">
        <v>44400</v>
      </c>
      <c r="K146" t="s">
        <v>4080</v>
      </c>
      <c r="L146">
        <v>65</v>
      </c>
      <c r="M146">
        <v>30</v>
      </c>
      <c r="N146" t="s">
        <v>3391</v>
      </c>
    </row>
    <row r="147" spans="1:14" x14ac:dyDescent="0.2">
      <c r="A147" t="s">
        <v>5906</v>
      </c>
      <c r="B147">
        <v>14580</v>
      </c>
      <c r="C147">
        <v>19720</v>
      </c>
      <c r="D147">
        <v>24860</v>
      </c>
      <c r="E147">
        <v>30000</v>
      </c>
      <c r="F147">
        <v>34250</v>
      </c>
      <c r="G147">
        <v>36800</v>
      </c>
      <c r="H147">
        <v>39350</v>
      </c>
      <c r="I147">
        <v>41850</v>
      </c>
      <c r="J147">
        <v>44400</v>
      </c>
      <c r="K147" t="s">
        <v>4080</v>
      </c>
      <c r="L147">
        <v>67</v>
      </c>
      <c r="M147">
        <v>30</v>
      </c>
      <c r="N147" t="s">
        <v>3333</v>
      </c>
    </row>
    <row r="148" spans="1:14" x14ac:dyDescent="0.2">
      <c r="A148" t="s">
        <v>5907</v>
      </c>
      <c r="B148">
        <v>14580</v>
      </c>
      <c r="C148">
        <v>19720</v>
      </c>
      <c r="D148">
        <v>24860</v>
      </c>
      <c r="E148">
        <v>30000</v>
      </c>
      <c r="F148">
        <v>34400</v>
      </c>
      <c r="G148">
        <v>36950</v>
      </c>
      <c r="H148">
        <v>39500</v>
      </c>
      <c r="I148">
        <v>42050</v>
      </c>
      <c r="J148">
        <v>44600</v>
      </c>
      <c r="K148" t="s">
        <v>4080</v>
      </c>
      <c r="L148">
        <v>69</v>
      </c>
      <c r="M148">
        <v>30</v>
      </c>
      <c r="N148" t="s">
        <v>3334</v>
      </c>
    </row>
    <row r="149" spans="1:14" x14ac:dyDescent="0.2">
      <c r="A149" t="s">
        <v>5908</v>
      </c>
      <c r="B149">
        <v>14580</v>
      </c>
      <c r="C149">
        <v>19720</v>
      </c>
      <c r="D149">
        <v>24860</v>
      </c>
      <c r="E149">
        <v>30000</v>
      </c>
      <c r="F149">
        <v>34250</v>
      </c>
      <c r="G149">
        <v>36800</v>
      </c>
      <c r="H149">
        <v>39350</v>
      </c>
      <c r="I149">
        <v>41850</v>
      </c>
      <c r="J149">
        <v>44400</v>
      </c>
      <c r="K149" t="s">
        <v>4080</v>
      </c>
      <c r="L149">
        <v>71</v>
      </c>
      <c r="M149">
        <v>30</v>
      </c>
      <c r="N149" t="s">
        <v>3392</v>
      </c>
    </row>
    <row r="150" spans="1:14" x14ac:dyDescent="0.2">
      <c r="A150" t="s">
        <v>5909</v>
      </c>
      <c r="B150">
        <v>14580</v>
      </c>
      <c r="C150">
        <v>19720</v>
      </c>
      <c r="D150">
        <v>24860</v>
      </c>
      <c r="E150">
        <v>30000</v>
      </c>
      <c r="F150">
        <v>34250</v>
      </c>
      <c r="G150">
        <v>36800</v>
      </c>
      <c r="H150">
        <v>39350</v>
      </c>
      <c r="I150">
        <v>41850</v>
      </c>
      <c r="J150">
        <v>44400</v>
      </c>
      <c r="K150" t="s">
        <v>4080</v>
      </c>
      <c r="L150">
        <v>73</v>
      </c>
      <c r="M150">
        <v>30</v>
      </c>
      <c r="N150" t="s">
        <v>3393</v>
      </c>
    </row>
    <row r="151" spans="1:14" x14ac:dyDescent="0.2">
      <c r="A151" t="s">
        <v>5910</v>
      </c>
      <c r="B151">
        <v>14580</v>
      </c>
      <c r="C151">
        <v>19720</v>
      </c>
      <c r="D151">
        <v>24860</v>
      </c>
      <c r="E151">
        <v>30000</v>
      </c>
      <c r="F151">
        <v>34250</v>
      </c>
      <c r="G151">
        <v>36800</v>
      </c>
      <c r="H151">
        <v>39350</v>
      </c>
      <c r="I151">
        <v>41850</v>
      </c>
      <c r="J151">
        <v>44400</v>
      </c>
      <c r="K151" t="s">
        <v>4080</v>
      </c>
      <c r="L151">
        <v>75</v>
      </c>
      <c r="M151">
        <v>30</v>
      </c>
      <c r="N151" t="s">
        <v>3337</v>
      </c>
    </row>
    <row r="152" spans="1:14" x14ac:dyDescent="0.2">
      <c r="A152" t="s">
        <v>5911</v>
      </c>
      <c r="B152">
        <v>14580</v>
      </c>
      <c r="C152">
        <v>19720</v>
      </c>
      <c r="D152">
        <v>24860</v>
      </c>
      <c r="E152">
        <v>30000</v>
      </c>
      <c r="F152">
        <v>34250</v>
      </c>
      <c r="G152">
        <v>36800</v>
      </c>
      <c r="H152">
        <v>39350</v>
      </c>
      <c r="I152">
        <v>41850</v>
      </c>
      <c r="J152">
        <v>44400</v>
      </c>
      <c r="K152" t="s">
        <v>4080</v>
      </c>
      <c r="L152">
        <v>77</v>
      </c>
      <c r="M152">
        <v>30</v>
      </c>
      <c r="N152" t="s">
        <v>3338</v>
      </c>
    </row>
    <row r="153" spans="1:14" x14ac:dyDescent="0.2">
      <c r="A153" t="s">
        <v>5912</v>
      </c>
      <c r="B153">
        <v>14580</v>
      </c>
      <c r="C153">
        <v>19720</v>
      </c>
      <c r="D153">
        <v>24860</v>
      </c>
      <c r="E153">
        <v>30000</v>
      </c>
      <c r="F153">
        <v>34400</v>
      </c>
      <c r="G153">
        <v>36950</v>
      </c>
      <c r="H153">
        <v>39500</v>
      </c>
      <c r="I153">
        <v>42050</v>
      </c>
      <c r="J153">
        <v>44600</v>
      </c>
      <c r="K153" t="s">
        <v>4080</v>
      </c>
      <c r="L153">
        <v>79</v>
      </c>
      <c r="M153">
        <v>30</v>
      </c>
      <c r="N153" t="s">
        <v>3394</v>
      </c>
    </row>
    <row r="154" spans="1:14" x14ac:dyDescent="0.2">
      <c r="A154" t="s">
        <v>5913</v>
      </c>
      <c r="B154">
        <v>14580</v>
      </c>
      <c r="C154">
        <v>19720</v>
      </c>
      <c r="D154">
        <v>24860</v>
      </c>
      <c r="E154">
        <v>30000</v>
      </c>
      <c r="F154">
        <v>35140</v>
      </c>
      <c r="G154">
        <v>39300</v>
      </c>
      <c r="H154">
        <v>42000</v>
      </c>
      <c r="I154">
        <v>44700</v>
      </c>
      <c r="J154">
        <v>47400</v>
      </c>
      <c r="K154" t="s">
        <v>4080</v>
      </c>
      <c r="L154">
        <v>81</v>
      </c>
      <c r="M154">
        <v>30</v>
      </c>
      <c r="N154" t="s">
        <v>3395</v>
      </c>
    </row>
    <row r="155" spans="1:14" x14ac:dyDescent="0.2">
      <c r="A155" t="s">
        <v>5914</v>
      </c>
      <c r="B155">
        <v>14580</v>
      </c>
      <c r="C155">
        <v>19720</v>
      </c>
      <c r="D155">
        <v>24860</v>
      </c>
      <c r="E155">
        <v>30000</v>
      </c>
      <c r="F155">
        <v>34250</v>
      </c>
      <c r="G155">
        <v>36800</v>
      </c>
      <c r="H155">
        <v>39350</v>
      </c>
      <c r="I155">
        <v>41850</v>
      </c>
      <c r="J155">
        <v>44400</v>
      </c>
      <c r="K155" t="s">
        <v>4080</v>
      </c>
      <c r="L155">
        <v>83</v>
      </c>
      <c r="M155">
        <v>30</v>
      </c>
      <c r="N155" t="s">
        <v>3396</v>
      </c>
    </row>
    <row r="156" spans="1:14" x14ac:dyDescent="0.2">
      <c r="A156" t="s">
        <v>5915</v>
      </c>
      <c r="B156">
        <v>17450</v>
      </c>
      <c r="C156">
        <v>19950</v>
      </c>
      <c r="D156">
        <v>24860</v>
      </c>
      <c r="E156">
        <v>30000</v>
      </c>
      <c r="F156">
        <v>35140</v>
      </c>
      <c r="G156">
        <v>40280</v>
      </c>
      <c r="H156">
        <v>45420</v>
      </c>
      <c r="I156">
        <v>50560</v>
      </c>
      <c r="J156">
        <v>55700</v>
      </c>
      <c r="K156" t="s">
        <v>4080</v>
      </c>
      <c r="L156">
        <v>85</v>
      </c>
      <c r="M156">
        <v>30</v>
      </c>
      <c r="N156" t="s">
        <v>3397</v>
      </c>
    </row>
    <row r="157" spans="1:14" x14ac:dyDescent="0.2">
      <c r="A157" t="s">
        <v>5916</v>
      </c>
      <c r="B157">
        <v>18650</v>
      </c>
      <c r="C157">
        <v>21300</v>
      </c>
      <c r="D157">
        <v>24860</v>
      </c>
      <c r="E157">
        <v>30000</v>
      </c>
      <c r="F157">
        <v>35140</v>
      </c>
      <c r="G157">
        <v>40280</v>
      </c>
      <c r="H157">
        <v>45420</v>
      </c>
      <c r="I157">
        <v>50560</v>
      </c>
      <c r="J157">
        <v>55700</v>
      </c>
      <c r="K157" t="s">
        <v>4080</v>
      </c>
      <c r="L157">
        <v>87</v>
      </c>
      <c r="M157">
        <v>30</v>
      </c>
      <c r="N157" t="s">
        <v>3342</v>
      </c>
    </row>
    <row r="158" spans="1:14" x14ac:dyDescent="0.2">
      <c r="A158" t="s">
        <v>5917</v>
      </c>
      <c r="B158">
        <v>14580</v>
      </c>
      <c r="C158">
        <v>19720</v>
      </c>
      <c r="D158">
        <v>24860</v>
      </c>
      <c r="E158">
        <v>30000</v>
      </c>
      <c r="F158">
        <v>34250</v>
      </c>
      <c r="G158">
        <v>36800</v>
      </c>
      <c r="H158">
        <v>39350</v>
      </c>
      <c r="I158">
        <v>41850</v>
      </c>
      <c r="J158">
        <v>44400</v>
      </c>
      <c r="K158" t="s">
        <v>4080</v>
      </c>
      <c r="L158">
        <v>89</v>
      </c>
      <c r="M158">
        <v>30</v>
      </c>
      <c r="N158" t="s">
        <v>3344</v>
      </c>
    </row>
    <row r="159" spans="1:14" x14ac:dyDescent="0.2">
      <c r="A159" t="s">
        <v>5918</v>
      </c>
      <c r="B159">
        <v>15200</v>
      </c>
      <c r="C159">
        <v>19720</v>
      </c>
      <c r="D159">
        <v>24860</v>
      </c>
      <c r="E159">
        <v>30000</v>
      </c>
      <c r="F159">
        <v>35140</v>
      </c>
      <c r="G159">
        <v>40280</v>
      </c>
      <c r="H159">
        <v>44750</v>
      </c>
      <c r="I159">
        <v>47600</v>
      </c>
      <c r="J159">
        <v>50500</v>
      </c>
      <c r="K159" t="s">
        <v>4080</v>
      </c>
      <c r="L159">
        <v>91</v>
      </c>
      <c r="M159">
        <v>30</v>
      </c>
      <c r="N159" t="s">
        <v>3398</v>
      </c>
    </row>
    <row r="160" spans="1:14" x14ac:dyDescent="0.2">
      <c r="A160" t="s">
        <v>5919</v>
      </c>
      <c r="B160">
        <v>14580</v>
      </c>
      <c r="C160">
        <v>19720</v>
      </c>
      <c r="D160">
        <v>24860</v>
      </c>
      <c r="E160">
        <v>30000</v>
      </c>
      <c r="F160">
        <v>34250</v>
      </c>
      <c r="G160">
        <v>36800</v>
      </c>
      <c r="H160">
        <v>39350</v>
      </c>
      <c r="I160">
        <v>41850</v>
      </c>
      <c r="J160">
        <v>44400</v>
      </c>
      <c r="K160" t="s">
        <v>4080</v>
      </c>
      <c r="L160">
        <v>93</v>
      </c>
      <c r="M160">
        <v>30</v>
      </c>
      <c r="N160" t="s">
        <v>3399</v>
      </c>
    </row>
    <row r="161" spans="1:14" x14ac:dyDescent="0.2">
      <c r="A161" t="s">
        <v>5920</v>
      </c>
      <c r="B161">
        <v>14580</v>
      </c>
      <c r="C161">
        <v>19720</v>
      </c>
      <c r="D161">
        <v>24860</v>
      </c>
      <c r="E161">
        <v>30000</v>
      </c>
      <c r="F161">
        <v>34400</v>
      </c>
      <c r="G161">
        <v>36950</v>
      </c>
      <c r="H161">
        <v>39500</v>
      </c>
      <c r="I161">
        <v>42050</v>
      </c>
      <c r="J161">
        <v>44600</v>
      </c>
      <c r="K161" t="s">
        <v>4080</v>
      </c>
      <c r="L161">
        <v>95</v>
      </c>
      <c r="M161">
        <v>30</v>
      </c>
      <c r="N161" t="s">
        <v>3347</v>
      </c>
    </row>
    <row r="162" spans="1:14" x14ac:dyDescent="0.2">
      <c r="A162" t="s">
        <v>5921</v>
      </c>
      <c r="B162">
        <v>14580</v>
      </c>
      <c r="C162">
        <v>19720</v>
      </c>
      <c r="D162">
        <v>24860</v>
      </c>
      <c r="E162">
        <v>30000</v>
      </c>
      <c r="F162">
        <v>34250</v>
      </c>
      <c r="G162">
        <v>36800</v>
      </c>
      <c r="H162">
        <v>39350</v>
      </c>
      <c r="I162">
        <v>41850</v>
      </c>
      <c r="J162">
        <v>44400</v>
      </c>
      <c r="K162" t="s">
        <v>4080</v>
      </c>
      <c r="L162">
        <v>97</v>
      </c>
      <c r="M162">
        <v>30</v>
      </c>
      <c r="N162" t="s">
        <v>3348</v>
      </c>
    </row>
    <row r="163" spans="1:14" x14ac:dyDescent="0.2">
      <c r="A163" t="s">
        <v>5922</v>
      </c>
      <c r="B163">
        <v>14580</v>
      </c>
      <c r="C163">
        <v>19720</v>
      </c>
      <c r="D163">
        <v>24860</v>
      </c>
      <c r="E163">
        <v>30000</v>
      </c>
      <c r="F163">
        <v>34250</v>
      </c>
      <c r="G163">
        <v>36800</v>
      </c>
      <c r="H163">
        <v>39350</v>
      </c>
      <c r="I163">
        <v>41850</v>
      </c>
      <c r="J163">
        <v>44400</v>
      </c>
      <c r="K163" t="s">
        <v>4080</v>
      </c>
      <c r="L163">
        <v>99</v>
      </c>
      <c r="M163">
        <v>30</v>
      </c>
      <c r="N163" t="s">
        <v>3400</v>
      </c>
    </row>
    <row r="164" spans="1:14" x14ac:dyDescent="0.2">
      <c r="A164" t="s">
        <v>5923</v>
      </c>
      <c r="B164">
        <v>14580</v>
      </c>
      <c r="C164">
        <v>19720</v>
      </c>
      <c r="D164">
        <v>24860</v>
      </c>
      <c r="E164">
        <v>30000</v>
      </c>
      <c r="F164">
        <v>34400</v>
      </c>
      <c r="G164">
        <v>36950</v>
      </c>
      <c r="H164">
        <v>39500</v>
      </c>
      <c r="I164">
        <v>42050</v>
      </c>
      <c r="J164">
        <v>44600</v>
      </c>
      <c r="K164" t="s">
        <v>4080</v>
      </c>
      <c r="L164">
        <v>101</v>
      </c>
      <c r="M164">
        <v>30</v>
      </c>
      <c r="N164" t="s">
        <v>3401</v>
      </c>
    </row>
    <row r="165" spans="1:14" x14ac:dyDescent="0.2">
      <c r="A165" t="s">
        <v>5924</v>
      </c>
      <c r="B165">
        <v>14580</v>
      </c>
      <c r="C165">
        <v>19720</v>
      </c>
      <c r="D165">
        <v>24860</v>
      </c>
      <c r="E165">
        <v>30000</v>
      </c>
      <c r="F165">
        <v>34250</v>
      </c>
      <c r="G165">
        <v>36800</v>
      </c>
      <c r="H165">
        <v>39350</v>
      </c>
      <c r="I165">
        <v>41850</v>
      </c>
      <c r="J165">
        <v>44400</v>
      </c>
      <c r="K165" t="s">
        <v>4080</v>
      </c>
      <c r="L165">
        <v>103</v>
      </c>
      <c r="M165">
        <v>30</v>
      </c>
      <c r="N165" t="s">
        <v>3402</v>
      </c>
    </row>
    <row r="166" spans="1:14" x14ac:dyDescent="0.2">
      <c r="A166" t="s">
        <v>5925</v>
      </c>
      <c r="B166">
        <v>17450</v>
      </c>
      <c r="C166">
        <v>19950</v>
      </c>
      <c r="D166">
        <v>24860</v>
      </c>
      <c r="E166">
        <v>30000</v>
      </c>
      <c r="F166">
        <v>35140</v>
      </c>
      <c r="G166">
        <v>40280</v>
      </c>
      <c r="H166">
        <v>45420</v>
      </c>
      <c r="I166">
        <v>50560</v>
      </c>
      <c r="J166">
        <v>55700</v>
      </c>
      <c r="K166" t="s">
        <v>4080</v>
      </c>
      <c r="L166">
        <v>105</v>
      </c>
      <c r="M166">
        <v>30</v>
      </c>
      <c r="N166" t="s">
        <v>3350</v>
      </c>
    </row>
    <row r="167" spans="1:14" x14ac:dyDescent="0.2">
      <c r="A167" t="s">
        <v>5926</v>
      </c>
      <c r="B167">
        <v>14580</v>
      </c>
      <c r="C167">
        <v>19720</v>
      </c>
      <c r="D167">
        <v>24860</v>
      </c>
      <c r="E167">
        <v>30000</v>
      </c>
      <c r="F167">
        <v>34250</v>
      </c>
      <c r="G167">
        <v>36800</v>
      </c>
      <c r="H167">
        <v>39350</v>
      </c>
      <c r="I167">
        <v>41850</v>
      </c>
      <c r="J167">
        <v>44400</v>
      </c>
      <c r="K167" t="s">
        <v>4080</v>
      </c>
      <c r="L167">
        <v>107</v>
      </c>
      <c r="M167">
        <v>30</v>
      </c>
      <c r="N167" t="s">
        <v>3403</v>
      </c>
    </row>
    <row r="168" spans="1:14" x14ac:dyDescent="0.2">
      <c r="A168" t="s">
        <v>5927</v>
      </c>
      <c r="B168">
        <v>14580</v>
      </c>
      <c r="C168">
        <v>19720</v>
      </c>
      <c r="D168">
        <v>24860</v>
      </c>
      <c r="E168">
        <v>30000</v>
      </c>
      <c r="F168">
        <v>34400</v>
      </c>
      <c r="G168">
        <v>36950</v>
      </c>
      <c r="H168">
        <v>39500</v>
      </c>
      <c r="I168">
        <v>42050</v>
      </c>
      <c r="J168">
        <v>44600</v>
      </c>
      <c r="K168" t="s">
        <v>4080</v>
      </c>
      <c r="L168">
        <v>109</v>
      </c>
      <c r="M168">
        <v>30</v>
      </c>
      <c r="N168" t="s">
        <v>3352</v>
      </c>
    </row>
    <row r="169" spans="1:14" x14ac:dyDescent="0.2">
      <c r="A169" t="s">
        <v>5928</v>
      </c>
      <c r="B169">
        <v>14580</v>
      </c>
      <c r="C169">
        <v>19720</v>
      </c>
      <c r="D169">
        <v>24860</v>
      </c>
      <c r="E169">
        <v>30000</v>
      </c>
      <c r="F169">
        <v>34250</v>
      </c>
      <c r="G169">
        <v>36800</v>
      </c>
      <c r="H169">
        <v>39350</v>
      </c>
      <c r="I169">
        <v>41850</v>
      </c>
      <c r="J169">
        <v>44400</v>
      </c>
      <c r="K169" t="s">
        <v>4080</v>
      </c>
      <c r="L169">
        <v>111</v>
      </c>
      <c r="M169">
        <v>30</v>
      </c>
      <c r="N169" t="s">
        <v>3404</v>
      </c>
    </row>
    <row r="170" spans="1:14" x14ac:dyDescent="0.2">
      <c r="A170" t="s">
        <v>5929</v>
      </c>
      <c r="B170">
        <v>14580</v>
      </c>
      <c r="C170">
        <v>19720</v>
      </c>
      <c r="D170">
        <v>24860</v>
      </c>
      <c r="E170">
        <v>30000</v>
      </c>
      <c r="F170">
        <v>34250</v>
      </c>
      <c r="G170">
        <v>36800</v>
      </c>
      <c r="H170">
        <v>39350</v>
      </c>
      <c r="I170">
        <v>41850</v>
      </c>
      <c r="J170">
        <v>44400</v>
      </c>
      <c r="K170" t="s">
        <v>4080</v>
      </c>
      <c r="L170">
        <v>113</v>
      </c>
      <c r="M170">
        <v>30</v>
      </c>
      <c r="N170" t="s">
        <v>3405</v>
      </c>
    </row>
    <row r="171" spans="1:14" x14ac:dyDescent="0.2">
      <c r="A171" t="s">
        <v>5930</v>
      </c>
      <c r="B171">
        <v>14580</v>
      </c>
      <c r="C171">
        <v>19720</v>
      </c>
      <c r="D171">
        <v>24860</v>
      </c>
      <c r="E171">
        <v>30000</v>
      </c>
      <c r="F171">
        <v>34600</v>
      </c>
      <c r="G171">
        <v>37150</v>
      </c>
      <c r="H171">
        <v>39700</v>
      </c>
      <c r="I171">
        <v>42250</v>
      </c>
      <c r="J171">
        <v>44800</v>
      </c>
      <c r="K171" t="s">
        <v>4080</v>
      </c>
      <c r="L171">
        <v>115</v>
      </c>
      <c r="M171">
        <v>30</v>
      </c>
      <c r="N171" t="s">
        <v>3406</v>
      </c>
    </row>
    <row r="172" spans="1:14" x14ac:dyDescent="0.2">
      <c r="A172" t="s">
        <v>5931</v>
      </c>
      <c r="B172">
        <v>14580</v>
      </c>
      <c r="C172">
        <v>19720</v>
      </c>
      <c r="D172">
        <v>24860</v>
      </c>
      <c r="E172">
        <v>30000</v>
      </c>
      <c r="F172">
        <v>34600</v>
      </c>
      <c r="G172">
        <v>37150</v>
      </c>
      <c r="H172">
        <v>39700</v>
      </c>
      <c r="I172">
        <v>42250</v>
      </c>
      <c r="J172">
        <v>44800</v>
      </c>
      <c r="K172" t="s">
        <v>4080</v>
      </c>
      <c r="L172">
        <v>117</v>
      </c>
      <c r="M172">
        <v>30</v>
      </c>
      <c r="N172" t="s">
        <v>3407</v>
      </c>
    </row>
    <row r="173" spans="1:14" x14ac:dyDescent="0.2">
      <c r="A173" t="s">
        <v>5932</v>
      </c>
      <c r="B173">
        <v>17450</v>
      </c>
      <c r="C173">
        <v>19950</v>
      </c>
      <c r="D173">
        <v>24860</v>
      </c>
      <c r="E173">
        <v>30000</v>
      </c>
      <c r="F173">
        <v>35140</v>
      </c>
      <c r="G173">
        <v>40280</v>
      </c>
      <c r="H173">
        <v>45420</v>
      </c>
      <c r="I173">
        <v>50560</v>
      </c>
      <c r="J173">
        <v>55700</v>
      </c>
      <c r="K173" t="s">
        <v>4080</v>
      </c>
      <c r="L173">
        <v>119</v>
      </c>
      <c r="M173">
        <v>30</v>
      </c>
      <c r="N173" t="s">
        <v>3408</v>
      </c>
    </row>
    <row r="174" spans="1:14" x14ac:dyDescent="0.2">
      <c r="A174" t="s">
        <v>5933</v>
      </c>
      <c r="B174">
        <v>14580</v>
      </c>
      <c r="C174">
        <v>19720</v>
      </c>
      <c r="D174">
        <v>24860</v>
      </c>
      <c r="E174">
        <v>30000</v>
      </c>
      <c r="F174">
        <v>34250</v>
      </c>
      <c r="G174">
        <v>36800</v>
      </c>
      <c r="H174">
        <v>39350</v>
      </c>
      <c r="I174">
        <v>41850</v>
      </c>
      <c r="J174">
        <v>44400</v>
      </c>
      <c r="K174" t="s">
        <v>4080</v>
      </c>
      <c r="L174">
        <v>121</v>
      </c>
      <c r="M174">
        <v>30</v>
      </c>
      <c r="N174" t="s">
        <v>3353</v>
      </c>
    </row>
    <row r="175" spans="1:14" x14ac:dyDescent="0.2">
      <c r="A175" t="s">
        <v>5934</v>
      </c>
      <c r="B175">
        <v>14580</v>
      </c>
      <c r="C175">
        <v>19720</v>
      </c>
      <c r="D175">
        <v>24860</v>
      </c>
      <c r="E175">
        <v>30000</v>
      </c>
      <c r="F175">
        <v>34250</v>
      </c>
      <c r="G175">
        <v>36800</v>
      </c>
      <c r="H175">
        <v>39350</v>
      </c>
      <c r="I175">
        <v>41850</v>
      </c>
      <c r="J175">
        <v>44400</v>
      </c>
      <c r="K175" t="s">
        <v>4080</v>
      </c>
      <c r="L175">
        <v>123</v>
      </c>
      <c r="M175">
        <v>30</v>
      </c>
      <c r="N175" t="s">
        <v>3409</v>
      </c>
    </row>
    <row r="176" spans="1:14" x14ac:dyDescent="0.2">
      <c r="A176" t="s">
        <v>5935</v>
      </c>
      <c r="B176">
        <v>17450</v>
      </c>
      <c r="C176">
        <v>19950</v>
      </c>
      <c r="D176">
        <v>24860</v>
      </c>
      <c r="E176">
        <v>30000</v>
      </c>
      <c r="F176">
        <v>35140</v>
      </c>
      <c r="G176">
        <v>40280</v>
      </c>
      <c r="H176">
        <v>45420</v>
      </c>
      <c r="I176">
        <v>50560</v>
      </c>
      <c r="J176">
        <v>55700</v>
      </c>
      <c r="K176" t="s">
        <v>4080</v>
      </c>
      <c r="L176">
        <v>125</v>
      </c>
      <c r="M176">
        <v>30</v>
      </c>
      <c r="N176" t="s">
        <v>3410</v>
      </c>
    </row>
    <row r="177" spans="1:14" x14ac:dyDescent="0.2">
      <c r="A177" t="s">
        <v>5936</v>
      </c>
      <c r="B177">
        <v>14580</v>
      </c>
      <c r="C177">
        <v>19720</v>
      </c>
      <c r="D177">
        <v>24860</v>
      </c>
      <c r="E177">
        <v>30000</v>
      </c>
      <c r="F177">
        <v>34250</v>
      </c>
      <c r="G177">
        <v>36800</v>
      </c>
      <c r="H177">
        <v>39350</v>
      </c>
      <c r="I177">
        <v>41850</v>
      </c>
      <c r="J177">
        <v>44400</v>
      </c>
      <c r="K177" t="s">
        <v>4080</v>
      </c>
      <c r="L177">
        <v>127</v>
      </c>
      <c r="M177">
        <v>30</v>
      </c>
      <c r="N177" t="s">
        <v>3411</v>
      </c>
    </row>
    <row r="178" spans="1:14" x14ac:dyDescent="0.2">
      <c r="A178" t="s">
        <v>5937</v>
      </c>
      <c r="B178">
        <v>14580</v>
      </c>
      <c r="C178">
        <v>19720</v>
      </c>
      <c r="D178">
        <v>24860</v>
      </c>
      <c r="E178">
        <v>30000</v>
      </c>
      <c r="F178">
        <v>34250</v>
      </c>
      <c r="G178">
        <v>36800</v>
      </c>
      <c r="H178">
        <v>39350</v>
      </c>
      <c r="I178">
        <v>41850</v>
      </c>
      <c r="J178">
        <v>44400</v>
      </c>
      <c r="K178" t="s">
        <v>4080</v>
      </c>
      <c r="L178">
        <v>129</v>
      </c>
      <c r="M178">
        <v>30</v>
      </c>
      <c r="N178" t="s">
        <v>3412</v>
      </c>
    </row>
    <row r="179" spans="1:14" x14ac:dyDescent="0.2">
      <c r="A179" t="s">
        <v>5938</v>
      </c>
      <c r="B179">
        <v>14580</v>
      </c>
      <c r="C179">
        <v>19720</v>
      </c>
      <c r="D179">
        <v>24860</v>
      </c>
      <c r="E179">
        <v>30000</v>
      </c>
      <c r="F179">
        <v>34700</v>
      </c>
      <c r="G179">
        <v>37250</v>
      </c>
      <c r="H179">
        <v>39850</v>
      </c>
      <c r="I179">
        <v>42400</v>
      </c>
      <c r="J179">
        <v>44950</v>
      </c>
      <c r="K179" t="s">
        <v>4080</v>
      </c>
      <c r="L179">
        <v>131</v>
      </c>
      <c r="M179">
        <v>30</v>
      </c>
      <c r="N179" t="s">
        <v>3413</v>
      </c>
    </row>
    <row r="180" spans="1:14" x14ac:dyDescent="0.2">
      <c r="A180" t="s">
        <v>5939</v>
      </c>
      <c r="B180">
        <v>14580</v>
      </c>
      <c r="C180">
        <v>19720</v>
      </c>
      <c r="D180">
        <v>24860</v>
      </c>
      <c r="E180">
        <v>30000</v>
      </c>
      <c r="F180">
        <v>35000</v>
      </c>
      <c r="G180">
        <v>37600</v>
      </c>
      <c r="H180">
        <v>40200</v>
      </c>
      <c r="I180">
        <v>42800</v>
      </c>
      <c r="J180">
        <v>45400</v>
      </c>
      <c r="K180" t="s">
        <v>4080</v>
      </c>
      <c r="L180">
        <v>133</v>
      </c>
      <c r="M180">
        <v>30</v>
      </c>
      <c r="N180" t="s">
        <v>3414</v>
      </c>
    </row>
    <row r="181" spans="1:14" x14ac:dyDescent="0.2">
      <c r="A181" t="s">
        <v>5940</v>
      </c>
      <c r="B181">
        <v>14580</v>
      </c>
      <c r="C181">
        <v>19720</v>
      </c>
      <c r="D181">
        <v>24860</v>
      </c>
      <c r="E181">
        <v>30000</v>
      </c>
      <c r="F181">
        <v>34250</v>
      </c>
      <c r="G181">
        <v>36800</v>
      </c>
      <c r="H181">
        <v>39350</v>
      </c>
      <c r="I181">
        <v>41850</v>
      </c>
      <c r="J181">
        <v>44400</v>
      </c>
      <c r="K181" t="s">
        <v>4080</v>
      </c>
      <c r="L181">
        <v>135</v>
      </c>
      <c r="M181">
        <v>30</v>
      </c>
      <c r="N181" t="s">
        <v>3415</v>
      </c>
    </row>
    <row r="182" spans="1:14" x14ac:dyDescent="0.2">
      <c r="A182" t="s">
        <v>5941</v>
      </c>
      <c r="B182">
        <v>14580</v>
      </c>
      <c r="C182">
        <v>19720</v>
      </c>
      <c r="D182">
        <v>24860</v>
      </c>
      <c r="E182">
        <v>30000</v>
      </c>
      <c r="F182">
        <v>34250</v>
      </c>
      <c r="G182">
        <v>36800</v>
      </c>
      <c r="H182">
        <v>39350</v>
      </c>
      <c r="I182">
        <v>41850</v>
      </c>
      <c r="J182">
        <v>44400</v>
      </c>
      <c r="K182" t="s">
        <v>4080</v>
      </c>
      <c r="L182">
        <v>137</v>
      </c>
      <c r="M182">
        <v>30</v>
      </c>
      <c r="N182" t="s">
        <v>3416</v>
      </c>
    </row>
    <row r="183" spans="1:14" x14ac:dyDescent="0.2">
      <c r="A183" t="s">
        <v>5942</v>
      </c>
      <c r="B183">
        <v>14580</v>
      </c>
      <c r="C183">
        <v>19720</v>
      </c>
      <c r="D183">
        <v>24860</v>
      </c>
      <c r="E183">
        <v>30000</v>
      </c>
      <c r="F183">
        <v>35140</v>
      </c>
      <c r="G183">
        <v>38300</v>
      </c>
      <c r="H183">
        <v>40950</v>
      </c>
      <c r="I183">
        <v>43600</v>
      </c>
      <c r="J183">
        <v>46200</v>
      </c>
      <c r="K183" t="s">
        <v>4080</v>
      </c>
      <c r="L183">
        <v>139</v>
      </c>
      <c r="M183">
        <v>30</v>
      </c>
      <c r="N183" t="s">
        <v>3417</v>
      </c>
    </row>
    <row r="184" spans="1:14" x14ac:dyDescent="0.2">
      <c r="A184" t="s">
        <v>5943</v>
      </c>
      <c r="B184">
        <v>14580</v>
      </c>
      <c r="C184">
        <v>19720</v>
      </c>
      <c r="D184">
        <v>24860</v>
      </c>
      <c r="E184">
        <v>30000</v>
      </c>
      <c r="F184">
        <v>34250</v>
      </c>
      <c r="G184">
        <v>36800</v>
      </c>
      <c r="H184">
        <v>39350</v>
      </c>
      <c r="I184">
        <v>41850</v>
      </c>
      <c r="J184">
        <v>44400</v>
      </c>
      <c r="K184" t="s">
        <v>4080</v>
      </c>
      <c r="L184">
        <v>141</v>
      </c>
      <c r="M184">
        <v>30</v>
      </c>
      <c r="N184" t="s">
        <v>3418</v>
      </c>
    </row>
    <row r="185" spans="1:14" x14ac:dyDescent="0.2">
      <c r="A185" t="s">
        <v>5944</v>
      </c>
      <c r="B185">
        <v>18650</v>
      </c>
      <c r="C185">
        <v>21300</v>
      </c>
      <c r="D185">
        <v>24860</v>
      </c>
      <c r="E185">
        <v>30000</v>
      </c>
      <c r="F185">
        <v>35140</v>
      </c>
      <c r="G185">
        <v>40280</v>
      </c>
      <c r="H185">
        <v>45420</v>
      </c>
      <c r="I185">
        <v>50560</v>
      </c>
      <c r="J185">
        <v>55700</v>
      </c>
      <c r="K185" t="s">
        <v>4080</v>
      </c>
      <c r="L185">
        <v>143</v>
      </c>
      <c r="M185">
        <v>30</v>
      </c>
      <c r="N185" t="s">
        <v>3362</v>
      </c>
    </row>
    <row r="186" spans="1:14" x14ac:dyDescent="0.2">
      <c r="A186" t="s">
        <v>5945</v>
      </c>
      <c r="B186">
        <v>14580</v>
      </c>
      <c r="C186">
        <v>19720</v>
      </c>
      <c r="D186">
        <v>24860</v>
      </c>
      <c r="E186">
        <v>30000</v>
      </c>
      <c r="F186">
        <v>34850</v>
      </c>
      <c r="G186">
        <v>37450</v>
      </c>
      <c r="H186">
        <v>40000</v>
      </c>
      <c r="I186">
        <v>42600</v>
      </c>
      <c r="J186">
        <v>45150</v>
      </c>
      <c r="K186" t="s">
        <v>4080</v>
      </c>
      <c r="L186">
        <v>145</v>
      </c>
      <c r="M186">
        <v>30</v>
      </c>
      <c r="N186" t="s">
        <v>3419</v>
      </c>
    </row>
    <row r="187" spans="1:14" x14ac:dyDescent="0.2">
      <c r="A187" t="s">
        <v>5946</v>
      </c>
      <c r="B187">
        <v>14580</v>
      </c>
      <c r="C187">
        <v>19720</v>
      </c>
      <c r="D187">
        <v>24860</v>
      </c>
      <c r="E187">
        <v>30000</v>
      </c>
      <c r="F187">
        <v>34400</v>
      </c>
      <c r="G187">
        <v>36950</v>
      </c>
      <c r="H187">
        <v>39500</v>
      </c>
      <c r="I187">
        <v>42050</v>
      </c>
      <c r="J187">
        <v>44600</v>
      </c>
      <c r="K187" t="s">
        <v>4080</v>
      </c>
      <c r="L187">
        <v>147</v>
      </c>
      <c r="M187">
        <v>30</v>
      </c>
      <c r="N187" t="s">
        <v>3420</v>
      </c>
    </row>
    <row r="188" spans="1:14" x14ac:dyDescent="0.2">
      <c r="A188" t="s">
        <v>5947</v>
      </c>
      <c r="B188">
        <v>14580</v>
      </c>
      <c r="C188">
        <v>19720</v>
      </c>
      <c r="D188">
        <v>24860</v>
      </c>
      <c r="E188">
        <v>30000</v>
      </c>
      <c r="F188">
        <v>34400</v>
      </c>
      <c r="G188">
        <v>36950</v>
      </c>
      <c r="H188">
        <v>39500</v>
      </c>
      <c r="I188">
        <v>42050</v>
      </c>
      <c r="J188">
        <v>44600</v>
      </c>
      <c r="K188" t="s">
        <v>4080</v>
      </c>
      <c r="L188">
        <v>149</v>
      </c>
      <c r="M188">
        <v>30</v>
      </c>
      <c r="N188" t="s">
        <v>3421</v>
      </c>
    </row>
    <row r="189" spans="1:14" x14ac:dyDescent="0.2">
      <c r="A189" t="s">
        <v>5948</v>
      </c>
      <c r="B189">
        <v>31050</v>
      </c>
      <c r="C189">
        <v>35500</v>
      </c>
      <c r="D189">
        <v>39950</v>
      </c>
      <c r="E189">
        <v>44350</v>
      </c>
      <c r="F189">
        <v>47900</v>
      </c>
      <c r="G189">
        <v>51450</v>
      </c>
      <c r="H189">
        <v>55000</v>
      </c>
      <c r="I189">
        <v>58550</v>
      </c>
      <c r="J189">
        <v>62100</v>
      </c>
      <c r="K189" t="s">
        <v>3076</v>
      </c>
      <c r="L189">
        <v>1</v>
      </c>
      <c r="M189">
        <v>30</v>
      </c>
      <c r="N189" t="s">
        <v>3437</v>
      </c>
    </row>
    <row r="190" spans="1:14" x14ac:dyDescent="0.2">
      <c r="A190" t="s">
        <v>5949</v>
      </c>
      <c r="B190">
        <v>20200</v>
      </c>
      <c r="C190">
        <v>23100</v>
      </c>
      <c r="D190">
        <v>26000</v>
      </c>
      <c r="E190">
        <v>30000</v>
      </c>
      <c r="F190">
        <v>35140</v>
      </c>
      <c r="G190">
        <v>40280</v>
      </c>
      <c r="H190">
        <v>45420</v>
      </c>
      <c r="I190">
        <v>50560</v>
      </c>
      <c r="J190">
        <v>55700</v>
      </c>
      <c r="K190" t="s">
        <v>3076</v>
      </c>
      <c r="L190">
        <v>3</v>
      </c>
      <c r="M190">
        <v>30</v>
      </c>
      <c r="N190" t="s">
        <v>3438</v>
      </c>
    </row>
    <row r="191" spans="1:14" x14ac:dyDescent="0.2">
      <c r="A191" t="s">
        <v>5950</v>
      </c>
      <c r="B191">
        <v>19250</v>
      </c>
      <c r="C191">
        <v>22000</v>
      </c>
      <c r="D191">
        <v>24860</v>
      </c>
      <c r="E191">
        <v>30000</v>
      </c>
      <c r="F191">
        <v>35140</v>
      </c>
      <c r="G191">
        <v>40280</v>
      </c>
      <c r="H191">
        <v>45420</v>
      </c>
      <c r="I191">
        <v>50560</v>
      </c>
      <c r="J191">
        <v>55700</v>
      </c>
      <c r="K191" t="s">
        <v>3076</v>
      </c>
      <c r="L191">
        <v>5</v>
      </c>
      <c r="M191">
        <v>30</v>
      </c>
      <c r="N191" t="s">
        <v>3439</v>
      </c>
    </row>
    <row r="192" spans="1:14" x14ac:dyDescent="0.2">
      <c r="A192" t="s">
        <v>5951</v>
      </c>
      <c r="B192">
        <v>17350</v>
      </c>
      <c r="C192">
        <v>19800</v>
      </c>
      <c r="D192">
        <v>24860</v>
      </c>
      <c r="E192">
        <v>30000</v>
      </c>
      <c r="F192">
        <v>35140</v>
      </c>
      <c r="G192">
        <v>40280</v>
      </c>
      <c r="H192">
        <v>45420</v>
      </c>
      <c r="I192">
        <v>50560</v>
      </c>
      <c r="J192">
        <v>55700</v>
      </c>
      <c r="K192" t="s">
        <v>3076</v>
      </c>
      <c r="L192">
        <v>7</v>
      </c>
      <c r="M192">
        <v>30</v>
      </c>
      <c r="N192" t="s">
        <v>3440</v>
      </c>
    </row>
    <row r="193" spans="1:14" x14ac:dyDescent="0.2">
      <c r="A193" t="s">
        <v>5952</v>
      </c>
      <c r="B193">
        <v>20050</v>
      </c>
      <c r="C193">
        <v>22900</v>
      </c>
      <c r="D193">
        <v>25750</v>
      </c>
      <c r="E193">
        <v>30000</v>
      </c>
      <c r="F193">
        <v>35140</v>
      </c>
      <c r="G193">
        <v>40280</v>
      </c>
      <c r="H193">
        <v>45420</v>
      </c>
      <c r="I193">
        <v>50560</v>
      </c>
      <c r="J193">
        <v>55700</v>
      </c>
      <c r="K193" t="s">
        <v>3076</v>
      </c>
      <c r="L193">
        <v>9</v>
      </c>
      <c r="M193">
        <v>30</v>
      </c>
      <c r="N193" t="s">
        <v>3441</v>
      </c>
    </row>
    <row r="194" spans="1:14" x14ac:dyDescent="0.2">
      <c r="A194" t="s">
        <v>5953</v>
      </c>
      <c r="B194">
        <v>17350</v>
      </c>
      <c r="C194">
        <v>19800</v>
      </c>
      <c r="D194">
        <v>24860</v>
      </c>
      <c r="E194">
        <v>30000</v>
      </c>
      <c r="F194">
        <v>35140</v>
      </c>
      <c r="G194">
        <v>40280</v>
      </c>
      <c r="H194">
        <v>45420</v>
      </c>
      <c r="I194">
        <v>50560</v>
      </c>
      <c r="J194">
        <v>55700</v>
      </c>
      <c r="K194" t="s">
        <v>3076</v>
      </c>
      <c r="L194">
        <v>11</v>
      </c>
      <c r="M194">
        <v>30</v>
      </c>
      <c r="N194" t="s">
        <v>3442</v>
      </c>
    </row>
    <row r="195" spans="1:14" x14ac:dyDescent="0.2">
      <c r="A195" t="s">
        <v>5954</v>
      </c>
      <c r="B195">
        <v>31050</v>
      </c>
      <c r="C195">
        <v>35500</v>
      </c>
      <c r="D195">
        <v>39950</v>
      </c>
      <c r="E195">
        <v>44350</v>
      </c>
      <c r="F195">
        <v>47900</v>
      </c>
      <c r="G195">
        <v>51450</v>
      </c>
      <c r="H195">
        <v>55000</v>
      </c>
      <c r="I195">
        <v>58550</v>
      </c>
      <c r="J195">
        <v>62100</v>
      </c>
      <c r="K195" t="s">
        <v>3076</v>
      </c>
      <c r="L195">
        <v>13</v>
      </c>
      <c r="M195">
        <v>30</v>
      </c>
      <c r="N195" t="s">
        <v>3443</v>
      </c>
    </row>
    <row r="196" spans="1:14" x14ac:dyDescent="0.2">
      <c r="A196" t="s">
        <v>5955</v>
      </c>
      <c r="B196">
        <v>17350</v>
      </c>
      <c r="C196">
        <v>19800</v>
      </c>
      <c r="D196">
        <v>24860</v>
      </c>
      <c r="E196">
        <v>30000</v>
      </c>
      <c r="F196">
        <v>35140</v>
      </c>
      <c r="G196">
        <v>40280</v>
      </c>
      <c r="H196">
        <v>45420</v>
      </c>
      <c r="I196">
        <v>50560</v>
      </c>
      <c r="J196">
        <v>55700</v>
      </c>
      <c r="K196" t="s">
        <v>3076</v>
      </c>
      <c r="L196">
        <v>15</v>
      </c>
      <c r="M196">
        <v>30</v>
      </c>
      <c r="N196" t="s">
        <v>3444</v>
      </c>
    </row>
    <row r="197" spans="1:14" x14ac:dyDescent="0.2">
      <c r="A197" t="s">
        <v>5956</v>
      </c>
      <c r="B197">
        <v>22550</v>
      </c>
      <c r="C197">
        <v>25750</v>
      </c>
      <c r="D197">
        <v>28950</v>
      </c>
      <c r="E197">
        <v>32150</v>
      </c>
      <c r="F197">
        <v>35140</v>
      </c>
      <c r="G197">
        <v>40280</v>
      </c>
      <c r="H197">
        <v>45420</v>
      </c>
      <c r="I197">
        <v>50560</v>
      </c>
      <c r="J197">
        <v>55700</v>
      </c>
      <c r="K197" t="s">
        <v>3076</v>
      </c>
      <c r="L197">
        <v>17</v>
      </c>
      <c r="M197">
        <v>30</v>
      </c>
      <c r="N197" t="s">
        <v>3445</v>
      </c>
    </row>
    <row r="198" spans="1:14" x14ac:dyDescent="0.2">
      <c r="A198" t="s">
        <v>5957</v>
      </c>
      <c r="B198">
        <v>17350</v>
      </c>
      <c r="C198">
        <v>19800</v>
      </c>
      <c r="D198">
        <v>24860</v>
      </c>
      <c r="E198">
        <v>30000</v>
      </c>
      <c r="F198">
        <v>35140</v>
      </c>
      <c r="G198">
        <v>40280</v>
      </c>
      <c r="H198">
        <v>45420</v>
      </c>
      <c r="I198">
        <v>50560</v>
      </c>
      <c r="J198">
        <v>55700</v>
      </c>
      <c r="K198" t="s">
        <v>3076</v>
      </c>
      <c r="L198">
        <v>19</v>
      </c>
      <c r="M198">
        <v>30</v>
      </c>
      <c r="N198" t="s">
        <v>3446</v>
      </c>
    </row>
    <row r="199" spans="1:14" x14ac:dyDescent="0.2">
      <c r="A199" t="s">
        <v>5958</v>
      </c>
      <c r="B199">
        <v>17350</v>
      </c>
      <c r="C199">
        <v>19800</v>
      </c>
      <c r="D199">
        <v>24860</v>
      </c>
      <c r="E199">
        <v>30000</v>
      </c>
      <c r="F199">
        <v>35140</v>
      </c>
      <c r="G199">
        <v>40280</v>
      </c>
      <c r="H199">
        <v>45420</v>
      </c>
      <c r="I199">
        <v>50560</v>
      </c>
      <c r="J199">
        <v>55700</v>
      </c>
      <c r="K199" t="s">
        <v>3076</v>
      </c>
      <c r="L199">
        <v>21</v>
      </c>
      <c r="M199">
        <v>30</v>
      </c>
      <c r="N199" t="s">
        <v>3447</v>
      </c>
    </row>
    <row r="200" spans="1:14" x14ac:dyDescent="0.2">
      <c r="A200" t="s">
        <v>5959</v>
      </c>
      <c r="B200">
        <v>17350</v>
      </c>
      <c r="C200">
        <v>19800</v>
      </c>
      <c r="D200">
        <v>24860</v>
      </c>
      <c r="E200">
        <v>30000</v>
      </c>
      <c r="F200">
        <v>35140</v>
      </c>
      <c r="G200">
        <v>40280</v>
      </c>
      <c r="H200">
        <v>45420</v>
      </c>
      <c r="I200">
        <v>50560</v>
      </c>
      <c r="J200">
        <v>55700</v>
      </c>
      <c r="K200" t="s">
        <v>3076</v>
      </c>
      <c r="L200">
        <v>23</v>
      </c>
      <c r="M200">
        <v>30</v>
      </c>
      <c r="N200" t="s">
        <v>3448</v>
      </c>
    </row>
    <row r="201" spans="1:14" x14ac:dyDescent="0.2">
      <c r="A201" t="s">
        <v>5960</v>
      </c>
      <c r="B201">
        <v>17350</v>
      </c>
      <c r="C201">
        <v>19800</v>
      </c>
      <c r="D201">
        <v>24860</v>
      </c>
      <c r="E201">
        <v>30000</v>
      </c>
      <c r="F201">
        <v>35140</v>
      </c>
      <c r="G201">
        <v>40280</v>
      </c>
      <c r="H201">
        <v>45420</v>
      </c>
      <c r="I201">
        <v>50560</v>
      </c>
      <c r="J201">
        <v>55700</v>
      </c>
      <c r="K201" t="s">
        <v>3076</v>
      </c>
      <c r="L201">
        <v>25</v>
      </c>
      <c r="M201">
        <v>30</v>
      </c>
      <c r="N201" t="s">
        <v>3449</v>
      </c>
    </row>
    <row r="202" spans="1:14" x14ac:dyDescent="0.2">
      <c r="A202" t="s">
        <v>5961</v>
      </c>
      <c r="B202">
        <v>17950</v>
      </c>
      <c r="C202">
        <v>20500</v>
      </c>
      <c r="D202">
        <v>24860</v>
      </c>
      <c r="E202">
        <v>30000</v>
      </c>
      <c r="F202">
        <v>35140</v>
      </c>
      <c r="G202">
        <v>40280</v>
      </c>
      <c r="H202">
        <v>45420</v>
      </c>
      <c r="I202">
        <v>50560</v>
      </c>
      <c r="J202">
        <v>55700</v>
      </c>
      <c r="K202" t="s">
        <v>3076</v>
      </c>
      <c r="L202">
        <v>27</v>
      </c>
      <c r="M202">
        <v>30</v>
      </c>
      <c r="N202" t="s">
        <v>3704</v>
      </c>
    </row>
    <row r="203" spans="1:14" x14ac:dyDescent="0.2">
      <c r="A203" t="s">
        <v>5962</v>
      </c>
      <c r="B203">
        <v>17350</v>
      </c>
      <c r="C203">
        <v>19800</v>
      </c>
      <c r="D203">
        <v>24860</v>
      </c>
      <c r="E203">
        <v>30000</v>
      </c>
      <c r="F203">
        <v>35140</v>
      </c>
      <c r="G203">
        <v>40280</v>
      </c>
      <c r="H203">
        <v>45420</v>
      </c>
      <c r="I203">
        <v>50560</v>
      </c>
      <c r="J203">
        <v>55700</v>
      </c>
      <c r="K203" t="s">
        <v>3076</v>
      </c>
      <c r="L203">
        <v>29</v>
      </c>
      <c r="M203">
        <v>30</v>
      </c>
      <c r="N203" t="s">
        <v>3705</v>
      </c>
    </row>
    <row r="204" spans="1:14" x14ac:dyDescent="0.2">
      <c r="A204" t="s">
        <v>5963</v>
      </c>
      <c r="B204">
        <v>17350</v>
      </c>
      <c r="C204">
        <v>19800</v>
      </c>
      <c r="D204">
        <v>24860</v>
      </c>
      <c r="E204">
        <v>30000</v>
      </c>
      <c r="F204">
        <v>35140</v>
      </c>
      <c r="G204">
        <v>40280</v>
      </c>
      <c r="H204">
        <v>45420</v>
      </c>
      <c r="I204">
        <v>50560</v>
      </c>
      <c r="J204">
        <v>55700</v>
      </c>
      <c r="K204" t="s">
        <v>3076</v>
      </c>
      <c r="L204">
        <v>31</v>
      </c>
      <c r="M204">
        <v>30</v>
      </c>
      <c r="N204" t="s">
        <v>3706</v>
      </c>
    </row>
    <row r="205" spans="1:14" x14ac:dyDescent="0.2">
      <c r="A205" t="s">
        <v>5964</v>
      </c>
      <c r="B205">
        <v>17350</v>
      </c>
      <c r="C205">
        <v>19800</v>
      </c>
      <c r="D205">
        <v>24860</v>
      </c>
      <c r="E205">
        <v>30000</v>
      </c>
      <c r="F205">
        <v>35140</v>
      </c>
      <c r="G205">
        <v>40280</v>
      </c>
      <c r="H205">
        <v>45420</v>
      </c>
      <c r="I205">
        <v>50560</v>
      </c>
      <c r="J205">
        <v>55700</v>
      </c>
      <c r="K205" t="s">
        <v>3076</v>
      </c>
      <c r="L205">
        <v>33</v>
      </c>
      <c r="M205">
        <v>30</v>
      </c>
      <c r="N205" t="s">
        <v>3707</v>
      </c>
    </row>
    <row r="206" spans="1:14" x14ac:dyDescent="0.2">
      <c r="A206" t="s">
        <v>5965</v>
      </c>
      <c r="B206">
        <v>17650</v>
      </c>
      <c r="C206">
        <v>20150</v>
      </c>
      <c r="D206">
        <v>24860</v>
      </c>
      <c r="E206">
        <v>30000</v>
      </c>
      <c r="F206">
        <v>35140</v>
      </c>
      <c r="G206">
        <v>40280</v>
      </c>
      <c r="H206">
        <v>45420</v>
      </c>
      <c r="I206">
        <v>50560</v>
      </c>
      <c r="J206">
        <v>55700</v>
      </c>
      <c r="K206" t="s">
        <v>3076</v>
      </c>
      <c r="L206">
        <v>35</v>
      </c>
      <c r="M206">
        <v>30</v>
      </c>
      <c r="N206" t="s">
        <v>3708</v>
      </c>
    </row>
    <row r="207" spans="1:14" x14ac:dyDescent="0.2">
      <c r="A207" t="s">
        <v>5966</v>
      </c>
      <c r="B207">
        <v>26500</v>
      </c>
      <c r="C207">
        <v>30300</v>
      </c>
      <c r="D207">
        <v>34100</v>
      </c>
      <c r="E207">
        <v>37850</v>
      </c>
      <c r="F207">
        <v>40900</v>
      </c>
      <c r="G207">
        <v>43950</v>
      </c>
      <c r="H207">
        <v>46950</v>
      </c>
      <c r="I207">
        <v>50560</v>
      </c>
      <c r="J207">
        <v>55700</v>
      </c>
      <c r="K207" t="s">
        <v>3076</v>
      </c>
      <c r="L207">
        <v>37</v>
      </c>
      <c r="M207">
        <v>30</v>
      </c>
      <c r="N207" t="s">
        <v>3709</v>
      </c>
    </row>
    <row r="208" spans="1:14" x14ac:dyDescent="0.2">
      <c r="A208" t="s">
        <v>5967</v>
      </c>
      <c r="B208">
        <v>17350</v>
      </c>
      <c r="C208">
        <v>19800</v>
      </c>
      <c r="D208">
        <v>24860</v>
      </c>
      <c r="E208">
        <v>30000</v>
      </c>
      <c r="F208">
        <v>35140</v>
      </c>
      <c r="G208">
        <v>40280</v>
      </c>
      <c r="H208">
        <v>45420</v>
      </c>
      <c r="I208">
        <v>50560</v>
      </c>
      <c r="J208">
        <v>55700</v>
      </c>
      <c r="K208" t="s">
        <v>3076</v>
      </c>
      <c r="L208">
        <v>39</v>
      </c>
      <c r="M208">
        <v>30</v>
      </c>
      <c r="N208" t="s">
        <v>3710</v>
      </c>
    </row>
    <row r="209" spans="1:14" x14ac:dyDescent="0.2">
      <c r="A209" t="s">
        <v>5968</v>
      </c>
      <c r="B209">
        <v>39050</v>
      </c>
      <c r="C209">
        <v>44600</v>
      </c>
      <c r="D209">
        <v>50200</v>
      </c>
      <c r="E209">
        <v>55750</v>
      </c>
      <c r="F209">
        <v>60250</v>
      </c>
      <c r="G209">
        <v>64700</v>
      </c>
      <c r="H209">
        <v>69150</v>
      </c>
      <c r="I209">
        <v>73600</v>
      </c>
      <c r="J209">
        <v>78050</v>
      </c>
      <c r="K209" t="s">
        <v>3076</v>
      </c>
      <c r="L209">
        <v>41</v>
      </c>
      <c r="M209">
        <v>30</v>
      </c>
      <c r="N209" t="s">
        <v>3711</v>
      </c>
    </row>
    <row r="210" spans="1:14" x14ac:dyDescent="0.2">
      <c r="A210" t="s">
        <v>5969</v>
      </c>
      <c r="B210">
        <v>17350</v>
      </c>
      <c r="C210">
        <v>19800</v>
      </c>
      <c r="D210">
        <v>24860</v>
      </c>
      <c r="E210">
        <v>30000</v>
      </c>
      <c r="F210">
        <v>35140</v>
      </c>
      <c r="G210">
        <v>40280</v>
      </c>
      <c r="H210">
        <v>45420</v>
      </c>
      <c r="I210">
        <v>50560</v>
      </c>
      <c r="J210">
        <v>55700</v>
      </c>
      <c r="K210" t="s">
        <v>3076</v>
      </c>
      <c r="L210">
        <v>43</v>
      </c>
      <c r="M210">
        <v>30</v>
      </c>
      <c r="N210" t="s">
        <v>3712</v>
      </c>
    </row>
    <row r="211" spans="1:14" x14ac:dyDescent="0.2">
      <c r="A211" t="s">
        <v>5970</v>
      </c>
      <c r="B211">
        <v>17850</v>
      </c>
      <c r="C211">
        <v>20400</v>
      </c>
      <c r="D211">
        <v>24860</v>
      </c>
      <c r="E211">
        <v>30000</v>
      </c>
      <c r="F211">
        <v>35140</v>
      </c>
      <c r="G211">
        <v>40280</v>
      </c>
      <c r="H211">
        <v>45420</v>
      </c>
      <c r="I211">
        <v>50560</v>
      </c>
      <c r="J211">
        <v>55700</v>
      </c>
      <c r="K211" t="s">
        <v>3076</v>
      </c>
      <c r="L211">
        <v>45</v>
      </c>
      <c r="M211">
        <v>30</v>
      </c>
      <c r="N211" t="s">
        <v>3713</v>
      </c>
    </row>
    <row r="212" spans="1:14" x14ac:dyDescent="0.2">
      <c r="A212" t="s">
        <v>5971</v>
      </c>
      <c r="B212">
        <v>17350</v>
      </c>
      <c r="C212">
        <v>19800</v>
      </c>
      <c r="D212">
        <v>24860</v>
      </c>
      <c r="E212">
        <v>30000</v>
      </c>
      <c r="F212">
        <v>35140</v>
      </c>
      <c r="G212">
        <v>40280</v>
      </c>
      <c r="H212">
        <v>45420</v>
      </c>
      <c r="I212">
        <v>50560</v>
      </c>
      <c r="J212">
        <v>55700</v>
      </c>
      <c r="K212" t="s">
        <v>3076</v>
      </c>
      <c r="L212">
        <v>47</v>
      </c>
      <c r="M212">
        <v>30</v>
      </c>
      <c r="N212" t="s">
        <v>3714</v>
      </c>
    </row>
    <row r="213" spans="1:14" x14ac:dyDescent="0.2">
      <c r="A213" t="s">
        <v>5972</v>
      </c>
      <c r="B213">
        <v>17350</v>
      </c>
      <c r="C213">
        <v>19800</v>
      </c>
      <c r="D213">
        <v>24860</v>
      </c>
      <c r="E213">
        <v>30000</v>
      </c>
      <c r="F213">
        <v>35140</v>
      </c>
      <c r="G213">
        <v>40280</v>
      </c>
      <c r="H213">
        <v>45420</v>
      </c>
      <c r="I213">
        <v>50560</v>
      </c>
      <c r="J213">
        <v>55700</v>
      </c>
      <c r="K213" t="s">
        <v>3076</v>
      </c>
      <c r="L213">
        <v>49</v>
      </c>
      <c r="M213">
        <v>30</v>
      </c>
      <c r="N213" t="s">
        <v>3715</v>
      </c>
    </row>
    <row r="214" spans="1:14" x14ac:dyDescent="0.2">
      <c r="A214" t="s">
        <v>5973</v>
      </c>
      <c r="B214">
        <v>17850</v>
      </c>
      <c r="C214">
        <v>20400</v>
      </c>
      <c r="D214">
        <v>24860</v>
      </c>
      <c r="E214">
        <v>30000</v>
      </c>
      <c r="F214">
        <v>35140</v>
      </c>
      <c r="G214">
        <v>40280</v>
      </c>
      <c r="H214">
        <v>45420</v>
      </c>
      <c r="I214">
        <v>50560</v>
      </c>
      <c r="J214">
        <v>55700</v>
      </c>
      <c r="K214" t="s">
        <v>3076</v>
      </c>
      <c r="L214">
        <v>51</v>
      </c>
      <c r="M214">
        <v>30</v>
      </c>
      <c r="N214" t="s">
        <v>3716</v>
      </c>
    </row>
    <row r="215" spans="1:14" x14ac:dyDescent="0.2">
      <c r="A215" t="s">
        <v>5974</v>
      </c>
      <c r="B215">
        <v>25300</v>
      </c>
      <c r="C215">
        <v>28900</v>
      </c>
      <c r="D215">
        <v>32500</v>
      </c>
      <c r="E215">
        <v>36100</v>
      </c>
      <c r="F215">
        <v>39000</v>
      </c>
      <c r="G215">
        <v>41900</v>
      </c>
      <c r="H215">
        <v>45420</v>
      </c>
      <c r="I215">
        <v>50560</v>
      </c>
      <c r="J215">
        <v>55700</v>
      </c>
      <c r="K215" t="s">
        <v>3076</v>
      </c>
      <c r="L215">
        <v>53</v>
      </c>
      <c r="M215">
        <v>30</v>
      </c>
      <c r="N215" t="s">
        <v>3717</v>
      </c>
    </row>
    <row r="216" spans="1:14" x14ac:dyDescent="0.2">
      <c r="A216" t="s">
        <v>5975</v>
      </c>
      <c r="B216">
        <v>28050</v>
      </c>
      <c r="C216">
        <v>32050</v>
      </c>
      <c r="D216">
        <v>36050</v>
      </c>
      <c r="E216">
        <v>40050</v>
      </c>
      <c r="F216">
        <v>43300</v>
      </c>
      <c r="G216">
        <v>46500</v>
      </c>
      <c r="H216">
        <v>49700</v>
      </c>
      <c r="I216">
        <v>52900</v>
      </c>
      <c r="J216">
        <v>56100</v>
      </c>
      <c r="K216" t="s">
        <v>3076</v>
      </c>
      <c r="L216">
        <v>55</v>
      </c>
      <c r="M216">
        <v>30</v>
      </c>
      <c r="N216" t="s">
        <v>3718</v>
      </c>
    </row>
    <row r="217" spans="1:14" x14ac:dyDescent="0.2">
      <c r="A217" t="s">
        <v>5976</v>
      </c>
      <c r="B217">
        <v>21900</v>
      </c>
      <c r="C217">
        <v>25000</v>
      </c>
      <c r="D217">
        <v>28150</v>
      </c>
      <c r="E217">
        <v>31250</v>
      </c>
      <c r="F217">
        <v>35140</v>
      </c>
      <c r="G217">
        <v>40280</v>
      </c>
      <c r="H217">
        <v>45420</v>
      </c>
      <c r="I217">
        <v>50560</v>
      </c>
      <c r="J217">
        <v>55700</v>
      </c>
      <c r="K217" t="s">
        <v>3076</v>
      </c>
      <c r="L217">
        <v>57</v>
      </c>
      <c r="M217">
        <v>30</v>
      </c>
      <c r="N217" t="s">
        <v>3400</v>
      </c>
    </row>
    <row r="218" spans="1:14" x14ac:dyDescent="0.2">
      <c r="A218" t="s">
        <v>5977</v>
      </c>
      <c r="B218">
        <v>30150</v>
      </c>
      <c r="C218">
        <v>34450</v>
      </c>
      <c r="D218">
        <v>38750</v>
      </c>
      <c r="E218">
        <v>43050</v>
      </c>
      <c r="F218">
        <v>46500</v>
      </c>
      <c r="G218">
        <v>49950</v>
      </c>
      <c r="H218">
        <v>53400</v>
      </c>
      <c r="I218">
        <v>56850</v>
      </c>
      <c r="J218">
        <v>60300</v>
      </c>
      <c r="K218" t="s">
        <v>3076</v>
      </c>
      <c r="L218">
        <v>59</v>
      </c>
      <c r="M218">
        <v>30</v>
      </c>
      <c r="N218" t="s">
        <v>3719</v>
      </c>
    </row>
    <row r="219" spans="1:14" x14ac:dyDescent="0.2">
      <c r="A219" t="s">
        <v>5978</v>
      </c>
      <c r="B219">
        <v>22550</v>
      </c>
      <c r="C219">
        <v>25750</v>
      </c>
      <c r="D219">
        <v>28950</v>
      </c>
      <c r="E219">
        <v>32150</v>
      </c>
      <c r="F219">
        <v>35140</v>
      </c>
      <c r="G219">
        <v>40280</v>
      </c>
      <c r="H219">
        <v>45420</v>
      </c>
      <c r="I219">
        <v>50560</v>
      </c>
      <c r="J219">
        <v>55700</v>
      </c>
      <c r="K219" t="s">
        <v>3076</v>
      </c>
      <c r="L219">
        <v>61</v>
      </c>
      <c r="M219">
        <v>30</v>
      </c>
      <c r="N219" t="s">
        <v>2677</v>
      </c>
    </row>
    <row r="220" spans="1:14" x14ac:dyDescent="0.2">
      <c r="A220" t="s">
        <v>5979</v>
      </c>
      <c r="B220">
        <v>17650</v>
      </c>
      <c r="C220">
        <v>20150</v>
      </c>
      <c r="D220">
        <v>24860</v>
      </c>
      <c r="E220">
        <v>30000</v>
      </c>
      <c r="F220">
        <v>35140</v>
      </c>
      <c r="G220">
        <v>40280</v>
      </c>
      <c r="H220">
        <v>45420</v>
      </c>
      <c r="I220">
        <v>50560</v>
      </c>
      <c r="J220">
        <v>55700</v>
      </c>
      <c r="K220" t="s">
        <v>3076</v>
      </c>
      <c r="L220">
        <v>63</v>
      </c>
      <c r="M220">
        <v>30</v>
      </c>
      <c r="N220" t="s">
        <v>2678</v>
      </c>
    </row>
    <row r="221" spans="1:14" x14ac:dyDescent="0.2">
      <c r="A221" t="s">
        <v>5980</v>
      </c>
      <c r="B221">
        <v>19600</v>
      </c>
      <c r="C221">
        <v>22400</v>
      </c>
      <c r="D221">
        <v>25200</v>
      </c>
      <c r="E221">
        <v>30000</v>
      </c>
      <c r="F221">
        <v>35140</v>
      </c>
      <c r="G221">
        <v>40280</v>
      </c>
      <c r="H221">
        <v>45420</v>
      </c>
      <c r="I221">
        <v>50560</v>
      </c>
      <c r="J221">
        <v>55700</v>
      </c>
      <c r="K221" t="s">
        <v>3076</v>
      </c>
      <c r="L221">
        <v>65</v>
      </c>
      <c r="M221">
        <v>30</v>
      </c>
      <c r="N221" t="s">
        <v>2679</v>
      </c>
    </row>
    <row r="222" spans="1:14" x14ac:dyDescent="0.2">
      <c r="A222" t="s">
        <v>5981</v>
      </c>
      <c r="B222">
        <v>22550</v>
      </c>
      <c r="C222">
        <v>25750</v>
      </c>
      <c r="D222">
        <v>28950</v>
      </c>
      <c r="E222">
        <v>32150</v>
      </c>
      <c r="F222">
        <v>35140</v>
      </c>
      <c r="G222">
        <v>40280</v>
      </c>
      <c r="H222">
        <v>45420</v>
      </c>
      <c r="I222">
        <v>50560</v>
      </c>
      <c r="J222">
        <v>55700</v>
      </c>
      <c r="K222" t="s">
        <v>3076</v>
      </c>
      <c r="L222">
        <v>67</v>
      </c>
      <c r="M222">
        <v>30</v>
      </c>
      <c r="N222" t="s">
        <v>2680</v>
      </c>
    </row>
    <row r="223" spans="1:14" x14ac:dyDescent="0.2">
      <c r="A223" t="s">
        <v>5982</v>
      </c>
      <c r="B223">
        <v>23400</v>
      </c>
      <c r="C223">
        <v>26750</v>
      </c>
      <c r="D223">
        <v>30100</v>
      </c>
      <c r="E223">
        <v>33400</v>
      </c>
      <c r="F223">
        <v>36100</v>
      </c>
      <c r="G223">
        <v>40280</v>
      </c>
      <c r="H223">
        <v>45420</v>
      </c>
      <c r="I223">
        <v>50560</v>
      </c>
      <c r="J223">
        <v>55700</v>
      </c>
      <c r="K223" t="s">
        <v>3076</v>
      </c>
      <c r="L223">
        <v>69</v>
      </c>
      <c r="M223">
        <v>30</v>
      </c>
      <c r="N223" t="s">
        <v>2681</v>
      </c>
    </row>
    <row r="224" spans="1:14" x14ac:dyDescent="0.2">
      <c r="A224" t="s">
        <v>5983</v>
      </c>
      <c r="B224">
        <v>19600</v>
      </c>
      <c r="C224">
        <v>22400</v>
      </c>
      <c r="D224">
        <v>25200</v>
      </c>
      <c r="E224">
        <v>30000</v>
      </c>
      <c r="F224">
        <v>35140</v>
      </c>
      <c r="G224">
        <v>40280</v>
      </c>
      <c r="H224">
        <v>45420</v>
      </c>
      <c r="I224">
        <v>50560</v>
      </c>
      <c r="J224">
        <v>55700</v>
      </c>
      <c r="K224" t="s">
        <v>3076</v>
      </c>
      <c r="L224">
        <v>71</v>
      </c>
      <c r="M224">
        <v>30</v>
      </c>
      <c r="N224" t="s">
        <v>2682</v>
      </c>
    </row>
    <row r="225" spans="1:14" x14ac:dyDescent="0.2">
      <c r="A225" t="s">
        <v>5984</v>
      </c>
      <c r="B225">
        <v>28950</v>
      </c>
      <c r="C225">
        <v>33100</v>
      </c>
      <c r="D225">
        <v>37250</v>
      </c>
      <c r="E225">
        <v>41350</v>
      </c>
      <c r="F225">
        <v>44700</v>
      </c>
      <c r="G225">
        <v>48000</v>
      </c>
      <c r="H225">
        <v>51300</v>
      </c>
      <c r="I225">
        <v>54600</v>
      </c>
      <c r="J225">
        <v>57900</v>
      </c>
      <c r="K225" t="s">
        <v>3076</v>
      </c>
      <c r="L225">
        <v>73</v>
      </c>
      <c r="M225">
        <v>30</v>
      </c>
      <c r="N225" t="s">
        <v>2683</v>
      </c>
    </row>
    <row r="226" spans="1:14" x14ac:dyDescent="0.2">
      <c r="A226" t="s">
        <v>5985</v>
      </c>
      <c r="B226">
        <v>39050</v>
      </c>
      <c r="C226">
        <v>44600</v>
      </c>
      <c r="D226">
        <v>50200</v>
      </c>
      <c r="E226">
        <v>55750</v>
      </c>
      <c r="F226">
        <v>60250</v>
      </c>
      <c r="G226">
        <v>64700</v>
      </c>
      <c r="H226">
        <v>69150</v>
      </c>
      <c r="I226">
        <v>73600</v>
      </c>
      <c r="J226">
        <v>78050</v>
      </c>
      <c r="K226" t="s">
        <v>3076</v>
      </c>
      <c r="L226">
        <v>75</v>
      </c>
      <c r="M226">
        <v>30</v>
      </c>
      <c r="N226" t="s">
        <v>2763</v>
      </c>
    </row>
    <row r="227" spans="1:14" x14ac:dyDescent="0.2">
      <c r="A227" t="s">
        <v>5986</v>
      </c>
      <c r="B227">
        <v>18450</v>
      </c>
      <c r="C227">
        <v>21050</v>
      </c>
      <c r="D227">
        <v>24860</v>
      </c>
      <c r="E227">
        <v>30000</v>
      </c>
      <c r="F227">
        <v>35140</v>
      </c>
      <c r="G227">
        <v>40280</v>
      </c>
      <c r="H227">
        <v>45420</v>
      </c>
      <c r="I227">
        <v>50560</v>
      </c>
      <c r="J227">
        <v>55700</v>
      </c>
      <c r="K227" t="s">
        <v>3076</v>
      </c>
      <c r="L227">
        <v>77</v>
      </c>
      <c r="M227">
        <v>30</v>
      </c>
      <c r="N227" t="s">
        <v>2684</v>
      </c>
    </row>
    <row r="228" spans="1:14" x14ac:dyDescent="0.2">
      <c r="A228" t="s">
        <v>5987</v>
      </c>
      <c r="B228">
        <v>24350</v>
      </c>
      <c r="C228">
        <v>27800</v>
      </c>
      <c r="D228">
        <v>31300</v>
      </c>
      <c r="E228">
        <v>34750</v>
      </c>
      <c r="F228">
        <v>37550</v>
      </c>
      <c r="G228">
        <v>40350</v>
      </c>
      <c r="H228">
        <v>45420</v>
      </c>
      <c r="I228">
        <v>50560</v>
      </c>
      <c r="J228">
        <v>55700</v>
      </c>
      <c r="K228" t="s">
        <v>3076</v>
      </c>
      <c r="L228">
        <v>79</v>
      </c>
      <c r="M228">
        <v>30</v>
      </c>
      <c r="N228" t="s">
        <v>2685</v>
      </c>
    </row>
    <row r="229" spans="1:14" x14ac:dyDescent="0.2">
      <c r="A229" t="s">
        <v>5988</v>
      </c>
      <c r="B229">
        <v>39050</v>
      </c>
      <c r="C229">
        <v>44600</v>
      </c>
      <c r="D229">
        <v>50200</v>
      </c>
      <c r="E229">
        <v>55750</v>
      </c>
      <c r="F229">
        <v>60250</v>
      </c>
      <c r="G229">
        <v>64700</v>
      </c>
      <c r="H229">
        <v>69150</v>
      </c>
      <c r="I229">
        <v>73600</v>
      </c>
      <c r="J229">
        <v>78050</v>
      </c>
      <c r="K229" t="s">
        <v>3076</v>
      </c>
      <c r="L229">
        <v>81</v>
      </c>
      <c r="M229">
        <v>30</v>
      </c>
      <c r="N229" t="s">
        <v>2686</v>
      </c>
    </row>
    <row r="230" spans="1:14" x14ac:dyDescent="0.2">
      <c r="A230" t="s">
        <v>5989</v>
      </c>
      <c r="B230">
        <v>31050</v>
      </c>
      <c r="C230">
        <v>35500</v>
      </c>
      <c r="D230">
        <v>39950</v>
      </c>
      <c r="E230">
        <v>44350</v>
      </c>
      <c r="F230">
        <v>47900</v>
      </c>
      <c r="G230">
        <v>51450</v>
      </c>
      <c r="H230">
        <v>55000</v>
      </c>
      <c r="I230">
        <v>58550</v>
      </c>
      <c r="J230">
        <v>62100</v>
      </c>
      <c r="K230" t="s">
        <v>3076</v>
      </c>
      <c r="L230">
        <v>83</v>
      </c>
      <c r="M230">
        <v>30</v>
      </c>
      <c r="N230" t="s">
        <v>2687</v>
      </c>
    </row>
    <row r="231" spans="1:14" x14ac:dyDescent="0.2">
      <c r="A231" t="s">
        <v>5990</v>
      </c>
      <c r="B231">
        <v>37450</v>
      </c>
      <c r="C231">
        <v>42800</v>
      </c>
      <c r="D231">
        <v>48150</v>
      </c>
      <c r="E231">
        <v>53500</v>
      </c>
      <c r="F231">
        <v>57800</v>
      </c>
      <c r="G231">
        <v>62100</v>
      </c>
      <c r="H231">
        <v>66350</v>
      </c>
      <c r="I231">
        <v>70650</v>
      </c>
      <c r="J231">
        <v>74900</v>
      </c>
      <c r="K231" t="s">
        <v>3076</v>
      </c>
      <c r="L231">
        <v>85</v>
      </c>
      <c r="M231">
        <v>30</v>
      </c>
      <c r="N231" t="s">
        <v>2688</v>
      </c>
    </row>
    <row r="232" spans="1:14" x14ac:dyDescent="0.2">
      <c r="A232" t="s">
        <v>5991</v>
      </c>
      <c r="B232">
        <v>34600</v>
      </c>
      <c r="C232">
        <v>39550</v>
      </c>
      <c r="D232">
        <v>44500</v>
      </c>
      <c r="E232">
        <v>49400</v>
      </c>
      <c r="F232">
        <v>53400</v>
      </c>
      <c r="G232">
        <v>57350</v>
      </c>
      <c r="H232">
        <v>61300</v>
      </c>
      <c r="I232">
        <v>65250</v>
      </c>
      <c r="J232">
        <v>69200</v>
      </c>
      <c r="K232" t="s">
        <v>3076</v>
      </c>
      <c r="L232">
        <v>87</v>
      </c>
      <c r="M232">
        <v>30</v>
      </c>
      <c r="N232" t="s">
        <v>3434</v>
      </c>
    </row>
    <row r="233" spans="1:14" x14ac:dyDescent="0.2">
      <c r="A233" t="s">
        <v>5992</v>
      </c>
      <c r="B233">
        <v>17650</v>
      </c>
      <c r="C233">
        <v>20200</v>
      </c>
      <c r="D233">
        <v>24860</v>
      </c>
      <c r="E233">
        <v>30000</v>
      </c>
      <c r="F233">
        <v>35140</v>
      </c>
      <c r="G233">
        <v>40280</v>
      </c>
      <c r="H233">
        <v>45420</v>
      </c>
      <c r="I233">
        <v>50560</v>
      </c>
      <c r="J233">
        <v>55700</v>
      </c>
      <c r="K233" t="s">
        <v>3076</v>
      </c>
      <c r="L233">
        <v>89</v>
      </c>
      <c r="M233">
        <v>30</v>
      </c>
      <c r="N233" t="s">
        <v>2689</v>
      </c>
    </row>
    <row r="234" spans="1:14" x14ac:dyDescent="0.2">
      <c r="A234" t="s">
        <v>5993</v>
      </c>
      <c r="B234">
        <v>18000</v>
      </c>
      <c r="C234">
        <v>20550</v>
      </c>
      <c r="D234">
        <v>24860</v>
      </c>
      <c r="E234">
        <v>30000</v>
      </c>
      <c r="F234">
        <v>35140</v>
      </c>
      <c r="G234">
        <v>40280</v>
      </c>
      <c r="H234">
        <v>45420</v>
      </c>
      <c r="I234">
        <v>50560</v>
      </c>
      <c r="J234">
        <v>55700</v>
      </c>
      <c r="K234" t="s">
        <v>3076</v>
      </c>
      <c r="L234">
        <v>91</v>
      </c>
      <c r="M234">
        <v>30</v>
      </c>
      <c r="N234" t="s">
        <v>2690</v>
      </c>
    </row>
    <row r="235" spans="1:14" x14ac:dyDescent="0.2">
      <c r="A235" t="s">
        <v>5994</v>
      </c>
      <c r="B235">
        <v>17350</v>
      </c>
      <c r="C235">
        <v>19800</v>
      </c>
      <c r="D235">
        <v>24860</v>
      </c>
      <c r="E235">
        <v>30000</v>
      </c>
      <c r="F235">
        <v>35140</v>
      </c>
      <c r="G235">
        <v>40280</v>
      </c>
      <c r="H235">
        <v>45420</v>
      </c>
      <c r="I235">
        <v>50560</v>
      </c>
      <c r="J235">
        <v>55700</v>
      </c>
      <c r="K235" t="s">
        <v>3076</v>
      </c>
      <c r="L235">
        <v>93</v>
      </c>
      <c r="M235">
        <v>30</v>
      </c>
      <c r="N235" t="s">
        <v>2691</v>
      </c>
    </row>
    <row r="236" spans="1:14" x14ac:dyDescent="0.2">
      <c r="A236" t="s">
        <v>5995</v>
      </c>
      <c r="B236">
        <v>24050</v>
      </c>
      <c r="C236">
        <v>27450</v>
      </c>
      <c r="D236">
        <v>30900</v>
      </c>
      <c r="E236">
        <v>34300</v>
      </c>
      <c r="F236">
        <v>37050</v>
      </c>
      <c r="G236">
        <v>40280</v>
      </c>
      <c r="H236">
        <v>45420</v>
      </c>
      <c r="I236">
        <v>50560</v>
      </c>
      <c r="J236">
        <v>55700</v>
      </c>
      <c r="K236" t="s">
        <v>3076</v>
      </c>
      <c r="L236">
        <v>95</v>
      </c>
      <c r="M236">
        <v>30</v>
      </c>
      <c r="N236" t="s">
        <v>2692</v>
      </c>
    </row>
    <row r="237" spans="1:14" x14ac:dyDescent="0.2">
      <c r="A237" t="s">
        <v>5996</v>
      </c>
      <c r="B237">
        <v>26450</v>
      </c>
      <c r="C237">
        <v>30200</v>
      </c>
      <c r="D237">
        <v>34000</v>
      </c>
      <c r="E237">
        <v>37750</v>
      </c>
      <c r="F237">
        <v>40800</v>
      </c>
      <c r="G237">
        <v>43800</v>
      </c>
      <c r="H237">
        <v>46850</v>
      </c>
      <c r="I237">
        <v>50560</v>
      </c>
      <c r="J237">
        <v>55700</v>
      </c>
      <c r="K237" t="s">
        <v>3076</v>
      </c>
      <c r="L237">
        <v>97</v>
      </c>
      <c r="M237">
        <v>30</v>
      </c>
      <c r="N237" t="s">
        <v>2693</v>
      </c>
    </row>
    <row r="238" spans="1:14" x14ac:dyDescent="0.2">
      <c r="A238" t="s">
        <v>5997</v>
      </c>
      <c r="B238">
        <v>17750</v>
      </c>
      <c r="C238">
        <v>20250</v>
      </c>
      <c r="D238">
        <v>24860</v>
      </c>
      <c r="E238">
        <v>30000</v>
      </c>
      <c r="F238">
        <v>35140</v>
      </c>
      <c r="G238">
        <v>40280</v>
      </c>
      <c r="H238">
        <v>45420</v>
      </c>
      <c r="I238">
        <v>50560</v>
      </c>
      <c r="J238">
        <v>55700</v>
      </c>
      <c r="K238" t="s">
        <v>3076</v>
      </c>
      <c r="L238">
        <v>99</v>
      </c>
      <c r="M238">
        <v>30</v>
      </c>
      <c r="N238" t="s">
        <v>2694</v>
      </c>
    </row>
    <row r="239" spans="1:14" x14ac:dyDescent="0.2">
      <c r="A239" t="s">
        <v>5998</v>
      </c>
      <c r="B239">
        <v>17350</v>
      </c>
      <c r="C239">
        <v>19800</v>
      </c>
      <c r="D239">
        <v>24860</v>
      </c>
      <c r="E239">
        <v>30000</v>
      </c>
      <c r="F239">
        <v>35140</v>
      </c>
      <c r="G239">
        <v>40280</v>
      </c>
      <c r="H239">
        <v>45420</v>
      </c>
      <c r="I239">
        <v>50560</v>
      </c>
      <c r="J239">
        <v>55700</v>
      </c>
      <c r="K239" t="s">
        <v>3076</v>
      </c>
      <c r="L239">
        <v>101</v>
      </c>
      <c r="M239">
        <v>30</v>
      </c>
      <c r="N239" t="s">
        <v>2695</v>
      </c>
    </row>
    <row r="240" spans="1:14" x14ac:dyDescent="0.2">
      <c r="A240" t="s">
        <v>5999</v>
      </c>
      <c r="B240">
        <v>17350</v>
      </c>
      <c r="C240">
        <v>19800</v>
      </c>
      <c r="D240">
        <v>24860</v>
      </c>
      <c r="E240">
        <v>30000</v>
      </c>
      <c r="F240">
        <v>35140</v>
      </c>
      <c r="G240">
        <v>40280</v>
      </c>
      <c r="H240">
        <v>45420</v>
      </c>
      <c r="I240">
        <v>50560</v>
      </c>
      <c r="J240">
        <v>55700</v>
      </c>
      <c r="K240" t="s">
        <v>3076</v>
      </c>
      <c r="L240">
        <v>103</v>
      </c>
      <c r="M240">
        <v>30</v>
      </c>
      <c r="N240" t="s">
        <v>2696</v>
      </c>
    </row>
    <row r="241" spans="1:14" x14ac:dyDescent="0.2">
      <c r="A241" t="s">
        <v>6000</v>
      </c>
      <c r="B241">
        <v>17350</v>
      </c>
      <c r="C241">
        <v>19800</v>
      </c>
      <c r="D241">
        <v>24860</v>
      </c>
      <c r="E241">
        <v>30000</v>
      </c>
      <c r="F241">
        <v>35140</v>
      </c>
      <c r="G241">
        <v>40280</v>
      </c>
      <c r="H241">
        <v>45420</v>
      </c>
      <c r="I241">
        <v>50560</v>
      </c>
      <c r="J241">
        <v>55700</v>
      </c>
      <c r="K241" t="s">
        <v>3076</v>
      </c>
      <c r="L241">
        <v>105</v>
      </c>
      <c r="M241">
        <v>30</v>
      </c>
      <c r="N241" t="s">
        <v>2697</v>
      </c>
    </row>
    <row r="242" spans="1:14" x14ac:dyDescent="0.2">
      <c r="A242" t="s">
        <v>6001</v>
      </c>
      <c r="B242">
        <v>17350</v>
      </c>
      <c r="C242">
        <v>19800</v>
      </c>
      <c r="D242">
        <v>24860</v>
      </c>
      <c r="E242">
        <v>30000</v>
      </c>
      <c r="F242">
        <v>35140</v>
      </c>
      <c r="G242">
        <v>40280</v>
      </c>
      <c r="H242">
        <v>45420</v>
      </c>
      <c r="I242">
        <v>50560</v>
      </c>
      <c r="J242">
        <v>55700</v>
      </c>
      <c r="K242" t="s">
        <v>3076</v>
      </c>
      <c r="L242">
        <v>107</v>
      </c>
      <c r="M242">
        <v>30</v>
      </c>
      <c r="N242" t="s">
        <v>2698</v>
      </c>
    </row>
    <row r="243" spans="1:14" x14ac:dyDescent="0.2">
      <c r="A243" t="s">
        <v>6002</v>
      </c>
      <c r="B243">
        <v>18550</v>
      </c>
      <c r="C243">
        <v>21200</v>
      </c>
      <c r="D243">
        <v>24860</v>
      </c>
      <c r="E243">
        <v>30000</v>
      </c>
      <c r="F243">
        <v>35140</v>
      </c>
      <c r="G243">
        <v>40280</v>
      </c>
      <c r="H243">
        <v>45420</v>
      </c>
      <c r="I243">
        <v>50560</v>
      </c>
      <c r="J243">
        <v>55700</v>
      </c>
      <c r="K243" t="s">
        <v>3076</v>
      </c>
      <c r="L243">
        <v>109</v>
      </c>
      <c r="M243">
        <v>30</v>
      </c>
      <c r="N243" t="s">
        <v>2699</v>
      </c>
    </row>
    <row r="244" spans="1:14" x14ac:dyDescent="0.2">
      <c r="A244" t="s">
        <v>6003</v>
      </c>
      <c r="B244">
        <v>27900</v>
      </c>
      <c r="C244">
        <v>31900</v>
      </c>
      <c r="D244">
        <v>35900</v>
      </c>
      <c r="E244">
        <v>39850</v>
      </c>
      <c r="F244">
        <v>43050</v>
      </c>
      <c r="G244">
        <v>46250</v>
      </c>
      <c r="H244">
        <v>49450</v>
      </c>
      <c r="I244">
        <v>52650</v>
      </c>
      <c r="J244">
        <v>55800</v>
      </c>
      <c r="K244" t="s">
        <v>3076</v>
      </c>
      <c r="L244">
        <v>111</v>
      </c>
      <c r="M244">
        <v>30</v>
      </c>
      <c r="N244" t="s">
        <v>2700</v>
      </c>
    </row>
    <row r="245" spans="1:14" x14ac:dyDescent="0.2">
      <c r="A245" t="s">
        <v>6004</v>
      </c>
      <c r="B245">
        <v>22050</v>
      </c>
      <c r="C245">
        <v>25200</v>
      </c>
      <c r="D245">
        <v>28350</v>
      </c>
      <c r="E245">
        <v>31450</v>
      </c>
      <c r="F245">
        <v>35140</v>
      </c>
      <c r="G245">
        <v>40280</v>
      </c>
      <c r="H245">
        <v>45420</v>
      </c>
      <c r="I245">
        <v>50560</v>
      </c>
      <c r="J245">
        <v>55700</v>
      </c>
      <c r="K245" t="s">
        <v>3076</v>
      </c>
      <c r="L245">
        <v>113</v>
      </c>
      <c r="M245">
        <v>30</v>
      </c>
      <c r="N245" t="s">
        <v>2701</v>
      </c>
    </row>
    <row r="246" spans="1:14" x14ac:dyDescent="0.2">
      <c r="A246" t="s">
        <v>6005</v>
      </c>
      <c r="B246">
        <v>17350</v>
      </c>
      <c r="C246">
        <v>19800</v>
      </c>
      <c r="D246">
        <v>24860</v>
      </c>
      <c r="E246">
        <v>30000</v>
      </c>
      <c r="F246">
        <v>35140</v>
      </c>
      <c r="G246">
        <v>40280</v>
      </c>
      <c r="H246">
        <v>45420</v>
      </c>
      <c r="I246">
        <v>50560</v>
      </c>
      <c r="J246">
        <v>55700</v>
      </c>
      <c r="K246" t="s">
        <v>3076</v>
      </c>
      <c r="L246">
        <v>115</v>
      </c>
      <c r="M246">
        <v>30</v>
      </c>
      <c r="N246" t="s">
        <v>2702</v>
      </c>
    </row>
    <row r="247" spans="1:14" x14ac:dyDescent="0.2">
      <c r="A247" t="s">
        <v>6006</v>
      </c>
      <c r="B247">
        <v>26100</v>
      </c>
      <c r="C247">
        <v>29800</v>
      </c>
      <c r="D247">
        <v>33550</v>
      </c>
      <c r="E247">
        <v>37250</v>
      </c>
      <c r="F247">
        <v>40250</v>
      </c>
      <c r="G247">
        <v>43250</v>
      </c>
      <c r="H247">
        <v>46200</v>
      </c>
      <c r="I247">
        <v>50560</v>
      </c>
      <c r="J247">
        <v>55700</v>
      </c>
      <c r="K247" t="s">
        <v>3077</v>
      </c>
      <c r="L247">
        <v>1</v>
      </c>
      <c r="M247">
        <v>30</v>
      </c>
      <c r="N247" t="s">
        <v>3066</v>
      </c>
    </row>
    <row r="248" spans="1:14" x14ac:dyDescent="0.2">
      <c r="A248" t="s">
        <v>6007</v>
      </c>
      <c r="B248">
        <v>18300</v>
      </c>
      <c r="C248">
        <v>20900</v>
      </c>
      <c r="D248">
        <v>24860</v>
      </c>
      <c r="E248">
        <v>30000</v>
      </c>
      <c r="F248">
        <v>35140</v>
      </c>
      <c r="G248">
        <v>40280</v>
      </c>
      <c r="H248">
        <v>45420</v>
      </c>
      <c r="I248">
        <v>50560</v>
      </c>
      <c r="J248">
        <v>55700</v>
      </c>
      <c r="K248" t="s">
        <v>3077</v>
      </c>
      <c r="L248">
        <v>3</v>
      </c>
      <c r="M248">
        <v>30</v>
      </c>
      <c r="N248" t="s">
        <v>2703</v>
      </c>
    </row>
    <row r="249" spans="1:14" x14ac:dyDescent="0.2">
      <c r="A249" t="s">
        <v>6008</v>
      </c>
      <c r="B249">
        <v>26100</v>
      </c>
      <c r="C249">
        <v>29800</v>
      </c>
      <c r="D249">
        <v>33550</v>
      </c>
      <c r="E249">
        <v>37250</v>
      </c>
      <c r="F249">
        <v>40250</v>
      </c>
      <c r="G249">
        <v>43250</v>
      </c>
      <c r="H249">
        <v>46200</v>
      </c>
      <c r="I249">
        <v>50560</v>
      </c>
      <c r="J249">
        <v>55700</v>
      </c>
      <c r="K249" t="s">
        <v>3077</v>
      </c>
      <c r="L249">
        <v>5</v>
      </c>
      <c r="M249">
        <v>30</v>
      </c>
      <c r="N249" t="s">
        <v>2704</v>
      </c>
    </row>
    <row r="250" spans="1:14" x14ac:dyDescent="0.2">
      <c r="A250" t="s">
        <v>6009</v>
      </c>
      <c r="B250">
        <v>18300</v>
      </c>
      <c r="C250">
        <v>20900</v>
      </c>
      <c r="D250">
        <v>24860</v>
      </c>
      <c r="E250">
        <v>30000</v>
      </c>
      <c r="F250">
        <v>35140</v>
      </c>
      <c r="G250">
        <v>40280</v>
      </c>
      <c r="H250">
        <v>45420</v>
      </c>
      <c r="I250">
        <v>50560</v>
      </c>
      <c r="J250">
        <v>55700</v>
      </c>
      <c r="K250" t="s">
        <v>3077</v>
      </c>
      <c r="L250">
        <v>7</v>
      </c>
      <c r="M250">
        <v>30</v>
      </c>
      <c r="N250" t="s">
        <v>2705</v>
      </c>
    </row>
    <row r="251" spans="1:14" x14ac:dyDescent="0.2">
      <c r="A251" t="s">
        <v>6010</v>
      </c>
      <c r="B251">
        <v>18300</v>
      </c>
      <c r="C251">
        <v>20900</v>
      </c>
      <c r="D251">
        <v>24860</v>
      </c>
      <c r="E251">
        <v>30000</v>
      </c>
      <c r="F251">
        <v>35140</v>
      </c>
      <c r="G251">
        <v>40280</v>
      </c>
      <c r="H251">
        <v>45420</v>
      </c>
      <c r="I251">
        <v>50560</v>
      </c>
      <c r="J251">
        <v>55700</v>
      </c>
      <c r="K251" t="s">
        <v>3077</v>
      </c>
      <c r="L251">
        <v>9</v>
      </c>
      <c r="M251">
        <v>30</v>
      </c>
      <c r="N251" t="s">
        <v>2706</v>
      </c>
    </row>
    <row r="252" spans="1:14" x14ac:dyDescent="0.2">
      <c r="A252" t="s">
        <v>6011</v>
      </c>
      <c r="B252">
        <v>18300</v>
      </c>
      <c r="C252">
        <v>20900</v>
      </c>
      <c r="D252">
        <v>24860</v>
      </c>
      <c r="E252">
        <v>30000</v>
      </c>
      <c r="F252">
        <v>35140</v>
      </c>
      <c r="G252">
        <v>40280</v>
      </c>
      <c r="H252">
        <v>45420</v>
      </c>
      <c r="I252">
        <v>50560</v>
      </c>
      <c r="J252">
        <v>55700</v>
      </c>
      <c r="K252" t="s">
        <v>3077</v>
      </c>
      <c r="L252">
        <v>11</v>
      </c>
      <c r="M252">
        <v>30</v>
      </c>
      <c r="N252" t="s">
        <v>2707</v>
      </c>
    </row>
    <row r="253" spans="1:14" x14ac:dyDescent="0.2">
      <c r="A253" t="s">
        <v>6012</v>
      </c>
      <c r="B253">
        <v>27900</v>
      </c>
      <c r="C253">
        <v>31900</v>
      </c>
      <c r="D253">
        <v>35900</v>
      </c>
      <c r="E253">
        <v>39850</v>
      </c>
      <c r="F253">
        <v>43050</v>
      </c>
      <c r="G253">
        <v>46250</v>
      </c>
      <c r="H253">
        <v>49450</v>
      </c>
      <c r="I253">
        <v>52650</v>
      </c>
      <c r="J253">
        <v>55800</v>
      </c>
      <c r="K253" t="s">
        <v>3077</v>
      </c>
      <c r="L253">
        <v>13</v>
      </c>
      <c r="M253">
        <v>30</v>
      </c>
      <c r="N253" t="s">
        <v>2708</v>
      </c>
    </row>
    <row r="254" spans="1:14" x14ac:dyDescent="0.2">
      <c r="A254" t="s">
        <v>6013</v>
      </c>
      <c r="B254">
        <v>26100</v>
      </c>
      <c r="C254">
        <v>29800</v>
      </c>
      <c r="D254">
        <v>33550</v>
      </c>
      <c r="E254">
        <v>37250</v>
      </c>
      <c r="F254">
        <v>40250</v>
      </c>
      <c r="G254">
        <v>43250</v>
      </c>
      <c r="H254">
        <v>46200</v>
      </c>
      <c r="I254">
        <v>50560</v>
      </c>
      <c r="J254">
        <v>55700</v>
      </c>
      <c r="K254" t="s">
        <v>3077</v>
      </c>
      <c r="L254">
        <v>14</v>
      </c>
      <c r="M254">
        <v>30</v>
      </c>
      <c r="N254" t="s">
        <v>2709</v>
      </c>
    </row>
    <row r="255" spans="1:14" x14ac:dyDescent="0.2">
      <c r="A255" t="s">
        <v>6014</v>
      </c>
      <c r="B255">
        <v>18300</v>
      </c>
      <c r="C255">
        <v>20900</v>
      </c>
      <c r="D255">
        <v>24860</v>
      </c>
      <c r="E255">
        <v>30000</v>
      </c>
      <c r="F255">
        <v>35140</v>
      </c>
      <c r="G255">
        <v>40280</v>
      </c>
      <c r="H255">
        <v>45420</v>
      </c>
      <c r="I255">
        <v>50560</v>
      </c>
      <c r="J255">
        <v>55700</v>
      </c>
      <c r="K255" t="s">
        <v>3077</v>
      </c>
      <c r="L255">
        <v>15</v>
      </c>
      <c r="M255">
        <v>30</v>
      </c>
      <c r="N255" t="s">
        <v>2710</v>
      </c>
    </row>
    <row r="256" spans="1:14" x14ac:dyDescent="0.2">
      <c r="A256" t="s">
        <v>6015</v>
      </c>
      <c r="B256">
        <v>19000</v>
      </c>
      <c r="C256">
        <v>21700</v>
      </c>
      <c r="D256">
        <v>24860</v>
      </c>
      <c r="E256">
        <v>30000</v>
      </c>
      <c r="F256">
        <v>35140</v>
      </c>
      <c r="G256">
        <v>40280</v>
      </c>
      <c r="H256">
        <v>45420</v>
      </c>
      <c r="I256">
        <v>50560</v>
      </c>
      <c r="J256">
        <v>55700</v>
      </c>
      <c r="K256" t="s">
        <v>3077</v>
      </c>
      <c r="L256">
        <v>17</v>
      </c>
      <c r="M256">
        <v>30</v>
      </c>
      <c r="N256" t="s">
        <v>2711</v>
      </c>
    </row>
    <row r="257" spans="1:14" x14ac:dyDescent="0.2">
      <c r="A257" t="s">
        <v>6016</v>
      </c>
      <c r="B257">
        <v>26100</v>
      </c>
      <c r="C257">
        <v>29800</v>
      </c>
      <c r="D257">
        <v>33550</v>
      </c>
      <c r="E257">
        <v>37250</v>
      </c>
      <c r="F257">
        <v>40250</v>
      </c>
      <c r="G257">
        <v>43250</v>
      </c>
      <c r="H257">
        <v>46200</v>
      </c>
      <c r="I257">
        <v>50560</v>
      </c>
      <c r="J257">
        <v>55700</v>
      </c>
      <c r="K257" t="s">
        <v>3077</v>
      </c>
      <c r="L257">
        <v>19</v>
      </c>
      <c r="M257">
        <v>30</v>
      </c>
      <c r="N257" t="s">
        <v>2712</v>
      </c>
    </row>
    <row r="258" spans="1:14" x14ac:dyDescent="0.2">
      <c r="A258" t="s">
        <v>6017</v>
      </c>
      <c r="B258">
        <v>18300</v>
      </c>
      <c r="C258">
        <v>20900</v>
      </c>
      <c r="D258">
        <v>24860</v>
      </c>
      <c r="E258">
        <v>30000</v>
      </c>
      <c r="F258">
        <v>35140</v>
      </c>
      <c r="G258">
        <v>40280</v>
      </c>
      <c r="H258">
        <v>45420</v>
      </c>
      <c r="I258">
        <v>50560</v>
      </c>
      <c r="J258">
        <v>55700</v>
      </c>
      <c r="K258" t="s">
        <v>3077</v>
      </c>
      <c r="L258">
        <v>21</v>
      </c>
      <c r="M258">
        <v>30</v>
      </c>
      <c r="N258" t="s">
        <v>2713</v>
      </c>
    </row>
    <row r="259" spans="1:14" x14ac:dyDescent="0.2">
      <c r="A259" t="s">
        <v>6018</v>
      </c>
      <c r="B259">
        <v>18300</v>
      </c>
      <c r="C259">
        <v>20900</v>
      </c>
      <c r="D259">
        <v>24860</v>
      </c>
      <c r="E259">
        <v>30000</v>
      </c>
      <c r="F259">
        <v>35140</v>
      </c>
      <c r="G259">
        <v>40280</v>
      </c>
      <c r="H259">
        <v>45420</v>
      </c>
      <c r="I259">
        <v>50560</v>
      </c>
      <c r="J259">
        <v>55700</v>
      </c>
      <c r="K259" t="s">
        <v>3077</v>
      </c>
      <c r="L259">
        <v>23</v>
      </c>
      <c r="M259">
        <v>30</v>
      </c>
      <c r="N259" t="s">
        <v>2714</v>
      </c>
    </row>
    <row r="260" spans="1:14" x14ac:dyDescent="0.2">
      <c r="A260" t="s">
        <v>6019</v>
      </c>
      <c r="B260">
        <v>18300</v>
      </c>
      <c r="C260">
        <v>20900</v>
      </c>
      <c r="D260">
        <v>24860</v>
      </c>
      <c r="E260">
        <v>30000</v>
      </c>
      <c r="F260">
        <v>35140</v>
      </c>
      <c r="G260">
        <v>40280</v>
      </c>
      <c r="H260">
        <v>45420</v>
      </c>
      <c r="I260">
        <v>50560</v>
      </c>
      <c r="J260">
        <v>55700</v>
      </c>
      <c r="K260" t="s">
        <v>3077</v>
      </c>
      <c r="L260">
        <v>25</v>
      </c>
      <c r="M260">
        <v>30</v>
      </c>
      <c r="N260" t="s">
        <v>2715</v>
      </c>
    </row>
    <row r="261" spans="1:14" x14ac:dyDescent="0.2">
      <c r="A261" t="s">
        <v>6020</v>
      </c>
      <c r="B261">
        <v>18300</v>
      </c>
      <c r="C261">
        <v>20900</v>
      </c>
      <c r="D261">
        <v>24860</v>
      </c>
      <c r="E261">
        <v>30000</v>
      </c>
      <c r="F261">
        <v>35140</v>
      </c>
      <c r="G261">
        <v>40280</v>
      </c>
      <c r="H261">
        <v>45420</v>
      </c>
      <c r="I261">
        <v>50560</v>
      </c>
      <c r="J261">
        <v>55700</v>
      </c>
      <c r="K261" t="s">
        <v>3077</v>
      </c>
      <c r="L261">
        <v>27</v>
      </c>
      <c r="M261">
        <v>30</v>
      </c>
      <c r="N261" t="s">
        <v>2716</v>
      </c>
    </row>
    <row r="262" spans="1:14" x14ac:dyDescent="0.2">
      <c r="A262" t="s">
        <v>6021</v>
      </c>
      <c r="B262">
        <v>18300</v>
      </c>
      <c r="C262">
        <v>20900</v>
      </c>
      <c r="D262">
        <v>24860</v>
      </c>
      <c r="E262">
        <v>30000</v>
      </c>
      <c r="F262">
        <v>35140</v>
      </c>
      <c r="G262">
        <v>40280</v>
      </c>
      <c r="H262">
        <v>45420</v>
      </c>
      <c r="I262">
        <v>50560</v>
      </c>
      <c r="J262">
        <v>55700</v>
      </c>
      <c r="K262" t="s">
        <v>3077</v>
      </c>
      <c r="L262">
        <v>29</v>
      </c>
      <c r="M262">
        <v>30</v>
      </c>
      <c r="N262" t="s">
        <v>2717</v>
      </c>
    </row>
    <row r="263" spans="1:14" x14ac:dyDescent="0.2">
      <c r="A263" t="s">
        <v>6022</v>
      </c>
      <c r="B263">
        <v>26100</v>
      </c>
      <c r="C263">
        <v>29800</v>
      </c>
      <c r="D263">
        <v>33550</v>
      </c>
      <c r="E263">
        <v>37250</v>
      </c>
      <c r="F263">
        <v>40250</v>
      </c>
      <c r="G263">
        <v>43250</v>
      </c>
      <c r="H263">
        <v>46200</v>
      </c>
      <c r="I263">
        <v>50560</v>
      </c>
      <c r="J263">
        <v>55700</v>
      </c>
      <c r="K263" t="s">
        <v>3077</v>
      </c>
      <c r="L263">
        <v>31</v>
      </c>
      <c r="M263">
        <v>30</v>
      </c>
      <c r="N263" t="s">
        <v>2718</v>
      </c>
    </row>
    <row r="264" spans="1:14" x14ac:dyDescent="0.2">
      <c r="A264" t="s">
        <v>6023</v>
      </c>
      <c r="B264">
        <v>18300</v>
      </c>
      <c r="C264">
        <v>20900</v>
      </c>
      <c r="D264">
        <v>24860</v>
      </c>
      <c r="E264">
        <v>30000</v>
      </c>
      <c r="F264">
        <v>35140</v>
      </c>
      <c r="G264">
        <v>40280</v>
      </c>
      <c r="H264">
        <v>45420</v>
      </c>
      <c r="I264">
        <v>50560</v>
      </c>
      <c r="J264">
        <v>55700</v>
      </c>
      <c r="K264" t="s">
        <v>3077</v>
      </c>
      <c r="L264">
        <v>33</v>
      </c>
      <c r="M264">
        <v>30</v>
      </c>
      <c r="N264" t="s">
        <v>2719</v>
      </c>
    </row>
    <row r="265" spans="1:14" x14ac:dyDescent="0.2">
      <c r="A265" t="s">
        <v>6024</v>
      </c>
      <c r="B265">
        <v>26100</v>
      </c>
      <c r="C265">
        <v>29800</v>
      </c>
      <c r="D265">
        <v>33550</v>
      </c>
      <c r="E265">
        <v>37250</v>
      </c>
      <c r="F265">
        <v>40250</v>
      </c>
      <c r="G265">
        <v>43250</v>
      </c>
      <c r="H265">
        <v>46200</v>
      </c>
      <c r="I265">
        <v>50560</v>
      </c>
      <c r="J265">
        <v>55700</v>
      </c>
      <c r="K265" t="s">
        <v>3077</v>
      </c>
      <c r="L265">
        <v>35</v>
      </c>
      <c r="M265">
        <v>30</v>
      </c>
      <c r="N265" t="s">
        <v>2720</v>
      </c>
    </row>
    <row r="266" spans="1:14" x14ac:dyDescent="0.2">
      <c r="A266" t="s">
        <v>6025</v>
      </c>
      <c r="B266">
        <v>24850</v>
      </c>
      <c r="C266">
        <v>28400</v>
      </c>
      <c r="D266">
        <v>31950</v>
      </c>
      <c r="E266">
        <v>35500</v>
      </c>
      <c r="F266">
        <v>38350</v>
      </c>
      <c r="G266">
        <v>41200</v>
      </c>
      <c r="H266">
        <v>45420</v>
      </c>
      <c r="I266">
        <v>50560</v>
      </c>
      <c r="J266">
        <v>55700</v>
      </c>
      <c r="K266" t="s">
        <v>3077</v>
      </c>
      <c r="L266">
        <v>37</v>
      </c>
      <c r="M266">
        <v>30</v>
      </c>
      <c r="N266" t="s">
        <v>2721</v>
      </c>
    </row>
    <row r="267" spans="1:14" x14ac:dyDescent="0.2">
      <c r="A267" t="s">
        <v>6026</v>
      </c>
      <c r="B267">
        <v>26100</v>
      </c>
      <c r="C267">
        <v>29800</v>
      </c>
      <c r="D267">
        <v>33550</v>
      </c>
      <c r="E267">
        <v>37250</v>
      </c>
      <c r="F267">
        <v>40250</v>
      </c>
      <c r="G267">
        <v>43250</v>
      </c>
      <c r="H267">
        <v>46200</v>
      </c>
      <c r="I267">
        <v>50560</v>
      </c>
      <c r="J267">
        <v>55700</v>
      </c>
      <c r="K267" t="s">
        <v>3077</v>
      </c>
      <c r="L267">
        <v>39</v>
      </c>
      <c r="M267">
        <v>30</v>
      </c>
      <c r="N267" t="s">
        <v>2722</v>
      </c>
    </row>
    <row r="268" spans="1:14" x14ac:dyDescent="0.2">
      <c r="A268" t="s">
        <v>6027</v>
      </c>
      <c r="B268">
        <v>20500</v>
      </c>
      <c r="C268">
        <v>23400</v>
      </c>
      <c r="D268">
        <v>26350</v>
      </c>
      <c r="E268">
        <v>30000</v>
      </c>
      <c r="F268">
        <v>35140</v>
      </c>
      <c r="G268">
        <v>40280</v>
      </c>
      <c r="H268">
        <v>45420</v>
      </c>
      <c r="I268">
        <v>50560</v>
      </c>
      <c r="J268">
        <v>55700</v>
      </c>
      <c r="K268" t="s">
        <v>3077</v>
      </c>
      <c r="L268">
        <v>41</v>
      </c>
      <c r="M268">
        <v>30</v>
      </c>
      <c r="N268" t="s">
        <v>2723</v>
      </c>
    </row>
    <row r="269" spans="1:14" x14ac:dyDescent="0.2">
      <c r="A269" t="s">
        <v>6028</v>
      </c>
      <c r="B269">
        <v>18300</v>
      </c>
      <c r="C269">
        <v>20900</v>
      </c>
      <c r="D269">
        <v>24860</v>
      </c>
      <c r="E269">
        <v>30000</v>
      </c>
      <c r="F269">
        <v>35140</v>
      </c>
      <c r="G269">
        <v>40280</v>
      </c>
      <c r="H269">
        <v>45420</v>
      </c>
      <c r="I269">
        <v>50560</v>
      </c>
      <c r="J269">
        <v>55700</v>
      </c>
      <c r="K269" t="s">
        <v>3077</v>
      </c>
      <c r="L269">
        <v>43</v>
      </c>
      <c r="M269">
        <v>30</v>
      </c>
      <c r="N269" t="s">
        <v>2724</v>
      </c>
    </row>
    <row r="270" spans="1:14" x14ac:dyDescent="0.2">
      <c r="A270" t="s">
        <v>6029</v>
      </c>
      <c r="B270">
        <v>20850</v>
      </c>
      <c r="C270">
        <v>23800</v>
      </c>
      <c r="D270">
        <v>26800</v>
      </c>
      <c r="E270">
        <v>30000</v>
      </c>
      <c r="F270">
        <v>35140</v>
      </c>
      <c r="G270">
        <v>40280</v>
      </c>
      <c r="H270">
        <v>45420</v>
      </c>
      <c r="I270">
        <v>50560</v>
      </c>
      <c r="J270">
        <v>55700</v>
      </c>
      <c r="K270" t="s">
        <v>3077</v>
      </c>
      <c r="L270">
        <v>45</v>
      </c>
      <c r="M270">
        <v>30</v>
      </c>
      <c r="N270" t="s">
        <v>2725</v>
      </c>
    </row>
    <row r="271" spans="1:14" x14ac:dyDescent="0.2">
      <c r="A271" t="s">
        <v>6030</v>
      </c>
      <c r="B271">
        <v>26100</v>
      </c>
      <c r="C271">
        <v>29800</v>
      </c>
      <c r="D271">
        <v>33550</v>
      </c>
      <c r="E271">
        <v>37250</v>
      </c>
      <c r="F271">
        <v>40250</v>
      </c>
      <c r="G271">
        <v>43250</v>
      </c>
      <c r="H271">
        <v>46200</v>
      </c>
      <c r="I271">
        <v>50560</v>
      </c>
      <c r="J271">
        <v>55700</v>
      </c>
      <c r="K271" t="s">
        <v>3077</v>
      </c>
      <c r="L271">
        <v>47</v>
      </c>
      <c r="M271">
        <v>30</v>
      </c>
      <c r="N271" t="s">
        <v>2726</v>
      </c>
    </row>
    <row r="272" spans="1:14" x14ac:dyDescent="0.2">
      <c r="A272" t="s">
        <v>6031</v>
      </c>
      <c r="B272">
        <v>19600</v>
      </c>
      <c r="C272">
        <v>22400</v>
      </c>
      <c r="D272">
        <v>25200</v>
      </c>
      <c r="E272">
        <v>30000</v>
      </c>
      <c r="F272">
        <v>35140</v>
      </c>
      <c r="G272">
        <v>40280</v>
      </c>
      <c r="H272">
        <v>45420</v>
      </c>
      <c r="I272">
        <v>50560</v>
      </c>
      <c r="J272">
        <v>55700</v>
      </c>
      <c r="K272" t="s">
        <v>3077</v>
      </c>
      <c r="L272">
        <v>49</v>
      </c>
      <c r="M272">
        <v>30</v>
      </c>
      <c r="N272" t="s">
        <v>2727</v>
      </c>
    </row>
    <row r="273" spans="1:14" x14ac:dyDescent="0.2">
      <c r="A273" t="s">
        <v>6032</v>
      </c>
      <c r="B273">
        <v>19700</v>
      </c>
      <c r="C273">
        <v>22500</v>
      </c>
      <c r="D273">
        <v>25300</v>
      </c>
      <c r="E273">
        <v>30000</v>
      </c>
      <c r="F273">
        <v>35140</v>
      </c>
      <c r="G273">
        <v>40280</v>
      </c>
      <c r="H273">
        <v>45420</v>
      </c>
      <c r="I273">
        <v>50560</v>
      </c>
      <c r="J273">
        <v>55700</v>
      </c>
      <c r="K273" t="s">
        <v>3077</v>
      </c>
      <c r="L273">
        <v>51</v>
      </c>
      <c r="M273">
        <v>30</v>
      </c>
      <c r="N273" t="s">
        <v>2728</v>
      </c>
    </row>
    <row r="274" spans="1:14" x14ac:dyDescent="0.2">
      <c r="A274" t="s">
        <v>6033</v>
      </c>
      <c r="B274">
        <v>18300</v>
      </c>
      <c r="C274">
        <v>20900</v>
      </c>
      <c r="D274">
        <v>24860</v>
      </c>
      <c r="E274">
        <v>30000</v>
      </c>
      <c r="F274">
        <v>35140</v>
      </c>
      <c r="G274">
        <v>40280</v>
      </c>
      <c r="H274">
        <v>45420</v>
      </c>
      <c r="I274">
        <v>50560</v>
      </c>
      <c r="J274">
        <v>55700</v>
      </c>
      <c r="K274" t="s">
        <v>3077</v>
      </c>
      <c r="L274">
        <v>53</v>
      </c>
      <c r="M274">
        <v>30</v>
      </c>
      <c r="N274" t="s">
        <v>2729</v>
      </c>
    </row>
    <row r="275" spans="1:14" x14ac:dyDescent="0.2">
      <c r="A275" t="s">
        <v>6034</v>
      </c>
      <c r="B275">
        <v>18300</v>
      </c>
      <c r="C275">
        <v>20900</v>
      </c>
      <c r="D275">
        <v>24860</v>
      </c>
      <c r="E275">
        <v>30000</v>
      </c>
      <c r="F275">
        <v>35140</v>
      </c>
      <c r="G275">
        <v>40280</v>
      </c>
      <c r="H275">
        <v>45420</v>
      </c>
      <c r="I275">
        <v>50560</v>
      </c>
      <c r="J275">
        <v>55700</v>
      </c>
      <c r="K275" t="s">
        <v>3077</v>
      </c>
      <c r="L275">
        <v>55</v>
      </c>
      <c r="M275">
        <v>30</v>
      </c>
      <c r="N275" t="s">
        <v>2730</v>
      </c>
    </row>
    <row r="276" spans="1:14" x14ac:dyDescent="0.2">
      <c r="A276" t="s">
        <v>6035</v>
      </c>
      <c r="B276">
        <v>18300</v>
      </c>
      <c r="C276">
        <v>20900</v>
      </c>
      <c r="D276">
        <v>24860</v>
      </c>
      <c r="E276">
        <v>30000</v>
      </c>
      <c r="F276">
        <v>35140</v>
      </c>
      <c r="G276">
        <v>40280</v>
      </c>
      <c r="H276">
        <v>45420</v>
      </c>
      <c r="I276">
        <v>50560</v>
      </c>
      <c r="J276">
        <v>55700</v>
      </c>
      <c r="K276" t="s">
        <v>3077</v>
      </c>
      <c r="L276">
        <v>57</v>
      </c>
      <c r="M276">
        <v>30</v>
      </c>
      <c r="N276" t="s">
        <v>3333</v>
      </c>
    </row>
    <row r="277" spans="1:14" x14ac:dyDescent="0.2">
      <c r="A277" t="s">
        <v>6036</v>
      </c>
      <c r="B277">
        <v>26100</v>
      </c>
      <c r="C277">
        <v>29800</v>
      </c>
      <c r="D277">
        <v>33550</v>
      </c>
      <c r="E277">
        <v>37250</v>
      </c>
      <c r="F277">
        <v>40250</v>
      </c>
      <c r="G277">
        <v>43250</v>
      </c>
      <c r="H277">
        <v>46200</v>
      </c>
      <c r="I277">
        <v>50560</v>
      </c>
      <c r="J277">
        <v>55700</v>
      </c>
      <c r="K277" t="s">
        <v>3077</v>
      </c>
      <c r="L277">
        <v>59</v>
      </c>
      <c r="M277">
        <v>30</v>
      </c>
      <c r="N277" t="s">
        <v>3334</v>
      </c>
    </row>
    <row r="278" spans="1:14" x14ac:dyDescent="0.2">
      <c r="A278" t="s">
        <v>6037</v>
      </c>
      <c r="B278">
        <v>18300</v>
      </c>
      <c r="C278">
        <v>20900</v>
      </c>
      <c r="D278">
        <v>24860</v>
      </c>
      <c r="E278">
        <v>30000</v>
      </c>
      <c r="F278">
        <v>35140</v>
      </c>
      <c r="G278">
        <v>40280</v>
      </c>
      <c r="H278">
        <v>45420</v>
      </c>
      <c r="I278">
        <v>50560</v>
      </c>
      <c r="J278">
        <v>55700</v>
      </c>
      <c r="K278" t="s">
        <v>3077</v>
      </c>
      <c r="L278">
        <v>61</v>
      </c>
      <c r="M278">
        <v>30</v>
      </c>
      <c r="N278" t="s">
        <v>2731</v>
      </c>
    </row>
    <row r="279" spans="1:14" x14ac:dyDescent="0.2">
      <c r="A279" t="s">
        <v>6038</v>
      </c>
      <c r="B279">
        <v>18300</v>
      </c>
      <c r="C279">
        <v>20900</v>
      </c>
      <c r="D279">
        <v>24860</v>
      </c>
      <c r="E279">
        <v>30000</v>
      </c>
      <c r="F279">
        <v>35140</v>
      </c>
      <c r="G279">
        <v>40280</v>
      </c>
      <c r="H279">
        <v>45420</v>
      </c>
      <c r="I279">
        <v>50560</v>
      </c>
      <c r="J279">
        <v>55700</v>
      </c>
      <c r="K279" t="s">
        <v>3077</v>
      </c>
      <c r="L279">
        <v>63</v>
      </c>
      <c r="M279">
        <v>30</v>
      </c>
      <c r="N279" t="s">
        <v>2732</v>
      </c>
    </row>
    <row r="280" spans="1:14" x14ac:dyDescent="0.2">
      <c r="A280" t="s">
        <v>6039</v>
      </c>
      <c r="B280">
        <v>18300</v>
      </c>
      <c r="C280">
        <v>20900</v>
      </c>
      <c r="D280">
        <v>24860</v>
      </c>
      <c r="E280">
        <v>30000</v>
      </c>
      <c r="F280">
        <v>35140</v>
      </c>
      <c r="G280">
        <v>40280</v>
      </c>
      <c r="H280">
        <v>45420</v>
      </c>
      <c r="I280">
        <v>50560</v>
      </c>
      <c r="J280">
        <v>55700</v>
      </c>
      <c r="K280" t="s">
        <v>3077</v>
      </c>
      <c r="L280">
        <v>65</v>
      </c>
      <c r="M280">
        <v>30</v>
      </c>
      <c r="N280" t="s">
        <v>3707</v>
      </c>
    </row>
    <row r="281" spans="1:14" x14ac:dyDescent="0.2">
      <c r="A281" t="s">
        <v>6040</v>
      </c>
      <c r="B281">
        <v>21850</v>
      </c>
      <c r="C281">
        <v>24950</v>
      </c>
      <c r="D281">
        <v>28050</v>
      </c>
      <c r="E281">
        <v>31150</v>
      </c>
      <c r="F281">
        <v>35140</v>
      </c>
      <c r="G281">
        <v>40280</v>
      </c>
      <c r="H281">
        <v>45420</v>
      </c>
      <c r="I281">
        <v>50560</v>
      </c>
      <c r="J281">
        <v>55700</v>
      </c>
      <c r="K281" t="s">
        <v>3077</v>
      </c>
      <c r="L281">
        <v>67</v>
      </c>
      <c r="M281">
        <v>30</v>
      </c>
      <c r="N281" t="s">
        <v>2733</v>
      </c>
    </row>
    <row r="282" spans="1:14" x14ac:dyDescent="0.2">
      <c r="A282" t="s">
        <v>6041</v>
      </c>
      <c r="B282">
        <v>23900</v>
      </c>
      <c r="C282">
        <v>27300</v>
      </c>
      <c r="D282">
        <v>30700</v>
      </c>
      <c r="E282">
        <v>34100</v>
      </c>
      <c r="F282">
        <v>36850</v>
      </c>
      <c r="G282">
        <v>40280</v>
      </c>
      <c r="H282">
        <v>45420</v>
      </c>
      <c r="I282">
        <v>50560</v>
      </c>
      <c r="J282">
        <v>55700</v>
      </c>
      <c r="K282" t="s">
        <v>3077</v>
      </c>
      <c r="L282">
        <v>69</v>
      </c>
      <c r="M282">
        <v>30</v>
      </c>
      <c r="N282" t="s">
        <v>2734</v>
      </c>
    </row>
    <row r="283" spans="1:14" x14ac:dyDescent="0.2">
      <c r="A283" t="s">
        <v>6042</v>
      </c>
      <c r="B283">
        <v>18300</v>
      </c>
      <c r="C283">
        <v>20900</v>
      </c>
      <c r="D283">
        <v>24860</v>
      </c>
      <c r="E283">
        <v>30000</v>
      </c>
      <c r="F283">
        <v>35140</v>
      </c>
      <c r="G283">
        <v>40280</v>
      </c>
      <c r="H283">
        <v>45420</v>
      </c>
      <c r="I283">
        <v>50560</v>
      </c>
      <c r="J283">
        <v>55700</v>
      </c>
      <c r="K283" t="s">
        <v>3077</v>
      </c>
      <c r="L283">
        <v>71</v>
      </c>
      <c r="M283">
        <v>30</v>
      </c>
      <c r="N283" t="s">
        <v>2735</v>
      </c>
    </row>
    <row r="284" spans="1:14" x14ac:dyDescent="0.2">
      <c r="A284" t="s">
        <v>6043</v>
      </c>
      <c r="B284">
        <v>18300</v>
      </c>
      <c r="C284">
        <v>20900</v>
      </c>
      <c r="D284">
        <v>24860</v>
      </c>
      <c r="E284">
        <v>30000</v>
      </c>
      <c r="F284">
        <v>35140</v>
      </c>
      <c r="G284">
        <v>40280</v>
      </c>
      <c r="H284">
        <v>45420</v>
      </c>
      <c r="I284">
        <v>50560</v>
      </c>
      <c r="J284">
        <v>55700</v>
      </c>
      <c r="K284" t="s">
        <v>3077</v>
      </c>
      <c r="L284">
        <v>73</v>
      </c>
      <c r="M284">
        <v>30</v>
      </c>
      <c r="N284" t="s">
        <v>3394</v>
      </c>
    </row>
    <row r="285" spans="1:14" x14ac:dyDescent="0.2">
      <c r="A285" t="s">
        <v>6044</v>
      </c>
      <c r="B285">
        <v>18300</v>
      </c>
      <c r="C285">
        <v>20900</v>
      </c>
      <c r="D285">
        <v>24860</v>
      </c>
      <c r="E285">
        <v>30000</v>
      </c>
      <c r="F285">
        <v>35140</v>
      </c>
      <c r="G285">
        <v>40280</v>
      </c>
      <c r="H285">
        <v>45420</v>
      </c>
      <c r="I285">
        <v>50560</v>
      </c>
      <c r="J285">
        <v>55700</v>
      </c>
      <c r="K285" t="s">
        <v>3077</v>
      </c>
      <c r="L285">
        <v>75</v>
      </c>
      <c r="M285">
        <v>30</v>
      </c>
      <c r="N285" t="s">
        <v>3396</v>
      </c>
    </row>
    <row r="286" spans="1:14" x14ac:dyDescent="0.2">
      <c r="A286" t="s">
        <v>6045</v>
      </c>
      <c r="B286">
        <v>18300</v>
      </c>
      <c r="C286">
        <v>20900</v>
      </c>
      <c r="D286">
        <v>24860</v>
      </c>
      <c r="E286">
        <v>30000</v>
      </c>
      <c r="F286">
        <v>35140</v>
      </c>
      <c r="G286">
        <v>40280</v>
      </c>
      <c r="H286">
        <v>45420</v>
      </c>
      <c r="I286">
        <v>50560</v>
      </c>
      <c r="J286">
        <v>55700</v>
      </c>
      <c r="K286" t="s">
        <v>3077</v>
      </c>
      <c r="L286">
        <v>77</v>
      </c>
      <c r="M286">
        <v>30</v>
      </c>
      <c r="N286" t="s">
        <v>2736</v>
      </c>
    </row>
    <row r="287" spans="1:14" x14ac:dyDescent="0.2">
      <c r="A287" t="s">
        <v>6046</v>
      </c>
      <c r="B287">
        <v>18300</v>
      </c>
      <c r="C287">
        <v>20900</v>
      </c>
      <c r="D287">
        <v>24860</v>
      </c>
      <c r="E287">
        <v>30000</v>
      </c>
      <c r="F287">
        <v>35140</v>
      </c>
      <c r="G287">
        <v>40280</v>
      </c>
      <c r="H287">
        <v>45420</v>
      </c>
      <c r="I287">
        <v>50560</v>
      </c>
      <c r="J287">
        <v>55700</v>
      </c>
      <c r="K287" t="s">
        <v>3077</v>
      </c>
      <c r="L287">
        <v>79</v>
      </c>
      <c r="M287">
        <v>30</v>
      </c>
      <c r="N287" t="s">
        <v>2737</v>
      </c>
    </row>
    <row r="288" spans="1:14" x14ac:dyDescent="0.2">
      <c r="A288" t="s">
        <v>6047</v>
      </c>
      <c r="B288">
        <v>18300</v>
      </c>
      <c r="C288">
        <v>20900</v>
      </c>
      <c r="D288">
        <v>24860</v>
      </c>
      <c r="E288">
        <v>30000</v>
      </c>
      <c r="F288">
        <v>35140</v>
      </c>
      <c r="G288">
        <v>40280</v>
      </c>
      <c r="H288">
        <v>45420</v>
      </c>
      <c r="I288">
        <v>50560</v>
      </c>
      <c r="J288">
        <v>55700</v>
      </c>
      <c r="K288" t="s">
        <v>3077</v>
      </c>
      <c r="L288">
        <v>81</v>
      </c>
      <c r="M288">
        <v>30</v>
      </c>
      <c r="N288" t="s">
        <v>2738</v>
      </c>
    </row>
    <row r="289" spans="1:14" x14ac:dyDescent="0.2">
      <c r="A289" t="s">
        <v>6048</v>
      </c>
      <c r="B289">
        <v>18300</v>
      </c>
      <c r="C289">
        <v>20900</v>
      </c>
      <c r="D289">
        <v>24860</v>
      </c>
      <c r="E289">
        <v>30000</v>
      </c>
      <c r="F289">
        <v>35140</v>
      </c>
      <c r="G289">
        <v>40280</v>
      </c>
      <c r="H289">
        <v>45420</v>
      </c>
      <c r="I289">
        <v>50560</v>
      </c>
      <c r="J289">
        <v>55700</v>
      </c>
      <c r="K289" t="s">
        <v>3077</v>
      </c>
      <c r="L289">
        <v>83</v>
      </c>
      <c r="M289">
        <v>30</v>
      </c>
      <c r="N289" t="s">
        <v>2739</v>
      </c>
    </row>
    <row r="290" spans="1:14" x14ac:dyDescent="0.2">
      <c r="A290" t="s">
        <v>6049</v>
      </c>
      <c r="B290">
        <v>18300</v>
      </c>
      <c r="C290">
        <v>20900</v>
      </c>
      <c r="D290">
        <v>24860</v>
      </c>
      <c r="E290">
        <v>30000</v>
      </c>
      <c r="F290">
        <v>35140</v>
      </c>
      <c r="G290">
        <v>40280</v>
      </c>
      <c r="H290">
        <v>45420</v>
      </c>
      <c r="I290">
        <v>50560</v>
      </c>
      <c r="J290">
        <v>55700</v>
      </c>
      <c r="K290" t="s">
        <v>3077</v>
      </c>
      <c r="L290">
        <v>85</v>
      </c>
      <c r="M290">
        <v>30</v>
      </c>
      <c r="N290" t="s">
        <v>2740</v>
      </c>
    </row>
    <row r="291" spans="1:14" x14ac:dyDescent="0.2">
      <c r="A291" t="s">
        <v>6050</v>
      </c>
      <c r="B291">
        <v>18300</v>
      </c>
      <c r="C291">
        <v>20900</v>
      </c>
      <c r="D291">
        <v>24860</v>
      </c>
      <c r="E291">
        <v>30000</v>
      </c>
      <c r="F291">
        <v>35140</v>
      </c>
      <c r="G291">
        <v>40280</v>
      </c>
      <c r="H291">
        <v>45420</v>
      </c>
      <c r="I291">
        <v>50560</v>
      </c>
      <c r="J291">
        <v>55700</v>
      </c>
      <c r="K291" t="s">
        <v>3077</v>
      </c>
      <c r="L291">
        <v>87</v>
      </c>
      <c r="M291">
        <v>30</v>
      </c>
      <c r="N291" t="s">
        <v>3349</v>
      </c>
    </row>
    <row r="292" spans="1:14" x14ac:dyDescent="0.2">
      <c r="A292" t="s">
        <v>6051</v>
      </c>
      <c r="B292">
        <v>18300</v>
      </c>
      <c r="C292">
        <v>20900</v>
      </c>
      <c r="D292">
        <v>24860</v>
      </c>
      <c r="E292">
        <v>30000</v>
      </c>
      <c r="F292">
        <v>35140</v>
      </c>
      <c r="G292">
        <v>40280</v>
      </c>
      <c r="H292">
        <v>45420</v>
      </c>
      <c r="I292">
        <v>50560</v>
      </c>
      <c r="J292">
        <v>55700</v>
      </c>
      <c r="K292" t="s">
        <v>3077</v>
      </c>
      <c r="L292">
        <v>89</v>
      </c>
      <c r="M292">
        <v>30</v>
      </c>
      <c r="N292" t="s">
        <v>2741</v>
      </c>
    </row>
    <row r="293" spans="1:14" x14ac:dyDescent="0.2">
      <c r="A293" t="s">
        <v>6052</v>
      </c>
      <c r="B293">
        <v>19600</v>
      </c>
      <c r="C293">
        <v>22400</v>
      </c>
      <c r="D293">
        <v>25200</v>
      </c>
      <c r="E293">
        <v>30000</v>
      </c>
      <c r="F293">
        <v>35140</v>
      </c>
      <c r="G293">
        <v>40280</v>
      </c>
      <c r="H293">
        <v>45420</v>
      </c>
      <c r="I293">
        <v>50560</v>
      </c>
      <c r="J293">
        <v>55700</v>
      </c>
      <c r="K293" t="s">
        <v>3077</v>
      </c>
      <c r="L293">
        <v>91</v>
      </c>
      <c r="M293">
        <v>30</v>
      </c>
      <c r="N293" t="s">
        <v>2742</v>
      </c>
    </row>
    <row r="294" spans="1:14" x14ac:dyDescent="0.2">
      <c r="A294" t="s">
        <v>6053</v>
      </c>
      <c r="B294">
        <v>26100</v>
      </c>
      <c r="C294">
        <v>29800</v>
      </c>
      <c r="D294">
        <v>33550</v>
      </c>
      <c r="E294">
        <v>37250</v>
      </c>
      <c r="F294">
        <v>40250</v>
      </c>
      <c r="G294">
        <v>43250</v>
      </c>
      <c r="H294">
        <v>46200</v>
      </c>
      <c r="I294">
        <v>50560</v>
      </c>
      <c r="J294">
        <v>55700</v>
      </c>
      <c r="K294" t="s">
        <v>3077</v>
      </c>
      <c r="L294">
        <v>93</v>
      </c>
      <c r="M294">
        <v>30</v>
      </c>
      <c r="N294" t="s">
        <v>2743</v>
      </c>
    </row>
    <row r="295" spans="1:14" x14ac:dyDescent="0.2">
      <c r="A295" t="s">
        <v>6054</v>
      </c>
      <c r="B295">
        <v>18300</v>
      </c>
      <c r="C295">
        <v>20900</v>
      </c>
      <c r="D295">
        <v>24860</v>
      </c>
      <c r="E295">
        <v>30000</v>
      </c>
      <c r="F295">
        <v>35140</v>
      </c>
      <c r="G295">
        <v>40280</v>
      </c>
      <c r="H295">
        <v>45420</v>
      </c>
      <c r="I295">
        <v>50560</v>
      </c>
      <c r="J295">
        <v>55700</v>
      </c>
      <c r="K295" t="s">
        <v>3077</v>
      </c>
      <c r="L295">
        <v>95</v>
      </c>
      <c r="M295">
        <v>30</v>
      </c>
      <c r="N295" t="s">
        <v>3403</v>
      </c>
    </row>
    <row r="296" spans="1:14" x14ac:dyDescent="0.2">
      <c r="A296" t="s">
        <v>6055</v>
      </c>
      <c r="B296">
        <v>24050</v>
      </c>
      <c r="C296">
        <v>27450</v>
      </c>
      <c r="D296">
        <v>30900</v>
      </c>
      <c r="E296">
        <v>34300</v>
      </c>
      <c r="F296">
        <v>37050</v>
      </c>
      <c r="G296">
        <v>40280</v>
      </c>
      <c r="H296">
        <v>45420</v>
      </c>
      <c r="I296">
        <v>50560</v>
      </c>
      <c r="J296">
        <v>55700</v>
      </c>
      <c r="K296" t="s">
        <v>3077</v>
      </c>
      <c r="L296">
        <v>97</v>
      </c>
      <c r="M296">
        <v>30</v>
      </c>
      <c r="N296" t="s">
        <v>2744</v>
      </c>
    </row>
    <row r="297" spans="1:14" x14ac:dyDescent="0.2">
      <c r="A297" t="s">
        <v>6056</v>
      </c>
      <c r="B297">
        <v>18300</v>
      </c>
      <c r="C297">
        <v>20900</v>
      </c>
      <c r="D297">
        <v>24860</v>
      </c>
      <c r="E297">
        <v>30000</v>
      </c>
      <c r="F297">
        <v>35140</v>
      </c>
      <c r="G297">
        <v>40280</v>
      </c>
      <c r="H297">
        <v>45420</v>
      </c>
      <c r="I297">
        <v>50560</v>
      </c>
      <c r="J297">
        <v>55700</v>
      </c>
      <c r="K297" t="s">
        <v>3077</v>
      </c>
      <c r="L297">
        <v>99</v>
      </c>
      <c r="M297">
        <v>30</v>
      </c>
      <c r="N297" t="s">
        <v>2745</v>
      </c>
    </row>
    <row r="298" spans="1:14" x14ac:dyDescent="0.2">
      <c r="A298" t="s">
        <v>6057</v>
      </c>
      <c r="B298">
        <v>18300</v>
      </c>
      <c r="C298">
        <v>20900</v>
      </c>
      <c r="D298">
        <v>24860</v>
      </c>
      <c r="E298">
        <v>30000</v>
      </c>
      <c r="F298">
        <v>35140</v>
      </c>
      <c r="G298">
        <v>40280</v>
      </c>
      <c r="H298">
        <v>45420</v>
      </c>
      <c r="I298">
        <v>50560</v>
      </c>
      <c r="J298">
        <v>55700</v>
      </c>
      <c r="K298" t="s">
        <v>3077</v>
      </c>
      <c r="L298">
        <v>101</v>
      </c>
      <c r="M298">
        <v>30</v>
      </c>
      <c r="N298" t="s">
        <v>2746</v>
      </c>
    </row>
    <row r="299" spans="1:14" x14ac:dyDescent="0.2">
      <c r="A299" t="s">
        <v>6058</v>
      </c>
      <c r="B299">
        <v>18750</v>
      </c>
      <c r="C299">
        <v>21400</v>
      </c>
      <c r="D299">
        <v>24860</v>
      </c>
      <c r="E299">
        <v>30000</v>
      </c>
      <c r="F299">
        <v>35140</v>
      </c>
      <c r="G299">
        <v>40280</v>
      </c>
      <c r="H299">
        <v>45420</v>
      </c>
      <c r="I299">
        <v>50560</v>
      </c>
      <c r="J299">
        <v>55700</v>
      </c>
      <c r="K299" t="s">
        <v>3077</v>
      </c>
      <c r="L299">
        <v>103</v>
      </c>
      <c r="M299">
        <v>30</v>
      </c>
      <c r="N299" t="s">
        <v>2747</v>
      </c>
    </row>
    <row r="300" spans="1:14" x14ac:dyDescent="0.2">
      <c r="A300" t="s">
        <v>6059</v>
      </c>
      <c r="B300">
        <v>18300</v>
      </c>
      <c r="C300">
        <v>20900</v>
      </c>
      <c r="D300">
        <v>24860</v>
      </c>
      <c r="E300">
        <v>30000</v>
      </c>
      <c r="F300">
        <v>35140</v>
      </c>
      <c r="G300">
        <v>40280</v>
      </c>
      <c r="H300">
        <v>45420</v>
      </c>
      <c r="I300">
        <v>50560</v>
      </c>
      <c r="J300">
        <v>55700</v>
      </c>
      <c r="K300" t="s">
        <v>3077</v>
      </c>
      <c r="L300">
        <v>105</v>
      </c>
      <c r="M300">
        <v>30</v>
      </c>
      <c r="N300" t="s">
        <v>2748</v>
      </c>
    </row>
    <row r="301" spans="1:14" x14ac:dyDescent="0.2">
      <c r="A301" t="s">
        <v>6060</v>
      </c>
      <c r="B301">
        <v>22750</v>
      </c>
      <c r="C301">
        <v>26000</v>
      </c>
      <c r="D301">
        <v>29250</v>
      </c>
      <c r="E301">
        <v>32500</v>
      </c>
      <c r="F301">
        <v>35140</v>
      </c>
      <c r="G301">
        <v>40280</v>
      </c>
      <c r="H301">
        <v>45420</v>
      </c>
      <c r="I301">
        <v>50560</v>
      </c>
      <c r="J301">
        <v>55700</v>
      </c>
      <c r="K301" t="s">
        <v>3077</v>
      </c>
      <c r="L301">
        <v>107</v>
      </c>
      <c r="M301">
        <v>30</v>
      </c>
      <c r="N301" t="s">
        <v>2749</v>
      </c>
    </row>
    <row r="302" spans="1:14" x14ac:dyDescent="0.2">
      <c r="A302" t="s">
        <v>6061</v>
      </c>
      <c r="B302">
        <v>18300</v>
      </c>
      <c r="C302">
        <v>20900</v>
      </c>
      <c r="D302">
        <v>24860</v>
      </c>
      <c r="E302">
        <v>30000</v>
      </c>
      <c r="F302">
        <v>35140</v>
      </c>
      <c r="G302">
        <v>40280</v>
      </c>
      <c r="H302">
        <v>45420</v>
      </c>
      <c r="I302">
        <v>50560</v>
      </c>
      <c r="J302">
        <v>55700</v>
      </c>
      <c r="K302" t="s">
        <v>3077</v>
      </c>
      <c r="L302">
        <v>109</v>
      </c>
      <c r="M302">
        <v>30</v>
      </c>
      <c r="N302" t="s">
        <v>2750</v>
      </c>
    </row>
    <row r="303" spans="1:14" x14ac:dyDescent="0.2">
      <c r="A303" t="s">
        <v>6062</v>
      </c>
      <c r="B303">
        <v>18300</v>
      </c>
      <c r="C303">
        <v>20900</v>
      </c>
      <c r="D303">
        <v>24860</v>
      </c>
      <c r="E303">
        <v>30000</v>
      </c>
      <c r="F303">
        <v>35140</v>
      </c>
      <c r="G303">
        <v>40280</v>
      </c>
      <c r="H303">
        <v>45420</v>
      </c>
      <c r="I303">
        <v>50560</v>
      </c>
      <c r="J303">
        <v>55700</v>
      </c>
      <c r="K303" t="s">
        <v>3077</v>
      </c>
      <c r="L303">
        <v>111</v>
      </c>
      <c r="M303">
        <v>30</v>
      </c>
      <c r="N303" t="s">
        <v>2751</v>
      </c>
    </row>
    <row r="304" spans="1:14" x14ac:dyDescent="0.2">
      <c r="A304" t="s">
        <v>6063</v>
      </c>
      <c r="B304">
        <v>20950</v>
      </c>
      <c r="C304">
        <v>23950</v>
      </c>
      <c r="D304">
        <v>26950</v>
      </c>
      <c r="E304">
        <v>30000</v>
      </c>
      <c r="F304">
        <v>35140</v>
      </c>
      <c r="G304">
        <v>40280</v>
      </c>
      <c r="H304">
        <v>45420</v>
      </c>
      <c r="I304">
        <v>50560</v>
      </c>
      <c r="J304">
        <v>55700</v>
      </c>
      <c r="K304" t="s">
        <v>3077</v>
      </c>
      <c r="L304">
        <v>113</v>
      </c>
      <c r="M304">
        <v>30</v>
      </c>
      <c r="N304" t="s">
        <v>2752</v>
      </c>
    </row>
    <row r="305" spans="1:14" x14ac:dyDescent="0.2">
      <c r="A305" t="s">
        <v>6064</v>
      </c>
      <c r="B305">
        <v>18300</v>
      </c>
      <c r="C305">
        <v>20900</v>
      </c>
      <c r="D305">
        <v>24860</v>
      </c>
      <c r="E305">
        <v>30000</v>
      </c>
      <c r="F305">
        <v>35140</v>
      </c>
      <c r="G305">
        <v>40280</v>
      </c>
      <c r="H305">
        <v>45420</v>
      </c>
      <c r="I305">
        <v>50560</v>
      </c>
      <c r="J305">
        <v>55700</v>
      </c>
      <c r="K305" t="s">
        <v>3077</v>
      </c>
      <c r="L305">
        <v>115</v>
      </c>
      <c r="M305">
        <v>30</v>
      </c>
      <c r="N305" t="s">
        <v>2753</v>
      </c>
    </row>
    <row r="306" spans="1:14" x14ac:dyDescent="0.2">
      <c r="A306" t="s">
        <v>6065</v>
      </c>
      <c r="B306">
        <v>23300</v>
      </c>
      <c r="C306">
        <v>26600</v>
      </c>
      <c r="D306">
        <v>29950</v>
      </c>
      <c r="E306">
        <v>33250</v>
      </c>
      <c r="F306">
        <v>35950</v>
      </c>
      <c r="G306">
        <v>40280</v>
      </c>
      <c r="H306">
        <v>45420</v>
      </c>
      <c r="I306">
        <v>50560</v>
      </c>
      <c r="J306">
        <v>55700</v>
      </c>
      <c r="K306" t="s">
        <v>3077</v>
      </c>
      <c r="L306">
        <v>117</v>
      </c>
      <c r="M306">
        <v>30</v>
      </c>
      <c r="N306" t="s">
        <v>2754</v>
      </c>
    </row>
    <row r="307" spans="1:14" x14ac:dyDescent="0.2">
      <c r="A307" t="s">
        <v>6066</v>
      </c>
      <c r="B307">
        <v>19700</v>
      </c>
      <c r="C307">
        <v>22500</v>
      </c>
      <c r="D307">
        <v>25300</v>
      </c>
      <c r="E307">
        <v>30000</v>
      </c>
      <c r="F307">
        <v>35140</v>
      </c>
      <c r="G307">
        <v>40280</v>
      </c>
      <c r="H307">
        <v>45420</v>
      </c>
      <c r="I307">
        <v>50560</v>
      </c>
      <c r="J307">
        <v>55700</v>
      </c>
      <c r="K307" t="s">
        <v>3077</v>
      </c>
      <c r="L307">
        <v>119</v>
      </c>
      <c r="M307">
        <v>30</v>
      </c>
      <c r="N307" t="s">
        <v>2755</v>
      </c>
    </row>
    <row r="308" spans="1:14" x14ac:dyDescent="0.2">
      <c r="A308" t="s">
        <v>6067</v>
      </c>
      <c r="B308">
        <v>18300</v>
      </c>
      <c r="C308">
        <v>20900</v>
      </c>
      <c r="D308">
        <v>24860</v>
      </c>
      <c r="E308">
        <v>30000</v>
      </c>
      <c r="F308">
        <v>35140</v>
      </c>
      <c r="G308">
        <v>40280</v>
      </c>
      <c r="H308">
        <v>45420</v>
      </c>
      <c r="I308">
        <v>50560</v>
      </c>
      <c r="J308">
        <v>55700</v>
      </c>
      <c r="K308" t="s">
        <v>3077</v>
      </c>
      <c r="L308">
        <v>121</v>
      </c>
      <c r="M308">
        <v>30</v>
      </c>
      <c r="N308" t="s">
        <v>3362</v>
      </c>
    </row>
    <row r="309" spans="1:14" x14ac:dyDescent="0.2">
      <c r="A309" t="s">
        <v>6068</v>
      </c>
      <c r="B309">
        <v>22050</v>
      </c>
      <c r="C309">
        <v>25200</v>
      </c>
      <c r="D309">
        <v>28350</v>
      </c>
      <c r="E309">
        <v>31450</v>
      </c>
      <c r="F309">
        <v>35140</v>
      </c>
      <c r="G309">
        <v>40280</v>
      </c>
      <c r="H309">
        <v>45420</v>
      </c>
      <c r="I309">
        <v>50560</v>
      </c>
      <c r="J309">
        <v>55700</v>
      </c>
      <c r="K309" t="s">
        <v>3077</v>
      </c>
      <c r="L309">
        <v>123</v>
      </c>
      <c r="M309">
        <v>30</v>
      </c>
      <c r="N309" t="s">
        <v>2756</v>
      </c>
    </row>
    <row r="310" spans="1:14" x14ac:dyDescent="0.2">
      <c r="A310" t="s">
        <v>6069</v>
      </c>
      <c r="B310">
        <v>18300</v>
      </c>
      <c r="C310">
        <v>20900</v>
      </c>
      <c r="D310">
        <v>24860</v>
      </c>
      <c r="E310">
        <v>30000</v>
      </c>
      <c r="F310">
        <v>35140</v>
      </c>
      <c r="G310">
        <v>40280</v>
      </c>
      <c r="H310">
        <v>45420</v>
      </c>
      <c r="I310">
        <v>50560</v>
      </c>
      <c r="J310">
        <v>55700</v>
      </c>
      <c r="K310" t="s">
        <v>3077</v>
      </c>
      <c r="L310">
        <v>125</v>
      </c>
      <c r="M310">
        <v>30</v>
      </c>
      <c r="N310" t="s">
        <v>3436</v>
      </c>
    </row>
    <row r="311" spans="1:14" x14ac:dyDescent="0.2">
      <c r="A311" t="s">
        <v>6070</v>
      </c>
      <c r="B311">
        <v>28850</v>
      </c>
      <c r="C311">
        <v>32950</v>
      </c>
      <c r="D311">
        <v>37050</v>
      </c>
      <c r="E311">
        <v>41150</v>
      </c>
      <c r="F311">
        <v>44450</v>
      </c>
      <c r="G311">
        <v>47750</v>
      </c>
      <c r="H311">
        <v>51050</v>
      </c>
      <c r="I311">
        <v>54350</v>
      </c>
      <c r="J311">
        <v>57650</v>
      </c>
      <c r="K311" t="s">
        <v>3078</v>
      </c>
      <c r="L311">
        <v>1</v>
      </c>
      <c r="M311">
        <v>30</v>
      </c>
      <c r="N311" t="s">
        <v>14</v>
      </c>
    </row>
    <row r="312" spans="1:14" x14ac:dyDescent="0.2">
      <c r="A312" t="s">
        <v>6071</v>
      </c>
      <c r="B312">
        <v>24650</v>
      </c>
      <c r="C312">
        <v>28200</v>
      </c>
      <c r="D312">
        <v>31700</v>
      </c>
      <c r="E312">
        <v>35200</v>
      </c>
      <c r="F312">
        <v>38050</v>
      </c>
      <c r="G312">
        <v>40850</v>
      </c>
      <c r="H312">
        <v>45420</v>
      </c>
      <c r="I312">
        <v>50560</v>
      </c>
      <c r="J312">
        <v>55700</v>
      </c>
      <c r="K312" t="s">
        <v>3078</v>
      </c>
      <c r="L312">
        <v>1</v>
      </c>
      <c r="M312">
        <v>30</v>
      </c>
      <c r="N312" t="s">
        <v>15</v>
      </c>
    </row>
    <row r="313" spans="1:14" x14ac:dyDescent="0.2">
      <c r="A313" t="s">
        <v>6072</v>
      </c>
      <c r="B313">
        <v>28850</v>
      </c>
      <c r="C313">
        <v>32950</v>
      </c>
      <c r="D313">
        <v>37050</v>
      </c>
      <c r="E313">
        <v>41150</v>
      </c>
      <c r="F313">
        <v>44450</v>
      </c>
      <c r="G313">
        <v>47750</v>
      </c>
      <c r="H313">
        <v>51050</v>
      </c>
      <c r="I313">
        <v>54350</v>
      </c>
      <c r="J313">
        <v>57650</v>
      </c>
      <c r="K313" t="s">
        <v>3078</v>
      </c>
      <c r="L313">
        <v>1</v>
      </c>
      <c r="M313">
        <v>30</v>
      </c>
      <c r="N313" t="s">
        <v>16</v>
      </c>
    </row>
    <row r="314" spans="1:14" x14ac:dyDescent="0.2">
      <c r="A314" t="s">
        <v>6073</v>
      </c>
      <c r="B314">
        <v>28850</v>
      </c>
      <c r="C314">
        <v>32950</v>
      </c>
      <c r="D314">
        <v>37050</v>
      </c>
      <c r="E314">
        <v>41150</v>
      </c>
      <c r="F314">
        <v>44450</v>
      </c>
      <c r="G314">
        <v>47750</v>
      </c>
      <c r="H314">
        <v>51050</v>
      </c>
      <c r="I314">
        <v>54350</v>
      </c>
      <c r="J314">
        <v>57650</v>
      </c>
      <c r="K314" t="s">
        <v>3078</v>
      </c>
      <c r="L314">
        <v>1</v>
      </c>
      <c r="M314">
        <v>30</v>
      </c>
      <c r="N314" t="s">
        <v>17</v>
      </c>
    </row>
    <row r="315" spans="1:14" x14ac:dyDescent="0.2">
      <c r="A315" t="s">
        <v>6074</v>
      </c>
      <c r="B315">
        <v>36000</v>
      </c>
      <c r="C315">
        <v>41150</v>
      </c>
      <c r="D315">
        <v>46300</v>
      </c>
      <c r="E315">
        <v>51400</v>
      </c>
      <c r="F315">
        <v>55550</v>
      </c>
      <c r="G315">
        <v>59650</v>
      </c>
      <c r="H315">
        <v>63750</v>
      </c>
      <c r="I315">
        <v>67850</v>
      </c>
      <c r="J315">
        <v>72000</v>
      </c>
      <c r="K315" t="s">
        <v>3078</v>
      </c>
      <c r="L315">
        <v>1</v>
      </c>
      <c r="M315">
        <v>30</v>
      </c>
      <c r="N315" t="s">
        <v>18</v>
      </c>
    </row>
    <row r="316" spans="1:14" x14ac:dyDescent="0.2">
      <c r="A316" t="s">
        <v>6075</v>
      </c>
      <c r="B316">
        <v>24650</v>
      </c>
      <c r="C316">
        <v>28200</v>
      </c>
      <c r="D316">
        <v>31700</v>
      </c>
      <c r="E316">
        <v>35200</v>
      </c>
      <c r="F316">
        <v>38050</v>
      </c>
      <c r="G316">
        <v>40850</v>
      </c>
      <c r="H316">
        <v>45420</v>
      </c>
      <c r="I316">
        <v>50560</v>
      </c>
      <c r="J316">
        <v>55700</v>
      </c>
      <c r="K316" t="s">
        <v>3078</v>
      </c>
      <c r="L316">
        <v>1</v>
      </c>
      <c r="M316">
        <v>30</v>
      </c>
      <c r="N316" t="s">
        <v>19</v>
      </c>
    </row>
    <row r="317" spans="1:14" x14ac:dyDescent="0.2">
      <c r="A317" t="s">
        <v>6076</v>
      </c>
      <c r="B317">
        <v>24650</v>
      </c>
      <c r="C317">
        <v>28200</v>
      </c>
      <c r="D317">
        <v>31700</v>
      </c>
      <c r="E317">
        <v>35200</v>
      </c>
      <c r="F317">
        <v>38050</v>
      </c>
      <c r="G317">
        <v>40850</v>
      </c>
      <c r="H317">
        <v>45420</v>
      </c>
      <c r="I317">
        <v>50560</v>
      </c>
      <c r="J317">
        <v>55700</v>
      </c>
      <c r="K317" t="s">
        <v>3078</v>
      </c>
      <c r="L317">
        <v>1</v>
      </c>
      <c r="M317">
        <v>30</v>
      </c>
      <c r="N317" t="s">
        <v>20</v>
      </c>
    </row>
    <row r="318" spans="1:14" x14ac:dyDescent="0.2">
      <c r="A318" t="s">
        <v>6077</v>
      </c>
      <c r="B318">
        <v>36000</v>
      </c>
      <c r="C318">
        <v>41150</v>
      </c>
      <c r="D318">
        <v>46300</v>
      </c>
      <c r="E318">
        <v>51400</v>
      </c>
      <c r="F318">
        <v>55550</v>
      </c>
      <c r="G318">
        <v>59650</v>
      </c>
      <c r="H318">
        <v>63750</v>
      </c>
      <c r="I318">
        <v>67850</v>
      </c>
      <c r="J318">
        <v>72000</v>
      </c>
      <c r="K318" t="s">
        <v>3078</v>
      </c>
      <c r="L318">
        <v>1</v>
      </c>
      <c r="M318">
        <v>30</v>
      </c>
      <c r="N318" t="s">
        <v>21</v>
      </c>
    </row>
    <row r="319" spans="1:14" x14ac:dyDescent="0.2">
      <c r="A319" t="s">
        <v>6078</v>
      </c>
      <c r="B319">
        <v>24650</v>
      </c>
      <c r="C319">
        <v>28200</v>
      </c>
      <c r="D319">
        <v>31700</v>
      </c>
      <c r="E319">
        <v>35200</v>
      </c>
      <c r="F319">
        <v>38050</v>
      </c>
      <c r="G319">
        <v>40850</v>
      </c>
      <c r="H319">
        <v>45420</v>
      </c>
      <c r="I319">
        <v>50560</v>
      </c>
      <c r="J319">
        <v>55700</v>
      </c>
      <c r="K319" t="s">
        <v>3078</v>
      </c>
      <c r="L319">
        <v>1</v>
      </c>
      <c r="M319">
        <v>30</v>
      </c>
      <c r="N319" t="s">
        <v>22</v>
      </c>
    </row>
    <row r="320" spans="1:14" x14ac:dyDescent="0.2">
      <c r="A320" t="s">
        <v>6079</v>
      </c>
      <c r="B320">
        <v>36000</v>
      </c>
      <c r="C320">
        <v>41150</v>
      </c>
      <c r="D320">
        <v>46300</v>
      </c>
      <c r="E320">
        <v>51400</v>
      </c>
      <c r="F320">
        <v>55550</v>
      </c>
      <c r="G320">
        <v>59650</v>
      </c>
      <c r="H320">
        <v>63750</v>
      </c>
      <c r="I320">
        <v>67850</v>
      </c>
      <c r="J320">
        <v>72000</v>
      </c>
      <c r="K320" t="s">
        <v>3078</v>
      </c>
      <c r="L320">
        <v>1</v>
      </c>
      <c r="M320">
        <v>30</v>
      </c>
      <c r="N320" t="s">
        <v>23</v>
      </c>
    </row>
    <row r="321" spans="1:14" x14ac:dyDescent="0.2">
      <c r="A321" t="s">
        <v>6080</v>
      </c>
      <c r="B321">
        <v>28850</v>
      </c>
      <c r="C321">
        <v>32950</v>
      </c>
      <c r="D321">
        <v>37050</v>
      </c>
      <c r="E321">
        <v>41150</v>
      </c>
      <c r="F321">
        <v>44450</v>
      </c>
      <c r="G321">
        <v>47750</v>
      </c>
      <c r="H321">
        <v>51050</v>
      </c>
      <c r="I321">
        <v>54350</v>
      </c>
      <c r="J321">
        <v>57650</v>
      </c>
      <c r="K321" t="s">
        <v>3078</v>
      </c>
      <c r="L321">
        <v>1</v>
      </c>
      <c r="M321">
        <v>30</v>
      </c>
      <c r="N321" t="s">
        <v>24</v>
      </c>
    </row>
    <row r="322" spans="1:14" x14ac:dyDescent="0.2">
      <c r="A322" t="s">
        <v>6081</v>
      </c>
      <c r="B322">
        <v>28850</v>
      </c>
      <c r="C322">
        <v>32950</v>
      </c>
      <c r="D322">
        <v>37050</v>
      </c>
      <c r="E322">
        <v>41150</v>
      </c>
      <c r="F322">
        <v>44450</v>
      </c>
      <c r="G322">
        <v>47750</v>
      </c>
      <c r="H322">
        <v>51050</v>
      </c>
      <c r="I322">
        <v>54350</v>
      </c>
      <c r="J322">
        <v>57650</v>
      </c>
      <c r="K322" t="s">
        <v>3078</v>
      </c>
      <c r="L322">
        <v>1</v>
      </c>
      <c r="M322">
        <v>30</v>
      </c>
      <c r="N322" t="s">
        <v>25</v>
      </c>
    </row>
    <row r="323" spans="1:14" x14ac:dyDescent="0.2">
      <c r="A323" t="s">
        <v>6082</v>
      </c>
      <c r="B323">
        <v>36000</v>
      </c>
      <c r="C323">
        <v>41150</v>
      </c>
      <c r="D323">
        <v>46300</v>
      </c>
      <c r="E323">
        <v>51400</v>
      </c>
      <c r="F323">
        <v>55550</v>
      </c>
      <c r="G323">
        <v>59650</v>
      </c>
      <c r="H323">
        <v>63750</v>
      </c>
      <c r="I323">
        <v>67850</v>
      </c>
      <c r="J323">
        <v>72000</v>
      </c>
      <c r="K323" t="s">
        <v>3078</v>
      </c>
      <c r="L323">
        <v>1</v>
      </c>
      <c r="M323">
        <v>30</v>
      </c>
      <c r="N323" t="s">
        <v>26</v>
      </c>
    </row>
    <row r="324" spans="1:14" x14ac:dyDescent="0.2">
      <c r="A324" t="s">
        <v>6083</v>
      </c>
      <c r="B324">
        <v>28850</v>
      </c>
      <c r="C324">
        <v>32950</v>
      </c>
      <c r="D324">
        <v>37050</v>
      </c>
      <c r="E324">
        <v>41150</v>
      </c>
      <c r="F324">
        <v>44450</v>
      </c>
      <c r="G324">
        <v>47750</v>
      </c>
      <c r="H324">
        <v>51050</v>
      </c>
      <c r="I324">
        <v>54350</v>
      </c>
      <c r="J324">
        <v>57650</v>
      </c>
      <c r="K324" t="s">
        <v>3078</v>
      </c>
      <c r="L324">
        <v>1</v>
      </c>
      <c r="M324">
        <v>30</v>
      </c>
      <c r="N324" t="s">
        <v>27</v>
      </c>
    </row>
    <row r="325" spans="1:14" x14ac:dyDescent="0.2">
      <c r="A325" t="s">
        <v>6084</v>
      </c>
      <c r="B325">
        <v>28850</v>
      </c>
      <c r="C325">
        <v>32950</v>
      </c>
      <c r="D325">
        <v>37050</v>
      </c>
      <c r="E325">
        <v>41150</v>
      </c>
      <c r="F325">
        <v>44450</v>
      </c>
      <c r="G325">
        <v>47750</v>
      </c>
      <c r="H325">
        <v>51050</v>
      </c>
      <c r="I325">
        <v>54350</v>
      </c>
      <c r="J325">
        <v>57650</v>
      </c>
      <c r="K325" t="s">
        <v>3078</v>
      </c>
      <c r="L325">
        <v>1</v>
      </c>
      <c r="M325">
        <v>30</v>
      </c>
      <c r="N325" t="s">
        <v>28</v>
      </c>
    </row>
    <row r="326" spans="1:14" x14ac:dyDescent="0.2">
      <c r="A326" t="s">
        <v>6085</v>
      </c>
      <c r="B326">
        <v>24650</v>
      </c>
      <c r="C326">
        <v>28200</v>
      </c>
      <c r="D326">
        <v>31700</v>
      </c>
      <c r="E326">
        <v>35200</v>
      </c>
      <c r="F326">
        <v>38050</v>
      </c>
      <c r="G326">
        <v>40850</v>
      </c>
      <c r="H326">
        <v>45420</v>
      </c>
      <c r="I326">
        <v>50560</v>
      </c>
      <c r="J326">
        <v>55700</v>
      </c>
      <c r="K326" t="s">
        <v>3078</v>
      </c>
      <c r="L326">
        <v>1</v>
      </c>
      <c r="M326">
        <v>30</v>
      </c>
      <c r="N326" t="s">
        <v>29</v>
      </c>
    </row>
    <row r="327" spans="1:14" x14ac:dyDescent="0.2">
      <c r="A327" t="s">
        <v>6086</v>
      </c>
      <c r="B327">
        <v>28850</v>
      </c>
      <c r="C327">
        <v>32950</v>
      </c>
      <c r="D327">
        <v>37050</v>
      </c>
      <c r="E327">
        <v>41150</v>
      </c>
      <c r="F327">
        <v>44450</v>
      </c>
      <c r="G327">
        <v>47750</v>
      </c>
      <c r="H327">
        <v>51050</v>
      </c>
      <c r="I327">
        <v>54350</v>
      </c>
      <c r="J327">
        <v>57650</v>
      </c>
      <c r="K327" t="s">
        <v>3078</v>
      </c>
      <c r="L327">
        <v>1</v>
      </c>
      <c r="M327">
        <v>30</v>
      </c>
      <c r="N327" t="s">
        <v>30</v>
      </c>
    </row>
    <row r="328" spans="1:14" x14ac:dyDescent="0.2">
      <c r="A328" t="s">
        <v>6087</v>
      </c>
      <c r="B328">
        <v>36000</v>
      </c>
      <c r="C328">
        <v>41150</v>
      </c>
      <c r="D328">
        <v>46300</v>
      </c>
      <c r="E328">
        <v>51400</v>
      </c>
      <c r="F328">
        <v>55550</v>
      </c>
      <c r="G328">
        <v>59650</v>
      </c>
      <c r="H328">
        <v>63750</v>
      </c>
      <c r="I328">
        <v>67850</v>
      </c>
      <c r="J328">
        <v>72000</v>
      </c>
      <c r="K328" t="s">
        <v>3078</v>
      </c>
      <c r="L328">
        <v>1</v>
      </c>
      <c r="M328">
        <v>30</v>
      </c>
      <c r="N328" t="s">
        <v>31</v>
      </c>
    </row>
    <row r="329" spans="1:14" x14ac:dyDescent="0.2">
      <c r="A329" t="s">
        <v>6088</v>
      </c>
      <c r="B329">
        <v>24650</v>
      </c>
      <c r="C329">
        <v>28200</v>
      </c>
      <c r="D329">
        <v>31700</v>
      </c>
      <c r="E329">
        <v>35200</v>
      </c>
      <c r="F329">
        <v>38050</v>
      </c>
      <c r="G329">
        <v>40850</v>
      </c>
      <c r="H329">
        <v>45420</v>
      </c>
      <c r="I329">
        <v>50560</v>
      </c>
      <c r="J329">
        <v>55700</v>
      </c>
      <c r="K329" t="s">
        <v>3078</v>
      </c>
      <c r="L329">
        <v>1</v>
      </c>
      <c r="M329">
        <v>30</v>
      </c>
      <c r="N329" t="s">
        <v>32</v>
      </c>
    </row>
    <row r="330" spans="1:14" x14ac:dyDescent="0.2">
      <c r="A330" t="s">
        <v>6089</v>
      </c>
      <c r="B330">
        <v>24650</v>
      </c>
      <c r="C330">
        <v>28200</v>
      </c>
      <c r="D330">
        <v>31700</v>
      </c>
      <c r="E330">
        <v>35200</v>
      </c>
      <c r="F330">
        <v>38050</v>
      </c>
      <c r="G330">
        <v>40850</v>
      </c>
      <c r="H330">
        <v>45420</v>
      </c>
      <c r="I330">
        <v>50560</v>
      </c>
      <c r="J330">
        <v>55700</v>
      </c>
      <c r="K330" t="s">
        <v>3078</v>
      </c>
      <c r="L330">
        <v>1</v>
      </c>
      <c r="M330">
        <v>30</v>
      </c>
      <c r="N330" t="s">
        <v>33</v>
      </c>
    </row>
    <row r="331" spans="1:14" x14ac:dyDescent="0.2">
      <c r="A331" t="s">
        <v>6090</v>
      </c>
      <c r="B331">
        <v>36000</v>
      </c>
      <c r="C331">
        <v>41150</v>
      </c>
      <c r="D331">
        <v>46300</v>
      </c>
      <c r="E331">
        <v>51400</v>
      </c>
      <c r="F331">
        <v>55550</v>
      </c>
      <c r="G331">
        <v>59650</v>
      </c>
      <c r="H331">
        <v>63750</v>
      </c>
      <c r="I331">
        <v>67850</v>
      </c>
      <c r="J331">
        <v>72000</v>
      </c>
      <c r="K331" t="s">
        <v>3078</v>
      </c>
      <c r="L331">
        <v>1</v>
      </c>
      <c r="M331">
        <v>30</v>
      </c>
      <c r="N331" t="s">
        <v>34</v>
      </c>
    </row>
    <row r="332" spans="1:14" x14ac:dyDescent="0.2">
      <c r="A332" t="s">
        <v>6091</v>
      </c>
      <c r="B332">
        <v>36000</v>
      </c>
      <c r="C332">
        <v>41150</v>
      </c>
      <c r="D332">
        <v>46300</v>
      </c>
      <c r="E332">
        <v>51400</v>
      </c>
      <c r="F332">
        <v>55550</v>
      </c>
      <c r="G332">
        <v>59650</v>
      </c>
      <c r="H332">
        <v>63750</v>
      </c>
      <c r="I332">
        <v>67850</v>
      </c>
      <c r="J332">
        <v>72000</v>
      </c>
      <c r="K332" t="s">
        <v>3078</v>
      </c>
      <c r="L332">
        <v>1</v>
      </c>
      <c r="M332">
        <v>30</v>
      </c>
      <c r="N332" t="s">
        <v>35</v>
      </c>
    </row>
    <row r="333" spans="1:14" x14ac:dyDescent="0.2">
      <c r="A333" t="s">
        <v>6092</v>
      </c>
      <c r="B333">
        <v>36000</v>
      </c>
      <c r="C333">
        <v>41150</v>
      </c>
      <c r="D333">
        <v>46300</v>
      </c>
      <c r="E333">
        <v>51400</v>
      </c>
      <c r="F333">
        <v>55550</v>
      </c>
      <c r="G333">
        <v>59650</v>
      </c>
      <c r="H333">
        <v>63750</v>
      </c>
      <c r="I333">
        <v>67850</v>
      </c>
      <c r="J333">
        <v>72000</v>
      </c>
      <c r="K333" t="s">
        <v>3078</v>
      </c>
      <c r="L333">
        <v>1</v>
      </c>
      <c r="M333">
        <v>30</v>
      </c>
      <c r="N333" t="s">
        <v>36</v>
      </c>
    </row>
    <row r="334" spans="1:14" x14ac:dyDescent="0.2">
      <c r="A334" t="s">
        <v>6093</v>
      </c>
      <c r="B334">
        <v>24850</v>
      </c>
      <c r="C334">
        <v>28400</v>
      </c>
      <c r="D334">
        <v>31950</v>
      </c>
      <c r="E334">
        <v>35450</v>
      </c>
      <c r="F334">
        <v>38300</v>
      </c>
      <c r="G334">
        <v>41150</v>
      </c>
      <c r="H334">
        <v>45420</v>
      </c>
      <c r="I334">
        <v>50560</v>
      </c>
      <c r="J334">
        <v>55700</v>
      </c>
      <c r="K334" t="s">
        <v>3078</v>
      </c>
      <c r="L334">
        <v>3</v>
      </c>
      <c r="M334">
        <v>30</v>
      </c>
      <c r="N334" t="s">
        <v>37</v>
      </c>
    </row>
    <row r="335" spans="1:14" x14ac:dyDescent="0.2">
      <c r="A335" t="s">
        <v>6094</v>
      </c>
      <c r="B335">
        <v>24850</v>
      </c>
      <c r="C335">
        <v>28400</v>
      </c>
      <c r="D335">
        <v>31950</v>
      </c>
      <c r="E335">
        <v>35450</v>
      </c>
      <c r="F335">
        <v>38300</v>
      </c>
      <c r="G335">
        <v>41150</v>
      </c>
      <c r="H335">
        <v>45420</v>
      </c>
      <c r="I335">
        <v>50560</v>
      </c>
      <c r="J335">
        <v>55700</v>
      </c>
      <c r="K335" t="s">
        <v>3078</v>
      </c>
      <c r="L335">
        <v>3</v>
      </c>
      <c r="M335">
        <v>30</v>
      </c>
      <c r="N335" t="s">
        <v>38</v>
      </c>
    </row>
    <row r="336" spans="1:14" x14ac:dyDescent="0.2">
      <c r="A336" t="s">
        <v>6095</v>
      </c>
      <c r="B336">
        <v>24850</v>
      </c>
      <c r="C336">
        <v>28400</v>
      </c>
      <c r="D336">
        <v>31950</v>
      </c>
      <c r="E336">
        <v>35450</v>
      </c>
      <c r="F336">
        <v>38300</v>
      </c>
      <c r="G336">
        <v>41150</v>
      </c>
      <c r="H336">
        <v>45420</v>
      </c>
      <c r="I336">
        <v>50560</v>
      </c>
      <c r="J336">
        <v>55700</v>
      </c>
      <c r="K336" t="s">
        <v>3078</v>
      </c>
      <c r="L336">
        <v>3</v>
      </c>
      <c r="M336">
        <v>30</v>
      </c>
      <c r="N336" t="s">
        <v>39</v>
      </c>
    </row>
    <row r="337" spans="1:14" x14ac:dyDescent="0.2">
      <c r="A337" t="s">
        <v>6096</v>
      </c>
      <c r="B337">
        <v>24850</v>
      </c>
      <c r="C337">
        <v>28400</v>
      </c>
      <c r="D337">
        <v>31950</v>
      </c>
      <c r="E337">
        <v>35450</v>
      </c>
      <c r="F337">
        <v>38300</v>
      </c>
      <c r="G337">
        <v>41150</v>
      </c>
      <c r="H337">
        <v>45420</v>
      </c>
      <c r="I337">
        <v>50560</v>
      </c>
      <c r="J337">
        <v>55700</v>
      </c>
      <c r="K337" t="s">
        <v>3078</v>
      </c>
      <c r="L337">
        <v>3</v>
      </c>
      <c r="M337">
        <v>30</v>
      </c>
      <c r="N337" t="s">
        <v>40</v>
      </c>
    </row>
    <row r="338" spans="1:14" x14ac:dyDescent="0.2">
      <c r="A338" t="s">
        <v>6097</v>
      </c>
      <c r="B338">
        <v>24850</v>
      </c>
      <c r="C338">
        <v>28400</v>
      </c>
      <c r="D338">
        <v>31950</v>
      </c>
      <c r="E338">
        <v>35450</v>
      </c>
      <c r="F338">
        <v>38300</v>
      </c>
      <c r="G338">
        <v>41150</v>
      </c>
      <c r="H338">
        <v>45420</v>
      </c>
      <c r="I338">
        <v>50560</v>
      </c>
      <c r="J338">
        <v>55700</v>
      </c>
      <c r="K338" t="s">
        <v>3078</v>
      </c>
      <c r="L338">
        <v>3</v>
      </c>
      <c r="M338">
        <v>30</v>
      </c>
      <c r="N338" t="s">
        <v>41</v>
      </c>
    </row>
    <row r="339" spans="1:14" x14ac:dyDescent="0.2">
      <c r="A339" t="s">
        <v>6098</v>
      </c>
      <c r="B339">
        <v>24850</v>
      </c>
      <c r="C339">
        <v>28400</v>
      </c>
      <c r="D339">
        <v>31950</v>
      </c>
      <c r="E339">
        <v>35450</v>
      </c>
      <c r="F339">
        <v>38300</v>
      </c>
      <c r="G339">
        <v>41150</v>
      </c>
      <c r="H339">
        <v>45420</v>
      </c>
      <c r="I339">
        <v>50560</v>
      </c>
      <c r="J339">
        <v>55700</v>
      </c>
      <c r="K339" t="s">
        <v>3078</v>
      </c>
      <c r="L339">
        <v>3</v>
      </c>
      <c r="M339">
        <v>30</v>
      </c>
      <c r="N339" t="s">
        <v>42</v>
      </c>
    </row>
    <row r="340" spans="1:14" x14ac:dyDescent="0.2">
      <c r="A340" t="s">
        <v>6099</v>
      </c>
      <c r="B340">
        <v>24850</v>
      </c>
      <c r="C340">
        <v>28400</v>
      </c>
      <c r="D340">
        <v>31950</v>
      </c>
      <c r="E340">
        <v>35450</v>
      </c>
      <c r="F340">
        <v>38300</v>
      </c>
      <c r="G340">
        <v>41150</v>
      </c>
      <c r="H340">
        <v>45420</v>
      </c>
      <c r="I340">
        <v>50560</v>
      </c>
      <c r="J340">
        <v>55700</v>
      </c>
      <c r="K340" t="s">
        <v>3078</v>
      </c>
      <c r="L340">
        <v>3</v>
      </c>
      <c r="M340">
        <v>30</v>
      </c>
      <c r="N340" t="s">
        <v>43</v>
      </c>
    </row>
    <row r="341" spans="1:14" x14ac:dyDescent="0.2">
      <c r="A341" t="s">
        <v>6100</v>
      </c>
      <c r="B341">
        <v>24850</v>
      </c>
      <c r="C341">
        <v>28400</v>
      </c>
      <c r="D341">
        <v>31950</v>
      </c>
      <c r="E341">
        <v>35450</v>
      </c>
      <c r="F341">
        <v>38300</v>
      </c>
      <c r="G341">
        <v>41150</v>
      </c>
      <c r="H341">
        <v>45420</v>
      </c>
      <c r="I341">
        <v>50560</v>
      </c>
      <c r="J341">
        <v>55700</v>
      </c>
      <c r="K341" t="s">
        <v>3078</v>
      </c>
      <c r="L341">
        <v>3</v>
      </c>
      <c r="M341">
        <v>30</v>
      </c>
      <c r="N341" t="s">
        <v>44</v>
      </c>
    </row>
    <row r="342" spans="1:14" x14ac:dyDescent="0.2">
      <c r="A342" t="s">
        <v>6101</v>
      </c>
      <c r="B342">
        <v>24850</v>
      </c>
      <c r="C342">
        <v>28400</v>
      </c>
      <c r="D342">
        <v>31950</v>
      </c>
      <c r="E342">
        <v>35450</v>
      </c>
      <c r="F342">
        <v>38300</v>
      </c>
      <c r="G342">
        <v>41150</v>
      </c>
      <c r="H342">
        <v>45420</v>
      </c>
      <c r="I342">
        <v>50560</v>
      </c>
      <c r="J342">
        <v>55700</v>
      </c>
      <c r="K342" t="s">
        <v>3078</v>
      </c>
      <c r="L342">
        <v>3</v>
      </c>
      <c r="M342">
        <v>30</v>
      </c>
      <c r="N342" t="s">
        <v>45</v>
      </c>
    </row>
    <row r="343" spans="1:14" x14ac:dyDescent="0.2">
      <c r="A343" t="s">
        <v>6102</v>
      </c>
      <c r="B343">
        <v>24850</v>
      </c>
      <c r="C343">
        <v>28400</v>
      </c>
      <c r="D343">
        <v>31950</v>
      </c>
      <c r="E343">
        <v>35450</v>
      </c>
      <c r="F343">
        <v>38300</v>
      </c>
      <c r="G343">
        <v>41150</v>
      </c>
      <c r="H343">
        <v>45420</v>
      </c>
      <c r="I343">
        <v>50560</v>
      </c>
      <c r="J343">
        <v>55700</v>
      </c>
      <c r="K343" t="s">
        <v>3078</v>
      </c>
      <c r="L343">
        <v>3</v>
      </c>
      <c r="M343">
        <v>30</v>
      </c>
      <c r="N343" t="s">
        <v>46</v>
      </c>
    </row>
    <row r="344" spans="1:14" x14ac:dyDescent="0.2">
      <c r="A344" t="s">
        <v>6103</v>
      </c>
      <c r="B344">
        <v>24850</v>
      </c>
      <c r="C344">
        <v>28400</v>
      </c>
      <c r="D344">
        <v>31950</v>
      </c>
      <c r="E344">
        <v>35450</v>
      </c>
      <c r="F344">
        <v>38300</v>
      </c>
      <c r="G344">
        <v>41150</v>
      </c>
      <c r="H344">
        <v>45420</v>
      </c>
      <c r="I344">
        <v>50560</v>
      </c>
      <c r="J344">
        <v>55700</v>
      </c>
      <c r="K344" t="s">
        <v>3078</v>
      </c>
      <c r="L344">
        <v>3</v>
      </c>
      <c r="M344">
        <v>30</v>
      </c>
      <c r="N344" t="s">
        <v>47</v>
      </c>
    </row>
    <row r="345" spans="1:14" x14ac:dyDescent="0.2">
      <c r="A345" t="s">
        <v>6104</v>
      </c>
      <c r="B345">
        <v>24850</v>
      </c>
      <c r="C345">
        <v>28400</v>
      </c>
      <c r="D345">
        <v>31950</v>
      </c>
      <c r="E345">
        <v>35450</v>
      </c>
      <c r="F345">
        <v>38300</v>
      </c>
      <c r="G345">
        <v>41150</v>
      </c>
      <c r="H345">
        <v>45420</v>
      </c>
      <c r="I345">
        <v>50560</v>
      </c>
      <c r="J345">
        <v>55700</v>
      </c>
      <c r="K345" t="s">
        <v>3078</v>
      </c>
      <c r="L345">
        <v>3</v>
      </c>
      <c r="M345">
        <v>30</v>
      </c>
      <c r="N345" t="s">
        <v>48</v>
      </c>
    </row>
    <row r="346" spans="1:14" x14ac:dyDescent="0.2">
      <c r="A346" t="s">
        <v>6105</v>
      </c>
      <c r="B346">
        <v>24850</v>
      </c>
      <c r="C346">
        <v>28400</v>
      </c>
      <c r="D346">
        <v>31950</v>
      </c>
      <c r="E346">
        <v>35450</v>
      </c>
      <c r="F346">
        <v>38300</v>
      </c>
      <c r="G346">
        <v>41150</v>
      </c>
      <c r="H346">
        <v>45420</v>
      </c>
      <c r="I346">
        <v>50560</v>
      </c>
      <c r="J346">
        <v>55700</v>
      </c>
      <c r="K346" t="s">
        <v>3078</v>
      </c>
      <c r="L346">
        <v>3</v>
      </c>
      <c r="M346">
        <v>30</v>
      </c>
      <c r="N346" t="s">
        <v>49</v>
      </c>
    </row>
    <row r="347" spans="1:14" x14ac:dyDescent="0.2">
      <c r="A347" t="s">
        <v>6106</v>
      </c>
      <c r="B347">
        <v>24850</v>
      </c>
      <c r="C347">
        <v>28400</v>
      </c>
      <c r="D347">
        <v>31950</v>
      </c>
      <c r="E347">
        <v>35450</v>
      </c>
      <c r="F347">
        <v>38300</v>
      </c>
      <c r="G347">
        <v>41150</v>
      </c>
      <c r="H347">
        <v>45420</v>
      </c>
      <c r="I347">
        <v>50560</v>
      </c>
      <c r="J347">
        <v>55700</v>
      </c>
      <c r="K347" t="s">
        <v>3078</v>
      </c>
      <c r="L347">
        <v>3</v>
      </c>
      <c r="M347">
        <v>30</v>
      </c>
      <c r="N347" t="s">
        <v>50</v>
      </c>
    </row>
    <row r="348" spans="1:14" x14ac:dyDescent="0.2">
      <c r="A348" t="s">
        <v>6107</v>
      </c>
      <c r="B348">
        <v>24850</v>
      </c>
      <c r="C348">
        <v>28400</v>
      </c>
      <c r="D348">
        <v>31950</v>
      </c>
      <c r="E348">
        <v>35450</v>
      </c>
      <c r="F348">
        <v>38300</v>
      </c>
      <c r="G348">
        <v>41150</v>
      </c>
      <c r="H348">
        <v>45420</v>
      </c>
      <c r="I348">
        <v>50560</v>
      </c>
      <c r="J348">
        <v>55700</v>
      </c>
      <c r="K348" t="s">
        <v>3078</v>
      </c>
      <c r="L348">
        <v>3</v>
      </c>
      <c r="M348">
        <v>30</v>
      </c>
      <c r="N348" t="s">
        <v>51</v>
      </c>
    </row>
    <row r="349" spans="1:14" x14ac:dyDescent="0.2">
      <c r="A349" t="s">
        <v>6108</v>
      </c>
      <c r="B349">
        <v>24850</v>
      </c>
      <c r="C349">
        <v>28400</v>
      </c>
      <c r="D349">
        <v>31950</v>
      </c>
      <c r="E349">
        <v>35450</v>
      </c>
      <c r="F349">
        <v>38300</v>
      </c>
      <c r="G349">
        <v>41150</v>
      </c>
      <c r="H349">
        <v>45420</v>
      </c>
      <c r="I349">
        <v>50560</v>
      </c>
      <c r="J349">
        <v>55700</v>
      </c>
      <c r="K349" t="s">
        <v>3078</v>
      </c>
      <c r="L349">
        <v>3</v>
      </c>
      <c r="M349">
        <v>30</v>
      </c>
      <c r="N349" t="s">
        <v>52</v>
      </c>
    </row>
    <row r="350" spans="1:14" x14ac:dyDescent="0.2">
      <c r="A350" t="s">
        <v>6109</v>
      </c>
      <c r="B350">
        <v>24850</v>
      </c>
      <c r="C350">
        <v>28400</v>
      </c>
      <c r="D350">
        <v>31950</v>
      </c>
      <c r="E350">
        <v>35450</v>
      </c>
      <c r="F350">
        <v>38300</v>
      </c>
      <c r="G350">
        <v>41150</v>
      </c>
      <c r="H350">
        <v>45420</v>
      </c>
      <c r="I350">
        <v>50560</v>
      </c>
      <c r="J350">
        <v>55700</v>
      </c>
      <c r="K350" t="s">
        <v>3078</v>
      </c>
      <c r="L350">
        <v>3</v>
      </c>
      <c r="M350">
        <v>30</v>
      </c>
      <c r="N350" t="s">
        <v>53</v>
      </c>
    </row>
    <row r="351" spans="1:14" x14ac:dyDescent="0.2">
      <c r="A351" t="s">
        <v>6110</v>
      </c>
      <c r="B351">
        <v>24850</v>
      </c>
      <c r="C351">
        <v>28400</v>
      </c>
      <c r="D351">
        <v>31950</v>
      </c>
      <c r="E351">
        <v>35450</v>
      </c>
      <c r="F351">
        <v>38300</v>
      </c>
      <c r="G351">
        <v>41150</v>
      </c>
      <c r="H351">
        <v>45420</v>
      </c>
      <c r="I351">
        <v>50560</v>
      </c>
      <c r="J351">
        <v>55700</v>
      </c>
      <c r="K351" t="s">
        <v>3078</v>
      </c>
      <c r="L351">
        <v>3</v>
      </c>
      <c r="M351">
        <v>30</v>
      </c>
      <c r="N351" t="s">
        <v>54</v>
      </c>
    </row>
    <row r="352" spans="1:14" x14ac:dyDescent="0.2">
      <c r="A352" t="s">
        <v>6111</v>
      </c>
      <c r="B352">
        <v>24850</v>
      </c>
      <c r="C352">
        <v>28400</v>
      </c>
      <c r="D352">
        <v>31950</v>
      </c>
      <c r="E352">
        <v>35450</v>
      </c>
      <c r="F352">
        <v>38300</v>
      </c>
      <c r="G352">
        <v>41150</v>
      </c>
      <c r="H352">
        <v>45420</v>
      </c>
      <c r="I352">
        <v>50560</v>
      </c>
      <c r="J352">
        <v>55700</v>
      </c>
      <c r="K352" t="s">
        <v>3078</v>
      </c>
      <c r="L352">
        <v>3</v>
      </c>
      <c r="M352">
        <v>30</v>
      </c>
      <c r="N352" t="s">
        <v>55</v>
      </c>
    </row>
    <row r="353" spans="1:14" x14ac:dyDescent="0.2">
      <c r="A353" t="s">
        <v>6112</v>
      </c>
      <c r="B353">
        <v>24850</v>
      </c>
      <c r="C353">
        <v>28400</v>
      </c>
      <c r="D353">
        <v>31950</v>
      </c>
      <c r="E353">
        <v>35450</v>
      </c>
      <c r="F353">
        <v>38300</v>
      </c>
      <c r="G353">
        <v>41150</v>
      </c>
      <c r="H353">
        <v>45420</v>
      </c>
      <c r="I353">
        <v>50560</v>
      </c>
      <c r="J353">
        <v>55700</v>
      </c>
      <c r="K353" t="s">
        <v>3078</v>
      </c>
      <c r="L353">
        <v>3</v>
      </c>
      <c r="M353">
        <v>30</v>
      </c>
      <c r="N353" t="s">
        <v>56</v>
      </c>
    </row>
    <row r="354" spans="1:14" x14ac:dyDescent="0.2">
      <c r="A354" t="s">
        <v>6113</v>
      </c>
      <c r="B354">
        <v>24850</v>
      </c>
      <c r="C354">
        <v>28400</v>
      </c>
      <c r="D354">
        <v>31950</v>
      </c>
      <c r="E354">
        <v>35450</v>
      </c>
      <c r="F354">
        <v>38300</v>
      </c>
      <c r="G354">
        <v>41150</v>
      </c>
      <c r="H354">
        <v>45420</v>
      </c>
      <c r="I354">
        <v>50560</v>
      </c>
      <c r="J354">
        <v>55700</v>
      </c>
      <c r="K354" t="s">
        <v>3078</v>
      </c>
      <c r="L354">
        <v>3</v>
      </c>
      <c r="M354">
        <v>30</v>
      </c>
      <c r="N354" t="s">
        <v>57</v>
      </c>
    </row>
    <row r="355" spans="1:14" x14ac:dyDescent="0.2">
      <c r="A355" t="s">
        <v>6114</v>
      </c>
      <c r="B355">
        <v>24850</v>
      </c>
      <c r="C355">
        <v>28400</v>
      </c>
      <c r="D355">
        <v>31950</v>
      </c>
      <c r="E355">
        <v>35450</v>
      </c>
      <c r="F355">
        <v>38300</v>
      </c>
      <c r="G355">
        <v>41150</v>
      </c>
      <c r="H355">
        <v>45420</v>
      </c>
      <c r="I355">
        <v>50560</v>
      </c>
      <c r="J355">
        <v>55700</v>
      </c>
      <c r="K355" t="s">
        <v>3078</v>
      </c>
      <c r="L355">
        <v>3</v>
      </c>
      <c r="M355">
        <v>30</v>
      </c>
      <c r="N355" t="s">
        <v>58</v>
      </c>
    </row>
    <row r="356" spans="1:14" x14ac:dyDescent="0.2">
      <c r="A356" t="s">
        <v>6115</v>
      </c>
      <c r="B356">
        <v>24850</v>
      </c>
      <c r="C356">
        <v>28400</v>
      </c>
      <c r="D356">
        <v>31950</v>
      </c>
      <c r="E356">
        <v>35450</v>
      </c>
      <c r="F356">
        <v>38300</v>
      </c>
      <c r="G356">
        <v>41150</v>
      </c>
      <c r="H356">
        <v>45420</v>
      </c>
      <c r="I356">
        <v>50560</v>
      </c>
      <c r="J356">
        <v>55700</v>
      </c>
      <c r="K356" t="s">
        <v>3078</v>
      </c>
      <c r="L356">
        <v>3</v>
      </c>
      <c r="M356">
        <v>30</v>
      </c>
      <c r="N356" t="s">
        <v>60</v>
      </c>
    </row>
    <row r="357" spans="1:14" x14ac:dyDescent="0.2">
      <c r="A357" t="s">
        <v>6116</v>
      </c>
      <c r="B357">
        <v>24850</v>
      </c>
      <c r="C357">
        <v>28400</v>
      </c>
      <c r="D357">
        <v>31950</v>
      </c>
      <c r="E357">
        <v>35450</v>
      </c>
      <c r="F357">
        <v>38300</v>
      </c>
      <c r="G357">
        <v>41150</v>
      </c>
      <c r="H357">
        <v>45420</v>
      </c>
      <c r="I357">
        <v>50560</v>
      </c>
      <c r="J357">
        <v>55700</v>
      </c>
      <c r="K357" t="s">
        <v>3078</v>
      </c>
      <c r="L357">
        <v>3</v>
      </c>
      <c r="M357">
        <v>30</v>
      </c>
      <c r="N357" t="s">
        <v>59</v>
      </c>
    </row>
    <row r="358" spans="1:14" x14ac:dyDescent="0.2">
      <c r="A358" t="s">
        <v>6117</v>
      </c>
      <c r="B358">
        <v>24850</v>
      </c>
      <c r="C358">
        <v>28400</v>
      </c>
      <c r="D358">
        <v>31950</v>
      </c>
      <c r="E358">
        <v>35450</v>
      </c>
      <c r="F358">
        <v>38300</v>
      </c>
      <c r="G358">
        <v>41150</v>
      </c>
      <c r="H358">
        <v>45420</v>
      </c>
      <c r="I358">
        <v>50560</v>
      </c>
      <c r="J358">
        <v>55700</v>
      </c>
      <c r="K358" t="s">
        <v>3078</v>
      </c>
      <c r="L358">
        <v>3</v>
      </c>
      <c r="M358">
        <v>30</v>
      </c>
      <c r="N358" t="s">
        <v>61</v>
      </c>
    </row>
    <row r="359" spans="1:14" x14ac:dyDescent="0.2">
      <c r="A359" t="s">
        <v>6118</v>
      </c>
      <c r="B359">
        <v>24850</v>
      </c>
      <c r="C359">
        <v>28400</v>
      </c>
      <c r="D359">
        <v>31950</v>
      </c>
      <c r="E359">
        <v>35450</v>
      </c>
      <c r="F359">
        <v>38300</v>
      </c>
      <c r="G359">
        <v>41150</v>
      </c>
      <c r="H359">
        <v>45420</v>
      </c>
      <c r="I359">
        <v>50560</v>
      </c>
      <c r="J359">
        <v>55700</v>
      </c>
      <c r="K359" t="s">
        <v>3078</v>
      </c>
      <c r="L359">
        <v>3</v>
      </c>
      <c r="M359">
        <v>30</v>
      </c>
      <c r="N359" t="s">
        <v>62</v>
      </c>
    </row>
    <row r="360" spans="1:14" x14ac:dyDescent="0.2">
      <c r="A360" t="s">
        <v>6119</v>
      </c>
      <c r="B360">
        <v>24850</v>
      </c>
      <c r="C360">
        <v>28400</v>
      </c>
      <c r="D360">
        <v>31950</v>
      </c>
      <c r="E360">
        <v>35450</v>
      </c>
      <c r="F360">
        <v>38300</v>
      </c>
      <c r="G360">
        <v>41150</v>
      </c>
      <c r="H360">
        <v>45420</v>
      </c>
      <c r="I360">
        <v>50560</v>
      </c>
      <c r="J360">
        <v>55700</v>
      </c>
      <c r="K360" t="s">
        <v>3078</v>
      </c>
      <c r="L360">
        <v>3</v>
      </c>
      <c r="M360">
        <v>30</v>
      </c>
      <c r="N360" t="s">
        <v>63</v>
      </c>
    </row>
    <row r="361" spans="1:14" x14ac:dyDescent="0.2">
      <c r="A361" t="s">
        <v>6120</v>
      </c>
      <c r="B361">
        <v>24850</v>
      </c>
      <c r="C361">
        <v>28400</v>
      </c>
      <c r="D361">
        <v>31950</v>
      </c>
      <c r="E361">
        <v>35450</v>
      </c>
      <c r="F361">
        <v>38300</v>
      </c>
      <c r="G361">
        <v>41150</v>
      </c>
      <c r="H361">
        <v>45420</v>
      </c>
      <c r="I361">
        <v>50560</v>
      </c>
      <c r="J361">
        <v>55700</v>
      </c>
      <c r="K361" t="s">
        <v>3078</v>
      </c>
      <c r="L361">
        <v>3</v>
      </c>
      <c r="M361">
        <v>30</v>
      </c>
      <c r="N361" t="s">
        <v>65</v>
      </c>
    </row>
    <row r="362" spans="1:14" x14ac:dyDescent="0.2">
      <c r="A362" t="s">
        <v>6121</v>
      </c>
      <c r="B362">
        <v>24850</v>
      </c>
      <c r="C362">
        <v>28400</v>
      </c>
      <c r="D362">
        <v>31950</v>
      </c>
      <c r="E362">
        <v>35450</v>
      </c>
      <c r="F362">
        <v>38300</v>
      </c>
      <c r="G362">
        <v>41150</v>
      </c>
      <c r="H362">
        <v>45420</v>
      </c>
      <c r="I362">
        <v>50560</v>
      </c>
      <c r="J362">
        <v>55700</v>
      </c>
      <c r="K362" t="s">
        <v>3078</v>
      </c>
      <c r="L362">
        <v>3</v>
      </c>
      <c r="M362">
        <v>30</v>
      </c>
      <c r="N362" t="s">
        <v>64</v>
      </c>
    </row>
    <row r="363" spans="1:14" x14ac:dyDescent="0.2">
      <c r="A363" t="s">
        <v>6122</v>
      </c>
      <c r="B363">
        <v>24100</v>
      </c>
      <c r="C363">
        <v>27550</v>
      </c>
      <c r="D363">
        <v>31000</v>
      </c>
      <c r="E363">
        <v>34400</v>
      </c>
      <c r="F363">
        <v>37200</v>
      </c>
      <c r="G363">
        <v>40280</v>
      </c>
      <c r="H363">
        <v>45420</v>
      </c>
      <c r="I363">
        <v>50560</v>
      </c>
      <c r="J363">
        <v>55700</v>
      </c>
      <c r="K363" t="s">
        <v>3078</v>
      </c>
      <c r="L363">
        <v>5</v>
      </c>
      <c r="M363">
        <v>30</v>
      </c>
      <c r="N363" t="s">
        <v>66</v>
      </c>
    </row>
    <row r="364" spans="1:14" x14ac:dyDescent="0.2">
      <c r="A364" t="s">
        <v>6123</v>
      </c>
      <c r="B364">
        <v>24100</v>
      </c>
      <c r="C364">
        <v>27550</v>
      </c>
      <c r="D364">
        <v>31000</v>
      </c>
      <c r="E364">
        <v>34400</v>
      </c>
      <c r="F364">
        <v>37200</v>
      </c>
      <c r="G364">
        <v>40280</v>
      </c>
      <c r="H364">
        <v>45420</v>
      </c>
      <c r="I364">
        <v>50560</v>
      </c>
      <c r="J364">
        <v>55700</v>
      </c>
      <c r="K364" t="s">
        <v>3078</v>
      </c>
      <c r="L364">
        <v>5</v>
      </c>
      <c r="M364">
        <v>30</v>
      </c>
      <c r="N364" t="s">
        <v>67</v>
      </c>
    </row>
    <row r="365" spans="1:14" x14ac:dyDescent="0.2">
      <c r="A365" t="s">
        <v>6124</v>
      </c>
      <c r="B365">
        <v>24100</v>
      </c>
      <c r="C365">
        <v>27550</v>
      </c>
      <c r="D365">
        <v>31000</v>
      </c>
      <c r="E365">
        <v>34400</v>
      </c>
      <c r="F365">
        <v>37200</v>
      </c>
      <c r="G365">
        <v>40280</v>
      </c>
      <c r="H365">
        <v>45420</v>
      </c>
      <c r="I365">
        <v>50560</v>
      </c>
      <c r="J365">
        <v>55700</v>
      </c>
      <c r="K365" t="s">
        <v>3078</v>
      </c>
      <c r="L365">
        <v>5</v>
      </c>
      <c r="M365">
        <v>30</v>
      </c>
      <c r="N365" t="s">
        <v>68</v>
      </c>
    </row>
    <row r="366" spans="1:14" x14ac:dyDescent="0.2">
      <c r="A366" t="s">
        <v>6125</v>
      </c>
      <c r="B366">
        <v>24100</v>
      </c>
      <c r="C366">
        <v>27550</v>
      </c>
      <c r="D366">
        <v>31000</v>
      </c>
      <c r="E366">
        <v>34400</v>
      </c>
      <c r="F366">
        <v>37200</v>
      </c>
      <c r="G366">
        <v>40280</v>
      </c>
      <c r="H366">
        <v>45420</v>
      </c>
      <c r="I366">
        <v>50560</v>
      </c>
      <c r="J366">
        <v>55700</v>
      </c>
      <c r="K366" t="s">
        <v>3078</v>
      </c>
      <c r="L366">
        <v>5</v>
      </c>
      <c r="M366">
        <v>30</v>
      </c>
      <c r="N366" t="s">
        <v>69</v>
      </c>
    </row>
    <row r="367" spans="1:14" x14ac:dyDescent="0.2">
      <c r="A367" t="s">
        <v>6126</v>
      </c>
      <c r="B367">
        <v>24100</v>
      </c>
      <c r="C367">
        <v>27550</v>
      </c>
      <c r="D367">
        <v>31000</v>
      </c>
      <c r="E367">
        <v>34400</v>
      </c>
      <c r="F367">
        <v>37200</v>
      </c>
      <c r="G367">
        <v>40280</v>
      </c>
      <c r="H367">
        <v>45420</v>
      </c>
      <c r="I367">
        <v>50560</v>
      </c>
      <c r="J367">
        <v>55700</v>
      </c>
      <c r="K367" t="s">
        <v>3078</v>
      </c>
      <c r="L367">
        <v>5</v>
      </c>
      <c r="M367">
        <v>30</v>
      </c>
      <c r="N367" t="s">
        <v>70</v>
      </c>
    </row>
    <row r="368" spans="1:14" x14ac:dyDescent="0.2">
      <c r="A368" t="s">
        <v>6127</v>
      </c>
      <c r="B368">
        <v>24100</v>
      </c>
      <c r="C368">
        <v>27550</v>
      </c>
      <c r="D368">
        <v>31000</v>
      </c>
      <c r="E368">
        <v>34400</v>
      </c>
      <c r="F368">
        <v>37200</v>
      </c>
      <c r="G368">
        <v>40280</v>
      </c>
      <c r="H368">
        <v>45420</v>
      </c>
      <c r="I368">
        <v>50560</v>
      </c>
      <c r="J368">
        <v>55700</v>
      </c>
      <c r="K368" t="s">
        <v>3078</v>
      </c>
      <c r="L368">
        <v>5</v>
      </c>
      <c r="M368">
        <v>30</v>
      </c>
      <c r="N368" t="s">
        <v>71</v>
      </c>
    </row>
    <row r="369" spans="1:14" x14ac:dyDescent="0.2">
      <c r="A369" t="s">
        <v>6128</v>
      </c>
      <c r="B369">
        <v>24100</v>
      </c>
      <c r="C369">
        <v>27550</v>
      </c>
      <c r="D369">
        <v>31000</v>
      </c>
      <c r="E369">
        <v>34400</v>
      </c>
      <c r="F369">
        <v>37200</v>
      </c>
      <c r="G369">
        <v>40280</v>
      </c>
      <c r="H369">
        <v>45420</v>
      </c>
      <c r="I369">
        <v>50560</v>
      </c>
      <c r="J369">
        <v>55700</v>
      </c>
      <c r="K369" t="s">
        <v>3078</v>
      </c>
      <c r="L369">
        <v>5</v>
      </c>
      <c r="M369">
        <v>30</v>
      </c>
      <c r="N369" t="s">
        <v>72</v>
      </c>
    </row>
    <row r="370" spans="1:14" x14ac:dyDescent="0.2">
      <c r="A370" t="s">
        <v>6129</v>
      </c>
      <c r="B370">
        <v>24100</v>
      </c>
      <c r="C370">
        <v>27550</v>
      </c>
      <c r="D370">
        <v>31000</v>
      </c>
      <c r="E370">
        <v>34400</v>
      </c>
      <c r="F370">
        <v>37200</v>
      </c>
      <c r="G370">
        <v>40280</v>
      </c>
      <c r="H370">
        <v>45420</v>
      </c>
      <c r="I370">
        <v>50560</v>
      </c>
      <c r="J370">
        <v>55700</v>
      </c>
      <c r="K370" t="s">
        <v>3078</v>
      </c>
      <c r="L370">
        <v>5</v>
      </c>
      <c r="M370">
        <v>30</v>
      </c>
      <c r="N370" t="s">
        <v>73</v>
      </c>
    </row>
    <row r="371" spans="1:14" x14ac:dyDescent="0.2">
      <c r="A371" t="s">
        <v>6130</v>
      </c>
      <c r="B371">
        <v>24100</v>
      </c>
      <c r="C371">
        <v>27550</v>
      </c>
      <c r="D371">
        <v>31000</v>
      </c>
      <c r="E371">
        <v>34400</v>
      </c>
      <c r="F371">
        <v>37200</v>
      </c>
      <c r="G371">
        <v>40280</v>
      </c>
      <c r="H371">
        <v>45420</v>
      </c>
      <c r="I371">
        <v>50560</v>
      </c>
      <c r="J371">
        <v>55700</v>
      </c>
      <c r="K371" t="s">
        <v>3078</v>
      </c>
      <c r="L371">
        <v>5</v>
      </c>
      <c r="M371">
        <v>30</v>
      </c>
      <c r="N371" t="s">
        <v>74</v>
      </c>
    </row>
    <row r="372" spans="1:14" x14ac:dyDescent="0.2">
      <c r="A372" t="s">
        <v>6131</v>
      </c>
      <c r="B372">
        <v>24100</v>
      </c>
      <c r="C372">
        <v>27550</v>
      </c>
      <c r="D372">
        <v>31000</v>
      </c>
      <c r="E372">
        <v>34400</v>
      </c>
      <c r="F372">
        <v>37200</v>
      </c>
      <c r="G372">
        <v>40280</v>
      </c>
      <c r="H372">
        <v>45420</v>
      </c>
      <c r="I372">
        <v>50560</v>
      </c>
      <c r="J372">
        <v>55700</v>
      </c>
      <c r="K372" t="s">
        <v>3078</v>
      </c>
      <c r="L372">
        <v>5</v>
      </c>
      <c r="M372">
        <v>30</v>
      </c>
      <c r="N372" t="s">
        <v>75</v>
      </c>
    </row>
    <row r="373" spans="1:14" x14ac:dyDescent="0.2">
      <c r="A373" t="s">
        <v>6132</v>
      </c>
      <c r="B373">
        <v>24100</v>
      </c>
      <c r="C373">
        <v>27550</v>
      </c>
      <c r="D373">
        <v>31000</v>
      </c>
      <c r="E373">
        <v>34400</v>
      </c>
      <c r="F373">
        <v>37200</v>
      </c>
      <c r="G373">
        <v>40280</v>
      </c>
      <c r="H373">
        <v>45420</v>
      </c>
      <c r="I373">
        <v>50560</v>
      </c>
      <c r="J373">
        <v>55700</v>
      </c>
      <c r="K373" t="s">
        <v>3078</v>
      </c>
      <c r="L373">
        <v>5</v>
      </c>
      <c r="M373">
        <v>30</v>
      </c>
      <c r="N373" t="s">
        <v>76</v>
      </c>
    </row>
    <row r="374" spans="1:14" x14ac:dyDescent="0.2">
      <c r="A374" t="s">
        <v>6133</v>
      </c>
      <c r="B374">
        <v>24100</v>
      </c>
      <c r="C374">
        <v>27550</v>
      </c>
      <c r="D374">
        <v>31000</v>
      </c>
      <c r="E374">
        <v>34400</v>
      </c>
      <c r="F374">
        <v>37200</v>
      </c>
      <c r="G374">
        <v>40280</v>
      </c>
      <c r="H374">
        <v>45420</v>
      </c>
      <c r="I374">
        <v>50560</v>
      </c>
      <c r="J374">
        <v>55700</v>
      </c>
      <c r="K374" t="s">
        <v>3078</v>
      </c>
      <c r="L374">
        <v>5</v>
      </c>
      <c r="M374">
        <v>30</v>
      </c>
      <c r="N374" t="s">
        <v>77</v>
      </c>
    </row>
    <row r="375" spans="1:14" x14ac:dyDescent="0.2">
      <c r="A375" t="s">
        <v>6134</v>
      </c>
      <c r="B375">
        <v>24100</v>
      </c>
      <c r="C375">
        <v>27550</v>
      </c>
      <c r="D375">
        <v>31000</v>
      </c>
      <c r="E375">
        <v>34400</v>
      </c>
      <c r="F375">
        <v>37200</v>
      </c>
      <c r="G375">
        <v>40280</v>
      </c>
      <c r="H375">
        <v>45420</v>
      </c>
      <c r="I375">
        <v>50560</v>
      </c>
      <c r="J375">
        <v>55700</v>
      </c>
      <c r="K375" t="s">
        <v>3078</v>
      </c>
      <c r="L375">
        <v>5</v>
      </c>
      <c r="M375">
        <v>30</v>
      </c>
      <c r="N375" t="s">
        <v>78</v>
      </c>
    </row>
    <row r="376" spans="1:14" x14ac:dyDescent="0.2">
      <c r="A376" t="s">
        <v>6135</v>
      </c>
      <c r="B376">
        <v>24100</v>
      </c>
      <c r="C376">
        <v>27550</v>
      </c>
      <c r="D376">
        <v>31000</v>
      </c>
      <c r="E376">
        <v>34400</v>
      </c>
      <c r="F376">
        <v>37200</v>
      </c>
      <c r="G376">
        <v>40280</v>
      </c>
      <c r="H376">
        <v>45420</v>
      </c>
      <c r="I376">
        <v>50560</v>
      </c>
      <c r="J376">
        <v>55700</v>
      </c>
      <c r="K376" t="s">
        <v>3078</v>
      </c>
      <c r="L376">
        <v>5</v>
      </c>
      <c r="M376">
        <v>30</v>
      </c>
      <c r="N376" t="s">
        <v>79</v>
      </c>
    </row>
    <row r="377" spans="1:14" x14ac:dyDescent="0.2">
      <c r="A377" t="s">
        <v>6136</v>
      </c>
      <c r="B377">
        <v>24100</v>
      </c>
      <c r="C377">
        <v>27550</v>
      </c>
      <c r="D377">
        <v>31000</v>
      </c>
      <c r="E377">
        <v>34400</v>
      </c>
      <c r="F377">
        <v>37200</v>
      </c>
      <c r="G377">
        <v>40280</v>
      </c>
      <c r="H377">
        <v>45420</v>
      </c>
      <c r="I377">
        <v>50560</v>
      </c>
      <c r="J377">
        <v>55700</v>
      </c>
      <c r="K377" t="s">
        <v>3078</v>
      </c>
      <c r="L377">
        <v>5</v>
      </c>
      <c r="M377">
        <v>30</v>
      </c>
      <c r="N377" t="s">
        <v>80</v>
      </c>
    </row>
    <row r="378" spans="1:14" x14ac:dyDescent="0.2">
      <c r="A378" t="s">
        <v>6137</v>
      </c>
      <c r="B378">
        <v>24100</v>
      </c>
      <c r="C378">
        <v>27550</v>
      </c>
      <c r="D378">
        <v>31000</v>
      </c>
      <c r="E378">
        <v>34400</v>
      </c>
      <c r="F378">
        <v>37200</v>
      </c>
      <c r="G378">
        <v>40280</v>
      </c>
      <c r="H378">
        <v>45420</v>
      </c>
      <c r="I378">
        <v>50560</v>
      </c>
      <c r="J378">
        <v>55700</v>
      </c>
      <c r="K378" t="s">
        <v>3078</v>
      </c>
      <c r="L378">
        <v>5</v>
      </c>
      <c r="M378">
        <v>30</v>
      </c>
      <c r="N378" t="s">
        <v>81</v>
      </c>
    </row>
    <row r="379" spans="1:14" x14ac:dyDescent="0.2">
      <c r="A379" t="s">
        <v>6138</v>
      </c>
      <c r="B379">
        <v>24100</v>
      </c>
      <c r="C379">
        <v>27550</v>
      </c>
      <c r="D379">
        <v>31000</v>
      </c>
      <c r="E379">
        <v>34400</v>
      </c>
      <c r="F379">
        <v>37200</v>
      </c>
      <c r="G379">
        <v>40280</v>
      </c>
      <c r="H379">
        <v>45420</v>
      </c>
      <c r="I379">
        <v>50560</v>
      </c>
      <c r="J379">
        <v>55700</v>
      </c>
      <c r="K379" t="s">
        <v>3078</v>
      </c>
      <c r="L379">
        <v>5</v>
      </c>
      <c r="M379">
        <v>30</v>
      </c>
      <c r="N379" t="s">
        <v>82</v>
      </c>
    </row>
    <row r="380" spans="1:14" x14ac:dyDescent="0.2">
      <c r="A380" t="s">
        <v>6139</v>
      </c>
      <c r="B380">
        <v>24100</v>
      </c>
      <c r="C380">
        <v>27550</v>
      </c>
      <c r="D380">
        <v>31000</v>
      </c>
      <c r="E380">
        <v>34400</v>
      </c>
      <c r="F380">
        <v>37200</v>
      </c>
      <c r="G380">
        <v>40280</v>
      </c>
      <c r="H380">
        <v>45420</v>
      </c>
      <c r="I380">
        <v>50560</v>
      </c>
      <c r="J380">
        <v>55700</v>
      </c>
      <c r="K380" t="s">
        <v>3078</v>
      </c>
      <c r="L380">
        <v>5</v>
      </c>
      <c r="M380">
        <v>30</v>
      </c>
      <c r="N380" t="s">
        <v>83</v>
      </c>
    </row>
    <row r="381" spans="1:14" x14ac:dyDescent="0.2">
      <c r="A381" t="s">
        <v>6140</v>
      </c>
      <c r="B381">
        <v>24100</v>
      </c>
      <c r="C381">
        <v>27550</v>
      </c>
      <c r="D381">
        <v>31000</v>
      </c>
      <c r="E381">
        <v>34400</v>
      </c>
      <c r="F381">
        <v>37200</v>
      </c>
      <c r="G381">
        <v>40280</v>
      </c>
      <c r="H381">
        <v>45420</v>
      </c>
      <c r="I381">
        <v>50560</v>
      </c>
      <c r="J381">
        <v>55700</v>
      </c>
      <c r="K381" t="s">
        <v>3078</v>
      </c>
      <c r="L381">
        <v>5</v>
      </c>
      <c r="M381">
        <v>30</v>
      </c>
      <c r="N381" t="s">
        <v>84</v>
      </c>
    </row>
    <row r="382" spans="1:14" x14ac:dyDescent="0.2">
      <c r="A382" t="s">
        <v>6141</v>
      </c>
      <c r="B382">
        <v>24100</v>
      </c>
      <c r="C382">
        <v>27550</v>
      </c>
      <c r="D382">
        <v>31000</v>
      </c>
      <c r="E382">
        <v>34400</v>
      </c>
      <c r="F382">
        <v>37200</v>
      </c>
      <c r="G382">
        <v>40280</v>
      </c>
      <c r="H382">
        <v>45420</v>
      </c>
      <c r="I382">
        <v>50560</v>
      </c>
      <c r="J382">
        <v>55700</v>
      </c>
      <c r="K382" t="s">
        <v>3078</v>
      </c>
      <c r="L382">
        <v>5</v>
      </c>
      <c r="M382">
        <v>30</v>
      </c>
      <c r="N382" t="s">
        <v>85</v>
      </c>
    </row>
    <row r="383" spans="1:14" x14ac:dyDescent="0.2">
      <c r="A383" t="s">
        <v>6142</v>
      </c>
      <c r="B383">
        <v>24100</v>
      </c>
      <c r="C383">
        <v>27550</v>
      </c>
      <c r="D383">
        <v>31000</v>
      </c>
      <c r="E383">
        <v>34400</v>
      </c>
      <c r="F383">
        <v>37200</v>
      </c>
      <c r="G383">
        <v>40280</v>
      </c>
      <c r="H383">
        <v>45420</v>
      </c>
      <c r="I383">
        <v>50560</v>
      </c>
      <c r="J383">
        <v>55700</v>
      </c>
      <c r="K383" t="s">
        <v>3078</v>
      </c>
      <c r="L383">
        <v>5</v>
      </c>
      <c r="M383">
        <v>30</v>
      </c>
      <c r="N383" t="s">
        <v>86</v>
      </c>
    </row>
    <row r="384" spans="1:14" x14ac:dyDescent="0.2">
      <c r="A384" t="s">
        <v>6143</v>
      </c>
      <c r="B384">
        <v>24100</v>
      </c>
      <c r="C384">
        <v>27550</v>
      </c>
      <c r="D384">
        <v>31000</v>
      </c>
      <c r="E384">
        <v>34400</v>
      </c>
      <c r="F384">
        <v>37200</v>
      </c>
      <c r="G384">
        <v>40280</v>
      </c>
      <c r="H384">
        <v>45420</v>
      </c>
      <c r="I384">
        <v>50560</v>
      </c>
      <c r="J384">
        <v>55700</v>
      </c>
      <c r="K384" t="s">
        <v>3078</v>
      </c>
      <c r="L384">
        <v>5</v>
      </c>
      <c r="M384">
        <v>30</v>
      </c>
      <c r="N384" t="s">
        <v>87</v>
      </c>
    </row>
    <row r="385" spans="1:14" x14ac:dyDescent="0.2">
      <c r="A385" t="s">
        <v>6144</v>
      </c>
      <c r="B385">
        <v>24100</v>
      </c>
      <c r="C385">
        <v>27550</v>
      </c>
      <c r="D385">
        <v>31000</v>
      </c>
      <c r="E385">
        <v>34400</v>
      </c>
      <c r="F385">
        <v>37200</v>
      </c>
      <c r="G385">
        <v>40280</v>
      </c>
      <c r="H385">
        <v>45420</v>
      </c>
      <c r="I385">
        <v>50560</v>
      </c>
      <c r="J385">
        <v>55700</v>
      </c>
      <c r="K385" t="s">
        <v>3078</v>
      </c>
      <c r="L385">
        <v>5</v>
      </c>
      <c r="M385">
        <v>30</v>
      </c>
      <c r="N385" t="s">
        <v>88</v>
      </c>
    </row>
    <row r="386" spans="1:14" x14ac:dyDescent="0.2">
      <c r="A386" t="s">
        <v>6145</v>
      </c>
      <c r="B386">
        <v>24100</v>
      </c>
      <c r="C386">
        <v>27550</v>
      </c>
      <c r="D386">
        <v>31000</v>
      </c>
      <c r="E386">
        <v>34400</v>
      </c>
      <c r="F386">
        <v>37200</v>
      </c>
      <c r="G386">
        <v>40280</v>
      </c>
      <c r="H386">
        <v>45420</v>
      </c>
      <c r="I386">
        <v>50560</v>
      </c>
      <c r="J386">
        <v>55700</v>
      </c>
      <c r="K386" t="s">
        <v>3078</v>
      </c>
      <c r="L386">
        <v>5</v>
      </c>
      <c r="M386">
        <v>30</v>
      </c>
      <c r="N386" t="s">
        <v>89</v>
      </c>
    </row>
    <row r="387" spans="1:14" x14ac:dyDescent="0.2">
      <c r="A387" t="s">
        <v>6146</v>
      </c>
      <c r="B387">
        <v>24100</v>
      </c>
      <c r="C387">
        <v>27550</v>
      </c>
      <c r="D387">
        <v>31000</v>
      </c>
      <c r="E387">
        <v>34400</v>
      </c>
      <c r="F387">
        <v>37200</v>
      </c>
      <c r="G387">
        <v>40280</v>
      </c>
      <c r="H387">
        <v>45420</v>
      </c>
      <c r="I387">
        <v>50560</v>
      </c>
      <c r="J387">
        <v>55700</v>
      </c>
      <c r="K387" t="s">
        <v>3078</v>
      </c>
      <c r="L387">
        <v>5</v>
      </c>
      <c r="M387">
        <v>30</v>
      </c>
      <c r="N387" t="s">
        <v>90</v>
      </c>
    </row>
    <row r="388" spans="1:14" x14ac:dyDescent="0.2">
      <c r="A388" t="s">
        <v>6147</v>
      </c>
      <c r="B388">
        <v>24100</v>
      </c>
      <c r="C388">
        <v>27550</v>
      </c>
      <c r="D388">
        <v>31000</v>
      </c>
      <c r="E388">
        <v>34400</v>
      </c>
      <c r="F388">
        <v>37200</v>
      </c>
      <c r="G388">
        <v>40280</v>
      </c>
      <c r="H388">
        <v>45420</v>
      </c>
      <c r="I388">
        <v>50560</v>
      </c>
      <c r="J388">
        <v>55700</v>
      </c>
      <c r="K388" t="s">
        <v>3078</v>
      </c>
      <c r="L388">
        <v>5</v>
      </c>
      <c r="M388">
        <v>30</v>
      </c>
      <c r="N388" t="s">
        <v>91</v>
      </c>
    </row>
    <row r="389" spans="1:14" x14ac:dyDescent="0.2">
      <c r="A389" t="s">
        <v>6148</v>
      </c>
      <c r="B389">
        <v>24850</v>
      </c>
      <c r="C389">
        <v>28400</v>
      </c>
      <c r="D389">
        <v>31950</v>
      </c>
      <c r="E389">
        <v>35450</v>
      </c>
      <c r="F389">
        <v>38300</v>
      </c>
      <c r="G389">
        <v>41150</v>
      </c>
      <c r="H389">
        <v>45420</v>
      </c>
      <c r="I389">
        <v>50560</v>
      </c>
      <c r="J389">
        <v>55700</v>
      </c>
      <c r="K389" t="s">
        <v>3078</v>
      </c>
      <c r="L389">
        <v>7</v>
      </c>
      <c r="M389">
        <v>30</v>
      </c>
      <c r="N389" t="s">
        <v>92</v>
      </c>
    </row>
    <row r="390" spans="1:14" x14ac:dyDescent="0.2">
      <c r="A390" t="s">
        <v>6149</v>
      </c>
      <c r="B390">
        <v>27800</v>
      </c>
      <c r="C390">
        <v>31750</v>
      </c>
      <c r="D390">
        <v>35700</v>
      </c>
      <c r="E390">
        <v>39650</v>
      </c>
      <c r="F390">
        <v>42850</v>
      </c>
      <c r="G390">
        <v>46000</v>
      </c>
      <c r="H390">
        <v>49200</v>
      </c>
      <c r="I390">
        <v>52350</v>
      </c>
      <c r="J390">
        <v>55700</v>
      </c>
      <c r="K390" t="s">
        <v>3078</v>
      </c>
      <c r="L390">
        <v>7</v>
      </c>
      <c r="M390">
        <v>30</v>
      </c>
      <c r="N390" t="s">
        <v>93</v>
      </c>
    </row>
    <row r="391" spans="1:14" x14ac:dyDescent="0.2">
      <c r="A391" t="s">
        <v>6150</v>
      </c>
      <c r="B391">
        <v>24850</v>
      </c>
      <c r="C391">
        <v>28400</v>
      </c>
      <c r="D391">
        <v>31950</v>
      </c>
      <c r="E391">
        <v>35450</v>
      </c>
      <c r="F391">
        <v>38300</v>
      </c>
      <c r="G391">
        <v>41150</v>
      </c>
      <c r="H391">
        <v>45420</v>
      </c>
      <c r="I391">
        <v>50560</v>
      </c>
      <c r="J391">
        <v>55700</v>
      </c>
      <c r="K391" t="s">
        <v>3078</v>
      </c>
      <c r="L391">
        <v>7</v>
      </c>
      <c r="M391">
        <v>30</v>
      </c>
      <c r="N391" t="s">
        <v>94</v>
      </c>
    </row>
    <row r="392" spans="1:14" x14ac:dyDescent="0.2">
      <c r="A392" t="s">
        <v>6151</v>
      </c>
      <c r="B392">
        <v>27800</v>
      </c>
      <c r="C392">
        <v>31750</v>
      </c>
      <c r="D392">
        <v>35700</v>
      </c>
      <c r="E392">
        <v>39650</v>
      </c>
      <c r="F392">
        <v>42850</v>
      </c>
      <c r="G392">
        <v>46000</v>
      </c>
      <c r="H392">
        <v>49200</v>
      </c>
      <c r="I392">
        <v>52350</v>
      </c>
      <c r="J392">
        <v>55700</v>
      </c>
      <c r="K392" t="s">
        <v>3078</v>
      </c>
      <c r="L392">
        <v>7</v>
      </c>
      <c r="M392">
        <v>30</v>
      </c>
      <c r="N392" t="s">
        <v>95</v>
      </c>
    </row>
    <row r="393" spans="1:14" x14ac:dyDescent="0.2">
      <c r="A393" t="s">
        <v>6152</v>
      </c>
      <c r="B393">
        <v>24850</v>
      </c>
      <c r="C393">
        <v>28400</v>
      </c>
      <c r="D393">
        <v>31950</v>
      </c>
      <c r="E393">
        <v>35450</v>
      </c>
      <c r="F393">
        <v>38300</v>
      </c>
      <c r="G393">
        <v>41150</v>
      </c>
      <c r="H393">
        <v>45420</v>
      </c>
      <c r="I393">
        <v>50560</v>
      </c>
      <c r="J393">
        <v>55700</v>
      </c>
      <c r="K393" t="s">
        <v>3078</v>
      </c>
      <c r="L393">
        <v>7</v>
      </c>
      <c r="M393">
        <v>30</v>
      </c>
      <c r="N393" t="s">
        <v>96</v>
      </c>
    </row>
    <row r="394" spans="1:14" x14ac:dyDescent="0.2">
      <c r="A394" t="s">
        <v>6153</v>
      </c>
      <c r="B394">
        <v>24850</v>
      </c>
      <c r="C394">
        <v>28400</v>
      </c>
      <c r="D394">
        <v>31950</v>
      </c>
      <c r="E394">
        <v>35450</v>
      </c>
      <c r="F394">
        <v>38300</v>
      </c>
      <c r="G394">
        <v>41150</v>
      </c>
      <c r="H394">
        <v>45420</v>
      </c>
      <c r="I394">
        <v>50560</v>
      </c>
      <c r="J394">
        <v>55700</v>
      </c>
      <c r="K394" t="s">
        <v>3078</v>
      </c>
      <c r="L394">
        <v>7</v>
      </c>
      <c r="M394">
        <v>30</v>
      </c>
      <c r="N394" t="s">
        <v>97</v>
      </c>
    </row>
    <row r="395" spans="1:14" x14ac:dyDescent="0.2">
      <c r="A395" t="s">
        <v>6154</v>
      </c>
      <c r="B395">
        <v>24850</v>
      </c>
      <c r="C395">
        <v>28400</v>
      </c>
      <c r="D395">
        <v>31950</v>
      </c>
      <c r="E395">
        <v>35450</v>
      </c>
      <c r="F395">
        <v>38300</v>
      </c>
      <c r="G395">
        <v>41150</v>
      </c>
      <c r="H395">
        <v>45420</v>
      </c>
      <c r="I395">
        <v>50560</v>
      </c>
      <c r="J395">
        <v>55700</v>
      </c>
      <c r="K395" t="s">
        <v>3078</v>
      </c>
      <c r="L395">
        <v>7</v>
      </c>
      <c r="M395">
        <v>30</v>
      </c>
      <c r="N395" t="s">
        <v>98</v>
      </c>
    </row>
    <row r="396" spans="1:14" x14ac:dyDescent="0.2">
      <c r="A396" t="s">
        <v>6155</v>
      </c>
      <c r="B396">
        <v>27800</v>
      </c>
      <c r="C396">
        <v>31750</v>
      </c>
      <c r="D396">
        <v>35700</v>
      </c>
      <c r="E396">
        <v>39650</v>
      </c>
      <c r="F396">
        <v>42850</v>
      </c>
      <c r="G396">
        <v>46000</v>
      </c>
      <c r="H396">
        <v>49200</v>
      </c>
      <c r="I396">
        <v>52350</v>
      </c>
      <c r="J396">
        <v>55700</v>
      </c>
      <c r="K396" t="s">
        <v>3078</v>
      </c>
      <c r="L396">
        <v>7</v>
      </c>
      <c r="M396">
        <v>30</v>
      </c>
      <c r="N396" t="s">
        <v>99</v>
      </c>
    </row>
    <row r="397" spans="1:14" x14ac:dyDescent="0.2">
      <c r="A397" t="s">
        <v>6156</v>
      </c>
      <c r="B397">
        <v>24850</v>
      </c>
      <c r="C397">
        <v>28400</v>
      </c>
      <c r="D397">
        <v>31950</v>
      </c>
      <c r="E397">
        <v>35450</v>
      </c>
      <c r="F397">
        <v>38300</v>
      </c>
      <c r="G397">
        <v>41150</v>
      </c>
      <c r="H397">
        <v>45420</v>
      </c>
      <c r="I397">
        <v>50560</v>
      </c>
      <c r="J397">
        <v>55700</v>
      </c>
      <c r="K397" t="s">
        <v>3078</v>
      </c>
      <c r="L397">
        <v>7</v>
      </c>
      <c r="M397">
        <v>30</v>
      </c>
      <c r="N397" t="s">
        <v>100</v>
      </c>
    </row>
    <row r="398" spans="1:14" x14ac:dyDescent="0.2">
      <c r="A398" t="s">
        <v>6157</v>
      </c>
      <c r="B398">
        <v>27800</v>
      </c>
      <c r="C398">
        <v>31750</v>
      </c>
      <c r="D398">
        <v>35700</v>
      </c>
      <c r="E398">
        <v>39650</v>
      </c>
      <c r="F398">
        <v>42850</v>
      </c>
      <c r="G398">
        <v>46000</v>
      </c>
      <c r="H398">
        <v>49200</v>
      </c>
      <c r="I398">
        <v>52350</v>
      </c>
      <c r="J398">
        <v>55700</v>
      </c>
      <c r="K398" t="s">
        <v>3078</v>
      </c>
      <c r="L398">
        <v>7</v>
      </c>
      <c r="M398">
        <v>30</v>
      </c>
      <c r="N398" t="s">
        <v>101</v>
      </c>
    </row>
    <row r="399" spans="1:14" x14ac:dyDescent="0.2">
      <c r="A399" t="s">
        <v>6158</v>
      </c>
      <c r="B399">
        <v>24850</v>
      </c>
      <c r="C399">
        <v>28400</v>
      </c>
      <c r="D399">
        <v>31950</v>
      </c>
      <c r="E399">
        <v>35450</v>
      </c>
      <c r="F399">
        <v>38300</v>
      </c>
      <c r="G399">
        <v>41150</v>
      </c>
      <c r="H399">
        <v>45420</v>
      </c>
      <c r="I399">
        <v>50560</v>
      </c>
      <c r="J399">
        <v>55700</v>
      </c>
      <c r="K399" t="s">
        <v>3078</v>
      </c>
      <c r="L399">
        <v>7</v>
      </c>
      <c r="M399">
        <v>30</v>
      </c>
      <c r="N399" t="s">
        <v>102</v>
      </c>
    </row>
    <row r="400" spans="1:14" x14ac:dyDescent="0.2">
      <c r="A400" t="s">
        <v>6159</v>
      </c>
      <c r="B400">
        <v>24850</v>
      </c>
      <c r="C400">
        <v>28400</v>
      </c>
      <c r="D400">
        <v>31950</v>
      </c>
      <c r="E400">
        <v>35450</v>
      </c>
      <c r="F400">
        <v>38300</v>
      </c>
      <c r="G400">
        <v>41150</v>
      </c>
      <c r="H400">
        <v>45420</v>
      </c>
      <c r="I400">
        <v>50560</v>
      </c>
      <c r="J400">
        <v>55700</v>
      </c>
      <c r="K400" t="s">
        <v>3078</v>
      </c>
      <c r="L400">
        <v>7</v>
      </c>
      <c r="M400">
        <v>30</v>
      </c>
      <c r="N400" t="s">
        <v>103</v>
      </c>
    </row>
    <row r="401" spans="1:14" x14ac:dyDescent="0.2">
      <c r="A401" t="s">
        <v>6160</v>
      </c>
      <c r="B401">
        <v>27800</v>
      </c>
      <c r="C401">
        <v>31750</v>
      </c>
      <c r="D401">
        <v>35700</v>
      </c>
      <c r="E401">
        <v>39650</v>
      </c>
      <c r="F401">
        <v>42850</v>
      </c>
      <c r="G401">
        <v>46000</v>
      </c>
      <c r="H401">
        <v>49200</v>
      </c>
      <c r="I401">
        <v>52350</v>
      </c>
      <c r="J401">
        <v>55700</v>
      </c>
      <c r="K401" t="s">
        <v>3078</v>
      </c>
      <c r="L401">
        <v>7</v>
      </c>
      <c r="M401">
        <v>30</v>
      </c>
      <c r="N401" t="s">
        <v>104</v>
      </c>
    </row>
    <row r="402" spans="1:14" x14ac:dyDescent="0.2">
      <c r="A402" t="s">
        <v>6161</v>
      </c>
      <c r="B402">
        <v>24850</v>
      </c>
      <c r="C402">
        <v>28400</v>
      </c>
      <c r="D402">
        <v>31950</v>
      </c>
      <c r="E402">
        <v>35450</v>
      </c>
      <c r="F402">
        <v>38300</v>
      </c>
      <c r="G402">
        <v>41150</v>
      </c>
      <c r="H402">
        <v>45420</v>
      </c>
      <c r="I402">
        <v>50560</v>
      </c>
      <c r="J402">
        <v>55700</v>
      </c>
      <c r="K402" t="s">
        <v>3078</v>
      </c>
      <c r="L402">
        <v>7</v>
      </c>
      <c r="M402">
        <v>30</v>
      </c>
      <c r="N402" t="s">
        <v>105</v>
      </c>
    </row>
    <row r="403" spans="1:14" x14ac:dyDescent="0.2">
      <c r="A403" t="s">
        <v>6162</v>
      </c>
      <c r="B403">
        <v>27800</v>
      </c>
      <c r="C403">
        <v>31750</v>
      </c>
      <c r="D403">
        <v>35700</v>
      </c>
      <c r="E403">
        <v>39650</v>
      </c>
      <c r="F403">
        <v>42850</v>
      </c>
      <c r="G403">
        <v>46000</v>
      </c>
      <c r="H403">
        <v>49200</v>
      </c>
      <c r="I403">
        <v>52350</v>
      </c>
      <c r="J403">
        <v>55700</v>
      </c>
      <c r="K403" t="s">
        <v>3078</v>
      </c>
      <c r="L403">
        <v>7</v>
      </c>
      <c r="M403">
        <v>30</v>
      </c>
      <c r="N403" t="s">
        <v>106</v>
      </c>
    </row>
    <row r="404" spans="1:14" x14ac:dyDescent="0.2">
      <c r="A404" t="s">
        <v>6163</v>
      </c>
      <c r="B404">
        <v>25300</v>
      </c>
      <c r="C404">
        <v>28900</v>
      </c>
      <c r="D404">
        <v>32500</v>
      </c>
      <c r="E404">
        <v>36100</v>
      </c>
      <c r="F404">
        <v>39000</v>
      </c>
      <c r="G404">
        <v>41900</v>
      </c>
      <c r="H404">
        <v>45420</v>
      </c>
      <c r="I404">
        <v>50560</v>
      </c>
      <c r="J404">
        <v>55700</v>
      </c>
      <c r="K404" t="s">
        <v>3078</v>
      </c>
      <c r="L404">
        <v>9</v>
      </c>
      <c r="M404">
        <v>30</v>
      </c>
      <c r="N404" t="s">
        <v>107</v>
      </c>
    </row>
    <row r="405" spans="1:14" x14ac:dyDescent="0.2">
      <c r="A405" t="s">
        <v>6164</v>
      </c>
      <c r="B405">
        <v>25300</v>
      </c>
      <c r="C405">
        <v>28900</v>
      </c>
      <c r="D405">
        <v>32500</v>
      </c>
      <c r="E405">
        <v>36100</v>
      </c>
      <c r="F405">
        <v>39000</v>
      </c>
      <c r="G405">
        <v>41900</v>
      </c>
      <c r="H405">
        <v>45420</v>
      </c>
      <c r="I405">
        <v>50560</v>
      </c>
      <c r="J405">
        <v>55700</v>
      </c>
      <c r="K405" t="s">
        <v>3078</v>
      </c>
      <c r="L405">
        <v>9</v>
      </c>
      <c r="M405">
        <v>30</v>
      </c>
      <c r="N405" t="s">
        <v>108</v>
      </c>
    </row>
    <row r="406" spans="1:14" x14ac:dyDescent="0.2">
      <c r="A406" t="s">
        <v>6165</v>
      </c>
      <c r="B406">
        <v>24100</v>
      </c>
      <c r="C406">
        <v>27550</v>
      </c>
      <c r="D406">
        <v>31000</v>
      </c>
      <c r="E406">
        <v>34400</v>
      </c>
      <c r="F406">
        <v>37200</v>
      </c>
      <c r="G406">
        <v>40280</v>
      </c>
      <c r="H406">
        <v>45420</v>
      </c>
      <c r="I406">
        <v>50560</v>
      </c>
      <c r="J406">
        <v>55700</v>
      </c>
      <c r="K406" t="s">
        <v>3078</v>
      </c>
      <c r="L406">
        <v>9</v>
      </c>
      <c r="M406">
        <v>30</v>
      </c>
      <c r="N406" t="s">
        <v>109</v>
      </c>
    </row>
    <row r="407" spans="1:14" x14ac:dyDescent="0.2">
      <c r="A407" t="s">
        <v>6166</v>
      </c>
      <c r="B407">
        <v>24100</v>
      </c>
      <c r="C407">
        <v>27550</v>
      </c>
      <c r="D407">
        <v>31000</v>
      </c>
      <c r="E407">
        <v>34400</v>
      </c>
      <c r="F407">
        <v>37200</v>
      </c>
      <c r="G407">
        <v>40280</v>
      </c>
      <c r="H407">
        <v>45420</v>
      </c>
      <c r="I407">
        <v>50560</v>
      </c>
      <c r="J407">
        <v>55700</v>
      </c>
      <c r="K407" t="s">
        <v>3078</v>
      </c>
      <c r="L407">
        <v>9</v>
      </c>
      <c r="M407">
        <v>30</v>
      </c>
      <c r="N407" t="s">
        <v>110</v>
      </c>
    </row>
    <row r="408" spans="1:14" x14ac:dyDescent="0.2">
      <c r="A408" t="s">
        <v>6167</v>
      </c>
      <c r="B408">
        <v>24100</v>
      </c>
      <c r="C408">
        <v>27550</v>
      </c>
      <c r="D408">
        <v>31000</v>
      </c>
      <c r="E408">
        <v>34400</v>
      </c>
      <c r="F408">
        <v>37200</v>
      </c>
      <c r="G408">
        <v>40280</v>
      </c>
      <c r="H408">
        <v>45420</v>
      </c>
      <c r="I408">
        <v>50560</v>
      </c>
      <c r="J408">
        <v>55700</v>
      </c>
      <c r="K408" t="s">
        <v>3078</v>
      </c>
      <c r="L408">
        <v>9</v>
      </c>
      <c r="M408">
        <v>30</v>
      </c>
      <c r="N408" t="s">
        <v>111</v>
      </c>
    </row>
    <row r="409" spans="1:14" x14ac:dyDescent="0.2">
      <c r="A409" t="s">
        <v>6168</v>
      </c>
      <c r="B409">
        <v>25300</v>
      </c>
      <c r="C409">
        <v>28900</v>
      </c>
      <c r="D409">
        <v>32500</v>
      </c>
      <c r="E409">
        <v>36100</v>
      </c>
      <c r="F409">
        <v>39000</v>
      </c>
      <c r="G409">
        <v>41900</v>
      </c>
      <c r="H409">
        <v>45420</v>
      </c>
      <c r="I409">
        <v>50560</v>
      </c>
      <c r="J409">
        <v>55700</v>
      </c>
      <c r="K409" t="s">
        <v>3078</v>
      </c>
      <c r="L409">
        <v>9</v>
      </c>
      <c r="M409">
        <v>30</v>
      </c>
      <c r="N409" t="s">
        <v>112</v>
      </c>
    </row>
    <row r="410" spans="1:14" x14ac:dyDescent="0.2">
      <c r="A410" t="s">
        <v>6169</v>
      </c>
      <c r="B410">
        <v>24100</v>
      </c>
      <c r="C410">
        <v>27550</v>
      </c>
      <c r="D410">
        <v>31000</v>
      </c>
      <c r="E410">
        <v>34400</v>
      </c>
      <c r="F410">
        <v>37200</v>
      </c>
      <c r="G410">
        <v>40280</v>
      </c>
      <c r="H410">
        <v>45420</v>
      </c>
      <c r="I410">
        <v>50560</v>
      </c>
      <c r="J410">
        <v>55700</v>
      </c>
      <c r="K410" t="s">
        <v>3078</v>
      </c>
      <c r="L410">
        <v>9</v>
      </c>
      <c r="M410">
        <v>30</v>
      </c>
      <c r="N410" t="s">
        <v>113</v>
      </c>
    </row>
    <row r="411" spans="1:14" x14ac:dyDescent="0.2">
      <c r="A411" t="s">
        <v>6170</v>
      </c>
      <c r="B411">
        <v>24100</v>
      </c>
      <c r="C411">
        <v>27550</v>
      </c>
      <c r="D411">
        <v>31000</v>
      </c>
      <c r="E411">
        <v>34400</v>
      </c>
      <c r="F411">
        <v>37200</v>
      </c>
      <c r="G411">
        <v>40280</v>
      </c>
      <c r="H411">
        <v>45420</v>
      </c>
      <c r="I411">
        <v>50560</v>
      </c>
      <c r="J411">
        <v>55700</v>
      </c>
      <c r="K411" t="s">
        <v>3078</v>
      </c>
      <c r="L411">
        <v>9</v>
      </c>
      <c r="M411">
        <v>30</v>
      </c>
      <c r="N411" t="s">
        <v>114</v>
      </c>
    </row>
    <row r="412" spans="1:14" x14ac:dyDescent="0.2">
      <c r="A412" t="s">
        <v>6171</v>
      </c>
      <c r="B412">
        <v>24100</v>
      </c>
      <c r="C412">
        <v>27550</v>
      </c>
      <c r="D412">
        <v>31000</v>
      </c>
      <c r="E412">
        <v>34400</v>
      </c>
      <c r="F412">
        <v>37200</v>
      </c>
      <c r="G412">
        <v>40280</v>
      </c>
      <c r="H412">
        <v>45420</v>
      </c>
      <c r="I412">
        <v>50560</v>
      </c>
      <c r="J412">
        <v>55700</v>
      </c>
      <c r="K412" t="s">
        <v>3078</v>
      </c>
      <c r="L412">
        <v>9</v>
      </c>
      <c r="M412">
        <v>30</v>
      </c>
      <c r="N412" t="s">
        <v>115</v>
      </c>
    </row>
    <row r="413" spans="1:14" x14ac:dyDescent="0.2">
      <c r="A413" t="s">
        <v>6172</v>
      </c>
      <c r="B413">
        <v>24100</v>
      </c>
      <c r="C413">
        <v>27550</v>
      </c>
      <c r="D413">
        <v>31000</v>
      </c>
      <c r="E413">
        <v>34400</v>
      </c>
      <c r="F413">
        <v>37200</v>
      </c>
      <c r="G413">
        <v>40280</v>
      </c>
      <c r="H413">
        <v>45420</v>
      </c>
      <c r="I413">
        <v>50560</v>
      </c>
      <c r="J413">
        <v>55700</v>
      </c>
      <c r="K413" t="s">
        <v>3078</v>
      </c>
      <c r="L413">
        <v>9</v>
      </c>
      <c r="M413">
        <v>30</v>
      </c>
      <c r="N413" t="s">
        <v>116</v>
      </c>
    </row>
    <row r="414" spans="1:14" x14ac:dyDescent="0.2">
      <c r="A414" t="s">
        <v>6173</v>
      </c>
      <c r="B414">
        <v>24100</v>
      </c>
      <c r="C414">
        <v>27550</v>
      </c>
      <c r="D414">
        <v>31000</v>
      </c>
      <c r="E414">
        <v>34400</v>
      </c>
      <c r="F414">
        <v>37200</v>
      </c>
      <c r="G414">
        <v>40280</v>
      </c>
      <c r="H414">
        <v>45420</v>
      </c>
      <c r="I414">
        <v>50560</v>
      </c>
      <c r="J414">
        <v>55700</v>
      </c>
      <c r="K414" t="s">
        <v>3078</v>
      </c>
      <c r="L414">
        <v>9</v>
      </c>
      <c r="M414">
        <v>30</v>
      </c>
      <c r="N414" t="s">
        <v>117</v>
      </c>
    </row>
    <row r="415" spans="1:14" x14ac:dyDescent="0.2">
      <c r="A415" t="s">
        <v>6174</v>
      </c>
      <c r="B415">
        <v>24100</v>
      </c>
      <c r="C415">
        <v>27550</v>
      </c>
      <c r="D415">
        <v>31000</v>
      </c>
      <c r="E415">
        <v>34400</v>
      </c>
      <c r="F415">
        <v>37200</v>
      </c>
      <c r="G415">
        <v>40280</v>
      </c>
      <c r="H415">
        <v>45420</v>
      </c>
      <c r="I415">
        <v>50560</v>
      </c>
      <c r="J415">
        <v>55700</v>
      </c>
      <c r="K415" t="s">
        <v>3078</v>
      </c>
      <c r="L415">
        <v>9</v>
      </c>
      <c r="M415">
        <v>30</v>
      </c>
      <c r="N415" t="s">
        <v>118</v>
      </c>
    </row>
    <row r="416" spans="1:14" x14ac:dyDescent="0.2">
      <c r="A416" t="s">
        <v>6175</v>
      </c>
      <c r="B416">
        <v>25300</v>
      </c>
      <c r="C416">
        <v>28900</v>
      </c>
      <c r="D416">
        <v>32500</v>
      </c>
      <c r="E416">
        <v>36100</v>
      </c>
      <c r="F416">
        <v>39000</v>
      </c>
      <c r="G416">
        <v>41900</v>
      </c>
      <c r="H416">
        <v>45420</v>
      </c>
      <c r="I416">
        <v>50560</v>
      </c>
      <c r="J416">
        <v>55700</v>
      </c>
      <c r="K416" t="s">
        <v>3078</v>
      </c>
      <c r="L416">
        <v>9</v>
      </c>
      <c r="M416">
        <v>30</v>
      </c>
      <c r="N416" t="s">
        <v>119</v>
      </c>
    </row>
    <row r="417" spans="1:14" x14ac:dyDescent="0.2">
      <c r="A417" t="s">
        <v>6176</v>
      </c>
      <c r="B417">
        <v>24100</v>
      </c>
      <c r="C417">
        <v>27550</v>
      </c>
      <c r="D417">
        <v>31000</v>
      </c>
      <c r="E417">
        <v>34400</v>
      </c>
      <c r="F417">
        <v>37200</v>
      </c>
      <c r="G417">
        <v>40280</v>
      </c>
      <c r="H417">
        <v>45420</v>
      </c>
      <c r="I417">
        <v>50560</v>
      </c>
      <c r="J417">
        <v>55700</v>
      </c>
      <c r="K417" t="s">
        <v>3078</v>
      </c>
      <c r="L417">
        <v>9</v>
      </c>
      <c r="M417">
        <v>30</v>
      </c>
      <c r="N417" t="s">
        <v>120</v>
      </c>
    </row>
    <row r="418" spans="1:14" x14ac:dyDescent="0.2">
      <c r="A418" t="s">
        <v>6177</v>
      </c>
      <c r="B418">
        <v>24100</v>
      </c>
      <c r="C418">
        <v>27550</v>
      </c>
      <c r="D418">
        <v>31000</v>
      </c>
      <c r="E418">
        <v>34400</v>
      </c>
      <c r="F418">
        <v>37200</v>
      </c>
      <c r="G418">
        <v>40280</v>
      </c>
      <c r="H418">
        <v>45420</v>
      </c>
      <c r="I418">
        <v>50560</v>
      </c>
      <c r="J418">
        <v>55700</v>
      </c>
      <c r="K418" t="s">
        <v>3078</v>
      </c>
      <c r="L418">
        <v>9</v>
      </c>
      <c r="M418">
        <v>30</v>
      </c>
      <c r="N418" t="s">
        <v>121</v>
      </c>
    </row>
    <row r="419" spans="1:14" x14ac:dyDescent="0.2">
      <c r="A419" t="s">
        <v>6178</v>
      </c>
      <c r="B419">
        <v>24100</v>
      </c>
      <c r="C419">
        <v>27550</v>
      </c>
      <c r="D419">
        <v>31000</v>
      </c>
      <c r="E419">
        <v>34400</v>
      </c>
      <c r="F419">
        <v>37200</v>
      </c>
      <c r="G419">
        <v>40280</v>
      </c>
      <c r="H419">
        <v>45420</v>
      </c>
      <c r="I419">
        <v>50560</v>
      </c>
      <c r="J419">
        <v>55700</v>
      </c>
      <c r="K419" t="s">
        <v>3078</v>
      </c>
      <c r="L419">
        <v>9</v>
      </c>
      <c r="M419">
        <v>30</v>
      </c>
      <c r="N419" t="s">
        <v>122</v>
      </c>
    </row>
    <row r="420" spans="1:14" x14ac:dyDescent="0.2">
      <c r="A420" t="s">
        <v>6179</v>
      </c>
      <c r="B420">
        <v>24100</v>
      </c>
      <c r="C420">
        <v>27550</v>
      </c>
      <c r="D420">
        <v>31000</v>
      </c>
      <c r="E420">
        <v>34400</v>
      </c>
      <c r="F420">
        <v>37200</v>
      </c>
      <c r="G420">
        <v>40280</v>
      </c>
      <c r="H420">
        <v>45420</v>
      </c>
      <c r="I420">
        <v>50560</v>
      </c>
      <c r="J420">
        <v>55700</v>
      </c>
      <c r="K420" t="s">
        <v>3078</v>
      </c>
      <c r="L420">
        <v>9</v>
      </c>
      <c r="M420">
        <v>30</v>
      </c>
      <c r="N420" t="s">
        <v>123</v>
      </c>
    </row>
    <row r="421" spans="1:14" x14ac:dyDescent="0.2">
      <c r="A421" t="s">
        <v>6180</v>
      </c>
      <c r="B421">
        <v>24100</v>
      </c>
      <c r="C421">
        <v>27550</v>
      </c>
      <c r="D421">
        <v>31000</v>
      </c>
      <c r="E421">
        <v>34400</v>
      </c>
      <c r="F421">
        <v>37200</v>
      </c>
      <c r="G421">
        <v>40280</v>
      </c>
      <c r="H421">
        <v>45420</v>
      </c>
      <c r="I421">
        <v>50560</v>
      </c>
      <c r="J421">
        <v>55700</v>
      </c>
      <c r="K421" t="s">
        <v>3078</v>
      </c>
      <c r="L421">
        <v>9</v>
      </c>
      <c r="M421">
        <v>30</v>
      </c>
      <c r="N421" t="s">
        <v>124</v>
      </c>
    </row>
    <row r="422" spans="1:14" x14ac:dyDescent="0.2">
      <c r="A422" t="s">
        <v>6181</v>
      </c>
      <c r="B422">
        <v>25300</v>
      </c>
      <c r="C422">
        <v>28900</v>
      </c>
      <c r="D422">
        <v>32500</v>
      </c>
      <c r="E422">
        <v>36100</v>
      </c>
      <c r="F422">
        <v>39000</v>
      </c>
      <c r="G422">
        <v>41900</v>
      </c>
      <c r="H422">
        <v>45420</v>
      </c>
      <c r="I422">
        <v>50560</v>
      </c>
      <c r="J422">
        <v>55700</v>
      </c>
      <c r="K422" t="s">
        <v>3078</v>
      </c>
      <c r="L422">
        <v>9</v>
      </c>
      <c r="M422">
        <v>30</v>
      </c>
      <c r="N422" t="s">
        <v>125</v>
      </c>
    </row>
    <row r="423" spans="1:14" x14ac:dyDescent="0.2">
      <c r="A423" t="s">
        <v>6182</v>
      </c>
      <c r="B423">
        <v>24100</v>
      </c>
      <c r="C423">
        <v>27550</v>
      </c>
      <c r="D423">
        <v>31000</v>
      </c>
      <c r="E423">
        <v>34400</v>
      </c>
      <c r="F423">
        <v>37200</v>
      </c>
      <c r="G423">
        <v>40280</v>
      </c>
      <c r="H423">
        <v>45420</v>
      </c>
      <c r="I423">
        <v>50560</v>
      </c>
      <c r="J423">
        <v>55700</v>
      </c>
      <c r="K423" t="s">
        <v>3078</v>
      </c>
      <c r="L423">
        <v>9</v>
      </c>
      <c r="M423">
        <v>30</v>
      </c>
      <c r="N423" t="s">
        <v>126</v>
      </c>
    </row>
    <row r="424" spans="1:14" x14ac:dyDescent="0.2">
      <c r="A424" t="s">
        <v>6183</v>
      </c>
      <c r="B424">
        <v>25300</v>
      </c>
      <c r="C424">
        <v>28900</v>
      </c>
      <c r="D424">
        <v>32500</v>
      </c>
      <c r="E424">
        <v>36100</v>
      </c>
      <c r="F424">
        <v>39000</v>
      </c>
      <c r="G424">
        <v>41900</v>
      </c>
      <c r="H424">
        <v>45420</v>
      </c>
      <c r="I424">
        <v>50560</v>
      </c>
      <c r="J424">
        <v>55700</v>
      </c>
      <c r="K424" t="s">
        <v>3078</v>
      </c>
      <c r="L424">
        <v>9</v>
      </c>
      <c r="M424">
        <v>30</v>
      </c>
      <c r="N424" t="s">
        <v>127</v>
      </c>
    </row>
    <row r="425" spans="1:14" x14ac:dyDescent="0.2">
      <c r="A425" t="s">
        <v>6184</v>
      </c>
      <c r="B425">
        <v>24100</v>
      </c>
      <c r="C425">
        <v>27550</v>
      </c>
      <c r="D425">
        <v>31000</v>
      </c>
      <c r="E425">
        <v>34400</v>
      </c>
      <c r="F425">
        <v>37200</v>
      </c>
      <c r="G425">
        <v>40280</v>
      </c>
      <c r="H425">
        <v>45420</v>
      </c>
      <c r="I425">
        <v>50560</v>
      </c>
      <c r="J425">
        <v>55700</v>
      </c>
      <c r="K425" t="s">
        <v>3078</v>
      </c>
      <c r="L425">
        <v>9</v>
      </c>
      <c r="M425">
        <v>30</v>
      </c>
      <c r="N425" t="s">
        <v>128</v>
      </c>
    </row>
    <row r="426" spans="1:14" x14ac:dyDescent="0.2">
      <c r="A426" t="s">
        <v>6185</v>
      </c>
      <c r="B426">
        <v>24100</v>
      </c>
      <c r="C426">
        <v>27550</v>
      </c>
      <c r="D426">
        <v>31000</v>
      </c>
      <c r="E426">
        <v>34400</v>
      </c>
      <c r="F426">
        <v>37200</v>
      </c>
      <c r="G426">
        <v>40280</v>
      </c>
      <c r="H426">
        <v>45420</v>
      </c>
      <c r="I426">
        <v>50560</v>
      </c>
      <c r="J426">
        <v>55700</v>
      </c>
      <c r="K426" t="s">
        <v>3078</v>
      </c>
      <c r="L426">
        <v>9</v>
      </c>
      <c r="M426">
        <v>30</v>
      </c>
      <c r="N426" t="s">
        <v>129</v>
      </c>
    </row>
    <row r="427" spans="1:14" x14ac:dyDescent="0.2">
      <c r="A427" t="s">
        <v>6186</v>
      </c>
      <c r="B427">
        <v>24100</v>
      </c>
      <c r="C427">
        <v>27550</v>
      </c>
      <c r="D427">
        <v>31000</v>
      </c>
      <c r="E427">
        <v>34400</v>
      </c>
      <c r="F427">
        <v>37200</v>
      </c>
      <c r="G427">
        <v>40280</v>
      </c>
      <c r="H427">
        <v>45420</v>
      </c>
      <c r="I427">
        <v>50560</v>
      </c>
      <c r="J427">
        <v>55700</v>
      </c>
      <c r="K427" t="s">
        <v>3078</v>
      </c>
      <c r="L427">
        <v>9</v>
      </c>
      <c r="M427">
        <v>30</v>
      </c>
      <c r="N427" t="s">
        <v>130</v>
      </c>
    </row>
    <row r="428" spans="1:14" x14ac:dyDescent="0.2">
      <c r="A428" t="s">
        <v>6187</v>
      </c>
      <c r="B428">
        <v>24100</v>
      </c>
      <c r="C428">
        <v>27550</v>
      </c>
      <c r="D428">
        <v>31000</v>
      </c>
      <c r="E428">
        <v>34400</v>
      </c>
      <c r="F428">
        <v>37200</v>
      </c>
      <c r="G428">
        <v>40280</v>
      </c>
      <c r="H428">
        <v>45420</v>
      </c>
      <c r="I428">
        <v>50560</v>
      </c>
      <c r="J428">
        <v>55700</v>
      </c>
      <c r="K428" t="s">
        <v>3078</v>
      </c>
      <c r="L428">
        <v>9</v>
      </c>
      <c r="M428">
        <v>30</v>
      </c>
      <c r="N428" t="s">
        <v>131</v>
      </c>
    </row>
    <row r="429" spans="1:14" x14ac:dyDescent="0.2">
      <c r="A429" t="s">
        <v>6188</v>
      </c>
      <c r="B429">
        <v>24100</v>
      </c>
      <c r="C429">
        <v>27550</v>
      </c>
      <c r="D429">
        <v>31000</v>
      </c>
      <c r="E429">
        <v>34400</v>
      </c>
      <c r="F429">
        <v>37200</v>
      </c>
      <c r="G429">
        <v>40280</v>
      </c>
      <c r="H429">
        <v>45420</v>
      </c>
      <c r="I429">
        <v>50560</v>
      </c>
      <c r="J429">
        <v>55700</v>
      </c>
      <c r="K429" t="s">
        <v>3078</v>
      </c>
      <c r="L429">
        <v>9</v>
      </c>
      <c r="M429">
        <v>30</v>
      </c>
      <c r="N429" t="s">
        <v>132</v>
      </c>
    </row>
    <row r="430" spans="1:14" x14ac:dyDescent="0.2">
      <c r="A430" t="s">
        <v>6189</v>
      </c>
      <c r="B430">
        <v>24100</v>
      </c>
      <c r="C430">
        <v>27550</v>
      </c>
      <c r="D430">
        <v>31000</v>
      </c>
      <c r="E430">
        <v>34400</v>
      </c>
      <c r="F430">
        <v>37200</v>
      </c>
      <c r="G430">
        <v>40280</v>
      </c>
      <c r="H430">
        <v>45420</v>
      </c>
      <c r="I430">
        <v>50560</v>
      </c>
      <c r="J430">
        <v>55700</v>
      </c>
      <c r="K430" t="s">
        <v>3078</v>
      </c>
      <c r="L430">
        <v>9</v>
      </c>
      <c r="M430">
        <v>30</v>
      </c>
      <c r="N430" t="s">
        <v>133</v>
      </c>
    </row>
    <row r="431" spans="1:14" x14ac:dyDescent="0.2">
      <c r="A431" t="s">
        <v>6190</v>
      </c>
      <c r="B431">
        <v>24100</v>
      </c>
      <c r="C431">
        <v>27550</v>
      </c>
      <c r="D431">
        <v>31000</v>
      </c>
      <c r="E431">
        <v>34400</v>
      </c>
      <c r="F431">
        <v>37200</v>
      </c>
      <c r="G431">
        <v>40280</v>
      </c>
      <c r="H431">
        <v>45420</v>
      </c>
      <c r="I431">
        <v>50560</v>
      </c>
      <c r="J431">
        <v>55700</v>
      </c>
      <c r="K431" t="s">
        <v>3078</v>
      </c>
      <c r="L431">
        <v>11</v>
      </c>
      <c r="M431">
        <v>30</v>
      </c>
      <c r="N431" t="s">
        <v>134</v>
      </c>
    </row>
    <row r="432" spans="1:14" x14ac:dyDescent="0.2">
      <c r="A432" t="s">
        <v>6191</v>
      </c>
      <c r="B432">
        <v>28600</v>
      </c>
      <c r="C432">
        <v>32700</v>
      </c>
      <c r="D432">
        <v>36800</v>
      </c>
      <c r="E432">
        <v>40850</v>
      </c>
      <c r="F432">
        <v>44150</v>
      </c>
      <c r="G432">
        <v>47400</v>
      </c>
      <c r="H432">
        <v>50700</v>
      </c>
      <c r="I432">
        <v>53950</v>
      </c>
      <c r="J432">
        <v>57200</v>
      </c>
      <c r="K432" t="s">
        <v>3078</v>
      </c>
      <c r="L432">
        <v>11</v>
      </c>
      <c r="M432">
        <v>30</v>
      </c>
      <c r="N432" t="s">
        <v>135</v>
      </c>
    </row>
    <row r="433" spans="1:14" x14ac:dyDescent="0.2">
      <c r="A433" t="s">
        <v>6192</v>
      </c>
      <c r="B433">
        <v>24100</v>
      </c>
      <c r="C433">
        <v>27550</v>
      </c>
      <c r="D433">
        <v>31000</v>
      </c>
      <c r="E433">
        <v>34400</v>
      </c>
      <c r="F433">
        <v>37200</v>
      </c>
      <c r="G433">
        <v>40280</v>
      </c>
      <c r="H433">
        <v>45420</v>
      </c>
      <c r="I433">
        <v>50560</v>
      </c>
      <c r="J433">
        <v>55700</v>
      </c>
      <c r="K433" t="s">
        <v>3078</v>
      </c>
      <c r="L433">
        <v>11</v>
      </c>
      <c r="M433">
        <v>30</v>
      </c>
      <c r="N433" t="s">
        <v>136</v>
      </c>
    </row>
    <row r="434" spans="1:14" x14ac:dyDescent="0.2">
      <c r="A434" t="s">
        <v>6193</v>
      </c>
      <c r="B434">
        <v>24100</v>
      </c>
      <c r="C434">
        <v>27550</v>
      </c>
      <c r="D434">
        <v>31000</v>
      </c>
      <c r="E434">
        <v>34400</v>
      </c>
      <c r="F434">
        <v>37200</v>
      </c>
      <c r="G434">
        <v>40280</v>
      </c>
      <c r="H434">
        <v>45420</v>
      </c>
      <c r="I434">
        <v>50560</v>
      </c>
      <c r="J434">
        <v>55700</v>
      </c>
      <c r="K434" t="s">
        <v>3078</v>
      </c>
      <c r="L434">
        <v>11</v>
      </c>
      <c r="M434">
        <v>30</v>
      </c>
      <c r="N434" t="s">
        <v>137</v>
      </c>
    </row>
    <row r="435" spans="1:14" x14ac:dyDescent="0.2">
      <c r="A435" t="s">
        <v>6194</v>
      </c>
      <c r="B435">
        <v>24100</v>
      </c>
      <c r="C435">
        <v>27550</v>
      </c>
      <c r="D435">
        <v>31000</v>
      </c>
      <c r="E435">
        <v>34400</v>
      </c>
      <c r="F435">
        <v>37200</v>
      </c>
      <c r="G435">
        <v>40280</v>
      </c>
      <c r="H435">
        <v>45420</v>
      </c>
      <c r="I435">
        <v>50560</v>
      </c>
      <c r="J435">
        <v>55700</v>
      </c>
      <c r="K435" t="s">
        <v>3078</v>
      </c>
      <c r="L435">
        <v>11</v>
      </c>
      <c r="M435">
        <v>30</v>
      </c>
      <c r="N435" t="s">
        <v>138</v>
      </c>
    </row>
    <row r="436" spans="1:14" x14ac:dyDescent="0.2">
      <c r="A436" t="s">
        <v>6195</v>
      </c>
      <c r="B436">
        <v>24100</v>
      </c>
      <c r="C436">
        <v>27550</v>
      </c>
      <c r="D436">
        <v>31000</v>
      </c>
      <c r="E436">
        <v>34400</v>
      </c>
      <c r="F436">
        <v>37200</v>
      </c>
      <c r="G436">
        <v>40280</v>
      </c>
      <c r="H436">
        <v>45420</v>
      </c>
      <c r="I436">
        <v>50560</v>
      </c>
      <c r="J436">
        <v>55700</v>
      </c>
      <c r="K436" t="s">
        <v>3078</v>
      </c>
      <c r="L436">
        <v>11</v>
      </c>
      <c r="M436">
        <v>30</v>
      </c>
      <c r="N436" t="s">
        <v>139</v>
      </c>
    </row>
    <row r="437" spans="1:14" x14ac:dyDescent="0.2">
      <c r="A437" t="s">
        <v>6196</v>
      </c>
      <c r="B437">
        <v>28600</v>
      </c>
      <c r="C437">
        <v>32700</v>
      </c>
      <c r="D437">
        <v>36800</v>
      </c>
      <c r="E437">
        <v>40850</v>
      </c>
      <c r="F437">
        <v>44150</v>
      </c>
      <c r="G437">
        <v>47400</v>
      </c>
      <c r="H437">
        <v>50700</v>
      </c>
      <c r="I437">
        <v>53950</v>
      </c>
      <c r="J437">
        <v>57200</v>
      </c>
      <c r="K437" t="s">
        <v>3078</v>
      </c>
      <c r="L437">
        <v>11</v>
      </c>
      <c r="M437">
        <v>30</v>
      </c>
      <c r="N437" t="s">
        <v>140</v>
      </c>
    </row>
    <row r="438" spans="1:14" x14ac:dyDescent="0.2">
      <c r="A438" t="s">
        <v>6197</v>
      </c>
      <c r="B438">
        <v>24100</v>
      </c>
      <c r="C438">
        <v>27550</v>
      </c>
      <c r="D438">
        <v>31000</v>
      </c>
      <c r="E438">
        <v>34400</v>
      </c>
      <c r="F438">
        <v>37200</v>
      </c>
      <c r="G438">
        <v>40280</v>
      </c>
      <c r="H438">
        <v>45420</v>
      </c>
      <c r="I438">
        <v>50560</v>
      </c>
      <c r="J438">
        <v>55700</v>
      </c>
      <c r="K438" t="s">
        <v>3078</v>
      </c>
      <c r="L438">
        <v>11</v>
      </c>
      <c r="M438">
        <v>30</v>
      </c>
      <c r="N438" t="s">
        <v>141</v>
      </c>
    </row>
    <row r="439" spans="1:14" x14ac:dyDescent="0.2">
      <c r="A439" t="s">
        <v>6198</v>
      </c>
      <c r="B439">
        <v>24100</v>
      </c>
      <c r="C439">
        <v>27550</v>
      </c>
      <c r="D439">
        <v>31000</v>
      </c>
      <c r="E439">
        <v>34400</v>
      </c>
      <c r="F439">
        <v>37200</v>
      </c>
      <c r="G439">
        <v>40280</v>
      </c>
      <c r="H439">
        <v>45420</v>
      </c>
      <c r="I439">
        <v>50560</v>
      </c>
      <c r="J439">
        <v>55700</v>
      </c>
      <c r="K439" t="s">
        <v>3078</v>
      </c>
      <c r="L439">
        <v>11</v>
      </c>
      <c r="M439">
        <v>30</v>
      </c>
      <c r="N439" t="s">
        <v>142</v>
      </c>
    </row>
    <row r="440" spans="1:14" x14ac:dyDescent="0.2">
      <c r="A440" t="s">
        <v>6199</v>
      </c>
      <c r="B440">
        <v>24100</v>
      </c>
      <c r="C440">
        <v>27550</v>
      </c>
      <c r="D440">
        <v>31000</v>
      </c>
      <c r="E440">
        <v>34400</v>
      </c>
      <c r="F440">
        <v>37200</v>
      </c>
      <c r="G440">
        <v>40280</v>
      </c>
      <c r="H440">
        <v>45420</v>
      </c>
      <c r="I440">
        <v>50560</v>
      </c>
      <c r="J440">
        <v>55700</v>
      </c>
      <c r="K440" t="s">
        <v>3078</v>
      </c>
      <c r="L440">
        <v>11</v>
      </c>
      <c r="M440">
        <v>30</v>
      </c>
      <c r="N440" t="s">
        <v>143</v>
      </c>
    </row>
    <row r="441" spans="1:14" x14ac:dyDescent="0.2">
      <c r="A441" t="s">
        <v>6200</v>
      </c>
      <c r="B441">
        <v>24100</v>
      </c>
      <c r="C441">
        <v>27550</v>
      </c>
      <c r="D441">
        <v>31000</v>
      </c>
      <c r="E441">
        <v>34400</v>
      </c>
      <c r="F441">
        <v>37200</v>
      </c>
      <c r="G441">
        <v>40280</v>
      </c>
      <c r="H441">
        <v>45420</v>
      </c>
      <c r="I441">
        <v>50560</v>
      </c>
      <c r="J441">
        <v>55700</v>
      </c>
      <c r="K441" t="s">
        <v>3078</v>
      </c>
      <c r="L441">
        <v>11</v>
      </c>
      <c r="M441">
        <v>30</v>
      </c>
      <c r="N441" t="s">
        <v>144</v>
      </c>
    </row>
    <row r="442" spans="1:14" x14ac:dyDescent="0.2">
      <c r="A442" t="s">
        <v>6201</v>
      </c>
      <c r="B442">
        <v>24100</v>
      </c>
      <c r="C442">
        <v>27550</v>
      </c>
      <c r="D442">
        <v>31000</v>
      </c>
      <c r="E442">
        <v>34400</v>
      </c>
      <c r="F442">
        <v>37200</v>
      </c>
      <c r="G442">
        <v>40280</v>
      </c>
      <c r="H442">
        <v>45420</v>
      </c>
      <c r="I442">
        <v>50560</v>
      </c>
      <c r="J442">
        <v>55700</v>
      </c>
      <c r="K442" t="s">
        <v>3078</v>
      </c>
      <c r="L442">
        <v>11</v>
      </c>
      <c r="M442">
        <v>30</v>
      </c>
      <c r="N442" t="s">
        <v>145</v>
      </c>
    </row>
    <row r="443" spans="1:14" x14ac:dyDescent="0.2">
      <c r="A443" t="s">
        <v>6202</v>
      </c>
      <c r="B443">
        <v>24100</v>
      </c>
      <c r="C443">
        <v>27550</v>
      </c>
      <c r="D443">
        <v>31000</v>
      </c>
      <c r="E443">
        <v>34400</v>
      </c>
      <c r="F443">
        <v>37200</v>
      </c>
      <c r="G443">
        <v>40280</v>
      </c>
      <c r="H443">
        <v>45420</v>
      </c>
      <c r="I443">
        <v>50560</v>
      </c>
      <c r="J443">
        <v>55700</v>
      </c>
      <c r="K443" t="s">
        <v>3078</v>
      </c>
      <c r="L443">
        <v>11</v>
      </c>
      <c r="M443">
        <v>30</v>
      </c>
      <c r="N443" t="s">
        <v>146</v>
      </c>
    </row>
    <row r="444" spans="1:14" x14ac:dyDescent="0.2">
      <c r="A444" t="s">
        <v>6203</v>
      </c>
      <c r="B444">
        <v>24100</v>
      </c>
      <c r="C444">
        <v>27550</v>
      </c>
      <c r="D444">
        <v>31000</v>
      </c>
      <c r="E444">
        <v>34400</v>
      </c>
      <c r="F444">
        <v>37200</v>
      </c>
      <c r="G444">
        <v>40280</v>
      </c>
      <c r="H444">
        <v>45420</v>
      </c>
      <c r="I444">
        <v>50560</v>
      </c>
      <c r="J444">
        <v>55700</v>
      </c>
      <c r="K444" t="s">
        <v>3078</v>
      </c>
      <c r="L444">
        <v>11</v>
      </c>
      <c r="M444">
        <v>30</v>
      </c>
      <c r="N444" t="s">
        <v>147</v>
      </c>
    </row>
    <row r="445" spans="1:14" x14ac:dyDescent="0.2">
      <c r="A445" t="s">
        <v>6204</v>
      </c>
      <c r="B445">
        <v>24100</v>
      </c>
      <c r="C445">
        <v>27550</v>
      </c>
      <c r="D445">
        <v>31000</v>
      </c>
      <c r="E445">
        <v>34400</v>
      </c>
      <c r="F445">
        <v>37200</v>
      </c>
      <c r="G445">
        <v>40280</v>
      </c>
      <c r="H445">
        <v>45420</v>
      </c>
      <c r="I445">
        <v>50560</v>
      </c>
      <c r="J445">
        <v>55700</v>
      </c>
      <c r="K445" t="s">
        <v>3078</v>
      </c>
      <c r="L445">
        <v>11</v>
      </c>
      <c r="M445">
        <v>30</v>
      </c>
      <c r="N445" t="s">
        <v>148</v>
      </c>
    </row>
    <row r="446" spans="1:14" x14ac:dyDescent="0.2">
      <c r="A446" t="s">
        <v>6205</v>
      </c>
      <c r="B446">
        <v>24100</v>
      </c>
      <c r="C446">
        <v>27550</v>
      </c>
      <c r="D446">
        <v>31000</v>
      </c>
      <c r="E446">
        <v>34400</v>
      </c>
      <c r="F446">
        <v>37200</v>
      </c>
      <c r="G446">
        <v>40280</v>
      </c>
      <c r="H446">
        <v>45420</v>
      </c>
      <c r="I446">
        <v>50560</v>
      </c>
      <c r="J446">
        <v>55700</v>
      </c>
      <c r="K446" t="s">
        <v>3078</v>
      </c>
      <c r="L446">
        <v>11</v>
      </c>
      <c r="M446">
        <v>30</v>
      </c>
      <c r="N446" t="s">
        <v>149</v>
      </c>
    </row>
    <row r="447" spans="1:14" x14ac:dyDescent="0.2">
      <c r="A447" t="s">
        <v>6206</v>
      </c>
      <c r="B447">
        <v>24100</v>
      </c>
      <c r="C447">
        <v>27550</v>
      </c>
      <c r="D447">
        <v>31000</v>
      </c>
      <c r="E447">
        <v>34400</v>
      </c>
      <c r="F447">
        <v>37200</v>
      </c>
      <c r="G447">
        <v>40280</v>
      </c>
      <c r="H447">
        <v>45420</v>
      </c>
      <c r="I447">
        <v>50560</v>
      </c>
      <c r="J447">
        <v>55700</v>
      </c>
      <c r="K447" t="s">
        <v>3078</v>
      </c>
      <c r="L447">
        <v>11</v>
      </c>
      <c r="M447">
        <v>30</v>
      </c>
      <c r="N447" t="s">
        <v>150</v>
      </c>
    </row>
    <row r="448" spans="1:14" x14ac:dyDescent="0.2">
      <c r="A448" t="s">
        <v>6207</v>
      </c>
      <c r="B448">
        <v>24100</v>
      </c>
      <c r="C448">
        <v>27550</v>
      </c>
      <c r="D448">
        <v>31000</v>
      </c>
      <c r="E448">
        <v>34400</v>
      </c>
      <c r="F448">
        <v>37200</v>
      </c>
      <c r="G448">
        <v>40280</v>
      </c>
      <c r="H448">
        <v>45420</v>
      </c>
      <c r="I448">
        <v>50560</v>
      </c>
      <c r="J448">
        <v>55700</v>
      </c>
      <c r="K448" t="s">
        <v>3078</v>
      </c>
      <c r="L448">
        <v>11</v>
      </c>
      <c r="M448">
        <v>30</v>
      </c>
      <c r="N448" t="s">
        <v>151</v>
      </c>
    </row>
    <row r="449" spans="1:14" x14ac:dyDescent="0.2">
      <c r="A449" t="s">
        <v>6208</v>
      </c>
      <c r="B449">
        <v>24100</v>
      </c>
      <c r="C449">
        <v>27550</v>
      </c>
      <c r="D449">
        <v>31000</v>
      </c>
      <c r="E449">
        <v>34400</v>
      </c>
      <c r="F449">
        <v>37200</v>
      </c>
      <c r="G449">
        <v>40280</v>
      </c>
      <c r="H449">
        <v>45420</v>
      </c>
      <c r="I449">
        <v>50560</v>
      </c>
      <c r="J449">
        <v>55700</v>
      </c>
      <c r="K449" t="s">
        <v>3078</v>
      </c>
      <c r="L449">
        <v>11</v>
      </c>
      <c r="M449">
        <v>30</v>
      </c>
      <c r="N449" t="s">
        <v>152</v>
      </c>
    </row>
    <row r="450" spans="1:14" x14ac:dyDescent="0.2">
      <c r="A450" t="s">
        <v>6209</v>
      </c>
      <c r="B450">
        <v>24100</v>
      </c>
      <c r="C450">
        <v>27550</v>
      </c>
      <c r="D450">
        <v>31000</v>
      </c>
      <c r="E450">
        <v>34400</v>
      </c>
      <c r="F450">
        <v>37200</v>
      </c>
      <c r="G450">
        <v>40280</v>
      </c>
      <c r="H450">
        <v>45420</v>
      </c>
      <c r="I450">
        <v>50560</v>
      </c>
      <c r="J450">
        <v>55700</v>
      </c>
      <c r="K450" t="s">
        <v>3078</v>
      </c>
      <c r="L450">
        <v>11</v>
      </c>
      <c r="M450">
        <v>30</v>
      </c>
      <c r="N450" t="s">
        <v>153</v>
      </c>
    </row>
    <row r="451" spans="1:14" x14ac:dyDescent="0.2">
      <c r="A451" t="s">
        <v>6210</v>
      </c>
      <c r="B451">
        <v>24100</v>
      </c>
      <c r="C451">
        <v>27550</v>
      </c>
      <c r="D451">
        <v>31000</v>
      </c>
      <c r="E451">
        <v>34400</v>
      </c>
      <c r="F451">
        <v>37200</v>
      </c>
      <c r="G451">
        <v>40280</v>
      </c>
      <c r="H451">
        <v>45420</v>
      </c>
      <c r="I451">
        <v>50560</v>
      </c>
      <c r="J451">
        <v>55700</v>
      </c>
      <c r="K451" t="s">
        <v>3078</v>
      </c>
      <c r="L451">
        <v>11</v>
      </c>
      <c r="M451">
        <v>30</v>
      </c>
      <c r="N451" t="s">
        <v>154</v>
      </c>
    </row>
    <row r="452" spans="1:14" x14ac:dyDescent="0.2">
      <c r="A452" t="s">
        <v>6211</v>
      </c>
      <c r="B452">
        <v>24850</v>
      </c>
      <c r="C452">
        <v>28400</v>
      </c>
      <c r="D452">
        <v>31950</v>
      </c>
      <c r="E452">
        <v>35450</v>
      </c>
      <c r="F452">
        <v>38300</v>
      </c>
      <c r="G452">
        <v>41150</v>
      </c>
      <c r="H452">
        <v>45420</v>
      </c>
      <c r="I452">
        <v>50560</v>
      </c>
      <c r="J452">
        <v>55700</v>
      </c>
      <c r="K452" t="s">
        <v>3078</v>
      </c>
      <c r="L452">
        <v>13</v>
      </c>
      <c r="M452">
        <v>30</v>
      </c>
      <c r="N452" t="s">
        <v>155</v>
      </c>
    </row>
    <row r="453" spans="1:14" x14ac:dyDescent="0.2">
      <c r="A453" t="s">
        <v>6212</v>
      </c>
      <c r="B453">
        <v>24850</v>
      </c>
      <c r="C453">
        <v>28400</v>
      </c>
      <c r="D453">
        <v>31950</v>
      </c>
      <c r="E453">
        <v>35450</v>
      </c>
      <c r="F453">
        <v>38300</v>
      </c>
      <c r="G453">
        <v>41150</v>
      </c>
      <c r="H453">
        <v>45420</v>
      </c>
      <c r="I453">
        <v>50560</v>
      </c>
      <c r="J453">
        <v>55700</v>
      </c>
      <c r="K453" t="s">
        <v>3078</v>
      </c>
      <c r="L453">
        <v>13</v>
      </c>
      <c r="M453">
        <v>30</v>
      </c>
      <c r="N453" t="s">
        <v>156</v>
      </c>
    </row>
    <row r="454" spans="1:14" x14ac:dyDescent="0.2">
      <c r="A454" t="s">
        <v>6213</v>
      </c>
      <c r="B454">
        <v>24850</v>
      </c>
      <c r="C454">
        <v>28400</v>
      </c>
      <c r="D454">
        <v>31950</v>
      </c>
      <c r="E454">
        <v>35450</v>
      </c>
      <c r="F454">
        <v>38300</v>
      </c>
      <c r="G454">
        <v>41150</v>
      </c>
      <c r="H454">
        <v>45420</v>
      </c>
      <c r="I454">
        <v>50560</v>
      </c>
      <c r="J454">
        <v>55700</v>
      </c>
      <c r="K454" t="s">
        <v>3078</v>
      </c>
      <c r="L454">
        <v>13</v>
      </c>
      <c r="M454">
        <v>30</v>
      </c>
      <c r="N454" t="s">
        <v>157</v>
      </c>
    </row>
    <row r="455" spans="1:14" x14ac:dyDescent="0.2">
      <c r="A455" t="s">
        <v>6214</v>
      </c>
      <c r="B455">
        <v>24850</v>
      </c>
      <c r="C455">
        <v>28400</v>
      </c>
      <c r="D455">
        <v>31950</v>
      </c>
      <c r="E455">
        <v>35450</v>
      </c>
      <c r="F455">
        <v>38300</v>
      </c>
      <c r="G455">
        <v>41150</v>
      </c>
      <c r="H455">
        <v>45420</v>
      </c>
      <c r="I455">
        <v>50560</v>
      </c>
      <c r="J455">
        <v>55700</v>
      </c>
      <c r="K455" t="s">
        <v>3078</v>
      </c>
      <c r="L455">
        <v>13</v>
      </c>
      <c r="M455">
        <v>30</v>
      </c>
      <c r="N455" t="s">
        <v>158</v>
      </c>
    </row>
    <row r="456" spans="1:14" x14ac:dyDescent="0.2">
      <c r="A456" t="s">
        <v>6215</v>
      </c>
      <c r="B456">
        <v>24850</v>
      </c>
      <c r="C456">
        <v>28400</v>
      </c>
      <c r="D456">
        <v>31950</v>
      </c>
      <c r="E456">
        <v>35450</v>
      </c>
      <c r="F456">
        <v>38300</v>
      </c>
      <c r="G456">
        <v>41150</v>
      </c>
      <c r="H456">
        <v>45420</v>
      </c>
      <c r="I456">
        <v>50560</v>
      </c>
      <c r="J456">
        <v>55700</v>
      </c>
      <c r="K456" t="s">
        <v>3078</v>
      </c>
      <c r="L456">
        <v>13</v>
      </c>
      <c r="M456">
        <v>30</v>
      </c>
      <c r="N456" t="s">
        <v>159</v>
      </c>
    </row>
    <row r="457" spans="1:14" x14ac:dyDescent="0.2">
      <c r="A457" t="s">
        <v>6216</v>
      </c>
      <c r="B457">
        <v>24850</v>
      </c>
      <c r="C457">
        <v>28400</v>
      </c>
      <c r="D457">
        <v>31950</v>
      </c>
      <c r="E457">
        <v>35450</v>
      </c>
      <c r="F457">
        <v>38300</v>
      </c>
      <c r="G457">
        <v>41150</v>
      </c>
      <c r="H457">
        <v>45420</v>
      </c>
      <c r="I457">
        <v>50560</v>
      </c>
      <c r="J457">
        <v>55700</v>
      </c>
      <c r="K457" t="s">
        <v>3078</v>
      </c>
      <c r="L457">
        <v>13</v>
      </c>
      <c r="M457">
        <v>30</v>
      </c>
      <c r="N457" t="s">
        <v>160</v>
      </c>
    </row>
    <row r="458" spans="1:14" x14ac:dyDescent="0.2">
      <c r="A458" t="s">
        <v>6217</v>
      </c>
      <c r="B458">
        <v>24850</v>
      </c>
      <c r="C458">
        <v>28400</v>
      </c>
      <c r="D458">
        <v>31950</v>
      </c>
      <c r="E458">
        <v>35450</v>
      </c>
      <c r="F458">
        <v>38300</v>
      </c>
      <c r="G458">
        <v>41150</v>
      </c>
      <c r="H458">
        <v>45420</v>
      </c>
      <c r="I458">
        <v>50560</v>
      </c>
      <c r="J458">
        <v>55700</v>
      </c>
      <c r="K458" t="s">
        <v>3078</v>
      </c>
      <c r="L458">
        <v>13</v>
      </c>
      <c r="M458">
        <v>30</v>
      </c>
      <c r="N458" t="s">
        <v>161</v>
      </c>
    </row>
    <row r="459" spans="1:14" x14ac:dyDescent="0.2">
      <c r="A459" t="s">
        <v>6218</v>
      </c>
      <c r="B459">
        <v>24850</v>
      </c>
      <c r="C459">
        <v>28400</v>
      </c>
      <c r="D459">
        <v>31950</v>
      </c>
      <c r="E459">
        <v>35450</v>
      </c>
      <c r="F459">
        <v>38300</v>
      </c>
      <c r="G459">
        <v>41150</v>
      </c>
      <c r="H459">
        <v>45420</v>
      </c>
      <c r="I459">
        <v>50560</v>
      </c>
      <c r="J459">
        <v>55700</v>
      </c>
      <c r="K459" t="s">
        <v>3078</v>
      </c>
      <c r="L459">
        <v>13</v>
      </c>
      <c r="M459">
        <v>30</v>
      </c>
      <c r="N459" t="s">
        <v>162</v>
      </c>
    </row>
    <row r="460" spans="1:14" x14ac:dyDescent="0.2">
      <c r="A460" t="s">
        <v>6219</v>
      </c>
      <c r="B460">
        <v>24850</v>
      </c>
      <c r="C460">
        <v>28400</v>
      </c>
      <c r="D460">
        <v>31950</v>
      </c>
      <c r="E460">
        <v>35450</v>
      </c>
      <c r="F460">
        <v>38300</v>
      </c>
      <c r="G460">
        <v>41150</v>
      </c>
      <c r="H460">
        <v>45420</v>
      </c>
      <c r="I460">
        <v>50560</v>
      </c>
      <c r="J460">
        <v>55700</v>
      </c>
      <c r="K460" t="s">
        <v>3078</v>
      </c>
      <c r="L460">
        <v>13</v>
      </c>
      <c r="M460">
        <v>30</v>
      </c>
      <c r="N460" t="s">
        <v>163</v>
      </c>
    </row>
    <row r="461" spans="1:14" x14ac:dyDescent="0.2">
      <c r="A461" t="s">
        <v>6220</v>
      </c>
      <c r="B461">
        <v>24850</v>
      </c>
      <c r="C461">
        <v>28400</v>
      </c>
      <c r="D461">
        <v>31950</v>
      </c>
      <c r="E461">
        <v>35450</v>
      </c>
      <c r="F461">
        <v>38300</v>
      </c>
      <c r="G461">
        <v>41150</v>
      </c>
      <c r="H461">
        <v>45420</v>
      </c>
      <c r="I461">
        <v>50560</v>
      </c>
      <c r="J461">
        <v>55700</v>
      </c>
      <c r="K461" t="s">
        <v>3078</v>
      </c>
      <c r="L461">
        <v>13</v>
      </c>
      <c r="M461">
        <v>30</v>
      </c>
      <c r="N461" t="s">
        <v>164</v>
      </c>
    </row>
    <row r="462" spans="1:14" x14ac:dyDescent="0.2">
      <c r="A462" t="s">
        <v>6221</v>
      </c>
      <c r="B462">
        <v>24850</v>
      </c>
      <c r="C462">
        <v>28400</v>
      </c>
      <c r="D462">
        <v>31950</v>
      </c>
      <c r="E462">
        <v>35450</v>
      </c>
      <c r="F462">
        <v>38300</v>
      </c>
      <c r="G462">
        <v>41150</v>
      </c>
      <c r="H462">
        <v>45420</v>
      </c>
      <c r="I462">
        <v>50560</v>
      </c>
      <c r="J462">
        <v>55700</v>
      </c>
      <c r="K462" t="s">
        <v>3078</v>
      </c>
      <c r="L462">
        <v>13</v>
      </c>
      <c r="M462">
        <v>30</v>
      </c>
      <c r="N462" t="s">
        <v>165</v>
      </c>
    </row>
    <row r="463" spans="1:14" x14ac:dyDescent="0.2">
      <c r="A463" t="s">
        <v>6222</v>
      </c>
      <c r="B463">
        <v>24850</v>
      </c>
      <c r="C463">
        <v>28400</v>
      </c>
      <c r="D463">
        <v>31950</v>
      </c>
      <c r="E463">
        <v>35450</v>
      </c>
      <c r="F463">
        <v>38300</v>
      </c>
      <c r="G463">
        <v>41150</v>
      </c>
      <c r="H463">
        <v>45420</v>
      </c>
      <c r="I463">
        <v>50560</v>
      </c>
      <c r="J463">
        <v>55700</v>
      </c>
      <c r="K463" t="s">
        <v>3078</v>
      </c>
      <c r="L463">
        <v>13</v>
      </c>
      <c r="M463">
        <v>30</v>
      </c>
      <c r="N463" t="s">
        <v>166</v>
      </c>
    </row>
    <row r="464" spans="1:14" x14ac:dyDescent="0.2">
      <c r="A464" t="s">
        <v>6223</v>
      </c>
      <c r="B464">
        <v>24850</v>
      </c>
      <c r="C464">
        <v>28400</v>
      </c>
      <c r="D464">
        <v>31950</v>
      </c>
      <c r="E464">
        <v>35450</v>
      </c>
      <c r="F464">
        <v>38300</v>
      </c>
      <c r="G464">
        <v>41150</v>
      </c>
      <c r="H464">
        <v>45420</v>
      </c>
      <c r="I464">
        <v>50560</v>
      </c>
      <c r="J464">
        <v>55700</v>
      </c>
      <c r="K464" t="s">
        <v>3078</v>
      </c>
      <c r="L464">
        <v>13</v>
      </c>
      <c r="M464">
        <v>30</v>
      </c>
      <c r="N464" t="s">
        <v>167</v>
      </c>
    </row>
    <row r="465" spans="1:14" x14ac:dyDescent="0.2">
      <c r="A465" t="s">
        <v>6224</v>
      </c>
      <c r="B465">
        <v>24100</v>
      </c>
      <c r="C465">
        <v>27550</v>
      </c>
      <c r="D465">
        <v>31000</v>
      </c>
      <c r="E465">
        <v>34400</v>
      </c>
      <c r="F465">
        <v>37200</v>
      </c>
      <c r="G465">
        <v>40280</v>
      </c>
      <c r="H465">
        <v>45420</v>
      </c>
      <c r="I465">
        <v>50560</v>
      </c>
      <c r="J465">
        <v>55700</v>
      </c>
      <c r="K465" t="s">
        <v>3078</v>
      </c>
      <c r="L465">
        <v>15</v>
      </c>
      <c r="M465">
        <v>30</v>
      </c>
      <c r="N465" t="s">
        <v>168</v>
      </c>
    </row>
    <row r="466" spans="1:14" x14ac:dyDescent="0.2">
      <c r="A466" t="s">
        <v>6225</v>
      </c>
      <c r="B466">
        <v>24100</v>
      </c>
      <c r="C466">
        <v>27550</v>
      </c>
      <c r="D466">
        <v>31000</v>
      </c>
      <c r="E466">
        <v>34400</v>
      </c>
      <c r="F466">
        <v>37200</v>
      </c>
      <c r="G466">
        <v>40280</v>
      </c>
      <c r="H466">
        <v>45420</v>
      </c>
      <c r="I466">
        <v>50560</v>
      </c>
      <c r="J466">
        <v>55700</v>
      </c>
      <c r="K466" t="s">
        <v>3078</v>
      </c>
      <c r="L466">
        <v>15</v>
      </c>
      <c r="M466">
        <v>30</v>
      </c>
      <c r="N466" t="s">
        <v>169</v>
      </c>
    </row>
    <row r="467" spans="1:14" x14ac:dyDescent="0.2">
      <c r="A467" t="s">
        <v>6226</v>
      </c>
      <c r="B467">
        <v>24100</v>
      </c>
      <c r="C467">
        <v>27550</v>
      </c>
      <c r="D467">
        <v>31000</v>
      </c>
      <c r="E467">
        <v>34400</v>
      </c>
      <c r="F467">
        <v>37200</v>
      </c>
      <c r="G467">
        <v>40280</v>
      </c>
      <c r="H467">
        <v>45420</v>
      </c>
      <c r="I467">
        <v>50560</v>
      </c>
      <c r="J467">
        <v>55700</v>
      </c>
      <c r="K467" t="s">
        <v>3078</v>
      </c>
      <c r="L467">
        <v>15</v>
      </c>
      <c r="M467">
        <v>30</v>
      </c>
      <c r="N467" t="s">
        <v>892</v>
      </c>
    </row>
    <row r="468" spans="1:14" x14ac:dyDescent="0.2">
      <c r="A468" t="s">
        <v>6227</v>
      </c>
      <c r="B468">
        <v>24100</v>
      </c>
      <c r="C468">
        <v>27550</v>
      </c>
      <c r="D468">
        <v>31000</v>
      </c>
      <c r="E468">
        <v>34400</v>
      </c>
      <c r="F468">
        <v>37200</v>
      </c>
      <c r="G468">
        <v>40280</v>
      </c>
      <c r="H468">
        <v>45420</v>
      </c>
      <c r="I468">
        <v>50560</v>
      </c>
      <c r="J468">
        <v>55700</v>
      </c>
      <c r="K468" t="s">
        <v>3078</v>
      </c>
      <c r="L468">
        <v>15</v>
      </c>
      <c r="M468">
        <v>30</v>
      </c>
      <c r="N468" t="s">
        <v>893</v>
      </c>
    </row>
    <row r="469" spans="1:14" x14ac:dyDescent="0.2">
      <c r="A469" t="s">
        <v>6228</v>
      </c>
      <c r="B469">
        <v>24100</v>
      </c>
      <c r="C469">
        <v>27550</v>
      </c>
      <c r="D469">
        <v>31000</v>
      </c>
      <c r="E469">
        <v>34400</v>
      </c>
      <c r="F469">
        <v>37200</v>
      </c>
      <c r="G469">
        <v>40280</v>
      </c>
      <c r="H469">
        <v>45420</v>
      </c>
      <c r="I469">
        <v>50560</v>
      </c>
      <c r="J469">
        <v>55700</v>
      </c>
      <c r="K469" t="s">
        <v>3078</v>
      </c>
      <c r="L469">
        <v>15</v>
      </c>
      <c r="M469">
        <v>30</v>
      </c>
      <c r="N469" t="s">
        <v>894</v>
      </c>
    </row>
    <row r="470" spans="1:14" x14ac:dyDescent="0.2">
      <c r="A470" t="s">
        <v>6229</v>
      </c>
      <c r="B470">
        <v>24100</v>
      </c>
      <c r="C470">
        <v>27550</v>
      </c>
      <c r="D470">
        <v>31000</v>
      </c>
      <c r="E470">
        <v>34400</v>
      </c>
      <c r="F470">
        <v>37200</v>
      </c>
      <c r="G470">
        <v>40280</v>
      </c>
      <c r="H470">
        <v>45420</v>
      </c>
      <c r="I470">
        <v>50560</v>
      </c>
      <c r="J470">
        <v>55700</v>
      </c>
      <c r="K470" t="s">
        <v>3078</v>
      </c>
      <c r="L470">
        <v>15</v>
      </c>
      <c r="M470">
        <v>30</v>
      </c>
      <c r="N470" t="s">
        <v>895</v>
      </c>
    </row>
    <row r="471" spans="1:14" x14ac:dyDescent="0.2">
      <c r="A471" t="s">
        <v>6230</v>
      </c>
      <c r="B471">
        <v>24100</v>
      </c>
      <c r="C471">
        <v>27550</v>
      </c>
      <c r="D471">
        <v>31000</v>
      </c>
      <c r="E471">
        <v>34400</v>
      </c>
      <c r="F471">
        <v>37200</v>
      </c>
      <c r="G471">
        <v>40280</v>
      </c>
      <c r="H471">
        <v>45420</v>
      </c>
      <c r="I471">
        <v>50560</v>
      </c>
      <c r="J471">
        <v>55700</v>
      </c>
      <c r="K471" t="s">
        <v>3078</v>
      </c>
      <c r="L471">
        <v>15</v>
      </c>
      <c r="M471">
        <v>30</v>
      </c>
      <c r="N471" t="s">
        <v>896</v>
      </c>
    </row>
    <row r="472" spans="1:14" x14ac:dyDescent="0.2">
      <c r="A472" t="s">
        <v>6231</v>
      </c>
      <c r="B472">
        <v>24100</v>
      </c>
      <c r="C472">
        <v>27550</v>
      </c>
      <c r="D472">
        <v>31000</v>
      </c>
      <c r="E472">
        <v>34400</v>
      </c>
      <c r="F472">
        <v>37200</v>
      </c>
      <c r="G472">
        <v>40280</v>
      </c>
      <c r="H472">
        <v>45420</v>
      </c>
      <c r="I472">
        <v>50560</v>
      </c>
      <c r="J472">
        <v>55700</v>
      </c>
      <c r="K472" t="s">
        <v>3078</v>
      </c>
      <c r="L472">
        <v>15</v>
      </c>
      <c r="M472">
        <v>30</v>
      </c>
      <c r="N472" t="s">
        <v>897</v>
      </c>
    </row>
    <row r="473" spans="1:14" x14ac:dyDescent="0.2">
      <c r="A473" t="s">
        <v>6232</v>
      </c>
      <c r="B473">
        <v>24100</v>
      </c>
      <c r="C473">
        <v>27550</v>
      </c>
      <c r="D473">
        <v>31000</v>
      </c>
      <c r="E473">
        <v>34400</v>
      </c>
      <c r="F473">
        <v>37200</v>
      </c>
      <c r="G473">
        <v>40280</v>
      </c>
      <c r="H473">
        <v>45420</v>
      </c>
      <c r="I473">
        <v>50560</v>
      </c>
      <c r="J473">
        <v>55700</v>
      </c>
      <c r="K473" t="s">
        <v>3078</v>
      </c>
      <c r="L473">
        <v>15</v>
      </c>
      <c r="M473">
        <v>30</v>
      </c>
      <c r="N473" t="s">
        <v>898</v>
      </c>
    </row>
    <row r="474" spans="1:14" x14ac:dyDescent="0.2">
      <c r="A474" t="s">
        <v>6233</v>
      </c>
      <c r="B474">
        <v>24100</v>
      </c>
      <c r="C474">
        <v>27550</v>
      </c>
      <c r="D474">
        <v>31000</v>
      </c>
      <c r="E474">
        <v>34400</v>
      </c>
      <c r="F474">
        <v>37200</v>
      </c>
      <c r="G474">
        <v>40280</v>
      </c>
      <c r="H474">
        <v>45420</v>
      </c>
      <c r="I474">
        <v>50560</v>
      </c>
      <c r="J474">
        <v>55700</v>
      </c>
      <c r="K474" t="s">
        <v>3078</v>
      </c>
      <c r="L474">
        <v>15</v>
      </c>
      <c r="M474">
        <v>30</v>
      </c>
      <c r="N474" t="s">
        <v>899</v>
      </c>
    </row>
    <row r="475" spans="1:14" x14ac:dyDescent="0.2">
      <c r="A475" t="s">
        <v>6234</v>
      </c>
      <c r="B475">
        <v>24100</v>
      </c>
      <c r="C475">
        <v>27550</v>
      </c>
      <c r="D475">
        <v>31000</v>
      </c>
      <c r="E475">
        <v>34400</v>
      </c>
      <c r="F475">
        <v>37200</v>
      </c>
      <c r="G475">
        <v>40280</v>
      </c>
      <c r="H475">
        <v>45420</v>
      </c>
      <c r="I475">
        <v>50560</v>
      </c>
      <c r="J475">
        <v>55700</v>
      </c>
      <c r="K475" t="s">
        <v>3078</v>
      </c>
      <c r="L475">
        <v>15</v>
      </c>
      <c r="M475">
        <v>30</v>
      </c>
      <c r="N475" t="s">
        <v>900</v>
      </c>
    </row>
    <row r="476" spans="1:14" x14ac:dyDescent="0.2">
      <c r="A476" t="s">
        <v>6235</v>
      </c>
      <c r="B476">
        <v>24100</v>
      </c>
      <c r="C476">
        <v>27550</v>
      </c>
      <c r="D476">
        <v>31000</v>
      </c>
      <c r="E476">
        <v>34400</v>
      </c>
      <c r="F476">
        <v>37200</v>
      </c>
      <c r="G476">
        <v>40280</v>
      </c>
      <c r="H476">
        <v>45420</v>
      </c>
      <c r="I476">
        <v>50560</v>
      </c>
      <c r="J476">
        <v>55700</v>
      </c>
      <c r="K476" t="s">
        <v>3078</v>
      </c>
      <c r="L476">
        <v>15</v>
      </c>
      <c r="M476">
        <v>30</v>
      </c>
      <c r="N476" t="s">
        <v>901</v>
      </c>
    </row>
    <row r="477" spans="1:14" x14ac:dyDescent="0.2">
      <c r="A477" t="s">
        <v>6236</v>
      </c>
      <c r="B477">
        <v>24100</v>
      </c>
      <c r="C477">
        <v>27550</v>
      </c>
      <c r="D477">
        <v>31000</v>
      </c>
      <c r="E477">
        <v>34400</v>
      </c>
      <c r="F477">
        <v>37200</v>
      </c>
      <c r="G477">
        <v>40280</v>
      </c>
      <c r="H477">
        <v>45420</v>
      </c>
      <c r="I477">
        <v>50560</v>
      </c>
      <c r="J477">
        <v>55700</v>
      </c>
      <c r="K477" t="s">
        <v>3078</v>
      </c>
      <c r="L477">
        <v>15</v>
      </c>
      <c r="M477">
        <v>30</v>
      </c>
      <c r="N477" t="s">
        <v>902</v>
      </c>
    </row>
    <row r="478" spans="1:14" x14ac:dyDescent="0.2">
      <c r="A478" t="s">
        <v>6237</v>
      </c>
      <c r="B478">
        <v>24100</v>
      </c>
      <c r="C478">
        <v>27550</v>
      </c>
      <c r="D478">
        <v>31000</v>
      </c>
      <c r="E478">
        <v>34400</v>
      </c>
      <c r="F478">
        <v>37200</v>
      </c>
      <c r="G478">
        <v>40280</v>
      </c>
      <c r="H478">
        <v>45420</v>
      </c>
      <c r="I478">
        <v>50560</v>
      </c>
      <c r="J478">
        <v>55700</v>
      </c>
      <c r="K478" t="s">
        <v>3078</v>
      </c>
      <c r="L478">
        <v>15</v>
      </c>
      <c r="M478">
        <v>30</v>
      </c>
      <c r="N478" t="s">
        <v>903</v>
      </c>
    </row>
    <row r="479" spans="1:14" x14ac:dyDescent="0.2">
      <c r="A479" t="s">
        <v>6238</v>
      </c>
      <c r="B479">
        <v>24100</v>
      </c>
      <c r="C479">
        <v>27550</v>
      </c>
      <c r="D479">
        <v>31000</v>
      </c>
      <c r="E479">
        <v>34400</v>
      </c>
      <c r="F479">
        <v>37200</v>
      </c>
      <c r="G479">
        <v>40280</v>
      </c>
      <c r="H479">
        <v>45420</v>
      </c>
      <c r="I479">
        <v>50560</v>
      </c>
      <c r="J479">
        <v>55700</v>
      </c>
      <c r="K479" t="s">
        <v>3078</v>
      </c>
      <c r="L479">
        <v>15</v>
      </c>
      <c r="M479">
        <v>30</v>
      </c>
      <c r="N479" t="s">
        <v>904</v>
      </c>
    </row>
    <row r="480" spans="1:14" x14ac:dyDescent="0.2">
      <c r="A480" t="s">
        <v>6239</v>
      </c>
      <c r="B480">
        <v>17150</v>
      </c>
      <c r="C480">
        <v>19720</v>
      </c>
      <c r="D480">
        <v>24860</v>
      </c>
      <c r="E480">
        <v>30000</v>
      </c>
      <c r="F480">
        <v>35140</v>
      </c>
      <c r="G480">
        <v>40280</v>
      </c>
      <c r="H480">
        <v>45420</v>
      </c>
      <c r="I480">
        <v>50560</v>
      </c>
      <c r="J480">
        <v>55700</v>
      </c>
      <c r="K480" t="s">
        <v>3079</v>
      </c>
      <c r="L480">
        <v>1</v>
      </c>
      <c r="M480">
        <v>30</v>
      </c>
      <c r="N480" t="s">
        <v>2758</v>
      </c>
    </row>
    <row r="481" spans="1:14" x14ac:dyDescent="0.2">
      <c r="A481" t="s">
        <v>6240</v>
      </c>
      <c r="B481">
        <v>23450</v>
      </c>
      <c r="C481">
        <v>26800</v>
      </c>
      <c r="D481">
        <v>30150</v>
      </c>
      <c r="E481">
        <v>33500</v>
      </c>
      <c r="F481">
        <v>36200</v>
      </c>
      <c r="G481">
        <v>40280</v>
      </c>
      <c r="H481">
        <v>45420</v>
      </c>
      <c r="I481">
        <v>50560</v>
      </c>
      <c r="J481">
        <v>55700</v>
      </c>
      <c r="K481" t="s">
        <v>3079</v>
      </c>
      <c r="L481">
        <v>3</v>
      </c>
      <c r="M481">
        <v>30</v>
      </c>
      <c r="N481" t="s">
        <v>2759</v>
      </c>
    </row>
    <row r="482" spans="1:14" x14ac:dyDescent="0.2">
      <c r="A482" t="s">
        <v>6241</v>
      </c>
      <c r="B482">
        <v>18700</v>
      </c>
      <c r="C482">
        <v>21350</v>
      </c>
      <c r="D482">
        <v>24860</v>
      </c>
      <c r="E482">
        <v>30000</v>
      </c>
      <c r="F482">
        <v>35140</v>
      </c>
      <c r="G482">
        <v>40280</v>
      </c>
      <c r="H482">
        <v>45420</v>
      </c>
      <c r="I482">
        <v>50560</v>
      </c>
      <c r="J482">
        <v>55700</v>
      </c>
      <c r="K482" t="s">
        <v>3079</v>
      </c>
      <c r="L482">
        <v>5</v>
      </c>
      <c r="M482">
        <v>30</v>
      </c>
      <c r="N482" t="s">
        <v>2760</v>
      </c>
    </row>
    <row r="483" spans="1:14" x14ac:dyDescent="0.2">
      <c r="A483" t="s">
        <v>6242</v>
      </c>
      <c r="B483">
        <v>31650</v>
      </c>
      <c r="C483">
        <v>36200</v>
      </c>
      <c r="D483">
        <v>40700</v>
      </c>
      <c r="E483">
        <v>45200</v>
      </c>
      <c r="F483">
        <v>48850</v>
      </c>
      <c r="G483">
        <v>52450</v>
      </c>
      <c r="H483">
        <v>56050</v>
      </c>
      <c r="I483">
        <v>59700</v>
      </c>
      <c r="J483">
        <v>63300</v>
      </c>
      <c r="K483" t="s">
        <v>3080</v>
      </c>
      <c r="L483">
        <v>1</v>
      </c>
      <c r="M483">
        <v>30</v>
      </c>
      <c r="N483" t="s">
        <v>2757</v>
      </c>
    </row>
    <row r="484" spans="1:14" x14ac:dyDescent="0.2">
      <c r="A484" t="s">
        <v>6243</v>
      </c>
      <c r="B484">
        <v>18200</v>
      </c>
      <c r="C484">
        <v>20800</v>
      </c>
      <c r="D484">
        <v>24860</v>
      </c>
      <c r="E484">
        <v>30000</v>
      </c>
      <c r="F484">
        <v>35140</v>
      </c>
      <c r="G484">
        <v>40280</v>
      </c>
      <c r="H484">
        <v>45420</v>
      </c>
      <c r="I484">
        <v>50560</v>
      </c>
      <c r="J484">
        <v>55700</v>
      </c>
      <c r="K484" t="s">
        <v>3081</v>
      </c>
      <c r="L484">
        <v>1</v>
      </c>
      <c r="M484">
        <v>30</v>
      </c>
      <c r="N484" t="s">
        <v>4220</v>
      </c>
    </row>
    <row r="485" spans="1:14" x14ac:dyDescent="0.2">
      <c r="A485" t="s">
        <v>6244</v>
      </c>
      <c r="B485">
        <v>18100</v>
      </c>
      <c r="C485">
        <v>20650</v>
      </c>
      <c r="D485">
        <v>24860</v>
      </c>
      <c r="E485">
        <v>30000</v>
      </c>
      <c r="F485">
        <v>35140</v>
      </c>
      <c r="G485">
        <v>40280</v>
      </c>
      <c r="H485">
        <v>45420</v>
      </c>
      <c r="I485">
        <v>50560</v>
      </c>
      <c r="J485">
        <v>55700</v>
      </c>
      <c r="K485" t="s">
        <v>3081</v>
      </c>
      <c r="L485">
        <v>3</v>
      </c>
      <c r="M485">
        <v>30</v>
      </c>
      <c r="N485" t="s">
        <v>4221</v>
      </c>
    </row>
    <row r="486" spans="1:14" x14ac:dyDescent="0.2">
      <c r="A486" t="s">
        <v>6245</v>
      </c>
      <c r="B486">
        <v>16550</v>
      </c>
      <c r="C486">
        <v>19720</v>
      </c>
      <c r="D486">
        <v>24860</v>
      </c>
      <c r="E486">
        <v>30000</v>
      </c>
      <c r="F486">
        <v>35140</v>
      </c>
      <c r="G486">
        <v>40280</v>
      </c>
      <c r="H486">
        <v>45420</v>
      </c>
      <c r="I486">
        <v>50560</v>
      </c>
      <c r="J486">
        <v>55100</v>
      </c>
      <c r="K486" t="s">
        <v>3081</v>
      </c>
      <c r="L486">
        <v>5</v>
      </c>
      <c r="M486">
        <v>30</v>
      </c>
      <c r="N486" t="s">
        <v>4222</v>
      </c>
    </row>
    <row r="487" spans="1:14" x14ac:dyDescent="0.2">
      <c r="A487" t="s">
        <v>6246</v>
      </c>
      <c r="B487">
        <v>14580</v>
      </c>
      <c r="C487">
        <v>19720</v>
      </c>
      <c r="D487">
        <v>24860</v>
      </c>
      <c r="E487">
        <v>30000</v>
      </c>
      <c r="F487">
        <v>34700</v>
      </c>
      <c r="G487">
        <v>37250</v>
      </c>
      <c r="H487">
        <v>39850</v>
      </c>
      <c r="I487">
        <v>42400</v>
      </c>
      <c r="J487">
        <v>44950</v>
      </c>
      <c r="K487" t="s">
        <v>3081</v>
      </c>
      <c r="L487">
        <v>7</v>
      </c>
      <c r="M487">
        <v>30</v>
      </c>
      <c r="N487" t="s">
        <v>4223</v>
      </c>
    </row>
    <row r="488" spans="1:14" x14ac:dyDescent="0.2">
      <c r="A488" t="s">
        <v>6247</v>
      </c>
      <c r="B488">
        <v>18100</v>
      </c>
      <c r="C488">
        <v>20650</v>
      </c>
      <c r="D488">
        <v>24860</v>
      </c>
      <c r="E488">
        <v>30000</v>
      </c>
      <c r="F488">
        <v>35140</v>
      </c>
      <c r="G488">
        <v>40280</v>
      </c>
      <c r="H488">
        <v>45420</v>
      </c>
      <c r="I488">
        <v>50560</v>
      </c>
      <c r="J488">
        <v>55700</v>
      </c>
      <c r="K488" t="s">
        <v>3081</v>
      </c>
      <c r="L488">
        <v>9</v>
      </c>
      <c r="M488">
        <v>30</v>
      </c>
      <c r="N488" t="s">
        <v>4224</v>
      </c>
    </row>
    <row r="489" spans="1:14" x14ac:dyDescent="0.2">
      <c r="A489" t="s">
        <v>6248</v>
      </c>
      <c r="B489">
        <v>20200</v>
      </c>
      <c r="C489">
        <v>23050</v>
      </c>
      <c r="D489">
        <v>25950</v>
      </c>
      <c r="E489">
        <v>30000</v>
      </c>
      <c r="F489">
        <v>35140</v>
      </c>
      <c r="G489">
        <v>40280</v>
      </c>
      <c r="H489">
        <v>45420</v>
      </c>
      <c r="I489">
        <v>50560</v>
      </c>
      <c r="J489">
        <v>55700</v>
      </c>
      <c r="K489" t="s">
        <v>3081</v>
      </c>
      <c r="L489">
        <v>11</v>
      </c>
      <c r="M489">
        <v>30</v>
      </c>
      <c r="N489" t="s">
        <v>4225</v>
      </c>
    </row>
    <row r="490" spans="1:14" x14ac:dyDescent="0.2">
      <c r="A490" t="s">
        <v>6249</v>
      </c>
      <c r="B490">
        <v>14580</v>
      </c>
      <c r="C490">
        <v>19720</v>
      </c>
      <c r="D490">
        <v>24860</v>
      </c>
      <c r="E490">
        <v>30000</v>
      </c>
      <c r="F490">
        <v>35140</v>
      </c>
      <c r="G490">
        <v>38000</v>
      </c>
      <c r="H490">
        <v>40650</v>
      </c>
      <c r="I490">
        <v>43250</v>
      </c>
      <c r="J490">
        <v>45850</v>
      </c>
      <c r="K490" t="s">
        <v>3081</v>
      </c>
      <c r="L490">
        <v>13</v>
      </c>
      <c r="M490">
        <v>30</v>
      </c>
      <c r="N490" t="s">
        <v>3305</v>
      </c>
    </row>
    <row r="491" spans="1:14" x14ac:dyDescent="0.2">
      <c r="A491" t="s">
        <v>6250</v>
      </c>
      <c r="B491">
        <v>16100</v>
      </c>
      <c r="C491">
        <v>19720</v>
      </c>
      <c r="D491">
        <v>24860</v>
      </c>
      <c r="E491">
        <v>30000</v>
      </c>
      <c r="F491">
        <v>35140</v>
      </c>
      <c r="G491">
        <v>40280</v>
      </c>
      <c r="H491">
        <v>45420</v>
      </c>
      <c r="I491">
        <v>50560</v>
      </c>
      <c r="J491">
        <v>53700</v>
      </c>
      <c r="K491" t="s">
        <v>3081</v>
      </c>
      <c r="L491">
        <v>15</v>
      </c>
      <c r="M491">
        <v>30</v>
      </c>
      <c r="N491" t="s">
        <v>4226</v>
      </c>
    </row>
    <row r="492" spans="1:14" x14ac:dyDescent="0.2">
      <c r="A492" t="s">
        <v>6251</v>
      </c>
      <c r="B492">
        <v>14580</v>
      </c>
      <c r="C492">
        <v>19720</v>
      </c>
      <c r="D492">
        <v>24860</v>
      </c>
      <c r="E492">
        <v>30000</v>
      </c>
      <c r="F492">
        <v>35140</v>
      </c>
      <c r="G492">
        <v>38000</v>
      </c>
      <c r="H492">
        <v>40650</v>
      </c>
      <c r="I492">
        <v>43250</v>
      </c>
      <c r="J492">
        <v>45850</v>
      </c>
      <c r="K492" t="s">
        <v>3081</v>
      </c>
      <c r="L492">
        <v>17</v>
      </c>
      <c r="M492">
        <v>30</v>
      </c>
      <c r="N492" t="s">
        <v>4227</v>
      </c>
    </row>
    <row r="493" spans="1:14" x14ac:dyDescent="0.2">
      <c r="A493" t="s">
        <v>6252</v>
      </c>
      <c r="B493">
        <v>18600</v>
      </c>
      <c r="C493">
        <v>21250</v>
      </c>
      <c r="D493">
        <v>24860</v>
      </c>
      <c r="E493">
        <v>30000</v>
      </c>
      <c r="F493">
        <v>35140</v>
      </c>
      <c r="G493">
        <v>40280</v>
      </c>
      <c r="H493">
        <v>45420</v>
      </c>
      <c r="I493">
        <v>50560</v>
      </c>
      <c r="J493">
        <v>55700</v>
      </c>
      <c r="K493" t="s">
        <v>3081</v>
      </c>
      <c r="L493">
        <v>19</v>
      </c>
      <c r="M493">
        <v>30</v>
      </c>
      <c r="N493" t="s">
        <v>3311</v>
      </c>
    </row>
    <row r="494" spans="1:14" x14ac:dyDescent="0.2">
      <c r="A494" t="s">
        <v>6253</v>
      </c>
      <c r="B494">
        <v>21000</v>
      </c>
      <c r="C494">
        <v>24000</v>
      </c>
      <c r="D494">
        <v>27000</v>
      </c>
      <c r="E494">
        <v>30000</v>
      </c>
      <c r="F494">
        <v>35140</v>
      </c>
      <c r="G494">
        <v>40280</v>
      </c>
      <c r="H494">
        <v>45420</v>
      </c>
      <c r="I494">
        <v>50560</v>
      </c>
      <c r="J494">
        <v>55700</v>
      </c>
      <c r="K494" t="s">
        <v>3081</v>
      </c>
      <c r="L494">
        <v>21</v>
      </c>
      <c r="M494">
        <v>30</v>
      </c>
      <c r="N494" t="s">
        <v>4228</v>
      </c>
    </row>
    <row r="495" spans="1:14" x14ac:dyDescent="0.2">
      <c r="A495" t="s">
        <v>6254</v>
      </c>
      <c r="B495">
        <v>14600</v>
      </c>
      <c r="C495">
        <v>19720</v>
      </c>
      <c r="D495">
        <v>24860</v>
      </c>
      <c r="E495">
        <v>30000</v>
      </c>
      <c r="F495">
        <v>35140</v>
      </c>
      <c r="G495">
        <v>40200</v>
      </c>
      <c r="H495">
        <v>43000</v>
      </c>
      <c r="I495">
        <v>45750</v>
      </c>
      <c r="J495">
        <v>48550</v>
      </c>
      <c r="K495" t="s">
        <v>3081</v>
      </c>
      <c r="L495">
        <v>23</v>
      </c>
      <c r="M495">
        <v>30</v>
      </c>
      <c r="N495" t="s">
        <v>3375</v>
      </c>
    </row>
    <row r="496" spans="1:14" x14ac:dyDescent="0.2">
      <c r="A496" t="s">
        <v>6255</v>
      </c>
      <c r="B496">
        <v>14580</v>
      </c>
      <c r="C496">
        <v>19720</v>
      </c>
      <c r="D496">
        <v>24860</v>
      </c>
      <c r="E496">
        <v>30000</v>
      </c>
      <c r="F496">
        <v>34700</v>
      </c>
      <c r="G496">
        <v>37250</v>
      </c>
      <c r="H496">
        <v>39850</v>
      </c>
      <c r="I496">
        <v>42400</v>
      </c>
      <c r="J496">
        <v>44950</v>
      </c>
      <c r="K496" t="s">
        <v>3081</v>
      </c>
      <c r="L496">
        <v>27</v>
      </c>
      <c r="M496">
        <v>30</v>
      </c>
      <c r="N496" t="s">
        <v>4229</v>
      </c>
    </row>
    <row r="497" spans="1:14" x14ac:dyDescent="0.2">
      <c r="A497" t="s">
        <v>6256</v>
      </c>
      <c r="B497">
        <v>14580</v>
      </c>
      <c r="C497">
        <v>19720</v>
      </c>
      <c r="D497">
        <v>24860</v>
      </c>
      <c r="E497">
        <v>30000</v>
      </c>
      <c r="F497">
        <v>34700</v>
      </c>
      <c r="G497">
        <v>37250</v>
      </c>
      <c r="H497">
        <v>39850</v>
      </c>
      <c r="I497">
        <v>42400</v>
      </c>
      <c r="J497">
        <v>44950</v>
      </c>
      <c r="K497" t="s">
        <v>3081</v>
      </c>
      <c r="L497">
        <v>29</v>
      </c>
      <c r="M497">
        <v>30</v>
      </c>
      <c r="N497" t="s">
        <v>4230</v>
      </c>
    </row>
    <row r="498" spans="1:14" x14ac:dyDescent="0.2">
      <c r="A498" t="s">
        <v>6257</v>
      </c>
      <c r="B498">
        <v>18600</v>
      </c>
      <c r="C498">
        <v>21250</v>
      </c>
      <c r="D498">
        <v>24860</v>
      </c>
      <c r="E498">
        <v>30000</v>
      </c>
      <c r="F498">
        <v>35140</v>
      </c>
      <c r="G498">
        <v>40280</v>
      </c>
      <c r="H498">
        <v>45420</v>
      </c>
      <c r="I498">
        <v>50560</v>
      </c>
      <c r="J498">
        <v>55700</v>
      </c>
      <c r="K498" t="s">
        <v>3081</v>
      </c>
      <c r="L498">
        <v>31</v>
      </c>
      <c r="M498">
        <v>30</v>
      </c>
      <c r="N498" t="s">
        <v>4231</v>
      </c>
    </row>
    <row r="499" spans="1:14" x14ac:dyDescent="0.2">
      <c r="A499" t="s">
        <v>6258</v>
      </c>
      <c r="B499">
        <v>17200</v>
      </c>
      <c r="C499">
        <v>19720</v>
      </c>
      <c r="D499">
        <v>24860</v>
      </c>
      <c r="E499">
        <v>30000</v>
      </c>
      <c r="F499">
        <v>35140</v>
      </c>
      <c r="G499">
        <v>40280</v>
      </c>
      <c r="H499">
        <v>45420</v>
      </c>
      <c r="I499">
        <v>50560</v>
      </c>
      <c r="J499">
        <v>55700</v>
      </c>
      <c r="K499" t="s">
        <v>3081</v>
      </c>
      <c r="L499">
        <v>33</v>
      </c>
      <c r="M499">
        <v>30</v>
      </c>
      <c r="N499" t="s">
        <v>3324</v>
      </c>
    </row>
    <row r="500" spans="1:14" x14ac:dyDescent="0.2">
      <c r="A500" t="s">
        <v>6259</v>
      </c>
      <c r="B500">
        <v>16600</v>
      </c>
      <c r="C500">
        <v>19720</v>
      </c>
      <c r="D500">
        <v>24860</v>
      </c>
      <c r="E500">
        <v>30000</v>
      </c>
      <c r="F500">
        <v>35140</v>
      </c>
      <c r="G500">
        <v>40280</v>
      </c>
      <c r="H500">
        <v>45420</v>
      </c>
      <c r="I500">
        <v>50560</v>
      </c>
      <c r="J500">
        <v>55300</v>
      </c>
      <c r="K500" t="s">
        <v>3081</v>
      </c>
      <c r="L500">
        <v>35</v>
      </c>
      <c r="M500">
        <v>30</v>
      </c>
      <c r="N500" t="s">
        <v>4232</v>
      </c>
    </row>
    <row r="501" spans="1:14" x14ac:dyDescent="0.2">
      <c r="A501" t="s">
        <v>6260</v>
      </c>
      <c r="B501">
        <v>14580</v>
      </c>
      <c r="C501">
        <v>19720</v>
      </c>
      <c r="D501">
        <v>24860</v>
      </c>
      <c r="E501">
        <v>30000</v>
      </c>
      <c r="F501">
        <v>35140</v>
      </c>
      <c r="G501">
        <v>37950</v>
      </c>
      <c r="H501">
        <v>40550</v>
      </c>
      <c r="I501">
        <v>43200</v>
      </c>
      <c r="J501">
        <v>45800</v>
      </c>
      <c r="K501" t="s">
        <v>3081</v>
      </c>
      <c r="L501">
        <v>37</v>
      </c>
      <c r="M501">
        <v>30</v>
      </c>
      <c r="N501" t="s">
        <v>3327</v>
      </c>
    </row>
    <row r="502" spans="1:14" x14ac:dyDescent="0.2">
      <c r="A502" t="s">
        <v>6261</v>
      </c>
      <c r="B502">
        <v>18100</v>
      </c>
      <c r="C502">
        <v>20650</v>
      </c>
      <c r="D502">
        <v>24860</v>
      </c>
      <c r="E502">
        <v>30000</v>
      </c>
      <c r="F502">
        <v>35140</v>
      </c>
      <c r="G502">
        <v>40280</v>
      </c>
      <c r="H502">
        <v>45420</v>
      </c>
      <c r="I502">
        <v>50560</v>
      </c>
      <c r="J502">
        <v>55700</v>
      </c>
      <c r="K502" t="s">
        <v>3081</v>
      </c>
      <c r="L502">
        <v>39</v>
      </c>
      <c r="M502">
        <v>30</v>
      </c>
      <c r="N502" t="s">
        <v>4233</v>
      </c>
    </row>
    <row r="503" spans="1:14" x14ac:dyDescent="0.2">
      <c r="A503" t="s">
        <v>6262</v>
      </c>
      <c r="B503">
        <v>18200</v>
      </c>
      <c r="C503">
        <v>20800</v>
      </c>
      <c r="D503">
        <v>24860</v>
      </c>
      <c r="E503">
        <v>30000</v>
      </c>
      <c r="F503">
        <v>35140</v>
      </c>
      <c r="G503">
        <v>40280</v>
      </c>
      <c r="H503">
        <v>45420</v>
      </c>
      <c r="I503">
        <v>50560</v>
      </c>
      <c r="J503">
        <v>55700</v>
      </c>
      <c r="K503" t="s">
        <v>3081</v>
      </c>
      <c r="L503">
        <v>41</v>
      </c>
      <c r="M503">
        <v>30</v>
      </c>
      <c r="N503" t="s">
        <v>4234</v>
      </c>
    </row>
    <row r="504" spans="1:14" x14ac:dyDescent="0.2">
      <c r="A504" t="s">
        <v>6263</v>
      </c>
      <c r="B504">
        <v>14580</v>
      </c>
      <c r="C504">
        <v>19720</v>
      </c>
      <c r="D504">
        <v>24860</v>
      </c>
      <c r="E504">
        <v>30000</v>
      </c>
      <c r="F504">
        <v>34700</v>
      </c>
      <c r="G504">
        <v>37250</v>
      </c>
      <c r="H504">
        <v>39850</v>
      </c>
      <c r="I504">
        <v>42400</v>
      </c>
      <c r="J504">
        <v>44950</v>
      </c>
      <c r="K504" t="s">
        <v>3081</v>
      </c>
      <c r="L504">
        <v>43</v>
      </c>
      <c r="M504">
        <v>30</v>
      </c>
      <c r="N504" t="s">
        <v>4235</v>
      </c>
    </row>
    <row r="505" spans="1:14" x14ac:dyDescent="0.2">
      <c r="A505" t="s">
        <v>6264</v>
      </c>
      <c r="B505">
        <v>14580</v>
      </c>
      <c r="C505">
        <v>19720</v>
      </c>
      <c r="D505">
        <v>24860</v>
      </c>
      <c r="E505">
        <v>30000</v>
      </c>
      <c r="F505">
        <v>35140</v>
      </c>
      <c r="G505">
        <v>37850</v>
      </c>
      <c r="H505">
        <v>40450</v>
      </c>
      <c r="I505">
        <v>43050</v>
      </c>
      <c r="J505">
        <v>45650</v>
      </c>
      <c r="K505" t="s">
        <v>3081</v>
      </c>
      <c r="L505">
        <v>45</v>
      </c>
      <c r="M505">
        <v>30</v>
      </c>
      <c r="N505" t="s">
        <v>4236</v>
      </c>
    </row>
    <row r="506" spans="1:14" x14ac:dyDescent="0.2">
      <c r="A506" t="s">
        <v>6265</v>
      </c>
      <c r="B506">
        <v>14580</v>
      </c>
      <c r="C506">
        <v>19720</v>
      </c>
      <c r="D506">
        <v>24860</v>
      </c>
      <c r="E506">
        <v>30000</v>
      </c>
      <c r="F506">
        <v>34700</v>
      </c>
      <c r="G506">
        <v>37250</v>
      </c>
      <c r="H506">
        <v>39850</v>
      </c>
      <c r="I506">
        <v>42400</v>
      </c>
      <c r="J506">
        <v>44950</v>
      </c>
      <c r="K506" t="s">
        <v>3081</v>
      </c>
      <c r="L506">
        <v>47</v>
      </c>
      <c r="M506">
        <v>30</v>
      </c>
      <c r="N506" t="s">
        <v>4237</v>
      </c>
    </row>
    <row r="507" spans="1:14" x14ac:dyDescent="0.2">
      <c r="A507" t="s">
        <v>6266</v>
      </c>
      <c r="B507">
        <v>14580</v>
      </c>
      <c r="C507">
        <v>19720</v>
      </c>
      <c r="D507">
        <v>24860</v>
      </c>
      <c r="E507">
        <v>30000</v>
      </c>
      <c r="F507">
        <v>34700</v>
      </c>
      <c r="G507">
        <v>37250</v>
      </c>
      <c r="H507">
        <v>39850</v>
      </c>
      <c r="I507">
        <v>42400</v>
      </c>
      <c r="J507">
        <v>44950</v>
      </c>
      <c r="K507" t="s">
        <v>3081</v>
      </c>
      <c r="L507">
        <v>49</v>
      </c>
      <c r="M507">
        <v>30</v>
      </c>
      <c r="N507" t="s">
        <v>4238</v>
      </c>
    </row>
    <row r="508" spans="1:14" x14ac:dyDescent="0.2">
      <c r="A508" t="s">
        <v>6267</v>
      </c>
      <c r="B508">
        <v>14580</v>
      </c>
      <c r="C508">
        <v>19720</v>
      </c>
      <c r="D508">
        <v>24860</v>
      </c>
      <c r="E508">
        <v>30000</v>
      </c>
      <c r="F508">
        <v>34700</v>
      </c>
      <c r="G508">
        <v>37250</v>
      </c>
      <c r="H508">
        <v>39850</v>
      </c>
      <c r="I508">
        <v>42400</v>
      </c>
      <c r="J508">
        <v>44950</v>
      </c>
      <c r="K508" t="s">
        <v>3081</v>
      </c>
      <c r="L508">
        <v>51</v>
      </c>
      <c r="M508">
        <v>30</v>
      </c>
      <c r="N508" t="s">
        <v>4239</v>
      </c>
    </row>
    <row r="509" spans="1:14" x14ac:dyDescent="0.2">
      <c r="A509" t="s">
        <v>6268</v>
      </c>
      <c r="B509">
        <v>18250</v>
      </c>
      <c r="C509">
        <v>20850</v>
      </c>
      <c r="D509">
        <v>24860</v>
      </c>
      <c r="E509">
        <v>30000</v>
      </c>
      <c r="F509">
        <v>35140</v>
      </c>
      <c r="G509">
        <v>40280</v>
      </c>
      <c r="H509">
        <v>45420</v>
      </c>
      <c r="I509">
        <v>50560</v>
      </c>
      <c r="J509">
        <v>55700</v>
      </c>
      <c r="K509" t="s">
        <v>3081</v>
      </c>
      <c r="L509">
        <v>53</v>
      </c>
      <c r="M509">
        <v>30</v>
      </c>
      <c r="N509" t="s">
        <v>4240</v>
      </c>
    </row>
    <row r="510" spans="1:14" x14ac:dyDescent="0.2">
      <c r="A510" t="s">
        <v>6269</v>
      </c>
      <c r="B510">
        <v>14580</v>
      </c>
      <c r="C510">
        <v>19720</v>
      </c>
      <c r="D510">
        <v>24860</v>
      </c>
      <c r="E510">
        <v>30000</v>
      </c>
      <c r="F510">
        <v>35140</v>
      </c>
      <c r="G510">
        <v>38000</v>
      </c>
      <c r="H510">
        <v>40650</v>
      </c>
      <c r="I510">
        <v>43250</v>
      </c>
      <c r="J510">
        <v>45850</v>
      </c>
      <c r="K510" t="s">
        <v>3081</v>
      </c>
      <c r="L510">
        <v>55</v>
      </c>
      <c r="M510">
        <v>30</v>
      </c>
      <c r="N510" t="s">
        <v>4241</v>
      </c>
    </row>
    <row r="511" spans="1:14" x14ac:dyDescent="0.2">
      <c r="A511" t="s">
        <v>6270</v>
      </c>
      <c r="B511">
        <v>18250</v>
      </c>
      <c r="C511">
        <v>20850</v>
      </c>
      <c r="D511">
        <v>24860</v>
      </c>
      <c r="E511">
        <v>30000</v>
      </c>
      <c r="F511">
        <v>35140</v>
      </c>
      <c r="G511">
        <v>40280</v>
      </c>
      <c r="H511">
        <v>45420</v>
      </c>
      <c r="I511">
        <v>50560</v>
      </c>
      <c r="J511">
        <v>55700</v>
      </c>
      <c r="K511" t="s">
        <v>3081</v>
      </c>
      <c r="L511">
        <v>57</v>
      </c>
      <c r="M511">
        <v>30</v>
      </c>
      <c r="N511" t="s">
        <v>4242</v>
      </c>
    </row>
    <row r="512" spans="1:14" x14ac:dyDescent="0.2">
      <c r="A512" t="s">
        <v>6271</v>
      </c>
      <c r="B512">
        <v>14580</v>
      </c>
      <c r="C512">
        <v>19720</v>
      </c>
      <c r="D512">
        <v>24860</v>
      </c>
      <c r="E512">
        <v>30000</v>
      </c>
      <c r="F512">
        <v>34700</v>
      </c>
      <c r="G512">
        <v>37250</v>
      </c>
      <c r="H512">
        <v>39850</v>
      </c>
      <c r="I512">
        <v>42400</v>
      </c>
      <c r="J512">
        <v>44950</v>
      </c>
      <c r="K512" t="s">
        <v>3081</v>
      </c>
      <c r="L512">
        <v>59</v>
      </c>
      <c r="M512">
        <v>30</v>
      </c>
      <c r="N512" t="s">
        <v>4243</v>
      </c>
    </row>
    <row r="513" spans="1:14" x14ac:dyDescent="0.2">
      <c r="A513" t="s">
        <v>6272</v>
      </c>
      <c r="B513">
        <v>16650</v>
      </c>
      <c r="C513">
        <v>19720</v>
      </c>
      <c r="D513">
        <v>24860</v>
      </c>
      <c r="E513">
        <v>30000</v>
      </c>
      <c r="F513">
        <v>35140</v>
      </c>
      <c r="G513">
        <v>40280</v>
      </c>
      <c r="H513">
        <v>45420</v>
      </c>
      <c r="I513">
        <v>50560</v>
      </c>
      <c r="J513">
        <v>55450</v>
      </c>
      <c r="K513" t="s">
        <v>3081</v>
      </c>
      <c r="L513">
        <v>61</v>
      </c>
      <c r="M513">
        <v>30</v>
      </c>
      <c r="N513" t="s">
        <v>4244</v>
      </c>
    </row>
    <row r="514" spans="1:14" x14ac:dyDescent="0.2">
      <c r="A514" t="s">
        <v>6273</v>
      </c>
      <c r="B514">
        <v>14580</v>
      </c>
      <c r="C514">
        <v>19720</v>
      </c>
      <c r="D514">
        <v>24860</v>
      </c>
      <c r="E514">
        <v>30000</v>
      </c>
      <c r="F514">
        <v>34700</v>
      </c>
      <c r="G514">
        <v>37250</v>
      </c>
      <c r="H514">
        <v>39850</v>
      </c>
      <c r="I514">
        <v>42400</v>
      </c>
      <c r="J514">
        <v>44950</v>
      </c>
      <c r="K514" t="s">
        <v>3081</v>
      </c>
      <c r="L514">
        <v>63</v>
      </c>
      <c r="M514">
        <v>30</v>
      </c>
      <c r="N514" t="s">
        <v>3333</v>
      </c>
    </row>
    <row r="515" spans="1:14" x14ac:dyDescent="0.2">
      <c r="A515" t="s">
        <v>6274</v>
      </c>
      <c r="B515">
        <v>18100</v>
      </c>
      <c r="C515">
        <v>20650</v>
      </c>
      <c r="D515">
        <v>24860</v>
      </c>
      <c r="E515">
        <v>30000</v>
      </c>
      <c r="F515">
        <v>35140</v>
      </c>
      <c r="G515">
        <v>40280</v>
      </c>
      <c r="H515">
        <v>45420</v>
      </c>
      <c r="I515">
        <v>50560</v>
      </c>
      <c r="J515">
        <v>55700</v>
      </c>
      <c r="K515" t="s">
        <v>3081</v>
      </c>
      <c r="L515">
        <v>65</v>
      </c>
      <c r="M515">
        <v>30</v>
      </c>
      <c r="N515" t="s">
        <v>3334</v>
      </c>
    </row>
    <row r="516" spans="1:14" x14ac:dyDescent="0.2">
      <c r="A516" t="s">
        <v>6275</v>
      </c>
      <c r="B516">
        <v>14580</v>
      </c>
      <c r="C516">
        <v>19720</v>
      </c>
      <c r="D516">
        <v>24860</v>
      </c>
      <c r="E516">
        <v>30000</v>
      </c>
      <c r="F516">
        <v>35140</v>
      </c>
      <c r="G516">
        <v>39150</v>
      </c>
      <c r="H516">
        <v>41850</v>
      </c>
      <c r="I516">
        <v>44550</v>
      </c>
      <c r="J516">
        <v>47250</v>
      </c>
      <c r="K516" t="s">
        <v>3081</v>
      </c>
      <c r="L516">
        <v>67</v>
      </c>
      <c r="M516">
        <v>30</v>
      </c>
      <c r="N516" t="s">
        <v>3393</v>
      </c>
    </row>
    <row r="517" spans="1:14" x14ac:dyDescent="0.2">
      <c r="A517" t="s">
        <v>6276</v>
      </c>
      <c r="B517">
        <v>18450</v>
      </c>
      <c r="C517">
        <v>21100</v>
      </c>
      <c r="D517">
        <v>24860</v>
      </c>
      <c r="E517">
        <v>30000</v>
      </c>
      <c r="F517">
        <v>35140</v>
      </c>
      <c r="G517">
        <v>40280</v>
      </c>
      <c r="H517">
        <v>45420</v>
      </c>
      <c r="I517">
        <v>50560</v>
      </c>
      <c r="J517">
        <v>55700</v>
      </c>
      <c r="K517" t="s">
        <v>3081</v>
      </c>
      <c r="L517">
        <v>69</v>
      </c>
      <c r="M517">
        <v>30</v>
      </c>
      <c r="N517" t="s">
        <v>3707</v>
      </c>
    </row>
    <row r="518" spans="1:14" x14ac:dyDescent="0.2">
      <c r="A518" t="s">
        <v>6277</v>
      </c>
      <c r="B518">
        <v>17900</v>
      </c>
      <c r="C518">
        <v>20450</v>
      </c>
      <c r="D518">
        <v>24860</v>
      </c>
      <c r="E518">
        <v>30000</v>
      </c>
      <c r="F518">
        <v>35140</v>
      </c>
      <c r="G518">
        <v>40280</v>
      </c>
      <c r="H518">
        <v>45420</v>
      </c>
      <c r="I518">
        <v>50560</v>
      </c>
      <c r="J518">
        <v>55700</v>
      </c>
      <c r="K518" t="s">
        <v>3081</v>
      </c>
      <c r="L518">
        <v>71</v>
      </c>
      <c r="M518">
        <v>30</v>
      </c>
      <c r="N518" t="s">
        <v>3338</v>
      </c>
    </row>
    <row r="519" spans="1:14" x14ac:dyDescent="0.2">
      <c r="A519" t="s">
        <v>6278</v>
      </c>
      <c r="B519">
        <v>18100</v>
      </c>
      <c r="C519">
        <v>20650</v>
      </c>
      <c r="D519">
        <v>24860</v>
      </c>
      <c r="E519">
        <v>30000</v>
      </c>
      <c r="F519">
        <v>35140</v>
      </c>
      <c r="G519">
        <v>40280</v>
      </c>
      <c r="H519">
        <v>45420</v>
      </c>
      <c r="I519">
        <v>50560</v>
      </c>
      <c r="J519">
        <v>55700</v>
      </c>
      <c r="K519" t="s">
        <v>3081</v>
      </c>
      <c r="L519">
        <v>73</v>
      </c>
      <c r="M519">
        <v>30</v>
      </c>
      <c r="N519" t="s">
        <v>4245</v>
      </c>
    </row>
    <row r="520" spans="1:14" x14ac:dyDescent="0.2">
      <c r="A520" t="s">
        <v>6279</v>
      </c>
      <c r="B520">
        <v>14580</v>
      </c>
      <c r="C520">
        <v>19720</v>
      </c>
      <c r="D520">
        <v>24860</v>
      </c>
      <c r="E520">
        <v>30000</v>
      </c>
      <c r="F520">
        <v>34700</v>
      </c>
      <c r="G520">
        <v>37250</v>
      </c>
      <c r="H520">
        <v>39850</v>
      </c>
      <c r="I520">
        <v>42400</v>
      </c>
      <c r="J520">
        <v>44950</v>
      </c>
      <c r="K520" t="s">
        <v>3081</v>
      </c>
      <c r="L520">
        <v>75</v>
      </c>
      <c r="M520">
        <v>30</v>
      </c>
      <c r="N520" t="s">
        <v>4246</v>
      </c>
    </row>
    <row r="521" spans="1:14" x14ac:dyDescent="0.2">
      <c r="A521" t="s">
        <v>6280</v>
      </c>
      <c r="B521">
        <v>14580</v>
      </c>
      <c r="C521">
        <v>19720</v>
      </c>
      <c r="D521">
        <v>24860</v>
      </c>
      <c r="E521">
        <v>30000</v>
      </c>
      <c r="F521">
        <v>34700</v>
      </c>
      <c r="G521">
        <v>37250</v>
      </c>
      <c r="H521">
        <v>39850</v>
      </c>
      <c r="I521">
        <v>42400</v>
      </c>
      <c r="J521">
        <v>44950</v>
      </c>
      <c r="K521" t="s">
        <v>3081</v>
      </c>
      <c r="L521">
        <v>77</v>
      </c>
      <c r="M521">
        <v>30</v>
      </c>
      <c r="N521" t="s">
        <v>4247</v>
      </c>
    </row>
    <row r="522" spans="1:14" x14ac:dyDescent="0.2">
      <c r="A522" t="s">
        <v>6281</v>
      </c>
      <c r="B522">
        <v>14580</v>
      </c>
      <c r="C522">
        <v>19720</v>
      </c>
      <c r="D522">
        <v>24860</v>
      </c>
      <c r="E522">
        <v>30000</v>
      </c>
      <c r="F522">
        <v>34700</v>
      </c>
      <c r="G522">
        <v>37250</v>
      </c>
      <c r="H522">
        <v>39850</v>
      </c>
      <c r="I522">
        <v>42400</v>
      </c>
      <c r="J522">
        <v>44950</v>
      </c>
      <c r="K522" t="s">
        <v>3081</v>
      </c>
      <c r="L522">
        <v>79</v>
      </c>
      <c r="M522">
        <v>30</v>
      </c>
      <c r="N522" t="s">
        <v>3342</v>
      </c>
    </row>
    <row r="523" spans="1:14" x14ac:dyDescent="0.2">
      <c r="A523" t="s">
        <v>6282</v>
      </c>
      <c r="B523">
        <v>19200</v>
      </c>
      <c r="C523">
        <v>21950</v>
      </c>
      <c r="D523">
        <v>24860</v>
      </c>
      <c r="E523">
        <v>30000</v>
      </c>
      <c r="F523">
        <v>35140</v>
      </c>
      <c r="G523">
        <v>40280</v>
      </c>
      <c r="H523">
        <v>45420</v>
      </c>
      <c r="I523">
        <v>50560</v>
      </c>
      <c r="J523">
        <v>55700</v>
      </c>
      <c r="K523" t="s">
        <v>3081</v>
      </c>
      <c r="L523">
        <v>81</v>
      </c>
      <c r="M523">
        <v>30</v>
      </c>
      <c r="N523" t="s">
        <v>4248</v>
      </c>
    </row>
    <row r="524" spans="1:14" x14ac:dyDescent="0.2">
      <c r="A524" t="s">
        <v>6283</v>
      </c>
      <c r="B524">
        <v>14580</v>
      </c>
      <c r="C524">
        <v>19720</v>
      </c>
      <c r="D524">
        <v>24860</v>
      </c>
      <c r="E524">
        <v>30000</v>
      </c>
      <c r="F524">
        <v>35140</v>
      </c>
      <c r="G524">
        <v>38200</v>
      </c>
      <c r="H524">
        <v>40800</v>
      </c>
      <c r="I524">
        <v>43450</v>
      </c>
      <c r="J524">
        <v>46100</v>
      </c>
      <c r="K524" t="s">
        <v>3081</v>
      </c>
      <c r="L524">
        <v>83</v>
      </c>
      <c r="M524">
        <v>30</v>
      </c>
      <c r="N524" t="s">
        <v>3344</v>
      </c>
    </row>
    <row r="525" spans="1:14" x14ac:dyDescent="0.2">
      <c r="A525" t="s">
        <v>6284</v>
      </c>
      <c r="B525">
        <v>17800</v>
      </c>
      <c r="C525">
        <v>20350</v>
      </c>
      <c r="D525">
        <v>24860</v>
      </c>
      <c r="E525">
        <v>30000</v>
      </c>
      <c r="F525">
        <v>35140</v>
      </c>
      <c r="G525">
        <v>40280</v>
      </c>
      <c r="H525">
        <v>45420</v>
      </c>
      <c r="I525">
        <v>50560</v>
      </c>
      <c r="J525">
        <v>55700</v>
      </c>
      <c r="K525" t="s">
        <v>3081</v>
      </c>
      <c r="L525">
        <v>85</v>
      </c>
      <c r="M525">
        <v>30</v>
      </c>
      <c r="N525" t="s">
        <v>4249</v>
      </c>
    </row>
    <row r="526" spans="1:14" x14ac:dyDescent="0.2">
      <c r="A526" t="s">
        <v>6285</v>
      </c>
      <c r="B526">
        <v>21700</v>
      </c>
      <c r="C526">
        <v>24800</v>
      </c>
      <c r="D526">
        <v>27900</v>
      </c>
      <c r="E526">
        <v>30950</v>
      </c>
      <c r="F526">
        <v>35140</v>
      </c>
      <c r="G526">
        <v>40280</v>
      </c>
      <c r="H526">
        <v>45420</v>
      </c>
      <c r="I526">
        <v>50560</v>
      </c>
      <c r="J526">
        <v>55700</v>
      </c>
      <c r="K526" t="s">
        <v>3081</v>
      </c>
      <c r="L526">
        <v>86</v>
      </c>
      <c r="M526">
        <v>30</v>
      </c>
      <c r="N526" t="s">
        <v>4250</v>
      </c>
    </row>
    <row r="527" spans="1:14" x14ac:dyDescent="0.2">
      <c r="A527" t="s">
        <v>6286</v>
      </c>
      <c r="B527">
        <v>22800</v>
      </c>
      <c r="C527">
        <v>26050</v>
      </c>
      <c r="D527">
        <v>29300</v>
      </c>
      <c r="E527">
        <v>32550</v>
      </c>
      <c r="F527">
        <v>35200</v>
      </c>
      <c r="G527">
        <v>40280</v>
      </c>
      <c r="H527">
        <v>45420</v>
      </c>
      <c r="I527">
        <v>50560</v>
      </c>
      <c r="J527">
        <v>55700</v>
      </c>
      <c r="K527" t="s">
        <v>3081</v>
      </c>
      <c r="L527">
        <v>87</v>
      </c>
      <c r="M527">
        <v>30</v>
      </c>
      <c r="N527" t="s">
        <v>3347</v>
      </c>
    </row>
    <row r="528" spans="1:14" x14ac:dyDescent="0.2">
      <c r="A528" t="s">
        <v>6287</v>
      </c>
      <c r="B528">
        <v>18600</v>
      </c>
      <c r="C528">
        <v>21250</v>
      </c>
      <c r="D528">
        <v>24860</v>
      </c>
      <c r="E528">
        <v>30000</v>
      </c>
      <c r="F528">
        <v>35140</v>
      </c>
      <c r="G528">
        <v>40280</v>
      </c>
      <c r="H528">
        <v>45420</v>
      </c>
      <c r="I528">
        <v>50560</v>
      </c>
      <c r="J528">
        <v>55700</v>
      </c>
      <c r="K528" t="s">
        <v>3081</v>
      </c>
      <c r="L528">
        <v>89</v>
      </c>
      <c r="M528">
        <v>30</v>
      </c>
      <c r="N528" t="s">
        <v>4251</v>
      </c>
    </row>
    <row r="529" spans="1:14" x14ac:dyDescent="0.2">
      <c r="A529" t="s">
        <v>6288</v>
      </c>
      <c r="B529">
        <v>19600</v>
      </c>
      <c r="C529">
        <v>22400</v>
      </c>
      <c r="D529">
        <v>25200</v>
      </c>
      <c r="E529">
        <v>30000</v>
      </c>
      <c r="F529">
        <v>35140</v>
      </c>
      <c r="G529">
        <v>40280</v>
      </c>
      <c r="H529">
        <v>45420</v>
      </c>
      <c r="I529">
        <v>50560</v>
      </c>
      <c r="J529">
        <v>55700</v>
      </c>
      <c r="K529" t="s">
        <v>3081</v>
      </c>
      <c r="L529">
        <v>91</v>
      </c>
      <c r="M529">
        <v>30</v>
      </c>
      <c r="N529" t="s">
        <v>4252</v>
      </c>
    </row>
    <row r="530" spans="1:14" x14ac:dyDescent="0.2">
      <c r="A530" t="s">
        <v>6289</v>
      </c>
      <c r="B530">
        <v>14580</v>
      </c>
      <c r="C530">
        <v>19720</v>
      </c>
      <c r="D530">
        <v>24860</v>
      </c>
      <c r="E530">
        <v>30000</v>
      </c>
      <c r="F530">
        <v>34700</v>
      </c>
      <c r="G530">
        <v>37250</v>
      </c>
      <c r="H530">
        <v>39850</v>
      </c>
      <c r="I530">
        <v>42400</v>
      </c>
      <c r="J530">
        <v>44950</v>
      </c>
      <c r="K530" t="s">
        <v>3081</v>
      </c>
      <c r="L530">
        <v>93</v>
      </c>
      <c r="M530">
        <v>30</v>
      </c>
      <c r="N530" t="s">
        <v>4253</v>
      </c>
    </row>
    <row r="531" spans="1:14" x14ac:dyDescent="0.2">
      <c r="A531" t="s">
        <v>6290</v>
      </c>
      <c r="B531">
        <v>18450</v>
      </c>
      <c r="C531">
        <v>21100</v>
      </c>
      <c r="D531">
        <v>24860</v>
      </c>
      <c r="E531">
        <v>30000</v>
      </c>
      <c r="F531">
        <v>35140</v>
      </c>
      <c r="G531">
        <v>40280</v>
      </c>
      <c r="H531">
        <v>45420</v>
      </c>
      <c r="I531">
        <v>50560</v>
      </c>
      <c r="J531">
        <v>55700</v>
      </c>
      <c r="K531" t="s">
        <v>3081</v>
      </c>
      <c r="L531">
        <v>95</v>
      </c>
      <c r="M531">
        <v>30</v>
      </c>
      <c r="N531" t="s">
        <v>3719</v>
      </c>
    </row>
    <row r="532" spans="1:14" x14ac:dyDescent="0.2">
      <c r="A532" t="s">
        <v>6291</v>
      </c>
      <c r="B532">
        <v>18450</v>
      </c>
      <c r="C532">
        <v>21100</v>
      </c>
      <c r="D532">
        <v>24860</v>
      </c>
      <c r="E532">
        <v>30000</v>
      </c>
      <c r="F532">
        <v>35140</v>
      </c>
      <c r="G532">
        <v>40280</v>
      </c>
      <c r="H532">
        <v>45420</v>
      </c>
      <c r="I532">
        <v>50560</v>
      </c>
      <c r="J532">
        <v>55700</v>
      </c>
      <c r="K532" t="s">
        <v>3081</v>
      </c>
      <c r="L532">
        <v>97</v>
      </c>
      <c r="M532">
        <v>30</v>
      </c>
      <c r="N532" t="s">
        <v>4254</v>
      </c>
    </row>
    <row r="533" spans="1:14" x14ac:dyDescent="0.2">
      <c r="A533" t="s">
        <v>6292</v>
      </c>
      <c r="B533">
        <v>20450</v>
      </c>
      <c r="C533">
        <v>23400</v>
      </c>
      <c r="D533">
        <v>26300</v>
      </c>
      <c r="E533">
        <v>30000</v>
      </c>
      <c r="F533">
        <v>35140</v>
      </c>
      <c r="G533">
        <v>40280</v>
      </c>
      <c r="H533">
        <v>45420</v>
      </c>
      <c r="I533">
        <v>50560</v>
      </c>
      <c r="J533">
        <v>55700</v>
      </c>
      <c r="K533" t="s">
        <v>3081</v>
      </c>
      <c r="L533">
        <v>99</v>
      </c>
      <c r="M533">
        <v>30</v>
      </c>
      <c r="N533" t="s">
        <v>4255</v>
      </c>
    </row>
    <row r="534" spans="1:14" x14ac:dyDescent="0.2">
      <c r="A534" t="s">
        <v>6293</v>
      </c>
      <c r="B534">
        <v>18250</v>
      </c>
      <c r="C534">
        <v>20850</v>
      </c>
      <c r="D534">
        <v>24860</v>
      </c>
      <c r="E534">
        <v>30000</v>
      </c>
      <c r="F534">
        <v>35140</v>
      </c>
      <c r="G534">
        <v>40280</v>
      </c>
      <c r="H534">
        <v>45420</v>
      </c>
      <c r="I534">
        <v>50560</v>
      </c>
      <c r="J534">
        <v>55700</v>
      </c>
      <c r="K534" t="s">
        <v>3081</v>
      </c>
      <c r="L534">
        <v>101</v>
      </c>
      <c r="M534">
        <v>30</v>
      </c>
      <c r="N534" t="s">
        <v>4256</v>
      </c>
    </row>
    <row r="535" spans="1:14" x14ac:dyDescent="0.2">
      <c r="A535" t="s">
        <v>6294</v>
      </c>
      <c r="B535">
        <v>18250</v>
      </c>
      <c r="C535">
        <v>20850</v>
      </c>
      <c r="D535">
        <v>24860</v>
      </c>
      <c r="E535">
        <v>30000</v>
      </c>
      <c r="F535">
        <v>35140</v>
      </c>
      <c r="G535">
        <v>40280</v>
      </c>
      <c r="H535">
        <v>45420</v>
      </c>
      <c r="I535">
        <v>50560</v>
      </c>
      <c r="J535">
        <v>55700</v>
      </c>
      <c r="K535" t="s">
        <v>3081</v>
      </c>
      <c r="L535">
        <v>103</v>
      </c>
      <c r="M535">
        <v>30</v>
      </c>
      <c r="N535" t="s">
        <v>4257</v>
      </c>
    </row>
    <row r="536" spans="1:14" x14ac:dyDescent="0.2">
      <c r="A536" t="s">
        <v>6295</v>
      </c>
      <c r="B536">
        <v>15000</v>
      </c>
      <c r="C536">
        <v>19720</v>
      </c>
      <c r="D536">
        <v>24860</v>
      </c>
      <c r="E536">
        <v>30000</v>
      </c>
      <c r="F536">
        <v>35140</v>
      </c>
      <c r="G536">
        <v>40280</v>
      </c>
      <c r="H536">
        <v>44300</v>
      </c>
      <c r="I536">
        <v>47150</v>
      </c>
      <c r="J536">
        <v>50000</v>
      </c>
      <c r="K536" t="s">
        <v>3081</v>
      </c>
      <c r="L536">
        <v>105</v>
      </c>
      <c r="M536">
        <v>30</v>
      </c>
      <c r="N536" t="s">
        <v>3405</v>
      </c>
    </row>
    <row r="537" spans="1:14" x14ac:dyDescent="0.2">
      <c r="A537" t="s">
        <v>6296</v>
      </c>
      <c r="B537">
        <v>14580</v>
      </c>
      <c r="C537">
        <v>19720</v>
      </c>
      <c r="D537">
        <v>24860</v>
      </c>
      <c r="E537">
        <v>30000</v>
      </c>
      <c r="F537">
        <v>34700</v>
      </c>
      <c r="G537">
        <v>37250</v>
      </c>
      <c r="H537">
        <v>39850</v>
      </c>
      <c r="I537">
        <v>42400</v>
      </c>
      <c r="J537">
        <v>44950</v>
      </c>
      <c r="K537" t="s">
        <v>3081</v>
      </c>
      <c r="L537">
        <v>107</v>
      </c>
      <c r="M537">
        <v>30</v>
      </c>
      <c r="N537" t="s">
        <v>2916</v>
      </c>
    </row>
    <row r="538" spans="1:14" x14ac:dyDescent="0.2">
      <c r="A538" t="s">
        <v>6297</v>
      </c>
      <c r="B538">
        <v>18600</v>
      </c>
      <c r="C538">
        <v>21250</v>
      </c>
      <c r="D538">
        <v>24860</v>
      </c>
      <c r="E538">
        <v>30000</v>
      </c>
      <c r="F538">
        <v>35140</v>
      </c>
      <c r="G538">
        <v>40280</v>
      </c>
      <c r="H538">
        <v>45420</v>
      </c>
      <c r="I538">
        <v>50560</v>
      </c>
      <c r="J538">
        <v>55700</v>
      </c>
      <c r="K538" t="s">
        <v>3081</v>
      </c>
      <c r="L538">
        <v>109</v>
      </c>
      <c r="M538">
        <v>30</v>
      </c>
      <c r="N538" t="s">
        <v>2917</v>
      </c>
    </row>
    <row r="539" spans="1:14" x14ac:dyDescent="0.2">
      <c r="A539" t="s">
        <v>6298</v>
      </c>
      <c r="B539">
        <v>17800</v>
      </c>
      <c r="C539">
        <v>20350</v>
      </c>
      <c r="D539">
        <v>24860</v>
      </c>
      <c r="E539">
        <v>30000</v>
      </c>
      <c r="F539">
        <v>35140</v>
      </c>
      <c r="G539">
        <v>40280</v>
      </c>
      <c r="H539">
        <v>45420</v>
      </c>
      <c r="I539">
        <v>50560</v>
      </c>
      <c r="J539">
        <v>55700</v>
      </c>
      <c r="K539" t="s">
        <v>3081</v>
      </c>
      <c r="L539">
        <v>111</v>
      </c>
      <c r="M539">
        <v>30</v>
      </c>
      <c r="N539" t="s">
        <v>2918</v>
      </c>
    </row>
    <row r="540" spans="1:14" x14ac:dyDescent="0.2">
      <c r="A540" t="s">
        <v>6299</v>
      </c>
      <c r="B540">
        <v>17200</v>
      </c>
      <c r="C540">
        <v>19720</v>
      </c>
      <c r="D540">
        <v>24860</v>
      </c>
      <c r="E540">
        <v>30000</v>
      </c>
      <c r="F540">
        <v>35140</v>
      </c>
      <c r="G540">
        <v>40280</v>
      </c>
      <c r="H540">
        <v>45420</v>
      </c>
      <c r="I540">
        <v>50560</v>
      </c>
      <c r="J540">
        <v>55700</v>
      </c>
      <c r="K540" t="s">
        <v>3081</v>
      </c>
      <c r="L540">
        <v>113</v>
      </c>
      <c r="M540">
        <v>30</v>
      </c>
      <c r="N540" t="s">
        <v>2919</v>
      </c>
    </row>
    <row r="541" spans="1:14" x14ac:dyDescent="0.2">
      <c r="A541" t="s">
        <v>6300</v>
      </c>
      <c r="B541">
        <v>19200</v>
      </c>
      <c r="C541">
        <v>21950</v>
      </c>
      <c r="D541">
        <v>24860</v>
      </c>
      <c r="E541">
        <v>30000</v>
      </c>
      <c r="F541">
        <v>35140</v>
      </c>
      <c r="G541">
        <v>40280</v>
      </c>
      <c r="H541">
        <v>45420</v>
      </c>
      <c r="I541">
        <v>50560</v>
      </c>
      <c r="J541">
        <v>55700</v>
      </c>
      <c r="K541" t="s">
        <v>3081</v>
      </c>
      <c r="L541">
        <v>115</v>
      </c>
      <c r="M541">
        <v>30</v>
      </c>
      <c r="N541" t="s">
        <v>2920</v>
      </c>
    </row>
    <row r="542" spans="1:14" x14ac:dyDescent="0.2">
      <c r="A542" t="s">
        <v>6301</v>
      </c>
      <c r="B542">
        <v>18450</v>
      </c>
      <c r="C542">
        <v>21100</v>
      </c>
      <c r="D542">
        <v>24860</v>
      </c>
      <c r="E542">
        <v>30000</v>
      </c>
      <c r="F542">
        <v>35140</v>
      </c>
      <c r="G542">
        <v>40280</v>
      </c>
      <c r="H542">
        <v>45420</v>
      </c>
      <c r="I542">
        <v>50560</v>
      </c>
      <c r="J542">
        <v>55700</v>
      </c>
      <c r="K542" t="s">
        <v>3081</v>
      </c>
      <c r="L542">
        <v>117</v>
      </c>
      <c r="M542">
        <v>30</v>
      </c>
      <c r="N542" t="s">
        <v>2921</v>
      </c>
    </row>
    <row r="543" spans="1:14" x14ac:dyDescent="0.2">
      <c r="A543" t="s">
        <v>6302</v>
      </c>
      <c r="B543">
        <v>16750</v>
      </c>
      <c r="C543">
        <v>19720</v>
      </c>
      <c r="D543">
        <v>24860</v>
      </c>
      <c r="E543">
        <v>30000</v>
      </c>
      <c r="F543">
        <v>35140</v>
      </c>
      <c r="G543">
        <v>40280</v>
      </c>
      <c r="H543">
        <v>45420</v>
      </c>
      <c r="I543">
        <v>50560</v>
      </c>
      <c r="J543">
        <v>55700</v>
      </c>
      <c r="K543" t="s">
        <v>3081</v>
      </c>
      <c r="L543">
        <v>119</v>
      </c>
      <c r="M543">
        <v>30</v>
      </c>
      <c r="N543" t="s">
        <v>3357</v>
      </c>
    </row>
    <row r="544" spans="1:14" x14ac:dyDescent="0.2">
      <c r="A544" t="s">
        <v>6303</v>
      </c>
      <c r="B544">
        <v>14580</v>
      </c>
      <c r="C544">
        <v>19720</v>
      </c>
      <c r="D544">
        <v>24860</v>
      </c>
      <c r="E544">
        <v>30000</v>
      </c>
      <c r="F544">
        <v>34700</v>
      </c>
      <c r="G544">
        <v>37250</v>
      </c>
      <c r="H544">
        <v>39850</v>
      </c>
      <c r="I544">
        <v>42400</v>
      </c>
      <c r="J544">
        <v>44950</v>
      </c>
      <c r="K544" t="s">
        <v>3081</v>
      </c>
      <c r="L544">
        <v>121</v>
      </c>
      <c r="M544">
        <v>30</v>
      </c>
      <c r="N544" t="s">
        <v>2922</v>
      </c>
    </row>
    <row r="545" spans="1:14" x14ac:dyDescent="0.2">
      <c r="A545" t="s">
        <v>6304</v>
      </c>
      <c r="B545">
        <v>14580</v>
      </c>
      <c r="C545">
        <v>19720</v>
      </c>
      <c r="D545">
        <v>24860</v>
      </c>
      <c r="E545">
        <v>30000</v>
      </c>
      <c r="F545">
        <v>34700</v>
      </c>
      <c r="G545">
        <v>37250</v>
      </c>
      <c r="H545">
        <v>39850</v>
      </c>
      <c r="I545">
        <v>42400</v>
      </c>
      <c r="J545">
        <v>44950</v>
      </c>
      <c r="K545" t="s">
        <v>3081</v>
      </c>
      <c r="L545">
        <v>123</v>
      </c>
      <c r="M545">
        <v>30</v>
      </c>
      <c r="N545" t="s">
        <v>2923</v>
      </c>
    </row>
    <row r="546" spans="1:14" x14ac:dyDescent="0.2">
      <c r="A546" t="s">
        <v>6305</v>
      </c>
      <c r="B546">
        <v>14580</v>
      </c>
      <c r="C546">
        <v>19720</v>
      </c>
      <c r="D546">
        <v>24860</v>
      </c>
      <c r="E546">
        <v>30000</v>
      </c>
      <c r="F546">
        <v>34700</v>
      </c>
      <c r="G546">
        <v>37250</v>
      </c>
      <c r="H546">
        <v>39850</v>
      </c>
      <c r="I546">
        <v>42400</v>
      </c>
      <c r="J546">
        <v>44950</v>
      </c>
      <c r="K546" t="s">
        <v>3081</v>
      </c>
      <c r="L546">
        <v>125</v>
      </c>
      <c r="M546">
        <v>30</v>
      </c>
      <c r="N546" t="s">
        <v>3417</v>
      </c>
    </row>
    <row r="547" spans="1:14" x14ac:dyDescent="0.2">
      <c r="A547" t="s">
        <v>6306</v>
      </c>
      <c r="B547">
        <v>16250</v>
      </c>
      <c r="C547">
        <v>19720</v>
      </c>
      <c r="D547">
        <v>24860</v>
      </c>
      <c r="E547">
        <v>30000</v>
      </c>
      <c r="F547">
        <v>35140</v>
      </c>
      <c r="G547">
        <v>40280</v>
      </c>
      <c r="H547">
        <v>45420</v>
      </c>
      <c r="I547">
        <v>50560</v>
      </c>
      <c r="J547">
        <v>54200</v>
      </c>
      <c r="K547" t="s">
        <v>3081</v>
      </c>
      <c r="L547">
        <v>127</v>
      </c>
      <c r="M547">
        <v>30</v>
      </c>
      <c r="N547" t="s">
        <v>2924</v>
      </c>
    </row>
    <row r="548" spans="1:14" x14ac:dyDescent="0.2">
      <c r="A548" t="s">
        <v>6307</v>
      </c>
      <c r="B548">
        <v>17500</v>
      </c>
      <c r="C548">
        <v>20000</v>
      </c>
      <c r="D548">
        <v>24860</v>
      </c>
      <c r="E548">
        <v>30000</v>
      </c>
      <c r="F548">
        <v>35140</v>
      </c>
      <c r="G548">
        <v>40280</v>
      </c>
      <c r="H548">
        <v>45420</v>
      </c>
      <c r="I548">
        <v>50560</v>
      </c>
      <c r="J548">
        <v>55700</v>
      </c>
      <c r="K548" t="s">
        <v>3081</v>
      </c>
      <c r="L548">
        <v>129</v>
      </c>
      <c r="M548">
        <v>30</v>
      </c>
      <c r="N548" t="s">
        <v>2925</v>
      </c>
    </row>
    <row r="549" spans="1:14" x14ac:dyDescent="0.2">
      <c r="A549" t="s">
        <v>6308</v>
      </c>
      <c r="B549">
        <v>17300</v>
      </c>
      <c r="C549">
        <v>19800</v>
      </c>
      <c r="D549">
        <v>24860</v>
      </c>
      <c r="E549">
        <v>30000</v>
      </c>
      <c r="F549">
        <v>35140</v>
      </c>
      <c r="G549">
        <v>40280</v>
      </c>
      <c r="H549">
        <v>45420</v>
      </c>
      <c r="I549">
        <v>50560</v>
      </c>
      <c r="J549">
        <v>55700</v>
      </c>
      <c r="K549" t="s">
        <v>3081</v>
      </c>
      <c r="L549">
        <v>131</v>
      </c>
      <c r="M549">
        <v>30</v>
      </c>
      <c r="N549" t="s">
        <v>2926</v>
      </c>
    </row>
    <row r="550" spans="1:14" x14ac:dyDescent="0.2">
      <c r="A550" t="s">
        <v>6309</v>
      </c>
      <c r="B550">
        <v>14580</v>
      </c>
      <c r="C550">
        <v>19720</v>
      </c>
      <c r="D550">
        <v>24860</v>
      </c>
      <c r="E550">
        <v>30000</v>
      </c>
      <c r="F550">
        <v>34700</v>
      </c>
      <c r="G550">
        <v>37250</v>
      </c>
      <c r="H550">
        <v>39850</v>
      </c>
      <c r="I550">
        <v>42400</v>
      </c>
      <c r="J550">
        <v>44950</v>
      </c>
      <c r="K550" t="s">
        <v>3081</v>
      </c>
      <c r="L550">
        <v>133</v>
      </c>
      <c r="M550">
        <v>30</v>
      </c>
      <c r="N550" t="s">
        <v>3362</v>
      </c>
    </row>
    <row r="551" spans="1:14" x14ac:dyDescent="0.2">
      <c r="A551" t="s">
        <v>6310</v>
      </c>
      <c r="B551">
        <v>14580</v>
      </c>
      <c r="C551">
        <v>19720</v>
      </c>
      <c r="D551">
        <v>24860</v>
      </c>
      <c r="E551">
        <v>30000</v>
      </c>
      <c r="F551">
        <v>35100</v>
      </c>
      <c r="G551">
        <v>37700</v>
      </c>
      <c r="H551">
        <v>40300</v>
      </c>
      <c r="I551">
        <v>42900</v>
      </c>
      <c r="J551">
        <v>45500</v>
      </c>
      <c r="K551" t="s">
        <v>3082</v>
      </c>
      <c r="L551">
        <v>1</v>
      </c>
      <c r="M551">
        <v>30</v>
      </c>
      <c r="N551" t="s">
        <v>2927</v>
      </c>
    </row>
    <row r="552" spans="1:14" x14ac:dyDescent="0.2">
      <c r="A552" t="s">
        <v>6311</v>
      </c>
      <c r="B552">
        <v>14580</v>
      </c>
      <c r="C552">
        <v>19720</v>
      </c>
      <c r="D552">
        <v>24860</v>
      </c>
      <c r="E552">
        <v>30000</v>
      </c>
      <c r="F552">
        <v>35100</v>
      </c>
      <c r="G552">
        <v>37700</v>
      </c>
      <c r="H552">
        <v>40300</v>
      </c>
      <c r="I552">
        <v>42900</v>
      </c>
      <c r="J552">
        <v>45500</v>
      </c>
      <c r="K552" t="s">
        <v>3082</v>
      </c>
      <c r="L552">
        <v>3</v>
      </c>
      <c r="M552">
        <v>30</v>
      </c>
      <c r="N552" t="s">
        <v>2928</v>
      </c>
    </row>
    <row r="553" spans="1:14" x14ac:dyDescent="0.2">
      <c r="A553" t="s">
        <v>6312</v>
      </c>
      <c r="B553">
        <v>14580</v>
      </c>
      <c r="C553">
        <v>19720</v>
      </c>
      <c r="D553">
        <v>24860</v>
      </c>
      <c r="E553">
        <v>30000</v>
      </c>
      <c r="F553">
        <v>35100</v>
      </c>
      <c r="G553">
        <v>37700</v>
      </c>
      <c r="H553">
        <v>40300</v>
      </c>
      <c r="I553">
        <v>42900</v>
      </c>
      <c r="J553">
        <v>45500</v>
      </c>
      <c r="K553" t="s">
        <v>3082</v>
      </c>
      <c r="L553">
        <v>5</v>
      </c>
      <c r="M553">
        <v>30</v>
      </c>
      <c r="N553" t="s">
        <v>2929</v>
      </c>
    </row>
    <row r="554" spans="1:14" x14ac:dyDescent="0.2">
      <c r="A554" t="s">
        <v>6313</v>
      </c>
      <c r="B554">
        <v>14580</v>
      </c>
      <c r="C554">
        <v>19720</v>
      </c>
      <c r="D554">
        <v>24860</v>
      </c>
      <c r="E554">
        <v>30000</v>
      </c>
      <c r="F554">
        <v>35140</v>
      </c>
      <c r="G554">
        <v>38250</v>
      </c>
      <c r="H554">
        <v>40900</v>
      </c>
      <c r="I554">
        <v>43500</v>
      </c>
      <c r="J554">
        <v>46150</v>
      </c>
      <c r="K554" t="s">
        <v>3082</v>
      </c>
      <c r="L554">
        <v>7</v>
      </c>
      <c r="M554">
        <v>30</v>
      </c>
      <c r="N554" t="s">
        <v>4221</v>
      </c>
    </row>
    <row r="555" spans="1:14" x14ac:dyDescent="0.2">
      <c r="A555" t="s">
        <v>6314</v>
      </c>
      <c r="B555">
        <v>14580</v>
      </c>
      <c r="C555">
        <v>19720</v>
      </c>
      <c r="D555">
        <v>24860</v>
      </c>
      <c r="E555">
        <v>30000</v>
      </c>
      <c r="F555">
        <v>35140</v>
      </c>
      <c r="G555">
        <v>38900</v>
      </c>
      <c r="H555">
        <v>41550</v>
      </c>
      <c r="I555">
        <v>44250</v>
      </c>
      <c r="J555">
        <v>46900</v>
      </c>
      <c r="K555" t="s">
        <v>3082</v>
      </c>
      <c r="L555">
        <v>9</v>
      </c>
      <c r="M555">
        <v>30</v>
      </c>
      <c r="N555" t="s">
        <v>3299</v>
      </c>
    </row>
    <row r="556" spans="1:14" x14ac:dyDescent="0.2">
      <c r="A556" t="s">
        <v>6315</v>
      </c>
      <c r="B556">
        <v>14580</v>
      </c>
      <c r="C556">
        <v>19720</v>
      </c>
      <c r="D556">
        <v>24860</v>
      </c>
      <c r="E556">
        <v>30000</v>
      </c>
      <c r="F556">
        <v>35140</v>
      </c>
      <c r="G556">
        <v>38900</v>
      </c>
      <c r="H556">
        <v>41550</v>
      </c>
      <c r="I556">
        <v>44250</v>
      </c>
      <c r="J556">
        <v>46900</v>
      </c>
      <c r="K556" t="s">
        <v>3082</v>
      </c>
      <c r="L556">
        <v>11</v>
      </c>
      <c r="M556">
        <v>30</v>
      </c>
      <c r="N556" t="s">
        <v>2930</v>
      </c>
    </row>
    <row r="557" spans="1:14" x14ac:dyDescent="0.2">
      <c r="A557" t="s">
        <v>6316</v>
      </c>
      <c r="B557">
        <v>21500</v>
      </c>
      <c r="C557">
        <v>24550</v>
      </c>
      <c r="D557">
        <v>27600</v>
      </c>
      <c r="E557">
        <v>30650</v>
      </c>
      <c r="F557">
        <v>35140</v>
      </c>
      <c r="G557">
        <v>40280</v>
      </c>
      <c r="H557">
        <v>45420</v>
      </c>
      <c r="I557">
        <v>50560</v>
      </c>
      <c r="J557">
        <v>55700</v>
      </c>
      <c r="K557" t="s">
        <v>3082</v>
      </c>
      <c r="L557">
        <v>13</v>
      </c>
      <c r="M557">
        <v>30</v>
      </c>
      <c r="N557" t="s">
        <v>2931</v>
      </c>
    </row>
    <row r="558" spans="1:14" x14ac:dyDescent="0.2">
      <c r="A558" t="s">
        <v>6317</v>
      </c>
      <c r="B558">
        <v>21500</v>
      </c>
      <c r="C558">
        <v>24550</v>
      </c>
      <c r="D558">
        <v>27600</v>
      </c>
      <c r="E558">
        <v>30650</v>
      </c>
      <c r="F558">
        <v>35140</v>
      </c>
      <c r="G558">
        <v>40280</v>
      </c>
      <c r="H558">
        <v>45420</v>
      </c>
      <c r="I558">
        <v>50560</v>
      </c>
      <c r="J558">
        <v>55700</v>
      </c>
      <c r="K558" t="s">
        <v>3082</v>
      </c>
      <c r="L558">
        <v>15</v>
      </c>
      <c r="M558">
        <v>30</v>
      </c>
      <c r="N558" t="s">
        <v>2932</v>
      </c>
    </row>
    <row r="559" spans="1:14" x14ac:dyDescent="0.2">
      <c r="A559" t="s">
        <v>6318</v>
      </c>
      <c r="B559">
        <v>14580</v>
      </c>
      <c r="C559">
        <v>19720</v>
      </c>
      <c r="D559">
        <v>24860</v>
      </c>
      <c r="E559">
        <v>30000</v>
      </c>
      <c r="F559">
        <v>35100</v>
      </c>
      <c r="G559">
        <v>37700</v>
      </c>
      <c r="H559">
        <v>40300</v>
      </c>
      <c r="I559">
        <v>42900</v>
      </c>
      <c r="J559">
        <v>45500</v>
      </c>
      <c r="K559" t="s">
        <v>3082</v>
      </c>
      <c r="L559">
        <v>17</v>
      </c>
      <c r="M559">
        <v>30</v>
      </c>
      <c r="N559" t="s">
        <v>2933</v>
      </c>
    </row>
    <row r="560" spans="1:14" x14ac:dyDescent="0.2">
      <c r="A560" t="s">
        <v>6319</v>
      </c>
      <c r="B560">
        <v>14580</v>
      </c>
      <c r="C560">
        <v>19720</v>
      </c>
      <c r="D560">
        <v>24860</v>
      </c>
      <c r="E560">
        <v>30000</v>
      </c>
      <c r="F560">
        <v>35100</v>
      </c>
      <c r="G560">
        <v>37700</v>
      </c>
      <c r="H560">
        <v>40300</v>
      </c>
      <c r="I560">
        <v>42900</v>
      </c>
      <c r="J560">
        <v>45500</v>
      </c>
      <c r="K560" t="s">
        <v>3082</v>
      </c>
      <c r="L560">
        <v>19</v>
      </c>
      <c r="M560">
        <v>30</v>
      </c>
      <c r="N560" t="s">
        <v>2934</v>
      </c>
    </row>
    <row r="561" spans="1:14" x14ac:dyDescent="0.2">
      <c r="A561" t="s">
        <v>6320</v>
      </c>
      <c r="B561">
        <v>14580</v>
      </c>
      <c r="C561">
        <v>19720</v>
      </c>
      <c r="D561">
        <v>24860</v>
      </c>
      <c r="E561">
        <v>30000</v>
      </c>
      <c r="F561">
        <v>35140</v>
      </c>
      <c r="G561">
        <v>38950</v>
      </c>
      <c r="H561">
        <v>41650</v>
      </c>
      <c r="I561">
        <v>44300</v>
      </c>
      <c r="J561">
        <v>47000</v>
      </c>
      <c r="K561" t="s">
        <v>3082</v>
      </c>
      <c r="L561">
        <v>21</v>
      </c>
      <c r="M561">
        <v>30</v>
      </c>
      <c r="N561" t="s">
        <v>3301</v>
      </c>
    </row>
    <row r="562" spans="1:14" x14ac:dyDescent="0.2">
      <c r="A562" t="s">
        <v>6321</v>
      </c>
      <c r="B562">
        <v>14580</v>
      </c>
      <c r="C562">
        <v>19720</v>
      </c>
      <c r="D562">
        <v>24860</v>
      </c>
      <c r="E562">
        <v>30000</v>
      </c>
      <c r="F562">
        <v>35140</v>
      </c>
      <c r="G562">
        <v>38300</v>
      </c>
      <c r="H562">
        <v>40950</v>
      </c>
      <c r="I562">
        <v>43600</v>
      </c>
      <c r="J562">
        <v>46200</v>
      </c>
      <c r="K562" t="s">
        <v>3082</v>
      </c>
      <c r="L562">
        <v>23</v>
      </c>
      <c r="M562">
        <v>30</v>
      </c>
      <c r="N562" t="s">
        <v>2935</v>
      </c>
    </row>
    <row r="563" spans="1:14" x14ac:dyDescent="0.2">
      <c r="A563" t="s">
        <v>6322</v>
      </c>
      <c r="B563">
        <v>14800</v>
      </c>
      <c r="C563">
        <v>19720</v>
      </c>
      <c r="D563">
        <v>24860</v>
      </c>
      <c r="E563">
        <v>30000</v>
      </c>
      <c r="F563">
        <v>35140</v>
      </c>
      <c r="G563">
        <v>40280</v>
      </c>
      <c r="H563">
        <v>43650</v>
      </c>
      <c r="I563">
        <v>46500</v>
      </c>
      <c r="J563">
        <v>49300</v>
      </c>
      <c r="K563" t="s">
        <v>3082</v>
      </c>
      <c r="L563">
        <v>25</v>
      </c>
      <c r="M563">
        <v>30</v>
      </c>
      <c r="N563" t="s">
        <v>2936</v>
      </c>
    </row>
    <row r="564" spans="1:14" x14ac:dyDescent="0.2">
      <c r="A564" t="s">
        <v>6323</v>
      </c>
      <c r="B564">
        <v>14580</v>
      </c>
      <c r="C564">
        <v>19720</v>
      </c>
      <c r="D564">
        <v>24860</v>
      </c>
      <c r="E564">
        <v>30000</v>
      </c>
      <c r="F564">
        <v>35140</v>
      </c>
      <c r="G564">
        <v>39350</v>
      </c>
      <c r="H564">
        <v>42050</v>
      </c>
      <c r="I564">
        <v>44750</v>
      </c>
      <c r="J564">
        <v>47500</v>
      </c>
      <c r="K564" t="s">
        <v>3082</v>
      </c>
      <c r="L564">
        <v>27</v>
      </c>
      <c r="M564">
        <v>30</v>
      </c>
      <c r="N564" t="s">
        <v>2937</v>
      </c>
    </row>
    <row r="565" spans="1:14" x14ac:dyDescent="0.2">
      <c r="A565" t="s">
        <v>6324</v>
      </c>
      <c r="B565">
        <v>18550</v>
      </c>
      <c r="C565">
        <v>21200</v>
      </c>
      <c r="D565">
        <v>24860</v>
      </c>
      <c r="E565">
        <v>30000</v>
      </c>
      <c r="F565">
        <v>35140</v>
      </c>
      <c r="G565">
        <v>40280</v>
      </c>
      <c r="H565">
        <v>45420</v>
      </c>
      <c r="I565">
        <v>50560</v>
      </c>
      <c r="J565">
        <v>55700</v>
      </c>
      <c r="K565" t="s">
        <v>3082</v>
      </c>
      <c r="L565">
        <v>29</v>
      </c>
      <c r="M565">
        <v>30</v>
      </c>
      <c r="N565" t="s">
        <v>2938</v>
      </c>
    </row>
    <row r="566" spans="1:14" x14ac:dyDescent="0.2">
      <c r="A566" t="s">
        <v>6325</v>
      </c>
      <c r="B566">
        <v>14580</v>
      </c>
      <c r="C566">
        <v>19720</v>
      </c>
      <c r="D566">
        <v>24860</v>
      </c>
      <c r="E566">
        <v>30000</v>
      </c>
      <c r="F566">
        <v>35140</v>
      </c>
      <c r="G566">
        <v>38200</v>
      </c>
      <c r="H566">
        <v>40800</v>
      </c>
      <c r="I566">
        <v>43450</v>
      </c>
      <c r="J566">
        <v>46100</v>
      </c>
      <c r="K566" t="s">
        <v>3082</v>
      </c>
      <c r="L566">
        <v>31</v>
      </c>
      <c r="M566">
        <v>30</v>
      </c>
      <c r="N566" t="s">
        <v>2939</v>
      </c>
    </row>
    <row r="567" spans="1:14" x14ac:dyDescent="0.2">
      <c r="A567" t="s">
        <v>6326</v>
      </c>
      <c r="B567">
        <v>16400</v>
      </c>
      <c r="C567">
        <v>19720</v>
      </c>
      <c r="D567">
        <v>24860</v>
      </c>
      <c r="E567">
        <v>30000</v>
      </c>
      <c r="F567">
        <v>35140</v>
      </c>
      <c r="G567">
        <v>40280</v>
      </c>
      <c r="H567">
        <v>45420</v>
      </c>
      <c r="I567">
        <v>50560</v>
      </c>
      <c r="J567">
        <v>54600</v>
      </c>
      <c r="K567" t="s">
        <v>3082</v>
      </c>
      <c r="L567">
        <v>33</v>
      </c>
      <c r="M567">
        <v>30</v>
      </c>
      <c r="N567" t="s">
        <v>2940</v>
      </c>
    </row>
    <row r="568" spans="1:14" x14ac:dyDescent="0.2">
      <c r="A568" t="s">
        <v>6327</v>
      </c>
      <c r="B568">
        <v>14580</v>
      </c>
      <c r="C568">
        <v>19720</v>
      </c>
      <c r="D568">
        <v>24860</v>
      </c>
      <c r="E568">
        <v>30000</v>
      </c>
      <c r="F568">
        <v>35100</v>
      </c>
      <c r="G568">
        <v>37700</v>
      </c>
      <c r="H568">
        <v>40300</v>
      </c>
      <c r="I568">
        <v>42900</v>
      </c>
      <c r="J568">
        <v>45500</v>
      </c>
      <c r="K568" t="s">
        <v>3082</v>
      </c>
      <c r="L568">
        <v>35</v>
      </c>
      <c r="M568">
        <v>30</v>
      </c>
      <c r="N568" t="s">
        <v>2941</v>
      </c>
    </row>
    <row r="569" spans="1:14" x14ac:dyDescent="0.2">
      <c r="A569" t="s">
        <v>6328</v>
      </c>
      <c r="B569">
        <v>14580</v>
      </c>
      <c r="C569">
        <v>19720</v>
      </c>
      <c r="D569">
        <v>24860</v>
      </c>
      <c r="E569">
        <v>30000</v>
      </c>
      <c r="F569">
        <v>35100</v>
      </c>
      <c r="G569">
        <v>37700</v>
      </c>
      <c r="H569">
        <v>40300</v>
      </c>
      <c r="I569">
        <v>42900</v>
      </c>
      <c r="J569">
        <v>45500</v>
      </c>
      <c r="K569" t="s">
        <v>3082</v>
      </c>
      <c r="L569">
        <v>37</v>
      </c>
      <c r="M569">
        <v>30</v>
      </c>
      <c r="N569" t="s">
        <v>3305</v>
      </c>
    </row>
    <row r="570" spans="1:14" x14ac:dyDescent="0.2">
      <c r="A570" t="s">
        <v>6329</v>
      </c>
      <c r="B570">
        <v>15550</v>
      </c>
      <c r="C570">
        <v>19720</v>
      </c>
      <c r="D570">
        <v>24860</v>
      </c>
      <c r="E570">
        <v>30000</v>
      </c>
      <c r="F570">
        <v>35140</v>
      </c>
      <c r="G570">
        <v>40280</v>
      </c>
      <c r="H570">
        <v>45420</v>
      </c>
      <c r="I570">
        <v>48750</v>
      </c>
      <c r="J570">
        <v>51700</v>
      </c>
      <c r="K570" t="s">
        <v>3082</v>
      </c>
      <c r="L570">
        <v>39</v>
      </c>
      <c r="M570">
        <v>30</v>
      </c>
      <c r="N570" t="s">
        <v>2942</v>
      </c>
    </row>
    <row r="571" spans="1:14" x14ac:dyDescent="0.2">
      <c r="A571" t="s">
        <v>6330</v>
      </c>
      <c r="B571">
        <v>14580</v>
      </c>
      <c r="C571">
        <v>19720</v>
      </c>
      <c r="D571">
        <v>24860</v>
      </c>
      <c r="E571">
        <v>30000</v>
      </c>
      <c r="F571">
        <v>35100</v>
      </c>
      <c r="G571">
        <v>37700</v>
      </c>
      <c r="H571">
        <v>40300</v>
      </c>
      <c r="I571">
        <v>42900</v>
      </c>
      <c r="J571">
        <v>45500</v>
      </c>
      <c r="K571" t="s">
        <v>3082</v>
      </c>
      <c r="L571">
        <v>43</v>
      </c>
      <c r="M571">
        <v>30</v>
      </c>
      <c r="N571" t="s">
        <v>2943</v>
      </c>
    </row>
    <row r="572" spans="1:14" x14ac:dyDescent="0.2">
      <c r="A572" t="s">
        <v>6331</v>
      </c>
      <c r="B572">
        <v>21500</v>
      </c>
      <c r="C572">
        <v>24550</v>
      </c>
      <c r="D572">
        <v>27600</v>
      </c>
      <c r="E572">
        <v>30650</v>
      </c>
      <c r="F572">
        <v>35140</v>
      </c>
      <c r="G572">
        <v>40280</v>
      </c>
      <c r="H572">
        <v>45420</v>
      </c>
      <c r="I572">
        <v>50560</v>
      </c>
      <c r="J572">
        <v>55700</v>
      </c>
      <c r="K572" t="s">
        <v>3082</v>
      </c>
      <c r="L572">
        <v>45</v>
      </c>
      <c r="M572">
        <v>30</v>
      </c>
      <c r="N572" t="s">
        <v>3371</v>
      </c>
    </row>
    <row r="573" spans="1:14" x14ac:dyDescent="0.2">
      <c r="A573" t="s">
        <v>6332</v>
      </c>
      <c r="B573">
        <v>16750</v>
      </c>
      <c r="C573">
        <v>19720</v>
      </c>
      <c r="D573">
        <v>24860</v>
      </c>
      <c r="E573">
        <v>30000</v>
      </c>
      <c r="F573">
        <v>35140</v>
      </c>
      <c r="G573">
        <v>40280</v>
      </c>
      <c r="H573">
        <v>45420</v>
      </c>
      <c r="I573">
        <v>50560</v>
      </c>
      <c r="J573">
        <v>55700</v>
      </c>
      <c r="K573" t="s">
        <v>3082</v>
      </c>
      <c r="L573">
        <v>47</v>
      </c>
      <c r="M573">
        <v>30</v>
      </c>
      <c r="N573" t="s">
        <v>2944</v>
      </c>
    </row>
    <row r="574" spans="1:14" x14ac:dyDescent="0.2">
      <c r="A574" t="s">
        <v>6333</v>
      </c>
      <c r="B574">
        <v>14580</v>
      </c>
      <c r="C574">
        <v>19720</v>
      </c>
      <c r="D574">
        <v>24860</v>
      </c>
      <c r="E574">
        <v>30000</v>
      </c>
      <c r="F574">
        <v>35100</v>
      </c>
      <c r="G574">
        <v>37700</v>
      </c>
      <c r="H574">
        <v>40300</v>
      </c>
      <c r="I574">
        <v>42900</v>
      </c>
      <c r="J574">
        <v>45500</v>
      </c>
      <c r="K574" t="s">
        <v>3082</v>
      </c>
      <c r="L574">
        <v>49</v>
      </c>
      <c r="M574">
        <v>30</v>
      </c>
      <c r="N574" t="s">
        <v>2945</v>
      </c>
    </row>
    <row r="575" spans="1:14" x14ac:dyDescent="0.2">
      <c r="A575" t="s">
        <v>6334</v>
      </c>
      <c r="B575">
        <v>18550</v>
      </c>
      <c r="C575">
        <v>21200</v>
      </c>
      <c r="D575">
        <v>24860</v>
      </c>
      <c r="E575">
        <v>30000</v>
      </c>
      <c r="F575">
        <v>35140</v>
      </c>
      <c r="G575">
        <v>40280</v>
      </c>
      <c r="H575">
        <v>45420</v>
      </c>
      <c r="I575">
        <v>50560</v>
      </c>
      <c r="J575">
        <v>55700</v>
      </c>
      <c r="K575" t="s">
        <v>3082</v>
      </c>
      <c r="L575">
        <v>51</v>
      </c>
      <c r="M575">
        <v>30</v>
      </c>
      <c r="N575" t="s">
        <v>2946</v>
      </c>
    </row>
    <row r="576" spans="1:14" x14ac:dyDescent="0.2">
      <c r="A576" t="s">
        <v>6335</v>
      </c>
      <c r="B576">
        <v>15050</v>
      </c>
      <c r="C576">
        <v>19720</v>
      </c>
      <c r="D576">
        <v>24860</v>
      </c>
      <c r="E576">
        <v>30000</v>
      </c>
      <c r="F576">
        <v>35140</v>
      </c>
      <c r="G576">
        <v>40280</v>
      </c>
      <c r="H576">
        <v>44350</v>
      </c>
      <c r="I576">
        <v>47200</v>
      </c>
      <c r="J576">
        <v>50050</v>
      </c>
      <c r="K576" t="s">
        <v>3082</v>
      </c>
      <c r="L576">
        <v>53</v>
      </c>
      <c r="M576">
        <v>30</v>
      </c>
      <c r="N576" t="s">
        <v>2947</v>
      </c>
    </row>
    <row r="577" spans="1:14" x14ac:dyDescent="0.2">
      <c r="A577" t="s">
        <v>6336</v>
      </c>
      <c r="B577">
        <v>14580</v>
      </c>
      <c r="C577">
        <v>19720</v>
      </c>
      <c r="D577">
        <v>24860</v>
      </c>
      <c r="E577">
        <v>30000</v>
      </c>
      <c r="F577">
        <v>35100</v>
      </c>
      <c r="G577">
        <v>37700</v>
      </c>
      <c r="H577">
        <v>40300</v>
      </c>
      <c r="I577">
        <v>42900</v>
      </c>
      <c r="J577">
        <v>45500</v>
      </c>
      <c r="K577" t="s">
        <v>3082</v>
      </c>
      <c r="L577">
        <v>55</v>
      </c>
      <c r="M577">
        <v>30</v>
      </c>
      <c r="N577" t="s">
        <v>2948</v>
      </c>
    </row>
    <row r="578" spans="1:14" x14ac:dyDescent="0.2">
      <c r="A578" t="s">
        <v>6337</v>
      </c>
      <c r="B578">
        <v>21500</v>
      </c>
      <c r="C578">
        <v>24550</v>
      </c>
      <c r="D578">
        <v>27600</v>
      </c>
      <c r="E578">
        <v>30650</v>
      </c>
      <c r="F578">
        <v>35140</v>
      </c>
      <c r="G578">
        <v>40280</v>
      </c>
      <c r="H578">
        <v>45420</v>
      </c>
      <c r="I578">
        <v>50560</v>
      </c>
      <c r="J578">
        <v>55700</v>
      </c>
      <c r="K578" t="s">
        <v>3082</v>
      </c>
      <c r="L578">
        <v>57</v>
      </c>
      <c r="M578">
        <v>30</v>
      </c>
      <c r="N578" t="s">
        <v>3307</v>
      </c>
    </row>
    <row r="579" spans="1:14" x14ac:dyDescent="0.2">
      <c r="A579" t="s">
        <v>6338</v>
      </c>
      <c r="B579">
        <v>17100</v>
      </c>
      <c r="C579">
        <v>19720</v>
      </c>
      <c r="D579">
        <v>24860</v>
      </c>
      <c r="E579">
        <v>30000</v>
      </c>
      <c r="F579">
        <v>35140</v>
      </c>
      <c r="G579">
        <v>40280</v>
      </c>
      <c r="H579">
        <v>45420</v>
      </c>
      <c r="I579">
        <v>50560</v>
      </c>
      <c r="J579">
        <v>55700</v>
      </c>
      <c r="K579" t="s">
        <v>3082</v>
      </c>
      <c r="L579">
        <v>59</v>
      </c>
      <c r="M579">
        <v>30</v>
      </c>
      <c r="N579" t="s">
        <v>3310</v>
      </c>
    </row>
    <row r="580" spans="1:14" x14ac:dyDescent="0.2">
      <c r="A580" t="s">
        <v>6339</v>
      </c>
      <c r="B580">
        <v>14580</v>
      </c>
      <c r="C580">
        <v>19720</v>
      </c>
      <c r="D580">
        <v>24860</v>
      </c>
      <c r="E580">
        <v>30000</v>
      </c>
      <c r="F580">
        <v>35100</v>
      </c>
      <c r="G580">
        <v>37700</v>
      </c>
      <c r="H580">
        <v>40300</v>
      </c>
      <c r="I580">
        <v>42900</v>
      </c>
      <c r="J580">
        <v>45500</v>
      </c>
      <c r="K580" t="s">
        <v>3082</v>
      </c>
      <c r="L580">
        <v>61</v>
      </c>
      <c r="M580">
        <v>30</v>
      </c>
      <c r="N580" t="s">
        <v>3311</v>
      </c>
    </row>
    <row r="581" spans="1:14" x14ac:dyDescent="0.2">
      <c r="A581" t="s">
        <v>6340</v>
      </c>
      <c r="B581">
        <v>21500</v>
      </c>
      <c r="C581">
        <v>24550</v>
      </c>
      <c r="D581">
        <v>27600</v>
      </c>
      <c r="E581">
        <v>30650</v>
      </c>
      <c r="F581">
        <v>35140</v>
      </c>
      <c r="G581">
        <v>40280</v>
      </c>
      <c r="H581">
        <v>45420</v>
      </c>
      <c r="I581">
        <v>50560</v>
      </c>
      <c r="J581">
        <v>55700</v>
      </c>
      <c r="K581" t="s">
        <v>3082</v>
      </c>
      <c r="L581">
        <v>63</v>
      </c>
      <c r="M581">
        <v>30</v>
      </c>
      <c r="N581" t="s">
        <v>2949</v>
      </c>
    </row>
    <row r="582" spans="1:14" x14ac:dyDescent="0.2">
      <c r="A582" t="s">
        <v>6341</v>
      </c>
      <c r="B582">
        <v>14580</v>
      </c>
      <c r="C582">
        <v>19720</v>
      </c>
      <c r="D582">
        <v>24860</v>
      </c>
      <c r="E582">
        <v>30000</v>
      </c>
      <c r="F582">
        <v>35100</v>
      </c>
      <c r="G582">
        <v>37700</v>
      </c>
      <c r="H582">
        <v>40300</v>
      </c>
      <c r="I582">
        <v>42900</v>
      </c>
      <c r="J582">
        <v>45500</v>
      </c>
      <c r="K582" t="s">
        <v>3082</v>
      </c>
      <c r="L582">
        <v>65</v>
      </c>
      <c r="M582">
        <v>30</v>
      </c>
      <c r="N582" t="s">
        <v>2950</v>
      </c>
    </row>
    <row r="583" spans="1:14" x14ac:dyDescent="0.2">
      <c r="A583" t="s">
        <v>6342</v>
      </c>
      <c r="B583">
        <v>21500</v>
      </c>
      <c r="C583">
        <v>24550</v>
      </c>
      <c r="D583">
        <v>27600</v>
      </c>
      <c r="E583">
        <v>30650</v>
      </c>
      <c r="F583">
        <v>35140</v>
      </c>
      <c r="G583">
        <v>40280</v>
      </c>
      <c r="H583">
        <v>45420</v>
      </c>
      <c r="I583">
        <v>50560</v>
      </c>
      <c r="J583">
        <v>55700</v>
      </c>
      <c r="K583" t="s">
        <v>3082</v>
      </c>
      <c r="L583">
        <v>67</v>
      </c>
      <c r="M583">
        <v>30</v>
      </c>
      <c r="N583" t="s">
        <v>2951</v>
      </c>
    </row>
    <row r="584" spans="1:14" x14ac:dyDescent="0.2">
      <c r="A584" t="s">
        <v>6343</v>
      </c>
      <c r="B584">
        <v>14580</v>
      </c>
      <c r="C584">
        <v>19720</v>
      </c>
      <c r="D584">
        <v>24860</v>
      </c>
      <c r="E584">
        <v>30000</v>
      </c>
      <c r="F584">
        <v>35100</v>
      </c>
      <c r="G584">
        <v>37700</v>
      </c>
      <c r="H584">
        <v>40300</v>
      </c>
      <c r="I584">
        <v>42900</v>
      </c>
      <c r="J584">
        <v>45500</v>
      </c>
      <c r="K584" t="s">
        <v>3082</v>
      </c>
      <c r="L584">
        <v>69</v>
      </c>
      <c r="M584">
        <v>30</v>
      </c>
      <c r="N584" t="s">
        <v>3313</v>
      </c>
    </row>
    <row r="585" spans="1:14" x14ac:dyDescent="0.2">
      <c r="A585" t="s">
        <v>6344</v>
      </c>
      <c r="B585">
        <v>14580</v>
      </c>
      <c r="C585">
        <v>19720</v>
      </c>
      <c r="D585">
        <v>24860</v>
      </c>
      <c r="E585">
        <v>30000</v>
      </c>
      <c r="F585">
        <v>35100</v>
      </c>
      <c r="G585">
        <v>37700</v>
      </c>
      <c r="H585">
        <v>40300</v>
      </c>
      <c r="I585">
        <v>42900</v>
      </c>
      <c r="J585">
        <v>45500</v>
      </c>
      <c r="K585" t="s">
        <v>3082</v>
      </c>
      <c r="L585">
        <v>71</v>
      </c>
      <c r="M585">
        <v>30</v>
      </c>
      <c r="N585" t="s">
        <v>2952</v>
      </c>
    </row>
    <row r="586" spans="1:14" x14ac:dyDescent="0.2">
      <c r="A586" t="s">
        <v>6345</v>
      </c>
      <c r="B586">
        <v>16400</v>
      </c>
      <c r="C586">
        <v>19720</v>
      </c>
      <c r="D586">
        <v>24860</v>
      </c>
      <c r="E586">
        <v>30000</v>
      </c>
      <c r="F586">
        <v>35140</v>
      </c>
      <c r="G586">
        <v>40280</v>
      </c>
      <c r="H586">
        <v>45420</v>
      </c>
      <c r="I586">
        <v>50560</v>
      </c>
      <c r="J586">
        <v>54600</v>
      </c>
      <c r="K586" t="s">
        <v>3082</v>
      </c>
      <c r="L586">
        <v>73</v>
      </c>
      <c r="M586">
        <v>30</v>
      </c>
      <c r="N586" t="s">
        <v>3375</v>
      </c>
    </row>
    <row r="587" spans="1:14" x14ac:dyDescent="0.2">
      <c r="A587" t="s">
        <v>6346</v>
      </c>
      <c r="B587">
        <v>14580</v>
      </c>
      <c r="C587">
        <v>19720</v>
      </c>
      <c r="D587">
        <v>24860</v>
      </c>
      <c r="E587">
        <v>30000</v>
      </c>
      <c r="F587">
        <v>35100</v>
      </c>
      <c r="G587">
        <v>37700</v>
      </c>
      <c r="H587">
        <v>40300</v>
      </c>
      <c r="I587">
        <v>42900</v>
      </c>
      <c r="J587">
        <v>45500</v>
      </c>
      <c r="K587" t="s">
        <v>3082</v>
      </c>
      <c r="L587">
        <v>75</v>
      </c>
      <c r="M587">
        <v>30</v>
      </c>
      <c r="N587" t="s">
        <v>3067</v>
      </c>
    </row>
    <row r="588" spans="1:14" x14ac:dyDescent="0.2">
      <c r="A588" t="s">
        <v>6347</v>
      </c>
      <c r="B588">
        <v>21500</v>
      </c>
      <c r="C588">
        <v>24550</v>
      </c>
      <c r="D588">
        <v>27600</v>
      </c>
      <c r="E588">
        <v>30650</v>
      </c>
      <c r="F588">
        <v>35140</v>
      </c>
      <c r="G588">
        <v>40280</v>
      </c>
      <c r="H588">
        <v>45420</v>
      </c>
      <c r="I588">
        <v>50560</v>
      </c>
      <c r="J588">
        <v>55700</v>
      </c>
      <c r="K588" t="s">
        <v>3082</v>
      </c>
      <c r="L588">
        <v>77</v>
      </c>
      <c r="M588">
        <v>30</v>
      </c>
      <c r="N588" t="s">
        <v>2953</v>
      </c>
    </row>
    <row r="589" spans="1:14" x14ac:dyDescent="0.2">
      <c r="A589" t="s">
        <v>6348</v>
      </c>
      <c r="B589">
        <v>14580</v>
      </c>
      <c r="C589">
        <v>19720</v>
      </c>
      <c r="D589">
        <v>24860</v>
      </c>
      <c r="E589">
        <v>30000</v>
      </c>
      <c r="F589">
        <v>35140</v>
      </c>
      <c r="G589">
        <v>38950</v>
      </c>
      <c r="H589">
        <v>41650</v>
      </c>
      <c r="I589">
        <v>44300</v>
      </c>
      <c r="J589">
        <v>47000</v>
      </c>
      <c r="K589" t="s">
        <v>3082</v>
      </c>
      <c r="L589">
        <v>79</v>
      </c>
      <c r="M589">
        <v>30</v>
      </c>
      <c r="N589" t="s">
        <v>3378</v>
      </c>
    </row>
    <row r="590" spans="1:14" x14ac:dyDescent="0.2">
      <c r="A590" t="s">
        <v>6349</v>
      </c>
      <c r="B590">
        <v>14580</v>
      </c>
      <c r="C590">
        <v>19720</v>
      </c>
      <c r="D590">
        <v>24860</v>
      </c>
      <c r="E590">
        <v>30000</v>
      </c>
      <c r="F590">
        <v>35100</v>
      </c>
      <c r="G590">
        <v>37700</v>
      </c>
      <c r="H590">
        <v>40300</v>
      </c>
      <c r="I590">
        <v>42900</v>
      </c>
      <c r="J590">
        <v>45500</v>
      </c>
      <c r="K590" t="s">
        <v>3082</v>
      </c>
      <c r="L590">
        <v>81</v>
      </c>
      <c r="M590">
        <v>30</v>
      </c>
      <c r="N590" t="s">
        <v>2954</v>
      </c>
    </row>
    <row r="591" spans="1:14" x14ac:dyDescent="0.2">
      <c r="A591" t="s">
        <v>6350</v>
      </c>
      <c r="B591">
        <v>16750</v>
      </c>
      <c r="C591">
        <v>19720</v>
      </c>
      <c r="D591">
        <v>24860</v>
      </c>
      <c r="E591">
        <v>30000</v>
      </c>
      <c r="F591">
        <v>35140</v>
      </c>
      <c r="G591">
        <v>40280</v>
      </c>
      <c r="H591">
        <v>45420</v>
      </c>
      <c r="I591">
        <v>50560</v>
      </c>
      <c r="J591">
        <v>55700</v>
      </c>
      <c r="K591" t="s">
        <v>3082</v>
      </c>
      <c r="L591">
        <v>83</v>
      </c>
      <c r="M591">
        <v>30</v>
      </c>
      <c r="N591" t="s">
        <v>2955</v>
      </c>
    </row>
    <row r="592" spans="1:14" x14ac:dyDescent="0.2">
      <c r="A592" t="s">
        <v>6351</v>
      </c>
      <c r="B592">
        <v>21500</v>
      </c>
      <c r="C592">
        <v>24550</v>
      </c>
      <c r="D592">
        <v>27600</v>
      </c>
      <c r="E592">
        <v>30650</v>
      </c>
      <c r="F592">
        <v>35140</v>
      </c>
      <c r="G592">
        <v>40280</v>
      </c>
      <c r="H592">
        <v>45420</v>
      </c>
      <c r="I592">
        <v>50560</v>
      </c>
      <c r="J592">
        <v>55700</v>
      </c>
      <c r="K592" t="s">
        <v>3082</v>
      </c>
      <c r="L592">
        <v>85</v>
      </c>
      <c r="M592">
        <v>30</v>
      </c>
      <c r="N592" t="s">
        <v>2956</v>
      </c>
    </row>
    <row r="593" spans="1:14" x14ac:dyDescent="0.2">
      <c r="A593" t="s">
        <v>6352</v>
      </c>
      <c r="B593">
        <v>14580</v>
      </c>
      <c r="C593">
        <v>19720</v>
      </c>
      <c r="D593">
        <v>24860</v>
      </c>
      <c r="E593">
        <v>30000</v>
      </c>
      <c r="F593">
        <v>35100</v>
      </c>
      <c r="G593">
        <v>37700</v>
      </c>
      <c r="H593">
        <v>40300</v>
      </c>
      <c r="I593">
        <v>42900</v>
      </c>
      <c r="J593">
        <v>45500</v>
      </c>
      <c r="K593" t="s">
        <v>3082</v>
      </c>
      <c r="L593">
        <v>87</v>
      </c>
      <c r="M593">
        <v>30</v>
      </c>
      <c r="N593" t="s">
        <v>2957</v>
      </c>
    </row>
    <row r="594" spans="1:14" x14ac:dyDescent="0.2">
      <c r="A594" t="s">
        <v>6353</v>
      </c>
      <c r="B594">
        <v>21500</v>
      </c>
      <c r="C594">
        <v>24550</v>
      </c>
      <c r="D594">
        <v>27600</v>
      </c>
      <c r="E594">
        <v>30650</v>
      </c>
      <c r="F594">
        <v>35140</v>
      </c>
      <c r="G594">
        <v>40280</v>
      </c>
      <c r="H594">
        <v>45420</v>
      </c>
      <c r="I594">
        <v>50560</v>
      </c>
      <c r="J594">
        <v>55700</v>
      </c>
      <c r="K594" t="s">
        <v>3082</v>
      </c>
      <c r="L594">
        <v>89</v>
      </c>
      <c r="M594">
        <v>30</v>
      </c>
      <c r="N594" t="s">
        <v>3322</v>
      </c>
    </row>
    <row r="595" spans="1:14" x14ac:dyDescent="0.2">
      <c r="A595" t="s">
        <v>6354</v>
      </c>
      <c r="B595">
        <v>14580</v>
      </c>
      <c r="C595">
        <v>19720</v>
      </c>
      <c r="D595">
        <v>24860</v>
      </c>
      <c r="E595">
        <v>30000</v>
      </c>
      <c r="F595">
        <v>35100</v>
      </c>
      <c r="G595">
        <v>37700</v>
      </c>
      <c r="H595">
        <v>40300</v>
      </c>
      <c r="I595">
        <v>42900</v>
      </c>
      <c r="J595">
        <v>45500</v>
      </c>
      <c r="K595" t="s">
        <v>3082</v>
      </c>
      <c r="L595">
        <v>91</v>
      </c>
      <c r="M595">
        <v>30</v>
      </c>
      <c r="N595" t="s">
        <v>2958</v>
      </c>
    </row>
    <row r="596" spans="1:14" x14ac:dyDescent="0.2">
      <c r="A596" t="s">
        <v>6355</v>
      </c>
      <c r="B596">
        <v>14580</v>
      </c>
      <c r="C596">
        <v>19720</v>
      </c>
      <c r="D596">
        <v>24860</v>
      </c>
      <c r="E596">
        <v>30000</v>
      </c>
      <c r="F596">
        <v>35100</v>
      </c>
      <c r="G596">
        <v>37700</v>
      </c>
      <c r="H596">
        <v>40300</v>
      </c>
      <c r="I596">
        <v>42900</v>
      </c>
      <c r="J596">
        <v>45500</v>
      </c>
      <c r="K596" t="s">
        <v>3082</v>
      </c>
      <c r="L596">
        <v>93</v>
      </c>
      <c r="M596">
        <v>30</v>
      </c>
      <c r="N596" t="s">
        <v>2959</v>
      </c>
    </row>
    <row r="597" spans="1:14" x14ac:dyDescent="0.2">
      <c r="A597" t="s">
        <v>6356</v>
      </c>
      <c r="B597">
        <v>14580</v>
      </c>
      <c r="C597">
        <v>19720</v>
      </c>
      <c r="D597">
        <v>24860</v>
      </c>
      <c r="E597">
        <v>30000</v>
      </c>
      <c r="F597">
        <v>35140</v>
      </c>
      <c r="G597">
        <v>38250</v>
      </c>
      <c r="H597">
        <v>40900</v>
      </c>
      <c r="I597">
        <v>43500</v>
      </c>
      <c r="J597">
        <v>46150</v>
      </c>
      <c r="K597" t="s">
        <v>3082</v>
      </c>
      <c r="L597">
        <v>95</v>
      </c>
      <c r="M597">
        <v>30</v>
      </c>
      <c r="N597" t="s">
        <v>2960</v>
      </c>
    </row>
    <row r="598" spans="1:14" x14ac:dyDescent="0.2">
      <c r="A598" t="s">
        <v>6357</v>
      </c>
      <c r="B598">
        <v>21500</v>
      </c>
      <c r="C598">
        <v>24550</v>
      </c>
      <c r="D598">
        <v>27600</v>
      </c>
      <c r="E598">
        <v>30650</v>
      </c>
      <c r="F598">
        <v>35140</v>
      </c>
      <c r="G598">
        <v>40280</v>
      </c>
      <c r="H598">
        <v>45420</v>
      </c>
      <c r="I598">
        <v>50560</v>
      </c>
      <c r="J598">
        <v>55700</v>
      </c>
      <c r="K598" t="s">
        <v>3082</v>
      </c>
      <c r="L598">
        <v>97</v>
      </c>
      <c r="M598">
        <v>30</v>
      </c>
      <c r="N598" t="s">
        <v>2720</v>
      </c>
    </row>
    <row r="599" spans="1:14" x14ac:dyDescent="0.2">
      <c r="A599" t="s">
        <v>6358</v>
      </c>
      <c r="B599">
        <v>14580</v>
      </c>
      <c r="C599">
        <v>19720</v>
      </c>
      <c r="D599">
        <v>24860</v>
      </c>
      <c r="E599">
        <v>30000</v>
      </c>
      <c r="F599">
        <v>35100</v>
      </c>
      <c r="G599">
        <v>37700</v>
      </c>
      <c r="H599">
        <v>40300</v>
      </c>
      <c r="I599">
        <v>42900</v>
      </c>
      <c r="J599">
        <v>45500</v>
      </c>
      <c r="K599" t="s">
        <v>3082</v>
      </c>
      <c r="L599">
        <v>99</v>
      </c>
      <c r="M599">
        <v>30</v>
      </c>
      <c r="N599" t="s">
        <v>2961</v>
      </c>
    </row>
    <row r="600" spans="1:14" x14ac:dyDescent="0.2">
      <c r="A600" t="s">
        <v>6359</v>
      </c>
      <c r="B600">
        <v>14580</v>
      </c>
      <c r="C600">
        <v>19720</v>
      </c>
      <c r="D600">
        <v>24860</v>
      </c>
      <c r="E600">
        <v>30000</v>
      </c>
      <c r="F600">
        <v>35140</v>
      </c>
      <c r="G600">
        <v>39350</v>
      </c>
      <c r="H600">
        <v>42050</v>
      </c>
      <c r="I600">
        <v>44750</v>
      </c>
      <c r="J600">
        <v>47500</v>
      </c>
      <c r="K600" t="s">
        <v>3082</v>
      </c>
      <c r="L600">
        <v>101</v>
      </c>
      <c r="M600">
        <v>30</v>
      </c>
      <c r="N600" t="s">
        <v>2962</v>
      </c>
    </row>
    <row r="601" spans="1:14" x14ac:dyDescent="0.2">
      <c r="A601" t="s">
        <v>6360</v>
      </c>
      <c r="B601">
        <v>18550</v>
      </c>
      <c r="C601">
        <v>21200</v>
      </c>
      <c r="D601">
        <v>24860</v>
      </c>
      <c r="E601">
        <v>30000</v>
      </c>
      <c r="F601">
        <v>35140</v>
      </c>
      <c r="G601">
        <v>40280</v>
      </c>
      <c r="H601">
        <v>45420</v>
      </c>
      <c r="I601">
        <v>50560</v>
      </c>
      <c r="J601">
        <v>55700</v>
      </c>
      <c r="K601" t="s">
        <v>3082</v>
      </c>
      <c r="L601">
        <v>103</v>
      </c>
      <c r="M601">
        <v>30</v>
      </c>
      <c r="N601" t="s">
        <v>2963</v>
      </c>
    </row>
    <row r="602" spans="1:14" x14ac:dyDescent="0.2">
      <c r="A602" t="s">
        <v>6361</v>
      </c>
      <c r="B602">
        <v>14580</v>
      </c>
      <c r="C602">
        <v>19720</v>
      </c>
      <c r="D602">
        <v>24860</v>
      </c>
      <c r="E602">
        <v>30000</v>
      </c>
      <c r="F602">
        <v>35100</v>
      </c>
      <c r="G602">
        <v>37700</v>
      </c>
      <c r="H602">
        <v>40300</v>
      </c>
      <c r="I602">
        <v>42900</v>
      </c>
      <c r="J602">
        <v>45500</v>
      </c>
      <c r="K602" t="s">
        <v>3082</v>
      </c>
      <c r="L602">
        <v>105</v>
      </c>
      <c r="M602">
        <v>30</v>
      </c>
      <c r="N602" t="s">
        <v>2722</v>
      </c>
    </row>
    <row r="603" spans="1:14" x14ac:dyDescent="0.2">
      <c r="A603" t="s">
        <v>6362</v>
      </c>
      <c r="B603">
        <v>14580</v>
      </c>
      <c r="C603">
        <v>19720</v>
      </c>
      <c r="D603">
        <v>24860</v>
      </c>
      <c r="E603">
        <v>30000</v>
      </c>
      <c r="F603">
        <v>35100</v>
      </c>
      <c r="G603">
        <v>37700</v>
      </c>
      <c r="H603">
        <v>40300</v>
      </c>
      <c r="I603">
        <v>42900</v>
      </c>
      <c r="J603">
        <v>45500</v>
      </c>
      <c r="K603" t="s">
        <v>3082</v>
      </c>
      <c r="L603">
        <v>107</v>
      </c>
      <c r="M603">
        <v>30</v>
      </c>
      <c r="N603" t="s">
        <v>2964</v>
      </c>
    </row>
    <row r="604" spans="1:14" x14ac:dyDescent="0.2">
      <c r="A604" t="s">
        <v>6363</v>
      </c>
      <c r="B604">
        <v>14580</v>
      </c>
      <c r="C604">
        <v>19720</v>
      </c>
      <c r="D604">
        <v>24860</v>
      </c>
      <c r="E604">
        <v>30000</v>
      </c>
      <c r="F604">
        <v>35100</v>
      </c>
      <c r="G604">
        <v>37700</v>
      </c>
      <c r="H604">
        <v>40300</v>
      </c>
      <c r="I604">
        <v>42900</v>
      </c>
      <c r="J604">
        <v>45500</v>
      </c>
      <c r="K604" t="s">
        <v>3082</v>
      </c>
      <c r="L604">
        <v>109</v>
      </c>
      <c r="M604">
        <v>30</v>
      </c>
      <c r="N604" t="s">
        <v>2965</v>
      </c>
    </row>
    <row r="605" spans="1:14" x14ac:dyDescent="0.2">
      <c r="A605" t="s">
        <v>6364</v>
      </c>
      <c r="B605">
        <v>14580</v>
      </c>
      <c r="C605">
        <v>19720</v>
      </c>
      <c r="D605">
        <v>24860</v>
      </c>
      <c r="E605">
        <v>30000</v>
      </c>
      <c r="F605">
        <v>35140</v>
      </c>
      <c r="G605">
        <v>40100</v>
      </c>
      <c r="H605">
        <v>42850</v>
      </c>
      <c r="I605">
        <v>45650</v>
      </c>
      <c r="J605">
        <v>48400</v>
      </c>
      <c r="K605" t="s">
        <v>3082</v>
      </c>
      <c r="L605">
        <v>111</v>
      </c>
      <c r="M605">
        <v>30</v>
      </c>
      <c r="N605" t="s">
        <v>2966</v>
      </c>
    </row>
    <row r="606" spans="1:14" x14ac:dyDescent="0.2">
      <c r="A606" t="s">
        <v>6365</v>
      </c>
      <c r="B606">
        <v>21500</v>
      </c>
      <c r="C606">
        <v>24550</v>
      </c>
      <c r="D606">
        <v>27600</v>
      </c>
      <c r="E606">
        <v>30650</v>
      </c>
      <c r="F606">
        <v>35140</v>
      </c>
      <c r="G606">
        <v>40280</v>
      </c>
      <c r="H606">
        <v>45420</v>
      </c>
      <c r="I606">
        <v>50560</v>
      </c>
      <c r="J606">
        <v>55700</v>
      </c>
      <c r="K606" t="s">
        <v>3082</v>
      </c>
      <c r="L606">
        <v>113</v>
      </c>
      <c r="M606">
        <v>30</v>
      </c>
      <c r="N606" t="s">
        <v>3326</v>
      </c>
    </row>
    <row r="607" spans="1:14" x14ac:dyDescent="0.2">
      <c r="A607" t="s">
        <v>6366</v>
      </c>
      <c r="B607">
        <v>14580</v>
      </c>
      <c r="C607">
        <v>19720</v>
      </c>
      <c r="D607">
        <v>24860</v>
      </c>
      <c r="E607">
        <v>30000</v>
      </c>
      <c r="F607">
        <v>35140</v>
      </c>
      <c r="G607">
        <v>38300</v>
      </c>
      <c r="H607">
        <v>40950</v>
      </c>
      <c r="I607">
        <v>43600</v>
      </c>
      <c r="J607">
        <v>46200</v>
      </c>
      <c r="K607" t="s">
        <v>3082</v>
      </c>
      <c r="L607">
        <v>115</v>
      </c>
      <c r="M607">
        <v>30</v>
      </c>
      <c r="N607" t="s">
        <v>2967</v>
      </c>
    </row>
    <row r="608" spans="1:14" x14ac:dyDescent="0.2">
      <c r="A608" t="s">
        <v>6367</v>
      </c>
      <c r="B608">
        <v>21500</v>
      </c>
      <c r="C608">
        <v>24550</v>
      </c>
      <c r="D608">
        <v>27600</v>
      </c>
      <c r="E608">
        <v>30650</v>
      </c>
      <c r="F608">
        <v>35140</v>
      </c>
      <c r="G608">
        <v>40280</v>
      </c>
      <c r="H608">
        <v>45420</v>
      </c>
      <c r="I608">
        <v>50560</v>
      </c>
      <c r="J608">
        <v>55700</v>
      </c>
      <c r="K608" t="s">
        <v>3082</v>
      </c>
      <c r="L608">
        <v>117</v>
      </c>
      <c r="M608">
        <v>30</v>
      </c>
      <c r="N608" t="s">
        <v>2968</v>
      </c>
    </row>
    <row r="609" spans="1:14" x14ac:dyDescent="0.2">
      <c r="A609" t="s">
        <v>6368</v>
      </c>
      <c r="B609">
        <v>14580</v>
      </c>
      <c r="C609">
        <v>19720</v>
      </c>
      <c r="D609">
        <v>24860</v>
      </c>
      <c r="E609">
        <v>30000</v>
      </c>
      <c r="F609">
        <v>35100</v>
      </c>
      <c r="G609">
        <v>37700</v>
      </c>
      <c r="H609">
        <v>40300</v>
      </c>
      <c r="I609">
        <v>42900</v>
      </c>
      <c r="J609">
        <v>45500</v>
      </c>
      <c r="K609" t="s">
        <v>3082</v>
      </c>
      <c r="L609">
        <v>119</v>
      </c>
      <c r="M609">
        <v>30</v>
      </c>
      <c r="N609" t="s">
        <v>3327</v>
      </c>
    </row>
    <row r="610" spans="1:14" x14ac:dyDescent="0.2">
      <c r="A610" t="s">
        <v>6369</v>
      </c>
      <c r="B610">
        <v>21500</v>
      </c>
      <c r="C610">
        <v>24550</v>
      </c>
      <c r="D610">
        <v>27600</v>
      </c>
      <c r="E610">
        <v>30650</v>
      </c>
      <c r="F610">
        <v>35140</v>
      </c>
      <c r="G610">
        <v>40280</v>
      </c>
      <c r="H610">
        <v>45420</v>
      </c>
      <c r="I610">
        <v>50560</v>
      </c>
      <c r="J610">
        <v>55700</v>
      </c>
      <c r="K610" t="s">
        <v>3082</v>
      </c>
      <c r="L610">
        <v>121</v>
      </c>
      <c r="M610">
        <v>30</v>
      </c>
      <c r="N610" t="s">
        <v>3384</v>
      </c>
    </row>
    <row r="611" spans="1:14" x14ac:dyDescent="0.2">
      <c r="A611" t="s">
        <v>6370</v>
      </c>
      <c r="B611">
        <v>15200</v>
      </c>
      <c r="C611">
        <v>19720</v>
      </c>
      <c r="D611">
        <v>24860</v>
      </c>
      <c r="E611">
        <v>30000</v>
      </c>
      <c r="F611">
        <v>35140</v>
      </c>
      <c r="G611">
        <v>40280</v>
      </c>
      <c r="H611">
        <v>44750</v>
      </c>
      <c r="I611">
        <v>47600</v>
      </c>
      <c r="J611">
        <v>50500</v>
      </c>
      <c r="K611" t="s">
        <v>3082</v>
      </c>
      <c r="L611">
        <v>123</v>
      </c>
      <c r="M611">
        <v>30</v>
      </c>
      <c r="N611" t="s">
        <v>2969</v>
      </c>
    </row>
    <row r="612" spans="1:14" x14ac:dyDescent="0.2">
      <c r="A612" t="s">
        <v>6371</v>
      </c>
      <c r="B612">
        <v>14580</v>
      </c>
      <c r="C612">
        <v>19720</v>
      </c>
      <c r="D612">
        <v>24860</v>
      </c>
      <c r="E612">
        <v>30000</v>
      </c>
      <c r="F612">
        <v>35140</v>
      </c>
      <c r="G612">
        <v>38950</v>
      </c>
      <c r="H612">
        <v>41650</v>
      </c>
      <c r="I612">
        <v>44300</v>
      </c>
      <c r="J612">
        <v>47000</v>
      </c>
      <c r="K612" t="s">
        <v>3082</v>
      </c>
      <c r="L612">
        <v>125</v>
      </c>
      <c r="M612">
        <v>30</v>
      </c>
      <c r="N612" t="s">
        <v>2970</v>
      </c>
    </row>
    <row r="613" spans="1:14" x14ac:dyDescent="0.2">
      <c r="A613" t="s">
        <v>6372</v>
      </c>
      <c r="B613">
        <v>14800</v>
      </c>
      <c r="C613">
        <v>19720</v>
      </c>
      <c r="D613">
        <v>24860</v>
      </c>
      <c r="E613">
        <v>30000</v>
      </c>
      <c r="F613">
        <v>35140</v>
      </c>
      <c r="G613">
        <v>40280</v>
      </c>
      <c r="H613">
        <v>43650</v>
      </c>
      <c r="I613">
        <v>46500</v>
      </c>
      <c r="J613">
        <v>49300</v>
      </c>
      <c r="K613" t="s">
        <v>3082</v>
      </c>
      <c r="L613">
        <v>127</v>
      </c>
      <c r="M613">
        <v>30</v>
      </c>
      <c r="N613" t="s">
        <v>2971</v>
      </c>
    </row>
    <row r="614" spans="1:14" x14ac:dyDescent="0.2">
      <c r="A614" t="s">
        <v>6373</v>
      </c>
      <c r="B614">
        <v>14580</v>
      </c>
      <c r="C614">
        <v>19720</v>
      </c>
      <c r="D614">
        <v>24860</v>
      </c>
      <c r="E614">
        <v>30000</v>
      </c>
      <c r="F614">
        <v>35100</v>
      </c>
      <c r="G614">
        <v>37700</v>
      </c>
      <c r="H614">
        <v>40300</v>
      </c>
      <c r="I614">
        <v>42900</v>
      </c>
      <c r="J614">
        <v>45500</v>
      </c>
      <c r="K614" t="s">
        <v>3082</v>
      </c>
      <c r="L614">
        <v>129</v>
      </c>
      <c r="M614">
        <v>30</v>
      </c>
      <c r="N614" t="s">
        <v>2972</v>
      </c>
    </row>
    <row r="615" spans="1:14" x14ac:dyDescent="0.2">
      <c r="A615" t="s">
        <v>6374</v>
      </c>
      <c r="B615">
        <v>14580</v>
      </c>
      <c r="C615">
        <v>19720</v>
      </c>
      <c r="D615">
        <v>24860</v>
      </c>
      <c r="E615">
        <v>30000</v>
      </c>
      <c r="F615">
        <v>35100</v>
      </c>
      <c r="G615">
        <v>37700</v>
      </c>
      <c r="H615">
        <v>40300</v>
      </c>
      <c r="I615">
        <v>42900</v>
      </c>
      <c r="J615">
        <v>45500</v>
      </c>
      <c r="K615" t="s">
        <v>3082</v>
      </c>
      <c r="L615">
        <v>131</v>
      </c>
      <c r="M615">
        <v>30</v>
      </c>
      <c r="N615" t="s">
        <v>2973</v>
      </c>
    </row>
    <row r="616" spans="1:14" x14ac:dyDescent="0.2">
      <c r="A616" t="s">
        <v>6375</v>
      </c>
      <c r="B616">
        <v>16350</v>
      </c>
      <c r="C616">
        <v>19720</v>
      </c>
      <c r="D616">
        <v>24860</v>
      </c>
      <c r="E616">
        <v>30000</v>
      </c>
      <c r="F616">
        <v>35140</v>
      </c>
      <c r="G616">
        <v>40280</v>
      </c>
      <c r="H616">
        <v>45420</v>
      </c>
      <c r="I616">
        <v>50560</v>
      </c>
      <c r="J616">
        <v>54400</v>
      </c>
      <c r="K616" t="s">
        <v>3082</v>
      </c>
      <c r="L616">
        <v>133</v>
      </c>
      <c r="M616">
        <v>30</v>
      </c>
      <c r="N616" t="s">
        <v>3329</v>
      </c>
    </row>
    <row r="617" spans="1:14" x14ac:dyDescent="0.2">
      <c r="A617" t="s">
        <v>6376</v>
      </c>
      <c r="B617">
        <v>21500</v>
      </c>
      <c r="C617">
        <v>24550</v>
      </c>
      <c r="D617">
        <v>27600</v>
      </c>
      <c r="E617">
        <v>30650</v>
      </c>
      <c r="F617">
        <v>35140</v>
      </c>
      <c r="G617">
        <v>40280</v>
      </c>
      <c r="H617">
        <v>45420</v>
      </c>
      <c r="I617">
        <v>50560</v>
      </c>
      <c r="J617">
        <v>55700</v>
      </c>
      <c r="K617" t="s">
        <v>3082</v>
      </c>
      <c r="L617">
        <v>135</v>
      </c>
      <c r="M617">
        <v>30</v>
      </c>
      <c r="N617" t="s">
        <v>2974</v>
      </c>
    </row>
    <row r="618" spans="1:14" x14ac:dyDescent="0.2">
      <c r="A618" t="s">
        <v>6377</v>
      </c>
      <c r="B618">
        <v>15200</v>
      </c>
      <c r="C618">
        <v>19720</v>
      </c>
      <c r="D618">
        <v>24860</v>
      </c>
      <c r="E618">
        <v>30000</v>
      </c>
      <c r="F618">
        <v>35140</v>
      </c>
      <c r="G618">
        <v>40280</v>
      </c>
      <c r="H618">
        <v>44750</v>
      </c>
      <c r="I618">
        <v>47600</v>
      </c>
      <c r="J618">
        <v>50500</v>
      </c>
      <c r="K618" t="s">
        <v>3082</v>
      </c>
      <c r="L618">
        <v>137</v>
      </c>
      <c r="M618">
        <v>30</v>
      </c>
      <c r="N618" t="s">
        <v>2975</v>
      </c>
    </row>
    <row r="619" spans="1:14" x14ac:dyDescent="0.2">
      <c r="A619" t="s">
        <v>6378</v>
      </c>
      <c r="B619">
        <v>18350</v>
      </c>
      <c r="C619">
        <v>21000</v>
      </c>
      <c r="D619">
        <v>24860</v>
      </c>
      <c r="E619">
        <v>30000</v>
      </c>
      <c r="F619">
        <v>35140</v>
      </c>
      <c r="G619">
        <v>40280</v>
      </c>
      <c r="H619">
        <v>45420</v>
      </c>
      <c r="I619">
        <v>50560</v>
      </c>
      <c r="J619">
        <v>55700</v>
      </c>
      <c r="K619" t="s">
        <v>3082</v>
      </c>
      <c r="L619">
        <v>139</v>
      </c>
      <c r="M619">
        <v>30</v>
      </c>
      <c r="N619" t="s">
        <v>2976</v>
      </c>
    </row>
    <row r="620" spans="1:14" x14ac:dyDescent="0.2">
      <c r="A620" t="s">
        <v>6379</v>
      </c>
      <c r="B620">
        <v>14580</v>
      </c>
      <c r="C620">
        <v>19720</v>
      </c>
      <c r="D620">
        <v>24860</v>
      </c>
      <c r="E620">
        <v>30000</v>
      </c>
      <c r="F620">
        <v>35100</v>
      </c>
      <c r="G620">
        <v>37700</v>
      </c>
      <c r="H620">
        <v>40300</v>
      </c>
      <c r="I620">
        <v>42900</v>
      </c>
      <c r="J620">
        <v>45500</v>
      </c>
      <c r="K620" t="s">
        <v>3082</v>
      </c>
      <c r="L620">
        <v>141</v>
      </c>
      <c r="M620">
        <v>30</v>
      </c>
      <c r="N620" t="s">
        <v>2977</v>
      </c>
    </row>
    <row r="621" spans="1:14" x14ac:dyDescent="0.2">
      <c r="A621" t="s">
        <v>6380</v>
      </c>
      <c r="B621">
        <v>14580</v>
      </c>
      <c r="C621">
        <v>19720</v>
      </c>
      <c r="D621">
        <v>24860</v>
      </c>
      <c r="E621">
        <v>30000</v>
      </c>
      <c r="F621">
        <v>35140</v>
      </c>
      <c r="G621">
        <v>40050</v>
      </c>
      <c r="H621">
        <v>42800</v>
      </c>
      <c r="I621">
        <v>45550</v>
      </c>
      <c r="J621">
        <v>48300</v>
      </c>
      <c r="K621" t="s">
        <v>3082</v>
      </c>
      <c r="L621">
        <v>143</v>
      </c>
      <c r="M621">
        <v>30</v>
      </c>
      <c r="N621" t="s">
        <v>3567</v>
      </c>
    </row>
    <row r="622" spans="1:14" x14ac:dyDescent="0.2">
      <c r="A622" t="s">
        <v>6381</v>
      </c>
      <c r="B622">
        <v>15050</v>
      </c>
      <c r="C622">
        <v>19720</v>
      </c>
      <c r="D622">
        <v>24860</v>
      </c>
      <c r="E622">
        <v>30000</v>
      </c>
      <c r="F622">
        <v>35140</v>
      </c>
      <c r="G622">
        <v>40280</v>
      </c>
      <c r="H622">
        <v>44350</v>
      </c>
      <c r="I622">
        <v>47200</v>
      </c>
      <c r="J622">
        <v>50050</v>
      </c>
      <c r="K622" t="s">
        <v>3082</v>
      </c>
      <c r="L622">
        <v>145</v>
      </c>
      <c r="M622">
        <v>30</v>
      </c>
      <c r="N622" t="s">
        <v>3568</v>
      </c>
    </row>
    <row r="623" spans="1:14" x14ac:dyDescent="0.2">
      <c r="A623" t="s">
        <v>6382</v>
      </c>
      <c r="B623">
        <v>14580</v>
      </c>
      <c r="C623">
        <v>19720</v>
      </c>
      <c r="D623">
        <v>24860</v>
      </c>
      <c r="E623">
        <v>30000</v>
      </c>
      <c r="F623">
        <v>35140</v>
      </c>
      <c r="G623">
        <v>39000</v>
      </c>
      <c r="H623">
        <v>41700</v>
      </c>
      <c r="I623">
        <v>44400</v>
      </c>
      <c r="J623">
        <v>47050</v>
      </c>
      <c r="K623" t="s">
        <v>3082</v>
      </c>
      <c r="L623">
        <v>147</v>
      </c>
      <c r="M623">
        <v>30</v>
      </c>
      <c r="N623" t="s">
        <v>3569</v>
      </c>
    </row>
    <row r="624" spans="1:14" x14ac:dyDescent="0.2">
      <c r="A624" t="s">
        <v>6383</v>
      </c>
      <c r="B624">
        <v>21500</v>
      </c>
      <c r="C624">
        <v>24550</v>
      </c>
      <c r="D624">
        <v>27600</v>
      </c>
      <c r="E624">
        <v>30650</v>
      </c>
      <c r="F624">
        <v>35140</v>
      </c>
      <c r="G624">
        <v>40280</v>
      </c>
      <c r="H624">
        <v>45420</v>
      </c>
      <c r="I624">
        <v>50560</v>
      </c>
      <c r="J624">
        <v>55700</v>
      </c>
      <c r="K624" t="s">
        <v>3082</v>
      </c>
      <c r="L624">
        <v>149</v>
      </c>
      <c r="M624">
        <v>30</v>
      </c>
      <c r="N624" t="s">
        <v>3570</v>
      </c>
    </row>
    <row r="625" spans="1:14" x14ac:dyDescent="0.2">
      <c r="A625" t="s">
        <v>6384</v>
      </c>
      <c r="B625">
        <v>21500</v>
      </c>
      <c r="C625">
        <v>24550</v>
      </c>
      <c r="D625">
        <v>27600</v>
      </c>
      <c r="E625">
        <v>30650</v>
      </c>
      <c r="F625">
        <v>35140</v>
      </c>
      <c r="G625">
        <v>40280</v>
      </c>
      <c r="H625">
        <v>45420</v>
      </c>
      <c r="I625">
        <v>50560</v>
      </c>
      <c r="J625">
        <v>55700</v>
      </c>
      <c r="K625" t="s">
        <v>3082</v>
      </c>
      <c r="L625">
        <v>151</v>
      </c>
      <c r="M625">
        <v>30</v>
      </c>
      <c r="N625" t="s">
        <v>3331</v>
      </c>
    </row>
    <row r="626" spans="1:14" x14ac:dyDescent="0.2">
      <c r="A626" t="s">
        <v>6385</v>
      </c>
      <c r="B626">
        <v>18350</v>
      </c>
      <c r="C626">
        <v>20950</v>
      </c>
      <c r="D626">
        <v>24860</v>
      </c>
      <c r="E626">
        <v>30000</v>
      </c>
      <c r="F626">
        <v>35140</v>
      </c>
      <c r="G626">
        <v>40280</v>
      </c>
      <c r="H626">
        <v>45420</v>
      </c>
      <c r="I626">
        <v>50560</v>
      </c>
      <c r="J626">
        <v>55700</v>
      </c>
      <c r="K626" t="s">
        <v>3082</v>
      </c>
      <c r="L626">
        <v>153</v>
      </c>
      <c r="M626">
        <v>30</v>
      </c>
      <c r="N626" t="s">
        <v>3332</v>
      </c>
    </row>
    <row r="627" spans="1:14" x14ac:dyDescent="0.2">
      <c r="A627" t="s">
        <v>6386</v>
      </c>
      <c r="B627">
        <v>14580</v>
      </c>
      <c r="C627">
        <v>19720</v>
      </c>
      <c r="D627">
        <v>24860</v>
      </c>
      <c r="E627">
        <v>30000</v>
      </c>
      <c r="F627">
        <v>35100</v>
      </c>
      <c r="G627">
        <v>37700</v>
      </c>
      <c r="H627">
        <v>40300</v>
      </c>
      <c r="I627">
        <v>42900</v>
      </c>
      <c r="J627">
        <v>45500</v>
      </c>
      <c r="K627" t="s">
        <v>3082</v>
      </c>
      <c r="L627">
        <v>155</v>
      </c>
      <c r="M627">
        <v>30</v>
      </c>
      <c r="N627" t="s">
        <v>3571</v>
      </c>
    </row>
    <row r="628" spans="1:14" x14ac:dyDescent="0.2">
      <c r="A628" t="s">
        <v>6387</v>
      </c>
      <c r="B628">
        <v>18800</v>
      </c>
      <c r="C628">
        <v>21500</v>
      </c>
      <c r="D628">
        <v>24860</v>
      </c>
      <c r="E628">
        <v>30000</v>
      </c>
      <c r="F628">
        <v>35140</v>
      </c>
      <c r="G628">
        <v>40280</v>
      </c>
      <c r="H628">
        <v>45420</v>
      </c>
      <c r="I628">
        <v>50560</v>
      </c>
      <c r="J628">
        <v>55700</v>
      </c>
      <c r="K628" t="s">
        <v>3082</v>
      </c>
      <c r="L628">
        <v>157</v>
      </c>
      <c r="M628">
        <v>30</v>
      </c>
      <c r="N628" t="s">
        <v>3333</v>
      </c>
    </row>
    <row r="629" spans="1:14" x14ac:dyDescent="0.2">
      <c r="A629" t="s">
        <v>6388</v>
      </c>
      <c r="B629">
        <v>21500</v>
      </c>
      <c r="C629">
        <v>24550</v>
      </c>
      <c r="D629">
        <v>27600</v>
      </c>
      <c r="E629">
        <v>30650</v>
      </c>
      <c r="F629">
        <v>35140</v>
      </c>
      <c r="G629">
        <v>40280</v>
      </c>
      <c r="H629">
        <v>45420</v>
      </c>
      <c r="I629">
        <v>50560</v>
      </c>
      <c r="J629">
        <v>55700</v>
      </c>
      <c r="K629" t="s">
        <v>3082</v>
      </c>
      <c r="L629">
        <v>159</v>
      </c>
      <c r="M629">
        <v>30</v>
      </c>
      <c r="N629" t="s">
        <v>3572</v>
      </c>
    </row>
    <row r="630" spans="1:14" x14ac:dyDescent="0.2">
      <c r="A630" t="s">
        <v>6389</v>
      </c>
      <c r="B630">
        <v>14580</v>
      </c>
      <c r="C630">
        <v>19720</v>
      </c>
      <c r="D630">
        <v>24860</v>
      </c>
      <c r="E630">
        <v>30000</v>
      </c>
      <c r="F630">
        <v>35100</v>
      </c>
      <c r="G630">
        <v>37700</v>
      </c>
      <c r="H630">
        <v>40300</v>
      </c>
      <c r="I630">
        <v>42900</v>
      </c>
      <c r="J630">
        <v>45500</v>
      </c>
      <c r="K630" t="s">
        <v>3082</v>
      </c>
      <c r="L630">
        <v>161</v>
      </c>
      <c r="M630">
        <v>30</v>
      </c>
      <c r="N630" t="s">
        <v>3573</v>
      </c>
    </row>
    <row r="631" spans="1:14" x14ac:dyDescent="0.2">
      <c r="A631" t="s">
        <v>6390</v>
      </c>
      <c r="B631">
        <v>14580</v>
      </c>
      <c r="C631">
        <v>19720</v>
      </c>
      <c r="D631">
        <v>24860</v>
      </c>
      <c r="E631">
        <v>30000</v>
      </c>
      <c r="F631">
        <v>35100</v>
      </c>
      <c r="G631">
        <v>37700</v>
      </c>
      <c r="H631">
        <v>40300</v>
      </c>
      <c r="I631">
        <v>42900</v>
      </c>
      <c r="J631">
        <v>45500</v>
      </c>
      <c r="K631" t="s">
        <v>3082</v>
      </c>
      <c r="L631">
        <v>163</v>
      </c>
      <c r="M631">
        <v>30</v>
      </c>
      <c r="N631" t="s">
        <v>3334</v>
      </c>
    </row>
    <row r="632" spans="1:14" x14ac:dyDescent="0.2">
      <c r="A632" t="s">
        <v>6391</v>
      </c>
      <c r="B632">
        <v>14580</v>
      </c>
      <c r="C632">
        <v>19720</v>
      </c>
      <c r="D632">
        <v>24860</v>
      </c>
      <c r="E632">
        <v>30000</v>
      </c>
      <c r="F632">
        <v>35100</v>
      </c>
      <c r="G632">
        <v>37700</v>
      </c>
      <c r="H632">
        <v>40300</v>
      </c>
      <c r="I632">
        <v>42900</v>
      </c>
      <c r="J632">
        <v>45500</v>
      </c>
      <c r="K632" t="s">
        <v>3082</v>
      </c>
      <c r="L632">
        <v>165</v>
      </c>
      <c r="M632">
        <v>30</v>
      </c>
      <c r="N632" t="s">
        <v>3574</v>
      </c>
    </row>
    <row r="633" spans="1:14" x14ac:dyDescent="0.2">
      <c r="A633" t="s">
        <v>6392</v>
      </c>
      <c r="B633">
        <v>14580</v>
      </c>
      <c r="C633">
        <v>19720</v>
      </c>
      <c r="D633">
        <v>24860</v>
      </c>
      <c r="E633">
        <v>30000</v>
      </c>
      <c r="F633">
        <v>35100</v>
      </c>
      <c r="G633">
        <v>37700</v>
      </c>
      <c r="H633">
        <v>40300</v>
      </c>
      <c r="I633">
        <v>42900</v>
      </c>
      <c r="J633">
        <v>45500</v>
      </c>
      <c r="K633" t="s">
        <v>3082</v>
      </c>
      <c r="L633">
        <v>167</v>
      </c>
      <c r="M633">
        <v>30</v>
      </c>
      <c r="N633" t="s">
        <v>3392</v>
      </c>
    </row>
    <row r="634" spans="1:14" x14ac:dyDescent="0.2">
      <c r="A634" t="s">
        <v>6393</v>
      </c>
      <c r="B634">
        <v>14580</v>
      </c>
      <c r="C634">
        <v>19720</v>
      </c>
      <c r="D634">
        <v>24860</v>
      </c>
      <c r="E634">
        <v>30000</v>
      </c>
      <c r="F634">
        <v>35140</v>
      </c>
      <c r="G634">
        <v>38950</v>
      </c>
      <c r="H634">
        <v>41650</v>
      </c>
      <c r="I634">
        <v>44300</v>
      </c>
      <c r="J634">
        <v>47000</v>
      </c>
      <c r="K634" t="s">
        <v>3082</v>
      </c>
      <c r="L634">
        <v>169</v>
      </c>
      <c r="M634">
        <v>30</v>
      </c>
      <c r="N634" t="s">
        <v>3575</v>
      </c>
    </row>
    <row r="635" spans="1:14" x14ac:dyDescent="0.2">
      <c r="A635" t="s">
        <v>6394</v>
      </c>
      <c r="B635">
        <v>14950</v>
      </c>
      <c r="C635">
        <v>19720</v>
      </c>
      <c r="D635">
        <v>24860</v>
      </c>
      <c r="E635">
        <v>30000</v>
      </c>
      <c r="F635">
        <v>35140</v>
      </c>
      <c r="G635">
        <v>40280</v>
      </c>
      <c r="H635">
        <v>44100</v>
      </c>
      <c r="I635">
        <v>46950</v>
      </c>
      <c r="J635">
        <v>49800</v>
      </c>
      <c r="K635" t="s">
        <v>3082</v>
      </c>
      <c r="L635">
        <v>171</v>
      </c>
      <c r="M635">
        <v>30</v>
      </c>
      <c r="N635" t="s">
        <v>3335</v>
      </c>
    </row>
    <row r="636" spans="1:14" x14ac:dyDescent="0.2">
      <c r="A636" t="s">
        <v>6395</v>
      </c>
      <c r="B636">
        <v>14580</v>
      </c>
      <c r="C636">
        <v>19720</v>
      </c>
      <c r="D636">
        <v>24860</v>
      </c>
      <c r="E636">
        <v>30000</v>
      </c>
      <c r="F636">
        <v>35140</v>
      </c>
      <c r="G636">
        <v>39350</v>
      </c>
      <c r="H636">
        <v>42050</v>
      </c>
      <c r="I636">
        <v>44750</v>
      </c>
      <c r="J636">
        <v>47500</v>
      </c>
      <c r="K636" t="s">
        <v>3082</v>
      </c>
      <c r="L636">
        <v>173</v>
      </c>
      <c r="M636">
        <v>30</v>
      </c>
      <c r="N636" t="s">
        <v>3576</v>
      </c>
    </row>
    <row r="637" spans="1:14" x14ac:dyDescent="0.2">
      <c r="A637" t="s">
        <v>6396</v>
      </c>
      <c r="B637">
        <v>14580</v>
      </c>
      <c r="C637">
        <v>19720</v>
      </c>
      <c r="D637">
        <v>24860</v>
      </c>
      <c r="E637">
        <v>30000</v>
      </c>
      <c r="F637">
        <v>35100</v>
      </c>
      <c r="G637">
        <v>37700</v>
      </c>
      <c r="H637">
        <v>40300</v>
      </c>
      <c r="I637">
        <v>42900</v>
      </c>
      <c r="J637">
        <v>45500</v>
      </c>
      <c r="K637" t="s">
        <v>3082</v>
      </c>
      <c r="L637">
        <v>175</v>
      </c>
      <c r="M637">
        <v>30</v>
      </c>
      <c r="N637" t="s">
        <v>3577</v>
      </c>
    </row>
    <row r="638" spans="1:14" x14ac:dyDescent="0.2">
      <c r="A638" t="s">
        <v>6397</v>
      </c>
      <c r="B638">
        <v>14580</v>
      </c>
      <c r="C638">
        <v>19720</v>
      </c>
      <c r="D638">
        <v>24860</v>
      </c>
      <c r="E638">
        <v>30000</v>
      </c>
      <c r="F638">
        <v>35140</v>
      </c>
      <c r="G638">
        <v>38250</v>
      </c>
      <c r="H638">
        <v>40900</v>
      </c>
      <c r="I638">
        <v>43500</v>
      </c>
      <c r="J638">
        <v>46150</v>
      </c>
      <c r="K638" t="s">
        <v>3082</v>
      </c>
      <c r="L638">
        <v>177</v>
      </c>
      <c r="M638">
        <v>30</v>
      </c>
      <c r="N638" t="s">
        <v>3338</v>
      </c>
    </row>
    <row r="639" spans="1:14" x14ac:dyDescent="0.2">
      <c r="A639" t="s">
        <v>6398</v>
      </c>
      <c r="B639">
        <v>14580</v>
      </c>
      <c r="C639">
        <v>19720</v>
      </c>
      <c r="D639">
        <v>24860</v>
      </c>
      <c r="E639">
        <v>30000</v>
      </c>
      <c r="F639">
        <v>35140</v>
      </c>
      <c r="G639">
        <v>37900</v>
      </c>
      <c r="H639">
        <v>40500</v>
      </c>
      <c r="I639">
        <v>43100</v>
      </c>
      <c r="J639">
        <v>45750</v>
      </c>
      <c r="K639" t="s">
        <v>3082</v>
      </c>
      <c r="L639">
        <v>179</v>
      </c>
      <c r="M639">
        <v>30</v>
      </c>
      <c r="N639" t="s">
        <v>4247</v>
      </c>
    </row>
    <row r="640" spans="1:14" x14ac:dyDescent="0.2">
      <c r="A640" t="s">
        <v>6399</v>
      </c>
      <c r="B640">
        <v>14580</v>
      </c>
      <c r="C640">
        <v>19720</v>
      </c>
      <c r="D640">
        <v>24860</v>
      </c>
      <c r="E640">
        <v>30000</v>
      </c>
      <c r="F640">
        <v>35140</v>
      </c>
      <c r="G640">
        <v>39450</v>
      </c>
      <c r="H640">
        <v>42200</v>
      </c>
      <c r="I640">
        <v>44900</v>
      </c>
      <c r="J640">
        <v>47600</v>
      </c>
      <c r="K640" t="s">
        <v>3082</v>
      </c>
      <c r="L640">
        <v>181</v>
      </c>
      <c r="M640">
        <v>30</v>
      </c>
      <c r="N640" t="s">
        <v>3394</v>
      </c>
    </row>
    <row r="641" spans="1:14" x14ac:dyDescent="0.2">
      <c r="A641" t="s">
        <v>6400</v>
      </c>
      <c r="B641">
        <v>14580</v>
      </c>
      <c r="C641">
        <v>19720</v>
      </c>
      <c r="D641">
        <v>24860</v>
      </c>
      <c r="E641">
        <v>30000</v>
      </c>
      <c r="F641">
        <v>35140</v>
      </c>
      <c r="G641">
        <v>40000</v>
      </c>
      <c r="H641">
        <v>42750</v>
      </c>
      <c r="I641">
        <v>45500</v>
      </c>
      <c r="J641">
        <v>48250</v>
      </c>
      <c r="K641" t="s">
        <v>3082</v>
      </c>
      <c r="L641">
        <v>183</v>
      </c>
      <c r="M641">
        <v>30</v>
      </c>
      <c r="N641" t="s">
        <v>3578</v>
      </c>
    </row>
    <row r="642" spans="1:14" x14ac:dyDescent="0.2">
      <c r="A642" t="s">
        <v>6401</v>
      </c>
      <c r="B642">
        <v>14580</v>
      </c>
      <c r="C642">
        <v>19720</v>
      </c>
      <c r="D642">
        <v>24860</v>
      </c>
      <c r="E642">
        <v>30000</v>
      </c>
      <c r="F642">
        <v>35140</v>
      </c>
      <c r="G642">
        <v>39350</v>
      </c>
      <c r="H642">
        <v>42050</v>
      </c>
      <c r="I642">
        <v>44750</v>
      </c>
      <c r="J642">
        <v>47500</v>
      </c>
      <c r="K642" t="s">
        <v>3082</v>
      </c>
      <c r="L642">
        <v>185</v>
      </c>
      <c r="M642">
        <v>30</v>
      </c>
      <c r="N642" t="s">
        <v>3340</v>
      </c>
    </row>
    <row r="643" spans="1:14" x14ac:dyDescent="0.2">
      <c r="A643" t="s">
        <v>6402</v>
      </c>
      <c r="B643">
        <v>15600</v>
      </c>
      <c r="C643">
        <v>19720</v>
      </c>
      <c r="D643">
        <v>24860</v>
      </c>
      <c r="E643">
        <v>30000</v>
      </c>
      <c r="F643">
        <v>35140</v>
      </c>
      <c r="G643">
        <v>40280</v>
      </c>
      <c r="H643">
        <v>45420</v>
      </c>
      <c r="I643">
        <v>49000</v>
      </c>
      <c r="J643">
        <v>51950</v>
      </c>
      <c r="K643" t="s">
        <v>3082</v>
      </c>
      <c r="L643">
        <v>187</v>
      </c>
      <c r="M643">
        <v>30</v>
      </c>
      <c r="N643" t="s">
        <v>3579</v>
      </c>
    </row>
    <row r="644" spans="1:14" x14ac:dyDescent="0.2">
      <c r="A644" t="s">
        <v>6403</v>
      </c>
      <c r="B644">
        <v>16400</v>
      </c>
      <c r="C644">
        <v>19720</v>
      </c>
      <c r="D644">
        <v>24860</v>
      </c>
      <c r="E644">
        <v>30000</v>
      </c>
      <c r="F644">
        <v>35140</v>
      </c>
      <c r="G644">
        <v>40280</v>
      </c>
      <c r="H644">
        <v>45420</v>
      </c>
      <c r="I644">
        <v>50560</v>
      </c>
      <c r="J644">
        <v>54600</v>
      </c>
      <c r="K644" t="s">
        <v>3082</v>
      </c>
      <c r="L644">
        <v>189</v>
      </c>
      <c r="M644">
        <v>30</v>
      </c>
      <c r="N644" t="s">
        <v>3580</v>
      </c>
    </row>
    <row r="645" spans="1:14" x14ac:dyDescent="0.2">
      <c r="A645" t="s">
        <v>6404</v>
      </c>
      <c r="B645">
        <v>14800</v>
      </c>
      <c r="C645">
        <v>19720</v>
      </c>
      <c r="D645">
        <v>24860</v>
      </c>
      <c r="E645">
        <v>30000</v>
      </c>
      <c r="F645">
        <v>35140</v>
      </c>
      <c r="G645">
        <v>40280</v>
      </c>
      <c r="H645">
        <v>43650</v>
      </c>
      <c r="I645">
        <v>46500</v>
      </c>
      <c r="J645">
        <v>49300</v>
      </c>
      <c r="K645" t="s">
        <v>3082</v>
      </c>
      <c r="L645">
        <v>191</v>
      </c>
      <c r="M645">
        <v>30</v>
      </c>
      <c r="N645" t="s">
        <v>3581</v>
      </c>
    </row>
    <row r="646" spans="1:14" x14ac:dyDescent="0.2">
      <c r="A646" t="s">
        <v>6405</v>
      </c>
      <c r="B646">
        <v>14580</v>
      </c>
      <c r="C646">
        <v>19720</v>
      </c>
      <c r="D646">
        <v>24860</v>
      </c>
      <c r="E646">
        <v>30000</v>
      </c>
      <c r="F646">
        <v>35100</v>
      </c>
      <c r="G646">
        <v>37700</v>
      </c>
      <c r="H646">
        <v>40300</v>
      </c>
      <c r="I646">
        <v>42900</v>
      </c>
      <c r="J646">
        <v>45500</v>
      </c>
      <c r="K646" t="s">
        <v>3082</v>
      </c>
      <c r="L646">
        <v>193</v>
      </c>
      <c r="M646">
        <v>30</v>
      </c>
      <c r="N646" t="s">
        <v>3341</v>
      </c>
    </row>
    <row r="647" spans="1:14" x14ac:dyDescent="0.2">
      <c r="A647" t="s">
        <v>6406</v>
      </c>
      <c r="B647">
        <v>17100</v>
      </c>
      <c r="C647">
        <v>19720</v>
      </c>
      <c r="D647">
        <v>24860</v>
      </c>
      <c r="E647">
        <v>30000</v>
      </c>
      <c r="F647">
        <v>35140</v>
      </c>
      <c r="G647">
        <v>40280</v>
      </c>
      <c r="H647">
        <v>45420</v>
      </c>
      <c r="I647">
        <v>50560</v>
      </c>
      <c r="J647">
        <v>55700</v>
      </c>
      <c r="K647" t="s">
        <v>3082</v>
      </c>
      <c r="L647">
        <v>195</v>
      </c>
      <c r="M647">
        <v>30</v>
      </c>
      <c r="N647" t="s">
        <v>3342</v>
      </c>
    </row>
    <row r="648" spans="1:14" x14ac:dyDescent="0.2">
      <c r="A648" t="s">
        <v>6407</v>
      </c>
      <c r="B648">
        <v>15050</v>
      </c>
      <c r="C648">
        <v>19720</v>
      </c>
      <c r="D648">
        <v>24860</v>
      </c>
      <c r="E648">
        <v>30000</v>
      </c>
      <c r="F648">
        <v>35140</v>
      </c>
      <c r="G648">
        <v>40280</v>
      </c>
      <c r="H648">
        <v>44350</v>
      </c>
      <c r="I648">
        <v>47200</v>
      </c>
      <c r="J648">
        <v>50050</v>
      </c>
      <c r="K648" t="s">
        <v>3082</v>
      </c>
      <c r="L648">
        <v>197</v>
      </c>
      <c r="M648">
        <v>30</v>
      </c>
      <c r="N648" t="s">
        <v>3344</v>
      </c>
    </row>
    <row r="649" spans="1:14" x14ac:dyDescent="0.2">
      <c r="A649" t="s">
        <v>6408</v>
      </c>
      <c r="B649">
        <v>14580</v>
      </c>
      <c r="C649">
        <v>19720</v>
      </c>
      <c r="D649">
        <v>24860</v>
      </c>
      <c r="E649">
        <v>30000</v>
      </c>
      <c r="F649">
        <v>35100</v>
      </c>
      <c r="G649">
        <v>37700</v>
      </c>
      <c r="H649">
        <v>40300</v>
      </c>
      <c r="I649">
        <v>42900</v>
      </c>
      <c r="J649">
        <v>45500</v>
      </c>
      <c r="K649" t="s">
        <v>3082</v>
      </c>
      <c r="L649">
        <v>199</v>
      </c>
      <c r="M649">
        <v>30</v>
      </c>
      <c r="N649" t="s">
        <v>3582</v>
      </c>
    </row>
    <row r="650" spans="1:14" x14ac:dyDescent="0.2">
      <c r="A650" t="s">
        <v>6409</v>
      </c>
      <c r="B650">
        <v>14580</v>
      </c>
      <c r="C650">
        <v>19720</v>
      </c>
      <c r="D650">
        <v>24860</v>
      </c>
      <c r="E650">
        <v>30000</v>
      </c>
      <c r="F650">
        <v>35100</v>
      </c>
      <c r="G650">
        <v>37700</v>
      </c>
      <c r="H650">
        <v>40300</v>
      </c>
      <c r="I650">
        <v>42900</v>
      </c>
      <c r="J650">
        <v>45500</v>
      </c>
      <c r="K650" t="s">
        <v>3082</v>
      </c>
      <c r="L650">
        <v>201</v>
      </c>
      <c r="M650">
        <v>30</v>
      </c>
      <c r="N650" t="s">
        <v>3398</v>
      </c>
    </row>
    <row r="651" spans="1:14" x14ac:dyDescent="0.2">
      <c r="A651" t="s">
        <v>6410</v>
      </c>
      <c r="B651">
        <v>14580</v>
      </c>
      <c r="C651">
        <v>19720</v>
      </c>
      <c r="D651">
        <v>24860</v>
      </c>
      <c r="E651">
        <v>30000</v>
      </c>
      <c r="F651">
        <v>35100</v>
      </c>
      <c r="G651">
        <v>37700</v>
      </c>
      <c r="H651">
        <v>40300</v>
      </c>
      <c r="I651">
        <v>42900</v>
      </c>
      <c r="J651">
        <v>45500</v>
      </c>
      <c r="K651" t="s">
        <v>3082</v>
      </c>
      <c r="L651">
        <v>205</v>
      </c>
      <c r="M651">
        <v>30</v>
      </c>
      <c r="N651" t="s">
        <v>3583</v>
      </c>
    </row>
    <row r="652" spans="1:14" x14ac:dyDescent="0.2">
      <c r="A652" t="s">
        <v>6411</v>
      </c>
      <c r="B652">
        <v>17950</v>
      </c>
      <c r="C652">
        <v>20500</v>
      </c>
      <c r="D652">
        <v>24860</v>
      </c>
      <c r="E652">
        <v>30000</v>
      </c>
      <c r="F652">
        <v>35140</v>
      </c>
      <c r="G652">
        <v>40280</v>
      </c>
      <c r="H652">
        <v>45420</v>
      </c>
      <c r="I652">
        <v>50560</v>
      </c>
      <c r="J652">
        <v>55700</v>
      </c>
      <c r="K652" t="s">
        <v>3082</v>
      </c>
      <c r="L652">
        <v>207</v>
      </c>
      <c r="M652">
        <v>30</v>
      </c>
      <c r="N652" t="s">
        <v>3347</v>
      </c>
    </row>
    <row r="653" spans="1:14" x14ac:dyDescent="0.2">
      <c r="A653" t="s">
        <v>6412</v>
      </c>
      <c r="B653">
        <v>14580</v>
      </c>
      <c r="C653">
        <v>19720</v>
      </c>
      <c r="D653">
        <v>24860</v>
      </c>
      <c r="E653">
        <v>30000</v>
      </c>
      <c r="F653">
        <v>35100</v>
      </c>
      <c r="G653">
        <v>37700</v>
      </c>
      <c r="H653">
        <v>40300</v>
      </c>
      <c r="I653">
        <v>42900</v>
      </c>
      <c r="J653">
        <v>45500</v>
      </c>
      <c r="K653" t="s">
        <v>3082</v>
      </c>
      <c r="L653">
        <v>209</v>
      </c>
      <c r="M653">
        <v>30</v>
      </c>
      <c r="N653" t="s">
        <v>3348</v>
      </c>
    </row>
    <row r="654" spans="1:14" x14ac:dyDescent="0.2">
      <c r="A654" t="s">
        <v>6413</v>
      </c>
      <c r="B654">
        <v>17550</v>
      </c>
      <c r="C654">
        <v>20050</v>
      </c>
      <c r="D654">
        <v>24860</v>
      </c>
      <c r="E654">
        <v>30000</v>
      </c>
      <c r="F654">
        <v>35140</v>
      </c>
      <c r="G654">
        <v>40280</v>
      </c>
      <c r="H654">
        <v>45420</v>
      </c>
      <c r="I654">
        <v>50560</v>
      </c>
      <c r="J654">
        <v>55700</v>
      </c>
      <c r="K654" t="s">
        <v>3082</v>
      </c>
      <c r="L654">
        <v>211</v>
      </c>
      <c r="M654">
        <v>30</v>
      </c>
      <c r="N654" t="s">
        <v>3349</v>
      </c>
    </row>
    <row r="655" spans="1:14" x14ac:dyDescent="0.2">
      <c r="A655" t="s">
        <v>6414</v>
      </c>
      <c r="B655">
        <v>14580</v>
      </c>
      <c r="C655">
        <v>19720</v>
      </c>
      <c r="D655">
        <v>24860</v>
      </c>
      <c r="E655">
        <v>30000</v>
      </c>
      <c r="F655">
        <v>35100</v>
      </c>
      <c r="G655">
        <v>37700</v>
      </c>
      <c r="H655">
        <v>40300</v>
      </c>
      <c r="I655">
        <v>42900</v>
      </c>
      <c r="J655">
        <v>45500</v>
      </c>
      <c r="K655" t="s">
        <v>3082</v>
      </c>
      <c r="L655">
        <v>213</v>
      </c>
      <c r="M655">
        <v>30</v>
      </c>
      <c r="N655" t="s">
        <v>3584</v>
      </c>
    </row>
    <row r="656" spans="1:14" x14ac:dyDescent="0.2">
      <c r="A656" t="s">
        <v>6415</v>
      </c>
      <c r="B656">
        <v>15050</v>
      </c>
      <c r="C656">
        <v>19720</v>
      </c>
      <c r="D656">
        <v>24860</v>
      </c>
      <c r="E656">
        <v>30000</v>
      </c>
      <c r="F656">
        <v>35140</v>
      </c>
      <c r="G656">
        <v>40280</v>
      </c>
      <c r="H656">
        <v>44350</v>
      </c>
      <c r="I656">
        <v>47200</v>
      </c>
      <c r="J656">
        <v>50050</v>
      </c>
      <c r="K656" t="s">
        <v>3082</v>
      </c>
      <c r="L656">
        <v>215</v>
      </c>
      <c r="M656">
        <v>30</v>
      </c>
      <c r="N656" t="s">
        <v>3585</v>
      </c>
    </row>
    <row r="657" spans="1:14" x14ac:dyDescent="0.2">
      <c r="A657" t="s">
        <v>6416</v>
      </c>
      <c r="B657">
        <v>21500</v>
      </c>
      <c r="C657">
        <v>24550</v>
      </c>
      <c r="D657">
        <v>27600</v>
      </c>
      <c r="E657">
        <v>30650</v>
      </c>
      <c r="F657">
        <v>35140</v>
      </c>
      <c r="G657">
        <v>40280</v>
      </c>
      <c r="H657">
        <v>45420</v>
      </c>
      <c r="I657">
        <v>50560</v>
      </c>
      <c r="J657">
        <v>55700</v>
      </c>
      <c r="K657" t="s">
        <v>3082</v>
      </c>
      <c r="L657">
        <v>217</v>
      </c>
      <c r="M657">
        <v>30</v>
      </c>
      <c r="N657" t="s">
        <v>3401</v>
      </c>
    </row>
    <row r="658" spans="1:14" x14ac:dyDescent="0.2">
      <c r="A658" t="s">
        <v>6417</v>
      </c>
      <c r="B658">
        <v>17100</v>
      </c>
      <c r="C658">
        <v>19720</v>
      </c>
      <c r="D658">
        <v>24860</v>
      </c>
      <c r="E658">
        <v>30000</v>
      </c>
      <c r="F658">
        <v>35140</v>
      </c>
      <c r="G658">
        <v>40280</v>
      </c>
      <c r="H658">
        <v>45420</v>
      </c>
      <c r="I658">
        <v>50560</v>
      </c>
      <c r="J658">
        <v>55700</v>
      </c>
      <c r="K658" t="s">
        <v>3082</v>
      </c>
      <c r="L658">
        <v>219</v>
      </c>
      <c r="M658">
        <v>30</v>
      </c>
      <c r="N658" t="s">
        <v>3586</v>
      </c>
    </row>
    <row r="659" spans="1:14" x14ac:dyDescent="0.2">
      <c r="A659" t="s">
        <v>6418</v>
      </c>
      <c r="B659">
        <v>17100</v>
      </c>
      <c r="C659">
        <v>19720</v>
      </c>
      <c r="D659">
        <v>24860</v>
      </c>
      <c r="E659">
        <v>30000</v>
      </c>
      <c r="F659">
        <v>35140</v>
      </c>
      <c r="G659">
        <v>40280</v>
      </c>
      <c r="H659">
        <v>45420</v>
      </c>
      <c r="I659">
        <v>50560</v>
      </c>
      <c r="J659">
        <v>55700</v>
      </c>
      <c r="K659" t="s">
        <v>3082</v>
      </c>
      <c r="L659">
        <v>221</v>
      </c>
      <c r="M659">
        <v>30</v>
      </c>
      <c r="N659" t="s">
        <v>3587</v>
      </c>
    </row>
    <row r="660" spans="1:14" x14ac:dyDescent="0.2">
      <c r="A660" t="s">
        <v>6419</v>
      </c>
      <c r="B660">
        <v>21500</v>
      </c>
      <c r="C660">
        <v>24550</v>
      </c>
      <c r="D660">
        <v>27600</v>
      </c>
      <c r="E660">
        <v>30650</v>
      </c>
      <c r="F660">
        <v>35140</v>
      </c>
      <c r="G660">
        <v>40280</v>
      </c>
      <c r="H660">
        <v>45420</v>
      </c>
      <c r="I660">
        <v>50560</v>
      </c>
      <c r="J660">
        <v>55700</v>
      </c>
      <c r="K660" t="s">
        <v>3082</v>
      </c>
      <c r="L660">
        <v>223</v>
      </c>
      <c r="M660">
        <v>30</v>
      </c>
      <c r="N660" t="s">
        <v>3588</v>
      </c>
    </row>
    <row r="661" spans="1:14" x14ac:dyDescent="0.2">
      <c r="A661" t="s">
        <v>6420</v>
      </c>
      <c r="B661">
        <v>14580</v>
      </c>
      <c r="C661">
        <v>19720</v>
      </c>
      <c r="D661">
        <v>24860</v>
      </c>
      <c r="E661">
        <v>30000</v>
      </c>
      <c r="F661">
        <v>35140</v>
      </c>
      <c r="G661">
        <v>38900</v>
      </c>
      <c r="H661">
        <v>41550</v>
      </c>
      <c r="I661">
        <v>44250</v>
      </c>
      <c r="J661">
        <v>46900</v>
      </c>
      <c r="K661" t="s">
        <v>3082</v>
      </c>
      <c r="L661">
        <v>225</v>
      </c>
      <c r="M661">
        <v>30</v>
      </c>
      <c r="N661" t="s">
        <v>3589</v>
      </c>
    </row>
    <row r="662" spans="1:14" x14ac:dyDescent="0.2">
      <c r="A662" t="s">
        <v>6421</v>
      </c>
      <c r="B662">
        <v>21500</v>
      </c>
      <c r="C662">
        <v>24550</v>
      </c>
      <c r="D662">
        <v>27600</v>
      </c>
      <c r="E662">
        <v>30650</v>
      </c>
      <c r="F662">
        <v>35140</v>
      </c>
      <c r="G662">
        <v>40280</v>
      </c>
      <c r="H662">
        <v>45420</v>
      </c>
      <c r="I662">
        <v>50560</v>
      </c>
      <c r="J662">
        <v>55700</v>
      </c>
      <c r="K662" t="s">
        <v>3082</v>
      </c>
      <c r="L662">
        <v>227</v>
      </c>
      <c r="M662">
        <v>30</v>
      </c>
      <c r="N662" t="s">
        <v>3351</v>
      </c>
    </row>
    <row r="663" spans="1:14" x14ac:dyDescent="0.2">
      <c r="A663" t="s">
        <v>6422</v>
      </c>
      <c r="B663">
        <v>14580</v>
      </c>
      <c r="C663">
        <v>19720</v>
      </c>
      <c r="D663">
        <v>24860</v>
      </c>
      <c r="E663">
        <v>30000</v>
      </c>
      <c r="F663">
        <v>35100</v>
      </c>
      <c r="G663">
        <v>37700</v>
      </c>
      <c r="H663">
        <v>40300</v>
      </c>
      <c r="I663">
        <v>42900</v>
      </c>
      <c r="J663">
        <v>45500</v>
      </c>
      <c r="K663" t="s">
        <v>3082</v>
      </c>
      <c r="L663">
        <v>229</v>
      </c>
      <c r="M663">
        <v>30</v>
      </c>
      <c r="N663" t="s">
        <v>3590</v>
      </c>
    </row>
    <row r="664" spans="1:14" x14ac:dyDescent="0.2">
      <c r="A664" t="s">
        <v>6423</v>
      </c>
      <c r="B664">
        <v>21500</v>
      </c>
      <c r="C664">
        <v>24550</v>
      </c>
      <c r="D664">
        <v>27600</v>
      </c>
      <c r="E664">
        <v>30650</v>
      </c>
      <c r="F664">
        <v>35140</v>
      </c>
      <c r="G664">
        <v>40280</v>
      </c>
      <c r="H664">
        <v>45420</v>
      </c>
      <c r="I664">
        <v>50560</v>
      </c>
      <c r="J664">
        <v>55700</v>
      </c>
      <c r="K664" t="s">
        <v>3082</v>
      </c>
      <c r="L664">
        <v>231</v>
      </c>
      <c r="M664">
        <v>30</v>
      </c>
      <c r="N664" t="s">
        <v>3352</v>
      </c>
    </row>
    <row r="665" spans="1:14" x14ac:dyDescent="0.2">
      <c r="A665" t="s">
        <v>6424</v>
      </c>
      <c r="B665">
        <v>14580</v>
      </c>
      <c r="C665">
        <v>19720</v>
      </c>
      <c r="D665">
        <v>24860</v>
      </c>
      <c r="E665">
        <v>30000</v>
      </c>
      <c r="F665">
        <v>35140</v>
      </c>
      <c r="G665">
        <v>38600</v>
      </c>
      <c r="H665">
        <v>41250</v>
      </c>
      <c r="I665">
        <v>43900</v>
      </c>
      <c r="J665">
        <v>46550</v>
      </c>
      <c r="K665" t="s">
        <v>3082</v>
      </c>
      <c r="L665">
        <v>233</v>
      </c>
      <c r="M665">
        <v>30</v>
      </c>
      <c r="N665" t="s">
        <v>3405</v>
      </c>
    </row>
    <row r="666" spans="1:14" x14ac:dyDescent="0.2">
      <c r="A666" t="s">
        <v>6425</v>
      </c>
      <c r="B666">
        <v>14580</v>
      </c>
      <c r="C666">
        <v>19720</v>
      </c>
      <c r="D666">
        <v>24860</v>
      </c>
      <c r="E666">
        <v>30000</v>
      </c>
      <c r="F666">
        <v>35100</v>
      </c>
      <c r="G666">
        <v>37700</v>
      </c>
      <c r="H666">
        <v>40300</v>
      </c>
      <c r="I666">
        <v>42900</v>
      </c>
      <c r="J666">
        <v>45500</v>
      </c>
      <c r="K666" t="s">
        <v>3082</v>
      </c>
      <c r="L666">
        <v>235</v>
      </c>
      <c r="M666">
        <v>30</v>
      </c>
      <c r="N666" t="s">
        <v>3408</v>
      </c>
    </row>
    <row r="667" spans="1:14" x14ac:dyDescent="0.2">
      <c r="A667" t="s">
        <v>6426</v>
      </c>
      <c r="B667">
        <v>15550</v>
      </c>
      <c r="C667">
        <v>19720</v>
      </c>
      <c r="D667">
        <v>24860</v>
      </c>
      <c r="E667">
        <v>30000</v>
      </c>
      <c r="F667">
        <v>35140</v>
      </c>
      <c r="G667">
        <v>40280</v>
      </c>
      <c r="H667">
        <v>45420</v>
      </c>
      <c r="I667">
        <v>48800</v>
      </c>
      <c r="J667">
        <v>51750</v>
      </c>
      <c r="K667" t="s">
        <v>3082</v>
      </c>
      <c r="L667">
        <v>237</v>
      </c>
      <c r="M667">
        <v>30</v>
      </c>
      <c r="N667" t="s">
        <v>2916</v>
      </c>
    </row>
    <row r="668" spans="1:14" x14ac:dyDescent="0.2">
      <c r="A668" t="s">
        <v>6427</v>
      </c>
      <c r="B668">
        <v>14580</v>
      </c>
      <c r="C668">
        <v>19720</v>
      </c>
      <c r="D668">
        <v>24860</v>
      </c>
      <c r="E668">
        <v>30000</v>
      </c>
      <c r="F668">
        <v>35100</v>
      </c>
      <c r="G668">
        <v>37700</v>
      </c>
      <c r="H668">
        <v>40300</v>
      </c>
      <c r="I668">
        <v>42900</v>
      </c>
      <c r="J668">
        <v>45500</v>
      </c>
      <c r="K668" t="s">
        <v>3082</v>
      </c>
      <c r="L668">
        <v>239</v>
      </c>
      <c r="M668">
        <v>30</v>
      </c>
      <c r="N668" t="s">
        <v>3591</v>
      </c>
    </row>
    <row r="669" spans="1:14" x14ac:dyDescent="0.2">
      <c r="A669" t="s">
        <v>6428</v>
      </c>
      <c r="B669">
        <v>14580</v>
      </c>
      <c r="C669">
        <v>19720</v>
      </c>
      <c r="D669">
        <v>24860</v>
      </c>
      <c r="E669">
        <v>30000</v>
      </c>
      <c r="F669">
        <v>35100</v>
      </c>
      <c r="G669">
        <v>37700</v>
      </c>
      <c r="H669">
        <v>40300</v>
      </c>
      <c r="I669">
        <v>42900</v>
      </c>
      <c r="J669">
        <v>45500</v>
      </c>
      <c r="K669" t="s">
        <v>3082</v>
      </c>
      <c r="L669">
        <v>241</v>
      </c>
      <c r="M669">
        <v>30</v>
      </c>
      <c r="N669" t="s">
        <v>3592</v>
      </c>
    </row>
    <row r="670" spans="1:14" x14ac:dyDescent="0.2">
      <c r="A670" t="s">
        <v>6429</v>
      </c>
      <c r="B670">
        <v>14580</v>
      </c>
      <c r="C670">
        <v>19720</v>
      </c>
      <c r="D670">
        <v>24860</v>
      </c>
      <c r="E670">
        <v>30000</v>
      </c>
      <c r="F670">
        <v>35100</v>
      </c>
      <c r="G670">
        <v>37700</v>
      </c>
      <c r="H670">
        <v>40300</v>
      </c>
      <c r="I670">
        <v>42900</v>
      </c>
      <c r="J670">
        <v>45500</v>
      </c>
      <c r="K670" t="s">
        <v>3082</v>
      </c>
      <c r="L670">
        <v>243</v>
      </c>
      <c r="M670">
        <v>30</v>
      </c>
      <c r="N670" t="s">
        <v>3353</v>
      </c>
    </row>
    <row r="671" spans="1:14" x14ac:dyDescent="0.2">
      <c r="A671" t="s">
        <v>6430</v>
      </c>
      <c r="B671">
        <v>16400</v>
      </c>
      <c r="C671">
        <v>19720</v>
      </c>
      <c r="D671">
        <v>24860</v>
      </c>
      <c r="E671">
        <v>30000</v>
      </c>
      <c r="F671">
        <v>35140</v>
      </c>
      <c r="G671">
        <v>40280</v>
      </c>
      <c r="H671">
        <v>45420</v>
      </c>
      <c r="I671">
        <v>50560</v>
      </c>
      <c r="J671">
        <v>54600</v>
      </c>
      <c r="K671" t="s">
        <v>3082</v>
      </c>
      <c r="L671">
        <v>245</v>
      </c>
      <c r="M671">
        <v>30</v>
      </c>
      <c r="N671" t="s">
        <v>3593</v>
      </c>
    </row>
    <row r="672" spans="1:14" x14ac:dyDescent="0.2">
      <c r="A672" t="s">
        <v>6431</v>
      </c>
      <c r="B672">
        <v>21500</v>
      </c>
      <c r="C672">
        <v>24550</v>
      </c>
      <c r="D672">
        <v>27600</v>
      </c>
      <c r="E672">
        <v>30650</v>
      </c>
      <c r="F672">
        <v>35140</v>
      </c>
      <c r="G672">
        <v>40280</v>
      </c>
      <c r="H672">
        <v>45420</v>
      </c>
      <c r="I672">
        <v>50560</v>
      </c>
      <c r="J672">
        <v>55700</v>
      </c>
      <c r="K672" t="s">
        <v>3082</v>
      </c>
      <c r="L672">
        <v>247</v>
      </c>
      <c r="M672">
        <v>30</v>
      </c>
      <c r="N672" t="s">
        <v>3594</v>
      </c>
    </row>
    <row r="673" spans="1:14" x14ac:dyDescent="0.2">
      <c r="A673" t="s">
        <v>6432</v>
      </c>
      <c r="B673">
        <v>14580</v>
      </c>
      <c r="C673">
        <v>19720</v>
      </c>
      <c r="D673">
        <v>24860</v>
      </c>
      <c r="E673">
        <v>30000</v>
      </c>
      <c r="F673">
        <v>35100</v>
      </c>
      <c r="G673">
        <v>37700</v>
      </c>
      <c r="H673">
        <v>40300</v>
      </c>
      <c r="I673">
        <v>42900</v>
      </c>
      <c r="J673">
        <v>45500</v>
      </c>
      <c r="K673" t="s">
        <v>3082</v>
      </c>
      <c r="L673">
        <v>249</v>
      </c>
      <c r="M673">
        <v>30</v>
      </c>
      <c r="N673" t="s">
        <v>3595</v>
      </c>
    </row>
    <row r="674" spans="1:14" x14ac:dyDescent="0.2">
      <c r="A674" t="s">
        <v>6433</v>
      </c>
      <c r="B674">
        <v>14580</v>
      </c>
      <c r="C674">
        <v>19720</v>
      </c>
      <c r="D674">
        <v>24860</v>
      </c>
      <c r="E674">
        <v>30000</v>
      </c>
      <c r="F674">
        <v>35100</v>
      </c>
      <c r="G674">
        <v>37700</v>
      </c>
      <c r="H674">
        <v>40300</v>
      </c>
      <c r="I674">
        <v>42900</v>
      </c>
      <c r="J674">
        <v>45500</v>
      </c>
      <c r="K674" t="s">
        <v>3082</v>
      </c>
      <c r="L674">
        <v>251</v>
      </c>
      <c r="M674">
        <v>30</v>
      </c>
      <c r="N674" t="s">
        <v>3596</v>
      </c>
    </row>
    <row r="675" spans="1:14" x14ac:dyDescent="0.2">
      <c r="A675" t="s">
        <v>6434</v>
      </c>
      <c r="B675">
        <v>14580</v>
      </c>
      <c r="C675">
        <v>19720</v>
      </c>
      <c r="D675">
        <v>24860</v>
      </c>
      <c r="E675">
        <v>30000</v>
      </c>
      <c r="F675">
        <v>35100</v>
      </c>
      <c r="G675">
        <v>37700</v>
      </c>
      <c r="H675">
        <v>40300</v>
      </c>
      <c r="I675">
        <v>42900</v>
      </c>
      <c r="J675">
        <v>45500</v>
      </c>
      <c r="K675" t="s">
        <v>3082</v>
      </c>
      <c r="L675">
        <v>253</v>
      </c>
      <c r="M675">
        <v>30</v>
      </c>
      <c r="N675" t="s">
        <v>2921</v>
      </c>
    </row>
    <row r="676" spans="1:14" x14ac:dyDescent="0.2">
      <c r="A676" t="s">
        <v>6435</v>
      </c>
      <c r="B676">
        <v>21500</v>
      </c>
      <c r="C676">
        <v>24550</v>
      </c>
      <c r="D676">
        <v>27600</v>
      </c>
      <c r="E676">
        <v>30650</v>
      </c>
      <c r="F676">
        <v>35140</v>
      </c>
      <c r="G676">
        <v>40280</v>
      </c>
      <c r="H676">
        <v>45420</v>
      </c>
      <c r="I676">
        <v>50560</v>
      </c>
      <c r="J676">
        <v>55700</v>
      </c>
      <c r="K676" t="s">
        <v>3082</v>
      </c>
      <c r="L676">
        <v>255</v>
      </c>
      <c r="M676">
        <v>30</v>
      </c>
      <c r="N676" t="s">
        <v>3597</v>
      </c>
    </row>
    <row r="677" spans="1:14" x14ac:dyDescent="0.2">
      <c r="A677" t="s">
        <v>6436</v>
      </c>
      <c r="B677">
        <v>14580</v>
      </c>
      <c r="C677">
        <v>19720</v>
      </c>
      <c r="D677">
        <v>24860</v>
      </c>
      <c r="E677">
        <v>30000</v>
      </c>
      <c r="F677">
        <v>35140</v>
      </c>
      <c r="G677">
        <v>38200</v>
      </c>
      <c r="H677">
        <v>40800</v>
      </c>
      <c r="I677">
        <v>43450</v>
      </c>
      <c r="J677">
        <v>46100</v>
      </c>
      <c r="K677" t="s">
        <v>3082</v>
      </c>
      <c r="L677">
        <v>257</v>
      </c>
      <c r="M677">
        <v>30</v>
      </c>
      <c r="N677" t="s">
        <v>3598</v>
      </c>
    </row>
    <row r="678" spans="1:14" x14ac:dyDescent="0.2">
      <c r="A678" t="s">
        <v>6437</v>
      </c>
      <c r="B678">
        <v>14580</v>
      </c>
      <c r="C678">
        <v>19720</v>
      </c>
      <c r="D678">
        <v>24860</v>
      </c>
      <c r="E678">
        <v>30000</v>
      </c>
      <c r="F678">
        <v>35100</v>
      </c>
      <c r="G678">
        <v>37700</v>
      </c>
      <c r="H678">
        <v>40300</v>
      </c>
      <c r="I678">
        <v>42900</v>
      </c>
      <c r="J678">
        <v>45500</v>
      </c>
      <c r="K678" t="s">
        <v>3082</v>
      </c>
      <c r="L678">
        <v>259</v>
      </c>
      <c r="M678">
        <v>30</v>
      </c>
      <c r="N678" t="s">
        <v>3599</v>
      </c>
    </row>
    <row r="679" spans="1:14" x14ac:dyDescent="0.2">
      <c r="A679" t="s">
        <v>6438</v>
      </c>
      <c r="B679">
        <v>14580</v>
      </c>
      <c r="C679">
        <v>19720</v>
      </c>
      <c r="D679">
        <v>24860</v>
      </c>
      <c r="E679">
        <v>30000</v>
      </c>
      <c r="F679">
        <v>35100</v>
      </c>
      <c r="G679">
        <v>37700</v>
      </c>
      <c r="H679">
        <v>40300</v>
      </c>
      <c r="I679">
        <v>42900</v>
      </c>
      <c r="J679">
        <v>45500</v>
      </c>
      <c r="K679" t="s">
        <v>3082</v>
      </c>
      <c r="L679">
        <v>261</v>
      </c>
      <c r="M679">
        <v>30</v>
      </c>
      <c r="N679" t="s">
        <v>3357</v>
      </c>
    </row>
    <row r="680" spans="1:14" x14ac:dyDescent="0.2">
      <c r="A680" t="s">
        <v>6439</v>
      </c>
      <c r="B680">
        <v>14580</v>
      </c>
      <c r="C680">
        <v>19720</v>
      </c>
      <c r="D680">
        <v>24860</v>
      </c>
      <c r="E680">
        <v>30000</v>
      </c>
      <c r="F680">
        <v>35100</v>
      </c>
      <c r="G680">
        <v>37700</v>
      </c>
      <c r="H680">
        <v>40300</v>
      </c>
      <c r="I680">
        <v>42900</v>
      </c>
      <c r="J680">
        <v>45500</v>
      </c>
      <c r="K680" t="s">
        <v>3082</v>
      </c>
      <c r="L680">
        <v>263</v>
      </c>
      <c r="M680">
        <v>30</v>
      </c>
      <c r="N680" t="s">
        <v>3600</v>
      </c>
    </row>
    <row r="681" spans="1:14" x14ac:dyDescent="0.2">
      <c r="A681" t="s">
        <v>6440</v>
      </c>
      <c r="B681">
        <v>14580</v>
      </c>
      <c r="C681">
        <v>19720</v>
      </c>
      <c r="D681">
        <v>24860</v>
      </c>
      <c r="E681">
        <v>30000</v>
      </c>
      <c r="F681">
        <v>35100</v>
      </c>
      <c r="G681">
        <v>37700</v>
      </c>
      <c r="H681">
        <v>40300</v>
      </c>
      <c r="I681">
        <v>42900</v>
      </c>
      <c r="J681">
        <v>45500</v>
      </c>
      <c r="K681" t="s">
        <v>3082</v>
      </c>
      <c r="L681">
        <v>265</v>
      </c>
      <c r="M681">
        <v>30</v>
      </c>
      <c r="N681" t="s">
        <v>3601</v>
      </c>
    </row>
    <row r="682" spans="1:14" x14ac:dyDescent="0.2">
      <c r="A682" t="s">
        <v>6441</v>
      </c>
      <c r="B682">
        <v>14580</v>
      </c>
      <c r="C682">
        <v>19720</v>
      </c>
      <c r="D682">
        <v>24860</v>
      </c>
      <c r="E682">
        <v>30000</v>
      </c>
      <c r="F682">
        <v>35100</v>
      </c>
      <c r="G682">
        <v>37700</v>
      </c>
      <c r="H682">
        <v>40300</v>
      </c>
      <c r="I682">
        <v>42900</v>
      </c>
      <c r="J682">
        <v>45500</v>
      </c>
      <c r="K682" t="s">
        <v>3082</v>
      </c>
      <c r="L682">
        <v>267</v>
      </c>
      <c r="M682">
        <v>30</v>
      </c>
      <c r="N682" t="s">
        <v>3602</v>
      </c>
    </row>
    <row r="683" spans="1:14" x14ac:dyDescent="0.2">
      <c r="A683" t="s">
        <v>6442</v>
      </c>
      <c r="B683">
        <v>14580</v>
      </c>
      <c r="C683">
        <v>19720</v>
      </c>
      <c r="D683">
        <v>24860</v>
      </c>
      <c r="E683">
        <v>30000</v>
      </c>
      <c r="F683">
        <v>35100</v>
      </c>
      <c r="G683">
        <v>37700</v>
      </c>
      <c r="H683">
        <v>40300</v>
      </c>
      <c r="I683">
        <v>42900</v>
      </c>
      <c r="J683">
        <v>45500</v>
      </c>
      <c r="K683" t="s">
        <v>3082</v>
      </c>
      <c r="L683">
        <v>269</v>
      </c>
      <c r="M683">
        <v>30</v>
      </c>
      <c r="N683" t="s">
        <v>2923</v>
      </c>
    </row>
    <row r="684" spans="1:14" x14ac:dyDescent="0.2">
      <c r="A684" t="s">
        <v>6443</v>
      </c>
      <c r="B684">
        <v>14580</v>
      </c>
      <c r="C684">
        <v>19720</v>
      </c>
      <c r="D684">
        <v>24860</v>
      </c>
      <c r="E684">
        <v>30000</v>
      </c>
      <c r="F684">
        <v>35100</v>
      </c>
      <c r="G684">
        <v>37700</v>
      </c>
      <c r="H684">
        <v>40300</v>
      </c>
      <c r="I684">
        <v>42900</v>
      </c>
      <c r="J684">
        <v>45500</v>
      </c>
      <c r="K684" t="s">
        <v>3082</v>
      </c>
      <c r="L684">
        <v>271</v>
      </c>
      <c r="M684">
        <v>30</v>
      </c>
      <c r="N684" t="s">
        <v>3603</v>
      </c>
    </row>
    <row r="685" spans="1:14" x14ac:dyDescent="0.2">
      <c r="A685" t="s">
        <v>6444</v>
      </c>
      <c r="B685">
        <v>14580</v>
      </c>
      <c r="C685">
        <v>19720</v>
      </c>
      <c r="D685">
        <v>24860</v>
      </c>
      <c r="E685">
        <v>30000</v>
      </c>
      <c r="F685">
        <v>35140</v>
      </c>
      <c r="G685">
        <v>38250</v>
      </c>
      <c r="H685">
        <v>40900</v>
      </c>
      <c r="I685">
        <v>43500</v>
      </c>
      <c r="J685">
        <v>46150</v>
      </c>
      <c r="K685" t="s">
        <v>3082</v>
      </c>
      <c r="L685">
        <v>273</v>
      </c>
      <c r="M685">
        <v>30</v>
      </c>
      <c r="N685" t="s">
        <v>3604</v>
      </c>
    </row>
    <row r="686" spans="1:14" x14ac:dyDescent="0.2">
      <c r="A686" t="s">
        <v>6445</v>
      </c>
      <c r="B686">
        <v>14580</v>
      </c>
      <c r="C686">
        <v>19720</v>
      </c>
      <c r="D686">
        <v>24860</v>
      </c>
      <c r="E686">
        <v>30000</v>
      </c>
      <c r="F686">
        <v>35100</v>
      </c>
      <c r="G686">
        <v>37700</v>
      </c>
      <c r="H686">
        <v>40300</v>
      </c>
      <c r="I686">
        <v>42900</v>
      </c>
      <c r="J686">
        <v>45500</v>
      </c>
      <c r="K686" t="s">
        <v>3082</v>
      </c>
      <c r="L686">
        <v>275</v>
      </c>
      <c r="M686">
        <v>30</v>
      </c>
      <c r="N686" t="s">
        <v>3605</v>
      </c>
    </row>
    <row r="687" spans="1:14" x14ac:dyDescent="0.2">
      <c r="A687" t="s">
        <v>6446</v>
      </c>
      <c r="B687">
        <v>14580</v>
      </c>
      <c r="C687">
        <v>19720</v>
      </c>
      <c r="D687">
        <v>24860</v>
      </c>
      <c r="E687">
        <v>30000</v>
      </c>
      <c r="F687">
        <v>35140</v>
      </c>
      <c r="G687">
        <v>38550</v>
      </c>
      <c r="H687">
        <v>41200</v>
      </c>
      <c r="I687">
        <v>43850</v>
      </c>
      <c r="J687">
        <v>46500</v>
      </c>
      <c r="K687" t="s">
        <v>3082</v>
      </c>
      <c r="L687">
        <v>277</v>
      </c>
      <c r="M687">
        <v>30</v>
      </c>
      <c r="N687" t="s">
        <v>3606</v>
      </c>
    </row>
    <row r="688" spans="1:14" x14ac:dyDescent="0.2">
      <c r="A688" t="s">
        <v>6447</v>
      </c>
      <c r="B688">
        <v>14580</v>
      </c>
      <c r="C688">
        <v>19720</v>
      </c>
      <c r="D688">
        <v>24860</v>
      </c>
      <c r="E688">
        <v>30000</v>
      </c>
      <c r="F688">
        <v>35100</v>
      </c>
      <c r="G688">
        <v>37700</v>
      </c>
      <c r="H688">
        <v>40300</v>
      </c>
      <c r="I688">
        <v>42900</v>
      </c>
      <c r="J688">
        <v>45500</v>
      </c>
      <c r="K688" t="s">
        <v>3082</v>
      </c>
      <c r="L688">
        <v>279</v>
      </c>
      <c r="M688">
        <v>30</v>
      </c>
      <c r="N688" t="s">
        <v>3607</v>
      </c>
    </row>
    <row r="689" spans="1:14" x14ac:dyDescent="0.2">
      <c r="A689" t="s">
        <v>6448</v>
      </c>
      <c r="B689">
        <v>14580</v>
      </c>
      <c r="C689">
        <v>19720</v>
      </c>
      <c r="D689">
        <v>24860</v>
      </c>
      <c r="E689">
        <v>30000</v>
      </c>
      <c r="F689">
        <v>35100</v>
      </c>
      <c r="G689">
        <v>37700</v>
      </c>
      <c r="H689">
        <v>40300</v>
      </c>
      <c r="I689">
        <v>42900</v>
      </c>
      <c r="J689">
        <v>45500</v>
      </c>
      <c r="K689" t="s">
        <v>3082</v>
      </c>
      <c r="L689">
        <v>281</v>
      </c>
      <c r="M689">
        <v>30</v>
      </c>
      <c r="N689" t="s">
        <v>3608</v>
      </c>
    </row>
    <row r="690" spans="1:14" x14ac:dyDescent="0.2">
      <c r="A690" t="s">
        <v>6449</v>
      </c>
      <c r="B690">
        <v>14580</v>
      </c>
      <c r="C690">
        <v>19720</v>
      </c>
      <c r="D690">
        <v>24860</v>
      </c>
      <c r="E690">
        <v>30000</v>
      </c>
      <c r="F690">
        <v>35140</v>
      </c>
      <c r="G690">
        <v>38850</v>
      </c>
      <c r="H690">
        <v>41500</v>
      </c>
      <c r="I690">
        <v>44200</v>
      </c>
      <c r="J690">
        <v>46850</v>
      </c>
      <c r="K690" t="s">
        <v>3082</v>
      </c>
      <c r="L690">
        <v>283</v>
      </c>
      <c r="M690">
        <v>30</v>
      </c>
      <c r="N690" t="s">
        <v>3609</v>
      </c>
    </row>
    <row r="691" spans="1:14" x14ac:dyDescent="0.2">
      <c r="A691" t="s">
        <v>6450</v>
      </c>
      <c r="B691">
        <v>14700</v>
      </c>
      <c r="C691">
        <v>19720</v>
      </c>
      <c r="D691">
        <v>24860</v>
      </c>
      <c r="E691">
        <v>30000</v>
      </c>
      <c r="F691">
        <v>35140</v>
      </c>
      <c r="G691">
        <v>40280</v>
      </c>
      <c r="H691">
        <v>43300</v>
      </c>
      <c r="I691">
        <v>46100</v>
      </c>
      <c r="J691">
        <v>48900</v>
      </c>
      <c r="K691" t="s">
        <v>3082</v>
      </c>
      <c r="L691">
        <v>285</v>
      </c>
      <c r="M691">
        <v>30</v>
      </c>
      <c r="N691" t="s">
        <v>3610</v>
      </c>
    </row>
    <row r="692" spans="1:14" x14ac:dyDescent="0.2">
      <c r="A692" t="s">
        <v>6451</v>
      </c>
      <c r="B692">
        <v>14580</v>
      </c>
      <c r="C692">
        <v>19720</v>
      </c>
      <c r="D692">
        <v>24860</v>
      </c>
      <c r="E692">
        <v>30000</v>
      </c>
      <c r="F692">
        <v>35100</v>
      </c>
      <c r="G692">
        <v>37700</v>
      </c>
      <c r="H692">
        <v>40300</v>
      </c>
      <c r="I692">
        <v>42900</v>
      </c>
      <c r="J692">
        <v>45500</v>
      </c>
      <c r="K692" t="s">
        <v>3082</v>
      </c>
      <c r="L692">
        <v>287</v>
      </c>
      <c r="M692">
        <v>30</v>
      </c>
      <c r="N692" t="s">
        <v>3611</v>
      </c>
    </row>
    <row r="693" spans="1:14" x14ac:dyDescent="0.2">
      <c r="A693" t="s">
        <v>6452</v>
      </c>
      <c r="B693">
        <v>14580</v>
      </c>
      <c r="C693">
        <v>19720</v>
      </c>
      <c r="D693">
        <v>24860</v>
      </c>
      <c r="E693">
        <v>30000</v>
      </c>
      <c r="F693">
        <v>35140</v>
      </c>
      <c r="G693">
        <v>38950</v>
      </c>
      <c r="H693">
        <v>41650</v>
      </c>
      <c r="I693">
        <v>44300</v>
      </c>
      <c r="J693">
        <v>47000</v>
      </c>
      <c r="K693" t="s">
        <v>3082</v>
      </c>
      <c r="L693">
        <v>289</v>
      </c>
      <c r="M693">
        <v>30</v>
      </c>
      <c r="N693" t="s">
        <v>3612</v>
      </c>
    </row>
    <row r="694" spans="1:14" x14ac:dyDescent="0.2">
      <c r="A694" t="s">
        <v>6453</v>
      </c>
      <c r="B694">
        <v>15150</v>
      </c>
      <c r="C694">
        <v>19720</v>
      </c>
      <c r="D694">
        <v>24860</v>
      </c>
      <c r="E694">
        <v>30000</v>
      </c>
      <c r="F694">
        <v>35140</v>
      </c>
      <c r="G694">
        <v>40280</v>
      </c>
      <c r="H694">
        <v>44650</v>
      </c>
      <c r="I694">
        <v>47550</v>
      </c>
      <c r="J694">
        <v>50400</v>
      </c>
      <c r="K694" t="s">
        <v>3082</v>
      </c>
      <c r="L694">
        <v>291</v>
      </c>
      <c r="M694">
        <v>30</v>
      </c>
      <c r="N694" t="s">
        <v>3417</v>
      </c>
    </row>
    <row r="695" spans="1:14" x14ac:dyDescent="0.2">
      <c r="A695" t="s">
        <v>6454</v>
      </c>
      <c r="B695">
        <v>14580</v>
      </c>
      <c r="C695">
        <v>19720</v>
      </c>
      <c r="D695">
        <v>24860</v>
      </c>
      <c r="E695">
        <v>30000</v>
      </c>
      <c r="F695">
        <v>35100</v>
      </c>
      <c r="G695">
        <v>37700</v>
      </c>
      <c r="H695">
        <v>40300</v>
      </c>
      <c r="I695">
        <v>42900</v>
      </c>
      <c r="J695">
        <v>45500</v>
      </c>
      <c r="K695" t="s">
        <v>3082</v>
      </c>
      <c r="L695">
        <v>293</v>
      </c>
      <c r="M695">
        <v>30</v>
      </c>
      <c r="N695" t="s">
        <v>3613</v>
      </c>
    </row>
    <row r="696" spans="1:14" x14ac:dyDescent="0.2">
      <c r="A696" t="s">
        <v>6455</v>
      </c>
      <c r="B696">
        <v>16750</v>
      </c>
      <c r="C696">
        <v>19720</v>
      </c>
      <c r="D696">
        <v>24860</v>
      </c>
      <c r="E696">
        <v>30000</v>
      </c>
      <c r="F696">
        <v>35140</v>
      </c>
      <c r="G696">
        <v>40280</v>
      </c>
      <c r="H696">
        <v>45420</v>
      </c>
      <c r="I696">
        <v>50560</v>
      </c>
      <c r="J696">
        <v>55700</v>
      </c>
      <c r="K696" t="s">
        <v>3082</v>
      </c>
      <c r="L696">
        <v>295</v>
      </c>
      <c r="M696">
        <v>30</v>
      </c>
      <c r="N696" t="s">
        <v>3361</v>
      </c>
    </row>
    <row r="697" spans="1:14" x14ac:dyDescent="0.2">
      <c r="A697" t="s">
        <v>6456</v>
      </c>
      <c r="B697">
        <v>21500</v>
      </c>
      <c r="C697">
        <v>24550</v>
      </c>
      <c r="D697">
        <v>27600</v>
      </c>
      <c r="E697">
        <v>30650</v>
      </c>
      <c r="F697">
        <v>35140</v>
      </c>
      <c r="G697">
        <v>40280</v>
      </c>
      <c r="H697">
        <v>45420</v>
      </c>
      <c r="I697">
        <v>50560</v>
      </c>
      <c r="J697">
        <v>55700</v>
      </c>
      <c r="K697" t="s">
        <v>3082</v>
      </c>
      <c r="L697">
        <v>297</v>
      </c>
      <c r="M697">
        <v>30</v>
      </c>
      <c r="N697" t="s">
        <v>2926</v>
      </c>
    </row>
    <row r="698" spans="1:14" x14ac:dyDescent="0.2">
      <c r="A698" t="s">
        <v>6457</v>
      </c>
      <c r="B698">
        <v>14580</v>
      </c>
      <c r="C698">
        <v>19720</v>
      </c>
      <c r="D698">
        <v>24860</v>
      </c>
      <c r="E698">
        <v>30000</v>
      </c>
      <c r="F698">
        <v>35100</v>
      </c>
      <c r="G698">
        <v>37700</v>
      </c>
      <c r="H698">
        <v>40300</v>
      </c>
      <c r="I698">
        <v>42900</v>
      </c>
      <c r="J698">
        <v>45500</v>
      </c>
      <c r="K698" t="s">
        <v>3082</v>
      </c>
      <c r="L698">
        <v>299</v>
      </c>
      <c r="M698">
        <v>30</v>
      </c>
      <c r="N698" t="s">
        <v>3614</v>
      </c>
    </row>
    <row r="699" spans="1:14" x14ac:dyDescent="0.2">
      <c r="A699" t="s">
        <v>6458</v>
      </c>
      <c r="B699">
        <v>14580</v>
      </c>
      <c r="C699">
        <v>19720</v>
      </c>
      <c r="D699">
        <v>24860</v>
      </c>
      <c r="E699">
        <v>30000</v>
      </c>
      <c r="F699">
        <v>35100</v>
      </c>
      <c r="G699">
        <v>37700</v>
      </c>
      <c r="H699">
        <v>40300</v>
      </c>
      <c r="I699">
        <v>42900</v>
      </c>
      <c r="J699">
        <v>45500</v>
      </c>
      <c r="K699" t="s">
        <v>3082</v>
      </c>
      <c r="L699">
        <v>301</v>
      </c>
      <c r="M699">
        <v>30</v>
      </c>
      <c r="N699" t="s">
        <v>3615</v>
      </c>
    </row>
    <row r="700" spans="1:14" x14ac:dyDescent="0.2">
      <c r="A700" t="s">
        <v>6459</v>
      </c>
      <c r="B700">
        <v>14580</v>
      </c>
      <c r="C700">
        <v>19720</v>
      </c>
      <c r="D700">
        <v>24860</v>
      </c>
      <c r="E700">
        <v>30000</v>
      </c>
      <c r="F700">
        <v>35100</v>
      </c>
      <c r="G700">
        <v>37700</v>
      </c>
      <c r="H700">
        <v>40300</v>
      </c>
      <c r="I700">
        <v>42900</v>
      </c>
      <c r="J700">
        <v>45500</v>
      </c>
      <c r="K700" t="s">
        <v>3082</v>
      </c>
      <c r="L700">
        <v>303</v>
      </c>
      <c r="M700">
        <v>30</v>
      </c>
      <c r="N700" t="s">
        <v>3362</v>
      </c>
    </row>
    <row r="701" spans="1:14" x14ac:dyDescent="0.2">
      <c r="A701" t="s">
        <v>6460</v>
      </c>
      <c r="B701">
        <v>14580</v>
      </c>
      <c r="C701">
        <v>19720</v>
      </c>
      <c r="D701">
        <v>24860</v>
      </c>
      <c r="E701">
        <v>30000</v>
      </c>
      <c r="F701">
        <v>35100</v>
      </c>
      <c r="G701">
        <v>37700</v>
      </c>
      <c r="H701">
        <v>40300</v>
      </c>
      <c r="I701">
        <v>42900</v>
      </c>
      <c r="J701">
        <v>45500</v>
      </c>
      <c r="K701" t="s">
        <v>3082</v>
      </c>
      <c r="L701">
        <v>305</v>
      </c>
      <c r="M701">
        <v>30</v>
      </c>
      <c r="N701" t="s">
        <v>3616</v>
      </c>
    </row>
    <row r="702" spans="1:14" x14ac:dyDescent="0.2">
      <c r="A702" t="s">
        <v>6461</v>
      </c>
      <c r="B702">
        <v>14580</v>
      </c>
      <c r="C702">
        <v>19720</v>
      </c>
      <c r="D702">
        <v>24860</v>
      </c>
      <c r="E702">
        <v>30000</v>
      </c>
      <c r="F702">
        <v>35100</v>
      </c>
      <c r="G702">
        <v>37700</v>
      </c>
      <c r="H702">
        <v>40300</v>
      </c>
      <c r="I702">
        <v>42900</v>
      </c>
      <c r="J702">
        <v>45500</v>
      </c>
      <c r="K702" t="s">
        <v>3082</v>
      </c>
      <c r="L702">
        <v>307</v>
      </c>
      <c r="M702">
        <v>30</v>
      </c>
      <c r="N702" t="s">
        <v>3617</v>
      </c>
    </row>
    <row r="703" spans="1:14" x14ac:dyDescent="0.2">
      <c r="A703" t="s">
        <v>6462</v>
      </c>
      <c r="B703">
        <v>14580</v>
      </c>
      <c r="C703">
        <v>19720</v>
      </c>
      <c r="D703">
        <v>24860</v>
      </c>
      <c r="E703">
        <v>30000</v>
      </c>
      <c r="F703">
        <v>35100</v>
      </c>
      <c r="G703">
        <v>37700</v>
      </c>
      <c r="H703">
        <v>40300</v>
      </c>
      <c r="I703">
        <v>42900</v>
      </c>
      <c r="J703">
        <v>45500</v>
      </c>
      <c r="K703" t="s">
        <v>3082</v>
      </c>
      <c r="L703">
        <v>309</v>
      </c>
      <c r="M703">
        <v>30</v>
      </c>
      <c r="N703" t="s">
        <v>3618</v>
      </c>
    </row>
    <row r="704" spans="1:14" x14ac:dyDescent="0.2">
      <c r="A704" t="s">
        <v>6463</v>
      </c>
      <c r="B704">
        <v>14580</v>
      </c>
      <c r="C704">
        <v>19720</v>
      </c>
      <c r="D704">
        <v>24860</v>
      </c>
      <c r="E704">
        <v>30000</v>
      </c>
      <c r="F704">
        <v>35140</v>
      </c>
      <c r="G704">
        <v>39800</v>
      </c>
      <c r="H704">
        <v>42550</v>
      </c>
      <c r="I704">
        <v>45300</v>
      </c>
      <c r="J704">
        <v>48050</v>
      </c>
      <c r="K704" t="s">
        <v>3082</v>
      </c>
      <c r="L704">
        <v>311</v>
      </c>
      <c r="M704">
        <v>30</v>
      </c>
      <c r="N704" t="s">
        <v>3419</v>
      </c>
    </row>
    <row r="705" spans="1:14" x14ac:dyDescent="0.2">
      <c r="A705" t="s">
        <v>6464</v>
      </c>
      <c r="B705">
        <v>14580</v>
      </c>
      <c r="C705">
        <v>19720</v>
      </c>
      <c r="D705">
        <v>24860</v>
      </c>
      <c r="E705">
        <v>30000</v>
      </c>
      <c r="F705">
        <v>35140</v>
      </c>
      <c r="G705">
        <v>39450</v>
      </c>
      <c r="H705">
        <v>42200</v>
      </c>
      <c r="I705">
        <v>44900</v>
      </c>
      <c r="J705">
        <v>47600</v>
      </c>
      <c r="K705" t="s">
        <v>3082</v>
      </c>
      <c r="L705">
        <v>313</v>
      </c>
      <c r="M705">
        <v>30</v>
      </c>
      <c r="N705" t="s">
        <v>3741</v>
      </c>
    </row>
    <row r="706" spans="1:14" x14ac:dyDescent="0.2">
      <c r="A706" t="s">
        <v>6465</v>
      </c>
      <c r="B706">
        <v>14580</v>
      </c>
      <c r="C706">
        <v>19720</v>
      </c>
      <c r="D706">
        <v>24860</v>
      </c>
      <c r="E706">
        <v>30000</v>
      </c>
      <c r="F706">
        <v>35100</v>
      </c>
      <c r="G706">
        <v>37700</v>
      </c>
      <c r="H706">
        <v>40300</v>
      </c>
      <c r="I706">
        <v>42900</v>
      </c>
      <c r="J706">
        <v>45500</v>
      </c>
      <c r="K706" t="s">
        <v>3082</v>
      </c>
      <c r="L706">
        <v>315</v>
      </c>
      <c r="M706">
        <v>30</v>
      </c>
      <c r="N706" t="s">
        <v>3363</v>
      </c>
    </row>
    <row r="707" spans="1:14" x14ac:dyDescent="0.2">
      <c r="A707" t="s">
        <v>6466</v>
      </c>
      <c r="B707">
        <v>14580</v>
      </c>
      <c r="C707">
        <v>19720</v>
      </c>
      <c r="D707">
        <v>24860</v>
      </c>
      <c r="E707">
        <v>30000</v>
      </c>
      <c r="F707">
        <v>35100</v>
      </c>
      <c r="G707">
        <v>37700</v>
      </c>
      <c r="H707">
        <v>40300</v>
      </c>
      <c r="I707">
        <v>42900</v>
      </c>
      <c r="J707">
        <v>45500</v>
      </c>
      <c r="K707" t="s">
        <v>3082</v>
      </c>
      <c r="L707">
        <v>317</v>
      </c>
      <c r="M707">
        <v>30</v>
      </c>
      <c r="N707" t="s">
        <v>3742</v>
      </c>
    </row>
    <row r="708" spans="1:14" x14ac:dyDescent="0.2">
      <c r="A708" t="s">
        <v>6467</v>
      </c>
      <c r="B708">
        <v>14580</v>
      </c>
      <c r="C708">
        <v>19720</v>
      </c>
      <c r="D708">
        <v>24860</v>
      </c>
      <c r="E708">
        <v>30000</v>
      </c>
      <c r="F708">
        <v>35100</v>
      </c>
      <c r="G708">
        <v>37700</v>
      </c>
      <c r="H708">
        <v>40300</v>
      </c>
      <c r="I708">
        <v>42900</v>
      </c>
      <c r="J708">
        <v>45500</v>
      </c>
      <c r="K708" t="s">
        <v>3082</v>
      </c>
      <c r="L708">
        <v>319</v>
      </c>
      <c r="M708">
        <v>30</v>
      </c>
      <c r="N708" t="s">
        <v>3743</v>
      </c>
    </row>
    <row r="709" spans="1:14" x14ac:dyDescent="0.2">
      <c r="A709" t="s">
        <v>6468</v>
      </c>
      <c r="B709">
        <v>14580</v>
      </c>
      <c r="C709">
        <v>19720</v>
      </c>
      <c r="D709">
        <v>24860</v>
      </c>
      <c r="E709">
        <v>30000</v>
      </c>
      <c r="F709">
        <v>35140</v>
      </c>
      <c r="G709">
        <v>38250</v>
      </c>
      <c r="H709">
        <v>40900</v>
      </c>
      <c r="I709">
        <v>43500</v>
      </c>
      <c r="J709">
        <v>46150</v>
      </c>
      <c r="K709" t="s">
        <v>3082</v>
      </c>
      <c r="L709">
        <v>321</v>
      </c>
      <c r="M709">
        <v>30</v>
      </c>
      <c r="N709" t="s">
        <v>3744</v>
      </c>
    </row>
    <row r="710" spans="1:14" x14ac:dyDescent="0.2">
      <c r="A710" t="s">
        <v>6469</v>
      </c>
      <c r="B710">
        <v>21200</v>
      </c>
      <c r="C710">
        <v>24200</v>
      </c>
      <c r="D710">
        <v>28590</v>
      </c>
      <c r="E710">
        <v>34500</v>
      </c>
      <c r="F710">
        <v>40410</v>
      </c>
      <c r="G710">
        <v>46320</v>
      </c>
      <c r="H710">
        <v>52230</v>
      </c>
      <c r="I710">
        <v>58140</v>
      </c>
      <c r="J710">
        <v>64050</v>
      </c>
      <c r="K710" t="s">
        <v>3083</v>
      </c>
      <c r="L710">
        <v>1</v>
      </c>
      <c r="M710">
        <v>30</v>
      </c>
      <c r="N710" t="s">
        <v>3745</v>
      </c>
    </row>
    <row r="711" spans="1:14" x14ac:dyDescent="0.2">
      <c r="A711" t="s">
        <v>6470</v>
      </c>
      <c r="B711">
        <v>27550</v>
      </c>
      <c r="C711">
        <v>31450</v>
      </c>
      <c r="D711">
        <v>35400</v>
      </c>
      <c r="E711">
        <v>39300</v>
      </c>
      <c r="F711">
        <v>42450</v>
      </c>
      <c r="G711">
        <v>46320</v>
      </c>
      <c r="H711">
        <v>52230</v>
      </c>
      <c r="I711">
        <v>58140</v>
      </c>
      <c r="J711">
        <v>64050</v>
      </c>
      <c r="K711" t="s">
        <v>3083</v>
      </c>
      <c r="L711">
        <v>3</v>
      </c>
      <c r="M711">
        <v>30</v>
      </c>
      <c r="N711" t="s">
        <v>3746</v>
      </c>
    </row>
    <row r="712" spans="1:14" x14ac:dyDescent="0.2">
      <c r="A712" t="s">
        <v>6471</v>
      </c>
      <c r="B712">
        <v>25200</v>
      </c>
      <c r="C712">
        <v>28800</v>
      </c>
      <c r="D712">
        <v>32400</v>
      </c>
      <c r="E712">
        <v>35950</v>
      </c>
      <c r="F712">
        <v>40410</v>
      </c>
      <c r="G712">
        <v>46320</v>
      </c>
      <c r="H712">
        <v>52230</v>
      </c>
      <c r="I712">
        <v>58140</v>
      </c>
      <c r="J712">
        <v>64050</v>
      </c>
      <c r="K712" t="s">
        <v>3083</v>
      </c>
      <c r="L712">
        <v>5</v>
      </c>
      <c r="M712">
        <v>30</v>
      </c>
      <c r="N712" t="s">
        <v>3747</v>
      </c>
    </row>
    <row r="713" spans="1:14" x14ac:dyDescent="0.2">
      <c r="A713" t="s">
        <v>6472</v>
      </c>
      <c r="B713">
        <v>25350</v>
      </c>
      <c r="C713">
        <v>29000</v>
      </c>
      <c r="D713">
        <v>32600</v>
      </c>
      <c r="E713">
        <v>36200</v>
      </c>
      <c r="F713">
        <v>40410</v>
      </c>
      <c r="G713">
        <v>46320</v>
      </c>
      <c r="H713">
        <v>52230</v>
      </c>
      <c r="I713">
        <v>58140</v>
      </c>
      <c r="J713">
        <v>64050</v>
      </c>
      <c r="K713" t="s">
        <v>3083</v>
      </c>
      <c r="L713">
        <v>7</v>
      </c>
      <c r="M713">
        <v>30</v>
      </c>
      <c r="N713" t="s">
        <v>3748</v>
      </c>
    </row>
    <row r="714" spans="1:14" x14ac:dyDescent="0.2">
      <c r="A714" t="s">
        <v>6473</v>
      </c>
      <c r="B714">
        <v>24350</v>
      </c>
      <c r="C714">
        <v>27800</v>
      </c>
      <c r="D714">
        <v>31300</v>
      </c>
      <c r="E714">
        <v>34750</v>
      </c>
      <c r="F714">
        <v>40410</v>
      </c>
      <c r="G714">
        <v>46320</v>
      </c>
      <c r="H714">
        <v>52230</v>
      </c>
      <c r="I714">
        <v>58140</v>
      </c>
      <c r="J714">
        <v>64050</v>
      </c>
      <c r="K714" t="s">
        <v>3083</v>
      </c>
      <c r="L714">
        <v>9</v>
      </c>
      <c r="M714">
        <v>30</v>
      </c>
      <c r="N714" t="s">
        <v>3749</v>
      </c>
    </row>
    <row r="715" spans="1:14" x14ac:dyDescent="0.2">
      <c r="A715" t="s">
        <v>6474</v>
      </c>
      <c r="B715">
        <v>18750</v>
      </c>
      <c r="C715">
        <v>21400</v>
      </c>
      <c r="D715">
        <v>24860</v>
      </c>
      <c r="E715">
        <v>30000</v>
      </c>
      <c r="F715">
        <v>35140</v>
      </c>
      <c r="G715">
        <v>40280</v>
      </c>
      <c r="H715">
        <v>45420</v>
      </c>
      <c r="I715">
        <v>50560</v>
      </c>
      <c r="J715">
        <v>55700</v>
      </c>
      <c r="K715" t="s">
        <v>3084</v>
      </c>
      <c r="L715">
        <v>1</v>
      </c>
      <c r="M715">
        <v>30</v>
      </c>
      <c r="N715" t="s">
        <v>3039</v>
      </c>
    </row>
    <row r="716" spans="1:14" x14ac:dyDescent="0.2">
      <c r="A716" t="s">
        <v>6475</v>
      </c>
      <c r="B716">
        <v>14850</v>
      </c>
      <c r="C716">
        <v>19720</v>
      </c>
      <c r="D716">
        <v>24860</v>
      </c>
      <c r="E716">
        <v>30000</v>
      </c>
      <c r="F716">
        <v>35140</v>
      </c>
      <c r="G716">
        <v>40280</v>
      </c>
      <c r="H716">
        <v>43750</v>
      </c>
      <c r="I716">
        <v>46550</v>
      </c>
      <c r="J716">
        <v>49350</v>
      </c>
      <c r="K716" t="s">
        <v>3084</v>
      </c>
      <c r="L716">
        <v>3</v>
      </c>
      <c r="M716">
        <v>30</v>
      </c>
      <c r="N716" t="s">
        <v>3066</v>
      </c>
    </row>
    <row r="717" spans="1:14" x14ac:dyDescent="0.2">
      <c r="A717" t="s">
        <v>6476</v>
      </c>
      <c r="B717">
        <v>16250</v>
      </c>
      <c r="C717">
        <v>19720</v>
      </c>
      <c r="D717">
        <v>24860</v>
      </c>
      <c r="E717">
        <v>30000</v>
      </c>
      <c r="F717">
        <v>35140</v>
      </c>
      <c r="G717">
        <v>40280</v>
      </c>
      <c r="H717">
        <v>45420</v>
      </c>
      <c r="I717">
        <v>50560</v>
      </c>
      <c r="J717">
        <v>54050</v>
      </c>
      <c r="K717" t="s">
        <v>3084</v>
      </c>
      <c r="L717">
        <v>5</v>
      </c>
      <c r="M717">
        <v>30</v>
      </c>
      <c r="N717" t="s">
        <v>3040</v>
      </c>
    </row>
    <row r="718" spans="1:14" x14ac:dyDescent="0.2">
      <c r="A718" t="s">
        <v>6477</v>
      </c>
      <c r="B718">
        <v>16600</v>
      </c>
      <c r="C718">
        <v>19720</v>
      </c>
      <c r="D718">
        <v>24860</v>
      </c>
      <c r="E718">
        <v>30000</v>
      </c>
      <c r="F718">
        <v>35140</v>
      </c>
      <c r="G718">
        <v>40280</v>
      </c>
      <c r="H718">
        <v>45420</v>
      </c>
      <c r="I718">
        <v>50560</v>
      </c>
      <c r="J718">
        <v>55250</v>
      </c>
      <c r="K718" t="s">
        <v>3084</v>
      </c>
      <c r="L718">
        <v>7</v>
      </c>
      <c r="M718">
        <v>30</v>
      </c>
      <c r="N718" t="s">
        <v>3041</v>
      </c>
    </row>
    <row r="719" spans="1:14" x14ac:dyDescent="0.2">
      <c r="A719" t="s">
        <v>6478</v>
      </c>
      <c r="B719">
        <v>14800</v>
      </c>
      <c r="C719">
        <v>19720</v>
      </c>
      <c r="D719">
        <v>24860</v>
      </c>
      <c r="E719">
        <v>30000</v>
      </c>
      <c r="F719">
        <v>35140</v>
      </c>
      <c r="G719">
        <v>40280</v>
      </c>
      <c r="H719">
        <v>43650</v>
      </c>
      <c r="I719">
        <v>46500</v>
      </c>
      <c r="J719">
        <v>49300</v>
      </c>
      <c r="K719" t="s">
        <v>3084</v>
      </c>
      <c r="L719">
        <v>9</v>
      </c>
      <c r="M719">
        <v>30</v>
      </c>
      <c r="N719" t="s">
        <v>3042</v>
      </c>
    </row>
    <row r="720" spans="1:14" x14ac:dyDescent="0.2">
      <c r="A720" t="s">
        <v>6479</v>
      </c>
      <c r="B720">
        <v>16000</v>
      </c>
      <c r="C720">
        <v>19720</v>
      </c>
      <c r="D720">
        <v>24860</v>
      </c>
      <c r="E720">
        <v>30000</v>
      </c>
      <c r="F720">
        <v>35140</v>
      </c>
      <c r="G720">
        <v>40280</v>
      </c>
      <c r="H720">
        <v>45420</v>
      </c>
      <c r="I720">
        <v>50250</v>
      </c>
      <c r="J720">
        <v>53300</v>
      </c>
      <c r="K720" t="s">
        <v>3084</v>
      </c>
      <c r="L720">
        <v>11</v>
      </c>
      <c r="M720">
        <v>30</v>
      </c>
      <c r="N720" t="s">
        <v>3043</v>
      </c>
    </row>
    <row r="721" spans="1:14" x14ac:dyDescent="0.2">
      <c r="A721" t="s">
        <v>6480</v>
      </c>
      <c r="B721">
        <v>17650</v>
      </c>
      <c r="C721">
        <v>20150</v>
      </c>
      <c r="D721">
        <v>24860</v>
      </c>
      <c r="E721">
        <v>30000</v>
      </c>
      <c r="F721">
        <v>35140</v>
      </c>
      <c r="G721">
        <v>40280</v>
      </c>
      <c r="H721">
        <v>45420</v>
      </c>
      <c r="I721">
        <v>50560</v>
      </c>
      <c r="J721">
        <v>55700</v>
      </c>
      <c r="K721" t="s">
        <v>3084</v>
      </c>
      <c r="L721">
        <v>13</v>
      </c>
      <c r="M721">
        <v>30</v>
      </c>
      <c r="N721" t="s">
        <v>3044</v>
      </c>
    </row>
    <row r="722" spans="1:14" x14ac:dyDescent="0.2">
      <c r="A722" t="s">
        <v>6481</v>
      </c>
      <c r="B722">
        <v>18750</v>
      </c>
      <c r="C722">
        <v>21400</v>
      </c>
      <c r="D722">
        <v>24860</v>
      </c>
      <c r="E722">
        <v>30000</v>
      </c>
      <c r="F722">
        <v>35140</v>
      </c>
      <c r="G722">
        <v>40280</v>
      </c>
      <c r="H722">
        <v>45420</v>
      </c>
      <c r="I722">
        <v>50560</v>
      </c>
      <c r="J722">
        <v>55700</v>
      </c>
      <c r="K722" t="s">
        <v>3084</v>
      </c>
      <c r="L722">
        <v>15</v>
      </c>
      <c r="M722">
        <v>30</v>
      </c>
      <c r="N722" t="s">
        <v>3045</v>
      </c>
    </row>
    <row r="723" spans="1:14" x14ac:dyDescent="0.2">
      <c r="A723" t="s">
        <v>6482</v>
      </c>
      <c r="B723">
        <v>16050</v>
      </c>
      <c r="C723">
        <v>19720</v>
      </c>
      <c r="D723">
        <v>24860</v>
      </c>
      <c r="E723">
        <v>30000</v>
      </c>
      <c r="F723">
        <v>35140</v>
      </c>
      <c r="G723">
        <v>40280</v>
      </c>
      <c r="H723">
        <v>45420</v>
      </c>
      <c r="I723">
        <v>50400</v>
      </c>
      <c r="J723">
        <v>53450</v>
      </c>
      <c r="K723" t="s">
        <v>3084</v>
      </c>
      <c r="L723">
        <v>17</v>
      </c>
      <c r="M723">
        <v>30</v>
      </c>
      <c r="N723" t="s">
        <v>2207</v>
      </c>
    </row>
    <row r="724" spans="1:14" x14ac:dyDescent="0.2">
      <c r="A724" t="s">
        <v>6483</v>
      </c>
      <c r="B724">
        <v>17950</v>
      </c>
      <c r="C724">
        <v>20500</v>
      </c>
      <c r="D724">
        <v>24860</v>
      </c>
      <c r="E724">
        <v>30000</v>
      </c>
      <c r="F724">
        <v>35140</v>
      </c>
      <c r="G724">
        <v>40280</v>
      </c>
      <c r="H724">
        <v>45420</v>
      </c>
      <c r="I724">
        <v>50560</v>
      </c>
      <c r="J724">
        <v>55700</v>
      </c>
      <c r="K724" t="s">
        <v>3084</v>
      </c>
      <c r="L724">
        <v>19</v>
      </c>
      <c r="M724">
        <v>30</v>
      </c>
      <c r="N724" t="s">
        <v>2208</v>
      </c>
    </row>
    <row r="725" spans="1:14" x14ac:dyDescent="0.2">
      <c r="A725" t="s">
        <v>6484</v>
      </c>
      <c r="B725">
        <v>15950</v>
      </c>
      <c r="C725">
        <v>19720</v>
      </c>
      <c r="D725">
        <v>24860</v>
      </c>
      <c r="E725">
        <v>30000</v>
      </c>
      <c r="F725">
        <v>35140</v>
      </c>
      <c r="G725">
        <v>40280</v>
      </c>
      <c r="H725">
        <v>45420</v>
      </c>
      <c r="I725">
        <v>50050</v>
      </c>
      <c r="J725">
        <v>53100</v>
      </c>
      <c r="K725" t="s">
        <v>3084</v>
      </c>
      <c r="L725">
        <v>21</v>
      </c>
      <c r="M725">
        <v>30</v>
      </c>
      <c r="N725" t="s">
        <v>2209</v>
      </c>
    </row>
    <row r="726" spans="1:14" x14ac:dyDescent="0.2">
      <c r="A726" t="s">
        <v>6485</v>
      </c>
      <c r="B726">
        <v>14800</v>
      </c>
      <c r="C726">
        <v>19720</v>
      </c>
      <c r="D726">
        <v>24860</v>
      </c>
      <c r="E726">
        <v>30000</v>
      </c>
      <c r="F726">
        <v>35140</v>
      </c>
      <c r="G726">
        <v>40280</v>
      </c>
      <c r="H726">
        <v>43650</v>
      </c>
      <c r="I726">
        <v>46500</v>
      </c>
      <c r="J726">
        <v>49300</v>
      </c>
      <c r="K726" t="s">
        <v>3084</v>
      </c>
      <c r="L726">
        <v>23</v>
      </c>
      <c r="M726">
        <v>30</v>
      </c>
      <c r="N726" t="s">
        <v>3440</v>
      </c>
    </row>
    <row r="727" spans="1:14" x14ac:dyDescent="0.2">
      <c r="A727" t="s">
        <v>6486</v>
      </c>
      <c r="B727">
        <v>14800</v>
      </c>
      <c r="C727">
        <v>19720</v>
      </c>
      <c r="D727">
        <v>24860</v>
      </c>
      <c r="E727">
        <v>30000</v>
      </c>
      <c r="F727">
        <v>35140</v>
      </c>
      <c r="G727">
        <v>40280</v>
      </c>
      <c r="H727">
        <v>43650</v>
      </c>
      <c r="I727">
        <v>46500</v>
      </c>
      <c r="J727">
        <v>49300</v>
      </c>
      <c r="K727" t="s">
        <v>3084</v>
      </c>
      <c r="L727">
        <v>25</v>
      </c>
      <c r="M727">
        <v>30</v>
      </c>
      <c r="N727" t="s">
        <v>2210</v>
      </c>
    </row>
    <row r="728" spans="1:14" x14ac:dyDescent="0.2">
      <c r="A728" t="s">
        <v>6487</v>
      </c>
      <c r="B728">
        <v>18750</v>
      </c>
      <c r="C728">
        <v>21400</v>
      </c>
      <c r="D728">
        <v>24860</v>
      </c>
      <c r="E728">
        <v>30000</v>
      </c>
      <c r="F728">
        <v>35140</v>
      </c>
      <c r="G728">
        <v>40280</v>
      </c>
      <c r="H728">
        <v>45420</v>
      </c>
      <c r="I728">
        <v>50560</v>
      </c>
      <c r="J728">
        <v>55700</v>
      </c>
      <c r="K728" t="s">
        <v>3084</v>
      </c>
      <c r="L728">
        <v>27</v>
      </c>
      <c r="M728">
        <v>30</v>
      </c>
      <c r="N728" t="s">
        <v>2211</v>
      </c>
    </row>
    <row r="729" spans="1:14" x14ac:dyDescent="0.2">
      <c r="A729" t="s">
        <v>6488</v>
      </c>
      <c r="B729">
        <v>16200</v>
      </c>
      <c r="C729">
        <v>19720</v>
      </c>
      <c r="D729">
        <v>24860</v>
      </c>
      <c r="E729">
        <v>30000</v>
      </c>
      <c r="F729">
        <v>35140</v>
      </c>
      <c r="G729">
        <v>40280</v>
      </c>
      <c r="H729">
        <v>45420</v>
      </c>
      <c r="I729">
        <v>50560</v>
      </c>
      <c r="J729">
        <v>53900</v>
      </c>
      <c r="K729" t="s">
        <v>3084</v>
      </c>
      <c r="L729">
        <v>29</v>
      </c>
      <c r="M729">
        <v>30</v>
      </c>
      <c r="N729" t="s">
        <v>2212</v>
      </c>
    </row>
    <row r="730" spans="1:14" x14ac:dyDescent="0.2">
      <c r="A730" t="s">
        <v>6489</v>
      </c>
      <c r="B730">
        <v>14900</v>
      </c>
      <c r="C730">
        <v>19720</v>
      </c>
      <c r="D730">
        <v>24860</v>
      </c>
      <c r="E730">
        <v>30000</v>
      </c>
      <c r="F730">
        <v>35140</v>
      </c>
      <c r="G730">
        <v>40280</v>
      </c>
      <c r="H730">
        <v>44000</v>
      </c>
      <c r="I730">
        <v>46800</v>
      </c>
      <c r="J730">
        <v>49650</v>
      </c>
      <c r="K730" t="s">
        <v>3084</v>
      </c>
      <c r="L730">
        <v>31</v>
      </c>
      <c r="M730">
        <v>30</v>
      </c>
      <c r="N730" t="s">
        <v>2213</v>
      </c>
    </row>
    <row r="731" spans="1:14" x14ac:dyDescent="0.2">
      <c r="A731" t="s">
        <v>6490</v>
      </c>
      <c r="B731">
        <v>14800</v>
      </c>
      <c r="C731">
        <v>19720</v>
      </c>
      <c r="D731">
        <v>24860</v>
      </c>
      <c r="E731">
        <v>30000</v>
      </c>
      <c r="F731">
        <v>35140</v>
      </c>
      <c r="G731">
        <v>40280</v>
      </c>
      <c r="H731">
        <v>43650</v>
      </c>
      <c r="I731">
        <v>46500</v>
      </c>
      <c r="J731">
        <v>49300</v>
      </c>
      <c r="K731" t="s">
        <v>3084</v>
      </c>
      <c r="L731">
        <v>33</v>
      </c>
      <c r="M731">
        <v>30</v>
      </c>
      <c r="N731" t="s">
        <v>3373</v>
      </c>
    </row>
    <row r="732" spans="1:14" x14ac:dyDescent="0.2">
      <c r="A732" t="s">
        <v>6491</v>
      </c>
      <c r="B732">
        <v>14800</v>
      </c>
      <c r="C732">
        <v>19720</v>
      </c>
      <c r="D732">
        <v>24860</v>
      </c>
      <c r="E732">
        <v>30000</v>
      </c>
      <c r="F732">
        <v>35140</v>
      </c>
      <c r="G732">
        <v>40280</v>
      </c>
      <c r="H732">
        <v>43650</v>
      </c>
      <c r="I732">
        <v>46500</v>
      </c>
      <c r="J732">
        <v>49300</v>
      </c>
      <c r="K732" t="s">
        <v>3084</v>
      </c>
      <c r="L732">
        <v>35</v>
      </c>
      <c r="M732">
        <v>30</v>
      </c>
      <c r="N732" t="s">
        <v>2214</v>
      </c>
    </row>
    <row r="733" spans="1:14" x14ac:dyDescent="0.2">
      <c r="A733" t="s">
        <v>6492</v>
      </c>
      <c r="B733">
        <v>14800</v>
      </c>
      <c r="C733">
        <v>19720</v>
      </c>
      <c r="D733">
        <v>24860</v>
      </c>
      <c r="E733">
        <v>30000</v>
      </c>
      <c r="F733">
        <v>35140</v>
      </c>
      <c r="G733">
        <v>40280</v>
      </c>
      <c r="H733">
        <v>43650</v>
      </c>
      <c r="I733">
        <v>46500</v>
      </c>
      <c r="J733">
        <v>49300</v>
      </c>
      <c r="K733" t="s">
        <v>3084</v>
      </c>
      <c r="L733">
        <v>37</v>
      </c>
      <c r="M733">
        <v>30</v>
      </c>
      <c r="N733" t="s">
        <v>2716</v>
      </c>
    </row>
    <row r="734" spans="1:14" x14ac:dyDescent="0.2">
      <c r="A734" t="s">
        <v>6493</v>
      </c>
      <c r="B734">
        <v>14800</v>
      </c>
      <c r="C734">
        <v>19720</v>
      </c>
      <c r="D734">
        <v>24860</v>
      </c>
      <c r="E734">
        <v>30000</v>
      </c>
      <c r="F734">
        <v>35140</v>
      </c>
      <c r="G734">
        <v>40280</v>
      </c>
      <c r="H734">
        <v>43650</v>
      </c>
      <c r="I734">
        <v>46500</v>
      </c>
      <c r="J734">
        <v>49300</v>
      </c>
      <c r="K734" t="s">
        <v>3084</v>
      </c>
      <c r="L734">
        <v>39</v>
      </c>
      <c r="M734">
        <v>30</v>
      </c>
      <c r="N734" t="s">
        <v>3323</v>
      </c>
    </row>
    <row r="735" spans="1:14" x14ac:dyDescent="0.2">
      <c r="A735" t="s">
        <v>6494</v>
      </c>
      <c r="B735">
        <v>18350</v>
      </c>
      <c r="C735">
        <v>21000</v>
      </c>
      <c r="D735">
        <v>24860</v>
      </c>
      <c r="E735">
        <v>30000</v>
      </c>
      <c r="F735">
        <v>35140</v>
      </c>
      <c r="G735">
        <v>40280</v>
      </c>
      <c r="H735">
        <v>45420</v>
      </c>
      <c r="I735">
        <v>50560</v>
      </c>
      <c r="J735">
        <v>55700</v>
      </c>
      <c r="K735" t="s">
        <v>3084</v>
      </c>
      <c r="L735">
        <v>41</v>
      </c>
      <c r="M735">
        <v>30</v>
      </c>
      <c r="N735" t="s">
        <v>3327</v>
      </c>
    </row>
    <row r="736" spans="1:14" x14ac:dyDescent="0.2">
      <c r="A736" t="s">
        <v>6495</v>
      </c>
      <c r="B736">
        <v>15950</v>
      </c>
      <c r="C736">
        <v>19720</v>
      </c>
      <c r="D736">
        <v>24860</v>
      </c>
      <c r="E736">
        <v>30000</v>
      </c>
      <c r="F736">
        <v>35140</v>
      </c>
      <c r="G736">
        <v>40280</v>
      </c>
      <c r="H736">
        <v>45420</v>
      </c>
      <c r="I736">
        <v>50050</v>
      </c>
      <c r="J736">
        <v>53100</v>
      </c>
      <c r="K736" t="s">
        <v>3084</v>
      </c>
      <c r="L736">
        <v>43</v>
      </c>
      <c r="M736">
        <v>30</v>
      </c>
      <c r="N736" t="s">
        <v>2724</v>
      </c>
    </row>
    <row r="737" spans="1:14" x14ac:dyDescent="0.2">
      <c r="A737" t="s">
        <v>6496</v>
      </c>
      <c r="B737">
        <v>14800</v>
      </c>
      <c r="C737">
        <v>19720</v>
      </c>
      <c r="D737">
        <v>24860</v>
      </c>
      <c r="E737">
        <v>30000</v>
      </c>
      <c r="F737">
        <v>35140</v>
      </c>
      <c r="G737">
        <v>40280</v>
      </c>
      <c r="H737">
        <v>43650</v>
      </c>
      <c r="I737">
        <v>46500</v>
      </c>
      <c r="J737">
        <v>49300</v>
      </c>
      <c r="K737" t="s">
        <v>3084</v>
      </c>
      <c r="L737">
        <v>45</v>
      </c>
      <c r="M737">
        <v>30</v>
      </c>
      <c r="N737" t="s">
        <v>2215</v>
      </c>
    </row>
    <row r="738" spans="1:14" x14ac:dyDescent="0.2">
      <c r="A738" t="s">
        <v>6497</v>
      </c>
      <c r="B738">
        <v>15200</v>
      </c>
      <c r="C738">
        <v>19720</v>
      </c>
      <c r="D738">
        <v>24860</v>
      </c>
      <c r="E738">
        <v>30000</v>
      </c>
      <c r="F738">
        <v>35140</v>
      </c>
      <c r="G738">
        <v>40280</v>
      </c>
      <c r="H738">
        <v>44750</v>
      </c>
      <c r="I738">
        <v>47600</v>
      </c>
      <c r="J738">
        <v>50500</v>
      </c>
      <c r="K738" t="s">
        <v>3084</v>
      </c>
      <c r="L738">
        <v>47</v>
      </c>
      <c r="M738">
        <v>30</v>
      </c>
      <c r="N738" t="s">
        <v>2216</v>
      </c>
    </row>
    <row r="739" spans="1:14" x14ac:dyDescent="0.2">
      <c r="A739" t="s">
        <v>6498</v>
      </c>
      <c r="B739">
        <v>14800</v>
      </c>
      <c r="C739">
        <v>19720</v>
      </c>
      <c r="D739">
        <v>24860</v>
      </c>
      <c r="E739">
        <v>30000</v>
      </c>
      <c r="F739">
        <v>35140</v>
      </c>
      <c r="G739">
        <v>40280</v>
      </c>
      <c r="H739">
        <v>43650</v>
      </c>
      <c r="I739">
        <v>46500</v>
      </c>
      <c r="J739">
        <v>49300</v>
      </c>
      <c r="K739" t="s">
        <v>3084</v>
      </c>
      <c r="L739">
        <v>49</v>
      </c>
      <c r="M739">
        <v>30</v>
      </c>
      <c r="N739" t="s">
        <v>2217</v>
      </c>
    </row>
    <row r="740" spans="1:14" x14ac:dyDescent="0.2">
      <c r="A740" t="s">
        <v>6499</v>
      </c>
      <c r="B740">
        <v>17950</v>
      </c>
      <c r="C740">
        <v>20500</v>
      </c>
      <c r="D740">
        <v>24860</v>
      </c>
      <c r="E740">
        <v>30000</v>
      </c>
      <c r="F740">
        <v>35140</v>
      </c>
      <c r="G740">
        <v>40280</v>
      </c>
      <c r="H740">
        <v>45420</v>
      </c>
      <c r="I740">
        <v>50560</v>
      </c>
      <c r="J740">
        <v>55700</v>
      </c>
      <c r="K740" t="s">
        <v>3084</v>
      </c>
      <c r="L740">
        <v>51</v>
      </c>
      <c r="M740">
        <v>30</v>
      </c>
      <c r="N740" t="s">
        <v>3334</v>
      </c>
    </row>
    <row r="741" spans="1:14" x14ac:dyDescent="0.2">
      <c r="A741" t="s">
        <v>6500</v>
      </c>
      <c r="B741">
        <v>14800</v>
      </c>
      <c r="C741">
        <v>19720</v>
      </c>
      <c r="D741">
        <v>24860</v>
      </c>
      <c r="E741">
        <v>30000</v>
      </c>
      <c r="F741">
        <v>35140</v>
      </c>
      <c r="G741">
        <v>40280</v>
      </c>
      <c r="H741">
        <v>43650</v>
      </c>
      <c r="I741">
        <v>46500</v>
      </c>
      <c r="J741">
        <v>49300</v>
      </c>
      <c r="K741" t="s">
        <v>3084</v>
      </c>
      <c r="L741">
        <v>53</v>
      </c>
      <c r="M741">
        <v>30</v>
      </c>
      <c r="N741" t="s">
        <v>2218</v>
      </c>
    </row>
    <row r="742" spans="1:14" x14ac:dyDescent="0.2">
      <c r="A742" t="s">
        <v>6501</v>
      </c>
      <c r="B742">
        <v>16450</v>
      </c>
      <c r="C742">
        <v>19720</v>
      </c>
      <c r="D742">
        <v>24860</v>
      </c>
      <c r="E742">
        <v>30000</v>
      </c>
      <c r="F742">
        <v>35140</v>
      </c>
      <c r="G742">
        <v>40280</v>
      </c>
      <c r="H742">
        <v>45420</v>
      </c>
      <c r="I742">
        <v>50560</v>
      </c>
      <c r="J742">
        <v>54900</v>
      </c>
      <c r="K742" t="s">
        <v>3084</v>
      </c>
      <c r="L742">
        <v>55</v>
      </c>
      <c r="M742">
        <v>30</v>
      </c>
      <c r="N742" t="s">
        <v>2219</v>
      </c>
    </row>
    <row r="743" spans="1:14" x14ac:dyDescent="0.2">
      <c r="A743" t="s">
        <v>6502</v>
      </c>
      <c r="B743">
        <v>17550</v>
      </c>
      <c r="C743">
        <v>20050</v>
      </c>
      <c r="D743">
        <v>24860</v>
      </c>
      <c r="E743">
        <v>30000</v>
      </c>
      <c r="F743">
        <v>35140</v>
      </c>
      <c r="G743">
        <v>40280</v>
      </c>
      <c r="H743">
        <v>45420</v>
      </c>
      <c r="I743">
        <v>50560</v>
      </c>
      <c r="J743">
        <v>55700</v>
      </c>
      <c r="K743" t="s">
        <v>3084</v>
      </c>
      <c r="L743">
        <v>57</v>
      </c>
      <c r="M743">
        <v>30</v>
      </c>
      <c r="N743" t="s">
        <v>2220</v>
      </c>
    </row>
    <row r="744" spans="1:14" x14ac:dyDescent="0.2">
      <c r="A744" t="s">
        <v>6503</v>
      </c>
      <c r="B744">
        <v>14800</v>
      </c>
      <c r="C744">
        <v>19720</v>
      </c>
      <c r="D744">
        <v>24860</v>
      </c>
      <c r="E744">
        <v>30000</v>
      </c>
      <c r="F744">
        <v>35140</v>
      </c>
      <c r="G744">
        <v>40280</v>
      </c>
      <c r="H744">
        <v>43650</v>
      </c>
      <c r="I744">
        <v>46500</v>
      </c>
      <c r="J744">
        <v>49300</v>
      </c>
      <c r="K744" t="s">
        <v>3084</v>
      </c>
      <c r="L744">
        <v>59</v>
      </c>
      <c r="M744">
        <v>30</v>
      </c>
      <c r="N744" t="s">
        <v>2221</v>
      </c>
    </row>
    <row r="745" spans="1:14" x14ac:dyDescent="0.2">
      <c r="A745" t="s">
        <v>6504</v>
      </c>
      <c r="B745">
        <v>14800</v>
      </c>
      <c r="C745">
        <v>19720</v>
      </c>
      <c r="D745">
        <v>24860</v>
      </c>
      <c r="E745">
        <v>30000</v>
      </c>
      <c r="F745">
        <v>35140</v>
      </c>
      <c r="G745">
        <v>40280</v>
      </c>
      <c r="H745">
        <v>43650</v>
      </c>
      <c r="I745">
        <v>46500</v>
      </c>
      <c r="J745">
        <v>49300</v>
      </c>
      <c r="K745" t="s">
        <v>3084</v>
      </c>
      <c r="L745">
        <v>61</v>
      </c>
      <c r="M745">
        <v>30</v>
      </c>
      <c r="N745" t="s">
        <v>2222</v>
      </c>
    </row>
    <row r="746" spans="1:14" x14ac:dyDescent="0.2">
      <c r="A746" t="s">
        <v>6505</v>
      </c>
      <c r="B746">
        <v>14800</v>
      </c>
      <c r="C746">
        <v>19720</v>
      </c>
      <c r="D746">
        <v>24860</v>
      </c>
      <c r="E746">
        <v>30000</v>
      </c>
      <c r="F746">
        <v>35140</v>
      </c>
      <c r="G746">
        <v>40280</v>
      </c>
      <c r="H746">
        <v>43650</v>
      </c>
      <c r="I746">
        <v>46500</v>
      </c>
      <c r="J746">
        <v>49300</v>
      </c>
      <c r="K746" t="s">
        <v>3084</v>
      </c>
      <c r="L746">
        <v>63</v>
      </c>
      <c r="M746">
        <v>30</v>
      </c>
      <c r="N746" t="s">
        <v>3394</v>
      </c>
    </row>
    <row r="747" spans="1:14" x14ac:dyDescent="0.2">
      <c r="A747" t="s">
        <v>6506</v>
      </c>
      <c r="B747">
        <v>14800</v>
      </c>
      <c r="C747">
        <v>19720</v>
      </c>
      <c r="D747">
        <v>24860</v>
      </c>
      <c r="E747">
        <v>30000</v>
      </c>
      <c r="F747">
        <v>35140</v>
      </c>
      <c r="G747">
        <v>40280</v>
      </c>
      <c r="H747">
        <v>43650</v>
      </c>
      <c r="I747">
        <v>46500</v>
      </c>
      <c r="J747">
        <v>49300</v>
      </c>
      <c r="K747" t="s">
        <v>3084</v>
      </c>
      <c r="L747">
        <v>65</v>
      </c>
      <c r="M747">
        <v>30</v>
      </c>
      <c r="N747" t="s">
        <v>3342</v>
      </c>
    </row>
    <row r="748" spans="1:14" x14ac:dyDescent="0.2">
      <c r="A748" t="s">
        <v>6507</v>
      </c>
      <c r="B748">
        <v>14800</v>
      </c>
      <c r="C748">
        <v>19720</v>
      </c>
      <c r="D748">
        <v>24860</v>
      </c>
      <c r="E748">
        <v>30000</v>
      </c>
      <c r="F748">
        <v>35140</v>
      </c>
      <c r="G748">
        <v>40280</v>
      </c>
      <c r="H748">
        <v>43650</v>
      </c>
      <c r="I748">
        <v>46500</v>
      </c>
      <c r="J748">
        <v>49300</v>
      </c>
      <c r="K748" t="s">
        <v>3084</v>
      </c>
      <c r="L748">
        <v>67</v>
      </c>
      <c r="M748">
        <v>30</v>
      </c>
      <c r="N748" t="s">
        <v>2223</v>
      </c>
    </row>
    <row r="749" spans="1:14" x14ac:dyDescent="0.2">
      <c r="A749" t="s">
        <v>6508</v>
      </c>
      <c r="B749">
        <v>17800</v>
      </c>
      <c r="C749">
        <v>20350</v>
      </c>
      <c r="D749">
        <v>24860</v>
      </c>
      <c r="E749">
        <v>30000</v>
      </c>
      <c r="F749">
        <v>35140</v>
      </c>
      <c r="G749">
        <v>40280</v>
      </c>
      <c r="H749">
        <v>45420</v>
      </c>
      <c r="I749">
        <v>50560</v>
      </c>
      <c r="J749">
        <v>55700</v>
      </c>
      <c r="K749" t="s">
        <v>3084</v>
      </c>
      <c r="L749">
        <v>69</v>
      </c>
      <c r="M749">
        <v>30</v>
      </c>
      <c r="N749" t="s">
        <v>2224</v>
      </c>
    </row>
    <row r="750" spans="1:14" x14ac:dyDescent="0.2">
      <c r="A750" t="s">
        <v>6509</v>
      </c>
      <c r="B750">
        <v>15300</v>
      </c>
      <c r="C750">
        <v>19720</v>
      </c>
      <c r="D750">
        <v>24860</v>
      </c>
      <c r="E750">
        <v>30000</v>
      </c>
      <c r="F750">
        <v>35140</v>
      </c>
      <c r="G750">
        <v>40280</v>
      </c>
      <c r="H750">
        <v>45100</v>
      </c>
      <c r="I750">
        <v>48000</v>
      </c>
      <c r="J750">
        <v>50900</v>
      </c>
      <c r="K750" t="s">
        <v>3084</v>
      </c>
      <c r="L750">
        <v>71</v>
      </c>
      <c r="M750">
        <v>30</v>
      </c>
      <c r="N750" t="s">
        <v>3855</v>
      </c>
    </row>
    <row r="751" spans="1:14" x14ac:dyDescent="0.2">
      <c r="A751" t="s">
        <v>6510</v>
      </c>
      <c r="B751">
        <v>18750</v>
      </c>
      <c r="C751">
        <v>21400</v>
      </c>
      <c r="D751">
        <v>24860</v>
      </c>
      <c r="E751">
        <v>30000</v>
      </c>
      <c r="F751">
        <v>35140</v>
      </c>
      <c r="G751">
        <v>40280</v>
      </c>
      <c r="H751">
        <v>45420</v>
      </c>
      <c r="I751">
        <v>50560</v>
      </c>
      <c r="J751">
        <v>55700</v>
      </c>
      <c r="K751" t="s">
        <v>3084</v>
      </c>
      <c r="L751">
        <v>73</v>
      </c>
      <c r="M751">
        <v>30</v>
      </c>
      <c r="N751" t="s">
        <v>3856</v>
      </c>
    </row>
    <row r="752" spans="1:14" x14ac:dyDescent="0.2">
      <c r="A752" t="s">
        <v>6511</v>
      </c>
      <c r="B752">
        <v>15700</v>
      </c>
      <c r="C752">
        <v>19720</v>
      </c>
      <c r="D752">
        <v>24860</v>
      </c>
      <c r="E752">
        <v>30000</v>
      </c>
      <c r="F752">
        <v>35140</v>
      </c>
      <c r="G752">
        <v>40280</v>
      </c>
      <c r="H752">
        <v>45420</v>
      </c>
      <c r="I752">
        <v>49350</v>
      </c>
      <c r="J752">
        <v>52300</v>
      </c>
      <c r="K752" t="s">
        <v>3084</v>
      </c>
      <c r="L752">
        <v>75</v>
      </c>
      <c r="M752">
        <v>30</v>
      </c>
      <c r="N752" t="s">
        <v>3857</v>
      </c>
    </row>
    <row r="753" spans="1:14" x14ac:dyDescent="0.2">
      <c r="A753" t="s">
        <v>6512</v>
      </c>
      <c r="B753">
        <v>15900</v>
      </c>
      <c r="C753">
        <v>19720</v>
      </c>
      <c r="D753">
        <v>24860</v>
      </c>
      <c r="E753">
        <v>30000</v>
      </c>
      <c r="F753">
        <v>35140</v>
      </c>
      <c r="G753">
        <v>40280</v>
      </c>
      <c r="H753">
        <v>45420</v>
      </c>
      <c r="I753">
        <v>49900</v>
      </c>
      <c r="J753">
        <v>52950</v>
      </c>
      <c r="K753" t="s">
        <v>3084</v>
      </c>
      <c r="L753">
        <v>77</v>
      </c>
      <c r="M753">
        <v>30</v>
      </c>
      <c r="N753" t="s">
        <v>3858</v>
      </c>
    </row>
    <row r="754" spans="1:14" x14ac:dyDescent="0.2">
      <c r="A754" t="s">
        <v>6513</v>
      </c>
      <c r="B754">
        <v>14800</v>
      </c>
      <c r="C754">
        <v>19720</v>
      </c>
      <c r="D754">
        <v>24860</v>
      </c>
      <c r="E754">
        <v>30000</v>
      </c>
      <c r="F754">
        <v>35140</v>
      </c>
      <c r="G754">
        <v>40280</v>
      </c>
      <c r="H754">
        <v>43650</v>
      </c>
      <c r="I754">
        <v>46500</v>
      </c>
      <c r="J754">
        <v>49300</v>
      </c>
      <c r="K754" t="s">
        <v>3084</v>
      </c>
      <c r="L754">
        <v>79</v>
      </c>
      <c r="M754">
        <v>30</v>
      </c>
      <c r="N754" t="s">
        <v>3859</v>
      </c>
    </row>
    <row r="755" spans="1:14" x14ac:dyDescent="0.2">
      <c r="A755" t="s">
        <v>6514</v>
      </c>
      <c r="B755">
        <v>19000</v>
      </c>
      <c r="C755">
        <v>21700</v>
      </c>
      <c r="D755">
        <v>24860</v>
      </c>
      <c r="E755">
        <v>30000</v>
      </c>
      <c r="F755">
        <v>35140</v>
      </c>
      <c r="G755">
        <v>40280</v>
      </c>
      <c r="H755">
        <v>45420</v>
      </c>
      <c r="I755">
        <v>50560</v>
      </c>
      <c r="J755">
        <v>55700</v>
      </c>
      <c r="K755" t="s">
        <v>3084</v>
      </c>
      <c r="L755">
        <v>81</v>
      </c>
      <c r="M755">
        <v>30</v>
      </c>
      <c r="N755" t="s">
        <v>3860</v>
      </c>
    </row>
    <row r="756" spans="1:14" x14ac:dyDescent="0.2">
      <c r="A756" t="s">
        <v>6515</v>
      </c>
      <c r="B756">
        <v>16250</v>
      </c>
      <c r="C756">
        <v>19720</v>
      </c>
      <c r="D756">
        <v>24860</v>
      </c>
      <c r="E756">
        <v>30000</v>
      </c>
      <c r="F756">
        <v>35140</v>
      </c>
      <c r="G756">
        <v>40280</v>
      </c>
      <c r="H756">
        <v>45420</v>
      </c>
      <c r="I756">
        <v>50560</v>
      </c>
      <c r="J756">
        <v>54000</v>
      </c>
      <c r="K756" t="s">
        <v>3084</v>
      </c>
      <c r="L756">
        <v>83</v>
      </c>
      <c r="M756">
        <v>30</v>
      </c>
      <c r="N756" t="s">
        <v>3861</v>
      </c>
    </row>
    <row r="757" spans="1:14" x14ac:dyDescent="0.2">
      <c r="A757" t="s">
        <v>6516</v>
      </c>
      <c r="B757">
        <v>17400</v>
      </c>
      <c r="C757">
        <v>19900</v>
      </c>
      <c r="D757">
        <v>24860</v>
      </c>
      <c r="E757">
        <v>30000</v>
      </c>
      <c r="F757">
        <v>35140</v>
      </c>
      <c r="G757">
        <v>40280</v>
      </c>
      <c r="H757">
        <v>45420</v>
      </c>
      <c r="I757">
        <v>50560</v>
      </c>
      <c r="J757">
        <v>55700</v>
      </c>
      <c r="K757" t="s">
        <v>3084</v>
      </c>
      <c r="L757">
        <v>85</v>
      </c>
      <c r="M757">
        <v>30</v>
      </c>
      <c r="N757" t="s">
        <v>3862</v>
      </c>
    </row>
    <row r="758" spans="1:14" x14ac:dyDescent="0.2">
      <c r="A758" t="s">
        <v>6517</v>
      </c>
      <c r="B758">
        <v>14800</v>
      </c>
      <c r="C758">
        <v>19720</v>
      </c>
      <c r="D758">
        <v>24860</v>
      </c>
      <c r="E758">
        <v>30000</v>
      </c>
      <c r="F758">
        <v>35140</v>
      </c>
      <c r="G758">
        <v>40280</v>
      </c>
      <c r="H758">
        <v>43650</v>
      </c>
      <c r="I758">
        <v>46500</v>
      </c>
      <c r="J758">
        <v>49300</v>
      </c>
      <c r="K758" t="s">
        <v>3084</v>
      </c>
      <c r="L758">
        <v>87</v>
      </c>
      <c r="M758">
        <v>30</v>
      </c>
      <c r="N758" t="s">
        <v>3362</v>
      </c>
    </row>
    <row r="759" spans="1:14" x14ac:dyDescent="0.2">
      <c r="A759" t="s">
        <v>6518</v>
      </c>
      <c r="B759">
        <v>17650</v>
      </c>
      <c r="C759">
        <v>20200</v>
      </c>
      <c r="D759">
        <v>24860</v>
      </c>
      <c r="E759">
        <v>30000</v>
      </c>
      <c r="F759">
        <v>35140</v>
      </c>
      <c r="G759">
        <v>40280</v>
      </c>
      <c r="H759">
        <v>45420</v>
      </c>
      <c r="I759">
        <v>50560</v>
      </c>
      <c r="J759">
        <v>55700</v>
      </c>
      <c r="K759" t="s">
        <v>2765</v>
      </c>
      <c r="L759">
        <v>1</v>
      </c>
      <c r="M759">
        <v>30</v>
      </c>
      <c r="N759" t="s">
        <v>3066</v>
      </c>
    </row>
    <row r="760" spans="1:14" x14ac:dyDescent="0.2">
      <c r="A760" t="s">
        <v>6519</v>
      </c>
      <c r="B760">
        <v>15850</v>
      </c>
      <c r="C760">
        <v>19720</v>
      </c>
      <c r="D760">
        <v>24860</v>
      </c>
      <c r="E760">
        <v>30000</v>
      </c>
      <c r="F760">
        <v>35140</v>
      </c>
      <c r="G760">
        <v>40280</v>
      </c>
      <c r="H760">
        <v>45420</v>
      </c>
      <c r="I760">
        <v>49800</v>
      </c>
      <c r="J760">
        <v>52800</v>
      </c>
      <c r="K760" t="s">
        <v>2765</v>
      </c>
      <c r="L760">
        <v>3</v>
      </c>
      <c r="M760">
        <v>30</v>
      </c>
      <c r="N760" t="s">
        <v>3863</v>
      </c>
    </row>
    <row r="761" spans="1:14" x14ac:dyDescent="0.2">
      <c r="A761" t="s">
        <v>6520</v>
      </c>
      <c r="B761">
        <v>17300</v>
      </c>
      <c r="C761">
        <v>19800</v>
      </c>
      <c r="D761">
        <v>24860</v>
      </c>
      <c r="E761">
        <v>30000</v>
      </c>
      <c r="F761">
        <v>35140</v>
      </c>
      <c r="G761">
        <v>40280</v>
      </c>
      <c r="H761">
        <v>45420</v>
      </c>
      <c r="I761">
        <v>50560</v>
      </c>
      <c r="J761">
        <v>55700</v>
      </c>
      <c r="K761" t="s">
        <v>2765</v>
      </c>
      <c r="L761">
        <v>5</v>
      </c>
      <c r="M761">
        <v>30</v>
      </c>
      <c r="N761" t="s">
        <v>3864</v>
      </c>
    </row>
    <row r="762" spans="1:14" x14ac:dyDescent="0.2">
      <c r="A762" t="s">
        <v>6521</v>
      </c>
      <c r="B762">
        <v>17300</v>
      </c>
      <c r="C762">
        <v>19800</v>
      </c>
      <c r="D762">
        <v>24860</v>
      </c>
      <c r="E762">
        <v>30000</v>
      </c>
      <c r="F762">
        <v>35140</v>
      </c>
      <c r="G762">
        <v>40280</v>
      </c>
      <c r="H762">
        <v>45420</v>
      </c>
      <c r="I762">
        <v>50560</v>
      </c>
      <c r="J762">
        <v>55700</v>
      </c>
      <c r="K762" t="s">
        <v>2765</v>
      </c>
      <c r="L762">
        <v>7</v>
      </c>
      <c r="M762">
        <v>30</v>
      </c>
      <c r="N762" t="s">
        <v>3369</v>
      </c>
    </row>
    <row r="763" spans="1:14" x14ac:dyDescent="0.2">
      <c r="A763" t="s">
        <v>6522</v>
      </c>
      <c r="B763">
        <v>18800</v>
      </c>
      <c r="C763">
        <v>21450</v>
      </c>
      <c r="D763">
        <v>24860</v>
      </c>
      <c r="E763">
        <v>30000</v>
      </c>
      <c r="F763">
        <v>35140</v>
      </c>
      <c r="G763">
        <v>40280</v>
      </c>
      <c r="H763">
        <v>45420</v>
      </c>
      <c r="I763">
        <v>50560</v>
      </c>
      <c r="J763">
        <v>55700</v>
      </c>
      <c r="K763" t="s">
        <v>2765</v>
      </c>
      <c r="L763">
        <v>9</v>
      </c>
      <c r="M763">
        <v>30</v>
      </c>
      <c r="N763" t="s">
        <v>3069</v>
      </c>
    </row>
    <row r="764" spans="1:14" x14ac:dyDescent="0.2">
      <c r="A764" t="s">
        <v>6523</v>
      </c>
      <c r="B764">
        <v>17500</v>
      </c>
      <c r="C764">
        <v>20000</v>
      </c>
      <c r="D764">
        <v>24860</v>
      </c>
      <c r="E764">
        <v>30000</v>
      </c>
      <c r="F764">
        <v>35140</v>
      </c>
      <c r="G764">
        <v>40280</v>
      </c>
      <c r="H764">
        <v>45420</v>
      </c>
      <c r="I764">
        <v>50560</v>
      </c>
      <c r="J764">
        <v>55700</v>
      </c>
      <c r="K764" t="s">
        <v>2765</v>
      </c>
      <c r="L764">
        <v>11</v>
      </c>
      <c r="M764">
        <v>30</v>
      </c>
      <c r="N764" t="s">
        <v>3865</v>
      </c>
    </row>
    <row r="765" spans="1:14" x14ac:dyDescent="0.2">
      <c r="A765" t="s">
        <v>6524</v>
      </c>
      <c r="B765">
        <v>21150</v>
      </c>
      <c r="C765">
        <v>24150</v>
      </c>
      <c r="D765">
        <v>27150</v>
      </c>
      <c r="E765">
        <v>30150</v>
      </c>
      <c r="F765">
        <v>35140</v>
      </c>
      <c r="G765">
        <v>40280</v>
      </c>
      <c r="H765">
        <v>45420</v>
      </c>
      <c r="I765">
        <v>50560</v>
      </c>
      <c r="J765">
        <v>55700</v>
      </c>
      <c r="K765" t="s">
        <v>2765</v>
      </c>
      <c r="L765">
        <v>13</v>
      </c>
      <c r="M765">
        <v>30</v>
      </c>
      <c r="N765" t="s">
        <v>3305</v>
      </c>
    </row>
    <row r="766" spans="1:14" x14ac:dyDescent="0.2">
      <c r="A766" t="s">
        <v>6525</v>
      </c>
      <c r="B766">
        <v>16950</v>
      </c>
      <c r="C766">
        <v>19720</v>
      </c>
      <c r="D766">
        <v>24860</v>
      </c>
      <c r="E766">
        <v>30000</v>
      </c>
      <c r="F766">
        <v>35140</v>
      </c>
      <c r="G766">
        <v>40280</v>
      </c>
      <c r="H766">
        <v>45420</v>
      </c>
      <c r="I766">
        <v>50560</v>
      </c>
      <c r="J766">
        <v>55700</v>
      </c>
      <c r="K766" t="s">
        <v>2765</v>
      </c>
      <c r="L766">
        <v>15</v>
      </c>
      <c r="M766">
        <v>30</v>
      </c>
      <c r="N766" t="s">
        <v>3371</v>
      </c>
    </row>
    <row r="767" spans="1:14" x14ac:dyDescent="0.2">
      <c r="A767" t="s">
        <v>6526</v>
      </c>
      <c r="B767">
        <v>16900</v>
      </c>
      <c r="C767">
        <v>19720</v>
      </c>
      <c r="D767">
        <v>24860</v>
      </c>
      <c r="E767">
        <v>30000</v>
      </c>
      <c r="F767">
        <v>35140</v>
      </c>
      <c r="G767">
        <v>40280</v>
      </c>
      <c r="H767">
        <v>45420</v>
      </c>
      <c r="I767">
        <v>50560</v>
      </c>
      <c r="J767">
        <v>55700</v>
      </c>
      <c r="K767" t="s">
        <v>2765</v>
      </c>
      <c r="L767">
        <v>17</v>
      </c>
      <c r="M767">
        <v>30</v>
      </c>
      <c r="N767" t="s">
        <v>3758</v>
      </c>
    </row>
    <row r="768" spans="1:14" x14ac:dyDescent="0.2">
      <c r="A768" t="s">
        <v>6527</v>
      </c>
      <c r="B768">
        <v>20300</v>
      </c>
      <c r="C768">
        <v>23200</v>
      </c>
      <c r="D768">
        <v>26100</v>
      </c>
      <c r="E768">
        <v>30000</v>
      </c>
      <c r="F768">
        <v>35140</v>
      </c>
      <c r="G768">
        <v>40280</v>
      </c>
      <c r="H768">
        <v>45420</v>
      </c>
      <c r="I768">
        <v>50560</v>
      </c>
      <c r="J768">
        <v>55700</v>
      </c>
      <c r="K768" t="s">
        <v>2765</v>
      </c>
      <c r="L768">
        <v>19</v>
      </c>
      <c r="M768">
        <v>30</v>
      </c>
      <c r="N768" t="s">
        <v>2232</v>
      </c>
    </row>
    <row r="769" spans="1:14" x14ac:dyDescent="0.2">
      <c r="A769" t="s">
        <v>6528</v>
      </c>
      <c r="B769">
        <v>16900</v>
      </c>
      <c r="C769">
        <v>19720</v>
      </c>
      <c r="D769">
        <v>24860</v>
      </c>
      <c r="E769">
        <v>30000</v>
      </c>
      <c r="F769">
        <v>35140</v>
      </c>
      <c r="G769">
        <v>40280</v>
      </c>
      <c r="H769">
        <v>45420</v>
      </c>
      <c r="I769">
        <v>50560</v>
      </c>
      <c r="J769">
        <v>55700</v>
      </c>
      <c r="K769" t="s">
        <v>2765</v>
      </c>
      <c r="L769">
        <v>21</v>
      </c>
      <c r="M769">
        <v>30</v>
      </c>
      <c r="N769" t="s">
        <v>2233</v>
      </c>
    </row>
    <row r="770" spans="1:14" x14ac:dyDescent="0.2">
      <c r="A770" t="s">
        <v>6529</v>
      </c>
      <c r="B770">
        <v>16900</v>
      </c>
      <c r="C770">
        <v>19720</v>
      </c>
      <c r="D770">
        <v>24860</v>
      </c>
      <c r="E770">
        <v>30000</v>
      </c>
      <c r="F770">
        <v>35140</v>
      </c>
      <c r="G770">
        <v>40280</v>
      </c>
      <c r="H770">
        <v>45420</v>
      </c>
      <c r="I770">
        <v>50560</v>
      </c>
      <c r="J770">
        <v>55700</v>
      </c>
      <c r="K770" t="s">
        <v>2765</v>
      </c>
      <c r="L770">
        <v>23</v>
      </c>
      <c r="M770">
        <v>30</v>
      </c>
      <c r="N770" t="s">
        <v>3373</v>
      </c>
    </row>
    <row r="771" spans="1:14" x14ac:dyDescent="0.2">
      <c r="A771" t="s">
        <v>6530</v>
      </c>
      <c r="B771">
        <v>16900</v>
      </c>
      <c r="C771">
        <v>19720</v>
      </c>
      <c r="D771">
        <v>24860</v>
      </c>
      <c r="E771">
        <v>30000</v>
      </c>
      <c r="F771">
        <v>35140</v>
      </c>
      <c r="G771">
        <v>40280</v>
      </c>
      <c r="H771">
        <v>45420</v>
      </c>
      <c r="I771">
        <v>50560</v>
      </c>
      <c r="J771">
        <v>55700</v>
      </c>
      <c r="K771" t="s">
        <v>2765</v>
      </c>
      <c r="L771">
        <v>25</v>
      </c>
      <c r="M771">
        <v>30</v>
      </c>
      <c r="N771" t="s">
        <v>3311</v>
      </c>
    </row>
    <row r="772" spans="1:14" x14ac:dyDescent="0.2">
      <c r="A772" t="s">
        <v>6531</v>
      </c>
      <c r="B772">
        <v>21150</v>
      </c>
      <c r="C772">
        <v>24150</v>
      </c>
      <c r="D772">
        <v>27150</v>
      </c>
      <c r="E772">
        <v>30150</v>
      </c>
      <c r="F772">
        <v>35140</v>
      </c>
      <c r="G772">
        <v>40280</v>
      </c>
      <c r="H772">
        <v>45420</v>
      </c>
      <c r="I772">
        <v>50560</v>
      </c>
      <c r="J772">
        <v>55700</v>
      </c>
      <c r="K772" t="s">
        <v>2765</v>
      </c>
      <c r="L772">
        <v>27</v>
      </c>
      <c r="M772">
        <v>30</v>
      </c>
      <c r="N772" t="s">
        <v>3762</v>
      </c>
    </row>
    <row r="773" spans="1:14" x14ac:dyDescent="0.2">
      <c r="A773" t="s">
        <v>6532</v>
      </c>
      <c r="B773">
        <v>16900</v>
      </c>
      <c r="C773">
        <v>19720</v>
      </c>
      <c r="D773">
        <v>24860</v>
      </c>
      <c r="E773">
        <v>30000</v>
      </c>
      <c r="F773">
        <v>35140</v>
      </c>
      <c r="G773">
        <v>40280</v>
      </c>
      <c r="H773">
        <v>45420</v>
      </c>
      <c r="I773">
        <v>50560</v>
      </c>
      <c r="J773">
        <v>55700</v>
      </c>
      <c r="K773" t="s">
        <v>2765</v>
      </c>
      <c r="L773">
        <v>29</v>
      </c>
      <c r="M773">
        <v>30</v>
      </c>
      <c r="N773" t="s">
        <v>2843</v>
      </c>
    </row>
    <row r="774" spans="1:14" x14ac:dyDescent="0.2">
      <c r="A774" t="s">
        <v>6533</v>
      </c>
      <c r="B774">
        <v>23200</v>
      </c>
      <c r="C774">
        <v>26500</v>
      </c>
      <c r="D774">
        <v>29800</v>
      </c>
      <c r="E774">
        <v>33100</v>
      </c>
      <c r="F774">
        <v>35750</v>
      </c>
      <c r="G774">
        <v>40280</v>
      </c>
      <c r="H774">
        <v>45420</v>
      </c>
      <c r="I774">
        <v>50560</v>
      </c>
      <c r="J774">
        <v>55700</v>
      </c>
      <c r="K774" t="s">
        <v>2765</v>
      </c>
      <c r="L774">
        <v>31</v>
      </c>
      <c r="M774">
        <v>30</v>
      </c>
      <c r="N774" t="s">
        <v>3067</v>
      </c>
    </row>
    <row r="775" spans="1:14" x14ac:dyDescent="0.2">
      <c r="A775" t="s">
        <v>6534</v>
      </c>
      <c r="B775">
        <v>16900</v>
      </c>
      <c r="C775">
        <v>19720</v>
      </c>
      <c r="D775">
        <v>24860</v>
      </c>
      <c r="E775">
        <v>30000</v>
      </c>
      <c r="F775">
        <v>35140</v>
      </c>
      <c r="G775">
        <v>40280</v>
      </c>
      <c r="H775">
        <v>45420</v>
      </c>
      <c r="I775">
        <v>50560</v>
      </c>
      <c r="J775">
        <v>55700</v>
      </c>
      <c r="K775" t="s">
        <v>2765</v>
      </c>
      <c r="L775">
        <v>33</v>
      </c>
      <c r="M775">
        <v>30</v>
      </c>
      <c r="N775" t="s">
        <v>3378</v>
      </c>
    </row>
    <row r="776" spans="1:14" x14ac:dyDescent="0.2">
      <c r="A776" t="s">
        <v>6535</v>
      </c>
      <c r="B776">
        <v>17500</v>
      </c>
      <c r="C776">
        <v>20000</v>
      </c>
      <c r="D776">
        <v>24860</v>
      </c>
      <c r="E776">
        <v>30000</v>
      </c>
      <c r="F776">
        <v>35140</v>
      </c>
      <c r="G776">
        <v>40280</v>
      </c>
      <c r="H776">
        <v>45420</v>
      </c>
      <c r="I776">
        <v>50560</v>
      </c>
      <c r="J776">
        <v>55700</v>
      </c>
      <c r="K776" t="s">
        <v>2765</v>
      </c>
      <c r="L776">
        <v>35</v>
      </c>
      <c r="M776">
        <v>30</v>
      </c>
      <c r="N776" t="s">
        <v>2844</v>
      </c>
    </row>
    <row r="777" spans="1:14" x14ac:dyDescent="0.2">
      <c r="A777" t="s">
        <v>6536</v>
      </c>
      <c r="B777">
        <v>19350</v>
      </c>
      <c r="C777">
        <v>22100</v>
      </c>
      <c r="D777">
        <v>24860</v>
      </c>
      <c r="E777">
        <v>30000</v>
      </c>
      <c r="F777">
        <v>35140</v>
      </c>
      <c r="G777">
        <v>40280</v>
      </c>
      <c r="H777">
        <v>45420</v>
      </c>
      <c r="I777">
        <v>50560</v>
      </c>
      <c r="J777">
        <v>55700</v>
      </c>
      <c r="K777" t="s">
        <v>2765</v>
      </c>
      <c r="L777">
        <v>37</v>
      </c>
      <c r="M777">
        <v>30</v>
      </c>
      <c r="N777" t="s">
        <v>3322</v>
      </c>
    </row>
    <row r="778" spans="1:14" x14ac:dyDescent="0.2">
      <c r="A778" t="s">
        <v>6537</v>
      </c>
      <c r="B778">
        <v>17150</v>
      </c>
      <c r="C778">
        <v>19720</v>
      </c>
      <c r="D778">
        <v>24860</v>
      </c>
      <c r="E778">
        <v>30000</v>
      </c>
      <c r="F778">
        <v>35140</v>
      </c>
      <c r="G778">
        <v>40280</v>
      </c>
      <c r="H778">
        <v>45420</v>
      </c>
      <c r="I778">
        <v>50560</v>
      </c>
      <c r="J778">
        <v>55700</v>
      </c>
      <c r="K778" t="s">
        <v>2765</v>
      </c>
      <c r="L778">
        <v>39</v>
      </c>
      <c r="M778">
        <v>30</v>
      </c>
      <c r="N778" t="s">
        <v>4102</v>
      </c>
    </row>
    <row r="779" spans="1:14" x14ac:dyDescent="0.2">
      <c r="A779" t="s">
        <v>6538</v>
      </c>
      <c r="B779">
        <v>16950</v>
      </c>
      <c r="C779">
        <v>19720</v>
      </c>
      <c r="D779">
        <v>24860</v>
      </c>
      <c r="E779">
        <v>30000</v>
      </c>
      <c r="F779">
        <v>35140</v>
      </c>
      <c r="G779">
        <v>40280</v>
      </c>
      <c r="H779">
        <v>45420</v>
      </c>
      <c r="I779">
        <v>50560</v>
      </c>
      <c r="J779">
        <v>55700</v>
      </c>
      <c r="K779" t="s">
        <v>2765</v>
      </c>
      <c r="L779">
        <v>41</v>
      </c>
      <c r="M779">
        <v>30</v>
      </c>
      <c r="N779" t="s">
        <v>2720</v>
      </c>
    </row>
    <row r="780" spans="1:14" x14ac:dyDescent="0.2">
      <c r="A780" t="s">
        <v>6539</v>
      </c>
      <c r="B780">
        <v>23200</v>
      </c>
      <c r="C780">
        <v>26500</v>
      </c>
      <c r="D780">
        <v>29800</v>
      </c>
      <c r="E780">
        <v>33100</v>
      </c>
      <c r="F780">
        <v>35750</v>
      </c>
      <c r="G780">
        <v>40280</v>
      </c>
      <c r="H780">
        <v>45420</v>
      </c>
      <c r="I780">
        <v>50560</v>
      </c>
      <c r="J780">
        <v>55700</v>
      </c>
      <c r="K780" t="s">
        <v>2765</v>
      </c>
      <c r="L780">
        <v>43</v>
      </c>
      <c r="M780">
        <v>30</v>
      </c>
      <c r="N780" t="s">
        <v>4103</v>
      </c>
    </row>
    <row r="781" spans="1:14" x14ac:dyDescent="0.2">
      <c r="A781" t="s">
        <v>6540</v>
      </c>
      <c r="B781">
        <v>16900</v>
      </c>
      <c r="C781">
        <v>19720</v>
      </c>
      <c r="D781">
        <v>24860</v>
      </c>
      <c r="E781">
        <v>30000</v>
      </c>
      <c r="F781">
        <v>35140</v>
      </c>
      <c r="G781">
        <v>40280</v>
      </c>
      <c r="H781">
        <v>45420</v>
      </c>
      <c r="I781">
        <v>50560</v>
      </c>
      <c r="J781">
        <v>55700</v>
      </c>
      <c r="K781" t="s">
        <v>2765</v>
      </c>
      <c r="L781">
        <v>45</v>
      </c>
      <c r="M781">
        <v>30</v>
      </c>
      <c r="N781" t="s">
        <v>4104</v>
      </c>
    </row>
    <row r="782" spans="1:14" x14ac:dyDescent="0.2">
      <c r="A782" t="s">
        <v>6541</v>
      </c>
      <c r="B782">
        <v>17000</v>
      </c>
      <c r="C782">
        <v>19720</v>
      </c>
      <c r="D782">
        <v>24860</v>
      </c>
      <c r="E782">
        <v>30000</v>
      </c>
      <c r="F782">
        <v>35140</v>
      </c>
      <c r="G782">
        <v>40280</v>
      </c>
      <c r="H782">
        <v>45420</v>
      </c>
      <c r="I782">
        <v>50560</v>
      </c>
      <c r="J782">
        <v>55700</v>
      </c>
      <c r="K782" t="s">
        <v>2765</v>
      </c>
      <c r="L782">
        <v>47</v>
      </c>
      <c r="M782">
        <v>30</v>
      </c>
      <c r="N782" t="s">
        <v>4105</v>
      </c>
    </row>
    <row r="783" spans="1:14" x14ac:dyDescent="0.2">
      <c r="A783" t="s">
        <v>6542</v>
      </c>
      <c r="B783">
        <v>18100</v>
      </c>
      <c r="C783">
        <v>20700</v>
      </c>
      <c r="D783">
        <v>24860</v>
      </c>
      <c r="E783">
        <v>30000</v>
      </c>
      <c r="F783">
        <v>35140</v>
      </c>
      <c r="G783">
        <v>40280</v>
      </c>
      <c r="H783">
        <v>45420</v>
      </c>
      <c r="I783">
        <v>50560</v>
      </c>
      <c r="J783">
        <v>55700</v>
      </c>
      <c r="K783" t="s">
        <v>2765</v>
      </c>
      <c r="L783">
        <v>49</v>
      </c>
      <c r="M783">
        <v>30</v>
      </c>
      <c r="N783" t="s">
        <v>2963</v>
      </c>
    </row>
    <row r="784" spans="1:14" x14ac:dyDescent="0.2">
      <c r="A784" t="s">
        <v>6543</v>
      </c>
      <c r="B784">
        <v>16900</v>
      </c>
      <c r="C784">
        <v>19720</v>
      </c>
      <c r="D784">
        <v>24860</v>
      </c>
      <c r="E784">
        <v>30000</v>
      </c>
      <c r="F784">
        <v>35140</v>
      </c>
      <c r="G784">
        <v>40280</v>
      </c>
      <c r="H784">
        <v>45420</v>
      </c>
      <c r="I784">
        <v>50560</v>
      </c>
      <c r="J784">
        <v>55700</v>
      </c>
      <c r="K784" t="s">
        <v>2765</v>
      </c>
      <c r="L784">
        <v>51</v>
      </c>
      <c r="M784">
        <v>30</v>
      </c>
      <c r="N784" t="s">
        <v>3326</v>
      </c>
    </row>
    <row r="785" spans="1:14" x14ac:dyDescent="0.2">
      <c r="A785" t="s">
        <v>6544</v>
      </c>
      <c r="B785">
        <v>18150</v>
      </c>
      <c r="C785">
        <v>20750</v>
      </c>
      <c r="D785">
        <v>24860</v>
      </c>
      <c r="E785">
        <v>30000</v>
      </c>
      <c r="F785">
        <v>35140</v>
      </c>
      <c r="G785">
        <v>40280</v>
      </c>
      <c r="H785">
        <v>45420</v>
      </c>
      <c r="I785">
        <v>50560</v>
      </c>
      <c r="J785">
        <v>55700</v>
      </c>
      <c r="K785" t="s">
        <v>2765</v>
      </c>
      <c r="L785">
        <v>53</v>
      </c>
      <c r="M785">
        <v>30</v>
      </c>
      <c r="N785" t="s">
        <v>4106</v>
      </c>
    </row>
    <row r="786" spans="1:14" x14ac:dyDescent="0.2">
      <c r="A786" t="s">
        <v>6545</v>
      </c>
      <c r="B786">
        <v>16900</v>
      </c>
      <c r="C786">
        <v>19720</v>
      </c>
      <c r="D786">
        <v>24860</v>
      </c>
      <c r="E786">
        <v>30000</v>
      </c>
      <c r="F786">
        <v>35140</v>
      </c>
      <c r="G786">
        <v>40280</v>
      </c>
      <c r="H786">
        <v>45420</v>
      </c>
      <c r="I786">
        <v>50560</v>
      </c>
      <c r="J786">
        <v>55700</v>
      </c>
      <c r="K786" t="s">
        <v>2765</v>
      </c>
      <c r="L786">
        <v>55</v>
      </c>
      <c r="M786">
        <v>30</v>
      </c>
      <c r="N786" t="s">
        <v>3327</v>
      </c>
    </row>
    <row r="787" spans="1:14" x14ac:dyDescent="0.2">
      <c r="A787" t="s">
        <v>6546</v>
      </c>
      <c r="B787">
        <v>16900</v>
      </c>
      <c r="C787">
        <v>19720</v>
      </c>
      <c r="D787">
        <v>24860</v>
      </c>
      <c r="E787">
        <v>30000</v>
      </c>
      <c r="F787">
        <v>35140</v>
      </c>
      <c r="G787">
        <v>40280</v>
      </c>
      <c r="H787">
        <v>45420</v>
      </c>
      <c r="I787">
        <v>50560</v>
      </c>
      <c r="J787">
        <v>55700</v>
      </c>
      <c r="K787" t="s">
        <v>2765</v>
      </c>
      <c r="L787">
        <v>57</v>
      </c>
      <c r="M787">
        <v>30</v>
      </c>
      <c r="N787" t="s">
        <v>3384</v>
      </c>
    </row>
    <row r="788" spans="1:14" x14ac:dyDescent="0.2">
      <c r="A788" t="s">
        <v>6547</v>
      </c>
      <c r="B788">
        <v>16900</v>
      </c>
      <c r="C788">
        <v>19720</v>
      </c>
      <c r="D788">
        <v>24860</v>
      </c>
      <c r="E788">
        <v>30000</v>
      </c>
      <c r="F788">
        <v>35140</v>
      </c>
      <c r="G788">
        <v>40280</v>
      </c>
      <c r="H788">
        <v>45420</v>
      </c>
      <c r="I788">
        <v>50560</v>
      </c>
      <c r="J788">
        <v>55700</v>
      </c>
      <c r="K788" t="s">
        <v>2765</v>
      </c>
      <c r="L788">
        <v>59</v>
      </c>
      <c r="M788">
        <v>30</v>
      </c>
      <c r="N788" t="s">
        <v>4107</v>
      </c>
    </row>
    <row r="789" spans="1:14" x14ac:dyDescent="0.2">
      <c r="A789" t="s">
        <v>6548</v>
      </c>
      <c r="B789">
        <v>16900</v>
      </c>
      <c r="C789">
        <v>19720</v>
      </c>
      <c r="D789">
        <v>24860</v>
      </c>
      <c r="E789">
        <v>30000</v>
      </c>
      <c r="F789">
        <v>35140</v>
      </c>
      <c r="G789">
        <v>40280</v>
      </c>
      <c r="H789">
        <v>45420</v>
      </c>
      <c r="I789">
        <v>50560</v>
      </c>
      <c r="J789">
        <v>55700</v>
      </c>
      <c r="K789" t="s">
        <v>2765</v>
      </c>
      <c r="L789">
        <v>61</v>
      </c>
      <c r="M789">
        <v>30</v>
      </c>
      <c r="N789" t="s">
        <v>3329</v>
      </c>
    </row>
    <row r="790" spans="1:14" x14ac:dyDescent="0.2">
      <c r="A790" t="s">
        <v>6549</v>
      </c>
      <c r="B790">
        <v>21700</v>
      </c>
      <c r="C790">
        <v>24800</v>
      </c>
      <c r="D790">
        <v>27900</v>
      </c>
      <c r="E790">
        <v>31000</v>
      </c>
      <c r="F790">
        <v>35140</v>
      </c>
      <c r="G790">
        <v>40280</v>
      </c>
      <c r="H790">
        <v>45420</v>
      </c>
      <c r="I790">
        <v>50560</v>
      </c>
      <c r="J790">
        <v>55700</v>
      </c>
      <c r="K790" t="s">
        <v>2765</v>
      </c>
      <c r="L790">
        <v>63</v>
      </c>
      <c r="M790">
        <v>30</v>
      </c>
      <c r="N790" t="s">
        <v>3854</v>
      </c>
    </row>
    <row r="791" spans="1:14" x14ac:dyDescent="0.2">
      <c r="A791" t="s">
        <v>6550</v>
      </c>
      <c r="B791">
        <v>16900</v>
      </c>
      <c r="C791">
        <v>19720</v>
      </c>
      <c r="D791">
        <v>24860</v>
      </c>
      <c r="E791">
        <v>30000</v>
      </c>
      <c r="F791">
        <v>35140</v>
      </c>
      <c r="G791">
        <v>40280</v>
      </c>
      <c r="H791">
        <v>45420</v>
      </c>
      <c r="I791">
        <v>50560</v>
      </c>
      <c r="J791">
        <v>55700</v>
      </c>
      <c r="K791" t="s">
        <v>2765</v>
      </c>
      <c r="L791">
        <v>65</v>
      </c>
      <c r="M791">
        <v>30</v>
      </c>
      <c r="N791" t="s">
        <v>4237</v>
      </c>
    </row>
    <row r="792" spans="1:14" x14ac:dyDescent="0.2">
      <c r="A792" t="s">
        <v>6551</v>
      </c>
      <c r="B792">
        <v>16900</v>
      </c>
      <c r="C792">
        <v>19720</v>
      </c>
      <c r="D792">
        <v>24860</v>
      </c>
      <c r="E792">
        <v>30000</v>
      </c>
      <c r="F792">
        <v>35140</v>
      </c>
      <c r="G792">
        <v>40280</v>
      </c>
      <c r="H792">
        <v>45420</v>
      </c>
      <c r="I792">
        <v>50560</v>
      </c>
      <c r="J792">
        <v>55700</v>
      </c>
      <c r="K792" t="s">
        <v>2765</v>
      </c>
      <c r="L792">
        <v>67</v>
      </c>
      <c r="M792">
        <v>30</v>
      </c>
      <c r="N792" t="s">
        <v>2977</v>
      </c>
    </row>
    <row r="793" spans="1:14" x14ac:dyDescent="0.2">
      <c r="A793" t="s">
        <v>6552</v>
      </c>
      <c r="B793">
        <v>16900</v>
      </c>
      <c r="C793">
        <v>19720</v>
      </c>
      <c r="D793">
        <v>24860</v>
      </c>
      <c r="E793">
        <v>30000</v>
      </c>
      <c r="F793">
        <v>35140</v>
      </c>
      <c r="G793">
        <v>40280</v>
      </c>
      <c r="H793">
        <v>45420</v>
      </c>
      <c r="I793">
        <v>50560</v>
      </c>
      <c r="J793">
        <v>55700</v>
      </c>
      <c r="K793" t="s">
        <v>2765</v>
      </c>
      <c r="L793">
        <v>69</v>
      </c>
      <c r="M793">
        <v>30</v>
      </c>
      <c r="N793" t="s">
        <v>3008</v>
      </c>
    </row>
    <row r="794" spans="1:14" x14ac:dyDescent="0.2">
      <c r="A794" t="s">
        <v>6553</v>
      </c>
      <c r="B794">
        <v>16900</v>
      </c>
      <c r="C794">
        <v>19720</v>
      </c>
      <c r="D794">
        <v>24860</v>
      </c>
      <c r="E794">
        <v>30000</v>
      </c>
      <c r="F794">
        <v>35140</v>
      </c>
      <c r="G794">
        <v>40280</v>
      </c>
      <c r="H794">
        <v>45420</v>
      </c>
      <c r="I794">
        <v>50560</v>
      </c>
      <c r="J794">
        <v>55700</v>
      </c>
      <c r="K794" t="s">
        <v>2765</v>
      </c>
      <c r="L794">
        <v>71</v>
      </c>
      <c r="M794">
        <v>30</v>
      </c>
      <c r="N794" t="s">
        <v>4108</v>
      </c>
    </row>
    <row r="795" spans="1:14" x14ac:dyDescent="0.2">
      <c r="A795" t="s">
        <v>6554</v>
      </c>
      <c r="B795">
        <v>18550</v>
      </c>
      <c r="C795">
        <v>21200</v>
      </c>
      <c r="D795">
        <v>24860</v>
      </c>
      <c r="E795">
        <v>30000</v>
      </c>
      <c r="F795">
        <v>35140</v>
      </c>
      <c r="G795">
        <v>40280</v>
      </c>
      <c r="H795">
        <v>45420</v>
      </c>
      <c r="I795">
        <v>50560</v>
      </c>
      <c r="J795">
        <v>55700</v>
      </c>
      <c r="K795" t="s">
        <v>2765</v>
      </c>
      <c r="L795">
        <v>73</v>
      </c>
      <c r="M795">
        <v>30</v>
      </c>
      <c r="N795" t="s">
        <v>3331</v>
      </c>
    </row>
    <row r="796" spans="1:14" x14ac:dyDescent="0.2">
      <c r="A796" t="s">
        <v>6555</v>
      </c>
      <c r="B796">
        <v>16950</v>
      </c>
      <c r="C796">
        <v>19720</v>
      </c>
      <c r="D796">
        <v>24860</v>
      </c>
      <c r="E796">
        <v>30000</v>
      </c>
      <c r="F796">
        <v>35140</v>
      </c>
      <c r="G796">
        <v>40280</v>
      </c>
      <c r="H796">
        <v>45420</v>
      </c>
      <c r="I796">
        <v>50560</v>
      </c>
      <c r="J796">
        <v>55700</v>
      </c>
      <c r="K796" t="s">
        <v>2765</v>
      </c>
      <c r="L796">
        <v>75</v>
      </c>
      <c r="M796">
        <v>30</v>
      </c>
      <c r="N796" t="s">
        <v>4109</v>
      </c>
    </row>
    <row r="797" spans="1:14" x14ac:dyDescent="0.2">
      <c r="A797" t="s">
        <v>6556</v>
      </c>
      <c r="B797">
        <v>16900</v>
      </c>
      <c r="C797">
        <v>19720</v>
      </c>
      <c r="D797">
        <v>24860</v>
      </c>
      <c r="E797">
        <v>30000</v>
      </c>
      <c r="F797">
        <v>35140</v>
      </c>
      <c r="G797">
        <v>40280</v>
      </c>
      <c r="H797">
        <v>45420</v>
      </c>
      <c r="I797">
        <v>50560</v>
      </c>
      <c r="J797">
        <v>55700</v>
      </c>
      <c r="K797" t="s">
        <v>2765</v>
      </c>
      <c r="L797">
        <v>77</v>
      </c>
      <c r="M797">
        <v>30</v>
      </c>
      <c r="N797" t="s">
        <v>3333</v>
      </c>
    </row>
    <row r="798" spans="1:14" x14ac:dyDescent="0.2">
      <c r="A798" t="s">
        <v>6557</v>
      </c>
      <c r="B798">
        <v>16950</v>
      </c>
      <c r="C798">
        <v>19720</v>
      </c>
      <c r="D798">
        <v>24860</v>
      </c>
      <c r="E798">
        <v>30000</v>
      </c>
      <c r="F798">
        <v>35140</v>
      </c>
      <c r="G798">
        <v>40280</v>
      </c>
      <c r="H798">
        <v>45420</v>
      </c>
      <c r="I798">
        <v>50560</v>
      </c>
      <c r="J798">
        <v>55700</v>
      </c>
      <c r="K798" t="s">
        <v>2765</v>
      </c>
      <c r="L798">
        <v>79</v>
      </c>
      <c r="M798">
        <v>30</v>
      </c>
      <c r="N798" t="s">
        <v>3572</v>
      </c>
    </row>
    <row r="799" spans="1:14" x14ac:dyDescent="0.2">
      <c r="A799" t="s">
        <v>6558</v>
      </c>
      <c r="B799">
        <v>16900</v>
      </c>
      <c r="C799">
        <v>19720</v>
      </c>
      <c r="D799">
        <v>24860</v>
      </c>
      <c r="E799">
        <v>30000</v>
      </c>
      <c r="F799">
        <v>35140</v>
      </c>
      <c r="G799">
        <v>40280</v>
      </c>
      <c r="H799">
        <v>45420</v>
      </c>
      <c r="I799">
        <v>50560</v>
      </c>
      <c r="J799">
        <v>55700</v>
      </c>
      <c r="K799" t="s">
        <v>2765</v>
      </c>
      <c r="L799">
        <v>81</v>
      </c>
      <c r="M799">
        <v>30</v>
      </c>
      <c r="N799" t="s">
        <v>3334</v>
      </c>
    </row>
    <row r="800" spans="1:14" x14ac:dyDescent="0.2">
      <c r="A800" t="s">
        <v>6559</v>
      </c>
      <c r="B800">
        <v>21150</v>
      </c>
      <c r="C800">
        <v>24150</v>
      </c>
      <c r="D800">
        <v>27150</v>
      </c>
      <c r="E800">
        <v>30150</v>
      </c>
      <c r="F800">
        <v>35140</v>
      </c>
      <c r="G800">
        <v>40280</v>
      </c>
      <c r="H800">
        <v>45420</v>
      </c>
      <c r="I800">
        <v>50560</v>
      </c>
      <c r="J800">
        <v>55700</v>
      </c>
      <c r="K800" t="s">
        <v>2765</v>
      </c>
      <c r="L800">
        <v>83</v>
      </c>
      <c r="M800">
        <v>30</v>
      </c>
      <c r="N800" t="s">
        <v>4110</v>
      </c>
    </row>
    <row r="801" spans="1:14" x14ac:dyDescent="0.2">
      <c r="A801" t="s">
        <v>6560</v>
      </c>
      <c r="B801">
        <v>18400</v>
      </c>
      <c r="C801">
        <v>21000</v>
      </c>
      <c r="D801">
        <v>24860</v>
      </c>
      <c r="E801">
        <v>30000</v>
      </c>
      <c r="F801">
        <v>35140</v>
      </c>
      <c r="G801">
        <v>40280</v>
      </c>
      <c r="H801">
        <v>45420</v>
      </c>
      <c r="I801">
        <v>50560</v>
      </c>
      <c r="J801">
        <v>55700</v>
      </c>
      <c r="K801" t="s">
        <v>2765</v>
      </c>
      <c r="L801">
        <v>85</v>
      </c>
      <c r="M801">
        <v>30</v>
      </c>
      <c r="N801" t="s">
        <v>4111</v>
      </c>
    </row>
    <row r="802" spans="1:14" x14ac:dyDescent="0.2">
      <c r="A802" t="s">
        <v>6561</v>
      </c>
      <c r="B802">
        <v>16900</v>
      </c>
      <c r="C802">
        <v>19720</v>
      </c>
      <c r="D802">
        <v>24860</v>
      </c>
      <c r="E802">
        <v>30000</v>
      </c>
      <c r="F802">
        <v>35140</v>
      </c>
      <c r="G802">
        <v>40280</v>
      </c>
      <c r="H802">
        <v>45420</v>
      </c>
      <c r="I802">
        <v>50560</v>
      </c>
      <c r="J802">
        <v>55700</v>
      </c>
      <c r="K802" t="s">
        <v>2765</v>
      </c>
      <c r="L802">
        <v>87</v>
      </c>
      <c r="M802">
        <v>30</v>
      </c>
      <c r="N802" t="s">
        <v>3392</v>
      </c>
    </row>
    <row r="803" spans="1:14" x14ac:dyDescent="0.2">
      <c r="A803" t="s">
        <v>6562</v>
      </c>
      <c r="B803">
        <v>23200</v>
      </c>
      <c r="C803">
        <v>26500</v>
      </c>
      <c r="D803">
        <v>29800</v>
      </c>
      <c r="E803">
        <v>33100</v>
      </c>
      <c r="F803">
        <v>35750</v>
      </c>
      <c r="G803">
        <v>40280</v>
      </c>
      <c r="H803">
        <v>45420</v>
      </c>
      <c r="I803">
        <v>50560</v>
      </c>
      <c r="J803">
        <v>55700</v>
      </c>
      <c r="K803" t="s">
        <v>2765</v>
      </c>
      <c r="L803">
        <v>89</v>
      </c>
      <c r="M803">
        <v>30</v>
      </c>
      <c r="N803" t="s">
        <v>4112</v>
      </c>
    </row>
    <row r="804" spans="1:14" x14ac:dyDescent="0.2">
      <c r="A804" t="s">
        <v>6563</v>
      </c>
      <c r="B804">
        <v>17300</v>
      </c>
      <c r="C804">
        <v>19800</v>
      </c>
      <c r="D804">
        <v>24860</v>
      </c>
      <c r="E804">
        <v>30000</v>
      </c>
      <c r="F804">
        <v>35140</v>
      </c>
      <c r="G804">
        <v>40280</v>
      </c>
      <c r="H804">
        <v>45420</v>
      </c>
      <c r="I804">
        <v>50560</v>
      </c>
      <c r="J804">
        <v>55700</v>
      </c>
      <c r="K804" t="s">
        <v>2765</v>
      </c>
      <c r="L804">
        <v>91</v>
      </c>
      <c r="M804">
        <v>30</v>
      </c>
      <c r="N804" t="s">
        <v>4113</v>
      </c>
    </row>
    <row r="805" spans="1:14" x14ac:dyDescent="0.2">
      <c r="A805" t="s">
        <v>6564</v>
      </c>
      <c r="B805">
        <v>23500</v>
      </c>
      <c r="C805">
        <v>26850</v>
      </c>
      <c r="D805">
        <v>30200</v>
      </c>
      <c r="E805">
        <v>33550</v>
      </c>
      <c r="F805">
        <v>36250</v>
      </c>
      <c r="G805">
        <v>40280</v>
      </c>
      <c r="H805">
        <v>45420</v>
      </c>
      <c r="I805">
        <v>50560</v>
      </c>
      <c r="J805">
        <v>55700</v>
      </c>
      <c r="K805" t="s">
        <v>2765</v>
      </c>
      <c r="L805">
        <v>93</v>
      </c>
      <c r="M805">
        <v>30</v>
      </c>
      <c r="N805" t="s">
        <v>4114</v>
      </c>
    </row>
    <row r="806" spans="1:14" x14ac:dyDescent="0.2">
      <c r="A806" t="s">
        <v>6565</v>
      </c>
      <c r="B806">
        <v>16900</v>
      </c>
      <c r="C806">
        <v>19720</v>
      </c>
      <c r="D806">
        <v>24860</v>
      </c>
      <c r="E806">
        <v>30000</v>
      </c>
      <c r="F806">
        <v>35140</v>
      </c>
      <c r="G806">
        <v>40280</v>
      </c>
      <c r="H806">
        <v>45420</v>
      </c>
      <c r="I806">
        <v>50560</v>
      </c>
      <c r="J806">
        <v>55700</v>
      </c>
      <c r="K806" t="s">
        <v>2765</v>
      </c>
      <c r="L806">
        <v>95</v>
      </c>
      <c r="M806">
        <v>30</v>
      </c>
      <c r="N806" t="s">
        <v>4115</v>
      </c>
    </row>
    <row r="807" spans="1:14" x14ac:dyDescent="0.2">
      <c r="A807" t="s">
        <v>6566</v>
      </c>
      <c r="B807">
        <v>23200</v>
      </c>
      <c r="C807">
        <v>26500</v>
      </c>
      <c r="D807">
        <v>29800</v>
      </c>
      <c r="E807">
        <v>33100</v>
      </c>
      <c r="F807">
        <v>35750</v>
      </c>
      <c r="G807">
        <v>40280</v>
      </c>
      <c r="H807">
        <v>45420</v>
      </c>
      <c r="I807">
        <v>50560</v>
      </c>
      <c r="J807">
        <v>55700</v>
      </c>
      <c r="K807" t="s">
        <v>2765</v>
      </c>
      <c r="L807">
        <v>97</v>
      </c>
      <c r="M807">
        <v>30</v>
      </c>
      <c r="N807" t="s">
        <v>3707</v>
      </c>
    </row>
    <row r="808" spans="1:14" x14ac:dyDescent="0.2">
      <c r="A808" t="s">
        <v>6567</v>
      </c>
      <c r="B808">
        <v>17250</v>
      </c>
      <c r="C808">
        <v>19720</v>
      </c>
      <c r="D808">
        <v>24860</v>
      </c>
      <c r="E808">
        <v>30000</v>
      </c>
      <c r="F808">
        <v>35140</v>
      </c>
      <c r="G808">
        <v>40280</v>
      </c>
      <c r="H808">
        <v>45420</v>
      </c>
      <c r="I808">
        <v>50560</v>
      </c>
      <c r="J808">
        <v>55700</v>
      </c>
      <c r="K808" t="s">
        <v>2765</v>
      </c>
      <c r="L808">
        <v>99</v>
      </c>
      <c r="M808">
        <v>30</v>
      </c>
      <c r="N808" t="s">
        <v>4116</v>
      </c>
    </row>
    <row r="809" spans="1:14" x14ac:dyDescent="0.2">
      <c r="A809" t="s">
        <v>6568</v>
      </c>
      <c r="B809">
        <v>16900</v>
      </c>
      <c r="C809">
        <v>19720</v>
      </c>
      <c r="D809">
        <v>24860</v>
      </c>
      <c r="E809">
        <v>30000</v>
      </c>
      <c r="F809">
        <v>35140</v>
      </c>
      <c r="G809">
        <v>40280</v>
      </c>
      <c r="H809">
        <v>45420</v>
      </c>
      <c r="I809">
        <v>50560</v>
      </c>
      <c r="J809">
        <v>55700</v>
      </c>
      <c r="K809" t="s">
        <v>2765</v>
      </c>
      <c r="L809">
        <v>101</v>
      </c>
      <c r="M809">
        <v>30</v>
      </c>
      <c r="N809" t="s">
        <v>3337</v>
      </c>
    </row>
    <row r="810" spans="1:14" x14ac:dyDescent="0.2">
      <c r="A810" t="s">
        <v>6569</v>
      </c>
      <c r="B810">
        <v>18700</v>
      </c>
      <c r="C810">
        <v>21400</v>
      </c>
      <c r="D810">
        <v>24860</v>
      </c>
      <c r="E810">
        <v>30000</v>
      </c>
      <c r="F810">
        <v>35140</v>
      </c>
      <c r="G810">
        <v>40280</v>
      </c>
      <c r="H810">
        <v>45420</v>
      </c>
      <c r="I810">
        <v>50560</v>
      </c>
      <c r="J810">
        <v>55700</v>
      </c>
      <c r="K810" t="s">
        <v>2765</v>
      </c>
      <c r="L810">
        <v>103</v>
      </c>
      <c r="M810">
        <v>30</v>
      </c>
      <c r="N810" t="s">
        <v>3338</v>
      </c>
    </row>
    <row r="811" spans="1:14" x14ac:dyDescent="0.2">
      <c r="A811" t="s">
        <v>6570</v>
      </c>
      <c r="B811">
        <v>17600</v>
      </c>
      <c r="C811">
        <v>20100</v>
      </c>
      <c r="D811">
        <v>24860</v>
      </c>
      <c r="E811">
        <v>30000</v>
      </c>
      <c r="F811">
        <v>35140</v>
      </c>
      <c r="G811">
        <v>40280</v>
      </c>
      <c r="H811">
        <v>45420</v>
      </c>
      <c r="I811">
        <v>50560</v>
      </c>
      <c r="J811">
        <v>55700</v>
      </c>
      <c r="K811" t="s">
        <v>2765</v>
      </c>
      <c r="L811">
        <v>105</v>
      </c>
      <c r="M811">
        <v>30</v>
      </c>
      <c r="N811" t="s">
        <v>4117</v>
      </c>
    </row>
    <row r="812" spans="1:14" x14ac:dyDescent="0.2">
      <c r="A812" t="s">
        <v>6571</v>
      </c>
      <c r="B812">
        <v>17850</v>
      </c>
      <c r="C812">
        <v>20400</v>
      </c>
      <c r="D812">
        <v>24860</v>
      </c>
      <c r="E812">
        <v>30000</v>
      </c>
      <c r="F812">
        <v>35140</v>
      </c>
      <c r="G812">
        <v>40280</v>
      </c>
      <c r="H812">
        <v>45420</v>
      </c>
      <c r="I812">
        <v>50560</v>
      </c>
      <c r="J812">
        <v>55700</v>
      </c>
      <c r="K812" t="s">
        <v>2765</v>
      </c>
      <c r="L812">
        <v>107</v>
      </c>
      <c r="M812">
        <v>30</v>
      </c>
      <c r="N812" t="s">
        <v>3396</v>
      </c>
    </row>
    <row r="813" spans="1:14" x14ac:dyDescent="0.2">
      <c r="A813" t="s">
        <v>6572</v>
      </c>
      <c r="B813">
        <v>17400</v>
      </c>
      <c r="C813">
        <v>19850</v>
      </c>
      <c r="D813">
        <v>24860</v>
      </c>
      <c r="E813">
        <v>30000</v>
      </c>
      <c r="F813">
        <v>35140</v>
      </c>
      <c r="G813">
        <v>40280</v>
      </c>
      <c r="H813">
        <v>45420</v>
      </c>
      <c r="I813">
        <v>50560</v>
      </c>
      <c r="J813">
        <v>55700</v>
      </c>
      <c r="K813" t="s">
        <v>2765</v>
      </c>
      <c r="L813">
        <v>109</v>
      </c>
      <c r="M813">
        <v>30</v>
      </c>
      <c r="N813" t="s">
        <v>4118</v>
      </c>
    </row>
    <row r="814" spans="1:14" x14ac:dyDescent="0.2">
      <c r="A814" t="s">
        <v>6573</v>
      </c>
      <c r="B814">
        <v>23200</v>
      </c>
      <c r="C814">
        <v>26500</v>
      </c>
      <c r="D814">
        <v>29800</v>
      </c>
      <c r="E814">
        <v>33100</v>
      </c>
      <c r="F814">
        <v>35750</v>
      </c>
      <c r="G814">
        <v>40280</v>
      </c>
      <c r="H814">
        <v>45420</v>
      </c>
      <c r="I814">
        <v>50560</v>
      </c>
      <c r="J814">
        <v>55700</v>
      </c>
      <c r="K814" t="s">
        <v>2765</v>
      </c>
      <c r="L814">
        <v>111</v>
      </c>
      <c r="M814">
        <v>30</v>
      </c>
      <c r="N814" t="s">
        <v>4119</v>
      </c>
    </row>
    <row r="815" spans="1:14" x14ac:dyDescent="0.2">
      <c r="A815" t="s">
        <v>6574</v>
      </c>
      <c r="B815">
        <v>23200</v>
      </c>
      <c r="C815">
        <v>26500</v>
      </c>
      <c r="D815">
        <v>29800</v>
      </c>
      <c r="E815">
        <v>33100</v>
      </c>
      <c r="F815">
        <v>35750</v>
      </c>
      <c r="G815">
        <v>40280</v>
      </c>
      <c r="H815">
        <v>45420</v>
      </c>
      <c r="I815">
        <v>50560</v>
      </c>
      <c r="J815">
        <v>55700</v>
      </c>
      <c r="K815" t="s">
        <v>2765</v>
      </c>
      <c r="L815">
        <v>113</v>
      </c>
      <c r="M815">
        <v>30</v>
      </c>
      <c r="N815" t="s">
        <v>4120</v>
      </c>
    </row>
    <row r="816" spans="1:14" x14ac:dyDescent="0.2">
      <c r="A816" t="s">
        <v>6575</v>
      </c>
      <c r="B816">
        <v>17100</v>
      </c>
      <c r="C816">
        <v>19720</v>
      </c>
      <c r="D816">
        <v>24860</v>
      </c>
      <c r="E816">
        <v>30000</v>
      </c>
      <c r="F816">
        <v>35140</v>
      </c>
      <c r="G816">
        <v>40280</v>
      </c>
      <c r="H816">
        <v>45420</v>
      </c>
      <c r="I816">
        <v>50560</v>
      </c>
      <c r="J816">
        <v>55700</v>
      </c>
      <c r="K816" t="s">
        <v>2765</v>
      </c>
      <c r="L816">
        <v>115</v>
      </c>
      <c r="M816">
        <v>30</v>
      </c>
      <c r="N816" t="s">
        <v>3341</v>
      </c>
    </row>
    <row r="817" spans="1:14" x14ac:dyDescent="0.2">
      <c r="A817" t="s">
        <v>6576</v>
      </c>
      <c r="B817">
        <v>16950</v>
      </c>
      <c r="C817">
        <v>19720</v>
      </c>
      <c r="D817">
        <v>24860</v>
      </c>
      <c r="E817">
        <v>30000</v>
      </c>
      <c r="F817">
        <v>35140</v>
      </c>
      <c r="G817">
        <v>40280</v>
      </c>
      <c r="H817">
        <v>45420</v>
      </c>
      <c r="I817">
        <v>50560</v>
      </c>
      <c r="J817">
        <v>55700</v>
      </c>
      <c r="K817" t="s">
        <v>2765</v>
      </c>
      <c r="L817">
        <v>117</v>
      </c>
      <c r="M817">
        <v>30</v>
      </c>
      <c r="N817" t="s">
        <v>4121</v>
      </c>
    </row>
    <row r="818" spans="1:14" x14ac:dyDescent="0.2">
      <c r="A818" t="s">
        <v>6577</v>
      </c>
      <c r="B818">
        <v>21150</v>
      </c>
      <c r="C818">
        <v>24150</v>
      </c>
      <c r="D818">
        <v>27150</v>
      </c>
      <c r="E818">
        <v>30150</v>
      </c>
      <c r="F818">
        <v>35140</v>
      </c>
      <c r="G818">
        <v>40280</v>
      </c>
      <c r="H818">
        <v>45420</v>
      </c>
      <c r="I818">
        <v>50560</v>
      </c>
      <c r="J818">
        <v>55700</v>
      </c>
      <c r="K818" t="s">
        <v>2765</v>
      </c>
      <c r="L818">
        <v>119</v>
      </c>
      <c r="M818">
        <v>30</v>
      </c>
      <c r="N818" t="s">
        <v>3342</v>
      </c>
    </row>
    <row r="819" spans="1:14" x14ac:dyDescent="0.2">
      <c r="A819" t="s">
        <v>6578</v>
      </c>
      <c r="B819">
        <v>16900</v>
      </c>
      <c r="C819">
        <v>19720</v>
      </c>
      <c r="D819">
        <v>24860</v>
      </c>
      <c r="E819">
        <v>30000</v>
      </c>
      <c r="F819">
        <v>35140</v>
      </c>
      <c r="G819">
        <v>40280</v>
      </c>
      <c r="H819">
        <v>45420</v>
      </c>
      <c r="I819">
        <v>50560</v>
      </c>
      <c r="J819">
        <v>55700</v>
      </c>
      <c r="K819" t="s">
        <v>2765</v>
      </c>
      <c r="L819">
        <v>121</v>
      </c>
      <c r="M819">
        <v>30</v>
      </c>
      <c r="N819" t="s">
        <v>3344</v>
      </c>
    </row>
    <row r="820" spans="1:14" x14ac:dyDescent="0.2">
      <c r="A820" t="s">
        <v>6579</v>
      </c>
      <c r="B820">
        <v>19000</v>
      </c>
      <c r="C820">
        <v>21700</v>
      </c>
      <c r="D820">
        <v>24860</v>
      </c>
      <c r="E820">
        <v>30000</v>
      </c>
      <c r="F820">
        <v>35140</v>
      </c>
      <c r="G820">
        <v>40280</v>
      </c>
      <c r="H820">
        <v>45420</v>
      </c>
      <c r="I820">
        <v>50560</v>
      </c>
      <c r="J820">
        <v>55700</v>
      </c>
      <c r="K820" t="s">
        <v>2765</v>
      </c>
      <c r="L820">
        <v>123</v>
      </c>
      <c r="M820">
        <v>30</v>
      </c>
      <c r="N820" t="s">
        <v>3345</v>
      </c>
    </row>
    <row r="821" spans="1:14" x14ac:dyDescent="0.2">
      <c r="A821" t="s">
        <v>6580</v>
      </c>
      <c r="B821">
        <v>16900</v>
      </c>
      <c r="C821">
        <v>19720</v>
      </c>
      <c r="D821">
        <v>24860</v>
      </c>
      <c r="E821">
        <v>30000</v>
      </c>
      <c r="F821">
        <v>35140</v>
      </c>
      <c r="G821">
        <v>40280</v>
      </c>
      <c r="H821">
        <v>45420</v>
      </c>
      <c r="I821">
        <v>50560</v>
      </c>
      <c r="J821">
        <v>55700</v>
      </c>
      <c r="K821" t="s">
        <v>2765</v>
      </c>
      <c r="L821">
        <v>125</v>
      </c>
      <c r="M821">
        <v>30</v>
      </c>
      <c r="N821" t="s">
        <v>4122</v>
      </c>
    </row>
    <row r="822" spans="1:14" x14ac:dyDescent="0.2">
      <c r="A822" t="s">
        <v>6581</v>
      </c>
      <c r="B822">
        <v>16900</v>
      </c>
      <c r="C822">
        <v>19720</v>
      </c>
      <c r="D822">
        <v>24860</v>
      </c>
      <c r="E822">
        <v>30000</v>
      </c>
      <c r="F822">
        <v>35140</v>
      </c>
      <c r="G822">
        <v>40280</v>
      </c>
      <c r="H822">
        <v>45420</v>
      </c>
      <c r="I822">
        <v>50560</v>
      </c>
      <c r="J822">
        <v>55700</v>
      </c>
      <c r="K822" t="s">
        <v>2765</v>
      </c>
      <c r="L822">
        <v>127</v>
      </c>
      <c r="M822">
        <v>30</v>
      </c>
      <c r="N822" t="s">
        <v>4123</v>
      </c>
    </row>
    <row r="823" spans="1:14" x14ac:dyDescent="0.2">
      <c r="A823" t="s">
        <v>6582</v>
      </c>
      <c r="B823">
        <v>20900</v>
      </c>
      <c r="C823">
        <v>23850</v>
      </c>
      <c r="D823">
        <v>26850</v>
      </c>
      <c r="E823">
        <v>30000</v>
      </c>
      <c r="F823">
        <v>35140</v>
      </c>
      <c r="G823">
        <v>40280</v>
      </c>
      <c r="H823">
        <v>45420</v>
      </c>
      <c r="I823">
        <v>50560</v>
      </c>
      <c r="J823">
        <v>55700</v>
      </c>
      <c r="K823" t="s">
        <v>2765</v>
      </c>
      <c r="L823">
        <v>129</v>
      </c>
      <c r="M823">
        <v>30</v>
      </c>
      <c r="N823" t="s">
        <v>4124</v>
      </c>
    </row>
    <row r="824" spans="1:14" x14ac:dyDescent="0.2">
      <c r="A824" t="s">
        <v>6583</v>
      </c>
      <c r="B824">
        <v>18550</v>
      </c>
      <c r="C824">
        <v>21200</v>
      </c>
      <c r="D824">
        <v>24860</v>
      </c>
      <c r="E824">
        <v>30000</v>
      </c>
      <c r="F824">
        <v>35140</v>
      </c>
      <c r="G824">
        <v>40280</v>
      </c>
      <c r="H824">
        <v>45420</v>
      </c>
      <c r="I824">
        <v>50560</v>
      </c>
      <c r="J824">
        <v>55700</v>
      </c>
      <c r="K824" t="s">
        <v>2765</v>
      </c>
      <c r="L824">
        <v>131</v>
      </c>
      <c r="M824">
        <v>30</v>
      </c>
      <c r="N824" t="s">
        <v>4125</v>
      </c>
    </row>
    <row r="825" spans="1:14" x14ac:dyDescent="0.2">
      <c r="A825" t="s">
        <v>6584</v>
      </c>
      <c r="B825">
        <v>21150</v>
      </c>
      <c r="C825">
        <v>24150</v>
      </c>
      <c r="D825">
        <v>27150</v>
      </c>
      <c r="E825">
        <v>30150</v>
      </c>
      <c r="F825">
        <v>35140</v>
      </c>
      <c r="G825">
        <v>40280</v>
      </c>
      <c r="H825">
        <v>45420</v>
      </c>
      <c r="I825">
        <v>50560</v>
      </c>
      <c r="J825">
        <v>55700</v>
      </c>
      <c r="K825" t="s">
        <v>2765</v>
      </c>
      <c r="L825">
        <v>133</v>
      </c>
      <c r="M825">
        <v>30</v>
      </c>
      <c r="N825" t="s">
        <v>3347</v>
      </c>
    </row>
    <row r="826" spans="1:14" x14ac:dyDescent="0.2">
      <c r="A826" t="s">
        <v>6585</v>
      </c>
      <c r="B826">
        <v>16900</v>
      </c>
      <c r="C826">
        <v>19720</v>
      </c>
      <c r="D826">
        <v>24860</v>
      </c>
      <c r="E826">
        <v>30000</v>
      </c>
      <c r="F826">
        <v>35140</v>
      </c>
      <c r="G826">
        <v>40280</v>
      </c>
      <c r="H826">
        <v>45420</v>
      </c>
      <c r="I826">
        <v>50560</v>
      </c>
      <c r="J826">
        <v>55700</v>
      </c>
      <c r="K826" t="s">
        <v>2765</v>
      </c>
      <c r="L826">
        <v>135</v>
      </c>
      <c r="M826">
        <v>30</v>
      </c>
      <c r="N826" t="s">
        <v>3348</v>
      </c>
    </row>
    <row r="827" spans="1:14" x14ac:dyDescent="0.2">
      <c r="A827" t="s">
        <v>6586</v>
      </c>
      <c r="B827">
        <v>16900</v>
      </c>
      <c r="C827">
        <v>19720</v>
      </c>
      <c r="D827">
        <v>24860</v>
      </c>
      <c r="E827">
        <v>30000</v>
      </c>
      <c r="F827">
        <v>35140</v>
      </c>
      <c r="G827">
        <v>40280</v>
      </c>
      <c r="H827">
        <v>45420</v>
      </c>
      <c r="I827">
        <v>50560</v>
      </c>
      <c r="J827">
        <v>55700</v>
      </c>
      <c r="K827" t="s">
        <v>2765</v>
      </c>
      <c r="L827">
        <v>137</v>
      </c>
      <c r="M827">
        <v>30</v>
      </c>
      <c r="N827" t="s">
        <v>3349</v>
      </c>
    </row>
    <row r="828" spans="1:14" x14ac:dyDescent="0.2">
      <c r="A828" t="s">
        <v>6587</v>
      </c>
      <c r="B828">
        <v>17650</v>
      </c>
      <c r="C828">
        <v>20200</v>
      </c>
      <c r="D828">
        <v>24860</v>
      </c>
      <c r="E828">
        <v>30000</v>
      </c>
      <c r="F828">
        <v>35140</v>
      </c>
      <c r="G828">
        <v>40280</v>
      </c>
      <c r="H828">
        <v>45420</v>
      </c>
      <c r="I828">
        <v>50560</v>
      </c>
      <c r="J828">
        <v>55700</v>
      </c>
      <c r="K828" t="s">
        <v>2765</v>
      </c>
      <c r="L828">
        <v>139</v>
      </c>
      <c r="M828">
        <v>30</v>
      </c>
      <c r="N828" t="s">
        <v>4126</v>
      </c>
    </row>
    <row r="829" spans="1:14" x14ac:dyDescent="0.2">
      <c r="A829" t="s">
        <v>6588</v>
      </c>
      <c r="B829">
        <v>18550</v>
      </c>
      <c r="C829">
        <v>21200</v>
      </c>
      <c r="D829">
        <v>24860</v>
      </c>
      <c r="E829">
        <v>30000</v>
      </c>
      <c r="F829">
        <v>35140</v>
      </c>
      <c r="G829">
        <v>40280</v>
      </c>
      <c r="H829">
        <v>45420</v>
      </c>
      <c r="I829">
        <v>50560</v>
      </c>
      <c r="J829">
        <v>55700</v>
      </c>
      <c r="K829" t="s">
        <v>2765</v>
      </c>
      <c r="L829">
        <v>141</v>
      </c>
      <c r="M829">
        <v>30</v>
      </c>
      <c r="N829" t="s">
        <v>4127</v>
      </c>
    </row>
    <row r="830" spans="1:14" x14ac:dyDescent="0.2">
      <c r="A830" t="s">
        <v>6589</v>
      </c>
      <c r="B830">
        <v>19000</v>
      </c>
      <c r="C830">
        <v>21700</v>
      </c>
      <c r="D830">
        <v>24860</v>
      </c>
      <c r="E830">
        <v>30000</v>
      </c>
      <c r="F830">
        <v>35140</v>
      </c>
      <c r="G830">
        <v>40280</v>
      </c>
      <c r="H830">
        <v>45420</v>
      </c>
      <c r="I830">
        <v>50560</v>
      </c>
      <c r="J830">
        <v>55700</v>
      </c>
      <c r="K830" t="s">
        <v>2765</v>
      </c>
      <c r="L830">
        <v>143</v>
      </c>
      <c r="M830">
        <v>30</v>
      </c>
      <c r="N830" t="s">
        <v>4128</v>
      </c>
    </row>
    <row r="831" spans="1:14" x14ac:dyDescent="0.2">
      <c r="A831" t="s">
        <v>6590</v>
      </c>
      <c r="B831">
        <v>16900</v>
      </c>
      <c r="C831">
        <v>19720</v>
      </c>
      <c r="D831">
        <v>24860</v>
      </c>
      <c r="E831">
        <v>30000</v>
      </c>
      <c r="F831">
        <v>35140</v>
      </c>
      <c r="G831">
        <v>40280</v>
      </c>
      <c r="H831">
        <v>45420</v>
      </c>
      <c r="I831">
        <v>50560</v>
      </c>
      <c r="J831">
        <v>55700</v>
      </c>
      <c r="K831" t="s">
        <v>2765</v>
      </c>
      <c r="L831">
        <v>145</v>
      </c>
      <c r="M831">
        <v>30</v>
      </c>
      <c r="N831" t="s">
        <v>3350</v>
      </c>
    </row>
    <row r="832" spans="1:14" x14ac:dyDescent="0.2">
      <c r="A832" t="s">
        <v>6591</v>
      </c>
      <c r="B832">
        <v>20300</v>
      </c>
      <c r="C832">
        <v>23200</v>
      </c>
      <c r="D832">
        <v>26100</v>
      </c>
      <c r="E832">
        <v>30000</v>
      </c>
      <c r="F832">
        <v>35140</v>
      </c>
      <c r="G832">
        <v>40280</v>
      </c>
      <c r="H832">
        <v>45420</v>
      </c>
      <c r="I832">
        <v>50560</v>
      </c>
      <c r="J832">
        <v>55700</v>
      </c>
      <c r="K832" t="s">
        <v>2765</v>
      </c>
      <c r="L832">
        <v>147</v>
      </c>
      <c r="M832">
        <v>30</v>
      </c>
      <c r="N832" t="s">
        <v>4129</v>
      </c>
    </row>
    <row r="833" spans="1:14" x14ac:dyDescent="0.2">
      <c r="A833" t="s">
        <v>6592</v>
      </c>
      <c r="B833">
        <v>16900</v>
      </c>
      <c r="C833">
        <v>19720</v>
      </c>
      <c r="D833">
        <v>24860</v>
      </c>
      <c r="E833">
        <v>30000</v>
      </c>
      <c r="F833">
        <v>35140</v>
      </c>
      <c r="G833">
        <v>40280</v>
      </c>
      <c r="H833">
        <v>45420</v>
      </c>
      <c r="I833">
        <v>50560</v>
      </c>
      <c r="J833">
        <v>55700</v>
      </c>
      <c r="K833" t="s">
        <v>2765</v>
      </c>
      <c r="L833">
        <v>149</v>
      </c>
      <c r="M833">
        <v>30</v>
      </c>
      <c r="N833" t="s">
        <v>3352</v>
      </c>
    </row>
    <row r="834" spans="1:14" x14ac:dyDescent="0.2">
      <c r="A834" t="s">
        <v>6593</v>
      </c>
      <c r="B834">
        <v>16900</v>
      </c>
      <c r="C834">
        <v>19720</v>
      </c>
      <c r="D834">
        <v>24860</v>
      </c>
      <c r="E834">
        <v>30000</v>
      </c>
      <c r="F834">
        <v>35140</v>
      </c>
      <c r="G834">
        <v>40280</v>
      </c>
      <c r="H834">
        <v>45420</v>
      </c>
      <c r="I834">
        <v>50560</v>
      </c>
      <c r="J834">
        <v>55700</v>
      </c>
      <c r="K834" t="s">
        <v>2765</v>
      </c>
      <c r="L834">
        <v>151</v>
      </c>
      <c r="M834">
        <v>30</v>
      </c>
      <c r="N834" t="s">
        <v>3406</v>
      </c>
    </row>
    <row r="835" spans="1:14" x14ac:dyDescent="0.2">
      <c r="A835" t="s">
        <v>6594</v>
      </c>
      <c r="B835">
        <v>16900</v>
      </c>
      <c r="C835">
        <v>19720</v>
      </c>
      <c r="D835">
        <v>24860</v>
      </c>
      <c r="E835">
        <v>30000</v>
      </c>
      <c r="F835">
        <v>35140</v>
      </c>
      <c r="G835">
        <v>40280</v>
      </c>
      <c r="H835">
        <v>45420</v>
      </c>
      <c r="I835">
        <v>50560</v>
      </c>
      <c r="J835">
        <v>55700</v>
      </c>
      <c r="K835" t="s">
        <v>2765</v>
      </c>
      <c r="L835">
        <v>153</v>
      </c>
      <c r="M835">
        <v>30</v>
      </c>
      <c r="N835" t="s">
        <v>3408</v>
      </c>
    </row>
    <row r="836" spans="1:14" x14ac:dyDescent="0.2">
      <c r="A836" t="s">
        <v>6595</v>
      </c>
      <c r="B836">
        <v>19150</v>
      </c>
      <c r="C836">
        <v>21900</v>
      </c>
      <c r="D836">
        <v>24860</v>
      </c>
      <c r="E836">
        <v>30000</v>
      </c>
      <c r="F836">
        <v>35140</v>
      </c>
      <c r="G836">
        <v>40280</v>
      </c>
      <c r="H836">
        <v>45420</v>
      </c>
      <c r="I836">
        <v>50560</v>
      </c>
      <c r="J836">
        <v>55700</v>
      </c>
      <c r="K836" t="s">
        <v>2765</v>
      </c>
      <c r="L836">
        <v>155</v>
      </c>
      <c r="M836">
        <v>30</v>
      </c>
      <c r="N836" t="s">
        <v>2916</v>
      </c>
    </row>
    <row r="837" spans="1:14" x14ac:dyDescent="0.2">
      <c r="A837" t="s">
        <v>6596</v>
      </c>
      <c r="B837">
        <v>17100</v>
      </c>
      <c r="C837">
        <v>19720</v>
      </c>
      <c r="D837">
        <v>24860</v>
      </c>
      <c r="E837">
        <v>30000</v>
      </c>
      <c r="F837">
        <v>35140</v>
      </c>
      <c r="G837">
        <v>40280</v>
      </c>
      <c r="H837">
        <v>45420</v>
      </c>
      <c r="I837">
        <v>50560</v>
      </c>
      <c r="J837">
        <v>55700</v>
      </c>
      <c r="K837" t="s">
        <v>2765</v>
      </c>
      <c r="L837">
        <v>157</v>
      </c>
      <c r="M837">
        <v>30</v>
      </c>
      <c r="N837" t="s">
        <v>3353</v>
      </c>
    </row>
    <row r="838" spans="1:14" x14ac:dyDescent="0.2">
      <c r="A838" t="s">
        <v>6597</v>
      </c>
      <c r="B838">
        <v>16900</v>
      </c>
      <c r="C838">
        <v>19720</v>
      </c>
      <c r="D838">
        <v>24860</v>
      </c>
      <c r="E838">
        <v>30000</v>
      </c>
      <c r="F838">
        <v>35140</v>
      </c>
      <c r="G838">
        <v>40280</v>
      </c>
      <c r="H838">
        <v>45420</v>
      </c>
      <c r="I838">
        <v>50560</v>
      </c>
      <c r="J838">
        <v>55700</v>
      </c>
      <c r="K838" t="s">
        <v>2765</v>
      </c>
      <c r="L838">
        <v>159</v>
      </c>
      <c r="M838">
        <v>30</v>
      </c>
      <c r="N838" t="s">
        <v>4130</v>
      </c>
    </row>
    <row r="839" spans="1:14" x14ac:dyDescent="0.2">
      <c r="A839" t="s">
        <v>6598</v>
      </c>
      <c r="B839">
        <v>18550</v>
      </c>
      <c r="C839">
        <v>21200</v>
      </c>
      <c r="D839">
        <v>24860</v>
      </c>
      <c r="E839">
        <v>30000</v>
      </c>
      <c r="F839">
        <v>35140</v>
      </c>
      <c r="G839">
        <v>40280</v>
      </c>
      <c r="H839">
        <v>45420</v>
      </c>
      <c r="I839">
        <v>50560</v>
      </c>
      <c r="J839">
        <v>55700</v>
      </c>
      <c r="K839" t="s">
        <v>2765</v>
      </c>
      <c r="L839">
        <v>161</v>
      </c>
      <c r="M839">
        <v>30</v>
      </c>
      <c r="N839" t="s">
        <v>4131</v>
      </c>
    </row>
    <row r="840" spans="1:14" x14ac:dyDescent="0.2">
      <c r="A840" t="s">
        <v>6599</v>
      </c>
      <c r="B840">
        <v>21150</v>
      </c>
      <c r="C840">
        <v>24150</v>
      </c>
      <c r="D840">
        <v>27150</v>
      </c>
      <c r="E840">
        <v>30150</v>
      </c>
      <c r="F840">
        <v>35140</v>
      </c>
      <c r="G840">
        <v>40280</v>
      </c>
      <c r="H840">
        <v>45420</v>
      </c>
      <c r="I840">
        <v>50560</v>
      </c>
      <c r="J840">
        <v>55700</v>
      </c>
      <c r="K840" t="s">
        <v>2765</v>
      </c>
      <c r="L840">
        <v>163</v>
      </c>
      <c r="M840">
        <v>30</v>
      </c>
      <c r="N840" t="s">
        <v>3355</v>
      </c>
    </row>
    <row r="841" spans="1:14" x14ac:dyDescent="0.2">
      <c r="A841" t="s">
        <v>6600</v>
      </c>
      <c r="B841">
        <v>16900</v>
      </c>
      <c r="C841">
        <v>19720</v>
      </c>
      <c r="D841">
        <v>24860</v>
      </c>
      <c r="E841">
        <v>30000</v>
      </c>
      <c r="F841">
        <v>35140</v>
      </c>
      <c r="G841">
        <v>40280</v>
      </c>
      <c r="H841">
        <v>45420</v>
      </c>
      <c r="I841">
        <v>50560</v>
      </c>
      <c r="J841">
        <v>55700</v>
      </c>
      <c r="K841" t="s">
        <v>2765</v>
      </c>
      <c r="L841">
        <v>165</v>
      </c>
      <c r="M841">
        <v>30</v>
      </c>
      <c r="N841" t="s">
        <v>3410</v>
      </c>
    </row>
    <row r="842" spans="1:14" x14ac:dyDescent="0.2">
      <c r="A842" t="s">
        <v>6601</v>
      </c>
      <c r="B842">
        <v>20900</v>
      </c>
      <c r="C842">
        <v>23850</v>
      </c>
      <c r="D842">
        <v>26850</v>
      </c>
      <c r="E842">
        <v>30000</v>
      </c>
      <c r="F842">
        <v>35140</v>
      </c>
      <c r="G842">
        <v>40280</v>
      </c>
      <c r="H842">
        <v>45420</v>
      </c>
      <c r="I842">
        <v>50560</v>
      </c>
      <c r="J842">
        <v>55700</v>
      </c>
      <c r="K842" t="s">
        <v>2765</v>
      </c>
      <c r="L842">
        <v>167</v>
      </c>
      <c r="M842">
        <v>30</v>
      </c>
      <c r="N842" t="s">
        <v>4132</v>
      </c>
    </row>
    <row r="843" spans="1:14" x14ac:dyDescent="0.2">
      <c r="A843" t="s">
        <v>6602</v>
      </c>
      <c r="B843">
        <v>16900</v>
      </c>
      <c r="C843">
        <v>19720</v>
      </c>
      <c r="D843">
        <v>24860</v>
      </c>
      <c r="E843">
        <v>30000</v>
      </c>
      <c r="F843">
        <v>35140</v>
      </c>
      <c r="G843">
        <v>40280</v>
      </c>
      <c r="H843">
        <v>45420</v>
      </c>
      <c r="I843">
        <v>50560</v>
      </c>
      <c r="J843">
        <v>55700</v>
      </c>
      <c r="K843" t="s">
        <v>2765</v>
      </c>
      <c r="L843">
        <v>169</v>
      </c>
      <c r="M843">
        <v>30</v>
      </c>
      <c r="N843" t="s">
        <v>4133</v>
      </c>
    </row>
    <row r="844" spans="1:14" x14ac:dyDescent="0.2">
      <c r="A844" t="s">
        <v>6603</v>
      </c>
      <c r="B844">
        <v>17300</v>
      </c>
      <c r="C844">
        <v>19800</v>
      </c>
      <c r="D844">
        <v>24860</v>
      </c>
      <c r="E844">
        <v>30000</v>
      </c>
      <c r="F844">
        <v>35140</v>
      </c>
      <c r="G844">
        <v>40280</v>
      </c>
      <c r="H844">
        <v>45420</v>
      </c>
      <c r="I844">
        <v>50560</v>
      </c>
      <c r="J844">
        <v>55700</v>
      </c>
      <c r="K844" t="s">
        <v>2765</v>
      </c>
      <c r="L844">
        <v>171</v>
      </c>
      <c r="M844">
        <v>30</v>
      </c>
      <c r="N844" t="s">
        <v>3411</v>
      </c>
    </row>
    <row r="845" spans="1:14" x14ac:dyDescent="0.2">
      <c r="A845" t="s">
        <v>6604</v>
      </c>
      <c r="B845">
        <v>16900</v>
      </c>
      <c r="C845">
        <v>19720</v>
      </c>
      <c r="D845">
        <v>24860</v>
      </c>
      <c r="E845">
        <v>30000</v>
      </c>
      <c r="F845">
        <v>35140</v>
      </c>
      <c r="G845">
        <v>40280</v>
      </c>
      <c r="H845">
        <v>45420</v>
      </c>
      <c r="I845">
        <v>50560</v>
      </c>
      <c r="J845">
        <v>55700</v>
      </c>
      <c r="K845" t="s">
        <v>2765</v>
      </c>
      <c r="L845">
        <v>173</v>
      </c>
      <c r="M845">
        <v>30</v>
      </c>
      <c r="N845" t="s">
        <v>3356</v>
      </c>
    </row>
    <row r="846" spans="1:14" x14ac:dyDescent="0.2">
      <c r="A846" t="s">
        <v>6605</v>
      </c>
      <c r="B846">
        <v>19000</v>
      </c>
      <c r="C846">
        <v>21700</v>
      </c>
      <c r="D846">
        <v>24860</v>
      </c>
      <c r="E846">
        <v>30000</v>
      </c>
      <c r="F846">
        <v>35140</v>
      </c>
      <c r="G846">
        <v>40280</v>
      </c>
      <c r="H846">
        <v>45420</v>
      </c>
      <c r="I846">
        <v>50560</v>
      </c>
      <c r="J846">
        <v>55700</v>
      </c>
      <c r="K846" t="s">
        <v>2765</v>
      </c>
      <c r="L846">
        <v>175</v>
      </c>
      <c r="M846">
        <v>30</v>
      </c>
      <c r="N846" t="s">
        <v>4134</v>
      </c>
    </row>
    <row r="847" spans="1:14" x14ac:dyDescent="0.2">
      <c r="A847" t="s">
        <v>6606</v>
      </c>
      <c r="B847">
        <v>16900</v>
      </c>
      <c r="C847">
        <v>19720</v>
      </c>
      <c r="D847">
        <v>24860</v>
      </c>
      <c r="E847">
        <v>30000</v>
      </c>
      <c r="F847">
        <v>35140</v>
      </c>
      <c r="G847">
        <v>40280</v>
      </c>
      <c r="H847">
        <v>45420</v>
      </c>
      <c r="I847">
        <v>50560</v>
      </c>
      <c r="J847">
        <v>55700</v>
      </c>
      <c r="K847" t="s">
        <v>2765</v>
      </c>
      <c r="L847">
        <v>177</v>
      </c>
      <c r="M847">
        <v>30</v>
      </c>
      <c r="N847" t="s">
        <v>4135</v>
      </c>
    </row>
    <row r="848" spans="1:14" x14ac:dyDescent="0.2">
      <c r="A848" t="s">
        <v>6607</v>
      </c>
      <c r="B848">
        <v>19000</v>
      </c>
      <c r="C848">
        <v>21700</v>
      </c>
      <c r="D848">
        <v>24860</v>
      </c>
      <c r="E848">
        <v>30000</v>
      </c>
      <c r="F848">
        <v>35140</v>
      </c>
      <c r="G848">
        <v>40280</v>
      </c>
      <c r="H848">
        <v>45420</v>
      </c>
      <c r="I848">
        <v>50560</v>
      </c>
      <c r="J848">
        <v>55700</v>
      </c>
      <c r="K848" t="s">
        <v>2765</v>
      </c>
      <c r="L848">
        <v>179</v>
      </c>
      <c r="M848">
        <v>30</v>
      </c>
      <c r="N848" t="s">
        <v>4136</v>
      </c>
    </row>
    <row r="849" spans="1:14" x14ac:dyDescent="0.2">
      <c r="A849" t="s">
        <v>6608</v>
      </c>
      <c r="B849">
        <v>16900</v>
      </c>
      <c r="C849">
        <v>19720</v>
      </c>
      <c r="D849">
        <v>24860</v>
      </c>
      <c r="E849">
        <v>30000</v>
      </c>
      <c r="F849">
        <v>35140</v>
      </c>
      <c r="G849">
        <v>40280</v>
      </c>
      <c r="H849">
        <v>45420</v>
      </c>
      <c r="I849">
        <v>50560</v>
      </c>
      <c r="J849">
        <v>55700</v>
      </c>
      <c r="K849" t="s">
        <v>2765</v>
      </c>
      <c r="L849">
        <v>181</v>
      </c>
      <c r="M849">
        <v>30</v>
      </c>
      <c r="N849" t="s">
        <v>3417</v>
      </c>
    </row>
    <row r="850" spans="1:14" x14ac:dyDescent="0.2">
      <c r="A850" t="s">
        <v>6609</v>
      </c>
      <c r="B850">
        <v>16900</v>
      </c>
      <c r="C850">
        <v>19720</v>
      </c>
      <c r="D850">
        <v>24860</v>
      </c>
      <c r="E850">
        <v>30000</v>
      </c>
      <c r="F850">
        <v>35140</v>
      </c>
      <c r="G850">
        <v>40280</v>
      </c>
      <c r="H850">
        <v>45420</v>
      </c>
      <c r="I850">
        <v>50560</v>
      </c>
      <c r="J850">
        <v>55700</v>
      </c>
      <c r="K850" t="s">
        <v>2765</v>
      </c>
      <c r="L850">
        <v>183</v>
      </c>
      <c r="M850">
        <v>30</v>
      </c>
      <c r="N850" t="s">
        <v>4137</v>
      </c>
    </row>
    <row r="851" spans="1:14" x14ac:dyDescent="0.2">
      <c r="A851" t="s">
        <v>6610</v>
      </c>
      <c r="B851">
        <v>17350</v>
      </c>
      <c r="C851">
        <v>19800</v>
      </c>
      <c r="D851">
        <v>24860</v>
      </c>
      <c r="E851">
        <v>30000</v>
      </c>
      <c r="F851">
        <v>35140</v>
      </c>
      <c r="G851">
        <v>40280</v>
      </c>
      <c r="H851">
        <v>45420</v>
      </c>
      <c r="I851">
        <v>50560</v>
      </c>
      <c r="J851">
        <v>55700</v>
      </c>
      <c r="K851" t="s">
        <v>2765</v>
      </c>
      <c r="L851">
        <v>185</v>
      </c>
      <c r="M851">
        <v>30</v>
      </c>
      <c r="N851" t="s">
        <v>4138</v>
      </c>
    </row>
    <row r="852" spans="1:14" x14ac:dyDescent="0.2">
      <c r="A852" t="s">
        <v>6611</v>
      </c>
      <c r="B852">
        <v>16900</v>
      </c>
      <c r="C852">
        <v>19720</v>
      </c>
      <c r="D852">
        <v>24860</v>
      </c>
      <c r="E852">
        <v>30000</v>
      </c>
      <c r="F852">
        <v>35140</v>
      </c>
      <c r="G852">
        <v>40280</v>
      </c>
      <c r="H852">
        <v>45420</v>
      </c>
      <c r="I852">
        <v>50560</v>
      </c>
      <c r="J852">
        <v>55700</v>
      </c>
      <c r="K852" t="s">
        <v>2765</v>
      </c>
      <c r="L852">
        <v>187</v>
      </c>
      <c r="M852">
        <v>30</v>
      </c>
      <c r="N852" t="s">
        <v>3615</v>
      </c>
    </row>
    <row r="853" spans="1:14" x14ac:dyDescent="0.2">
      <c r="A853" t="s">
        <v>6612</v>
      </c>
      <c r="B853">
        <v>19400</v>
      </c>
      <c r="C853">
        <v>22200</v>
      </c>
      <c r="D853">
        <v>24950</v>
      </c>
      <c r="E853">
        <v>30000</v>
      </c>
      <c r="F853">
        <v>35140</v>
      </c>
      <c r="G853">
        <v>40280</v>
      </c>
      <c r="H853">
        <v>45420</v>
      </c>
      <c r="I853">
        <v>50560</v>
      </c>
      <c r="J853">
        <v>55700</v>
      </c>
      <c r="K853" t="s">
        <v>2765</v>
      </c>
      <c r="L853">
        <v>189</v>
      </c>
      <c r="M853">
        <v>30</v>
      </c>
      <c r="N853" t="s">
        <v>3362</v>
      </c>
    </row>
    <row r="854" spans="1:14" x14ac:dyDescent="0.2">
      <c r="A854" t="s">
        <v>6613</v>
      </c>
      <c r="B854">
        <v>16900</v>
      </c>
      <c r="C854">
        <v>19720</v>
      </c>
      <c r="D854">
        <v>24860</v>
      </c>
      <c r="E854">
        <v>30000</v>
      </c>
      <c r="F854">
        <v>35140</v>
      </c>
      <c r="G854">
        <v>40280</v>
      </c>
      <c r="H854">
        <v>45420</v>
      </c>
      <c r="I854">
        <v>50560</v>
      </c>
      <c r="J854">
        <v>55700</v>
      </c>
      <c r="K854" t="s">
        <v>2765</v>
      </c>
      <c r="L854">
        <v>191</v>
      </c>
      <c r="M854">
        <v>30</v>
      </c>
      <c r="N854" t="s">
        <v>3616</v>
      </c>
    </row>
    <row r="855" spans="1:14" x14ac:dyDescent="0.2">
      <c r="A855" t="s">
        <v>6614</v>
      </c>
      <c r="B855">
        <v>16900</v>
      </c>
      <c r="C855">
        <v>19720</v>
      </c>
      <c r="D855">
        <v>24860</v>
      </c>
      <c r="E855">
        <v>30000</v>
      </c>
      <c r="F855">
        <v>35140</v>
      </c>
      <c r="G855">
        <v>40280</v>
      </c>
      <c r="H855">
        <v>45420</v>
      </c>
      <c r="I855">
        <v>50560</v>
      </c>
      <c r="J855">
        <v>55700</v>
      </c>
      <c r="K855" t="s">
        <v>2765</v>
      </c>
      <c r="L855">
        <v>193</v>
      </c>
      <c r="M855">
        <v>30</v>
      </c>
      <c r="N855" t="s">
        <v>3419</v>
      </c>
    </row>
    <row r="856" spans="1:14" x14ac:dyDescent="0.2">
      <c r="A856" t="s">
        <v>6615</v>
      </c>
      <c r="B856">
        <v>16950</v>
      </c>
      <c r="C856">
        <v>19720</v>
      </c>
      <c r="D856">
        <v>24860</v>
      </c>
      <c r="E856">
        <v>30000</v>
      </c>
      <c r="F856">
        <v>35140</v>
      </c>
      <c r="G856">
        <v>40280</v>
      </c>
      <c r="H856">
        <v>45420</v>
      </c>
      <c r="I856">
        <v>50560</v>
      </c>
      <c r="J856">
        <v>55700</v>
      </c>
      <c r="K856" t="s">
        <v>2765</v>
      </c>
      <c r="L856">
        <v>195</v>
      </c>
      <c r="M856">
        <v>30</v>
      </c>
      <c r="N856" t="s">
        <v>4139</v>
      </c>
    </row>
    <row r="857" spans="1:14" x14ac:dyDescent="0.2">
      <c r="A857" t="s">
        <v>6616</v>
      </c>
      <c r="B857">
        <v>23200</v>
      </c>
      <c r="C857">
        <v>26500</v>
      </c>
      <c r="D857">
        <v>29800</v>
      </c>
      <c r="E857">
        <v>33100</v>
      </c>
      <c r="F857">
        <v>35750</v>
      </c>
      <c r="G857">
        <v>40280</v>
      </c>
      <c r="H857">
        <v>45420</v>
      </c>
      <c r="I857">
        <v>50560</v>
      </c>
      <c r="J857">
        <v>55700</v>
      </c>
      <c r="K857" t="s">
        <v>2765</v>
      </c>
      <c r="L857">
        <v>197</v>
      </c>
      <c r="M857">
        <v>30</v>
      </c>
      <c r="N857" t="s">
        <v>4140</v>
      </c>
    </row>
    <row r="858" spans="1:14" x14ac:dyDescent="0.2">
      <c r="A858" t="s">
        <v>6617</v>
      </c>
      <c r="B858">
        <v>17300</v>
      </c>
      <c r="C858">
        <v>19750</v>
      </c>
      <c r="D858">
        <v>24860</v>
      </c>
      <c r="E858">
        <v>30000</v>
      </c>
      <c r="F858">
        <v>35140</v>
      </c>
      <c r="G858">
        <v>40280</v>
      </c>
      <c r="H858">
        <v>45420</v>
      </c>
      <c r="I858">
        <v>50560</v>
      </c>
      <c r="J858">
        <v>55700</v>
      </c>
      <c r="K858" t="s">
        <v>2765</v>
      </c>
      <c r="L858">
        <v>199</v>
      </c>
      <c r="M858">
        <v>30</v>
      </c>
      <c r="N858" t="s">
        <v>4141</v>
      </c>
    </row>
    <row r="859" spans="1:14" x14ac:dyDescent="0.2">
      <c r="A859" t="s">
        <v>6618</v>
      </c>
      <c r="B859">
        <v>17300</v>
      </c>
      <c r="C859">
        <v>19800</v>
      </c>
      <c r="D859">
        <v>24860</v>
      </c>
      <c r="E859">
        <v>30000</v>
      </c>
      <c r="F859">
        <v>35140</v>
      </c>
      <c r="G859">
        <v>40280</v>
      </c>
      <c r="H859">
        <v>45420</v>
      </c>
      <c r="I859">
        <v>50560</v>
      </c>
      <c r="J859">
        <v>55700</v>
      </c>
      <c r="K859" t="s">
        <v>2765</v>
      </c>
      <c r="L859">
        <v>201</v>
      </c>
      <c r="M859">
        <v>30</v>
      </c>
      <c r="N859" t="s">
        <v>3035</v>
      </c>
    </row>
    <row r="860" spans="1:14" x14ac:dyDescent="0.2">
      <c r="A860" t="s">
        <v>6619</v>
      </c>
      <c r="B860">
        <v>19000</v>
      </c>
      <c r="C860">
        <v>21700</v>
      </c>
      <c r="D860">
        <v>24860</v>
      </c>
      <c r="E860">
        <v>30000</v>
      </c>
      <c r="F860">
        <v>35140</v>
      </c>
      <c r="G860">
        <v>40280</v>
      </c>
      <c r="H860">
        <v>45420</v>
      </c>
      <c r="I860">
        <v>50560</v>
      </c>
      <c r="J860">
        <v>55700</v>
      </c>
      <c r="K860" t="s">
        <v>2765</v>
      </c>
      <c r="L860">
        <v>203</v>
      </c>
      <c r="M860">
        <v>30</v>
      </c>
      <c r="N860" t="s">
        <v>3068</v>
      </c>
    </row>
    <row r="861" spans="1:14" x14ac:dyDescent="0.2">
      <c r="A861" t="s">
        <v>6620</v>
      </c>
      <c r="B861">
        <v>16600</v>
      </c>
      <c r="C861">
        <v>19720</v>
      </c>
      <c r="D861">
        <v>24860</v>
      </c>
      <c r="E861">
        <v>30000</v>
      </c>
      <c r="F861">
        <v>35140</v>
      </c>
      <c r="G861">
        <v>40280</v>
      </c>
      <c r="H861">
        <v>45420</v>
      </c>
      <c r="I861">
        <v>50560</v>
      </c>
      <c r="J861">
        <v>55250</v>
      </c>
      <c r="K861" t="s">
        <v>3085</v>
      </c>
      <c r="L861">
        <v>1</v>
      </c>
      <c r="M861">
        <v>30</v>
      </c>
      <c r="N861" t="s">
        <v>3066</v>
      </c>
    </row>
    <row r="862" spans="1:14" x14ac:dyDescent="0.2">
      <c r="A862" t="s">
        <v>6621</v>
      </c>
      <c r="B862">
        <v>17600</v>
      </c>
      <c r="C862">
        <v>20100</v>
      </c>
      <c r="D862">
        <v>24860</v>
      </c>
      <c r="E862">
        <v>30000</v>
      </c>
      <c r="F862">
        <v>35140</v>
      </c>
      <c r="G862">
        <v>40280</v>
      </c>
      <c r="H862">
        <v>45420</v>
      </c>
      <c r="I862">
        <v>50560</v>
      </c>
      <c r="J862">
        <v>55700</v>
      </c>
      <c r="K862" t="s">
        <v>3085</v>
      </c>
      <c r="L862">
        <v>3</v>
      </c>
      <c r="M862">
        <v>30</v>
      </c>
      <c r="N862" t="s">
        <v>4142</v>
      </c>
    </row>
    <row r="863" spans="1:14" x14ac:dyDescent="0.2">
      <c r="A863" t="s">
        <v>6622</v>
      </c>
      <c r="B863">
        <v>19200</v>
      </c>
      <c r="C863">
        <v>21950</v>
      </c>
      <c r="D863">
        <v>24860</v>
      </c>
      <c r="E863">
        <v>30000</v>
      </c>
      <c r="F863">
        <v>35140</v>
      </c>
      <c r="G863">
        <v>40280</v>
      </c>
      <c r="H863">
        <v>45420</v>
      </c>
      <c r="I863">
        <v>50560</v>
      </c>
      <c r="J863">
        <v>55700</v>
      </c>
      <c r="K863" t="s">
        <v>3085</v>
      </c>
      <c r="L863">
        <v>5</v>
      </c>
      <c r="M863">
        <v>30</v>
      </c>
      <c r="N863" t="s">
        <v>4143</v>
      </c>
    </row>
    <row r="864" spans="1:14" x14ac:dyDescent="0.2">
      <c r="A864" t="s">
        <v>6623</v>
      </c>
      <c r="B864">
        <v>17600</v>
      </c>
      <c r="C864">
        <v>20100</v>
      </c>
      <c r="D864">
        <v>24860</v>
      </c>
      <c r="E864">
        <v>30000</v>
      </c>
      <c r="F864">
        <v>35140</v>
      </c>
      <c r="G864">
        <v>40280</v>
      </c>
      <c r="H864">
        <v>45420</v>
      </c>
      <c r="I864">
        <v>50560</v>
      </c>
      <c r="J864">
        <v>55700</v>
      </c>
      <c r="K864" t="s">
        <v>3085</v>
      </c>
      <c r="L864">
        <v>7</v>
      </c>
      <c r="M864">
        <v>30</v>
      </c>
      <c r="N864" t="s">
        <v>3368</v>
      </c>
    </row>
    <row r="865" spans="1:14" x14ac:dyDescent="0.2">
      <c r="A865" t="s">
        <v>6624</v>
      </c>
      <c r="B865">
        <v>16600</v>
      </c>
      <c r="C865">
        <v>19720</v>
      </c>
      <c r="D865">
        <v>24860</v>
      </c>
      <c r="E865">
        <v>30000</v>
      </c>
      <c r="F865">
        <v>35140</v>
      </c>
      <c r="G865">
        <v>40280</v>
      </c>
      <c r="H865">
        <v>45420</v>
      </c>
      <c r="I865">
        <v>50560</v>
      </c>
      <c r="J865">
        <v>55250</v>
      </c>
      <c r="K865" t="s">
        <v>3085</v>
      </c>
      <c r="L865">
        <v>9</v>
      </c>
      <c r="M865">
        <v>30</v>
      </c>
      <c r="N865" t="s">
        <v>4144</v>
      </c>
    </row>
    <row r="866" spans="1:14" x14ac:dyDescent="0.2">
      <c r="A866" t="s">
        <v>6625</v>
      </c>
      <c r="B866">
        <v>20300</v>
      </c>
      <c r="C866">
        <v>23200</v>
      </c>
      <c r="D866">
        <v>26100</v>
      </c>
      <c r="E866">
        <v>30000</v>
      </c>
      <c r="F866">
        <v>35140</v>
      </c>
      <c r="G866">
        <v>40280</v>
      </c>
      <c r="H866">
        <v>45420</v>
      </c>
      <c r="I866">
        <v>50560</v>
      </c>
      <c r="J866">
        <v>55700</v>
      </c>
      <c r="K866" t="s">
        <v>3085</v>
      </c>
      <c r="L866">
        <v>11</v>
      </c>
      <c r="M866">
        <v>30</v>
      </c>
      <c r="N866" t="s">
        <v>3369</v>
      </c>
    </row>
    <row r="867" spans="1:14" x14ac:dyDescent="0.2">
      <c r="A867" t="s">
        <v>6626</v>
      </c>
      <c r="B867">
        <v>20300</v>
      </c>
      <c r="C867">
        <v>23200</v>
      </c>
      <c r="D867">
        <v>26100</v>
      </c>
      <c r="E867">
        <v>30000</v>
      </c>
      <c r="F867">
        <v>35140</v>
      </c>
      <c r="G867">
        <v>40280</v>
      </c>
      <c r="H867">
        <v>45420</v>
      </c>
      <c r="I867">
        <v>50560</v>
      </c>
      <c r="J867">
        <v>55700</v>
      </c>
      <c r="K867" t="s">
        <v>3085</v>
      </c>
      <c r="L867">
        <v>13</v>
      </c>
      <c r="M867">
        <v>30</v>
      </c>
      <c r="N867" t="s">
        <v>3069</v>
      </c>
    </row>
    <row r="868" spans="1:14" x14ac:dyDescent="0.2">
      <c r="A868" t="s">
        <v>6627</v>
      </c>
      <c r="B868">
        <v>16600</v>
      </c>
      <c r="C868">
        <v>19720</v>
      </c>
      <c r="D868">
        <v>24860</v>
      </c>
      <c r="E868">
        <v>30000</v>
      </c>
      <c r="F868">
        <v>35140</v>
      </c>
      <c r="G868">
        <v>40280</v>
      </c>
      <c r="H868">
        <v>45420</v>
      </c>
      <c r="I868">
        <v>50560</v>
      </c>
      <c r="J868">
        <v>55250</v>
      </c>
      <c r="K868" t="s">
        <v>3085</v>
      </c>
      <c r="L868">
        <v>15</v>
      </c>
      <c r="M868">
        <v>30</v>
      </c>
      <c r="N868" t="s">
        <v>3371</v>
      </c>
    </row>
    <row r="869" spans="1:14" x14ac:dyDescent="0.2">
      <c r="A869" t="s">
        <v>6628</v>
      </c>
      <c r="B869">
        <v>16600</v>
      </c>
      <c r="C869">
        <v>19720</v>
      </c>
      <c r="D869">
        <v>24860</v>
      </c>
      <c r="E869">
        <v>30000</v>
      </c>
      <c r="F869">
        <v>35140</v>
      </c>
      <c r="G869">
        <v>40280</v>
      </c>
      <c r="H869">
        <v>45420</v>
      </c>
      <c r="I869">
        <v>50560</v>
      </c>
      <c r="J869">
        <v>55250</v>
      </c>
      <c r="K869" t="s">
        <v>3085</v>
      </c>
      <c r="L869">
        <v>17</v>
      </c>
      <c r="M869">
        <v>30</v>
      </c>
      <c r="N869" t="s">
        <v>3758</v>
      </c>
    </row>
    <row r="870" spans="1:14" x14ac:dyDescent="0.2">
      <c r="A870" t="s">
        <v>6629</v>
      </c>
      <c r="B870">
        <v>18850</v>
      </c>
      <c r="C870">
        <v>21550</v>
      </c>
      <c r="D870">
        <v>24860</v>
      </c>
      <c r="E870">
        <v>30000</v>
      </c>
      <c r="F870">
        <v>35140</v>
      </c>
      <c r="G870">
        <v>40280</v>
      </c>
      <c r="H870">
        <v>45420</v>
      </c>
      <c r="I870">
        <v>50560</v>
      </c>
      <c r="J870">
        <v>55700</v>
      </c>
      <c r="K870" t="s">
        <v>3085</v>
      </c>
      <c r="L870">
        <v>19</v>
      </c>
      <c r="M870">
        <v>30</v>
      </c>
      <c r="N870" t="s">
        <v>3373</v>
      </c>
    </row>
    <row r="871" spans="1:14" x14ac:dyDescent="0.2">
      <c r="A871" t="s">
        <v>6630</v>
      </c>
      <c r="B871">
        <v>16600</v>
      </c>
      <c r="C871">
        <v>19720</v>
      </c>
      <c r="D871">
        <v>24860</v>
      </c>
      <c r="E871">
        <v>30000</v>
      </c>
      <c r="F871">
        <v>35140</v>
      </c>
      <c r="G871">
        <v>40280</v>
      </c>
      <c r="H871">
        <v>45420</v>
      </c>
      <c r="I871">
        <v>50560</v>
      </c>
      <c r="J871">
        <v>55250</v>
      </c>
      <c r="K871" t="s">
        <v>3085</v>
      </c>
      <c r="L871">
        <v>21</v>
      </c>
      <c r="M871">
        <v>30</v>
      </c>
      <c r="N871" t="s">
        <v>3311</v>
      </c>
    </row>
    <row r="872" spans="1:14" x14ac:dyDescent="0.2">
      <c r="A872" t="s">
        <v>6631</v>
      </c>
      <c r="B872">
        <v>16600</v>
      </c>
      <c r="C872">
        <v>19720</v>
      </c>
      <c r="D872">
        <v>24860</v>
      </c>
      <c r="E872">
        <v>30000</v>
      </c>
      <c r="F872">
        <v>35140</v>
      </c>
      <c r="G872">
        <v>40280</v>
      </c>
      <c r="H872">
        <v>45420</v>
      </c>
      <c r="I872">
        <v>50560</v>
      </c>
      <c r="J872">
        <v>55250</v>
      </c>
      <c r="K872" t="s">
        <v>3085</v>
      </c>
      <c r="L872">
        <v>23</v>
      </c>
      <c r="M872">
        <v>30</v>
      </c>
      <c r="N872" t="s">
        <v>3762</v>
      </c>
    </row>
    <row r="873" spans="1:14" x14ac:dyDescent="0.2">
      <c r="A873" t="s">
        <v>6632</v>
      </c>
      <c r="B873">
        <v>16600</v>
      </c>
      <c r="C873">
        <v>19720</v>
      </c>
      <c r="D873">
        <v>24860</v>
      </c>
      <c r="E873">
        <v>30000</v>
      </c>
      <c r="F873">
        <v>35140</v>
      </c>
      <c r="G873">
        <v>40280</v>
      </c>
      <c r="H873">
        <v>45420</v>
      </c>
      <c r="I873">
        <v>50560</v>
      </c>
      <c r="J873">
        <v>55250</v>
      </c>
      <c r="K873" t="s">
        <v>3085</v>
      </c>
      <c r="L873">
        <v>25</v>
      </c>
      <c r="M873">
        <v>30</v>
      </c>
      <c r="N873" t="s">
        <v>3378</v>
      </c>
    </row>
    <row r="874" spans="1:14" x14ac:dyDescent="0.2">
      <c r="A874" t="s">
        <v>6633</v>
      </c>
      <c r="B874">
        <v>16600</v>
      </c>
      <c r="C874">
        <v>19720</v>
      </c>
      <c r="D874">
        <v>24860</v>
      </c>
      <c r="E874">
        <v>30000</v>
      </c>
      <c r="F874">
        <v>35140</v>
      </c>
      <c r="G874">
        <v>40280</v>
      </c>
      <c r="H874">
        <v>45420</v>
      </c>
      <c r="I874">
        <v>50560</v>
      </c>
      <c r="J874">
        <v>55250</v>
      </c>
      <c r="K874" t="s">
        <v>3085</v>
      </c>
      <c r="L874">
        <v>27</v>
      </c>
      <c r="M874">
        <v>30</v>
      </c>
      <c r="N874" t="s">
        <v>4145</v>
      </c>
    </row>
    <row r="875" spans="1:14" x14ac:dyDescent="0.2">
      <c r="A875" t="s">
        <v>6634</v>
      </c>
      <c r="B875">
        <v>21250</v>
      </c>
      <c r="C875">
        <v>24300</v>
      </c>
      <c r="D875">
        <v>27350</v>
      </c>
      <c r="E875">
        <v>30350</v>
      </c>
      <c r="F875">
        <v>35140</v>
      </c>
      <c r="G875">
        <v>40280</v>
      </c>
      <c r="H875">
        <v>45420</v>
      </c>
      <c r="I875">
        <v>50560</v>
      </c>
      <c r="J875">
        <v>55700</v>
      </c>
      <c r="K875" t="s">
        <v>3085</v>
      </c>
      <c r="L875">
        <v>29</v>
      </c>
      <c r="M875">
        <v>30</v>
      </c>
      <c r="N875" t="s">
        <v>4146</v>
      </c>
    </row>
    <row r="876" spans="1:14" x14ac:dyDescent="0.2">
      <c r="A876" t="s">
        <v>6635</v>
      </c>
      <c r="B876">
        <v>16600</v>
      </c>
      <c r="C876">
        <v>19720</v>
      </c>
      <c r="D876">
        <v>24860</v>
      </c>
      <c r="E876">
        <v>30000</v>
      </c>
      <c r="F876">
        <v>35140</v>
      </c>
      <c r="G876">
        <v>40280</v>
      </c>
      <c r="H876">
        <v>45420</v>
      </c>
      <c r="I876">
        <v>50560</v>
      </c>
      <c r="J876">
        <v>55250</v>
      </c>
      <c r="K876" t="s">
        <v>3085</v>
      </c>
      <c r="L876">
        <v>31</v>
      </c>
      <c r="M876">
        <v>30</v>
      </c>
      <c r="N876" t="s">
        <v>2957</v>
      </c>
    </row>
    <row r="877" spans="1:14" x14ac:dyDescent="0.2">
      <c r="A877" t="s">
        <v>6636</v>
      </c>
      <c r="B877">
        <v>16900</v>
      </c>
      <c r="C877">
        <v>19720</v>
      </c>
      <c r="D877">
        <v>24860</v>
      </c>
      <c r="E877">
        <v>30000</v>
      </c>
      <c r="F877">
        <v>35140</v>
      </c>
      <c r="G877">
        <v>40280</v>
      </c>
      <c r="H877">
        <v>45420</v>
      </c>
      <c r="I877">
        <v>50560</v>
      </c>
      <c r="J877">
        <v>55700</v>
      </c>
      <c r="K877" t="s">
        <v>3085</v>
      </c>
      <c r="L877">
        <v>33</v>
      </c>
      <c r="M877">
        <v>30</v>
      </c>
      <c r="N877" t="s">
        <v>3322</v>
      </c>
    </row>
    <row r="878" spans="1:14" x14ac:dyDescent="0.2">
      <c r="A878" t="s">
        <v>6637</v>
      </c>
      <c r="B878">
        <v>16600</v>
      </c>
      <c r="C878">
        <v>19720</v>
      </c>
      <c r="D878">
        <v>24860</v>
      </c>
      <c r="E878">
        <v>30000</v>
      </c>
      <c r="F878">
        <v>35140</v>
      </c>
      <c r="G878">
        <v>40280</v>
      </c>
      <c r="H878">
        <v>45420</v>
      </c>
      <c r="I878">
        <v>50560</v>
      </c>
      <c r="J878">
        <v>55250</v>
      </c>
      <c r="K878" t="s">
        <v>3085</v>
      </c>
      <c r="L878">
        <v>35</v>
      </c>
      <c r="M878">
        <v>30</v>
      </c>
      <c r="N878" t="s">
        <v>3764</v>
      </c>
    </row>
    <row r="879" spans="1:14" x14ac:dyDescent="0.2">
      <c r="A879" t="s">
        <v>6638</v>
      </c>
      <c r="B879">
        <v>18450</v>
      </c>
      <c r="C879">
        <v>21050</v>
      </c>
      <c r="D879">
        <v>24860</v>
      </c>
      <c r="E879">
        <v>30000</v>
      </c>
      <c r="F879">
        <v>35140</v>
      </c>
      <c r="G879">
        <v>40280</v>
      </c>
      <c r="H879">
        <v>45420</v>
      </c>
      <c r="I879">
        <v>50560</v>
      </c>
      <c r="J879">
        <v>55700</v>
      </c>
      <c r="K879" t="s">
        <v>3085</v>
      </c>
      <c r="L879">
        <v>37</v>
      </c>
      <c r="M879">
        <v>30</v>
      </c>
      <c r="N879" t="s">
        <v>4147</v>
      </c>
    </row>
    <row r="880" spans="1:14" x14ac:dyDescent="0.2">
      <c r="A880" t="s">
        <v>6639</v>
      </c>
      <c r="B880">
        <v>16800</v>
      </c>
      <c r="C880">
        <v>19720</v>
      </c>
      <c r="D880">
        <v>24860</v>
      </c>
      <c r="E880">
        <v>30000</v>
      </c>
      <c r="F880">
        <v>35140</v>
      </c>
      <c r="G880">
        <v>40280</v>
      </c>
      <c r="H880">
        <v>45420</v>
      </c>
      <c r="I880">
        <v>50560</v>
      </c>
      <c r="J880">
        <v>55700</v>
      </c>
      <c r="K880" t="s">
        <v>3085</v>
      </c>
      <c r="L880">
        <v>39</v>
      </c>
      <c r="M880">
        <v>30</v>
      </c>
      <c r="N880" t="s">
        <v>4148</v>
      </c>
    </row>
    <row r="881" spans="1:14" x14ac:dyDescent="0.2">
      <c r="A881" t="s">
        <v>6640</v>
      </c>
      <c r="B881">
        <v>16600</v>
      </c>
      <c r="C881">
        <v>19720</v>
      </c>
      <c r="D881">
        <v>24860</v>
      </c>
      <c r="E881">
        <v>30000</v>
      </c>
      <c r="F881">
        <v>35140</v>
      </c>
      <c r="G881">
        <v>40280</v>
      </c>
      <c r="H881">
        <v>45420</v>
      </c>
      <c r="I881">
        <v>50560</v>
      </c>
      <c r="J881">
        <v>55250</v>
      </c>
      <c r="K881" t="s">
        <v>3085</v>
      </c>
      <c r="L881">
        <v>41</v>
      </c>
      <c r="M881">
        <v>30</v>
      </c>
      <c r="N881" t="s">
        <v>3326</v>
      </c>
    </row>
    <row r="882" spans="1:14" x14ac:dyDescent="0.2">
      <c r="A882" t="s">
        <v>6641</v>
      </c>
      <c r="B882">
        <v>18850</v>
      </c>
      <c r="C882">
        <v>21550</v>
      </c>
      <c r="D882">
        <v>24860</v>
      </c>
      <c r="E882">
        <v>30000</v>
      </c>
      <c r="F882">
        <v>35140</v>
      </c>
      <c r="G882">
        <v>40280</v>
      </c>
      <c r="H882">
        <v>45420</v>
      </c>
      <c r="I882">
        <v>50560</v>
      </c>
      <c r="J882">
        <v>55700</v>
      </c>
      <c r="K882" t="s">
        <v>3085</v>
      </c>
      <c r="L882">
        <v>43</v>
      </c>
      <c r="M882">
        <v>30</v>
      </c>
      <c r="N882" t="s">
        <v>2967</v>
      </c>
    </row>
    <row r="883" spans="1:14" x14ac:dyDescent="0.2">
      <c r="A883" t="s">
        <v>6642</v>
      </c>
      <c r="B883">
        <v>16600</v>
      </c>
      <c r="C883">
        <v>19720</v>
      </c>
      <c r="D883">
        <v>24860</v>
      </c>
      <c r="E883">
        <v>30000</v>
      </c>
      <c r="F883">
        <v>35140</v>
      </c>
      <c r="G883">
        <v>40280</v>
      </c>
      <c r="H883">
        <v>45420</v>
      </c>
      <c r="I883">
        <v>50560</v>
      </c>
      <c r="J883">
        <v>55250</v>
      </c>
      <c r="K883" t="s">
        <v>3085</v>
      </c>
      <c r="L883">
        <v>45</v>
      </c>
      <c r="M883">
        <v>30</v>
      </c>
      <c r="N883" t="s">
        <v>4149</v>
      </c>
    </row>
    <row r="884" spans="1:14" x14ac:dyDescent="0.2">
      <c r="A884" t="s">
        <v>6643</v>
      </c>
      <c r="B884">
        <v>17100</v>
      </c>
      <c r="C884">
        <v>19720</v>
      </c>
      <c r="D884">
        <v>24860</v>
      </c>
      <c r="E884">
        <v>30000</v>
      </c>
      <c r="F884">
        <v>35140</v>
      </c>
      <c r="G884">
        <v>40280</v>
      </c>
      <c r="H884">
        <v>45420</v>
      </c>
      <c r="I884">
        <v>50560</v>
      </c>
      <c r="J884">
        <v>55700</v>
      </c>
      <c r="K884" t="s">
        <v>3085</v>
      </c>
      <c r="L884">
        <v>47</v>
      </c>
      <c r="M884">
        <v>30</v>
      </c>
      <c r="N884" t="s">
        <v>3327</v>
      </c>
    </row>
    <row r="885" spans="1:14" x14ac:dyDescent="0.2">
      <c r="A885" t="s">
        <v>6644</v>
      </c>
      <c r="B885">
        <v>16600</v>
      </c>
      <c r="C885">
        <v>19720</v>
      </c>
      <c r="D885">
        <v>24860</v>
      </c>
      <c r="E885">
        <v>30000</v>
      </c>
      <c r="F885">
        <v>35140</v>
      </c>
      <c r="G885">
        <v>40280</v>
      </c>
      <c r="H885">
        <v>45420</v>
      </c>
      <c r="I885">
        <v>50560</v>
      </c>
      <c r="J885">
        <v>55250</v>
      </c>
      <c r="K885" t="s">
        <v>3085</v>
      </c>
      <c r="L885">
        <v>49</v>
      </c>
      <c r="M885">
        <v>30</v>
      </c>
      <c r="N885" t="s">
        <v>3384</v>
      </c>
    </row>
    <row r="886" spans="1:14" x14ac:dyDescent="0.2">
      <c r="A886" t="s">
        <v>6645</v>
      </c>
      <c r="B886">
        <v>17500</v>
      </c>
      <c r="C886">
        <v>20000</v>
      </c>
      <c r="D886">
        <v>24860</v>
      </c>
      <c r="E886">
        <v>30000</v>
      </c>
      <c r="F886">
        <v>35140</v>
      </c>
      <c r="G886">
        <v>40280</v>
      </c>
      <c r="H886">
        <v>45420</v>
      </c>
      <c r="I886">
        <v>50560</v>
      </c>
      <c r="J886">
        <v>55700</v>
      </c>
      <c r="K886" t="s">
        <v>3085</v>
      </c>
      <c r="L886">
        <v>51</v>
      </c>
      <c r="M886">
        <v>30</v>
      </c>
      <c r="N886" t="s">
        <v>4150</v>
      </c>
    </row>
    <row r="887" spans="1:14" x14ac:dyDescent="0.2">
      <c r="A887" t="s">
        <v>6646</v>
      </c>
      <c r="B887">
        <v>16600</v>
      </c>
      <c r="C887">
        <v>19720</v>
      </c>
      <c r="D887">
        <v>24860</v>
      </c>
      <c r="E887">
        <v>30000</v>
      </c>
      <c r="F887">
        <v>35140</v>
      </c>
      <c r="G887">
        <v>40280</v>
      </c>
      <c r="H887">
        <v>45420</v>
      </c>
      <c r="I887">
        <v>50560</v>
      </c>
      <c r="J887">
        <v>55250</v>
      </c>
      <c r="K887" t="s">
        <v>3085</v>
      </c>
      <c r="L887">
        <v>53</v>
      </c>
      <c r="M887">
        <v>30</v>
      </c>
      <c r="N887" t="s">
        <v>3386</v>
      </c>
    </row>
    <row r="888" spans="1:14" x14ac:dyDescent="0.2">
      <c r="A888" t="s">
        <v>6647</v>
      </c>
      <c r="B888">
        <v>16600</v>
      </c>
      <c r="C888">
        <v>19720</v>
      </c>
      <c r="D888">
        <v>24860</v>
      </c>
      <c r="E888">
        <v>30000</v>
      </c>
      <c r="F888">
        <v>35140</v>
      </c>
      <c r="G888">
        <v>40280</v>
      </c>
      <c r="H888">
        <v>45420</v>
      </c>
      <c r="I888">
        <v>50560</v>
      </c>
      <c r="J888">
        <v>55250</v>
      </c>
      <c r="K888" t="s">
        <v>3085</v>
      </c>
      <c r="L888">
        <v>55</v>
      </c>
      <c r="M888">
        <v>30</v>
      </c>
      <c r="N888" t="s">
        <v>3329</v>
      </c>
    </row>
    <row r="889" spans="1:14" x14ac:dyDescent="0.2">
      <c r="A889" t="s">
        <v>6648</v>
      </c>
      <c r="B889">
        <v>20300</v>
      </c>
      <c r="C889">
        <v>23200</v>
      </c>
      <c r="D889">
        <v>26100</v>
      </c>
      <c r="E889">
        <v>30000</v>
      </c>
      <c r="F889">
        <v>35140</v>
      </c>
      <c r="G889">
        <v>40280</v>
      </c>
      <c r="H889">
        <v>45420</v>
      </c>
      <c r="I889">
        <v>50560</v>
      </c>
      <c r="J889">
        <v>55700</v>
      </c>
      <c r="K889" t="s">
        <v>3085</v>
      </c>
      <c r="L889">
        <v>57</v>
      </c>
      <c r="M889">
        <v>30</v>
      </c>
      <c r="N889" t="s">
        <v>4237</v>
      </c>
    </row>
    <row r="890" spans="1:14" x14ac:dyDescent="0.2">
      <c r="A890" t="s">
        <v>6649</v>
      </c>
      <c r="B890">
        <v>20300</v>
      </c>
      <c r="C890">
        <v>23200</v>
      </c>
      <c r="D890">
        <v>26100</v>
      </c>
      <c r="E890">
        <v>30000</v>
      </c>
      <c r="F890">
        <v>35140</v>
      </c>
      <c r="G890">
        <v>40280</v>
      </c>
      <c r="H890">
        <v>45420</v>
      </c>
      <c r="I890">
        <v>50560</v>
      </c>
      <c r="J890">
        <v>55700</v>
      </c>
      <c r="K890" t="s">
        <v>3085</v>
      </c>
      <c r="L890">
        <v>59</v>
      </c>
      <c r="M890">
        <v>30</v>
      </c>
      <c r="N890" t="s">
        <v>2977</v>
      </c>
    </row>
    <row r="891" spans="1:14" x14ac:dyDescent="0.2">
      <c r="A891" t="s">
        <v>6650</v>
      </c>
      <c r="B891">
        <v>18850</v>
      </c>
      <c r="C891">
        <v>21550</v>
      </c>
      <c r="D891">
        <v>24860</v>
      </c>
      <c r="E891">
        <v>30000</v>
      </c>
      <c r="F891">
        <v>35140</v>
      </c>
      <c r="G891">
        <v>40280</v>
      </c>
      <c r="H891">
        <v>45420</v>
      </c>
      <c r="I891">
        <v>50560</v>
      </c>
      <c r="J891">
        <v>55700</v>
      </c>
      <c r="K891" t="s">
        <v>3085</v>
      </c>
      <c r="L891">
        <v>61</v>
      </c>
      <c r="M891">
        <v>30</v>
      </c>
      <c r="N891" t="s">
        <v>3009</v>
      </c>
    </row>
    <row r="892" spans="1:14" x14ac:dyDescent="0.2">
      <c r="A892" t="s">
        <v>6651</v>
      </c>
      <c r="B892">
        <v>20300</v>
      </c>
      <c r="C892">
        <v>23200</v>
      </c>
      <c r="D892">
        <v>26100</v>
      </c>
      <c r="E892">
        <v>30000</v>
      </c>
      <c r="F892">
        <v>35140</v>
      </c>
      <c r="G892">
        <v>40280</v>
      </c>
      <c r="H892">
        <v>45420</v>
      </c>
      <c r="I892">
        <v>50560</v>
      </c>
      <c r="J892">
        <v>55700</v>
      </c>
      <c r="K892" t="s">
        <v>3085</v>
      </c>
      <c r="L892">
        <v>63</v>
      </c>
      <c r="M892">
        <v>30</v>
      </c>
      <c r="N892" t="s">
        <v>4151</v>
      </c>
    </row>
    <row r="893" spans="1:14" x14ac:dyDescent="0.2">
      <c r="A893" t="s">
        <v>6652</v>
      </c>
      <c r="B893">
        <v>16600</v>
      </c>
      <c r="C893">
        <v>19720</v>
      </c>
      <c r="D893">
        <v>24860</v>
      </c>
      <c r="E893">
        <v>30000</v>
      </c>
      <c r="F893">
        <v>35140</v>
      </c>
      <c r="G893">
        <v>40280</v>
      </c>
      <c r="H893">
        <v>45420</v>
      </c>
      <c r="I893">
        <v>50560</v>
      </c>
      <c r="J893">
        <v>55250</v>
      </c>
      <c r="K893" t="s">
        <v>3085</v>
      </c>
      <c r="L893">
        <v>65</v>
      </c>
      <c r="M893">
        <v>30</v>
      </c>
      <c r="N893" t="s">
        <v>3331</v>
      </c>
    </row>
    <row r="894" spans="1:14" x14ac:dyDescent="0.2">
      <c r="A894" t="s">
        <v>6653</v>
      </c>
      <c r="B894">
        <v>16600</v>
      </c>
      <c r="C894">
        <v>19720</v>
      </c>
      <c r="D894">
        <v>24860</v>
      </c>
      <c r="E894">
        <v>30000</v>
      </c>
      <c r="F894">
        <v>35140</v>
      </c>
      <c r="G894">
        <v>40280</v>
      </c>
      <c r="H894">
        <v>45420</v>
      </c>
      <c r="I894">
        <v>50560</v>
      </c>
      <c r="J894">
        <v>55250</v>
      </c>
      <c r="K894" t="s">
        <v>3085</v>
      </c>
      <c r="L894">
        <v>67</v>
      </c>
      <c r="M894">
        <v>30</v>
      </c>
      <c r="N894" t="s">
        <v>3389</v>
      </c>
    </row>
    <row r="895" spans="1:14" x14ac:dyDescent="0.2">
      <c r="A895" t="s">
        <v>6654</v>
      </c>
      <c r="B895">
        <v>16600</v>
      </c>
      <c r="C895">
        <v>19720</v>
      </c>
      <c r="D895">
        <v>24860</v>
      </c>
      <c r="E895">
        <v>30000</v>
      </c>
      <c r="F895">
        <v>35140</v>
      </c>
      <c r="G895">
        <v>40280</v>
      </c>
      <c r="H895">
        <v>45420</v>
      </c>
      <c r="I895">
        <v>50560</v>
      </c>
      <c r="J895">
        <v>55250</v>
      </c>
      <c r="K895" t="s">
        <v>3085</v>
      </c>
      <c r="L895">
        <v>69</v>
      </c>
      <c r="M895">
        <v>30</v>
      </c>
      <c r="N895" t="s">
        <v>4152</v>
      </c>
    </row>
    <row r="896" spans="1:14" x14ac:dyDescent="0.2">
      <c r="A896" t="s">
        <v>6655</v>
      </c>
      <c r="B896">
        <v>16600</v>
      </c>
      <c r="C896">
        <v>19720</v>
      </c>
      <c r="D896">
        <v>24860</v>
      </c>
      <c r="E896">
        <v>30000</v>
      </c>
      <c r="F896">
        <v>35140</v>
      </c>
      <c r="G896">
        <v>40280</v>
      </c>
      <c r="H896">
        <v>45420</v>
      </c>
      <c r="I896">
        <v>50560</v>
      </c>
      <c r="J896">
        <v>55250</v>
      </c>
      <c r="K896" t="s">
        <v>3085</v>
      </c>
      <c r="L896">
        <v>71</v>
      </c>
      <c r="M896">
        <v>30</v>
      </c>
      <c r="N896" t="s">
        <v>3333</v>
      </c>
    </row>
    <row r="897" spans="1:14" x14ac:dyDescent="0.2">
      <c r="A897" t="s">
        <v>6656</v>
      </c>
      <c r="B897">
        <v>18000</v>
      </c>
      <c r="C897">
        <v>20550</v>
      </c>
      <c r="D897">
        <v>24860</v>
      </c>
      <c r="E897">
        <v>30000</v>
      </c>
      <c r="F897">
        <v>35140</v>
      </c>
      <c r="G897">
        <v>40280</v>
      </c>
      <c r="H897">
        <v>45420</v>
      </c>
      <c r="I897">
        <v>50560</v>
      </c>
      <c r="J897">
        <v>55700</v>
      </c>
      <c r="K897" t="s">
        <v>3085</v>
      </c>
      <c r="L897">
        <v>73</v>
      </c>
      <c r="M897">
        <v>30</v>
      </c>
      <c r="N897" t="s">
        <v>3572</v>
      </c>
    </row>
    <row r="898" spans="1:14" x14ac:dyDescent="0.2">
      <c r="A898" t="s">
        <v>6657</v>
      </c>
      <c r="B898">
        <v>16600</v>
      </c>
      <c r="C898">
        <v>19720</v>
      </c>
      <c r="D898">
        <v>24860</v>
      </c>
      <c r="E898">
        <v>30000</v>
      </c>
      <c r="F898">
        <v>35140</v>
      </c>
      <c r="G898">
        <v>40280</v>
      </c>
      <c r="H898">
        <v>45420</v>
      </c>
      <c r="I898">
        <v>50560</v>
      </c>
      <c r="J898">
        <v>55250</v>
      </c>
      <c r="K898" t="s">
        <v>3085</v>
      </c>
      <c r="L898">
        <v>75</v>
      </c>
      <c r="M898">
        <v>30</v>
      </c>
      <c r="N898" t="s">
        <v>4153</v>
      </c>
    </row>
    <row r="899" spans="1:14" x14ac:dyDescent="0.2">
      <c r="A899" t="s">
        <v>6658</v>
      </c>
      <c r="B899">
        <v>16600</v>
      </c>
      <c r="C899">
        <v>19720</v>
      </c>
      <c r="D899">
        <v>24860</v>
      </c>
      <c r="E899">
        <v>30000</v>
      </c>
      <c r="F899">
        <v>35140</v>
      </c>
      <c r="G899">
        <v>40280</v>
      </c>
      <c r="H899">
        <v>45420</v>
      </c>
      <c r="I899">
        <v>50560</v>
      </c>
      <c r="J899">
        <v>55250</v>
      </c>
      <c r="K899" t="s">
        <v>3085</v>
      </c>
      <c r="L899">
        <v>77</v>
      </c>
      <c r="M899">
        <v>30</v>
      </c>
      <c r="N899" t="s">
        <v>3334</v>
      </c>
    </row>
    <row r="900" spans="1:14" x14ac:dyDescent="0.2">
      <c r="A900" t="s">
        <v>6659</v>
      </c>
      <c r="B900">
        <v>16600</v>
      </c>
      <c r="C900">
        <v>19720</v>
      </c>
      <c r="D900">
        <v>24860</v>
      </c>
      <c r="E900">
        <v>30000</v>
      </c>
      <c r="F900">
        <v>35140</v>
      </c>
      <c r="G900">
        <v>40280</v>
      </c>
      <c r="H900">
        <v>45420</v>
      </c>
      <c r="I900">
        <v>50560</v>
      </c>
      <c r="J900">
        <v>55250</v>
      </c>
      <c r="K900" t="s">
        <v>3085</v>
      </c>
      <c r="L900">
        <v>79</v>
      </c>
      <c r="M900">
        <v>30</v>
      </c>
      <c r="N900" t="s">
        <v>4154</v>
      </c>
    </row>
    <row r="901" spans="1:14" x14ac:dyDescent="0.2">
      <c r="A901" t="s">
        <v>6660</v>
      </c>
      <c r="B901">
        <v>20300</v>
      </c>
      <c r="C901">
        <v>23200</v>
      </c>
      <c r="D901">
        <v>26100</v>
      </c>
      <c r="E901">
        <v>30000</v>
      </c>
      <c r="F901">
        <v>35140</v>
      </c>
      <c r="G901">
        <v>40280</v>
      </c>
      <c r="H901">
        <v>45420</v>
      </c>
      <c r="I901">
        <v>50560</v>
      </c>
      <c r="J901">
        <v>55700</v>
      </c>
      <c r="K901" t="s">
        <v>3085</v>
      </c>
      <c r="L901">
        <v>81</v>
      </c>
      <c r="M901">
        <v>30</v>
      </c>
      <c r="N901" t="s">
        <v>3392</v>
      </c>
    </row>
    <row r="902" spans="1:14" x14ac:dyDescent="0.2">
      <c r="A902" t="s">
        <v>6661</v>
      </c>
      <c r="B902">
        <v>16600</v>
      </c>
      <c r="C902">
        <v>19720</v>
      </c>
      <c r="D902">
        <v>24860</v>
      </c>
      <c r="E902">
        <v>30000</v>
      </c>
      <c r="F902">
        <v>35140</v>
      </c>
      <c r="G902">
        <v>40280</v>
      </c>
      <c r="H902">
        <v>45420</v>
      </c>
      <c r="I902">
        <v>50560</v>
      </c>
      <c r="J902">
        <v>55250</v>
      </c>
      <c r="K902" t="s">
        <v>3085</v>
      </c>
      <c r="L902">
        <v>83</v>
      </c>
      <c r="M902">
        <v>30</v>
      </c>
      <c r="N902" t="s">
        <v>4115</v>
      </c>
    </row>
    <row r="903" spans="1:14" x14ac:dyDescent="0.2">
      <c r="A903" t="s">
        <v>6662</v>
      </c>
      <c r="B903">
        <v>17850</v>
      </c>
      <c r="C903">
        <v>20400</v>
      </c>
      <c r="D903">
        <v>24860</v>
      </c>
      <c r="E903">
        <v>30000</v>
      </c>
      <c r="F903">
        <v>35140</v>
      </c>
      <c r="G903">
        <v>40280</v>
      </c>
      <c r="H903">
        <v>45420</v>
      </c>
      <c r="I903">
        <v>50560</v>
      </c>
      <c r="J903">
        <v>55700</v>
      </c>
      <c r="K903" t="s">
        <v>3085</v>
      </c>
      <c r="L903">
        <v>85</v>
      </c>
      <c r="M903">
        <v>30</v>
      </c>
      <c r="N903" t="s">
        <v>4155</v>
      </c>
    </row>
    <row r="904" spans="1:14" x14ac:dyDescent="0.2">
      <c r="A904" t="s">
        <v>6663</v>
      </c>
      <c r="B904">
        <v>17650</v>
      </c>
      <c r="C904">
        <v>20200</v>
      </c>
      <c r="D904">
        <v>24860</v>
      </c>
      <c r="E904">
        <v>30000</v>
      </c>
      <c r="F904">
        <v>35140</v>
      </c>
      <c r="G904">
        <v>40280</v>
      </c>
      <c r="H904">
        <v>45420</v>
      </c>
      <c r="I904">
        <v>50560</v>
      </c>
      <c r="J904">
        <v>55700</v>
      </c>
      <c r="K904" t="s">
        <v>3085</v>
      </c>
      <c r="L904">
        <v>87</v>
      </c>
      <c r="M904">
        <v>30</v>
      </c>
      <c r="N904" t="s">
        <v>4156</v>
      </c>
    </row>
    <row r="905" spans="1:14" x14ac:dyDescent="0.2">
      <c r="A905" t="s">
        <v>6664</v>
      </c>
      <c r="B905">
        <v>18800</v>
      </c>
      <c r="C905">
        <v>21450</v>
      </c>
      <c r="D905">
        <v>24860</v>
      </c>
      <c r="E905">
        <v>30000</v>
      </c>
      <c r="F905">
        <v>35140</v>
      </c>
      <c r="G905">
        <v>40280</v>
      </c>
      <c r="H905">
        <v>45420</v>
      </c>
      <c r="I905">
        <v>50560</v>
      </c>
      <c r="J905">
        <v>55700</v>
      </c>
      <c r="K905" t="s">
        <v>3085</v>
      </c>
      <c r="L905">
        <v>89</v>
      </c>
      <c r="M905">
        <v>30</v>
      </c>
      <c r="N905" t="s">
        <v>3707</v>
      </c>
    </row>
    <row r="906" spans="1:14" x14ac:dyDescent="0.2">
      <c r="A906" t="s">
        <v>6665</v>
      </c>
      <c r="B906">
        <v>17050</v>
      </c>
      <c r="C906">
        <v>19720</v>
      </c>
      <c r="D906">
        <v>24860</v>
      </c>
      <c r="E906">
        <v>30000</v>
      </c>
      <c r="F906">
        <v>35140</v>
      </c>
      <c r="G906">
        <v>40280</v>
      </c>
      <c r="H906">
        <v>45420</v>
      </c>
      <c r="I906">
        <v>50560</v>
      </c>
      <c r="J906">
        <v>55700</v>
      </c>
      <c r="K906" t="s">
        <v>3085</v>
      </c>
      <c r="L906">
        <v>91</v>
      </c>
      <c r="M906">
        <v>30</v>
      </c>
      <c r="N906" t="s">
        <v>4157</v>
      </c>
    </row>
    <row r="907" spans="1:14" x14ac:dyDescent="0.2">
      <c r="A907" t="s">
        <v>6666</v>
      </c>
      <c r="B907">
        <v>16600</v>
      </c>
      <c r="C907">
        <v>19720</v>
      </c>
      <c r="D907">
        <v>24860</v>
      </c>
      <c r="E907">
        <v>30000</v>
      </c>
      <c r="F907">
        <v>35140</v>
      </c>
      <c r="G907">
        <v>40280</v>
      </c>
      <c r="H907">
        <v>45420</v>
      </c>
      <c r="I907">
        <v>50560</v>
      </c>
      <c r="J907">
        <v>55250</v>
      </c>
      <c r="K907" t="s">
        <v>3085</v>
      </c>
      <c r="L907">
        <v>93</v>
      </c>
      <c r="M907">
        <v>30</v>
      </c>
      <c r="N907" t="s">
        <v>3337</v>
      </c>
    </row>
    <row r="908" spans="1:14" x14ac:dyDescent="0.2">
      <c r="A908" t="s">
        <v>6667</v>
      </c>
      <c r="B908">
        <v>16650</v>
      </c>
      <c r="C908">
        <v>19720</v>
      </c>
      <c r="D908">
        <v>24860</v>
      </c>
      <c r="E908">
        <v>30000</v>
      </c>
      <c r="F908">
        <v>35140</v>
      </c>
      <c r="G908">
        <v>40280</v>
      </c>
      <c r="H908">
        <v>45420</v>
      </c>
      <c r="I908">
        <v>50560</v>
      </c>
      <c r="J908">
        <v>55400</v>
      </c>
      <c r="K908" t="s">
        <v>3085</v>
      </c>
      <c r="L908">
        <v>95</v>
      </c>
      <c r="M908">
        <v>30</v>
      </c>
      <c r="N908" t="s">
        <v>3342</v>
      </c>
    </row>
    <row r="909" spans="1:14" x14ac:dyDescent="0.2">
      <c r="A909" t="s">
        <v>6668</v>
      </c>
      <c r="B909">
        <v>20300</v>
      </c>
      <c r="C909">
        <v>23200</v>
      </c>
      <c r="D909">
        <v>26100</v>
      </c>
      <c r="E909">
        <v>30000</v>
      </c>
      <c r="F909">
        <v>35140</v>
      </c>
      <c r="G909">
        <v>40280</v>
      </c>
      <c r="H909">
        <v>45420</v>
      </c>
      <c r="I909">
        <v>50560</v>
      </c>
      <c r="J909">
        <v>55700</v>
      </c>
      <c r="K909" t="s">
        <v>3085</v>
      </c>
      <c r="L909">
        <v>97</v>
      </c>
      <c r="M909">
        <v>30</v>
      </c>
      <c r="N909" t="s">
        <v>3344</v>
      </c>
    </row>
    <row r="910" spans="1:14" x14ac:dyDescent="0.2">
      <c r="A910" t="s">
        <v>6669</v>
      </c>
      <c r="B910">
        <v>16600</v>
      </c>
      <c r="C910">
        <v>19720</v>
      </c>
      <c r="D910">
        <v>24860</v>
      </c>
      <c r="E910">
        <v>30000</v>
      </c>
      <c r="F910">
        <v>35140</v>
      </c>
      <c r="G910">
        <v>40280</v>
      </c>
      <c r="H910">
        <v>45420</v>
      </c>
      <c r="I910">
        <v>50560</v>
      </c>
      <c r="J910">
        <v>55250</v>
      </c>
      <c r="K910" t="s">
        <v>3085</v>
      </c>
      <c r="L910">
        <v>99</v>
      </c>
      <c r="M910">
        <v>30</v>
      </c>
      <c r="N910" t="s">
        <v>3345</v>
      </c>
    </row>
    <row r="911" spans="1:14" x14ac:dyDescent="0.2">
      <c r="A911" t="s">
        <v>6670</v>
      </c>
      <c r="B911">
        <v>16600</v>
      </c>
      <c r="C911">
        <v>19720</v>
      </c>
      <c r="D911">
        <v>24860</v>
      </c>
      <c r="E911">
        <v>30000</v>
      </c>
      <c r="F911">
        <v>35140</v>
      </c>
      <c r="G911">
        <v>40280</v>
      </c>
      <c r="H911">
        <v>45420</v>
      </c>
      <c r="I911">
        <v>50560</v>
      </c>
      <c r="J911">
        <v>55250</v>
      </c>
      <c r="K911" t="s">
        <v>3085</v>
      </c>
      <c r="L911">
        <v>101</v>
      </c>
      <c r="M911">
        <v>30</v>
      </c>
      <c r="N911" t="s">
        <v>4249</v>
      </c>
    </row>
    <row r="912" spans="1:14" x14ac:dyDescent="0.2">
      <c r="A912" t="s">
        <v>6671</v>
      </c>
      <c r="B912">
        <v>16600</v>
      </c>
      <c r="C912">
        <v>19720</v>
      </c>
      <c r="D912">
        <v>24860</v>
      </c>
      <c r="E912">
        <v>30000</v>
      </c>
      <c r="F912">
        <v>35140</v>
      </c>
      <c r="G912">
        <v>40280</v>
      </c>
      <c r="H912">
        <v>45420</v>
      </c>
      <c r="I912">
        <v>50560</v>
      </c>
      <c r="J912">
        <v>55250</v>
      </c>
      <c r="K912" t="s">
        <v>3085</v>
      </c>
      <c r="L912">
        <v>103</v>
      </c>
      <c r="M912">
        <v>30</v>
      </c>
      <c r="N912" t="s">
        <v>4158</v>
      </c>
    </row>
    <row r="913" spans="1:14" x14ac:dyDescent="0.2">
      <c r="A913" t="s">
        <v>6672</v>
      </c>
      <c r="B913">
        <v>19000</v>
      </c>
      <c r="C913">
        <v>21700</v>
      </c>
      <c r="D913">
        <v>24860</v>
      </c>
      <c r="E913">
        <v>30000</v>
      </c>
      <c r="F913">
        <v>35140</v>
      </c>
      <c r="G913">
        <v>40280</v>
      </c>
      <c r="H913">
        <v>45420</v>
      </c>
      <c r="I913">
        <v>50560</v>
      </c>
      <c r="J913">
        <v>55700</v>
      </c>
      <c r="K913" t="s">
        <v>3085</v>
      </c>
      <c r="L913">
        <v>105</v>
      </c>
      <c r="M913">
        <v>30</v>
      </c>
      <c r="N913" t="s">
        <v>3347</v>
      </c>
    </row>
    <row r="914" spans="1:14" x14ac:dyDescent="0.2">
      <c r="A914" t="s">
        <v>6673</v>
      </c>
      <c r="B914">
        <v>16600</v>
      </c>
      <c r="C914">
        <v>19720</v>
      </c>
      <c r="D914">
        <v>24860</v>
      </c>
      <c r="E914">
        <v>30000</v>
      </c>
      <c r="F914">
        <v>35140</v>
      </c>
      <c r="G914">
        <v>40280</v>
      </c>
      <c r="H914">
        <v>45420</v>
      </c>
      <c r="I914">
        <v>50560</v>
      </c>
      <c r="J914">
        <v>55250</v>
      </c>
      <c r="K914" t="s">
        <v>3085</v>
      </c>
      <c r="L914">
        <v>107</v>
      </c>
      <c r="M914">
        <v>30</v>
      </c>
      <c r="N914" t="s">
        <v>3348</v>
      </c>
    </row>
    <row r="915" spans="1:14" x14ac:dyDescent="0.2">
      <c r="A915" t="s">
        <v>6674</v>
      </c>
      <c r="B915">
        <v>20300</v>
      </c>
      <c r="C915">
        <v>23200</v>
      </c>
      <c r="D915">
        <v>26100</v>
      </c>
      <c r="E915">
        <v>30000</v>
      </c>
      <c r="F915">
        <v>35140</v>
      </c>
      <c r="G915">
        <v>40280</v>
      </c>
      <c r="H915">
        <v>45420</v>
      </c>
      <c r="I915">
        <v>50560</v>
      </c>
      <c r="J915">
        <v>55700</v>
      </c>
      <c r="K915" t="s">
        <v>3085</v>
      </c>
      <c r="L915">
        <v>109</v>
      </c>
      <c r="M915">
        <v>30</v>
      </c>
      <c r="N915" t="s">
        <v>3349</v>
      </c>
    </row>
    <row r="916" spans="1:14" x14ac:dyDescent="0.2">
      <c r="A916" t="s">
        <v>6675</v>
      </c>
      <c r="B916">
        <v>18800</v>
      </c>
      <c r="C916">
        <v>21450</v>
      </c>
      <c r="D916">
        <v>24860</v>
      </c>
      <c r="E916">
        <v>30000</v>
      </c>
      <c r="F916">
        <v>35140</v>
      </c>
      <c r="G916">
        <v>40280</v>
      </c>
      <c r="H916">
        <v>45420</v>
      </c>
      <c r="I916">
        <v>50560</v>
      </c>
      <c r="J916">
        <v>55700</v>
      </c>
      <c r="K916" t="s">
        <v>3085</v>
      </c>
      <c r="L916">
        <v>111</v>
      </c>
      <c r="M916">
        <v>30</v>
      </c>
      <c r="N916" t="s">
        <v>3401</v>
      </c>
    </row>
    <row r="917" spans="1:14" x14ac:dyDescent="0.2">
      <c r="A917" t="s">
        <v>6676</v>
      </c>
      <c r="B917">
        <v>16600</v>
      </c>
      <c r="C917">
        <v>19720</v>
      </c>
      <c r="D917">
        <v>24860</v>
      </c>
      <c r="E917">
        <v>30000</v>
      </c>
      <c r="F917">
        <v>35140</v>
      </c>
      <c r="G917">
        <v>40280</v>
      </c>
      <c r="H917">
        <v>45420</v>
      </c>
      <c r="I917">
        <v>50560</v>
      </c>
      <c r="J917">
        <v>55250</v>
      </c>
      <c r="K917" t="s">
        <v>3085</v>
      </c>
      <c r="L917">
        <v>113</v>
      </c>
      <c r="M917">
        <v>30</v>
      </c>
      <c r="N917" t="s">
        <v>4159</v>
      </c>
    </row>
    <row r="918" spans="1:14" x14ac:dyDescent="0.2">
      <c r="A918" t="s">
        <v>6677</v>
      </c>
      <c r="B918">
        <v>21250</v>
      </c>
      <c r="C918">
        <v>24300</v>
      </c>
      <c r="D918">
        <v>27350</v>
      </c>
      <c r="E918">
        <v>30350</v>
      </c>
      <c r="F918">
        <v>35140</v>
      </c>
      <c r="G918">
        <v>40280</v>
      </c>
      <c r="H918">
        <v>45420</v>
      </c>
      <c r="I918">
        <v>50560</v>
      </c>
      <c r="J918">
        <v>55700</v>
      </c>
      <c r="K918" t="s">
        <v>3085</v>
      </c>
      <c r="L918">
        <v>115</v>
      </c>
      <c r="M918">
        <v>30</v>
      </c>
      <c r="N918" t="s">
        <v>4160</v>
      </c>
    </row>
    <row r="919" spans="1:14" x14ac:dyDescent="0.2">
      <c r="A919" t="s">
        <v>6678</v>
      </c>
      <c r="B919">
        <v>16600</v>
      </c>
      <c r="C919">
        <v>19720</v>
      </c>
      <c r="D919">
        <v>24860</v>
      </c>
      <c r="E919">
        <v>30000</v>
      </c>
      <c r="F919">
        <v>35140</v>
      </c>
      <c r="G919">
        <v>40280</v>
      </c>
      <c r="H919">
        <v>45420</v>
      </c>
      <c r="I919">
        <v>50560</v>
      </c>
      <c r="J919">
        <v>55250</v>
      </c>
      <c r="K919" t="s">
        <v>3085</v>
      </c>
      <c r="L919">
        <v>117</v>
      </c>
      <c r="M919">
        <v>30</v>
      </c>
      <c r="N919" t="s">
        <v>3719</v>
      </c>
    </row>
    <row r="920" spans="1:14" x14ac:dyDescent="0.2">
      <c r="A920" t="s">
        <v>6679</v>
      </c>
      <c r="B920">
        <v>16600</v>
      </c>
      <c r="C920">
        <v>19720</v>
      </c>
      <c r="D920">
        <v>24860</v>
      </c>
      <c r="E920">
        <v>30000</v>
      </c>
      <c r="F920">
        <v>35140</v>
      </c>
      <c r="G920">
        <v>40280</v>
      </c>
      <c r="H920">
        <v>45420</v>
      </c>
      <c r="I920">
        <v>50560</v>
      </c>
      <c r="J920">
        <v>55250</v>
      </c>
      <c r="K920" t="s">
        <v>3085</v>
      </c>
      <c r="L920">
        <v>119</v>
      </c>
      <c r="M920">
        <v>30</v>
      </c>
      <c r="N920" t="s">
        <v>4161</v>
      </c>
    </row>
    <row r="921" spans="1:14" x14ac:dyDescent="0.2">
      <c r="A921" t="s">
        <v>6680</v>
      </c>
      <c r="B921">
        <v>16600</v>
      </c>
      <c r="C921">
        <v>19720</v>
      </c>
      <c r="D921">
        <v>24860</v>
      </c>
      <c r="E921">
        <v>30000</v>
      </c>
      <c r="F921">
        <v>35140</v>
      </c>
      <c r="G921">
        <v>40280</v>
      </c>
      <c r="H921">
        <v>45420</v>
      </c>
      <c r="I921">
        <v>50560</v>
      </c>
      <c r="J921">
        <v>55250</v>
      </c>
      <c r="K921" t="s">
        <v>3085</v>
      </c>
      <c r="L921">
        <v>121</v>
      </c>
      <c r="M921">
        <v>30</v>
      </c>
      <c r="N921" t="s">
        <v>4162</v>
      </c>
    </row>
    <row r="922" spans="1:14" x14ac:dyDescent="0.2">
      <c r="A922" t="s">
        <v>6681</v>
      </c>
      <c r="B922">
        <v>16600</v>
      </c>
      <c r="C922">
        <v>19720</v>
      </c>
      <c r="D922">
        <v>24860</v>
      </c>
      <c r="E922">
        <v>30000</v>
      </c>
      <c r="F922">
        <v>35140</v>
      </c>
      <c r="G922">
        <v>40280</v>
      </c>
      <c r="H922">
        <v>45420</v>
      </c>
      <c r="I922">
        <v>50560</v>
      </c>
      <c r="J922">
        <v>55250</v>
      </c>
      <c r="K922" t="s">
        <v>3085</v>
      </c>
      <c r="L922">
        <v>123</v>
      </c>
      <c r="M922">
        <v>30</v>
      </c>
      <c r="N922" t="s">
        <v>3350</v>
      </c>
    </row>
    <row r="923" spans="1:14" x14ac:dyDescent="0.2">
      <c r="A923" t="s">
        <v>6682</v>
      </c>
      <c r="B923">
        <v>16600</v>
      </c>
      <c r="C923">
        <v>19720</v>
      </c>
      <c r="D923">
        <v>24860</v>
      </c>
      <c r="E923">
        <v>30000</v>
      </c>
      <c r="F923">
        <v>35140</v>
      </c>
      <c r="G923">
        <v>40280</v>
      </c>
      <c r="H923">
        <v>45420</v>
      </c>
      <c r="I923">
        <v>50560</v>
      </c>
      <c r="J923">
        <v>55250</v>
      </c>
      <c r="K923" t="s">
        <v>3085</v>
      </c>
      <c r="L923">
        <v>125</v>
      </c>
      <c r="M923">
        <v>30</v>
      </c>
      <c r="N923" t="s">
        <v>3352</v>
      </c>
    </row>
    <row r="924" spans="1:14" x14ac:dyDescent="0.2">
      <c r="A924" t="s">
        <v>6683</v>
      </c>
      <c r="B924">
        <v>18800</v>
      </c>
      <c r="C924">
        <v>21450</v>
      </c>
      <c r="D924">
        <v>24860</v>
      </c>
      <c r="E924">
        <v>30000</v>
      </c>
      <c r="F924">
        <v>35140</v>
      </c>
      <c r="G924">
        <v>40280</v>
      </c>
      <c r="H924">
        <v>45420</v>
      </c>
      <c r="I924">
        <v>50560</v>
      </c>
      <c r="J924">
        <v>55700</v>
      </c>
      <c r="K924" t="s">
        <v>3085</v>
      </c>
      <c r="L924">
        <v>127</v>
      </c>
      <c r="M924">
        <v>30</v>
      </c>
      <c r="N924" t="s">
        <v>4163</v>
      </c>
    </row>
    <row r="925" spans="1:14" x14ac:dyDescent="0.2">
      <c r="A925" t="s">
        <v>6684</v>
      </c>
      <c r="B925">
        <v>18350</v>
      </c>
      <c r="C925">
        <v>21000</v>
      </c>
      <c r="D925">
        <v>24860</v>
      </c>
      <c r="E925">
        <v>30000</v>
      </c>
      <c r="F925">
        <v>35140</v>
      </c>
      <c r="G925">
        <v>40280</v>
      </c>
      <c r="H925">
        <v>45420</v>
      </c>
      <c r="I925">
        <v>50560</v>
      </c>
      <c r="J925">
        <v>55700</v>
      </c>
      <c r="K925" t="s">
        <v>3085</v>
      </c>
      <c r="L925">
        <v>129</v>
      </c>
      <c r="M925">
        <v>30</v>
      </c>
      <c r="N925" t="s">
        <v>4164</v>
      </c>
    </row>
    <row r="926" spans="1:14" x14ac:dyDescent="0.2">
      <c r="A926" t="s">
        <v>6685</v>
      </c>
      <c r="B926">
        <v>16600</v>
      </c>
      <c r="C926">
        <v>19720</v>
      </c>
      <c r="D926">
        <v>24860</v>
      </c>
      <c r="E926">
        <v>30000</v>
      </c>
      <c r="F926">
        <v>35140</v>
      </c>
      <c r="G926">
        <v>40280</v>
      </c>
      <c r="H926">
        <v>45420</v>
      </c>
      <c r="I926">
        <v>50560</v>
      </c>
      <c r="J926">
        <v>55250</v>
      </c>
      <c r="K926" t="s">
        <v>3085</v>
      </c>
      <c r="L926">
        <v>131</v>
      </c>
      <c r="M926">
        <v>30</v>
      </c>
      <c r="N926" t="s">
        <v>3408</v>
      </c>
    </row>
    <row r="927" spans="1:14" x14ac:dyDescent="0.2">
      <c r="A927" t="s">
        <v>6686</v>
      </c>
      <c r="B927">
        <v>17950</v>
      </c>
      <c r="C927">
        <v>20500</v>
      </c>
      <c r="D927">
        <v>24860</v>
      </c>
      <c r="E927">
        <v>30000</v>
      </c>
      <c r="F927">
        <v>35140</v>
      </c>
      <c r="G927">
        <v>40280</v>
      </c>
      <c r="H927">
        <v>45420</v>
      </c>
      <c r="I927">
        <v>50560</v>
      </c>
      <c r="J927">
        <v>55700</v>
      </c>
      <c r="K927" t="s">
        <v>3085</v>
      </c>
      <c r="L927">
        <v>133</v>
      </c>
      <c r="M927">
        <v>30</v>
      </c>
      <c r="N927" t="s">
        <v>2916</v>
      </c>
    </row>
    <row r="928" spans="1:14" x14ac:dyDescent="0.2">
      <c r="A928" t="s">
        <v>6687</v>
      </c>
      <c r="B928">
        <v>16600</v>
      </c>
      <c r="C928">
        <v>19720</v>
      </c>
      <c r="D928">
        <v>24860</v>
      </c>
      <c r="E928">
        <v>30000</v>
      </c>
      <c r="F928">
        <v>35140</v>
      </c>
      <c r="G928">
        <v>40280</v>
      </c>
      <c r="H928">
        <v>45420</v>
      </c>
      <c r="I928">
        <v>50560</v>
      </c>
      <c r="J928">
        <v>55250</v>
      </c>
      <c r="K928" t="s">
        <v>3085</v>
      </c>
      <c r="L928">
        <v>135</v>
      </c>
      <c r="M928">
        <v>30</v>
      </c>
      <c r="N928" t="s">
        <v>3353</v>
      </c>
    </row>
    <row r="929" spans="1:14" x14ac:dyDescent="0.2">
      <c r="A929" t="s">
        <v>6688</v>
      </c>
      <c r="B929">
        <v>17400</v>
      </c>
      <c r="C929">
        <v>19900</v>
      </c>
      <c r="D929">
        <v>24860</v>
      </c>
      <c r="E929">
        <v>30000</v>
      </c>
      <c r="F929">
        <v>35140</v>
      </c>
      <c r="G929">
        <v>40280</v>
      </c>
      <c r="H929">
        <v>45420</v>
      </c>
      <c r="I929">
        <v>50560</v>
      </c>
      <c r="J929">
        <v>55700</v>
      </c>
      <c r="K929" t="s">
        <v>3085</v>
      </c>
      <c r="L929">
        <v>137</v>
      </c>
      <c r="M929">
        <v>30</v>
      </c>
      <c r="N929" t="s">
        <v>4165</v>
      </c>
    </row>
    <row r="930" spans="1:14" x14ac:dyDescent="0.2">
      <c r="A930" t="s">
        <v>6689</v>
      </c>
      <c r="B930">
        <v>16600</v>
      </c>
      <c r="C930">
        <v>19720</v>
      </c>
      <c r="D930">
        <v>24860</v>
      </c>
      <c r="E930">
        <v>30000</v>
      </c>
      <c r="F930">
        <v>35140</v>
      </c>
      <c r="G930">
        <v>40280</v>
      </c>
      <c r="H930">
        <v>45420</v>
      </c>
      <c r="I930">
        <v>50560</v>
      </c>
      <c r="J930">
        <v>55250</v>
      </c>
      <c r="K930" t="s">
        <v>3085</v>
      </c>
      <c r="L930">
        <v>139</v>
      </c>
      <c r="M930">
        <v>30</v>
      </c>
      <c r="N930" t="s">
        <v>4166</v>
      </c>
    </row>
    <row r="931" spans="1:14" x14ac:dyDescent="0.2">
      <c r="A931" t="s">
        <v>6690</v>
      </c>
      <c r="B931">
        <v>17400</v>
      </c>
      <c r="C931">
        <v>19850</v>
      </c>
      <c r="D931">
        <v>24860</v>
      </c>
      <c r="E931">
        <v>30000</v>
      </c>
      <c r="F931">
        <v>35140</v>
      </c>
      <c r="G931">
        <v>40280</v>
      </c>
      <c r="H931">
        <v>45420</v>
      </c>
      <c r="I931">
        <v>50560</v>
      </c>
      <c r="J931">
        <v>55700</v>
      </c>
      <c r="K931" t="s">
        <v>3085</v>
      </c>
      <c r="L931">
        <v>141</v>
      </c>
      <c r="M931">
        <v>30</v>
      </c>
      <c r="N931" t="s">
        <v>4167</v>
      </c>
    </row>
    <row r="932" spans="1:14" x14ac:dyDescent="0.2">
      <c r="A932" t="s">
        <v>6691</v>
      </c>
      <c r="B932">
        <v>16600</v>
      </c>
      <c r="C932">
        <v>19720</v>
      </c>
      <c r="D932">
        <v>24860</v>
      </c>
      <c r="E932">
        <v>30000</v>
      </c>
      <c r="F932">
        <v>35140</v>
      </c>
      <c r="G932">
        <v>40280</v>
      </c>
      <c r="H932">
        <v>45420</v>
      </c>
      <c r="I932">
        <v>50560</v>
      </c>
      <c r="J932">
        <v>55250</v>
      </c>
      <c r="K932" t="s">
        <v>3085</v>
      </c>
      <c r="L932">
        <v>143</v>
      </c>
      <c r="M932">
        <v>30</v>
      </c>
      <c r="N932" t="s">
        <v>3411</v>
      </c>
    </row>
    <row r="933" spans="1:14" x14ac:dyDescent="0.2">
      <c r="A933" t="s">
        <v>6692</v>
      </c>
      <c r="B933">
        <v>20300</v>
      </c>
      <c r="C933">
        <v>23200</v>
      </c>
      <c r="D933">
        <v>26100</v>
      </c>
      <c r="E933">
        <v>30000</v>
      </c>
      <c r="F933">
        <v>35140</v>
      </c>
      <c r="G933">
        <v>40280</v>
      </c>
      <c r="H933">
        <v>45420</v>
      </c>
      <c r="I933">
        <v>50560</v>
      </c>
      <c r="J933">
        <v>55700</v>
      </c>
      <c r="K933" t="s">
        <v>3085</v>
      </c>
      <c r="L933">
        <v>145</v>
      </c>
      <c r="M933">
        <v>30</v>
      </c>
      <c r="N933" t="s">
        <v>3356</v>
      </c>
    </row>
    <row r="934" spans="1:14" x14ac:dyDescent="0.2">
      <c r="A934" t="s">
        <v>6693</v>
      </c>
      <c r="B934">
        <v>18400</v>
      </c>
      <c r="C934">
        <v>21000</v>
      </c>
      <c r="D934">
        <v>24860</v>
      </c>
      <c r="E934">
        <v>30000</v>
      </c>
      <c r="F934">
        <v>35140</v>
      </c>
      <c r="G934">
        <v>40280</v>
      </c>
      <c r="H934">
        <v>45420</v>
      </c>
      <c r="I934">
        <v>50560</v>
      </c>
      <c r="J934">
        <v>55700</v>
      </c>
      <c r="K934" t="s">
        <v>3085</v>
      </c>
      <c r="L934">
        <v>147</v>
      </c>
      <c r="M934">
        <v>30</v>
      </c>
      <c r="N934" t="s">
        <v>4168</v>
      </c>
    </row>
    <row r="935" spans="1:14" x14ac:dyDescent="0.2">
      <c r="A935" t="s">
        <v>6694</v>
      </c>
      <c r="B935">
        <v>16600</v>
      </c>
      <c r="C935">
        <v>19720</v>
      </c>
      <c r="D935">
        <v>24860</v>
      </c>
      <c r="E935">
        <v>30000</v>
      </c>
      <c r="F935">
        <v>35140</v>
      </c>
      <c r="G935">
        <v>40280</v>
      </c>
      <c r="H935">
        <v>45420</v>
      </c>
      <c r="I935">
        <v>50560</v>
      </c>
      <c r="J935">
        <v>55250</v>
      </c>
      <c r="K935" t="s">
        <v>3085</v>
      </c>
      <c r="L935">
        <v>149</v>
      </c>
      <c r="M935">
        <v>30</v>
      </c>
      <c r="N935" t="s">
        <v>4169</v>
      </c>
    </row>
    <row r="936" spans="1:14" x14ac:dyDescent="0.2">
      <c r="A936" t="s">
        <v>6695</v>
      </c>
      <c r="B936">
        <v>17350</v>
      </c>
      <c r="C936">
        <v>19800</v>
      </c>
      <c r="D936">
        <v>24860</v>
      </c>
      <c r="E936">
        <v>30000</v>
      </c>
      <c r="F936">
        <v>35140</v>
      </c>
      <c r="G936">
        <v>40280</v>
      </c>
      <c r="H936">
        <v>45420</v>
      </c>
      <c r="I936">
        <v>50560</v>
      </c>
      <c r="J936">
        <v>55700</v>
      </c>
      <c r="K936" t="s">
        <v>3085</v>
      </c>
      <c r="L936">
        <v>151</v>
      </c>
      <c r="M936">
        <v>30</v>
      </c>
      <c r="N936" t="s">
        <v>4170</v>
      </c>
    </row>
    <row r="937" spans="1:14" x14ac:dyDescent="0.2">
      <c r="A937" t="s">
        <v>6696</v>
      </c>
      <c r="B937">
        <v>16600</v>
      </c>
      <c r="C937">
        <v>19720</v>
      </c>
      <c r="D937">
        <v>24860</v>
      </c>
      <c r="E937">
        <v>30000</v>
      </c>
      <c r="F937">
        <v>35140</v>
      </c>
      <c r="G937">
        <v>40280</v>
      </c>
      <c r="H937">
        <v>45420</v>
      </c>
      <c r="I937">
        <v>50560</v>
      </c>
      <c r="J937">
        <v>55250</v>
      </c>
      <c r="K937" t="s">
        <v>3085</v>
      </c>
      <c r="L937">
        <v>153</v>
      </c>
      <c r="M937">
        <v>30</v>
      </c>
      <c r="N937" t="s">
        <v>4171</v>
      </c>
    </row>
    <row r="938" spans="1:14" x14ac:dyDescent="0.2">
      <c r="A938" t="s">
        <v>6697</v>
      </c>
      <c r="B938">
        <v>16600</v>
      </c>
      <c r="C938">
        <v>19720</v>
      </c>
      <c r="D938">
        <v>24860</v>
      </c>
      <c r="E938">
        <v>30000</v>
      </c>
      <c r="F938">
        <v>35140</v>
      </c>
      <c r="G938">
        <v>40280</v>
      </c>
      <c r="H938">
        <v>45420</v>
      </c>
      <c r="I938">
        <v>50560</v>
      </c>
      <c r="J938">
        <v>55250</v>
      </c>
      <c r="K938" t="s">
        <v>3085</v>
      </c>
      <c r="L938">
        <v>155</v>
      </c>
      <c r="M938">
        <v>30</v>
      </c>
      <c r="N938" t="s">
        <v>4172</v>
      </c>
    </row>
    <row r="939" spans="1:14" x14ac:dyDescent="0.2">
      <c r="A939" t="s">
        <v>6698</v>
      </c>
      <c r="B939">
        <v>17600</v>
      </c>
      <c r="C939">
        <v>20100</v>
      </c>
      <c r="D939">
        <v>24860</v>
      </c>
      <c r="E939">
        <v>30000</v>
      </c>
      <c r="F939">
        <v>35140</v>
      </c>
      <c r="G939">
        <v>40280</v>
      </c>
      <c r="H939">
        <v>45420</v>
      </c>
      <c r="I939">
        <v>50560</v>
      </c>
      <c r="J939">
        <v>55700</v>
      </c>
      <c r="K939" t="s">
        <v>3085</v>
      </c>
      <c r="L939">
        <v>157</v>
      </c>
      <c r="M939">
        <v>30</v>
      </c>
      <c r="N939" t="s">
        <v>4173</v>
      </c>
    </row>
    <row r="940" spans="1:14" x14ac:dyDescent="0.2">
      <c r="A940" t="s">
        <v>6699</v>
      </c>
      <c r="B940">
        <v>18250</v>
      </c>
      <c r="C940">
        <v>20850</v>
      </c>
      <c r="D940">
        <v>24860</v>
      </c>
      <c r="E940">
        <v>30000</v>
      </c>
      <c r="F940">
        <v>35140</v>
      </c>
      <c r="G940">
        <v>40280</v>
      </c>
      <c r="H940">
        <v>45420</v>
      </c>
      <c r="I940">
        <v>50560</v>
      </c>
      <c r="J940">
        <v>55700</v>
      </c>
      <c r="K940" t="s">
        <v>3085</v>
      </c>
      <c r="L940">
        <v>159</v>
      </c>
      <c r="M940">
        <v>30</v>
      </c>
      <c r="N940" t="s">
        <v>4174</v>
      </c>
    </row>
    <row r="941" spans="1:14" x14ac:dyDescent="0.2">
      <c r="A941" t="s">
        <v>6700</v>
      </c>
      <c r="B941">
        <v>16600</v>
      </c>
      <c r="C941">
        <v>19720</v>
      </c>
      <c r="D941">
        <v>24860</v>
      </c>
      <c r="E941">
        <v>30000</v>
      </c>
      <c r="F941">
        <v>35140</v>
      </c>
      <c r="G941">
        <v>40280</v>
      </c>
      <c r="H941">
        <v>45420</v>
      </c>
      <c r="I941">
        <v>50560</v>
      </c>
      <c r="J941">
        <v>55250</v>
      </c>
      <c r="K941" t="s">
        <v>3085</v>
      </c>
      <c r="L941">
        <v>161</v>
      </c>
      <c r="M941">
        <v>30</v>
      </c>
      <c r="N941" t="s">
        <v>3417</v>
      </c>
    </row>
    <row r="942" spans="1:14" x14ac:dyDescent="0.2">
      <c r="A942" t="s">
        <v>6701</v>
      </c>
      <c r="B942">
        <v>18350</v>
      </c>
      <c r="C942">
        <v>21000</v>
      </c>
      <c r="D942">
        <v>24860</v>
      </c>
      <c r="E942">
        <v>30000</v>
      </c>
      <c r="F942">
        <v>35140</v>
      </c>
      <c r="G942">
        <v>40280</v>
      </c>
      <c r="H942">
        <v>45420</v>
      </c>
      <c r="I942">
        <v>50560</v>
      </c>
      <c r="J942">
        <v>55700</v>
      </c>
      <c r="K942" t="s">
        <v>3085</v>
      </c>
      <c r="L942">
        <v>163</v>
      </c>
      <c r="M942">
        <v>30</v>
      </c>
      <c r="N942" t="s">
        <v>4175</v>
      </c>
    </row>
    <row r="943" spans="1:14" x14ac:dyDescent="0.2">
      <c r="A943" t="s">
        <v>6702</v>
      </c>
      <c r="B943">
        <v>16600</v>
      </c>
      <c r="C943">
        <v>19720</v>
      </c>
      <c r="D943">
        <v>24860</v>
      </c>
      <c r="E943">
        <v>30000</v>
      </c>
      <c r="F943">
        <v>35140</v>
      </c>
      <c r="G943">
        <v>40280</v>
      </c>
      <c r="H943">
        <v>45420</v>
      </c>
      <c r="I943">
        <v>50560</v>
      </c>
      <c r="J943">
        <v>55250</v>
      </c>
      <c r="K943" t="s">
        <v>3085</v>
      </c>
      <c r="L943">
        <v>165</v>
      </c>
      <c r="M943">
        <v>30</v>
      </c>
      <c r="N943" t="s">
        <v>4176</v>
      </c>
    </row>
    <row r="944" spans="1:14" x14ac:dyDescent="0.2">
      <c r="A944" t="s">
        <v>6703</v>
      </c>
      <c r="B944">
        <v>16600</v>
      </c>
      <c r="C944">
        <v>19720</v>
      </c>
      <c r="D944">
        <v>24860</v>
      </c>
      <c r="E944">
        <v>30000</v>
      </c>
      <c r="F944">
        <v>35140</v>
      </c>
      <c r="G944">
        <v>40280</v>
      </c>
      <c r="H944">
        <v>45420</v>
      </c>
      <c r="I944">
        <v>50560</v>
      </c>
      <c r="J944">
        <v>55250</v>
      </c>
      <c r="K944" t="s">
        <v>3085</v>
      </c>
      <c r="L944">
        <v>167</v>
      </c>
      <c r="M944">
        <v>30</v>
      </c>
      <c r="N944" t="s">
        <v>4177</v>
      </c>
    </row>
    <row r="945" spans="1:14" x14ac:dyDescent="0.2">
      <c r="A945" t="s">
        <v>6704</v>
      </c>
      <c r="B945">
        <v>16600</v>
      </c>
      <c r="C945">
        <v>19720</v>
      </c>
      <c r="D945">
        <v>24860</v>
      </c>
      <c r="E945">
        <v>30000</v>
      </c>
      <c r="F945">
        <v>35140</v>
      </c>
      <c r="G945">
        <v>40280</v>
      </c>
      <c r="H945">
        <v>45420</v>
      </c>
      <c r="I945">
        <v>50560</v>
      </c>
      <c r="J945">
        <v>55250</v>
      </c>
      <c r="K945" t="s">
        <v>3085</v>
      </c>
      <c r="L945">
        <v>169</v>
      </c>
      <c r="M945">
        <v>30</v>
      </c>
      <c r="N945" t="s">
        <v>4138</v>
      </c>
    </row>
    <row r="946" spans="1:14" x14ac:dyDescent="0.2">
      <c r="A946" t="s">
        <v>6705</v>
      </c>
      <c r="B946">
        <v>17700</v>
      </c>
      <c r="C946">
        <v>20200</v>
      </c>
      <c r="D946">
        <v>24860</v>
      </c>
      <c r="E946">
        <v>30000</v>
      </c>
      <c r="F946">
        <v>35140</v>
      </c>
      <c r="G946">
        <v>40280</v>
      </c>
      <c r="H946">
        <v>45420</v>
      </c>
      <c r="I946">
        <v>50560</v>
      </c>
      <c r="J946">
        <v>55700</v>
      </c>
      <c r="K946" t="s">
        <v>3085</v>
      </c>
      <c r="L946">
        <v>171</v>
      </c>
      <c r="M946">
        <v>30</v>
      </c>
      <c r="N946" t="s">
        <v>3615</v>
      </c>
    </row>
    <row r="947" spans="1:14" x14ac:dyDescent="0.2">
      <c r="A947" t="s">
        <v>6706</v>
      </c>
      <c r="B947">
        <v>18350</v>
      </c>
      <c r="C947">
        <v>21000</v>
      </c>
      <c r="D947">
        <v>24860</v>
      </c>
      <c r="E947">
        <v>30000</v>
      </c>
      <c r="F947">
        <v>35140</v>
      </c>
      <c r="G947">
        <v>40280</v>
      </c>
      <c r="H947">
        <v>45420</v>
      </c>
      <c r="I947">
        <v>50560</v>
      </c>
      <c r="J947">
        <v>55700</v>
      </c>
      <c r="K947" t="s">
        <v>3085</v>
      </c>
      <c r="L947">
        <v>173</v>
      </c>
      <c r="M947">
        <v>30</v>
      </c>
      <c r="N947" t="s">
        <v>4178</v>
      </c>
    </row>
    <row r="948" spans="1:14" x14ac:dyDescent="0.2">
      <c r="A948" t="s">
        <v>6707</v>
      </c>
      <c r="B948">
        <v>16600</v>
      </c>
      <c r="C948">
        <v>19720</v>
      </c>
      <c r="D948">
        <v>24860</v>
      </c>
      <c r="E948">
        <v>30000</v>
      </c>
      <c r="F948">
        <v>35140</v>
      </c>
      <c r="G948">
        <v>40280</v>
      </c>
      <c r="H948">
        <v>45420</v>
      </c>
      <c r="I948">
        <v>50560</v>
      </c>
      <c r="J948">
        <v>55250</v>
      </c>
      <c r="K948" t="s">
        <v>3085</v>
      </c>
      <c r="L948">
        <v>175</v>
      </c>
      <c r="M948">
        <v>30</v>
      </c>
      <c r="N948" t="s">
        <v>3362</v>
      </c>
    </row>
    <row r="949" spans="1:14" x14ac:dyDescent="0.2">
      <c r="A949" t="s">
        <v>6708</v>
      </c>
      <c r="B949">
        <v>16600</v>
      </c>
      <c r="C949">
        <v>19720</v>
      </c>
      <c r="D949">
        <v>24860</v>
      </c>
      <c r="E949">
        <v>30000</v>
      </c>
      <c r="F949">
        <v>35140</v>
      </c>
      <c r="G949">
        <v>40280</v>
      </c>
      <c r="H949">
        <v>45420</v>
      </c>
      <c r="I949">
        <v>50560</v>
      </c>
      <c r="J949">
        <v>55250</v>
      </c>
      <c r="K949" t="s">
        <v>3085</v>
      </c>
      <c r="L949">
        <v>177</v>
      </c>
      <c r="M949">
        <v>30</v>
      </c>
      <c r="N949" t="s">
        <v>3616</v>
      </c>
    </row>
    <row r="950" spans="1:14" x14ac:dyDescent="0.2">
      <c r="A950" t="s">
        <v>6709</v>
      </c>
      <c r="B950">
        <v>17750</v>
      </c>
      <c r="C950">
        <v>20300</v>
      </c>
      <c r="D950">
        <v>24860</v>
      </c>
      <c r="E950">
        <v>30000</v>
      </c>
      <c r="F950">
        <v>35140</v>
      </c>
      <c r="G950">
        <v>40280</v>
      </c>
      <c r="H950">
        <v>45420</v>
      </c>
      <c r="I950">
        <v>50560</v>
      </c>
      <c r="J950">
        <v>55700</v>
      </c>
      <c r="K950" t="s">
        <v>3085</v>
      </c>
      <c r="L950">
        <v>179</v>
      </c>
      <c r="M950">
        <v>30</v>
      </c>
      <c r="N950" t="s">
        <v>4179</v>
      </c>
    </row>
    <row r="951" spans="1:14" x14ac:dyDescent="0.2">
      <c r="A951" t="s">
        <v>6710</v>
      </c>
      <c r="B951">
        <v>16600</v>
      </c>
      <c r="C951">
        <v>19720</v>
      </c>
      <c r="D951">
        <v>24860</v>
      </c>
      <c r="E951">
        <v>30000</v>
      </c>
      <c r="F951">
        <v>35140</v>
      </c>
      <c r="G951">
        <v>40280</v>
      </c>
      <c r="H951">
        <v>45420</v>
      </c>
      <c r="I951">
        <v>50560</v>
      </c>
      <c r="J951">
        <v>55250</v>
      </c>
      <c r="K951" t="s">
        <v>3085</v>
      </c>
      <c r="L951">
        <v>181</v>
      </c>
      <c r="M951">
        <v>30</v>
      </c>
      <c r="N951" t="s">
        <v>3419</v>
      </c>
    </row>
    <row r="952" spans="1:14" x14ac:dyDescent="0.2">
      <c r="A952" t="s">
        <v>6711</v>
      </c>
      <c r="B952">
        <v>17600</v>
      </c>
      <c r="C952">
        <v>20100</v>
      </c>
      <c r="D952">
        <v>24860</v>
      </c>
      <c r="E952">
        <v>30000</v>
      </c>
      <c r="F952">
        <v>35140</v>
      </c>
      <c r="G952">
        <v>40280</v>
      </c>
      <c r="H952">
        <v>45420</v>
      </c>
      <c r="I952">
        <v>50560</v>
      </c>
      <c r="J952">
        <v>55700</v>
      </c>
      <c r="K952" t="s">
        <v>3085</v>
      </c>
      <c r="L952">
        <v>183</v>
      </c>
      <c r="M952">
        <v>30</v>
      </c>
      <c r="N952" t="s">
        <v>4180</v>
      </c>
    </row>
    <row r="953" spans="1:14" x14ac:dyDescent="0.2">
      <c r="A953" t="s">
        <v>6712</v>
      </c>
      <c r="B953">
        <v>17850</v>
      </c>
      <c r="C953">
        <v>20400</v>
      </c>
      <c r="D953">
        <v>24860</v>
      </c>
      <c r="E953">
        <v>30000</v>
      </c>
      <c r="F953">
        <v>35140</v>
      </c>
      <c r="G953">
        <v>40280</v>
      </c>
      <c r="H953">
        <v>45420</v>
      </c>
      <c r="I953">
        <v>50560</v>
      </c>
      <c r="J953">
        <v>55700</v>
      </c>
      <c r="K953" t="s">
        <v>3086</v>
      </c>
      <c r="L953">
        <v>1</v>
      </c>
      <c r="M953">
        <v>30</v>
      </c>
      <c r="N953" t="s">
        <v>3750</v>
      </c>
    </row>
    <row r="954" spans="1:14" x14ac:dyDescent="0.2">
      <c r="A954" t="s">
        <v>6713</v>
      </c>
      <c r="B954">
        <v>17550</v>
      </c>
      <c r="C954">
        <v>20050</v>
      </c>
      <c r="D954">
        <v>24860</v>
      </c>
      <c r="E954">
        <v>30000</v>
      </c>
      <c r="F954">
        <v>35140</v>
      </c>
      <c r="G954">
        <v>40280</v>
      </c>
      <c r="H954">
        <v>45420</v>
      </c>
      <c r="I954">
        <v>50560</v>
      </c>
      <c r="J954">
        <v>55700</v>
      </c>
      <c r="K954" t="s">
        <v>3086</v>
      </c>
      <c r="L954">
        <v>3</v>
      </c>
      <c r="M954">
        <v>30</v>
      </c>
      <c r="N954" t="s">
        <v>3066</v>
      </c>
    </row>
    <row r="955" spans="1:14" x14ac:dyDescent="0.2">
      <c r="A955" t="s">
        <v>6714</v>
      </c>
      <c r="B955">
        <v>17550</v>
      </c>
      <c r="C955">
        <v>20050</v>
      </c>
      <c r="D955">
        <v>24860</v>
      </c>
      <c r="E955">
        <v>30000</v>
      </c>
      <c r="F955">
        <v>35140</v>
      </c>
      <c r="G955">
        <v>40280</v>
      </c>
      <c r="H955">
        <v>45420</v>
      </c>
      <c r="I955">
        <v>50560</v>
      </c>
      <c r="J955">
        <v>55700</v>
      </c>
      <c r="K955" t="s">
        <v>3086</v>
      </c>
      <c r="L955">
        <v>5</v>
      </c>
      <c r="M955">
        <v>30</v>
      </c>
      <c r="N955" t="s">
        <v>3751</v>
      </c>
    </row>
    <row r="956" spans="1:14" x14ac:dyDescent="0.2">
      <c r="A956" t="s">
        <v>6715</v>
      </c>
      <c r="B956">
        <v>17550</v>
      </c>
      <c r="C956">
        <v>20050</v>
      </c>
      <c r="D956">
        <v>24860</v>
      </c>
      <c r="E956">
        <v>30000</v>
      </c>
      <c r="F956">
        <v>35140</v>
      </c>
      <c r="G956">
        <v>40280</v>
      </c>
      <c r="H956">
        <v>45420</v>
      </c>
      <c r="I956">
        <v>50560</v>
      </c>
      <c r="J956">
        <v>55700</v>
      </c>
      <c r="K956" t="s">
        <v>3086</v>
      </c>
      <c r="L956">
        <v>7</v>
      </c>
      <c r="M956">
        <v>30</v>
      </c>
      <c r="N956" t="s">
        <v>3752</v>
      </c>
    </row>
    <row r="957" spans="1:14" x14ac:dyDescent="0.2">
      <c r="A957" t="s">
        <v>6716</v>
      </c>
      <c r="B957">
        <v>17550</v>
      </c>
      <c r="C957">
        <v>20050</v>
      </c>
      <c r="D957">
        <v>24860</v>
      </c>
      <c r="E957">
        <v>30000</v>
      </c>
      <c r="F957">
        <v>35140</v>
      </c>
      <c r="G957">
        <v>40280</v>
      </c>
      <c r="H957">
        <v>45420</v>
      </c>
      <c r="I957">
        <v>50560</v>
      </c>
      <c r="J957">
        <v>55700</v>
      </c>
      <c r="K957" t="s">
        <v>3086</v>
      </c>
      <c r="L957">
        <v>9</v>
      </c>
      <c r="M957">
        <v>30</v>
      </c>
      <c r="N957" t="s">
        <v>3753</v>
      </c>
    </row>
    <row r="958" spans="1:14" x14ac:dyDescent="0.2">
      <c r="A958" t="s">
        <v>6717</v>
      </c>
      <c r="B958">
        <v>20050</v>
      </c>
      <c r="C958">
        <v>22900</v>
      </c>
      <c r="D958">
        <v>25750</v>
      </c>
      <c r="E958">
        <v>30000</v>
      </c>
      <c r="F958">
        <v>35140</v>
      </c>
      <c r="G958">
        <v>40280</v>
      </c>
      <c r="H958">
        <v>45420</v>
      </c>
      <c r="I958">
        <v>50560</v>
      </c>
      <c r="J958">
        <v>55700</v>
      </c>
      <c r="K958" t="s">
        <v>3086</v>
      </c>
      <c r="L958">
        <v>11</v>
      </c>
      <c r="M958">
        <v>30</v>
      </c>
      <c r="N958" t="s">
        <v>3368</v>
      </c>
    </row>
    <row r="959" spans="1:14" x14ac:dyDescent="0.2">
      <c r="A959" t="s">
        <v>6718</v>
      </c>
      <c r="B959">
        <v>18450</v>
      </c>
      <c r="C959">
        <v>21100</v>
      </c>
      <c r="D959">
        <v>24860</v>
      </c>
      <c r="E959">
        <v>30000</v>
      </c>
      <c r="F959">
        <v>35140</v>
      </c>
      <c r="G959">
        <v>40280</v>
      </c>
      <c r="H959">
        <v>45420</v>
      </c>
      <c r="I959">
        <v>50560</v>
      </c>
      <c r="J959">
        <v>55700</v>
      </c>
      <c r="K959" t="s">
        <v>3086</v>
      </c>
      <c r="L959">
        <v>13</v>
      </c>
      <c r="M959">
        <v>30</v>
      </c>
      <c r="N959" t="s">
        <v>3754</v>
      </c>
    </row>
    <row r="960" spans="1:14" x14ac:dyDescent="0.2">
      <c r="A960" t="s">
        <v>6719</v>
      </c>
      <c r="B960">
        <v>19150</v>
      </c>
      <c r="C960">
        <v>21900</v>
      </c>
      <c r="D960">
        <v>24860</v>
      </c>
      <c r="E960">
        <v>30000</v>
      </c>
      <c r="F960">
        <v>35140</v>
      </c>
      <c r="G960">
        <v>40280</v>
      </c>
      <c r="H960">
        <v>45420</v>
      </c>
      <c r="I960">
        <v>50560</v>
      </c>
      <c r="J960">
        <v>55700</v>
      </c>
      <c r="K960" t="s">
        <v>3086</v>
      </c>
      <c r="L960">
        <v>15</v>
      </c>
      <c r="M960">
        <v>30</v>
      </c>
      <c r="N960" t="s">
        <v>3369</v>
      </c>
    </row>
    <row r="961" spans="1:14" x14ac:dyDescent="0.2">
      <c r="A961" t="s">
        <v>6720</v>
      </c>
      <c r="B961">
        <v>20750</v>
      </c>
      <c r="C961">
        <v>23700</v>
      </c>
      <c r="D961">
        <v>26650</v>
      </c>
      <c r="E961">
        <v>30000</v>
      </c>
      <c r="F961">
        <v>35140</v>
      </c>
      <c r="G961">
        <v>40280</v>
      </c>
      <c r="H961">
        <v>45420</v>
      </c>
      <c r="I961">
        <v>50560</v>
      </c>
      <c r="J961">
        <v>55700</v>
      </c>
      <c r="K961" t="s">
        <v>3086</v>
      </c>
      <c r="L961">
        <v>17</v>
      </c>
      <c r="M961">
        <v>30</v>
      </c>
      <c r="N961" t="s">
        <v>3755</v>
      </c>
    </row>
    <row r="962" spans="1:14" x14ac:dyDescent="0.2">
      <c r="A962" t="s">
        <v>6721</v>
      </c>
      <c r="B962">
        <v>19250</v>
      </c>
      <c r="C962">
        <v>22000</v>
      </c>
      <c r="D962">
        <v>24860</v>
      </c>
      <c r="E962">
        <v>30000</v>
      </c>
      <c r="F962">
        <v>35140</v>
      </c>
      <c r="G962">
        <v>40280</v>
      </c>
      <c r="H962">
        <v>45420</v>
      </c>
      <c r="I962">
        <v>50560</v>
      </c>
      <c r="J962">
        <v>55700</v>
      </c>
      <c r="K962" t="s">
        <v>3086</v>
      </c>
      <c r="L962">
        <v>19</v>
      </c>
      <c r="M962">
        <v>30</v>
      </c>
      <c r="N962" t="s">
        <v>3756</v>
      </c>
    </row>
    <row r="963" spans="1:14" x14ac:dyDescent="0.2">
      <c r="A963" t="s">
        <v>6722</v>
      </c>
      <c r="B963">
        <v>17550</v>
      </c>
      <c r="C963">
        <v>20050</v>
      </c>
      <c r="D963">
        <v>24860</v>
      </c>
      <c r="E963">
        <v>30000</v>
      </c>
      <c r="F963">
        <v>35140</v>
      </c>
      <c r="G963">
        <v>40280</v>
      </c>
      <c r="H963">
        <v>45420</v>
      </c>
      <c r="I963">
        <v>50560</v>
      </c>
      <c r="J963">
        <v>55700</v>
      </c>
      <c r="K963" t="s">
        <v>3086</v>
      </c>
      <c r="L963">
        <v>21</v>
      </c>
      <c r="M963">
        <v>30</v>
      </c>
      <c r="N963" t="s">
        <v>3757</v>
      </c>
    </row>
    <row r="964" spans="1:14" x14ac:dyDescent="0.2">
      <c r="A964" t="s">
        <v>6723</v>
      </c>
      <c r="B964">
        <v>17550</v>
      </c>
      <c r="C964">
        <v>20050</v>
      </c>
      <c r="D964">
        <v>24860</v>
      </c>
      <c r="E964">
        <v>30000</v>
      </c>
      <c r="F964">
        <v>35140</v>
      </c>
      <c r="G964">
        <v>40280</v>
      </c>
      <c r="H964">
        <v>45420</v>
      </c>
      <c r="I964">
        <v>50560</v>
      </c>
      <c r="J964">
        <v>55700</v>
      </c>
      <c r="K964" t="s">
        <v>3086</v>
      </c>
      <c r="L964">
        <v>23</v>
      </c>
      <c r="M964">
        <v>30</v>
      </c>
      <c r="N964" t="s">
        <v>3304</v>
      </c>
    </row>
    <row r="965" spans="1:14" x14ac:dyDescent="0.2">
      <c r="A965" t="s">
        <v>6724</v>
      </c>
      <c r="B965">
        <v>17550</v>
      </c>
      <c r="C965">
        <v>20050</v>
      </c>
      <c r="D965">
        <v>24860</v>
      </c>
      <c r="E965">
        <v>30000</v>
      </c>
      <c r="F965">
        <v>35140</v>
      </c>
      <c r="G965">
        <v>40280</v>
      </c>
      <c r="H965">
        <v>45420</v>
      </c>
      <c r="I965">
        <v>50560</v>
      </c>
      <c r="J965">
        <v>55700</v>
      </c>
      <c r="K965" t="s">
        <v>3086</v>
      </c>
      <c r="L965">
        <v>25</v>
      </c>
      <c r="M965">
        <v>30</v>
      </c>
      <c r="N965" t="s">
        <v>3305</v>
      </c>
    </row>
    <row r="966" spans="1:14" x14ac:dyDescent="0.2">
      <c r="A966" t="s">
        <v>6725</v>
      </c>
      <c r="B966">
        <v>18900</v>
      </c>
      <c r="C966">
        <v>21600</v>
      </c>
      <c r="D966">
        <v>24860</v>
      </c>
      <c r="E966">
        <v>30000</v>
      </c>
      <c r="F966">
        <v>35140</v>
      </c>
      <c r="G966">
        <v>40280</v>
      </c>
      <c r="H966">
        <v>45420</v>
      </c>
      <c r="I966">
        <v>50560</v>
      </c>
      <c r="J966">
        <v>55700</v>
      </c>
      <c r="K966" t="s">
        <v>3086</v>
      </c>
      <c r="L966">
        <v>27</v>
      </c>
      <c r="M966">
        <v>30</v>
      </c>
      <c r="N966" t="s">
        <v>3371</v>
      </c>
    </row>
    <row r="967" spans="1:14" x14ac:dyDescent="0.2">
      <c r="A967" t="s">
        <v>6726</v>
      </c>
      <c r="B967">
        <v>17550</v>
      </c>
      <c r="C967">
        <v>20050</v>
      </c>
      <c r="D967">
        <v>24860</v>
      </c>
      <c r="E967">
        <v>30000</v>
      </c>
      <c r="F967">
        <v>35140</v>
      </c>
      <c r="G967">
        <v>40280</v>
      </c>
      <c r="H967">
        <v>45420</v>
      </c>
      <c r="I967">
        <v>50560</v>
      </c>
      <c r="J967">
        <v>55700</v>
      </c>
      <c r="K967" t="s">
        <v>3086</v>
      </c>
      <c r="L967">
        <v>29</v>
      </c>
      <c r="M967">
        <v>30</v>
      </c>
      <c r="N967" t="s">
        <v>3758</v>
      </c>
    </row>
    <row r="968" spans="1:14" x14ac:dyDescent="0.2">
      <c r="A968" t="s">
        <v>6727</v>
      </c>
      <c r="B968">
        <v>20800</v>
      </c>
      <c r="C968">
        <v>23750</v>
      </c>
      <c r="D968">
        <v>26700</v>
      </c>
      <c r="E968">
        <v>30000</v>
      </c>
      <c r="F968">
        <v>35140</v>
      </c>
      <c r="G968">
        <v>40280</v>
      </c>
      <c r="H968">
        <v>45420</v>
      </c>
      <c r="I968">
        <v>50560</v>
      </c>
      <c r="J968">
        <v>55700</v>
      </c>
      <c r="K968" t="s">
        <v>3086</v>
      </c>
      <c r="L968">
        <v>31</v>
      </c>
      <c r="M968">
        <v>30</v>
      </c>
      <c r="N968" t="s">
        <v>3759</v>
      </c>
    </row>
    <row r="969" spans="1:14" x14ac:dyDescent="0.2">
      <c r="A969" t="s">
        <v>6728</v>
      </c>
      <c r="B969">
        <v>17850</v>
      </c>
      <c r="C969">
        <v>20400</v>
      </c>
      <c r="D969">
        <v>24860</v>
      </c>
      <c r="E969">
        <v>30000</v>
      </c>
      <c r="F969">
        <v>35140</v>
      </c>
      <c r="G969">
        <v>40280</v>
      </c>
      <c r="H969">
        <v>45420</v>
      </c>
      <c r="I969">
        <v>50560</v>
      </c>
      <c r="J969">
        <v>55700</v>
      </c>
      <c r="K969" t="s">
        <v>3086</v>
      </c>
      <c r="L969">
        <v>33</v>
      </c>
      <c r="M969">
        <v>30</v>
      </c>
      <c r="N969" t="s">
        <v>3760</v>
      </c>
    </row>
    <row r="970" spans="1:14" x14ac:dyDescent="0.2">
      <c r="A970" t="s">
        <v>6729</v>
      </c>
      <c r="B970">
        <v>18100</v>
      </c>
      <c r="C970">
        <v>20650</v>
      </c>
      <c r="D970">
        <v>24860</v>
      </c>
      <c r="E970">
        <v>30000</v>
      </c>
      <c r="F970">
        <v>35140</v>
      </c>
      <c r="G970">
        <v>40280</v>
      </c>
      <c r="H970">
        <v>45420</v>
      </c>
      <c r="I970">
        <v>50560</v>
      </c>
      <c r="J970">
        <v>55700</v>
      </c>
      <c r="K970" t="s">
        <v>3086</v>
      </c>
      <c r="L970">
        <v>35</v>
      </c>
      <c r="M970">
        <v>30</v>
      </c>
      <c r="N970" t="s">
        <v>3307</v>
      </c>
    </row>
    <row r="971" spans="1:14" x14ac:dyDescent="0.2">
      <c r="A971" t="s">
        <v>6730</v>
      </c>
      <c r="B971">
        <v>19000</v>
      </c>
      <c r="C971">
        <v>21700</v>
      </c>
      <c r="D971">
        <v>24860</v>
      </c>
      <c r="E971">
        <v>30000</v>
      </c>
      <c r="F971">
        <v>35140</v>
      </c>
      <c r="G971">
        <v>40280</v>
      </c>
      <c r="H971">
        <v>45420</v>
      </c>
      <c r="I971">
        <v>50560</v>
      </c>
      <c r="J971">
        <v>55700</v>
      </c>
      <c r="K971" t="s">
        <v>3086</v>
      </c>
      <c r="L971">
        <v>37</v>
      </c>
      <c r="M971">
        <v>30</v>
      </c>
      <c r="N971" t="s">
        <v>3761</v>
      </c>
    </row>
    <row r="972" spans="1:14" x14ac:dyDescent="0.2">
      <c r="A972" t="s">
        <v>6731</v>
      </c>
      <c r="B972">
        <v>17550</v>
      </c>
      <c r="C972">
        <v>20050</v>
      </c>
      <c r="D972">
        <v>24860</v>
      </c>
      <c r="E972">
        <v>30000</v>
      </c>
      <c r="F972">
        <v>35140</v>
      </c>
      <c r="G972">
        <v>40280</v>
      </c>
      <c r="H972">
        <v>45420</v>
      </c>
      <c r="I972">
        <v>50560</v>
      </c>
      <c r="J972">
        <v>55700</v>
      </c>
      <c r="K972" t="s">
        <v>3086</v>
      </c>
      <c r="L972">
        <v>39</v>
      </c>
      <c r="M972">
        <v>30</v>
      </c>
      <c r="N972" t="s">
        <v>3310</v>
      </c>
    </row>
    <row r="973" spans="1:14" x14ac:dyDescent="0.2">
      <c r="A973" t="s">
        <v>6732</v>
      </c>
      <c r="B973">
        <v>17550</v>
      </c>
      <c r="C973">
        <v>20050</v>
      </c>
      <c r="D973">
        <v>24860</v>
      </c>
      <c r="E973">
        <v>30000</v>
      </c>
      <c r="F973">
        <v>35140</v>
      </c>
      <c r="G973">
        <v>40280</v>
      </c>
      <c r="H973">
        <v>45420</v>
      </c>
      <c r="I973">
        <v>50560</v>
      </c>
      <c r="J973">
        <v>55700</v>
      </c>
      <c r="K973" t="s">
        <v>3086</v>
      </c>
      <c r="L973">
        <v>41</v>
      </c>
      <c r="M973">
        <v>30</v>
      </c>
      <c r="N973" t="s">
        <v>3311</v>
      </c>
    </row>
    <row r="974" spans="1:14" x14ac:dyDescent="0.2">
      <c r="A974" t="s">
        <v>6733</v>
      </c>
      <c r="B974">
        <v>17550</v>
      </c>
      <c r="C974">
        <v>20050</v>
      </c>
      <c r="D974">
        <v>24860</v>
      </c>
      <c r="E974">
        <v>30000</v>
      </c>
      <c r="F974">
        <v>35140</v>
      </c>
      <c r="G974">
        <v>40280</v>
      </c>
      <c r="H974">
        <v>45420</v>
      </c>
      <c r="I974">
        <v>50560</v>
      </c>
      <c r="J974">
        <v>55700</v>
      </c>
      <c r="K974" t="s">
        <v>3086</v>
      </c>
      <c r="L974">
        <v>43</v>
      </c>
      <c r="M974">
        <v>30</v>
      </c>
      <c r="N974" t="s">
        <v>2949</v>
      </c>
    </row>
    <row r="975" spans="1:14" x14ac:dyDescent="0.2">
      <c r="A975" t="s">
        <v>6734</v>
      </c>
      <c r="B975">
        <v>17550</v>
      </c>
      <c r="C975">
        <v>20050</v>
      </c>
      <c r="D975">
        <v>24860</v>
      </c>
      <c r="E975">
        <v>30000</v>
      </c>
      <c r="F975">
        <v>35140</v>
      </c>
      <c r="G975">
        <v>40280</v>
      </c>
      <c r="H975">
        <v>45420</v>
      </c>
      <c r="I975">
        <v>50560</v>
      </c>
      <c r="J975">
        <v>55700</v>
      </c>
      <c r="K975" t="s">
        <v>3086</v>
      </c>
      <c r="L975">
        <v>45</v>
      </c>
      <c r="M975">
        <v>30</v>
      </c>
      <c r="N975" t="s">
        <v>3762</v>
      </c>
    </row>
    <row r="976" spans="1:14" x14ac:dyDescent="0.2">
      <c r="A976" t="s">
        <v>6735</v>
      </c>
      <c r="B976">
        <v>17650</v>
      </c>
      <c r="C976">
        <v>20150</v>
      </c>
      <c r="D976">
        <v>24860</v>
      </c>
      <c r="E976">
        <v>30000</v>
      </c>
      <c r="F976">
        <v>35140</v>
      </c>
      <c r="G976">
        <v>40280</v>
      </c>
      <c r="H976">
        <v>45420</v>
      </c>
      <c r="I976">
        <v>50560</v>
      </c>
      <c r="J976">
        <v>55700</v>
      </c>
      <c r="K976" t="s">
        <v>3086</v>
      </c>
      <c r="L976">
        <v>47</v>
      </c>
      <c r="M976">
        <v>30</v>
      </c>
      <c r="N976" t="s">
        <v>3378</v>
      </c>
    </row>
    <row r="977" spans="1:14" x14ac:dyDescent="0.2">
      <c r="A977" t="s">
        <v>6736</v>
      </c>
      <c r="B977">
        <v>21950</v>
      </c>
      <c r="C977">
        <v>25050</v>
      </c>
      <c r="D977">
        <v>28200</v>
      </c>
      <c r="E977">
        <v>31300</v>
      </c>
      <c r="F977">
        <v>35140</v>
      </c>
      <c r="G977">
        <v>40280</v>
      </c>
      <c r="H977">
        <v>45420</v>
      </c>
      <c r="I977">
        <v>50560</v>
      </c>
      <c r="J977">
        <v>55700</v>
      </c>
      <c r="K977" t="s">
        <v>3086</v>
      </c>
      <c r="L977">
        <v>49</v>
      </c>
      <c r="M977">
        <v>30</v>
      </c>
      <c r="N977" t="s">
        <v>3321</v>
      </c>
    </row>
    <row r="978" spans="1:14" x14ac:dyDescent="0.2">
      <c r="A978" t="s">
        <v>6737</v>
      </c>
      <c r="B978">
        <v>18900</v>
      </c>
      <c r="C978">
        <v>21600</v>
      </c>
      <c r="D978">
        <v>24860</v>
      </c>
      <c r="E978">
        <v>30000</v>
      </c>
      <c r="F978">
        <v>35140</v>
      </c>
      <c r="G978">
        <v>40280</v>
      </c>
      <c r="H978">
        <v>45420</v>
      </c>
      <c r="I978">
        <v>50560</v>
      </c>
      <c r="J978">
        <v>55700</v>
      </c>
      <c r="K978" t="s">
        <v>3086</v>
      </c>
      <c r="L978">
        <v>51</v>
      </c>
      <c r="M978">
        <v>30</v>
      </c>
      <c r="N978" t="s">
        <v>3763</v>
      </c>
    </row>
    <row r="979" spans="1:14" x14ac:dyDescent="0.2">
      <c r="A979" t="s">
        <v>6738</v>
      </c>
      <c r="B979">
        <v>17550</v>
      </c>
      <c r="C979">
        <v>20050</v>
      </c>
      <c r="D979">
        <v>24860</v>
      </c>
      <c r="E979">
        <v>30000</v>
      </c>
      <c r="F979">
        <v>35140</v>
      </c>
      <c r="G979">
        <v>40280</v>
      </c>
      <c r="H979">
        <v>45420</v>
      </c>
      <c r="I979">
        <v>50560</v>
      </c>
      <c r="J979">
        <v>55700</v>
      </c>
      <c r="K979" t="s">
        <v>3086</v>
      </c>
      <c r="L979">
        <v>53</v>
      </c>
      <c r="M979">
        <v>30</v>
      </c>
      <c r="N979" t="s">
        <v>2957</v>
      </c>
    </row>
    <row r="980" spans="1:14" x14ac:dyDescent="0.2">
      <c r="A980" t="s">
        <v>6739</v>
      </c>
      <c r="B980">
        <v>18800</v>
      </c>
      <c r="C980">
        <v>21500</v>
      </c>
      <c r="D980">
        <v>24860</v>
      </c>
      <c r="E980">
        <v>30000</v>
      </c>
      <c r="F980">
        <v>35140</v>
      </c>
      <c r="G980">
        <v>40280</v>
      </c>
      <c r="H980">
        <v>45420</v>
      </c>
      <c r="I980">
        <v>50560</v>
      </c>
      <c r="J980">
        <v>55700</v>
      </c>
      <c r="K980" t="s">
        <v>3086</v>
      </c>
      <c r="L980">
        <v>55</v>
      </c>
      <c r="M980">
        <v>30</v>
      </c>
      <c r="N980" t="s">
        <v>3764</v>
      </c>
    </row>
    <row r="981" spans="1:14" x14ac:dyDescent="0.2">
      <c r="A981" t="s">
        <v>6740</v>
      </c>
      <c r="B981">
        <v>17550</v>
      </c>
      <c r="C981">
        <v>20050</v>
      </c>
      <c r="D981">
        <v>24860</v>
      </c>
      <c r="E981">
        <v>30000</v>
      </c>
      <c r="F981">
        <v>35140</v>
      </c>
      <c r="G981">
        <v>40280</v>
      </c>
      <c r="H981">
        <v>45420</v>
      </c>
      <c r="I981">
        <v>50560</v>
      </c>
      <c r="J981">
        <v>55700</v>
      </c>
      <c r="K981" t="s">
        <v>3086</v>
      </c>
      <c r="L981">
        <v>57</v>
      </c>
      <c r="M981">
        <v>30</v>
      </c>
      <c r="N981" t="s">
        <v>3765</v>
      </c>
    </row>
    <row r="982" spans="1:14" x14ac:dyDescent="0.2">
      <c r="A982" t="s">
        <v>6741</v>
      </c>
      <c r="B982">
        <v>19150</v>
      </c>
      <c r="C982">
        <v>21850</v>
      </c>
      <c r="D982">
        <v>24860</v>
      </c>
      <c r="E982">
        <v>30000</v>
      </c>
      <c r="F982">
        <v>35140</v>
      </c>
      <c r="G982">
        <v>40280</v>
      </c>
      <c r="H982">
        <v>45420</v>
      </c>
      <c r="I982">
        <v>50560</v>
      </c>
      <c r="J982">
        <v>55700</v>
      </c>
      <c r="K982" t="s">
        <v>3086</v>
      </c>
      <c r="L982">
        <v>59</v>
      </c>
      <c r="M982">
        <v>30</v>
      </c>
      <c r="N982" t="s">
        <v>3766</v>
      </c>
    </row>
    <row r="983" spans="1:14" x14ac:dyDescent="0.2">
      <c r="A983" t="s">
        <v>6742</v>
      </c>
      <c r="B983">
        <v>19500</v>
      </c>
      <c r="C983">
        <v>22250</v>
      </c>
      <c r="D983">
        <v>25050</v>
      </c>
      <c r="E983">
        <v>30000</v>
      </c>
      <c r="F983">
        <v>35140</v>
      </c>
      <c r="G983">
        <v>40280</v>
      </c>
      <c r="H983">
        <v>45420</v>
      </c>
      <c r="I983">
        <v>50560</v>
      </c>
      <c r="J983">
        <v>55700</v>
      </c>
      <c r="K983" t="s">
        <v>3086</v>
      </c>
      <c r="L983">
        <v>61</v>
      </c>
      <c r="M983">
        <v>30</v>
      </c>
      <c r="N983" t="s">
        <v>3767</v>
      </c>
    </row>
    <row r="984" spans="1:14" x14ac:dyDescent="0.2">
      <c r="A984" t="s">
        <v>6743</v>
      </c>
      <c r="B984">
        <v>17550</v>
      </c>
      <c r="C984">
        <v>20050</v>
      </c>
      <c r="D984">
        <v>24860</v>
      </c>
      <c r="E984">
        <v>30000</v>
      </c>
      <c r="F984">
        <v>35140</v>
      </c>
      <c r="G984">
        <v>40280</v>
      </c>
      <c r="H984">
        <v>45420</v>
      </c>
      <c r="I984">
        <v>50560</v>
      </c>
      <c r="J984">
        <v>55700</v>
      </c>
      <c r="K984" t="s">
        <v>3086</v>
      </c>
      <c r="L984">
        <v>63</v>
      </c>
      <c r="M984">
        <v>30</v>
      </c>
      <c r="N984" t="s">
        <v>3768</v>
      </c>
    </row>
    <row r="985" spans="1:14" x14ac:dyDescent="0.2">
      <c r="A985" t="s">
        <v>6744</v>
      </c>
      <c r="B985">
        <v>17550</v>
      </c>
      <c r="C985">
        <v>20050</v>
      </c>
      <c r="D985">
        <v>24860</v>
      </c>
      <c r="E985">
        <v>30000</v>
      </c>
      <c r="F985">
        <v>35140</v>
      </c>
      <c r="G985">
        <v>40280</v>
      </c>
      <c r="H985">
        <v>45420</v>
      </c>
      <c r="I985">
        <v>50560</v>
      </c>
      <c r="J985">
        <v>55700</v>
      </c>
      <c r="K985" t="s">
        <v>3086</v>
      </c>
      <c r="L985">
        <v>65</v>
      </c>
      <c r="M985">
        <v>30</v>
      </c>
      <c r="N985" t="s">
        <v>3326</v>
      </c>
    </row>
    <row r="986" spans="1:14" x14ac:dyDescent="0.2">
      <c r="A986" t="s">
        <v>6745</v>
      </c>
      <c r="B986">
        <v>17550</v>
      </c>
      <c r="C986">
        <v>20050</v>
      </c>
      <c r="D986">
        <v>24860</v>
      </c>
      <c r="E986">
        <v>30000</v>
      </c>
      <c r="F986">
        <v>35140</v>
      </c>
      <c r="G986">
        <v>40280</v>
      </c>
      <c r="H986">
        <v>45420</v>
      </c>
      <c r="I986">
        <v>50560</v>
      </c>
      <c r="J986">
        <v>55700</v>
      </c>
      <c r="K986" t="s">
        <v>3086</v>
      </c>
      <c r="L986">
        <v>67</v>
      </c>
      <c r="M986">
        <v>30</v>
      </c>
      <c r="N986" t="s">
        <v>2967</v>
      </c>
    </row>
    <row r="987" spans="1:14" x14ac:dyDescent="0.2">
      <c r="A987" t="s">
        <v>6746</v>
      </c>
      <c r="B987">
        <v>17550</v>
      </c>
      <c r="C987">
        <v>20050</v>
      </c>
      <c r="D987">
        <v>24860</v>
      </c>
      <c r="E987">
        <v>30000</v>
      </c>
      <c r="F987">
        <v>35140</v>
      </c>
      <c r="G987">
        <v>40280</v>
      </c>
      <c r="H987">
        <v>45420</v>
      </c>
      <c r="I987">
        <v>50560</v>
      </c>
      <c r="J987">
        <v>55700</v>
      </c>
      <c r="K987" t="s">
        <v>3086</v>
      </c>
      <c r="L987">
        <v>69</v>
      </c>
      <c r="M987">
        <v>30</v>
      </c>
      <c r="N987" t="s">
        <v>3327</v>
      </c>
    </row>
    <row r="988" spans="1:14" x14ac:dyDescent="0.2">
      <c r="A988" t="s">
        <v>6747</v>
      </c>
      <c r="B988">
        <v>17550</v>
      </c>
      <c r="C988">
        <v>20050</v>
      </c>
      <c r="D988">
        <v>24860</v>
      </c>
      <c r="E988">
        <v>30000</v>
      </c>
      <c r="F988">
        <v>35140</v>
      </c>
      <c r="G988">
        <v>40280</v>
      </c>
      <c r="H988">
        <v>45420</v>
      </c>
      <c r="I988">
        <v>50560</v>
      </c>
      <c r="J988">
        <v>55700</v>
      </c>
      <c r="K988" t="s">
        <v>3086</v>
      </c>
      <c r="L988">
        <v>71</v>
      </c>
      <c r="M988">
        <v>30</v>
      </c>
      <c r="N988" t="s">
        <v>2724</v>
      </c>
    </row>
    <row r="989" spans="1:14" x14ac:dyDescent="0.2">
      <c r="A989" t="s">
        <v>6748</v>
      </c>
      <c r="B989">
        <v>17550</v>
      </c>
      <c r="C989">
        <v>20050</v>
      </c>
      <c r="D989">
        <v>24860</v>
      </c>
      <c r="E989">
        <v>30000</v>
      </c>
      <c r="F989">
        <v>35140</v>
      </c>
      <c r="G989">
        <v>40280</v>
      </c>
      <c r="H989">
        <v>45420</v>
      </c>
      <c r="I989">
        <v>50560</v>
      </c>
      <c r="J989">
        <v>55700</v>
      </c>
      <c r="K989" t="s">
        <v>3086</v>
      </c>
      <c r="L989">
        <v>73</v>
      </c>
      <c r="M989">
        <v>30</v>
      </c>
      <c r="N989" t="s">
        <v>3329</v>
      </c>
    </row>
    <row r="990" spans="1:14" x14ac:dyDescent="0.2">
      <c r="A990" t="s">
        <v>6749</v>
      </c>
      <c r="B990">
        <v>18450</v>
      </c>
      <c r="C990">
        <v>21100</v>
      </c>
      <c r="D990">
        <v>24860</v>
      </c>
      <c r="E990">
        <v>30000</v>
      </c>
      <c r="F990">
        <v>35140</v>
      </c>
      <c r="G990">
        <v>40280</v>
      </c>
      <c r="H990">
        <v>45420</v>
      </c>
      <c r="I990">
        <v>50560</v>
      </c>
      <c r="J990">
        <v>55700</v>
      </c>
      <c r="K990" t="s">
        <v>3086</v>
      </c>
      <c r="L990">
        <v>75</v>
      </c>
      <c r="M990">
        <v>30</v>
      </c>
      <c r="N990" t="s">
        <v>3854</v>
      </c>
    </row>
    <row r="991" spans="1:14" x14ac:dyDescent="0.2">
      <c r="A991" t="s">
        <v>6750</v>
      </c>
      <c r="B991">
        <v>21950</v>
      </c>
      <c r="C991">
        <v>25050</v>
      </c>
      <c r="D991">
        <v>28200</v>
      </c>
      <c r="E991">
        <v>31300</v>
      </c>
      <c r="F991">
        <v>35140</v>
      </c>
      <c r="G991">
        <v>40280</v>
      </c>
      <c r="H991">
        <v>45420</v>
      </c>
      <c r="I991">
        <v>50560</v>
      </c>
      <c r="J991">
        <v>55700</v>
      </c>
      <c r="K991" t="s">
        <v>3086</v>
      </c>
      <c r="L991">
        <v>77</v>
      </c>
      <c r="M991">
        <v>30</v>
      </c>
      <c r="N991" t="s">
        <v>3007</v>
      </c>
    </row>
    <row r="992" spans="1:14" x14ac:dyDescent="0.2">
      <c r="A992" t="s">
        <v>6751</v>
      </c>
      <c r="B992">
        <v>18150</v>
      </c>
      <c r="C992">
        <v>20750</v>
      </c>
      <c r="D992">
        <v>24860</v>
      </c>
      <c r="E992">
        <v>30000</v>
      </c>
      <c r="F992">
        <v>35140</v>
      </c>
      <c r="G992">
        <v>40280</v>
      </c>
      <c r="H992">
        <v>45420</v>
      </c>
      <c r="I992">
        <v>50560</v>
      </c>
      <c r="J992">
        <v>55700</v>
      </c>
      <c r="K992" t="s">
        <v>3086</v>
      </c>
      <c r="L992">
        <v>79</v>
      </c>
      <c r="M992">
        <v>30</v>
      </c>
      <c r="N992" t="s">
        <v>4237</v>
      </c>
    </row>
    <row r="993" spans="1:14" x14ac:dyDescent="0.2">
      <c r="A993" t="s">
        <v>6752</v>
      </c>
      <c r="B993">
        <v>17850</v>
      </c>
      <c r="C993">
        <v>20400</v>
      </c>
      <c r="D993">
        <v>24860</v>
      </c>
      <c r="E993">
        <v>30000</v>
      </c>
      <c r="F993">
        <v>35140</v>
      </c>
      <c r="G993">
        <v>40280</v>
      </c>
      <c r="H993">
        <v>45420</v>
      </c>
      <c r="I993">
        <v>50560</v>
      </c>
      <c r="J993">
        <v>55700</v>
      </c>
      <c r="K993" t="s">
        <v>3086</v>
      </c>
      <c r="L993">
        <v>81</v>
      </c>
      <c r="M993">
        <v>30</v>
      </c>
      <c r="N993" t="s">
        <v>2977</v>
      </c>
    </row>
    <row r="994" spans="1:14" x14ac:dyDescent="0.2">
      <c r="A994" t="s">
        <v>6753</v>
      </c>
      <c r="B994">
        <v>17550</v>
      </c>
      <c r="C994">
        <v>20050</v>
      </c>
      <c r="D994">
        <v>24860</v>
      </c>
      <c r="E994">
        <v>30000</v>
      </c>
      <c r="F994">
        <v>35140</v>
      </c>
      <c r="G994">
        <v>40280</v>
      </c>
      <c r="H994">
        <v>45420</v>
      </c>
      <c r="I994">
        <v>50560</v>
      </c>
      <c r="J994">
        <v>55700</v>
      </c>
      <c r="K994" t="s">
        <v>3086</v>
      </c>
      <c r="L994">
        <v>83</v>
      </c>
      <c r="M994">
        <v>30</v>
      </c>
      <c r="N994" t="s">
        <v>3008</v>
      </c>
    </row>
    <row r="995" spans="1:14" x14ac:dyDescent="0.2">
      <c r="A995" t="s">
        <v>6754</v>
      </c>
      <c r="B995">
        <v>21150</v>
      </c>
      <c r="C995">
        <v>24200</v>
      </c>
      <c r="D995">
        <v>27200</v>
      </c>
      <c r="E995">
        <v>30200</v>
      </c>
      <c r="F995">
        <v>35140</v>
      </c>
      <c r="G995">
        <v>40280</v>
      </c>
      <c r="H995">
        <v>45420</v>
      </c>
      <c r="I995">
        <v>50560</v>
      </c>
      <c r="J995">
        <v>55700</v>
      </c>
      <c r="K995" t="s">
        <v>3086</v>
      </c>
      <c r="L995">
        <v>85</v>
      </c>
      <c r="M995">
        <v>30</v>
      </c>
      <c r="N995" t="s">
        <v>3009</v>
      </c>
    </row>
    <row r="996" spans="1:14" x14ac:dyDescent="0.2">
      <c r="A996" t="s">
        <v>6755</v>
      </c>
      <c r="B996">
        <v>17550</v>
      </c>
      <c r="C996">
        <v>20050</v>
      </c>
      <c r="D996">
        <v>24860</v>
      </c>
      <c r="E996">
        <v>30000</v>
      </c>
      <c r="F996">
        <v>35140</v>
      </c>
      <c r="G996">
        <v>40280</v>
      </c>
      <c r="H996">
        <v>45420</v>
      </c>
      <c r="I996">
        <v>50560</v>
      </c>
      <c r="J996">
        <v>55700</v>
      </c>
      <c r="K996" t="s">
        <v>3086</v>
      </c>
      <c r="L996">
        <v>87</v>
      </c>
      <c r="M996">
        <v>30</v>
      </c>
      <c r="N996" t="s">
        <v>3331</v>
      </c>
    </row>
    <row r="997" spans="1:14" x14ac:dyDescent="0.2">
      <c r="A997" t="s">
        <v>6756</v>
      </c>
      <c r="B997">
        <v>17550</v>
      </c>
      <c r="C997">
        <v>20050</v>
      </c>
      <c r="D997">
        <v>24860</v>
      </c>
      <c r="E997">
        <v>30000</v>
      </c>
      <c r="F997">
        <v>35140</v>
      </c>
      <c r="G997">
        <v>40280</v>
      </c>
      <c r="H997">
        <v>45420</v>
      </c>
      <c r="I997">
        <v>50560</v>
      </c>
      <c r="J997">
        <v>55700</v>
      </c>
      <c r="K997" t="s">
        <v>3086</v>
      </c>
      <c r="L997">
        <v>89</v>
      </c>
      <c r="M997">
        <v>30</v>
      </c>
      <c r="N997" t="s">
        <v>3389</v>
      </c>
    </row>
    <row r="998" spans="1:14" x14ac:dyDescent="0.2">
      <c r="A998" t="s">
        <v>6757</v>
      </c>
      <c r="B998">
        <v>17650</v>
      </c>
      <c r="C998">
        <v>20150</v>
      </c>
      <c r="D998">
        <v>24860</v>
      </c>
      <c r="E998">
        <v>30000</v>
      </c>
      <c r="F998">
        <v>35140</v>
      </c>
      <c r="G998">
        <v>40280</v>
      </c>
      <c r="H998">
        <v>45420</v>
      </c>
      <c r="I998">
        <v>50560</v>
      </c>
      <c r="J998">
        <v>55700</v>
      </c>
      <c r="K998" t="s">
        <v>3086</v>
      </c>
      <c r="L998">
        <v>91</v>
      </c>
      <c r="M998">
        <v>30</v>
      </c>
      <c r="N998" t="s">
        <v>3448</v>
      </c>
    </row>
    <row r="999" spans="1:14" x14ac:dyDescent="0.2">
      <c r="A999" t="s">
        <v>6758</v>
      </c>
      <c r="B999">
        <v>18150</v>
      </c>
      <c r="C999">
        <v>20750</v>
      </c>
      <c r="D999">
        <v>24860</v>
      </c>
      <c r="E999">
        <v>30000</v>
      </c>
      <c r="F999">
        <v>35140</v>
      </c>
      <c r="G999">
        <v>40280</v>
      </c>
      <c r="H999">
        <v>45420</v>
      </c>
      <c r="I999">
        <v>50560</v>
      </c>
      <c r="J999">
        <v>55700</v>
      </c>
      <c r="K999" t="s">
        <v>3086</v>
      </c>
      <c r="L999">
        <v>93</v>
      </c>
      <c r="M999">
        <v>30</v>
      </c>
      <c r="N999" t="s">
        <v>3010</v>
      </c>
    </row>
    <row r="1000" spans="1:14" x14ac:dyDescent="0.2">
      <c r="A1000" t="s">
        <v>6759</v>
      </c>
      <c r="B1000">
        <v>18050</v>
      </c>
      <c r="C1000">
        <v>20600</v>
      </c>
      <c r="D1000">
        <v>24860</v>
      </c>
      <c r="E1000">
        <v>30000</v>
      </c>
      <c r="F1000">
        <v>35140</v>
      </c>
      <c r="G1000">
        <v>40280</v>
      </c>
      <c r="H1000">
        <v>45420</v>
      </c>
      <c r="I1000">
        <v>50560</v>
      </c>
      <c r="J1000">
        <v>55700</v>
      </c>
      <c r="K1000" t="s">
        <v>3086</v>
      </c>
      <c r="L1000">
        <v>95</v>
      </c>
      <c r="M1000">
        <v>30</v>
      </c>
      <c r="N1000" t="s">
        <v>3011</v>
      </c>
    </row>
    <row r="1001" spans="1:14" x14ac:dyDescent="0.2">
      <c r="A1001" t="s">
        <v>6760</v>
      </c>
      <c r="B1001">
        <v>17950</v>
      </c>
      <c r="C1001">
        <v>20500</v>
      </c>
      <c r="D1001">
        <v>24860</v>
      </c>
      <c r="E1001">
        <v>30000</v>
      </c>
      <c r="F1001">
        <v>35140</v>
      </c>
      <c r="G1001">
        <v>40280</v>
      </c>
      <c r="H1001">
        <v>45420</v>
      </c>
      <c r="I1001">
        <v>50560</v>
      </c>
      <c r="J1001">
        <v>55700</v>
      </c>
      <c r="K1001" t="s">
        <v>3086</v>
      </c>
      <c r="L1001">
        <v>97</v>
      </c>
      <c r="M1001">
        <v>30</v>
      </c>
      <c r="N1001" t="s">
        <v>3333</v>
      </c>
    </row>
    <row r="1002" spans="1:14" x14ac:dyDescent="0.2">
      <c r="A1002" t="s">
        <v>6761</v>
      </c>
      <c r="B1002">
        <v>17550</v>
      </c>
      <c r="C1002">
        <v>20050</v>
      </c>
      <c r="D1002">
        <v>24860</v>
      </c>
      <c r="E1002">
        <v>30000</v>
      </c>
      <c r="F1002">
        <v>35140</v>
      </c>
      <c r="G1002">
        <v>40280</v>
      </c>
      <c r="H1002">
        <v>45420</v>
      </c>
      <c r="I1002">
        <v>50560</v>
      </c>
      <c r="J1002">
        <v>55700</v>
      </c>
      <c r="K1002" t="s">
        <v>3086</v>
      </c>
      <c r="L1002">
        <v>99</v>
      </c>
      <c r="M1002">
        <v>30</v>
      </c>
      <c r="N1002" t="s">
        <v>3572</v>
      </c>
    </row>
    <row r="1003" spans="1:14" x14ac:dyDescent="0.2">
      <c r="A1003" t="s">
        <v>6762</v>
      </c>
      <c r="B1003">
        <v>17550</v>
      </c>
      <c r="C1003">
        <v>20050</v>
      </c>
      <c r="D1003">
        <v>24860</v>
      </c>
      <c r="E1003">
        <v>30000</v>
      </c>
      <c r="F1003">
        <v>35140</v>
      </c>
      <c r="G1003">
        <v>40280</v>
      </c>
      <c r="H1003">
        <v>45420</v>
      </c>
      <c r="I1003">
        <v>50560</v>
      </c>
      <c r="J1003">
        <v>55700</v>
      </c>
      <c r="K1003" t="s">
        <v>3086</v>
      </c>
      <c r="L1003">
        <v>101</v>
      </c>
      <c r="M1003">
        <v>30</v>
      </c>
      <c r="N1003" t="s">
        <v>3334</v>
      </c>
    </row>
    <row r="1004" spans="1:14" x14ac:dyDescent="0.2">
      <c r="A1004" t="s">
        <v>6763</v>
      </c>
      <c r="B1004">
        <v>24250</v>
      </c>
      <c r="C1004">
        <v>27700</v>
      </c>
      <c r="D1004">
        <v>31150</v>
      </c>
      <c r="E1004">
        <v>34600</v>
      </c>
      <c r="F1004">
        <v>37400</v>
      </c>
      <c r="G1004">
        <v>40280</v>
      </c>
      <c r="H1004">
        <v>45420</v>
      </c>
      <c r="I1004">
        <v>50560</v>
      </c>
      <c r="J1004">
        <v>55700</v>
      </c>
      <c r="K1004" t="s">
        <v>3086</v>
      </c>
      <c r="L1004">
        <v>103</v>
      </c>
      <c r="M1004">
        <v>30</v>
      </c>
      <c r="N1004" t="s">
        <v>3392</v>
      </c>
    </row>
    <row r="1005" spans="1:14" x14ac:dyDescent="0.2">
      <c r="A1005" t="s">
        <v>6764</v>
      </c>
      <c r="B1005">
        <v>18550</v>
      </c>
      <c r="C1005">
        <v>21200</v>
      </c>
      <c r="D1005">
        <v>24860</v>
      </c>
      <c r="E1005">
        <v>30000</v>
      </c>
      <c r="F1005">
        <v>35140</v>
      </c>
      <c r="G1005">
        <v>40280</v>
      </c>
      <c r="H1005">
        <v>45420</v>
      </c>
      <c r="I1005">
        <v>50560</v>
      </c>
      <c r="J1005">
        <v>55700</v>
      </c>
      <c r="K1005" t="s">
        <v>3086</v>
      </c>
      <c r="L1005">
        <v>105</v>
      </c>
      <c r="M1005">
        <v>30</v>
      </c>
      <c r="N1005" t="s">
        <v>3575</v>
      </c>
    </row>
    <row r="1006" spans="1:14" x14ac:dyDescent="0.2">
      <c r="A1006" t="s">
        <v>6765</v>
      </c>
      <c r="B1006">
        <v>17550</v>
      </c>
      <c r="C1006">
        <v>20050</v>
      </c>
      <c r="D1006">
        <v>24860</v>
      </c>
      <c r="E1006">
        <v>30000</v>
      </c>
      <c r="F1006">
        <v>35140</v>
      </c>
      <c r="G1006">
        <v>40280</v>
      </c>
      <c r="H1006">
        <v>45420</v>
      </c>
      <c r="I1006">
        <v>50560</v>
      </c>
      <c r="J1006">
        <v>55700</v>
      </c>
      <c r="K1006" t="s">
        <v>3086</v>
      </c>
      <c r="L1006">
        <v>107</v>
      </c>
      <c r="M1006">
        <v>30</v>
      </c>
      <c r="N1006" t="s">
        <v>3012</v>
      </c>
    </row>
    <row r="1007" spans="1:14" x14ac:dyDescent="0.2">
      <c r="A1007" t="s">
        <v>6766</v>
      </c>
      <c r="B1007">
        <v>17550</v>
      </c>
      <c r="C1007">
        <v>20050</v>
      </c>
      <c r="D1007">
        <v>24860</v>
      </c>
      <c r="E1007">
        <v>30000</v>
      </c>
      <c r="F1007">
        <v>35140</v>
      </c>
      <c r="G1007">
        <v>40280</v>
      </c>
      <c r="H1007">
        <v>45420</v>
      </c>
      <c r="I1007">
        <v>50560</v>
      </c>
      <c r="J1007">
        <v>55700</v>
      </c>
      <c r="K1007" t="s">
        <v>3086</v>
      </c>
      <c r="L1007">
        <v>109</v>
      </c>
      <c r="M1007">
        <v>30</v>
      </c>
      <c r="N1007" t="s">
        <v>3013</v>
      </c>
    </row>
    <row r="1008" spans="1:14" x14ac:dyDescent="0.2">
      <c r="A1008" t="s">
        <v>6767</v>
      </c>
      <c r="B1008">
        <v>17550</v>
      </c>
      <c r="C1008">
        <v>20050</v>
      </c>
      <c r="D1008">
        <v>24860</v>
      </c>
      <c r="E1008">
        <v>30000</v>
      </c>
      <c r="F1008">
        <v>35140</v>
      </c>
      <c r="G1008">
        <v>40280</v>
      </c>
      <c r="H1008">
        <v>45420</v>
      </c>
      <c r="I1008">
        <v>50560</v>
      </c>
      <c r="J1008">
        <v>55700</v>
      </c>
      <c r="K1008" t="s">
        <v>3086</v>
      </c>
      <c r="L1008">
        <v>111</v>
      </c>
      <c r="M1008">
        <v>30</v>
      </c>
      <c r="N1008" t="s">
        <v>3338</v>
      </c>
    </row>
    <row r="1009" spans="1:14" x14ac:dyDescent="0.2">
      <c r="A1009" t="s">
        <v>6768</v>
      </c>
      <c r="B1009">
        <v>19900</v>
      </c>
      <c r="C1009">
        <v>22750</v>
      </c>
      <c r="D1009">
        <v>25600</v>
      </c>
      <c r="E1009">
        <v>30000</v>
      </c>
      <c r="F1009">
        <v>35140</v>
      </c>
      <c r="G1009">
        <v>40280</v>
      </c>
      <c r="H1009">
        <v>45420</v>
      </c>
      <c r="I1009">
        <v>50560</v>
      </c>
      <c r="J1009">
        <v>55700</v>
      </c>
      <c r="K1009" t="s">
        <v>3086</v>
      </c>
      <c r="L1009">
        <v>113</v>
      </c>
      <c r="M1009">
        <v>30</v>
      </c>
      <c r="N1009" t="s">
        <v>3014</v>
      </c>
    </row>
    <row r="1010" spans="1:14" x14ac:dyDescent="0.2">
      <c r="A1010" t="s">
        <v>6769</v>
      </c>
      <c r="B1010">
        <v>17750</v>
      </c>
      <c r="C1010">
        <v>20250</v>
      </c>
      <c r="D1010">
        <v>24860</v>
      </c>
      <c r="E1010">
        <v>30000</v>
      </c>
      <c r="F1010">
        <v>35140</v>
      </c>
      <c r="G1010">
        <v>40280</v>
      </c>
      <c r="H1010">
        <v>45420</v>
      </c>
      <c r="I1010">
        <v>50560</v>
      </c>
      <c r="J1010">
        <v>55700</v>
      </c>
      <c r="K1010" t="s">
        <v>3086</v>
      </c>
      <c r="L1010">
        <v>115</v>
      </c>
      <c r="M1010">
        <v>30</v>
      </c>
      <c r="N1010" t="s">
        <v>3015</v>
      </c>
    </row>
    <row r="1011" spans="1:14" x14ac:dyDescent="0.2">
      <c r="A1011" t="s">
        <v>6770</v>
      </c>
      <c r="B1011">
        <v>17550</v>
      </c>
      <c r="C1011">
        <v>20050</v>
      </c>
      <c r="D1011">
        <v>24860</v>
      </c>
      <c r="E1011">
        <v>30000</v>
      </c>
      <c r="F1011">
        <v>35140</v>
      </c>
      <c r="G1011">
        <v>40280</v>
      </c>
      <c r="H1011">
        <v>45420</v>
      </c>
      <c r="I1011">
        <v>50560</v>
      </c>
      <c r="J1011">
        <v>55700</v>
      </c>
      <c r="K1011" t="s">
        <v>3086</v>
      </c>
      <c r="L1011">
        <v>117</v>
      </c>
      <c r="M1011">
        <v>30</v>
      </c>
      <c r="N1011" t="s">
        <v>3016</v>
      </c>
    </row>
    <row r="1012" spans="1:14" x14ac:dyDescent="0.2">
      <c r="A1012" t="s">
        <v>6771</v>
      </c>
      <c r="B1012">
        <v>18600</v>
      </c>
      <c r="C1012">
        <v>21250</v>
      </c>
      <c r="D1012">
        <v>24860</v>
      </c>
      <c r="E1012">
        <v>30000</v>
      </c>
      <c r="F1012">
        <v>35140</v>
      </c>
      <c r="G1012">
        <v>40280</v>
      </c>
      <c r="H1012">
        <v>45420</v>
      </c>
      <c r="I1012">
        <v>50560</v>
      </c>
      <c r="J1012">
        <v>55700</v>
      </c>
      <c r="K1012" t="s">
        <v>3086</v>
      </c>
      <c r="L1012">
        <v>119</v>
      </c>
      <c r="M1012">
        <v>30</v>
      </c>
      <c r="N1012" t="s">
        <v>3017</v>
      </c>
    </row>
    <row r="1013" spans="1:14" x14ac:dyDescent="0.2">
      <c r="A1013" t="s">
        <v>6772</v>
      </c>
      <c r="B1013">
        <v>21950</v>
      </c>
      <c r="C1013">
        <v>25050</v>
      </c>
      <c r="D1013">
        <v>28200</v>
      </c>
      <c r="E1013">
        <v>31300</v>
      </c>
      <c r="F1013">
        <v>35140</v>
      </c>
      <c r="G1013">
        <v>40280</v>
      </c>
      <c r="H1013">
        <v>45420</v>
      </c>
      <c r="I1013">
        <v>50560</v>
      </c>
      <c r="J1013">
        <v>55700</v>
      </c>
      <c r="K1013" t="s">
        <v>3086</v>
      </c>
      <c r="L1013">
        <v>121</v>
      </c>
      <c r="M1013">
        <v>30</v>
      </c>
      <c r="N1013" t="s">
        <v>3342</v>
      </c>
    </row>
    <row r="1014" spans="1:14" x14ac:dyDescent="0.2">
      <c r="A1014" t="s">
        <v>6773</v>
      </c>
      <c r="B1014">
        <v>17550</v>
      </c>
      <c r="C1014">
        <v>20050</v>
      </c>
      <c r="D1014">
        <v>24860</v>
      </c>
      <c r="E1014">
        <v>30000</v>
      </c>
      <c r="F1014">
        <v>35140</v>
      </c>
      <c r="G1014">
        <v>40280</v>
      </c>
      <c r="H1014">
        <v>45420</v>
      </c>
      <c r="I1014">
        <v>50560</v>
      </c>
      <c r="J1014">
        <v>55700</v>
      </c>
      <c r="K1014" t="s">
        <v>3086</v>
      </c>
      <c r="L1014">
        <v>123</v>
      </c>
      <c r="M1014">
        <v>30</v>
      </c>
      <c r="N1014" t="s">
        <v>3018</v>
      </c>
    </row>
    <row r="1015" spans="1:14" x14ac:dyDescent="0.2">
      <c r="A1015" t="s">
        <v>6774</v>
      </c>
      <c r="B1015">
        <v>18700</v>
      </c>
      <c r="C1015">
        <v>21400</v>
      </c>
      <c r="D1015">
        <v>24860</v>
      </c>
      <c r="E1015">
        <v>30000</v>
      </c>
      <c r="F1015">
        <v>35140</v>
      </c>
      <c r="G1015">
        <v>40280</v>
      </c>
      <c r="H1015">
        <v>45420</v>
      </c>
      <c r="I1015">
        <v>50560</v>
      </c>
      <c r="J1015">
        <v>55700</v>
      </c>
      <c r="K1015" t="s">
        <v>3086</v>
      </c>
      <c r="L1015">
        <v>125</v>
      </c>
      <c r="M1015">
        <v>30</v>
      </c>
      <c r="N1015" t="s">
        <v>3344</v>
      </c>
    </row>
    <row r="1016" spans="1:14" x14ac:dyDescent="0.2">
      <c r="A1016" t="s">
        <v>6775</v>
      </c>
      <c r="B1016">
        <v>17550</v>
      </c>
      <c r="C1016">
        <v>20050</v>
      </c>
      <c r="D1016">
        <v>24860</v>
      </c>
      <c r="E1016">
        <v>30000</v>
      </c>
      <c r="F1016">
        <v>35140</v>
      </c>
      <c r="G1016">
        <v>40280</v>
      </c>
      <c r="H1016">
        <v>45420</v>
      </c>
      <c r="I1016">
        <v>50560</v>
      </c>
      <c r="J1016">
        <v>55700</v>
      </c>
      <c r="K1016" t="s">
        <v>3086</v>
      </c>
      <c r="L1016">
        <v>127</v>
      </c>
      <c r="M1016">
        <v>30</v>
      </c>
      <c r="N1016" t="s">
        <v>3345</v>
      </c>
    </row>
    <row r="1017" spans="1:14" x14ac:dyDescent="0.2">
      <c r="A1017" t="s">
        <v>6776</v>
      </c>
      <c r="B1017">
        <v>21150</v>
      </c>
      <c r="C1017">
        <v>24200</v>
      </c>
      <c r="D1017">
        <v>27200</v>
      </c>
      <c r="E1017">
        <v>30200</v>
      </c>
      <c r="F1017">
        <v>35140</v>
      </c>
      <c r="G1017">
        <v>40280</v>
      </c>
      <c r="H1017">
        <v>45420</v>
      </c>
      <c r="I1017">
        <v>50560</v>
      </c>
      <c r="J1017">
        <v>55700</v>
      </c>
      <c r="K1017" t="s">
        <v>3086</v>
      </c>
      <c r="L1017">
        <v>129</v>
      </c>
      <c r="M1017">
        <v>30</v>
      </c>
      <c r="N1017" t="s">
        <v>3019</v>
      </c>
    </row>
    <row r="1018" spans="1:14" x14ac:dyDescent="0.2">
      <c r="A1018" t="s">
        <v>6777</v>
      </c>
      <c r="B1018">
        <v>17550</v>
      </c>
      <c r="C1018">
        <v>20050</v>
      </c>
      <c r="D1018">
        <v>24860</v>
      </c>
      <c r="E1018">
        <v>30000</v>
      </c>
      <c r="F1018">
        <v>35140</v>
      </c>
      <c r="G1018">
        <v>40280</v>
      </c>
      <c r="H1018">
        <v>45420</v>
      </c>
      <c r="I1018">
        <v>50560</v>
      </c>
      <c r="J1018">
        <v>55700</v>
      </c>
      <c r="K1018" t="s">
        <v>3086</v>
      </c>
      <c r="L1018">
        <v>131</v>
      </c>
      <c r="M1018">
        <v>30</v>
      </c>
      <c r="N1018" t="s">
        <v>3583</v>
      </c>
    </row>
    <row r="1019" spans="1:14" x14ac:dyDescent="0.2">
      <c r="A1019" t="s">
        <v>6778</v>
      </c>
      <c r="B1019">
        <v>17550</v>
      </c>
      <c r="C1019">
        <v>20050</v>
      </c>
      <c r="D1019">
        <v>24860</v>
      </c>
      <c r="E1019">
        <v>30000</v>
      </c>
      <c r="F1019">
        <v>35140</v>
      </c>
      <c r="G1019">
        <v>40280</v>
      </c>
      <c r="H1019">
        <v>45420</v>
      </c>
      <c r="I1019">
        <v>50560</v>
      </c>
      <c r="J1019">
        <v>55700</v>
      </c>
      <c r="K1019" t="s">
        <v>3086</v>
      </c>
      <c r="L1019">
        <v>133</v>
      </c>
      <c r="M1019">
        <v>30</v>
      </c>
      <c r="N1019" t="s">
        <v>3020</v>
      </c>
    </row>
    <row r="1020" spans="1:14" x14ac:dyDescent="0.2">
      <c r="A1020" t="s">
        <v>6779</v>
      </c>
      <c r="B1020">
        <v>17850</v>
      </c>
      <c r="C1020">
        <v>20400</v>
      </c>
      <c r="D1020">
        <v>24860</v>
      </c>
      <c r="E1020">
        <v>30000</v>
      </c>
      <c r="F1020">
        <v>35140</v>
      </c>
      <c r="G1020">
        <v>40280</v>
      </c>
      <c r="H1020">
        <v>45420</v>
      </c>
      <c r="I1020">
        <v>50560</v>
      </c>
      <c r="J1020">
        <v>55700</v>
      </c>
      <c r="K1020" t="s">
        <v>3086</v>
      </c>
      <c r="L1020">
        <v>135</v>
      </c>
      <c r="M1020">
        <v>30</v>
      </c>
      <c r="N1020" t="s">
        <v>3347</v>
      </c>
    </row>
    <row r="1021" spans="1:14" x14ac:dyDescent="0.2">
      <c r="A1021" t="s">
        <v>6780</v>
      </c>
      <c r="B1021">
        <v>17550</v>
      </c>
      <c r="C1021">
        <v>20050</v>
      </c>
      <c r="D1021">
        <v>24860</v>
      </c>
      <c r="E1021">
        <v>30000</v>
      </c>
      <c r="F1021">
        <v>35140</v>
      </c>
      <c r="G1021">
        <v>40280</v>
      </c>
      <c r="H1021">
        <v>45420</v>
      </c>
      <c r="I1021">
        <v>50560</v>
      </c>
      <c r="J1021">
        <v>55700</v>
      </c>
      <c r="K1021" t="s">
        <v>3086</v>
      </c>
      <c r="L1021">
        <v>137</v>
      </c>
      <c r="M1021">
        <v>30</v>
      </c>
      <c r="N1021" t="s">
        <v>3348</v>
      </c>
    </row>
    <row r="1022" spans="1:14" x14ac:dyDescent="0.2">
      <c r="A1022" t="s">
        <v>6781</v>
      </c>
      <c r="B1022">
        <v>17700</v>
      </c>
      <c r="C1022">
        <v>20200</v>
      </c>
      <c r="D1022">
        <v>24860</v>
      </c>
      <c r="E1022">
        <v>30000</v>
      </c>
      <c r="F1022">
        <v>35140</v>
      </c>
      <c r="G1022">
        <v>40280</v>
      </c>
      <c r="H1022">
        <v>45420</v>
      </c>
      <c r="I1022">
        <v>50560</v>
      </c>
      <c r="J1022">
        <v>55700</v>
      </c>
      <c r="K1022" t="s">
        <v>3086</v>
      </c>
      <c r="L1022">
        <v>139</v>
      </c>
      <c r="M1022">
        <v>30</v>
      </c>
      <c r="N1022" t="s">
        <v>3021</v>
      </c>
    </row>
    <row r="1023" spans="1:14" x14ac:dyDescent="0.2">
      <c r="A1023" t="s">
        <v>6782</v>
      </c>
      <c r="B1023">
        <v>17900</v>
      </c>
      <c r="C1023">
        <v>20450</v>
      </c>
      <c r="D1023">
        <v>24860</v>
      </c>
      <c r="E1023">
        <v>30000</v>
      </c>
      <c r="F1023">
        <v>35140</v>
      </c>
      <c r="G1023">
        <v>40280</v>
      </c>
      <c r="H1023">
        <v>45420</v>
      </c>
      <c r="I1023">
        <v>50560</v>
      </c>
      <c r="J1023">
        <v>55700</v>
      </c>
      <c r="K1023" t="s">
        <v>3086</v>
      </c>
      <c r="L1023">
        <v>141</v>
      </c>
      <c r="M1023">
        <v>30</v>
      </c>
      <c r="N1023" t="s">
        <v>3022</v>
      </c>
    </row>
    <row r="1024" spans="1:14" x14ac:dyDescent="0.2">
      <c r="A1024" t="s">
        <v>6783</v>
      </c>
      <c r="B1024">
        <v>17550</v>
      </c>
      <c r="C1024">
        <v>20050</v>
      </c>
      <c r="D1024">
        <v>24860</v>
      </c>
      <c r="E1024">
        <v>30000</v>
      </c>
      <c r="F1024">
        <v>35140</v>
      </c>
      <c r="G1024">
        <v>40280</v>
      </c>
      <c r="H1024">
        <v>45420</v>
      </c>
      <c r="I1024">
        <v>50560</v>
      </c>
      <c r="J1024">
        <v>55700</v>
      </c>
      <c r="K1024" t="s">
        <v>3086</v>
      </c>
      <c r="L1024">
        <v>143</v>
      </c>
      <c r="M1024">
        <v>30</v>
      </c>
      <c r="N1024" t="s">
        <v>4254</v>
      </c>
    </row>
    <row r="1025" spans="1:14" x14ac:dyDescent="0.2">
      <c r="A1025" t="s">
        <v>6784</v>
      </c>
      <c r="B1025">
        <v>17550</v>
      </c>
      <c r="C1025">
        <v>20050</v>
      </c>
      <c r="D1025">
        <v>24860</v>
      </c>
      <c r="E1025">
        <v>30000</v>
      </c>
      <c r="F1025">
        <v>35140</v>
      </c>
      <c r="G1025">
        <v>40280</v>
      </c>
      <c r="H1025">
        <v>45420</v>
      </c>
      <c r="I1025">
        <v>50560</v>
      </c>
      <c r="J1025">
        <v>55700</v>
      </c>
      <c r="K1025" t="s">
        <v>3086</v>
      </c>
      <c r="L1025">
        <v>145</v>
      </c>
      <c r="M1025">
        <v>30</v>
      </c>
      <c r="N1025" t="s">
        <v>3023</v>
      </c>
    </row>
    <row r="1026" spans="1:14" x14ac:dyDescent="0.2">
      <c r="A1026" t="s">
        <v>6785</v>
      </c>
      <c r="B1026">
        <v>17600</v>
      </c>
      <c r="C1026">
        <v>20100</v>
      </c>
      <c r="D1026">
        <v>24860</v>
      </c>
      <c r="E1026">
        <v>30000</v>
      </c>
      <c r="F1026">
        <v>35140</v>
      </c>
      <c r="G1026">
        <v>40280</v>
      </c>
      <c r="H1026">
        <v>45420</v>
      </c>
      <c r="I1026">
        <v>50560</v>
      </c>
      <c r="J1026">
        <v>55700</v>
      </c>
      <c r="K1026" t="s">
        <v>3086</v>
      </c>
      <c r="L1026">
        <v>147</v>
      </c>
      <c r="M1026">
        <v>30</v>
      </c>
      <c r="N1026" t="s">
        <v>3024</v>
      </c>
    </row>
    <row r="1027" spans="1:14" x14ac:dyDescent="0.2">
      <c r="A1027" t="s">
        <v>6786</v>
      </c>
      <c r="B1027">
        <v>20000</v>
      </c>
      <c r="C1027">
        <v>22850</v>
      </c>
      <c r="D1027">
        <v>25700</v>
      </c>
      <c r="E1027">
        <v>30000</v>
      </c>
      <c r="F1027">
        <v>35140</v>
      </c>
      <c r="G1027">
        <v>40280</v>
      </c>
      <c r="H1027">
        <v>45420</v>
      </c>
      <c r="I1027">
        <v>50560</v>
      </c>
      <c r="J1027">
        <v>55700</v>
      </c>
      <c r="K1027" t="s">
        <v>3086</v>
      </c>
      <c r="L1027">
        <v>149</v>
      </c>
      <c r="M1027">
        <v>30</v>
      </c>
      <c r="N1027" t="s">
        <v>3025</v>
      </c>
    </row>
    <row r="1028" spans="1:14" x14ac:dyDescent="0.2">
      <c r="A1028" t="s">
        <v>6787</v>
      </c>
      <c r="B1028">
        <v>17950</v>
      </c>
      <c r="C1028">
        <v>20500</v>
      </c>
      <c r="D1028">
        <v>24860</v>
      </c>
      <c r="E1028">
        <v>30000</v>
      </c>
      <c r="F1028">
        <v>35140</v>
      </c>
      <c r="G1028">
        <v>40280</v>
      </c>
      <c r="H1028">
        <v>45420</v>
      </c>
      <c r="I1028">
        <v>50560</v>
      </c>
      <c r="J1028">
        <v>55700</v>
      </c>
      <c r="K1028" t="s">
        <v>3086</v>
      </c>
      <c r="L1028">
        <v>151</v>
      </c>
      <c r="M1028">
        <v>30</v>
      </c>
      <c r="N1028" t="s">
        <v>3026</v>
      </c>
    </row>
    <row r="1029" spans="1:14" x14ac:dyDescent="0.2">
      <c r="A1029" t="s">
        <v>6788</v>
      </c>
      <c r="B1029">
        <v>21950</v>
      </c>
      <c r="C1029">
        <v>25050</v>
      </c>
      <c r="D1029">
        <v>28200</v>
      </c>
      <c r="E1029">
        <v>31300</v>
      </c>
      <c r="F1029">
        <v>35140</v>
      </c>
      <c r="G1029">
        <v>40280</v>
      </c>
      <c r="H1029">
        <v>45420</v>
      </c>
      <c r="I1029">
        <v>50560</v>
      </c>
      <c r="J1029">
        <v>55700</v>
      </c>
      <c r="K1029" t="s">
        <v>3086</v>
      </c>
      <c r="L1029">
        <v>153</v>
      </c>
      <c r="M1029">
        <v>30</v>
      </c>
      <c r="N1029" t="s">
        <v>3405</v>
      </c>
    </row>
    <row r="1030" spans="1:14" x14ac:dyDescent="0.2">
      <c r="A1030" t="s">
        <v>6789</v>
      </c>
      <c r="B1030">
        <v>21150</v>
      </c>
      <c r="C1030">
        <v>24200</v>
      </c>
      <c r="D1030">
        <v>27200</v>
      </c>
      <c r="E1030">
        <v>30200</v>
      </c>
      <c r="F1030">
        <v>35140</v>
      </c>
      <c r="G1030">
        <v>40280</v>
      </c>
      <c r="H1030">
        <v>45420</v>
      </c>
      <c r="I1030">
        <v>50560</v>
      </c>
      <c r="J1030">
        <v>55700</v>
      </c>
      <c r="K1030" t="s">
        <v>3086</v>
      </c>
      <c r="L1030">
        <v>155</v>
      </c>
      <c r="M1030">
        <v>30</v>
      </c>
      <c r="N1030" t="s">
        <v>3027</v>
      </c>
    </row>
    <row r="1031" spans="1:14" x14ac:dyDescent="0.2">
      <c r="A1031" t="s">
        <v>6790</v>
      </c>
      <c r="B1031">
        <v>18450</v>
      </c>
      <c r="C1031">
        <v>21050</v>
      </c>
      <c r="D1031">
        <v>24860</v>
      </c>
      <c r="E1031">
        <v>30000</v>
      </c>
      <c r="F1031">
        <v>35140</v>
      </c>
      <c r="G1031">
        <v>40280</v>
      </c>
      <c r="H1031">
        <v>45420</v>
      </c>
      <c r="I1031">
        <v>50560</v>
      </c>
      <c r="J1031">
        <v>55700</v>
      </c>
      <c r="K1031" t="s">
        <v>3086</v>
      </c>
      <c r="L1031">
        <v>157</v>
      </c>
      <c r="M1031">
        <v>30</v>
      </c>
      <c r="N1031" t="s">
        <v>3028</v>
      </c>
    </row>
    <row r="1032" spans="1:14" x14ac:dyDescent="0.2">
      <c r="A1032" t="s">
        <v>6791</v>
      </c>
      <c r="B1032">
        <v>17550</v>
      </c>
      <c r="C1032">
        <v>20050</v>
      </c>
      <c r="D1032">
        <v>24860</v>
      </c>
      <c r="E1032">
        <v>30000</v>
      </c>
      <c r="F1032">
        <v>35140</v>
      </c>
      <c r="G1032">
        <v>40280</v>
      </c>
      <c r="H1032">
        <v>45420</v>
      </c>
      <c r="I1032">
        <v>50560</v>
      </c>
      <c r="J1032">
        <v>55700</v>
      </c>
      <c r="K1032" t="s">
        <v>3086</v>
      </c>
      <c r="L1032">
        <v>159</v>
      </c>
      <c r="M1032">
        <v>30</v>
      </c>
      <c r="N1032" t="s">
        <v>3029</v>
      </c>
    </row>
    <row r="1033" spans="1:14" x14ac:dyDescent="0.2">
      <c r="A1033" t="s">
        <v>6792</v>
      </c>
      <c r="B1033">
        <v>17550</v>
      </c>
      <c r="C1033">
        <v>20050</v>
      </c>
      <c r="D1033">
        <v>24860</v>
      </c>
      <c r="E1033">
        <v>30000</v>
      </c>
      <c r="F1033">
        <v>35140</v>
      </c>
      <c r="G1033">
        <v>40280</v>
      </c>
      <c r="H1033">
        <v>45420</v>
      </c>
      <c r="I1033">
        <v>50560</v>
      </c>
      <c r="J1033">
        <v>55700</v>
      </c>
      <c r="K1033" t="s">
        <v>3086</v>
      </c>
      <c r="L1033">
        <v>161</v>
      </c>
      <c r="M1033">
        <v>30</v>
      </c>
      <c r="N1033" t="s">
        <v>3030</v>
      </c>
    </row>
    <row r="1034" spans="1:14" x14ac:dyDescent="0.2">
      <c r="A1034" t="s">
        <v>6793</v>
      </c>
      <c r="B1034">
        <v>18550</v>
      </c>
      <c r="C1034">
        <v>21200</v>
      </c>
      <c r="D1034">
        <v>24860</v>
      </c>
      <c r="E1034">
        <v>30000</v>
      </c>
      <c r="F1034">
        <v>35140</v>
      </c>
      <c r="G1034">
        <v>40280</v>
      </c>
      <c r="H1034">
        <v>45420</v>
      </c>
      <c r="I1034">
        <v>50560</v>
      </c>
      <c r="J1034">
        <v>55700</v>
      </c>
      <c r="K1034" t="s">
        <v>3086</v>
      </c>
      <c r="L1034">
        <v>163</v>
      </c>
      <c r="M1034">
        <v>30</v>
      </c>
      <c r="N1034" t="s">
        <v>3411</v>
      </c>
    </row>
    <row r="1035" spans="1:14" x14ac:dyDescent="0.2">
      <c r="A1035" t="s">
        <v>6794</v>
      </c>
      <c r="B1035">
        <v>18800</v>
      </c>
      <c r="C1035">
        <v>21450</v>
      </c>
      <c r="D1035">
        <v>24860</v>
      </c>
      <c r="E1035">
        <v>30000</v>
      </c>
      <c r="F1035">
        <v>35140</v>
      </c>
      <c r="G1035">
        <v>40280</v>
      </c>
      <c r="H1035">
        <v>45420</v>
      </c>
      <c r="I1035">
        <v>50560</v>
      </c>
      <c r="J1035">
        <v>55700</v>
      </c>
      <c r="K1035" t="s">
        <v>3086</v>
      </c>
      <c r="L1035">
        <v>165</v>
      </c>
      <c r="M1035">
        <v>30</v>
      </c>
      <c r="N1035" t="s">
        <v>3356</v>
      </c>
    </row>
    <row r="1036" spans="1:14" x14ac:dyDescent="0.2">
      <c r="A1036" t="s">
        <v>6795</v>
      </c>
      <c r="B1036">
        <v>20050</v>
      </c>
      <c r="C1036">
        <v>22900</v>
      </c>
      <c r="D1036">
        <v>25750</v>
      </c>
      <c r="E1036">
        <v>30000</v>
      </c>
      <c r="F1036">
        <v>35140</v>
      </c>
      <c r="G1036">
        <v>40280</v>
      </c>
      <c r="H1036">
        <v>45420</v>
      </c>
      <c r="I1036">
        <v>50560</v>
      </c>
      <c r="J1036">
        <v>55700</v>
      </c>
      <c r="K1036" t="s">
        <v>3086</v>
      </c>
      <c r="L1036">
        <v>167</v>
      </c>
      <c r="M1036">
        <v>30</v>
      </c>
      <c r="N1036" t="s">
        <v>3031</v>
      </c>
    </row>
    <row r="1037" spans="1:14" x14ac:dyDescent="0.2">
      <c r="A1037" t="s">
        <v>6796</v>
      </c>
      <c r="B1037">
        <v>22350</v>
      </c>
      <c r="C1037">
        <v>25550</v>
      </c>
      <c r="D1037">
        <v>28750</v>
      </c>
      <c r="E1037">
        <v>31900</v>
      </c>
      <c r="F1037">
        <v>35140</v>
      </c>
      <c r="G1037">
        <v>40280</v>
      </c>
      <c r="H1037">
        <v>45420</v>
      </c>
      <c r="I1037">
        <v>50560</v>
      </c>
      <c r="J1037">
        <v>55700</v>
      </c>
      <c r="K1037" t="s">
        <v>3086</v>
      </c>
      <c r="L1037">
        <v>169</v>
      </c>
      <c r="M1037">
        <v>30</v>
      </c>
      <c r="N1037" t="s">
        <v>3032</v>
      </c>
    </row>
    <row r="1038" spans="1:14" x14ac:dyDescent="0.2">
      <c r="A1038" t="s">
        <v>6797</v>
      </c>
      <c r="B1038">
        <v>17600</v>
      </c>
      <c r="C1038">
        <v>20100</v>
      </c>
      <c r="D1038">
        <v>24860</v>
      </c>
      <c r="E1038">
        <v>30000</v>
      </c>
      <c r="F1038">
        <v>35140</v>
      </c>
      <c r="G1038">
        <v>40280</v>
      </c>
      <c r="H1038">
        <v>45420</v>
      </c>
      <c r="I1038">
        <v>50560</v>
      </c>
      <c r="J1038">
        <v>55700</v>
      </c>
      <c r="K1038" t="s">
        <v>3086</v>
      </c>
      <c r="L1038">
        <v>171</v>
      </c>
      <c r="M1038">
        <v>30</v>
      </c>
      <c r="N1038" t="s">
        <v>3033</v>
      </c>
    </row>
    <row r="1039" spans="1:14" x14ac:dyDescent="0.2">
      <c r="A1039" t="s">
        <v>6798</v>
      </c>
      <c r="B1039">
        <v>17550</v>
      </c>
      <c r="C1039">
        <v>20050</v>
      </c>
      <c r="D1039">
        <v>24860</v>
      </c>
      <c r="E1039">
        <v>30000</v>
      </c>
      <c r="F1039">
        <v>35140</v>
      </c>
      <c r="G1039">
        <v>40280</v>
      </c>
      <c r="H1039">
        <v>45420</v>
      </c>
      <c r="I1039">
        <v>50560</v>
      </c>
      <c r="J1039">
        <v>55700</v>
      </c>
      <c r="K1039" t="s">
        <v>3086</v>
      </c>
      <c r="L1039">
        <v>173</v>
      </c>
      <c r="M1039">
        <v>30</v>
      </c>
      <c r="N1039" t="s">
        <v>2923</v>
      </c>
    </row>
    <row r="1040" spans="1:14" x14ac:dyDescent="0.2">
      <c r="A1040" t="s">
        <v>6799</v>
      </c>
      <c r="B1040">
        <v>17800</v>
      </c>
      <c r="C1040">
        <v>20350</v>
      </c>
      <c r="D1040">
        <v>24860</v>
      </c>
      <c r="E1040">
        <v>30000</v>
      </c>
      <c r="F1040">
        <v>35140</v>
      </c>
      <c r="G1040">
        <v>40280</v>
      </c>
      <c r="H1040">
        <v>45420</v>
      </c>
      <c r="I1040">
        <v>50560</v>
      </c>
      <c r="J1040">
        <v>55700</v>
      </c>
      <c r="K1040" t="s">
        <v>3086</v>
      </c>
      <c r="L1040">
        <v>175</v>
      </c>
      <c r="M1040">
        <v>30</v>
      </c>
      <c r="N1040" t="s">
        <v>3417</v>
      </c>
    </row>
    <row r="1041" spans="1:14" x14ac:dyDescent="0.2">
      <c r="A1041" t="s">
        <v>6800</v>
      </c>
      <c r="B1041">
        <v>17550</v>
      </c>
      <c r="C1041">
        <v>20050</v>
      </c>
      <c r="D1041">
        <v>24860</v>
      </c>
      <c r="E1041">
        <v>30000</v>
      </c>
      <c r="F1041">
        <v>35140</v>
      </c>
      <c r="G1041">
        <v>40280</v>
      </c>
      <c r="H1041">
        <v>45420</v>
      </c>
      <c r="I1041">
        <v>50560</v>
      </c>
      <c r="J1041">
        <v>55700</v>
      </c>
      <c r="K1041" t="s">
        <v>3086</v>
      </c>
      <c r="L1041">
        <v>177</v>
      </c>
      <c r="M1041">
        <v>30</v>
      </c>
      <c r="N1041" t="s">
        <v>3418</v>
      </c>
    </row>
    <row r="1042" spans="1:14" x14ac:dyDescent="0.2">
      <c r="A1042" t="s">
        <v>6801</v>
      </c>
      <c r="B1042">
        <v>17550</v>
      </c>
      <c r="C1042">
        <v>20050</v>
      </c>
      <c r="D1042">
        <v>24860</v>
      </c>
      <c r="E1042">
        <v>30000</v>
      </c>
      <c r="F1042">
        <v>35140</v>
      </c>
      <c r="G1042">
        <v>40280</v>
      </c>
      <c r="H1042">
        <v>45420</v>
      </c>
      <c r="I1042">
        <v>50560</v>
      </c>
      <c r="J1042">
        <v>55700</v>
      </c>
      <c r="K1042" t="s">
        <v>3086</v>
      </c>
      <c r="L1042">
        <v>179</v>
      </c>
      <c r="M1042">
        <v>30</v>
      </c>
      <c r="N1042" t="s">
        <v>3034</v>
      </c>
    </row>
    <row r="1043" spans="1:14" x14ac:dyDescent="0.2">
      <c r="A1043" t="s">
        <v>6802</v>
      </c>
      <c r="B1043">
        <v>21950</v>
      </c>
      <c r="C1043">
        <v>25050</v>
      </c>
      <c r="D1043">
        <v>28200</v>
      </c>
      <c r="E1043">
        <v>31300</v>
      </c>
      <c r="F1043">
        <v>35140</v>
      </c>
      <c r="G1043">
        <v>40280</v>
      </c>
      <c r="H1043">
        <v>45420</v>
      </c>
      <c r="I1043">
        <v>50560</v>
      </c>
      <c r="J1043">
        <v>55700</v>
      </c>
      <c r="K1043" t="s">
        <v>3086</v>
      </c>
      <c r="L1043">
        <v>181</v>
      </c>
      <c r="M1043">
        <v>30</v>
      </c>
      <c r="N1043" t="s">
        <v>3615</v>
      </c>
    </row>
    <row r="1044" spans="1:14" x14ac:dyDescent="0.2">
      <c r="A1044" t="s">
        <v>6803</v>
      </c>
      <c r="B1044">
        <v>18700</v>
      </c>
      <c r="C1044">
        <v>21350</v>
      </c>
      <c r="D1044">
        <v>24860</v>
      </c>
      <c r="E1044">
        <v>30000</v>
      </c>
      <c r="F1044">
        <v>35140</v>
      </c>
      <c r="G1044">
        <v>40280</v>
      </c>
      <c r="H1044">
        <v>45420</v>
      </c>
      <c r="I1044">
        <v>50560</v>
      </c>
      <c r="J1044">
        <v>55700</v>
      </c>
      <c r="K1044" t="s">
        <v>3086</v>
      </c>
      <c r="L1044">
        <v>183</v>
      </c>
      <c r="M1044">
        <v>30</v>
      </c>
      <c r="N1044" t="s">
        <v>3362</v>
      </c>
    </row>
    <row r="1045" spans="1:14" x14ac:dyDescent="0.2">
      <c r="A1045" t="s">
        <v>6804</v>
      </c>
      <c r="B1045">
        <v>17550</v>
      </c>
      <c r="C1045">
        <v>20050</v>
      </c>
      <c r="D1045">
        <v>24860</v>
      </c>
      <c r="E1045">
        <v>30000</v>
      </c>
      <c r="F1045">
        <v>35140</v>
      </c>
      <c r="G1045">
        <v>40280</v>
      </c>
      <c r="H1045">
        <v>45420</v>
      </c>
      <c r="I1045">
        <v>50560</v>
      </c>
      <c r="J1045">
        <v>55700</v>
      </c>
      <c r="K1045" t="s">
        <v>3086</v>
      </c>
      <c r="L1045">
        <v>185</v>
      </c>
      <c r="M1045">
        <v>30</v>
      </c>
      <c r="N1045" t="s">
        <v>3616</v>
      </c>
    </row>
    <row r="1046" spans="1:14" x14ac:dyDescent="0.2">
      <c r="A1046" t="s">
        <v>6805</v>
      </c>
      <c r="B1046">
        <v>17550</v>
      </c>
      <c r="C1046">
        <v>20050</v>
      </c>
      <c r="D1046">
        <v>24860</v>
      </c>
      <c r="E1046">
        <v>30000</v>
      </c>
      <c r="F1046">
        <v>35140</v>
      </c>
      <c r="G1046">
        <v>40280</v>
      </c>
      <c r="H1046">
        <v>45420</v>
      </c>
      <c r="I1046">
        <v>50560</v>
      </c>
      <c r="J1046">
        <v>55700</v>
      </c>
      <c r="K1046" t="s">
        <v>3086</v>
      </c>
      <c r="L1046">
        <v>187</v>
      </c>
      <c r="M1046">
        <v>30</v>
      </c>
      <c r="N1046" t="s">
        <v>3617</v>
      </c>
    </row>
    <row r="1047" spans="1:14" x14ac:dyDescent="0.2">
      <c r="A1047" t="s">
        <v>6806</v>
      </c>
      <c r="B1047">
        <v>17550</v>
      </c>
      <c r="C1047">
        <v>20050</v>
      </c>
      <c r="D1047">
        <v>24860</v>
      </c>
      <c r="E1047">
        <v>30000</v>
      </c>
      <c r="F1047">
        <v>35140</v>
      </c>
      <c r="G1047">
        <v>40280</v>
      </c>
      <c r="H1047">
        <v>45420</v>
      </c>
      <c r="I1047">
        <v>50560</v>
      </c>
      <c r="J1047">
        <v>55700</v>
      </c>
      <c r="K1047" t="s">
        <v>3086</v>
      </c>
      <c r="L1047">
        <v>189</v>
      </c>
      <c r="M1047">
        <v>30</v>
      </c>
      <c r="N1047" t="s">
        <v>3035</v>
      </c>
    </row>
    <row r="1048" spans="1:14" x14ac:dyDescent="0.2">
      <c r="A1048" t="s">
        <v>6807</v>
      </c>
      <c r="B1048">
        <v>19150</v>
      </c>
      <c r="C1048">
        <v>21900</v>
      </c>
      <c r="D1048">
        <v>24860</v>
      </c>
      <c r="E1048">
        <v>30000</v>
      </c>
      <c r="F1048">
        <v>35140</v>
      </c>
      <c r="G1048">
        <v>40280</v>
      </c>
      <c r="H1048">
        <v>45420</v>
      </c>
      <c r="I1048">
        <v>50560</v>
      </c>
      <c r="J1048">
        <v>55700</v>
      </c>
      <c r="K1048" t="s">
        <v>3086</v>
      </c>
      <c r="L1048">
        <v>191</v>
      </c>
      <c r="M1048">
        <v>30</v>
      </c>
      <c r="N1048" t="s">
        <v>3036</v>
      </c>
    </row>
    <row r="1049" spans="1:14" x14ac:dyDescent="0.2">
      <c r="A1049" t="s">
        <v>6808</v>
      </c>
      <c r="B1049">
        <v>18150</v>
      </c>
      <c r="C1049">
        <v>20750</v>
      </c>
      <c r="D1049">
        <v>24860</v>
      </c>
      <c r="E1049">
        <v>30000</v>
      </c>
      <c r="F1049">
        <v>35140</v>
      </c>
      <c r="G1049">
        <v>40280</v>
      </c>
      <c r="H1049">
        <v>45420</v>
      </c>
      <c r="I1049">
        <v>50560</v>
      </c>
      <c r="J1049">
        <v>55700</v>
      </c>
      <c r="K1049" t="s">
        <v>3086</v>
      </c>
      <c r="L1049">
        <v>193</v>
      </c>
      <c r="M1049">
        <v>30</v>
      </c>
      <c r="N1049" t="s">
        <v>3037</v>
      </c>
    </row>
    <row r="1050" spans="1:14" x14ac:dyDescent="0.2">
      <c r="A1050" t="s">
        <v>6809</v>
      </c>
      <c r="B1050">
        <v>18000</v>
      </c>
      <c r="C1050">
        <v>20550</v>
      </c>
      <c r="D1050">
        <v>24860</v>
      </c>
      <c r="E1050">
        <v>30000</v>
      </c>
      <c r="F1050">
        <v>35140</v>
      </c>
      <c r="G1050">
        <v>40280</v>
      </c>
      <c r="H1050">
        <v>45420</v>
      </c>
      <c r="I1050">
        <v>50560</v>
      </c>
      <c r="J1050">
        <v>55700</v>
      </c>
      <c r="K1050" t="s">
        <v>3086</v>
      </c>
      <c r="L1050">
        <v>195</v>
      </c>
      <c r="M1050">
        <v>30</v>
      </c>
      <c r="N1050" t="s">
        <v>3744</v>
      </c>
    </row>
    <row r="1051" spans="1:14" x14ac:dyDescent="0.2">
      <c r="A1051" t="s">
        <v>6810</v>
      </c>
      <c r="B1051">
        <v>17550</v>
      </c>
      <c r="C1051">
        <v>20050</v>
      </c>
      <c r="D1051">
        <v>24860</v>
      </c>
      <c r="E1051">
        <v>30000</v>
      </c>
      <c r="F1051">
        <v>35140</v>
      </c>
      <c r="G1051">
        <v>40280</v>
      </c>
      <c r="H1051">
        <v>45420</v>
      </c>
      <c r="I1051">
        <v>50560</v>
      </c>
      <c r="J1051">
        <v>55700</v>
      </c>
      <c r="K1051" t="s">
        <v>3086</v>
      </c>
      <c r="L1051">
        <v>197</v>
      </c>
      <c r="M1051">
        <v>30</v>
      </c>
      <c r="N1051" t="s">
        <v>3038</v>
      </c>
    </row>
    <row r="1052" spans="1:14" x14ac:dyDescent="0.2">
      <c r="A1052" t="s">
        <v>6811</v>
      </c>
      <c r="B1052">
        <v>16250</v>
      </c>
      <c r="C1052">
        <v>19720</v>
      </c>
      <c r="D1052">
        <v>24860</v>
      </c>
      <c r="E1052">
        <v>30000</v>
      </c>
      <c r="F1052">
        <v>35140</v>
      </c>
      <c r="G1052">
        <v>40280</v>
      </c>
      <c r="H1052">
        <v>45420</v>
      </c>
      <c r="I1052">
        <v>50560</v>
      </c>
      <c r="J1052">
        <v>54000</v>
      </c>
      <c r="K1052" t="s">
        <v>3087</v>
      </c>
      <c r="L1052">
        <v>1</v>
      </c>
      <c r="M1052">
        <v>30</v>
      </c>
      <c r="N1052" t="s">
        <v>4142</v>
      </c>
    </row>
    <row r="1053" spans="1:14" x14ac:dyDescent="0.2">
      <c r="A1053" t="s">
        <v>6812</v>
      </c>
      <c r="B1053">
        <v>16250</v>
      </c>
      <c r="C1053">
        <v>19720</v>
      </c>
      <c r="D1053">
        <v>24860</v>
      </c>
      <c r="E1053">
        <v>30000</v>
      </c>
      <c r="F1053">
        <v>35140</v>
      </c>
      <c r="G1053">
        <v>40280</v>
      </c>
      <c r="H1053">
        <v>45420</v>
      </c>
      <c r="I1053">
        <v>50560</v>
      </c>
      <c r="J1053">
        <v>54050</v>
      </c>
      <c r="K1053" t="s">
        <v>3087</v>
      </c>
      <c r="L1053">
        <v>3</v>
      </c>
      <c r="M1053">
        <v>30</v>
      </c>
      <c r="N1053" t="s">
        <v>4181</v>
      </c>
    </row>
    <row r="1054" spans="1:14" x14ac:dyDescent="0.2">
      <c r="A1054" t="s">
        <v>6813</v>
      </c>
      <c r="B1054">
        <v>16250</v>
      </c>
      <c r="C1054">
        <v>19720</v>
      </c>
      <c r="D1054">
        <v>24860</v>
      </c>
      <c r="E1054">
        <v>30000</v>
      </c>
      <c r="F1054">
        <v>35140</v>
      </c>
      <c r="G1054">
        <v>40280</v>
      </c>
      <c r="H1054">
        <v>45420</v>
      </c>
      <c r="I1054">
        <v>50560</v>
      </c>
      <c r="J1054">
        <v>54000</v>
      </c>
      <c r="K1054" t="s">
        <v>3087</v>
      </c>
      <c r="L1054">
        <v>5</v>
      </c>
      <c r="M1054">
        <v>30</v>
      </c>
      <c r="N1054" t="s">
        <v>4182</v>
      </c>
    </row>
    <row r="1055" spans="1:14" x14ac:dyDescent="0.2">
      <c r="A1055" t="s">
        <v>6814</v>
      </c>
      <c r="B1055">
        <v>16350</v>
      </c>
      <c r="C1055">
        <v>19720</v>
      </c>
      <c r="D1055">
        <v>24860</v>
      </c>
      <c r="E1055">
        <v>30000</v>
      </c>
      <c r="F1055">
        <v>35140</v>
      </c>
      <c r="G1055">
        <v>40280</v>
      </c>
      <c r="H1055">
        <v>45420</v>
      </c>
      <c r="I1055">
        <v>50560</v>
      </c>
      <c r="J1055">
        <v>54400</v>
      </c>
      <c r="K1055" t="s">
        <v>3087</v>
      </c>
      <c r="L1055">
        <v>7</v>
      </c>
      <c r="M1055">
        <v>30</v>
      </c>
      <c r="N1055" t="s">
        <v>4183</v>
      </c>
    </row>
    <row r="1056" spans="1:14" x14ac:dyDescent="0.2">
      <c r="A1056" t="s">
        <v>6815</v>
      </c>
      <c r="B1056">
        <v>16700</v>
      </c>
      <c r="C1056">
        <v>19720</v>
      </c>
      <c r="D1056">
        <v>24860</v>
      </c>
      <c r="E1056">
        <v>30000</v>
      </c>
      <c r="F1056">
        <v>35140</v>
      </c>
      <c r="G1056">
        <v>40280</v>
      </c>
      <c r="H1056">
        <v>45420</v>
      </c>
      <c r="I1056">
        <v>50560</v>
      </c>
      <c r="J1056">
        <v>55650</v>
      </c>
      <c r="K1056" t="s">
        <v>3087</v>
      </c>
      <c r="L1056">
        <v>9</v>
      </c>
      <c r="M1056">
        <v>30</v>
      </c>
      <c r="N1056" t="s">
        <v>4184</v>
      </c>
    </row>
    <row r="1057" spans="1:14" x14ac:dyDescent="0.2">
      <c r="A1057" t="s">
        <v>6816</v>
      </c>
      <c r="B1057">
        <v>16250</v>
      </c>
      <c r="C1057">
        <v>19720</v>
      </c>
      <c r="D1057">
        <v>24860</v>
      </c>
      <c r="E1057">
        <v>30000</v>
      </c>
      <c r="F1057">
        <v>35140</v>
      </c>
      <c r="G1057">
        <v>40280</v>
      </c>
      <c r="H1057">
        <v>45420</v>
      </c>
      <c r="I1057">
        <v>50560</v>
      </c>
      <c r="J1057">
        <v>54000</v>
      </c>
      <c r="K1057" t="s">
        <v>3087</v>
      </c>
      <c r="L1057">
        <v>11</v>
      </c>
      <c r="M1057">
        <v>30</v>
      </c>
      <c r="N1057" t="s">
        <v>4185</v>
      </c>
    </row>
    <row r="1058" spans="1:14" x14ac:dyDescent="0.2">
      <c r="A1058" t="s">
        <v>6817</v>
      </c>
      <c r="B1058">
        <v>16250</v>
      </c>
      <c r="C1058">
        <v>19720</v>
      </c>
      <c r="D1058">
        <v>24860</v>
      </c>
      <c r="E1058">
        <v>30000</v>
      </c>
      <c r="F1058">
        <v>35140</v>
      </c>
      <c r="G1058">
        <v>40280</v>
      </c>
      <c r="H1058">
        <v>45420</v>
      </c>
      <c r="I1058">
        <v>50560</v>
      </c>
      <c r="J1058">
        <v>54000</v>
      </c>
      <c r="K1058" t="s">
        <v>3087</v>
      </c>
      <c r="L1058">
        <v>13</v>
      </c>
      <c r="M1058">
        <v>30</v>
      </c>
      <c r="N1058" t="s">
        <v>3069</v>
      </c>
    </row>
    <row r="1059" spans="1:14" x14ac:dyDescent="0.2">
      <c r="A1059" t="s">
        <v>6818</v>
      </c>
      <c r="B1059">
        <v>17900</v>
      </c>
      <c r="C1059">
        <v>20450</v>
      </c>
      <c r="D1059">
        <v>24860</v>
      </c>
      <c r="E1059">
        <v>30000</v>
      </c>
      <c r="F1059">
        <v>35140</v>
      </c>
      <c r="G1059">
        <v>40280</v>
      </c>
      <c r="H1059">
        <v>45420</v>
      </c>
      <c r="I1059">
        <v>50560</v>
      </c>
      <c r="J1059">
        <v>55700</v>
      </c>
      <c r="K1059" t="s">
        <v>3087</v>
      </c>
      <c r="L1059">
        <v>15</v>
      </c>
      <c r="M1059">
        <v>30</v>
      </c>
      <c r="N1059" t="s">
        <v>3304</v>
      </c>
    </row>
    <row r="1060" spans="1:14" x14ac:dyDescent="0.2">
      <c r="A1060" t="s">
        <v>6819</v>
      </c>
      <c r="B1060">
        <v>16250</v>
      </c>
      <c r="C1060">
        <v>19720</v>
      </c>
      <c r="D1060">
        <v>24860</v>
      </c>
      <c r="E1060">
        <v>30000</v>
      </c>
      <c r="F1060">
        <v>35140</v>
      </c>
      <c r="G1060">
        <v>40280</v>
      </c>
      <c r="H1060">
        <v>45420</v>
      </c>
      <c r="I1060">
        <v>50560</v>
      </c>
      <c r="J1060">
        <v>54000</v>
      </c>
      <c r="K1060" t="s">
        <v>3087</v>
      </c>
      <c r="L1060">
        <v>17</v>
      </c>
      <c r="M1060">
        <v>30</v>
      </c>
      <c r="N1060" t="s">
        <v>4186</v>
      </c>
    </row>
    <row r="1061" spans="1:14" x14ac:dyDescent="0.2">
      <c r="A1061" t="s">
        <v>6820</v>
      </c>
      <c r="B1061">
        <v>16250</v>
      </c>
      <c r="C1061">
        <v>19720</v>
      </c>
      <c r="D1061">
        <v>24860</v>
      </c>
      <c r="E1061">
        <v>30000</v>
      </c>
      <c r="F1061">
        <v>35140</v>
      </c>
      <c r="G1061">
        <v>40280</v>
      </c>
      <c r="H1061">
        <v>45420</v>
      </c>
      <c r="I1061">
        <v>50560</v>
      </c>
      <c r="J1061">
        <v>54000</v>
      </c>
      <c r="K1061" t="s">
        <v>3087</v>
      </c>
      <c r="L1061">
        <v>19</v>
      </c>
      <c r="M1061">
        <v>30</v>
      </c>
      <c r="N1061" t="s">
        <v>4187</v>
      </c>
    </row>
    <row r="1062" spans="1:14" x14ac:dyDescent="0.2">
      <c r="A1062" t="s">
        <v>6821</v>
      </c>
      <c r="B1062">
        <v>16250</v>
      </c>
      <c r="C1062">
        <v>19720</v>
      </c>
      <c r="D1062">
        <v>24860</v>
      </c>
      <c r="E1062">
        <v>30000</v>
      </c>
      <c r="F1062">
        <v>35140</v>
      </c>
      <c r="G1062">
        <v>40280</v>
      </c>
      <c r="H1062">
        <v>45420</v>
      </c>
      <c r="I1062">
        <v>50560</v>
      </c>
      <c r="J1062">
        <v>54000</v>
      </c>
      <c r="K1062" t="s">
        <v>3087</v>
      </c>
      <c r="L1062">
        <v>21</v>
      </c>
      <c r="M1062">
        <v>30</v>
      </c>
      <c r="N1062" t="s">
        <v>3307</v>
      </c>
    </row>
    <row r="1063" spans="1:14" x14ac:dyDescent="0.2">
      <c r="A1063" t="s">
        <v>6822</v>
      </c>
      <c r="B1063">
        <v>16250</v>
      </c>
      <c r="C1063">
        <v>19720</v>
      </c>
      <c r="D1063">
        <v>24860</v>
      </c>
      <c r="E1063">
        <v>30000</v>
      </c>
      <c r="F1063">
        <v>35140</v>
      </c>
      <c r="G1063">
        <v>40280</v>
      </c>
      <c r="H1063">
        <v>45420</v>
      </c>
      <c r="I1063">
        <v>50560</v>
      </c>
      <c r="J1063">
        <v>54200</v>
      </c>
      <c r="K1063" t="s">
        <v>3087</v>
      </c>
      <c r="L1063">
        <v>23</v>
      </c>
      <c r="M1063">
        <v>30</v>
      </c>
      <c r="N1063" t="s">
        <v>2711</v>
      </c>
    </row>
    <row r="1064" spans="1:14" x14ac:dyDescent="0.2">
      <c r="A1064" t="s">
        <v>6823</v>
      </c>
      <c r="B1064">
        <v>16350</v>
      </c>
      <c r="C1064">
        <v>19720</v>
      </c>
      <c r="D1064">
        <v>24860</v>
      </c>
      <c r="E1064">
        <v>30000</v>
      </c>
      <c r="F1064">
        <v>35140</v>
      </c>
      <c r="G1064">
        <v>40280</v>
      </c>
      <c r="H1064">
        <v>45420</v>
      </c>
      <c r="I1064">
        <v>50560</v>
      </c>
      <c r="J1064">
        <v>54400</v>
      </c>
      <c r="K1064" t="s">
        <v>3087</v>
      </c>
      <c r="L1064">
        <v>25</v>
      </c>
      <c r="M1064">
        <v>30</v>
      </c>
      <c r="N1064" t="s">
        <v>3373</v>
      </c>
    </row>
    <row r="1065" spans="1:14" x14ac:dyDescent="0.2">
      <c r="A1065" t="s">
        <v>6824</v>
      </c>
      <c r="B1065">
        <v>16800</v>
      </c>
      <c r="C1065">
        <v>19720</v>
      </c>
      <c r="D1065">
        <v>24860</v>
      </c>
      <c r="E1065">
        <v>30000</v>
      </c>
      <c r="F1065">
        <v>35140</v>
      </c>
      <c r="G1065">
        <v>40280</v>
      </c>
      <c r="H1065">
        <v>45420</v>
      </c>
      <c r="I1065">
        <v>50560</v>
      </c>
      <c r="J1065">
        <v>55700</v>
      </c>
      <c r="K1065" t="s">
        <v>3087</v>
      </c>
      <c r="L1065">
        <v>27</v>
      </c>
      <c r="M1065">
        <v>30</v>
      </c>
      <c r="N1065" t="s">
        <v>3311</v>
      </c>
    </row>
    <row r="1066" spans="1:14" x14ac:dyDescent="0.2">
      <c r="A1066" t="s">
        <v>6825</v>
      </c>
      <c r="B1066">
        <v>16250</v>
      </c>
      <c r="C1066">
        <v>19720</v>
      </c>
      <c r="D1066">
        <v>24860</v>
      </c>
      <c r="E1066">
        <v>30000</v>
      </c>
      <c r="F1066">
        <v>35140</v>
      </c>
      <c r="G1066">
        <v>40280</v>
      </c>
      <c r="H1066">
        <v>45420</v>
      </c>
      <c r="I1066">
        <v>50560</v>
      </c>
      <c r="J1066">
        <v>54000</v>
      </c>
      <c r="K1066" t="s">
        <v>3087</v>
      </c>
      <c r="L1066">
        <v>29</v>
      </c>
      <c r="M1066">
        <v>30</v>
      </c>
      <c r="N1066" t="s">
        <v>4188</v>
      </c>
    </row>
    <row r="1067" spans="1:14" x14ac:dyDescent="0.2">
      <c r="A1067" t="s">
        <v>6826</v>
      </c>
      <c r="B1067">
        <v>18900</v>
      </c>
      <c r="C1067">
        <v>21600</v>
      </c>
      <c r="D1067">
        <v>24860</v>
      </c>
      <c r="E1067">
        <v>30000</v>
      </c>
      <c r="F1067">
        <v>35140</v>
      </c>
      <c r="G1067">
        <v>40280</v>
      </c>
      <c r="H1067">
        <v>45420</v>
      </c>
      <c r="I1067">
        <v>50560</v>
      </c>
      <c r="J1067">
        <v>55700</v>
      </c>
      <c r="K1067" t="s">
        <v>3087</v>
      </c>
      <c r="L1067">
        <v>31</v>
      </c>
      <c r="M1067">
        <v>30</v>
      </c>
      <c r="N1067" t="s">
        <v>4189</v>
      </c>
    </row>
    <row r="1068" spans="1:14" x14ac:dyDescent="0.2">
      <c r="A1068" t="s">
        <v>6827</v>
      </c>
      <c r="B1068">
        <v>17250</v>
      </c>
      <c r="C1068">
        <v>19720</v>
      </c>
      <c r="D1068">
        <v>24860</v>
      </c>
      <c r="E1068">
        <v>30000</v>
      </c>
      <c r="F1068">
        <v>35140</v>
      </c>
      <c r="G1068">
        <v>40280</v>
      </c>
      <c r="H1068">
        <v>45420</v>
      </c>
      <c r="I1068">
        <v>50560</v>
      </c>
      <c r="J1068">
        <v>55700</v>
      </c>
      <c r="K1068" t="s">
        <v>3087</v>
      </c>
      <c r="L1068">
        <v>33</v>
      </c>
      <c r="M1068">
        <v>30</v>
      </c>
      <c r="N1068" t="s">
        <v>4190</v>
      </c>
    </row>
    <row r="1069" spans="1:14" x14ac:dyDescent="0.2">
      <c r="A1069" t="s">
        <v>6828</v>
      </c>
      <c r="B1069">
        <v>16250</v>
      </c>
      <c r="C1069">
        <v>19720</v>
      </c>
      <c r="D1069">
        <v>24860</v>
      </c>
      <c r="E1069">
        <v>30000</v>
      </c>
      <c r="F1069">
        <v>35140</v>
      </c>
      <c r="G1069">
        <v>40280</v>
      </c>
      <c r="H1069">
        <v>45420</v>
      </c>
      <c r="I1069">
        <v>50560</v>
      </c>
      <c r="J1069">
        <v>54000</v>
      </c>
      <c r="K1069" t="s">
        <v>3087</v>
      </c>
      <c r="L1069">
        <v>35</v>
      </c>
      <c r="M1069">
        <v>30</v>
      </c>
      <c r="N1069" t="s">
        <v>4191</v>
      </c>
    </row>
    <row r="1070" spans="1:14" x14ac:dyDescent="0.2">
      <c r="A1070" t="s">
        <v>6829</v>
      </c>
      <c r="B1070">
        <v>16250</v>
      </c>
      <c r="C1070">
        <v>19720</v>
      </c>
      <c r="D1070">
        <v>24860</v>
      </c>
      <c r="E1070">
        <v>30000</v>
      </c>
      <c r="F1070">
        <v>35140</v>
      </c>
      <c r="G1070">
        <v>40280</v>
      </c>
      <c r="H1070">
        <v>45420</v>
      </c>
      <c r="I1070">
        <v>50560</v>
      </c>
      <c r="J1070">
        <v>54000</v>
      </c>
      <c r="K1070" t="s">
        <v>3087</v>
      </c>
      <c r="L1070">
        <v>37</v>
      </c>
      <c r="M1070">
        <v>30</v>
      </c>
      <c r="N1070" t="s">
        <v>3378</v>
      </c>
    </row>
    <row r="1071" spans="1:14" x14ac:dyDescent="0.2">
      <c r="A1071" t="s">
        <v>6830</v>
      </c>
      <c r="B1071">
        <v>16250</v>
      </c>
      <c r="C1071">
        <v>19720</v>
      </c>
      <c r="D1071">
        <v>24860</v>
      </c>
      <c r="E1071">
        <v>30000</v>
      </c>
      <c r="F1071">
        <v>35140</v>
      </c>
      <c r="G1071">
        <v>40280</v>
      </c>
      <c r="H1071">
        <v>45420</v>
      </c>
      <c r="I1071">
        <v>50560</v>
      </c>
      <c r="J1071">
        <v>54200</v>
      </c>
      <c r="K1071" t="s">
        <v>3087</v>
      </c>
      <c r="L1071">
        <v>39</v>
      </c>
      <c r="M1071">
        <v>30</v>
      </c>
      <c r="N1071" t="s">
        <v>2957</v>
      </c>
    </row>
    <row r="1072" spans="1:14" x14ac:dyDescent="0.2">
      <c r="A1072" t="s">
        <v>6831</v>
      </c>
      <c r="B1072">
        <v>16250</v>
      </c>
      <c r="C1072">
        <v>19720</v>
      </c>
      <c r="D1072">
        <v>24860</v>
      </c>
      <c r="E1072">
        <v>30000</v>
      </c>
      <c r="F1072">
        <v>35140</v>
      </c>
      <c r="G1072">
        <v>40280</v>
      </c>
      <c r="H1072">
        <v>45420</v>
      </c>
      <c r="I1072">
        <v>50560</v>
      </c>
      <c r="J1072">
        <v>54000</v>
      </c>
      <c r="K1072" t="s">
        <v>3087</v>
      </c>
      <c r="L1072">
        <v>41</v>
      </c>
      <c r="M1072">
        <v>30</v>
      </c>
      <c r="N1072" t="s">
        <v>3766</v>
      </c>
    </row>
    <row r="1073" spans="1:14" x14ac:dyDescent="0.2">
      <c r="A1073" t="s">
        <v>6832</v>
      </c>
      <c r="B1073">
        <v>16250</v>
      </c>
      <c r="C1073">
        <v>19720</v>
      </c>
      <c r="D1073">
        <v>24860</v>
      </c>
      <c r="E1073">
        <v>30000</v>
      </c>
      <c r="F1073">
        <v>35140</v>
      </c>
      <c r="G1073">
        <v>40280</v>
      </c>
      <c r="H1073">
        <v>45420</v>
      </c>
      <c r="I1073">
        <v>50560</v>
      </c>
      <c r="J1073">
        <v>54150</v>
      </c>
      <c r="K1073" t="s">
        <v>3087</v>
      </c>
      <c r="L1073">
        <v>43</v>
      </c>
      <c r="M1073">
        <v>30</v>
      </c>
      <c r="N1073" t="s">
        <v>4192</v>
      </c>
    </row>
    <row r="1074" spans="1:14" x14ac:dyDescent="0.2">
      <c r="A1074" t="s">
        <v>6833</v>
      </c>
      <c r="B1074">
        <v>19900</v>
      </c>
      <c r="C1074">
        <v>22750</v>
      </c>
      <c r="D1074">
        <v>25600</v>
      </c>
      <c r="E1074">
        <v>30000</v>
      </c>
      <c r="F1074">
        <v>35140</v>
      </c>
      <c r="G1074">
        <v>40280</v>
      </c>
      <c r="H1074">
        <v>45420</v>
      </c>
      <c r="I1074">
        <v>50560</v>
      </c>
      <c r="J1074">
        <v>55700</v>
      </c>
      <c r="K1074" t="s">
        <v>3087</v>
      </c>
      <c r="L1074">
        <v>45</v>
      </c>
      <c r="M1074">
        <v>30</v>
      </c>
      <c r="N1074" t="s">
        <v>2720</v>
      </c>
    </row>
    <row r="1075" spans="1:14" x14ac:dyDescent="0.2">
      <c r="A1075" t="s">
        <v>6834</v>
      </c>
      <c r="B1075">
        <v>16250</v>
      </c>
      <c r="C1075">
        <v>19720</v>
      </c>
      <c r="D1075">
        <v>24860</v>
      </c>
      <c r="E1075">
        <v>30000</v>
      </c>
      <c r="F1075">
        <v>35140</v>
      </c>
      <c r="G1075">
        <v>40280</v>
      </c>
      <c r="H1075">
        <v>45420</v>
      </c>
      <c r="I1075">
        <v>50560</v>
      </c>
      <c r="J1075">
        <v>54000</v>
      </c>
      <c r="K1075" t="s">
        <v>3087</v>
      </c>
      <c r="L1075">
        <v>47</v>
      </c>
      <c r="M1075">
        <v>30</v>
      </c>
      <c r="N1075" t="s">
        <v>4105</v>
      </c>
    </row>
    <row r="1076" spans="1:14" x14ac:dyDescent="0.2">
      <c r="A1076" t="s">
        <v>6835</v>
      </c>
      <c r="B1076">
        <v>16250</v>
      </c>
      <c r="C1076">
        <v>19720</v>
      </c>
      <c r="D1076">
        <v>24860</v>
      </c>
      <c r="E1076">
        <v>30000</v>
      </c>
      <c r="F1076">
        <v>35140</v>
      </c>
      <c r="G1076">
        <v>40280</v>
      </c>
      <c r="H1076">
        <v>45420</v>
      </c>
      <c r="I1076">
        <v>50560</v>
      </c>
      <c r="J1076">
        <v>54000</v>
      </c>
      <c r="K1076" t="s">
        <v>3087</v>
      </c>
      <c r="L1076">
        <v>49</v>
      </c>
      <c r="M1076">
        <v>30</v>
      </c>
      <c r="N1076" t="s">
        <v>4193</v>
      </c>
    </row>
    <row r="1077" spans="1:14" x14ac:dyDescent="0.2">
      <c r="A1077" t="s">
        <v>6836</v>
      </c>
      <c r="B1077">
        <v>18550</v>
      </c>
      <c r="C1077">
        <v>21200</v>
      </c>
      <c r="D1077">
        <v>24860</v>
      </c>
      <c r="E1077">
        <v>30000</v>
      </c>
      <c r="F1077">
        <v>35140</v>
      </c>
      <c r="G1077">
        <v>40280</v>
      </c>
      <c r="H1077">
        <v>45420</v>
      </c>
      <c r="I1077">
        <v>50560</v>
      </c>
      <c r="J1077">
        <v>55700</v>
      </c>
      <c r="K1077" t="s">
        <v>3087</v>
      </c>
      <c r="L1077">
        <v>51</v>
      </c>
      <c r="M1077">
        <v>30</v>
      </c>
      <c r="N1077" t="s">
        <v>4194</v>
      </c>
    </row>
    <row r="1078" spans="1:14" x14ac:dyDescent="0.2">
      <c r="A1078" t="s">
        <v>6837</v>
      </c>
      <c r="B1078">
        <v>17650</v>
      </c>
      <c r="C1078">
        <v>20150</v>
      </c>
      <c r="D1078">
        <v>24860</v>
      </c>
      <c r="E1078">
        <v>30000</v>
      </c>
      <c r="F1078">
        <v>35140</v>
      </c>
      <c r="G1078">
        <v>40280</v>
      </c>
      <c r="H1078">
        <v>45420</v>
      </c>
      <c r="I1078">
        <v>50560</v>
      </c>
      <c r="J1078">
        <v>55700</v>
      </c>
      <c r="K1078" t="s">
        <v>3087</v>
      </c>
      <c r="L1078">
        <v>53</v>
      </c>
      <c r="M1078">
        <v>30</v>
      </c>
      <c r="N1078" t="s">
        <v>4195</v>
      </c>
    </row>
    <row r="1079" spans="1:14" x14ac:dyDescent="0.2">
      <c r="A1079" t="s">
        <v>6838</v>
      </c>
      <c r="B1079">
        <v>16600</v>
      </c>
      <c r="C1079">
        <v>19720</v>
      </c>
      <c r="D1079">
        <v>24860</v>
      </c>
      <c r="E1079">
        <v>30000</v>
      </c>
      <c r="F1079">
        <v>35140</v>
      </c>
      <c r="G1079">
        <v>40280</v>
      </c>
      <c r="H1079">
        <v>45420</v>
      </c>
      <c r="I1079">
        <v>50560</v>
      </c>
      <c r="J1079">
        <v>55250</v>
      </c>
      <c r="K1079" t="s">
        <v>3087</v>
      </c>
      <c r="L1079">
        <v>55</v>
      </c>
      <c r="M1079">
        <v>30</v>
      </c>
      <c r="N1079" t="s">
        <v>4196</v>
      </c>
    </row>
    <row r="1080" spans="1:14" x14ac:dyDescent="0.2">
      <c r="A1080" t="s">
        <v>6839</v>
      </c>
      <c r="B1080">
        <v>16250</v>
      </c>
      <c r="C1080">
        <v>19720</v>
      </c>
      <c r="D1080">
        <v>24860</v>
      </c>
      <c r="E1080">
        <v>30000</v>
      </c>
      <c r="F1080">
        <v>35140</v>
      </c>
      <c r="G1080">
        <v>40280</v>
      </c>
      <c r="H1080">
        <v>45420</v>
      </c>
      <c r="I1080">
        <v>50560</v>
      </c>
      <c r="J1080">
        <v>54000</v>
      </c>
      <c r="K1080" t="s">
        <v>3087</v>
      </c>
      <c r="L1080">
        <v>57</v>
      </c>
      <c r="M1080">
        <v>30</v>
      </c>
      <c r="N1080" t="s">
        <v>4106</v>
      </c>
    </row>
    <row r="1081" spans="1:14" x14ac:dyDescent="0.2">
      <c r="A1081" t="s">
        <v>6840</v>
      </c>
      <c r="B1081">
        <v>16900</v>
      </c>
      <c r="C1081">
        <v>19720</v>
      </c>
      <c r="D1081">
        <v>24860</v>
      </c>
      <c r="E1081">
        <v>30000</v>
      </c>
      <c r="F1081">
        <v>35140</v>
      </c>
      <c r="G1081">
        <v>40280</v>
      </c>
      <c r="H1081">
        <v>45420</v>
      </c>
      <c r="I1081">
        <v>50560</v>
      </c>
      <c r="J1081">
        <v>55700</v>
      </c>
      <c r="K1081" t="s">
        <v>3087</v>
      </c>
      <c r="L1081">
        <v>59</v>
      </c>
      <c r="M1081">
        <v>30</v>
      </c>
      <c r="N1081" t="s">
        <v>3327</v>
      </c>
    </row>
    <row r="1082" spans="1:14" x14ac:dyDescent="0.2">
      <c r="A1082" t="s">
        <v>6841</v>
      </c>
      <c r="B1082">
        <v>16250</v>
      </c>
      <c r="C1082">
        <v>19720</v>
      </c>
      <c r="D1082">
        <v>24860</v>
      </c>
      <c r="E1082">
        <v>30000</v>
      </c>
      <c r="F1082">
        <v>35140</v>
      </c>
      <c r="G1082">
        <v>40280</v>
      </c>
      <c r="H1082">
        <v>45420</v>
      </c>
      <c r="I1082">
        <v>50560</v>
      </c>
      <c r="J1082">
        <v>54000</v>
      </c>
      <c r="K1082" t="s">
        <v>3087</v>
      </c>
      <c r="L1082">
        <v>61</v>
      </c>
      <c r="M1082">
        <v>30</v>
      </c>
      <c r="N1082" t="s">
        <v>4197</v>
      </c>
    </row>
    <row r="1083" spans="1:14" x14ac:dyDescent="0.2">
      <c r="A1083" t="s">
        <v>6842</v>
      </c>
      <c r="B1083">
        <v>16250</v>
      </c>
      <c r="C1083">
        <v>19720</v>
      </c>
      <c r="D1083">
        <v>24860</v>
      </c>
      <c r="E1083">
        <v>30000</v>
      </c>
      <c r="F1083">
        <v>35140</v>
      </c>
      <c r="G1083">
        <v>40280</v>
      </c>
      <c r="H1083">
        <v>45420</v>
      </c>
      <c r="I1083">
        <v>50560</v>
      </c>
      <c r="J1083">
        <v>54000</v>
      </c>
      <c r="K1083" t="s">
        <v>3087</v>
      </c>
      <c r="L1083">
        <v>63</v>
      </c>
      <c r="M1083">
        <v>30</v>
      </c>
      <c r="N1083" t="s">
        <v>4198</v>
      </c>
    </row>
    <row r="1084" spans="1:14" x14ac:dyDescent="0.2">
      <c r="A1084" t="s">
        <v>6843</v>
      </c>
      <c r="B1084">
        <v>16250</v>
      </c>
      <c r="C1084">
        <v>19720</v>
      </c>
      <c r="D1084">
        <v>24860</v>
      </c>
      <c r="E1084">
        <v>30000</v>
      </c>
      <c r="F1084">
        <v>35140</v>
      </c>
      <c r="G1084">
        <v>40280</v>
      </c>
      <c r="H1084">
        <v>45420</v>
      </c>
      <c r="I1084">
        <v>50560</v>
      </c>
      <c r="J1084">
        <v>54000</v>
      </c>
      <c r="K1084" t="s">
        <v>3087</v>
      </c>
      <c r="L1084">
        <v>65</v>
      </c>
      <c r="M1084">
        <v>30</v>
      </c>
      <c r="N1084" t="s">
        <v>3426</v>
      </c>
    </row>
    <row r="1085" spans="1:14" x14ac:dyDescent="0.2">
      <c r="A1085" t="s">
        <v>6844</v>
      </c>
      <c r="B1085">
        <v>18150</v>
      </c>
      <c r="C1085">
        <v>20750</v>
      </c>
      <c r="D1085">
        <v>24860</v>
      </c>
      <c r="E1085">
        <v>30000</v>
      </c>
      <c r="F1085">
        <v>35140</v>
      </c>
      <c r="G1085">
        <v>40280</v>
      </c>
      <c r="H1085">
        <v>45420</v>
      </c>
      <c r="I1085">
        <v>50560</v>
      </c>
      <c r="J1085">
        <v>55700</v>
      </c>
      <c r="K1085" t="s">
        <v>3087</v>
      </c>
      <c r="L1085">
        <v>67</v>
      </c>
      <c r="M1085">
        <v>30</v>
      </c>
      <c r="N1085" t="s">
        <v>3386</v>
      </c>
    </row>
    <row r="1086" spans="1:14" x14ac:dyDescent="0.2">
      <c r="A1086" t="s">
        <v>6845</v>
      </c>
      <c r="B1086">
        <v>18000</v>
      </c>
      <c r="C1086">
        <v>20550</v>
      </c>
      <c r="D1086">
        <v>24860</v>
      </c>
      <c r="E1086">
        <v>30000</v>
      </c>
      <c r="F1086">
        <v>35140</v>
      </c>
      <c r="G1086">
        <v>40280</v>
      </c>
      <c r="H1086">
        <v>45420</v>
      </c>
      <c r="I1086">
        <v>50560</v>
      </c>
      <c r="J1086">
        <v>55700</v>
      </c>
      <c r="K1086" t="s">
        <v>3087</v>
      </c>
      <c r="L1086">
        <v>69</v>
      </c>
      <c r="M1086">
        <v>30</v>
      </c>
      <c r="N1086" t="s">
        <v>4199</v>
      </c>
    </row>
    <row r="1087" spans="1:14" x14ac:dyDescent="0.2">
      <c r="A1087" t="s">
        <v>6846</v>
      </c>
      <c r="B1087">
        <v>16250</v>
      </c>
      <c r="C1087">
        <v>19720</v>
      </c>
      <c r="D1087">
        <v>24860</v>
      </c>
      <c r="E1087">
        <v>30000</v>
      </c>
      <c r="F1087">
        <v>35140</v>
      </c>
      <c r="G1087">
        <v>40280</v>
      </c>
      <c r="H1087">
        <v>45420</v>
      </c>
      <c r="I1087">
        <v>50560</v>
      </c>
      <c r="J1087">
        <v>54000</v>
      </c>
      <c r="K1087" t="s">
        <v>3087</v>
      </c>
      <c r="L1087">
        <v>71</v>
      </c>
      <c r="M1087">
        <v>30</v>
      </c>
      <c r="N1087" t="s">
        <v>4200</v>
      </c>
    </row>
    <row r="1088" spans="1:14" x14ac:dyDescent="0.2">
      <c r="A1088" t="s">
        <v>6847</v>
      </c>
      <c r="B1088">
        <v>16250</v>
      </c>
      <c r="C1088">
        <v>19720</v>
      </c>
      <c r="D1088">
        <v>24860</v>
      </c>
      <c r="E1088">
        <v>30000</v>
      </c>
      <c r="F1088">
        <v>35140</v>
      </c>
      <c r="G1088">
        <v>40280</v>
      </c>
      <c r="H1088">
        <v>45420</v>
      </c>
      <c r="I1088">
        <v>50560</v>
      </c>
      <c r="J1088">
        <v>54000</v>
      </c>
      <c r="K1088" t="s">
        <v>3087</v>
      </c>
      <c r="L1088">
        <v>73</v>
      </c>
      <c r="M1088">
        <v>30</v>
      </c>
      <c r="N1088" t="s">
        <v>4201</v>
      </c>
    </row>
    <row r="1089" spans="1:14" x14ac:dyDescent="0.2">
      <c r="A1089" t="s">
        <v>6848</v>
      </c>
      <c r="B1089">
        <v>16250</v>
      </c>
      <c r="C1089">
        <v>19720</v>
      </c>
      <c r="D1089">
        <v>24860</v>
      </c>
      <c r="E1089">
        <v>30000</v>
      </c>
      <c r="F1089">
        <v>35140</v>
      </c>
      <c r="G1089">
        <v>40280</v>
      </c>
      <c r="H1089">
        <v>45420</v>
      </c>
      <c r="I1089">
        <v>50560</v>
      </c>
      <c r="J1089">
        <v>54000</v>
      </c>
      <c r="K1089" t="s">
        <v>3087</v>
      </c>
      <c r="L1089">
        <v>75</v>
      </c>
      <c r="M1089">
        <v>30</v>
      </c>
      <c r="N1089" t="s">
        <v>4237</v>
      </c>
    </row>
    <row r="1090" spans="1:14" x14ac:dyDescent="0.2">
      <c r="A1090" t="s">
        <v>6849</v>
      </c>
      <c r="B1090">
        <v>16250</v>
      </c>
      <c r="C1090">
        <v>19720</v>
      </c>
      <c r="D1090">
        <v>24860</v>
      </c>
      <c r="E1090">
        <v>30000</v>
      </c>
      <c r="F1090">
        <v>35140</v>
      </c>
      <c r="G1090">
        <v>40280</v>
      </c>
      <c r="H1090">
        <v>45420</v>
      </c>
      <c r="I1090">
        <v>50560</v>
      </c>
      <c r="J1090">
        <v>54000</v>
      </c>
      <c r="K1090" t="s">
        <v>3087</v>
      </c>
      <c r="L1090">
        <v>77</v>
      </c>
      <c r="M1090">
        <v>30</v>
      </c>
      <c r="N1090" t="s">
        <v>4202</v>
      </c>
    </row>
    <row r="1091" spans="1:14" x14ac:dyDescent="0.2">
      <c r="A1091" t="s">
        <v>6850</v>
      </c>
      <c r="B1091">
        <v>17900</v>
      </c>
      <c r="C1091">
        <v>20450</v>
      </c>
      <c r="D1091">
        <v>24860</v>
      </c>
      <c r="E1091">
        <v>30000</v>
      </c>
      <c r="F1091">
        <v>35140</v>
      </c>
      <c r="G1091">
        <v>40280</v>
      </c>
      <c r="H1091">
        <v>45420</v>
      </c>
      <c r="I1091">
        <v>50560</v>
      </c>
      <c r="J1091">
        <v>55700</v>
      </c>
      <c r="K1091" t="s">
        <v>3087</v>
      </c>
      <c r="L1091">
        <v>79</v>
      </c>
      <c r="M1091">
        <v>30</v>
      </c>
      <c r="N1091" t="s">
        <v>4203</v>
      </c>
    </row>
    <row r="1092" spans="1:14" x14ac:dyDescent="0.2">
      <c r="A1092" t="s">
        <v>6851</v>
      </c>
      <c r="B1092">
        <v>16250</v>
      </c>
      <c r="C1092">
        <v>19720</v>
      </c>
      <c r="D1092">
        <v>24860</v>
      </c>
      <c r="E1092">
        <v>30000</v>
      </c>
      <c r="F1092">
        <v>35140</v>
      </c>
      <c r="G1092">
        <v>40280</v>
      </c>
      <c r="H1092">
        <v>45420</v>
      </c>
      <c r="I1092">
        <v>50560</v>
      </c>
      <c r="J1092">
        <v>54000</v>
      </c>
      <c r="K1092" t="s">
        <v>3087</v>
      </c>
      <c r="L1092">
        <v>81</v>
      </c>
      <c r="M1092">
        <v>30</v>
      </c>
      <c r="N1092" t="s">
        <v>4204</v>
      </c>
    </row>
    <row r="1093" spans="1:14" x14ac:dyDescent="0.2">
      <c r="A1093" t="s">
        <v>6852</v>
      </c>
      <c r="B1093">
        <v>18450</v>
      </c>
      <c r="C1093">
        <v>21100</v>
      </c>
      <c r="D1093">
        <v>24860</v>
      </c>
      <c r="E1093">
        <v>30000</v>
      </c>
      <c r="F1093">
        <v>35140</v>
      </c>
      <c r="G1093">
        <v>40280</v>
      </c>
      <c r="H1093">
        <v>45420</v>
      </c>
      <c r="I1093">
        <v>50560</v>
      </c>
      <c r="J1093">
        <v>55700</v>
      </c>
      <c r="K1093" t="s">
        <v>3087</v>
      </c>
      <c r="L1093">
        <v>83</v>
      </c>
      <c r="M1093">
        <v>30</v>
      </c>
      <c r="N1093" t="s">
        <v>4205</v>
      </c>
    </row>
    <row r="1094" spans="1:14" x14ac:dyDescent="0.2">
      <c r="A1094" t="s">
        <v>6853</v>
      </c>
      <c r="B1094">
        <v>18350</v>
      </c>
      <c r="C1094">
        <v>20950</v>
      </c>
      <c r="D1094">
        <v>24860</v>
      </c>
      <c r="E1094">
        <v>30000</v>
      </c>
      <c r="F1094">
        <v>35140</v>
      </c>
      <c r="G1094">
        <v>40280</v>
      </c>
      <c r="H1094">
        <v>45420</v>
      </c>
      <c r="I1094">
        <v>50560</v>
      </c>
      <c r="J1094">
        <v>55700</v>
      </c>
      <c r="K1094" t="s">
        <v>3087</v>
      </c>
      <c r="L1094">
        <v>85</v>
      </c>
      <c r="M1094">
        <v>30</v>
      </c>
      <c r="N1094" t="s">
        <v>3333</v>
      </c>
    </row>
    <row r="1095" spans="1:14" x14ac:dyDescent="0.2">
      <c r="A1095" t="s">
        <v>6854</v>
      </c>
      <c r="B1095">
        <v>18350</v>
      </c>
      <c r="C1095">
        <v>20950</v>
      </c>
      <c r="D1095">
        <v>24860</v>
      </c>
      <c r="E1095">
        <v>30000</v>
      </c>
      <c r="F1095">
        <v>35140</v>
      </c>
      <c r="G1095">
        <v>40280</v>
      </c>
      <c r="H1095">
        <v>45420</v>
      </c>
      <c r="I1095">
        <v>50560</v>
      </c>
      <c r="J1095">
        <v>55700</v>
      </c>
      <c r="K1095" t="s">
        <v>3087</v>
      </c>
      <c r="L1095">
        <v>87</v>
      </c>
      <c r="M1095">
        <v>30</v>
      </c>
      <c r="N1095" t="s">
        <v>3334</v>
      </c>
    </row>
    <row r="1096" spans="1:14" x14ac:dyDescent="0.2">
      <c r="A1096" t="s">
        <v>6855</v>
      </c>
      <c r="B1096">
        <v>16250</v>
      </c>
      <c r="C1096">
        <v>19720</v>
      </c>
      <c r="D1096">
        <v>24860</v>
      </c>
      <c r="E1096">
        <v>30000</v>
      </c>
      <c r="F1096">
        <v>35140</v>
      </c>
      <c r="G1096">
        <v>40280</v>
      </c>
      <c r="H1096">
        <v>45420</v>
      </c>
      <c r="I1096">
        <v>50560</v>
      </c>
      <c r="J1096">
        <v>54000</v>
      </c>
      <c r="K1096" t="s">
        <v>3087</v>
      </c>
      <c r="L1096">
        <v>89</v>
      </c>
      <c r="M1096">
        <v>30</v>
      </c>
      <c r="N1096" t="s">
        <v>4206</v>
      </c>
    </row>
    <row r="1097" spans="1:14" x14ac:dyDescent="0.2">
      <c r="A1097" t="s">
        <v>6856</v>
      </c>
      <c r="B1097">
        <v>21550</v>
      </c>
      <c r="C1097">
        <v>24600</v>
      </c>
      <c r="D1097">
        <v>27700</v>
      </c>
      <c r="E1097">
        <v>30750</v>
      </c>
      <c r="F1097">
        <v>35140</v>
      </c>
      <c r="G1097">
        <v>40280</v>
      </c>
      <c r="H1097">
        <v>45420</v>
      </c>
      <c r="I1097">
        <v>50560</v>
      </c>
      <c r="J1097">
        <v>55700</v>
      </c>
      <c r="K1097" t="s">
        <v>3087</v>
      </c>
      <c r="L1097">
        <v>91</v>
      </c>
      <c r="M1097">
        <v>30</v>
      </c>
      <c r="N1097" t="s">
        <v>3392</v>
      </c>
    </row>
    <row r="1098" spans="1:14" x14ac:dyDescent="0.2">
      <c r="A1098" t="s">
        <v>6857</v>
      </c>
      <c r="B1098">
        <v>16250</v>
      </c>
      <c r="C1098">
        <v>19720</v>
      </c>
      <c r="D1098">
        <v>24860</v>
      </c>
      <c r="E1098">
        <v>30000</v>
      </c>
      <c r="F1098">
        <v>35140</v>
      </c>
      <c r="G1098">
        <v>40280</v>
      </c>
      <c r="H1098">
        <v>45420</v>
      </c>
      <c r="I1098">
        <v>50560</v>
      </c>
      <c r="J1098">
        <v>54000</v>
      </c>
      <c r="K1098" t="s">
        <v>3087</v>
      </c>
      <c r="L1098">
        <v>93</v>
      </c>
      <c r="M1098">
        <v>30</v>
      </c>
      <c r="N1098" t="s">
        <v>4207</v>
      </c>
    </row>
    <row r="1099" spans="1:14" x14ac:dyDescent="0.2">
      <c r="A1099" t="s">
        <v>6858</v>
      </c>
      <c r="B1099">
        <v>16800</v>
      </c>
      <c r="C1099">
        <v>19720</v>
      </c>
      <c r="D1099">
        <v>24860</v>
      </c>
      <c r="E1099">
        <v>30000</v>
      </c>
      <c r="F1099">
        <v>35140</v>
      </c>
      <c r="G1099">
        <v>40280</v>
      </c>
      <c r="H1099">
        <v>45420</v>
      </c>
      <c r="I1099">
        <v>50560</v>
      </c>
      <c r="J1099">
        <v>55700</v>
      </c>
      <c r="K1099" t="s">
        <v>3087</v>
      </c>
      <c r="L1099">
        <v>95</v>
      </c>
      <c r="M1099">
        <v>30</v>
      </c>
      <c r="N1099" t="s">
        <v>4208</v>
      </c>
    </row>
    <row r="1100" spans="1:14" x14ac:dyDescent="0.2">
      <c r="A1100" t="s">
        <v>6859</v>
      </c>
      <c r="B1100">
        <v>16350</v>
      </c>
      <c r="C1100">
        <v>19720</v>
      </c>
      <c r="D1100">
        <v>24860</v>
      </c>
      <c r="E1100">
        <v>30000</v>
      </c>
      <c r="F1100">
        <v>35140</v>
      </c>
      <c r="G1100">
        <v>40280</v>
      </c>
      <c r="H1100">
        <v>45420</v>
      </c>
      <c r="I1100">
        <v>50560</v>
      </c>
      <c r="J1100">
        <v>54400</v>
      </c>
      <c r="K1100" t="s">
        <v>3087</v>
      </c>
      <c r="L1100">
        <v>97</v>
      </c>
      <c r="M1100">
        <v>30</v>
      </c>
      <c r="N1100" t="s">
        <v>2731</v>
      </c>
    </row>
    <row r="1101" spans="1:14" x14ac:dyDescent="0.2">
      <c r="A1101" t="s">
        <v>6860</v>
      </c>
      <c r="B1101">
        <v>16250</v>
      </c>
      <c r="C1101">
        <v>19720</v>
      </c>
      <c r="D1101">
        <v>24860</v>
      </c>
      <c r="E1101">
        <v>30000</v>
      </c>
      <c r="F1101">
        <v>35140</v>
      </c>
      <c r="G1101">
        <v>40280</v>
      </c>
      <c r="H1101">
        <v>45420</v>
      </c>
      <c r="I1101">
        <v>50560</v>
      </c>
      <c r="J1101">
        <v>54000</v>
      </c>
      <c r="K1101" t="s">
        <v>3087</v>
      </c>
      <c r="L1101">
        <v>99</v>
      </c>
      <c r="M1101">
        <v>30</v>
      </c>
      <c r="N1101" t="s">
        <v>4209</v>
      </c>
    </row>
    <row r="1102" spans="1:14" x14ac:dyDescent="0.2">
      <c r="A1102" t="s">
        <v>6861</v>
      </c>
      <c r="B1102">
        <v>17400</v>
      </c>
      <c r="C1102">
        <v>19850</v>
      </c>
      <c r="D1102">
        <v>24860</v>
      </c>
      <c r="E1102">
        <v>30000</v>
      </c>
      <c r="F1102">
        <v>35140</v>
      </c>
      <c r="G1102">
        <v>40280</v>
      </c>
      <c r="H1102">
        <v>45420</v>
      </c>
      <c r="I1102">
        <v>50560</v>
      </c>
      <c r="J1102">
        <v>55700</v>
      </c>
      <c r="K1102" t="s">
        <v>3087</v>
      </c>
      <c r="L1102">
        <v>101</v>
      </c>
      <c r="M1102">
        <v>30</v>
      </c>
      <c r="N1102" t="s">
        <v>4210</v>
      </c>
    </row>
    <row r="1103" spans="1:14" x14ac:dyDescent="0.2">
      <c r="A1103" t="s">
        <v>6862</v>
      </c>
      <c r="B1103">
        <v>21550</v>
      </c>
      <c r="C1103">
        <v>24600</v>
      </c>
      <c r="D1103">
        <v>27700</v>
      </c>
      <c r="E1103">
        <v>30750</v>
      </c>
      <c r="F1103">
        <v>35140</v>
      </c>
      <c r="G1103">
        <v>40280</v>
      </c>
      <c r="H1103">
        <v>45420</v>
      </c>
      <c r="I1103">
        <v>50560</v>
      </c>
      <c r="J1103">
        <v>55700</v>
      </c>
      <c r="K1103" t="s">
        <v>3087</v>
      </c>
      <c r="L1103">
        <v>103</v>
      </c>
      <c r="M1103">
        <v>30</v>
      </c>
      <c r="N1103" t="s">
        <v>4211</v>
      </c>
    </row>
    <row r="1104" spans="1:14" x14ac:dyDescent="0.2">
      <c r="A1104" t="s">
        <v>6863</v>
      </c>
      <c r="B1104">
        <v>16350</v>
      </c>
      <c r="C1104">
        <v>19720</v>
      </c>
      <c r="D1104">
        <v>24860</v>
      </c>
      <c r="E1104">
        <v>30000</v>
      </c>
      <c r="F1104">
        <v>35140</v>
      </c>
      <c r="G1104">
        <v>40280</v>
      </c>
      <c r="H1104">
        <v>45420</v>
      </c>
      <c r="I1104">
        <v>50560</v>
      </c>
      <c r="J1104">
        <v>54400</v>
      </c>
      <c r="K1104" t="s">
        <v>3087</v>
      </c>
      <c r="L1104">
        <v>105</v>
      </c>
      <c r="M1104">
        <v>30</v>
      </c>
      <c r="N1104" t="s">
        <v>3394</v>
      </c>
    </row>
    <row r="1105" spans="1:14" x14ac:dyDescent="0.2">
      <c r="A1105" t="s">
        <v>6864</v>
      </c>
      <c r="B1105">
        <v>21550</v>
      </c>
      <c r="C1105">
        <v>24600</v>
      </c>
      <c r="D1105">
        <v>27700</v>
      </c>
      <c r="E1105">
        <v>30750</v>
      </c>
      <c r="F1105">
        <v>35140</v>
      </c>
      <c r="G1105">
        <v>40280</v>
      </c>
      <c r="H1105">
        <v>45420</v>
      </c>
      <c r="I1105">
        <v>50560</v>
      </c>
      <c r="J1105">
        <v>55700</v>
      </c>
      <c r="K1105" t="s">
        <v>3087</v>
      </c>
      <c r="L1105">
        <v>107</v>
      </c>
      <c r="M1105">
        <v>30</v>
      </c>
      <c r="N1105" t="s">
        <v>3014</v>
      </c>
    </row>
    <row r="1106" spans="1:14" x14ac:dyDescent="0.2">
      <c r="A1106" t="s">
        <v>6865</v>
      </c>
      <c r="B1106">
        <v>16350</v>
      </c>
      <c r="C1106">
        <v>19720</v>
      </c>
      <c r="D1106">
        <v>24860</v>
      </c>
      <c r="E1106">
        <v>30000</v>
      </c>
      <c r="F1106">
        <v>35140</v>
      </c>
      <c r="G1106">
        <v>40280</v>
      </c>
      <c r="H1106">
        <v>45420</v>
      </c>
      <c r="I1106">
        <v>50560</v>
      </c>
      <c r="J1106">
        <v>54400</v>
      </c>
      <c r="K1106" t="s">
        <v>3087</v>
      </c>
      <c r="L1106">
        <v>109</v>
      </c>
      <c r="M1106">
        <v>30</v>
      </c>
      <c r="N1106" t="s">
        <v>3396</v>
      </c>
    </row>
    <row r="1107" spans="1:14" x14ac:dyDescent="0.2">
      <c r="A1107" t="s">
        <v>6866</v>
      </c>
      <c r="B1107">
        <v>16250</v>
      </c>
      <c r="C1107">
        <v>19720</v>
      </c>
      <c r="D1107">
        <v>24860</v>
      </c>
      <c r="E1107">
        <v>30000</v>
      </c>
      <c r="F1107">
        <v>35140</v>
      </c>
      <c r="G1107">
        <v>40280</v>
      </c>
      <c r="H1107">
        <v>45420</v>
      </c>
      <c r="I1107">
        <v>50560</v>
      </c>
      <c r="J1107">
        <v>54000</v>
      </c>
      <c r="K1107" t="s">
        <v>3087</v>
      </c>
      <c r="L1107">
        <v>111</v>
      </c>
      <c r="M1107">
        <v>30</v>
      </c>
      <c r="N1107" t="s">
        <v>3017</v>
      </c>
    </row>
    <row r="1108" spans="1:14" x14ac:dyDescent="0.2">
      <c r="A1108" t="s">
        <v>6867</v>
      </c>
      <c r="B1108">
        <v>17750</v>
      </c>
      <c r="C1108">
        <v>20250</v>
      </c>
      <c r="D1108">
        <v>24860</v>
      </c>
      <c r="E1108">
        <v>30000</v>
      </c>
      <c r="F1108">
        <v>35140</v>
      </c>
      <c r="G1108">
        <v>40280</v>
      </c>
      <c r="H1108">
        <v>45420</v>
      </c>
      <c r="I1108">
        <v>50560</v>
      </c>
      <c r="J1108">
        <v>55700</v>
      </c>
      <c r="K1108" t="s">
        <v>3087</v>
      </c>
      <c r="L1108">
        <v>113</v>
      </c>
      <c r="M1108">
        <v>30</v>
      </c>
      <c r="N1108" t="s">
        <v>4212</v>
      </c>
    </row>
    <row r="1109" spans="1:14" x14ac:dyDescent="0.2">
      <c r="A1109" t="s">
        <v>6868</v>
      </c>
      <c r="B1109">
        <v>16600</v>
      </c>
      <c r="C1109">
        <v>19720</v>
      </c>
      <c r="D1109">
        <v>24860</v>
      </c>
      <c r="E1109">
        <v>30000</v>
      </c>
      <c r="F1109">
        <v>35140</v>
      </c>
      <c r="G1109">
        <v>40280</v>
      </c>
      <c r="H1109">
        <v>45420</v>
      </c>
      <c r="I1109">
        <v>50560</v>
      </c>
      <c r="J1109">
        <v>55300</v>
      </c>
      <c r="K1109" t="s">
        <v>3087</v>
      </c>
      <c r="L1109">
        <v>115</v>
      </c>
      <c r="M1109">
        <v>30</v>
      </c>
      <c r="N1109" t="s">
        <v>3344</v>
      </c>
    </row>
    <row r="1110" spans="1:14" x14ac:dyDescent="0.2">
      <c r="A1110" t="s">
        <v>6869</v>
      </c>
      <c r="B1110">
        <v>16450</v>
      </c>
      <c r="C1110">
        <v>19720</v>
      </c>
      <c r="D1110">
        <v>24860</v>
      </c>
      <c r="E1110">
        <v>30000</v>
      </c>
      <c r="F1110">
        <v>35140</v>
      </c>
      <c r="G1110">
        <v>40280</v>
      </c>
      <c r="H1110">
        <v>45420</v>
      </c>
      <c r="I1110">
        <v>50560</v>
      </c>
      <c r="J1110">
        <v>54900</v>
      </c>
      <c r="K1110" t="s">
        <v>3087</v>
      </c>
      <c r="L1110">
        <v>117</v>
      </c>
      <c r="M1110">
        <v>30</v>
      </c>
      <c r="N1110" t="s">
        <v>3345</v>
      </c>
    </row>
    <row r="1111" spans="1:14" x14ac:dyDescent="0.2">
      <c r="A1111" t="s">
        <v>6870</v>
      </c>
      <c r="B1111">
        <v>17300</v>
      </c>
      <c r="C1111">
        <v>19750</v>
      </c>
      <c r="D1111">
        <v>24860</v>
      </c>
      <c r="E1111">
        <v>30000</v>
      </c>
      <c r="F1111">
        <v>35140</v>
      </c>
      <c r="G1111">
        <v>40280</v>
      </c>
      <c r="H1111">
        <v>45420</v>
      </c>
      <c r="I1111">
        <v>50560</v>
      </c>
      <c r="J1111">
        <v>55700</v>
      </c>
      <c r="K1111" t="s">
        <v>3087</v>
      </c>
      <c r="L1111">
        <v>119</v>
      </c>
      <c r="M1111">
        <v>30</v>
      </c>
      <c r="N1111" t="s">
        <v>3224</v>
      </c>
    </row>
    <row r="1112" spans="1:14" x14ac:dyDescent="0.2">
      <c r="A1112" t="s">
        <v>6871</v>
      </c>
      <c r="B1112">
        <v>21550</v>
      </c>
      <c r="C1112">
        <v>24600</v>
      </c>
      <c r="D1112">
        <v>27700</v>
      </c>
      <c r="E1112">
        <v>30750</v>
      </c>
      <c r="F1112">
        <v>35140</v>
      </c>
      <c r="G1112">
        <v>40280</v>
      </c>
      <c r="H1112">
        <v>45420</v>
      </c>
      <c r="I1112">
        <v>50560</v>
      </c>
      <c r="J1112">
        <v>55700</v>
      </c>
      <c r="K1112" t="s">
        <v>3087</v>
      </c>
      <c r="L1112">
        <v>121</v>
      </c>
      <c r="M1112">
        <v>30</v>
      </c>
      <c r="N1112" t="s">
        <v>4158</v>
      </c>
    </row>
    <row r="1113" spans="1:14" x14ac:dyDescent="0.2">
      <c r="A1113" t="s">
        <v>6872</v>
      </c>
      <c r="B1113">
        <v>16250</v>
      </c>
      <c r="C1113">
        <v>19720</v>
      </c>
      <c r="D1113">
        <v>24860</v>
      </c>
      <c r="E1113">
        <v>30000</v>
      </c>
      <c r="F1113">
        <v>35140</v>
      </c>
      <c r="G1113">
        <v>40280</v>
      </c>
      <c r="H1113">
        <v>45420</v>
      </c>
      <c r="I1113">
        <v>50560</v>
      </c>
      <c r="J1113">
        <v>54000</v>
      </c>
      <c r="K1113" t="s">
        <v>3087</v>
      </c>
      <c r="L1113">
        <v>123</v>
      </c>
      <c r="M1113">
        <v>30</v>
      </c>
      <c r="N1113" t="s">
        <v>3583</v>
      </c>
    </row>
    <row r="1114" spans="1:14" x14ac:dyDescent="0.2">
      <c r="A1114" t="s">
        <v>6873</v>
      </c>
      <c r="B1114">
        <v>16250</v>
      </c>
      <c r="C1114">
        <v>19720</v>
      </c>
      <c r="D1114">
        <v>24860</v>
      </c>
      <c r="E1114">
        <v>30000</v>
      </c>
      <c r="F1114">
        <v>35140</v>
      </c>
      <c r="G1114">
        <v>40280</v>
      </c>
      <c r="H1114">
        <v>45420</v>
      </c>
      <c r="I1114">
        <v>50560</v>
      </c>
      <c r="J1114">
        <v>54000</v>
      </c>
      <c r="K1114" t="s">
        <v>3087</v>
      </c>
      <c r="L1114">
        <v>125</v>
      </c>
      <c r="M1114">
        <v>30</v>
      </c>
      <c r="N1114" t="s">
        <v>3348</v>
      </c>
    </row>
    <row r="1115" spans="1:14" x14ac:dyDescent="0.2">
      <c r="A1115" t="s">
        <v>6874</v>
      </c>
      <c r="B1115">
        <v>16800</v>
      </c>
      <c r="C1115">
        <v>19720</v>
      </c>
      <c r="D1115">
        <v>24860</v>
      </c>
      <c r="E1115">
        <v>30000</v>
      </c>
      <c r="F1115">
        <v>35140</v>
      </c>
      <c r="G1115">
        <v>40280</v>
      </c>
      <c r="H1115">
        <v>45420</v>
      </c>
      <c r="I1115">
        <v>50560</v>
      </c>
      <c r="J1115">
        <v>55700</v>
      </c>
      <c r="K1115" t="s">
        <v>3087</v>
      </c>
      <c r="L1115">
        <v>127</v>
      </c>
      <c r="M1115">
        <v>30</v>
      </c>
      <c r="N1115" t="s">
        <v>3225</v>
      </c>
    </row>
    <row r="1116" spans="1:14" x14ac:dyDescent="0.2">
      <c r="A1116" t="s">
        <v>6875</v>
      </c>
      <c r="B1116">
        <v>16250</v>
      </c>
      <c r="C1116">
        <v>19720</v>
      </c>
      <c r="D1116">
        <v>24860</v>
      </c>
      <c r="E1116">
        <v>30000</v>
      </c>
      <c r="F1116">
        <v>35140</v>
      </c>
      <c r="G1116">
        <v>40280</v>
      </c>
      <c r="H1116">
        <v>45420</v>
      </c>
      <c r="I1116">
        <v>50560</v>
      </c>
      <c r="J1116">
        <v>54000</v>
      </c>
      <c r="K1116" t="s">
        <v>3087</v>
      </c>
      <c r="L1116">
        <v>129</v>
      </c>
      <c r="M1116">
        <v>30</v>
      </c>
      <c r="N1116" t="s">
        <v>3226</v>
      </c>
    </row>
    <row r="1117" spans="1:14" x14ac:dyDescent="0.2">
      <c r="A1117" t="s">
        <v>6876</v>
      </c>
      <c r="B1117">
        <v>19450</v>
      </c>
      <c r="C1117">
        <v>22200</v>
      </c>
      <c r="D1117">
        <v>25000</v>
      </c>
      <c r="E1117">
        <v>30000</v>
      </c>
      <c r="F1117">
        <v>35140</v>
      </c>
      <c r="G1117">
        <v>40280</v>
      </c>
      <c r="H1117">
        <v>45420</v>
      </c>
      <c r="I1117">
        <v>50560</v>
      </c>
      <c r="J1117">
        <v>55700</v>
      </c>
      <c r="K1117" t="s">
        <v>3087</v>
      </c>
      <c r="L1117">
        <v>131</v>
      </c>
      <c r="M1117">
        <v>30</v>
      </c>
      <c r="N1117" t="s">
        <v>3227</v>
      </c>
    </row>
    <row r="1118" spans="1:14" x14ac:dyDescent="0.2">
      <c r="A1118" t="s">
        <v>6877</v>
      </c>
      <c r="B1118">
        <v>16250</v>
      </c>
      <c r="C1118">
        <v>19720</v>
      </c>
      <c r="D1118">
        <v>24860</v>
      </c>
      <c r="E1118">
        <v>30000</v>
      </c>
      <c r="F1118">
        <v>35140</v>
      </c>
      <c r="G1118">
        <v>40280</v>
      </c>
      <c r="H1118">
        <v>45420</v>
      </c>
      <c r="I1118">
        <v>50560</v>
      </c>
      <c r="J1118">
        <v>54000</v>
      </c>
      <c r="K1118" t="s">
        <v>3087</v>
      </c>
      <c r="L1118">
        <v>133</v>
      </c>
      <c r="M1118">
        <v>30</v>
      </c>
      <c r="N1118" t="s">
        <v>3228</v>
      </c>
    </row>
    <row r="1119" spans="1:14" x14ac:dyDescent="0.2">
      <c r="A1119" t="s">
        <v>6878</v>
      </c>
      <c r="B1119">
        <v>16250</v>
      </c>
      <c r="C1119">
        <v>19720</v>
      </c>
      <c r="D1119">
        <v>24860</v>
      </c>
      <c r="E1119">
        <v>30000</v>
      </c>
      <c r="F1119">
        <v>35140</v>
      </c>
      <c r="G1119">
        <v>40280</v>
      </c>
      <c r="H1119">
        <v>45420</v>
      </c>
      <c r="I1119">
        <v>50560</v>
      </c>
      <c r="J1119">
        <v>54000</v>
      </c>
      <c r="K1119" t="s">
        <v>3087</v>
      </c>
      <c r="L1119">
        <v>135</v>
      </c>
      <c r="M1119">
        <v>30</v>
      </c>
      <c r="N1119" t="s">
        <v>3229</v>
      </c>
    </row>
    <row r="1120" spans="1:14" x14ac:dyDescent="0.2">
      <c r="A1120" t="s">
        <v>6879</v>
      </c>
      <c r="B1120">
        <v>16250</v>
      </c>
      <c r="C1120">
        <v>19720</v>
      </c>
      <c r="D1120">
        <v>24860</v>
      </c>
      <c r="E1120">
        <v>30000</v>
      </c>
      <c r="F1120">
        <v>35140</v>
      </c>
      <c r="G1120">
        <v>40280</v>
      </c>
      <c r="H1120">
        <v>45420</v>
      </c>
      <c r="I1120">
        <v>50560</v>
      </c>
      <c r="J1120">
        <v>54000</v>
      </c>
      <c r="K1120" t="s">
        <v>3087</v>
      </c>
      <c r="L1120">
        <v>137</v>
      </c>
      <c r="M1120">
        <v>30</v>
      </c>
      <c r="N1120" t="s">
        <v>3230</v>
      </c>
    </row>
    <row r="1121" spans="1:14" x14ac:dyDescent="0.2">
      <c r="A1121" t="s">
        <v>6880</v>
      </c>
      <c r="B1121">
        <v>18350</v>
      </c>
      <c r="C1121">
        <v>20950</v>
      </c>
      <c r="D1121">
        <v>24860</v>
      </c>
      <c r="E1121">
        <v>30000</v>
      </c>
      <c r="F1121">
        <v>35140</v>
      </c>
      <c r="G1121">
        <v>40280</v>
      </c>
      <c r="H1121">
        <v>45420</v>
      </c>
      <c r="I1121">
        <v>50560</v>
      </c>
      <c r="J1121">
        <v>55700</v>
      </c>
      <c r="K1121" t="s">
        <v>3087</v>
      </c>
      <c r="L1121">
        <v>139</v>
      </c>
      <c r="M1121">
        <v>30</v>
      </c>
      <c r="N1121" t="s">
        <v>3231</v>
      </c>
    </row>
    <row r="1122" spans="1:14" x14ac:dyDescent="0.2">
      <c r="A1122" t="s">
        <v>6881</v>
      </c>
      <c r="B1122">
        <v>16800</v>
      </c>
      <c r="C1122">
        <v>19720</v>
      </c>
      <c r="D1122">
        <v>24860</v>
      </c>
      <c r="E1122">
        <v>30000</v>
      </c>
      <c r="F1122">
        <v>35140</v>
      </c>
      <c r="G1122">
        <v>40280</v>
      </c>
      <c r="H1122">
        <v>45420</v>
      </c>
      <c r="I1122">
        <v>50560</v>
      </c>
      <c r="J1122">
        <v>55700</v>
      </c>
      <c r="K1122" t="s">
        <v>3087</v>
      </c>
      <c r="L1122">
        <v>141</v>
      </c>
      <c r="M1122">
        <v>30</v>
      </c>
      <c r="N1122" t="s">
        <v>3232</v>
      </c>
    </row>
    <row r="1123" spans="1:14" x14ac:dyDescent="0.2">
      <c r="A1123" t="s">
        <v>6882</v>
      </c>
      <c r="B1123">
        <v>17600</v>
      </c>
      <c r="C1123">
        <v>20100</v>
      </c>
      <c r="D1123">
        <v>24860</v>
      </c>
      <c r="E1123">
        <v>30000</v>
      </c>
      <c r="F1123">
        <v>35140</v>
      </c>
      <c r="G1123">
        <v>40280</v>
      </c>
      <c r="H1123">
        <v>45420</v>
      </c>
      <c r="I1123">
        <v>50560</v>
      </c>
      <c r="J1123">
        <v>55700</v>
      </c>
      <c r="K1123" t="s">
        <v>3087</v>
      </c>
      <c r="L1123">
        <v>143</v>
      </c>
      <c r="M1123">
        <v>30</v>
      </c>
      <c r="N1123" t="s">
        <v>3233</v>
      </c>
    </row>
    <row r="1124" spans="1:14" x14ac:dyDescent="0.2">
      <c r="A1124" t="s">
        <v>6883</v>
      </c>
      <c r="B1124">
        <v>16250</v>
      </c>
      <c r="C1124">
        <v>19720</v>
      </c>
      <c r="D1124">
        <v>24860</v>
      </c>
      <c r="E1124">
        <v>30000</v>
      </c>
      <c r="F1124">
        <v>35140</v>
      </c>
      <c r="G1124">
        <v>40280</v>
      </c>
      <c r="H1124">
        <v>45420</v>
      </c>
      <c r="I1124">
        <v>50560</v>
      </c>
      <c r="J1124">
        <v>54000</v>
      </c>
      <c r="K1124" t="s">
        <v>3087</v>
      </c>
      <c r="L1124">
        <v>145</v>
      </c>
      <c r="M1124">
        <v>30</v>
      </c>
      <c r="N1124" t="s">
        <v>3234</v>
      </c>
    </row>
    <row r="1125" spans="1:14" x14ac:dyDescent="0.2">
      <c r="A1125" t="s">
        <v>6884</v>
      </c>
      <c r="B1125">
        <v>16250</v>
      </c>
      <c r="C1125">
        <v>19720</v>
      </c>
      <c r="D1125">
        <v>24860</v>
      </c>
      <c r="E1125">
        <v>30000</v>
      </c>
      <c r="F1125">
        <v>35140</v>
      </c>
      <c r="G1125">
        <v>40280</v>
      </c>
      <c r="H1125">
        <v>45420</v>
      </c>
      <c r="I1125">
        <v>50560</v>
      </c>
      <c r="J1125">
        <v>54000</v>
      </c>
      <c r="K1125" t="s">
        <v>3087</v>
      </c>
      <c r="L1125">
        <v>147</v>
      </c>
      <c r="M1125">
        <v>30</v>
      </c>
      <c r="N1125" t="s">
        <v>3403</v>
      </c>
    </row>
    <row r="1126" spans="1:14" x14ac:dyDescent="0.2">
      <c r="A1126" t="s">
        <v>6885</v>
      </c>
      <c r="B1126">
        <v>18950</v>
      </c>
      <c r="C1126">
        <v>21650</v>
      </c>
      <c r="D1126">
        <v>24860</v>
      </c>
      <c r="E1126">
        <v>30000</v>
      </c>
      <c r="F1126">
        <v>35140</v>
      </c>
      <c r="G1126">
        <v>40280</v>
      </c>
      <c r="H1126">
        <v>45420</v>
      </c>
      <c r="I1126">
        <v>50560</v>
      </c>
      <c r="J1126">
        <v>55700</v>
      </c>
      <c r="K1126" t="s">
        <v>3087</v>
      </c>
      <c r="L1126">
        <v>149</v>
      </c>
      <c r="M1126">
        <v>30</v>
      </c>
      <c r="N1126" t="s">
        <v>3235</v>
      </c>
    </row>
    <row r="1127" spans="1:14" x14ac:dyDescent="0.2">
      <c r="A1127" t="s">
        <v>6886</v>
      </c>
      <c r="B1127">
        <v>16350</v>
      </c>
      <c r="C1127">
        <v>19720</v>
      </c>
      <c r="D1127">
        <v>24860</v>
      </c>
      <c r="E1127">
        <v>30000</v>
      </c>
      <c r="F1127">
        <v>35140</v>
      </c>
      <c r="G1127">
        <v>40280</v>
      </c>
      <c r="H1127">
        <v>45420</v>
      </c>
      <c r="I1127">
        <v>50560</v>
      </c>
      <c r="J1127">
        <v>54400</v>
      </c>
      <c r="K1127" t="s">
        <v>3087</v>
      </c>
      <c r="L1127">
        <v>151</v>
      </c>
      <c r="M1127">
        <v>30</v>
      </c>
      <c r="N1127" t="s">
        <v>3236</v>
      </c>
    </row>
    <row r="1128" spans="1:14" x14ac:dyDescent="0.2">
      <c r="A1128" t="s">
        <v>6887</v>
      </c>
      <c r="B1128">
        <v>17150</v>
      </c>
      <c r="C1128">
        <v>19720</v>
      </c>
      <c r="D1128">
        <v>24860</v>
      </c>
      <c r="E1128">
        <v>30000</v>
      </c>
      <c r="F1128">
        <v>35140</v>
      </c>
      <c r="G1128">
        <v>40280</v>
      </c>
      <c r="H1128">
        <v>45420</v>
      </c>
      <c r="I1128">
        <v>50560</v>
      </c>
      <c r="J1128">
        <v>55700</v>
      </c>
      <c r="K1128" t="s">
        <v>3087</v>
      </c>
      <c r="L1128">
        <v>153</v>
      </c>
      <c r="M1128">
        <v>30</v>
      </c>
      <c r="N1128" t="s">
        <v>3237</v>
      </c>
    </row>
    <row r="1129" spans="1:14" x14ac:dyDescent="0.2">
      <c r="A1129" t="s">
        <v>6888</v>
      </c>
      <c r="B1129">
        <v>16250</v>
      </c>
      <c r="C1129">
        <v>19720</v>
      </c>
      <c r="D1129">
        <v>24860</v>
      </c>
      <c r="E1129">
        <v>30000</v>
      </c>
      <c r="F1129">
        <v>35140</v>
      </c>
      <c r="G1129">
        <v>40280</v>
      </c>
      <c r="H1129">
        <v>45420</v>
      </c>
      <c r="I1129">
        <v>50560</v>
      </c>
      <c r="J1129">
        <v>54000</v>
      </c>
      <c r="K1129" t="s">
        <v>3087</v>
      </c>
      <c r="L1129">
        <v>155</v>
      </c>
      <c r="M1129">
        <v>30</v>
      </c>
      <c r="N1129" t="s">
        <v>3238</v>
      </c>
    </row>
    <row r="1130" spans="1:14" x14ac:dyDescent="0.2">
      <c r="A1130" t="s">
        <v>6889</v>
      </c>
      <c r="B1130">
        <v>16350</v>
      </c>
      <c r="C1130">
        <v>19720</v>
      </c>
      <c r="D1130">
        <v>24860</v>
      </c>
      <c r="E1130">
        <v>30000</v>
      </c>
      <c r="F1130">
        <v>35140</v>
      </c>
      <c r="G1130">
        <v>40280</v>
      </c>
      <c r="H1130">
        <v>45420</v>
      </c>
      <c r="I1130">
        <v>50560</v>
      </c>
      <c r="J1130">
        <v>54400</v>
      </c>
      <c r="K1130" t="s">
        <v>3087</v>
      </c>
      <c r="L1130">
        <v>157</v>
      </c>
      <c r="M1130">
        <v>30</v>
      </c>
      <c r="N1130" t="s">
        <v>3239</v>
      </c>
    </row>
    <row r="1131" spans="1:14" x14ac:dyDescent="0.2">
      <c r="A1131" t="s">
        <v>6890</v>
      </c>
      <c r="B1131">
        <v>16250</v>
      </c>
      <c r="C1131">
        <v>19720</v>
      </c>
      <c r="D1131">
        <v>24860</v>
      </c>
      <c r="E1131">
        <v>30000</v>
      </c>
      <c r="F1131">
        <v>35140</v>
      </c>
      <c r="G1131">
        <v>40280</v>
      </c>
      <c r="H1131">
        <v>45420</v>
      </c>
      <c r="I1131">
        <v>50560</v>
      </c>
      <c r="J1131">
        <v>54200</v>
      </c>
      <c r="K1131" t="s">
        <v>3087</v>
      </c>
      <c r="L1131">
        <v>159</v>
      </c>
      <c r="M1131">
        <v>30</v>
      </c>
      <c r="N1131" t="s">
        <v>3240</v>
      </c>
    </row>
    <row r="1132" spans="1:14" x14ac:dyDescent="0.2">
      <c r="A1132" t="s">
        <v>6891</v>
      </c>
      <c r="B1132">
        <v>18950</v>
      </c>
      <c r="C1132">
        <v>21650</v>
      </c>
      <c r="D1132">
        <v>24860</v>
      </c>
      <c r="E1132">
        <v>30000</v>
      </c>
      <c r="F1132">
        <v>35140</v>
      </c>
      <c r="G1132">
        <v>40280</v>
      </c>
      <c r="H1132">
        <v>45420</v>
      </c>
      <c r="I1132">
        <v>50560</v>
      </c>
      <c r="J1132">
        <v>55700</v>
      </c>
      <c r="K1132" t="s">
        <v>3087</v>
      </c>
      <c r="L1132">
        <v>161</v>
      </c>
      <c r="M1132">
        <v>30</v>
      </c>
      <c r="N1132" t="s">
        <v>3241</v>
      </c>
    </row>
    <row r="1133" spans="1:14" x14ac:dyDescent="0.2">
      <c r="A1133" t="s">
        <v>6892</v>
      </c>
      <c r="B1133">
        <v>16250</v>
      </c>
      <c r="C1133">
        <v>19720</v>
      </c>
      <c r="D1133">
        <v>24860</v>
      </c>
      <c r="E1133">
        <v>30000</v>
      </c>
      <c r="F1133">
        <v>35140</v>
      </c>
      <c r="G1133">
        <v>40280</v>
      </c>
      <c r="H1133">
        <v>45420</v>
      </c>
      <c r="I1133">
        <v>50560</v>
      </c>
      <c r="J1133">
        <v>54000</v>
      </c>
      <c r="K1133" t="s">
        <v>3087</v>
      </c>
      <c r="L1133">
        <v>163</v>
      </c>
      <c r="M1133">
        <v>30</v>
      </c>
      <c r="N1133" t="s">
        <v>3242</v>
      </c>
    </row>
    <row r="1134" spans="1:14" x14ac:dyDescent="0.2">
      <c r="A1134" t="s">
        <v>6893</v>
      </c>
      <c r="B1134">
        <v>16550</v>
      </c>
      <c r="C1134">
        <v>19720</v>
      </c>
      <c r="D1134">
        <v>24860</v>
      </c>
      <c r="E1134">
        <v>30000</v>
      </c>
      <c r="F1134">
        <v>35140</v>
      </c>
      <c r="G1134">
        <v>40280</v>
      </c>
      <c r="H1134">
        <v>45420</v>
      </c>
      <c r="I1134">
        <v>50560</v>
      </c>
      <c r="J1134">
        <v>55050</v>
      </c>
      <c r="K1134" t="s">
        <v>3087</v>
      </c>
      <c r="L1134">
        <v>165</v>
      </c>
      <c r="M1134">
        <v>30</v>
      </c>
      <c r="N1134" t="s">
        <v>4166</v>
      </c>
    </row>
    <row r="1135" spans="1:14" x14ac:dyDescent="0.2">
      <c r="A1135" t="s">
        <v>6894</v>
      </c>
      <c r="B1135">
        <v>16350</v>
      </c>
      <c r="C1135">
        <v>19720</v>
      </c>
      <c r="D1135">
        <v>24860</v>
      </c>
      <c r="E1135">
        <v>30000</v>
      </c>
      <c r="F1135">
        <v>35140</v>
      </c>
      <c r="G1135">
        <v>40280</v>
      </c>
      <c r="H1135">
        <v>45420</v>
      </c>
      <c r="I1135">
        <v>50560</v>
      </c>
      <c r="J1135">
        <v>54400</v>
      </c>
      <c r="K1135" t="s">
        <v>3087</v>
      </c>
      <c r="L1135">
        <v>167</v>
      </c>
      <c r="M1135">
        <v>30</v>
      </c>
      <c r="N1135" t="s">
        <v>3354</v>
      </c>
    </row>
    <row r="1136" spans="1:14" x14ac:dyDescent="0.2">
      <c r="A1136" t="s">
        <v>6895</v>
      </c>
      <c r="B1136">
        <v>17300</v>
      </c>
      <c r="C1136">
        <v>19800</v>
      </c>
      <c r="D1136">
        <v>24860</v>
      </c>
      <c r="E1136">
        <v>30000</v>
      </c>
      <c r="F1136">
        <v>35140</v>
      </c>
      <c r="G1136">
        <v>40280</v>
      </c>
      <c r="H1136">
        <v>45420</v>
      </c>
      <c r="I1136">
        <v>50560</v>
      </c>
      <c r="J1136">
        <v>55700</v>
      </c>
      <c r="K1136" t="s">
        <v>3087</v>
      </c>
      <c r="L1136">
        <v>169</v>
      </c>
      <c r="M1136">
        <v>30</v>
      </c>
      <c r="N1136" t="s">
        <v>3410</v>
      </c>
    </row>
    <row r="1137" spans="1:14" x14ac:dyDescent="0.2">
      <c r="A1137" t="s">
        <v>6896</v>
      </c>
      <c r="B1137">
        <v>17150</v>
      </c>
      <c r="C1137">
        <v>19720</v>
      </c>
      <c r="D1137">
        <v>24860</v>
      </c>
      <c r="E1137">
        <v>30000</v>
      </c>
      <c r="F1137">
        <v>35140</v>
      </c>
      <c r="G1137">
        <v>40280</v>
      </c>
      <c r="H1137">
        <v>45420</v>
      </c>
      <c r="I1137">
        <v>50560</v>
      </c>
      <c r="J1137">
        <v>55700</v>
      </c>
      <c r="K1137" t="s">
        <v>3087</v>
      </c>
      <c r="L1137">
        <v>171</v>
      </c>
      <c r="M1137">
        <v>30</v>
      </c>
      <c r="N1137" t="s">
        <v>3411</v>
      </c>
    </row>
    <row r="1138" spans="1:14" x14ac:dyDescent="0.2">
      <c r="A1138" t="s">
        <v>6897</v>
      </c>
      <c r="B1138">
        <v>17900</v>
      </c>
      <c r="C1138">
        <v>20450</v>
      </c>
      <c r="D1138">
        <v>24860</v>
      </c>
      <c r="E1138">
        <v>30000</v>
      </c>
      <c r="F1138">
        <v>35140</v>
      </c>
      <c r="G1138">
        <v>40280</v>
      </c>
      <c r="H1138">
        <v>45420</v>
      </c>
      <c r="I1138">
        <v>50560</v>
      </c>
      <c r="J1138">
        <v>55700</v>
      </c>
      <c r="K1138" t="s">
        <v>3087</v>
      </c>
      <c r="L1138">
        <v>173</v>
      </c>
      <c r="M1138">
        <v>30</v>
      </c>
      <c r="N1138" t="s">
        <v>2753</v>
      </c>
    </row>
    <row r="1139" spans="1:14" x14ac:dyDescent="0.2">
      <c r="A1139" t="s">
        <v>6898</v>
      </c>
      <c r="B1139">
        <v>16250</v>
      </c>
      <c r="C1139">
        <v>19720</v>
      </c>
      <c r="D1139">
        <v>24860</v>
      </c>
      <c r="E1139">
        <v>30000</v>
      </c>
      <c r="F1139">
        <v>35140</v>
      </c>
      <c r="G1139">
        <v>40280</v>
      </c>
      <c r="H1139">
        <v>45420</v>
      </c>
      <c r="I1139">
        <v>50560</v>
      </c>
      <c r="J1139">
        <v>54000</v>
      </c>
      <c r="K1139" t="s">
        <v>3087</v>
      </c>
      <c r="L1139">
        <v>175</v>
      </c>
      <c r="M1139">
        <v>30</v>
      </c>
      <c r="N1139" t="s">
        <v>3243</v>
      </c>
    </row>
    <row r="1140" spans="1:14" x14ac:dyDescent="0.2">
      <c r="A1140" t="s">
        <v>6899</v>
      </c>
      <c r="B1140">
        <v>18350</v>
      </c>
      <c r="C1140">
        <v>20950</v>
      </c>
      <c r="D1140">
        <v>24860</v>
      </c>
      <c r="E1140">
        <v>30000</v>
      </c>
      <c r="F1140">
        <v>35140</v>
      </c>
      <c r="G1140">
        <v>40280</v>
      </c>
      <c r="H1140">
        <v>45420</v>
      </c>
      <c r="I1140">
        <v>50560</v>
      </c>
      <c r="J1140">
        <v>55700</v>
      </c>
      <c r="K1140" t="s">
        <v>3087</v>
      </c>
      <c r="L1140">
        <v>177</v>
      </c>
      <c r="M1140">
        <v>30</v>
      </c>
      <c r="N1140" t="s">
        <v>3244</v>
      </c>
    </row>
    <row r="1141" spans="1:14" x14ac:dyDescent="0.2">
      <c r="A1141" t="s">
        <v>6900</v>
      </c>
      <c r="B1141">
        <v>18100</v>
      </c>
      <c r="C1141">
        <v>20700</v>
      </c>
      <c r="D1141">
        <v>24860</v>
      </c>
      <c r="E1141">
        <v>30000</v>
      </c>
      <c r="F1141">
        <v>35140</v>
      </c>
      <c r="G1141">
        <v>40280</v>
      </c>
      <c r="H1141">
        <v>45420</v>
      </c>
      <c r="I1141">
        <v>50560</v>
      </c>
      <c r="J1141">
        <v>55700</v>
      </c>
      <c r="K1141" t="s">
        <v>3087</v>
      </c>
      <c r="L1141">
        <v>179</v>
      </c>
      <c r="M1141">
        <v>30</v>
      </c>
      <c r="N1141" t="s">
        <v>3245</v>
      </c>
    </row>
    <row r="1142" spans="1:14" x14ac:dyDescent="0.2">
      <c r="A1142" t="s">
        <v>6901</v>
      </c>
      <c r="B1142">
        <v>16250</v>
      </c>
      <c r="C1142">
        <v>19720</v>
      </c>
      <c r="D1142">
        <v>24860</v>
      </c>
      <c r="E1142">
        <v>30000</v>
      </c>
      <c r="F1142">
        <v>35140</v>
      </c>
      <c r="G1142">
        <v>40280</v>
      </c>
      <c r="H1142">
        <v>45420</v>
      </c>
      <c r="I1142">
        <v>50560</v>
      </c>
      <c r="J1142">
        <v>54000</v>
      </c>
      <c r="K1142" t="s">
        <v>3087</v>
      </c>
      <c r="L1142">
        <v>181</v>
      </c>
      <c r="M1142">
        <v>30</v>
      </c>
      <c r="N1142" t="s">
        <v>3246</v>
      </c>
    </row>
    <row r="1143" spans="1:14" x14ac:dyDescent="0.2">
      <c r="A1143" t="s">
        <v>6902</v>
      </c>
      <c r="B1143">
        <v>16250</v>
      </c>
      <c r="C1143">
        <v>19720</v>
      </c>
      <c r="D1143">
        <v>24860</v>
      </c>
      <c r="E1143">
        <v>30000</v>
      </c>
      <c r="F1143">
        <v>35140</v>
      </c>
      <c r="G1143">
        <v>40280</v>
      </c>
      <c r="H1143">
        <v>45420</v>
      </c>
      <c r="I1143">
        <v>50560</v>
      </c>
      <c r="J1143">
        <v>54000</v>
      </c>
      <c r="K1143" t="s">
        <v>3087</v>
      </c>
      <c r="L1143">
        <v>183</v>
      </c>
      <c r="M1143">
        <v>30</v>
      </c>
      <c r="N1143" t="s">
        <v>3247</v>
      </c>
    </row>
    <row r="1144" spans="1:14" x14ac:dyDescent="0.2">
      <c r="A1144" t="s">
        <v>6903</v>
      </c>
      <c r="B1144">
        <v>16350</v>
      </c>
      <c r="C1144">
        <v>19720</v>
      </c>
      <c r="D1144">
        <v>24860</v>
      </c>
      <c r="E1144">
        <v>30000</v>
      </c>
      <c r="F1144">
        <v>35140</v>
      </c>
      <c r="G1144">
        <v>40280</v>
      </c>
      <c r="H1144">
        <v>45420</v>
      </c>
      <c r="I1144">
        <v>50560</v>
      </c>
      <c r="J1144">
        <v>54400</v>
      </c>
      <c r="K1144" t="s">
        <v>3087</v>
      </c>
      <c r="L1144">
        <v>185</v>
      </c>
      <c r="M1144">
        <v>30</v>
      </c>
      <c r="N1144" t="s">
        <v>3248</v>
      </c>
    </row>
    <row r="1145" spans="1:14" x14ac:dyDescent="0.2">
      <c r="A1145" t="s">
        <v>6904</v>
      </c>
      <c r="B1145">
        <v>16250</v>
      </c>
      <c r="C1145">
        <v>19720</v>
      </c>
      <c r="D1145">
        <v>24860</v>
      </c>
      <c r="E1145">
        <v>30000</v>
      </c>
      <c r="F1145">
        <v>35140</v>
      </c>
      <c r="G1145">
        <v>40280</v>
      </c>
      <c r="H1145">
        <v>45420</v>
      </c>
      <c r="I1145">
        <v>50560</v>
      </c>
      <c r="J1145">
        <v>54000</v>
      </c>
      <c r="K1145" t="s">
        <v>3087</v>
      </c>
      <c r="L1145">
        <v>187</v>
      </c>
      <c r="M1145">
        <v>30</v>
      </c>
      <c r="N1145" t="s">
        <v>3249</v>
      </c>
    </row>
    <row r="1146" spans="1:14" x14ac:dyDescent="0.2">
      <c r="A1146" t="s">
        <v>6905</v>
      </c>
      <c r="B1146">
        <v>16350</v>
      </c>
      <c r="C1146">
        <v>19720</v>
      </c>
      <c r="D1146">
        <v>24860</v>
      </c>
      <c r="E1146">
        <v>30000</v>
      </c>
      <c r="F1146">
        <v>35140</v>
      </c>
      <c r="G1146">
        <v>40280</v>
      </c>
      <c r="H1146">
        <v>45420</v>
      </c>
      <c r="I1146">
        <v>50560</v>
      </c>
      <c r="J1146">
        <v>54400</v>
      </c>
      <c r="K1146" t="s">
        <v>3087</v>
      </c>
      <c r="L1146">
        <v>189</v>
      </c>
      <c r="M1146">
        <v>30</v>
      </c>
      <c r="N1146" t="s">
        <v>3250</v>
      </c>
    </row>
    <row r="1147" spans="1:14" x14ac:dyDescent="0.2">
      <c r="A1147" t="s">
        <v>6906</v>
      </c>
      <c r="B1147">
        <v>17150</v>
      </c>
      <c r="C1147">
        <v>19720</v>
      </c>
      <c r="D1147">
        <v>24860</v>
      </c>
      <c r="E1147">
        <v>30000</v>
      </c>
      <c r="F1147">
        <v>35140</v>
      </c>
      <c r="G1147">
        <v>40280</v>
      </c>
      <c r="H1147">
        <v>45420</v>
      </c>
      <c r="I1147">
        <v>50560</v>
      </c>
      <c r="J1147">
        <v>55700</v>
      </c>
      <c r="K1147" t="s">
        <v>3087</v>
      </c>
      <c r="L1147">
        <v>191</v>
      </c>
      <c r="M1147">
        <v>30</v>
      </c>
      <c r="N1147" t="s">
        <v>3251</v>
      </c>
    </row>
    <row r="1148" spans="1:14" x14ac:dyDescent="0.2">
      <c r="A1148" t="s">
        <v>6907</v>
      </c>
      <c r="B1148">
        <v>17750</v>
      </c>
      <c r="C1148">
        <v>20300</v>
      </c>
      <c r="D1148">
        <v>24860</v>
      </c>
      <c r="E1148">
        <v>30000</v>
      </c>
      <c r="F1148">
        <v>35140</v>
      </c>
      <c r="G1148">
        <v>40280</v>
      </c>
      <c r="H1148">
        <v>45420</v>
      </c>
      <c r="I1148">
        <v>50560</v>
      </c>
      <c r="J1148">
        <v>55700</v>
      </c>
      <c r="K1148" t="s">
        <v>3087</v>
      </c>
      <c r="L1148">
        <v>193</v>
      </c>
      <c r="M1148">
        <v>30</v>
      </c>
      <c r="N1148" t="s">
        <v>3605</v>
      </c>
    </row>
    <row r="1149" spans="1:14" x14ac:dyDescent="0.2">
      <c r="A1149" t="s">
        <v>6908</v>
      </c>
      <c r="B1149">
        <v>18350</v>
      </c>
      <c r="C1149">
        <v>20950</v>
      </c>
      <c r="D1149">
        <v>24860</v>
      </c>
      <c r="E1149">
        <v>30000</v>
      </c>
      <c r="F1149">
        <v>35140</v>
      </c>
      <c r="G1149">
        <v>40280</v>
      </c>
      <c r="H1149">
        <v>45420</v>
      </c>
      <c r="I1149">
        <v>50560</v>
      </c>
      <c r="J1149">
        <v>55700</v>
      </c>
      <c r="K1149" t="s">
        <v>3087</v>
      </c>
      <c r="L1149">
        <v>195</v>
      </c>
      <c r="M1149">
        <v>30</v>
      </c>
      <c r="N1149" t="s">
        <v>3252</v>
      </c>
    </row>
    <row r="1150" spans="1:14" x14ac:dyDescent="0.2">
      <c r="A1150" t="s">
        <v>6909</v>
      </c>
      <c r="B1150">
        <v>18350</v>
      </c>
      <c r="C1150">
        <v>20950</v>
      </c>
      <c r="D1150">
        <v>24860</v>
      </c>
      <c r="E1150">
        <v>30000</v>
      </c>
      <c r="F1150">
        <v>35140</v>
      </c>
      <c r="G1150">
        <v>40280</v>
      </c>
      <c r="H1150">
        <v>45420</v>
      </c>
      <c r="I1150">
        <v>50560</v>
      </c>
      <c r="J1150">
        <v>55700</v>
      </c>
      <c r="K1150" t="s">
        <v>3087</v>
      </c>
      <c r="L1150">
        <v>197</v>
      </c>
      <c r="M1150">
        <v>30</v>
      </c>
      <c r="N1150" t="s">
        <v>3253</v>
      </c>
    </row>
    <row r="1151" spans="1:14" x14ac:dyDescent="0.2">
      <c r="A1151" t="s">
        <v>6910</v>
      </c>
      <c r="B1151">
        <v>19600</v>
      </c>
      <c r="C1151">
        <v>22400</v>
      </c>
      <c r="D1151">
        <v>25200</v>
      </c>
      <c r="E1151">
        <v>30000</v>
      </c>
      <c r="F1151">
        <v>35140</v>
      </c>
      <c r="G1151">
        <v>40280</v>
      </c>
      <c r="H1151">
        <v>45420</v>
      </c>
      <c r="I1151">
        <v>50560</v>
      </c>
      <c r="J1151">
        <v>55700</v>
      </c>
      <c r="K1151" t="s">
        <v>3087</v>
      </c>
      <c r="L1151">
        <v>199</v>
      </c>
      <c r="M1151">
        <v>30</v>
      </c>
      <c r="N1151" t="s">
        <v>3254</v>
      </c>
    </row>
    <row r="1152" spans="1:14" x14ac:dyDescent="0.2">
      <c r="A1152" t="s">
        <v>6911</v>
      </c>
      <c r="B1152">
        <v>16250</v>
      </c>
      <c r="C1152">
        <v>19720</v>
      </c>
      <c r="D1152">
        <v>24860</v>
      </c>
      <c r="E1152">
        <v>30000</v>
      </c>
      <c r="F1152">
        <v>35140</v>
      </c>
      <c r="G1152">
        <v>40280</v>
      </c>
      <c r="H1152">
        <v>45420</v>
      </c>
      <c r="I1152">
        <v>50560</v>
      </c>
      <c r="J1152">
        <v>54000</v>
      </c>
      <c r="K1152" t="s">
        <v>3087</v>
      </c>
      <c r="L1152">
        <v>201</v>
      </c>
      <c r="M1152">
        <v>30</v>
      </c>
      <c r="N1152" t="s">
        <v>3362</v>
      </c>
    </row>
    <row r="1153" spans="1:14" x14ac:dyDescent="0.2">
      <c r="A1153" t="s">
        <v>6912</v>
      </c>
      <c r="B1153">
        <v>16350</v>
      </c>
      <c r="C1153">
        <v>19720</v>
      </c>
      <c r="D1153">
        <v>24860</v>
      </c>
      <c r="E1153">
        <v>30000</v>
      </c>
      <c r="F1153">
        <v>35140</v>
      </c>
      <c r="G1153">
        <v>40280</v>
      </c>
      <c r="H1153">
        <v>45420</v>
      </c>
      <c r="I1153">
        <v>50560</v>
      </c>
      <c r="J1153">
        <v>54400</v>
      </c>
      <c r="K1153" t="s">
        <v>3087</v>
      </c>
      <c r="L1153">
        <v>203</v>
      </c>
      <c r="M1153">
        <v>30</v>
      </c>
      <c r="N1153" t="s">
        <v>3255</v>
      </c>
    </row>
    <row r="1154" spans="1:14" x14ac:dyDescent="0.2">
      <c r="A1154" t="s">
        <v>6913</v>
      </c>
      <c r="B1154">
        <v>16250</v>
      </c>
      <c r="C1154">
        <v>19720</v>
      </c>
      <c r="D1154">
        <v>24860</v>
      </c>
      <c r="E1154">
        <v>30000</v>
      </c>
      <c r="F1154">
        <v>35140</v>
      </c>
      <c r="G1154">
        <v>40280</v>
      </c>
      <c r="H1154">
        <v>45420</v>
      </c>
      <c r="I1154">
        <v>50560</v>
      </c>
      <c r="J1154">
        <v>54000</v>
      </c>
      <c r="K1154" t="s">
        <v>3087</v>
      </c>
      <c r="L1154">
        <v>205</v>
      </c>
      <c r="M1154">
        <v>30</v>
      </c>
      <c r="N1154" t="s">
        <v>3256</v>
      </c>
    </row>
    <row r="1155" spans="1:14" x14ac:dyDescent="0.2">
      <c r="A1155" t="s">
        <v>6914</v>
      </c>
      <c r="B1155">
        <v>16250</v>
      </c>
      <c r="C1155">
        <v>19720</v>
      </c>
      <c r="D1155">
        <v>24860</v>
      </c>
      <c r="E1155">
        <v>30000</v>
      </c>
      <c r="F1155">
        <v>35140</v>
      </c>
      <c r="G1155">
        <v>40280</v>
      </c>
      <c r="H1155">
        <v>45420</v>
      </c>
      <c r="I1155">
        <v>50560</v>
      </c>
      <c r="J1155">
        <v>54000</v>
      </c>
      <c r="K1155" t="s">
        <v>3087</v>
      </c>
      <c r="L1155">
        <v>207</v>
      </c>
      <c r="M1155">
        <v>30</v>
      </c>
      <c r="N1155" t="s">
        <v>3257</v>
      </c>
    </row>
    <row r="1156" spans="1:14" x14ac:dyDescent="0.2">
      <c r="A1156" t="s">
        <v>6915</v>
      </c>
      <c r="B1156">
        <v>21550</v>
      </c>
      <c r="C1156">
        <v>24600</v>
      </c>
      <c r="D1156">
        <v>27700</v>
      </c>
      <c r="E1156">
        <v>30750</v>
      </c>
      <c r="F1156">
        <v>35140</v>
      </c>
      <c r="G1156">
        <v>40280</v>
      </c>
      <c r="H1156">
        <v>45420</v>
      </c>
      <c r="I1156">
        <v>50560</v>
      </c>
      <c r="J1156">
        <v>55700</v>
      </c>
      <c r="K1156" t="s">
        <v>3087</v>
      </c>
      <c r="L1156">
        <v>209</v>
      </c>
      <c r="M1156">
        <v>30</v>
      </c>
      <c r="N1156" t="s">
        <v>3258</v>
      </c>
    </row>
    <row r="1157" spans="1:14" x14ac:dyDescent="0.2">
      <c r="A1157" t="s">
        <v>6916</v>
      </c>
      <c r="B1157">
        <v>14580</v>
      </c>
      <c r="C1157">
        <v>19720</v>
      </c>
      <c r="D1157">
        <v>24860</v>
      </c>
      <c r="E1157">
        <v>30000</v>
      </c>
      <c r="F1157">
        <v>34700</v>
      </c>
      <c r="G1157">
        <v>37250</v>
      </c>
      <c r="H1157">
        <v>39850</v>
      </c>
      <c r="I1157">
        <v>42400</v>
      </c>
      <c r="J1157">
        <v>44950</v>
      </c>
      <c r="K1157" t="s">
        <v>3088</v>
      </c>
      <c r="L1157">
        <v>1</v>
      </c>
      <c r="M1157">
        <v>30</v>
      </c>
      <c r="N1157" t="s">
        <v>3750</v>
      </c>
    </row>
    <row r="1158" spans="1:14" x14ac:dyDescent="0.2">
      <c r="A1158" t="s">
        <v>6917</v>
      </c>
      <c r="B1158">
        <v>14580</v>
      </c>
      <c r="C1158">
        <v>19720</v>
      </c>
      <c r="D1158">
        <v>24860</v>
      </c>
      <c r="E1158">
        <v>30000</v>
      </c>
      <c r="F1158">
        <v>35140</v>
      </c>
      <c r="G1158">
        <v>37900</v>
      </c>
      <c r="H1158">
        <v>40500</v>
      </c>
      <c r="I1158">
        <v>43100</v>
      </c>
      <c r="J1158">
        <v>45750</v>
      </c>
      <c r="K1158" t="s">
        <v>3088</v>
      </c>
      <c r="L1158">
        <v>3</v>
      </c>
      <c r="M1158">
        <v>30</v>
      </c>
      <c r="N1158" t="s">
        <v>4142</v>
      </c>
    </row>
    <row r="1159" spans="1:14" x14ac:dyDescent="0.2">
      <c r="A1159" t="s">
        <v>6918</v>
      </c>
      <c r="B1159">
        <v>16750</v>
      </c>
      <c r="C1159">
        <v>19720</v>
      </c>
      <c r="D1159">
        <v>24860</v>
      </c>
      <c r="E1159">
        <v>30000</v>
      </c>
      <c r="F1159">
        <v>35140</v>
      </c>
      <c r="G1159">
        <v>40280</v>
      </c>
      <c r="H1159">
        <v>45420</v>
      </c>
      <c r="I1159">
        <v>50560</v>
      </c>
      <c r="J1159">
        <v>55700</v>
      </c>
      <c r="K1159" t="s">
        <v>3088</v>
      </c>
      <c r="L1159">
        <v>5</v>
      </c>
      <c r="M1159">
        <v>30</v>
      </c>
      <c r="N1159" t="s">
        <v>4181</v>
      </c>
    </row>
    <row r="1160" spans="1:14" x14ac:dyDescent="0.2">
      <c r="A1160" t="s">
        <v>6919</v>
      </c>
      <c r="B1160">
        <v>14580</v>
      </c>
      <c r="C1160">
        <v>19720</v>
      </c>
      <c r="D1160">
        <v>24860</v>
      </c>
      <c r="E1160">
        <v>30000</v>
      </c>
      <c r="F1160">
        <v>35140</v>
      </c>
      <c r="G1160">
        <v>38900</v>
      </c>
      <c r="H1160">
        <v>41550</v>
      </c>
      <c r="I1160">
        <v>44250</v>
      </c>
      <c r="J1160">
        <v>46900</v>
      </c>
      <c r="K1160" t="s">
        <v>3088</v>
      </c>
      <c r="L1160">
        <v>7</v>
      </c>
      <c r="M1160">
        <v>30</v>
      </c>
      <c r="N1160" t="s">
        <v>3259</v>
      </c>
    </row>
    <row r="1161" spans="1:14" x14ac:dyDescent="0.2">
      <c r="A1161" t="s">
        <v>6920</v>
      </c>
      <c r="B1161">
        <v>14580</v>
      </c>
      <c r="C1161">
        <v>19720</v>
      </c>
      <c r="D1161">
        <v>24860</v>
      </c>
      <c r="E1161">
        <v>30000</v>
      </c>
      <c r="F1161">
        <v>34700</v>
      </c>
      <c r="G1161">
        <v>37250</v>
      </c>
      <c r="H1161">
        <v>39850</v>
      </c>
      <c r="I1161">
        <v>42400</v>
      </c>
      <c r="J1161">
        <v>44950</v>
      </c>
      <c r="K1161" t="s">
        <v>3088</v>
      </c>
      <c r="L1161">
        <v>9</v>
      </c>
      <c r="M1161">
        <v>30</v>
      </c>
      <c r="N1161" t="s">
        <v>3260</v>
      </c>
    </row>
    <row r="1162" spans="1:14" x14ac:dyDescent="0.2">
      <c r="A1162" t="s">
        <v>6921</v>
      </c>
      <c r="B1162">
        <v>14580</v>
      </c>
      <c r="C1162">
        <v>19720</v>
      </c>
      <c r="D1162">
        <v>24860</v>
      </c>
      <c r="E1162">
        <v>30000</v>
      </c>
      <c r="F1162">
        <v>34700</v>
      </c>
      <c r="G1162">
        <v>37250</v>
      </c>
      <c r="H1162">
        <v>39850</v>
      </c>
      <c r="I1162">
        <v>42400</v>
      </c>
      <c r="J1162">
        <v>44950</v>
      </c>
      <c r="K1162" t="s">
        <v>3088</v>
      </c>
      <c r="L1162">
        <v>11</v>
      </c>
      <c r="M1162">
        <v>30</v>
      </c>
      <c r="N1162" t="s">
        <v>3261</v>
      </c>
    </row>
    <row r="1163" spans="1:14" x14ac:dyDescent="0.2">
      <c r="A1163" t="s">
        <v>6922</v>
      </c>
      <c r="B1163">
        <v>14580</v>
      </c>
      <c r="C1163">
        <v>19720</v>
      </c>
      <c r="D1163">
        <v>24860</v>
      </c>
      <c r="E1163">
        <v>30000</v>
      </c>
      <c r="F1163">
        <v>34700</v>
      </c>
      <c r="G1163">
        <v>37250</v>
      </c>
      <c r="H1163">
        <v>39850</v>
      </c>
      <c r="I1163">
        <v>42400</v>
      </c>
      <c r="J1163">
        <v>44950</v>
      </c>
      <c r="K1163" t="s">
        <v>3088</v>
      </c>
      <c r="L1163">
        <v>13</v>
      </c>
      <c r="M1163">
        <v>30</v>
      </c>
      <c r="N1163" t="s">
        <v>3262</v>
      </c>
    </row>
    <row r="1164" spans="1:14" x14ac:dyDescent="0.2">
      <c r="A1164" t="s">
        <v>6923</v>
      </c>
      <c r="B1164">
        <v>21250</v>
      </c>
      <c r="C1164">
        <v>24300</v>
      </c>
      <c r="D1164">
        <v>27350</v>
      </c>
      <c r="E1164">
        <v>30350</v>
      </c>
      <c r="F1164">
        <v>35140</v>
      </c>
      <c r="G1164">
        <v>40280</v>
      </c>
      <c r="H1164">
        <v>45420</v>
      </c>
      <c r="I1164">
        <v>50560</v>
      </c>
      <c r="J1164">
        <v>55700</v>
      </c>
      <c r="K1164" t="s">
        <v>3088</v>
      </c>
      <c r="L1164">
        <v>15</v>
      </c>
      <c r="M1164">
        <v>30</v>
      </c>
      <c r="N1164" t="s">
        <v>3369</v>
      </c>
    </row>
    <row r="1165" spans="1:14" x14ac:dyDescent="0.2">
      <c r="A1165" t="s">
        <v>6924</v>
      </c>
      <c r="B1165">
        <v>18800</v>
      </c>
      <c r="C1165">
        <v>21450</v>
      </c>
      <c r="D1165">
        <v>24860</v>
      </c>
      <c r="E1165">
        <v>30000</v>
      </c>
      <c r="F1165">
        <v>35140</v>
      </c>
      <c r="G1165">
        <v>40280</v>
      </c>
      <c r="H1165">
        <v>45420</v>
      </c>
      <c r="I1165">
        <v>50560</v>
      </c>
      <c r="J1165">
        <v>55700</v>
      </c>
      <c r="K1165" t="s">
        <v>3088</v>
      </c>
      <c r="L1165">
        <v>17</v>
      </c>
      <c r="M1165">
        <v>30</v>
      </c>
      <c r="N1165" t="s">
        <v>4185</v>
      </c>
    </row>
    <row r="1166" spans="1:14" x14ac:dyDescent="0.2">
      <c r="A1166" t="s">
        <v>6925</v>
      </c>
      <c r="B1166">
        <v>14580</v>
      </c>
      <c r="C1166">
        <v>19720</v>
      </c>
      <c r="D1166">
        <v>24860</v>
      </c>
      <c r="E1166">
        <v>30000</v>
      </c>
      <c r="F1166">
        <v>35140</v>
      </c>
      <c r="G1166">
        <v>40150</v>
      </c>
      <c r="H1166">
        <v>42950</v>
      </c>
      <c r="I1166">
        <v>45700</v>
      </c>
      <c r="J1166">
        <v>48450</v>
      </c>
      <c r="K1166" t="s">
        <v>3088</v>
      </c>
      <c r="L1166">
        <v>19</v>
      </c>
      <c r="M1166">
        <v>30</v>
      </c>
      <c r="N1166" t="s">
        <v>3263</v>
      </c>
    </row>
    <row r="1167" spans="1:14" x14ac:dyDescent="0.2">
      <c r="A1167" t="s">
        <v>6926</v>
      </c>
      <c r="B1167">
        <v>14580</v>
      </c>
      <c r="C1167">
        <v>19720</v>
      </c>
      <c r="D1167">
        <v>24860</v>
      </c>
      <c r="E1167">
        <v>30000</v>
      </c>
      <c r="F1167">
        <v>35140</v>
      </c>
      <c r="G1167">
        <v>39050</v>
      </c>
      <c r="H1167">
        <v>41750</v>
      </c>
      <c r="I1167">
        <v>44450</v>
      </c>
      <c r="J1167">
        <v>47150</v>
      </c>
      <c r="K1167" t="s">
        <v>3088</v>
      </c>
      <c r="L1167">
        <v>21</v>
      </c>
      <c r="M1167">
        <v>30</v>
      </c>
      <c r="N1167" t="s">
        <v>3264</v>
      </c>
    </row>
    <row r="1168" spans="1:14" x14ac:dyDescent="0.2">
      <c r="A1168" t="s">
        <v>6927</v>
      </c>
      <c r="B1168">
        <v>21250</v>
      </c>
      <c r="C1168">
        <v>24300</v>
      </c>
      <c r="D1168">
        <v>27350</v>
      </c>
      <c r="E1168">
        <v>30350</v>
      </c>
      <c r="F1168">
        <v>35140</v>
      </c>
      <c r="G1168">
        <v>40280</v>
      </c>
      <c r="H1168">
        <v>45420</v>
      </c>
      <c r="I1168">
        <v>50560</v>
      </c>
      <c r="J1168">
        <v>55700</v>
      </c>
      <c r="K1168" t="s">
        <v>3088</v>
      </c>
      <c r="L1168">
        <v>23</v>
      </c>
      <c r="M1168">
        <v>30</v>
      </c>
      <c r="N1168" t="s">
        <v>3265</v>
      </c>
    </row>
    <row r="1169" spans="1:14" x14ac:dyDescent="0.2">
      <c r="A1169" t="s">
        <v>6928</v>
      </c>
      <c r="B1169">
        <v>14580</v>
      </c>
      <c r="C1169">
        <v>19720</v>
      </c>
      <c r="D1169">
        <v>24860</v>
      </c>
      <c r="E1169">
        <v>30000</v>
      </c>
      <c r="F1169">
        <v>34700</v>
      </c>
      <c r="G1169">
        <v>37250</v>
      </c>
      <c r="H1169">
        <v>39850</v>
      </c>
      <c r="I1169">
        <v>42400</v>
      </c>
      <c r="J1169">
        <v>44950</v>
      </c>
      <c r="K1169" t="s">
        <v>3088</v>
      </c>
      <c r="L1169">
        <v>25</v>
      </c>
      <c r="M1169">
        <v>30</v>
      </c>
      <c r="N1169" t="s">
        <v>3266</v>
      </c>
    </row>
    <row r="1170" spans="1:14" x14ac:dyDescent="0.2">
      <c r="A1170" t="s">
        <v>6929</v>
      </c>
      <c r="B1170">
        <v>15550</v>
      </c>
      <c r="C1170">
        <v>19720</v>
      </c>
      <c r="D1170">
        <v>24860</v>
      </c>
      <c r="E1170">
        <v>30000</v>
      </c>
      <c r="F1170">
        <v>35140</v>
      </c>
      <c r="G1170">
        <v>40280</v>
      </c>
      <c r="H1170">
        <v>45420</v>
      </c>
      <c r="I1170">
        <v>48800</v>
      </c>
      <c r="J1170">
        <v>51750</v>
      </c>
      <c r="K1170" t="s">
        <v>3088</v>
      </c>
      <c r="L1170">
        <v>27</v>
      </c>
      <c r="M1170">
        <v>30</v>
      </c>
      <c r="N1170" t="s">
        <v>3267</v>
      </c>
    </row>
    <row r="1171" spans="1:14" x14ac:dyDescent="0.2">
      <c r="A1171" t="s">
        <v>6930</v>
      </c>
      <c r="B1171">
        <v>18850</v>
      </c>
      <c r="C1171">
        <v>21550</v>
      </c>
      <c r="D1171">
        <v>24860</v>
      </c>
      <c r="E1171">
        <v>30000</v>
      </c>
      <c r="F1171">
        <v>35140</v>
      </c>
      <c r="G1171">
        <v>40280</v>
      </c>
      <c r="H1171">
        <v>45420</v>
      </c>
      <c r="I1171">
        <v>50560</v>
      </c>
      <c r="J1171">
        <v>55700</v>
      </c>
      <c r="K1171" t="s">
        <v>3088</v>
      </c>
      <c r="L1171">
        <v>29</v>
      </c>
      <c r="M1171">
        <v>30</v>
      </c>
      <c r="N1171" t="s">
        <v>3268</v>
      </c>
    </row>
    <row r="1172" spans="1:14" x14ac:dyDescent="0.2">
      <c r="A1172" t="s">
        <v>6931</v>
      </c>
      <c r="B1172">
        <v>14580</v>
      </c>
      <c r="C1172">
        <v>19720</v>
      </c>
      <c r="D1172">
        <v>24860</v>
      </c>
      <c r="E1172">
        <v>30000</v>
      </c>
      <c r="F1172">
        <v>35140</v>
      </c>
      <c r="G1172">
        <v>37900</v>
      </c>
      <c r="H1172">
        <v>40500</v>
      </c>
      <c r="I1172">
        <v>43100</v>
      </c>
      <c r="J1172">
        <v>45750</v>
      </c>
      <c r="K1172" t="s">
        <v>3088</v>
      </c>
      <c r="L1172">
        <v>31</v>
      </c>
      <c r="M1172">
        <v>30</v>
      </c>
      <c r="N1172" t="s">
        <v>3304</v>
      </c>
    </row>
    <row r="1173" spans="1:14" x14ac:dyDescent="0.2">
      <c r="A1173" t="s">
        <v>6932</v>
      </c>
      <c r="B1173">
        <v>14800</v>
      </c>
      <c r="C1173">
        <v>19720</v>
      </c>
      <c r="D1173">
        <v>24860</v>
      </c>
      <c r="E1173">
        <v>30000</v>
      </c>
      <c r="F1173">
        <v>35140</v>
      </c>
      <c r="G1173">
        <v>40280</v>
      </c>
      <c r="H1173">
        <v>43650</v>
      </c>
      <c r="I1173">
        <v>46500</v>
      </c>
      <c r="J1173">
        <v>49300</v>
      </c>
      <c r="K1173" t="s">
        <v>3088</v>
      </c>
      <c r="L1173">
        <v>33</v>
      </c>
      <c r="M1173">
        <v>30</v>
      </c>
      <c r="N1173" t="s">
        <v>3269</v>
      </c>
    </row>
    <row r="1174" spans="1:14" x14ac:dyDescent="0.2">
      <c r="A1174" t="s">
        <v>6933</v>
      </c>
      <c r="B1174">
        <v>14580</v>
      </c>
      <c r="C1174">
        <v>19720</v>
      </c>
      <c r="D1174">
        <v>24860</v>
      </c>
      <c r="E1174">
        <v>30000</v>
      </c>
      <c r="F1174">
        <v>35140</v>
      </c>
      <c r="G1174">
        <v>39950</v>
      </c>
      <c r="H1174">
        <v>42700</v>
      </c>
      <c r="I1174">
        <v>45450</v>
      </c>
      <c r="J1174">
        <v>48200</v>
      </c>
      <c r="K1174" t="s">
        <v>3088</v>
      </c>
      <c r="L1174">
        <v>35</v>
      </c>
      <c r="M1174">
        <v>30</v>
      </c>
      <c r="N1174" t="s">
        <v>3270</v>
      </c>
    </row>
    <row r="1175" spans="1:14" x14ac:dyDescent="0.2">
      <c r="A1175" t="s">
        <v>6934</v>
      </c>
      <c r="B1175">
        <v>21250</v>
      </c>
      <c r="C1175">
        <v>24300</v>
      </c>
      <c r="D1175">
        <v>27350</v>
      </c>
      <c r="E1175">
        <v>30350</v>
      </c>
      <c r="F1175">
        <v>35140</v>
      </c>
      <c r="G1175">
        <v>40280</v>
      </c>
      <c r="H1175">
        <v>45420</v>
      </c>
      <c r="I1175">
        <v>50560</v>
      </c>
      <c r="J1175">
        <v>55700</v>
      </c>
      <c r="K1175" t="s">
        <v>3088</v>
      </c>
      <c r="L1175">
        <v>37</v>
      </c>
      <c r="M1175">
        <v>30</v>
      </c>
      <c r="N1175" t="s">
        <v>3271</v>
      </c>
    </row>
    <row r="1176" spans="1:14" x14ac:dyDescent="0.2">
      <c r="A1176" t="s">
        <v>6935</v>
      </c>
      <c r="B1176">
        <v>14580</v>
      </c>
      <c r="C1176">
        <v>19720</v>
      </c>
      <c r="D1176">
        <v>24860</v>
      </c>
      <c r="E1176">
        <v>30000</v>
      </c>
      <c r="F1176">
        <v>35050</v>
      </c>
      <c r="G1176">
        <v>37650</v>
      </c>
      <c r="H1176">
        <v>40250</v>
      </c>
      <c r="I1176">
        <v>42850</v>
      </c>
      <c r="J1176">
        <v>45450</v>
      </c>
      <c r="K1176" t="s">
        <v>3088</v>
      </c>
      <c r="L1176">
        <v>39</v>
      </c>
      <c r="M1176">
        <v>30</v>
      </c>
      <c r="N1176" t="s">
        <v>3272</v>
      </c>
    </row>
    <row r="1177" spans="1:14" x14ac:dyDescent="0.2">
      <c r="A1177" t="s">
        <v>6936</v>
      </c>
      <c r="B1177">
        <v>14580</v>
      </c>
      <c r="C1177">
        <v>19720</v>
      </c>
      <c r="D1177">
        <v>24860</v>
      </c>
      <c r="E1177">
        <v>30000</v>
      </c>
      <c r="F1177">
        <v>34700</v>
      </c>
      <c r="G1177">
        <v>37250</v>
      </c>
      <c r="H1177">
        <v>39850</v>
      </c>
      <c r="I1177">
        <v>42400</v>
      </c>
      <c r="J1177">
        <v>44950</v>
      </c>
      <c r="K1177" t="s">
        <v>3088</v>
      </c>
      <c r="L1177">
        <v>41</v>
      </c>
      <c r="M1177">
        <v>30</v>
      </c>
      <c r="N1177" t="s">
        <v>3371</v>
      </c>
    </row>
    <row r="1178" spans="1:14" x14ac:dyDescent="0.2">
      <c r="A1178" t="s">
        <v>6937</v>
      </c>
      <c r="B1178">
        <v>14580</v>
      </c>
      <c r="C1178">
        <v>19720</v>
      </c>
      <c r="D1178">
        <v>24860</v>
      </c>
      <c r="E1178">
        <v>30000</v>
      </c>
      <c r="F1178">
        <v>34700</v>
      </c>
      <c r="G1178">
        <v>37250</v>
      </c>
      <c r="H1178">
        <v>39850</v>
      </c>
      <c r="I1178">
        <v>42400</v>
      </c>
      <c r="J1178">
        <v>44950</v>
      </c>
      <c r="K1178" t="s">
        <v>3088</v>
      </c>
      <c r="L1178">
        <v>43</v>
      </c>
      <c r="M1178">
        <v>30</v>
      </c>
      <c r="N1178" t="s">
        <v>3273</v>
      </c>
    </row>
    <row r="1179" spans="1:14" x14ac:dyDescent="0.2">
      <c r="A1179" t="s">
        <v>6938</v>
      </c>
      <c r="B1179">
        <v>14580</v>
      </c>
      <c r="C1179">
        <v>19720</v>
      </c>
      <c r="D1179">
        <v>24860</v>
      </c>
      <c r="E1179">
        <v>30000</v>
      </c>
      <c r="F1179">
        <v>34700</v>
      </c>
      <c r="G1179">
        <v>37250</v>
      </c>
      <c r="H1179">
        <v>39850</v>
      </c>
      <c r="I1179">
        <v>42400</v>
      </c>
      <c r="J1179">
        <v>44950</v>
      </c>
      <c r="K1179" t="s">
        <v>3088</v>
      </c>
      <c r="L1179">
        <v>45</v>
      </c>
      <c r="M1179">
        <v>30</v>
      </c>
      <c r="N1179" t="s">
        <v>3274</v>
      </c>
    </row>
    <row r="1180" spans="1:14" x14ac:dyDescent="0.2">
      <c r="A1180" t="s">
        <v>6939</v>
      </c>
      <c r="B1180">
        <v>15350</v>
      </c>
      <c r="C1180">
        <v>19720</v>
      </c>
      <c r="D1180">
        <v>24860</v>
      </c>
      <c r="E1180">
        <v>30000</v>
      </c>
      <c r="F1180">
        <v>35140</v>
      </c>
      <c r="G1180">
        <v>40280</v>
      </c>
      <c r="H1180">
        <v>45300</v>
      </c>
      <c r="I1180">
        <v>48200</v>
      </c>
      <c r="J1180">
        <v>51100</v>
      </c>
      <c r="K1180" t="s">
        <v>3088</v>
      </c>
      <c r="L1180">
        <v>47</v>
      </c>
      <c r="M1180">
        <v>30</v>
      </c>
      <c r="N1180" t="s">
        <v>2233</v>
      </c>
    </row>
    <row r="1181" spans="1:14" x14ac:dyDescent="0.2">
      <c r="A1181" t="s">
        <v>6940</v>
      </c>
      <c r="B1181">
        <v>18800</v>
      </c>
      <c r="C1181">
        <v>21450</v>
      </c>
      <c r="D1181">
        <v>24860</v>
      </c>
      <c r="E1181">
        <v>30000</v>
      </c>
      <c r="F1181">
        <v>35140</v>
      </c>
      <c r="G1181">
        <v>40280</v>
      </c>
      <c r="H1181">
        <v>45420</v>
      </c>
      <c r="I1181">
        <v>50560</v>
      </c>
      <c r="J1181">
        <v>55700</v>
      </c>
      <c r="K1181" t="s">
        <v>3088</v>
      </c>
      <c r="L1181">
        <v>49</v>
      </c>
      <c r="M1181">
        <v>30</v>
      </c>
      <c r="N1181" t="s">
        <v>3373</v>
      </c>
    </row>
    <row r="1182" spans="1:14" x14ac:dyDescent="0.2">
      <c r="A1182" t="s">
        <v>6941</v>
      </c>
      <c r="B1182">
        <v>14580</v>
      </c>
      <c r="C1182">
        <v>19720</v>
      </c>
      <c r="D1182">
        <v>24860</v>
      </c>
      <c r="E1182">
        <v>30000</v>
      </c>
      <c r="F1182">
        <v>34700</v>
      </c>
      <c r="G1182">
        <v>37250</v>
      </c>
      <c r="H1182">
        <v>39850</v>
      </c>
      <c r="I1182">
        <v>42400</v>
      </c>
      <c r="J1182">
        <v>44950</v>
      </c>
      <c r="K1182" t="s">
        <v>3088</v>
      </c>
      <c r="L1182">
        <v>51</v>
      </c>
      <c r="M1182">
        <v>30</v>
      </c>
      <c r="N1182" t="s">
        <v>3311</v>
      </c>
    </row>
    <row r="1183" spans="1:14" x14ac:dyDescent="0.2">
      <c r="A1183" t="s">
        <v>6942</v>
      </c>
      <c r="B1183">
        <v>14580</v>
      </c>
      <c r="C1183">
        <v>19720</v>
      </c>
      <c r="D1183">
        <v>24860</v>
      </c>
      <c r="E1183">
        <v>30000</v>
      </c>
      <c r="F1183">
        <v>34700</v>
      </c>
      <c r="G1183">
        <v>37250</v>
      </c>
      <c r="H1183">
        <v>39850</v>
      </c>
      <c r="I1183">
        <v>42400</v>
      </c>
      <c r="J1183">
        <v>44950</v>
      </c>
      <c r="K1183" t="s">
        <v>3088</v>
      </c>
      <c r="L1183">
        <v>53</v>
      </c>
      <c r="M1183">
        <v>30</v>
      </c>
      <c r="N1183" t="s">
        <v>3762</v>
      </c>
    </row>
    <row r="1184" spans="1:14" x14ac:dyDescent="0.2">
      <c r="A1184" t="s">
        <v>6943</v>
      </c>
      <c r="B1184">
        <v>14700</v>
      </c>
      <c r="C1184">
        <v>19720</v>
      </c>
      <c r="D1184">
        <v>24860</v>
      </c>
      <c r="E1184">
        <v>30000</v>
      </c>
      <c r="F1184">
        <v>35140</v>
      </c>
      <c r="G1184">
        <v>40280</v>
      </c>
      <c r="H1184">
        <v>43300</v>
      </c>
      <c r="I1184">
        <v>46100</v>
      </c>
      <c r="J1184">
        <v>48900</v>
      </c>
      <c r="K1184" t="s">
        <v>3088</v>
      </c>
      <c r="L1184">
        <v>55</v>
      </c>
      <c r="M1184">
        <v>30</v>
      </c>
      <c r="N1184" t="s">
        <v>3379</v>
      </c>
    </row>
    <row r="1185" spans="1:14" x14ac:dyDescent="0.2">
      <c r="A1185" t="s">
        <v>6944</v>
      </c>
      <c r="B1185">
        <v>14580</v>
      </c>
      <c r="C1185">
        <v>19720</v>
      </c>
      <c r="D1185">
        <v>24860</v>
      </c>
      <c r="E1185">
        <v>30000</v>
      </c>
      <c r="F1185">
        <v>34700</v>
      </c>
      <c r="G1185">
        <v>37250</v>
      </c>
      <c r="H1185">
        <v>39850</v>
      </c>
      <c r="I1185">
        <v>42400</v>
      </c>
      <c r="J1185">
        <v>44950</v>
      </c>
      <c r="K1185" t="s">
        <v>3088</v>
      </c>
      <c r="L1185">
        <v>57</v>
      </c>
      <c r="M1185">
        <v>30</v>
      </c>
      <c r="N1185" t="s">
        <v>2844</v>
      </c>
    </row>
    <row r="1186" spans="1:14" x14ac:dyDescent="0.2">
      <c r="A1186" t="s">
        <v>6945</v>
      </c>
      <c r="B1186">
        <v>16000</v>
      </c>
      <c r="C1186">
        <v>19720</v>
      </c>
      <c r="D1186">
        <v>24860</v>
      </c>
      <c r="E1186">
        <v>30000</v>
      </c>
      <c r="F1186">
        <v>35140</v>
      </c>
      <c r="G1186">
        <v>40280</v>
      </c>
      <c r="H1186">
        <v>45420</v>
      </c>
      <c r="I1186">
        <v>50300</v>
      </c>
      <c r="J1186">
        <v>53350</v>
      </c>
      <c r="K1186" t="s">
        <v>3088</v>
      </c>
      <c r="L1186">
        <v>59</v>
      </c>
      <c r="M1186">
        <v>30</v>
      </c>
      <c r="N1186" t="s">
        <v>4145</v>
      </c>
    </row>
    <row r="1187" spans="1:14" x14ac:dyDescent="0.2">
      <c r="A1187" t="s">
        <v>6946</v>
      </c>
      <c r="B1187">
        <v>16350</v>
      </c>
      <c r="C1187">
        <v>19720</v>
      </c>
      <c r="D1187">
        <v>24860</v>
      </c>
      <c r="E1187">
        <v>30000</v>
      </c>
      <c r="F1187">
        <v>35140</v>
      </c>
      <c r="G1187">
        <v>40280</v>
      </c>
      <c r="H1187">
        <v>45420</v>
      </c>
      <c r="I1187">
        <v>50560</v>
      </c>
      <c r="J1187">
        <v>54400</v>
      </c>
      <c r="K1187" t="s">
        <v>3088</v>
      </c>
      <c r="L1187">
        <v>61</v>
      </c>
      <c r="M1187">
        <v>30</v>
      </c>
      <c r="N1187" t="s">
        <v>3275</v>
      </c>
    </row>
    <row r="1188" spans="1:14" x14ac:dyDescent="0.2">
      <c r="A1188" t="s">
        <v>6947</v>
      </c>
      <c r="B1188">
        <v>14580</v>
      </c>
      <c r="C1188">
        <v>19720</v>
      </c>
      <c r="D1188">
        <v>24860</v>
      </c>
      <c r="E1188">
        <v>30000</v>
      </c>
      <c r="F1188">
        <v>34700</v>
      </c>
      <c r="G1188">
        <v>37250</v>
      </c>
      <c r="H1188">
        <v>39850</v>
      </c>
      <c r="I1188">
        <v>42400</v>
      </c>
      <c r="J1188">
        <v>44950</v>
      </c>
      <c r="K1188" t="s">
        <v>3088</v>
      </c>
      <c r="L1188">
        <v>63</v>
      </c>
      <c r="M1188">
        <v>30</v>
      </c>
      <c r="N1188" t="s">
        <v>3276</v>
      </c>
    </row>
    <row r="1189" spans="1:14" x14ac:dyDescent="0.2">
      <c r="A1189" t="s">
        <v>6948</v>
      </c>
      <c r="B1189">
        <v>14580</v>
      </c>
      <c r="C1189">
        <v>19720</v>
      </c>
      <c r="D1189">
        <v>24860</v>
      </c>
      <c r="E1189">
        <v>30000</v>
      </c>
      <c r="F1189">
        <v>34700</v>
      </c>
      <c r="G1189">
        <v>37250</v>
      </c>
      <c r="H1189">
        <v>39850</v>
      </c>
      <c r="I1189">
        <v>42400</v>
      </c>
      <c r="J1189">
        <v>44950</v>
      </c>
      <c r="K1189" t="s">
        <v>3088</v>
      </c>
      <c r="L1189">
        <v>65</v>
      </c>
      <c r="M1189">
        <v>30</v>
      </c>
      <c r="N1189" t="s">
        <v>3277</v>
      </c>
    </row>
    <row r="1190" spans="1:14" x14ac:dyDescent="0.2">
      <c r="A1190" t="s">
        <v>6949</v>
      </c>
      <c r="B1190">
        <v>18800</v>
      </c>
      <c r="C1190">
        <v>21450</v>
      </c>
      <c r="D1190">
        <v>24860</v>
      </c>
      <c r="E1190">
        <v>30000</v>
      </c>
      <c r="F1190">
        <v>35140</v>
      </c>
      <c r="G1190">
        <v>40280</v>
      </c>
      <c r="H1190">
        <v>45420</v>
      </c>
      <c r="I1190">
        <v>50560</v>
      </c>
      <c r="J1190">
        <v>55700</v>
      </c>
      <c r="K1190" t="s">
        <v>3088</v>
      </c>
      <c r="L1190">
        <v>67</v>
      </c>
      <c r="M1190">
        <v>30</v>
      </c>
      <c r="N1190" t="s">
        <v>3326</v>
      </c>
    </row>
    <row r="1191" spans="1:14" x14ac:dyDescent="0.2">
      <c r="A1191" t="s">
        <v>6950</v>
      </c>
      <c r="B1191">
        <v>14580</v>
      </c>
      <c r="C1191">
        <v>19720</v>
      </c>
      <c r="D1191">
        <v>24860</v>
      </c>
      <c r="E1191">
        <v>30000</v>
      </c>
      <c r="F1191">
        <v>34700</v>
      </c>
      <c r="G1191">
        <v>37250</v>
      </c>
      <c r="H1191">
        <v>39850</v>
      </c>
      <c r="I1191">
        <v>42400</v>
      </c>
      <c r="J1191">
        <v>44950</v>
      </c>
      <c r="K1191" t="s">
        <v>3088</v>
      </c>
      <c r="L1191">
        <v>69</v>
      </c>
      <c r="M1191">
        <v>30</v>
      </c>
      <c r="N1191" t="s">
        <v>3278</v>
      </c>
    </row>
    <row r="1192" spans="1:14" x14ac:dyDescent="0.2">
      <c r="A1192" t="s">
        <v>6951</v>
      </c>
      <c r="B1192">
        <v>14580</v>
      </c>
      <c r="C1192">
        <v>19720</v>
      </c>
      <c r="D1192">
        <v>24860</v>
      </c>
      <c r="E1192">
        <v>30000</v>
      </c>
      <c r="F1192">
        <v>34700</v>
      </c>
      <c r="G1192">
        <v>37250</v>
      </c>
      <c r="H1192">
        <v>39850</v>
      </c>
      <c r="I1192">
        <v>42400</v>
      </c>
      <c r="J1192">
        <v>44950</v>
      </c>
      <c r="K1192" t="s">
        <v>3088</v>
      </c>
      <c r="L1192">
        <v>71</v>
      </c>
      <c r="M1192">
        <v>30</v>
      </c>
      <c r="N1192" t="s">
        <v>2967</v>
      </c>
    </row>
    <row r="1193" spans="1:14" x14ac:dyDescent="0.2">
      <c r="A1193" t="s">
        <v>6952</v>
      </c>
      <c r="B1193">
        <v>17650</v>
      </c>
      <c r="C1193">
        <v>20150</v>
      </c>
      <c r="D1193">
        <v>24860</v>
      </c>
      <c r="E1193">
        <v>30000</v>
      </c>
      <c r="F1193">
        <v>35140</v>
      </c>
      <c r="G1193">
        <v>40280</v>
      </c>
      <c r="H1193">
        <v>45420</v>
      </c>
      <c r="I1193">
        <v>50560</v>
      </c>
      <c r="J1193">
        <v>55700</v>
      </c>
      <c r="K1193" t="s">
        <v>3088</v>
      </c>
      <c r="L1193">
        <v>73</v>
      </c>
      <c r="M1193">
        <v>30</v>
      </c>
      <c r="N1193" t="s">
        <v>3327</v>
      </c>
    </row>
    <row r="1194" spans="1:14" x14ac:dyDescent="0.2">
      <c r="A1194" t="s">
        <v>6953</v>
      </c>
      <c r="B1194">
        <v>14580</v>
      </c>
      <c r="C1194">
        <v>19720</v>
      </c>
      <c r="D1194">
        <v>24860</v>
      </c>
      <c r="E1194">
        <v>30000</v>
      </c>
      <c r="F1194">
        <v>34700</v>
      </c>
      <c r="G1194">
        <v>37250</v>
      </c>
      <c r="H1194">
        <v>39850</v>
      </c>
      <c r="I1194">
        <v>42400</v>
      </c>
      <c r="J1194">
        <v>44950</v>
      </c>
      <c r="K1194" t="s">
        <v>3088</v>
      </c>
      <c r="L1194">
        <v>75</v>
      </c>
      <c r="M1194">
        <v>30</v>
      </c>
      <c r="N1194" t="s">
        <v>3384</v>
      </c>
    </row>
    <row r="1195" spans="1:14" x14ac:dyDescent="0.2">
      <c r="A1195" t="s">
        <v>6954</v>
      </c>
      <c r="B1195">
        <v>21250</v>
      </c>
      <c r="C1195">
        <v>24300</v>
      </c>
      <c r="D1195">
        <v>27350</v>
      </c>
      <c r="E1195">
        <v>30350</v>
      </c>
      <c r="F1195">
        <v>35140</v>
      </c>
      <c r="G1195">
        <v>40280</v>
      </c>
      <c r="H1195">
        <v>45420</v>
      </c>
      <c r="I1195">
        <v>50560</v>
      </c>
      <c r="J1195">
        <v>55700</v>
      </c>
      <c r="K1195" t="s">
        <v>3088</v>
      </c>
      <c r="L1195">
        <v>77</v>
      </c>
      <c r="M1195">
        <v>30</v>
      </c>
      <c r="N1195" t="s">
        <v>4107</v>
      </c>
    </row>
    <row r="1196" spans="1:14" x14ac:dyDescent="0.2">
      <c r="A1196" t="s">
        <v>6955</v>
      </c>
      <c r="B1196">
        <v>15750</v>
      </c>
      <c r="C1196">
        <v>19720</v>
      </c>
      <c r="D1196">
        <v>24860</v>
      </c>
      <c r="E1196">
        <v>30000</v>
      </c>
      <c r="F1196">
        <v>35140</v>
      </c>
      <c r="G1196">
        <v>40280</v>
      </c>
      <c r="H1196">
        <v>45420</v>
      </c>
      <c r="I1196">
        <v>49450</v>
      </c>
      <c r="J1196">
        <v>52450</v>
      </c>
      <c r="K1196" t="s">
        <v>3088</v>
      </c>
      <c r="L1196">
        <v>79</v>
      </c>
      <c r="M1196">
        <v>30</v>
      </c>
      <c r="N1196" t="s">
        <v>3279</v>
      </c>
    </row>
    <row r="1197" spans="1:14" x14ac:dyDescent="0.2">
      <c r="A1197" t="s">
        <v>6956</v>
      </c>
      <c r="B1197">
        <v>14580</v>
      </c>
      <c r="C1197">
        <v>19720</v>
      </c>
      <c r="D1197">
        <v>24860</v>
      </c>
      <c r="E1197">
        <v>30000</v>
      </c>
      <c r="F1197">
        <v>35140</v>
      </c>
      <c r="G1197">
        <v>38500</v>
      </c>
      <c r="H1197">
        <v>41150</v>
      </c>
      <c r="I1197">
        <v>43800</v>
      </c>
      <c r="J1197">
        <v>46450</v>
      </c>
      <c r="K1197" t="s">
        <v>3088</v>
      </c>
      <c r="L1197">
        <v>81</v>
      </c>
      <c r="M1197">
        <v>30</v>
      </c>
      <c r="N1197" t="s">
        <v>3386</v>
      </c>
    </row>
    <row r="1198" spans="1:14" x14ac:dyDescent="0.2">
      <c r="A1198" t="s">
        <v>6957</v>
      </c>
      <c r="B1198">
        <v>14600</v>
      </c>
      <c r="C1198">
        <v>19720</v>
      </c>
      <c r="D1198">
        <v>24860</v>
      </c>
      <c r="E1198">
        <v>30000</v>
      </c>
      <c r="F1198">
        <v>35140</v>
      </c>
      <c r="G1198">
        <v>40200</v>
      </c>
      <c r="H1198">
        <v>43000</v>
      </c>
      <c r="I1198">
        <v>45750</v>
      </c>
      <c r="J1198">
        <v>48550</v>
      </c>
      <c r="K1198" t="s">
        <v>3088</v>
      </c>
      <c r="L1198">
        <v>83</v>
      </c>
      <c r="M1198">
        <v>30</v>
      </c>
      <c r="N1198" t="s">
        <v>3280</v>
      </c>
    </row>
    <row r="1199" spans="1:14" x14ac:dyDescent="0.2">
      <c r="A1199" t="s">
        <v>6958</v>
      </c>
      <c r="B1199">
        <v>14580</v>
      </c>
      <c r="C1199">
        <v>19720</v>
      </c>
      <c r="D1199">
        <v>24860</v>
      </c>
      <c r="E1199">
        <v>30000</v>
      </c>
      <c r="F1199">
        <v>34700</v>
      </c>
      <c r="G1199">
        <v>37250</v>
      </c>
      <c r="H1199">
        <v>39850</v>
      </c>
      <c r="I1199">
        <v>42400</v>
      </c>
      <c r="J1199">
        <v>44950</v>
      </c>
      <c r="K1199" t="s">
        <v>3088</v>
      </c>
      <c r="L1199">
        <v>85</v>
      </c>
      <c r="M1199">
        <v>30</v>
      </c>
      <c r="N1199" t="s">
        <v>3281</v>
      </c>
    </row>
    <row r="1200" spans="1:14" x14ac:dyDescent="0.2">
      <c r="A1200" t="s">
        <v>6959</v>
      </c>
      <c r="B1200">
        <v>14580</v>
      </c>
      <c r="C1200">
        <v>19720</v>
      </c>
      <c r="D1200">
        <v>24860</v>
      </c>
      <c r="E1200">
        <v>30000</v>
      </c>
      <c r="F1200">
        <v>34700</v>
      </c>
      <c r="G1200">
        <v>37250</v>
      </c>
      <c r="H1200">
        <v>39850</v>
      </c>
      <c r="I1200">
        <v>42400</v>
      </c>
      <c r="J1200">
        <v>44950</v>
      </c>
      <c r="K1200" t="s">
        <v>3088</v>
      </c>
      <c r="L1200">
        <v>87</v>
      </c>
      <c r="M1200">
        <v>30</v>
      </c>
      <c r="N1200" t="s">
        <v>3282</v>
      </c>
    </row>
    <row r="1201" spans="1:14" x14ac:dyDescent="0.2">
      <c r="A1201" t="s">
        <v>6960</v>
      </c>
      <c r="B1201">
        <v>14580</v>
      </c>
      <c r="C1201">
        <v>19720</v>
      </c>
      <c r="D1201">
        <v>24860</v>
      </c>
      <c r="E1201">
        <v>30000</v>
      </c>
      <c r="F1201">
        <v>35140</v>
      </c>
      <c r="G1201">
        <v>40150</v>
      </c>
      <c r="H1201">
        <v>42950</v>
      </c>
      <c r="I1201">
        <v>45700</v>
      </c>
      <c r="J1201">
        <v>48450</v>
      </c>
      <c r="K1201" t="s">
        <v>3088</v>
      </c>
      <c r="L1201">
        <v>89</v>
      </c>
      <c r="M1201">
        <v>30</v>
      </c>
      <c r="N1201" t="s">
        <v>3283</v>
      </c>
    </row>
    <row r="1202" spans="1:14" x14ac:dyDescent="0.2">
      <c r="A1202" t="s">
        <v>6961</v>
      </c>
      <c r="B1202">
        <v>16000</v>
      </c>
      <c r="C1202">
        <v>19720</v>
      </c>
      <c r="D1202">
        <v>24860</v>
      </c>
      <c r="E1202">
        <v>30000</v>
      </c>
      <c r="F1202">
        <v>35140</v>
      </c>
      <c r="G1202">
        <v>40280</v>
      </c>
      <c r="H1202">
        <v>45420</v>
      </c>
      <c r="I1202">
        <v>50300</v>
      </c>
      <c r="J1202">
        <v>53350</v>
      </c>
      <c r="K1202" t="s">
        <v>3088</v>
      </c>
      <c r="L1202">
        <v>91</v>
      </c>
      <c r="M1202">
        <v>30</v>
      </c>
      <c r="N1202" t="s">
        <v>2977</v>
      </c>
    </row>
    <row r="1203" spans="1:14" x14ac:dyDescent="0.2">
      <c r="A1203" t="s">
        <v>6962</v>
      </c>
      <c r="B1203">
        <v>16250</v>
      </c>
      <c r="C1203">
        <v>19720</v>
      </c>
      <c r="D1203">
        <v>24860</v>
      </c>
      <c r="E1203">
        <v>30000</v>
      </c>
      <c r="F1203">
        <v>35140</v>
      </c>
      <c r="G1203">
        <v>40280</v>
      </c>
      <c r="H1203">
        <v>45420</v>
      </c>
      <c r="I1203">
        <v>50560</v>
      </c>
      <c r="J1203">
        <v>54050</v>
      </c>
      <c r="K1203" t="s">
        <v>3088</v>
      </c>
      <c r="L1203">
        <v>93</v>
      </c>
      <c r="M1203">
        <v>30</v>
      </c>
      <c r="N1203" t="s">
        <v>3008</v>
      </c>
    </row>
    <row r="1204" spans="1:14" x14ac:dyDescent="0.2">
      <c r="A1204" t="s">
        <v>6963</v>
      </c>
      <c r="B1204">
        <v>14580</v>
      </c>
      <c r="C1204">
        <v>19720</v>
      </c>
      <c r="D1204">
        <v>24860</v>
      </c>
      <c r="E1204">
        <v>30000</v>
      </c>
      <c r="F1204">
        <v>34700</v>
      </c>
      <c r="G1204">
        <v>37250</v>
      </c>
      <c r="H1204">
        <v>39850</v>
      </c>
      <c r="I1204">
        <v>42400</v>
      </c>
      <c r="J1204">
        <v>44950</v>
      </c>
      <c r="K1204" t="s">
        <v>3088</v>
      </c>
      <c r="L1204">
        <v>95</v>
      </c>
      <c r="M1204">
        <v>30</v>
      </c>
      <c r="N1204" t="s">
        <v>3284</v>
      </c>
    </row>
    <row r="1205" spans="1:14" x14ac:dyDescent="0.2">
      <c r="A1205" t="s">
        <v>6964</v>
      </c>
      <c r="B1205">
        <v>15700</v>
      </c>
      <c r="C1205">
        <v>19720</v>
      </c>
      <c r="D1205">
        <v>24860</v>
      </c>
      <c r="E1205">
        <v>30000</v>
      </c>
      <c r="F1205">
        <v>35140</v>
      </c>
      <c r="G1205">
        <v>40280</v>
      </c>
      <c r="H1205">
        <v>45420</v>
      </c>
      <c r="I1205">
        <v>49350</v>
      </c>
      <c r="J1205">
        <v>52300</v>
      </c>
      <c r="K1205" t="s">
        <v>3088</v>
      </c>
      <c r="L1205">
        <v>97</v>
      </c>
      <c r="M1205">
        <v>30</v>
      </c>
      <c r="N1205" t="s">
        <v>3009</v>
      </c>
    </row>
    <row r="1206" spans="1:14" x14ac:dyDescent="0.2">
      <c r="A1206" t="s">
        <v>6965</v>
      </c>
      <c r="B1206">
        <v>14580</v>
      </c>
      <c r="C1206">
        <v>19720</v>
      </c>
      <c r="D1206">
        <v>24860</v>
      </c>
      <c r="E1206">
        <v>30000</v>
      </c>
      <c r="F1206">
        <v>34700</v>
      </c>
      <c r="G1206">
        <v>37250</v>
      </c>
      <c r="H1206">
        <v>39850</v>
      </c>
      <c r="I1206">
        <v>42400</v>
      </c>
      <c r="J1206">
        <v>44950</v>
      </c>
      <c r="K1206" t="s">
        <v>3088</v>
      </c>
      <c r="L1206">
        <v>99</v>
      </c>
      <c r="M1206">
        <v>30</v>
      </c>
      <c r="N1206" t="s">
        <v>3569</v>
      </c>
    </row>
    <row r="1207" spans="1:14" x14ac:dyDescent="0.2">
      <c r="A1207" t="s">
        <v>6966</v>
      </c>
      <c r="B1207">
        <v>18350</v>
      </c>
      <c r="C1207">
        <v>21000</v>
      </c>
      <c r="D1207">
        <v>24860</v>
      </c>
      <c r="E1207">
        <v>30000</v>
      </c>
      <c r="F1207">
        <v>35140</v>
      </c>
      <c r="G1207">
        <v>40280</v>
      </c>
      <c r="H1207">
        <v>45420</v>
      </c>
      <c r="I1207">
        <v>50560</v>
      </c>
      <c r="J1207">
        <v>55700</v>
      </c>
      <c r="K1207" t="s">
        <v>3088</v>
      </c>
      <c r="L1207">
        <v>101</v>
      </c>
      <c r="M1207">
        <v>30</v>
      </c>
      <c r="N1207" t="s">
        <v>4108</v>
      </c>
    </row>
    <row r="1208" spans="1:14" x14ac:dyDescent="0.2">
      <c r="A1208" t="s">
        <v>6967</v>
      </c>
      <c r="B1208">
        <v>18850</v>
      </c>
      <c r="C1208">
        <v>21550</v>
      </c>
      <c r="D1208">
        <v>24860</v>
      </c>
      <c r="E1208">
        <v>30000</v>
      </c>
      <c r="F1208">
        <v>35140</v>
      </c>
      <c r="G1208">
        <v>40280</v>
      </c>
      <c r="H1208">
        <v>45420</v>
      </c>
      <c r="I1208">
        <v>50560</v>
      </c>
      <c r="J1208">
        <v>55700</v>
      </c>
      <c r="K1208" t="s">
        <v>3088</v>
      </c>
      <c r="L1208">
        <v>103</v>
      </c>
      <c r="M1208">
        <v>30</v>
      </c>
      <c r="N1208" t="s">
        <v>3331</v>
      </c>
    </row>
    <row r="1209" spans="1:14" x14ac:dyDescent="0.2">
      <c r="A1209" t="s">
        <v>6968</v>
      </c>
      <c r="B1209">
        <v>14580</v>
      </c>
      <c r="C1209">
        <v>19720</v>
      </c>
      <c r="D1209">
        <v>24860</v>
      </c>
      <c r="E1209">
        <v>30000</v>
      </c>
      <c r="F1209">
        <v>35140</v>
      </c>
      <c r="G1209">
        <v>38500</v>
      </c>
      <c r="H1209">
        <v>41150</v>
      </c>
      <c r="I1209">
        <v>43800</v>
      </c>
      <c r="J1209">
        <v>46450</v>
      </c>
      <c r="K1209" t="s">
        <v>3088</v>
      </c>
      <c r="L1209">
        <v>105</v>
      </c>
      <c r="M1209">
        <v>30</v>
      </c>
      <c r="N1209" t="s">
        <v>2253</v>
      </c>
    </row>
    <row r="1210" spans="1:14" x14ac:dyDescent="0.2">
      <c r="A1210" t="s">
        <v>6969</v>
      </c>
      <c r="B1210">
        <v>14580</v>
      </c>
      <c r="C1210">
        <v>19720</v>
      </c>
      <c r="D1210">
        <v>24860</v>
      </c>
      <c r="E1210">
        <v>30000</v>
      </c>
      <c r="F1210">
        <v>35140</v>
      </c>
      <c r="G1210">
        <v>39000</v>
      </c>
      <c r="H1210">
        <v>41700</v>
      </c>
      <c r="I1210">
        <v>44400</v>
      </c>
      <c r="J1210">
        <v>47050</v>
      </c>
      <c r="K1210" t="s">
        <v>3088</v>
      </c>
      <c r="L1210">
        <v>107</v>
      </c>
      <c r="M1210">
        <v>30</v>
      </c>
      <c r="N1210" t="s">
        <v>2254</v>
      </c>
    </row>
    <row r="1211" spans="1:14" x14ac:dyDescent="0.2">
      <c r="A1211" t="s">
        <v>6970</v>
      </c>
      <c r="B1211">
        <v>14580</v>
      </c>
      <c r="C1211">
        <v>19720</v>
      </c>
      <c r="D1211">
        <v>24860</v>
      </c>
      <c r="E1211">
        <v>30000</v>
      </c>
      <c r="F1211">
        <v>34700</v>
      </c>
      <c r="G1211">
        <v>37250</v>
      </c>
      <c r="H1211">
        <v>39850</v>
      </c>
      <c r="I1211">
        <v>42400</v>
      </c>
      <c r="J1211">
        <v>44950</v>
      </c>
      <c r="K1211" t="s">
        <v>3088</v>
      </c>
      <c r="L1211">
        <v>109</v>
      </c>
      <c r="M1211">
        <v>30</v>
      </c>
      <c r="N1211" t="s">
        <v>3333</v>
      </c>
    </row>
    <row r="1212" spans="1:14" x14ac:dyDescent="0.2">
      <c r="A1212" t="s">
        <v>6971</v>
      </c>
      <c r="B1212">
        <v>18850</v>
      </c>
      <c r="C1212">
        <v>21550</v>
      </c>
      <c r="D1212">
        <v>24860</v>
      </c>
      <c r="E1212">
        <v>30000</v>
      </c>
      <c r="F1212">
        <v>35140</v>
      </c>
      <c r="G1212">
        <v>40280</v>
      </c>
      <c r="H1212">
        <v>45420</v>
      </c>
      <c r="I1212">
        <v>50560</v>
      </c>
      <c r="J1212">
        <v>55700</v>
      </c>
      <c r="K1212" t="s">
        <v>3088</v>
      </c>
      <c r="L1212">
        <v>111</v>
      </c>
      <c r="M1212">
        <v>30</v>
      </c>
      <c r="N1212" t="s">
        <v>3334</v>
      </c>
    </row>
    <row r="1213" spans="1:14" x14ac:dyDescent="0.2">
      <c r="A1213" t="s">
        <v>6972</v>
      </c>
      <c r="B1213">
        <v>18800</v>
      </c>
      <c r="C1213">
        <v>21450</v>
      </c>
      <c r="D1213">
        <v>24860</v>
      </c>
      <c r="E1213">
        <v>30000</v>
      </c>
      <c r="F1213">
        <v>35140</v>
      </c>
      <c r="G1213">
        <v>40280</v>
      </c>
      <c r="H1213">
        <v>45420</v>
      </c>
      <c r="I1213">
        <v>50560</v>
      </c>
      <c r="J1213">
        <v>55700</v>
      </c>
      <c r="K1213" t="s">
        <v>3088</v>
      </c>
      <c r="L1213">
        <v>113</v>
      </c>
      <c r="M1213">
        <v>30</v>
      </c>
      <c r="N1213" t="s">
        <v>2255</v>
      </c>
    </row>
    <row r="1214" spans="1:14" x14ac:dyDescent="0.2">
      <c r="A1214" t="s">
        <v>6973</v>
      </c>
      <c r="B1214">
        <v>14580</v>
      </c>
      <c r="C1214">
        <v>19720</v>
      </c>
      <c r="D1214">
        <v>24860</v>
      </c>
      <c r="E1214">
        <v>30000</v>
      </c>
      <c r="F1214">
        <v>34700</v>
      </c>
      <c r="G1214">
        <v>37250</v>
      </c>
      <c r="H1214">
        <v>39850</v>
      </c>
      <c r="I1214">
        <v>42400</v>
      </c>
      <c r="J1214">
        <v>44950</v>
      </c>
      <c r="K1214" t="s">
        <v>3088</v>
      </c>
      <c r="L1214">
        <v>115</v>
      </c>
      <c r="M1214">
        <v>30</v>
      </c>
      <c r="N1214" t="s">
        <v>3392</v>
      </c>
    </row>
    <row r="1215" spans="1:14" x14ac:dyDescent="0.2">
      <c r="A1215" t="s">
        <v>6974</v>
      </c>
      <c r="B1215">
        <v>21250</v>
      </c>
      <c r="C1215">
        <v>24300</v>
      </c>
      <c r="D1215">
        <v>27350</v>
      </c>
      <c r="E1215">
        <v>30350</v>
      </c>
      <c r="F1215">
        <v>35140</v>
      </c>
      <c r="G1215">
        <v>40280</v>
      </c>
      <c r="H1215">
        <v>45420</v>
      </c>
      <c r="I1215">
        <v>50560</v>
      </c>
      <c r="J1215">
        <v>55700</v>
      </c>
      <c r="K1215" t="s">
        <v>3088</v>
      </c>
      <c r="L1215">
        <v>117</v>
      </c>
      <c r="M1215">
        <v>30</v>
      </c>
      <c r="N1215" t="s">
        <v>2256</v>
      </c>
    </row>
    <row r="1216" spans="1:14" x14ac:dyDescent="0.2">
      <c r="A1216" t="s">
        <v>6975</v>
      </c>
      <c r="B1216">
        <v>14580</v>
      </c>
      <c r="C1216">
        <v>19720</v>
      </c>
      <c r="D1216">
        <v>24860</v>
      </c>
      <c r="E1216">
        <v>30000</v>
      </c>
      <c r="F1216">
        <v>34700</v>
      </c>
      <c r="G1216">
        <v>37250</v>
      </c>
      <c r="H1216">
        <v>39850</v>
      </c>
      <c r="I1216">
        <v>42400</v>
      </c>
      <c r="J1216">
        <v>44950</v>
      </c>
      <c r="K1216" t="s">
        <v>3088</v>
      </c>
      <c r="L1216">
        <v>119</v>
      </c>
      <c r="M1216">
        <v>30</v>
      </c>
      <c r="N1216" t="s">
        <v>2257</v>
      </c>
    </row>
    <row r="1217" spans="1:14" x14ac:dyDescent="0.2">
      <c r="A1217" t="s">
        <v>6976</v>
      </c>
      <c r="B1217">
        <v>14580</v>
      </c>
      <c r="C1217">
        <v>19720</v>
      </c>
      <c r="D1217">
        <v>24860</v>
      </c>
      <c r="E1217">
        <v>30000</v>
      </c>
      <c r="F1217">
        <v>34700</v>
      </c>
      <c r="G1217">
        <v>37250</v>
      </c>
      <c r="H1217">
        <v>39850</v>
      </c>
      <c r="I1217">
        <v>42400</v>
      </c>
      <c r="J1217">
        <v>44950</v>
      </c>
      <c r="K1217" t="s">
        <v>3088</v>
      </c>
      <c r="L1217">
        <v>121</v>
      </c>
      <c r="M1217">
        <v>30</v>
      </c>
      <c r="N1217" t="s">
        <v>4115</v>
      </c>
    </row>
    <row r="1218" spans="1:14" x14ac:dyDescent="0.2">
      <c r="A1218" t="s">
        <v>6977</v>
      </c>
      <c r="B1218">
        <v>16250</v>
      </c>
      <c r="C1218">
        <v>19720</v>
      </c>
      <c r="D1218">
        <v>24860</v>
      </c>
      <c r="E1218">
        <v>30000</v>
      </c>
      <c r="F1218">
        <v>35140</v>
      </c>
      <c r="G1218">
        <v>40280</v>
      </c>
      <c r="H1218">
        <v>45420</v>
      </c>
      <c r="I1218">
        <v>50560</v>
      </c>
      <c r="J1218">
        <v>54050</v>
      </c>
      <c r="K1218" t="s">
        <v>3088</v>
      </c>
      <c r="L1218">
        <v>123</v>
      </c>
      <c r="M1218">
        <v>30</v>
      </c>
      <c r="N1218" t="s">
        <v>2258</v>
      </c>
    </row>
    <row r="1219" spans="1:14" x14ac:dyDescent="0.2">
      <c r="A1219" t="s">
        <v>6978</v>
      </c>
      <c r="B1219">
        <v>14580</v>
      </c>
      <c r="C1219">
        <v>19720</v>
      </c>
      <c r="D1219">
        <v>24860</v>
      </c>
      <c r="E1219">
        <v>30000</v>
      </c>
      <c r="F1219">
        <v>34700</v>
      </c>
      <c r="G1219">
        <v>37250</v>
      </c>
      <c r="H1219">
        <v>39850</v>
      </c>
      <c r="I1219">
        <v>42400</v>
      </c>
      <c r="J1219">
        <v>44950</v>
      </c>
      <c r="K1219" t="s">
        <v>3088</v>
      </c>
      <c r="L1219">
        <v>125</v>
      </c>
      <c r="M1219">
        <v>30</v>
      </c>
      <c r="N1219" t="s">
        <v>2259</v>
      </c>
    </row>
    <row r="1220" spans="1:14" x14ac:dyDescent="0.2">
      <c r="A1220" t="s">
        <v>6979</v>
      </c>
      <c r="B1220">
        <v>14580</v>
      </c>
      <c r="C1220">
        <v>19720</v>
      </c>
      <c r="D1220">
        <v>24860</v>
      </c>
      <c r="E1220">
        <v>30000</v>
      </c>
      <c r="F1220">
        <v>34700</v>
      </c>
      <c r="G1220">
        <v>37250</v>
      </c>
      <c r="H1220">
        <v>39850</v>
      </c>
      <c r="I1220">
        <v>42400</v>
      </c>
      <c r="J1220">
        <v>44950</v>
      </c>
      <c r="K1220" t="s">
        <v>3088</v>
      </c>
      <c r="L1220">
        <v>127</v>
      </c>
      <c r="M1220">
        <v>30</v>
      </c>
      <c r="N1220" t="s">
        <v>3337</v>
      </c>
    </row>
    <row r="1221" spans="1:14" x14ac:dyDescent="0.2">
      <c r="A1221" t="s">
        <v>6980</v>
      </c>
      <c r="B1221">
        <v>14580</v>
      </c>
      <c r="C1221">
        <v>19720</v>
      </c>
      <c r="D1221">
        <v>24860</v>
      </c>
      <c r="E1221">
        <v>30000</v>
      </c>
      <c r="F1221">
        <v>34700</v>
      </c>
      <c r="G1221">
        <v>37250</v>
      </c>
      <c r="H1221">
        <v>39850</v>
      </c>
      <c r="I1221">
        <v>42400</v>
      </c>
      <c r="J1221">
        <v>44950</v>
      </c>
      <c r="K1221" t="s">
        <v>3088</v>
      </c>
      <c r="L1221">
        <v>129</v>
      </c>
      <c r="M1221">
        <v>30</v>
      </c>
      <c r="N1221" t="s">
        <v>3338</v>
      </c>
    </row>
    <row r="1222" spans="1:14" x14ac:dyDescent="0.2">
      <c r="A1222" t="s">
        <v>6981</v>
      </c>
      <c r="B1222">
        <v>14580</v>
      </c>
      <c r="C1222">
        <v>19720</v>
      </c>
      <c r="D1222">
        <v>24860</v>
      </c>
      <c r="E1222">
        <v>30000</v>
      </c>
      <c r="F1222">
        <v>34700</v>
      </c>
      <c r="G1222">
        <v>37250</v>
      </c>
      <c r="H1222">
        <v>39850</v>
      </c>
      <c r="I1222">
        <v>42400</v>
      </c>
      <c r="J1222">
        <v>44950</v>
      </c>
      <c r="K1222" t="s">
        <v>3088</v>
      </c>
      <c r="L1222">
        <v>131</v>
      </c>
      <c r="M1222">
        <v>30</v>
      </c>
      <c r="N1222" t="s">
        <v>2260</v>
      </c>
    </row>
    <row r="1223" spans="1:14" x14ac:dyDescent="0.2">
      <c r="A1223" t="s">
        <v>6982</v>
      </c>
      <c r="B1223">
        <v>14580</v>
      </c>
      <c r="C1223">
        <v>19720</v>
      </c>
      <c r="D1223">
        <v>24860</v>
      </c>
      <c r="E1223">
        <v>30000</v>
      </c>
      <c r="F1223">
        <v>34700</v>
      </c>
      <c r="G1223">
        <v>37250</v>
      </c>
      <c r="H1223">
        <v>39850</v>
      </c>
      <c r="I1223">
        <v>42400</v>
      </c>
      <c r="J1223">
        <v>44950</v>
      </c>
      <c r="K1223" t="s">
        <v>3088</v>
      </c>
      <c r="L1223">
        <v>133</v>
      </c>
      <c r="M1223">
        <v>30</v>
      </c>
      <c r="N1223" t="s">
        <v>2261</v>
      </c>
    </row>
    <row r="1224" spans="1:14" x14ac:dyDescent="0.2">
      <c r="A1224" t="s">
        <v>6983</v>
      </c>
      <c r="B1224">
        <v>14580</v>
      </c>
      <c r="C1224">
        <v>19720</v>
      </c>
      <c r="D1224">
        <v>24860</v>
      </c>
      <c r="E1224">
        <v>30000</v>
      </c>
      <c r="F1224">
        <v>34700</v>
      </c>
      <c r="G1224">
        <v>37250</v>
      </c>
      <c r="H1224">
        <v>39850</v>
      </c>
      <c r="I1224">
        <v>42400</v>
      </c>
      <c r="J1224">
        <v>44950</v>
      </c>
      <c r="K1224" t="s">
        <v>3088</v>
      </c>
      <c r="L1224">
        <v>135</v>
      </c>
      <c r="M1224">
        <v>30</v>
      </c>
      <c r="N1224" t="s">
        <v>2222</v>
      </c>
    </row>
    <row r="1225" spans="1:14" x14ac:dyDescent="0.2">
      <c r="A1225" t="s">
        <v>6984</v>
      </c>
      <c r="B1225">
        <v>14580</v>
      </c>
      <c r="C1225">
        <v>19720</v>
      </c>
      <c r="D1225">
        <v>24860</v>
      </c>
      <c r="E1225">
        <v>30000</v>
      </c>
      <c r="F1225">
        <v>34700</v>
      </c>
      <c r="G1225">
        <v>37250</v>
      </c>
      <c r="H1225">
        <v>39850</v>
      </c>
      <c r="I1225">
        <v>42400</v>
      </c>
      <c r="J1225">
        <v>44950</v>
      </c>
      <c r="K1225" t="s">
        <v>3088</v>
      </c>
      <c r="L1225">
        <v>137</v>
      </c>
      <c r="M1225">
        <v>30</v>
      </c>
      <c r="N1225" t="s">
        <v>3394</v>
      </c>
    </row>
    <row r="1226" spans="1:14" x14ac:dyDescent="0.2">
      <c r="A1226" t="s">
        <v>6985</v>
      </c>
      <c r="B1226">
        <v>14580</v>
      </c>
      <c r="C1226">
        <v>19720</v>
      </c>
      <c r="D1226">
        <v>24860</v>
      </c>
      <c r="E1226">
        <v>30000</v>
      </c>
      <c r="F1226">
        <v>35140</v>
      </c>
      <c r="G1226">
        <v>39800</v>
      </c>
      <c r="H1226">
        <v>42550</v>
      </c>
      <c r="I1226">
        <v>45300</v>
      </c>
      <c r="J1226">
        <v>48050</v>
      </c>
      <c r="K1226" t="s">
        <v>3088</v>
      </c>
      <c r="L1226">
        <v>139</v>
      </c>
      <c r="M1226">
        <v>30</v>
      </c>
      <c r="N1226" t="s">
        <v>4117</v>
      </c>
    </row>
    <row r="1227" spans="1:14" x14ac:dyDescent="0.2">
      <c r="A1227" t="s">
        <v>6986</v>
      </c>
      <c r="B1227">
        <v>14580</v>
      </c>
      <c r="C1227">
        <v>19720</v>
      </c>
      <c r="D1227">
        <v>24860</v>
      </c>
      <c r="E1227">
        <v>30000</v>
      </c>
      <c r="F1227">
        <v>35140</v>
      </c>
      <c r="G1227">
        <v>39050</v>
      </c>
      <c r="H1227">
        <v>41750</v>
      </c>
      <c r="I1227">
        <v>44450</v>
      </c>
      <c r="J1227">
        <v>47150</v>
      </c>
      <c r="K1227" t="s">
        <v>3088</v>
      </c>
      <c r="L1227">
        <v>141</v>
      </c>
      <c r="M1227">
        <v>30</v>
      </c>
      <c r="N1227" t="s">
        <v>3396</v>
      </c>
    </row>
    <row r="1228" spans="1:14" x14ac:dyDescent="0.2">
      <c r="A1228" t="s">
        <v>6987</v>
      </c>
      <c r="B1228">
        <v>15650</v>
      </c>
      <c r="C1228">
        <v>19720</v>
      </c>
      <c r="D1228">
        <v>24860</v>
      </c>
      <c r="E1228">
        <v>30000</v>
      </c>
      <c r="F1228">
        <v>35140</v>
      </c>
      <c r="G1228">
        <v>40280</v>
      </c>
      <c r="H1228">
        <v>45420</v>
      </c>
      <c r="I1228">
        <v>49150</v>
      </c>
      <c r="J1228">
        <v>52100</v>
      </c>
      <c r="K1228" t="s">
        <v>3088</v>
      </c>
      <c r="L1228">
        <v>143</v>
      </c>
      <c r="M1228">
        <v>30</v>
      </c>
      <c r="N1228" t="s">
        <v>3017</v>
      </c>
    </row>
    <row r="1229" spans="1:14" x14ac:dyDescent="0.2">
      <c r="A1229" t="s">
        <v>6988</v>
      </c>
      <c r="B1229">
        <v>15850</v>
      </c>
      <c r="C1229">
        <v>19720</v>
      </c>
      <c r="D1229">
        <v>24860</v>
      </c>
      <c r="E1229">
        <v>30000</v>
      </c>
      <c r="F1229">
        <v>35140</v>
      </c>
      <c r="G1229">
        <v>40280</v>
      </c>
      <c r="H1229">
        <v>45420</v>
      </c>
      <c r="I1229">
        <v>49700</v>
      </c>
      <c r="J1229">
        <v>52750</v>
      </c>
      <c r="K1229" t="s">
        <v>3088</v>
      </c>
      <c r="L1229">
        <v>145</v>
      </c>
      <c r="M1229">
        <v>30</v>
      </c>
      <c r="N1229" t="s">
        <v>2262</v>
      </c>
    </row>
    <row r="1230" spans="1:14" x14ac:dyDescent="0.2">
      <c r="A1230" t="s">
        <v>6989</v>
      </c>
      <c r="B1230">
        <v>14580</v>
      </c>
      <c r="C1230">
        <v>19720</v>
      </c>
      <c r="D1230">
        <v>24860</v>
      </c>
      <c r="E1230">
        <v>30000</v>
      </c>
      <c r="F1230">
        <v>34700</v>
      </c>
      <c r="G1230">
        <v>37250</v>
      </c>
      <c r="H1230">
        <v>39850</v>
      </c>
      <c r="I1230">
        <v>42400</v>
      </c>
      <c r="J1230">
        <v>44950</v>
      </c>
      <c r="K1230" t="s">
        <v>3088</v>
      </c>
      <c r="L1230">
        <v>147</v>
      </c>
      <c r="M1230">
        <v>30</v>
      </c>
      <c r="N1230" t="s">
        <v>2263</v>
      </c>
    </row>
    <row r="1231" spans="1:14" x14ac:dyDescent="0.2">
      <c r="A1231" t="s">
        <v>6990</v>
      </c>
      <c r="B1231">
        <v>16000</v>
      </c>
      <c r="C1231">
        <v>19720</v>
      </c>
      <c r="D1231">
        <v>24860</v>
      </c>
      <c r="E1231">
        <v>30000</v>
      </c>
      <c r="F1231">
        <v>35140</v>
      </c>
      <c r="G1231">
        <v>40280</v>
      </c>
      <c r="H1231">
        <v>45420</v>
      </c>
      <c r="I1231">
        <v>50300</v>
      </c>
      <c r="J1231">
        <v>53350</v>
      </c>
      <c r="K1231" t="s">
        <v>3088</v>
      </c>
      <c r="L1231">
        <v>149</v>
      </c>
      <c r="M1231">
        <v>30</v>
      </c>
      <c r="N1231" t="s">
        <v>4120</v>
      </c>
    </row>
    <row r="1232" spans="1:14" x14ac:dyDescent="0.2">
      <c r="A1232" t="s">
        <v>6991</v>
      </c>
      <c r="B1232">
        <v>16050</v>
      </c>
      <c r="C1232">
        <v>19720</v>
      </c>
      <c r="D1232">
        <v>24860</v>
      </c>
      <c r="E1232">
        <v>30000</v>
      </c>
      <c r="F1232">
        <v>35140</v>
      </c>
      <c r="G1232">
        <v>40280</v>
      </c>
      <c r="H1232">
        <v>45420</v>
      </c>
      <c r="I1232">
        <v>50450</v>
      </c>
      <c r="J1232">
        <v>53500</v>
      </c>
      <c r="K1232" t="s">
        <v>3088</v>
      </c>
      <c r="L1232">
        <v>151</v>
      </c>
      <c r="M1232">
        <v>30</v>
      </c>
      <c r="N1232" t="s">
        <v>3342</v>
      </c>
    </row>
    <row r="1233" spans="1:14" x14ac:dyDescent="0.2">
      <c r="A1233" t="s">
        <v>6992</v>
      </c>
      <c r="B1233">
        <v>14580</v>
      </c>
      <c r="C1233">
        <v>19720</v>
      </c>
      <c r="D1233">
        <v>24860</v>
      </c>
      <c r="E1233">
        <v>30000</v>
      </c>
      <c r="F1233">
        <v>34700</v>
      </c>
      <c r="G1233">
        <v>37250</v>
      </c>
      <c r="H1233">
        <v>39850</v>
      </c>
      <c r="I1233">
        <v>42400</v>
      </c>
      <c r="J1233">
        <v>44950</v>
      </c>
      <c r="K1233" t="s">
        <v>3088</v>
      </c>
      <c r="L1233">
        <v>153</v>
      </c>
      <c r="M1233">
        <v>30</v>
      </c>
      <c r="N1233" t="s">
        <v>2264</v>
      </c>
    </row>
    <row r="1234" spans="1:14" x14ac:dyDescent="0.2">
      <c r="A1234" t="s">
        <v>6993</v>
      </c>
      <c r="B1234">
        <v>14580</v>
      </c>
      <c r="C1234">
        <v>19720</v>
      </c>
      <c r="D1234">
        <v>24860</v>
      </c>
      <c r="E1234">
        <v>30000</v>
      </c>
      <c r="F1234">
        <v>35140</v>
      </c>
      <c r="G1234">
        <v>39050</v>
      </c>
      <c r="H1234">
        <v>41750</v>
      </c>
      <c r="I1234">
        <v>44450</v>
      </c>
      <c r="J1234">
        <v>47150</v>
      </c>
      <c r="K1234" t="s">
        <v>3088</v>
      </c>
      <c r="L1234">
        <v>155</v>
      </c>
      <c r="M1234">
        <v>30</v>
      </c>
      <c r="N1234" t="s">
        <v>3344</v>
      </c>
    </row>
    <row r="1235" spans="1:14" x14ac:dyDescent="0.2">
      <c r="A1235" t="s">
        <v>6994</v>
      </c>
      <c r="B1235">
        <v>17000</v>
      </c>
      <c r="C1235">
        <v>19720</v>
      </c>
      <c r="D1235">
        <v>24860</v>
      </c>
      <c r="E1235">
        <v>30000</v>
      </c>
      <c r="F1235">
        <v>35140</v>
      </c>
      <c r="G1235">
        <v>40280</v>
      </c>
      <c r="H1235">
        <v>45420</v>
      </c>
      <c r="I1235">
        <v>50560</v>
      </c>
      <c r="J1235">
        <v>55700</v>
      </c>
      <c r="K1235" t="s">
        <v>3088</v>
      </c>
      <c r="L1235">
        <v>157</v>
      </c>
      <c r="M1235">
        <v>30</v>
      </c>
      <c r="N1235" t="s">
        <v>3345</v>
      </c>
    </row>
    <row r="1236" spans="1:14" x14ac:dyDescent="0.2">
      <c r="A1236" t="s">
        <v>6995</v>
      </c>
      <c r="B1236">
        <v>14580</v>
      </c>
      <c r="C1236">
        <v>19720</v>
      </c>
      <c r="D1236">
        <v>24860</v>
      </c>
      <c r="E1236">
        <v>30000</v>
      </c>
      <c r="F1236">
        <v>34700</v>
      </c>
      <c r="G1236">
        <v>37250</v>
      </c>
      <c r="H1236">
        <v>39850</v>
      </c>
      <c r="I1236">
        <v>42400</v>
      </c>
      <c r="J1236">
        <v>44950</v>
      </c>
      <c r="K1236" t="s">
        <v>3088</v>
      </c>
      <c r="L1236">
        <v>159</v>
      </c>
      <c r="M1236">
        <v>30</v>
      </c>
      <c r="N1236" t="s">
        <v>4249</v>
      </c>
    </row>
    <row r="1237" spans="1:14" x14ac:dyDescent="0.2">
      <c r="A1237" t="s">
        <v>6996</v>
      </c>
      <c r="B1237">
        <v>15050</v>
      </c>
      <c r="C1237">
        <v>19720</v>
      </c>
      <c r="D1237">
        <v>24860</v>
      </c>
      <c r="E1237">
        <v>30000</v>
      </c>
      <c r="F1237">
        <v>35140</v>
      </c>
      <c r="G1237">
        <v>40280</v>
      </c>
      <c r="H1237">
        <v>44400</v>
      </c>
      <c r="I1237">
        <v>47300</v>
      </c>
      <c r="J1237">
        <v>50150</v>
      </c>
      <c r="K1237" t="s">
        <v>3088</v>
      </c>
      <c r="L1237">
        <v>161</v>
      </c>
      <c r="M1237">
        <v>30</v>
      </c>
      <c r="N1237" t="s">
        <v>4122</v>
      </c>
    </row>
    <row r="1238" spans="1:14" x14ac:dyDescent="0.2">
      <c r="A1238" t="s">
        <v>6997</v>
      </c>
      <c r="B1238">
        <v>17250</v>
      </c>
      <c r="C1238">
        <v>19720</v>
      </c>
      <c r="D1238">
        <v>24860</v>
      </c>
      <c r="E1238">
        <v>30000</v>
      </c>
      <c r="F1238">
        <v>35140</v>
      </c>
      <c r="G1238">
        <v>40280</v>
      </c>
      <c r="H1238">
        <v>45420</v>
      </c>
      <c r="I1238">
        <v>50560</v>
      </c>
      <c r="J1238">
        <v>55700</v>
      </c>
      <c r="K1238" t="s">
        <v>3088</v>
      </c>
      <c r="L1238">
        <v>163</v>
      </c>
      <c r="M1238">
        <v>30</v>
      </c>
      <c r="N1238" t="s">
        <v>3224</v>
      </c>
    </row>
    <row r="1239" spans="1:14" x14ac:dyDescent="0.2">
      <c r="A1239" t="s">
        <v>6998</v>
      </c>
      <c r="B1239">
        <v>14580</v>
      </c>
      <c r="C1239">
        <v>19720</v>
      </c>
      <c r="D1239">
        <v>24860</v>
      </c>
      <c r="E1239">
        <v>30000</v>
      </c>
      <c r="F1239">
        <v>34700</v>
      </c>
      <c r="G1239">
        <v>37250</v>
      </c>
      <c r="H1239">
        <v>39850</v>
      </c>
      <c r="I1239">
        <v>42400</v>
      </c>
      <c r="J1239">
        <v>44950</v>
      </c>
      <c r="K1239" t="s">
        <v>3088</v>
      </c>
      <c r="L1239">
        <v>165</v>
      </c>
      <c r="M1239">
        <v>30</v>
      </c>
      <c r="N1239" t="s">
        <v>2265</v>
      </c>
    </row>
    <row r="1240" spans="1:14" x14ac:dyDescent="0.2">
      <c r="A1240" t="s">
        <v>6999</v>
      </c>
      <c r="B1240">
        <v>16250</v>
      </c>
      <c r="C1240">
        <v>19720</v>
      </c>
      <c r="D1240">
        <v>24860</v>
      </c>
      <c r="E1240">
        <v>30000</v>
      </c>
      <c r="F1240">
        <v>35140</v>
      </c>
      <c r="G1240">
        <v>40280</v>
      </c>
      <c r="H1240">
        <v>45420</v>
      </c>
      <c r="I1240">
        <v>50560</v>
      </c>
      <c r="J1240">
        <v>54150</v>
      </c>
      <c r="K1240" t="s">
        <v>3088</v>
      </c>
      <c r="L1240">
        <v>167</v>
      </c>
      <c r="M1240">
        <v>30</v>
      </c>
      <c r="N1240" t="s">
        <v>4125</v>
      </c>
    </row>
    <row r="1241" spans="1:14" x14ac:dyDescent="0.2">
      <c r="A1241" t="s">
        <v>7000</v>
      </c>
      <c r="B1241">
        <v>14580</v>
      </c>
      <c r="C1241">
        <v>19720</v>
      </c>
      <c r="D1241">
        <v>24860</v>
      </c>
      <c r="E1241">
        <v>30000</v>
      </c>
      <c r="F1241">
        <v>34700</v>
      </c>
      <c r="G1241">
        <v>37250</v>
      </c>
      <c r="H1241">
        <v>39850</v>
      </c>
      <c r="I1241">
        <v>42400</v>
      </c>
      <c r="J1241">
        <v>44950</v>
      </c>
      <c r="K1241" t="s">
        <v>3088</v>
      </c>
      <c r="L1241">
        <v>169</v>
      </c>
      <c r="M1241">
        <v>30</v>
      </c>
      <c r="N1241" t="s">
        <v>2266</v>
      </c>
    </row>
    <row r="1242" spans="1:14" x14ac:dyDescent="0.2">
      <c r="A1242" t="s">
        <v>7001</v>
      </c>
      <c r="B1242">
        <v>14580</v>
      </c>
      <c r="C1242">
        <v>19720</v>
      </c>
      <c r="D1242">
        <v>24860</v>
      </c>
      <c r="E1242">
        <v>30000</v>
      </c>
      <c r="F1242">
        <v>34700</v>
      </c>
      <c r="G1242">
        <v>37250</v>
      </c>
      <c r="H1242">
        <v>39850</v>
      </c>
      <c r="I1242">
        <v>42400</v>
      </c>
      <c r="J1242">
        <v>44950</v>
      </c>
      <c r="K1242" t="s">
        <v>3088</v>
      </c>
      <c r="L1242">
        <v>171</v>
      </c>
      <c r="M1242">
        <v>30</v>
      </c>
      <c r="N1242" t="s">
        <v>3347</v>
      </c>
    </row>
    <row r="1243" spans="1:14" x14ac:dyDescent="0.2">
      <c r="A1243" t="s">
        <v>7002</v>
      </c>
      <c r="B1243">
        <v>14580</v>
      </c>
      <c r="C1243">
        <v>19720</v>
      </c>
      <c r="D1243">
        <v>24860</v>
      </c>
      <c r="E1243">
        <v>30000</v>
      </c>
      <c r="F1243">
        <v>35140</v>
      </c>
      <c r="G1243">
        <v>37800</v>
      </c>
      <c r="H1243">
        <v>40400</v>
      </c>
      <c r="I1243">
        <v>43000</v>
      </c>
      <c r="J1243">
        <v>45600</v>
      </c>
      <c r="K1243" t="s">
        <v>3088</v>
      </c>
      <c r="L1243">
        <v>173</v>
      </c>
      <c r="M1243">
        <v>30</v>
      </c>
      <c r="N1243" t="s">
        <v>3348</v>
      </c>
    </row>
    <row r="1244" spans="1:14" x14ac:dyDescent="0.2">
      <c r="A1244" t="s">
        <v>7003</v>
      </c>
      <c r="B1244">
        <v>14580</v>
      </c>
      <c r="C1244">
        <v>19720</v>
      </c>
      <c r="D1244">
        <v>24860</v>
      </c>
      <c r="E1244">
        <v>30000</v>
      </c>
      <c r="F1244">
        <v>34700</v>
      </c>
      <c r="G1244">
        <v>37250</v>
      </c>
      <c r="H1244">
        <v>39850</v>
      </c>
      <c r="I1244">
        <v>42400</v>
      </c>
      <c r="J1244">
        <v>44950</v>
      </c>
      <c r="K1244" t="s">
        <v>3088</v>
      </c>
      <c r="L1244">
        <v>175</v>
      </c>
      <c r="M1244">
        <v>30</v>
      </c>
      <c r="N1244" t="s">
        <v>3349</v>
      </c>
    </row>
    <row r="1245" spans="1:14" x14ac:dyDescent="0.2">
      <c r="A1245" t="s">
        <v>7004</v>
      </c>
      <c r="B1245">
        <v>14580</v>
      </c>
      <c r="C1245">
        <v>19720</v>
      </c>
      <c r="D1245">
        <v>24860</v>
      </c>
      <c r="E1245">
        <v>30000</v>
      </c>
      <c r="F1245">
        <v>35140</v>
      </c>
      <c r="G1245">
        <v>38000</v>
      </c>
      <c r="H1245">
        <v>40650</v>
      </c>
      <c r="I1245">
        <v>43250</v>
      </c>
      <c r="J1245">
        <v>45850</v>
      </c>
      <c r="K1245" t="s">
        <v>3088</v>
      </c>
      <c r="L1245">
        <v>177</v>
      </c>
      <c r="M1245">
        <v>30</v>
      </c>
      <c r="N1245" t="s">
        <v>2267</v>
      </c>
    </row>
    <row r="1246" spans="1:14" x14ac:dyDescent="0.2">
      <c r="A1246" t="s">
        <v>7005</v>
      </c>
      <c r="B1246">
        <v>17900</v>
      </c>
      <c r="C1246">
        <v>20450</v>
      </c>
      <c r="D1246">
        <v>24860</v>
      </c>
      <c r="E1246">
        <v>30000</v>
      </c>
      <c r="F1246">
        <v>35140</v>
      </c>
      <c r="G1246">
        <v>40280</v>
      </c>
      <c r="H1246">
        <v>45420</v>
      </c>
      <c r="I1246">
        <v>50560</v>
      </c>
      <c r="J1246">
        <v>55700</v>
      </c>
      <c r="K1246" t="s">
        <v>3088</v>
      </c>
      <c r="L1246">
        <v>179</v>
      </c>
      <c r="M1246">
        <v>30</v>
      </c>
      <c r="N1246" t="s">
        <v>2268</v>
      </c>
    </row>
    <row r="1247" spans="1:14" x14ac:dyDescent="0.2">
      <c r="A1247" t="s">
        <v>7006</v>
      </c>
      <c r="B1247">
        <v>14580</v>
      </c>
      <c r="C1247">
        <v>19720</v>
      </c>
      <c r="D1247">
        <v>24860</v>
      </c>
      <c r="E1247">
        <v>30000</v>
      </c>
      <c r="F1247">
        <v>35050</v>
      </c>
      <c r="G1247">
        <v>37650</v>
      </c>
      <c r="H1247">
        <v>40250</v>
      </c>
      <c r="I1247">
        <v>42850</v>
      </c>
      <c r="J1247">
        <v>45450</v>
      </c>
      <c r="K1247" t="s">
        <v>3088</v>
      </c>
      <c r="L1247">
        <v>181</v>
      </c>
      <c r="M1247">
        <v>30</v>
      </c>
      <c r="N1247" t="s">
        <v>2269</v>
      </c>
    </row>
    <row r="1248" spans="1:14" x14ac:dyDescent="0.2">
      <c r="A1248" t="s">
        <v>7007</v>
      </c>
      <c r="B1248">
        <v>14580</v>
      </c>
      <c r="C1248">
        <v>19720</v>
      </c>
      <c r="D1248">
        <v>24860</v>
      </c>
      <c r="E1248">
        <v>30000</v>
      </c>
      <c r="F1248">
        <v>34700</v>
      </c>
      <c r="G1248">
        <v>37250</v>
      </c>
      <c r="H1248">
        <v>39850</v>
      </c>
      <c r="I1248">
        <v>42400</v>
      </c>
      <c r="J1248">
        <v>44950</v>
      </c>
      <c r="K1248" t="s">
        <v>3088</v>
      </c>
      <c r="L1248">
        <v>183</v>
      </c>
      <c r="M1248">
        <v>30</v>
      </c>
      <c r="N1248" t="s">
        <v>4160</v>
      </c>
    </row>
    <row r="1249" spans="1:14" x14ac:dyDescent="0.2">
      <c r="A1249" t="s">
        <v>7008</v>
      </c>
      <c r="B1249">
        <v>18850</v>
      </c>
      <c r="C1249">
        <v>21550</v>
      </c>
      <c r="D1249">
        <v>24860</v>
      </c>
      <c r="E1249">
        <v>30000</v>
      </c>
      <c r="F1249">
        <v>35140</v>
      </c>
      <c r="G1249">
        <v>40280</v>
      </c>
      <c r="H1249">
        <v>45420</v>
      </c>
      <c r="I1249">
        <v>50560</v>
      </c>
      <c r="J1249">
        <v>55700</v>
      </c>
      <c r="K1249" t="s">
        <v>3088</v>
      </c>
      <c r="L1249">
        <v>185</v>
      </c>
      <c r="M1249">
        <v>30</v>
      </c>
      <c r="N1249" t="s">
        <v>2270</v>
      </c>
    </row>
    <row r="1250" spans="1:14" x14ac:dyDescent="0.2">
      <c r="A1250" t="s">
        <v>7009</v>
      </c>
      <c r="B1250">
        <v>14580</v>
      </c>
      <c r="C1250">
        <v>19720</v>
      </c>
      <c r="D1250">
        <v>24860</v>
      </c>
      <c r="E1250">
        <v>30000</v>
      </c>
      <c r="F1250">
        <v>35140</v>
      </c>
      <c r="G1250">
        <v>38000</v>
      </c>
      <c r="H1250">
        <v>40650</v>
      </c>
      <c r="I1250">
        <v>43250</v>
      </c>
      <c r="J1250">
        <v>45850</v>
      </c>
      <c r="K1250" t="s">
        <v>3088</v>
      </c>
      <c r="L1250">
        <v>187</v>
      </c>
      <c r="M1250">
        <v>30</v>
      </c>
      <c r="N1250" t="s">
        <v>4161</v>
      </c>
    </row>
    <row r="1251" spans="1:14" x14ac:dyDescent="0.2">
      <c r="A1251" t="s">
        <v>7010</v>
      </c>
      <c r="B1251">
        <v>14580</v>
      </c>
      <c r="C1251">
        <v>19720</v>
      </c>
      <c r="D1251">
        <v>24860</v>
      </c>
      <c r="E1251">
        <v>30000</v>
      </c>
      <c r="F1251">
        <v>34700</v>
      </c>
      <c r="G1251">
        <v>37250</v>
      </c>
      <c r="H1251">
        <v>39850</v>
      </c>
      <c r="I1251">
        <v>42400</v>
      </c>
      <c r="J1251">
        <v>44950</v>
      </c>
      <c r="K1251" t="s">
        <v>3088</v>
      </c>
      <c r="L1251">
        <v>189</v>
      </c>
      <c r="M1251">
        <v>30</v>
      </c>
      <c r="N1251" t="s">
        <v>2271</v>
      </c>
    </row>
    <row r="1252" spans="1:14" x14ac:dyDescent="0.2">
      <c r="A1252" t="s">
        <v>7011</v>
      </c>
      <c r="B1252">
        <v>21250</v>
      </c>
      <c r="C1252">
        <v>24300</v>
      </c>
      <c r="D1252">
        <v>27350</v>
      </c>
      <c r="E1252">
        <v>30350</v>
      </c>
      <c r="F1252">
        <v>35140</v>
      </c>
      <c r="G1252">
        <v>40280</v>
      </c>
      <c r="H1252">
        <v>45420</v>
      </c>
      <c r="I1252">
        <v>50560</v>
      </c>
      <c r="J1252">
        <v>55700</v>
      </c>
      <c r="K1252" t="s">
        <v>3088</v>
      </c>
      <c r="L1252">
        <v>191</v>
      </c>
      <c r="M1252">
        <v>30</v>
      </c>
      <c r="N1252" t="s">
        <v>2272</v>
      </c>
    </row>
    <row r="1253" spans="1:14" x14ac:dyDescent="0.2">
      <c r="A1253" t="s">
        <v>7012</v>
      </c>
      <c r="B1253">
        <v>14580</v>
      </c>
      <c r="C1253">
        <v>19720</v>
      </c>
      <c r="D1253">
        <v>24860</v>
      </c>
      <c r="E1253">
        <v>30000</v>
      </c>
      <c r="F1253">
        <v>34700</v>
      </c>
      <c r="G1253">
        <v>37250</v>
      </c>
      <c r="H1253">
        <v>39850</v>
      </c>
      <c r="I1253">
        <v>42400</v>
      </c>
      <c r="J1253">
        <v>44950</v>
      </c>
      <c r="K1253" t="s">
        <v>3088</v>
      </c>
      <c r="L1253">
        <v>193</v>
      </c>
      <c r="M1253">
        <v>30</v>
      </c>
      <c r="N1253" t="s">
        <v>3350</v>
      </c>
    </row>
    <row r="1254" spans="1:14" x14ac:dyDescent="0.2">
      <c r="A1254" t="s">
        <v>7013</v>
      </c>
      <c r="B1254">
        <v>14580</v>
      </c>
      <c r="C1254">
        <v>19720</v>
      </c>
      <c r="D1254">
        <v>24860</v>
      </c>
      <c r="E1254">
        <v>30000</v>
      </c>
      <c r="F1254">
        <v>34700</v>
      </c>
      <c r="G1254">
        <v>37250</v>
      </c>
      <c r="H1254">
        <v>39850</v>
      </c>
      <c r="I1254">
        <v>42400</v>
      </c>
      <c r="J1254">
        <v>44950</v>
      </c>
      <c r="K1254" t="s">
        <v>3088</v>
      </c>
      <c r="L1254">
        <v>195</v>
      </c>
      <c r="M1254">
        <v>30</v>
      </c>
      <c r="N1254" t="s">
        <v>3352</v>
      </c>
    </row>
    <row r="1255" spans="1:14" x14ac:dyDescent="0.2">
      <c r="A1255" t="s">
        <v>7014</v>
      </c>
      <c r="B1255">
        <v>14580</v>
      </c>
      <c r="C1255">
        <v>19720</v>
      </c>
      <c r="D1255">
        <v>24860</v>
      </c>
      <c r="E1255">
        <v>30000</v>
      </c>
      <c r="F1255">
        <v>34700</v>
      </c>
      <c r="G1255">
        <v>37250</v>
      </c>
      <c r="H1255">
        <v>39850</v>
      </c>
      <c r="I1255">
        <v>42400</v>
      </c>
      <c r="J1255">
        <v>44950</v>
      </c>
      <c r="K1255" t="s">
        <v>3088</v>
      </c>
      <c r="L1255">
        <v>197</v>
      </c>
      <c r="M1255">
        <v>30</v>
      </c>
      <c r="N1255" t="s">
        <v>2273</v>
      </c>
    </row>
    <row r="1256" spans="1:14" x14ac:dyDescent="0.2">
      <c r="A1256" t="s">
        <v>7015</v>
      </c>
      <c r="B1256">
        <v>14580</v>
      </c>
      <c r="C1256">
        <v>19720</v>
      </c>
      <c r="D1256">
        <v>24860</v>
      </c>
      <c r="E1256">
        <v>30000</v>
      </c>
      <c r="F1256">
        <v>34700</v>
      </c>
      <c r="G1256">
        <v>37250</v>
      </c>
      <c r="H1256">
        <v>39850</v>
      </c>
      <c r="I1256">
        <v>42400</v>
      </c>
      <c r="J1256">
        <v>44950</v>
      </c>
      <c r="K1256" t="s">
        <v>3088</v>
      </c>
      <c r="L1256">
        <v>199</v>
      </c>
      <c r="M1256">
        <v>30</v>
      </c>
      <c r="N1256" t="s">
        <v>3408</v>
      </c>
    </row>
    <row r="1257" spans="1:14" x14ac:dyDescent="0.2">
      <c r="A1257" t="s">
        <v>7016</v>
      </c>
      <c r="B1257">
        <v>14580</v>
      </c>
      <c r="C1257">
        <v>19720</v>
      </c>
      <c r="D1257">
        <v>24860</v>
      </c>
      <c r="E1257">
        <v>30000</v>
      </c>
      <c r="F1257">
        <v>35140</v>
      </c>
      <c r="G1257">
        <v>38350</v>
      </c>
      <c r="H1257">
        <v>41000</v>
      </c>
      <c r="I1257">
        <v>43650</v>
      </c>
      <c r="J1257">
        <v>46300</v>
      </c>
      <c r="K1257" t="s">
        <v>3088</v>
      </c>
      <c r="L1257">
        <v>201</v>
      </c>
      <c r="M1257">
        <v>30</v>
      </c>
      <c r="N1257" t="s">
        <v>2274</v>
      </c>
    </row>
    <row r="1258" spans="1:14" x14ac:dyDescent="0.2">
      <c r="A1258" t="s">
        <v>7017</v>
      </c>
      <c r="B1258">
        <v>14580</v>
      </c>
      <c r="C1258">
        <v>19720</v>
      </c>
      <c r="D1258">
        <v>24860</v>
      </c>
      <c r="E1258">
        <v>30000</v>
      </c>
      <c r="F1258">
        <v>34700</v>
      </c>
      <c r="G1258">
        <v>37250</v>
      </c>
      <c r="H1258">
        <v>39850</v>
      </c>
      <c r="I1258">
        <v>42400</v>
      </c>
      <c r="J1258">
        <v>44950</v>
      </c>
      <c r="K1258" t="s">
        <v>3088</v>
      </c>
      <c r="L1258">
        <v>203</v>
      </c>
      <c r="M1258">
        <v>30</v>
      </c>
      <c r="N1258" t="s">
        <v>2275</v>
      </c>
    </row>
    <row r="1259" spans="1:14" x14ac:dyDescent="0.2">
      <c r="A1259" t="s">
        <v>7018</v>
      </c>
      <c r="B1259">
        <v>14580</v>
      </c>
      <c r="C1259">
        <v>19720</v>
      </c>
      <c r="D1259">
        <v>24860</v>
      </c>
      <c r="E1259">
        <v>30000</v>
      </c>
      <c r="F1259">
        <v>34700</v>
      </c>
      <c r="G1259">
        <v>37250</v>
      </c>
      <c r="H1259">
        <v>39850</v>
      </c>
      <c r="I1259">
        <v>42400</v>
      </c>
      <c r="J1259">
        <v>44950</v>
      </c>
      <c r="K1259" t="s">
        <v>3088</v>
      </c>
      <c r="L1259">
        <v>205</v>
      </c>
      <c r="M1259">
        <v>30</v>
      </c>
      <c r="N1259" t="s">
        <v>2276</v>
      </c>
    </row>
    <row r="1260" spans="1:14" x14ac:dyDescent="0.2">
      <c r="A1260" t="s">
        <v>7019</v>
      </c>
      <c r="B1260">
        <v>14580</v>
      </c>
      <c r="C1260">
        <v>19720</v>
      </c>
      <c r="D1260">
        <v>24860</v>
      </c>
      <c r="E1260">
        <v>30000</v>
      </c>
      <c r="F1260">
        <v>34700</v>
      </c>
      <c r="G1260">
        <v>37250</v>
      </c>
      <c r="H1260">
        <v>39850</v>
      </c>
      <c r="I1260">
        <v>42400</v>
      </c>
      <c r="J1260">
        <v>44950</v>
      </c>
      <c r="K1260" t="s">
        <v>3088</v>
      </c>
      <c r="L1260">
        <v>207</v>
      </c>
      <c r="M1260">
        <v>30</v>
      </c>
      <c r="N1260" t="s">
        <v>3354</v>
      </c>
    </row>
    <row r="1261" spans="1:14" x14ac:dyDescent="0.2">
      <c r="A1261" t="s">
        <v>7020</v>
      </c>
      <c r="B1261">
        <v>18800</v>
      </c>
      <c r="C1261">
        <v>21450</v>
      </c>
      <c r="D1261">
        <v>24860</v>
      </c>
      <c r="E1261">
        <v>30000</v>
      </c>
      <c r="F1261">
        <v>35140</v>
      </c>
      <c r="G1261">
        <v>40280</v>
      </c>
      <c r="H1261">
        <v>45420</v>
      </c>
      <c r="I1261">
        <v>50560</v>
      </c>
      <c r="J1261">
        <v>55700</v>
      </c>
      <c r="K1261" t="s">
        <v>3088</v>
      </c>
      <c r="L1261">
        <v>209</v>
      </c>
      <c r="M1261">
        <v>30</v>
      </c>
      <c r="N1261" t="s">
        <v>3411</v>
      </c>
    </row>
    <row r="1262" spans="1:14" x14ac:dyDescent="0.2">
      <c r="A1262" t="s">
        <v>7021</v>
      </c>
      <c r="B1262">
        <v>19500</v>
      </c>
      <c r="C1262">
        <v>22250</v>
      </c>
      <c r="D1262">
        <v>25050</v>
      </c>
      <c r="E1262">
        <v>30000</v>
      </c>
      <c r="F1262">
        <v>35140</v>
      </c>
      <c r="G1262">
        <v>40280</v>
      </c>
      <c r="H1262">
        <v>45420</v>
      </c>
      <c r="I1262">
        <v>50560</v>
      </c>
      <c r="J1262">
        <v>55700</v>
      </c>
      <c r="K1262" t="s">
        <v>3088</v>
      </c>
      <c r="L1262">
        <v>211</v>
      </c>
      <c r="M1262">
        <v>30</v>
      </c>
      <c r="N1262" t="s">
        <v>3356</v>
      </c>
    </row>
    <row r="1263" spans="1:14" x14ac:dyDescent="0.2">
      <c r="A1263" t="s">
        <v>7022</v>
      </c>
      <c r="B1263">
        <v>14580</v>
      </c>
      <c r="C1263">
        <v>19720</v>
      </c>
      <c r="D1263">
        <v>24860</v>
      </c>
      <c r="E1263">
        <v>30000</v>
      </c>
      <c r="F1263">
        <v>35140</v>
      </c>
      <c r="G1263">
        <v>40100</v>
      </c>
      <c r="H1263">
        <v>42850</v>
      </c>
      <c r="I1263">
        <v>45650</v>
      </c>
      <c r="J1263">
        <v>48400</v>
      </c>
      <c r="K1263" t="s">
        <v>3088</v>
      </c>
      <c r="L1263">
        <v>213</v>
      </c>
      <c r="M1263">
        <v>30</v>
      </c>
      <c r="N1263" t="s">
        <v>1930</v>
      </c>
    </row>
    <row r="1264" spans="1:14" x14ac:dyDescent="0.2">
      <c r="A1264" t="s">
        <v>7023</v>
      </c>
      <c r="B1264">
        <v>18850</v>
      </c>
      <c r="C1264">
        <v>21550</v>
      </c>
      <c r="D1264">
        <v>24860</v>
      </c>
      <c r="E1264">
        <v>30000</v>
      </c>
      <c r="F1264">
        <v>35140</v>
      </c>
      <c r="G1264">
        <v>40280</v>
      </c>
      <c r="H1264">
        <v>45420</v>
      </c>
      <c r="I1264">
        <v>50560</v>
      </c>
      <c r="J1264">
        <v>55700</v>
      </c>
      <c r="K1264" t="s">
        <v>3088</v>
      </c>
      <c r="L1264">
        <v>215</v>
      </c>
      <c r="M1264">
        <v>30</v>
      </c>
      <c r="N1264" t="s">
        <v>4168</v>
      </c>
    </row>
    <row r="1265" spans="1:14" x14ac:dyDescent="0.2">
      <c r="A1265" t="s">
        <v>7024</v>
      </c>
      <c r="B1265">
        <v>14580</v>
      </c>
      <c r="C1265">
        <v>19720</v>
      </c>
      <c r="D1265">
        <v>24860</v>
      </c>
      <c r="E1265">
        <v>30000</v>
      </c>
      <c r="F1265">
        <v>34700</v>
      </c>
      <c r="G1265">
        <v>37250</v>
      </c>
      <c r="H1265">
        <v>39850</v>
      </c>
      <c r="I1265">
        <v>42400</v>
      </c>
      <c r="J1265">
        <v>44950</v>
      </c>
      <c r="K1265" t="s">
        <v>3088</v>
      </c>
      <c r="L1265">
        <v>217</v>
      </c>
      <c r="M1265">
        <v>30</v>
      </c>
      <c r="N1265" t="s">
        <v>2923</v>
      </c>
    </row>
    <row r="1266" spans="1:14" x14ac:dyDescent="0.2">
      <c r="A1266" t="s">
        <v>7025</v>
      </c>
      <c r="B1266">
        <v>14580</v>
      </c>
      <c r="C1266">
        <v>19720</v>
      </c>
      <c r="D1266">
        <v>24860</v>
      </c>
      <c r="E1266">
        <v>30000</v>
      </c>
      <c r="F1266">
        <v>34700</v>
      </c>
      <c r="G1266">
        <v>37250</v>
      </c>
      <c r="H1266">
        <v>39850</v>
      </c>
      <c r="I1266">
        <v>42400</v>
      </c>
      <c r="J1266">
        <v>44950</v>
      </c>
      <c r="K1266" t="s">
        <v>3088</v>
      </c>
      <c r="L1266">
        <v>219</v>
      </c>
      <c r="M1266">
        <v>30</v>
      </c>
      <c r="N1266" t="s">
        <v>1931</v>
      </c>
    </row>
    <row r="1267" spans="1:14" x14ac:dyDescent="0.2">
      <c r="A1267" t="s">
        <v>7026</v>
      </c>
      <c r="B1267">
        <v>15350</v>
      </c>
      <c r="C1267">
        <v>19720</v>
      </c>
      <c r="D1267">
        <v>24860</v>
      </c>
      <c r="E1267">
        <v>30000</v>
      </c>
      <c r="F1267">
        <v>35140</v>
      </c>
      <c r="G1267">
        <v>40280</v>
      </c>
      <c r="H1267">
        <v>45300</v>
      </c>
      <c r="I1267">
        <v>48200</v>
      </c>
      <c r="J1267">
        <v>51100</v>
      </c>
      <c r="K1267" t="s">
        <v>3088</v>
      </c>
      <c r="L1267">
        <v>221</v>
      </c>
      <c r="M1267">
        <v>30</v>
      </c>
      <c r="N1267" t="s">
        <v>1932</v>
      </c>
    </row>
    <row r="1268" spans="1:14" x14ac:dyDescent="0.2">
      <c r="A1268" t="s">
        <v>7027</v>
      </c>
      <c r="B1268">
        <v>16250</v>
      </c>
      <c r="C1268">
        <v>19720</v>
      </c>
      <c r="D1268">
        <v>24860</v>
      </c>
      <c r="E1268">
        <v>30000</v>
      </c>
      <c r="F1268">
        <v>35140</v>
      </c>
      <c r="G1268">
        <v>40280</v>
      </c>
      <c r="H1268">
        <v>45420</v>
      </c>
      <c r="I1268">
        <v>50560</v>
      </c>
      <c r="J1268">
        <v>54000</v>
      </c>
      <c r="K1268" t="s">
        <v>3088</v>
      </c>
      <c r="L1268">
        <v>223</v>
      </c>
      <c r="M1268">
        <v>30</v>
      </c>
      <c r="N1268" t="s">
        <v>1933</v>
      </c>
    </row>
    <row r="1269" spans="1:14" x14ac:dyDescent="0.2">
      <c r="A1269" t="s">
        <v>7028</v>
      </c>
      <c r="B1269">
        <v>14580</v>
      </c>
      <c r="C1269">
        <v>19720</v>
      </c>
      <c r="D1269">
        <v>24860</v>
      </c>
      <c r="E1269">
        <v>30000</v>
      </c>
      <c r="F1269">
        <v>35140</v>
      </c>
      <c r="G1269">
        <v>37900</v>
      </c>
      <c r="H1269">
        <v>40500</v>
      </c>
      <c r="I1269">
        <v>43100</v>
      </c>
      <c r="J1269">
        <v>45750</v>
      </c>
      <c r="K1269" t="s">
        <v>3088</v>
      </c>
      <c r="L1269">
        <v>225</v>
      </c>
      <c r="M1269">
        <v>30</v>
      </c>
      <c r="N1269" t="s">
        <v>3417</v>
      </c>
    </row>
    <row r="1270" spans="1:14" x14ac:dyDescent="0.2">
      <c r="A1270" t="s">
        <v>7029</v>
      </c>
      <c r="B1270">
        <v>16350</v>
      </c>
      <c r="C1270">
        <v>19720</v>
      </c>
      <c r="D1270">
        <v>24860</v>
      </c>
      <c r="E1270">
        <v>30000</v>
      </c>
      <c r="F1270">
        <v>35140</v>
      </c>
      <c r="G1270">
        <v>40280</v>
      </c>
      <c r="H1270">
        <v>45420</v>
      </c>
      <c r="I1270">
        <v>50560</v>
      </c>
      <c r="J1270">
        <v>54400</v>
      </c>
      <c r="K1270" t="s">
        <v>3088</v>
      </c>
      <c r="L1270">
        <v>227</v>
      </c>
      <c r="M1270">
        <v>30</v>
      </c>
      <c r="N1270" t="s">
        <v>3615</v>
      </c>
    </row>
    <row r="1271" spans="1:14" x14ac:dyDescent="0.2">
      <c r="A1271" t="s">
        <v>7030</v>
      </c>
      <c r="B1271">
        <v>15900</v>
      </c>
      <c r="C1271">
        <v>19720</v>
      </c>
      <c r="D1271">
        <v>24860</v>
      </c>
      <c r="E1271">
        <v>30000</v>
      </c>
      <c r="F1271">
        <v>35140</v>
      </c>
      <c r="G1271">
        <v>40280</v>
      </c>
      <c r="H1271">
        <v>45420</v>
      </c>
      <c r="I1271">
        <v>49850</v>
      </c>
      <c r="J1271">
        <v>52850</v>
      </c>
      <c r="K1271" t="s">
        <v>3088</v>
      </c>
      <c r="L1271">
        <v>229</v>
      </c>
      <c r="M1271">
        <v>30</v>
      </c>
      <c r="N1271" t="s">
        <v>3362</v>
      </c>
    </row>
    <row r="1272" spans="1:14" x14ac:dyDescent="0.2">
      <c r="A1272" t="s">
        <v>7031</v>
      </c>
      <c r="B1272">
        <v>14580</v>
      </c>
      <c r="C1272">
        <v>19720</v>
      </c>
      <c r="D1272">
        <v>24860</v>
      </c>
      <c r="E1272">
        <v>30000</v>
      </c>
      <c r="F1272">
        <v>34700</v>
      </c>
      <c r="G1272">
        <v>37250</v>
      </c>
      <c r="H1272">
        <v>39850</v>
      </c>
      <c r="I1272">
        <v>42400</v>
      </c>
      <c r="J1272">
        <v>44950</v>
      </c>
      <c r="K1272" t="s">
        <v>3088</v>
      </c>
      <c r="L1272">
        <v>231</v>
      </c>
      <c r="M1272">
        <v>30</v>
      </c>
      <c r="N1272" t="s">
        <v>3616</v>
      </c>
    </row>
    <row r="1273" spans="1:14" x14ac:dyDescent="0.2">
      <c r="A1273" t="s">
        <v>7032</v>
      </c>
      <c r="B1273">
        <v>14580</v>
      </c>
      <c r="C1273">
        <v>19720</v>
      </c>
      <c r="D1273">
        <v>24860</v>
      </c>
      <c r="E1273">
        <v>30000</v>
      </c>
      <c r="F1273">
        <v>34750</v>
      </c>
      <c r="G1273">
        <v>37300</v>
      </c>
      <c r="H1273">
        <v>39900</v>
      </c>
      <c r="I1273">
        <v>42450</v>
      </c>
      <c r="J1273">
        <v>45050</v>
      </c>
      <c r="K1273" t="s">
        <v>3088</v>
      </c>
      <c r="L1273">
        <v>233</v>
      </c>
      <c r="M1273">
        <v>30</v>
      </c>
      <c r="N1273" t="s">
        <v>3617</v>
      </c>
    </row>
    <row r="1274" spans="1:14" x14ac:dyDescent="0.2">
      <c r="A1274" t="s">
        <v>7033</v>
      </c>
      <c r="B1274">
        <v>14580</v>
      </c>
      <c r="C1274">
        <v>19720</v>
      </c>
      <c r="D1274">
        <v>24860</v>
      </c>
      <c r="E1274">
        <v>30000</v>
      </c>
      <c r="F1274">
        <v>34700</v>
      </c>
      <c r="G1274">
        <v>37250</v>
      </c>
      <c r="H1274">
        <v>39850</v>
      </c>
      <c r="I1274">
        <v>42400</v>
      </c>
      <c r="J1274">
        <v>44950</v>
      </c>
      <c r="K1274" t="s">
        <v>3088</v>
      </c>
      <c r="L1274">
        <v>235</v>
      </c>
      <c r="M1274">
        <v>30</v>
      </c>
      <c r="N1274" t="s">
        <v>4180</v>
      </c>
    </row>
    <row r="1275" spans="1:14" x14ac:dyDescent="0.2">
      <c r="A1275" t="s">
        <v>7034</v>
      </c>
      <c r="B1275">
        <v>14580</v>
      </c>
      <c r="C1275">
        <v>19720</v>
      </c>
      <c r="D1275">
        <v>24860</v>
      </c>
      <c r="E1275">
        <v>30000</v>
      </c>
      <c r="F1275">
        <v>34700</v>
      </c>
      <c r="G1275">
        <v>37250</v>
      </c>
      <c r="H1275">
        <v>39850</v>
      </c>
      <c r="I1275">
        <v>42400</v>
      </c>
      <c r="J1275">
        <v>44950</v>
      </c>
      <c r="K1275" t="s">
        <v>3088</v>
      </c>
      <c r="L1275">
        <v>237</v>
      </c>
      <c r="M1275">
        <v>30</v>
      </c>
      <c r="N1275" t="s">
        <v>1934</v>
      </c>
    </row>
    <row r="1276" spans="1:14" x14ac:dyDescent="0.2">
      <c r="A1276" t="s">
        <v>7035</v>
      </c>
      <c r="B1276">
        <v>18800</v>
      </c>
      <c r="C1276">
        <v>21450</v>
      </c>
      <c r="D1276">
        <v>24860</v>
      </c>
      <c r="E1276">
        <v>30000</v>
      </c>
      <c r="F1276">
        <v>35140</v>
      </c>
      <c r="G1276">
        <v>40280</v>
      </c>
      <c r="H1276">
        <v>45420</v>
      </c>
      <c r="I1276">
        <v>50560</v>
      </c>
      <c r="J1276">
        <v>55700</v>
      </c>
      <c r="K1276" t="s">
        <v>3088</v>
      </c>
      <c r="L1276">
        <v>239</v>
      </c>
      <c r="M1276">
        <v>30</v>
      </c>
      <c r="N1276" t="s">
        <v>3068</v>
      </c>
    </row>
    <row r="1277" spans="1:14" x14ac:dyDescent="0.2">
      <c r="A1277" t="s">
        <v>7036</v>
      </c>
      <c r="B1277">
        <v>14580</v>
      </c>
      <c r="C1277">
        <v>19720</v>
      </c>
      <c r="D1277">
        <v>24860</v>
      </c>
      <c r="E1277">
        <v>30000</v>
      </c>
      <c r="F1277">
        <v>35140</v>
      </c>
      <c r="G1277">
        <v>38700</v>
      </c>
      <c r="H1277">
        <v>41400</v>
      </c>
      <c r="I1277">
        <v>44050</v>
      </c>
      <c r="J1277">
        <v>46700</v>
      </c>
      <c r="K1277" t="s">
        <v>3089</v>
      </c>
      <c r="L1277">
        <v>1</v>
      </c>
      <c r="M1277">
        <v>30</v>
      </c>
      <c r="N1277" t="s">
        <v>1935</v>
      </c>
    </row>
    <row r="1278" spans="1:14" x14ac:dyDescent="0.2">
      <c r="A1278" t="s">
        <v>7037</v>
      </c>
      <c r="B1278">
        <v>14580</v>
      </c>
      <c r="C1278">
        <v>19720</v>
      </c>
      <c r="D1278">
        <v>24860</v>
      </c>
      <c r="E1278">
        <v>30000</v>
      </c>
      <c r="F1278">
        <v>35140</v>
      </c>
      <c r="G1278">
        <v>38050</v>
      </c>
      <c r="H1278">
        <v>40700</v>
      </c>
      <c r="I1278">
        <v>43300</v>
      </c>
      <c r="J1278">
        <v>45950</v>
      </c>
      <c r="K1278" t="s">
        <v>3089</v>
      </c>
      <c r="L1278">
        <v>3</v>
      </c>
      <c r="M1278">
        <v>30</v>
      </c>
      <c r="N1278" t="s">
        <v>1936</v>
      </c>
    </row>
    <row r="1279" spans="1:14" x14ac:dyDescent="0.2">
      <c r="A1279" t="s">
        <v>7038</v>
      </c>
      <c r="B1279">
        <v>17750</v>
      </c>
      <c r="C1279">
        <v>20250</v>
      </c>
      <c r="D1279">
        <v>24860</v>
      </c>
      <c r="E1279">
        <v>30000</v>
      </c>
      <c r="F1279">
        <v>35140</v>
      </c>
      <c r="G1279">
        <v>40280</v>
      </c>
      <c r="H1279">
        <v>45420</v>
      </c>
      <c r="I1279">
        <v>50560</v>
      </c>
      <c r="J1279">
        <v>55700</v>
      </c>
      <c r="K1279" t="s">
        <v>3089</v>
      </c>
      <c r="L1279">
        <v>5</v>
      </c>
      <c r="M1279">
        <v>30</v>
      </c>
      <c r="N1279" t="s">
        <v>1937</v>
      </c>
    </row>
    <row r="1280" spans="1:14" x14ac:dyDescent="0.2">
      <c r="A1280" t="s">
        <v>7039</v>
      </c>
      <c r="B1280">
        <v>14850</v>
      </c>
      <c r="C1280">
        <v>19720</v>
      </c>
      <c r="D1280">
        <v>24860</v>
      </c>
      <c r="E1280">
        <v>30000</v>
      </c>
      <c r="F1280">
        <v>35140</v>
      </c>
      <c r="G1280">
        <v>40280</v>
      </c>
      <c r="H1280">
        <v>43800</v>
      </c>
      <c r="I1280">
        <v>46600</v>
      </c>
      <c r="J1280">
        <v>49450</v>
      </c>
      <c r="K1280" t="s">
        <v>3089</v>
      </c>
      <c r="L1280">
        <v>7</v>
      </c>
      <c r="M1280">
        <v>30</v>
      </c>
      <c r="N1280" t="s">
        <v>1938</v>
      </c>
    </row>
    <row r="1281" spans="1:14" x14ac:dyDescent="0.2">
      <c r="A1281" t="s">
        <v>7040</v>
      </c>
      <c r="B1281">
        <v>14580</v>
      </c>
      <c r="C1281">
        <v>19720</v>
      </c>
      <c r="D1281">
        <v>24860</v>
      </c>
      <c r="E1281">
        <v>28950</v>
      </c>
      <c r="F1281">
        <v>31300</v>
      </c>
      <c r="G1281">
        <v>33600</v>
      </c>
      <c r="H1281">
        <v>35900</v>
      </c>
      <c r="I1281">
        <v>38250</v>
      </c>
      <c r="J1281">
        <v>40550</v>
      </c>
      <c r="K1281" t="s">
        <v>3089</v>
      </c>
      <c r="L1281">
        <v>9</v>
      </c>
      <c r="M1281">
        <v>30</v>
      </c>
      <c r="N1281" t="s">
        <v>1939</v>
      </c>
    </row>
    <row r="1282" spans="1:14" x14ac:dyDescent="0.2">
      <c r="A1282" t="s">
        <v>7041</v>
      </c>
      <c r="B1282">
        <v>16100</v>
      </c>
      <c r="C1282">
        <v>19720</v>
      </c>
      <c r="D1282">
        <v>24860</v>
      </c>
      <c r="E1282">
        <v>30000</v>
      </c>
      <c r="F1282">
        <v>35140</v>
      </c>
      <c r="G1282">
        <v>40280</v>
      </c>
      <c r="H1282">
        <v>45420</v>
      </c>
      <c r="I1282">
        <v>50560</v>
      </c>
      <c r="J1282">
        <v>53700</v>
      </c>
      <c r="K1282" t="s">
        <v>3089</v>
      </c>
      <c r="L1282">
        <v>11</v>
      </c>
      <c r="M1282">
        <v>30</v>
      </c>
      <c r="N1282" t="s">
        <v>1940</v>
      </c>
    </row>
    <row r="1283" spans="1:14" x14ac:dyDescent="0.2">
      <c r="A1283" t="s">
        <v>7042</v>
      </c>
      <c r="B1283">
        <v>14580</v>
      </c>
      <c r="C1283">
        <v>19720</v>
      </c>
      <c r="D1283">
        <v>24860</v>
      </c>
      <c r="E1283">
        <v>28650</v>
      </c>
      <c r="F1283">
        <v>30950</v>
      </c>
      <c r="G1283">
        <v>33250</v>
      </c>
      <c r="H1283">
        <v>35550</v>
      </c>
      <c r="I1283">
        <v>37850</v>
      </c>
      <c r="J1283">
        <v>40150</v>
      </c>
      <c r="K1283" t="s">
        <v>3089</v>
      </c>
      <c r="L1283">
        <v>13</v>
      </c>
      <c r="M1283">
        <v>30</v>
      </c>
      <c r="N1283" t="s">
        <v>1941</v>
      </c>
    </row>
    <row r="1284" spans="1:14" x14ac:dyDescent="0.2">
      <c r="A1284" t="s">
        <v>7043</v>
      </c>
      <c r="B1284">
        <v>14600</v>
      </c>
      <c r="C1284">
        <v>19720</v>
      </c>
      <c r="D1284">
        <v>24860</v>
      </c>
      <c r="E1284">
        <v>30000</v>
      </c>
      <c r="F1284">
        <v>35140</v>
      </c>
      <c r="G1284">
        <v>40200</v>
      </c>
      <c r="H1284">
        <v>43000</v>
      </c>
      <c r="I1284">
        <v>45750</v>
      </c>
      <c r="J1284">
        <v>48550</v>
      </c>
      <c r="K1284" t="s">
        <v>3089</v>
      </c>
      <c r="L1284">
        <v>15</v>
      </c>
      <c r="M1284">
        <v>30</v>
      </c>
      <c r="N1284" t="s">
        <v>1942</v>
      </c>
    </row>
    <row r="1285" spans="1:14" x14ac:dyDescent="0.2">
      <c r="A1285" t="s">
        <v>7044</v>
      </c>
      <c r="B1285">
        <v>14600</v>
      </c>
      <c r="C1285">
        <v>19720</v>
      </c>
      <c r="D1285">
        <v>24860</v>
      </c>
      <c r="E1285">
        <v>30000</v>
      </c>
      <c r="F1285">
        <v>35140</v>
      </c>
      <c r="G1285">
        <v>40200</v>
      </c>
      <c r="H1285">
        <v>43000</v>
      </c>
      <c r="I1285">
        <v>45750</v>
      </c>
      <c r="J1285">
        <v>48550</v>
      </c>
      <c r="K1285" t="s">
        <v>3089</v>
      </c>
      <c r="L1285">
        <v>17</v>
      </c>
      <c r="M1285">
        <v>30</v>
      </c>
      <c r="N1285" t="s">
        <v>1943</v>
      </c>
    </row>
    <row r="1286" spans="1:14" x14ac:dyDescent="0.2">
      <c r="A1286" t="s">
        <v>7045</v>
      </c>
      <c r="B1286">
        <v>16100</v>
      </c>
      <c r="C1286">
        <v>19720</v>
      </c>
      <c r="D1286">
        <v>24860</v>
      </c>
      <c r="E1286">
        <v>30000</v>
      </c>
      <c r="F1286">
        <v>35140</v>
      </c>
      <c r="G1286">
        <v>40280</v>
      </c>
      <c r="H1286">
        <v>45420</v>
      </c>
      <c r="I1286">
        <v>50500</v>
      </c>
      <c r="J1286">
        <v>53550</v>
      </c>
      <c r="K1286" t="s">
        <v>3089</v>
      </c>
      <c r="L1286">
        <v>19</v>
      </c>
      <c r="M1286">
        <v>30</v>
      </c>
      <c r="N1286" t="s">
        <v>1944</v>
      </c>
    </row>
    <row r="1287" spans="1:14" x14ac:dyDescent="0.2">
      <c r="A1287" t="s">
        <v>7046</v>
      </c>
      <c r="B1287">
        <v>14580</v>
      </c>
      <c r="C1287">
        <v>19720</v>
      </c>
      <c r="D1287">
        <v>24860</v>
      </c>
      <c r="E1287">
        <v>28650</v>
      </c>
      <c r="F1287">
        <v>30950</v>
      </c>
      <c r="G1287">
        <v>33250</v>
      </c>
      <c r="H1287">
        <v>35550</v>
      </c>
      <c r="I1287">
        <v>37850</v>
      </c>
      <c r="J1287">
        <v>40150</v>
      </c>
      <c r="K1287" t="s">
        <v>3089</v>
      </c>
      <c r="L1287">
        <v>21</v>
      </c>
      <c r="M1287">
        <v>30</v>
      </c>
      <c r="N1287" t="s">
        <v>1945</v>
      </c>
    </row>
    <row r="1288" spans="1:14" x14ac:dyDescent="0.2">
      <c r="A1288" t="s">
        <v>7047</v>
      </c>
      <c r="B1288">
        <v>16100</v>
      </c>
      <c r="C1288">
        <v>19720</v>
      </c>
      <c r="D1288">
        <v>24860</v>
      </c>
      <c r="E1288">
        <v>30000</v>
      </c>
      <c r="F1288">
        <v>35140</v>
      </c>
      <c r="G1288">
        <v>40280</v>
      </c>
      <c r="H1288">
        <v>45420</v>
      </c>
      <c r="I1288">
        <v>50500</v>
      </c>
      <c r="J1288">
        <v>53550</v>
      </c>
      <c r="K1288" t="s">
        <v>3089</v>
      </c>
      <c r="L1288">
        <v>23</v>
      </c>
      <c r="M1288">
        <v>30</v>
      </c>
      <c r="N1288" t="s">
        <v>1946</v>
      </c>
    </row>
    <row r="1289" spans="1:14" x14ac:dyDescent="0.2">
      <c r="A1289" t="s">
        <v>7048</v>
      </c>
      <c r="B1289">
        <v>14580</v>
      </c>
      <c r="C1289">
        <v>19720</v>
      </c>
      <c r="D1289">
        <v>24860</v>
      </c>
      <c r="E1289">
        <v>30000</v>
      </c>
      <c r="F1289">
        <v>34350</v>
      </c>
      <c r="G1289">
        <v>36900</v>
      </c>
      <c r="H1289">
        <v>39450</v>
      </c>
      <c r="I1289">
        <v>42000</v>
      </c>
      <c r="J1289">
        <v>44550</v>
      </c>
      <c r="K1289" t="s">
        <v>3089</v>
      </c>
      <c r="L1289">
        <v>25</v>
      </c>
      <c r="M1289">
        <v>30</v>
      </c>
      <c r="N1289" t="s">
        <v>1947</v>
      </c>
    </row>
    <row r="1290" spans="1:14" x14ac:dyDescent="0.2">
      <c r="A1290" t="s">
        <v>7049</v>
      </c>
      <c r="B1290">
        <v>14580</v>
      </c>
      <c r="C1290">
        <v>19720</v>
      </c>
      <c r="D1290">
        <v>24860</v>
      </c>
      <c r="E1290">
        <v>28650</v>
      </c>
      <c r="F1290">
        <v>30950</v>
      </c>
      <c r="G1290">
        <v>33250</v>
      </c>
      <c r="H1290">
        <v>35550</v>
      </c>
      <c r="I1290">
        <v>37850</v>
      </c>
      <c r="J1290">
        <v>40150</v>
      </c>
      <c r="K1290" t="s">
        <v>3089</v>
      </c>
      <c r="L1290">
        <v>27</v>
      </c>
      <c r="M1290">
        <v>30</v>
      </c>
      <c r="N1290" t="s">
        <v>1948</v>
      </c>
    </row>
    <row r="1291" spans="1:14" x14ac:dyDescent="0.2">
      <c r="A1291" t="s">
        <v>7050</v>
      </c>
      <c r="B1291">
        <v>14580</v>
      </c>
      <c r="C1291">
        <v>19720</v>
      </c>
      <c r="D1291">
        <v>24860</v>
      </c>
      <c r="E1291">
        <v>28650</v>
      </c>
      <c r="F1291">
        <v>30950</v>
      </c>
      <c r="G1291">
        <v>33250</v>
      </c>
      <c r="H1291">
        <v>35550</v>
      </c>
      <c r="I1291">
        <v>37850</v>
      </c>
      <c r="J1291">
        <v>40150</v>
      </c>
      <c r="K1291" t="s">
        <v>3089</v>
      </c>
      <c r="L1291">
        <v>29</v>
      </c>
      <c r="M1291">
        <v>30</v>
      </c>
      <c r="N1291" t="s">
        <v>2299</v>
      </c>
    </row>
    <row r="1292" spans="1:14" x14ac:dyDescent="0.2">
      <c r="A1292" t="s">
        <v>7051</v>
      </c>
      <c r="B1292">
        <v>14600</v>
      </c>
      <c r="C1292">
        <v>19720</v>
      </c>
      <c r="D1292">
        <v>24860</v>
      </c>
      <c r="E1292">
        <v>30000</v>
      </c>
      <c r="F1292">
        <v>35140</v>
      </c>
      <c r="G1292">
        <v>40200</v>
      </c>
      <c r="H1292">
        <v>43000</v>
      </c>
      <c r="I1292">
        <v>45750</v>
      </c>
      <c r="J1292">
        <v>48550</v>
      </c>
      <c r="K1292" t="s">
        <v>3089</v>
      </c>
      <c r="L1292">
        <v>31</v>
      </c>
      <c r="M1292">
        <v>30</v>
      </c>
      <c r="N1292" t="s">
        <v>2300</v>
      </c>
    </row>
    <row r="1293" spans="1:14" x14ac:dyDescent="0.2">
      <c r="A1293" t="s">
        <v>7052</v>
      </c>
      <c r="B1293">
        <v>17750</v>
      </c>
      <c r="C1293">
        <v>20250</v>
      </c>
      <c r="D1293">
        <v>24860</v>
      </c>
      <c r="E1293">
        <v>30000</v>
      </c>
      <c r="F1293">
        <v>35140</v>
      </c>
      <c r="G1293">
        <v>40280</v>
      </c>
      <c r="H1293">
        <v>45420</v>
      </c>
      <c r="I1293">
        <v>50560</v>
      </c>
      <c r="J1293">
        <v>55700</v>
      </c>
      <c r="K1293" t="s">
        <v>3089</v>
      </c>
      <c r="L1293">
        <v>33</v>
      </c>
      <c r="M1293">
        <v>30</v>
      </c>
      <c r="N1293" t="s">
        <v>2301</v>
      </c>
    </row>
    <row r="1294" spans="1:14" x14ac:dyDescent="0.2">
      <c r="A1294" t="s">
        <v>7053</v>
      </c>
      <c r="B1294">
        <v>14580</v>
      </c>
      <c r="C1294">
        <v>19720</v>
      </c>
      <c r="D1294">
        <v>24860</v>
      </c>
      <c r="E1294">
        <v>28650</v>
      </c>
      <c r="F1294">
        <v>30950</v>
      </c>
      <c r="G1294">
        <v>33250</v>
      </c>
      <c r="H1294">
        <v>35550</v>
      </c>
      <c r="I1294">
        <v>37850</v>
      </c>
      <c r="J1294">
        <v>40150</v>
      </c>
      <c r="K1294" t="s">
        <v>3089</v>
      </c>
      <c r="L1294">
        <v>35</v>
      </c>
      <c r="M1294">
        <v>30</v>
      </c>
      <c r="N1294" t="s">
        <v>2302</v>
      </c>
    </row>
    <row r="1295" spans="1:14" x14ac:dyDescent="0.2">
      <c r="A1295" t="s">
        <v>7054</v>
      </c>
      <c r="B1295">
        <v>17750</v>
      </c>
      <c r="C1295">
        <v>20250</v>
      </c>
      <c r="D1295">
        <v>24860</v>
      </c>
      <c r="E1295">
        <v>30000</v>
      </c>
      <c r="F1295">
        <v>35140</v>
      </c>
      <c r="G1295">
        <v>40280</v>
      </c>
      <c r="H1295">
        <v>45420</v>
      </c>
      <c r="I1295">
        <v>50560</v>
      </c>
      <c r="J1295">
        <v>55700</v>
      </c>
      <c r="K1295" t="s">
        <v>3089</v>
      </c>
      <c r="L1295">
        <v>37</v>
      </c>
      <c r="M1295">
        <v>30</v>
      </c>
      <c r="N1295" t="s">
        <v>2303</v>
      </c>
    </row>
    <row r="1296" spans="1:14" x14ac:dyDescent="0.2">
      <c r="A1296" t="s">
        <v>7055</v>
      </c>
      <c r="B1296">
        <v>14580</v>
      </c>
      <c r="C1296">
        <v>19720</v>
      </c>
      <c r="D1296">
        <v>24860</v>
      </c>
      <c r="E1296">
        <v>28650</v>
      </c>
      <c r="F1296">
        <v>30950</v>
      </c>
      <c r="G1296">
        <v>33250</v>
      </c>
      <c r="H1296">
        <v>35550</v>
      </c>
      <c r="I1296">
        <v>37850</v>
      </c>
      <c r="J1296">
        <v>40150</v>
      </c>
      <c r="K1296" t="s">
        <v>3089</v>
      </c>
      <c r="L1296">
        <v>39</v>
      </c>
      <c r="M1296">
        <v>30</v>
      </c>
      <c r="N1296" t="s">
        <v>2304</v>
      </c>
    </row>
    <row r="1297" spans="1:14" x14ac:dyDescent="0.2">
      <c r="A1297" t="s">
        <v>7056</v>
      </c>
      <c r="B1297">
        <v>14580</v>
      </c>
      <c r="C1297">
        <v>19720</v>
      </c>
      <c r="D1297">
        <v>24860</v>
      </c>
      <c r="E1297">
        <v>28650</v>
      </c>
      <c r="F1297">
        <v>30950</v>
      </c>
      <c r="G1297">
        <v>33250</v>
      </c>
      <c r="H1297">
        <v>35550</v>
      </c>
      <c r="I1297">
        <v>37850</v>
      </c>
      <c r="J1297">
        <v>40150</v>
      </c>
      <c r="K1297" t="s">
        <v>3089</v>
      </c>
      <c r="L1297">
        <v>41</v>
      </c>
      <c r="M1297">
        <v>30</v>
      </c>
      <c r="N1297" t="s">
        <v>2305</v>
      </c>
    </row>
    <row r="1298" spans="1:14" x14ac:dyDescent="0.2">
      <c r="A1298" t="s">
        <v>7057</v>
      </c>
      <c r="B1298">
        <v>14580</v>
      </c>
      <c r="C1298">
        <v>19720</v>
      </c>
      <c r="D1298">
        <v>24860</v>
      </c>
      <c r="E1298">
        <v>30000</v>
      </c>
      <c r="F1298">
        <v>33950</v>
      </c>
      <c r="G1298">
        <v>36450</v>
      </c>
      <c r="H1298">
        <v>38950</v>
      </c>
      <c r="I1298">
        <v>41450</v>
      </c>
      <c r="J1298">
        <v>44000</v>
      </c>
      <c r="K1298" t="s">
        <v>3089</v>
      </c>
      <c r="L1298">
        <v>43</v>
      </c>
      <c r="M1298">
        <v>30</v>
      </c>
      <c r="N1298" t="s">
        <v>2306</v>
      </c>
    </row>
    <row r="1299" spans="1:14" x14ac:dyDescent="0.2">
      <c r="A1299" t="s">
        <v>7058</v>
      </c>
      <c r="B1299">
        <v>14580</v>
      </c>
      <c r="C1299">
        <v>19720</v>
      </c>
      <c r="D1299">
        <v>24860</v>
      </c>
      <c r="E1299">
        <v>30000</v>
      </c>
      <c r="F1299">
        <v>34300</v>
      </c>
      <c r="G1299">
        <v>36850</v>
      </c>
      <c r="H1299">
        <v>39400</v>
      </c>
      <c r="I1299">
        <v>41950</v>
      </c>
      <c r="J1299">
        <v>44450</v>
      </c>
      <c r="K1299" t="s">
        <v>3089</v>
      </c>
      <c r="L1299">
        <v>45</v>
      </c>
      <c r="M1299">
        <v>30</v>
      </c>
      <c r="N1299" t="s">
        <v>2307</v>
      </c>
    </row>
    <row r="1300" spans="1:14" x14ac:dyDescent="0.2">
      <c r="A1300" t="s">
        <v>7059</v>
      </c>
      <c r="B1300">
        <v>14580</v>
      </c>
      <c r="C1300">
        <v>19720</v>
      </c>
      <c r="D1300">
        <v>24860</v>
      </c>
      <c r="E1300">
        <v>30000</v>
      </c>
      <c r="F1300">
        <v>35140</v>
      </c>
      <c r="G1300">
        <v>39050</v>
      </c>
      <c r="H1300">
        <v>41750</v>
      </c>
      <c r="I1300">
        <v>44450</v>
      </c>
      <c r="J1300">
        <v>47150</v>
      </c>
      <c r="K1300" t="s">
        <v>3089</v>
      </c>
      <c r="L1300">
        <v>47</v>
      </c>
      <c r="M1300">
        <v>30</v>
      </c>
      <c r="N1300" t="s">
        <v>2308</v>
      </c>
    </row>
    <row r="1301" spans="1:14" x14ac:dyDescent="0.2">
      <c r="A1301" t="s">
        <v>7060</v>
      </c>
      <c r="B1301">
        <v>14580</v>
      </c>
      <c r="C1301">
        <v>19720</v>
      </c>
      <c r="D1301">
        <v>24860</v>
      </c>
      <c r="E1301">
        <v>30000</v>
      </c>
      <c r="F1301">
        <v>32700</v>
      </c>
      <c r="G1301">
        <v>35100</v>
      </c>
      <c r="H1301">
        <v>37550</v>
      </c>
      <c r="I1301">
        <v>39950</v>
      </c>
      <c r="J1301">
        <v>42350</v>
      </c>
      <c r="K1301" t="s">
        <v>3089</v>
      </c>
      <c r="L1301">
        <v>49</v>
      </c>
      <c r="M1301">
        <v>30</v>
      </c>
      <c r="N1301" t="s">
        <v>2309</v>
      </c>
    </row>
    <row r="1302" spans="1:14" x14ac:dyDescent="0.2">
      <c r="A1302" t="s">
        <v>7061</v>
      </c>
      <c r="B1302">
        <v>17250</v>
      </c>
      <c r="C1302">
        <v>19720</v>
      </c>
      <c r="D1302">
        <v>24860</v>
      </c>
      <c r="E1302">
        <v>30000</v>
      </c>
      <c r="F1302">
        <v>35140</v>
      </c>
      <c r="G1302">
        <v>40280</v>
      </c>
      <c r="H1302">
        <v>45420</v>
      </c>
      <c r="I1302">
        <v>50560</v>
      </c>
      <c r="J1302">
        <v>55700</v>
      </c>
      <c r="K1302" t="s">
        <v>3089</v>
      </c>
      <c r="L1302">
        <v>51</v>
      </c>
      <c r="M1302">
        <v>30</v>
      </c>
      <c r="N1302" t="s">
        <v>2310</v>
      </c>
    </row>
    <row r="1303" spans="1:14" x14ac:dyDescent="0.2">
      <c r="A1303" t="s">
        <v>7062</v>
      </c>
      <c r="B1303">
        <v>14580</v>
      </c>
      <c r="C1303">
        <v>19720</v>
      </c>
      <c r="D1303">
        <v>24860</v>
      </c>
      <c r="E1303">
        <v>30000</v>
      </c>
      <c r="F1303">
        <v>35140</v>
      </c>
      <c r="G1303">
        <v>39050</v>
      </c>
      <c r="H1303">
        <v>41750</v>
      </c>
      <c r="I1303">
        <v>44450</v>
      </c>
      <c r="J1303">
        <v>47150</v>
      </c>
      <c r="K1303" t="s">
        <v>3089</v>
      </c>
      <c r="L1303">
        <v>53</v>
      </c>
      <c r="M1303">
        <v>30</v>
      </c>
      <c r="N1303" t="s">
        <v>2311</v>
      </c>
    </row>
    <row r="1304" spans="1:14" x14ac:dyDescent="0.2">
      <c r="A1304" t="s">
        <v>7063</v>
      </c>
      <c r="B1304">
        <v>17050</v>
      </c>
      <c r="C1304">
        <v>19720</v>
      </c>
      <c r="D1304">
        <v>24860</v>
      </c>
      <c r="E1304">
        <v>30000</v>
      </c>
      <c r="F1304">
        <v>35140</v>
      </c>
      <c r="G1304">
        <v>40280</v>
      </c>
      <c r="H1304">
        <v>45420</v>
      </c>
      <c r="I1304">
        <v>50560</v>
      </c>
      <c r="J1304">
        <v>55700</v>
      </c>
      <c r="K1304" t="s">
        <v>3089</v>
      </c>
      <c r="L1304">
        <v>55</v>
      </c>
      <c r="M1304">
        <v>30</v>
      </c>
      <c r="N1304" t="s">
        <v>2312</v>
      </c>
    </row>
    <row r="1305" spans="1:14" x14ac:dyDescent="0.2">
      <c r="A1305" t="s">
        <v>7064</v>
      </c>
      <c r="B1305">
        <v>15450</v>
      </c>
      <c r="C1305">
        <v>19720</v>
      </c>
      <c r="D1305">
        <v>24860</v>
      </c>
      <c r="E1305">
        <v>30000</v>
      </c>
      <c r="F1305">
        <v>35140</v>
      </c>
      <c r="G1305">
        <v>40280</v>
      </c>
      <c r="H1305">
        <v>45420</v>
      </c>
      <c r="I1305">
        <v>48550</v>
      </c>
      <c r="J1305">
        <v>51450</v>
      </c>
      <c r="K1305" t="s">
        <v>3089</v>
      </c>
      <c r="L1305">
        <v>57</v>
      </c>
      <c r="M1305">
        <v>30</v>
      </c>
      <c r="N1305" t="s">
        <v>2313</v>
      </c>
    </row>
    <row r="1306" spans="1:14" x14ac:dyDescent="0.2">
      <c r="A1306" t="s">
        <v>7065</v>
      </c>
      <c r="B1306">
        <v>14580</v>
      </c>
      <c r="C1306">
        <v>19720</v>
      </c>
      <c r="D1306">
        <v>24860</v>
      </c>
      <c r="E1306">
        <v>30000</v>
      </c>
      <c r="F1306">
        <v>32500</v>
      </c>
      <c r="G1306">
        <v>34900</v>
      </c>
      <c r="H1306">
        <v>37300</v>
      </c>
      <c r="I1306">
        <v>39700</v>
      </c>
      <c r="J1306">
        <v>42100</v>
      </c>
      <c r="K1306" t="s">
        <v>3089</v>
      </c>
      <c r="L1306">
        <v>59</v>
      </c>
      <c r="M1306">
        <v>30</v>
      </c>
      <c r="N1306" t="s">
        <v>2314</v>
      </c>
    </row>
    <row r="1307" spans="1:14" x14ac:dyDescent="0.2">
      <c r="A1307" t="s">
        <v>7066</v>
      </c>
      <c r="B1307">
        <v>14580</v>
      </c>
      <c r="C1307">
        <v>19720</v>
      </c>
      <c r="D1307">
        <v>24860</v>
      </c>
      <c r="E1307">
        <v>30000</v>
      </c>
      <c r="F1307">
        <v>34500</v>
      </c>
      <c r="G1307">
        <v>37050</v>
      </c>
      <c r="H1307">
        <v>39600</v>
      </c>
      <c r="I1307">
        <v>42150</v>
      </c>
      <c r="J1307">
        <v>44700</v>
      </c>
      <c r="K1307" t="s">
        <v>3089</v>
      </c>
      <c r="L1307">
        <v>61</v>
      </c>
      <c r="M1307">
        <v>30</v>
      </c>
      <c r="N1307" t="s">
        <v>2315</v>
      </c>
    </row>
    <row r="1308" spans="1:14" x14ac:dyDescent="0.2">
      <c r="A1308" t="s">
        <v>7067</v>
      </c>
      <c r="B1308">
        <v>17750</v>
      </c>
      <c r="C1308">
        <v>20250</v>
      </c>
      <c r="D1308">
        <v>24860</v>
      </c>
      <c r="E1308">
        <v>30000</v>
      </c>
      <c r="F1308">
        <v>35140</v>
      </c>
      <c r="G1308">
        <v>40280</v>
      </c>
      <c r="H1308">
        <v>45420</v>
      </c>
      <c r="I1308">
        <v>50560</v>
      </c>
      <c r="J1308">
        <v>55700</v>
      </c>
      <c r="K1308" t="s">
        <v>3089</v>
      </c>
      <c r="L1308">
        <v>63</v>
      </c>
      <c r="M1308">
        <v>30</v>
      </c>
      <c r="N1308" t="s">
        <v>2316</v>
      </c>
    </row>
    <row r="1309" spans="1:14" x14ac:dyDescent="0.2">
      <c r="A1309" t="s">
        <v>7068</v>
      </c>
      <c r="B1309">
        <v>14580</v>
      </c>
      <c r="C1309">
        <v>19720</v>
      </c>
      <c r="D1309">
        <v>24860</v>
      </c>
      <c r="E1309">
        <v>28650</v>
      </c>
      <c r="F1309">
        <v>30950</v>
      </c>
      <c r="G1309">
        <v>33250</v>
      </c>
      <c r="H1309">
        <v>35550</v>
      </c>
      <c r="I1309">
        <v>37850</v>
      </c>
      <c r="J1309">
        <v>40150</v>
      </c>
      <c r="K1309" t="s">
        <v>3089</v>
      </c>
      <c r="L1309">
        <v>65</v>
      </c>
      <c r="M1309">
        <v>30</v>
      </c>
      <c r="N1309" t="s">
        <v>2317</v>
      </c>
    </row>
    <row r="1310" spans="1:14" x14ac:dyDescent="0.2">
      <c r="A1310" t="s">
        <v>7069</v>
      </c>
      <c r="B1310">
        <v>14580</v>
      </c>
      <c r="C1310">
        <v>19720</v>
      </c>
      <c r="D1310">
        <v>24860</v>
      </c>
      <c r="E1310">
        <v>28650</v>
      </c>
      <c r="F1310">
        <v>30950</v>
      </c>
      <c r="G1310">
        <v>33250</v>
      </c>
      <c r="H1310">
        <v>35550</v>
      </c>
      <c r="I1310">
        <v>37850</v>
      </c>
      <c r="J1310">
        <v>40150</v>
      </c>
      <c r="K1310" t="s">
        <v>3089</v>
      </c>
      <c r="L1310">
        <v>67</v>
      </c>
      <c r="M1310">
        <v>30</v>
      </c>
      <c r="N1310" t="s">
        <v>2318</v>
      </c>
    </row>
    <row r="1311" spans="1:14" x14ac:dyDescent="0.2">
      <c r="A1311" t="s">
        <v>7070</v>
      </c>
      <c r="B1311">
        <v>14580</v>
      </c>
      <c r="C1311">
        <v>19720</v>
      </c>
      <c r="D1311">
        <v>24860</v>
      </c>
      <c r="E1311">
        <v>29200</v>
      </c>
      <c r="F1311">
        <v>31550</v>
      </c>
      <c r="G1311">
        <v>33900</v>
      </c>
      <c r="H1311">
        <v>36250</v>
      </c>
      <c r="I1311">
        <v>38550</v>
      </c>
      <c r="J1311">
        <v>40900</v>
      </c>
      <c r="K1311" t="s">
        <v>3089</v>
      </c>
      <c r="L1311">
        <v>69</v>
      </c>
      <c r="M1311">
        <v>30</v>
      </c>
      <c r="N1311" t="s">
        <v>2319</v>
      </c>
    </row>
    <row r="1312" spans="1:14" x14ac:dyDescent="0.2">
      <c r="A1312" t="s">
        <v>7071</v>
      </c>
      <c r="B1312">
        <v>17250</v>
      </c>
      <c r="C1312">
        <v>19720</v>
      </c>
      <c r="D1312">
        <v>24860</v>
      </c>
      <c r="E1312">
        <v>30000</v>
      </c>
      <c r="F1312">
        <v>35140</v>
      </c>
      <c r="G1312">
        <v>40280</v>
      </c>
      <c r="H1312">
        <v>45420</v>
      </c>
      <c r="I1312">
        <v>50560</v>
      </c>
      <c r="J1312">
        <v>55700</v>
      </c>
      <c r="K1312" t="s">
        <v>3089</v>
      </c>
      <c r="L1312">
        <v>71</v>
      </c>
      <c r="M1312">
        <v>30</v>
      </c>
      <c r="N1312" t="s">
        <v>2320</v>
      </c>
    </row>
    <row r="1313" spans="1:14" x14ac:dyDescent="0.2">
      <c r="A1313" t="s">
        <v>7072</v>
      </c>
      <c r="B1313">
        <v>14580</v>
      </c>
      <c r="C1313">
        <v>19720</v>
      </c>
      <c r="D1313">
        <v>24860</v>
      </c>
      <c r="E1313">
        <v>30000</v>
      </c>
      <c r="F1313">
        <v>33450</v>
      </c>
      <c r="G1313">
        <v>35950</v>
      </c>
      <c r="H1313">
        <v>38400</v>
      </c>
      <c r="I1313">
        <v>40900</v>
      </c>
      <c r="J1313">
        <v>43350</v>
      </c>
      <c r="K1313" t="s">
        <v>3089</v>
      </c>
      <c r="L1313">
        <v>73</v>
      </c>
      <c r="M1313">
        <v>30</v>
      </c>
      <c r="N1313" t="s">
        <v>2321</v>
      </c>
    </row>
    <row r="1314" spans="1:14" x14ac:dyDescent="0.2">
      <c r="A1314" t="s">
        <v>7073</v>
      </c>
      <c r="B1314">
        <v>17250</v>
      </c>
      <c r="C1314">
        <v>19720</v>
      </c>
      <c r="D1314">
        <v>24860</v>
      </c>
      <c r="E1314">
        <v>30000</v>
      </c>
      <c r="F1314">
        <v>35140</v>
      </c>
      <c r="G1314">
        <v>40280</v>
      </c>
      <c r="H1314">
        <v>45420</v>
      </c>
      <c r="I1314">
        <v>50560</v>
      </c>
      <c r="J1314">
        <v>55700</v>
      </c>
      <c r="K1314" t="s">
        <v>3089</v>
      </c>
      <c r="L1314">
        <v>75</v>
      </c>
      <c r="M1314">
        <v>30</v>
      </c>
      <c r="N1314" t="s">
        <v>2322</v>
      </c>
    </row>
    <row r="1315" spans="1:14" x14ac:dyDescent="0.2">
      <c r="A1315" t="s">
        <v>7074</v>
      </c>
      <c r="B1315">
        <v>17750</v>
      </c>
      <c r="C1315">
        <v>20250</v>
      </c>
      <c r="D1315">
        <v>24860</v>
      </c>
      <c r="E1315">
        <v>30000</v>
      </c>
      <c r="F1315">
        <v>35140</v>
      </c>
      <c r="G1315">
        <v>40280</v>
      </c>
      <c r="H1315">
        <v>45420</v>
      </c>
      <c r="I1315">
        <v>50560</v>
      </c>
      <c r="J1315">
        <v>55700</v>
      </c>
      <c r="K1315" t="s">
        <v>3089</v>
      </c>
      <c r="L1315">
        <v>77</v>
      </c>
      <c r="M1315">
        <v>30</v>
      </c>
      <c r="N1315" t="s">
        <v>2323</v>
      </c>
    </row>
    <row r="1316" spans="1:14" x14ac:dyDescent="0.2">
      <c r="A1316" t="s">
        <v>7075</v>
      </c>
      <c r="B1316">
        <v>14580</v>
      </c>
      <c r="C1316">
        <v>19720</v>
      </c>
      <c r="D1316">
        <v>24860</v>
      </c>
      <c r="E1316">
        <v>30000</v>
      </c>
      <c r="F1316">
        <v>33950</v>
      </c>
      <c r="G1316">
        <v>36450</v>
      </c>
      <c r="H1316">
        <v>38950</v>
      </c>
      <c r="I1316">
        <v>41450</v>
      </c>
      <c r="J1316">
        <v>44000</v>
      </c>
      <c r="K1316" t="s">
        <v>3089</v>
      </c>
      <c r="L1316">
        <v>79</v>
      </c>
      <c r="M1316">
        <v>30</v>
      </c>
      <c r="N1316" t="s">
        <v>2324</v>
      </c>
    </row>
    <row r="1317" spans="1:14" x14ac:dyDescent="0.2">
      <c r="A1317" t="s">
        <v>7076</v>
      </c>
      <c r="B1317">
        <v>14580</v>
      </c>
      <c r="C1317">
        <v>19720</v>
      </c>
      <c r="D1317">
        <v>24860</v>
      </c>
      <c r="E1317">
        <v>29950</v>
      </c>
      <c r="F1317">
        <v>32350</v>
      </c>
      <c r="G1317">
        <v>34750</v>
      </c>
      <c r="H1317">
        <v>37150</v>
      </c>
      <c r="I1317">
        <v>39550</v>
      </c>
      <c r="J1317">
        <v>41950</v>
      </c>
      <c r="K1317" t="s">
        <v>3089</v>
      </c>
      <c r="L1317">
        <v>81</v>
      </c>
      <c r="M1317">
        <v>30</v>
      </c>
      <c r="N1317" t="s">
        <v>2325</v>
      </c>
    </row>
    <row r="1318" spans="1:14" x14ac:dyDescent="0.2">
      <c r="A1318" t="s">
        <v>7077</v>
      </c>
      <c r="B1318">
        <v>14580</v>
      </c>
      <c r="C1318">
        <v>19720</v>
      </c>
      <c r="D1318">
        <v>24860</v>
      </c>
      <c r="E1318">
        <v>28650</v>
      </c>
      <c r="F1318">
        <v>30950</v>
      </c>
      <c r="G1318">
        <v>33250</v>
      </c>
      <c r="H1318">
        <v>35550</v>
      </c>
      <c r="I1318">
        <v>37850</v>
      </c>
      <c r="J1318">
        <v>40150</v>
      </c>
      <c r="K1318" t="s">
        <v>3089</v>
      </c>
      <c r="L1318">
        <v>83</v>
      </c>
      <c r="M1318">
        <v>30</v>
      </c>
      <c r="N1318" t="s">
        <v>2326</v>
      </c>
    </row>
    <row r="1319" spans="1:14" x14ac:dyDescent="0.2">
      <c r="A1319" t="s">
        <v>7078</v>
      </c>
      <c r="B1319">
        <v>14580</v>
      </c>
      <c r="C1319">
        <v>19720</v>
      </c>
      <c r="D1319">
        <v>24860</v>
      </c>
      <c r="E1319">
        <v>30000</v>
      </c>
      <c r="F1319">
        <v>32850</v>
      </c>
      <c r="G1319">
        <v>35300</v>
      </c>
      <c r="H1319">
        <v>37700</v>
      </c>
      <c r="I1319">
        <v>40150</v>
      </c>
      <c r="J1319">
        <v>42600</v>
      </c>
      <c r="K1319" t="s">
        <v>3089</v>
      </c>
      <c r="L1319">
        <v>85</v>
      </c>
      <c r="M1319">
        <v>30</v>
      </c>
      <c r="N1319" t="s">
        <v>2327</v>
      </c>
    </row>
    <row r="1320" spans="1:14" x14ac:dyDescent="0.2">
      <c r="A1320" t="s">
        <v>7079</v>
      </c>
      <c r="B1320">
        <v>17250</v>
      </c>
      <c r="C1320">
        <v>19720</v>
      </c>
      <c r="D1320">
        <v>24860</v>
      </c>
      <c r="E1320">
        <v>30000</v>
      </c>
      <c r="F1320">
        <v>35140</v>
      </c>
      <c r="G1320">
        <v>40280</v>
      </c>
      <c r="H1320">
        <v>45420</v>
      </c>
      <c r="I1320">
        <v>50560</v>
      </c>
      <c r="J1320">
        <v>55700</v>
      </c>
      <c r="K1320" t="s">
        <v>3089</v>
      </c>
      <c r="L1320">
        <v>87</v>
      </c>
      <c r="M1320">
        <v>30</v>
      </c>
      <c r="N1320" t="s">
        <v>2328</v>
      </c>
    </row>
    <row r="1321" spans="1:14" x14ac:dyDescent="0.2">
      <c r="A1321" t="s">
        <v>7080</v>
      </c>
      <c r="B1321">
        <v>17250</v>
      </c>
      <c r="C1321">
        <v>19720</v>
      </c>
      <c r="D1321">
        <v>24860</v>
      </c>
      <c r="E1321">
        <v>30000</v>
      </c>
      <c r="F1321">
        <v>35140</v>
      </c>
      <c r="G1321">
        <v>40280</v>
      </c>
      <c r="H1321">
        <v>45420</v>
      </c>
      <c r="I1321">
        <v>50560</v>
      </c>
      <c r="J1321">
        <v>55700</v>
      </c>
      <c r="K1321" t="s">
        <v>3089</v>
      </c>
      <c r="L1321">
        <v>89</v>
      </c>
      <c r="M1321">
        <v>30</v>
      </c>
      <c r="N1321" t="s">
        <v>2329</v>
      </c>
    </row>
    <row r="1322" spans="1:14" x14ac:dyDescent="0.2">
      <c r="A1322" t="s">
        <v>7081</v>
      </c>
      <c r="B1322">
        <v>17750</v>
      </c>
      <c r="C1322">
        <v>20250</v>
      </c>
      <c r="D1322">
        <v>24860</v>
      </c>
      <c r="E1322">
        <v>30000</v>
      </c>
      <c r="F1322">
        <v>35140</v>
      </c>
      <c r="G1322">
        <v>40280</v>
      </c>
      <c r="H1322">
        <v>45420</v>
      </c>
      <c r="I1322">
        <v>50560</v>
      </c>
      <c r="J1322">
        <v>55700</v>
      </c>
      <c r="K1322" t="s">
        <v>3089</v>
      </c>
      <c r="L1322">
        <v>91</v>
      </c>
      <c r="M1322">
        <v>30</v>
      </c>
      <c r="N1322" t="s">
        <v>2330</v>
      </c>
    </row>
    <row r="1323" spans="1:14" x14ac:dyDescent="0.2">
      <c r="A1323" t="s">
        <v>7082</v>
      </c>
      <c r="B1323">
        <v>16200</v>
      </c>
      <c r="C1323">
        <v>19720</v>
      </c>
      <c r="D1323">
        <v>24860</v>
      </c>
      <c r="E1323">
        <v>30000</v>
      </c>
      <c r="F1323">
        <v>35140</v>
      </c>
      <c r="G1323">
        <v>40280</v>
      </c>
      <c r="H1323">
        <v>45420</v>
      </c>
      <c r="I1323">
        <v>50560</v>
      </c>
      <c r="J1323">
        <v>53900</v>
      </c>
      <c r="K1323" t="s">
        <v>3089</v>
      </c>
      <c r="L1323">
        <v>93</v>
      </c>
      <c r="M1323">
        <v>30</v>
      </c>
      <c r="N1323" t="s">
        <v>2331</v>
      </c>
    </row>
    <row r="1324" spans="1:14" x14ac:dyDescent="0.2">
      <c r="A1324" t="s">
        <v>7083</v>
      </c>
      <c r="B1324">
        <v>17250</v>
      </c>
      <c r="C1324">
        <v>19720</v>
      </c>
      <c r="D1324">
        <v>24860</v>
      </c>
      <c r="E1324">
        <v>30000</v>
      </c>
      <c r="F1324">
        <v>35140</v>
      </c>
      <c r="G1324">
        <v>40280</v>
      </c>
      <c r="H1324">
        <v>45420</v>
      </c>
      <c r="I1324">
        <v>50560</v>
      </c>
      <c r="J1324">
        <v>55700</v>
      </c>
      <c r="K1324" t="s">
        <v>3089</v>
      </c>
      <c r="L1324">
        <v>95</v>
      </c>
      <c r="M1324">
        <v>30</v>
      </c>
      <c r="N1324" t="s">
        <v>2332</v>
      </c>
    </row>
    <row r="1325" spans="1:14" x14ac:dyDescent="0.2">
      <c r="A1325" t="s">
        <v>7084</v>
      </c>
      <c r="B1325">
        <v>14580</v>
      </c>
      <c r="C1325">
        <v>19720</v>
      </c>
      <c r="D1325">
        <v>24860</v>
      </c>
      <c r="E1325">
        <v>28650</v>
      </c>
      <c r="F1325">
        <v>30950</v>
      </c>
      <c r="G1325">
        <v>33250</v>
      </c>
      <c r="H1325">
        <v>35550</v>
      </c>
      <c r="I1325">
        <v>37850</v>
      </c>
      <c r="J1325">
        <v>40150</v>
      </c>
      <c r="K1325" t="s">
        <v>3089</v>
      </c>
      <c r="L1325">
        <v>97</v>
      </c>
      <c r="M1325">
        <v>30</v>
      </c>
      <c r="N1325" t="s">
        <v>2333</v>
      </c>
    </row>
    <row r="1326" spans="1:14" x14ac:dyDescent="0.2">
      <c r="A1326" t="s">
        <v>7085</v>
      </c>
      <c r="B1326">
        <v>17050</v>
      </c>
      <c r="C1326">
        <v>19720</v>
      </c>
      <c r="D1326">
        <v>24860</v>
      </c>
      <c r="E1326">
        <v>30000</v>
      </c>
      <c r="F1326">
        <v>35140</v>
      </c>
      <c r="G1326">
        <v>40280</v>
      </c>
      <c r="H1326">
        <v>45420</v>
      </c>
      <c r="I1326">
        <v>50560</v>
      </c>
      <c r="J1326">
        <v>55700</v>
      </c>
      <c r="K1326" t="s">
        <v>3089</v>
      </c>
      <c r="L1326">
        <v>99</v>
      </c>
      <c r="M1326">
        <v>30</v>
      </c>
      <c r="N1326" t="s">
        <v>2334</v>
      </c>
    </row>
    <row r="1327" spans="1:14" x14ac:dyDescent="0.2">
      <c r="A1327" t="s">
        <v>7086</v>
      </c>
      <c r="B1327">
        <v>14580</v>
      </c>
      <c r="C1327">
        <v>19720</v>
      </c>
      <c r="D1327">
        <v>24860</v>
      </c>
      <c r="E1327">
        <v>29950</v>
      </c>
      <c r="F1327">
        <v>32350</v>
      </c>
      <c r="G1327">
        <v>34750</v>
      </c>
      <c r="H1327">
        <v>37150</v>
      </c>
      <c r="I1327">
        <v>39550</v>
      </c>
      <c r="J1327">
        <v>41950</v>
      </c>
      <c r="K1327" t="s">
        <v>3089</v>
      </c>
      <c r="L1327">
        <v>101</v>
      </c>
      <c r="M1327">
        <v>30</v>
      </c>
      <c r="N1327" t="s">
        <v>2335</v>
      </c>
    </row>
    <row r="1328" spans="1:14" x14ac:dyDescent="0.2">
      <c r="A1328" t="s">
        <v>7087</v>
      </c>
      <c r="B1328">
        <v>17250</v>
      </c>
      <c r="C1328">
        <v>19720</v>
      </c>
      <c r="D1328">
        <v>24860</v>
      </c>
      <c r="E1328">
        <v>30000</v>
      </c>
      <c r="F1328">
        <v>35140</v>
      </c>
      <c r="G1328">
        <v>40280</v>
      </c>
      <c r="H1328">
        <v>45420</v>
      </c>
      <c r="I1328">
        <v>50560</v>
      </c>
      <c r="J1328">
        <v>55700</v>
      </c>
      <c r="K1328" t="s">
        <v>3089</v>
      </c>
      <c r="L1328">
        <v>103</v>
      </c>
      <c r="M1328">
        <v>30</v>
      </c>
      <c r="N1328" t="s">
        <v>2336</v>
      </c>
    </row>
    <row r="1329" spans="1:14" x14ac:dyDescent="0.2">
      <c r="A1329" t="s">
        <v>7088</v>
      </c>
      <c r="B1329">
        <v>15050</v>
      </c>
      <c r="C1329">
        <v>19720</v>
      </c>
      <c r="D1329">
        <v>24860</v>
      </c>
      <c r="E1329">
        <v>30000</v>
      </c>
      <c r="F1329">
        <v>35140</v>
      </c>
      <c r="G1329">
        <v>40280</v>
      </c>
      <c r="H1329">
        <v>44400</v>
      </c>
      <c r="I1329">
        <v>47300</v>
      </c>
      <c r="J1329">
        <v>50150</v>
      </c>
      <c r="K1329" t="s">
        <v>3089</v>
      </c>
      <c r="L1329">
        <v>105</v>
      </c>
      <c r="M1329">
        <v>30</v>
      </c>
      <c r="N1329" t="s">
        <v>2337</v>
      </c>
    </row>
    <row r="1330" spans="1:14" x14ac:dyDescent="0.2">
      <c r="A1330" t="s">
        <v>7089</v>
      </c>
      <c r="B1330">
        <v>14580</v>
      </c>
      <c r="C1330">
        <v>19720</v>
      </c>
      <c r="D1330">
        <v>24860</v>
      </c>
      <c r="E1330">
        <v>28650</v>
      </c>
      <c r="F1330">
        <v>30950</v>
      </c>
      <c r="G1330">
        <v>33250</v>
      </c>
      <c r="H1330">
        <v>35550</v>
      </c>
      <c r="I1330">
        <v>37850</v>
      </c>
      <c r="J1330">
        <v>40150</v>
      </c>
      <c r="K1330" t="s">
        <v>3089</v>
      </c>
      <c r="L1330">
        <v>107</v>
      </c>
      <c r="M1330">
        <v>30</v>
      </c>
      <c r="N1330" t="s">
        <v>2338</v>
      </c>
    </row>
    <row r="1331" spans="1:14" x14ac:dyDescent="0.2">
      <c r="A1331" t="s">
        <v>7090</v>
      </c>
      <c r="B1331">
        <v>15450</v>
      </c>
      <c r="C1331">
        <v>19720</v>
      </c>
      <c r="D1331">
        <v>24860</v>
      </c>
      <c r="E1331">
        <v>30000</v>
      </c>
      <c r="F1331">
        <v>35140</v>
      </c>
      <c r="G1331">
        <v>40280</v>
      </c>
      <c r="H1331">
        <v>45420</v>
      </c>
      <c r="I1331">
        <v>48550</v>
      </c>
      <c r="J1331">
        <v>51450</v>
      </c>
      <c r="K1331" t="s">
        <v>3089</v>
      </c>
      <c r="L1331">
        <v>109</v>
      </c>
      <c r="M1331">
        <v>30</v>
      </c>
      <c r="N1331" t="s">
        <v>2339</v>
      </c>
    </row>
    <row r="1332" spans="1:14" x14ac:dyDescent="0.2">
      <c r="A1332" t="s">
        <v>7091</v>
      </c>
      <c r="B1332">
        <v>14580</v>
      </c>
      <c r="C1332">
        <v>19720</v>
      </c>
      <c r="D1332">
        <v>24860</v>
      </c>
      <c r="E1332">
        <v>30000</v>
      </c>
      <c r="F1332">
        <v>33450</v>
      </c>
      <c r="G1332">
        <v>35950</v>
      </c>
      <c r="H1332">
        <v>38400</v>
      </c>
      <c r="I1332">
        <v>40900</v>
      </c>
      <c r="J1332">
        <v>43350</v>
      </c>
      <c r="K1332" t="s">
        <v>3089</v>
      </c>
      <c r="L1332">
        <v>111</v>
      </c>
      <c r="M1332">
        <v>30</v>
      </c>
      <c r="N1332" t="s">
        <v>2340</v>
      </c>
    </row>
    <row r="1333" spans="1:14" x14ac:dyDescent="0.2">
      <c r="A1333" t="s">
        <v>7092</v>
      </c>
      <c r="B1333">
        <v>15700</v>
      </c>
      <c r="C1333">
        <v>19720</v>
      </c>
      <c r="D1333">
        <v>24860</v>
      </c>
      <c r="E1333">
        <v>30000</v>
      </c>
      <c r="F1333">
        <v>35140</v>
      </c>
      <c r="G1333">
        <v>40280</v>
      </c>
      <c r="H1333">
        <v>45420</v>
      </c>
      <c r="I1333">
        <v>49250</v>
      </c>
      <c r="J1333">
        <v>52250</v>
      </c>
      <c r="K1333" t="s">
        <v>3089</v>
      </c>
      <c r="L1333">
        <v>113</v>
      </c>
      <c r="M1333">
        <v>30</v>
      </c>
      <c r="N1333" t="s">
        <v>2341</v>
      </c>
    </row>
    <row r="1334" spans="1:14" x14ac:dyDescent="0.2">
      <c r="A1334" t="s">
        <v>7093</v>
      </c>
      <c r="B1334">
        <v>14580</v>
      </c>
      <c r="C1334">
        <v>19720</v>
      </c>
      <c r="D1334">
        <v>24860</v>
      </c>
      <c r="E1334">
        <v>30000</v>
      </c>
      <c r="F1334">
        <v>35140</v>
      </c>
      <c r="G1334">
        <v>40000</v>
      </c>
      <c r="H1334">
        <v>42750</v>
      </c>
      <c r="I1334">
        <v>45500</v>
      </c>
      <c r="J1334">
        <v>48250</v>
      </c>
      <c r="K1334" t="s">
        <v>3089</v>
      </c>
      <c r="L1334">
        <v>115</v>
      </c>
      <c r="M1334">
        <v>30</v>
      </c>
      <c r="N1334" t="s">
        <v>2342</v>
      </c>
    </row>
    <row r="1335" spans="1:14" x14ac:dyDescent="0.2">
      <c r="A1335" t="s">
        <v>7094</v>
      </c>
      <c r="B1335">
        <v>14580</v>
      </c>
      <c r="C1335">
        <v>19720</v>
      </c>
      <c r="D1335">
        <v>24860</v>
      </c>
      <c r="E1335">
        <v>28650</v>
      </c>
      <c r="F1335">
        <v>30950</v>
      </c>
      <c r="G1335">
        <v>33250</v>
      </c>
      <c r="H1335">
        <v>35550</v>
      </c>
      <c r="I1335">
        <v>37850</v>
      </c>
      <c r="J1335">
        <v>40150</v>
      </c>
      <c r="K1335" t="s">
        <v>3089</v>
      </c>
      <c r="L1335">
        <v>117</v>
      </c>
      <c r="M1335">
        <v>30</v>
      </c>
      <c r="N1335" t="s">
        <v>2343</v>
      </c>
    </row>
    <row r="1336" spans="1:14" x14ac:dyDescent="0.2">
      <c r="A1336" t="s">
        <v>7095</v>
      </c>
      <c r="B1336">
        <v>14580</v>
      </c>
      <c r="C1336">
        <v>19720</v>
      </c>
      <c r="D1336">
        <v>24860</v>
      </c>
      <c r="E1336">
        <v>28650</v>
      </c>
      <c r="F1336">
        <v>30950</v>
      </c>
      <c r="G1336">
        <v>33250</v>
      </c>
      <c r="H1336">
        <v>35550</v>
      </c>
      <c r="I1336">
        <v>37850</v>
      </c>
      <c r="J1336">
        <v>40150</v>
      </c>
      <c r="K1336" t="s">
        <v>3089</v>
      </c>
      <c r="L1336">
        <v>119</v>
      </c>
      <c r="M1336">
        <v>30</v>
      </c>
      <c r="N1336" t="s">
        <v>2344</v>
      </c>
    </row>
    <row r="1337" spans="1:14" x14ac:dyDescent="0.2">
      <c r="A1337" t="s">
        <v>7096</v>
      </c>
      <c r="B1337">
        <v>17750</v>
      </c>
      <c r="C1337">
        <v>20250</v>
      </c>
      <c r="D1337">
        <v>24860</v>
      </c>
      <c r="E1337">
        <v>30000</v>
      </c>
      <c r="F1337">
        <v>35140</v>
      </c>
      <c r="G1337">
        <v>40280</v>
      </c>
      <c r="H1337">
        <v>45420</v>
      </c>
      <c r="I1337">
        <v>50560</v>
      </c>
      <c r="J1337">
        <v>55700</v>
      </c>
      <c r="K1337" t="s">
        <v>3089</v>
      </c>
      <c r="L1337">
        <v>121</v>
      </c>
      <c r="M1337">
        <v>30</v>
      </c>
      <c r="N1337" t="s">
        <v>2345</v>
      </c>
    </row>
    <row r="1338" spans="1:14" x14ac:dyDescent="0.2">
      <c r="A1338" t="s">
        <v>7097</v>
      </c>
      <c r="B1338">
        <v>14580</v>
      </c>
      <c r="C1338">
        <v>19720</v>
      </c>
      <c r="D1338">
        <v>24860</v>
      </c>
      <c r="E1338">
        <v>29600</v>
      </c>
      <c r="F1338">
        <v>32000</v>
      </c>
      <c r="G1338">
        <v>34350</v>
      </c>
      <c r="H1338">
        <v>36750</v>
      </c>
      <c r="I1338">
        <v>39100</v>
      </c>
      <c r="J1338">
        <v>41450</v>
      </c>
      <c r="K1338" t="s">
        <v>3089</v>
      </c>
      <c r="L1338">
        <v>123</v>
      </c>
      <c r="M1338">
        <v>30</v>
      </c>
      <c r="N1338" t="s">
        <v>2346</v>
      </c>
    </row>
    <row r="1339" spans="1:14" x14ac:dyDescent="0.2">
      <c r="A1339" t="s">
        <v>7098</v>
      </c>
      <c r="B1339">
        <v>17750</v>
      </c>
      <c r="C1339">
        <v>20250</v>
      </c>
      <c r="D1339">
        <v>24860</v>
      </c>
      <c r="E1339">
        <v>30000</v>
      </c>
      <c r="F1339">
        <v>35140</v>
      </c>
      <c r="G1339">
        <v>40280</v>
      </c>
      <c r="H1339">
        <v>45420</v>
      </c>
      <c r="I1339">
        <v>50560</v>
      </c>
      <c r="J1339">
        <v>55700</v>
      </c>
      <c r="K1339" t="s">
        <v>3089</v>
      </c>
      <c r="L1339">
        <v>125</v>
      </c>
      <c r="M1339">
        <v>30</v>
      </c>
      <c r="N1339" t="s">
        <v>2347</v>
      </c>
    </row>
    <row r="1340" spans="1:14" x14ac:dyDescent="0.2">
      <c r="A1340" t="s">
        <v>7099</v>
      </c>
      <c r="B1340">
        <v>14580</v>
      </c>
      <c r="C1340">
        <v>19720</v>
      </c>
      <c r="D1340">
        <v>24860</v>
      </c>
      <c r="E1340">
        <v>28650</v>
      </c>
      <c r="F1340">
        <v>30950</v>
      </c>
      <c r="G1340">
        <v>33250</v>
      </c>
      <c r="H1340">
        <v>35550</v>
      </c>
      <c r="I1340">
        <v>37850</v>
      </c>
      <c r="J1340">
        <v>40150</v>
      </c>
      <c r="K1340" t="s">
        <v>3089</v>
      </c>
      <c r="L1340">
        <v>127</v>
      </c>
      <c r="M1340">
        <v>30</v>
      </c>
      <c r="N1340" t="s">
        <v>2348</v>
      </c>
    </row>
    <row r="1341" spans="1:14" x14ac:dyDescent="0.2">
      <c r="A1341" t="s">
        <v>7100</v>
      </c>
      <c r="B1341">
        <v>17750</v>
      </c>
      <c r="C1341">
        <v>20250</v>
      </c>
      <c r="D1341">
        <v>24860</v>
      </c>
      <c r="E1341">
        <v>30000</v>
      </c>
      <c r="F1341">
        <v>35140</v>
      </c>
      <c r="G1341">
        <v>40280</v>
      </c>
      <c r="H1341">
        <v>45420</v>
      </c>
      <c r="I1341">
        <v>50560</v>
      </c>
      <c r="J1341">
        <v>55700</v>
      </c>
      <c r="K1341" t="s">
        <v>3090</v>
      </c>
      <c r="L1341">
        <v>1</v>
      </c>
      <c r="M1341">
        <v>30</v>
      </c>
      <c r="N1341" t="s">
        <v>905</v>
      </c>
    </row>
    <row r="1342" spans="1:14" x14ac:dyDescent="0.2">
      <c r="A1342" t="s">
        <v>7101</v>
      </c>
      <c r="B1342">
        <v>17750</v>
      </c>
      <c r="C1342">
        <v>20250</v>
      </c>
      <c r="D1342">
        <v>24860</v>
      </c>
      <c r="E1342">
        <v>30000</v>
      </c>
      <c r="F1342">
        <v>35140</v>
      </c>
      <c r="G1342">
        <v>40280</v>
      </c>
      <c r="H1342">
        <v>45420</v>
      </c>
      <c r="I1342">
        <v>50560</v>
      </c>
      <c r="J1342">
        <v>55700</v>
      </c>
      <c r="K1342" t="s">
        <v>3090</v>
      </c>
      <c r="L1342">
        <v>1</v>
      </c>
      <c r="M1342">
        <v>30</v>
      </c>
      <c r="N1342" t="s">
        <v>906</v>
      </c>
    </row>
    <row r="1343" spans="1:14" x14ac:dyDescent="0.2">
      <c r="A1343" t="s">
        <v>7102</v>
      </c>
      <c r="B1343">
        <v>17750</v>
      </c>
      <c r="C1343">
        <v>20250</v>
      </c>
      <c r="D1343">
        <v>24860</v>
      </c>
      <c r="E1343">
        <v>30000</v>
      </c>
      <c r="F1343">
        <v>35140</v>
      </c>
      <c r="G1343">
        <v>40280</v>
      </c>
      <c r="H1343">
        <v>45420</v>
      </c>
      <c r="I1343">
        <v>50560</v>
      </c>
      <c r="J1343">
        <v>55700</v>
      </c>
      <c r="K1343" t="s">
        <v>3090</v>
      </c>
      <c r="L1343">
        <v>1</v>
      </c>
      <c r="M1343">
        <v>30</v>
      </c>
      <c r="N1343" t="s">
        <v>907</v>
      </c>
    </row>
    <row r="1344" spans="1:14" x14ac:dyDescent="0.2">
      <c r="A1344" t="s">
        <v>7103</v>
      </c>
      <c r="B1344">
        <v>17750</v>
      </c>
      <c r="C1344">
        <v>20250</v>
      </c>
      <c r="D1344">
        <v>24860</v>
      </c>
      <c r="E1344">
        <v>30000</v>
      </c>
      <c r="F1344">
        <v>35140</v>
      </c>
      <c r="G1344">
        <v>40280</v>
      </c>
      <c r="H1344">
        <v>45420</v>
      </c>
      <c r="I1344">
        <v>50560</v>
      </c>
      <c r="J1344">
        <v>55700</v>
      </c>
      <c r="K1344" t="s">
        <v>3090</v>
      </c>
      <c r="L1344">
        <v>1</v>
      </c>
      <c r="M1344">
        <v>30</v>
      </c>
      <c r="N1344" t="s">
        <v>908</v>
      </c>
    </row>
    <row r="1345" spans="1:14" x14ac:dyDescent="0.2">
      <c r="A1345" t="s">
        <v>7104</v>
      </c>
      <c r="B1345">
        <v>17750</v>
      </c>
      <c r="C1345">
        <v>20250</v>
      </c>
      <c r="D1345">
        <v>24860</v>
      </c>
      <c r="E1345">
        <v>30000</v>
      </c>
      <c r="F1345">
        <v>35140</v>
      </c>
      <c r="G1345">
        <v>40280</v>
      </c>
      <c r="H1345">
        <v>45420</v>
      </c>
      <c r="I1345">
        <v>50560</v>
      </c>
      <c r="J1345">
        <v>55700</v>
      </c>
      <c r="K1345" t="s">
        <v>3090</v>
      </c>
      <c r="L1345">
        <v>1</v>
      </c>
      <c r="M1345">
        <v>30</v>
      </c>
      <c r="N1345" t="s">
        <v>909</v>
      </c>
    </row>
    <row r="1346" spans="1:14" x14ac:dyDescent="0.2">
      <c r="A1346" t="s">
        <v>7105</v>
      </c>
      <c r="B1346">
        <v>17750</v>
      </c>
      <c r="C1346">
        <v>20250</v>
      </c>
      <c r="D1346">
        <v>24860</v>
      </c>
      <c r="E1346">
        <v>30000</v>
      </c>
      <c r="F1346">
        <v>35140</v>
      </c>
      <c r="G1346">
        <v>40280</v>
      </c>
      <c r="H1346">
        <v>45420</v>
      </c>
      <c r="I1346">
        <v>50560</v>
      </c>
      <c r="J1346">
        <v>55700</v>
      </c>
      <c r="K1346" t="s">
        <v>3090</v>
      </c>
      <c r="L1346">
        <v>1</v>
      </c>
      <c r="M1346">
        <v>30</v>
      </c>
      <c r="N1346" t="s">
        <v>910</v>
      </c>
    </row>
    <row r="1347" spans="1:14" x14ac:dyDescent="0.2">
      <c r="A1347" t="s">
        <v>7106</v>
      </c>
      <c r="B1347">
        <v>17750</v>
      </c>
      <c r="C1347">
        <v>20250</v>
      </c>
      <c r="D1347">
        <v>24860</v>
      </c>
      <c r="E1347">
        <v>30000</v>
      </c>
      <c r="F1347">
        <v>35140</v>
      </c>
      <c r="G1347">
        <v>40280</v>
      </c>
      <c r="H1347">
        <v>45420</v>
      </c>
      <c r="I1347">
        <v>50560</v>
      </c>
      <c r="J1347">
        <v>55700</v>
      </c>
      <c r="K1347" t="s">
        <v>3090</v>
      </c>
      <c r="L1347">
        <v>1</v>
      </c>
      <c r="M1347">
        <v>30</v>
      </c>
      <c r="N1347" t="s">
        <v>912</v>
      </c>
    </row>
    <row r="1348" spans="1:14" x14ac:dyDescent="0.2">
      <c r="A1348" t="s">
        <v>7107</v>
      </c>
      <c r="B1348">
        <v>17750</v>
      </c>
      <c r="C1348">
        <v>20250</v>
      </c>
      <c r="D1348">
        <v>24860</v>
      </c>
      <c r="E1348">
        <v>30000</v>
      </c>
      <c r="F1348">
        <v>35140</v>
      </c>
      <c r="G1348">
        <v>40280</v>
      </c>
      <c r="H1348">
        <v>45420</v>
      </c>
      <c r="I1348">
        <v>50560</v>
      </c>
      <c r="J1348">
        <v>55700</v>
      </c>
      <c r="K1348" t="s">
        <v>3090</v>
      </c>
      <c r="L1348">
        <v>1</v>
      </c>
      <c r="M1348">
        <v>30</v>
      </c>
      <c r="N1348" t="s">
        <v>911</v>
      </c>
    </row>
    <row r="1349" spans="1:14" x14ac:dyDescent="0.2">
      <c r="A1349" t="s">
        <v>7108</v>
      </c>
      <c r="B1349">
        <v>17750</v>
      </c>
      <c r="C1349">
        <v>20250</v>
      </c>
      <c r="D1349">
        <v>24860</v>
      </c>
      <c r="E1349">
        <v>30000</v>
      </c>
      <c r="F1349">
        <v>35140</v>
      </c>
      <c r="G1349">
        <v>40280</v>
      </c>
      <c r="H1349">
        <v>45420</v>
      </c>
      <c r="I1349">
        <v>50560</v>
      </c>
      <c r="J1349">
        <v>55700</v>
      </c>
      <c r="K1349" t="s">
        <v>3090</v>
      </c>
      <c r="L1349">
        <v>1</v>
      </c>
      <c r="M1349">
        <v>30</v>
      </c>
      <c r="N1349" t="s">
        <v>913</v>
      </c>
    </row>
    <row r="1350" spans="1:14" x14ac:dyDescent="0.2">
      <c r="A1350" t="s">
        <v>7109</v>
      </c>
      <c r="B1350">
        <v>17750</v>
      </c>
      <c r="C1350">
        <v>20250</v>
      </c>
      <c r="D1350">
        <v>24860</v>
      </c>
      <c r="E1350">
        <v>30000</v>
      </c>
      <c r="F1350">
        <v>35140</v>
      </c>
      <c r="G1350">
        <v>40280</v>
      </c>
      <c r="H1350">
        <v>45420</v>
      </c>
      <c r="I1350">
        <v>50560</v>
      </c>
      <c r="J1350">
        <v>55700</v>
      </c>
      <c r="K1350" t="s">
        <v>3090</v>
      </c>
      <c r="L1350">
        <v>1</v>
      </c>
      <c r="M1350">
        <v>30</v>
      </c>
      <c r="N1350" t="s">
        <v>914</v>
      </c>
    </row>
    <row r="1351" spans="1:14" x14ac:dyDescent="0.2">
      <c r="A1351" t="s">
        <v>7110</v>
      </c>
      <c r="B1351">
        <v>17750</v>
      </c>
      <c r="C1351">
        <v>20250</v>
      </c>
      <c r="D1351">
        <v>24860</v>
      </c>
      <c r="E1351">
        <v>30000</v>
      </c>
      <c r="F1351">
        <v>35140</v>
      </c>
      <c r="G1351">
        <v>40280</v>
      </c>
      <c r="H1351">
        <v>45420</v>
      </c>
      <c r="I1351">
        <v>50560</v>
      </c>
      <c r="J1351">
        <v>55700</v>
      </c>
      <c r="K1351" t="s">
        <v>3090</v>
      </c>
      <c r="L1351">
        <v>1</v>
      </c>
      <c r="M1351">
        <v>30</v>
      </c>
      <c r="N1351" t="s">
        <v>915</v>
      </c>
    </row>
    <row r="1352" spans="1:14" x14ac:dyDescent="0.2">
      <c r="A1352" t="s">
        <v>7111</v>
      </c>
      <c r="B1352">
        <v>17750</v>
      </c>
      <c r="C1352">
        <v>20250</v>
      </c>
      <c r="D1352">
        <v>24860</v>
      </c>
      <c r="E1352">
        <v>30000</v>
      </c>
      <c r="F1352">
        <v>35140</v>
      </c>
      <c r="G1352">
        <v>40280</v>
      </c>
      <c r="H1352">
        <v>45420</v>
      </c>
      <c r="I1352">
        <v>50560</v>
      </c>
      <c r="J1352">
        <v>55700</v>
      </c>
      <c r="K1352" t="s">
        <v>3090</v>
      </c>
      <c r="L1352">
        <v>1</v>
      </c>
      <c r="M1352">
        <v>30</v>
      </c>
      <c r="N1352" t="s">
        <v>916</v>
      </c>
    </row>
    <row r="1353" spans="1:14" x14ac:dyDescent="0.2">
      <c r="A1353" t="s">
        <v>7112</v>
      </c>
      <c r="B1353">
        <v>17750</v>
      </c>
      <c r="C1353">
        <v>20250</v>
      </c>
      <c r="D1353">
        <v>24860</v>
      </c>
      <c r="E1353">
        <v>30000</v>
      </c>
      <c r="F1353">
        <v>35140</v>
      </c>
      <c r="G1353">
        <v>40280</v>
      </c>
      <c r="H1353">
        <v>45420</v>
      </c>
      <c r="I1353">
        <v>50560</v>
      </c>
      <c r="J1353">
        <v>55700</v>
      </c>
      <c r="K1353" t="s">
        <v>3090</v>
      </c>
      <c r="L1353">
        <v>1</v>
      </c>
      <c r="M1353">
        <v>30</v>
      </c>
      <c r="N1353" t="s">
        <v>917</v>
      </c>
    </row>
    <row r="1354" spans="1:14" x14ac:dyDescent="0.2">
      <c r="A1354" t="s">
        <v>7113</v>
      </c>
      <c r="B1354">
        <v>17750</v>
      </c>
      <c r="C1354">
        <v>20250</v>
      </c>
      <c r="D1354">
        <v>24860</v>
      </c>
      <c r="E1354">
        <v>30000</v>
      </c>
      <c r="F1354">
        <v>35140</v>
      </c>
      <c r="G1354">
        <v>40280</v>
      </c>
      <c r="H1354">
        <v>45420</v>
      </c>
      <c r="I1354">
        <v>50560</v>
      </c>
      <c r="J1354">
        <v>55700</v>
      </c>
      <c r="K1354" t="s">
        <v>3090</v>
      </c>
      <c r="L1354">
        <v>1</v>
      </c>
      <c r="M1354">
        <v>30</v>
      </c>
      <c r="N1354" t="s">
        <v>918</v>
      </c>
    </row>
    <row r="1355" spans="1:14" x14ac:dyDescent="0.2">
      <c r="A1355" t="s">
        <v>7114</v>
      </c>
      <c r="B1355">
        <v>15950</v>
      </c>
      <c r="C1355">
        <v>19720</v>
      </c>
      <c r="D1355">
        <v>24860</v>
      </c>
      <c r="E1355">
        <v>30000</v>
      </c>
      <c r="F1355">
        <v>35140</v>
      </c>
      <c r="G1355">
        <v>40280</v>
      </c>
      <c r="H1355">
        <v>45420</v>
      </c>
      <c r="I1355">
        <v>50050</v>
      </c>
      <c r="J1355">
        <v>53100</v>
      </c>
      <c r="K1355" t="s">
        <v>3090</v>
      </c>
      <c r="L1355">
        <v>3</v>
      </c>
      <c r="M1355">
        <v>30</v>
      </c>
      <c r="N1355" t="s">
        <v>919</v>
      </c>
    </row>
    <row r="1356" spans="1:14" x14ac:dyDescent="0.2">
      <c r="A1356" t="s">
        <v>7115</v>
      </c>
      <c r="B1356">
        <v>15950</v>
      </c>
      <c r="C1356">
        <v>19720</v>
      </c>
      <c r="D1356">
        <v>24860</v>
      </c>
      <c r="E1356">
        <v>30000</v>
      </c>
      <c r="F1356">
        <v>35140</v>
      </c>
      <c r="G1356">
        <v>40280</v>
      </c>
      <c r="H1356">
        <v>45420</v>
      </c>
      <c r="I1356">
        <v>50050</v>
      </c>
      <c r="J1356">
        <v>53100</v>
      </c>
      <c r="K1356" t="s">
        <v>3090</v>
      </c>
      <c r="L1356">
        <v>3</v>
      </c>
      <c r="M1356">
        <v>30</v>
      </c>
      <c r="N1356" t="s">
        <v>920</v>
      </c>
    </row>
    <row r="1357" spans="1:14" x14ac:dyDescent="0.2">
      <c r="A1357" t="s">
        <v>7116</v>
      </c>
      <c r="B1357">
        <v>15950</v>
      </c>
      <c r="C1357">
        <v>19720</v>
      </c>
      <c r="D1357">
        <v>24860</v>
      </c>
      <c r="E1357">
        <v>30000</v>
      </c>
      <c r="F1357">
        <v>35140</v>
      </c>
      <c r="G1357">
        <v>40280</v>
      </c>
      <c r="H1357">
        <v>45420</v>
      </c>
      <c r="I1357">
        <v>50050</v>
      </c>
      <c r="J1357">
        <v>53100</v>
      </c>
      <c r="K1357" t="s">
        <v>3090</v>
      </c>
      <c r="L1357">
        <v>3</v>
      </c>
      <c r="M1357">
        <v>30</v>
      </c>
      <c r="N1357" t="s">
        <v>921</v>
      </c>
    </row>
    <row r="1358" spans="1:14" x14ac:dyDescent="0.2">
      <c r="A1358" t="s">
        <v>7117</v>
      </c>
      <c r="B1358">
        <v>15950</v>
      </c>
      <c r="C1358">
        <v>19720</v>
      </c>
      <c r="D1358">
        <v>24860</v>
      </c>
      <c r="E1358">
        <v>30000</v>
      </c>
      <c r="F1358">
        <v>35140</v>
      </c>
      <c r="G1358">
        <v>40280</v>
      </c>
      <c r="H1358">
        <v>45420</v>
      </c>
      <c r="I1358">
        <v>50050</v>
      </c>
      <c r="J1358">
        <v>53100</v>
      </c>
      <c r="K1358" t="s">
        <v>3090</v>
      </c>
      <c r="L1358">
        <v>3</v>
      </c>
      <c r="M1358">
        <v>30</v>
      </c>
      <c r="N1358" t="s">
        <v>5756</v>
      </c>
    </row>
    <row r="1359" spans="1:14" x14ac:dyDescent="0.2">
      <c r="A1359" t="s">
        <v>7118</v>
      </c>
      <c r="B1359">
        <v>15950</v>
      </c>
      <c r="C1359">
        <v>19720</v>
      </c>
      <c r="D1359">
        <v>24860</v>
      </c>
      <c r="E1359">
        <v>30000</v>
      </c>
      <c r="F1359">
        <v>35140</v>
      </c>
      <c r="G1359">
        <v>40280</v>
      </c>
      <c r="H1359">
        <v>45420</v>
      </c>
      <c r="I1359">
        <v>50050</v>
      </c>
      <c r="J1359">
        <v>53100</v>
      </c>
      <c r="K1359" t="s">
        <v>3090</v>
      </c>
      <c r="L1359">
        <v>3</v>
      </c>
      <c r="M1359">
        <v>30</v>
      </c>
      <c r="N1359" t="s">
        <v>923</v>
      </c>
    </row>
    <row r="1360" spans="1:14" x14ac:dyDescent="0.2">
      <c r="A1360" t="s">
        <v>7119</v>
      </c>
      <c r="B1360">
        <v>15950</v>
      </c>
      <c r="C1360">
        <v>19720</v>
      </c>
      <c r="D1360">
        <v>24860</v>
      </c>
      <c r="E1360">
        <v>30000</v>
      </c>
      <c r="F1360">
        <v>35140</v>
      </c>
      <c r="G1360">
        <v>40280</v>
      </c>
      <c r="H1360">
        <v>45420</v>
      </c>
      <c r="I1360">
        <v>50050</v>
      </c>
      <c r="J1360">
        <v>53100</v>
      </c>
      <c r="K1360" t="s">
        <v>3090</v>
      </c>
      <c r="L1360">
        <v>3</v>
      </c>
      <c r="M1360">
        <v>30</v>
      </c>
      <c r="N1360" t="s">
        <v>924</v>
      </c>
    </row>
    <row r="1361" spans="1:14" x14ac:dyDescent="0.2">
      <c r="A1361" t="s">
        <v>7120</v>
      </c>
      <c r="B1361">
        <v>15950</v>
      </c>
      <c r="C1361">
        <v>19720</v>
      </c>
      <c r="D1361">
        <v>24860</v>
      </c>
      <c r="E1361">
        <v>30000</v>
      </c>
      <c r="F1361">
        <v>35140</v>
      </c>
      <c r="G1361">
        <v>40280</v>
      </c>
      <c r="H1361">
        <v>45420</v>
      </c>
      <c r="I1361">
        <v>50050</v>
      </c>
      <c r="J1361">
        <v>53100</v>
      </c>
      <c r="K1361" t="s">
        <v>3090</v>
      </c>
      <c r="L1361">
        <v>3</v>
      </c>
      <c r="M1361">
        <v>30</v>
      </c>
      <c r="N1361" t="s">
        <v>925</v>
      </c>
    </row>
    <row r="1362" spans="1:14" x14ac:dyDescent="0.2">
      <c r="A1362" t="s">
        <v>7121</v>
      </c>
      <c r="B1362">
        <v>15950</v>
      </c>
      <c r="C1362">
        <v>19720</v>
      </c>
      <c r="D1362">
        <v>24860</v>
      </c>
      <c r="E1362">
        <v>30000</v>
      </c>
      <c r="F1362">
        <v>35140</v>
      </c>
      <c r="G1362">
        <v>40280</v>
      </c>
      <c r="H1362">
        <v>45420</v>
      </c>
      <c r="I1362">
        <v>50050</v>
      </c>
      <c r="J1362">
        <v>53100</v>
      </c>
      <c r="K1362" t="s">
        <v>3090</v>
      </c>
      <c r="L1362">
        <v>3</v>
      </c>
      <c r="M1362">
        <v>30</v>
      </c>
      <c r="N1362" t="s">
        <v>927</v>
      </c>
    </row>
    <row r="1363" spans="1:14" x14ac:dyDescent="0.2">
      <c r="A1363" t="s">
        <v>7122</v>
      </c>
      <c r="B1363">
        <v>15950</v>
      </c>
      <c r="C1363">
        <v>19720</v>
      </c>
      <c r="D1363">
        <v>24860</v>
      </c>
      <c r="E1363">
        <v>30000</v>
      </c>
      <c r="F1363">
        <v>35140</v>
      </c>
      <c r="G1363">
        <v>40280</v>
      </c>
      <c r="H1363">
        <v>45420</v>
      </c>
      <c r="I1363">
        <v>50050</v>
      </c>
      <c r="J1363">
        <v>53100</v>
      </c>
      <c r="K1363" t="s">
        <v>3090</v>
      </c>
      <c r="L1363">
        <v>3</v>
      </c>
      <c r="M1363">
        <v>30</v>
      </c>
      <c r="N1363" t="s">
        <v>928</v>
      </c>
    </row>
    <row r="1364" spans="1:14" x14ac:dyDescent="0.2">
      <c r="A1364" t="s">
        <v>7123</v>
      </c>
      <c r="B1364">
        <v>15950</v>
      </c>
      <c r="C1364">
        <v>19720</v>
      </c>
      <c r="D1364">
        <v>24860</v>
      </c>
      <c r="E1364">
        <v>30000</v>
      </c>
      <c r="F1364">
        <v>35140</v>
      </c>
      <c r="G1364">
        <v>40280</v>
      </c>
      <c r="H1364">
        <v>45420</v>
      </c>
      <c r="I1364">
        <v>50050</v>
      </c>
      <c r="J1364">
        <v>53100</v>
      </c>
      <c r="K1364" t="s">
        <v>3090</v>
      </c>
      <c r="L1364">
        <v>3</v>
      </c>
      <c r="M1364">
        <v>30</v>
      </c>
      <c r="N1364" t="s">
        <v>929</v>
      </c>
    </row>
    <row r="1365" spans="1:14" x14ac:dyDescent="0.2">
      <c r="A1365" t="s">
        <v>7124</v>
      </c>
      <c r="B1365">
        <v>15950</v>
      </c>
      <c r="C1365">
        <v>19720</v>
      </c>
      <c r="D1365">
        <v>24860</v>
      </c>
      <c r="E1365">
        <v>30000</v>
      </c>
      <c r="F1365">
        <v>35140</v>
      </c>
      <c r="G1365">
        <v>40280</v>
      </c>
      <c r="H1365">
        <v>45420</v>
      </c>
      <c r="I1365">
        <v>50050</v>
      </c>
      <c r="J1365">
        <v>53100</v>
      </c>
      <c r="K1365" t="s">
        <v>3090</v>
      </c>
      <c r="L1365">
        <v>3</v>
      </c>
      <c r="M1365">
        <v>30</v>
      </c>
      <c r="N1365" t="s">
        <v>930</v>
      </c>
    </row>
    <row r="1366" spans="1:14" x14ac:dyDescent="0.2">
      <c r="A1366" t="s">
        <v>7125</v>
      </c>
      <c r="B1366">
        <v>15950</v>
      </c>
      <c r="C1366">
        <v>19720</v>
      </c>
      <c r="D1366">
        <v>24860</v>
      </c>
      <c r="E1366">
        <v>30000</v>
      </c>
      <c r="F1366">
        <v>35140</v>
      </c>
      <c r="G1366">
        <v>40280</v>
      </c>
      <c r="H1366">
        <v>45420</v>
      </c>
      <c r="I1366">
        <v>50050</v>
      </c>
      <c r="J1366">
        <v>53100</v>
      </c>
      <c r="K1366" t="s">
        <v>3090</v>
      </c>
      <c r="L1366">
        <v>3</v>
      </c>
      <c r="M1366">
        <v>30</v>
      </c>
      <c r="N1366" t="s">
        <v>931</v>
      </c>
    </row>
    <row r="1367" spans="1:14" x14ac:dyDescent="0.2">
      <c r="A1367" t="s">
        <v>7126</v>
      </c>
      <c r="B1367">
        <v>15950</v>
      </c>
      <c r="C1367">
        <v>19720</v>
      </c>
      <c r="D1367">
        <v>24860</v>
      </c>
      <c r="E1367">
        <v>30000</v>
      </c>
      <c r="F1367">
        <v>35140</v>
      </c>
      <c r="G1367">
        <v>40280</v>
      </c>
      <c r="H1367">
        <v>45420</v>
      </c>
      <c r="I1367">
        <v>50050</v>
      </c>
      <c r="J1367">
        <v>53100</v>
      </c>
      <c r="K1367" t="s">
        <v>3090</v>
      </c>
      <c r="L1367">
        <v>3</v>
      </c>
      <c r="M1367">
        <v>30</v>
      </c>
      <c r="N1367" t="s">
        <v>932</v>
      </c>
    </row>
    <row r="1368" spans="1:14" x14ac:dyDescent="0.2">
      <c r="A1368" t="s">
        <v>7127</v>
      </c>
      <c r="B1368">
        <v>15950</v>
      </c>
      <c r="C1368">
        <v>19720</v>
      </c>
      <c r="D1368">
        <v>24860</v>
      </c>
      <c r="E1368">
        <v>30000</v>
      </c>
      <c r="F1368">
        <v>35140</v>
      </c>
      <c r="G1368">
        <v>40280</v>
      </c>
      <c r="H1368">
        <v>45420</v>
      </c>
      <c r="I1368">
        <v>50050</v>
      </c>
      <c r="J1368">
        <v>53100</v>
      </c>
      <c r="K1368" t="s">
        <v>3090</v>
      </c>
      <c r="L1368">
        <v>3</v>
      </c>
      <c r="M1368">
        <v>30</v>
      </c>
      <c r="N1368" t="s">
        <v>933</v>
      </c>
    </row>
    <row r="1369" spans="1:14" x14ac:dyDescent="0.2">
      <c r="A1369" t="s">
        <v>7128</v>
      </c>
      <c r="B1369">
        <v>15950</v>
      </c>
      <c r="C1369">
        <v>19720</v>
      </c>
      <c r="D1369">
        <v>24860</v>
      </c>
      <c r="E1369">
        <v>30000</v>
      </c>
      <c r="F1369">
        <v>35140</v>
      </c>
      <c r="G1369">
        <v>40280</v>
      </c>
      <c r="H1369">
        <v>45420</v>
      </c>
      <c r="I1369">
        <v>50050</v>
      </c>
      <c r="J1369">
        <v>53100</v>
      </c>
      <c r="K1369" t="s">
        <v>3090</v>
      </c>
      <c r="L1369">
        <v>3</v>
      </c>
      <c r="M1369">
        <v>30</v>
      </c>
      <c r="N1369" t="s">
        <v>934</v>
      </c>
    </row>
    <row r="1370" spans="1:14" x14ac:dyDescent="0.2">
      <c r="A1370" t="s">
        <v>7129</v>
      </c>
      <c r="B1370">
        <v>15950</v>
      </c>
      <c r="C1370">
        <v>19720</v>
      </c>
      <c r="D1370">
        <v>24860</v>
      </c>
      <c r="E1370">
        <v>30000</v>
      </c>
      <c r="F1370">
        <v>35140</v>
      </c>
      <c r="G1370">
        <v>40280</v>
      </c>
      <c r="H1370">
        <v>45420</v>
      </c>
      <c r="I1370">
        <v>50050</v>
      </c>
      <c r="J1370">
        <v>53100</v>
      </c>
      <c r="K1370" t="s">
        <v>3090</v>
      </c>
      <c r="L1370">
        <v>3</v>
      </c>
      <c r="M1370">
        <v>30</v>
      </c>
      <c r="N1370" t="s">
        <v>935</v>
      </c>
    </row>
    <row r="1371" spans="1:14" x14ac:dyDescent="0.2">
      <c r="A1371" t="s">
        <v>7130</v>
      </c>
      <c r="B1371">
        <v>15950</v>
      </c>
      <c r="C1371">
        <v>19720</v>
      </c>
      <c r="D1371">
        <v>24860</v>
      </c>
      <c r="E1371">
        <v>30000</v>
      </c>
      <c r="F1371">
        <v>35140</v>
      </c>
      <c r="G1371">
        <v>40280</v>
      </c>
      <c r="H1371">
        <v>45420</v>
      </c>
      <c r="I1371">
        <v>50050</v>
      </c>
      <c r="J1371">
        <v>53100</v>
      </c>
      <c r="K1371" t="s">
        <v>3090</v>
      </c>
      <c r="L1371">
        <v>3</v>
      </c>
      <c r="M1371">
        <v>30</v>
      </c>
      <c r="N1371" t="s">
        <v>936</v>
      </c>
    </row>
    <row r="1372" spans="1:14" x14ac:dyDescent="0.2">
      <c r="A1372" t="s">
        <v>7131</v>
      </c>
      <c r="B1372">
        <v>15950</v>
      </c>
      <c r="C1372">
        <v>19720</v>
      </c>
      <c r="D1372">
        <v>24860</v>
      </c>
      <c r="E1372">
        <v>30000</v>
      </c>
      <c r="F1372">
        <v>35140</v>
      </c>
      <c r="G1372">
        <v>40280</v>
      </c>
      <c r="H1372">
        <v>45420</v>
      </c>
      <c r="I1372">
        <v>50050</v>
      </c>
      <c r="J1372">
        <v>53100</v>
      </c>
      <c r="K1372" t="s">
        <v>3090</v>
      </c>
      <c r="L1372">
        <v>3</v>
      </c>
      <c r="M1372">
        <v>30</v>
      </c>
      <c r="N1372" t="s">
        <v>937</v>
      </c>
    </row>
    <row r="1373" spans="1:14" x14ac:dyDescent="0.2">
      <c r="A1373" t="s">
        <v>7132</v>
      </c>
      <c r="B1373">
        <v>15950</v>
      </c>
      <c r="C1373">
        <v>19720</v>
      </c>
      <c r="D1373">
        <v>24860</v>
      </c>
      <c r="E1373">
        <v>30000</v>
      </c>
      <c r="F1373">
        <v>35140</v>
      </c>
      <c r="G1373">
        <v>40280</v>
      </c>
      <c r="H1373">
        <v>45420</v>
      </c>
      <c r="I1373">
        <v>50050</v>
      </c>
      <c r="J1373">
        <v>53100</v>
      </c>
      <c r="K1373" t="s">
        <v>3090</v>
      </c>
      <c r="L1373">
        <v>3</v>
      </c>
      <c r="M1373">
        <v>30</v>
      </c>
      <c r="N1373" t="s">
        <v>938</v>
      </c>
    </row>
    <row r="1374" spans="1:14" x14ac:dyDescent="0.2">
      <c r="A1374" t="s">
        <v>7133</v>
      </c>
      <c r="B1374">
        <v>15950</v>
      </c>
      <c r="C1374">
        <v>19720</v>
      </c>
      <c r="D1374">
        <v>24860</v>
      </c>
      <c r="E1374">
        <v>30000</v>
      </c>
      <c r="F1374">
        <v>35140</v>
      </c>
      <c r="G1374">
        <v>40280</v>
      </c>
      <c r="H1374">
        <v>45420</v>
      </c>
      <c r="I1374">
        <v>50050</v>
      </c>
      <c r="J1374">
        <v>53100</v>
      </c>
      <c r="K1374" t="s">
        <v>3090</v>
      </c>
      <c r="L1374">
        <v>3</v>
      </c>
      <c r="M1374">
        <v>30</v>
      </c>
      <c r="N1374" t="s">
        <v>939</v>
      </c>
    </row>
    <row r="1375" spans="1:14" x14ac:dyDescent="0.2">
      <c r="A1375" t="s">
        <v>7134</v>
      </c>
      <c r="B1375">
        <v>15950</v>
      </c>
      <c r="C1375">
        <v>19720</v>
      </c>
      <c r="D1375">
        <v>24860</v>
      </c>
      <c r="E1375">
        <v>30000</v>
      </c>
      <c r="F1375">
        <v>35140</v>
      </c>
      <c r="G1375">
        <v>40280</v>
      </c>
      <c r="H1375">
        <v>45420</v>
      </c>
      <c r="I1375">
        <v>50050</v>
      </c>
      <c r="J1375">
        <v>53100</v>
      </c>
      <c r="K1375" t="s">
        <v>3090</v>
      </c>
      <c r="L1375">
        <v>3</v>
      </c>
      <c r="M1375">
        <v>30</v>
      </c>
      <c r="N1375" t="s">
        <v>940</v>
      </c>
    </row>
    <row r="1376" spans="1:14" x14ac:dyDescent="0.2">
      <c r="A1376" t="s">
        <v>7135</v>
      </c>
      <c r="B1376">
        <v>15950</v>
      </c>
      <c r="C1376">
        <v>19720</v>
      </c>
      <c r="D1376">
        <v>24860</v>
      </c>
      <c r="E1376">
        <v>30000</v>
      </c>
      <c r="F1376">
        <v>35140</v>
      </c>
      <c r="G1376">
        <v>40280</v>
      </c>
      <c r="H1376">
        <v>45420</v>
      </c>
      <c r="I1376">
        <v>50050</v>
      </c>
      <c r="J1376">
        <v>53100</v>
      </c>
      <c r="K1376" t="s">
        <v>3090</v>
      </c>
      <c r="L1376">
        <v>3</v>
      </c>
      <c r="M1376">
        <v>30</v>
      </c>
      <c r="N1376" t="s">
        <v>941</v>
      </c>
    </row>
    <row r="1377" spans="1:14" x14ac:dyDescent="0.2">
      <c r="A1377" t="s">
        <v>7136</v>
      </c>
      <c r="B1377">
        <v>15950</v>
      </c>
      <c r="C1377">
        <v>19720</v>
      </c>
      <c r="D1377">
        <v>24860</v>
      </c>
      <c r="E1377">
        <v>30000</v>
      </c>
      <c r="F1377">
        <v>35140</v>
      </c>
      <c r="G1377">
        <v>40280</v>
      </c>
      <c r="H1377">
        <v>45420</v>
      </c>
      <c r="I1377">
        <v>50050</v>
      </c>
      <c r="J1377">
        <v>53100</v>
      </c>
      <c r="K1377" t="s">
        <v>3090</v>
      </c>
      <c r="L1377">
        <v>3</v>
      </c>
      <c r="M1377">
        <v>30</v>
      </c>
      <c r="N1377" t="s">
        <v>942</v>
      </c>
    </row>
    <row r="1378" spans="1:14" x14ac:dyDescent="0.2">
      <c r="A1378" t="s">
        <v>7137</v>
      </c>
      <c r="B1378">
        <v>15950</v>
      </c>
      <c r="C1378">
        <v>19720</v>
      </c>
      <c r="D1378">
        <v>24860</v>
      </c>
      <c r="E1378">
        <v>30000</v>
      </c>
      <c r="F1378">
        <v>35140</v>
      </c>
      <c r="G1378">
        <v>40280</v>
      </c>
      <c r="H1378">
        <v>45420</v>
      </c>
      <c r="I1378">
        <v>50050</v>
      </c>
      <c r="J1378">
        <v>53100</v>
      </c>
      <c r="K1378" t="s">
        <v>3090</v>
      </c>
      <c r="L1378">
        <v>3</v>
      </c>
      <c r="M1378">
        <v>30</v>
      </c>
      <c r="N1378" t="s">
        <v>943</v>
      </c>
    </row>
    <row r="1379" spans="1:14" x14ac:dyDescent="0.2">
      <c r="A1379" t="s">
        <v>7138</v>
      </c>
      <c r="B1379">
        <v>15950</v>
      </c>
      <c r="C1379">
        <v>19720</v>
      </c>
      <c r="D1379">
        <v>24860</v>
      </c>
      <c r="E1379">
        <v>30000</v>
      </c>
      <c r="F1379">
        <v>35140</v>
      </c>
      <c r="G1379">
        <v>40280</v>
      </c>
      <c r="H1379">
        <v>45420</v>
      </c>
      <c r="I1379">
        <v>50050</v>
      </c>
      <c r="J1379">
        <v>53100</v>
      </c>
      <c r="K1379" t="s">
        <v>3090</v>
      </c>
      <c r="L1379">
        <v>3</v>
      </c>
      <c r="M1379">
        <v>30</v>
      </c>
      <c r="N1379" t="s">
        <v>944</v>
      </c>
    </row>
    <row r="1380" spans="1:14" x14ac:dyDescent="0.2">
      <c r="A1380" t="s">
        <v>7139</v>
      </c>
      <c r="B1380">
        <v>15950</v>
      </c>
      <c r="C1380">
        <v>19720</v>
      </c>
      <c r="D1380">
        <v>24860</v>
      </c>
      <c r="E1380">
        <v>30000</v>
      </c>
      <c r="F1380">
        <v>35140</v>
      </c>
      <c r="G1380">
        <v>40280</v>
      </c>
      <c r="H1380">
        <v>45420</v>
      </c>
      <c r="I1380">
        <v>50050</v>
      </c>
      <c r="J1380">
        <v>53100</v>
      </c>
      <c r="K1380" t="s">
        <v>3090</v>
      </c>
      <c r="L1380">
        <v>3</v>
      </c>
      <c r="M1380">
        <v>30</v>
      </c>
      <c r="N1380" t="s">
        <v>945</v>
      </c>
    </row>
    <row r="1381" spans="1:14" x14ac:dyDescent="0.2">
      <c r="A1381" t="s">
        <v>7140</v>
      </c>
      <c r="B1381">
        <v>15950</v>
      </c>
      <c r="C1381">
        <v>19720</v>
      </c>
      <c r="D1381">
        <v>24860</v>
      </c>
      <c r="E1381">
        <v>30000</v>
      </c>
      <c r="F1381">
        <v>35140</v>
      </c>
      <c r="G1381">
        <v>40280</v>
      </c>
      <c r="H1381">
        <v>45420</v>
      </c>
      <c r="I1381">
        <v>50050</v>
      </c>
      <c r="J1381">
        <v>53100</v>
      </c>
      <c r="K1381" t="s">
        <v>3090</v>
      </c>
      <c r="L1381">
        <v>3</v>
      </c>
      <c r="M1381">
        <v>30</v>
      </c>
      <c r="N1381" t="s">
        <v>946</v>
      </c>
    </row>
    <row r="1382" spans="1:14" x14ac:dyDescent="0.2">
      <c r="A1382" t="s">
        <v>7141</v>
      </c>
      <c r="B1382">
        <v>15950</v>
      </c>
      <c r="C1382">
        <v>19720</v>
      </c>
      <c r="D1382">
        <v>24860</v>
      </c>
      <c r="E1382">
        <v>30000</v>
      </c>
      <c r="F1382">
        <v>35140</v>
      </c>
      <c r="G1382">
        <v>40280</v>
      </c>
      <c r="H1382">
        <v>45420</v>
      </c>
      <c r="I1382">
        <v>50050</v>
      </c>
      <c r="J1382">
        <v>53100</v>
      </c>
      <c r="K1382" t="s">
        <v>3090</v>
      </c>
      <c r="L1382">
        <v>3</v>
      </c>
      <c r="M1382">
        <v>30</v>
      </c>
      <c r="N1382" t="s">
        <v>947</v>
      </c>
    </row>
    <row r="1383" spans="1:14" x14ac:dyDescent="0.2">
      <c r="A1383" t="s">
        <v>7142</v>
      </c>
      <c r="B1383">
        <v>15950</v>
      </c>
      <c r="C1383">
        <v>19720</v>
      </c>
      <c r="D1383">
        <v>24860</v>
      </c>
      <c r="E1383">
        <v>30000</v>
      </c>
      <c r="F1383">
        <v>35140</v>
      </c>
      <c r="G1383">
        <v>40280</v>
      </c>
      <c r="H1383">
        <v>45420</v>
      </c>
      <c r="I1383">
        <v>50050</v>
      </c>
      <c r="J1383">
        <v>53100</v>
      </c>
      <c r="K1383" t="s">
        <v>3090</v>
      </c>
      <c r="L1383">
        <v>3</v>
      </c>
      <c r="M1383">
        <v>30</v>
      </c>
      <c r="N1383" t="s">
        <v>948</v>
      </c>
    </row>
    <row r="1384" spans="1:14" x14ac:dyDescent="0.2">
      <c r="A1384" t="s">
        <v>7143</v>
      </c>
      <c r="B1384">
        <v>15950</v>
      </c>
      <c r="C1384">
        <v>19720</v>
      </c>
      <c r="D1384">
        <v>24860</v>
      </c>
      <c r="E1384">
        <v>30000</v>
      </c>
      <c r="F1384">
        <v>35140</v>
      </c>
      <c r="G1384">
        <v>40280</v>
      </c>
      <c r="H1384">
        <v>45420</v>
      </c>
      <c r="I1384">
        <v>50050</v>
      </c>
      <c r="J1384">
        <v>53100</v>
      </c>
      <c r="K1384" t="s">
        <v>3090</v>
      </c>
      <c r="L1384">
        <v>3</v>
      </c>
      <c r="M1384">
        <v>30</v>
      </c>
      <c r="N1384" t="s">
        <v>949</v>
      </c>
    </row>
    <row r="1385" spans="1:14" x14ac:dyDescent="0.2">
      <c r="A1385" t="s">
        <v>7144</v>
      </c>
      <c r="B1385">
        <v>15950</v>
      </c>
      <c r="C1385">
        <v>19720</v>
      </c>
      <c r="D1385">
        <v>24860</v>
      </c>
      <c r="E1385">
        <v>30000</v>
      </c>
      <c r="F1385">
        <v>35140</v>
      </c>
      <c r="G1385">
        <v>40280</v>
      </c>
      <c r="H1385">
        <v>45420</v>
      </c>
      <c r="I1385">
        <v>50050</v>
      </c>
      <c r="J1385">
        <v>53100</v>
      </c>
      <c r="K1385" t="s">
        <v>3090</v>
      </c>
      <c r="L1385">
        <v>3</v>
      </c>
      <c r="M1385">
        <v>30</v>
      </c>
      <c r="N1385" t="s">
        <v>950</v>
      </c>
    </row>
    <row r="1386" spans="1:14" x14ac:dyDescent="0.2">
      <c r="A1386" t="s">
        <v>7145</v>
      </c>
      <c r="B1386">
        <v>15950</v>
      </c>
      <c r="C1386">
        <v>19720</v>
      </c>
      <c r="D1386">
        <v>24860</v>
      </c>
      <c r="E1386">
        <v>30000</v>
      </c>
      <c r="F1386">
        <v>35140</v>
      </c>
      <c r="G1386">
        <v>40280</v>
      </c>
      <c r="H1386">
        <v>45420</v>
      </c>
      <c r="I1386">
        <v>50050</v>
      </c>
      <c r="J1386">
        <v>53100</v>
      </c>
      <c r="K1386" t="s">
        <v>3090</v>
      </c>
      <c r="L1386">
        <v>3</v>
      </c>
      <c r="M1386">
        <v>30</v>
      </c>
      <c r="N1386" t="s">
        <v>951</v>
      </c>
    </row>
    <row r="1387" spans="1:14" x14ac:dyDescent="0.2">
      <c r="A1387" t="s">
        <v>7146</v>
      </c>
      <c r="B1387">
        <v>15950</v>
      </c>
      <c r="C1387">
        <v>19720</v>
      </c>
      <c r="D1387">
        <v>24860</v>
      </c>
      <c r="E1387">
        <v>30000</v>
      </c>
      <c r="F1387">
        <v>35140</v>
      </c>
      <c r="G1387">
        <v>40280</v>
      </c>
      <c r="H1387">
        <v>45420</v>
      </c>
      <c r="I1387">
        <v>50050</v>
      </c>
      <c r="J1387">
        <v>53100</v>
      </c>
      <c r="K1387" t="s">
        <v>3090</v>
      </c>
      <c r="L1387">
        <v>3</v>
      </c>
      <c r="M1387">
        <v>30</v>
      </c>
      <c r="N1387" t="s">
        <v>952</v>
      </c>
    </row>
    <row r="1388" spans="1:14" x14ac:dyDescent="0.2">
      <c r="A1388" t="s">
        <v>7147</v>
      </c>
      <c r="B1388">
        <v>15950</v>
      </c>
      <c r="C1388">
        <v>19720</v>
      </c>
      <c r="D1388">
        <v>24860</v>
      </c>
      <c r="E1388">
        <v>30000</v>
      </c>
      <c r="F1388">
        <v>35140</v>
      </c>
      <c r="G1388">
        <v>40280</v>
      </c>
      <c r="H1388">
        <v>45420</v>
      </c>
      <c r="I1388">
        <v>50050</v>
      </c>
      <c r="J1388">
        <v>53100</v>
      </c>
      <c r="K1388" t="s">
        <v>3090</v>
      </c>
      <c r="L1388">
        <v>3</v>
      </c>
      <c r="M1388">
        <v>30</v>
      </c>
      <c r="N1388" t="s">
        <v>953</v>
      </c>
    </row>
    <row r="1389" spans="1:14" x14ac:dyDescent="0.2">
      <c r="A1389" t="s">
        <v>7148</v>
      </c>
      <c r="B1389">
        <v>15950</v>
      </c>
      <c r="C1389">
        <v>19720</v>
      </c>
      <c r="D1389">
        <v>24860</v>
      </c>
      <c r="E1389">
        <v>30000</v>
      </c>
      <c r="F1389">
        <v>35140</v>
      </c>
      <c r="G1389">
        <v>40280</v>
      </c>
      <c r="H1389">
        <v>45420</v>
      </c>
      <c r="I1389">
        <v>50050</v>
      </c>
      <c r="J1389">
        <v>53100</v>
      </c>
      <c r="K1389" t="s">
        <v>3090</v>
      </c>
      <c r="L1389">
        <v>3</v>
      </c>
      <c r="M1389">
        <v>30</v>
      </c>
      <c r="N1389" t="s">
        <v>954</v>
      </c>
    </row>
    <row r="1390" spans="1:14" x14ac:dyDescent="0.2">
      <c r="A1390" t="s">
        <v>7149</v>
      </c>
      <c r="B1390">
        <v>15950</v>
      </c>
      <c r="C1390">
        <v>19720</v>
      </c>
      <c r="D1390">
        <v>24860</v>
      </c>
      <c r="E1390">
        <v>30000</v>
      </c>
      <c r="F1390">
        <v>35140</v>
      </c>
      <c r="G1390">
        <v>40280</v>
      </c>
      <c r="H1390">
        <v>45420</v>
      </c>
      <c r="I1390">
        <v>50050</v>
      </c>
      <c r="J1390">
        <v>53100</v>
      </c>
      <c r="K1390" t="s">
        <v>3090</v>
      </c>
      <c r="L1390">
        <v>3</v>
      </c>
      <c r="M1390">
        <v>30</v>
      </c>
      <c r="N1390" t="s">
        <v>955</v>
      </c>
    </row>
    <row r="1391" spans="1:14" x14ac:dyDescent="0.2">
      <c r="A1391" t="s">
        <v>7150</v>
      </c>
      <c r="B1391">
        <v>15950</v>
      </c>
      <c r="C1391">
        <v>19720</v>
      </c>
      <c r="D1391">
        <v>24860</v>
      </c>
      <c r="E1391">
        <v>30000</v>
      </c>
      <c r="F1391">
        <v>35140</v>
      </c>
      <c r="G1391">
        <v>40280</v>
      </c>
      <c r="H1391">
        <v>45420</v>
      </c>
      <c r="I1391">
        <v>50050</v>
      </c>
      <c r="J1391">
        <v>53100</v>
      </c>
      <c r="K1391" t="s">
        <v>3090</v>
      </c>
      <c r="L1391">
        <v>3</v>
      </c>
      <c r="M1391">
        <v>30</v>
      </c>
      <c r="N1391" t="s">
        <v>956</v>
      </c>
    </row>
    <row r="1392" spans="1:14" x14ac:dyDescent="0.2">
      <c r="A1392" t="s">
        <v>7151</v>
      </c>
      <c r="B1392">
        <v>15950</v>
      </c>
      <c r="C1392">
        <v>19720</v>
      </c>
      <c r="D1392">
        <v>24860</v>
      </c>
      <c r="E1392">
        <v>30000</v>
      </c>
      <c r="F1392">
        <v>35140</v>
      </c>
      <c r="G1392">
        <v>40280</v>
      </c>
      <c r="H1392">
        <v>45420</v>
      </c>
      <c r="I1392">
        <v>50050</v>
      </c>
      <c r="J1392">
        <v>53100</v>
      </c>
      <c r="K1392" t="s">
        <v>3090</v>
      </c>
      <c r="L1392">
        <v>3</v>
      </c>
      <c r="M1392">
        <v>30</v>
      </c>
      <c r="N1392" t="s">
        <v>957</v>
      </c>
    </row>
    <row r="1393" spans="1:14" x14ac:dyDescent="0.2">
      <c r="A1393" t="s">
        <v>7152</v>
      </c>
      <c r="B1393">
        <v>15950</v>
      </c>
      <c r="C1393">
        <v>19720</v>
      </c>
      <c r="D1393">
        <v>24860</v>
      </c>
      <c r="E1393">
        <v>30000</v>
      </c>
      <c r="F1393">
        <v>35140</v>
      </c>
      <c r="G1393">
        <v>40280</v>
      </c>
      <c r="H1393">
        <v>45420</v>
      </c>
      <c r="I1393">
        <v>50050</v>
      </c>
      <c r="J1393">
        <v>53100</v>
      </c>
      <c r="K1393" t="s">
        <v>3090</v>
      </c>
      <c r="L1393">
        <v>3</v>
      </c>
      <c r="M1393">
        <v>30</v>
      </c>
      <c r="N1393" t="s">
        <v>958</v>
      </c>
    </row>
    <row r="1394" spans="1:14" x14ac:dyDescent="0.2">
      <c r="A1394" t="s">
        <v>7153</v>
      </c>
      <c r="B1394">
        <v>15950</v>
      </c>
      <c r="C1394">
        <v>19720</v>
      </c>
      <c r="D1394">
        <v>24860</v>
      </c>
      <c r="E1394">
        <v>30000</v>
      </c>
      <c r="F1394">
        <v>35140</v>
      </c>
      <c r="G1394">
        <v>40280</v>
      </c>
      <c r="H1394">
        <v>45420</v>
      </c>
      <c r="I1394">
        <v>50050</v>
      </c>
      <c r="J1394">
        <v>53100</v>
      </c>
      <c r="K1394" t="s">
        <v>3090</v>
      </c>
      <c r="L1394">
        <v>3</v>
      </c>
      <c r="M1394">
        <v>30</v>
      </c>
      <c r="N1394" t="s">
        <v>959</v>
      </c>
    </row>
    <row r="1395" spans="1:14" x14ac:dyDescent="0.2">
      <c r="A1395" t="s">
        <v>7154</v>
      </c>
      <c r="B1395">
        <v>15950</v>
      </c>
      <c r="C1395">
        <v>19720</v>
      </c>
      <c r="D1395">
        <v>24860</v>
      </c>
      <c r="E1395">
        <v>30000</v>
      </c>
      <c r="F1395">
        <v>35140</v>
      </c>
      <c r="G1395">
        <v>40280</v>
      </c>
      <c r="H1395">
        <v>45420</v>
      </c>
      <c r="I1395">
        <v>50050</v>
      </c>
      <c r="J1395">
        <v>53100</v>
      </c>
      <c r="K1395" t="s">
        <v>3090</v>
      </c>
      <c r="L1395">
        <v>3</v>
      </c>
      <c r="M1395">
        <v>30</v>
      </c>
      <c r="N1395" t="s">
        <v>960</v>
      </c>
    </row>
    <row r="1396" spans="1:14" x14ac:dyDescent="0.2">
      <c r="A1396" t="s">
        <v>7155</v>
      </c>
      <c r="B1396">
        <v>15950</v>
      </c>
      <c r="C1396">
        <v>19720</v>
      </c>
      <c r="D1396">
        <v>24860</v>
      </c>
      <c r="E1396">
        <v>30000</v>
      </c>
      <c r="F1396">
        <v>35140</v>
      </c>
      <c r="G1396">
        <v>40280</v>
      </c>
      <c r="H1396">
        <v>45420</v>
      </c>
      <c r="I1396">
        <v>50050</v>
      </c>
      <c r="J1396">
        <v>53100</v>
      </c>
      <c r="K1396" t="s">
        <v>3090</v>
      </c>
      <c r="L1396">
        <v>3</v>
      </c>
      <c r="M1396">
        <v>30</v>
      </c>
      <c r="N1396" t="s">
        <v>961</v>
      </c>
    </row>
    <row r="1397" spans="1:14" x14ac:dyDescent="0.2">
      <c r="A1397" t="s">
        <v>7156</v>
      </c>
      <c r="B1397">
        <v>15950</v>
      </c>
      <c r="C1397">
        <v>19720</v>
      </c>
      <c r="D1397">
        <v>24860</v>
      </c>
      <c r="E1397">
        <v>30000</v>
      </c>
      <c r="F1397">
        <v>35140</v>
      </c>
      <c r="G1397">
        <v>40280</v>
      </c>
      <c r="H1397">
        <v>45420</v>
      </c>
      <c r="I1397">
        <v>50050</v>
      </c>
      <c r="J1397">
        <v>53100</v>
      </c>
      <c r="K1397" t="s">
        <v>3090</v>
      </c>
      <c r="L1397">
        <v>3</v>
      </c>
      <c r="M1397">
        <v>30</v>
      </c>
      <c r="N1397" t="s">
        <v>962</v>
      </c>
    </row>
    <row r="1398" spans="1:14" x14ac:dyDescent="0.2">
      <c r="A1398" t="s">
        <v>7157</v>
      </c>
      <c r="B1398">
        <v>15950</v>
      </c>
      <c r="C1398">
        <v>19720</v>
      </c>
      <c r="D1398">
        <v>24860</v>
      </c>
      <c r="E1398">
        <v>30000</v>
      </c>
      <c r="F1398">
        <v>35140</v>
      </c>
      <c r="G1398">
        <v>40280</v>
      </c>
      <c r="H1398">
        <v>45420</v>
      </c>
      <c r="I1398">
        <v>50050</v>
      </c>
      <c r="J1398">
        <v>53100</v>
      </c>
      <c r="K1398" t="s">
        <v>3090</v>
      </c>
      <c r="L1398">
        <v>3</v>
      </c>
      <c r="M1398">
        <v>30</v>
      </c>
      <c r="N1398" t="s">
        <v>963</v>
      </c>
    </row>
    <row r="1399" spans="1:14" x14ac:dyDescent="0.2">
      <c r="A1399" t="s">
        <v>7158</v>
      </c>
      <c r="B1399">
        <v>15950</v>
      </c>
      <c r="C1399">
        <v>19720</v>
      </c>
      <c r="D1399">
        <v>24860</v>
      </c>
      <c r="E1399">
        <v>30000</v>
      </c>
      <c r="F1399">
        <v>35140</v>
      </c>
      <c r="G1399">
        <v>40280</v>
      </c>
      <c r="H1399">
        <v>45420</v>
      </c>
      <c r="I1399">
        <v>50050</v>
      </c>
      <c r="J1399">
        <v>53100</v>
      </c>
      <c r="K1399" t="s">
        <v>3090</v>
      </c>
      <c r="L1399">
        <v>3</v>
      </c>
      <c r="M1399">
        <v>30</v>
      </c>
      <c r="N1399" t="s">
        <v>964</v>
      </c>
    </row>
    <row r="1400" spans="1:14" x14ac:dyDescent="0.2">
      <c r="A1400" t="s">
        <v>7159</v>
      </c>
      <c r="B1400">
        <v>15950</v>
      </c>
      <c r="C1400">
        <v>19720</v>
      </c>
      <c r="D1400">
        <v>24860</v>
      </c>
      <c r="E1400">
        <v>30000</v>
      </c>
      <c r="F1400">
        <v>35140</v>
      </c>
      <c r="G1400">
        <v>40280</v>
      </c>
      <c r="H1400">
        <v>45420</v>
      </c>
      <c r="I1400">
        <v>50050</v>
      </c>
      <c r="J1400">
        <v>53100</v>
      </c>
      <c r="K1400" t="s">
        <v>3090</v>
      </c>
      <c r="L1400">
        <v>3</v>
      </c>
      <c r="M1400">
        <v>30</v>
      </c>
      <c r="N1400" t="s">
        <v>965</v>
      </c>
    </row>
    <row r="1401" spans="1:14" x14ac:dyDescent="0.2">
      <c r="A1401" t="s">
        <v>7160</v>
      </c>
      <c r="B1401">
        <v>15950</v>
      </c>
      <c r="C1401">
        <v>19720</v>
      </c>
      <c r="D1401">
        <v>24860</v>
      </c>
      <c r="E1401">
        <v>30000</v>
      </c>
      <c r="F1401">
        <v>35140</v>
      </c>
      <c r="G1401">
        <v>40280</v>
      </c>
      <c r="H1401">
        <v>45420</v>
      </c>
      <c r="I1401">
        <v>50050</v>
      </c>
      <c r="J1401">
        <v>53100</v>
      </c>
      <c r="K1401" t="s">
        <v>3090</v>
      </c>
      <c r="L1401">
        <v>3</v>
      </c>
      <c r="M1401">
        <v>30</v>
      </c>
      <c r="N1401" t="s">
        <v>966</v>
      </c>
    </row>
    <row r="1402" spans="1:14" x14ac:dyDescent="0.2">
      <c r="A1402" t="s">
        <v>7161</v>
      </c>
      <c r="B1402">
        <v>15950</v>
      </c>
      <c r="C1402">
        <v>19720</v>
      </c>
      <c r="D1402">
        <v>24860</v>
      </c>
      <c r="E1402">
        <v>30000</v>
      </c>
      <c r="F1402">
        <v>35140</v>
      </c>
      <c r="G1402">
        <v>40280</v>
      </c>
      <c r="H1402">
        <v>45420</v>
      </c>
      <c r="I1402">
        <v>50050</v>
      </c>
      <c r="J1402">
        <v>53100</v>
      </c>
      <c r="K1402" t="s">
        <v>3090</v>
      </c>
      <c r="L1402">
        <v>3</v>
      </c>
      <c r="M1402">
        <v>30</v>
      </c>
      <c r="N1402" t="s">
        <v>967</v>
      </c>
    </row>
    <row r="1403" spans="1:14" x14ac:dyDescent="0.2">
      <c r="A1403" t="s">
        <v>7162</v>
      </c>
      <c r="B1403">
        <v>15950</v>
      </c>
      <c r="C1403">
        <v>19720</v>
      </c>
      <c r="D1403">
        <v>24860</v>
      </c>
      <c r="E1403">
        <v>30000</v>
      </c>
      <c r="F1403">
        <v>35140</v>
      </c>
      <c r="G1403">
        <v>40280</v>
      </c>
      <c r="H1403">
        <v>45420</v>
      </c>
      <c r="I1403">
        <v>50050</v>
      </c>
      <c r="J1403">
        <v>53100</v>
      </c>
      <c r="K1403" t="s">
        <v>3090</v>
      </c>
      <c r="L1403">
        <v>3</v>
      </c>
      <c r="M1403">
        <v>30</v>
      </c>
      <c r="N1403" t="s">
        <v>968</v>
      </c>
    </row>
    <row r="1404" spans="1:14" x14ac:dyDescent="0.2">
      <c r="A1404" t="s">
        <v>7163</v>
      </c>
      <c r="B1404">
        <v>15950</v>
      </c>
      <c r="C1404">
        <v>19720</v>
      </c>
      <c r="D1404">
        <v>24860</v>
      </c>
      <c r="E1404">
        <v>30000</v>
      </c>
      <c r="F1404">
        <v>35140</v>
      </c>
      <c r="G1404">
        <v>40280</v>
      </c>
      <c r="H1404">
        <v>45420</v>
      </c>
      <c r="I1404">
        <v>50050</v>
      </c>
      <c r="J1404">
        <v>53100</v>
      </c>
      <c r="K1404" t="s">
        <v>3090</v>
      </c>
      <c r="L1404">
        <v>3</v>
      </c>
      <c r="M1404">
        <v>30</v>
      </c>
      <c r="N1404" t="s">
        <v>970</v>
      </c>
    </row>
    <row r="1405" spans="1:14" x14ac:dyDescent="0.2">
      <c r="A1405" t="s">
        <v>7164</v>
      </c>
      <c r="B1405">
        <v>15950</v>
      </c>
      <c r="C1405">
        <v>19720</v>
      </c>
      <c r="D1405">
        <v>24860</v>
      </c>
      <c r="E1405">
        <v>30000</v>
      </c>
      <c r="F1405">
        <v>35140</v>
      </c>
      <c r="G1405">
        <v>40280</v>
      </c>
      <c r="H1405">
        <v>45420</v>
      </c>
      <c r="I1405">
        <v>50050</v>
      </c>
      <c r="J1405">
        <v>53100</v>
      </c>
      <c r="K1405" t="s">
        <v>3090</v>
      </c>
      <c r="L1405">
        <v>3</v>
      </c>
      <c r="M1405">
        <v>30</v>
      </c>
      <c r="N1405" t="s">
        <v>971</v>
      </c>
    </row>
    <row r="1406" spans="1:14" x14ac:dyDescent="0.2">
      <c r="A1406" t="s">
        <v>7165</v>
      </c>
      <c r="B1406">
        <v>15950</v>
      </c>
      <c r="C1406">
        <v>19720</v>
      </c>
      <c r="D1406">
        <v>24860</v>
      </c>
      <c r="E1406">
        <v>30000</v>
      </c>
      <c r="F1406">
        <v>35140</v>
      </c>
      <c r="G1406">
        <v>40280</v>
      </c>
      <c r="H1406">
        <v>45420</v>
      </c>
      <c r="I1406">
        <v>50050</v>
      </c>
      <c r="J1406">
        <v>53100</v>
      </c>
      <c r="K1406" t="s">
        <v>3090</v>
      </c>
      <c r="L1406">
        <v>3</v>
      </c>
      <c r="M1406">
        <v>30</v>
      </c>
      <c r="N1406" t="s">
        <v>972</v>
      </c>
    </row>
    <row r="1407" spans="1:14" x14ac:dyDescent="0.2">
      <c r="A1407" t="s">
        <v>7166</v>
      </c>
      <c r="B1407">
        <v>15950</v>
      </c>
      <c r="C1407">
        <v>19720</v>
      </c>
      <c r="D1407">
        <v>24860</v>
      </c>
      <c r="E1407">
        <v>30000</v>
      </c>
      <c r="F1407">
        <v>35140</v>
      </c>
      <c r="G1407">
        <v>40280</v>
      </c>
      <c r="H1407">
        <v>45420</v>
      </c>
      <c r="I1407">
        <v>50050</v>
      </c>
      <c r="J1407">
        <v>53100</v>
      </c>
      <c r="K1407" t="s">
        <v>3090</v>
      </c>
      <c r="L1407">
        <v>3</v>
      </c>
      <c r="M1407">
        <v>30</v>
      </c>
      <c r="N1407" t="s">
        <v>973</v>
      </c>
    </row>
    <row r="1408" spans="1:14" x14ac:dyDescent="0.2">
      <c r="A1408" t="s">
        <v>7167</v>
      </c>
      <c r="B1408">
        <v>15950</v>
      </c>
      <c r="C1408">
        <v>19720</v>
      </c>
      <c r="D1408">
        <v>24860</v>
      </c>
      <c r="E1408">
        <v>30000</v>
      </c>
      <c r="F1408">
        <v>35140</v>
      </c>
      <c r="G1408">
        <v>40280</v>
      </c>
      <c r="H1408">
        <v>45420</v>
      </c>
      <c r="I1408">
        <v>50050</v>
      </c>
      <c r="J1408">
        <v>53100</v>
      </c>
      <c r="K1408" t="s">
        <v>3090</v>
      </c>
      <c r="L1408">
        <v>3</v>
      </c>
      <c r="M1408">
        <v>30</v>
      </c>
      <c r="N1408" t="s">
        <v>974</v>
      </c>
    </row>
    <row r="1409" spans="1:14" x14ac:dyDescent="0.2">
      <c r="A1409" t="s">
        <v>7168</v>
      </c>
      <c r="B1409">
        <v>15950</v>
      </c>
      <c r="C1409">
        <v>19720</v>
      </c>
      <c r="D1409">
        <v>24860</v>
      </c>
      <c r="E1409">
        <v>30000</v>
      </c>
      <c r="F1409">
        <v>35140</v>
      </c>
      <c r="G1409">
        <v>40280</v>
      </c>
      <c r="H1409">
        <v>45420</v>
      </c>
      <c r="I1409">
        <v>50050</v>
      </c>
      <c r="J1409">
        <v>53100</v>
      </c>
      <c r="K1409" t="s">
        <v>3090</v>
      </c>
      <c r="L1409">
        <v>3</v>
      </c>
      <c r="M1409">
        <v>30</v>
      </c>
      <c r="N1409" t="s">
        <v>978</v>
      </c>
    </row>
    <row r="1410" spans="1:14" x14ac:dyDescent="0.2">
      <c r="A1410" t="s">
        <v>7169</v>
      </c>
      <c r="B1410">
        <v>15950</v>
      </c>
      <c r="C1410">
        <v>19720</v>
      </c>
      <c r="D1410">
        <v>24860</v>
      </c>
      <c r="E1410">
        <v>30000</v>
      </c>
      <c r="F1410">
        <v>35140</v>
      </c>
      <c r="G1410">
        <v>40280</v>
      </c>
      <c r="H1410">
        <v>45420</v>
      </c>
      <c r="I1410">
        <v>50050</v>
      </c>
      <c r="J1410">
        <v>53100</v>
      </c>
      <c r="K1410" t="s">
        <v>3090</v>
      </c>
      <c r="L1410">
        <v>3</v>
      </c>
      <c r="M1410">
        <v>30</v>
      </c>
      <c r="N1410" t="s">
        <v>979</v>
      </c>
    </row>
    <row r="1411" spans="1:14" x14ac:dyDescent="0.2">
      <c r="A1411" t="s">
        <v>7170</v>
      </c>
      <c r="B1411">
        <v>15950</v>
      </c>
      <c r="C1411">
        <v>19720</v>
      </c>
      <c r="D1411">
        <v>24860</v>
      </c>
      <c r="E1411">
        <v>30000</v>
      </c>
      <c r="F1411">
        <v>35140</v>
      </c>
      <c r="G1411">
        <v>40280</v>
      </c>
      <c r="H1411">
        <v>45420</v>
      </c>
      <c r="I1411">
        <v>50050</v>
      </c>
      <c r="J1411">
        <v>53100</v>
      </c>
      <c r="K1411" t="s">
        <v>3090</v>
      </c>
      <c r="L1411">
        <v>3</v>
      </c>
      <c r="M1411">
        <v>30</v>
      </c>
      <c r="N1411" t="s">
        <v>980</v>
      </c>
    </row>
    <row r="1412" spans="1:14" x14ac:dyDescent="0.2">
      <c r="A1412" t="s">
        <v>7171</v>
      </c>
      <c r="B1412">
        <v>15950</v>
      </c>
      <c r="C1412">
        <v>19720</v>
      </c>
      <c r="D1412">
        <v>24860</v>
      </c>
      <c r="E1412">
        <v>30000</v>
      </c>
      <c r="F1412">
        <v>35140</v>
      </c>
      <c r="G1412">
        <v>40280</v>
      </c>
      <c r="H1412">
        <v>45420</v>
      </c>
      <c r="I1412">
        <v>50050</v>
      </c>
      <c r="J1412">
        <v>53100</v>
      </c>
      <c r="K1412" t="s">
        <v>3090</v>
      </c>
      <c r="L1412">
        <v>3</v>
      </c>
      <c r="M1412">
        <v>30</v>
      </c>
      <c r="N1412" t="s">
        <v>981</v>
      </c>
    </row>
    <row r="1413" spans="1:14" x14ac:dyDescent="0.2">
      <c r="A1413" t="s">
        <v>7172</v>
      </c>
      <c r="B1413">
        <v>15950</v>
      </c>
      <c r="C1413">
        <v>19720</v>
      </c>
      <c r="D1413">
        <v>24860</v>
      </c>
      <c r="E1413">
        <v>30000</v>
      </c>
      <c r="F1413">
        <v>35140</v>
      </c>
      <c r="G1413">
        <v>40280</v>
      </c>
      <c r="H1413">
        <v>45420</v>
      </c>
      <c r="I1413">
        <v>50050</v>
      </c>
      <c r="J1413">
        <v>53100</v>
      </c>
      <c r="K1413" t="s">
        <v>3090</v>
      </c>
      <c r="L1413">
        <v>3</v>
      </c>
      <c r="M1413">
        <v>30</v>
      </c>
      <c r="N1413" t="s">
        <v>975</v>
      </c>
    </row>
    <row r="1414" spans="1:14" x14ac:dyDescent="0.2">
      <c r="A1414" t="s">
        <v>7173</v>
      </c>
      <c r="B1414">
        <v>15950</v>
      </c>
      <c r="C1414">
        <v>19720</v>
      </c>
      <c r="D1414">
        <v>24860</v>
      </c>
      <c r="E1414">
        <v>30000</v>
      </c>
      <c r="F1414">
        <v>35140</v>
      </c>
      <c r="G1414">
        <v>40280</v>
      </c>
      <c r="H1414">
        <v>45420</v>
      </c>
      <c r="I1414">
        <v>50050</v>
      </c>
      <c r="J1414">
        <v>53100</v>
      </c>
      <c r="K1414" t="s">
        <v>3090</v>
      </c>
      <c r="L1414">
        <v>3</v>
      </c>
      <c r="M1414">
        <v>30</v>
      </c>
      <c r="N1414" t="s">
        <v>976</v>
      </c>
    </row>
    <row r="1415" spans="1:14" x14ac:dyDescent="0.2">
      <c r="A1415" t="s">
        <v>7174</v>
      </c>
      <c r="B1415">
        <v>15950</v>
      </c>
      <c r="C1415">
        <v>19720</v>
      </c>
      <c r="D1415">
        <v>24860</v>
      </c>
      <c r="E1415">
        <v>30000</v>
      </c>
      <c r="F1415">
        <v>35140</v>
      </c>
      <c r="G1415">
        <v>40280</v>
      </c>
      <c r="H1415">
        <v>45420</v>
      </c>
      <c r="I1415">
        <v>50050</v>
      </c>
      <c r="J1415">
        <v>53100</v>
      </c>
      <c r="K1415" t="s">
        <v>3090</v>
      </c>
      <c r="L1415">
        <v>3</v>
      </c>
      <c r="M1415">
        <v>30</v>
      </c>
      <c r="N1415" t="s">
        <v>977</v>
      </c>
    </row>
    <row r="1416" spans="1:14" x14ac:dyDescent="0.2">
      <c r="A1416" t="s">
        <v>7175</v>
      </c>
      <c r="B1416">
        <v>15950</v>
      </c>
      <c r="C1416">
        <v>19720</v>
      </c>
      <c r="D1416">
        <v>24860</v>
      </c>
      <c r="E1416">
        <v>30000</v>
      </c>
      <c r="F1416">
        <v>35140</v>
      </c>
      <c r="G1416">
        <v>40280</v>
      </c>
      <c r="H1416">
        <v>45420</v>
      </c>
      <c r="I1416">
        <v>50050</v>
      </c>
      <c r="J1416">
        <v>53100</v>
      </c>
      <c r="K1416" t="s">
        <v>3090</v>
      </c>
      <c r="L1416">
        <v>3</v>
      </c>
      <c r="M1416">
        <v>30</v>
      </c>
      <c r="N1416" t="s">
        <v>982</v>
      </c>
    </row>
    <row r="1417" spans="1:14" x14ac:dyDescent="0.2">
      <c r="A1417" t="s">
        <v>7176</v>
      </c>
      <c r="B1417">
        <v>15950</v>
      </c>
      <c r="C1417">
        <v>19720</v>
      </c>
      <c r="D1417">
        <v>24860</v>
      </c>
      <c r="E1417">
        <v>30000</v>
      </c>
      <c r="F1417">
        <v>35140</v>
      </c>
      <c r="G1417">
        <v>40280</v>
      </c>
      <c r="H1417">
        <v>45420</v>
      </c>
      <c r="I1417">
        <v>50050</v>
      </c>
      <c r="J1417">
        <v>53100</v>
      </c>
      <c r="K1417" t="s">
        <v>3090</v>
      </c>
      <c r="L1417">
        <v>3</v>
      </c>
      <c r="M1417">
        <v>30</v>
      </c>
      <c r="N1417" t="s">
        <v>983</v>
      </c>
    </row>
    <row r="1418" spans="1:14" x14ac:dyDescent="0.2">
      <c r="A1418" t="s">
        <v>7177</v>
      </c>
      <c r="B1418">
        <v>15950</v>
      </c>
      <c r="C1418">
        <v>19720</v>
      </c>
      <c r="D1418">
        <v>24860</v>
      </c>
      <c r="E1418">
        <v>30000</v>
      </c>
      <c r="F1418">
        <v>35140</v>
      </c>
      <c r="G1418">
        <v>40280</v>
      </c>
      <c r="H1418">
        <v>45420</v>
      </c>
      <c r="I1418">
        <v>50050</v>
      </c>
      <c r="J1418">
        <v>53100</v>
      </c>
      <c r="K1418" t="s">
        <v>3090</v>
      </c>
      <c r="L1418">
        <v>3</v>
      </c>
      <c r="M1418">
        <v>30</v>
      </c>
      <c r="N1418" t="s">
        <v>1691</v>
      </c>
    </row>
    <row r="1419" spans="1:14" x14ac:dyDescent="0.2">
      <c r="A1419" t="s">
        <v>7178</v>
      </c>
      <c r="B1419">
        <v>15950</v>
      </c>
      <c r="C1419">
        <v>19720</v>
      </c>
      <c r="D1419">
        <v>24860</v>
      </c>
      <c r="E1419">
        <v>30000</v>
      </c>
      <c r="F1419">
        <v>35140</v>
      </c>
      <c r="G1419">
        <v>40280</v>
      </c>
      <c r="H1419">
        <v>45420</v>
      </c>
      <c r="I1419">
        <v>50050</v>
      </c>
      <c r="J1419">
        <v>53100</v>
      </c>
      <c r="K1419" t="s">
        <v>3090</v>
      </c>
      <c r="L1419">
        <v>3</v>
      </c>
      <c r="M1419">
        <v>30</v>
      </c>
      <c r="N1419" t="s">
        <v>1692</v>
      </c>
    </row>
    <row r="1420" spans="1:14" x14ac:dyDescent="0.2">
      <c r="A1420" t="s">
        <v>7179</v>
      </c>
      <c r="B1420">
        <v>15950</v>
      </c>
      <c r="C1420">
        <v>19720</v>
      </c>
      <c r="D1420">
        <v>24860</v>
      </c>
      <c r="E1420">
        <v>30000</v>
      </c>
      <c r="F1420">
        <v>35140</v>
      </c>
      <c r="G1420">
        <v>40280</v>
      </c>
      <c r="H1420">
        <v>45420</v>
      </c>
      <c r="I1420">
        <v>50050</v>
      </c>
      <c r="J1420">
        <v>53100</v>
      </c>
      <c r="K1420" t="s">
        <v>3090</v>
      </c>
      <c r="L1420">
        <v>3</v>
      </c>
      <c r="M1420">
        <v>30</v>
      </c>
      <c r="N1420" t="s">
        <v>1693</v>
      </c>
    </row>
    <row r="1421" spans="1:14" x14ac:dyDescent="0.2">
      <c r="A1421" t="s">
        <v>7180</v>
      </c>
      <c r="B1421">
        <v>15950</v>
      </c>
      <c r="C1421">
        <v>19720</v>
      </c>
      <c r="D1421">
        <v>24860</v>
      </c>
      <c r="E1421">
        <v>30000</v>
      </c>
      <c r="F1421">
        <v>35140</v>
      </c>
      <c r="G1421">
        <v>40280</v>
      </c>
      <c r="H1421">
        <v>45420</v>
      </c>
      <c r="I1421">
        <v>50050</v>
      </c>
      <c r="J1421">
        <v>53100</v>
      </c>
      <c r="K1421" t="s">
        <v>3090</v>
      </c>
      <c r="L1421">
        <v>3</v>
      </c>
      <c r="M1421">
        <v>30</v>
      </c>
      <c r="N1421" t="s">
        <v>1694</v>
      </c>
    </row>
    <row r="1422" spans="1:14" x14ac:dyDescent="0.2">
      <c r="A1422" t="s">
        <v>7181</v>
      </c>
      <c r="B1422">
        <v>15950</v>
      </c>
      <c r="C1422">
        <v>19720</v>
      </c>
      <c r="D1422">
        <v>24860</v>
      </c>
      <c r="E1422">
        <v>30000</v>
      </c>
      <c r="F1422">
        <v>35140</v>
      </c>
      <c r="G1422">
        <v>40280</v>
      </c>
      <c r="H1422">
        <v>45420</v>
      </c>
      <c r="I1422">
        <v>50050</v>
      </c>
      <c r="J1422">
        <v>53100</v>
      </c>
      <c r="K1422" t="s">
        <v>3090</v>
      </c>
      <c r="L1422">
        <v>3</v>
      </c>
      <c r="M1422">
        <v>30</v>
      </c>
      <c r="N1422" t="s">
        <v>1695</v>
      </c>
    </row>
    <row r="1423" spans="1:14" x14ac:dyDescent="0.2">
      <c r="A1423" t="s">
        <v>7182</v>
      </c>
      <c r="B1423">
        <v>15950</v>
      </c>
      <c r="C1423">
        <v>19720</v>
      </c>
      <c r="D1423">
        <v>24860</v>
      </c>
      <c r="E1423">
        <v>30000</v>
      </c>
      <c r="F1423">
        <v>35140</v>
      </c>
      <c r="G1423">
        <v>40280</v>
      </c>
      <c r="H1423">
        <v>45420</v>
      </c>
      <c r="I1423">
        <v>50050</v>
      </c>
      <c r="J1423">
        <v>53100</v>
      </c>
      <c r="K1423" t="s">
        <v>3090</v>
      </c>
      <c r="L1423">
        <v>3</v>
      </c>
      <c r="M1423">
        <v>30</v>
      </c>
      <c r="N1423" t="s">
        <v>1696</v>
      </c>
    </row>
    <row r="1424" spans="1:14" x14ac:dyDescent="0.2">
      <c r="A1424" t="s">
        <v>7183</v>
      </c>
      <c r="B1424">
        <v>15950</v>
      </c>
      <c r="C1424">
        <v>19720</v>
      </c>
      <c r="D1424">
        <v>24860</v>
      </c>
      <c r="E1424">
        <v>30000</v>
      </c>
      <c r="F1424">
        <v>35140</v>
      </c>
      <c r="G1424">
        <v>40280</v>
      </c>
      <c r="H1424">
        <v>45420</v>
      </c>
      <c r="I1424">
        <v>50050</v>
      </c>
      <c r="J1424">
        <v>53100</v>
      </c>
      <c r="K1424" t="s">
        <v>3090</v>
      </c>
      <c r="L1424">
        <v>3</v>
      </c>
      <c r="M1424">
        <v>30</v>
      </c>
      <c r="N1424" t="s">
        <v>1697</v>
      </c>
    </row>
    <row r="1425" spans="1:14" x14ac:dyDescent="0.2">
      <c r="A1425" t="s">
        <v>7184</v>
      </c>
      <c r="B1425">
        <v>15950</v>
      </c>
      <c r="C1425">
        <v>19720</v>
      </c>
      <c r="D1425">
        <v>24860</v>
      </c>
      <c r="E1425">
        <v>30000</v>
      </c>
      <c r="F1425">
        <v>35140</v>
      </c>
      <c r="G1425">
        <v>40280</v>
      </c>
      <c r="H1425">
        <v>45420</v>
      </c>
      <c r="I1425">
        <v>50050</v>
      </c>
      <c r="J1425">
        <v>53100</v>
      </c>
      <c r="K1425" t="s">
        <v>3090</v>
      </c>
      <c r="L1425">
        <v>3</v>
      </c>
      <c r="M1425">
        <v>30</v>
      </c>
      <c r="N1425" t="s">
        <v>1698</v>
      </c>
    </row>
    <row r="1426" spans="1:14" x14ac:dyDescent="0.2">
      <c r="A1426" t="s">
        <v>7185</v>
      </c>
      <c r="B1426">
        <v>19500</v>
      </c>
      <c r="C1426">
        <v>22300</v>
      </c>
      <c r="D1426">
        <v>25100</v>
      </c>
      <c r="E1426">
        <v>30000</v>
      </c>
      <c r="F1426">
        <v>35140</v>
      </c>
      <c r="G1426">
        <v>40280</v>
      </c>
      <c r="H1426">
        <v>45420</v>
      </c>
      <c r="I1426">
        <v>50560</v>
      </c>
      <c r="J1426">
        <v>55700</v>
      </c>
      <c r="K1426" t="s">
        <v>3090</v>
      </c>
      <c r="L1426">
        <v>5</v>
      </c>
      <c r="M1426">
        <v>30</v>
      </c>
      <c r="N1426" t="s">
        <v>1699</v>
      </c>
    </row>
    <row r="1427" spans="1:14" x14ac:dyDescent="0.2">
      <c r="A1427" t="s">
        <v>7186</v>
      </c>
      <c r="B1427">
        <v>19500</v>
      </c>
      <c r="C1427">
        <v>22300</v>
      </c>
      <c r="D1427">
        <v>25100</v>
      </c>
      <c r="E1427">
        <v>30000</v>
      </c>
      <c r="F1427">
        <v>35140</v>
      </c>
      <c r="G1427">
        <v>40280</v>
      </c>
      <c r="H1427">
        <v>45420</v>
      </c>
      <c r="I1427">
        <v>50560</v>
      </c>
      <c r="J1427">
        <v>55700</v>
      </c>
      <c r="K1427" t="s">
        <v>3090</v>
      </c>
      <c r="L1427">
        <v>5</v>
      </c>
      <c r="M1427">
        <v>30</v>
      </c>
      <c r="N1427" t="s">
        <v>1700</v>
      </c>
    </row>
    <row r="1428" spans="1:14" x14ac:dyDescent="0.2">
      <c r="A1428" t="s">
        <v>7187</v>
      </c>
      <c r="B1428">
        <v>19500</v>
      </c>
      <c r="C1428">
        <v>22300</v>
      </c>
      <c r="D1428">
        <v>25100</v>
      </c>
      <c r="E1428">
        <v>30000</v>
      </c>
      <c r="F1428">
        <v>35140</v>
      </c>
      <c r="G1428">
        <v>40280</v>
      </c>
      <c r="H1428">
        <v>45420</v>
      </c>
      <c r="I1428">
        <v>50560</v>
      </c>
      <c r="J1428">
        <v>55700</v>
      </c>
      <c r="K1428" t="s">
        <v>3090</v>
      </c>
      <c r="L1428">
        <v>5</v>
      </c>
      <c r="M1428">
        <v>30</v>
      </c>
      <c r="N1428" t="s">
        <v>1701</v>
      </c>
    </row>
    <row r="1429" spans="1:14" x14ac:dyDescent="0.2">
      <c r="A1429" t="s">
        <v>7188</v>
      </c>
      <c r="B1429">
        <v>24850</v>
      </c>
      <c r="C1429">
        <v>28400</v>
      </c>
      <c r="D1429">
        <v>31950</v>
      </c>
      <c r="E1429">
        <v>35500</v>
      </c>
      <c r="F1429">
        <v>38350</v>
      </c>
      <c r="G1429">
        <v>41200</v>
      </c>
      <c r="H1429">
        <v>45420</v>
      </c>
      <c r="I1429">
        <v>50560</v>
      </c>
      <c r="J1429">
        <v>55700</v>
      </c>
      <c r="K1429" t="s">
        <v>3090</v>
      </c>
      <c r="L1429">
        <v>5</v>
      </c>
      <c r="M1429">
        <v>30</v>
      </c>
      <c r="N1429" t="s">
        <v>1702</v>
      </c>
    </row>
    <row r="1430" spans="1:14" x14ac:dyDescent="0.2">
      <c r="A1430" t="s">
        <v>7189</v>
      </c>
      <c r="B1430">
        <v>24850</v>
      </c>
      <c r="C1430">
        <v>28400</v>
      </c>
      <c r="D1430">
        <v>31950</v>
      </c>
      <c r="E1430">
        <v>35500</v>
      </c>
      <c r="F1430">
        <v>38350</v>
      </c>
      <c r="G1430">
        <v>41200</v>
      </c>
      <c r="H1430">
        <v>45420</v>
      </c>
      <c r="I1430">
        <v>50560</v>
      </c>
      <c r="J1430">
        <v>55700</v>
      </c>
      <c r="K1430" t="s">
        <v>3090</v>
      </c>
      <c r="L1430">
        <v>5</v>
      </c>
      <c r="M1430">
        <v>30</v>
      </c>
      <c r="N1430" t="s">
        <v>1703</v>
      </c>
    </row>
    <row r="1431" spans="1:14" x14ac:dyDescent="0.2">
      <c r="A1431" t="s">
        <v>7190</v>
      </c>
      <c r="B1431">
        <v>24850</v>
      </c>
      <c r="C1431">
        <v>28400</v>
      </c>
      <c r="D1431">
        <v>31950</v>
      </c>
      <c r="E1431">
        <v>35500</v>
      </c>
      <c r="F1431">
        <v>38350</v>
      </c>
      <c r="G1431">
        <v>41200</v>
      </c>
      <c r="H1431">
        <v>45420</v>
      </c>
      <c r="I1431">
        <v>50560</v>
      </c>
      <c r="J1431">
        <v>55700</v>
      </c>
      <c r="K1431" t="s">
        <v>3090</v>
      </c>
      <c r="L1431">
        <v>5</v>
      </c>
      <c r="M1431">
        <v>30</v>
      </c>
      <c r="N1431" t="s">
        <v>4286</v>
      </c>
    </row>
    <row r="1432" spans="1:14" x14ac:dyDescent="0.2">
      <c r="A1432" t="s">
        <v>7191</v>
      </c>
      <c r="B1432">
        <v>24850</v>
      </c>
      <c r="C1432">
        <v>28400</v>
      </c>
      <c r="D1432">
        <v>31950</v>
      </c>
      <c r="E1432">
        <v>35500</v>
      </c>
      <c r="F1432">
        <v>38350</v>
      </c>
      <c r="G1432">
        <v>41200</v>
      </c>
      <c r="H1432">
        <v>45420</v>
      </c>
      <c r="I1432">
        <v>50560</v>
      </c>
      <c r="J1432">
        <v>55700</v>
      </c>
      <c r="K1432" t="s">
        <v>3090</v>
      </c>
      <c r="L1432">
        <v>5</v>
      </c>
      <c r="M1432">
        <v>30</v>
      </c>
      <c r="N1432" t="s">
        <v>1704</v>
      </c>
    </row>
    <row r="1433" spans="1:14" x14ac:dyDescent="0.2">
      <c r="A1433" t="s">
        <v>7192</v>
      </c>
      <c r="B1433">
        <v>24850</v>
      </c>
      <c r="C1433">
        <v>28400</v>
      </c>
      <c r="D1433">
        <v>31950</v>
      </c>
      <c r="E1433">
        <v>35500</v>
      </c>
      <c r="F1433">
        <v>38350</v>
      </c>
      <c r="G1433">
        <v>41200</v>
      </c>
      <c r="H1433">
        <v>45420</v>
      </c>
      <c r="I1433">
        <v>50560</v>
      </c>
      <c r="J1433">
        <v>55700</v>
      </c>
      <c r="K1433" t="s">
        <v>3090</v>
      </c>
      <c r="L1433">
        <v>5</v>
      </c>
      <c r="M1433">
        <v>30</v>
      </c>
      <c r="N1433" t="s">
        <v>1705</v>
      </c>
    </row>
    <row r="1434" spans="1:14" x14ac:dyDescent="0.2">
      <c r="A1434" t="s">
        <v>7193</v>
      </c>
      <c r="B1434">
        <v>24850</v>
      </c>
      <c r="C1434">
        <v>28400</v>
      </c>
      <c r="D1434">
        <v>31950</v>
      </c>
      <c r="E1434">
        <v>35500</v>
      </c>
      <c r="F1434">
        <v>38350</v>
      </c>
      <c r="G1434">
        <v>41200</v>
      </c>
      <c r="H1434">
        <v>45420</v>
      </c>
      <c r="I1434">
        <v>50560</v>
      </c>
      <c r="J1434">
        <v>55700</v>
      </c>
      <c r="K1434" t="s">
        <v>3090</v>
      </c>
      <c r="L1434">
        <v>5</v>
      </c>
      <c r="M1434">
        <v>30</v>
      </c>
      <c r="N1434" t="s">
        <v>1706</v>
      </c>
    </row>
    <row r="1435" spans="1:14" x14ac:dyDescent="0.2">
      <c r="A1435" t="s">
        <v>7194</v>
      </c>
      <c r="B1435">
        <v>24850</v>
      </c>
      <c r="C1435">
        <v>28400</v>
      </c>
      <c r="D1435">
        <v>31950</v>
      </c>
      <c r="E1435">
        <v>35500</v>
      </c>
      <c r="F1435">
        <v>38350</v>
      </c>
      <c r="G1435">
        <v>41200</v>
      </c>
      <c r="H1435">
        <v>45420</v>
      </c>
      <c r="I1435">
        <v>50560</v>
      </c>
      <c r="J1435">
        <v>55700</v>
      </c>
      <c r="K1435" t="s">
        <v>3090</v>
      </c>
      <c r="L1435">
        <v>5</v>
      </c>
      <c r="M1435">
        <v>30</v>
      </c>
      <c r="N1435" t="s">
        <v>1707</v>
      </c>
    </row>
    <row r="1436" spans="1:14" x14ac:dyDescent="0.2">
      <c r="A1436" t="s">
        <v>7195</v>
      </c>
      <c r="B1436">
        <v>24850</v>
      </c>
      <c r="C1436">
        <v>28400</v>
      </c>
      <c r="D1436">
        <v>31950</v>
      </c>
      <c r="E1436">
        <v>35500</v>
      </c>
      <c r="F1436">
        <v>38350</v>
      </c>
      <c r="G1436">
        <v>41200</v>
      </c>
      <c r="H1436">
        <v>45420</v>
      </c>
      <c r="I1436">
        <v>50560</v>
      </c>
      <c r="J1436">
        <v>55700</v>
      </c>
      <c r="K1436" t="s">
        <v>3090</v>
      </c>
      <c r="L1436">
        <v>5</v>
      </c>
      <c r="M1436">
        <v>30</v>
      </c>
      <c r="N1436" t="s">
        <v>1708</v>
      </c>
    </row>
    <row r="1437" spans="1:14" x14ac:dyDescent="0.2">
      <c r="A1437" t="s">
        <v>7196</v>
      </c>
      <c r="B1437">
        <v>24850</v>
      </c>
      <c r="C1437">
        <v>28400</v>
      </c>
      <c r="D1437">
        <v>31950</v>
      </c>
      <c r="E1437">
        <v>35500</v>
      </c>
      <c r="F1437">
        <v>38350</v>
      </c>
      <c r="G1437">
        <v>41200</v>
      </c>
      <c r="H1437">
        <v>45420</v>
      </c>
      <c r="I1437">
        <v>50560</v>
      </c>
      <c r="J1437">
        <v>55700</v>
      </c>
      <c r="K1437" t="s">
        <v>3090</v>
      </c>
      <c r="L1437">
        <v>5</v>
      </c>
      <c r="M1437">
        <v>30</v>
      </c>
      <c r="N1437" t="s">
        <v>1709</v>
      </c>
    </row>
    <row r="1438" spans="1:14" x14ac:dyDescent="0.2">
      <c r="A1438" t="s">
        <v>7197</v>
      </c>
      <c r="B1438">
        <v>19500</v>
      </c>
      <c r="C1438">
        <v>22300</v>
      </c>
      <c r="D1438">
        <v>25100</v>
      </c>
      <c r="E1438">
        <v>30000</v>
      </c>
      <c r="F1438">
        <v>35140</v>
      </c>
      <c r="G1438">
        <v>40280</v>
      </c>
      <c r="H1438">
        <v>45420</v>
      </c>
      <c r="I1438">
        <v>50560</v>
      </c>
      <c r="J1438">
        <v>55700</v>
      </c>
      <c r="K1438" t="s">
        <v>3090</v>
      </c>
      <c r="L1438">
        <v>5</v>
      </c>
      <c r="M1438">
        <v>30</v>
      </c>
      <c r="N1438" t="s">
        <v>1710</v>
      </c>
    </row>
    <row r="1439" spans="1:14" x14ac:dyDescent="0.2">
      <c r="A1439" t="s">
        <v>7198</v>
      </c>
      <c r="B1439">
        <v>19500</v>
      </c>
      <c r="C1439">
        <v>22300</v>
      </c>
      <c r="D1439">
        <v>25100</v>
      </c>
      <c r="E1439">
        <v>30000</v>
      </c>
      <c r="F1439">
        <v>35140</v>
      </c>
      <c r="G1439">
        <v>40280</v>
      </c>
      <c r="H1439">
        <v>45420</v>
      </c>
      <c r="I1439">
        <v>50560</v>
      </c>
      <c r="J1439">
        <v>55700</v>
      </c>
      <c r="K1439" t="s">
        <v>3090</v>
      </c>
      <c r="L1439">
        <v>5</v>
      </c>
      <c r="M1439">
        <v>30</v>
      </c>
      <c r="N1439" t="s">
        <v>1711</v>
      </c>
    </row>
    <row r="1440" spans="1:14" x14ac:dyDescent="0.2">
      <c r="A1440" t="s">
        <v>7199</v>
      </c>
      <c r="B1440">
        <v>24850</v>
      </c>
      <c r="C1440">
        <v>28400</v>
      </c>
      <c r="D1440">
        <v>31950</v>
      </c>
      <c r="E1440">
        <v>35500</v>
      </c>
      <c r="F1440">
        <v>38350</v>
      </c>
      <c r="G1440">
        <v>41200</v>
      </c>
      <c r="H1440">
        <v>45420</v>
      </c>
      <c r="I1440">
        <v>50560</v>
      </c>
      <c r="J1440">
        <v>55700</v>
      </c>
      <c r="K1440" t="s">
        <v>3090</v>
      </c>
      <c r="L1440">
        <v>5</v>
      </c>
      <c r="M1440">
        <v>30</v>
      </c>
      <c r="N1440" t="s">
        <v>1712</v>
      </c>
    </row>
    <row r="1441" spans="1:14" x14ac:dyDescent="0.2">
      <c r="A1441" t="s">
        <v>7200</v>
      </c>
      <c r="B1441">
        <v>19500</v>
      </c>
      <c r="C1441">
        <v>22300</v>
      </c>
      <c r="D1441">
        <v>25100</v>
      </c>
      <c r="E1441">
        <v>30000</v>
      </c>
      <c r="F1441">
        <v>35140</v>
      </c>
      <c r="G1441">
        <v>40280</v>
      </c>
      <c r="H1441">
        <v>45420</v>
      </c>
      <c r="I1441">
        <v>50560</v>
      </c>
      <c r="J1441">
        <v>55700</v>
      </c>
      <c r="K1441" t="s">
        <v>3090</v>
      </c>
      <c r="L1441">
        <v>5</v>
      </c>
      <c r="M1441">
        <v>30</v>
      </c>
      <c r="N1441" t="s">
        <v>1713</v>
      </c>
    </row>
    <row r="1442" spans="1:14" x14ac:dyDescent="0.2">
      <c r="A1442" t="s">
        <v>7201</v>
      </c>
      <c r="B1442">
        <v>19500</v>
      </c>
      <c r="C1442">
        <v>22300</v>
      </c>
      <c r="D1442">
        <v>25100</v>
      </c>
      <c r="E1442">
        <v>30000</v>
      </c>
      <c r="F1442">
        <v>35140</v>
      </c>
      <c r="G1442">
        <v>40280</v>
      </c>
      <c r="H1442">
        <v>45420</v>
      </c>
      <c r="I1442">
        <v>50560</v>
      </c>
      <c r="J1442">
        <v>55700</v>
      </c>
      <c r="K1442" t="s">
        <v>3090</v>
      </c>
      <c r="L1442">
        <v>5</v>
      </c>
      <c r="M1442">
        <v>30</v>
      </c>
      <c r="N1442" t="s">
        <v>1714</v>
      </c>
    </row>
    <row r="1443" spans="1:14" x14ac:dyDescent="0.2">
      <c r="A1443" t="s">
        <v>7202</v>
      </c>
      <c r="B1443">
        <v>24850</v>
      </c>
      <c r="C1443">
        <v>28400</v>
      </c>
      <c r="D1443">
        <v>31950</v>
      </c>
      <c r="E1443">
        <v>35500</v>
      </c>
      <c r="F1443">
        <v>38350</v>
      </c>
      <c r="G1443">
        <v>41200</v>
      </c>
      <c r="H1443">
        <v>45420</v>
      </c>
      <c r="I1443">
        <v>50560</v>
      </c>
      <c r="J1443">
        <v>55700</v>
      </c>
      <c r="K1443" t="s">
        <v>3090</v>
      </c>
      <c r="L1443">
        <v>5</v>
      </c>
      <c r="M1443">
        <v>30</v>
      </c>
      <c r="N1443" t="s">
        <v>1715</v>
      </c>
    </row>
    <row r="1444" spans="1:14" x14ac:dyDescent="0.2">
      <c r="A1444" t="s">
        <v>7203</v>
      </c>
      <c r="B1444">
        <v>24850</v>
      </c>
      <c r="C1444">
        <v>28400</v>
      </c>
      <c r="D1444">
        <v>31950</v>
      </c>
      <c r="E1444">
        <v>35500</v>
      </c>
      <c r="F1444">
        <v>38350</v>
      </c>
      <c r="G1444">
        <v>41200</v>
      </c>
      <c r="H1444">
        <v>45420</v>
      </c>
      <c r="I1444">
        <v>50560</v>
      </c>
      <c r="J1444">
        <v>55700</v>
      </c>
      <c r="K1444" t="s">
        <v>3090</v>
      </c>
      <c r="L1444">
        <v>5</v>
      </c>
      <c r="M1444">
        <v>30</v>
      </c>
      <c r="N1444" t="s">
        <v>1716</v>
      </c>
    </row>
    <row r="1445" spans="1:14" x14ac:dyDescent="0.2">
      <c r="A1445" t="s">
        <v>7204</v>
      </c>
      <c r="B1445">
        <v>19500</v>
      </c>
      <c r="C1445">
        <v>22300</v>
      </c>
      <c r="D1445">
        <v>25100</v>
      </c>
      <c r="E1445">
        <v>30000</v>
      </c>
      <c r="F1445">
        <v>35140</v>
      </c>
      <c r="G1445">
        <v>40280</v>
      </c>
      <c r="H1445">
        <v>45420</v>
      </c>
      <c r="I1445">
        <v>50560</v>
      </c>
      <c r="J1445">
        <v>55700</v>
      </c>
      <c r="K1445" t="s">
        <v>3090</v>
      </c>
      <c r="L1445">
        <v>5</v>
      </c>
      <c r="M1445">
        <v>30</v>
      </c>
      <c r="N1445" t="s">
        <v>1717</v>
      </c>
    </row>
    <row r="1446" spans="1:14" x14ac:dyDescent="0.2">
      <c r="A1446" t="s">
        <v>7205</v>
      </c>
      <c r="B1446">
        <v>24850</v>
      </c>
      <c r="C1446">
        <v>28400</v>
      </c>
      <c r="D1446">
        <v>31950</v>
      </c>
      <c r="E1446">
        <v>35500</v>
      </c>
      <c r="F1446">
        <v>38350</v>
      </c>
      <c r="G1446">
        <v>41200</v>
      </c>
      <c r="H1446">
        <v>45420</v>
      </c>
      <c r="I1446">
        <v>50560</v>
      </c>
      <c r="J1446">
        <v>55700</v>
      </c>
      <c r="K1446" t="s">
        <v>3090</v>
      </c>
      <c r="L1446">
        <v>5</v>
      </c>
      <c r="M1446">
        <v>30</v>
      </c>
      <c r="N1446" t="s">
        <v>1718</v>
      </c>
    </row>
    <row r="1447" spans="1:14" x14ac:dyDescent="0.2">
      <c r="A1447" t="s">
        <v>7206</v>
      </c>
      <c r="B1447">
        <v>24850</v>
      </c>
      <c r="C1447">
        <v>28400</v>
      </c>
      <c r="D1447">
        <v>31950</v>
      </c>
      <c r="E1447">
        <v>35500</v>
      </c>
      <c r="F1447">
        <v>38350</v>
      </c>
      <c r="G1447">
        <v>41200</v>
      </c>
      <c r="H1447">
        <v>45420</v>
      </c>
      <c r="I1447">
        <v>50560</v>
      </c>
      <c r="J1447">
        <v>55700</v>
      </c>
      <c r="K1447" t="s">
        <v>3090</v>
      </c>
      <c r="L1447">
        <v>5</v>
      </c>
      <c r="M1447">
        <v>30</v>
      </c>
      <c r="N1447" t="s">
        <v>1719</v>
      </c>
    </row>
    <row r="1448" spans="1:14" x14ac:dyDescent="0.2">
      <c r="A1448" t="s">
        <v>7207</v>
      </c>
      <c r="B1448">
        <v>19500</v>
      </c>
      <c r="C1448">
        <v>22300</v>
      </c>
      <c r="D1448">
        <v>25100</v>
      </c>
      <c r="E1448">
        <v>30000</v>
      </c>
      <c r="F1448">
        <v>35140</v>
      </c>
      <c r="G1448">
        <v>40280</v>
      </c>
      <c r="H1448">
        <v>45420</v>
      </c>
      <c r="I1448">
        <v>50560</v>
      </c>
      <c r="J1448">
        <v>55700</v>
      </c>
      <c r="K1448" t="s">
        <v>3090</v>
      </c>
      <c r="L1448">
        <v>5</v>
      </c>
      <c r="M1448">
        <v>30</v>
      </c>
      <c r="N1448" t="s">
        <v>1720</v>
      </c>
    </row>
    <row r="1449" spans="1:14" x14ac:dyDescent="0.2">
      <c r="A1449" t="s">
        <v>7208</v>
      </c>
      <c r="B1449">
        <v>24850</v>
      </c>
      <c r="C1449">
        <v>28400</v>
      </c>
      <c r="D1449">
        <v>31950</v>
      </c>
      <c r="E1449">
        <v>35500</v>
      </c>
      <c r="F1449">
        <v>38350</v>
      </c>
      <c r="G1449">
        <v>41200</v>
      </c>
      <c r="H1449">
        <v>45420</v>
      </c>
      <c r="I1449">
        <v>50560</v>
      </c>
      <c r="J1449">
        <v>55700</v>
      </c>
      <c r="K1449" t="s">
        <v>3090</v>
      </c>
      <c r="L1449">
        <v>5</v>
      </c>
      <c r="M1449">
        <v>30</v>
      </c>
      <c r="N1449" t="s">
        <v>1721</v>
      </c>
    </row>
    <row r="1450" spans="1:14" x14ac:dyDescent="0.2">
      <c r="A1450" t="s">
        <v>7209</v>
      </c>
      <c r="B1450">
        <v>24850</v>
      </c>
      <c r="C1450">
        <v>28400</v>
      </c>
      <c r="D1450">
        <v>31950</v>
      </c>
      <c r="E1450">
        <v>35500</v>
      </c>
      <c r="F1450">
        <v>38350</v>
      </c>
      <c r="G1450">
        <v>41200</v>
      </c>
      <c r="H1450">
        <v>45420</v>
      </c>
      <c r="I1450">
        <v>50560</v>
      </c>
      <c r="J1450">
        <v>55700</v>
      </c>
      <c r="K1450" t="s">
        <v>3090</v>
      </c>
      <c r="L1450">
        <v>5</v>
      </c>
      <c r="M1450">
        <v>30</v>
      </c>
      <c r="N1450" t="s">
        <v>1722</v>
      </c>
    </row>
    <row r="1451" spans="1:14" x14ac:dyDescent="0.2">
      <c r="A1451" t="s">
        <v>7210</v>
      </c>
      <c r="B1451">
        <v>24850</v>
      </c>
      <c r="C1451">
        <v>28400</v>
      </c>
      <c r="D1451">
        <v>31950</v>
      </c>
      <c r="E1451">
        <v>35500</v>
      </c>
      <c r="F1451">
        <v>38350</v>
      </c>
      <c r="G1451">
        <v>41200</v>
      </c>
      <c r="H1451">
        <v>45420</v>
      </c>
      <c r="I1451">
        <v>50560</v>
      </c>
      <c r="J1451">
        <v>55700</v>
      </c>
      <c r="K1451" t="s">
        <v>3090</v>
      </c>
      <c r="L1451">
        <v>5</v>
      </c>
      <c r="M1451">
        <v>30</v>
      </c>
      <c r="N1451" t="s">
        <v>1723</v>
      </c>
    </row>
    <row r="1452" spans="1:14" x14ac:dyDescent="0.2">
      <c r="A1452" t="s">
        <v>7211</v>
      </c>
      <c r="B1452">
        <v>24850</v>
      </c>
      <c r="C1452">
        <v>28400</v>
      </c>
      <c r="D1452">
        <v>31950</v>
      </c>
      <c r="E1452">
        <v>35500</v>
      </c>
      <c r="F1452">
        <v>38350</v>
      </c>
      <c r="G1452">
        <v>41200</v>
      </c>
      <c r="H1452">
        <v>45420</v>
      </c>
      <c r="I1452">
        <v>50560</v>
      </c>
      <c r="J1452">
        <v>55700</v>
      </c>
      <c r="K1452" t="s">
        <v>3090</v>
      </c>
      <c r="L1452">
        <v>5</v>
      </c>
      <c r="M1452">
        <v>30</v>
      </c>
      <c r="N1452" t="s">
        <v>1724</v>
      </c>
    </row>
    <row r="1453" spans="1:14" x14ac:dyDescent="0.2">
      <c r="A1453" t="s">
        <v>7212</v>
      </c>
      <c r="B1453">
        <v>24850</v>
      </c>
      <c r="C1453">
        <v>28400</v>
      </c>
      <c r="D1453">
        <v>31950</v>
      </c>
      <c r="E1453">
        <v>35500</v>
      </c>
      <c r="F1453">
        <v>38350</v>
      </c>
      <c r="G1453">
        <v>41200</v>
      </c>
      <c r="H1453">
        <v>45420</v>
      </c>
      <c r="I1453">
        <v>50560</v>
      </c>
      <c r="J1453">
        <v>55700</v>
      </c>
      <c r="K1453" t="s">
        <v>3090</v>
      </c>
      <c r="L1453">
        <v>5</v>
      </c>
      <c r="M1453">
        <v>30</v>
      </c>
      <c r="N1453" t="s">
        <v>1725</v>
      </c>
    </row>
    <row r="1454" spans="1:14" x14ac:dyDescent="0.2">
      <c r="A1454" t="s">
        <v>7213</v>
      </c>
      <c r="B1454">
        <v>15950</v>
      </c>
      <c r="C1454">
        <v>19720</v>
      </c>
      <c r="D1454">
        <v>24860</v>
      </c>
      <c r="E1454">
        <v>30000</v>
      </c>
      <c r="F1454">
        <v>35140</v>
      </c>
      <c r="G1454">
        <v>40280</v>
      </c>
      <c r="H1454">
        <v>45420</v>
      </c>
      <c r="I1454">
        <v>50050</v>
      </c>
      <c r="J1454">
        <v>53100</v>
      </c>
      <c r="K1454" t="s">
        <v>3090</v>
      </c>
      <c r="L1454">
        <v>7</v>
      </c>
      <c r="M1454">
        <v>30</v>
      </c>
      <c r="N1454" t="s">
        <v>1726</v>
      </c>
    </row>
    <row r="1455" spans="1:14" x14ac:dyDescent="0.2">
      <c r="A1455" t="s">
        <v>7214</v>
      </c>
      <c r="B1455">
        <v>15950</v>
      </c>
      <c r="C1455">
        <v>19720</v>
      </c>
      <c r="D1455">
        <v>24860</v>
      </c>
      <c r="E1455">
        <v>30000</v>
      </c>
      <c r="F1455">
        <v>35140</v>
      </c>
      <c r="G1455">
        <v>40280</v>
      </c>
      <c r="H1455">
        <v>45420</v>
      </c>
      <c r="I1455">
        <v>50050</v>
      </c>
      <c r="J1455">
        <v>53100</v>
      </c>
      <c r="K1455" t="s">
        <v>3090</v>
      </c>
      <c r="L1455">
        <v>7</v>
      </c>
      <c r="M1455">
        <v>30</v>
      </c>
      <c r="N1455" t="s">
        <v>1727</v>
      </c>
    </row>
    <row r="1456" spans="1:14" x14ac:dyDescent="0.2">
      <c r="A1456" t="s">
        <v>7215</v>
      </c>
      <c r="B1456">
        <v>15950</v>
      </c>
      <c r="C1456">
        <v>19720</v>
      </c>
      <c r="D1456">
        <v>24860</v>
      </c>
      <c r="E1456">
        <v>30000</v>
      </c>
      <c r="F1456">
        <v>35140</v>
      </c>
      <c r="G1456">
        <v>40280</v>
      </c>
      <c r="H1456">
        <v>45420</v>
      </c>
      <c r="I1456">
        <v>50050</v>
      </c>
      <c r="J1456">
        <v>53100</v>
      </c>
      <c r="K1456" t="s">
        <v>3090</v>
      </c>
      <c r="L1456">
        <v>7</v>
      </c>
      <c r="M1456">
        <v>30</v>
      </c>
      <c r="N1456" t="s">
        <v>1728</v>
      </c>
    </row>
    <row r="1457" spans="1:14" x14ac:dyDescent="0.2">
      <c r="A1457" t="s">
        <v>7216</v>
      </c>
      <c r="B1457">
        <v>15950</v>
      </c>
      <c r="C1457">
        <v>19720</v>
      </c>
      <c r="D1457">
        <v>24860</v>
      </c>
      <c r="E1457">
        <v>30000</v>
      </c>
      <c r="F1457">
        <v>35140</v>
      </c>
      <c r="G1457">
        <v>40280</v>
      </c>
      <c r="H1457">
        <v>45420</v>
      </c>
      <c r="I1457">
        <v>50050</v>
      </c>
      <c r="J1457">
        <v>53100</v>
      </c>
      <c r="K1457" t="s">
        <v>3090</v>
      </c>
      <c r="L1457">
        <v>7</v>
      </c>
      <c r="M1457">
        <v>30</v>
      </c>
      <c r="N1457" t="s">
        <v>1729</v>
      </c>
    </row>
    <row r="1458" spans="1:14" x14ac:dyDescent="0.2">
      <c r="A1458" t="s">
        <v>7217</v>
      </c>
      <c r="B1458">
        <v>15950</v>
      </c>
      <c r="C1458">
        <v>19720</v>
      </c>
      <c r="D1458">
        <v>24860</v>
      </c>
      <c r="E1458">
        <v>30000</v>
      </c>
      <c r="F1458">
        <v>35140</v>
      </c>
      <c r="G1458">
        <v>40280</v>
      </c>
      <c r="H1458">
        <v>45420</v>
      </c>
      <c r="I1458">
        <v>50050</v>
      </c>
      <c r="J1458">
        <v>53100</v>
      </c>
      <c r="K1458" t="s">
        <v>3090</v>
      </c>
      <c r="L1458">
        <v>7</v>
      </c>
      <c r="M1458">
        <v>30</v>
      </c>
      <c r="N1458" t="s">
        <v>1730</v>
      </c>
    </row>
    <row r="1459" spans="1:14" x14ac:dyDescent="0.2">
      <c r="A1459" t="s">
        <v>7218</v>
      </c>
      <c r="B1459">
        <v>15950</v>
      </c>
      <c r="C1459">
        <v>19720</v>
      </c>
      <c r="D1459">
        <v>24860</v>
      </c>
      <c r="E1459">
        <v>30000</v>
      </c>
      <c r="F1459">
        <v>35140</v>
      </c>
      <c r="G1459">
        <v>40280</v>
      </c>
      <c r="H1459">
        <v>45420</v>
      </c>
      <c r="I1459">
        <v>50050</v>
      </c>
      <c r="J1459">
        <v>53100</v>
      </c>
      <c r="K1459" t="s">
        <v>3090</v>
      </c>
      <c r="L1459">
        <v>7</v>
      </c>
      <c r="M1459">
        <v>30</v>
      </c>
      <c r="N1459" t="s">
        <v>1731</v>
      </c>
    </row>
    <row r="1460" spans="1:14" x14ac:dyDescent="0.2">
      <c r="A1460" t="s">
        <v>7219</v>
      </c>
      <c r="B1460">
        <v>15950</v>
      </c>
      <c r="C1460">
        <v>19720</v>
      </c>
      <c r="D1460">
        <v>24860</v>
      </c>
      <c r="E1460">
        <v>30000</v>
      </c>
      <c r="F1460">
        <v>35140</v>
      </c>
      <c r="G1460">
        <v>40280</v>
      </c>
      <c r="H1460">
        <v>45420</v>
      </c>
      <c r="I1460">
        <v>50050</v>
      </c>
      <c r="J1460">
        <v>53100</v>
      </c>
      <c r="K1460" t="s">
        <v>3090</v>
      </c>
      <c r="L1460">
        <v>7</v>
      </c>
      <c r="M1460">
        <v>30</v>
      </c>
      <c r="N1460" t="s">
        <v>1732</v>
      </c>
    </row>
    <row r="1461" spans="1:14" x14ac:dyDescent="0.2">
      <c r="A1461" t="s">
        <v>7220</v>
      </c>
      <c r="B1461">
        <v>15950</v>
      </c>
      <c r="C1461">
        <v>19720</v>
      </c>
      <c r="D1461">
        <v>24860</v>
      </c>
      <c r="E1461">
        <v>30000</v>
      </c>
      <c r="F1461">
        <v>35140</v>
      </c>
      <c r="G1461">
        <v>40280</v>
      </c>
      <c r="H1461">
        <v>45420</v>
      </c>
      <c r="I1461">
        <v>50050</v>
      </c>
      <c r="J1461">
        <v>53100</v>
      </c>
      <c r="K1461" t="s">
        <v>3090</v>
      </c>
      <c r="L1461">
        <v>7</v>
      </c>
      <c r="M1461">
        <v>30</v>
      </c>
      <c r="N1461" t="s">
        <v>1733</v>
      </c>
    </row>
    <row r="1462" spans="1:14" x14ac:dyDescent="0.2">
      <c r="A1462" t="s">
        <v>7221</v>
      </c>
      <c r="B1462">
        <v>15950</v>
      </c>
      <c r="C1462">
        <v>19720</v>
      </c>
      <c r="D1462">
        <v>24860</v>
      </c>
      <c r="E1462">
        <v>30000</v>
      </c>
      <c r="F1462">
        <v>35140</v>
      </c>
      <c r="G1462">
        <v>40280</v>
      </c>
      <c r="H1462">
        <v>45420</v>
      </c>
      <c r="I1462">
        <v>50050</v>
      </c>
      <c r="J1462">
        <v>53100</v>
      </c>
      <c r="K1462" t="s">
        <v>3090</v>
      </c>
      <c r="L1462">
        <v>7</v>
      </c>
      <c r="M1462">
        <v>30</v>
      </c>
      <c r="N1462" t="s">
        <v>1734</v>
      </c>
    </row>
    <row r="1463" spans="1:14" x14ac:dyDescent="0.2">
      <c r="A1463" t="s">
        <v>7222</v>
      </c>
      <c r="B1463">
        <v>15950</v>
      </c>
      <c r="C1463">
        <v>19720</v>
      </c>
      <c r="D1463">
        <v>24860</v>
      </c>
      <c r="E1463">
        <v>30000</v>
      </c>
      <c r="F1463">
        <v>35140</v>
      </c>
      <c r="G1463">
        <v>40280</v>
      </c>
      <c r="H1463">
        <v>45420</v>
      </c>
      <c r="I1463">
        <v>50050</v>
      </c>
      <c r="J1463">
        <v>53100</v>
      </c>
      <c r="K1463" t="s">
        <v>3090</v>
      </c>
      <c r="L1463">
        <v>7</v>
      </c>
      <c r="M1463">
        <v>30</v>
      </c>
      <c r="N1463" t="s">
        <v>1735</v>
      </c>
    </row>
    <row r="1464" spans="1:14" x14ac:dyDescent="0.2">
      <c r="A1464" t="s">
        <v>7223</v>
      </c>
      <c r="B1464">
        <v>15950</v>
      </c>
      <c r="C1464">
        <v>19720</v>
      </c>
      <c r="D1464">
        <v>24860</v>
      </c>
      <c r="E1464">
        <v>30000</v>
      </c>
      <c r="F1464">
        <v>35140</v>
      </c>
      <c r="G1464">
        <v>40280</v>
      </c>
      <c r="H1464">
        <v>45420</v>
      </c>
      <c r="I1464">
        <v>50050</v>
      </c>
      <c r="J1464">
        <v>53100</v>
      </c>
      <c r="K1464" t="s">
        <v>3090</v>
      </c>
      <c r="L1464">
        <v>7</v>
      </c>
      <c r="M1464">
        <v>30</v>
      </c>
      <c r="N1464" t="s">
        <v>1736</v>
      </c>
    </row>
    <row r="1465" spans="1:14" x14ac:dyDescent="0.2">
      <c r="A1465" t="s">
        <v>7224</v>
      </c>
      <c r="B1465">
        <v>15950</v>
      </c>
      <c r="C1465">
        <v>19720</v>
      </c>
      <c r="D1465">
        <v>24860</v>
      </c>
      <c r="E1465">
        <v>30000</v>
      </c>
      <c r="F1465">
        <v>35140</v>
      </c>
      <c r="G1465">
        <v>40280</v>
      </c>
      <c r="H1465">
        <v>45420</v>
      </c>
      <c r="I1465">
        <v>50050</v>
      </c>
      <c r="J1465">
        <v>53100</v>
      </c>
      <c r="K1465" t="s">
        <v>3090</v>
      </c>
      <c r="L1465">
        <v>7</v>
      </c>
      <c r="M1465">
        <v>30</v>
      </c>
      <c r="N1465" t="s">
        <v>1737</v>
      </c>
    </row>
    <row r="1466" spans="1:14" x14ac:dyDescent="0.2">
      <c r="A1466" t="s">
        <v>7225</v>
      </c>
      <c r="B1466">
        <v>15950</v>
      </c>
      <c r="C1466">
        <v>19720</v>
      </c>
      <c r="D1466">
        <v>24860</v>
      </c>
      <c r="E1466">
        <v>30000</v>
      </c>
      <c r="F1466">
        <v>35140</v>
      </c>
      <c r="G1466">
        <v>40280</v>
      </c>
      <c r="H1466">
        <v>45420</v>
      </c>
      <c r="I1466">
        <v>50050</v>
      </c>
      <c r="J1466">
        <v>53100</v>
      </c>
      <c r="K1466" t="s">
        <v>3090</v>
      </c>
      <c r="L1466">
        <v>7</v>
      </c>
      <c r="M1466">
        <v>30</v>
      </c>
      <c r="N1466" t="s">
        <v>1739</v>
      </c>
    </row>
    <row r="1467" spans="1:14" x14ac:dyDescent="0.2">
      <c r="A1467" t="s">
        <v>7226</v>
      </c>
      <c r="B1467">
        <v>15950</v>
      </c>
      <c r="C1467">
        <v>19720</v>
      </c>
      <c r="D1467">
        <v>24860</v>
      </c>
      <c r="E1467">
        <v>30000</v>
      </c>
      <c r="F1467">
        <v>35140</v>
      </c>
      <c r="G1467">
        <v>40280</v>
      </c>
      <c r="H1467">
        <v>45420</v>
      </c>
      <c r="I1467">
        <v>50050</v>
      </c>
      <c r="J1467">
        <v>53100</v>
      </c>
      <c r="K1467" t="s">
        <v>3090</v>
      </c>
      <c r="L1467">
        <v>7</v>
      </c>
      <c r="M1467">
        <v>30</v>
      </c>
      <c r="N1467" t="s">
        <v>1740</v>
      </c>
    </row>
    <row r="1468" spans="1:14" x14ac:dyDescent="0.2">
      <c r="A1468" t="s">
        <v>7227</v>
      </c>
      <c r="B1468">
        <v>15950</v>
      </c>
      <c r="C1468">
        <v>19720</v>
      </c>
      <c r="D1468">
        <v>24860</v>
      </c>
      <c r="E1468">
        <v>30000</v>
      </c>
      <c r="F1468">
        <v>35140</v>
      </c>
      <c r="G1468">
        <v>40280</v>
      </c>
      <c r="H1468">
        <v>45420</v>
      </c>
      <c r="I1468">
        <v>50050</v>
      </c>
      <c r="J1468">
        <v>53100</v>
      </c>
      <c r="K1468" t="s">
        <v>3090</v>
      </c>
      <c r="L1468">
        <v>7</v>
      </c>
      <c r="M1468">
        <v>30</v>
      </c>
      <c r="N1468" t="s">
        <v>1741</v>
      </c>
    </row>
    <row r="1469" spans="1:14" x14ac:dyDescent="0.2">
      <c r="A1469" t="s">
        <v>7228</v>
      </c>
      <c r="B1469">
        <v>15950</v>
      </c>
      <c r="C1469">
        <v>19720</v>
      </c>
      <c r="D1469">
        <v>24860</v>
      </c>
      <c r="E1469">
        <v>30000</v>
      </c>
      <c r="F1469">
        <v>35140</v>
      </c>
      <c r="G1469">
        <v>40280</v>
      </c>
      <c r="H1469">
        <v>45420</v>
      </c>
      <c r="I1469">
        <v>50050</v>
      </c>
      <c r="J1469">
        <v>53100</v>
      </c>
      <c r="K1469" t="s">
        <v>3090</v>
      </c>
      <c r="L1469">
        <v>7</v>
      </c>
      <c r="M1469">
        <v>30</v>
      </c>
      <c r="N1469" t="s">
        <v>1742</v>
      </c>
    </row>
    <row r="1470" spans="1:14" x14ac:dyDescent="0.2">
      <c r="A1470" t="s">
        <v>7229</v>
      </c>
      <c r="B1470">
        <v>15950</v>
      </c>
      <c r="C1470">
        <v>19720</v>
      </c>
      <c r="D1470">
        <v>24860</v>
      </c>
      <c r="E1470">
        <v>30000</v>
      </c>
      <c r="F1470">
        <v>35140</v>
      </c>
      <c r="G1470">
        <v>40280</v>
      </c>
      <c r="H1470">
        <v>45420</v>
      </c>
      <c r="I1470">
        <v>50050</v>
      </c>
      <c r="J1470">
        <v>53100</v>
      </c>
      <c r="K1470" t="s">
        <v>3090</v>
      </c>
      <c r="L1470">
        <v>7</v>
      </c>
      <c r="M1470">
        <v>30</v>
      </c>
      <c r="N1470" t="s">
        <v>1744</v>
      </c>
    </row>
    <row r="1471" spans="1:14" x14ac:dyDescent="0.2">
      <c r="A1471" t="s">
        <v>7230</v>
      </c>
      <c r="B1471">
        <v>15950</v>
      </c>
      <c r="C1471">
        <v>19720</v>
      </c>
      <c r="D1471">
        <v>24860</v>
      </c>
      <c r="E1471">
        <v>30000</v>
      </c>
      <c r="F1471">
        <v>35140</v>
      </c>
      <c r="G1471">
        <v>40280</v>
      </c>
      <c r="H1471">
        <v>45420</v>
      </c>
      <c r="I1471">
        <v>50050</v>
      </c>
      <c r="J1471">
        <v>53100</v>
      </c>
      <c r="K1471" t="s">
        <v>3090</v>
      </c>
      <c r="L1471">
        <v>7</v>
      </c>
      <c r="M1471">
        <v>30</v>
      </c>
      <c r="N1471" t="s">
        <v>1743</v>
      </c>
    </row>
    <row r="1472" spans="1:14" x14ac:dyDescent="0.2">
      <c r="A1472" t="s">
        <v>7231</v>
      </c>
      <c r="B1472">
        <v>15950</v>
      </c>
      <c r="C1472">
        <v>19720</v>
      </c>
      <c r="D1472">
        <v>24860</v>
      </c>
      <c r="E1472">
        <v>30000</v>
      </c>
      <c r="F1472">
        <v>35140</v>
      </c>
      <c r="G1472">
        <v>40280</v>
      </c>
      <c r="H1472">
        <v>45420</v>
      </c>
      <c r="I1472">
        <v>50050</v>
      </c>
      <c r="J1472">
        <v>53100</v>
      </c>
      <c r="K1472" t="s">
        <v>3090</v>
      </c>
      <c r="L1472">
        <v>7</v>
      </c>
      <c r="M1472">
        <v>30</v>
      </c>
      <c r="N1472" t="s">
        <v>1745</v>
      </c>
    </row>
    <row r="1473" spans="1:14" x14ac:dyDescent="0.2">
      <c r="A1473" t="s">
        <v>7232</v>
      </c>
      <c r="B1473">
        <v>15950</v>
      </c>
      <c r="C1473">
        <v>19720</v>
      </c>
      <c r="D1473">
        <v>24860</v>
      </c>
      <c r="E1473">
        <v>30000</v>
      </c>
      <c r="F1473">
        <v>35140</v>
      </c>
      <c r="G1473">
        <v>40280</v>
      </c>
      <c r="H1473">
        <v>45420</v>
      </c>
      <c r="I1473">
        <v>50050</v>
      </c>
      <c r="J1473">
        <v>53100</v>
      </c>
      <c r="K1473" t="s">
        <v>3090</v>
      </c>
      <c r="L1473">
        <v>7</v>
      </c>
      <c r="M1473">
        <v>30</v>
      </c>
      <c r="N1473" t="s">
        <v>1746</v>
      </c>
    </row>
    <row r="1474" spans="1:14" x14ac:dyDescent="0.2">
      <c r="A1474" t="s">
        <v>7233</v>
      </c>
      <c r="B1474">
        <v>15950</v>
      </c>
      <c r="C1474">
        <v>19720</v>
      </c>
      <c r="D1474">
        <v>24860</v>
      </c>
      <c r="E1474">
        <v>30000</v>
      </c>
      <c r="F1474">
        <v>35140</v>
      </c>
      <c r="G1474">
        <v>40280</v>
      </c>
      <c r="H1474">
        <v>45420</v>
      </c>
      <c r="I1474">
        <v>50050</v>
      </c>
      <c r="J1474">
        <v>53100</v>
      </c>
      <c r="K1474" t="s">
        <v>3090</v>
      </c>
      <c r="L1474">
        <v>7</v>
      </c>
      <c r="M1474">
        <v>30</v>
      </c>
      <c r="N1474" t="s">
        <v>1747</v>
      </c>
    </row>
    <row r="1475" spans="1:14" x14ac:dyDescent="0.2">
      <c r="A1475" t="s">
        <v>7234</v>
      </c>
      <c r="B1475">
        <v>15950</v>
      </c>
      <c r="C1475">
        <v>19720</v>
      </c>
      <c r="D1475">
        <v>24860</v>
      </c>
      <c r="E1475">
        <v>30000</v>
      </c>
      <c r="F1475">
        <v>35140</v>
      </c>
      <c r="G1475">
        <v>40280</v>
      </c>
      <c r="H1475">
        <v>45420</v>
      </c>
      <c r="I1475">
        <v>50050</v>
      </c>
      <c r="J1475">
        <v>53100</v>
      </c>
      <c r="K1475" t="s">
        <v>3090</v>
      </c>
      <c r="L1475">
        <v>7</v>
      </c>
      <c r="M1475">
        <v>30</v>
      </c>
      <c r="N1475" t="s">
        <v>1748</v>
      </c>
    </row>
    <row r="1476" spans="1:14" x14ac:dyDescent="0.2">
      <c r="A1476" t="s">
        <v>7235</v>
      </c>
      <c r="B1476">
        <v>15950</v>
      </c>
      <c r="C1476">
        <v>19720</v>
      </c>
      <c r="D1476">
        <v>24860</v>
      </c>
      <c r="E1476">
        <v>30000</v>
      </c>
      <c r="F1476">
        <v>35140</v>
      </c>
      <c r="G1476">
        <v>40280</v>
      </c>
      <c r="H1476">
        <v>45420</v>
      </c>
      <c r="I1476">
        <v>50050</v>
      </c>
      <c r="J1476">
        <v>53100</v>
      </c>
      <c r="K1476" t="s">
        <v>3090</v>
      </c>
      <c r="L1476">
        <v>7</v>
      </c>
      <c r="M1476">
        <v>30</v>
      </c>
      <c r="N1476" t="s">
        <v>1749</v>
      </c>
    </row>
    <row r="1477" spans="1:14" x14ac:dyDescent="0.2">
      <c r="A1477" t="s">
        <v>7236</v>
      </c>
      <c r="B1477">
        <v>15950</v>
      </c>
      <c r="C1477">
        <v>19720</v>
      </c>
      <c r="D1477">
        <v>24860</v>
      </c>
      <c r="E1477">
        <v>30000</v>
      </c>
      <c r="F1477">
        <v>35140</v>
      </c>
      <c r="G1477">
        <v>40280</v>
      </c>
      <c r="H1477">
        <v>45420</v>
      </c>
      <c r="I1477">
        <v>50050</v>
      </c>
      <c r="J1477">
        <v>53100</v>
      </c>
      <c r="K1477" t="s">
        <v>3090</v>
      </c>
      <c r="L1477">
        <v>7</v>
      </c>
      <c r="M1477">
        <v>30</v>
      </c>
      <c r="N1477" t="s">
        <v>1750</v>
      </c>
    </row>
    <row r="1478" spans="1:14" x14ac:dyDescent="0.2">
      <c r="A1478" t="s">
        <v>7237</v>
      </c>
      <c r="B1478">
        <v>15950</v>
      </c>
      <c r="C1478">
        <v>19720</v>
      </c>
      <c r="D1478">
        <v>24860</v>
      </c>
      <c r="E1478">
        <v>30000</v>
      </c>
      <c r="F1478">
        <v>35140</v>
      </c>
      <c r="G1478">
        <v>40280</v>
      </c>
      <c r="H1478">
        <v>45420</v>
      </c>
      <c r="I1478">
        <v>50050</v>
      </c>
      <c r="J1478">
        <v>53100</v>
      </c>
      <c r="K1478" t="s">
        <v>3090</v>
      </c>
      <c r="L1478">
        <v>7</v>
      </c>
      <c r="M1478">
        <v>30</v>
      </c>
      <c r="N1478" t="s">
        <v>1751</v>
      </c>
    </row>
    <row r="1479" spans="1:14" x14ac:dyDescent="0.2">
      <c r="A1479" t="s">
        <v>7238</v>
      </c>
      <c r="B1479">
        <v>15950</v>
      </c>
      <c r="C1479">
        <v>19720</v>
      </c>
      <c r="D1479">
        <v>24860</v>
      </c>
      <c r="E1479">
        <v>30000</v>
      </c>
      <c r="F1479">
        <v>35140</v>
      </c>
      <c r="G1479">
        <v>40280</v>
      </c>
      <c r="H1479">
        <v>45420</v>
      </c>
      <c r="I1479">
        <v>50050</v>
      </c>
      <c r="J1479">
        <v>53100</v>
      </c>
      <c r="K1479" t="s">
        <v>3090</v>
      </c>
      <c r="L1479">
        <v>7</v>
      </c>
      <c r="M1479">
        <v>30</v>
      </c>
      <c r="N1479" t="s">
        <v>1752</v>
      </c>
    </row>
    <row r="1480" spans="1:14" x14ac:dyDescent="0.2">
      <c r="A1480" t="s">
        <v>7239</v>
      </c>
      <c r="B1480">
        <v>17850</v>
      </c>
      <c r="C1480">
        <v>20400</v>
      </c>
      <c r="D1480">
        <v>24860</v>
      </c>
      <c r="E1480">
        <v>30000</v>
      </c>
      <c r="F1480">
        <v>35140</v>
      </c>
      <c r="G1480">
        <v>40280</v>
      </c>
      <c r="H1480">
        <v>45420</v>
      </c>
      <c r="I1480">
        <v>50560</v>
      </c>
      <c r="J1480">
        <v>55700</v>
      </c>
      <c r="K1480" t="s">
        <v>3090</v>
      </c>
      <c r="L1480">
        <v>9</v>
      </c>
      <c r="M1480">
        <v>30</v>
      </c>
      <c r="N1480" t="s">
        <v>1753</v>
      </c>
    </row>
    <row r="1481" spans="1:14" x14ac:dyDescent="0.2">
      <c r="A1481" t="s">
        <v>7240</v>
      </c>
      <c r="B1481">
        <v>17850</v>
      </c>
      <c r="C1481">
        <v>20400</v>
      </c>
      <c r="D1481">
        <v>24860</v>
      </c>
      <c r="E1481">
        <v>30000</v>
      </c>
      <c r="F1481">
        <v>35140</v>
      </c>
      <c r="G1481">
        <v>40280</v>
      </c>
      <c r="H1481">
        <v>45420</v>
      </c>
      <c r="I1481">
        <v>50560</v>
      </c>
      <c r="J1481">
        <v>55700</v>
      </c>
      <c r="K1481" t="s">
        <v>3090</v>
      </c>
      <c r="L1481">
        <v>9</v>
      </c>
      <c r="M1481">
        <v>30</v>
      </c>
      <c r="N1481" t="s">
        <v>1754</v>
      </c>
    </row>
    <row r="1482" spans="1:14" x14ac:dyDescent="0.2">
      <c r="A1482" t="s">
        <v>7241</v>
      </c>
      <c r="B1482">
        <v>17850</v>
      </c>
      <c r="C1482">
        <v>20400</v>
      </c>
      <c r="D1482">
        <v>24860</v>
      </c>
      <c r="E1482">
        <v>30000</v>
      </c>
      <c r="F1482">
        <v>35140</v>
      </c>
      <c r="G1482">
        <v>40280</v>
      </c>
      <c r="H1482">
        <v>45420</v>
      </c>
      <c r="I1482">
        <v>50560</v>
      </c>
      <c r="J1482">
        <v>55700</v>
      </c>
      <c r="K1482" t="s">
        <v>3090</v>
      </c>
      <c r="L1482">
        <v>9</v>
      </c>
      <c r="M1482">
        <v>30</v>
      </c>
      <c r="N1482" t="s">
        <v>1755</v>
      </c>
    </row>
    <row r="1483" spans="1:14" x14ac:dyDescent="0.2">
      <c r="A1483" t="s">
        <v>7242</v>
      </c>
      <c r="B1483">
        <v>17850</v>
      </c>
      <c r="C1483">
        <v>20400</v>
      </c>
      <c r="D1483">
        <v>24860</v>
      </c>
      <c r="E1483">
        <v>30000</v>
      </c>
      <c r="F1483">
        <v>35140</v>
      </c>
      <c r="G1483">
        <v>40280</v>
      </c>
      <c r="H1483">
        <v>45420</v>
      </c>
      <c r="I1483">
        <v>50560</v>
      </c>
      <c r="J1483">
        <v>55700</v>
      </c>
      <c r="K1483" t="s">
        <v>3090</v>
      </c>
      <c r="L1483">
        <v>9</v>
      </c>
      <c r="M1483">
        <v>30</v>
      </c>
      <c r="N1483" t="s">
        <v>1756</v>
      </c>
    </row>
    <row r="1484" spans="1:14" x14ac:dyDescent="0.2">
      <c r="A1484" t="s">
        <v>7243</v>
      </c>
      <c r="B1484">
        <v>17850</v>
      </c>
      <c r="C1484">
        <v>20400</v>
      </c>
      <c r="D1484">
        <v>24860</v>
      </c>
      <c r="E1484">
        <v>30000</v>
      </c>
      <c r="F1484">
        <v>35140</v>
      </c>
      <c r="G1484">
        <v>40280</v>
      </c>
      <c r="H1484">
        <v>45420</v>
      </c>
      <c r="I1484">
        <v>50560</v>
      </c>
      <c r="J1484">
        <v>55700</v>
      </c>
      <c r="K1484" t="s">
        <v>3090</v>
      </c>
      <c r="L1484">
        <v>9</v>
      </c>
      <c r="M1484">
        <v>30</v>
      </c>
      <c r="N1484" t="s">
        <v>1757</v>
      </c>
    </row>
    <row r="1485" spans="1:14" x14ac:dyDescent="0.2">
      <c r="A1485" t="s">
        <v>7244</v>
      </c>
      <c r="B1485">
        <v>17850</v>
      </c>
      <c r="C1485">
        <v>20400</v>
      </c>
      <c r="D1485">
        <v>24860</v>
      </c>
      <c r="E1485">
        <v>30000</v>
      </c>
      <c r="F1485">
        <v>35140</v>
      </c>
      <c r="G1485">
        <v>40280</v>
      </c>
      <c r="H1485">
        <v>45420</v>
      </c>
      <c r="I1485">
        <v>50560</v>
      </c>
      <c r="J1485">
        <v>55700</v>
      </c>
      <c r="K1485" t="s">
        <v>3090</v>
      </c>
      <c r="L1485">
        <v>9</v>
      </c>
      <c r="M1485">
        <v>30</v>
      </c>
      <c r="N1485" t="s">
        <v>1758</v>
      </c>
    </row>
    <row r="1486" spans="1:14" x14ac:dyDescent="0.2">
      <c r="A1486" t="s">
        <v>7245</v>
      </c>
      <c r="B1486">
        <v>17850</v>
      </c>
      <c r="C1486">
        <v>20400</v>
      </c>
      <c r="D1486">
        <v>24860</v>
      </c>
      <c r="E1486">
        <v>30000</v>
      </c>
      <c r="F1486">
        <v>35140</v>
      </c>
      <c r="G1486">
        <v>40280</v>
      </c>
      <c r="H1486">
        <v>45420</v>
      </c>
      <c r="I1486">
        <v>50560</v>
      </c>
      <c r="J1486">
        <v>55700</v>
      </c>
      <c r="K1486" t="s">
        <v>3090</v>
      </c>
      <c r="L1486">
        <v>9</v>
      </c>
      <c r="M1486">
        <v>30</v>
      </c>
      <c r="N1486" t="s">
        <v>1759</v>
      </c>
    </row>
    <row r="1487" spans="1:14" x14ac:dyDescent="0.2">
      <c r="A1487" t="s">
        <v>7246</v>
      </c>
      <c r="B1487">
        <v>17850</v>
      </c>
      <c r="C1487">
        <v>20400</v>
      </c>
      <c r="D1487">
        <v>24860</v>
      </c>
      <c r="E1487">
        <v>30000</v>
      </c>
      <c r="F1487">
        <v>35140</v>
      </c>
      <c r="G1487">
        <v>40280</v>
      </c>
      <c r="H1487">
        <v>45420</v>
      </c>
      <c r="I1487">
        <v>50560</v>
      </c>
      <c r="J1487">
        <v>55700</v>
      </c>
      <c r="K1487" t="s">
        <v>3090</v>
      </c>
      <c r="L1487">
        <v>9</v>
      </c>
      <c r="M1487">
        <v>30</v>
      </c>
      <c r="N1487" t="s">
        <v>1760</v>
      </c>
    </row>
    <row r="1488" spans="1:14" x14ac:dyDescent="0.2">
      <c r="A1488" t="s">
        <v>7247</v>
      </c>
      <c r="B1488">
        <v>17850</v>
      </c>
      <c r="C1488">
        <v>20400</v>
      </c>
      <c r="D1488">
        <v>24860</v>
      </c>
      <c r="E1488">
        <v>30000</v>
      </c>
      <c r="F1488">
        <v>35140</v>
      </c>
      <c r="G1488">
        <v>40280</v>
      </c>
      <c r="H1488">
        <v>45420</v>
      </c>
      <c r="I1488">
        <v>50560</v>
      </c>
      <c r="J1488">
        <v>55700</v>
      </c>
      <c r="K1488" t="s">
        <v>3090</v>
      </c>
      <c r="L1488">
        <v>9</v>
      </c>
      <c r="M1488">
        <v>30</v>
      </c>
      <c r="N1488" t="s">
        <v>1761</v>
      </c>
    </row>
    <row r="1489" spans="1:14" x14ac:dyDescent="0.2">
      <c r="A1489" t="s">
        <v>7248</v>
      </c>
      <c r="B1489">
        <v>17850</v>
      </c>
      <c r="C1489">
        <v>20400</v>
      </c>
      <c r="D1489">
        <v>24860</v>
      </c>
      <c r="E1489">
        <v>30000</v>
      </c>
      <c r="F1489">
        <v>35140</v>
      </c>
      <c r="G1489">
        <v>40280</v>
      </c>
      <c r="H1489">
        <v>45420</v>
      </c>
      <c r="I1489">
        <v>50560</v>
      </c>
      <c r="J1489">
        <v>55700</v>
      </c>
      <c r="K1489" t="s">
        <v>3090</v>
      </c>
      <c r="L1489">
        <v>9</v>
      </c>
      <c r="M1489">
        <v>30</v>
      </c>
      <c r="N1489" t="s">
        <v>1762</v>
      </c>
    </row>
    <row r="1490" spans="1:14" x14ac:dyDescent="0.2">
      <c r="A1490" t="s">
        <v>7249</v>
      </c>
      <c r="B1490">
        <v>17850</v>
      </c>
      <c r="C1490">
        <v>20400</v>
      </c>
      <c r="D1490">
        <v>24860</v>
      </c>
      <c r="E1490">
        <v>30000</v>
      </c>
      <c r="F1490">
        <v>35140</v>
      </c>
      <c r="G1490">
        <v>40280</v>
      </c>
      <c r="H1490">
        <v>45420</v>
      </c>
      <c r="I1490">
        <v>50560</v>
      </c>
      <c r="J1490">
        <v>55700</v>
      </c>
      <c r="K1490" t="s">
        <v>3090</v>
      </c>
      <c r="L1490">
        <v>9</v>
      </c>
      <c r="M1490">
        <v>30</v>
      </c>
      <c r="N1490" t="s">
        <v>1763</v>
      </c>
    </row>
    <row r="1491" spans="1:14" x14ac:dyDescent="0.2">
      <c r="A1491" t="s">
        <v>7250</v>
      </c>
      <c r="B1491">
        <v>17850</v>
      </c>
      <c r="C1491">
        <v>20400</v>
      </c>
      <c r="D1491">
        <v>24860</v>
      </c>
      <c r="E1491">
        <v>30000</v>
      </c>
      <c r="F1491">
        <v>35140</v>
      </c>
      <c r="G1491">
        <v>40280</v>
      </c>
      <c r="H1491">
        <v>45420</v>
      </c>
      <c r="I1491">
        <v>50560</v>
      </c>
      <c r="J1491">
        <v>55700</v>
      </c>
      <c r="K1491" t="s">
        <v>3090</v>
      </c>
      <c r="L1491">
        <v>9</v>
      </c>
      <c r="M1491">
        <v>30</v>
      </c>
      <c r="N1491" t="s">
        <v>1764</v>
      </c>
    </row>
    <row r="1492" spans="1:14" x14ac:dyDescent="0.2">
      <c r="A1492" t="s">
        <v>7251</v>
      </c>
      <c r="B1492">
        <v>17850</v>
      </c>
      <c r="C1492">
        <v>20400</v>
      </c>
      <c r="D1492">
        <v>24860</v>
      </c>
      <c r="E1492">
        <v>30000</v>
      </c>
      <c r="F1492">
        <v>35140</v>
      </c>
      <c r="G1492">
        <v>40280</v>
      </c>
      <c r="H1492">
        <v>45420</v>
      </c>
      <c r="I1492">
        <v>50560</v>
      </c>
      <c r="J1492">
        <v>55700</v>
      </c>
      <c r="K1492" t="s">
        <v>3090</v>
      </c>
      <c r="L1492">
        <v>9</v>
      </c>
      <c r="M1492">
        <v>30</v>
      </c>
      <c r="N1492" t="s">
        <v>1766</v>
      </c>
    </row>
    <row r="1493" spans="1:14" x14ac:dyDescent="0.2">
      <c r="A1493" t="s">
        <v>7252</v>
      </c>
      <c r="B1493">
        <v>17850</v>
      </c>
      <c r="C1493">
        <v>20400</v>
      </c>
      <c r="D1493">
        <v>24860</v>
      </c>
      <c r="E1493">
        <v>30000</v>
      </c>
      <c r="F1493">
        <v>35140</v>
      </c>
      <c r="G1493">
        <v>40280</v>
      </c>
      <c r="H1493">
        <v>45420</v>
      </c>
      <c r="I1493">
        <v>50560</v>
      </c>
      <c r="J1493">
        <v>55700</v>
      </c>
      <c r="K1493" t="s">
        <v>3090</v>
      </c>
      <c r="L1493">
        <v>9</v>
      </c>
      <c r="M1493">
        <v>30</v>
      </c>
      <c r="N1493" t="s">
        <v>1765</v>
      </c>
    </row>
    <row r="1494" spans="1:14" x14ac:dyDescent="0.2">
      <c r="A1494" t="s">
        <v>7253</v>
      </c>
      <c r="B1494">
        <v>17850</v>
      </c>
      <c r="C1494">
        <v>20400</v>
      </c>
      <c r="D1494">
        <v>24860</v>
      </c>
      <c r="E1494">
        <v>30000</v>
      </c>
      <c r="F1494">
        <v>35140</v>
      </c>
      <c r="G1494">
        <v>40280</v>
      </c>
      <c r="H1494">
        <v>45420</v>
      </c>
      <c r="I1494">
        <v>50560</v>
      </c>
      <c r="J1494">
        <v>55700</v>
      </c>
      <c r="K1494" t="s">
        <v>3090</v>
      </c>
      <c r="L1494">
        <v>9</v>
      </c>
      <c r="M1494">
        <v>30</v>
      </c>
      <c r="N1494" t="s">
        <v>1767</v>
      </c>
    </row>
    <row r="1495" spans="1:14" x14ac:dyDescent="0.2">
      <c r="A1495" t="s">
        <v>7254</v>
      </c>
      <c r="B1495">
        <v>17850</v>
      </c>
      <c r="C1495">
        <v>20400</v>
      </c>
      <c r="D1495">
        <v>24860</v>
      </c>
      <c r="E1495">
        <v>30000</v>
      </c>
      <c r="F1495">
        <v>35140</v>
      </c>
      <c r="G1495">
        <v>40280</v>
      </c>
      <c r="H1495">
        <v>45420</v>
      </c>
      <c r="I1495">
        <v>50560</v>
      </c>
      <c r="J1495">
        <v>55700</v>
      </c>
      <c r="K1495" t="s">
        <v>3090</v>
      </c>
      <c r="L1495">
        <v>9</v>
      </c>
      <c r="M1495">
        <v>30</v>
      </c>
      <c r="N1495" t="s">
        <v>1768</v>
      </c>
    </row>
    <row r="1496" spans="1:14" x14ac:dyDescent="0.2">
      <c r="A1496" t="s">
        <v>7255</v>
      </c>
      <c r="B1496">
        <v>17850</v>
      </c>
      <c r="C1496">
        <v>20400</v>
      </c>
      <c r="D1496">
        <v>24860</v>
      </c>
      <c r="E1496">
        <v>30000</v>
      </c>
      <c r="F1496">
        <v>35140</v>
      </c>
      <c r="G1496">
        <v>40280</v>
      </c>
      <c r="H1496">
        <v>45420</v>
      </c>
      <c r="I1496">
        <v>50560</v>
      </c>
      <c r="J1496">
        <v>55700</v>
      </c>
      <c r="K1496" t="s">
        <v>3090</v>
      </c>
      <c r="L1496">
        <v>9</v>
      </c>
      <c r="M1496">
        <v>30</v>
      </c>
      <c r="N1496" t="s">
        <v>1769</v>
      </c>
    </row>
    <row r="1497" spans="1:14" x14ac:dyDescent="0.2">
      <c r="A1497" t="s">
        <v>7256</v>
      </c>
      <c r="B1497">
        <v>17850</v>
      </c>
      <c r="C1497">
        <v>20400</v>
      </c>
      <c r="D1497">
        <v>24860</v>
      </c>
      <c r="E1497">
        <v>30000</v>
      </c>
      <c r="F1497">
        <v>35140</v>
      </c>
      <c r="G1497">
        <v>40280</v>
      </c>
      <c r="H1497">
        <v>45420</v>
      </c>
      <c r="I1497">
        <v>50560</v>
      </c>
      <c r="J1497">
        <v>55700</v>
      </c>
      <c r="K1497" t="s">
        <v>3090</v>
      </c>
      <c r="L1497">
        <v>9</v>
      </c>
      <c r="M1497">
        <v>30</v>
      </c>
      <c r="N1497" t="s">
        <v>1770</v>
      </c>
    </row>
    <row r="1498" spans="1:14" x14ac:dyDescent="0.2">
      <c r="A1498" t="s">
        <v>7257</v>
      </c>
      <c r="B1498">
        <v>17850</v>
      </c>
      <c r="C1498">
        <v>20400</v>
      </c>
      <c r="D1498">
        <v>24860</v>
      </c>
      <c r="E1498">
        <v>30000</v>
      </c>
      <c r="F1498">
        <v>35140</v>
      </c>
      <c r="G1498">
        <v>40280</v>
      </c>
      <c r="H1498">
        <v>45420</v>
      </c>
      <c r="I1498">
        <v>50560</v>
      </c>
      <c r="J1498">
        <v>55700</v>
      </c>
      <c r="K1498" t="s">
        <v>3090</v>
      </c>
      <c r="L1498">
        <v>9</v>
      </c>
      <c r="M1498">
        <v>30</v>
      </c>
      <c r="N1498" t="s">
        <v>1771</v>
      </c>
    </row>
    <row r="1499" spans="1:14" x14ac:dyDescent="0.2">
      <c r="A1499" t="s">
        <v>7258</v>
      </c>
      <c r="B1499">
        <v>17850</v>
      </c>
      <c r="C1499">
        <v>20400</v>
      </c>
      <c r="D1499">
        <v>24860</v>
      </c>
      <c r="E1499">
        <v>30000</v>
      </c>
      <c r="F1499">
        <v>35140</v>
      </c>
      <c r="G1499">
        <v>40280</v>
      </c>
      <c r="H1499">
        <v>45420</v>
      </c>
      <c r="I1499">
        <v>50560</v>
      </c>
      <c r="J1499">
        <v>55700</v>
      </c>
      <c r="K1499" t="s">
        <v>3090</v>
      </c>
      <c r="L1499">
        <v>9</v>
      </c>
      <c r="M1499">
        <v>30</v>
      </c>
      <c r="N1499" t="s">
        <v>1772</v>
      </c>
    </row>
    <row r="1500" spans="1:14" x14ac:dyDescent="0.2">
      <c r="A1500" t="s">
        <v>7259</v>
      </c>
      <c r="B1500">
        <v>17850</v>
      </c>
      <c r="C1500">
        <v>20400</v>
      </c>
      <c r="D1500">
        <v>24860</v>
      </c>
      <c r="E1500">
        <v>30000</v>
      </c>
      <c r="F1500">
        <v>35140</v>
      </c>
      <c r="G1500">
        <v>40280</v>
      </c>
      <c r="H1500">
        <v>45420</v>
      </c>
      <c r="I1500">
        <v>50560</v>
      </c>
      <c r="J1500">
        <v>55700</v>
      </c>
      <c r="K1500" t="s">
        <v>3090</v>
      </c>
      <c r="L1500">
        <v>9</v>
      </c>
      <c r="M1500">
        <v>30</v>
      </c>
      <c r="N1500" t="s">
        <v>1773</v>
      </c>
    </row>
    <row r="1501" spans="1:14" x14ac:dyDescent="0.2">
      <c r="A1501" t="s">
        <v>7260</v>
      </c>
      <c r="B1501">
        <v>17850</v>
      </c>
      <c r="C1501">
        <v>20400</v>
      </c>
      <c r="D1501">
        <v>24860</v>
      </c>
      <c r="E1501">
        <v>30000</v>
      </c>
      <c r="F1501">
        <v>35140</v>
      </c>
      <c r="G1501">
        <v>40280</v>
      </c>
      <c r="H1501">
        <v>45420</v>
      </c>
      <c r="I1501">
        <v>50560</v>
      </c>
      <c r="J1501">
        <v>55700</v>
      </c>
      <c r="K1501" t="s">
        <v>3090</v>
      </c>
      <c r="L1501">
        <v>9</v>
      </c>
      <c r="M1501">
        <v>30</v>
      </c>
      <c r="N1501" t="s">
        <v>1774</v>
      </c>
    </row>
    <row r="1502" spans="1:14" x14ac:dyDescent="0.2">
      <c r="A1502" t="s">
        <v>7261</v>
      </c>
      <c r="B1502">
        <v>17850</v>
      </c>
      <c r="C1502">
        <v>20400</v>
      </c>
      <c r="D1502">
        <v>24860</v>
      </c>
      <c r="E1502">
        <v>30000</v>
      </c>
      <c r="F1502">
        <v>35140</v>
      </c>
      <c r="G1502">
        <v>40280</v>
      </c>
      <c r="H1502">
        <v>45420</v>
      </c>
      <c r="I1502">
        <v>50560</v>
      </c>
      <c r="J1502">
        <v>55700</v>
      </c>
      <c r="K1502" t="s">
        <v>3090</v>
      </c>
      <c r="L1502">
        <v>9</v>
      </c>
      <c r="M1502">
        <v>30</v>
      </c>
      <c r="N1502" t="s">
        <v>5538</v>
      </c>
    </row>
    <row r="1503" spans="1:14" x14ac:dyDescent="0.2">
      <c r="A1503" t="s">
        <v>7262</v>
      </c>
      <c r="B1503">
        <v>17850</v>
      </c>
      <c r="C1503">
        <v>20400</v>
      </c>
      <c r="D1503">
        <v>24860</v>
      </c>
      <c r="E1503">
        <v>30000</v>
      </c>
      <c r="F1503">
        <v>35140</v>
      </c>
      <c r="G1503">
        <v>40280</v>
      </c>
      <c r="H1503">
        <v>45420</v>
      </c>
      <c r="I1503">
        <v>50560</v>
      </c>
      <c r="J1503">
        <v>55700</v>
      </c>
      <c r="K1503" t="s">
        <v>3090</v>
      </c>
      <c r="L1503">
        <v>9</v>
      </c>
      <c r="M1503">
        <v>30</v>
      </c>
      <c r="N1503" t="s">
        <v>1775</v>
      </c>
    </row>
    <row r="1504" spans="1:14" x14ac:dyDescent="0.2">
      <c r="A1504" t="s">
        <v>7263</v>
      </c>
      <c r="B1504">
        <v>17850</v>
      </c>
      <c r="C1504">
        <v>20400</v>
      </c>
      <c r="D1504">
        <v>24860</v>
      </c>
      <c r="E1504">
        <v>30000</v>
      </c>
      <c r="F1504">
        <v>35140</v>
      </c>
      <c r="G1504">
        <v>40280</v>
      </c>
      <c r="H1504">
        <v>45420</v>
      </c>
      <c r="I1504">
        <v>50560</v>
      </c>
      <c r="J1504">
        <v>55700</v>
      </c>
      <c r="K1504" t="s">
        <v>3090</v>
      </c>
      <c r="L1504">
        <v>9</v>
      </c>
      <c r="M1504">
        <v>30</v>
      </c>
      <c r="N1504" t="s">
        <v>1776</v>
      </c>
    </row>
    <row r="1505" spans="1:14" x14ac:dyDescent="0.2">
      <c r="A1505" t="s">
        <v>7264</v>
      </c>
      <c r="B1505">
        <v>17850</v>
      </c>
      <c r="C1505">
        <v>20400</v>
      </c>
      <c r="D1505">
        <v>24860</v>
      </c>
      <c r="E1505">
        <v>30000</v>
      </c>
      <c r="F1505">
        <v>35140</v>
      </c>
      <c r="G1505">
        <v>40280</v>
      </c>
      <c r="H1505">
        <v>45420</v>
      </c>
      <c r="I1505">
        <v>50560</v>
      </c>
      <c r="J1505">
        <v>55700</v>
      </c>
      <c r="K1505" t="s">
        <v>3090</v>
      </c>
      <c r="L1505">
        <v>9</v>
      </c>
      <c r="M1505">
        <v>30</v>
      </c>
      <c r="N1505" t="s">
        <v>1777</v>
      </c>
    </row>
    <row r="1506" spans="1:14" x14ac:dyDescent="0.2">
      <c r="A1506" t="s">
        <v>7265</v>
      </c>
      <c r="B1506">
        <v>17850</v>
      </c>
      <c r="C1506">
        <v>20400</v>
      </c>
      <c r="D1506">
        <v>24860</v>
      </c>
      <c r="E1506">
        <v>30000</v>
      </c>
      <c r="F1506">
        <v>35140</v>
      </c>
      <c r="G1506">
        <v>40280</v>
      </c>
      <c r="H1506">
        <v>45420</v>
      </c>
      <c r="I1506">
        <v>50560</v>
      </c>
      <c r="J1506">
        <v>55700</v>
      </c>
      <c r="K1506" t="s">
        <v>3090</v>
      </c>
      <c r="L1506">
        <v>9</v>
      </c>
      <c r="M1506">
        <v>30</v>
      </c>
      <c r="N1506" t="s">
        <v>1778</v>
      </c>
    </row>
    <row r="1507" spans="1:14" x14ac:dyDescent="0.2">
      <c r="A1507" t="s">
        <v>7266</v>
      </c>
      <c r="B1507">
        <v>17850</v>
      </c>
      <c r="C1507">
        <v>20400</v>
      </c>
      <c r="D1507">
        <v>24860</v>
      </c>
      <c r="E1507">
        <v>30000</v>
      </c>
      <c r="F1507">
        <v>35140</v>
      </c>
      <c r="G1507">
        <v>40280</v>
      </c>
      <c r="H1507">
        <v>45420</v>
      </c>
      <c r="I1507">
        <v>50560</v>
      </c>
      <c r="J1507">
        <v>55700</v>
      </c>
      <c r="K1507" t="s">
        <v>3090</v>
      </c>
      <c r="L1507">
        <v>9</v>
      </c>
      <c r="M1507">
        <v>30</v>
      </c>
      <c r="N1507" t="s">
        <v>1779</v>
      </c>
    </row>
    <row r="1508" spans="1:14" x14ac:dyDescent="0.2">
      <c r="A1508" t="s">
        <v>7267</v>
      </c>
      <c r="B1508">
        <v>17850</v>
      </c>
      <c r="C1508">
        <v>20400</v>
      </c>
      <c r="D1508">
        <v>24860</v>
      </c>
      <c r="E1508">
        <v>30000</v>
      </c>
      <c r="F1508">
        <v>35140</v>
      </c>
      <c r="G1508">
        <v>40280</v>
      </c>
      <c r="H1508">
        <v>45420</v>
      </c>
      <c r="I1508">
        <v>50560</v>
      </c>
      <c r="J1508">
        <v>55700</v>
      </c>
      <c r="K1508" t="s">
        <v>3090</v>
      </c>
      <c r="L1508">
        <v>9</v>
      </c>
      <c r="M1508">
        <v>30</v>
      </c>
      <c r="N1508" t="s">
        <v>1780</v>
      </c>
    </row>
    <row r="1509" spans="1:14" x14ac:dyDescent="0.2">
      <c r="A1509" t="s">
        <v>7268</v>
      </c>
      <c r="B1509">
        <v>17850</v>
      </c>
      <c r="C1509">
        <v>20400</v>
      </c>
      <c r="D1509">
        <v>24860</v>
      </c>
      <c r="E1509">
        <v>30000</v>
      </c>
      <c r="F1509">
        <v>35140</v>
      </c>
      <c r="G1509">
        <v>40280</v>
      </c>
      <c r="H1509">
        <v>45420</v>
      </c>
      <c r="I1509">
        <v>50560</v>
      </c>
      <c r="J1509">
        <v>55700</v>
      </c>
      <c r="K1509" t="s">
        <v>3090</v>
      </c>
      <c r="L1509">
        <v>9</v>
      </c>
      <c r="M1509">
        <v>30</v>
      </c>
      <c r="N1509" t="s">
        <v>1781</v>
      </c>
    </row>
    <row r="1510" spans="1:14" x14ac:dyDescent="0.2">
      <c r="A1510" t="s">
        <v>7269</v>
      </c>
      <c r="B1510">
        <v>17850</v>
      </c>
      <c r="C1510">
        <v>20400</v>
      </c>
      <c r="D1510">
        <v>24860</v>
      </c>
      <c r="E1510">
        <v>30000</v>
      </c>
      <c r="F1510">
        <v>35140</v>
      </c>
      <c r="G1510">
        <v>40280</v>
      </c>
      <c r="H1510">
        <v>45420</v>
      </c>
      <c r="I1510">
        <v>50560</v>
      </c>
      <c r="J1510">
        <v>55700</v>
      </c>
      <c r="K1510" t="s">
        <v>3090</v>
      </c>
      <c r="L1510">
        <v>9</v>
      </c>
      <c r="M1510">
        <v>30</v>
      </c>
      <c r="N1510" t="s">
        <v>1782</v>
      </c>
    </row>
    <row r="1511" spans="1:14" x14ac:dyDescent="0.2">
      <c r="A1511" t="s">
        <v>7270</v>
      </c>
      <c r="B1511">
        <v>17850</v>
      </c>
      <c r="C1511">
        <v>20400</v>
      </c>
      <c r="D1511">
        <v>24860</v>
      </c>
      <c r="E1511">
        <v>30000</v>
      </c>
      <c r="F1511">
        <v>35140</v>
      </c>
      <c r="G1511">
        <v>40280</v>
      </c>
      <c r="H1511">
        <v>45420</v>
      </c>
      <c r="I1511">
        <v>50560</v>
      </c>
      <c r="J1511">
        <v>55700</v>
      </c>
      <c r="K1511" t="s">
        <v>3090</v>
      </c>
      <c r="L1511">
        <v>9</v>
      </c>
      <c r="M1511">
        <v>30</v>
      </c>
      <c r="N1511" t="s">
        <v>1783</v>
      </c>
    </row>
    <row r="1512" spans="1:14" x14ac:dyDescent="0.2">
      <c r="A1512" t="s">
        <v>7271</v>
      </c>
      <c r="B1512">
        <v>17850</v>
      </c>
      <c r="C1512">
        <v>20400</v>
      </c>
      <c r="D1512">
        <v>24860</v>
      </c>
      <c r="E1512">
        <v>30000</v>
      </c>
      <c r="F1512">
        <v>35140</v>
      </c>
      <c r="G1512">
        <v>40280</v>
      </c>
      <c r="H1512">
        <v>45420</v>
      </c>
      <c r="I1512">
        <v>50560</v>
      </c>
      <c r="J1512">
        <v>55700</v>
      </c>
      <c r="K1512" t="s">
        <v>3090</v>
      </c>
      <c r="L1512">
        <v>9</v>
      </c>
      <c r="M1512">
        <v>30</v>
      </c>
      <c r="N1512" t="s">
        <v>1784</v>
      </c>
    </row>
    <row r="1513" spans="1:14" x14ac:dyDescent="0.2">
      <c r="A1513" t="s">
        <v>7272</v>
      </c>
      <c r="B1513">
        <v>17850</v>
      </c>
      <c r="C1513">
        <v>20400</v>
      </c>
      <c r="D1513">
        <v>24860</v>
      </c>
      <c r="E1513">
        <v>30000</v>
      </c>
      <c r="F1513">
        <v>35140</v>
      </c>
      <c r="G1513">
        <v>40280</v>
      </c>
      <c r="H1513">
        <v>45420</v>
      </c>
      <c r="I1513">
        <v>50560</v>
      </c>
      <c r="J1513">
        <v>55700</v>
      </c>
      <c r="K1513" t="s">
        <v>3090</v>
      </c>
      <c r="L1513">
        <v>9</v>
      </c>
      <c r="M1513">
        <v>30</v>
      </c>
      <c r="N1513" t="s">
        <v>1785</v>
      </c>
    </row>
    <row r="1514" spans="1:14" x14ac:dyDescent="0.2">
      <c r="A1514" t="s">
        <v>7273</v>
      </c>
      <c r="B1514">
        <v>17850</v>
      </c>
      <c r="C1514">
        <v>20400</v>
      </c>
      <c r="D1514">
        <v>24860</v>
      </c>
      <c r="E1514">
        <v>30000</v>
      </c>
      <c r="F1514">
        <v>35140</v>
      </c>
      <c r="G1514">
        <v>40280</v>
      </c>
      <c r="H1514">
        <v>45420</v>
      </c>
      <c r="I1514">
        <v>50560</v>
      </c>
      <c r="J1514">
        <v>55700</v>
      </c>
      <c r="K1514" t="s">
        <v>3090</v>
      </c>
      <c r="L1514">
        <v>9</v>
      </c>
      <c r="M1514">
        <v>30</v>
      </c>
      <c r="N1514" t="s">
        <v>1786</v>
      </c>
    </row>
    <row r="1515" spans="1:14" x14ac:dyDescent="0.2">
      <c r="A1515" t="s">
        <v>7274</v>
      </c>
      <c r="B1515">
        <v>17850</v>
      </c>
      <c r="C1515">
        <v>20400</v>
      </c>
      <c r="D1515">
        <v>24860</v>
      </c>
      <c r="E1515">
        <v>30000</v>
      </c>
      <c r="F1515">
        <v>35140</v>
      </c>
      <c r="G1515">
        <v>40280</v>
      </c>
      <c r="H1515">
        <v>45420</v>
      </c>
      <c r="I1515">
        <v>50560</v>
      </c>
      <c r="J1515">
        <v>55700</v>
      </c>
      <c r="K1515" t="s">
        <v>3090</v>
      </c>
      <c r="L1515">
        <v>9</v>
      </c>
      <c r="M1515">
        <v>30</v>
      </c>
      <c r="N1515" t="s">
        <v>1787</v>
      </c>
    </row>
    <row r="1516" spans="1:14" x14ac:dyDescent="0.2">
      <c r="A1516" t="s">
        <v>7275</v>
      </c>
      <c r="B1516">
        <v>17850</v>
      </c>
      <c r="C1516">
        <v>20400</v>
      </c>
      <c r="D1516">
        <v>24860</v>
      </c>
      <c r="E1516">
        <v>30000</v>
      </c>
      <c r="F1516">
        <v>35140</v>
      </c>
      <c r="G1516">
        <v>40280</v>
      </c>
      <c r="H1516">
        <v>45420</v>
      </c>
      <c r="I1516">
        <v>50560</v>
      </c>
      <c r="J1516">
        <v>55700</v>
      </c>
      <c r="K1516" t="s">
        <v>3090</v>
      </c>
      <c r="L1516">
        <v>9</v>
      </c>
      <c r="M1516">
        <v>30</v>
      </c>
      <c r="N1516" t="s">
        <v>1788</v>
      </c>
    </row>
    <row r="1517" spans="1:14" x14ac:dyDescent="0.2">
      <c r="A1517" t="s">
        <v>7276</v>
      </c>
      <c r="B1517">
        <v>17850</v>
      </c>
      <c r="C1517">
        <v>20400</v>
      </c>
      <c r="D1517">
        <v>24860</v>
      </c>
      <c r="E1517">
        <v>30000</v>
      </c>
      <c r="F1517">
        <v>35140</v>
      </c>
      <c r="G1517">
        <v>40280</v>
      </c>
      <c r="H1517">
        <v>45420</v>
      </c>
      <c r="I1517">
        <v>50560</v>
      </c>
      <c r="J1517">
        <v>55700</v>
      </c>
      <c r="K1517" t="s">
        <v>3090</v>
      </c>
      <c r="L1517">
        <v>9</v>
      </c>
      <c r="M1517">
        <v>30</v>
      </c>
      <c r="N1517" t="s">
        <v>1789</v>
      </c>
    </row>
    <row r="1518" spans="1:14" x14ac:dyDescent="0.2">
      <c r="A1518" t="s">
        <v>7277</v>
      </c>
      <c r="B1518">
        <v>17850</v>
      </c>
      <c r="C1518">
        <v>20400</v>
      </c>
      <c r="D1518">
        <v>24860</v>
      </c>
      <c r="E1518">
        <v>30000</v>
      </c>
      <c r="F1518">
        <v>35140</v>
      </c>
      <c r="G1518">
        <v>40280</v>
      </c>
      <c r="H1518">
        <v>45420</v>
      </c>
      <c r="I1518">
        <v>50560</v>
      </c>
      <c r="J1518">
        <v>55700</v>
      </c>
      <c r="K1518" t="s">
        <v>3090</v>
      </c>
      <c r="L1518">
        <v>9</v>
      </c>
      <c r="M1518">
        <v>30</v>
      </c>
      <c r="N1518" t="s">
        <v>4287</v>
      </c>
    </row>
    <row r="1519" spans="1:14" x14ac:dyDescent="0.2">
      <c r="A1519" t="s">
        <v>7278</v>
      </c>
      <c r="B1519">
        <v>17850</v>
      </c>
      <c r="C1519">
        <v>20400</v>
      </c>
      <c r="D1519">
        <v>24860</v>
      </c>
      <c r="E1519">
        <v>30000</v>
      </c>
      <c r="F1519">
        <v>35140</v>
      </c>
      <c r="G1519">
        <v>40280</v>
      </c>
      <c r="H1519">
        <v>45420</v>
      </c>
      <c r="I1519">
        <v>50560</v>
      </c>
      <c r="J1519">
        <v>55700</v>
      </c>
      <c r="K1519" t="s">
        <v>3090</v>
      </c>
      <c r="L1519">
        <v>9</v>
      </c>
      <c r="M1519">
        <v>30</v>
      </c>
      <c r="N1519" t="s">
        <v>1790</v>
      </c>
    </row>
    <row r="1520" spans="1:14" x14ac:dyDescent="0.2">
      <c r="A1520" t="s">
        <v>7279</v>
      </c>
      <c r="B1520">
        <v>17850</v>
      </c>
      <c r="C1520">
        <v>20400</v>
      </c>
      <c r="D1520">
        <v>24860</v>
      </c>
      <c r="E1520">
        <v>30000</v>
      </c>
      <c r="F1520">
        <v>35140</v>
      </c>
      <c r="G1520">
        <v>40280</v>
      </c>
      <c r="H1520">
        <v>45420</v>
      </c>
      <c r="I1520">
        <v>50560</v>
      </c>
      <c r="J1520">
        <v>55700</v>
      </c>
      <c r="K1520" t="s">
        <v>3090</v>
      </c>
      <c r="L1520">
        <v>9</v>
      </c>
      <c r="M1520">
        <v>30</v>
      </c>
      <c r="N1520" t="s">
        <v>1791</v>
      </c>
    </row>
    <row r="1521" spans="1:14" x14ac:dyDescent="0.2">
      <c r="A1521" t="s">
        <v>7280</v>
      </c>
      <c r="B1521">
        <v>17050</v>
      </c>
      <c r="C1521">
        <v>19720</v>
      </c>
      <c r="D1521">
        <v>24860</v>
      </c>
      <c r="E1521">
        <v>30000</v>
      </c>
      <c r="F1521">
        <v>35140</v>
      </c>
      <c r="G1521">
        <v>40280</v>
      </c>
      <c r="H1521">
        <v>45420</v>
      </c>
      <c r="I1521">
        <v>50560</v>
      </c>
      <c r="J1521">
        <v>55700</v>
      </c>
      <c r="K1521" t="s">
        <v>3090</v>
      </c>
      <c r="L1521">
        <v>11</v>
      </c>
      <c r="M1521">
        <v>30</v>
      </c>
      <c r="N1521" t="s">
        <v>1792</v>
      </c>
    </row>
    <row r="1522" spans="1:14" x14ac:dyDescent="0.2">
      <c r="A1522" t="s">
        <v>7281</v>
      </c>
      <c r="B1522">
        <v>17050</v>
      </c>
      <c r="C1522">
        <v>19720</v>
      </c>
      <c r="D1522">
        <v>24860</v>
      </c>
      <c r="E1522">
        <v>30000</v>
      </c>
      <c r="F1522">
        <v>35140</v>
      </c>
      <c r="G1522">
        <v>40280</v>
      </c>
      <c r="H1522">
        <v>45420</v>
      </c>
      <c r="I1522">
        <v>50560</v>
      </c>
      <c r="J1522">
        <v>55700</v>
      </c>
      <c r="K1522" t="s">
        <v>3090</v>
      </c>
      <c r="L1522">
        <v>11</v>
      </c>
      <c r="M1522">
        <v>30</v>
      </c>
      <c r="N1522" t="s">
        <v>1793</v>
      </c>
    </row>
    <row r="1523" spans="1:14" x14ac:dyDescent="0.2">
      <c r="A1523" t="s">
        <v>7282</v>
      </c>
      <c r="B1523">
        <v>17050</v>
      </c>
      <c r="C1523">
        <v>19720</v>
      </c>
      <c r="D1523">
        <v>24860</v>
      </c>
      <c r="E1523">
        <v>30000</v>
      </c>
      <c r="F1523">
        <v>35140</v>
      </c>
      <c r="G1523">
        <v>40280</v>
      </c>
      <c r="H1523">
        <v>45420</v>
      </c>
      <c r="I1523">
        <v>50560</v>
      </c>
      <c r="J1523">
        <v>55700</v>
      </c>
      <c r="K1523" t="s">
        <v>3090</v>
      </c>
      <c r="L1523">
        <v>11</v>
      </c>
      <c r="M1523">
        <v>30</v>
      </c>
      <c r="N1523" t="s">
        <v>1794</v>
      </c>
    </row>
    <row r="1524" spans="1:14" x14ac:dyDescent="0.2">
      <c r="A1524" t="s">
        <v>7283</v>
      </c>
      <c r="B1524">
        <v>17050</v>
      </c>
      <c r="C1524">
        <v>19720</v>
      </c>
      <c r="D1524">
        <v>24860</v>
      </c>
      <c r="E1524">
        <v>30000</v>
      </c>
      <c r="F1524">
        <v>35140</v>
      </c>
      <c r="G1524">
        <v>40280</v>
      </c>
      <c r="H1524">
        <v>45420</v>
      </c>
      <c r="I1524">
        <v>50560</v>
      </c>
      <c r="J1524">
        <v>55700</v>
      </c>
      <c r="K1524" t="s">
        <v>3090</v>
      </c>
      <c r="L1524">
        <v>11</v>
      </c>
      <c r="M1524">
        <v>30</v>
      </c>
      <c r="N1524" t="s">
        <v>1795</v>
      </c>
    </row>
    <row r="1525" spans="1:14" x14ac:dyDescent="0.2">
      <c r="A1525" t="s">
        <v>7284</v>
      </c>
      <c r="B1525">
        <v>17050</v>
      </c>
      <c r="C1525">
        <v>19720</v>
      </c>
      <c r="D1525">
        <v>24860</v>
      </c>
      <c r="E1525">
        <v>30000</v>
      </c>
      <c r="F1525">
        <v>35140</v>
      </c>
      <c r="G1525">
        <v>40280</v>
      </c>
      <c r="H1525">
        <v>45420</v>
      </c>
      <c r="I1525">
        <v>50560</v>
      </c>
      <c r="J1525">
        <v>55700</v>
      </c>
      <c r="K1525" t="s">
        <v>3090</v>
      </c>
      <c r="L1525">
        <v>11</v>
      </c>
      <c r="M1525">
        <v>30</v>
      </c>
      <c r="N1525" t="s">
        <v>1796</v>
      </c>
    </row>
    <row r="1526" spans="1:14" x14ac:dyDescent="0.2">
      <c r="A1526" t="s">
        <v>7285</v>
      </c>
      <c r="B1526">
        <v>17050</v>
      </c>
      <c r="C1526">
        <v>19720</v>
      </c>
      <c r="D1526">
        <v>24860</v>
      </c>
      <c r="E1526">
        <v>30000</v>
      </c>
      <c r="F1526">
        <v>35140</v>
      </c>
      <c r="G1526">
        <v>40280</v>
      </c>
      <c r="H1526">
        <v>45420</v>
      </c>
      <c r="I1526">
        <v>50560</v>
      </c>
      <c r="J1526">
        <v>55700</v>
      </c>
      <c r="K1526" t="s">
        <v>3090</v>
      </c>
      <c r="L1526">
        <v>11</v>
      </c>
      <c r="M1526">
        <v>30</v>
      </c>
      <c r="N1526" t="s">
        <v>1797</v>
      </c>
    </row>
    <row r="1527" spans="1:14" x14ac:dyDescent="0.2">
      <c r="A1527" t="s">
        <v>7286</v>
      </c>
      <c r="B1527">
        <v>17050</v>
      </c>
      <c r="C1527">
        <v>19720</v>
      </c>
      <c r="D1527">
        <v>24860</v>
      </c>
      <c r="E1527">
        <v>30000</v>
      </c>
      <c r="F1527">
        <v>35140</v>
      </c>
      <c r="G1527">
        <v>40280</v>
      </c>
      <c r="H1527">
        <v>45420</v>
      </c>
      <c r="I1527">
        <v>50560</v>
      </c>
      <c r="J1527">
        <v>55700</v>
      </c>
      <c r="K1527" t="s">
        <v>3090</v>
      </c>
      <c r="L1527">
        <v>11</v>
      </c>
      <c r="M1527">
        <v>30</v>
      </c>
      <c r="N1527" t="s">
        <v>1798</v>
      </c>
    </row>
    <row r="1528" spans="1:14" x14ac:dyDescent="0.2">
      <c r="A1528" t="s">
        <v>7287</v>
      </c>
      <c r="B1528">
        <v>17050</v>
      </c>
      <c r="C1528">
        <v>19720</v>
      </c>
      <c r="D1528">
        <v>24860</v>
      </c>
      <c r="E1528">
        <v>30000</v>
      </c>
      <c r="F1528">
        <v>35140</v>
      </c>
      <c r="G1528">
        <v>40280</v>
      </c>
      <c r="H1528">
        <v>45420</v>
      </c>
      <c r="I1528">
        <v>50560</v>
      </c>
      <c r="J1528">
        <v>55700</v>
      </c>
      <c r="K1528" t="s">
        <v>3090</v>
      </c>
      <c r="L1528">
        <v>11</v>
      </c>
      <c r="M1528">
        <v>30</v>
      </c>
      <c r="N1528" t="s">
        <v>1403</v>
      </c>
    </row>
    <row r="1529" spans="1:14" x14ac:dyDescent="0.2">
      <c r="A1529" t="s">
        <v>7288</v>
      </c>
      <c r="B1529">
        <v>17050</v>
      </c>
      <c r="C1529">
        <v>19720</v>
      </c>
      <c r="D1529">
        <v>24860</v>
      </c>
      <c r="E1529">
        <v>30000</v>
      </c>
      <c r="F1529">
        <v>35140</v>
      </c>
      <c r="G1529">
        <v>40280</v>
      </c>
      <c r="H1529">
        <v>45420</v>
      </c>
      <c r="I1529">
        <v>50560</v>
      </c>
      <c r="J1529">
        <v>55700</v>
      </c>
      <c r="K1529" t="s">
        <v>3090</v>
      </c>
      <c r="L1529">
        <v>11</v>
      </c>
      <c r="M1529">
        <v>30</v>
      </c>
      <c r="N1529" t="s">
        <v>1404</v>
      </c>
    </row>
    <row r="1530" spans="1:14" x14ac:dyDescent="0.2">
      <c r="A1530" t="s">
        <v>7289</v>
      </c>
      <c r="B1530">
        <v>17050</v>
      </c>
      <c r="C1530">
        <v>19720</v>
      </c>
      <c r="D1530">
        <v>24860</v>
      </c>
      <c r="E1530">
        <v>30000</v>
      </c>
      <c r="F1530">
        <v>35140</v>
      </c>
      <c r="G1530">
        <v>40280</v>
      </c>
      <c r="H1530">
        <v>45420</v>
      </c>
      <c r="I1530">
        <v>50560</v>
      </c>
      <c r="J1530">
        <v>55700</v>
      </c>
      <c r="K1530" t="s">
        <v>3090</v>
      </c>
      <c r="L1530">
        <v>11</v>
      </c>
      <c r="M1530">
        <v>30</v>
      </c>
      <c r="N1530" t="s">
        <v>1405</v>
      </c>
    </row>
    <row r="1531" spans="1:14" x14ac:dyDescent="0.2">
      <c r="A1531" t="s">
        <v>7290</v>
      </c>
      <c r="B1531">
        <v>17050</v>
      </c>
      <c r="C1531">
        <v>19720</v>
      </c>
      <c r="D1531">
        <v>24860</v>
      </c>
      <c r="E1531">
        <v>30000</v>
      </c>
      <c r="F1531">
        <v>35140</v>
      </c>
      <c r="G1531">
        <v>40280</v>
      </c>
      <c r="H1531">
        <v>45420</v>
      </c>
      <c r="I1531">
        <v>50560</v>
      </c>
      <c r="J1531">
        <v>55700</v>
      </c>
      <c r="K1531" t="s">
        <v>3090</v>
      </c>
      <c r="L1531">
        <v>11</v>
      </c>
      <c r="M1531">
        <v>30</v>
      </c>
      <c r="N1531" t="s">
        <v>1406</v>
      </c>
    </row>
    <row r="1532" spans="1:14" x14ac:dyDescent="0.2">
      <c r="A1532" t="s">
        <v>7291</v>
      </c>
      <c r="B1532">
        <v>17050</v>
      </c>
      <c r="C1532">
        <v>19720</v>
      </c>
      <c r="D1532">
        <v>24860</v>
      </c>
      <c r="E1532">
        <v>30000</v>
      </c>
      <c r="F1532">
        <v>35140</v>
      </c>
      <c r="G1532">
        <v>40280</v>
      </c>
      <c r="H1532">
        <v>45420</v>
      </c>
      <c r="I1532">
        <v>50560</v>
      </c>
      <c r="J1532">
        <v>55700</v>
      </c>
      <c r="K1532" t="s">
        <v>3090</v>
      </c>
      <c r="L1532">
        <v>11</v>
      </c>
      <c r="M1532">
        <v>30</v>
      </c>
      <c r="N1532" t="s">
        <v>1407</v>
      </c>
    </row>
    <row r="1533" spans="1:14" x14ac:dyDescent="0.2">
      <c r="A1533" t="s">
        <v>7292</v>
      </c>
      <c r="B1533">
        <v>17050</v>
      </c>
      <c r="C1533">
        <v>19720</v>
      </c>
      <c r="D1533">
        <v>24860</v>
      </c>
      <c r="E1533">
        <v>30000</v>
      </c>
      <c r="F1533">
        <v>35140</v>
      </c>
      <c r="G1533">
        <v>40280</v>
      </c>
      <c r="H1533">
        <v>45420</v>
      </c>
      <c r="I1533">
        <v>50560</v>
      </c>
      <c r="J1533">
        <v>55700</v>
      </c>
      <c r="K1533" t="s">
        <v>3090</v>
      </c>
      <c r="L1533">
        <v>11</v>
      </c>
      <c r="M1533">
        <v>30</v>
      </c>
      <c r="N1533" t="s">
        <v>1408</v>
      </c>
    </row>
    <row r="1534" spans="1:14" x14ac:dyDescent="0.2">
      <c r="A1534" t="s">
        <v>7293</v>
      </c>
      <c r="B1534">
        <v>17050</v>
      </c>
      <c r="C1534">
        <v>19720</v>
      </c>
      <c r="D1534">
        <v>24860</v>
      </c>
      <c r="E1534">
        <v>30000</v>
      </c>
      <c r="F1534">
        <v>35140</v>
      </c>
      <c r="G1534">
        <v>40280</v>
      </c>
      <c r="H1534">
        <v>45420</v>
      </c>
      <c r="I1534">
        <v>50560</v>
      </c>
      <c r="J1534">
        <v>55700</v>
      </c>
      <c r="K1534" t="s">
        <v>3090</v>
      </c>
      <c r="L1534">
        <v>11</v>
      </c>
      <c r="M1534">
        <v>30</v>
      </c>
      <c r="N1534" t="s">
        <v>1409</v>
      </c>
    </row>
    <row r="1535" spans="1:14" x14ac:dyDescent="0.2">
      <c r="A1535" t="s">
        <v>7294</v>
      </c>
      <c r="B1535">
        <v>17050</v>
      </c>
      <c r="C1535">
        <v>19720</v>
      </c>
      <c r="D1535">
        <v>24860</v>
      </c>
      <c r="E1535">
        <v>30000</v>
      </c>
      <c r="F1535">
        <v>35140</v>
      </c>
      <c r="G1535">
        <v>40280</v>
      </c>
      <c r="H1535">
        <v>45420</v>
      </c>
      <c r="I1535">
        <v>50560</v>
      </c>
      <c r="J1535">
        <v>55700</v>
      </c>
      <c r="K1535" t="s">
        <v>3090</v>
      </c>
      <c r="L1535">
        <v>11</v>
      </c>
      <c r="M1535">
        <v>30</v>
      </c>
      <c r="N1535" t="s">
        <v>1410</v>
      </c>
    </row>
    <row r="1536" spans="1:14" x14ac:dyDescent="0.2">
      <c r="A1536" t="s">
        <v>7295</v>
      </c>
      <c r="B1536">
        <v>17050</v>
      </c>
      <c r="C1536">
        <v>19720</v>
      </c>
      <c r="D1536">
        <v>24860</v>
      </c>
      <c r="E1536">
        <v>30000</v>
      </c>
      <c r="F1536">
        <v>35140</v>
      </c>
      <c r="G1536">
        <v>40280</v>
      </c>
      <c r="H1536">
        <v>45420</v>
      </c>
      <c r="I1536">
        <v>50560</v>
      </c>
      <c r="J1536">
        <v>55700</v>
      </c>
      <c r="K1536" t="s">
        <v>3090</v>
      </c>
      <c r="L1536">
        <v>11</v>
      </c>
      <c r="M1536">
        <v>30</v>
      </c>
      <c r="N1536" t="s">
        <v>1411</v>
      </c>
    </row>
    <row r="1537" spans="1:14" x14ac:dyDescent="0.2">
      <c r="A1537" t="s">
        <v>7296</v>
      </c>
      <c r="B1537">
        <v>17050</v>
      </c>
      <c r="C1537">
        <v>19720</v>
      </c>
      <c r="D1537">
        <v>24860</v>
      </c>
      <c r="E1537">
        <v>30000</v>
      </c>
      <c r="F1537">
        <v>35140</v>
      </c>
      <c r="G1537">
        <v>40280</v>
      </c>
      <c r="H1537">
        <v>45420</v>
      </c>
      <c r="I1537">
        <v>50560</v>
      </c>
      <c r="J1537">
        <v>55700</v>
      </c>
      <c r="K1537" t="s">
        <v>3090</v>
      </c>
      <c r="L1537">
        <v>11</v>
      </c>
      <c r="M1537">
        <v>30</v>
      </c>
      <c r="N1537" t="s">
        <v>1412</v>
      </c>
    </row>
    <row r="1538" spans="1:14" x14ac:dyDescent="0.2">
      <c r="A1538" t="s">
        <v>7297</v>
      </c>
      <c r="B1538">
        <v>17050</v>
      </c>
      <c r="C1538">
        <v>19720</v>
      </c>
      <c r="D1538">
        <v>24860</v>
      </c>
      <c r="E1538">
        <v>30000</v>
      </c>
      <c r="F1538">
        <v>35140</v>
      </c>
      <c r="G1538">
        <v>40280</v>
      </c>
      <c r="H1538">
        <v>45420</v>
      </c>
      <c r="I1538">
        <v>50560</v>
      </c>
      <c r="J1538">
        <v>55700</v>
      </c>
      <c r="K1538" t="s">
        <v>3090</v>
      </c>
      <c r="L1538">
        <v>11</v>
      </c>
      <c r="M1538">
        <v>30</v>
      </c>
      <c r="N1538" t="s">
        <v>1413</v>
      </c>
    </row>
    <row r="1539" spans="1:14" x14ac:dyDescent="0.2">
      <c r="A1539" t="s">
        <v>7298</v>
      </c>
      <c r="B1539">
        <v>17050</v>
      </c>
      <c r="C1539">
        <v>19720</v>
      </c>
      <c r="D1539">
        <v>24860</v>
      </c>
      <c r="E1539">
        <v>30000</v>
      </c>
      <c r="F1539">
        <v>35140</v>
      </c>
      <c r="G1539">
        <v>40280</v>
      </c>
      <c r="H1539">
        <v>45420</v>
      </c>
      <c r="I1539">
        <v>50560</v>
      </c>
      <c r="J1539">
        <v>55700</v>
      </c>
      <c r="K1539" t="s">
        <v>3090</v>
      </c>
      <c r="L1539">
        <v>11</v>
      </c>
      <c r="M1539">
        <v>30</v>
      </c>
      <c r="N1539" t="s">
        <v>1414</v>
      </c>
    </row>
    <row r="1540" spans="1:14" x14ac:dyDescent="0.2">
      <c r="A1540" t="s">
        <v>7299</v>
      </c>
      <c r="B1540">
        <v>17050</v>
      </c>
      <c r="C1540">
        <v>19720</v>
      </c>
      <c r="D1540">
        <v>24860</v>
      </c>
      <c r="E1540">
        <v>30000</v>
      </c>
      <c r="F1540">
        <v>35140</v>
      </c>
      <c r="G1540">
        <v>40280</v>
      </c>
      <c r="H1540">
        <v>45420</v>
      </c>
      <c r="I1540">
        <v>50560</v>
      </c>
      <c r="J1540">
        <v>55700</v>
      </c>
      <c r="K1540" t="s">
        <v>3090</v>
      </c>
      <c r="L1540">
        <v>11</v>
      </c>
      <c r="M1540">
        <v>30</v>
      </c>
      <c r="N1540" t="s">
        <v>1415</v>
      </c>
    </row>
    <row r="1541" spans="1:14" x14ac:dyDescent="0.2">
      <c r="A1541" t="s">
        <v>7300</v>
      </c>
      <c r="B1541">
        <v>17050</v>
      </c>
      <c r="C1541">
        <v>19720</v>
      </c>
      <c r="D1541">
        <v>24860</v>
      </c>
      <c r="E1541">
        <v>30000</v>
      </c>
      <c r="F1541">
        <v>35140</v>
      </c>
      <c r="G1541">
        <v>40280</v>
      </c>
      <c r="H1541">
        <v>45420</v>
      </c>
      <c r="I1541">
        <v>50560</v>
      </c>
      <c r="J1541">
        <v>55700</v>
      </c>
      <c r="K1541" t="s">
        <v>3090</v>
      </c>
      <c r="L1541">
        <v>11</v>
      </c>
      <c r="M1541">
        <v>30</v>
      </c>
      <c r="N1541" t="s">
        <v>1416</v>
      </c>
    </row>
    <row r="1542" spans="1:14" x14ac:dyDescent="0.2">
      <c r="A1542" t="s">
        <v>7301</v>
      </c>
      <c r="B1542">
        <v>17050</v>
      </c>
      <c r="C1542">
        <v>19720</v>
      </c>
      <c r="D1542">
        <v>24860</v>
      </c>
      <c r="E1542">
        <v>30000</v>
      </c>
      <c r="F1542">
        <v>35140</v>
      </c>
      <c r="G1542">
        <v>40280</v>
      </c>
      <c r="H1542">
        <v>45420</v>
      </c>
      <c r="I1542">
        <v>50560</v>
      </c>
      <c r="J1542">
        <v>55700</v>
      </c>
      <c r="K1542" t="s">
        <v>3090</v>
      </c>
      <c r="L1542">
        <v>11</v>
      </c>
      <c r="M1542">
        <v>30</v>
      </c>
      <c r="N1542" t="s">
        <v>1417</v>
      </c>
    </row>
    <row r="1543" spans="1:14" x14ac:dyDescent="0.2">
      <c r="A1543" t="s">
        <v>7302</v>
      </c>
      <c r="B1543">
        <v>17050</v>
      </c>
      <c r="C1543">
        <v>19720</v>
      </c>
      <c r="D1543">
        <v>24860</v>
      </c>
      <c r="E1543">
        <v>30000</v>
      </c>
      <c r="F1543">
        <v>35140</v>
      </c>
      <c r="G1543">
        <v>40280</v>
      </c>
      <c r="H1543">
        <v>45420</v>
      </c>
      <c r="I1543">
        <v>50560</v>
      </c>
      <c r="J1543">
        <v>55700</v>
      </c>
      <c r="K1543" t="s">
        <v>3090</v>
      </c>
      <c r="L1543">
        <v>11</v>
      </c>
      <c r="M1543">
        <v>30</v>
      </c>
      <c r="N1543" t="s">
        <v>1418</v>
      </c>
    </row>
    <row r="1544" spans="1:14" x14ac:dyDescent="0.2">
      <c r="A1544" t="s">
        <v>7303</v>
      </c>
      <c r="B1544">
        <v>17050</v>
      </c>
      <c r="C1544">
        <v>19720</v>
      </c>
      <c r="D1544">
        <v>24860</v>
      </c>
      <c r="E1544">
        <v>30000</v>
      </c>
      <c r="F1544">
        <v>35140</v>
      </c>
      <c r="G1544">
        <v>40280</v>
      </c>
      <c r="H1544">
        <v>45420</v>
      </c>
      <c r="I1544">
        <v>50560</v>
      </c>
      <c r="J1544">
        <v>55700</v>
      </c>
      <c r="K1544" t="s">
        <v>3090</v>
      </c>
      <c r="L1544">
        <v>11</v>
      </c>
      <c r="M1544">
        <v>30</v>
      </c>
      <c r="N1544" t="s">
        <v>1419</v>
      </c>
    </row>
    <row r="1545" spans="1:14" x14ac:dyDescent="0.2">
      <c r="A1545" t="s">
        <v>7304</v>
      </c>
      <c r="B1545">
        <v>17050</v>
      </c>
      <c r="C1545">
        <v>19720</v>
      </c>
      <c r="D1545">
        <v>24860</v>
      </c>
      <c r="E1545">
        <v>30000</v>
      </c>
      <c r="F1545">
        <v>35140</v>
      </c>
      <c r="G1545">
        <v>40280</v>
      </c>
      <c r="H1545">
        <v>45420</v>
      </c>
      <c r="I1545">
        <v>50560</v>
      </c>
      <c r="J1545">
        <v>55700</v>
      </c>
      <c r="K1545" t="s">
        <v>3090</v>
      </c>
      <c r="L1545">
        <v>11</v>
      </c>
      <c r="M1545">
        <v>30</v>
      </c>
      <c r="N1545" t="s">
        <v>1420</v>
      </c>
    </row>
    <row r="1546" spans="1:14" x14ac:dyDescent="0.2">
      <c r="A1546" t="s">
        <v>7305</v>
      </c>
      <c r="B1546">
        <v>17050</v>
      </c>
      <c r="C1546">
        <v>19720</v>
      </c>
      <c r="D1546">
        <v>24860</v>
      </c>
      <c r="E1546">
        <v>30000</v>
      </c>
      <c r="F1546">
        <v>35140</v>
      </c>
      <c r="G1546">
        <v>40280</v>
      </c>
      <c r="H1546">
        <v>45420</v>
      </c>
      <c r="I1546">
        <v>50560</v>
      </c>
      <c r="J1546">
        <v>55700</v>
      </c>
      <c r="K1546" t="s">
        <v>3090</v>
      </c>
      <c r="L1546">
        <v>11</v>
      </c>
      <c r="M1546">
        <v>30</v>
      </c>
      <c r="N1546" t="s">
        <v>1421</v>
      </c>
    </row>
    <row r="1547" spans="1:14" x14ac:dyDescent="0.2">
      <c r="A1547" t="s">
        <v>7306</v>
      </c>
      <c r="B1547">
        <v>17050</v>
      </c>
      <c r="C1547">
        <v>19720</v>
      </c>
      <c r="D1547">
        <v>24860</v>
      </c>
      <c r="E1547">
        <v>30000</v>
      </c>
      <c r="F1547">
        <v>35140</v>
      </c>
      <c r="G1547">
        <v>40280</v>
      </c>
      <c r="H1547">
        <v>45420</v>
      </c>
      <c r="I1547">
        <v>50560</v>
      </c>
      <c r="J1547">
        <v>55700</v>
      </c>
      <c r="K1547" t="s">
        <v>3090</v>
      </c>
      <c r="L1547">
        <v>11</v>
      </c>
      <c r="M1547">
        <v>30</v>
      </c>
      <c r="N1547" t="s">
        <v>1422</v>
      </c>
    </row>
    <row r="1548" spans="1:14" x14ac:dyDescent="0.2">
      <c r="A1548" t="s">
        <v>7307</v>
      </c>
      <c r="B1548">
        <v>17050</v>
      </c>
      <c r="C1548">
        <v>19720</v>
      </c>
      <c r="D1548">
        <v>24860</v>
      </c>
      <c r="E1548">
        <v>30000</v>
      </c>
      <c r="F1548">
        <v>35140</v>
      </c>
      <c r="G1548">
        <v>40280</v>
      </c>
      <c r="H1548">
        <v>45420</v>
      </c>
      <c r="I1548">
        <v>50560</v>
      </c>
      <c r="J1548">
        <v>55700</v>
      </c>
      <c r="K1548" t="s">
        <v>3090</v>
      </c>
      <c r="L1548">
        <v>11</v>
      </c>
      <c r="M1548">
        <v>30</v>
      </c>
      <c r="N1548" t="s">
        <v>1423</v>
      </c>
    </row>
    <row r="1549" spans="1:14" x14ac:dyDescent="0.2">
      <c r="A1549" t="s">
        <v>7308</v>
      </c>
      <c r="B1549">
        <v>17050</v>
      </c>
      <c r="C1549">
        <v>19720</v>
      </c>
      <c r="D1549">
        <v>24860</v>
      </c>
      <c r="E1549">
        <v>30000</v>
      </c>
      <c r="F1549">
        <v>35140</v>
      </c>
      <c r="G1549">
        <v>40280</v>
      </c>
      <c r="H1549">
        <v>45420</v>
      </c>
      <c r="I1549">
        <v>50560</v>
      </c>
      <c r="J1549">
        <v>55700</v>
      </c>
      <c r="K1549" t="s">
        <v>3090</v>
      </c>
      <c r="L1549">
        <v>11</v>
      </c>
      <c r="M1549">
        <v>30</v>
      </c>
      <c r="N1549" t="s">
        <v>1424</v>
      </c>
    </row>
    <row r="1550" spans="1:14" x14ac:dyDescent="0.2">
      <c r="A1550" t="s">
        <v>7309</v>
      </c>
      <c r="B1550">
        <v>17050</v>
      </c>
      <c r="C1550">
        <v>19720</v>
      </c>
      <c r="D1550">
        <v>24860</v>
      </c>
      <c r="E1550">
        <v>30000</v>
      </c>
      <c r="F1550">
        <v>35140</v>
      </c>
      <c r="G1550">
        <v>40280</v>
      </c>
      <c r="H1550">
        <v>45420</v>
      </c>
      <c r="I1550">
        <v>50560</v>
      </c>
      <c r="J1550">
        <v>55700</v>
      </c>
      <c r="K1550" t="s">
        <v>3090</v>
      </c>
      <c r="L1550">
        <v>11</v>
      </c>
      <c r="M1550">
        <v>30</v>
      </c>
      <c r="N1550" t="s">
        <v>1425</v>
      </c>
    </row>
    <row r="1551" spans="1:14" x14ac:dyDescent="0.2">
      <c r="A1551" t="s">
        <v>7310</v>
      </c>
      <c r="B1551">
        <v>17500</v>
      </c>
      <c r="C1551">
        <v>20000</v>
      </c>
      <c r="D1551">
        <v>24860</v>
      </c>
      <c r="E1551">
        <v>30000</v>
      </c>
      <c r="F1551">
        <v>35140</v>
      </c>
      <c r="G1551">
        <v>40280</v>
      </c>
      <c r="H1551">
        <v>45420</v>
      </c>
      <c r="I1551">
        <v>50560</v>
      </c>
      <c r="J1551">
        <v>55700</v>
      </c>
      <c r="K1551" t="s">
        <v>3090</v>
      </c>
      <c r="L1551">
        <v>13</v>
      </c>
      <c r="M1551">
        <v>30</v>
      </c>
      <c r="N1551" t="s">
        <v>1426</v>
      </c>
    </row>
    <row r="1552" spans="1:14" x14ac:dyDescent="0.2">
      <c r="A1552" t="s">
        <v>7311</v>
      </c>
      <c r="B1552">
        <v>17500</v>
      </c>
      <c r="C1552">
        <v>20000</v>
      </c>
      <c r="D1552">
        <v>24860</v>
      </c>
      <c r="E1552">
        <v>30000</v>
      </c>
      <c r="F1552">
        <v>35140</v>
      </c>
      <c r="G1552">
        <v>40280</v>
      </c>
      <c r="H1552">
        <v>45420</v>
      </c>
      <c r="I1552">
        <v>50560</v>
      </c>
      <c r="J1552">
        <v>55700</v>
      </c>
      <c r="K1552" t="s">
        <v>3090</v>
      </c>
      <c r="L1552">
        <v>13</v>
      </c>
      <c r="M1552">
        <v>30</v>
      </c>
      <c r="N1552" t="s">
        <v>1427</v>
      </c>
    </row>
    <row r="1553" spans="1:14" x14ac:dyDescent="0.2">
      <c r="A1553" t="s">
        <v>7312</v>
      </c>
      <c r="B1553">
        <v>17500</v>
      </c>
      <c r="C1553">
        <v>20000</v>
      </c>
      <c r="D1553">
        <v>24860</v>
      </c>
      <c r="E1553">
        <v>30000</v>
      </c>
      <c r="F1553">
        <v>35140</v>
      </c>
      <c r="G1553">
        <v>40280</v>
      </c>
      <c r="H1553">
        <v>45420</v>
      </c>
      <c r="I1553">
        <v>50560</v>
      </c>
      <c r="J1553">
        <v>55700</v>
      </c>
      <c r="K1553" t="s">
        <v>3090</v>
      </c>
      <c r="L1553">
        <v>13</v>
      </c>
      <c r="M1553">
        <v>30</v>
      </c>
      <c r="N1553" t="s">
        <v>1428</v>
      </c>
    </row>
    <row r="1554" spans="1:14" x14ac:dyDescent="0.2">
      <c r="A1554" t="s">
        <v>7313</v>
      </c>
      <c r="B1554">
        <v>17500</v>
      </c>
      <c r="C1554">
        <v>20000</v>
      </c>
      <c r="D1554">
        <v>24860</v>
      </c>
      <c r="E1554">
        <v>30000</v>
      </c>
      <c r="F1554">
        <v>35140</v>
      </c>
      <c r="G1554">
        <v>40280</v>
      </c>
      <c r="H1554">
        <v>45420</v>
      </c>
      <c r="I1554">
        <v>50560</v>
      </c>
      <c r="J1554">
        <v>55700</v>
      </c>
      <c r="K1554" t="s">
        <v>3090</v>
      </c>
      <c r="L1554">
        <v>13</v>
      </c>
      <c r="M1554">
        <v>30</v>
      </c>
      <c r="N1554" t="s">
        <v>1429</v>
      </c>
    </row>
    <row r="1555" spans="1:14" x14ac:dyDescent="0.2">
      <c r="A1555" t="s">
        <v>7314</v>
      </c>
      <c r="B1555">
        <v>17500</v>
      </c>
      <c r="C1555">
        <v>20000</v>
      </c>
      <c r="D1555">
        <v>24860</v>
      </c>
      <c r="E1555">
        <v>30000</v>
      </c>
      <c r="F1555">
        <v>35140</v>
      </c>
      <c r="G1555">
        <v>40280</v>
      </c>
      <c r="H1555">
        <v>45420</v>
      </c>
      <c r="I1555">
        <v>50560</v>
      </c>
      <c r="J1555">
        <v>55700</v>
      </c>
      <c r="K1555" t="s">
        <v>3090</v>
      </c>
      <c r="L1555">
        <v>13</v>
      </c>
      <c r="M1555">
        <v>30</v>
      </c>
      <c r="N1555" t="s">
        <v>1430</v>
      </c>
    </row>
    <row r="1556" spans="1:14" x14ac:dyDescent="0.2">
      <c r="A1556" t="s">
        <v>7315</v>
      </c>
      <c r="B1556">
        <v>17500</v>
      </c>
      <c r="C1556">
        <v>20000</v>
      </c>
      <c r="D1556">
        <v>24860</v>
      </c>
      <c r="E1556">
        <v>30000</v>
      </c>
      <c r="F1556">
        <v>35140</v>
      </c>
      <c r="G1556">
        <v>40280</v>
      </c>
      <c r="H1556">
        <v>45420</v>
      </c>
      <c r="I1556">
        <v>50560</v>
      </c>
      <c r="J1556">
        <v>55700</v>
      </c>
      <c r="K1556" t="s">
        <v>3090</v>
      </c>
      <c r="L1556">
        <v>13</v>
      </c>
      <c r="M1556">
        <v>30</v>
      </c>
      <c r="N1556" t="s">
        <v>1431</v>
      </c>
    </row>
    <row r="1557" spans="1:14" x14ac:dyDescent="0.2">
      <c r="A1557" t="s">
        <v>7316</v>
      </c>
      <c r="B1557">
        <v>17500</v>
      </c>
      <c r="C1557">
        <v>20000</v>
      </c>
      <c r="D1557">
        <v>24860</v>
      </c>
      <c r="E1557">
        <v>30000</v>
      </c>
      <c r="F1557">
        <v>35140</v>
      </c>
      <c r="G1557">
        <v>40280</v>
      </c>
      <c r="H1557">
        <v>45420</v>
      </c>
      <c r="I1557">
        <v>50560</v>
      </c>
      <c r="J1557">
        <v>55700</v>
      </c>
      <c r="K1557" t="s">
        <v>3090</v>
      </c>
      <c r="L1557">
        <v>13</v>
      </c>
      <c r="M1557">
        <v>30</v>
      </c>
      <c r="N1557" t="s">
        <v>1432</v>
      </c>
    </row>
    <row r="1558" spans="1:14" x14ac:dyDescent="0.2">
      <c r="A1558" t="s">
        <v>7317</v>
      </c>
      <c r="B1558">
        <v>17500</v>
      </c>
      <c r="C1558">
        <v>20000</v>
      </c>
      <c r="D1558">
        <v>24860</v>
      </c>
      <c r="E1558">
        <v>30000</v>
      </c>
      <c r="F1558">
        <v>35140</v>
      </c>
      <c r="G1558">
        <v>40280</v>
      </c>
      <c r="H1558">
        <v>45420</v>
      </c>
      <c r="I1558">
        <v>50560</v>
      </c>
      <c r="J1558">
        <v>55700</v>
      </c>
      <c r="K1558" t="s">
        <v>3090</v>
      </c>
      <c r="L1558">
        <v>13</v>
      </c>
      <c r="M1558">
        <v>30</v>
      </c>
      <c r="N1558" t="s">
        <v>1433</v>
      </c>
    </row>
    <row r="1559" spans="1:14" x14ac:dyDescent="0.2">
      <c r="A1559" t="s">
        <v>7318</v>
      </c>
      <c r="B1559">
        <v>17500</v>
      </c>
      <c r="C1559">
        <v>20000</v>
      </c>
      <c r="D1559">
        <v>24860</v>
      </c>
      <c r="E1559">
        <v>30000</v>
      </c>
      <c r="F1559">
        <v>35140</v>
      </c>
      <c r="G1559">
        <v>40280</v>
      </c>
      <c r="H1559">
        <v>45420</v>
      </c>
      <c r="I1559">
        <v>50560</v>
      </c>
      <c r="J1559">
        <v>55700</v>
      </c>
      <c r="K1559" t="s">
        <v>3090</v>
      </c>
      <c r="L1559">
        <v>13</v>
      </c>
      <c r="M1559">
        <v>30</v>
      </c>
      <c r="N1559" t="s">
        <v>5539</v>
      </c>
    </row>
    <row r="1560" spans="1:14" x14ac:dyDescent="0.2">
      <c r="A1560" t="s">
        <v>7319</v>
      </c>
      <c r="B1560">
        <v>17500</v>
      </c>
      <c r="C1560">
        <v>20000</v>
      </c>
      <c r="D1560">
        <v>24860</v>
      </c>
      <c r="E1560">
        <v>30000</v>
      </c>
      <c r="F1560">
        <v>35140</v>
      </c>
      <c r="G1560">
        <v>40280</v>
      </c>
      <c r="H1560">
        <v>45420</v>
      </c>
      <c r="I1560">
        <v>50560</v>
      </c>
      <c r="J1560">
        <v>55700</v>
      </c>
      <c r="K1560" t="s">
        <v>3090</v>
      </c>
      <c r="L1560">
        <v>13</v>
      </c>
      <c r="M1560">
        <v>30</v>
      </c>
      <c r="N1560" t="s">
        <v>1434</v>
      </c>
    </row>
    <row r="1561" spans="1:14" x14ac:dyDescent="0.2">
      <c r="A1561" t="s">
        <v>7320</v>
      </c>
      <c r="B1561">
        <v>17500</v>
      </c>
      <c r="C1561">
        <v>20000</v>
      </c>
      <c r="D1561">
        <v>24860</v>
      </c>
      <c r="E1561">
        <v>30000</v>
      </c>
      <c r="F1561">
        <v>35140</v>
      </c>
      <c r="G1561">
        <v>40280</v>
      </c>
      <c r="H1561">
        <v>45420</v>
      </c>
      <c r="I1561">
        <v>50560</v>
      </c>
      <c r="J1561">
        <v>55700</v>
      </c>
      <c r="K1561" t="s">
        <v>3090</v>
      </c>
      <c r="L1561">
        <v>13</v>
      </c>
      <c r="M1561">
        <v>30</v>
      </c>
      <c r="N1561" t="s">
        <v>1435</v>
      </c>
    </row>
    <row r="1562" spans="1:14" x14ac:dyDescent="0.2">
      <c r="A1562" t="s">
        <v>7321</v>
      </c>
      <c r="B1562">
        <v>17500</v>
      </c>
      <c r="C1562">
        <v>20000</v>
      </c>
      <c r="D1562">
        <v>24860</v>
      </c>
      <c r="E1562">
        <v>30000</v>
      </c>
      <c r="F1562">
        <v>35140</v>
      </c>
      <c r="G1562">
        <v>40280</v>
      </c>
      <c r="H1562">
        <v>45420</v>
      </c>
      <c r="I1562">
        <v>50560</v>
      </c>
      <c r="J1562">
        <v>55700</v>
      </c>
      <c r="K1562" t="s">
        <v>3090</v>
      </c>
      <c r="L1562">
        <v>13</v>
      </c>
      <c r="M1562">
        <v>30</v>
      </c>
      <c r="N1562" t="s">
        <v>1436</v>
      </c>
    </row>
    <row r="1563" spans="1:14" x14ac:dyDescent="0.2">
      <c r="A1563" t="s">
        <v>7322</v>
      </c>
      <c r="B1563">
        <v>17500</v>
      </c>
      <c r="C1563">
        <v>20000</v>
      </c>
      <c r="D1563">
        <v>24860</v>
      </c>
      <c r="E1563">
        <v>30000</v>
      </c>
      <c r="F1563">
        <v>35140</v>
      </c>
      <c r="G1563">
        <v>40280</v>
      </c>
      <c r="H1563">
        <v>45420</v>
      </c>
      <c r="I1563">
        <v>50560</v>
      </c>
      <c r="J1563">
        <v>55700</v>
      </c>
      <c r="K1563" t="s">
        <v>3090</v>
      </c>
      <c r="L1563">
        <v>13</v>
      </c>
      <c r="M1563">
        <v>30</v>
      </c>
      <c r="N1563" t="s">
        <v>1437</v>
      </c>
    </row>
    <row r="1564" spans="1:14" x14ac:dyDescent="0.2">
      <c r="A1564" t="s">
        <v>7323</v>
      </c>
      <c r="B1564">
        <v>17500</v>
      </c>
      <c r="C1564">
        <v>20000</v>
      </c>
      <c r="D1564">
        <v>24860</v>
      </c>
      <c r="E1564">
        <v>30000</v>
      </c>
      <c r="F1564">
        <v>35140</v>
      </c>
      <c r="G1564">
        <v>40280</v>
      </c>
      <c r="H1564">
        <v>45420</v>
      </c>
      <c r="I1564">
        <v>50560</v>
      </c>
      <c r="J1564">
        <v>55700</v>
      </c>
      <c r="K1564" t="s">
        <v>3090</v>
      </c>
      <c r="L1564">
        <v>13</v>
      </c>
      <c r="M1564">
        <v>30</v>
      </c>
      <c r="N1564" t="s">
        <v>1439</v>
      </c>
    </row>
    <row r="1565" spans="1:14" x14ac:dyDescent="0.2">
      <c r="A1565" t="s">
        <v>7324</v>
      </c>
      <c r="B1565">
        <v>17500</v>
      </c>
      <c r="C1565">
        <v>20000</v>
      </c>
      <c r="D1565">
        <v>24860</v>
      </c>
      <c r="E1565">
        <v>30000</v>
      </c>
      <c r="F1565">
        <v>35140</v>
      </c>
      <c r="G1565">
        <v>40280</v>
      </c>
      <c r="H1565">
        <v>45420</v>
      </c>
      <c r="I1565">
        <v>50560</v>
      </c>
      <c r="J1565">
        <v>55700</v>
      </c>
      <c r="K1565" t="s">
        <v>3090</v>
      </c>
      <c r="L1565">
        <v>13</v>
      </c>
      <c r="M1565">
        <v>30</v>
      </c>
      <c r="N1565" t="s">
        <v>1438</v>
      </c>
    </row>
    <row r="1566" spans="1:14" x14ac:dyDescent="0.2">
      <c r="A1566" t="s">
        <v>7325</v>
      </c>
      <c r="B1566">
        <v>17500</v>
      </c>
      <c r="C1566">
        <v>20000</v>
      </c>
      <c r="D1566">
        <v>24860</v>
      </c>
      <c r="E1566">
        <v>30000</v>
      </c>
      <c r="F1566">
        <v>35140</v>
      </c>
      <c r="G1566">
        <v>40280</v>
      </c>
      <c r="H1566">
        <v>45420</v>
      </c>
      <c r="I1566">
        <v>50560</v>
      </c>
      <c r="J1566">
        <v>55700</v>
      </c>
      <c r="K1566" t="s">
        <v>3090</v>
      </c>
      <c r="L1566">
        <v>13</v>
      </c>
      <c r="M1566">
        <v>30</v>
      </c>
      <c r="N1566" t="s">
        <v>1440</v>
      </c>
    </row>
    <row r="1567" spans="1:14" x14ac:dyDescent="0.2">
      <c r="A1567" t="s">
        <v>7326</v>
      </c>
      <c r="B1567">
        <v>17500</v>
      </c>
      <c r="C1567">
        <v>20000</v>
      </c>
      <c r="D1567">
        <v>24860</v>
      </c>
      <c r="E1567">
        <v>30000</v>
      </c>
      <c r="F1567">
        <v>35140</v>
      </c>
      <c r="G1567">
        <v>40280</v>
      </c>
      <c r="H1567">
        <v>45420</v>
      </c>
      <c r="I1567">
        <v>50560</v>
      </c>
      <c r="J1567">
        <v>55700</v>
      </c>
      <c r="K1567" t="s">
        <v>3090</v>
      </c>
      <c r="L1567">
        <v>13</v>
      </c>
      <c r="M1567">
        <v>30</v>
      </c>
      <c r="N1567" t="s">
        <v>1441</v>
      </c>
    </row>
    <row r="1568" spans="1:14" x14ac:dyDescent="0.2">
      <c r="A1568" t="s">
        <v>7327</v>
      </c>
      <c r="B1568">
        <v>17500</v>
      </c>
      <c r="C1568">
        <v>20000</v>
      </c>
      <c r="D1568">
        <v>24860</v>
      </c>
      <c r="E1568">
        <v>30000</v>
      </c>
      <c r="F1568">
        <v>35140</v>
      </c>
      <c r="G1568">
        <v>40280</v>
      </c>
      <c r="H1568">
        <v>45420</v>
      </c>
      <c r="I1568">
        <v>50560</v>
      </c>
      <c r="J1568">
        <v>55700</v>
      </c>
      <c r="K1568" t="s">
        <v>3090</v>
      </c>
      <c r="L1568">
        <v>13</v>
      </c>
      <c r="M1568">
        <v>30</v>
      </c>
      <c r="N1568" t="s">
        <v>1442</v>
      </c>
    </row>
    <row r="1569" spans="1:14" x14ac:dyDescent="0.2">
      <c r="A1569" t="s">
        <v>7328</v>
      </c>
      <c r="B1569">
        <v>17500</v>
      </c>
      <c r="C1569">
        <v>20000</v>
      </c>
      <c r="D1569">
        <v>24860</v>
      </c>
      <c r="E1569">
        <v>30000</v>
      </c>
      <c r="F1569">
        <v>35140</v>
      </c>
      <c r="G1569">
        <v>40280</v>
      </c>
      <c r="H1569">
        <v>45420</v>
      </c>
      <c r="I1569">
        <v>50560</v>
      </c>
      <c r="J1569">
        <v>55700</v>
      </c>
      <c r="K1569" t="s">
        <v>3090</v>
      </c>
      <c r="L1569">
        <v>13</v>
      </c>
      <c r="M1569">
        <v>30</v>
      </c>
      <c r="N1569" t="s">
        <v>1443</v>
      </c>
    </row>
    <row r="1570" spans="1:14" x14ac:dyDescent="0.2">
      <c r="A1570" t="s">
        <v>7329</v>
      </c>
      <c r="B1570">
        <v>17500</v>
      </c>
      <c r="C1570">
        <v>20000</v>
      </c>
      <c r="D1570">
        <v>24860</v>
      </c>
      <c r="E1570">
        <v>30000</v>
      </c>
      <c r="F1570">
        <v>35140</v>
      </c>
      <c r="G1570">
        <v>40280</v>
      </c>
      <c r="H1570">
        <v>45420</v>
      </c>
      <c r="I1570">
        <v>50560</v>
      </c>
      <c r="J1570">
        <v>55700</v>
      </c>
      <c r="K1570" t="s">
        <v>3090</v>
      </c>
      <c r="L1570">
        <v>13</v>
      </c>
      <c r="M1570">
        <v>30</v>
      </c>
      <c r="N1570" t="s">
        <v>1444</v>
      </c>
    </row>
    <row r="1571" spans="1:14" x14ac:dyDescent="0.2">
      <c r="A1571" t="s">
        <v>7330</v>
      </c>
      <c r="B1571">
        <v>17900</v>
      </c>
      <c r="C1571">
        <v>20450</v>
      </c>
      <c r="D1571">
        <v>24860</v>
      </c>
      <c r="E1571">
        <v>30000</v>
      </c>
      <c r="F1571">
        <v>35140</v>
      </c>
      <c r="G1571">
        <v>40280</v>
      </c>
      <c r="H1571">
        <v>45420</v>
      </c>
      <c r="I1571">
        <v>50560</v>
      </c>
      <c r="J1571">
        <v>55700</v>
      </c>
      <c r="K1571" t="s">
        <v>3090</v>
      </c>
      <c r="L1571">
        <v>15</v>
      </c>
      <c r="M1571">
        <v>30</v>
      </c>
      <c r="N1571" t="s">
        <v>1445</v>
      </c>
    </row>
    <row r="1572" spans="1:14" x14ac:dyDescent="0.2">
      <c r="A1572" t="s">
        <v>7331</v>
      </c>
      <c r="B1572">
        <v>17900</v>
      </c>
      <c r="C1572">
        <v>20450</v>
      </c>
      <c r="D1572">
        <v>24860</v>
      </c>
      <c r="E1572">
        <v>30000</v>
      </c>
      <c r="F1572">
        <v>35140</v>
      </c>
      <c r="G1572">
        <v>40280</v>
      </c>
      <c r="H1572">
        <v>45420</v>
      </c>
      <c r="I1572">
        <v>50560</v>
      </c>
      <c r="J1572">
        <v>55700</v>
      </c>
      <c r="K1572" t="s">
        <v>3090</v>
      </c>
      <c r="L1572">
        <v>15</v>
      </c>
      <c r="M1572">
        <v>30</v>
      </c>
      <c r="N1572" t="s">
        <v>1447</v>
      </c>
    </row>
    <row r="1573" spans="1:14" x14ac:dyDescent="0.2">
      <c r="A1573" t="s">
        <v>7332</v>
      </c>
      <c r="B1573">
        <v>17900</v>
      </c>
      <c r="C1573">
        <v>20450</v>
      </c>
      <c r="D1573">
        <v>24860</v>
      </c>
      <c r="E1573">
        <v>30000</v>
      </c>
      <c r="F1573">
        <v>35140</v>
      </c>
      <c r="G1573">
        <v>40280</v>
      </c>
      <c r="H1573">
        <v>45420</v>
      </c>
      <c r="I1573">
        <v>50560</v>
      </c>
      <c r="J1573">
        <v>55700</v>
      </c>
      <c r="K1573" t="s">
        <v>3090</v>
      </c>
      <c r="L1573">
        <v>15</v>
      </c>
      <c r="M1573">
        <v>30</v>
      </c>
      <c r="N1573" t="s">
        <v>1446</v>
      </c>
    </row>
    <row r="1574" spans="1:14" x14ac:dyDescent="0.2">
      <c r="A1574" t="s">
        <v>7333</v>
      </c>
      <c r="B1574">
        <v>17900</v>
      </c>
      <c r="C1574">
        <v>20450</v>
      </c>
      <c r="D1574">
        <v>24860</v>
      </c>
      <c r="E1574">
        <v>30000</v>
      </c>
      <c r="F1574">
        <v>35140</v>
      </c>
      <c r="G1574">
        <v>40280</v>
      </c>
      <c r="H1574">
        <v>45420</v>
      </c>
      <c r="I1574">
        <v>50560</v>
      </c>
      <c r="J1574">
        <v>55700</v>
      </c>
      <c r="K1574" t="s">
        <v>3090</v>
      </c>
      <c r="L1574">
        <v>15</v>
      </c>
      <c r="M1574">
        <v>30</v>
      </c>
      <c r="N1574" t="s">
        <v>1448</v>
      </c>
    </row>
    <row r="1575" spans="1:14" x14ac:dyDescent="0.2">
      <c r="A1575" t="s">
        <v>7334</v>
      </c>
      <c r="B1575">
        <v>17900</v>
      </c>
      <c r="C1575">
        <v>20450</v>
      </c>
      <c r="D1575">
        <v>24860</v>
      </c>
      <c r="E1575">
        <v>30000</v>
      </c>
      <c r="F1575">
        <v>35140</v>
      </c>
      <c r="G1575">
        <v>40280</v>
      </c>
      <c r="H1575">
        <v>45420</v>
      </c>
      <c r="I1575">
        <v>50560</v>
      </c>
      <c r="J1575">
        <v>55700</v>
      </c>
      <c r="K1575" t="s">
        <v>3090</v>
      </c>
      <c r="L1575">
        <v>15</v>
      </c>
      <c r="M1575">
        <v>30</v>
      </c>
      <c r="N1575" t="s">
        <v>1449</v>
      </c>
    </row>
    <row r="1576" spans="1:14" x14ac:dyDescent="0.2">
      <c r="A1576" t="s">
        <v>7335</v>
      </c>
      <c r="B1576">
        <v>17900</v>
      </c>
      <c r="C1576">
        <v>20450</v>
      </c>
      <c r="D1576">
        <v>24860</v>
      </c>
      <c r="E1576">
        <v>30000</v>
      </c>
      <c r="F1576">
        <v>35140</v>
      </c>
      <c r="G1576">
        <v>40280</v>
      </c>
      <c r="H1576">
        <v>45420</v>
      </c>
      <c r="I1576">
        <v>50560</v>
      </c>
      <c r="J1576">
        <v>55700</v>
      </c>
      <c r="K1576" t="s">
        <v>3090</v>
      </c>
      <c r="L1576">
        <v>15</v>
      </c>
      <c r="M1576">
        <v>30</v>
      </c>
      <c r="N1576" t="s">
        <v>1450</v>
      </c>
    </row>
    <row r="1577" spans="1:14" x14ac:dyDescent="0.2">
      <c r="A1577" t="s">
        <v>7336</v>
      </c>
      <c r="B1577">
        <v>17900</v>
      </c>
      <c r="C1577">
        <v>20450</v>
      </c>
      <c r="D1577">
        <v>24860</v>
      </c>
      <c r="E1577">
        <v>30000</v>
      </c>
      <c r="F1577">
        <v>35140</v>
      </c>
      <c r="G1577">
        <v>40280</v>
      </c>
      <c r="H1577">
        <v>45420</v>
      </c>
      <c r="I1577">
        <v>50560</v>
      </c>
      <c r="J1577">
        <v>55700</v>
      </c>
      <c r="K1577" t="s">
        <v>3090</v>
      </c>
      <c r="L1577">
        <v>15</v>
      </c>
      <c r="M1577">
        <v>30</v>
      </c>
      <c r="N1577" t="s">
        <v>1451</v>
      </c>
    </row>
    <row r="1578" spans="1:14" x14ac:dyDescent="0.2">
      <c r="A1578" t="s">
        <v>7337</v>
      </c>
      <c r="B1578">
        <v>17900</v>
      </c>
      <c r="C1578">
        <v>20450</v>
      </c>
      <c r="D1578">
        <v>24860</v>
      </c>
      <c r="E1578">
        <v>30000</v>
      </c>
      <c r="F1578">
        <v>35140</v>
      </c>
      <c r="G1578">
        <v>40280</v>
      </c>
      <c r="H1578">
        <v>45420</v>
      </c>
      <c r="I1578">
        <v>50560</v>
      </c>
      <c r="J1578">
        <v>55700</v>
      </c>
      <c r="K1578" t="s">
        <v>3090</v>
      </c>
      <c r="L1578">
        <v>15</v>
      </c>
      <c r="M1578">
        <v>30</v>
      </c>
      <c r="N1578" t="s">
        <v>1452</v>
      </c>
    </row>
    <row r="1579" spans="1:14" x14ac:dyDescent="0.2">
      <c r="A1579" t="s">
        <v>7338</v>
      </c>
      <c r="B1579">
        <v>17900</v>
      </c>
      <c r="C1579">
        <v>20450</v>
      </c>
      <c r="D1579">
        <v>24860</v>
      </c>
      <c r="E1579">
        <v>30000</v>
      </c>
      <c r="F1579">
        <v>35140</v>
      </c>
      <c r="G1579">
        <v>40280</v>
      </c>
      <c r="H1579">
        <v>45420</v>
      </c>
      <c r="I1579">
        <v>50560</v>
      </c>
      <c r="J1579">
        <v>55700</v>
      </c>
      <c r="K1579" t="s">
        <v>3090</v>
      </c>
      <c r="L1579">
        <v>15</v>
      </c>
      <c r="M1579">
        <v>30</v>
      </c>
      <c r="N1579" t="s">
        <v>1453</v>
      </c>
    </row>
    <row r="1580" spans="1:14" x14ac:dyDescent="0.2">
      <c r="A1580" t="s">
        <v>7339</v>
      </c>
      <c r="B1580">
        <v>17900</v>
      </c>
      <c r="C1580">
        <v>20450</v>
      </c>
      <c r="D1580">
        <v>24860</v>
      </c>
      <c r="E1580">
        <v>30000</v>
      </c>
      <c r="F1580">
        <v>35140</v>
      </c>
      <c r="G1580">
        <v>40280</v>
      </c>
      <c r="H1580">
        <v>45420</v>
      </c>
      <c r="I1580">
        <v>50560</v>
      </c>
      <c r="J1580">
        <v>55700</v>
      </c>
      <c r="K1580" t="s">
        <v>3090</v>
      </c>
      <c r="L1580">
        <v>15</v>
      </c>
      <c r="M1580">
        <v>30</v>
      </c>
      <c r="N1580" t="s">
        <v>1454</v>
      </c>
    </row>
    <row r="1581" spans="1:14" x14ac:dyDescent="0.2">
      <c r="A1581" t="s">
        <v>7340</v>
      </c>
      <c r="B1581">
        <v>17900</v>
      </c>
      <c r="C1581">
        <v>20450</v>
      </c>
      <c r="D1581">
        <v>24860</v>
      </c>
      <c r="E1581">
        <v>30000</v>
      </c>
      <c r="F1581">
        <v>35140</v>
      </c>
      <c r="G1581">
        <v>40280</v>
      </c>
      <c r="H1581">
        <v>45420</v>
      </c>
      <c r="I1581">
        <v>50560</v>
      </c>
      <c r="J1581">
        <v>55700</v>
      </c>
      <c r="K1581" t="s">
        <v>3090</v>
      </c>
      <c r="L1581">
        <v>15</v>
      </c>
      <c r="M1581">
        <v>30</v>
      </c>
      <c r="N1581" t="s">
        <v>5540</v>
      </c>
    </row>
    <row r="1582" spans="1:14" x14ac:dyDescent="0.2">
      <c r="A1582" t="s">
        <v>7341</v>
      </c>
      <c r="B1582">
        <v>17900</v>
      </c>
      <c r="C1582">
        <v>20450</v>
      </c>
      <c r="D1582">
        <v>24860</v>
      </c>
      <c r="E1582">
        <v>30000</v>
      </c>
      <c r="F1582">
        <v>35140</v>
      </c>
      <c r="G1582">
        <v>40280</v>
      </c>
      <c r="H1582">
        <v>45420</v>
      </c>
      <c r="I1582">
        <v>50560</v>
      </c>
      <c r="J1582">
        <v>55700</v>
      </c>
      <c r="K1582" t="s">
        <v>3090</v>
      </c>
      <c r="L1582">
        <v>15</v>
      </c>
      <c r="M1582">
        <v>30</v>
      </c>
      <c r="N1582" t="s">
        <v>1455</v>
      </c>
    </row>
    <row r="1583" spans="1:14" x14ac:dyDescent="0.2">
      <c r="A1583" t="s">
        <v>7342</v>
      </c>
      <c r="B1583">
        <v>17900</v>
      </c>
      <c r="C1583">
        <v>20450</v>
      </c>
      <c r="D1583">
        <v>24860</v>
      </c>
      <c r="E1583">
        <v>30000</v>
      </c>
      <c r="F1583">
        <v>35140</v>
      </c>
      <c r="G1583">
        <v>40280</v>
      </c>
      <c r="H1583">
        <v>45420</v>
      </c>
      <c r="I1583">
        <v>50560</v>
      </c>
      <c r="J1583">
        <v>55700</v>
      </c>
      <c r="K1583" t="s">
        <v>3090</v>
      </c>
      <c r="L1583">
        <v>15</v>
      </c>
      <c r="M1583">
        <v>30</v>
      </c>
      <c r="N1583" t="s">
        <v>1456</v>
      </c>
    </row>
    <row r="1584" spans="1:14" x14ac:dyDescent="0.2">
      <c r="A1584" t="s">
        <v>7343</v>
      </c>
      <c r="B1584">
        <v>17900</v>
      </c>
      <c r="C1584">
        <v>20450</v>
      </c>
      <c r="D1584">
        <v>24860</v>
      </c>
      <c r="E1584">
        <v>30000</v>
      </c>
      <c r="F1584">
        <v>35140</v>
      </c>
      <c r="G1584">
        <v>40280</v>
      </c>
      <c r="H1584">
        <v>45420</v>
      </c>
      <c r="I1584">
        <v>50560</v>
      </c>
      <c r="J1584">
        <v>55700</v>
      </c>
      <c r="K1584" t="s">
        <v>3090</v>
      </c>
      <c r="L1584">
        <v>15</v>
      </c>
      <c r="M1584">
        <v>30</v>
      </c>
      <c r="N1584" t="s">
        <v>1457</v>
      </c>
    </row>
    <row r="1585" spans="1:14" x14ac:dyDescent="0.2">
      <c r="A1585" t="s">
        <v>7344</v>
      </c>
      <c r="B1585">
        <v>17900</v>
      </c>
      <c r="C1585">
        <v>20450</v>
      </c>
      <c r="D1585">
        <v>24860</v>
      </c>
      <c r="E1585">
        <v>30000</v>
      </c>
      <c r="F1585">
        <v>35140</v>
      </c>
      <c r="G1585">
        <v>40280</v>
      </c>
      <c r="H1585">
        <v>45420</v>
      </c>
      <c r="I1585">
        <v>50560</v>
      </c>
      <c r="J1585">
        <v>55700</v>
      </c>
      <c r="K1585" t="s">
        <v>3090</v>
      </c>
      <c r="L1585">
        <v>15</v>
      </c>
      <c r="M1585">
        <v>30</v>
      </c>
      <c r="N1585" t="s">
        <v>1458</v>
      </c>
    </row>
    <row r="1586" spans="1:14" x14ac:dyDescent="0.2">
      <c r="A1586" t="s">
        <v>7345</v>
      </c>
      <c r="B1586">
        <v>17900</v>
      </c>
      <c r="C1586">
        <v>20450</v>
      </c>
      <c r="D1586">
        <v>24860</v>
      </c>
      <c r="E1586">
        <v>30000</v>
      </c>
      <c r="F1586">
        <v>35140</v>
      </c>
      <c r="G1586">
        <v>40280</v>
      </c>
      <c r="H1586">
        <v>45420</v>
      </c>
      <c r="I1586">
        <v>50560</v>
      </c>
      <c r="J1586">
        <v>55700</v>
      </c>
      <c r="K1586" t="s">
        <v>3090</v>
      </c>
      <c r="L1586">
        <v>15</v>
      </c>
      <c r="M1586">
        <v>30</v>
      </c>
      <c r="N1586" t="s">
        <v>1459</v>
      </c>
    </row>
    <row r="1587" spans="1:14" x14ac:dyDescent="0.2">
      <c r="A1587" t="s">
        <v>7346</v>
      </c>
      <c r="B1587">
        <v>17900</v>
      </c>
      <c r="C1587">
        <v>20450</v>
      </c>
      <c r="D1587">
        <v>24860</v>
      </c>
      <c r="E1587">
        <v>30000</v>
      </c>
      <c r="F1587">
        <v>35140</v>
      </c>
      <c r="G1587">
        <v>40280</v>
      </c>
      <c r="H1587">
        <v>45420</v>
      </c>
      <c r="I1587">
        <v>50560</v>
      </c>
      <c r="J1587">
        <v>55700</v>
      </c>
      <c r="K1587" t="s">
        <v>3090</v>
      </c>
      <c r="L1587">
        <v>15</v>
      </c>
      <c r="M1587">
        <v>30</v>
      </c>
      <c r="N1587" t="s">
        <v>1460</v>
      </c>
    </row>
    <row r="1588" spans="1:14" x14ac:dyDescent="0.2">
      <c r="A1588" t="s">
        <v>7347</v>
      </c>
      <c r="B1588">
        <v>17900</v>
      </c>
      <c r="C1588">
        <v>20450</v>
      </c>
      <c r="D1588">
        <v>24860</v>
      </c>
      <c r="E1588">
        <v>30000</v>
      </c>
      <c r="F1588">
        <v>35140</v>
      </c>
      <c r="G1588">
        <v>40280</v>
      </c>
      <c r="H1588">
        <v>45420</v>
      </c>
      <c r="I1588">
        <v>50560</v>
      </c>
      <c r="J1588">
        <v>55700</v>
      </c>
      <c r="K1588" t="s">
        <v>3090</v>
      </c>
      <c r="L1588">
        <v>15</v>
      </c>
      <c r="M1588">
        <v>30</v>
      </c>
      <c r="N1588" t="s">
        <v>1461</v>
      </c>
    </row>
    <row r="1589" spans="1:14" x14ac:dyDescent="0.2">
      <c r="A1589" t="s">
        <v>7348</v>
      </c>
      <c r="B1589">
        <v>17900</v>
      </c>
      <c r="C1589">
        <v>20450</v>
      </c>
      <c r="D1589">
        <v>24860</v>
      </c>
      <c r="E1589">
        <v>30000</v>
      </c>
      <c r="F1589">
        <v>35140</v>
      </c>
      <c r="G1589">
        <v>40280</v>
      </c>
      <c r="H1589">
        <v>45420</v>
      </c>
      <c r="I1589">
        <v>50560</v>
      </c>
      <c r="J1589">
        <v>55700</v>
      </c>
      <c r="K1589" t="s">
        <v>3090</v>
      </c>
      <c r="L1589">
        <v>15</v>
      </c>
      <c r="M1589">
        <v>30</v>
      </c>
      <c r="N1589" t="s">
        <v>4288</v>
      </c>
    </row>
    <row r="1590" spans="1:14" x14ac:dyDescent="0.2">
      <c r="A1590" t="s">
        <v>7349</v>
      </c>
      <c r="B1590">
        <v>17900</v>
      </c>
      <c r="C1590">
        <v>20450</v>
      </c>
      <c r="D1590">
        <v>24860</v>
      </c>
      <c r="E1590">
        <v>30000</v>
      </c>
      <c r="F1590">
        <v>35140</v>
      </c>
      <c r="G1590">
        <v>40280</v>
      </c>
      <c r="H1590">
        <v>45420</v>
      </c>
      <c r="I1590">
        <v>50560</v>
      </c>
      <c r="J1590">
        <v>55700</v>
      </c>
      <c r="K1590" t="s">
        <v>3090</v>
      </c>
      <c r="L1590">
        <v>15</v>
      </c>
      <c r="M1590">
        <v>30</v>
      </c>
      <c r="N1590" t="s">
        <v>1462</v>
      </c>
    </row>
    <row r="1591" spans="1:14" x14ac:dyDescent="0.2">
      <c r="A1591" t="s">
        <v>7350</v>
      </c>
      <c r="B1591">
        <v>17900</v>
      </c>
      <c r="C1591">
        <v>20450</v>
      </c>
      <c r="D1591">
        <v>24860</v>
      </c>
      <c r="E1591">
        <v>30000</v>
      </c>
      <c r="F1591">
        <v>35140</v>
      </c>
      <c r="G1591">
        <v>40280</v>
      </c>
      <c r="H1591">
        <v>45420</v>
      </c>
      <c r="I1591">
        <v>50560</v>
      </c>
      <c r="J1591">
        <v>55700</v>
      </c>
      <c r="K1591" t="s">
        <v>3090</v>
      </c>
      <c r="L1591">
        <v>15</v>
      </c>
      <c r="M1591">
        <v>30</v>
      </c>
      <c r="N1591" t="s">
        <v>1463</v>
      </c>
    </row>
    <row r="1592" spans="1:14" x14ac:dyDescent="0.2">
      <c r="A1592" t="s">
        <v>7351</v>
      </c>
      <c r="B1592">
        <v>15950</v>
      </c>
      <c r="C1592">
        <v>19720</v>
      </c>
      <c r="D1592">
        <v>24860</v>
      </c>
      <c r="E1592">
        <v>30000</v>
      </c>
      <c r="F1592">
        <v>35140</v>
      </c>
      <c r="G1592">
        <v>40280</v>
      </c>
      <c r="H1592">
        <v>45420</v>
      </c>
      <c r="I1592">
        <v>50050</v>
      </c>
      <c r="J1592">
        <v>53100</v>
      </c>
      <c r="K1592" t="s">
        <v>3090</v>
      </c>
      <c r="L1592">
        <v>17</v>
      </c>
      <c r="M1592">
        <v>30</v>
      </c>
      <c r="N1592" t="s">
        <v>1464</v>
      </c>
    </row>
    <row r="1593" spans="1:14" x14ac:dyDescent="0.2">
      <c r="A1593" t="s">
        <v>7352</v>
      </c>
      <c r="B1593">
        <v>15950</v>
      </c>
      <c r="C1593">
        <v>19720</v>
      </c>
      <c r="D1593">
        <v>24860</v>
      </c>
      <c r="E1593">
        <v>30000</v>
      </c>
      <c r="F1593">
        <v>35140</v>
      </c>
      <c r="G1593">
        <v>40280</v>
      </c>
      <c r="H1593">
        <v>45420</v>
      </c>
      <c r="I1593">
        <v>50050</v>
      </c>
      <c r="J1593">
        <v>53100</v>
      </c>
      <c r="K1593" t="s">
        <v>3090</v>
      </c>
      <c r="L1593">
        <v>17</v>
      </c>
      <c r="M1593">
        <v>30</v>
      </c>
      <c r="N1593" t="s">
        <v>1465</v>
      </c>
    </row>
    <row r="1594" spans="1:14" x14ac:dyDescent="0.2">
      <c r="A1594" t="s">
        <v>7353</v>
      </c>
      <c r="B1594">
        <v>15950</v>
      </c>
      <c r="C1594">
        <v>19720</v>
      </c>
      <c r="D1594">
        <v>24860</v>
      </c>
      <c r="E1594">
        <v>30000</v>
      </c>
      <c r="F1594">
        <v>35140</v>
      </c>
      <c r="G1594">
        <v>40280</v>
      </c>
      <c r="H1594">
        <v>45420</v>
      </c>
      <c r="I1594">
        <v>50050</v>
      </c>
      <c r="J1594">
        <v>53100</v>
      </c>
      <c r="K1594" t="s">
        <v>3090</v>
      </c>
      <c r="L1594">
        <v>17</v>
      </c>
      <c r="M1594">
        <v>30</v>
      </c>
      <c r="N1594" t="s">
        <v>1466</v>
      </c>
    </row>
    <row r="1595" spans="1:14" x14ac:dyDescent="0.2">
      <c r="A1595" t="s">
        <v>7354</v>
      </c>
      <c r="B1595">
        <v>15950</v>
      </c>
      <c r="C1595">
        <v>19720</v>
      </c>
      <c r="D1595">
        <v>24860</v>
      </c>
      <c r="E1595">
        <v>30000</v>
      </c>
      <c r="F1595">
        <v>35140</v>
      </c>
      <c r="G1595">
        <v>40280</v>
      </c>
      <c r="H1595">
        <v>45420</v>
      </c>
      <c r="I1595">
        <v>50050</v>
      </c>
      <c r="J1595">
        <v>53100</v>
      </c>
      <c r="K1595" t="s">
        <v>3090</v>
      </c>
      <c r="L1595">
        <v>17</v>
      </c>
      <c r="M1595">
        <v>30</v>
      </c>
      <c r="N1595" t="s">
        <v>1467</v>
      </c>
    </row>
    <row r="1596" spans="1:14" x14ac:dyDescent="0.2">
      <c r="A1596" t="s">
        <v>7355</v>
      </c>
      <c r="B1596">
        <v>15950</v>
      </c>
      <c r="C1596">
        <v>19720</v>
      </c>
      <c r="D1596">
        <v>24860</v>
      </c>
      <c r="E1596">
        <v>30000</v>
      </c>
      <c r="F1596">
        <v>35140</v>
      </c>
      <c r="G1596">
        <v>40280</v>
      </c>
      <c r="H1596">
        <v>45420</v>
      </c>
      <c r="I1596">
        <v>50050</v>
      </c>
      <c r="J1596">
        <v>53100</v>
      </c>
      <c r="K1596" t="s">
        <v>3090</v>
      </c>
      <c r="L1596">
        <v>17</v>
      </c>
      <c r="M1596">
        <v>30</v>
      </c>
      <c r="N1596" t="s">
        <v>1468</v>
      </c>
    </row>
    <row r="1597" spans="1:14" x14ac:dyDescent="0.2">
      <c r="A1597" t="s">
        <v>7356</v>
      </c>
      <c r="B1597">
        <v>15950</v>
      </c>
      <c r="C1597">
        <v>19720</v>
      </c>
      <c r="D1597">
        <v>24860</v>
      </c>
      <c r="E1597">
        <v>30000</v>
      </c>
      <c r="F1597">
        <v>35140</v>
      </c>
      <c r="G1597">
        <v>40280</v>
      </c>
      <c r="H1597">
        <v>45420</v>
      </c>
      <c r="I1597">
        <v>50050</v>
      </c>
      <c r="J1597">
        <v>53100</v>
      </c>
      <c r="K1597" t="s">
        <v>3090</v>
      </c>
      <c r="L1597">
        <v>17</v>
      </c>
      <c r="M1597">
        <v>30</v>
      </c>
      <c r="N1597" t="s">
        <v>1469</v>
      </c>
    </row>
    <row r="1598" spans="1:14" x14ac:dyDescent="0.2">
      <c r="A1598" t="s">
        <v>7357</v>
      </c>
      <c r="B1598">
        <v>15950</v>
      </c>
      <c r="C1598">
        <v>19720</v>
      </c>
      <c r="D1598">
        <v>24860</v>
      </c>
      <c r="E1598">
        <v>30000</v>
      </c>
      <c r="F1598">
        <v>35140</v>
      </c>
      <c r="G1598">
        <v>40280</v>
      </c>
      <c r="H1598">
        <v>45420</v>
      </c>
      <c r="I1598">
        <v>50050</v>
      </c>
      <c r="J1598">
        <v>53100</v>
      </c>
      <c r="K1598" t="s">
        <v>3090</v>
      </c>
      <c r="L1598">
        <v>17</v>
      </c>
      <c r="M1598">
        <v>30</v>
      </c>
      <c r="N1598" t="s">
        <v>1470</v>
      </c>
    </row>
    <row r="1599" spans="1:14" x14ac:dyDescent="0.2">
      <c r="A1599" t="s">
        <v>7358</v>
      </c>
      <c r="B1599">
        <v>15950</v>
      </c>
      <c r="C1599">
        <v>19720</v>
      </c>
      <c r="D1599">
        <v>24860</v>
      </c>
      <c r="E1599">
        <v>30000</v>
      </c>
      <c r="F1599">
        <v>35140</v>
      </c>
      <c r="G1599">
        <v>40280</v>
      </c>
      <c r="H1599">
        <v>45420</v>
      </c>
      <c r="I1599">
        <v>50050</v>
      </c>
      <c r="J1599">
        <v>53100</v>
      </c>
      <c r="K1599" t="s">
        <v>3090</v>
      </c>
      <c r="L1599">
        <v>17</v>
      </c>
      <c r="M1599">
        <v>30</v>
      </c>
      <c r="N1599" t="s">
        <v>1471</v>
      </c>
    </row>
    <row r="1600" spans="1:14" x14ac:dyDescent="0.2">
      <c r="A1600" t="s">
        <v>7359</v>
      </c>
      <c r="B1600">
        <v>15950</v>
      </c>
      <c r="C1600">
        <v>19720</v>
      </c>
      <c r="D1600">
        <v>24860</v>
      </c>
      <c r="E1600">
        <v>30000</v>
      </c>
      <c r="F1600">
        <v>35140</v>
      </c>
      <c r="G1600">
        <v>40280</v>
      </c>
      <c r="H1600">
        <v>45420</v>
      </c>
      <c r="I1600">
        <v>50050</v>
      </c>
      <c r="J1600">
        <v>53100</v>
      </c>
      <c r="K1600" t="s">
        <v>3090</v>
      </c>
      <c r="L1600">
        <v>17</v>
      </c>
      <c r="M1600">
        <v>30</v>
      </c>
      <c r="N1600" t="s">
        <v>1472</v>
      </c>
    </row>
    <row r="1601" spans="1:14" x14ac:dyDescent="0.2">
      <c r="A1601" t="s">
        <v>7360</v>
      </c>
      <c r="B1601">
        <v>15950</v>
      </c>
      <c r="C1601">
        <v>19720</v>
      </c>
      <c r="D1601">
        <v>24860</v>
      </c>
      <c r="E1601">
        <v>30000</v>
      </c>
      <c r="F1601">
        <v>35140</v>
      </c>
      <c r="G1601">
        <v>40280</v>
      </c>
      <c r="H1601">
        <v>45420</v>
      </c>
      <c r="I1601">
        <v>50050</v>
      </c>
      <c r="J1601">
        <v>53100</v>
      </c>
      <c r="K1601" t="s">
        <v>3090</v>
      </c>
      <c r="L1601">
        <v>17</v>
      </c>
      <c r="M1601">
        <v>30</v>
      </c>
      <c r="N1601" t="s">
        <v>1473</v>
      </c>
    </row>
    <row r="1602" spans="1:14" x14ac:dyDescent="0.2">
      <c r="A1602" t="s">
        <v>7361</v>
      </c>
      <c r="B1602">
        <v>15950</v>
      </c>
      <c r="C1602">
        <v>19720</v>
      </c>
      <c r="D1602">
        <v>24860</v>
      </c>
      <c r="E1602">
        <v>30000</v>
      </c>
      <c r="F1602">
        <v>35140</v>
      </c>
      <c r="G1602">
        <v>40280</v>
      </c>
      <c r="H1602">
        <v>45420</v>
      </c>
      <c r="I1602">
        <v>50050</v>
      </c>
      <c r="J1602">
        <v>53100</v>
      </c>
      <c r="K1602" t="s">
        <v>3090</v>
      </c>
      <c r="L1602">
        <v>17</v>
      </c>
      <c r="M1602">
        <v>30</v>
      </c>
      <c r="N1602" t="s">
        <v>1474</v>
      </c>
    </row>
    <row r="1603" spans="1:14" x14ac:dyDescent="0.2">
      <c r="A1603" t="s">
        <v>7362</v>
      </c>
      <c r="B1603">
        <v>15950</v>
      </c>
      <c r="C1603">
        <v>19720</v>
      </c>
      <c r="D1603">
        <v>24860</v>
      </c>
      <c r="E1603">
        <v>30000</v>
      </c>
      <c r="F1603">
        <v>35140</v>
      </c>
      <c r="G1603">
        <v>40280</v>
      </c>
      <c r="H1603">
        <v>45420</v>
      </c>
      <c r="I1603">
        <v>50050</v>
      </c>
      <c r="J1603">
        <v>53100</v>
      </c>
      <c r="K1603" t="s">
        <v>3090</v>
      </c>
      <c r="L1603">
        <v>17</v>
      </c>
      <c r="M1603">
        <v>30</v>
      </c>
      <c r="N1603" t="s">
        <v>1475</v>
      </c>
    </row>
    <row r="1604" spans="1:14" x14ac:dyDescent="0.2">
      <c r="A1604" t="s">
        <v>7363</v>
      </c>
      <c r="B1604">
        <v>15950</v>
      </c>
      <c r="C1604">
        <v>19720</v>
      </c>
      <c r="D1604">
        <v>24860</v>
      </c>
      <c r="E1604">
        <v>30000</v>
      </c>
      <c r="F1604">
        <v>35140</v>
      </c>
      <c r="G1604">
        <v>40280</v>
      </c>
      <c r="H1604">
        <v>45420</v>
      </c>
      <c r="I1604">
        <v>50050</v>
      </c>
      <c r="J1604">
        <v>53100</v>
      </c>
      <c r="K1604" t="s">
        <v>3090</v>
      </c>
      <c r="L1604">
        <v>17</v>
      </c>
      <c r="M1604">
        <v>30</v>
      </c>
      <c r="N1604" t="s">
        <v>1476</v>
      </c>
    </row>
    <row r="1605" spans="1:14" x14ac:dyDescent="0.2">
      <c r="A1605" t="s">
        <v>7364</v>
      </c>
      <c r="B1605">
        <v>15950</v>
      </c>
      <c r="C1605">
        <v>19720</v>
      </c>
      <c r="D1605">
        <v>24860</v>
      </c>
      <c r="E1605">
        <v>30000</v>
      </c>
      <c r="F1605">
        <v>35140</v>
      </c>
      <c r="G1605">
        <v>40280</v>
      </c>
      <c r="H1605">
        <v>45420</v>
      </c>
      <c r="I1605">
        <v>50050</v>
      </c>
      <c r="J1605">
        <v>53100</v>
      </c>
      <c r="K1605" t="s">
        <v>3090</v>
      </c>
      <c r="L1605">
        <v>17</v>
      </c>
      <c r="M1605">
        <v>30</v>
      </c>
      <c r="N1605" t="s">
        <v>1477</v>
      </c>
    </row>
    <row r="1606" spans="1:14" x14ac:dyDescent="0.2">
      <c r="A1606" t="s">
        <v>7365</v>
      </c>
      <c r="B1606">
        <v>15950</v>
      </c>
      <c r="C1606">
        <v>19720</v>
      </c>
      <c r="D1606">
        <v>24860</v>
      </c>
      <c r="E1606">
        <v>30000</v>
      </c>
      <c r="F1606">
        <v>35140</v>
      </c>
      <c r="G1606">
        <v>40280</v>
      </c>
      <c r="H1606">
        <v>45420</v>
      </c>
      <c r="I1606">
        <v>50050</v>
      </c>
      <c r="J1606">
        <v>53100</v>
      </c>
      <c r="K1606" t="s">
        <v>3090</v>
      </c>
      <c r="L1606">
        <v>17</v>
      </c>
      <c r="M1606">
        <v>30</v>
      </c>
      <c r="N1606" t="s">
        <v>1478</v>
      </c>
    </row>
    <row r="1607" spans="1:14" x14ac:dyDescent="0.2">
      <c r="A1607" t="s">
        <v>7366</v>
      </c>
      <c r="B1607">
        <v>15950</v>
      </c>
      <c r="C1607">
        <v>19720</v>
      </c>
      <c r="D1607">
        <v>24860</v>
      </c>
      <c r="E1607">
        <v>30000</v>
      </c>
      <c r="F1607">
        <v>35140</v>
      </c>
      <c r="G1607">
        <v>40280</v>
      </c>
      <c r="H1607">
        <v>45420</v>
      </c>
      <c r="I1607">
        <v>50050</v>
      </c>
      <c r="J1607">
        <v>53100</v>
      </c>
      <c r="K1607" t="s">
        <v>3090</v>
      </c>
      <c r="L1607">
        <v>17</v>
      </c>
      <c r="M1607">
        <v>30</v>
      </c>
      <c r="N1607" t="s">
        <v>1479</v>
      </c>
    </row>
    <row r="1608" spans="1:14" x14ac:dyDescent="0.2">
      <c r="A1608" t="s">
        <v>7367</v>
      </c>
      <c r="B1608">
        <v>15950</v>
      </c>
      <c r="C1608">
        <v>19720</v>
      </c>
      <c r="D1608">
        <v>24860</v>
      </c>
      <c r="E1608">
        <v>30000</v>
      </c>
      <c r="F1608">
        <v>35140</v>
      </c>
      <c r="G1608">
        <v>40280</v>
      </c>
      <c r="H1608">
        <v>45420</v>
      </c>
      <c r="I1608">
        <v>50050</v>
      </c>
      <c r="J1608">
        <v>53100</v>
      </c>
      <c r="K1608" t="s">
        <v>3090</v>
      </c>
      <c r="L1608">
        <v>17</v>
      </c>
      <c r="M1608">
        <v>30</v>
      </c>
      <c r="N1608" t="s">
        <v>1480</v>
      </c>
    </row>
    <row r="1609" spans="1:14" x14ac:dyDescent="0.2">
      <c r="A1609" t="s">
        <v>7368</v>
      </c>
      <c r="B1609">
        <v>15950</v>
      </c>
      <c r="C1609">
        <v>19720</v>
      </c>
      <c r="D1609">
        <v>24860</v>
      </c>
      <c r="E1609">
        <v>30000</v>
      </c>
      <c r="F1609">
        <v>35140</v>
      </c>
      <c r="G1609">
        <v>40280</v>
      </c>
      <c r="H1609">
        <v>45420</v>
      </c>
      <c r="I1609">
        <v>50050</v>
      </c>
      <c r="J1609">
        <v>53100</v>
      </c>
      <c r="K1609" t="s">
        <v>3090</v>
      </c>
      <c r="L1609">
        <v>17</v>
      </c>
      <c r="M1609">
        <v>30</v>
      </c>
      <c r="N1609" t="s">
        <v>1481</v>
      </c>
    </row>
    <row r="1610" spans="1:14" x14ac:dyDescent="0.2">
      <c r="A1610" t="s">
        <v>7369</v>
      </c>
      <c r="B1610">
        <v>15950</v>
      </c>
      <c r="C1610">
        <v>19720</v>
      </c>
      <c r="D1610">
        <v>24860</v>
      </c>
      <c r="E1610">
        <v>30000</v>
      </c>
      <c r="F1610">
        <v>35140</v>
      </c>
      <c r="G1610">
        <v>40280</v>
      </c>
      <c r="H1610">
        <v>45420</v>
      </c>
      <c r="I1610">
        <v>50050</v>
      </c>
      <c r="J1610">
        <v>53100</v>
      </c>
      <c r="K1610" t="s">
        <v>3090</v>
      </c>
      <c r="L1610">
        <v>17</v>
      </c>
      <c r="M1610">
        <v>30</v>
      </c>
      <c r="N1610" t="s">
        <v>1482</v>
      </c>
    </row>
    <row r="1611" spans="1:14" x14ac:dyDescent="0.2">
      <c r="A1611" t="s">
        <v>7370</v>
      </c>
      <c r="B1611">
        <v>15950</v>
      </c>
      <c r="C1611">
        <v>19720</v>
      </c>
      <c r="D1611">
        <v>24860</v>
      </c>
      <c r="E1611">
        <v>30000</v>
      </c>
      <c r="F1611">
        <v>35140</v>
      </c>
      <c r="G1611">
        <v>40280</v>
      </c>
      <c r="H1611">
        <v>45420</v>
      </c>
      <c r="I1611">
        <v>50050</v>
      </c>
      <c r="J1611">
        <v>53100</v>
      </c>
      <c r="K1611" t="s">
        <v>3090</v>
      </c>
      <c r="L1611">
        <v>17</v>
      </c>
      <c r="M1611">
        <v>30</v>
      </c>
      <c r="N1611" t="s">
        <v>1483</v>
      </c>
    </row>
    <row r="1612" spans="1:14" x14ac:dyDescent="0.2">
      <c r="A1612" t="s">
        <v>7371</v>
      </c>
      <c r="B1612">
        <v>15950</v>
      </c>
      <c r="C1612">
        <v>19720</v>
      </c>
      <c r="D1612">
        <v>24860</v>
      </c>
      <c r="E1612">
        <v>30000</v>
      </c>
      <c r="F1612">
        <v>35140</v>
      </c>
      <c r="G1612">
        <v>40280</v>
      </c>
      <c r="H1612">
        <v>45420</v>
      </c>
      <c r="I1612">
        <v>50050</v>
      </c>
      <c r="J1612">
        <v>53100</v>
      </c>
      <c r="K1612" t="s">
        <v>3090</v>
      </c>
      <c r="L1612">
        <v>17</v>
      </c>
      <c r="M1612">
        <v>30</v>
      </c>
      <c r="N1612" t="s">
        <v>1799</v>
      </c>
    </row>
    <row r="1613" spans="1:14" x14ac:dyDescent="0.2">
      <c r="A1613" t="s">
        <v>7372</v>
      </c>
      <c r="B1613">
        <v>15950</v>
      </c>
      <c r="C1613">
        <v>19720</v>
      </c>
      <c r="D1613">
        <v>24860</v>
      </c>
      <c r="E1613">
        <v>30000</v>
      </c>
      <c r="F1613">
        <v>35140</v>
      </c>
      <c r="G1613">
        <v>40280</v>
      </c>
      <c r="H1613">
        <v>45420</v>
      </c>
      <c r="I1613">
        <v>50050</v>
      </c>
      <c r="J1613">
        <v>53100</v>
      </c>
      <c r="K1613" t="s">
        <v>3090</v>
      </c>
      <c r="L1613">
        <v>17</v>
      </c>
      <c r="M1613">
        <v>30</v>
      </c>
      <c r="N1613" t="s">
        <v>1800</v>
      </c>
    </row>
    <row r="1614" spans="1:14" x14ac:dyDescent="0.2">
      <c r="A1614" t="s">
        <v>7373</v>
      </c>
      <c r="B1614">
        <v>15950</v>
      </c>
      <c r="C1614">
        <v>19720</v>
      </c>
      <c r="D1614">
        <v>24860</v>
      </c>
      <c r="E1614">
        <v>30000</v>
      </c>
      <c r="F1614">
        <v>35140</v>
      </c>
      <c r="G1614">
        <v>40280</v>
      </c>
      <c r="H1614">
        <v>45420</v>
      </c>
      <c r="I1614">
        <v>50050</v>
      </c>
      <c r="J1614">
        <v>53100</v>
      </c>
      <c r="K1614" t="s">
        <v>3090</v>
      </c>
      <c r="L1614">
        <v>17</v>
      </c>
      <c r="M1614">
        <v>30</v>
      </c>
      <c r="N1614" t="s">
        <v>1801</v>
      </c>
    </row>
    <row r="1615" spans="1:14" x14ac:dyDescent="0.2">
      <c r="A1615" t="s">
        <v>7374</v>
      </c>
      <c r="B1615">
        <v>15950</v>
      </c>
      <c r="C1615">
        <v>19720</v>
      </c>
      <c r="D1615">
        <v>24860</v>
      </c>
      <c r="E1615">
        <v>30000</v>
      </c>
      <c r="F1615">
        <v>35140</v>
      </c>
      <c r="G1615">
        <v>40280</v>
      </c>
      <c r="H1615">
        <v>45420</v>
      </c>
      <c r="I1615">
        <v>50050</v>
      </c>
      <c r="J1615">
        <v>53100</v>
      </c>
      <c r="K1615" t="s">
        <v>3090</v>
      </c>
      <c r="L1615">
        <v>17</v>
      </c>
      <c r="M1615">
        <v>30</v>
      </c>
      <c r="N1615" t="s">
        <v>1802</v>
      </c>
    </row>
    <row r="1616" spans="1:14" x14ac:dyDescent="0.2">
      <c r="A1616" t="s">
        <v>7375</v>
      </c>
      <c r="B1616">
        <v>15950</v>
      </c>
      <c r="C1616">
        <v>19720</v>
      </c>
      <c r="D1616">
        <v>24860</v>
      </c>
      <c r="E1616">
        <v>30000</v>
      </c>
      <c r="F1616">
        <v>35140</v>
      </c>
      <c r="G1616">
        <v>40280</v>
      </c>
      <c r="H1616">
        <v>45420</v>
      </c>
      <c r="I1616">
        <v>50050</v>
      </c>
      <c r="J1616">
        <v>53100</v>
      </c>
      <c r="K1616" t="s">
        <v>3090</v>
      </c>
      <c r="L1616">
        <v>17</v>
      </c>
      <c r="M1616">
        <v>30</v>
      </c>
      <c r="N1616" t="s">
        <v>1803</v>
      </c>
    </row>
    <row r="1617" spans="1:14" x14ac:dyDescent="0.2">
      <c r="A1617" t="s">
        <v>7376</v>
      </c>
      <c r="B1617">
        <v>15950</v>
      </c>
      <c r="C1617">
        <v>19720</v>
      </c>
      <c r="D1617">
        <v>24860</v>
      </c>
      <c r="E1617">
        <v>30000</v>
      </c>
      <c r="F1617">
        <v>35140</v>
      </c>
      <c r="G1617">
        <v>40280</v>
      </c>
      <c r="H1617">
        <v>45420</v>
      </c>
      <c r="I1617">
        <v>50050</v>
      </c>
      <c r="J1617">
        <v>53100</v>
      </c>
      <c r="K1617" t="s">
        <v>3090</v>
      </c>
      <c r="L1617">
        <v>17</v>
      </c>
      <c r="M1617">
        <v>30</v>
      </c>
      <c r="N1617" t="s">
        <v>1804</v>
      </c>
    </row>
    <row r="1618" spans="1:14" x14ac:dyDescent="0.2">
      <c r="A1618" t="s">
        <v>7377</v>
      </c>
      <c r="B1618">
        <v>15950</v>
      </c>
      <c r="C1618">
        <v>19720</v>
      </c>
      <c r="D1618">
        <v>24860</v>
      </c>
      <c r="E1618">
        <v>30000</v>
      </c>
      <c r="F1618">
        <v>35140</v>
      </c>
      <c r="G1618">
        <v>40280</v>
      </c>
      <c r="H1618">
        <v>45420</v>
      </c>
      <c r="I1618">
        <v>50050</v>
      </c>
      <c r="J1618">
        <v>53100</v>
      </c>
      <c r="K1618" t="s">
        <v>3090</v>
      </c>
      <c r="L1618">
        <v>17</v>
      </c>
      <c r="M1618">
        <v>30</v>
      </c>
      <c r="N1618" t="s">
        <v>1805</v>
      </c>
    </row>
    <row r="1619" spans="1:14" x14ac:dyDescent="0.2">
      <c r="A1619" t="s">
        <v>7378</v>
      </c>
      <c r="B1619">
        <v>15950</v>
      </c>
      <c r="C1619">
        <v>19720</v>
      </c>
      <c r="D1619">
        <v>24860</v>
      </c>
      <c r="E1619">
        <v>30000</v>
      </c>
      <c r="F1619">
        <v>35140</v>
      </c>
      <c r="G1619">
        <v>40280</v>
      </c>
      <c r="H1619">
        <v>45420</v>
      </c>
      <c r="I1619">
        <v>50050</v>
      </c>
      <c r="J1619">
        <v>53100</v>
      </c>
      <c r="K1619" t="s">
        <v>3090</v>
      </c>
      <c r="L1619">
        <v>17</v>
      </c>
      <c r="M1619">
        <v>30</v>
      </c>
      <c r="N1619" t="s">
        <v>1806</v>
      </c>
    </row>
    <row r="1620" spans="1:14" x14ac:dyDescent="0.2">
      <c r="A1620" t="s">
        <v>7379</v>
      </c>
      <c r="B1620">
        <v>15950</v>
      </c>
      <c r="C1620">
        <v>19720</v>
      </c>
      <c r="D1620">
        <v>24860</v>
      </c>
      <c r="E1620">
        <v>30000</v>
      </c>
      <c r="F1620">
        <v>35140</v>
      </c>
      <c r="G1620">
        <v>40280</v>
      </c>
      <c r="H1620">
        <v>45420</v>
      </c>
      <c r="I1620">
        <v>50050</v>
      </c>
      <c r="J1620">
        <v>53100</v>
      </c>
      <c r="K1620" t="s">
        <v>3090</v>
      </c>
      <c r="L1620">
        <v>17</v>
      </c>
      <c r="M1620">
        <v>30</v>
      </c>
      <c r="N1620" t="s">
        <v>1807</v>
      </c>
    </row>
    <row r="1621" spans="1:14" x14ac:dyDescent="0.2">
      <c r="A1621" t="s">
        <v>7380</v>
      </c>
      <c r="B1621">
        <v>15950</v>
      </c>
      <c r="C1621">
        <v>19720</v>
      </c>
      <c r="D1621">
        <v>24860</v>
      </c>
      <c r="E1621">
        <v>30000</v>
      </c>
      <c r="F1621">
        <v>35140</v>
      </c>
      <c r="G1621">
        <v>40280</v>
      </c>
      <c r="H1621">
        <v>45420</v>
      </c>
      <c r="I1621">
        <v>50050</v>
      </c>
      <c r="J1621">
        <v>53100</v>
      </c>
      <c r="K1621" t="s">
        <v>3090</v>
      </c>
      <c r="L1621">
        <v>17</v>
      </c>
      <c r="M1621">
        <v>30</v>
      </c>
      <c r="N1621" t="s">
        <v>1808</v>
      </c>
    </row>
    <row r="1622" spans="1:14" x14ac:dyDescent="0.2">
      <c r="A1622" t="s">
        <v>7381</v>
      </c>
      <c r="B1622">
        <v>15950</v>
      </c>
      <c r="C1622">
        <v>19720</v>
      </c>
      <c r="D1622">
        <v>24860</v>
      </c>
      <c r="E1622">
        <v>30000</v>
      </c>
      <c r="F1622">
        <v>35140</v>
      </c>
      <c r="G1622">
        <v>40280</v>
      </c>
      <c r="H1622">
        <v>45420</v>
      </c>
      <c r="I1622">
        <v>50050</v>
      </c>
      <c r="J1622">
        <v>53100</v>
      </c>
      <c r="K1622" t="s">
        <v>3090</v>
      </c>
      <c r="L1622">
        <v>17</v>
      </c>
      <c r="M1622">
        <v>30</v>
      </c>
      <c r="N1622" t="s">
        <v>1809</v>
      </c>
    </row>
    <row r="1623" spans="1:14" x14ac:dyDescent="0.2">
      <c r="A1623" t="s">
        <v>7382</v>
      </c>
      <c r="B1623">
        <v>15950</v>
      </c>
      <c r="C1623">
        <v>19720</v>
      </c>
      <c r="D1623">
        <v>24860</v>
      </c>
      <c r="E1623">
        <v>30000</v>
      </c>
      <c r="F1623">
        <v>35140</v>
      </c>
      <c r="G1623">
        <v>40280</v>
      </c>
      <c r="H1623">
        <v>45420</v>
      </c>
      <c r="I1623">
        <v>50050</v>
      </c>
      <c r="J1623">
        <v>53100</v>
      </c>
      <c r="K1623" t="s">
        <v>3090</v>
      </c>
      <c r="L1623">
        <v>17</v>
      </c>
      <c r="M1623">
        <v>30</v>
      </c>
      <c r="N1623" t="s">
        <v>1810</v>
      </c>
    </row>
    <row r="1624" spans="1:14" x14ac:dyDescent="0.2">
      <c r="A1624" t="s">
        <v>7383</v>
      </c>
      <c r="B1624">
        <v>15950</v>
      </c>
      <c r="C1624">
        <v>19720</v>
      </c>
      <c r="D1624">
        <v>24860</v>
      </c>
      <c r="E1624">
        <v>30000</v>
      </c>
      <c r="F1624">
        <v>35140</v>
      </c>
      <c r="G1624">
        <v>40280</v>
      </c>
      <c r="H1624">
        <v>45420</v>
      </c>
      <c r="I1624">
        <v>50050</v>
      </c>
      <c r="J1624">
        <v>53100</v>
      </c>
      <c r="K1624" t="s">
        <v>3090</v>
      </c>
      <c r="L1624">
        <v>17</v>
      </c>
      <c r="M1624">
        <v>30</v>
      </c>
      <c r="N1624" t="s">
        <v>1811</v>
      </c>
    </row>
    <row r="1625" spans="1:14" x14ac:dyDescent="0.2">
      <c r="A1625" t="s">
        <v>7384</v>
      </c>
      <c r="B1625">
        <v>15950</v>
      </c>
      <c r="C1625">
        <v>19720</v>
      </c>
      <c r="D1625">
        <v>24860</v>
      </c>
      <c r="E1625">
        <v>30000</v>
      </c>
      <c r="F1625">
        <v>35140</v>
      </c>
      <c r="G1625">
        <v>40280</v>
      </c>
      <c r="H1625">
        <v>45420</v>
      </c>
      <c r="I1625">
        <v>50050</v>
      </c>
      <c r="J1625">
        <v>53100</v>
      </c>
      <c r="K1625" t="s">
        <v>3090</v>
      </c>
      <c r="L1625">
        <v>17</v>
      </c>
      <c r="M1625">
        <v>30</v>
      </c>
      <c r="N1625" t="s">
        <v>1812</v>
      </c>
    </row>
    <row r="1626" spans="1:14" x14ac:dyDescent="0.2">
      <c r="A1626" t="s">
        <v>7385</v>
      </c>
      <c r="B1626">
        <v>15950</v>
      </c>
      <c r="C1626">
        <v>19720</v>
      </c>
      <c r="D1626">
        <v>24860</v>
      </c>
      <c r="E1626">
        <v>30000</v>
      </c>
      <c r="F1626">
        <v>35140</v>
      </c>
      <c r="G1626">
        <v>40280</v>
      </c>
      <c r="H1626">
        <v>45420</v>
      </c>
      <c r="I1626">
        <v>50050</v>
      </c>
      <c r="J1626">
        <v>53100</v>
      </c>
      <c r="K1626" t="s">
        <v>3090</v>
      </c>
      <c r="L1626">
        <v>17</v>
      </c>
      <c r="M1626">
        <v>30</v>
      </c>
      <c r="N1626" t="s">
        <v>1813</v>
      </c>
    </row>
    <row r="1627" spans="1:14" x14ac:dyDescent="0.2">
      <c r="A1627" t="s">
        <v>7386</v>
      </c>
      <c r="B1627">
        <v>15950</v>
      </c>
      <c r="C1627">
        <v>19720</v>
      </c>
      <c r="D1627">
        <v>24860</v>
      </c>
      <c r="E1627">
        <v>30000</v>
      </c>
      <c r="F1627">
        <v>35140</v>
      </c>
      <c r="G1627">
        <v>40280</v>
      </c>
      <c r="H1627">
        <v>45420</v>
      </c>
      <c r="I1627">
        <v>50050</v>
      </c>
      <c r="J1627">
        <v>53100</v>
      </c>
      <c r="K1627" t="s">
        <v>3090</v>
      </c>
      <c r="L1627">
        <v>17</v>
      </c>
      <c r="M1627">
        <v>30</v>
      </c>
      <c r="N1627" t="s">
        <v>1814</v>
      </c>
    </row>
    <row r="1628" spans="1:14" x14ac:dyDescent="0.2">
      <c r="A1628" t="s">
        <v>7387</v>
      </c>
      <c r="B1628">
        <v>15950</v>
      </c>
      <c r="C1628">
        <v>19720</v>
      </c>
      <c r="D1628">
        <v>24860</v>
      </c>
      <c r="E1628">
        <v>30000</v>
      </c>
      <c r="F1628">
        <v>35140</v>
      </c>
      <c r="G1628">
        <v>40280</v>
      </c>
      <c r="H1628">
        <v>45420</v>
      </c>
      <c r="I1628">
        <v>50050</v>
      </c>
      <c r="J1628">
        <v>53100</v>
      </c>
      <c r="K1628" t="s">
        <v>3090</v>
      </c>
      <c r="L1628">
        <v>17</v>
      </c>
      <c r="M1628">
        <v>30</v>
      </c>
      <c r="N1628" t="s">
        <v>1815</v>
      </c>
    </row>
    <row r="1629" spans="1:14" x14ac:dyDescent="0.2">
      <c r="A1629" t="s">
        <v>7388</v>
      </c>
      <c r="B1629">
        <v>15950</v>
      </c>
      <c r="C1629">
        <v>19720</v>
      </c>
      <c r="D1629">
        <v>24860</v>
      </c>
      <c r="E1629">
        <v>30000</v>
      </c>
      <c r="F1629">
        <v>35140</v>
      </c>
      <c r="G1629">
        <v>40280</v>
      </c>
      <c r="H1629">
        <v>45420</v>
      </c>
      <c r="I1629">
        <v>50050</v>
      </c>
      <c r="J1629">
        <v>53100</v>
      </c>
      <c r="K1629" t="s">
        <v>3090</v>
      </c>
      <c r="L1629">
        <v>17</v>
      </c>
      <c r="M1629">
        <v>30</v>
      </c>
      <c r="N1629" t="s">
        <v>1816</v>
      </c>
    </row>
    <row r="1630" spans="1:14" x14ac:dyDescent="0.2">
      <c r="A1630" t="s">
        <v>7389</v>
      </c>
      <c r="B1630">
        <v>15950</v>
      </c>
      <c r="C1630">
        <v>19720</v>
      </c>
      <c r="D1630">
        <v>24860</v>
      </c>
      <c r="E1630">
        <v>30000</v>
      </c>
      <c r="F1630">
        <v>35140</v>
      </c>
      <c r="G1630">
        <v>40280</v>
      </c>
      <c r="H1630">
        <v>45420</v>
      </c>
      <c r="I1630">
        <v>50050</v>
      </c>
      <c r="J1630">
        <v>53100</v>
      </c>
      <c r="K1630" t="s">
        <v>3090</v>
      </c>
      <c r="L1630">
        <v>17</v>
      </c>
      <c r="M1630">
        <v>30</v>
      </c>
      <c r="N1630" t="s">
        <v>1817</v>
      </c>
    </row>
    <row r="1631" spans="1:14" x14ac:dyDescent="0.2">
      <c r="A1631" t="s">
        <v>7390</v>
      </c>
      <c r="B1631">
        <v>15950</v>
      </c>
      <c r="C1631">
        <v>19720</v>
      </c>
      <c r="D1631">
        <v>24860</v>
      </c>
      <c r="E1631">
        <v>30000</v>
      </c>
      <c r="F1631">
        <v>35140</v>
      </c>
      <c r="G1631">
        <v>40280</v>
      </c>
      <c r="H1631">
        <v>45420</v>
      </c>
      <c r="I1631">
        <v>50050</v>
      </c>
      <c r="J1631">
        <v>53100</v>
      </c>
      <c r="K1631" t="s">
        <v>3090</v>
      </c>
      <c r="L1631">
        <v>19</v>
      </c>
      <c r="M1631">
        <v>30</v>
      </c>
      <c r="N1631" t="s">
        <v>1818</v>
      </c>
    </row>
    <row r="1632" spans="1:14" x14ac:dyDescent="0.2">
      <c r="A1632" t="s">
        <v>7391</v>
      </c>
      <c r="B1632">
        <v>15950</v>
      </c>
      <c r="C1632">
        <v>19720</v>
      </c>
      <c r="D1632">
        <v>24860</v>
      </c>
      <c r="E1632">
        <v>30000</v>
      </c>
      <c r="F1632">
        <v>35140</v>
      </c>
      <c r="G1632">
        <v>40280</v>
      </c>
      <c r="H1632">
        <v>45420</v>
      </c>
      <c r="I1632">
        <v>50050</v>
      </c>
      <c r="J1632">
        <v>53100</v>
      </c>
      <c r="K1632" t="s">
        <v>3090</v>
      </c>
      <c r="L1632">
        <v>19</v>
      </c>
      <c r="M1632">
        <v>30</v>
      </c>
      <c r="N1632" t="s">
        <v>1819</v>
      </c>
    </row>
    <row r="1633" spans="1:14" x14ac:dyDescent="0.2">
      <c r="A1633" t="s">
        <v>7392</v>
      </c>
      <c r="B1633">
        <v>18100</v>
      </c>
      <c r="C1633">
        <v>20700</v>
      </c>
      <c r="D1633">
        <v>24860</v>
      </c>
      <c r="E1633">
        <v>30000</v>
      </c>
      <c r="F1633">
        <v>35140</v>
      </c>
      <c r="G1633">
        <v>40280</v>
      </c>
      <c r="H1633">
        <v>45420</v>
      </c>
      <c r="I1633">
        <v>50560</v>
      </c>
      <c r="J1633">
        <v>55700</v>
      </c>
      <c r="K1633" t="s">
        <v>3090</v>
      </c>
      <c r="L1633">
        <v>19</v>
      </c>
      <c r="M1633">
        <v>30</v>
      </c>
      <c r="N1633" t="s">
        <v>1820</v>
      </c>
    </row>
    <row r="1634" spans="1:14" x14ac:dyDescent="0.2">
      <c r="A1634" t="s">
        <v>7393</v>
      </c>
      <c r="B1634">
        <v>15950</v>
      </c>
      <c r="C1634">
        <v>19720</v>
      </c>
      <c r="D1634">
        <v>24860</v>
      </c>
      <c r="E1634">
        <v>30000</v>
      </c>
      <c r="F1634">
        <v>35140</v>
      </c>
      <c r="G1634">
        <v>40280</v>
      </c>
      <c r="H1634">
        <v>45420</v>
      </c>
      <c r="I1634">
        <v>50050</v>
      </c>
      <c r="J1634">
        <v>53100</v>
      </c>
      <c r="K1634" t="s">
        <v>3090</v>
      </c>
      <c r="L1634">
        <v>19</v>
      </c>
      <c r="M1634">
        <v>30</v>
      </c>
      <c r="N1634" t="s">
        <v>1821</v>
      </c>
    </row>
    <row r="1635" spans="1:14" x14ac:dyDescent="0.2">
      <c r="A1635" t="s">
        <v>7394</v>
      </c>
      <c r="B1635">
        <v>15950</v>
      </c>
      <c r="C1635">
        <v>19720</v>
      </c>
      <c r="D1635">
        <v>24860</v>
      </c>
      <c r="E1635">
        <v>30000</v>
      </c>
      <c r="F1635">
        <v>35140</v>
      </c>
      <c r="G1635">
        <v>40280</v>
      </c>
      <c r="H1635">
        <v>45420</v>
      </c>
      <c r="I1635">
        <v>50050</v>
      </c>
      <c r="J1635">
        <v>53100</v>
      </c>
      <c r="K1635" t="s">
        <v>3090</v>
      </c>
      <c r="L1635">
        <v>19</v>
      </c>
      <c r="M1635">
        <v>30</v>
      </c>
      <c r="N1635" t="s">
        <v>1822</v>
      </c>
    </row>
    <row r="1636" spans="1:14" x14ac:dyDescent="0.2">
      <c r="A1636" t="s">
        <v>7395</v>
      </c>
      <c r="B1636">
        <v>18100</v>
      </c>
      <c r="C1636">
        <v>20700</v>
      </c>
      <c r="D1636">
        <v>24860</v>
      </c>
      <c r="E1636">
        <v>30000</v>
      </c>
      <c r="F1636">
        <v>35140</v>
      </c>
      <c r="G1636">
        <v>40280</v>
      </c>
      <c r="H1636">
        <v>45420</v>
      </c>
      <c r="I1636">
        <v>50560</v>
      </c>
      <c r="J1636">
        <v>55700</v>
      </c>
      <c r="K1636" t="s">
        <v>3090</v>
      </c>
      <c r="L1636">
        <v>19</v>
      </c>
      <c r="M1636">
        <v>30</v>
      </c>
      <c r="N1636" t="s">
        <v>1823</v>
      </c>
    </row>
    <row r="1637" spans="1:14" x14ac:dyDescent="0.2">
      <c r="A1637" t="s">
        <v>7396</v>
      </c>
      <c r="B1637">
        <v>15950</v>
      </c>
      <c r="C1637">
        <v>19720</v>
      </c>
      <c r="D1637">
        <v>24860</v>
      </c>
      <c r="E1637">
        <v>30000</v>
      </c>
      <c r="F1637">
        <v>35140</v>
      </c>
      <c r="G1637">
        <v>40280</v>
      </c>
      <c r="H1637">
        <v>45420</v>
      </c>
      <c r="I1637">
        <v>50050</v>
      </c>
      <c r="J1637">
        <v>53100</v>
      </c>
      <c r="K1637" t="s">
        <v>3090</v>
      </c>
      <c r="L1637">
        <v>19</v>
      </c>
      <c r="M1637">
        <v>30</v>
      </c>
      <c r="N1637" t="s">
        <v>1824</v>
      </c>
    </row>
    <row r="1638" spans="1:14" x14ac:dyDescent="0.2">
      <c r="A1638" t="s">
        <v>7397</v>
      </c>
      <c r="B1638">
        <v>15950</v>
      </c>
      <c r="C1638">
        <v>19720</v>
      </c>
      <c r="D1638">
        <v>24860</v>
      </c>
      <c r="E1638">
        <v>30000</v>
      </c>
      <c r="F1638">
        <v>35140</v>
      </c>
      <c r="G1638">
        <v>40280</v>
      </c>
      <c r="H1638">
        <v>45420</v>
      </c>
      <c r="I1638">
        <v>50050</v>
      </c>
      <c r="J1638">
        <v>53100</v>
      </c>
      <c r="K1638" t="s">
        <v>3090</v>
      </c>
      <c r="L1638">
        <v>19</v>
      </c>
      <c r="M1638">
        <v>30</v>
      </c>
      <c r="N1638" t="s">
        <v>1825</v>
      </c>
    </row>
    <row r="1639" spans="1:14" x14ac:dyDescent="0.2">
      <c r="A1639" t="s">
        <v>7398</v>
      </c>
      <c r="B1639">
        <v>15950</v>
      </c>
      <c r="C1639">
        <v>19720</v>
      </c>
      <c r="D1639">
        <v>24860</v>
      </c>
      <c r="E1639">
        <v>30000</v>
      </c>
      <c r="F1639">
        <v>35140</v>
      </c>
      <c r="G1639">
        <v>40280</v>
      </c>
      <c r="H1639">
        <v>45420</v>
      </c>
      <c r="I1639">
        <v>50050</v>
      </c>
      <c r="J1639">
        <v>53100</v>
      </c>
      <c r="K1639" t="s">
        <v>3090</v>
      </c>
      <c r="L1639">
        <v>19</v>
      </c>
      <c r="M1639">
        <v>30</v>
      </c>
      <c r="N1639" t="s">
        <v>1826</v>
      </c>
    </row>
    <row r="1640" spans="1:14" x14ac:dyDescent="0.2">
      <c r="A1640" t="s">
        <v>7399</v>
      </c>
      <c r="B1640">
        <v>15950</v>
      </c>
      <c r="C1640">
        <v>19720</v>
      </c>
      <c r="D1640">
        <v>24860</v>
      </c>
      <c r="E1640">
        <v>30000</v>
      </c>
      <c r="F1640">
        <v>35140</v>
      </c>
      <c r="G1640">
        <v>40280</v>
      </c>
      <c r="H1640">
        <v>45420</v>
      </c>
      <c r="I1640">
        <v>50050</v>
      </c>
      <c r="J1640">
        <v>53100</v>
      </c>
      <c r="K1640" t="s">
        <v>3090</v>
      </c>
      <c r="L1640">
        <v>19</v>
      </c>
      <c r="M1640">
        <v>30</v>
      </c>
      <c r="N1640" t="s">
        <v>1827</v>
      </c>
    </row>
    <row r="1641" spans="1:14" x14ac:dyDescent="0.2">
      <c r="A1641" t="s">
        <v>7400</v>
      </c>
      <c r="B1641">
        <v>15950</v>
      </c>
      <c r="C1641">
        <v>19720</v>
      </c>
      <c r="D1641">
        <v>24860</v>
      </c>
      <c r="E1641">
        <v>30000</v>
      </c>
      <c r="F1641">
        <v>35140</v>
      </c>
      <c r="G1641">
        <v>40280</v>
      </c>
      <c r="H1641">
        <v>45420</v>
      </c>
      <c r="I1641">
        <v>50050</v>
      </c>
      <c r="J1641">
        <v>53100</v>
      </c>
      <c r="K1641" t="s">
        <v>3090</v>
      </c>
      <c r="L1641">
        <v>19</v>
      </c>
      <c r="M1641">
        <v>30</v>
      </c>
      <c r="N1641" t="s">
        <v>1828</v>
      </c>
    </row>
    <row r="1642" spans="1:14" x14ac:dyDescent="0.2">
      <c r="A1642" t="s">
        <v>7401</v>
      </c>
      <c r="B1642">
        <v>15950</v>
      </c>
      <c r="C1642">
        <v>19720</v>
      </c>
      <c r="D1642">
        <v>24860</v>
      </c>
      <c r="E1642">
        <v>30000</v>
      </c>
      <c r="F1642">
        <v>35140</v>
      </c>
      <c r="G1642">
        <v>40280</v>
      </c>
      <c r="H1642">
        <v>45420</v>
      </c>
      <c r="I1642">
        <v>50050</v>
      </c>
      <c r="J1642">
        <v>53100</v>
      </c>
      <c r="K1642" t="s">
        <v>3090</v>
      </c>
      <c r="L1642">
        <v>19</v>
      </c>
      <c r="M1642">
        <v>30</v>
      </c>
      <c r="N1642" t="s">
        <v>1829</v>
      </c>
    </row>
    <row r="1643" spans="1:14" x14ac:dyDescent="0.2">
      <c r="A1643" t="s">
        <v>7402</v>
      </c>
      <c r="B1643">
        <v>15950</v>
      </c>
      <c r="C1643">
        <v>19720</v>
      </c>
      <c r="D1643">
        <v>24860</v>
      </c>
      <c r="E1643">
        <v>30000</v>
      </c>
      <c r="F1643">
        <v>35140</v>
      </c>
      <c r="G1643">
        <v>40280</v>
      </c>
      <c r="H1643">
        <v>45420</v>
      </c>
      <c r="I1643">
        <v>50050</v>
      </c>
      <c r="J1643">
        <v>53100</v>
      </c>
      <c r="K1643" t="s">
        <v>3090</v>
      </c>
      <c r="L1643">
        <v>19</v>
      </c>
      <c r="M1643">
        <v>30</v>
      </c>
      <c r="N1643" t="s">
        <v>1830</v>
      </c>
    </row>
    <row r="1644" spans="1:14" x14ac:dyDescent="0.2">
      <c r="A1644" t="s">
        <v>7403</v>
      </c>
      <c r="B1644">
        <v>15950</v>
      </c>
      <c r="C1644">
        <v>19720</v>
      </c>
      <c r="D1644">
        <v>24860</v>
      </c>
      <c r="E1644">
        <v>30000</v>
      </c>
      <c r="F1644">
        <v>35140</v>
      </c>
      <c r="G1644">
        <v>40280</v>
      </c>
      <c r="H1644">
        <v>45420</v>
      </c>
      <c r="I1644">
        <v>50050</v>
      </c>
      <c r="J1644">
        <v>53100</v>
      </c>
      <c r="K1644" t="s">
        <v>3090</v>
      </c>
      <c r="L1644">
        <v>19</v>
      </c>
      <c r="M1644">
        <v>30</v>
      </c>
      <c r="N1644" t="s">
        <v>1513</v>
      </c>
    </row>
    <row r="1645" spans="1:14" x14ac:dyDescent="0.2">
      <c r="A1645" t="s">
        <v>7404</v>
      </c>
      <c r="B1645">
        <v>15950</v>
      </c>
      <c r="C1645">
        <v>19720</v>
      </c>
      <c r="D1645">
        <v>24860</v>
      </c>
      <c r="E1645">
        <v>30000</v>
      </c>
      <c r="F1645">
        <v>35140</v>
      </c>
      <c r="G1645">
        <v>40280</v>
      </c>
      <c r="H1645">
        <v>45420</v>
      </c>
      <c r="I1645">
        <v>50050</v>
      </c>
      <c r="J1645">
        <v>53100</v>
      </c>
      <c r="K1645" t="s">
        <v>3090</v>
      </c>
      <c r="L1645">
        <v>19</v>
      </c>
      <c r="M1645">
        <v>30</v>
      </c>
      <c r="N1645" t="s">
        <v>1514</v>
      </c>
    </row>
    <row r="1646" spans="1:14" x14ac:dyDescent="0.2">
      <c r="A1646" t="s">
        <v>7405</v>
      </c>
      <c r="B1646">
        <v>15950</v>
      </c>
      <c r="C1646">
        <v>19720</v>
      </c>
      <c r="D1646">
        <v>24860</v>
      </c>
      <c r="E1646">
        <v>30000</v>
      </c>
      <c r="F1646">
        <v>35140</v>
      </c>
      <c r="G1646">
        <v>40280</v>
      </c>
      <c r="H1646">
        <v>45420</v>
      </c>
      <c r="I1646">
        <v>50050</v>
      </c>
      <c r="J1646">
        <v>53100</v>
      </c>
      <c r="K1646" t="s">
        <v>3090</v>
      </c>
      <c r="L1646">
        <v>19</v>
      </c>
      <c r="M1646">
        <v>30</v>
      </c>
      <c r="N1646" t="s">
        <v>1515</v>
      </c>
    </row>
    <row r="1647" spans="1:14" x14ac:dyDescent="0.2">
      <c r="A1647" t="s">
        <v>7406</v>
      </c>
      <c r="B1647">
        <v>15950</v>
      </c>
      <c r="C1647">
        <v>19720</v>
      </c>
      <c r="D1647">
        <v>24860</v>
      </c>
      <c r="E1647">
        <v>30000</v>
      </c>
      <c r="F1647">
        <v>35140</v>
      </c>
      <c r="G1647">
        <v>40280</v>
      </c>
      <c r="H1647">
        <v>45420</v>
      </c>
      <c r="I1647">
        <v>50050</v>
      </c>
      <c r="J1647">
        <v>53100</v>
      </c>
      <c r="K1647" t="s">
        <v>3090</v>
      </c>
      <c r="L1647">
        <v>19</v>
      </c>
      <c r="M1647">
        <v>30</v>
      </c>
      <c r="N1647" t="s">
        <v>1516</v>
      </c>
    </row>
    <row r="1648" spans="1:14" x14ac:dyDescent="0.2">
      <c r="A1648" t="s">
        <v>7407</v>
      </c>
      <c r="B1648">
        <v>15950</v>
      </c>
      <c r="C1648">
        <v>19720</v>
      </c>
      <c r="D1648">
        <v>24860</v>
      </c>
      <c r="E1648">
        <v>30000</v>
      </c>
      <c r="F1648">
        <v>35140</v>
      </c>
      <c r="G1648">
        <v>40280</v>
      </c>
      <c r="H1648">
        <v>45420</v>
      </c>
      <c r="I1648">
        <v>50050</v>
      </c>
      <c r="J1648">
        <v>53100</v>
      </c>
      <c r="K1648" t="s">
        <v>3090</v>
      </c>
      <c r="L1648">
        <v>19</v>
      </c>
      <c r="M1648">
        <v>30</v>
      </c>
      <c r="N1648" t="s">
        <v>1517</v>
      </c>
    </row>
    <row r="1649" spans="1:14" x14ac:dyDescent="0.2">
      <c r="A1649" t="s">
        <v>7408</v>
      </c>
      <c r="B1649">
        <v>15950</v>
      </c>
      <c r="C1649">
        <v>19720</v>
      </c>
      <c r="D1649">
        <v>24860</v>
      </c>
      <c r="E1649">
        <v>30000</v>
      </c>
      <c r="F1649">
        <v>35140</v>
      </c>
      <c r="G1649">
        <v>40280</v>
      </c>
      <c r="H1649">
        <v>45420</v>
      </c>
      <c r="I1649">
        <v>50050</v>
      </c>
      <c r="J1649">
        <v>53100</v>
      </c>
      <c r="K1649" t="s">
        <v>3090</v>
      </c>
      <c r="L1649">
        <v>19</v>
      </c>
      <c r="M1649">
        <v>30</v>
      </c>
      <c r="N1649" t="s">
        <v>1518</v>
      </c>
    </row>
    <row r="1650" spans="1:14" x14ac:dyDescent="0.2">
      <c r="A1650" t="s">
        <v>7409</v>
      </c>
      <c r="B1650">
        <v>18100</v>
      </c>
      <c r="C1650">
        <v>20700</v>
      </c>
      <c r="D1650">
        <v>24860</v>
      </c>
      <c r="E1650">
        <v>30000</v>
      </c>
      <c r="F1650">
        <v>35140</v>
      </c>
      <c r="G1650">
        <v>40280</v>
      </c>
      <c r="H1650">
        <v>45420</v>
      </c>
      <c r="I1650">
        <v>50560</v>
      </c>
      <c r="J1650">
        <v>55700</v>
      </c>
      <c r="K1650" t="s">
        <v>3090</v>
      </c>
      <c r="L1650">
        <v>19</v>
      </c>
      <c r="M1650">
        <v>30</v>
      </c>
      <c r="N1650" t="s">
        <v>1519</v>
      </c>
    </row>
    <row r="1651" spans="1:14" x14ac:dyDescent="0.2">
      <c r="A1651" t="s">
        <v>7410</v>
      </c>
      <c r="B1651">
        <v>15950</v>
      </c>
      <c r="C1651">
        <v>19720</v>
      </c>
      <c r="D1651">
        <v>24860</v>
      </c>
      <c r="E1651">
        <v>30000</v>
      </c>
      <c r="F1651">
        <v>35140</v>
      </c>
      <c r="G1651">
        <v>40280</v>
      </c>
      <c r="H1651">
        <v>45420</v>
      </c>
      <c r="I1651">
        <v>50050</v>
      </c>
      <c r="J1651">
        <v>53100</v>
      </c>
      <c r="K1651" t="s">
        <v>3090</v>
      </c>
      <c r="L1651">
        <v>19</v>
      </c>
      <c r="M1651">
        <v>30</v>
      </c>
      <c r="N1651" t="s">
        <v>1520</v>
      </c>
    </row>
    <row r="1652" spans="1:14" x14ac:dyDescent="0.2">
      <c r="A1652" t="s">
        <v>7411</v>
      </c>
      <c r="B1652">
        <v>15950</v>
      </c>
      <c r="C1652">
        <v>19720</v>
      </c>
      <c r="D1652">
        <v>24860</v>
      </c>
      <c r="E1652">
        <v>30000</v>
      </c>
      <c r="F1652">
        <v>35140</v>
      </c>
      <c r="G1652">
        <v>40280</v>
      </c>
      <c r="H1652">
        <v>45420</v>
      </c>
      <c r="I1652">
        <v>50050</v>
      </c>
      <c r="J1652">
        <v>53100</v>
      </c>
      <c r="K1652" t="s">
        <v>3090</v>
      </c>
      <c r="L1652">
        <v>19</v>
      </c>
      <c r="M1652">
        <v>30</v>
      </c>
      <c r="N1652" t="s">
        <v>1521</v>
      </c>
    </row>
    <row r="1653" spans="1:14" x14ac:dyDescent="0.2">
      <c r="A1653" t="s">
        <v>7412</v>
      </c>
      <c r="B1653">
        <v>15950</v>
      </c>
      <c r="C1653">
        <v>19720</v>
      </c>
      <c r="D1653">
        <v>24860</v>
      </c>
      <c r="E1653">
        <v>30000</v>
      </c>
      <c r="F1653">
        <v>35140</v>
      </c>
      <c r="G1653">
        <v>40280</v>
      </c>
      <c r="H1653">
        <v>45420</v>
      </c>
      <c r="I1653">
        <v>50050</v>
      </c>
      <c r="J1653">
        <v>53100</v>
      </c>
      <c r="K1653" t="s">
        <v>3090</v>
      </c>
      <c r="L1653">
        <v>19</v>
      </c>
      <c r="M1653">
        <v>30</v>
      </c>
      <c r="N1653" t="s">
        <v>1522</v>
      </c>
    </row>
    <row r="1654" spans="1:14" x14ac:dyDescent="0.2">
      <c r="A1654" t="s">
        <v>7413</v>
      </c>
      <c r="B1654">
        <v>15950</v>
      </c>
      <c r="C1654">
        <v>19720</v>
      </c>
      <c r="D1654">
        <v>24860</v>
      </c>
      <c r="E1654">
        <v>30000</v>
      </c>
      <c r="F1654">
        <v>35140</v>
      </c>
      <c r="G1654">
        <v>40280</v>
      </c>
      <c r="H1654">
        <v>45420</v>
      </c>
      <c r="I1654">
        <v>50050</v>
      </c>
      <c r="J1654">
        <v>53100</v>
      </c>
      <c r="K1654" t="s">
        <v>3090</v>
      </c>
      <c r="L1654">
        <v>19</v>
      </c>
      <c r="M1654">
        <v>30</v>
      </c>
      <c r="N1654" t="s">
        <v>1523</v>
      </c>
    </row>
    <row r="1655" spans="1:14" x14ac:dyDescent="0.2">
      <c r="A1655" t="s">
        <v>7414</v>
      </c>
      <c r="B1655">
        <v>15950</v>
      </c>
      <c r="C1655">
        <v>19720</v>
      </c>
      <c r="D1655">
        <v>24860</v>
      </c>
      <c r="E1655">
        <v>30000</v>
      </c>
      <c r="F1655">
        <v>35140</v>
      </c>
      <c r="G1655">
        <v>40280</v>
      </c>
      <c r="H1655">
        <v>45420</v>
      </c>
      <c r="I1655">
        <v>50050</v>
      </c>
      <c r="J1655">
        <v>53100</v>
      </c>
      <c r="K1655" t="s">
        <v>3090</v>
      </c>
      <c r="L1655">
        <v>19</v>
      </c>
      <c r="M1655">
        <v>30</v>
      </c>
      <c r="N1655" t="s">
        <v>1524</v>
      </c>
    </row>
    <row r="1656" spans="1:14" x14ac:dyDescent="0.2">
      <c r="A1656" t="s">
        <v>7415</v>
      </c>
      <c r="B1656">
        <v>18100</v>
      </c>
      <c r="C1656">
        <v>20700</v>
      </c>
      <c r="D1656">
        <v>24860</v>
      </c>
      <c r="E1656">
        <v>30000</v>
      </c>
      <c r="F1656">
        <v>35140</v>
      </c>
      <c r="G1656">
        <v>40280</v>
      </c>
      <c r="H1656">
        <v>45420</v>
      </c>
      <c r="I1656">
        <v>50560</v>
      </c>
      <c r="J1656">
        <v>55700</v>
      </c>
      <c r="K1656" t="s">
        <v>3090</v>
      </c>
      <c r="L1656">
        <v>19</v>
      </c>
      <c r="M1656">
        <v>30</v>
      </c>
      <c r="N1656" t="s">
        <v>1525</v>
      </c>
    </row>
    <row r="1657" spans="1:14" x14ac:dyDescent="0.2">
      <c r="A1657" t="s">
        <v>7416</v>
      </c>
      <c r="B1657">
        <v>15950</v>
      </c>
      <c r="C1657">
        <v>19720</v>
      </c>
      <c r="D1657">
        <v>24860</v>
      </c>
      <c r="E1657">
        <v>30000</v>
      </c>
      <c r="F1657">
        <v>35140</v>
      </c>
      <c r="G1657">
        <v>40280</v>
      </c>
      <c r="H1657">
        <v>45420</v>
      </c>
      <c r="I1657">
        <v>50050</v>
      </c>
      <c r="J1657">
        <v>53100</v>
      </c>
      <c r="K1657" t="s">
        <v>3090</v>
      </c>
      <c r="L1657">
        <v>19</v>
      </c>
      <c r="M1657">
        <v>30</v>
      </c>
      <c r="N1657" t="s">
        <v>1526</v>
      </c>
    </row>
    <row r="1658" spans="1:14" x14ac:dyDescent="0.2">
      <c r="A1658" t="s">
        <v>7417</v>
      </c>
      <c r="B1658">
        <v>18100</v>
      </c>
      <c r="C1658">
        <v>20700</v>
      </c>
      <c r="D1658">
        <v>24860</v>
      </c>
      <c r="E1658">
        <v>30000</v>
      </c>
      <c r="F1658">
        <v>35140</v>
      </c>
      <c r="G1658">
        <v>40280</v>
      </c>
      <c r="H1658">
        <v>45420</v>
      </c>
      <c r="I1658">
        <v>50560</v>
      </c>
      <c r="J1658">
        <v>55700</v>
      </c>
      <c r="K1658" t="s">
        <v>3090</v>
      </c>
      <c r="L1658">
        <v>19</v>
      </c>
      <c r="M1658">
        <v>30</v>
      </c>
      <c r="N1658" t="s">
        <v>1527</v>
      </c>
    </row>
    <row r="1659" spans="1:14" x14ac:dyDescent="0.2">
      <c r="A1659" t="s">
        <v>7418</v>
      </c>
      <c r="B1659">
        <v>18100</v>
      </c>
      <c r="C1659">
        <v>20700</v>
      </c>
      <c r="D1659">
        <v>24860</v>
      </c>
      <c r="E1659">
        <v>30000</v>
      </c>
      <c r="F1659">
        <v>35140</v>
      </c>
      <c r="G1659">
        <v>40280</v>
      </c>
      <c r="H1659">
        <v>45420</v>
      </c>
      <c r="I1659">
        <v>50560</v>
      </c>
      <c r="J1659">
        <v>55700</v>
      </c>
      <c r="K1659" t="s">
        <v>3090</v>
      </c>
      <c r="L1659">
        <v>19</v>
      </c>
      <c r="M1659">
        <v>30</v>
      </c>
      <c r="N1659" t="s">
        <v>1528</v>
      </c>
    </row>
    <row r="1660" spans="1:14" x14ac:dyDescent="0.2">
      <c r="A1660" t="s">
        <v>7419</v>
      </c>
      <c r="B1660">
        <v>18100</v>
      </c>
      <c r="C1660">
        <v>20700</v>
      </c>
      <c r="D1660">
        <v>24860</v>
      </c>
      <c r="E1660">
        <v>30000</v>
      </c>
      <c r="F1660">
        <v>35140</v>
      </c>
      <c r="G1660">
        <v>40280</v>
      </c>
      <c r="H1660">
        <v>45420</v>
      </c>
      <c r="I1660">
        <v>50560</v>
      </c>
      <c r="J1660">
        <v>55700</v>
      </c>
      <c r="K1660" t="s">
        <v>3090</v>
      </c>
      <c r="L1660">
        <v>19</v>
      </c>
      <c r="M1660">
        <v>30</v>
      </c>
      <c r="N1660" t="s">
        <v>1529</v>
      </c>
    </row>
    <row r="1661" spans="1:14" x14ac:dyDescent="0.2">
      <c r="A1661" t="s">
        <v>7420</v>
      </c>
      <c r="B1661">
        <v>15950</v>
      </c>
      <c r="C1661">
        <v>19720</v>
      </c>
      <c r="D1661">
        <v>24860</v>
      </c>
      <c r="E1661">
        <v>30000</v>
      </c>
      <c r="F1661">
        <v>35140</v>
      </c>
      <c r="G1661">
        <v>40280</v>
      </c>
      <c r="H1661">
        <v>45420</v>
      </c>
      <c r="I1661">
        <v>50050</v>
      </c>
      <c r="J1661">
        <v>53100</v>
      </c>
      <c r="K1661" t="s">
        <v>3090</v>
      </c>
      <c r="L1661">
        <v>19</v>
      </c>
      <c r="M1661">
        <v>30</v>
      </c>
      <c r="N1661" t="s">
        <v>1530</v>
      </c>
    </row>
    <row r="1662" spans="1:14" x14ac:dyDescent="0.2">
      <c r="A1662" t="s">
        <v>7421</v>
      </c>
      <c r="B1662">
        <v>15950</v>
      </c>
      <c r="C1662">
        <v>19720</v>
      </c>
      <c r="D1662">
        <v>24860</v>
      </c>
      <c r="E1662">
        <v>30000</v>
      </c>
      <c r="F1662">
        <v>35140</v>
      </c>
      <c r="G1662">
        <v>40280</v>
      </c>
      <c r="H1662">
        <v>45420</v>
      </c>
      <c r="I1662">
        <v>50050</v>
      </c>
      <c r="J1662">
        <v>53100</v>
      </c>
      <c r="K1662" t="s">
        <v>3090</v>
      </c>
      <c r="L1662">
        <v>19</v>
      </c>
      <c r="M1662">
        <v>30</v>
      </c>
      <c r="N1662" t="s">
        <v>1531</v>
      </c>
    </row>
    <row r="1663" spans="1:14" x14ac:dyDescent="0.2">
      <c r="A1663" t="s">
        <v>7422</v>
      </c>
      <c r="B1663">
        <v>18100</v>
      </c>
      <c r="C1663">
        <v>20700</v>
      </c>
      <c r="D1663">
        <v>24860</v>
      </c>
      <c r="E1663">
        <v>30000</v>
      </c>
      <c r="F1663">
        <v>35140</v>
      </c>
      <c r="G1663">
        <v>40280</v>
      </c>
      <c r="H1663">
        <v>45420</v>
      </c>
      <c r="I1663">
        <v>50560</v>
      </c>
      <c r="J1663">
        <v>55700</v>
      </c>
      <c r="K1663" t="s">
        <v>3090</v>
      </c>
      <c r="L1663">
        <v>19</v>
      </c>
      <c r="M1663">
        <v>30</v>
      </c>
      <c r="N1663" t="s">
        <v>1532</v>
      </c>
    </row>
    <row r="1664" spans="1:14" x14ac:dyDescent="0.2">
      <c r="A1664" t="s">
        <v>7423</v>
      </c>
      <c r="B1664">
        <v>15950</v>
      </c>
      <c r="C1664">
        <v>19720</v>
      </c>
      <c r="D1664">
        <v>24860</v>
      </c>
      <c r="E1664">
        <v>30000</v>
      </c>
      <c r="F1664">
        <v>35140</v>
      </c>
      <c r="G1664">
        <v>40280</v>
      </c>
      <c r="H1664">
        <v>45420</v>
      </c>
      <c r="I1664">
        <v>50050</v>
      </c>
      <c r="J1664">
        <v>53100</v>
      </c>
      <c r="K1664" t="s">
        <v>3090</v>
      </c>
      <c r="L1664">
        <v>19</v>
      </c>
      <c r="M1664">
        <v>30</v>
      </c>
      <c r="N1664" t="s">
        <v>1533</v>
      </c>
    </row>
    <row r="1665" spans="1:14" x14ac:dyDescent="0.2">
      <c r="A1665" t="s">
        <v>7424</v>
      </c>
      <c r="B1665">
        <v>15950</v>
      </c>
      <c r="C1665">
        <v>19720</v>
      </c>
      <c r="D1665">
        <v>24860</v>
      </c>
      <c r="E1665">
        <v>30000</v>
      </c>
      <c r="F1665">
        <v>35140</v>
      </c>
      <c r="G1665">
        <v>40280</v>
      </c>
      <c r="H1665">
        <v>45420</v>
      </c>
      <c r="I1665">
        <v>50050</v>
      </c>
      <c r="J1665">
        <v>53100</v>
      </c>
      <c r="K1665" t="s">
        <v>3090</v>
      </c>
      <c r="L1665">
        <v>19</v>
      </c>
      <c r="M1665">
        <v>30</v>
      </c>
      <c r="N1665" t="s">
        <v>1534</v>
      </c>
    </row>
    <row r="1666" spans="1:14" x14ac:dyDescent="0.2">
      <c r="A1666" t="s">
        <v>7425</v>
      </c>
      <c r="B1666">
        <v>15950</v>
      </c>
      <c r="C1666">
        <v>19720</v>
      </c>
      <c r="D1666">
        <v>24860</v>
      </c>
      <c r="E1666">
        <v>30000</v>
      </c>
      <c r="F1666">
        <v>35140</v>
      </c>
      <c r="G1666">
        <v>40280</v>
      </c>
      <c r="H1666">
        <v>45420</v>
      </c>
      <c r="I1666">
        <v>50050</v>
      </c>
      <c r="J1666">
        <v>53100</v>
      </c>
      <c r="K1666" t="s">
        <v>3090</v>
      </c>
      <c r="L1666">
        <v>19</v>
      </c>
      <c r="M1666">
        <v>30</v>
      </c>
      <c r="N1666" t="s">
        <v>1535</v>
      </c>
    </row>
    <row r="1667" spans="1:14" x14ac:dyDescent="0.2">
      <c r="A1667" t="s">
        <v>7426</v>
      </c>
      <c r="B1667">
        <v>15950</v>
      </c>
      <c r="C1667">
        <v>19720</v>
      </c>
      <c r="D1667">
        <v>24860</v>
      </c>
      <c r="E1667">
        <v>30000</v>
      </c>
      <c r="F1667">
        <v>35140</v>
      </c>
      <c r="G1667">
        <v>40280</v>
      </c>
      <c r="H1667">
        <v>45420</v>
      </c>
      <c r="I1667">
        <v>50050</v>
      </c>
      <c r="J1667">
        <v>53100</v>
      </c>
      <c r="K1667" t="s">
        <v>3090</v>
      </c>
      <c r="L1667">
        <v>19</v>
      </c>
      <c r="M1667">
        <v>30</v>
      </c>
      <c r="N1667" t="s">
        <v>1536</v>
      </c>
    </row>
    <row r="1668" spans="1:14" x14ac:dyDescent="0.2">
      <c r="A1668" t="s">
        <v>7427</v>
      </c>
      <c r="B1668">
        <v>15950</v>
      </c>
      <c r="C1668">
        <v>19720</v>
      </c>
      <c r="D1668">
        <v>24860</v>
      </c>
      <c r="E1668">
        <v>30000</v>
      </c>
      <c r="F1668">
        <v>35140</v>
      </c>
      <c r="G1668">
        <v>40280</v>
      </c>
      <c r="H1668">
        <v>45420</v>
      </c>
      <c r="I1668">
        <v>50050</v>
      </c>
      <c r="J1668">
        <v>53100</v>
      </c>
      <c r="K1668" t="s">
        <v>3090</v>
      </c>
      <c r="L1668">
        <v>19</v>
      </c>
      <c r="M1668">
        <v>30</v>
      </c>
      <c r="N1668" t="s">
        <v>1537</v>
      </c>
    </row>
    <row r="1669" spans="1:14" x14ac:dyDescent="0.2">
      <c r="A1669" t="s">
        <v>7428</v>
      </c>
      <c r="B1669">
        <v>15950</v>
      </c>
      <c r="C1669">
        <v>19720</v>
      </c>
      <c r="D1669">
        <v>24860</v>
      </c>
      <c r="E1669">
        <v>30000</v>
      </c>
      <c r="F1669">
        <v>35140</v>
      </c>
      <c r="G1669">
        <v>40280</v>
      </c>
      <c r="H1669">
        <v>45420</v>
      </c>
      <c r="I1669">
        <v>50050</v>
      </c>
      <c r="J1669">
        <v>53100</v>
      </c>
      <c r="K1669" t="s">
        <v>3090</v>
      </c>
      <c r="L1669">
        <v>19</v>
      </c>
      <c r="M1669">
        <v>30</v>
      </c>
      <c r="N1669" t="s">
        <v>1538</v>
      </c>
    </row>
    <row r="1670" spans="1:14" x14ac:dyDescent="0.2">
      <c r="A1670" t="s">
        <v>7429</v>
      </c>
      <c r="B1670">
        <v>15950</v>
      </c>
      <c r="C1670">
        <v>19720</v>
      </c>
      <c r="D1670">
        <v>24860</v>
      </c>
      <c r="E1670">
        <v>30000</v>
      </c>
      <c r="F1670">
        <v>35140</v>
      </c>
      <c r="G1670">
        <v>40280</v>
      </c>
      <c r="H1670">
        <v>45420</v>
      </c>
      <c r="I1670">
        <v>50050</v>
      </c>
      <c r="J1670">
        <v>53100</v>
      </c>
      <c r="K1670" t="s">
        <v>3090</v>
      </c>
      <c r="L1670">
        <v>19</v>
      </c>
      <c r="M1670">
        <v>30</v>
      </c>
      <c r="N1670" t="s">
        <v>1539</v>
      </c>
    </row>
    <row r="1671" spans="1:14" x14ac:dyDescent="0.2">
      <c r="A1671" t="s">
        <v>7430</v>
      </c>
      <c r="B1671">
        <v>15950</v>
      </c>
      <c r="C1671">
        <v>19720</v>
      </c>
      <c r="D1671">
        <v>24860</v>
      </c>
      <c r="E1671">
        <v>30000</v>
      </c>
      <c r="F1671">
        <v>35140</v>
      </c>
      <c r="G1671">
        <v>40280</v>
      </c>
      <c r="H1671">
        <v>45420</v>
      </c>
      <c r="I1671">
        <v>50050</v>
      </c>
      <c r="J1671">
        <v>53100</v>
      </c>
      <c r="K1671" t="s">
        <v>3090</v>
      </c>
      <c r="L1671">
        <v>19</v>
      </c>
      <c r="M1671">
        <v>30</v>
      </c>
      <c r="N1671" t="s">
        <v>1540</v>
      </c>
    </row>
    <row r="1672" spans="1:14" x14ac:dyDescent="0.2">
      <c r="A1672" t="s">
        <v>7431</v>
      </c>
      <c r="B1672">
        <v>15950</v>
      </c>
      <c r="C1672">
        <v>19720</v>
      </c>
      <c r="D1672">
        <v>24860</v>
      </c>
      <c r="E1672">
        <v>30000</v>
      </c>
      <c r="F1672">
        <v>35140</v>
      </c>
      <c r="G1672">
        <v>40280</v>
      </c>
      <c r="H1672">
        <v>45420</v>
      </c>
      <c r="I1672">
        <v>50050</v>
      </c>
      <c r="J1672">
        <v>53100</v>
      </c>
      <c r="K1672" t="s">
        <v>3090</v>
      </c>
      <c r="L1672">
        <v>19</v>
      </c>
      <c r="M1672">
        <v>30</v>
      </c>
      <c r="N1672" t="s">
        <v>1541</v>
      </c>
    </row>
    <row r="1673" spans="1:14" x14ac:dyDescent="0.2">
      <c r="A1673" t="s">
        <v>7432</v>
      </c>
      <c r="B1673">
        <v>15950</v>
      </c>
      <c r="C1673">
        <v>19720</v>
      </c>
      <c r="D1673">
        <v>24860</v>
      </c>
      <c r="E1673">
        <v>30000</v>
      </c>
      <c r="F1673">
        <v>35140</v>
      </c>
      <c r="G1673">
        <v>40280</v>
      </c>
      <c r="H1673">
        <v>45420</v>
      </c>
      <c r="I1673">
        <v>50050</v>
      </c>
      <c r="J1673">
        <v>53100</v>
      </c>
      <c r="K1673" t="s">
        <v>3090</v>
      </c>
      <c r="L1673">
        <v>19</v>
      </c>
      <c r="M1673">
        <v>30</v>
      </c>
      <c r="N1673" t="s">
        <v>1542</v>
      </c>
    </row>
    <row r="1674" spans="1:14" x14ac:dyDescent="0.2">
      <c r="A1674" t="s">
        <v>7433</v>
      </c>
      <c r="B1674">
        <v>18100</v>
      </c>
      <c r="C1674">
        <v>20700</v>
      </c>
      <c r="D1674">
        <v>24860</v>
      </c>
      <c r="E1674">
        <v>30000</v>
      </c>
      <c r="F1674">
        <v>35140</v>
      </c>
      <c r="G1674">
        <v>40280</v>
      </c>
      <c r="H1674">
        <v>45420</v>
      </c>
      <c r="I1674">
        <v>50560</v>
      </c>
      <c r="J1674">
        <v>55700</v>
      </c>
      <c r="K1674" t="s">
        <v>3090</v>
      </c>
      <c r="L1674">
        <v>19</v>
      </c>
      <c r="M1674">
        <v>30</v>
      </c>
      <c r="N1674" t="s">
        <v>1543</v>
      </c>
    </row>
    <row r="1675" spans="1:14" x14ac:dyDescent="0.2">
      <c r="A1675" t="s">
        <v>7434</v>
      </c>
      <c r="B1675">
        <v>15950</v>
      </c>
      <c r="C1675">
        <v>19720</v>
      </c>
      <c r="D1675">
        <v>24860</v>
      </c>
      <c r="E1675">
        <v>30000</v>
      </c>
      <c r="F1675">
        <v>35140</v>
      </c>
      <c r="G1675">
        <v>40280</v>
      </c>
      <c r="H1675">
        <v>45420</v>
      </c>
      <c r="I1675">
        <v>50050</v>
      </c>
      <c r="J1675">
        <v>53100</v>
      </c>
      <c r="K1675" t="s">
        <v>3090</v>
      </c>
      <c r="L1675">
        <v>19</v>
      </c>
      <c r="M1675">
        <v>30</v>
      </c>
      <c r="N1675" t="s">
        <v>1544</v>
      </c>
    </row>
    <row r="1676" spans="1:14" x14ac:dyDescent="0.2">
      <c r="A1676" t="s">
        <v>7435</v>
      </c>
      <c r="B1676">
        <v>15950</v>
      </c>
      <c r="C1676">
        <v>19720</v>
      </c>
      <c r="D1676">
        <v>24860</v>
      </c>
      <c r="E1676">
        <v>30000</v>
      </c>
      <c r="F1676">
        <v>35140</v>
      </c>
      <c r="G1676">
        <v>40280</v>
      </c>
      <c r="H1676">
        <v>45420</v>
      </c>
      <c r="I1676">
        <v>50050</v>
      </c>
      <c r="J1676">
        <v>53100</v>
      </c>
      <c r="K1676" t="s">
        <v>3090</v>
      </c>
      <c r="L1676">
        <v>19</v>
      </c>
      <c r="M1676">
        <v>30</v>
      </c>
      <c r="N1676" t="s">
        <v>1545</v>
      </c>
    </row>
    <row r="1677" spans="1:14" x14ac:dyDescent="0.2">
      <c r="A1677" t="s">
        <v>7436</v>
      </c>
      <c r="B1677">
        <v>15950</v>
      </c>
      <c r="C1677">
        <v>19720</v>
      </c>
      <c r="D1677">
        <v>24860</v>
      </c>
      <c r="E1677">
        <v>30000</v>
      </c>
      <c r="F1677">
        <v>35140</v>
      </c>
      <c r="G1677">
        <v>40280</v>
      </c>
      <c r="H1677">
        <v>45420</v>
      </c>
      <c r="I1677">
        <v>50050</v>
      </c>
      <c r="J1677">
        <v>53100</v>
      </c>
      <c r="K1677" t="s">
        <v>3090</v>
      </c>
      <c r="L1677">
        <v>19</v>
      </c>
      <c r="M1677">
        <v>30</v>
      </c>
      <c r="N1677" t="s">
        <v>1546</v>
      </c>
    </row>
    <row r="1678" spans="1:14" x14ac:dyDescent="0.2">
      <c r="A1678" t="s">
        <v>7437</v>
      </c>
      <c r="B1678">
        <v>15950</v>
      </c>
      <c r="C1678">
        <v>19720</v>
      </c>
      <c r="D1678">
        <v>24860</v>
      </c>
      <c r="E1678">
        <v>30000</v>
      </c>
      <c r="F1678">
        <v>35140</v>
      </c>
      <c r="G1678">
        <v>40280</v>
      </c>
      <c r="H1678">
        <v>45420</v>
      </c>
      <c r="I1678">
        <v>50050</v>
      </c>
      <c r="J1678">
        <v>53100</v>
      </c>
      <c r="K1678" t="s">
        <v>3090</v>
      </c>
      <c r="L1678">
        <v>19</v>
      </c>
      <c r="M1678">
        <v>30</v>
      </c>
      <c r="N1678" t="s">
        <v>1547</v>
      </c>
    </row>
    <row r="1679" spans="1:14" x14ac:dyDescent="0.2">
      <c r="A1679" t="s">
        <v>7438</v>
      </c>
      <c r="B1679">
        <v>15950</v>
      </c>
      <c r="C1679">
        <v>19720</v>
      </c>
      <c r="D1679">
        <v>24860</v>
      </c>
      <c r="E1679">
        <v>30000</v>
      </c>
      <c r="F1679">
        <v>35140</v>
      </c>
      <c r="G1679">
        <v>40280</v>
      </c>
      <c r="H1679">
        <v>45420</v>
      </c>
      <c r="I1679">
        <v>50050</v>
      </c>
      <c r="J1679">
        <v>53100</v>
      </c>
      <c r="K1679" t="s">
        <v>3090</v>
      </c>
      <c r="L1679">
        <v>19</v>
      </c>
      <c r="M1679">
        <v>30</v>
      </c>
      <c r="N1679" t="s">
        <v>1548</v>
      </c>
    </row>
    <row r="1680" spans="1:14" x14ac:dyDescent="0.2">
      <c r="A1680" t="s">
        <v>7439</v>
      </c>
      <c r="B1680">
        <v>18100</v>
      </c>
      <c r="C1680">
        <v>20700</v>
      </c>
      <c r="D1680">
        <v>24860</v>
      </c>
      <c r="E1680">
        <v>30000</v>
      </c>
      <c r="F1680">
        <v>35140</v>
      </c>
      <c r="G1680">
        <v>40280</v>
      </c>
      <c r="H1680">
        <v>45420</v>
      </c>
      <c r="I1680">
        <v>50560</v>
      </c>
      <c r="J1680">
        <v>55700</v>
      </c>
      <c r="K1680" t="s">
        <v>3090</v>
      </c>
      <c r="L1680">
        <v>19</v>
      </c>
      <c r="M1680">
        <v>30</v>
      </c>
      <c r="N1680" t="s">
        <v>1549</v>
      </c>
    </row>
    <row r="1681" spans="1:14" x14ac:dyDescent="0.2">
      <c r="A1681" t="s">
        <v>7440</v>
      </c>
      <c r="B1681">
        <v>18100</v>
      </c>
      <c r="C1681">
        <v>20700</v>
      </c>
      <c r="D1681">
        <v>24860</v>
      </c>
      <c r="E1681">
        <v>30000</v>
      </c>
      <c r="F1681">
        <v>35140</v>
      </c>
      <c r="G1681">
        <v>40280</v>
      </c>
      <c r="H1681">
        <v>45420</v>
      </c>
      <c r="I1681">
        <v>50560</v>
      </c>
      <c r="J1681">
        <v>55700</v>
      </c>
      <c r="K1681" t="s">
        <v>3090</v>
      </c>
      <c r="L1681">
        <v>19</v>
      </c>
      <c r="M1681">
        <v>30</v>
      </c>
      <c r="N1681" t="s">
        <v>1550</v>
      </c>
    </row>
    <row r="1682" spans="1:14" x14ac:dyDescent="0.2">
      <c r="A1682" t="s">
        <v>7441</v>
      </c>
      <c r="B1682">
        <v>18100</v>
      </c>
      <c r="C1682">
        <v>20700</v>
      </c>
      <c r="D1682">
        <v>24860</v>
      </c>
      <c r="E1682">
        <v>30000</v>
      </c>
      <c r="F1682">
        <v>35140</v>
      </c>
      <c r="G1682">
        <v>40280</v>
      </c>
      <c r="H1682">
        <v>45420</v>
      </c>
      <c r="I1682">
        <v>50560</v>
      </c>
      <c r="J1682">
        <v>55700</v>
      </c>
      <c r="K1682" t="s">
        <v>3090</v>
      </c>
      <c r="L1682">
        <v>19</v>
      </c>
      <c r="M1682">
        <v>30</v>
      </c>
      <c r="N1682" t="s">
        <v>1551</v>
      </c>
    </row>
    <row r="1683" spans="1:14" x14ac:dyDescent="0.2">
      <c r="A1683" t="s">
        <v>7442</v>
      </c>
      <c r="B1683">
        <v>15950</v>
      </c>
      <c r="C1683">
        <v>19720</v>
      </c>
      <c r="D1683">
        <v>24860</v>
      </c>
      <c r="E1683">
        <v>30000</v>
      </c>
      <c r="F1683">
        <v>35140</v>
      </c>
      <c r="G1683">
        <v>40280</v>
      </c>
      <c r="H1683">
        <v>45420</v>
      </c>
      <c r="I1683">
        <v>50050</v>
      </c>
      <c r="J1683">
        <v>53100</v>
      </c>
      <c r="K1683" t="s">
        <v>3090</v>
      </c>
      <c r="L1683">
        <v>19</v>
      </c>
      <c r="M1683">
        <v>30</v>
      </c>
      <c r="N1683" t="s">
        <v>1552</v>
      </c>
    </row>
    <row r="1684" spans="1:14" x14ac:dyDescent="0.2">
      <c r="A1684" t="s">
        <v>7443</v>
      </c>
      <c r="B1684">
        <v>15950</v>
      </c>
      <c r="C1684">
        <v>19720</v>
      </c>
      <c r="D1684">
        <v>24860</v>
      </c>
      <c r="E1684">
        <v>30000</v>
      </c>
      <c r="F1684">
        <v>35140</v>
      </c>
      <c r="G1684">
        <v>40280</v>
      </c>
      <c r="H1684">
        <v>45420</v>
      </c>
      <c r="I1684">
        <v>50050</v>
      </c>
      <c r="J1684">
        <v>53100</v>
      </c>
      <c r="K1684" t="s">
        <v>3090</v>
      </c>
      <c r="L1684">
        <v>19</v>
      </c>
      <c r="M1684">
        <v>30</v>
      </c>
      <c r="N1684" t="s">
        <v>1553</v>
      </c>
    </row>
    <row r="1685" spans="1:14" x14ac:dyDescent="0.2">
      <c r="A1685" t="s">
        <v>7444</v>
      </c>
      <c r="B1685">
        <v>18100</v>
      </c>
      <c r="C1685">
        <v>20700</v>
      </c>
      <c r="D1685">
        <v>24860</v>
      </c>
      <c r="E1685">
        <v>30000</v>
      </c>
      <c r="F1685">
        <v>35140</v>
      </c>
      <c r="G1685">
        <v>40280</v>
      </c>
      <c r="H1685">
        <v>45420</v>
      </c>
      <c r="I1685">
        <v>50560</v>
      </c>
      <c r="J1685">
        <v>55700</v>
      </c>
      <c r="K1685" t="s">
        <v>3090</v>
      </c>
      <c r="L1685">
        <v>19</v>
      </c>
      <c r="M1685">
        <v>30</v>
      </c>
      <c r="N1685" t="s">
        <v>1554</v>
      </c>
    </row>
    <row r="1686" spans="1:14" x14ac:dyDescent="0.2">
      <c r="A1686" t="s">
        <v>7445</v>
      </c>
      <c r="B1686">
        <v>15950</v>
      </c>
      <c r="C1686">
        <v>19720</v>
      </c>
      <c r="D1686">
        <v>24860</v>
      </c>
      <c r="E1686">
        <v>30000</v>
      </c>
      <c r="F1686">
        <v>35140</v>
      </c>
      <c r="G1686">
        <v>40280</v>
      </c>
      <c r="H1686">
        <v>45420</v>
      </c>
      <c r="I1686">
        <v>50050</v>
      </c>
      <c r="J1686">
        <v>53100</v>
      </c>
      <c r="K1686" t="s">
        <v>3090</v>
      </c>
      <c r="L1686">
        <v>19</v>
      </c>
      <c r="M1686">
        <v>30</v>
      </c>
      <c r="N1686" t="s">
        <v>1555</v>
      </c>
    </row>
    <row r="1687" spans="1:14" x14ac:dyDescent="0.2">
      <c r="A1687" t="s">
        <v>7446</v>
      </c>
      <c r="B1687">
        <v>15950</v>
      </c>
      <c r="C1687">
        <v>19720</v>
      </c>
      <c r="D1687">
        <v>24860</v>
      </c>
      <c r="E1687">
        <v>30000</v>
      </c>
      <c r="F1687">
        <v>35140</v>
      </c>
      <c r="G1687">
        <v>40280</v>
      </c>
      <c r="H1687">
        <v>45420</v>
      </c>
      <c r="I1687">
        <v>50050</v>
      </c>
      <c r="J1687">
        <v>53100</v>
      </c>
      <c r="K1687" t="s">
        <v>3090</v>
      </c>
      <c r="L1687">
        <v>19</v>
      </c>
      <c r="M1687">
        <v>30</v>
      </c>
      <c r="N1687" t="s">
        <v>1556</v>
      </c>
    </row>
    <row r="1688" spans="1:14" x14ac:dyDescent="0.2">
      <c r="A1688" t="s">
        <v>7447</v>
      </c>
      <c r="B1688">
        <v>15950</v>
      </c>
      <c r="C1688">
        <v>19720</v>
      </c>
      <c r="D1688">
        <v>24860</v>
      </c>
      <c r="E1688">
        <v>30000</v>
      </c>
      <c r="F1688">
        <v>35140</v>
      </c>
      <c r="G1688">
        <v>40280</v>
      </c>
      <c r="H1688">
        <v>45420</v>
      </c>
      <c r="I1688">
        <v>50050</v>
      </c>
      <c r="J1688">
        <v>53100</v>
      </c>
      <c r="K1688" t="s">
        <v>3090</v>
      </c>
      <c r="L1688">
        <v>19</v>
      </c>
      <c r="M1688">
        <v>30</v>
      </c>
      <c r="N1688" t="s">
        <v>1557</v>
      </c>
    </row>
    <row r="1689" spans="1:14" x14ac:dyDescent="0.2">
      <c r="A1689" t="s">
        <v>7448</v>
      </c>
      <c r="B1689">
        <v>15950</v>
      </c>
      <c r="C1689">
        <v>19720</v>
      </c>
      <c r="D1689">
        <v>24860</v>
      </c>
      <c r="E1689">
        <v>30000</v>
      </c>
      <c r="F1689">
        <v>35140</v>
      </c>
      <c r="G1689">
        <v>40280</v>
      </c>
      <c r="H1689">
        <v>45420</v>
      </c>
      <c r="I1689">
        <v>50050</v>
      </c>
      <c r="J1689">
        <v>53100</v>
      </c>
      <c r="K1689" t="s">
        <v>3090</v>
      </c>
      <c r="L1689">
        <v>19</v>
      </c>
      <c r="M1689">
        <v>30</v>
      </c>
      <c r="N1689" t="s">
        <v>1558</v>
      </c>
    </row>
    <row r="1690" spans="1:14" x14ac:dyDescent="0.2">
      <c r="A1690" t="s">
        <v>7449</v>
      </c>
      <c r="B1690">
        <v>15950</v>
      </c>
      <c r="C1690">
        <v>19720</v>
      </c>
      <c r="D1690">
        <v>24860</v>
      </c>
      <c r="E1690">
        <v>30000</v>
      </c>
      <c r="F1690">
        <v>35140</v>
      </c>
      <c r="G1690">
        <v>40280</v>
      </c>
      <c r="H1690">
        <v>45420</v>
      </c>
      <c r="I1690">
        <v>50050</v>
      </c>
      <c r="J1690">
        <v>53100</v>
      </c>
      <c r="K1690" t="s">
        <v>3090</v>
      </c>
      <c r="L1690">
        <v>19</v>
      </c>
      <c r="M1690">
        <v>30</v>
      </c>
      <c r="N1690" t="s">
        <v>1559</v>
      </c>
    </row>
    <row r="1691" spans="1:14" x14ac:dyDescent="0.2">
      <c r="A1691" t="s">
        <v>7450</v>
      </c>
      <c r="B1691">
        <v>15950</v>
      </c>
      <c r="C1691">
        <v>19720</v>
      </c>
      <c r="D1691">
        <v>24860</v>
      </c>
      <c r="E1691">
        <v>30000</v>
      </c>
      <c r="F1691">
        <v>35140</v>
      </c>
      <c r="G1691">
        <v>40280</v>
      </c>
      <c r="H1691">
        <v>45420</v>
      </c>
      <c r="I1691">
        <v>50050</v>
      </c>
      <c r="J1691">
        <v>53100</v>
      </c>
      <c r="K1691" t="s">
        <v>3090</v>
      </c>
      <c r="L1691">
        <v>19</v>
      </c>
      <c r="M1691">
        <v>30</v>
      </c>
      <c r="N1691" t="s">
        <v>1560</v>
      </c>
    </row>
    <row r="1692" spans="1:14" x14ac:dyDescent="0.2">
      <c r="A1692" t="s">
        <v>7451</v>
      </c>
      <c r="B1692">
        <v>15950</v>
      </c>
      <c r="C1692">
        <v>19720</v>
      </c>
      <c r="D1692">
        <v>24860</v>
      </c>
      <c r="E1692">
        <v>30000</v>
      </c>
      <c r="F1692">
        <v>35140</v>
      </c>
      <c r="G1692">
        <v>40280</v>
      </c>
      <c r="H1692">
        <v>45420</v>
      </c>
      <c r="I1692">
        <v>50050</v>
      </c>
      <c r="J1692">
        <v>53100</v>
      </c>
      <c r="K1692" t="s">
        <v>3090</v>
      </c>
      <c r="L1692">
        <v>19</v>
      </c>
      <c r="M1692">
        <v>30</v>
      </c>
      <c r="N1692" t="s">
        <v>1561</v>
      </c>
    </row>
    <row r="1693" spans="1:14" x14ac:dyDescent="0.2">
      <c r="A1693" t="s">
        <v>7452</v>
      </c>
      <c r="B1693">
        <v>18100</v>
      </c>
      <c r="C1693">
        <v>20700</v>
      </c>
      <c r="D1693">
        <v>24860</v>
      </c>
      <c r="E1693">
        <v>30000</v>
      </c>
      <c r="F1693">
        <v>35140</v>
      </c>
      <c r="G1693">
        <v>40280</v>
      </c>
      <c r="H1693">
        <v>45420</v>
      </c>
      <c r="I1693">
        <v>50560</v>
      </c>
      <c r="J1693">
        <v>55700</v>
      </c>
      <c r="K1693" t="s">
        <v>3090</v>
      </c>
      <c r="L1693">
        <v>19</v>
      </c>
      <c r="M1693">
        <v>30</v>
      </c>
      <c r="N1693" t="s">
        <v>1562</v>
      </c>
    </row>
    <row r="1694" spans="1:14" x14ac:dyDescent="0.2">
      <c r="A1694" t="s">
        <v>7453</v>
      </c>
      <c r="B1694">
        <v>15950</v>
      </c>
      <c r="C1694">
        <v>19720</v>
      </c>
      <c r="D1694">
        <v>24860</v>
      </c>
      <c r="E1694">
        <v>30000</v>
      </c>
      <c r="F1694">
        <v>35140</v>
      </c>
      <c r="G1694">
        <v>40280</v>
      </c>
      <c r="H1694">
        <v>45420</v>
      </c>
      <c r="I1694">
        <v>50050</v>
      </c>
      <c r="J1694">
        <v>53100</v>
      </c>
      <c r="K1694" t="s">
        <v>3090</v>
      </c>
      <c r="L1694">
        <v>19</v>
      </c>
      <c r="M1694">
        <v>30</v>
      </c>
      <c r="N1694" t="s">
        <v>1563</v>
      </c>
    </row>
    <row r="1695" spans="1:14" x14ac:dyDescent="0.2">
      <c r="A1695" t="s">
        <v>7454</v>
      </c>
      <c r="B1695">
        <v>15950</v>
      </c>
      <c r="C1695">
        <v>19720</v>
      </c>
      <c r="D1695">
        <v>24860</v>
      </c>
      <c r="E1695">
        <v>30000</v>
      </c>
      <c r="F1695">
        <v>35140</v>
      </c>
      <c r="G1695">
        <v>40280</v>
      </c>
      <c r="H1695">
        <v>45420</v>
      </c>
      <c r="I1695">
        <v>50050</v>
      </c>
      <c r="J1695">
        <v>53100</v>
      </c>
      <c r="K1695" t="s">
        <v>3090</v>
      </c>
      <c r="L1695">
        <v>19</v>
      </c>
      <c r="M1695">
        <v>30</v>
      </c>
      <c r="N1695" t="s">
        <v>1564</v>
      </c>
    </row>
    <row r="1696" spans="1:14" x14ac:dyDescent="0.2">
      <c r="A1696" t="s">
        <v>7455</v>
      </c>
      <c r="B1696">
        <v>15950</v>
      </c>
      <c r="C1696">
        <v>19720</v>
      </c>
      <c r="D1696">
        <v>24860</v>
      </c>
      <c r="E1696">
        <v>30000</v>
      </c>
      <c r="F1696">
        <v>35140</v>
      </c>
      <c r="G1696">
        <v>40280</v>
      </c>
      <c r="H1696">
        <v>45420</v>
      </c>
      <c r="I1696">
        <v>50050</v>
      </c>
      <c r="J1696">
        <v>53100</v>
      </c>
      <c r="K1696" t="s">
        <v>3090</v>
      </c>
      <c r="L1696">
        <v>19</v>
      </c>
      <c r="M1696">
        <v>30</v>
      </c>
      <c r="N1696" t="s">
        <v>1565</v>
      </c>
    </row>
    <row r="1697" spans="1:14" x14ac:dyDescent="0.2">
      <c r="A1697" t="s">
        <v>7456</v>
      </c>
      <c r="B1697">
        <v>15950</v>
      </c>
      <c r="C1697">
        <v>19720</v>
      </c>
      <c r="D1697">
        <v>24860</v>
      </c>
      <c r="E1697">
        <v>30000</v>
      </c>
      <c r="F1697">
        <v>35140</v>
      </c>
      <c r="G1697">
        <v>40280</v>
      </c>
      <c r="H1697">
        <v>45420</v>
      </c>
      <c r="I1697">
        <v>50050</v>
      </c>
      <c r="J1697">
        <v>53100</v>
      </c>
      <c r="K1697" t="s">
        <v>3090</v>
      </c>
      <c r="L1697">
        <v>19</v>
      </c>
      <c r="M1697">
        <v>30</v>
      </c>
      <c r="N1697" t="s">
        <v>1566</v>
      </c>
    </row>
    <row r="1698" spans="1:14" x14ac:dyDescent="0.2">
      <c r="A1698" t="s">
        <v>7457</v>
      </c>
      <c r="B1698">
        <v>15950</v>
      </c>
      <c r="C1698">
        <v>19720</v>
      </c>
      <c r="D1698">
        <v>24860</v>
      </c>
      <c r="E1698">
        <v>30000</v>
      </c>
      <c r="F1698">
        <v>35140</v>
      </c>
      <c r="G1698">
        <v>40280</v>
      </c>
      <c r="H1698">
        <v>45420</v>
      </c>
      <c r="I1698">
        <v>50050</v>
      </c>
      <c r="J1698">
        <v>53100</v>
      </c>
      <c r="K1698" t="s">
        <v>3090</v>
      </c>
      <c r="L1698">
        <v>21</v>
      </c>
      <c r="M1698">
        <v>30</v>
      </c>
      <c r="N1698" t="s">
        <v>1567</v>
      </c>
    </row>
    <row r="1699" spans="1:14" x14ac:dyDescent="0.2">
      <c r="A1699" t="s">
        <v>7458</v>
      </c>
      <c r="B1699">
        <v>15950</v>
      </c>
      <c r="C1699">
        <v>19720</v>
      </c>
      <c r="D1699">
        <v>24860</v>
      </c>
      <c r="E1699">
        <v>30000</v>
      </c>
      <c r="F1699">
        <v>35140</v>
      </c>
      <c r="G1699">
        <v>40280</v>
      </c>
      <c r="H1699">
        <v>45420</v>
      </c>
      <c r="I1699">
        <v>50050</v>
      </c>
      <c r="J1699">
        <v>53100</v>
      </c>
      <c r="K1699" t="s">
        <v>3090</v>
      </c>
      <c r="L1699">
        <v>21</v>
      </c>
      <c r="M1699">
        <v>30</v>
      </c>
      <c r="N1699" t="s">
        <v>1569</v>
      </c>
    </row>
    <row r="1700" spans="1:14" x14ac:dyDescent="0.2">
      <c r="A1700" t="s">
        <v>7459</v>
      </c>
      <c r="B1700">
        <v>15950</v>
      </c>
      <c r="C1700">
        <v>19720</v>
      </c>
      <c r="D1700">
        <v>24860</v>
      </c>
      <c r="E1700">
        <v>30000</v>
      </c>
      <c r="F1700">
        <v>35140</v>
      </c>
      <c r="G1700">
        <v>40280</v>
      </c>
      <c r="H1700">
        <v>45420</v>
      </c>
      <c r="I1700">
        <v>50050</v>
      </c>
      <c r="J1700">
        <v>53100</v>
      </c>
      <c r="K1700" t="s">
        <v>3090</v>
      </c>
      <c r="L1700">
        <v>21</v>
      </c>
      <c r="M1700">
        <v>30</v>
      </c>
      <c r="N1700" t="s">
        <v>852</v>
      </c>
    </row>
    <row r="1701" spans="1:14" x14ac:dyDescent="0.2">
      <c r="A1701" t="s">
        <v>7460</v>
      </c>
      <c r="B1701">
        <v>15950</v>
      </c>
      <c r="C1701">
        <v>19720</v>
      </c>
      <c r="D1701">
        <v>24860</v>
      </c>
      <c r="E1701">
        <v>30000</v>
      </c>
      <c r="F1701">
        <v>35140</v>
      </c>
      <c r="G1701">
        <v>40280</v>
      </c>
      <c r="H1701">
        <v>45420</v>
      </c>
      <c r="I1701">
        <v>50050</v>
      </c>
      <c r="J1701">
        <v>53100</v>
      </c>
      <c r="K1701" t="s">
        <v>3090</v>
      </c>
      <c r="L1701">
        <v>21</v>
      </c>
      <c r="M1701">
        <v>30</v>
      </c>
      <c r="N1701" t="s">
        <v>853</v>
      </c>
    </row>
    <row r="1702" spans="1:14" x14ac:dyDescent="0.2">
      <c r="A1702" t="s">
        <v>7461</v>
      </c>
      <c r="B1702">
        <v>15950</v>
      </c>
      <c r="C1702">
        <v>19720</v>
      </c>
      <c r="D1702">
        <v>24860</v>
      </c>
      <c r="E1702">
        <v>30000</v>
      </c>
      <c r="F1702">
        <v>35140</v>
      </c>
      <c r="G1702">
        <v>40280</v>
      </c>
      <c r="H1702">
        <v>45420</v>
      </c>
      <c r="I1702">
        <v>50050</v>
      </c>
      <c r="J1702">
        <v>53100</v>
      </c>
      <c r="K1702" t="s">
        <v>3090</v>
      </c>
      <c r="L1702">
        <v>21</v>
      </c>
      <c r="M1702">
        <v>30</v>
      </c>
      <c r="N1702" t="s">
        <v>854</v>
      </c>
    </row>
    <row r="1703" spans="1:14" x14ac:dyDescent="0.2">
      <c r="A1703" t="s">
        <v>7462</v>
      </c>
      <c r="B1703">
        <v>15950</v>
      </c>
      <c r="C1703">
        <v>19720</v>
      </c>
      <c r="D1703">
        <v>24860</v>
      </c>
      <c r="E1703">
        <v>30000</v>
      </c>
      <c r="F1703">
        <v>35140</v>
      </c>
      <c r="G1703">
        <v>40280</v>
      </c>
      <c r="H1703">
        <v>45420</v>
      </c>
      <c r="I1703">
        <v>50050</v>
      </c>
      <c r="J1703">
        <v>53100</v>
      </c>
      <c r="K1703" t="s">
        <v>3090</v>
      </c>
      <c r="L1703">
        <v>21</v>
      </c>
      <c r="M1703">
        <v>30</v>
      </c>
      <c r="N1703" t="s">
        <v>855</v>
      </c>
    </row>
    <row r="1704" spans="1:14" x14ac:dyDescent="0.2">
      <c r="A1704" t="s">
        <v>7463</v>
      </c>
      <c r="B1704">
        <v>15950</v>
      </c>
      <c r="C1704">
        <v>19720</v>
      </c>
      <c r="D1704">
        <v>24860</v>
      </c>
      <c r="E1704">
        <v>30000</v>
      </c>
      <c r="F1704">
        <v>35140</v>
      </c>
      <c r="G1704">
        <v>40280</v>
      </c>
      <c r="H1704">
        <v>45420</v>
      </c>
      <c r="I1704">
        <v>50050</v>
      </c>
      <c r="J1704">
        <v>53100</v>
      </c>
      <c r="K1704" t="s">
        <v>3090</v>
      </c>
      <c r="L1704">
        <v>21</v>
      </c>
      <c r="M1704">
        <v>30</v>
      </c>
      <c r="N1704" t="s">
        <v>856</v>
      </c>
    </row>
    <row r="1705" spans="1:14" x14ac:dyDescent="0.2">
      <c r="A1705" t="s">
        <v>7464</v>
      </c>
      <c r="B1705">
        <v>15950</v>
      </c>
      <c r="C1705">
        <v>19720</v>
      </c>
      <c r="D1705">
        <v>24860</v>
      </c>
      <c r="E1705">
        <v>30000</v>
      </c>
      <c r="F1705">
        <v>35140</v>
      </c>
      <c r="G1705">
        <v>40280</v>
      </c>
      <c r="H1705">
        <v>45420</v>
      </c>
      <c r="I1705">
        <v>50050</v>
      </c>
      <c r="J1705">
        <v>53100</v>
      </c>
      <c r="K1705" t="s">
        <v>3090</v>
      </c>
      <c r="L1705">
        <v>21</v>
      </c>
      <c r="M1705">
        <v>30</v>
      </c>
      <c r="N1705" t="s">
        <v>857</v>
      </c>
    </row>
    <row r="1706" spans="1:14" x14ac:dyDescent="0.2">
      <c r="A1706" t="s">
        <v>7465</v>
      </c>
      <c r="B1706">
        <v>15950</v>
      </c>
      <c r="C1706">
        <v>19720</v>
      </c>
      <c r="D1706">
        <v>24860</v>
      </c>
      <c r="E1706">
        <v>30000</v>
      </c>
      <c r="F1706">
        <v>35140</v>
      </c>
      <c r="G1706">
        <v>40280</v>
      </c>
      <c r="H1706">
        <v>45420</v>
      </c>
      <c r="I1706">
        <v>50050</v>
      </c>
      <c r="J1706">
        <v>53100</v>
      </c>
      <c r="K1706" t="s">
        <v>3090</v>
      </c>
      <c r="L1706">
        <v>21</v>
      </c>
      <c r="M1706">
        <v>30</v>
      </c>
      <c r="N1706" t="s">
        <v>858</v>
      </c>
    </row>
    <row r="1707" spans="1:14" x14ac:dyDescent="0.2">
      <c r="A1707" t="s">
        <v>7466</v>
      </c>
      <c r="B1707">
        <v>15950</v>
      </c>
      <c r="C1707">
        <v>19720</v>
      </c>
      <c r="D1707">
        <v>24860</v>
      </c>
      <c r="E1707">
        <v>30000</v>
      </c>
      <c r="F1707">
        <v>35140</v>
      </c>
      <c r="G1707">
        <v>40280</v>
      </c>
      <c r="H1707">
        <v>45420</v>
      </c>
      <c r="I1707">
        <v>50050</v>
      </c>
      <c r="J1707">
        <v>53100</v>
      </c>
      <c r="K1707" t="s">
        <v>3090</v>
      </c>
      <c r="L1707">
        <v>21</v>
      </c>
      <c r="M1707">
        <v>30</v>
      </c>
      <c r="N1707" t="s">
        <v>859</v>
      </c>
    </row>
    <row r="1708" spans="1:14" x14ac:dyDescent="0.2">
      <c r="A1708" t="s">
        <v>7467</v>
      </c>
      <c r="B1708">
        <v>15950</v>
      </c>
      <c r="C1708">
        <v>19720</v>
      </c>
      <c r="D1708">
        <v>24860</v>
      </c>
      <c r="E1708">
        <v>30000</v>
      </c>
      <c r="F1708">
        <v>35140</v>
      </c>
      <c r="G1708">
        <v>40280</v>
      </c>
      <c r="H1708">
        <v>45420</v>
      </c>
      <c r="I1708">
        <v>50050</v>
      </c>
      <c r="J1708">
        <v>53100</v>
      </c>
      <c r="K1708" t="s">
        <v>3090</v>
      </c>
      <c r="L1708">
        <v>21</v>
      </c>
      <c r="M1708">
        <v>30</v>
      </c>
      <c r="N1708" t="s">
        <v>860</v>
      </c>
    </row>
    <row r="1709" spans="1:14" x14ac:dyDescent="0.2">
      <c r="A1709" t="s">
        <v>7468</v>
      </c>
      <c r="B1709">
        <v>15950</v>
      </c>
      <c r="C1709">
        <v>19720</v>
      </c>
      <c r="D1709">
        <v>24860</v>
      </c>
      <c r="E1709">
        <v>30000</v>
      </c>
      <c r="F1709">
        <v>35140</v>
      </c>
      <c r="G1709">
        <v>40280</v>
      </c>
      <c r="H1709">
        <v>45420</v>
      </c>
      <c r="I1709">
        <v>50050</v>
      </c>
      <c r="J1709">
        <v>53100</v>
      </c>
      <c r="K1709" t="s">
        <v>3090</v>
      </c>
      <c r="L1709">
        <v>21</v>
      </c>
      <c r="M1709">
        <v>30</v>
      </c>
      <c r="N1709" t="s">
        <v>861</v>
      </c>
    </row>
    <row r="1710" spans="1:14" x14ac:dyDescent="0.2">
      <c r="A1710" t="s">
        <v>7469</v>
      </c>
      <c r="B1710">
        <v>15950</v>
      </c>
      <c r="C1710">
        <v>19720</v>
      </c>
      <c r="D1710">
        <v>24860</v>
      </c>
      <c r="E1710">
        <v>30000</v>
      </c>
      <c r="F1710">
        <v>35140</v>
      </c>
      <c r="G1710">
        <v>40280</v>
      </c>
      <c r="H1710">
        <v>45420</v>
      </c>
      <c r="I1710">
        <v>50050</v>
      </c>
      <c r="J1710">
        <v>53100</v>
      </c>
      <c r="K1710" t="s">
        <v>3090</v>
      </c>
      <c r="L1710">
        <v>21</v>
      </c>
      <c r="M1710">
        <v>30</v>
      </c>
      <c r="N1710" t="s">
        <v>862</v>
      </c>
    </row>
    <row r="1711" spans="1:14" x14ac:dyDescent="0.2">
      <c r="A1711" t="s">
        <v>7470</v>
      </c>
      <c r="B1711">
        <v>15950</v>
      </c>
      <c r="C1711">
        <v>19720</v>
      </c>
      <c r="D1711">
        <v>24860</v>
      </c>
      <c r="E1711">
        <v>30000</v>
      </c>
      <c r="F1711">
        <v>35140</v>
      </c>
      <c r="G1711">
        <v>40280</v>
      </c>
      <c r="H1711">
        <v>45420</v>
      </c>
      <c r="I1711">
        <v>50050</v>
      </c>
      <c r="J1711">
        <v>53100</v>
      </c>
      <c r="K1711" t="s">
        <v>3090</v>
      </c>
      <c r="L1711">
        <v>21</v>
      </c>
      <c r="M1711">
        <v>30</v>
      </c>
      <c r="N1711" t="s">
        <v>863</v>
      </c>
    </row>
    <row r="1712" spans="1:14" x14ac:dyDescent="0.2">
      <c r="A1712" t="s">
        <v>7471</v>
      </c>
      <c r="B1712">
        <v>15950</v>
      </c>
      <c r="C1712">
        <v>19720</v>
      </c>
      <c r="D1712">
        <v>24860</v>
      </c>
      <c r="E1712">
        <v>30000</v>
      </c>
      <c r="F1712">
        <v>35140</v>
      </c>
      <c r="G1712">
        <v>40280</v>
      </c>
      <c r="H1712">
        <v>45420</v>
      </c>
      <c r="I1712">
        <v>50050</v>
      </c>
      <c r="J1712">
        <v>53100</v>
      </c>
      <c r="K1712" t="s">
        <v>3090</v>
      </c>
      <c r="L1712">
        <v>21</v>
      </c>
      <c r="M1712">
        <v>30</v>
      </c>
      <c r="N1712" t="s">
        <v>864</v>
      </c>
    </row>
    <row r="1713" spans="1:14" x14ac:dyDescent="0.2">
      <c r="A1713" t="s">
        <v>7472</v>
      </c>
      <c r="B1713">
        <v>15950</v>
      </c>
      <c r="C1713">
        <v>19720</v>
      </c>
      <c r="D1713">
        <v>24860</v>
      </c>
      <c r="E1713">
        <v>30000</v>
      </c>
      <c r="F1713">
        <v>35140</v>
      </c>
      <c r="G1713">
        <v>40280</v>
      </c>
      <c r="H1713">
        <v>45420</v>
      </c>
      <c r="I1713">
        <v>50050</v>
      </c>
      <c r="J1713">
        <v>53100</v>
      </c>
      <c r="K1713" t="s">
        <v>3090</v>
      </c>
      <c r="L1713">
        <v>21</v>
      </c>
      <c r="M1713">
        <v>30</v>
      </c>
      <c r="N1713" t="s">
        <v>865</v>
      </c>
    </row>
    <row r="1714" spans="1:14" x14ac:dyDescent="0.2">
      <c r="A1714" t="s">
        <v>7473</v>
      </c>
      <c r="B1714">
        <v>15950</v>
      </c>
      <c r="C1714">
        <v>19720</v>
      </c>
      <c r="D1714">
        <v>24860</v>
      </c>
      <c r="E1714">
        <v>30000</v>
      </c>
      <c r="F1714">
        <v>35140</v>
      </c>
      <c r="G1714">
        <v>40280</v>
      </c>
      <c r="H1714">
        <v>45420</v>
      </c>
      <c r="I1714">
        <v>50050</v>
      </c>
      <c r="J1714">
        <v>53100</v>
      </c>
      <c r="K1714" t="s">
        <v>3090</v>
      </c>
      <c r="L1714">
        <v>21</v>
      </c>
      <c r="M1714">
        <v>30</v>
      </c>
      <c r="N1714" t="s">
        <v>866</v>
      </c>
    </row>
    <row r="1715" spans="1:14" x14ac:dyDescent="0.2">
      <c r="A1715" t="s">
        <v>7474</v>
      </c>
      <c r="B1715">
        <v>15950</v>
      </c>
      <c r="C1715">
        <v>19720</v>
      </c>
      <c r="D1715">
        <v>24860</v>
      </c>
      <c r="E1715">
        <v>30000</v>
      </c>
      <c r="F1715">
        <v>35140</v>
      </c>
      <c r="G1715">
        <v>40280</v>
      </c>
      <c r="H1715">
        <v>45420</v>
      </c>
      <c r="I1715">
        <v>50050</v>
      </c>
      <c r="J1715">
        <v>53100</v>
      </c>
      <c r="K1715" t="s">
        <v>3090</v>
      </c>
      <c r="L1715">
        <v>21</v>
      </c>
      <c r="M1715">
        <v>30</v>
      </c>
      <c r="N1715" t="s">
        <v>867</v>
      </c>
    </row>
    <row r="1716" spans="1:14" x14ac:dyDescent="0.2">
      <c r="A1716" t="s">
        <v>7475</v>
      </c>
      <c r="B1716">
        <v>15950</v>
      </c>
      <c r="C1716">
        <v>19720</v>
      </c>
      <c r="D1716">
        <v>24860</v>
      </c>
      <c r="E1716">
        <v>30000</v>
      </c>
      <c r="F1716">
        <v>35140</v>
      </c>
      <c r="G1716">
        <v>40280</v>
      </c>
      <c r="H1716">
        <v>45420</v>
      </c>
      <c r="I1716">
        <v>50050</v>
      </c>
      <c r="J1716">
        <v>53100</v>
      </c>
      <c r="K1716" t="s">
        <v>3090</v>
      </c>
      <c r="L1716">
        <v>21</v>
      </c>
      <c r="M1716">
        <v>30</v>
      </c>
      <c r="N1716" t="s">
        <v>868</v>
      </c>
    </row>
    <row r="1717" spans="1:14" x14ac:dyDescent="0.2">
      <c r="A1717" t="s">
        <v>7476</v>
      </c>
      <c r="B1717">
        <v>15950</v>
      </c>
      <c r="C1717">
        <v>19720</v>
      </c>
      <c r="D1717">
        <v>24860</v>
      </c>
      <c r="E1717">
        <v>30000</v>
      </c>
      <c r="F1717">
        <v>35140</v>
      </c>
      <c r="G1717">
        <v>40280</v>
      </c>
      <c r="H1717">
        <v>45420</v>
      </c>
      <c r="I1717">
        <v>50050</v>
      </c>
      <c r="J1717">
        <v>53100</v>
      </c>
      <c r="K1717" t="s">
        <v>3090</v>
      </c>
      <c r="L1717">
        <v>21</v>
      </c>
      <c r="M1717">
        <v>30</v>
      </c>
      <c r="N1717" t="s">
        <v>869</v>
      </c>
    </row>
    <row r="1718" spans="1:14" x14ac:dyDescent="0.2">
      <c r="A1718" t="s">
        <v>7477</v>
      </c>
      <c r="B1718">
        <v>15950</v>
      </c>
      <c r="C1718">
        <v>19720</v>
      </c>
      <c r="D1718">
        <v>24860</v>
      </c>
      <c r="E1718">
        <v>30000</v>
      </c>
      <c r="F1718">
        <v>35140</v>
      </c>
      <c r="G1718">
        <v>40280</v>
      </c>
      <c r="H1718">
        <v>45420</v>
      </c>
      <c r="I1718">
        <v>50050</v>
      </c>
      <c r="J1718">
        <v>53100</v>
      </c>
      <c r="K1718" t="s">
        <v>3090</v>
      </c>
      <c r="L1718">
        <v>21</v>
      </c>
      <c r="M1718">
        <v>30</v>
      </c>
      <c r="N1718" t="s">
        <v>870</v>
      </c>
    </row>
    <row r="1719" spans="1:14" x14ac:dyDescent="0.2">
      <c r="A1719" t="s">
        <v>7478</v>
      </c>
      <c r="B1719">
        <v>15950</v>
      </c>
      <c r="C1719">
        <v>19720</v>
      </c>
      <c r="D1719">
        <v>24860</v>
      </c>
      <c r="E1719">
        <v>30000</v>
      </c>
      <c r="F1719">
        <v>35140</v>
      </c>
      <c r="G1719">
        <v>40280</v>
      </c>
      <c r="H1719">
        <v>45420</v>
      </c>
      <c r="I1719">
        <v>50050</v>
      </c>
      <c r="J1719">
        <v>53100</v>
      </c>
      <c r="K1719" t="s">
        <v>3090</v>
      </c>
      <c r="L1719">
        <v>21</v>
      </c>
      <c r="M1719">
        <v>30</v>
      </c>
      <c r="N1719" t="s">
        <v>871</v>
      </c>
    </row>
    <row r="1720" spans="1:14" x14ac:dyDescent="0.2">
      <c r="A1720" t="s">
        <v>7479</v>
      </c>
      <c r="B1720">
        <v>19450</v>
      </c>
      <c r="C1720">
        <v>22200</v>
      </c>
      <c r="D1720">
        <v>25000</v>
      </c>
      <c r="E1720">
        <v>30000</v>
      </c>
      <c r="F1720">
        <v>35140</v>
      </c>
      <c r="G1720">
        <v>40280</v>
      </c>
      <c r="H1720">
        <v>45420</v>
      </c>
      <c r="I1720">
        <v>50560</v>
      </c>
      <c r="J1720">
        <v>55700</v>
      </c>
      <c r="K1720" t="s">
        <v>3090</v>
      </c>
      <c r="L1720">
        <v>23</v>
      </c>
      <c r="M1720">
        <v>30</v>
      </c>
      <c r="N1720" t="s">
        <v>872</v>
      </c>
    </row>
    <row r="1721" spans="1:14" x14ac:dyDescent="0.2">
      <c r="A1721" t="s">
        <v>7480</v>
      </c>
      <c r="B1721">
        <v>19450</v>
      </c>
      <c r="C1721">
        <v>22200</v>
      </c>
      <c r="D1721">
        <v>25000</v>
      </c>
      <c r="E1721">
        <v>30000</v>
      </c>
      <c r="F1721">
        <v>35140</v>
      </c>
      <c r="G1721">
        <v>40280</v>
      </c>
      <c r="H1721">
        <v>45420</v>
      </c>
      <c r="I1721">
        <v>50560</v>
      </c>
      <c r="J1721">
        <v>55700</v>
      </c>
      <c r="K1721" t="s">
        <v>3090</v>
      </c>
      <c r="L1721">
        <v>23</v>
      </c>
      <c r="M1721">
        <v>30</v>
      </c>
      <c r="N1721" t="s">
        <v>873</v>
      </c>
    </row>
    <row r="1722" spans="1:14" x14ac:dyDescent="0.2">
      <c r="A1722" t="s">
        <v>7481</v>
      </c>
      <c r="B1722">
        <v>19450</v>
      </c>
      <c r="C1722">
        <v>22200</v>
      </c>
      <c r="D1722">
        <v>25000</v>
      </c>
      <c r="E1722">
        <v>30000</v>
      </c>
      <c r="F1722">
        <v>35140</v>
      </c>
      <c r="G1722">
        <v>40280</v>
      </c>
      <c r="H1722">
        <v>45420</v>
      </c>
      <c r="I1722">
        <v>50560</v>
      </c>
      <c r="J1722">
        <v>55700</v>
      </c>
      <c r="K1722" t="s">
        <v>3090</v>
      </c>
      <c r="L1722">
        <v>23</v>
      </c>
      <c r="M1722">
        <v>30</v>
      </c>
      <c r="N1722" t="s">
        <v>874</v>
      </c>
    </row>
    <row r="1723" spans="1:14" x14ac:dyDescent="0.2">
      <c r="A1723" t="s">
        <v>7482</v>
      </c>
      <c r="B1723">
        <v>19450</v>
      </c>
      <c r="C1723">
        <v>22200</v>
      </c>
      <c r="D1723">
        <v>25000</v>
      </c>
      <c r="E1723">
        <v>30000</v>
      </c>
      <c r="F1723">
        <v>35140</v>
      </c>
      <c r="G1723">
        <v>40280</v>
      </c>
      <c r="H1723">
        <v>45420</v>
      </c>
      <c r="I1723">
        <v>50560</v>
      </c>
      <c r="J1723">
        <v>55700</v>
      </c>
      <c r="K1723" t="s">
        <v>3090</v>
      </c>
      <c r="L1723">
        <v>23</v>
      </c>
      <c r="M1723">
        <v>30</v>
      </c>
      <c r="N1723" t="s">
        <v>875</v>
      </c>
    </row>
    <row r="1724" spans="1:14" x14ac:dyDescent="0.2">
      <c r="A1724" t="s">
        <v>7483</v>
      </c>
      <c r="B1724">
        <v>19450</v>
      </c>
      <c r="C1724">
        <v>22200</v>
      </c>
      <c r="D1724">
        <v>25000</v>
      </c>
      <c r="E1724">
        <v>30000</v>
      </c>
      <c r="F1724">
        <v>35140</v>
      </c>
      <c r="G1724">
        <v>40280</v>
      </c>
      <c r="H1724">
        <v>45420</v>
      </c>
      <c r="I1724">
        <v>50560</v>
      </c>
      <c r="J1724">
        <v>55700</v>
      </c>
      <c r="K1724" t="s">
        <v>3090</v>
      </c>
      <c r="L1724">
        <v>23</v>
      </c>
      <c r="M1724">
        <v>30</v>
      </c>
      <c r="N1724" t="s">
        <v>876</v>
      </c>
    </row>
    <row r="1725" spans="1:14" x14ac:dyDescent="0.2">
      <c r="A1725" t="s">
        <v>7484</v>
      </c>
      <c r="B1725">
        <v>19450</v>
      </c>
      <c r="C1725">
        <v>22200</v>
      </c>
      <c r="D1725">
        <v>25000</v>
      </c>
      <c r="E1725">
        <v>30000</v>
      </c>
      <c r="F1725">
        <v>35140</v>
      </c>
      <c r="G1725">
        <v>40280</v>
      </c>
      <c r="H1725">
        <v>45420</v>
      </c>
      <c r="I1725">
        <v>50560</v>
      </c>
      <c r="J1725">
        <v>55700</v>
      </c>
      <c r="K1725" t="s">
        <v>3090</v>
      </c>
      <c r="L1725">
        <v>23</v>
      </c>
      <c r="M1725">
        <v>30</v>
      </c>
      <c r="N1725" t="s">
        <v>877</v>
      </c>
    </row>
    <row r="1726" spans="1:14" x14ac:dyDescent="0.2">
      <c r="A1726" t="s">
        <v>7485</v>
      </c>
      <c r="B1726">
        <v>19450</v>
      </c>
      <c r="C1726">
        <v>22200</v>
      </c>
      <c r="D1726">
        <v>25000</v>
      </c>
      <c r="E1726">
        <v>30000</v>
      </c>
      <c r="F1726">
        <v>35140</v>
      </c>
      <c r="G1726">
        <v>40280</v>
      </c>
      <c r="H1726">
        <v>45420</v>
      </c>
      <c r="I1726">
        <v>50560</v>
      </c>
      <c r="J1726">
        <v>55700</v>
      </c>
      <c r="K1726" t="s">
        <v>3090</v>
      </c>
      <c r="L1726">
        <v>23</v>
      </c>
      <c r="M1726">
        <v>30</v>
      </c>
      <c r="N1726" t="s">
        <v>878</v>
      </c>
    </row>
    <row r="1727" spans="1:14" x14ac:dyDescent="0.2">
      <c r="A1727" t="s">
        <v>7486</v>
      </c>
      <c r="B1727">
        <v>19450</v>
      </c>
      <c r="C1727">
        <v>22200</v>
      </c>
      <c r="D1727">
        <v>25000</v>
      </c>
      <c r="E1727">
        <v>30000</v>
      </c>
      <c r="F1727">
        <v>35140</v>
      </c>
      <c r="G1727">
        <v>40280</v>
      </c>
      <c r="H1727">
        <v>45420</v>
      </c>
      <c r="I1727">
        <v>50560</v>
      </c>
      <c r="J1727">
        <v>55700</v>
      </c>
      <c r="K1727" t="s">
        <v>3090</v>
      </c>
      <c r="L1727">
        <v>23</v>
      </c>
      <c r="M1727">
        <v>30</v>
      </c>
      <c r="N1727" t="s">
        <v>1208</v>
      </c>
    </row>
    <row r="1728" spans="1:14" x14ac:dyDescent="0.2">
      <c r="A1728" t="s">
        <v>7487</v>
      </c>
      <c r="B1728">
        <v>19450</v>
      </c>
      <c r="C1728">
        <v>22200</v>
      </c>
      <c r="D1728">
        <v>25000</v>
      </c>
      <c r="E1728">
        <v>30000</v>
      </c>
      <c r="F1728">
        <v>35140</v>
      </c>
      <c r="G1728">
        <v>40280</v>
      </c>
      <c r="H1728">
        <v>45420</v>
      </c>
      <c r="I1728">
        <v>50560</v>
      </c>
      <c r="J1728">
        <v>55700</v>
      </c>
      <c r="K1728" t="s">
        <v>3090</v>
      </c>
      <c r="L1728">
        <v>23</v>
      </c>
      <c r="M1728">
        <v>30</v>
      </c>
      <c r="N1728" t="s">
        <v>1209</v>
      </c>
    </row>
    <row r="1729" spans="1:14" x14ac:dyDescent="0.2">
      <c r="A1729" t="s">
        <v>7488</v>
      </c>
      <c r="B1729">
        <v>19450</v>
      </c>
      <c r="C1729">
        <v>22200</v>
      </c>
      <c r="D1729">
        <v>25000</v>
      </c>
      <c r="E1729">
        <v>30000</v>
      </c>
      <c r="F1729">
        <v>35140</v>
      </c>
      <c r="G1729">
        <v>40280</v>
      </c>
      <c r="H1729">
        <v>45420</v>
      </c>
      <c r="I1729">
        <v>50560</v>
      </c>
      <c r="J1729">
        <v>55700</v>
      </c>
      <c r="K1729" t="s">
        <v>3090</v>
      </c>
      <c r="L1729">
        <v>23</v>
      </c>
      <c r="M1729">
        <v>30</v>
      </c>
      <c r="N1729" t="s">
        <v>1210</v>
      </c>
    </row>
    <row r="1730" spans="1:14" x14ac:dyDescent="0.2">
      <c r="A1730" t="s">
        <v>7489</v>
      </c>
      <c r="B1730">
        <v>19450</v>
      </c>
      <c r="C1730">
        <v>22200</v>
      </c>
      <c r="D1730">
        <v>25000</v>
      </c>
      <c r="E1730">
        <v>30000</v>
      </c>
      <c r="F1730">
        <v>35140</v>
      </c>
      <c r="G1730">
        <v>40280</v>
      </c>
      <c r="H1730">
        <v>45420</v>
      </c>
      <c r="I1730">
        <v>50560</v>
      </c>
      <c r="J1730">
        <v>55700</v>
      </c>
      <c r="K1730" t="s">
        <v>3090</v>
      </c>
      <c r="L1730">
        <v>23</v>
      </c>
      <c r="M1730">
        <v>30</v>
      </c>
      <c r="N1730" t="s">
        <v>1211</v>
      </c>
    </row>
    <row r="1731" spans="1:14" x14ac:dyDescent="0.2">
      <c r="A1731" t="s">
        <v>7490</v>
      </c>
      <c r="B1731">
        <v>15950</v>
      </c>
      <c r="C1731">
        <v>19720</v>
      </c>
      <c r="D1731">
        <v>24860</v>
      </c>
      <c r="E1731">
        <v>30000</v>
      </c>
      <c r="F1731">
        <v>35140</v>
      </c>
      <c r="G1731">
        <v>40280</v>
      </c>
      <c r="H1731">
        <v>45420</v>
      </c>
      <c r="I1731">
        <v>50050</v>
      </c>
      <c r="J1731">
        <v>53100</v>
      </c>
      <c r="K1731" t="s">
        <v>3090</v>
      </c>
      <c r="L1731">
        <v>25</v>
      </c>
      <c r="M1731">
        <v>30</v>
      </c>
      <c r="N1731" t="s">
        <v>1212</v>
      </c>
    </row>
    <row r="1732" spans="1:14" x14ac:dyDescent="0.2">
      <c r="A1732" t="s">
        <v>7491</v>
      </c>
      <c r="B1732">
        <v>15950</v>
      </c>
      <c r="C1732">
        <v>19720</v>
      </c>
      <c r="D1732">
        <v>24860</v>
      </c>
      <c r="E1732">
        <v>30000</v>
      </c>
      <c r="F1732">
        <v>35140</v>
      </c>
      <c r="G1732">
        <v>40280</v>
      </c>
      <c r="H1732">
        <v>45420</v>
      </c>
      <c r="I1732">
        <v>50050</v>
      </c>
      <c r="J1732">
        <v>53100</v>
      </c>
      <c r="K1732" t="s">
        <v>3090</v>
      </c>
      <c r="L1732">
        <v>25</v>
      </c>
      <c r="M1732">
        <v>30</v>
      </c>
      <c r="N1732" t="s">
        <v>1213</v>
      </c>
    </row>
    <row r="1733" spans="1:14" x14ac:dyDescent="0.2">
      <c r="A1733" t="s">
        <v>7492</v>
      </c>
      <c r="B1733">
        <v>15950</v>
      </c>
      <c r="C1733">
        <v>19720</v>
      </c>
      <c r="D1733">
        <v>24860</v>
      </c>
      <c r="E1733">
        <v>30000</v>
      </c>
      <c r="F1733">
        <v>35140</v>
      </c>
      <c r="G1733">
        <v>40280</v>
      </c>
      <c r="H1733">
        <v>45420</v>
      </c>
      <c r="I1733">
        <v>50050</v>
      </c>
      <c r="J1733">
        <v>53100</v>
      </c>
      <c r="K1733" t="s">
        <v>3090</v>
      </c>
      <c r="L1733">
        <v>25</v>
      </c>
      <c r="M1733">
        <v>30</v>
      </c>
      <c r="N1733" t="s">
        <v>1214</v>
      </c>
    </row>
    <row r="1734" spans="1:14" x14ac:dyDescent="0.2">
      <c r="A1734" t="s">
        <v>7493</v>
      </c>
      <c r="B1734">
        <v>15950</v>
      </c>
      <c r="C1734">
        <v>19720</v>
      </c>
      <c r="D1734">
        <v>24860</v>
      </c>
      <c r="E1734">
        <v>30000</v>
      </c>
      <c r="F1734">
        <v>35140</v>
      </c>
      <c r="G1734">
        <v>40280</v>
      </c>
      <c r="H1734">
        <v>45420</v>
      </c>
      <c r="I1734">
        <v>50050</v>
      </c>
      <c r="J1734">
        <v>53100</v>
      </c>
      <c r="K1734" t="s">
        <v>3090</v>
      </c>
      <c r="L1734">
        <v>25</v>
      </c>
      <c r="M1734">
        <v>30</v>
      </c>
      <c r="N1734" t="s">
        <v>1215</v>
      </c>
    </row>
    <row r="1735" spans="1:14" x14ac:dyDescent="0.2">
      <c r="A1735" t="s">
        <v>7494</v>
      </c>
      <c r="B1735">
        <v>15950</v>
      </c>
      <c r="C1735">
        <v>19720</v>
      </c>
      <c r="D1735">
        <v>24860</v>
      </c>
      <c r="E1735">
        <v>30000</v>
      </c>
      <c r="F1735">
        <v>35140</v>
      </c>
      <c r="G1735">
        <v>40280</v>
      </c>
      <c r="H1735">
        <v>45420</v>
      </c>
      <c r="I1735">
        <v>50050</v>
      </c>
      <c r="J1735">
        <v>53100</v>
      </c>
      <c r="K1735" t="s">
        <v>3090</v>
      </c>
      <c r="L1735">
        <v>25</v>
      </c>
      <c r="M1735">
        <v>30</v>
      </c>
      <c r="N1735" t="s">
        <v>1216</v>
      </c>
    </row>
    <row r="1736" spans="1:14" x14ac:dyDescent="0.2">
      <c r="A1736" t="s">
        <v>7495</v>
      </c>
      <c r="B1736">
        <v>15950</v>
      </c>
      <c r="C1736">
        <v>19720</v>
      </c>
      <c r="D1736">
        <v>24860</v>
      </c>
      <c r="E1736">
        <v>30000</v>
      </c>
      <c r="F1736">
        <v>35140</v>
      </c>
      <c r="G1736">
        <v>40280</v>
      </c>
      <c r="H1736">
        <v>45420</v>
      </c>
      <c r="I1736">
        <v>50050</v>
      </c>
      <c r="J1736">
        <v>53100</v>
      </c>
      <c r="K1736" t="s">
        <v>3090</v>
      </c>
      <c r="L1736">
        <v>25</v>
      </c>
      <c r="M1736">
        <v>30</v>
      </c>
      <c r="N1736" t="s">
        <v>1217</v>
      </c>
    </row>
    <row r="1737" spans="1:14" x14ac:dyDescent="0.2">
      <c r="A1737" t="s">
        <v>7496</v>
      </c>
      <c r="B1737">
        <v>15950</v>
      </c>
      <c r="C1737">
        <v>19720</v>
      </c>
      <c r="D1737">
        <v>24860</v>
      </c>
      <c r="E1737">
        <v>30000</v>
      </c>
      <c r="F1737">
        <v>35140</v>
      </c>
      <c r="G1737">
        <v>40280</v>
      </c>
      <c r="H1737">
        <v>45420</v>
      </c>
      <c r="I1737">
        <v>50050</v>
      </c>
      <c r="J1737">
        <v>53100</v>
      </c>
      <c r="K1737" t="s">
        <v>3090</v>
      </c>
      <c r="L1737">
        <v>25</v>
      </c>
      <c r="M1737">
        <v>30</v>
      </c>
      <c r="N1737" t="s">
        <v>1218</v>
      </c>
    </row>
    <row r="1738" spans="1:14" x14ac:dyDescent="0.2">
      <c r="A1738" t="s">
        <v>7497</v>
      </c>
      <c r="B1738">
        <v>15950</v>
      </c>
      <c r="C1738">
        <v>19720</v>
      </c>
      <c r="D1738">
        <v>24860</v>
      </c>
      <c r="E1738">
        <v>30000</v>
      </c>
      <c r="F1738">
        <v>35140</v>
      </c>
      <c r="G1738">
        <v>40280</v>
      </c>
      <c r="H1738">
        <v>45420</v>
      </c>
      <c r="I1738">
        <v>50050</v>
      </c>
      <c r="J1738">
        <v>53100</v>
      </c>
      <c r="K1738" t="s">
        <v>3090</v>
      </c>
      <c r="L1738">
        <v>25</v>
      </c>
      <c r="M1738">
        <v>30</v>
      </c>
      <c r="N1738" t="s">
        <v>1219</v>
      </c>
    </row>
    <row r="1739" spans="1:14" x14ac:dyDescent="0.2">
      <c r="A1739" t="s">
        <v>7498</v>
      </c>
      <c r="B1739">
        <v>15950</v>
      </c>
      <c r="C1739">
        <v>19720</v>
      </c>
      <c r="D1739">
        <v>24860</v>
      </c>
      <c r="E1739">
        <v>30000</v>
      </c>
      <c r="F1739">
        <v>35140</v>
      </c>
      <c r="G1739">
        <v>40280</v>
      </c>
      <c r="H1739">
        <v>45420</v>
      </c>
      <c r="I1739">
        <v>50050</v>
      </c>
      <c r="J1739">
        <v>53100</v>
      </c>
      <c r="K1739" t="s">
        <v>3090</v>
      </c>
      <c r="L1739">
        <v>25</v>
      </c>
      <c r="M1739">
        <v>30</v>
      </c>
      <c r="N1739" t="s">
        <v>1220</v>
      </c>
    </row>
    <row r="1740" spans="1:14" x14ac:dyDescent="0.2">
      <c r="A1740" t="s">
        <v>7499</v>
      </c>
      <c r="B1740">
        <v>15950</v>
      </c>
      <c r="C1740">
        <v>19720</v>
      </c>
      <c r="D1740">
        <v>24860</v>
      </c>
      <c r="E1740">
        <v>30000</v>
      </c>
      <c r="F1740">
        <v>35140</v>
      </c>
      <c r="G1740">
        <v>40280</v>
      </c>
      <c r="H1740">
        <v>45420</v>
      </c>
      <c r="I1740">
        <v>50050</v>
      </c>
      <c r="J1740">
        <v>53100</v>
      </c>
      <c r="K1740" t="s">
        <v>3090</v>
      </c>
      <c r="L1740">
        <v>25</v>
      </c>
      <c r="M1740">
        <v>30</v>
      </c>
      <c r="N1740" t="s">
        <v>1221</v>
      </c>
    </row>
    <row r="1741" spans="1:14" x14ac:dyDescent="0.2">
      <c r="A1741" t="s">
        <v>7500</v>
      </c>
      <c r="B1741">
        <v>15950</v>
      </c>
      <c r="C1741">
        <v>19720</v>
      </c>
      <c r="D1741">
        <v>24860</v>
      </c>
      <c r="E1741">
        <v>30000</v>
      </c>
      <c r="F1741">
        <v>35140</v>
      </c>
      <c r="G1741">
        <v>40280</v>
      </c>
      <c r="H1741">
        <v>45420</v>
      </c>
      <c r="I1741">
        <v>50050</v>
      </c>
      <c r="J1741">
        <v>53100</v>
      </c>
      <c r="K1741" t="s">
        <v>3090</v>
      </c>
      <c r="L1741">
        <v>25</v>
      </c>
      <c r="M1741">
        <v>30</v>
      </c>
      <c r="N1741" t="s">
        <v>1222</v>
      </c>
    </row>
    <row r="1742" spans="1:14" x14ac:dyDescent="0.2">
      <c r="A1742" t="s">
        <v>7501</v>
      </c>
      <c r="B1742">
        <v>15950</v>
      </c>
      <c r="C1742">
        <v>19720</v>
      </c>
      <c r="D1742">
        <v>24860</v>
      </c>
      <c r="E1742">
        <v>30000</v>
      </c>
      <c r="F1742">
        <v>35140</v>
      </c>
      <c r="G1742">
        <v>40280</v>
      </c>
      <c r="H1742">
        <v>45420</v>
      </c>
      <c r="I1742">
        <v>50050</v>
      </c>
      <c r="J1742">
        <v>53100</v>
      </c>
      <c r="K1742" t="s">
        <v>3090</v>
      </c>
      <c r="L1742">
        <v>25</v>
      </c>
      <c r="M1742">
        <v>30</v>
      </c>
      <c r="N1742" t="s">
        <v>1223</v>
      </c>
    </row>
    <row r="1743" spans="1:14" x14ac:dyDescent="0.2">
      <c r="A1743" t="s">
        <v>7502</v>
      </c>
      <c r="B1743">
        <v>15950</v>
      </c>
      <c r="C1743">
        <v>19720</v>
      </c>
      <c r="D1743">
        <v>24860</v>
      </c>
      <c r="E1743">
        <v>30000</v>
      </c>
      <c r="F1743">
        <v>35140</v>
      </c>
      <c r="G1743">
        <v>40280</v>
      </c>
      <c r="H1743">
        <v>45420</v>
      </c>
      <c r="I1743">
        <v>50050</v>
      </c>
      <c r="J1743">
        <v>53100</v>
      </c>
      <c r="K1743" t="s">
        <v>3090</v>
      </c>
      <c r="L1743">
        <v>25</v>
      </c>
      <c r="M1743">
        <v>30</v>
      </c>
      <c r="N1743" t="s">
        <v>1224</v>
      </c>
    </row>
    <row r="1744" spans="1:14" x14ac:dyDescent="0.2">
      <c r="A1744" t="s">
        <v>7503</v>
      </c>
      <c r="B1744">
        <v>15950</v>
      </c>
      <c r="C1744">
        <v>19720</v>
      </c>
      <c r="D1744">
        <v>24860</v>
      </c>
      <c r="E1744">
        <v>30000</v>
      </c>
      <c r="F1744">
        <v>35140</v>
      </c>
      <c r="G1744">
        <v>40280</v>
      </c>
      <c r="H1744">
        <v>45420</v>
      </c>
      <c r="I1744">
        <v>50050</v>
      </c>
      <c r="J1744">
        <v>53100</v>
      </c>
      <c r="K1744" t="s">
        <v>3090</v>
      </c>
      <c r="L1744">
        <v>25</v>
      </c>
      <c r="M1744">
        <v>30</v>
      </c>
      <c r="N1744" t="s">
        <v>1225</v>
      </c>
    </row>
    <row r="1745" spans="1:14" x14ac:dyDescent="0.2">
      <c r="A1745" t="s">
        <v>7504</v>
      </c>
      <c r="B1745">
        <v>15950</v>
      </c>
      <c r="C1745">
        <v>19720</v>
      </c>
      <c r="D1745">
        <v>24860</v>
      </c>
      <c r="E1745">
        <v>30000</v>
      </c>
      <c r="F1745">
        <v>35140</v>
      </c>
      <c r="G1745">
        <v>40280</v>
      </c>
      <c r="H1745">
        <v>45420</v>
      </c>
      <c r="I1745">
        <v>50050</v>
      </c>
      <c r="J1745">
        <v>53100</v>
      </c>
      <c r="K1745" t="s">
        <v>3090</v>
      </c>
      <c r="L1745">
        <v>25</v>
      </c>
      <c r="M1745">
        <v>30</v>
      </c>
      <c r="N1745" t="s">
        <v>1226</v>
      </c>
    </row>
    <row r="1746" spans="1:14" x14ac:dyDescent="0.2">
      <c r="A1746" t="s">
        <v>7505</v>
      </c>
      <c r="B1746">
        <v>15950</v>
      </c>
      <c r="C1746">
        <v>19720</v>
      </c>
      <c r="D1746">
        <v>24860</v>
      </c>
      <c r="E1746">
        <v>30000</v>
      </c>
      <c r="F1746">
        <v>35140</v>
      </c>
      <c r="G1746">
        <v>40280</v>
      </c>
      <c r="H1746">
        <v>45420</v>
      </c>
      <c r="I1746">
        <v>50050</v>
      </c>
      <c r="J1746">
        <v>53100</v>
      </c>
      <c r="K1746" t="s">
        <v>3090</v>
      </c>
      <c r="L1746">
        <v>25</v>
      </c>
      <c r="M1746">
        <v>30</v>
      </c>
      <c r="N1746" t="s">
        <v>1227</v>
      </c>
    </row>
    <row r="1747" spans="1:14" x14ac:dyDescent="0.2">
      <c r="A1747" t="s">
        <v>7506</v>
      </c>
      <c r="B1747">
        <v>15950</v>
      </c>
      <c r="C1747">
        <v>19720</v>
      </c>
      <c r="D1747">
        <v>24860</v>
      </c>
      <c r="E1747">
        <v>30000</v>
      </c>
      <c r="F1747">
        <v>35140</v>
      </c>
      <c r="G1747">
        <v>40280</v>
      </c>
      <c r="H1747">
        <v>45420</v>
      </c>
      <c r="I1747">
        <v>50050</v>
      </c>
      <c r="J1747">
        <v>53100</v>
      </c>
      <c r="K1747" t="s">
        <v>3090</v>
      </c>
      <c r="L1747">
        <v>25</v>
      </c>
      <c r="M1747">
        <v>30</v>
      </c>
      <c r="N1747" t="s">
        <v>1228</v>
      </c>
    </row>
    <row r="1748" spans="1:14" x14ac:dyDescent="0.2">
      <c r="A1748" t="s">
        <v>7507</v>
      </c>
      <c r="B1748">
        <v>15950</v>
      </c>
      <c r="C1748">
        <v>19720</v>
      </c>
      <c r="D1748">
        <v>24860</v>
      </c>
      <c r="E1748">
        <v>30000</v>
      </c>
      <c r="F1748">
        <v>35140</v>
      </c>
      <c r="G1748">
        <v>40280</v>
      </c>
      <c r="H1748">
        <v>45420</v>
      </c>
      <c r="I1748">
        <v>50050</v>
      </c>
      <c r="J1748">
        <v>53100</v>
      </c>
      <c r="K1748" t="s">
        <v>3090</v>
      </c>
      <c r="L1748">
        <v>25</v>
      </c>
      <c r="M1748">
        <v>30</v>
      </c>
      <c r="N1748" t="s">
        <v>1229</v>
      </c>
    </row>
    <row r="1749" spans="1:14" x14ac:dyDescent="0.2">
      <c r="A1749" t="s">
        <v>7508</v>
      </c>
      <c r="B1749">
        <v>15950</v>
      </c>
      <c r="C1749">
        <v>19720</v>
      </c>
      <c r="D1749">
        <v>24860</v>
      </c>
      <c r="E1749">
        <v>30000</v>
      </c>
      <c r="F1749">
        <v>35140</v>
      </c>
      <c r="G1749">
        <v>40280</v>
      </c>
      <c r="H1749">
        <v>45420</v>
      </c>
      <c r="I1749">
        <v>50050</v>
      </c>
      <c r="J1749">
        <v>53100</v>
      </c>
      <c r="K1749" t="s">
        <v>3090</v>
      </c>
      <c r="L1749">
        <v>25</v>
      </c>
      <c r="M1749">
        <v>30</v>
      </c>
      <c r="N1749" t="s">
        <v>1230</v>
      </c>
    </row>
    <row r="1750" spans="1:14" x14ac:dyDescent="0.2">
      <c r="A1750" t="s">
        <v>7509</v>
      </c>
      <c r="B1750">
        <v>15950</v>
      </c>
      <c r="C1750">
        <v>19720</v>
      </c>
      <c r="D1750">
        <v>24860</v>
      </c>
      <c r="E1750">
        <v>30000</v>
      </c>
      <c r="F1750">
        <v>35140</v>
      </c>
      <c r="G1750">
        <v>40280</v>
      </c>
      <c r="H1750">
        <v>45420</v>
      </c>
      <c r="I1750">
        <v>50050</v>
      </c>
      <c r="J1750">
        <v>53100</v>
      </c>
      <c r="K1750" t="s">
        <v>3090</v>
      </c>
      <c r="L1750">
        <v>25</v>
      </c>
      <c r="M1750">
        <v>30</v>
      </c>
      <c r="N1750" t="s">
        <v>1231</v>
      </c>
    </row>
    <row r="1751" spans="1:14" x14ac:dyDescent="0.2">
      <c r="A1751" t="s">
        <v>7510</v>
      </c>
      <c r="B1751">
        <v>15950</v>
      </c>
      <c r="C1751">
        <v>19720</v>
      </c>
      <c r="D1751">
        <v>24860</v>
      </c>
      <c r="E1751">
        <v>30000</v>
      </c>
      <c r="F1751">
        <v>35140</v>
      </c>
      <c r="G1751">
        <v>40280</v>
      </c>
      <c r="H1751">
        <v>45420</v>
      </c>
      <c r="I1751">
        <v>50050</v>
      </c>
      <c r="J1751">
        <v>53100</v>
      </c>
      <c r="K1751" t="s">
        <v>3090</v>
      </c>
      <c r="L1751">
        <v>25</v>
      </c>
      <c r="M1751">
        <v>30</v>
      </c>
      <c r="N1751" t="s">
        <v>1232</v>
      </c>
    </row>
    <row r="1752" spans="1:14" x14ac:dyDescent="0.2">
      <c r="A1752" t="s">
        <v>7511</v>
      </c>
      <c r="B1752">
        <v>15950</v>
      </c>
      <c r="C1752">
        <v>19720</v>
      </c>
      <c r="D1752">
        <v>24860</v>
      </c>
      <c r="E1752">
        <v>30000</v>
      </c>
      <c r="F1752">
        <v>35140</v>
      </c>
      <c r="G1752">
        <v>40280</v>
      </c>
      <c r="H1752">
        <v>45420</v>
      </c>
      <c r="I1752">
        <v>50050</v>
      </c>
      <c r="J1752">
        <v>53100</v>
      </c>
      <c r="K1752" t="s">
        <v>3090</v>
      </c>
      <c r="L1752">
        <v>25</v>
      </c>
      <c r="M1752">
        <v>30</v>
      </c>
      <c r="N1752" t="s">
        <v>1233</v>
      </c>
    </row>
    <row r="1753" spans="1:14" x14ac:dyDescent="0.2">
      <c r="A1753" t="s">
        <v>7512</v>
      </c>
      <c r="B1753">
        <v>15950</v>
      </c>
      <c r="C1753">
        <v>19720</v>
      </c>
      <c r="D1753">
        <v>24860</v>
      </c>
      <c r="E1753">
        <v>30000</v>
      </c>
      <c r="F1753">
        <v>35140</v>
      </c>
      <c r="G1753">
        <v>40280</v>
      </c>
      <c r="H1753">
        <v>45420</v>
      </c>
      <c r="I1753">
        <v>50050</v>
      </c>
      <c r="J1753">
        <v>53100</v>
      </c>
      <c r="K1753" t="s">
        <v>3090</v>
      </c>
      <c r="L1753">
        <v>25</v>
      </c>
      <c r="M1753">
        <v>30</v>
      </c>
      <c r="N1753" t="s">
        <v>1234</v>
      </c>
    </row>
    <row r="1754" spans="1:14" x14ac:dyDescent="0.2">
      <c r="A1754" t="s">
        <v>7513</v>
      </c>
      <c r="B1754">
        <v>15950</v>
      </c>
      <c r="C1754">
        <v>19720</v>
      </c>
      <c r="D1754">
        <v>24860</v>
      </c>
      <c r="E1754">
        <v>30000</v>
      </c>
      <c r="F1754">
        <v>35140</v>
      </c>
      <c r="G1754">
        <v>40280</v>
      </c>
      <c r="H1754">
        <v>45420</v>
      </c>
      <c r="I1754">
        <v>50050</v>
      </c>
      <c r="J1754">
        <v>53100</v>
      </c>
      <c r="K1754" t="s">
        <v>3090</v>
      </c>
      <c r="L1754">
        <v>25</v>
      </c>
      <c r="M1754">
        <v>30</v>
      </c>
      <c r="N1754" t="s">
        <v>1235</v>
      </c>
    </row>
    <row r="1755" spans="1:14" x14ac:dyDescent="0.2">
      <c r="A1755" t="s">
        <v>7514</v>
      </c>
      <c r="B1755">
        <v>15950</v>
      </c>
      <c r="C1755">
        <v>19720</v>
      </c>
      <c r="D1755">
        <v>24860</v>
      </c>
      <c r="E1755">
        <v>30000</v>
      </c>
      <c r="F1755">
        <v>35140</v>
      </c>
      <c r="G1755">
        <v>40280</v>
      </c>
      <c r="H1755">
        <v>45420</v>
      </c>
      <c r="I1755">
        <v>50050</v>
      </c>
      <c r="J1755">
        <v>53100</v>
      </c>
      <c r="K1755" t="s">
        <v>3090</v>
      </c>
      <c r="L1755">
        <v>25</v>
      </c>
      <c r="M1755">
        <v>30</v>
      </c>
      <c r="N1755" t="s">
        <v>1236</v>
      </c>
    </row>
    <row r="1756" spans="1:14" x14ac:dyDescent="0.2">
      <c r="A1756" t="s">
        <v>7515</v>
      </c>
      <c r="B1756">
        <v>15950</v>
      </c>
      <c r="C1756">
        <v>19720</v>
      </c>
      <c r="D1756">
        <v>24860</v>
      </c>
      <c r="E1756">
        <v>30000</v>
      </c>
      <c r="F1756">
        <v>35140</v>
      </c>
      <c r="G1756">
        <v>40280</v>
      </c>
      <c r="H1756">
        <v>45420</v>
      </c>
      <c r="I1756">
        <v>50050</v>
      </c>
      <c r="J1756">
        <v>53100</v>
      </c>
      <c r="K1756" t="s">
        <v>3090</v>
      </c>
      <c r="L1756">
        <v>25</v>
      </c>
      <c r="M1756">
        <v>30</v>
      </c>
      <c r="N1756" t="s">
        <v>1237</v>
      </c>
    </row>
    <row r="1757" spans="1:14" x14ac:dyDescent="0.2">
      <c r="A1757" t="s">
        <v>7516</v>
      </c>
      <c r="B1757">
        <v>15950</v>
      </c>
      <c r="C1757">
        <v>19720</v>
      </c>
      <c r="D1757">
        <v>24860</v>
      </c>
      <c r="E1757">
        <v>30000</v>
      </c>
      <c r="F1757">
        <v>35140</v>
      </c>
      <c r="G1757">
        <v>40280</v>
      </c>
      <c r="H1757">
        <v>45420</v>
      </c>
      <c r="I1757">
        <v>50050</v>
      </c>
      <c r="J1757">
        <v>53100</v>
      </c>
      <c r="K1757" t="s">
        <v>3090</v>
      </c>
      <c r="L1757">
        <v>25</v>
      </c>
      <c r="M1757">
        <v>30</v>
      </c>
      <c r="N1757" t="s">
        <v>1238</v>
      </c>
    </row>
    <row r="1758" spans="1:14" x14ac:dyDescent="0.2">
      <c r="A1758" t="s">
        <v>7517</v>
      </c>
      <c r="B1758">
        <v>15950</v>
      </c>
      <c r="C1758">
        <v>19720</v>
      </c>
      <c r="D1758">
        <v>24860</v>
      </c>
      <c r="E1758">
        <v>30000</v>
      </c>
      <c r="F1758">
        <v>35140</v>
      </c>
      <c r="G1758">
        <v>40280</v>
      </c>
      <c r="H1758">
        <v>45420</v>
      </c>
      <c r="I1758">
        <v>50050</v>
      </c>
      <c r="J1758">
        <v>53100</v>
      </c>
      <c r="K1758" t="s">
        <v>3090</v>
      </c>
      <c r="L1758">
        <v>25</v>
      </c>
      <c r="M1758">
        <v>30</v>
      </c>
      <c r="N1758" t="s">
        <v>1239</v>
      </c>
    </row>
    <row r="1759" spans="1:14" x14ac:dyDescent="0.2">
      <c r="A1759" t="s">
        <v>7518</v>
      </c>
      <c r="B1759">
        <v>15950</v>
      </c>
      <c r="C1759">
        <v>19720</v>
      </c>
      <c r="D1759">
        <v>24860</v>
      </c>
      <c r="E1759">
        <v>30000</v>
      </c>
      <c r="F1759">
        <v>35140</v>
      </c>
      <c r="G1759">
        <v>40280</v>
      </c>
      <c r="H1759">
        <v>45420</v>
      </c>
      <c r="I1759">
        <v>50050</v>
      </c>
      <c r="J1759">
        <v>53100</v>
      </c>
      <c r="K1759" t="s">
        <v>3090</v>
      </c>
      <c r="L1759">
        <v>25</v>
      </c>
      <c r="M1759">
        <v>30</v>
      </c>
      <c r="N1759" t="s">
        <v>1240</v>
      </c>
    </row>
    <row r="1760" spans="1:14" x14ac:dyDescent="0.2">
      <c r="A1760" t="s">
        <v>7519</v>
      </c>
      <c r="B1760">
        <v>15950</v>
      </c>
      <c r="C1760">
        <v>19720</v>
      </c>
      <c r="D1760">
        <v>24860</v>
      </c>
      <c r="E1760">
        <v>30000</v>
      </c>
      <c r="F1760">
        <v>35140</v>
      </c>
      <c r="G1760">
        <v>40280</v>
      </c>
      <c r="H1760">
        <v>45420</v>
      </c>
      <c r="I1760">
        <v>50050</v>
      </c>
      <c r="J1760">
        <v>53100</v>
      </c>
      <c r="K1760" t="s">
        <v>3090</v>
      </c>
      <c r="L1760">
        <v>25</v>
      </c>
      <c r="M1760">
        <v>30</v>
      </c>
      <c r="N1760" t="s">
        <v>1242</v>
      </c>
    </row>
    <row r="1761" spans="1:14" x14ac:dyDescent="0.2">
      <c r="A1761" t="s">
        <v>7520</v>
      </c>
      <c r="B1761">
        <v>15950</v>
      </c>
      <c r="C1761">
        <v>19720</v>
      </c>
      <c r="D1761">
        <v>24860</v>
      </c>
      <c r="E1761">
        <v>30000</v>
      </c>
      <c r="F1761">
        <v>35140</v>
      </c>
      <c r="G1761">
        <v>40280</v>
      </c>
      <c r="H1761">
        <v>45420</v>
      </c>
      <c r="I1761">
        <v>50050</v>
      </c>
      <c r="J1761">
        <v>53100</v>
      </c>
      <c r="K1761" t="s">
        <v>3090</v>
      </c>
      <c r="L1761">
        <v>25</v>
      </c>
      <c r="M1761">
        <v>30</v>
      </c>
      <c r="N1761" t="s">
        <v>1243</v>
      </c>
    </row>
    <row r="1762" spans="1:14" x14ac:dyDescent="0.2">
      <c r="A1762" t="s">
        <v>7521</v>
      </c>
      <c r="B1762">
        <v>15950</v>
      </c>
      <c r="C1762">
        <v>19720</v>
      </c>
      <c r="D1762">
        <v>24860</v>
      </c>
      <c r="E1762">
        <v>30000</v>
      </c>
      <c r="F1762">
        <v>35140</v>
      </c>
      <c r="G1762">
        <v>40280</v>
      </c>
      <c r="H1762">
        <v>45420</v>
      </c>
      <c r="I1762">
        <v>50050</v>
      </c>
      <c r="J1762">
        <v>53100</v>
      </c>
      <c r="K1762" t="s">
        <v>3090</v>
      </c>
      <c r="L1762">
        <v>25</v>
      </c>
      <c r="M1762">
        <v>30</v>
      </c>
      <c r="N1762" t="s">
        <v>1244</v>
      </c>
    </row>
    <row r="1763" spans="1:14" x14ac:dyDescent="0.2">
      <c r="A1763" t="s">
        <v>7522</v>
      </c>
      <c r="B1763">
        <v>15950</v>
      </c>
      <c r="C1763">
        <v>19720</v>
      </c>
      <c r="D1763">
        <v>24860</v>
      </c>
      <c r="E1763">
        <v>30000</v>
      </c>
      <c r="F1763">
        <v>35140</v>
      </c>
      <c r="G1763">
        <v>40280</v>
      </c>
      <c r="H1763">
        <v>45420</v>
      </c>
      <c r="I1763">
        <v>50050</v>
      </c>
      <c r="J1763">
        <v>53100</v>
      </c>
      <c r="K1763" t="s">
        <v>3090</v>
      </c>
      <c r="L1763">
        <v>25</v>
      </c>
      <c r="M1763">
        <v>30</v>
      </c>
      <c r="N1763" t="s">
        <v>1245</v>
      </c>
    </row>
    <row r="1764" spans="1:14" x14ac:dyDescent="0.2">
      <c r="A1764" t="s">
        <v>7523</v>
      </c>
      <c r="B1764">
        <v>15950</v>
      </c>
      <c r="C1764">
        <v>19720</v>
      </c>
      <c r="D1764">
        <v>24860</v>
      </c>
      <c r="E1764">
        <v>30000</v>
      </c>
      <c r="F1764">
        <v>35140</v>
      </c>
      <c r="G1764">
        <v>40280</v>
      </c>
      <c r="H1764">
        <v>45420</v>
      </c>
      <c r="I1764">
        <v>50050</v>
      </c>
      <c r="J1764">
        <v>53100</v>
      </c>
      <c r="K1764" t="s">
        <v>3090</v>
      </c>
      <c r="L1764">
        <v>25</v>
      </c>
      <c r="M1764">
        <v>30</v>
      </c>
      <c r="N1764" t="s">
        <v>1241</v>
      </c>
    </row>
    <row r="1765" spans="1:14" x14ac:dyDescent="0.2">
      <c r="A1765" t="s">
        <v>7524</v>
      </c>
      <c r="B1765">
        <v>15950</v>
      </c>
      <c r="C1765">
        <v>19720</v>
      </c>
      <c r="D1765">
        <v>24860</v>
      </c>
      <c r="E1765">
        <v>30000</v>
      </c>
      <c r="F1765">
        <v>35140</v>
      </c>
      <c r="G1765">
        <v>40280</v>
      </c>
      <c r="H1765">
        <v>45420</v>
      </c>
      <c r="I1765">
        <v>50050</v>
      </c>
      <c r="J1765">
        <v>53100</v>
      </c>
      <c r="K1765" t="s">
        <v>3090</v>
      </c>
      <c r="L1765">
        <v>25</v>
      </c>
      <c r="M1765">
        <v>30</v>
      </c>
      <c r="N1765" t="s">
        <v>1246</v>
      </c>
    </row>
    <row r="1766" spans="1:14" x14ac:dyDescent="0.2">
      <c r="A1766" t="s">
        <v>7525</v>
      </c>
      <c r="B1766">
        <v>15950</v>
      </c>
      <c r="C1766">
        <v>19720</v>
      </c>
      <c r="D1766">
        <v>24860</v>
      </c>
      <c r="E1766">
        <v>30000</v>
      </c>
      <c r="F1766">
        <v>35140</v>
      </c>
      <c r="G1766">
        <v>40280</v>
      </c>
      <c r="H1766">
        <v>45420</v>
      </c>
      <c r="I1766">
        <v>50050</v>
      </c>
      <c r="J1766">
        <v>53100</v>
      </c>
      <c r="K1766" t="s">
        <v>3090</v>
      </c>
      <c r="L1766">
        <v>25</v>
      </c>
      <c r="M1766">
        <v>30</v>
      </c>
      <c r="N1766" t="s">
        <v>1247</v>
      </c>
    </row>
    <row r="1767" spans="1:14" x14ac:dyDescent="0.2">
      <c r="A1767" t="s">
        <v>7526</v>
      </c>
      <c r="B1767">
        <v>15950</v>
      </c>
      <c r="C1767">
        <v>19720</v>
      </c>
      <c r="D1767">
        <v>24860</v>
      </c>
      <c r="E1767">
        <v>30000</v>
      </c>
      <c r="F1767">
        <v>35140</v>
      </c>
      <c r="G1767">
        <v>40280</v>
      </c>
      <c r="H1767">
        <v>45420</v>
      </c>
      <c r="I1767">
        <v>50050</v>
      </c>
      <c r="J1767">
        <v>53100</v>
      </c>
      <c r="K1767" t="s">
        <v>3090</v>
      </c>
      <c r="L1767">
        <v>25</v>
      </c>
      <c r="M1767">
        <v>30</v>
      </c>
      <c r="N1767" t="s">
        <v>1248</v>
      </c>
    </row>
    <row r="1768" spans="1:14" x14ac:dyDescent="0.2">
      <c r="A1768" t="s">
        <v>7527</v>
      </c>
      <c r="B1768">
        <v>16050</v>
      </c>
      <c r="C1768">
        <v>19720</v>
      </c>
      <c r="D1768">
        <v>24860</v>
      </c>
      <c r="E1768">
        <v>30000</v>
      </c>
      <c r="F1768">
        <v>35140</v>
      </c>
      <c r="G1768">
        <v>40280</v>
      </c>
      <c r="H1768">
        <v>45420</v>
      </c>
      <c r="I1768">
        <v>50400</v>
      </c>
      <c r="J1768">
        <v>53450</v>
      </c>
      <c r="K1768" t="s">
        <v>3090</v>
      </c>
      <c r="L1768">
        <v>27</v>
      </c>
      <c r="M1768">
        <v>30</v>
      </c>
      <c r="N1768" t="s">
        <v>1249</v>
      </c>
    </row>
    <row r="1769" spans="1:14" x14ac:dyDescent="0.2">
      <c r="A1769" t="s">
        <v>7528</v>
      </c>
      <c r="B1769">
        <v>16050</v>
      </c>
      <c r="C1769">
        <v>19720</v>
      </c>
      <c r="D1769">
        <v>24860</v>
      </c>
      <c r="E1769">
        <v>30000</v>
      </c>
      <c r="F1769">
        <v>35140</v>
      </c>
      <c r="G1769">
        <v>40280</v>
      </c>
      <c r="H1769">
        <v>45420</v>
      </c>
      <c r="I1769">
        <v>50400</v>
      </c>
      <c r="J1769">
        <v>53450</v>
      </c>
      <c r="K1769" t="s">
        <v>3090</v>
      </c>
      <c r="L1769">
        <v>27</v>
      </c>
      <c r="M1769">
        <v>30</v>
      </c>
      <c r="N1769" t="s">
        <v>1250</v>
      </c>
    </row>
    <row r="1770" spans="1:14" x14ac:dyDescent="0.2">
      <c r="A1770" t="s">
        <v>7529</v>
      </c>
      <c r="B1770">
        <v>16050</v>
      </c>
      <c r="C1770">
        <v>19720</v>
      </c>
      <c r="D1770">
        <v>24860</v>
      </c>
      <c r="E1770">
        <v>30000</v>
      </c>
      <c r="F1770">
        <v>35140</v>
      </c>
      <c r="G1770">
        <v>40280</v>
      </c>
      <c r="H1770">
        <v>45420</v>
      </c>
      <c r="I1770">
        <v>50400</v>
      </c>
      <c r="J1770">
        <v>53450</v>
      </c>
      <c r="K1770" t="s">
        <v>3090</v>
      </c>
      <c r="L1770">
        <v>27</v>
      </c>
      <c r="M1770">
        <v>30</v>
      </c>
      <c r="N1770" t="s">
        <v>1251</v>
      </c>
    </row>
    <row r="1771" spans="1:14" x14ac:dyDescent="0.2">
      <c r="A1771" t="s">
        <v>7530</v>
      </c>
      <c r="B1771">
        <v>16050</v>
      </c>
      <c r="C1771">
        <v>19720</v>
      </c>
      <c r="D1771">
        <v>24860</v>
      </c>
      <c r="E1771">
        <v>30000</v>
      </c>
      <c r="F1771">
        <v>35140</v>
      </c>
      <c r="G1771">
        <v>40280</v>
      </c>
      <c r="H1771">
        <v>45420</v>
      </c>
      <c r="I1771">
        <v>50400</v>
      </c>
      <c r="J1771">
        <v>53450</v>
      </c>
      <c r="K1771" t="s">
        <v>3090</v>
      </c>
      <c r="L1771">
        <v>27</v>
      </c>
      <c r="M1771">
        <v>30</v>
      </c>
      <c r="N1771" t="s">
        <v>1252</v>
      </c>
    </row>
    <row r="1772" spans="1:14" x14ac:dyDescent="0.2">
      <c r="A1772" t="s">
        <v>7531</v>
      </c>
      <c r="B1772">
        <v>16050</v>
      </c>
      <c r="C1772">
        <v>19720</v>
      </c>
      <c r="D1772">
        <v>24860</v>
      </c>
      <c r="E1772">
        <v>30000</v>
      </c>
      <c r="F1772">
        <v>35140</v>
      </c>
      <c r="G1772">
        <v>40280</v>
      </c>
      <c r="H1772">
        <v>45420</v>
      </c>
      <c r="I1772">
        <v>50400</v>
      </c>
      <c r="J1772">
        <v>53450</v>
      </c>
      <c r="K1772" t="s">
        <v>3090</v>
      </c>
      <c r="L1772">
        <v>27</v>
      </c>
      <c r="M1772">
        <v>30</v>
      </c>
      <c r="N1772" t="s">
        <v>1253</v>
      </c>
    </row>
    <row r="1773" spans="1:14" x14ac:dyDescent="0.2">
      <c r="A1773" t="s">
        <v>7532</v>
      </c>
      <c r="B1773">
        <v>16050</v>
      </c>
      <c r="C1773">
        <v>19720</v>
      </c>
      <c r="D1773">
        <v>24860</v>
      </c>
      <c r="E1773">
        <v>30000</v>
      </c>
      <c r="F1773">
        <v>35140</v>
      </c>
      <c r="G1773">
        <v>40280</v>
      </c>
      <c r="H1773">
        <v>45420</v>
      </c>
      <c r="I1773">
        <v>50400</v>
      </c>
      <c r="J1773">
        <v>53450</v>
      </c>
      <c r="K1773" t="s">
        <v>3090</v>
      </c>
      <c r="L1773">
        <v>27</v>
      </c>
      <c r="M1773">
        <v>30</v>
      </c>
      <c r="N1773" t="s">
        <v>1254</v>
      </c>
    </row>
    <row r="1774" spans="1:14" x14ac:dyDescent="0.2">
      <c r="A1774" t="s">
        <v>7533</v>
      </c>
      <c r="B1774">
        <v>16050</v>
      </c>
      <c r="C1774">
        <v>19720</v>
      </c>
      <c r="D1774">
        <v>24860</v>
      </c>
      <c r="E1774">
        <v>30000</v>
      </c>
      <c r="F1774">
        <v>35140</v>
      </c>
      <c r="G1774">
        <v>40280</v>
      </c>
      <c r="H1774">
        <v>45420</v>
      </c>
      <c r="I1774">
        <v>50400</v>
      </c>
      <c r="J1774">
        <v>53450</v>
      </c>
      <c r="K1774" t="s">
        <v>3090</v>
      </c>
      <c r="L1774">
        <v>27</v>
      </c>
      <c r="M1774">
        <v>30</v>
      </c>
      <c r="N1774" t="s">
        <v>1255</v>
      </c>
    </row>
    <row r="1775" spans="1:14" x14ac:dyDescent="0.2">
      <c r="A1775" t="s">
        <v>7534</v>
      </c>
      <c r="B1775">
        <v>16050</v>
      </c>
      <c r="C1775">
        <v>19720</v>
      </c>
      <c r="D1775">
        <v>24860</v>
      </c>
      <c r="E1775">
        <v>30000</v>
      </c>
      <c r="F1775">
        <v>35140</v>
      </c>
      <c r="G1775">
        <v>40280</v>
      </c>
      <c r="H1775">
        <v>45420</v>
      </c>
      <c r="I1775">
        <v>50400</v>
      </c>
      <c r="J1775">
        <v>53450</v>
      </c>
      <c r="K1775" t="s">
        <v>3090</v>
      </c>
      <c r="L1775">
        <v>27</v>
      </c>
      <c r="M1775">
        <v>30</v>
      </c>
      <c r="N1775" t="s">
        <v>1256</v>
      </c>
    </row>
    <row r="1776" spans="1:14" x14ac:dyDescent="0.2">
      <c r="A1776" t="s">
        <v>7535</v>
      </c>
      <c r="B1776">
        <v>16050</v>
      </c>
      <c r="C1776">
        <v>19720</v>
      </c>
      <c r="D1776">
        <v>24860</v>
      </c>
      <c r="E1776">
        <v>30000</v>
      </c>
      <c r="F1776">
        <v>35140</v>
      </c>
      <c r="G1776">
        <v>40280</v>
      </c>
      <c r="H1776">
        <v>45420</v>
      </c>
      <c r="I1776">
        <v>50400</v>
      </c>
      <c r="J1776">
        <v>53450</v>
      </c>
      <c r="K1776" t="s">
        <v>3090</v>
      </c>
      <c r="L1776">
        <v>27</v>
      </c>
      <c r="M1776">
        <v>30</v>
      </c>
      <c r="N1776" t="s">
        <v>1257</v>
      </c>
    </row>
    <row r="1777" spans="1:14" x14ac:dyDescent="0.2">
      <c r="A1777" t="s">
        <v>7536</v>
      </c>
      <c r="B1777">
        <v>16050</v>
      </c>
      <c r="C1777">
        <v>19720</v>
      </c>
      <c r="D1777">
        <v>24860</v>
      </c>
      <c r="E1777">
        <v>30000</v>
      </c>
      <c r="F1777">
        <v>35140</v>
      </c>
      <c r="G1777">
        <v>40280</v>
      </c>
      <c r="H1777">
        <v>45420</v>
      </c>
      <c r="I1777">
        <v>50400</v>
      </c>
      <c r="J1777">
        <v>53450</v>
      </c>
      <c r="K1777" t="s">
        <v>3090</v>
      </c>
      <c r="L1777">
        <v>27</v>
      </c>
      <c r="M1777">
        <v>30</v>
      </c>
      <c r="N1777" t="s">
        <v>1258</v>
      </c>
    </row>
    <row r="1778" spans="1:14" x14ac:dyDescent="0.2">
      <c r="A1778" t="s">
        <v>7537</v>
      </c>
      <c r="B1778">
        <v>16050</v>
      </c>
      <c r="C1778">
        <v>19720</v>
      </c>
      <c r="D1778">
        <v>24860</v>
      </c>
      <c r="E1778">
        <v>30000</v>
      </c>
      <c r="F1778">
        <v>35140</v>
      </c>
      <c r="G1778">
        <v>40280</v>
      </c>
      <c r="H1778">
        <v>45420</v>
      </c>
      <c r="I1778">
        <v>50400</v>
      </c>
      <c r="J1778">
        <v>53450</v>
      </c>
      <c r="K1778" t="s">
        <v>3090</v>
      </c>
      <c r="L1778">
        <v>27</v>
      </c>
      <c r="M1778">
        <v>30</v>
      </c>
      <c r="N1778" t="s">
        <v>1259</v>
      </c>
    </row>
    <row r="1779" spans="1:14" x14ac:dyDescent="0.2">
      <c r="A1779" t="s">
        <v>7538</v>
      </c>
      <c r="B1779">
        <v>16050</v>
      </c>
      <c r="C1779">
        <v>19720</v>
      </c>
      <c r="D1779">
        <v>24860</v>
      </c>
      <c r="E1779">
        <v>30000</v>
      </c>
      <c r="F1779">
        <v>35140</v>
      </c>
      <c r="G1779">
        <v>40280</v>
      </c>
      <c r="H1779">
        <v>45420</v>
      </c>
      <c r="I1779">
        <v>50400</v>
      </c>
      <c r="J1779">
        <v>53450</v>
      </c>
      <c r="K1779" t="s">
        <v>3090</v>
      </c>
      <c r="L1779">
        <v>27</v>
      </c>
      <c r="M1779">
        <v>30</v>
      </c>
      <c r="N1779" t="s">
        <v>1260</v>
      </c>
    </row>
    <row r="1780" spans="1:14" x14ac:dyDescent="0.2">
      <c r="A1780" t="s">
        <v>7539</v>
      </c>
      <c r="B1780">
        <v>16050</v>
      </c>
      <c r="C1780">
        <v>19720</v>
      </c>
      <c r="D1780">
        <v>24860</v>
      </c>
      <c r="E1780">
        <v>30000</v>
      </c>
      <c r="F1780">
        <v>35140</v>
      </c>
      <c r="G1780">
        <v>40280</v>
      </c>
      <c r="H1780">
        <v>45420</v>
      </c>
      <c r="I1780">
        <v>50400</v>
      </c>
      <c r="J1780">
        <v>53450</v>
      </c>
      <c r="K1780" t="s">
        <v>3090</v>
      </c>
      <c r="L1780">
        <v>27</v>
      </c>
      <c r="M1780">
        <v>30</v>
      </c>
      <c r="N1780" t="s">
        <v>1261</v>
      </c>
    </row>
    <row r="1781" spans="1:14" x14ac:dyDescent="0.2">
      <c r="A1781" t="s">
        <v>7540</v>
      </c>
      <c r="B1781">
        <v>16050</v>
      </c>
      <c r="C1781">
        <v>19720</v>
      </c>
      <c r="D1781">
        <v>24860</v>
      </c>
      <c r="E1781">
        <v>30000</v>
      </c>
      <c r="F1781">
        <v>35140</v>
      </c>
      <c r="G1781">
        <v>40280</v>
      </c>
      <c r="H1781">
        <v>45420</v>
      </c>
      <c r="I1781">
        <v>50400</v>
      </c>
      <c r="J1781">
        <v>53450</v>
      </c>
      <c r="K1781" t="s">
        <v>3090</v>
      </c>
      <c r="L1781">
        <v>27</v>
      </c>
      <c r="M1781">
        <v>30</v>
      </c>
      <c r="N1781" t="s">
        <v>1262</v>
      </c>
    </row>
    <row r="1782" spans="1:14" x14ac:dyDescent="0.2">
      <c r="A1782" t="s">
        <v>7541</v>
      </c>
      <c r="B1782">
        <v>16050</v>
      </c>
      <c r="C1782">
        <v>19720</v>
      </c>
      <c r="D1782">
        <v>24860</v>
      </c>
      <c r="E1782">
        <v>30000</v>
      </c>
      <c r="F1782">
        <v>35140</v>
      </c>
      <c r="G1782">
        <v>40280</v>
      </c>
      <c r="H1782">
        <v>45420</v>
      </c>
      <c r="I1782">
        <v>50400</v>
      </c>
      <c r="J1782">
        <v>53450</v>
      </c>
      <c r="K1782" t="s">
        <v>3090</v>
      </c>
      <c r="L1782">
        <v>27</v>
      </c>
      <c r="M1782">
        <v>30</v>
      </c>
      <c r="N1782" t="s">
        <v>1263</v>
      </c>
    </row>
    <row r="1783" spans="1:14" x14ac:dyDescent="0.2">
      <c r="A1783" t="s">
        <v>7542</v>
      </c>
      <c r="B1783">
        <v>16050</v>
      </c>
      <c r="C1783">
        <v>19720</v>
      </c>
      <c r="D1783">
        <v>24860</v>
      </c>
      <c r="E1783">
        <v>30000</v>
      </c>
      <c r="F1783">
        <v>35140</v>
      </c>
      <c r="G1783">
        <v>40280</v>
      </c>
      <c r="H1783">
        <v>45420</v>
      </c>
      <c r="I1783">
        <v>50400</v>
      </c>
      <c r="J1783">
        <v>53450</v>
      </c>
      <c r="K1783" t="s">
        <v>3090</v>
      </c>
      <c r="L1783">
        <v>27</v>
      </c>
      <c r="M1783">
        <v>30</v>
      </c>
      <c r="N1783" t="s">
        <v>1264</v>
      </c>
    </row>
    <row r="1784" spans="1:14" x14ac:dyDescent="0.2">
      <c r="A1784" t="s">
        <v>7543</v>
      </c>
      <c r="B1784">
        <v>16050</v>
      </c>
      <c r="C1784">
        <v>19720</v>
      </c>
      <c r="D1784">
        <v>24860</v>
      </c>
      <c r="E1784">
        <v>30000</v>
      </c>
      <c r="F1784">
        <v>35140</v>
      </c>
      <c r="G1784">
        <v>40280</v>
      </c>
      <c r="H1784">
        <v>45420</v>
      </c>
      <c r="I1784">
        <v>50400</v>
      </c>
      <c r="J1784">
        <v>53450</v>
      </c>
      <c r="K1784" t="s">
        <v>3090</v>
      </c>
      <c r="L1784">
        <v>27</v>
      </c>
      <c r="M1784">
        <v>30</v>
      </c>
      <c r="N1784" t="s">
        <v>1265</v>
      </c>
    </row>
    <row r="1785" spans="1:14" x14ac:dyDescent="0.2">
      <c r="A1785" t="s">
        <v>7544</v>
      </c>
      <c r="B1785">
        <v>16050</v>
      </c>
      <c r="C1785">
        <v>19720</v>
      </c>
      <c r="D1785">
        <v>24860</v>
      </c>
      <c r="E1785">
        <v>30000</v>
      </c>
      <c r="F1785">
        <v>35140</v>
      </c>
      <c r="G1785">
        <v>40280</v>
      </c>
      <c r="H1785">
        <v>45420</v>
      </c>
      <c r="I1785">
        <v>50400</v>
      </c>
      <c r="J1785">
        <v>53450</v>
      </c>
      <c r="K1785" t="s">
        <v>3090</v>
      </c>
      <c r="L1785">
        <v>27</v>
      </c>
      <c r="M1785">
        <v>30</v>
      </c>
      <c r="N1785" t="s">
        <v>1266</v>
      </c>
    </row>
    <row r="1786" spans="1:14" x14ac:dyDescent="0.2">
      <c r="A1786" t="s">
        <v>7545</v>
      </c>
      <c r="B1786">
        <v>16050</v>
      </c>
      <c r="C1786">
        <v>19720</v>
      </c>
      <c r="D1786">
        <v>24860</v>
      </c>
      <c r="E1786">
        <v>30000</v>
      </c>
      <c r="F1786">
        <v>35140</v>
      </c>
      <c r="G1786">
        <v>40280</v>
      </c>
      <c r="H1786">
        <v>45420</v>
      </c>
      <c r="I1786">
        <v>50400</v>
      </c>
      <c r="J1786">
        <v>53450</v>
      </c>
      <c r="K1786" t="s">
        <v>3090</v>
      </c>
      <c r="L1786">
        <v>27</v>
      </c>
      <c r="M1786">
        <v>30</v>
      </c>
      <c r="N1786" t="s">
        <v>1267</v>
      </c>
    </row>
    <row r="1787" spans="1:14" x14ac:dyDescent="0.2">
      <c r="A1787" t="s">
        <v>7546</v>
      </c>
      <c r="B1787">
        <v>16050</v>
      </c>
      <c r="C1787">
        <v>19720</v>
      </c>
      <c r="D1787">
        <v>24860</v>
      </c>
      <c r="E1787">
        <v>30000</v>
      </c>
      <c r="F1787">
        <v>35140</v>
      </c>
      <c r="G1787">
        <v>40280</v>
      </c>
      <c r="H1787">
        <v>45420</v>
      </c>
      <c r="I1787">
        <v>50400</v>
      </c>
      <c r="J1787">
        <v>53450</v>
      </c>
      <c r="K1787" t="s">
        <v>3090</v>
      </c>
      <c r="L1787">
        <v>27</v>
      </c>
      <c r="M1787">
        <v>30</v>
      </c>
      <c r="N1787" t="s">
        <v>1268</v>
      </c>
    </row>
    <row r="1788" spans="1:14" x14ac:dyDescent="0.2">
      <c r="A1788" t="s">
        <v>7547</v>
      </c>
      <c r="B1788">
        <v>16050</v>
      </c>
      <c r="C1788">
        <v>19720</v>
      </c>
      <c r="D1788">
        <v>24860</v>
      </c>
      <c r="E1788">
        <v>30000</v>
      </c>
      <c r="F1788">
        <v>35140</v>
      </c>
      <c r="G1788">
        <v>40280</v>
      </c>
      <c r="H1788">
        <v>45420</v>
      </c>
      <c r="I1788">
        <v>50400</v>
      </c>
      <c r="J1788">
        <v>53450</v>
      </c>
      <c r="K1788" t="s">
        <v>3090</v>
      </c>
      <c r="L1788">
        <v>27</v>
      </c>
      <c r="M1788">
        <v>30</v>
      </c>
      <c r="N1788" t="s">
        <v>1269</v>
      </c>
    </row>
    <row r="1789" spans="1:14" x14ac:dyDescent="0.2">
      <c r="A1789" t="s">
        <v>7548</v>
      </c>
      <c r="B1789">
        <v>16050</v>
      </c>
      <c r="C1789">
        <v>19720</v>
      </c>
      <c r="D1789">
        <v>24860</v>
      </c>
      <c r="E1789">
        <v>30000</v>
      </c>
      <c r="F1789">
        <v>35140</v>
      </c>
      <c r="G1789">
        <v>40280</v>
      </c>
      <c r="H1789">
        <v>45420</v>
      </c>
      <c r="I1789">
        <v>50400</v>
      </c>
      <c r="J1789">
        <v>53450</v>
      </c>
      <c r="K1789" t="s">
        <v>3090</v>
      </c>
      <c r="L1789">
        <v>27</v>
      </c>
      <c r="M1789">
        <v>30</v>
      </c>
      <c r="N1789" t="s">
        <v>1270</v>
      </c>
    </row>
    <row r="1790" spans="1:14" x14ac:dyDescent="0.2">
      <c r="A1790" t="s">
        <v>7549</v>
      </c>
      <c r="B1790">
        <v>16050</v>
      </c>
      <c r="C1790">
        <v>19720</v>
      </c>
      <c r="D1790">
        <v>24860</v>
      </c>
      <c r="E1790">
        <v>30000</v>
      </c>
      <c r="F1790">
        <v>35140</v>
      </c>
      <c r="G1790">
        <v>40280</v>
      </c>
      <c r="H1790">
        <v>45420</v>
      </c>
      <c r="I1790">
        <v>50400</v>
      </c>
      <c r="J1790">
        <v>53450</v>
      </c>
      <c r="K1790" t="s">
        <v>3090</v>
      </c>
      <c r="L1790">
        <v>27</v>
      </c>
      <c r="M1790">
        <v>30</v>
      </c>
      <c r="N1790" t="s">
        <v>1271</v>
      </c>
    </row>
    <row r="1791" spans="1:14" x14ac:dyDescent="0.2">
      <c r="A1791" t="s">
        <v>7550</v>
      </c>
      <c r="B1791">
        <v>16050</v>
      </c>
      <c r="C1791">
        <v>19720</v>
      </c>
      <c r="D1791">
        <v>24860</v>
      </c>
      <c r="E1791">
        <v>30000</v>
      </c>
      <c r="F1791">
        <v>35140</v>
      </c>
      <c r="G1791">
        <v>40280</v>
      </c>
      <c r="H1791">
        <v>45420</v>
      </c>
      <c r="I1791">
        <v>50400</v>
      </c>
      <c r="J1791">
        <v>53450</v>
      </c>
      <c r="K1791" t="s">
        <v>3090</v>
      </c>
      <c r="L1791">
        <v>27</v>
      </c>
      <c r="M1791">
        <v>30</v>
      </c>
      <c r="N1791" t="s">
        <v>1272</v>
      </c>
    </row>
    <row r="1792" spans="1:14" x14ac:dyDescent="0.2">
      <c r="A1792" t="s">
        <v>7551</v>
      </c>
      <c r="B1792">
        <v>16050</v>
      </c>
      <c r="C1792">
        <v>19720</v>
      </c>
      <c r="D1792">
        <v>24860</v>
      </c>
      <c r="E1792">
        <v>30000</v>
      </c>
      <c r="F1792">
        <v>35140</v>
      </c>
      <c r="G1792">
        <v>40280</v>
      </c>
      <c r="H1792">
        <v>45420</v>
      </c>
      <c r="I1792">
        <v>50400</v>
      </c>
      <c r="J1792">
        <v>53450</v>
      </c>
      <c r="K1792" t="s">
        <v>3090</v>
      </c>
      <c r="L1792">
        <v>27</v>
      </c>
      <c r="M1792">
        <v>30</v>
      </c>
      <c r="N1792" t="s">
        <v>1273</v>
      </c>
    </row>
    <row r="1793" spans="1:14" x14ac:dyDescent="0.2">
      <c r="A1793" t="s">
        <v>7552</v>
      </c>
      <c r="B1793">
        <v>16050</v>
      </c>
      <c r="C1793">
        <v>19720</v>
      </c>
      <c r="D1793">
        <v>24860</v>
      </c>
      <c r="E1793">
        <v>30000</v>
      </c>
      <c r="F1793">
        <v>35140</v>
      </c>
      <c r="G1793">
        <v>40280</v>
      </c>
      <c r="H1793">
        <v>45420</v>
      </c>
      <c r="I1793">
        <v>50400</v>
      </c>
      <c r="J1793">
        <v>53450</v>
      </c>
      <c r="K1793" t="s">
        <v>3090</v>
      </c>
      <c r="L1793">
        <v>27</v>
      </c>
      <c r="M1793">
        <v>30</v>
      </c>
      <c r="N1793" t="s">
        <v>1274</v>
      </c>
    </row>
    <row r="1794" spans="1:14" x14ac:dyDescent="0.2">
      <c r="A1794" t="s">
        <v>7553</v>
      </c>
      <c r="B1794">
        <v>15950</v>
      </c>
      <c r="C1794">
        <v>19720</v>
      </c>
      <c r="D1794">
        <v>24860</v>
      </c>
      <c r="E1794">
        <v>30000</v>
      </c>
      <c r="F1794">
        <v>35140</v>
      </c>
      <c r="G1794">
        <v>40280</v>
      </c>
      <c r="H1794">
        <v>45420</v>
      </c>
      <c r="I1794">
        <v>50050</v>
      </c>
      <c r="J1794">
        <v>53100</v>
      </c>
      <c r="K1794" t="s">
        <v>3090</v>
      </c>
      <c r="L1794">
        <v>29</v>
      </c>
      <c r="M1794">
        <v>30</v>
      </c>
      <c r="N1794" t="s">
        <v>1275</v>
      </c>
    </row>
    <row r="1795" spans="1:14" x14ac:dyDescent="0.2">
      <c r="A1795" t="s">
        <v>7554</v>
      </c>
      <c r="B1795">
        <v>15950</v>
      </c>
      <c r="C1795">
        <v>19720</v>
      </c>
      <c r="D1795">
        <v>24860</v>
      </c>
      <c r="E1795">
        <v>30000</v>
      </c>
      <c r="F1795">
        <v>35140</v>
      </c>
      <c r="G1795">
        <v>40280</v>
      </c>
      <c r="H1795">
        <v>45420</v>
      </c>
      <c r="I1795">
        <v>50050</v>
      </c>
      <c r="J1795">
        <v>53100</v>
      </c>
      <c r="K1795" t="s">
        <v>3090</v>
      </c>
      <c r="L1795">
        <v>29</v>
      </c>
      <c r="M1795">
        <v>30</v>
      </c>
      <c r="N1795" t="s">
        <v>1276</v>
      </c>
    </row>
    <row r="1796" spans="1:14" x14ac:dyDescent="0.2">
      <c r="A1796" t="s">
        <v>7555</v>
      </c>
      <c r="B1796">
        <v>15950</v>
      </c>
      <c r="C1796">
        <v>19720</v>
      </c>
      <c r="D1796">
        <v>24860</v>
      </c>
      <c r="E1796">
        <v>30000</v>
      </c>
      <c r="F1796">
        <v>35140</v>
      </c>
      <c r="G1796">
        <v>40280</v>
      </c>
      <c r="H1796">
        <v>45420</v>
      </c>
      <c r="I1796">
        <v>50050</v>
      </c>
      <c r="J1796">
        <v>53100</v>
      </c>
      <c r="K1796" t="s">
        <v>3090</v>
      </c>
      <c r="L1796">
        <v>29</v>
      </c>
      <c r="M1796">
        <v>30</v>
      </c>
      <c r="N1796" t="s">
        <v>1277</v>
      </c>
    </row>
    <row r="1797" spans="1:14" x14ac:dyDescent="0.2">
      <c r="A1797" t="s">
        <v>7556</v>
      </c>
      <c r="B1797">
        <v>15950</v>
      </c>
      <c r="C1797">
        <v>19720</v>
      </c>
      <c r="D1797">
        <v>24860</v>
      </c>
      <c r="E1797">
        <v>30000</v>
      </c>
      <c r="F1797">
        <v>35140</v>
      </c>
      <c r="G1797">
        <v>40280</v>
      </c>
      <c r="H1797">
        <v>45420</v>
      </c>
      <c r="I1797">
        <v>50050</v>
      </c>
      <c r="J1797">
        <v>53100</v>
      </c>
      <c r="K1797" t="s">
        <v>3090</v>
      </c>
      <c r="L1797">
        <v>29</v>
      </c>
      <c r="M1797">
        <v>30</v>
      </c>
      <c r="N1797" t="s">
        <v>1278</v>
      </c>
    </row>
    <row r="1798" spans="1:14" x14ac:dyDescent="0.2">
      <c r="A1798" t="s">
        <v>7557</v>
      </c>
      <c r="B1798">
        <v>15950</v>
      </c>
      <c r="C1798">
        <v>19720</v>
      </c>
      <c r="D1798">
        <v>24860</v>
      </c>
      <c r="E1798">
        <v>30000</v>
      </c>
      <c r="F1798">
        <v>35140</v>
      </c>
      <c r="G1798">
        <v>40280</v>
      </c>
      <c r="H1798">
        <v>45420</v>
      </c>
      <c r="I1798">
        <v>50050</v>
      </c>
      <c r="J1798">
        <v>53100</v>
      </c>
      <c r="K1798" t="s">
        <v>3090</v>
      </c>
      <c r="L1798">
        <v>29</v>
      </c>
      <c r="M1798">
        <v>30</v>
      </c>
      <c r="N1798" t="s">
        <v>1279</v>
      </c>
    </row>
    <row r="1799" spans="1:14" x14ac:dyDescent="0.2">
      <c r="A1799" t="s">
        <v>7558</v>
      </c>
      <c r="B1799">
        <v>15950</v>
      </c>
      <c r="C1799">
        <v>19720</v>
      </c>
      <c r="D1799">
        <v>24860</v>
      </c>
      <c r="E1799">
        <v>30000</v>
      </c>
      <c r="F1799">
        <v>35140</v>
      </c>
      <c r="G1799">
        <v>40280</v>
      </c>
      <c r="H1799">
        <v>45420</v>
      </c>
      <c r="I1799">
        <v>50050</v>
      </c>
      <c r="J1799">
        <v>53100</v>
      </c>
      <c r="K1799" t="s">
        <v>3090</v>
      </c>
      <c r="L1799">
        <v>29</v>
      </c>
      <c r="M1799">
        <v>30</v>
      </c>
      <c r="N1799" t="s">
        <v>1280</v>
      </c>
    </row>
    <row r="1800" spans="1:14" x14ac:dyDescent="0.2">
      <c r="A1800" t="s">
        <v>7559</v>
      </c>
      <c r="B1800">
        <v>15950</v>
      </c>
      <c r="C1800">
        <v>19720</v>
      </c>
      <c r="D1800">
        <v>24860</v>
      </c>
      <c r="E1800">
        <v>30000</v>
      </c>
      <c r="F1800">
        <v>35140</v>
      </c>
      <c r="G1800">
        <v>40280</v>
      </c>
      <c r="H1800">
        <v>45420</v>
      </c>
      <c r="I1800">
        <v>50050</v>
      </c>
      <c r="J1800">
        <v>53100</v>
      </c>
      <c r="K1800" t="s">
        <v>3090</v>
      </c>
      <c r="L1800">
        <v>29</v>
      </c>
      <c r="M1800">
        <v>30</v>
      </c>
      <c r="N1800" t="s">
        <v>1281</v>
      </c>
    </row>
    <row r="1801" spans="1:14" x14ac:dyDescent="0.2">
      <c r="A1801" t="s">
        <v>7560</v>
      </c>
      <c r="B1801">
        <v>15950</v>
      </c>
      <c r="C1801">
        <v>19720</v>
      </c>
      <c r="D1801">
        <v>24860</v>
      </c>
      <c r="E1801">
        <v>30000</v>
      </c>
      <c r="F1801">
        <v>35140</v>
      </c>
      <c r="G1801">
        <v>40280</v>
      </c>
      <c r="H1801">
        <v>45420</v>
      </c>
      <c r="I1801">
        <v>50050</v>
      </c>
      <c r="J1801">
        <v>53100</v>
      </c>
      <c r="K1801" t="s">
        <v>3090</v>
      </c>
      <c r="L1801">
        <v>29</v>
      </c>
      <c r="M1801">
        <v>30</v>
      </c>
      <c r="N1801" t="s">
        <v>1283</v>
      </c>
    </row>
    <row r="1802" spans="1:14" x14ac:dyDescent="0.2">
      <c r="A1802" t="s">
        <v>7561</v>
      </c>
      <c r="B1802">
        <v>15950</v>
      </c>
      <c r="C1802">
        <v>19720</v>
      </c>
      <c r="D1802">
        <v>24860</v>
      </c>
      <c r="E1802">
        <v>30000</v>
      </c>
      <c r="F1802">
        <v>35140</v>
      </c>
      <c r="G1802">
        <v>40280</v>
      </c>
      <c r="H1802">
        <v>45420</v>
      </c>
      <c r="I1802">
        <v>50050</v>
      </c>
      <c r="J1802">
        <v>53100</v>
      </c>
      <c r="K1802" t="s">
        <v>3090</v>
      </c>
      <c r="L1802">
        <v>29</v>
      </c>
      <c r="M1802">
        <v>30</v>
      </c>
      <c r="N1802" t="s">
        <v>1284</v>
      </c>
    </row>
    <row r="1803" spans="1:14" x14ac:dyDescent="0.2">
      <c r="A1803" t="s">
        <v>7562</v>
      </c>
      <c r="B1803">
        <v>15950</v>
      </c>
      <c r="C1803">
        <v>19720</v>
      </c>
      <c r="D1803">
        <v>24860</v>
      </c>
      <c r="E1803">
        <v>30000</v>
      </c>
      <c r="F1803">
        <v>35140</v>
      </c>
      <c r="G1803">
        <v>40280</v>
      </c>
      <c r="H1803">
        <v>45420</v>
      </c>
      <c r="I1803">
        <v>50050</v>
      </c>
      <c r="J1803">
        <v>53100</v>
      </c>
      <c r="K1803" t="s">
        <v>3090</v>
      </c>
      <c r="L1803">
        <v>29</v>
      </c>
      <c r="M1803">
        <v>30</v>
      </c>
      <c r="N1803" t="s">
        <v>1285</v>
      </c>
    </row>
    <row r="1804" spans="1:14" x14ac:dyDescent="0.2">
      <c r="A1804" t="s">
        <v>7563</v>
      </c>
      <c r="B1804">
        <v>15950</v>
      </c>
      <c r="C1804">
        <v>19720</v>
      </c>
      <c r="D1804">
        <v>24860</v>
      </c>
      <c r="E1804">
        <v>30000</v>
      </c>
      <c r="F1804">
        <v>35140</v>
      </c>
      <c r="G1804">
        <v>40280</v>
      </c>
      <c r="H1804">
        <v>45420</v>
      </c>
      <c r="I1804">
        <v>50050</v>
      </c>
      <c r="J1804">
        <v>53100</v>
      </c>
      <c r="K1804" t="s">
        <v>3090</v>
      </c>
      <c r="L1804">
        <v>29</v>
      </c>
      <c r="M1804">
        <v>30</v>
      </c>
      <c r="N1804" t="s">
        <v>1287</v>
      </c>
    </row>
    <row r="1805" spans="1:14" x14ac:dyDescent="0.2">
      <c r="A1805" t="s">
        <v>7564</v>
      </c>
      <c r="B1805">
        <v>15950</v>
      </c>
      <c r="C1805">
        <v>19720</v>
      </c>
      <c r="D1805">
        <v>24860</v>
      </c>
      <c r="E1805">
        <v>30000</v>
      </c>
      <c r="F1805">
        <v>35140</v>
      </c>
      <c r="G1805">
        <v>40280</v>
      </c>
      <c r="H1805">
        <v>45420</v>
      </c>
      <c r="I1805">
        <v>50050</v>
      </c>
      <c r="J1805">
        <v>53100</v>
      </c>
      <c r="K1805" t="s">
        <v>3090</v>
      </c>
      <c r="L1805">
        <v>29</v>
      </c>
      <c r="M1805">
        <v>30</v>
      </c>
      <c r="N1805" t="s">
        <v>1286</v>
      </c>
    </row>
    <row r="1806" spans="1:14" x14ac:dyDescent="0.2">
      <c r="A1806" t="s">
        <v>7565</v>
      </c>
      <c r="B1806">
        <v>15950</v>
      </c>
      <c r="C1806">
        <v>19720</v>
      </c>
      <c r="D1806">
        <v>24860</v>
      </c>
      <c r="E1806">
        <v>30000</v>
      </c>
      <c r="F1806">
        <v>35140</v>
      </c>
      <c r="G1806">
        <v>40280</v>
      </c>
      <c r="H1806">
        <v>45420</v>
      </c>
      <c r="I1806">
        <v>50050</v>
      </c>
      <c r="J1806">
        <v>53100</v>
      </c>
      <c r="K1806" t="s">
        <v>3090</v>
      </c>
      <c r="L1806">
        <v>29</v>
      </c>
      <c r="M1806">
        <v>30</v>
      </c>
      <c r="N1806" t="s">
        <v>1288</v>
      </c>
    </row>
    <row r="1807" spans="1:14" x14ac:dyDescent="0.2">
      <c r="A1807" t="s">
        <v>7566</v>
      </c>
      <c r="B1807">
        <v>15950</v>
      </c>
      <c r="C1807">
        <v>19720</v>
      </c>
      <c r="D1807">
        <v>24860</v>
      </c>
      <c r="E1807">
        <v>30000</v>
      </c>
      <c r="F1807">
        <v>35140</v>
      </c>
      <c r="G1807">
        <v>40280</v>
      </c>
      <c r="H1807">
        <v>45420</v>
      </c>
      <c r="I1807">
        <v>50050</v>
      </c>
      <c r="J1807">
        <v>53100</v>
      </c>
      <c r="K1807" t="s">
        <v>3090</v>
      </c>
      <c r="L1807">
        <v>29</v>
      </c>
      <c r="M1807">
        <v>30</v>
      </c>
      <c r="N1807" t="s">
        <v>1289</v>
      </c>
    </row>
    <row r="1808" spans="1:14" x14ac:dyDescent="0.2">
      <c r="A1808" t="s">
        <v>7567</v>
      </c>
      <c r="B1808">
        <v>15950</v>
      </c>
      <c r="C1808">
        <v>19720</v>
      </c>
      <c r="D1808">
        <v>24860</v>
      </c>
      <c r="E1808">
        <v>30000</v>
      </c>
      <c r="F1808">
        <v>35140</v>
      </c>
      <c r="G1808">
        <v>40280</v>
      </c>
      <c r="H1808">
        <v>45420</v>
      </c>
      <c r="I1808">
        <v>50050</v>
      </c>
      <c r="J1808">
        <v>53100</v>
      </c>
      <c r="K1808" t="s">
        <v>3090</v>
      </c>
      <c r="L1808">
        <v>29</v>
      </c>
      <c r="M1808">
        <v>30</v>
      </c>
      <c r="N1808" t="s">
        <v>1290</v>
      </c>
    </row>
    <row r="1809" spans="1:14" x14ac:dyDescent="0.2">
      <c r="A1809" t="s">
        <v>7568</v>
      </c>
      <c r="B1809">
        <v>15950</v>
      </c>
      <c r="C1809">
        <v>19720</v>
      </c>
      <c r="D1809">
        <v>24860</v>
      </c>
      <c r="E1809">
        <v>30000</v>
      </c>
      <c r="F1809">
        <v>35140</v>
      </c>
      <c r="G1809">
        <v>40280</v>
      </c>
      <c r="H1809">
        <v>45420</v>
      </c>
      <c r="I1809">
        <v>50050</v>
      </c>
      <c r="J1809">
        <v>53100</v>
      </c>
      <c r="K1809" t="s">
        <v>3090</v>
      </c>
      <c r="L1809">
        <v>29</v>
      </c>
      <c r="M1809">
        <v>30</v>
      </c>
      <c r="N1809" t="s">
        <v>1291</v>
      </c>
    </row>
    <row r="1810" spans="1:14" x14ac:dyDescent="0.2">
      <c r="A1810" t="s">
        <v>7569</v>
      </c>
      <c r="B1810">
        <v>15950</v>
      </c>
      <c r="C1810">
        <v>19720</v>
      </c>
      <c r="D1810">
        <v>24860</v>
      </c>
      <c r="E1810">
        <v>30000</v>
      </c>
      <c r="F1810">
        <v>35140</v>
      </c>
      <c r="G1810">
        <v>40280</v>
      </c>
      <c r="H1810">
        <v>45420</v>
      </c>
      <c r="I1810">
        <v>50050</v>
      </c>
      <c r="J1810">
        <v>53100</v>
      </c>
      <c r="K1810" t="s">
        <v>3090</v>
      </c>
      <c r="L1810">
        <v>29</v>
      </c>
      <c r="M1810">
        <v>30</v>
      </c>
      <c r="N1810" t="s">
        <v>1292</v>
      </c>
    </row>
    <row r="1811" spans="1:14" x14ac:dyDescent="0.2">
      <c r="A1811" t="s">
        <v>7570</v>
      </c>
      <c r="B1811">
        <v>15950</v>
      </c>
      <c r="C1811">
        <v>19720</v>
      </c>
      <c r="D1811">
        <v>24860</v>
      </c>
      <c r="E1811">
        <v>30000</v>
      </c>
      <c r="F1811">
        <v>35140</v>
      </c>
      <c r="G1811">
        <v>40280</v>
      </c>
      <c r="H1811">
        <v>45420</v>
      </c>
      <c r="I1811">
        <v>50050</v>
      </c>
      <c r="J1811">
        <v>53100</v>
      </c>
      <c r="K1811" t="s">
        <v>3090</v>
      </c>
      <c r="L1811">
        <v>29</v>
      </c>
      <c r="M1811">
        <v>30</v>
      </c>
      <c r="N1811" t="s">
        <v>1293</v>
      </c>
    </row>
    <row r="1812" spans="1:14" x14ac:dyDescent="0.2">
      <c r="A1812" t="s">
        <v>7571</v>
      </c>
      <c r="B1812">
        <v>15950</v>
      </c>
      <c r="C1812">
        <v>19720</v>
      </c>
      <c r="D1812">
        <v>24860</v>
      </c>
      <c r="E1812">
        <v>30000</v>
      </c>
      <c r="F1812">
        <v>35140</v>
      </c>
      <c r="G1812">
        <v>40280</v>
      </c>
      <c r="H1812">
        <v>45420</v>
      </c>
      <c r="I1812">
        <v>50050</v>
      </c>
      <c r="J1812">
        <v>53100</v>
      </c>
      <c r="K1812" t="s">
        <v>3090</v>
      </c>
      <c r="L1812">
        <v>29</v>
      </c>
      <c r="M1812">
        <v>30</v>
      </c>
      <c r="N1812" t="s">
        <v>508</v>
      </c>
    </row>
    <row r="1813" spans="1:14" x14ac:dyDescent="0.2">
      <c r="A1813" t="s">
        <v>7572</v>
      </c>
      <c r="B1813">
        <v>15950</v>
      </c>
      <c r="C1813">
        <v>19720</v>
      </c>
      <c r="D1813">
        <v>24860</v>
      </c>
      <c r="E1813">
        <v>30000</v>
      </c>
      <c r="F1813">
        <v>35140</v>
      </c>
      <c r="G1813">
        <v>40280</v>
      </c>
      <c r="H1813">
        <v>45420</v>
      </c>
      <c r="I1813">
        <v>50050</v>
      </c>
      <c r="J1813">
        <v>53100</v>
      </c>
      <c r="K1813" t="s">
        <v>3090</v>
      </c>
      <c r="L1813">
        <v>29</v>
      </c>
      <c r="M1813">
        <v>30</v>
      </c>
      <c r="N1813" t="s">
        <v>509</v>
      </c>
    </row>
    <row r="1814" spans="1:14" x14ac:dyDescent="0.2">
      <c r="A1814" t="s">
        <v>7573</v>
      </c>
      <c r="B1814">
        <v>15950</v>
      </c>
      <c r="C1814">
        <v>19720</v>
      </c>
      <c r="D1814">
        <v>24860</v>
      </c>
      <c r="E1814">
        <v>30000</v>
      </c>
      <c r="F1814">
        <v>35140</v>
      </c>
      <c r="G1814">
        <v>40280</v>
      </c>
      <c r="H1814">
        <v>45420</v>
      </c>
      <c r="I1814">
        <v>50050</v>
      </c>
      <c r="J1814">
        <v>53100</v>
      </c>
      <c r="K1814" t="s">
        <v>3090</v>
      </c>
      <c r="L1814">
        <v>29</v>
      </c>
      <c r="M1814">
        <v>30</v>
      </c>
      <c r="N1814" t="s">
        <v>510</v>
      </c>
    </row>
    <row r="1815" spans="1:14" x14ac:dyDescent="0.2">
      <c r="A1815" t="s">
        <v>7574</v>
      </c>
      <c r="B1815">
        <v>15950</v>
      </c>
      <c r="C1815">
        <v>19720</v>
      </c>
      <c r="D1815">
        <v>24860</v>
      </c>
      <c r="E1815">
        <v>30000</v>
      </c>
      <c r="F1815">
        <v>35140</v>
      </c>
      <c r="G1815">
        <v>40280</v>
      </c>
      <c r="H1815">
        <v>45420</v>
      </c>
      <c r="I1815">
        <v>50050</v>
      </c>
      <c r="J1815">
        <v>53100</v>
      </c>
      <c r="K1815" t="s">
        <v>3090</v>
      </c>
      <c r="L1815">
        <v>29</v>
      </c>
      <c r="M1815">
        <v>30</v>
      </c>
      <c r="N1815" t="s">
        <v>511</v>
      </c>
    </row>
    <row r="1816" spans="1:14" x14ac:dyDescent="0.2">
      <c r="A1816" t="s">
        <v>7575</v>
      </c>
      <c r="B1816">
        <v>15950</v>
      </c>
      <c r="C1816">
        <v>19720</v>
      </c>
      <c r="D1816">
        <v>24860</v>
      </c>
      <c r="E1816">
        <v>30000</v>
      </c>
      <c r="F1816">
        <v>35140</v>
      </c>
      <c r="G1816">
        <v>40280</v>
      </c>
      <c r="H1816">
        <v>45420</v>
      </c>
      <c r="I1816">
        <v>50050</v>
      </c>
      <c r="J1816">
        <v>53100</v>
      </c>
      <c r="K1816" t="s">
        <v>3090</v>
      </c>
      <c r="L1816">
        <v>29</v>
      </c>
      <c r="M1816">
        <v>30</v>
      </c>
      <c r="N1816" t="s">
        <v>512</v>
      </c>
    </row>
    <row r="1817" spans="1:14" x14ac:dyDescent="0.2">
      <c r="A1817" t="s">
        <v>7576</v>
      </c>
      <c r="B1817">
        <v>15950</v>
      </c>
      <c r="C1817">
        <v>19720</v>
      </c>
      <c r="D1817">
        <v>24860</v>
      </c>
      <c r="E1817">
        <v>30000</v>
      </c>
      <c r="F1817">
        <v>35140</v>
      </c>
      <c r="G1817">
        <v>40280</v>
      </c>
      <c r="H1817">
        <v>45420</v>
      </c>
      <c r="I1817">
        <v>50050</v>
      </c>
      <c r="J1817">
        <v>53100</v>
      </c>
      <c r="K1817" t="s">
        <v>3090</v>
      </c>
      <c r="L1817">
        <v>29</v>
      </c>
      <c r="M1817">
        <v>30</v>
      </c>
      <c r="N1817" t="s">
        <v>513</v>
      </c>
    </row>
    <row r="1818" spans="1:14" x14ac:dyDescent="0.2">
      <c r="A1818" t="s">
        <v>7577</v>
      </c>
      <c r="B1818">
        <v>15950</v>
      </c>
      <c r="C1818">
        <v>19720</v>
      </c>
      <c r="D1818">
        <v>24860</v>
      </c>
      <c r="E1818">
        <v>30000</v>
      </c>
      <c r="F1818">
        <v>35140</v>
      </c>
      <c r="G1818">
        <v>40280</v>
      </c>
      <c r="H1818">
        <v>45420</v>
      </c>
      <c r="I1818">
        <v>50050</v>
      </c>
      <c r="J1818">
        <v>53100</v>
      </c>
      <c r="K1818" t="s">
        <v>3090</v>
      </c>
      <c r="L1818">
        <v>29</v>
      </c>
      <c r="M1818">
        <v>30</v>
      </c>
      <c r="N1818" t="s">
        <v>514</v>
      </c>
    </row>
    <row r="1819" spans="1:14" x14ac:dyDescent="0.2">
      <c r="A1819" t="s">
        <v>7578</v>
      </c>
      <c r="B1819">
        <v>15950</v>
      </c>
      <c r="C1819">
        <v>19720</v>
      </c>
      <c r="D1819">
        <v>24860</v>
      </c>
      <c r="E1819">
        <v>30000</v>
      </c>
      <c r="F1819">
        <v>35140</v>
      </c>
      <c r="G1819">
        <v>40280</v>
      </c>
      <c r="H1819">
        <v>45420</v>
      </c>
      <c r="I1819">
        <v>50050</v>
      </c>
      <c r="J1819">
        <v>53100</v>
      </c>
      <c r="K1819" t="s">
        <v>3090</v>
      </c>
      <c r="L1819">
        <v>29</v>
      </c>
      <c r="M1819">
        <v>30</v>
      </c>
      <c r="N1819" t="s">
        <v>515</v>
      </c>
    </row>
    <row r="1820" spans="1:14" x14ac:dyDescent="0.2">
      <c r="A1820" t="s">
        <v>7579</v>
      </c>
      <c r="B1820">
        <v>15950</v>
      </c>
      <c r="C1820">
        <v>19720</v>
      </c>
      <c r="D1820">
        <v>24860</v>
      </c>
      <c r="E1820">
        <v>30000</v>
      </c>
      <c r="F1820">
        <v>35140</v>
      </c>
      <c r="G1820">
        <v>40280</v>
      </c>
      <c r="H1820">
        <v>45420</v>
      </c>
      <c r="I1820">
        <v>50050</v>
      </c>
      <c r="J1820">
        <v>53100</v>
      </c>
      <c r="K1820" t="s">
        <v>3090</v>
      </c>
      <c r="L1820">
        <v>29</v>
      </c>
      <c r="M1820">
        <v>30</v>
      </c>
      <c r="N1820" t="s">
        <v>516</v>
      </c>
    </row>
    <row r="1821" spans="1:14" x14ac:dyDescent="0.2">
      <c r="A1821" t="s">
        <v>7580</v>
      </c>
      <c r="B1821">
        <v>15950</v>
      </c>
      <c r="C1821">
        <v>19720</v>
      </c>
      <c r="D1821">
        <v>24860</v>
      </c>
      <c r="E1821">
        <v>30000</v>
      </c>
      <c r="F1821">
        <v>35140</v>
      </c>
      <c r="G1821">
        <v>40280</v>
      </c>
      <c r="H1821">
        <v>45420</v>
      </c>
      <c r="I1821">
        <v>50050</v>
      </c>
      <c r="J1821">
        <v>53100</v>
      </c>
      <c r="K1821" t="s">
        <v>3090</v>
      </c>
      <c r="L1821">
        <v>29</v>
      </c>
      <c r="M1821">
        <v>30</v>
      </c>
      <c r="N1821" t="s">
        <v>517</v>
      </c>
    </row>
    <row r="1822" spans="1:14" x14ac:dyDescent="0.2">
      <c r="A1822" t="s">
        <v>7581</v>
      </c>
      <c r="B1822">
        <v>15950</v>
      </c>
      <c r="C1822">
        <v>19720</v>
      </c>
      <c r="D1822">
        <v>24860</v>
      </c>
      <c r="E1822">
        <v>30000</v>
      </c>
      <c r="F1822">
        <v>35140</v>
      </c>
      <c r="G1822">
        <v>40280</v>
      </c>
      <c r="H1822">
        <v>45420</v>
      </c>
      <c r="I1822">
        <v>50050</v>
      </c>
      <c r="J1822">
        <v>53100</v>
      </c>
      <c r="K1822" t="s">
        <v>3090</v>
      </c>
      <c r="L1822">
        <v>29</v>
      </c>
      <c r="M1822">
        <v>30</v>
      </c>
      <c r="N1822" t="s">
        <v>518</v>
      </c>
    </row>
    <row r="1823" spans="1:14" x14ac:dyDescent="0.2">
      <c r="A1823" t="s">
        <v>7582</v>
      </c>
      <c r="B1823">
        <v>15950</v>
      </c>
      <c r="C1823">
        <v>19720</v>
      </c>
      <c r="D1823">
        <v>24860</v>
      </c>
      <c r="E1823">
        <v>30000</v>
      </c>
      <c r="F1823">
        <v>35140</v>
      </c>
      <c r="G1823">
        <v>40280</v>
      </c>
      <c r="H1823">
        <v>45420</v>
      </c>
      <c r="I1823">
        <v>50050</v>
      </c>
      <c r="J1823">
        <v>53100</v>
      </c>
      <c r="K1823" t="s">
        <v>3090</v>
      </c>
      <c r="L1823">
        <v>29</v>
      </c>
      <c r="M1823">
        <v>30</v>
      </c>
      <c r="N1823" t="s">
        <v>519</v>
      </c>
    </row>
    <row r="1824" spans="1:14" x14ac:dyDescent="0.2">
      <c r="A1824" t="s">
        <v>7583</v>
      </c>
      <c r="B1824">
        <v>15950</v>
      </c>
      <c r="C1824">
        <v>19720</v>
      </c>
      <c r="D1824">
        <v>24860</v>
      </c>
      <c r="E1824">
        <v>30000</v>
      </c>
      <c r="F1824">
        <v>35140</v>
      </c>
      <c r="G1824">
        <v>40280</v>
      </c>
      <c r="H1824">
        <v>45420</v>
      </c>
      <c r="I1824">
        <v>50050</v>
      </c>
      <c r="J1824">
        <v>53100</v>
      </c>
      <c r="K1824" t="s">
        <v>3090</v>
      </c>
      <c r="L1824">
        <v>29</v>
      </c>
      <c r="M1824">
        <v>30</v>
      </c>
      <c r="N1824" t="s">
        <v>520</v>
      </c>
    </row>
    <row r="1825" spans="1:14" x14ac:dyDescent="0.2">
      <c r="A1825" t="s">
        <v>7584</v>
      </c>
      <c r="B1825">
        <v>15950</v>
      </c>
      <c r="C1825">
        <v>19720</v>
      </c>
      <c r="D1825">
        <v>24860</v>
      </c>
      <c r="E1825">
        <v>30000</v>
      </c>
      <c r="F1825">
        <v>35140</v>
      </c>
      <c r="G1825">
        <v>40280</v>
      </c>
      <c r="H1825">
        <v>45420</v>
      </c>
      <c r="I1825">
        <v>50050</v>
      </c>
      <c r="J1825">
        <v>53100</v>
      </c>
      <c r="K1825" t="s">
        <v>3090</v>
      </c>
      <c r="L1825">
        <v>29</v>
      </c>
      <c r="M1825">
        <v>30</v>
      </c>
      <c r="N1825" t="s">
        <v>522</v>
      </c>
    </row>
    <row r="1826" spans="1:14" x14ac:dyDescent="0.2">
      <c r="A1826" t="s">
        <v>7585</v>
      </c>
      <c r="B1826">
        <v>15950</v>
      </c>
      <c r="C1826">
        <v>19720</v>
      </c>
      <c r="D1826">
        <v>24860</v>
      </c>
      <c r="E1826">
        <v>30000</v>
      </c>
      <c r="F1826">
        <v>35140</v>
      </c>
      <c r="G1826">
        <v>40280</v>
      </c>
      <c r="H1826">
        <v>45420</v>
      </c>
      <c r="I1826">
        <v>50050</v>
      </c>
      <c r="J1826">
        <v>53100</v>
      </c>
      <c r="K1826" t="s">
        <v>3090</v>
      </c>
      <c r="L1826">
        <v>29</v>
      </c>
      <c r="M1826">
        <v>30</v>
      </c>
      <c r="N1826" t="s">
        <v>521</v>
      </c>
    </row>
    <row r="1827" spans="1:14" x14ac:dyDescent="0.2">
      <c r="A1827" t="s">
        <v>7586</v>
      </c>
      <c r="B1827">
        <v>15950</v>
      </c>
      <c r="C1827">
        <v>19720</v>
      </c>
      <c r="D1827">
        <v>24860</v>
      </c>
      <c r="E1827">
        <v>30000</v>
      </c>
      <c r="F1827">
        <v>35140</v>
      </c>
      <c r="G1827">
        <v>40280</v>
      </c>
      <c r="H1827">
        <v>45420</v>
      </c>
      <c r="I1827">
        <v>50050</v>
      </c>
      <c r="J1827">
        <v>53100</v>
      </c>
      <c r="K1827" t="s">
        <v>3090</v>
      </c>
      <c r="L1827">
        <v>29</v>
      </c>
      <c r="M1827">
        <v>30</v>
      </c>
      <c r="N1827" t="s">
        <v>523</v>
      </c>
    </row>
    <row r="1828" spans="1:14" x14ac:dyDescent="0.2">
      <c r="A1828" t="s">
        <v>7587</v>
      </c>
      <c r="B1828">
        <v>15950</v>
      </c>
      <c r="C1828">
        <v>19720</v>
      </c>
      <c r="D1828">
        <v>24860</v>
      </c>
      <c r="E1828">
        <v>30000</v>
      </c>
      <c r="F1828">
        <v>35140</v>
      </c>
      <c r="G1828">
        <v>40280</v>
      </c>
      <c r="H1828">
        <v>45420</v>
      </c>
      <c r="I1828">
        <v>50050</v>
      </c>
      <c r="J1828">
        <v>53100</v>
      </c>
      <c r="K1828" t="s">
        <v>3090</v>
      </c>
      <c r="L1828">
        <v>29</v>
      </c>
      <c r="M1828">
        <v>30</v>
      </c>
      <c r="N1828" t="s">
        <v>524</v>
      </c>
    </row>
    <row r="1829" spans="1:14" x14ac:dyDescent="0.2">
      <c r="A1829" t="s">
        <v>7588</v>
      </c>
      <c r="B1829">
        <v>15950</v>
      </c>
      <c r="C1829">
        <v>19720</v>
      </c>
      <c r="D1829">
        <v>24860</v>
      </c>
      <c r="E1829">
        <v>30000</v>
      </c>
      <c r="F1829">
        <v>35140</v>
      </c>
      <c r="G1829">
        <v>40280</v>
      </c>
      <c r="H1829">
        <v>45420</v>
      </c>
      <c r="I1829">
        <v>50050</v>
      </c>
      <c r="J1829">
        <v>53100</v>
      </c>
      <c r="K1829" t="s">
        <v>3090</v>
      </c>
      <c r="L1829">
        <v>29</v>
      </c>
      <c r="M1829">
        <v>30</v>
      </c>
      <c r="N1829" t="s">
        <v>525</v>
      </c>
    </row>
    <row r="1830" spans="1:14" x14ac:dyDescent="0.2">
      <c r="A1830" t="s">
        <v>7589</v>
      </c>
      <c r="B1830">
        <v>15950</v>
      </c>
      <c r="C1830">
        <v>19720</v>
      </c>
      <c r="D1830">
        <v>24860</v>
      </c>
      <c r="E1830">
        <v>30000</v>
      </c>
      <c r="F1830">
        <v>35140</v>
      </c>
      <c r="G1830">
        <v>40280</v>
      </c>
      <c r="H1830">
        <v>45420</v>
      </c>
      <c r="I1830">
        <v>50050</v>
      </c>
      <c r="J1830">
        <v>53100</v>
      </c>
      <c r="K1830" t="s">
        <v>3090</v>
      </c>
      <c r="L1830">
        <v>29</v>
      </c>
      <c r="M1830">
        <v>30</v>
      </c>
      <c r="N1830" t="s">
        <v>526</v>
      </c>
    </row>
    <row r="1831" spans="1:14" x14ac:dyDescent="0.2">
      <c r="A1831" t="s">
        <v>7590</v>
      </c>
      <c r="B1831">
        <v>15950</v>
      </c>
      <c r="C1831">
        <v>19720</v>
      </c>
      <c r="D1831">
        <v>24860</v>
      </c>
      <c r="E1831">
        <v>30000</v>
      </c>
      <c r="F1831">
        <v>35140</v>
      </c>
      <c r="G1831">
        <v>40280</v>
      </c>
      <c r="H1831">
        <v>45420</v>
      </c>
      <c r="I1831">
        <v>50050</v>
      </c>
      <c r="J1831">
        <v>53100</v>
      </c>
      <c r="K1831" t="s">
        <v>3090</v>
      </c>
      <c r="L1831">
        <v>29</v>
      </c>
      <c r="M1831">
        <v>30</v>
      </c>
      <c r="N1831" t="s">
        <v>527</v>
      </c>
    </row>
    <row r="1832" spans="1:14" x14ac:dyDescent="0.2">
      <c r="A1832" t="s">
        <v>7591</v>
      </c>
      <c r="B1832">
        <v>15950</v>
      </c>
      <c r="C1832">
        <v>19720</v>
      </c>
      <c r="D1832">
        <v>24860</v>
      </c>
      <c r="E1832">
        <v>30000</v>
      </c>
      <c r="F1832">
        <v>35140</v>
      </c>
      <c r="G1832">
        <v>40280</v>
      </c>
      <c r="H1832">
        <v>45420</v>
      </c>
      <c r="I1832">
        <v>50050</v>
      </c>
      <c r="J1832">
        <v>53100</v>
      </c>
      <c r="K1832" t="s">
        <v>3090</v>
      </c>
      <c r="L1832">
        <v>29</v>
      </c>
      <c r="M1832">
        <v>30</v>
      </c>
      <c r="N1832" t="s">
        <v>528</v>
      </c>
    </row>
    <row r="1833" spans="1:14" x14ac:dyDescent="0.2">
      <c r="A1833" t="s">
        <v>7592</v>
      </c>
      <c r="B1833">
        <v>15950</v>
      </c>
      <c r="C1833">
        <v>19720</v>
      </c>
      <c r="D1833">
        <v>24860</v>
      </c>
      <c r="E1833">
        <v>30000</v>
      </c>
      <c r="F1833">
        <v>35140</v>
      </c>
      <c r="G1833">
        <v>40280</v>
      </c>
      <c r="H1833">
        <v>45420</v>
      </c>
      <c r="I1833">
        <v>50050</v>
      </c>
      <c r="J1833">
        <v>53100</v>
      </c>
      <c r="K1833" t="s">
        <v>3090</v>
      </c>
      <c r="L1833">
        <v>29</v>
      </c>
      <c r="M1833">
        <v>30</v>
      </c>
      <c r="N1833" t="s">
        <v>529</v>
      </c>
    </row>
    <row r="1834" spans="1:14" x14ac:dyDescent="0.2">
      <c r="A1834" t="s">
        <v>7593</v>
      </c>
      <c r="B1834">
        <v>15950</v>
      </c>
      <c r="C1834">
        <v>19720</v>
      </c>
      <c r="D1834">
        <v>24860</v>
      </c>
      <c r="E1834">
        <v>30000</v>
      </c>
      <c r="F1834">
        <v>35140</v>
      </c>
      <c r="G1834">
        <v>40280</v>
      </c>
      <c r="H1834">
        <v>45420</v>
      </c>
      <c r="I1834">
        <v>50050</v>
      </c>
      <c r="J1834">
        <v>53100</v>
      </c>
      <c r="K1834" t="s">
        <v>3090</v>
      </c>
      <c r="L1834">
        <v>29</v>
      </c>
      <c r="M1834">
        <v>30</v>
      </c>
      <c r="N1834" t="s">
        <v>530</v>
      </c>
    </row>
    <row r="1835" spans="1:14" x14ac:dyDescent="0.2">
      <c r="A1835" t="s">
        <v>7594</v>
      </c>
      <c r="B1835">
        <v>15950</v>
      </c>
      <c r="C1835">
        <v>19720</v>
      </c>
      <c r="D1835">
        <v>24860</v>
      </c>
      <c r="E1835">
        <v>30000</v>
      </c>
      <c r="F1835">
        <v>35140</v>
      </c>
      <c r="G1835">
        <v>40280</v>
      </c>
      <c r="H1835">
        <v>45420</v>
      </c>
      <c r="I1835">
        <v>50050</v>
      </c>
      <c r="J1835">
        <v>53100</v>
      </c>
      <c r="K1835" t="s">
        <v>3090</v>
      </c>
      <c r="L1835">
        <v>29</v>
      </c>
      <c r="M1835">
        <v>30</v>
      </c>
      <c r="N1835" t="s">
        <v>531</v>
      </c>
    </row>
    <row r="1836" spans="1:14" x14ac:dyDescent="0.2">
      <c r="A1836" t="s">
        <v>7595</v>
      </c>
      <c r="B1836">
        <v>15950</v>
      </c>
      <c r="C1836">
        <v>19720</v>
      </c>
      <c r="D1836">
        <v>24860</v>
      </c>
      <c r="E1836">
        <v>30000</v>
      </c>
      <c r="F1836">
        <v>35140</v>
      </c>
      <c r="G1836">
        <v>40280</v>
      </c>
      <c r="H1836">
        <v>45420</v>
      </c>
      <c r="I1836">
        <v>50050</v>
      </c>
      <c r="J1836">
        <v>53100</v>
      </c>
      <c r="K1836" t="s">
        <v>3090</v>
      </c>
      <c r="L1836">
        <v>29</v>
      </c>
      <c r="M1836">
        <v>30</v>
      </c>
      <c r="N1836" t="s">
        <v>532</v>
      </c>
    </row>
    <row r="1837" spans="1:14" x14ac:dyDescent="0.2">
      <c r="A1837" t="s">
        <v>7596</v>
      </c>
      <c r="B1837">
        <v>15950</v>
      </c>
      <c r="C1837">
        <v>19720</v>
      </c>
      <c r="D1837">
        <v>24860</v>
      </c>
      <c r="E1837">
        <v>30000</v>
      </c>
      <c r="F1837">
        <v>35140</v>
      </c>
      <c r="G1837">
        <v>40280</v>
      </c>
      <c r="H1837">
        <v>45420</v>
      </c>
      <c r="I1837">
        <v>50050</v>
      </c>
      <c r="J1837">
        <v>53100</v>
      </c>
      <c r="K1837" t="s">
        <v>3090</v>
      </c>
      <c r="L1837">
        <v>29</v>
      </c>
      <c r="M1837">
        <v>30</v>
      </c>
      <c r="N1837" t="s">
        <v>533</v>
      </c>
    </row>
    <row r="1838" spans="1:14" x14ac:dyDescent="0.2">
      <c r="A1838" t="s">
        <v>7597</v>
      </c>
      <c r="B1838">
        <v>15950</v>
      </c>
      <c r="C1838">
        <v>19720</v>
      </c>
      <c r="D1838">
        <v>24860</v>
      </c>
      <c r="E1838">
        <v>30000</v>
      </c>
      <c r="F1838">
        <v>35140</v>
      </c>
      <c r="G1838">
        <v>40280</v>
      </c>
      <c r="H1838">
        <v>45420</v>
      </c>
      <c r="I1838">
        <v>50050</v>
      </c>
      <c r="J1838">
        <v>53100</v>
      </c>
      <c r="K1838" t="s">
        <v>3090</v>
      </c>
      <c r="L1838">
        <v>29</v>
      </c>
      <c r="M1838">
        <v>30</v>
      </c>
      <c r="N1838" t="s">
        <v>534</v>
      </c>
    </row>
    <row r="1839" spans="1:14" x14ac:dyDescent="0.2">
      <c r="A1839" t="s">
        <v>7598</v>
      </c>
      <c r="B1839">
        <v>15950</v>
      </c>
      <c r="C1839">
        <v>19720</v>
      </c>
      <c r="D1839">
        <v>24860</v>
      </c>
      <c r="E1839">
        <v>30000</v>
      </c>
      <c r="F1839">
        <v>35140</v>
      </c>
      <c r="G1839">
        <v>40280</v>
      </c>
      <c r="H1839">
        <v>45420</v>
      </c>
      <c r="I1839">
        <v>50050</v>
      </c>
      <c r="J1839">
        <v>53100</v>
      </c>
      <c r="K1839" t="s">
        <v>3090</v>
      </c>
      <c r="L1839">
        <v>29</v>
      </c>
      <c r="M1839">
        <v>30</v>
      </c>
      <c r="N1839" t="s">
        <v>535</v>
      </c>
    </row>
    <row r="1840" spans="1:14" x14ac:dyDescent="0.2">
      <c r="A1840" t="s">
        <v>7599</v>
      </c>
      <c r="B1840">
        <v>15950</v>
      </c>
      <c r="C1840">
        <v>19720</v>
      </c>
      <c r="D1840">
        <v>24860</v>
      </c>
      <c r="E1840">
        <v>30000</v>
      </c>
      <c r="F1840">
        <v>35140</v>
      </c>
      <c r="G1840">
        <v>40280</v>
      </c>
      <c r="H1840">
        <v>45420</v>
      </c>
      <c r="I1840">
        <v>50050</v>
      </c>
      <c r="J1840">
        <v>53100</v>
      </c>
      <c r="K1840" t="s">
        <v>3090</v>
      </c>
      <c r="L1840">
        <v>29</v>
      </c>
      <c r="M1840">
        <v>30</v>
      </c>
      <c r="N1840" t="s">
        <v>536</v>
      </c>
    </row>
    <row r="1841" spans="1:14" x14ac:dyDescent="0.2">
      <c r="A1841" t="s">
        <v>7600</v>
      </c>
      <c r="B1841">
        <v>15950</v>
      </c>
      <c r="C1841">
        <v>19720</v>
      </c>
      <c r="D1841">
        <v>24860</v>
      </c>
      <c r="E1841">
        <v>30000</v>
      </c>
      <c r="F1841">
        <v>35140</v>
      </c>
      <c r="G1841">
        <v>40280</v>
      </c>
      <c r="H1841">
        <v>45420</v>
      </c>
      <c r="I1841">
        <v>50050</v>
      </c>
      <c r="J1841">
        <v>53100</v>
      </c>
      <c r="K1841" t="s">
        <v>3090</v>
      </c>
      <c r="L1841">
        <v>29</v>
      </c>
      <c r="M1841">
        <v>30</v>
      </c>
      <c r="N1841" t="s">
        <v>537</v>
      </c>
    </row>
    <row r="1842" spans="1:14" x14ac:dyDescent="0.2">
      <c r="A1842" t="s">
        <v>7601</v>
      </c>
      <c r="B1842">
        <v>20300</v>
      </c>
      <c r="C1842">
        <v>23200</v>
      </c>
      <c r="D1842">
        <v>26100</v>
      </c>
      <c r="E1842">
        <v>30000</v>
      </c>
      <c r="F1842">
        <v>35140</v>
      </c>
      <c r="G1842">
        <v>40280</v>
      </c>
      <c r="H1842">
        <v>45420</v>
      </c>
      <c r="I1842">
        <v>50560</v>
      </c>
      <c r="J1842">
        <v>55700</v>
      </c>
      <c r="K1842" t="s">
        <v>3090</v>
      </c>
      <c r="L1842">
        <v>31</v>
      </c>
      <c r="M1842">
        <v>30</v>
      </c>
      <c r="N1842" t="s">
        <v>538</v>
      </c>
    </row>
    <row r="1843" spans="1:14" x14ac:dyDescent="0.2">
      <c r="A1843" t="s">
        <v>7602</v>
      </c>
      <c r="B1843">
        <v>20300</v>
      </c>
      <c r="C1843">
        <v>23200</v>
      </c>
      <c r="D1843">
        <v>26100</v>
      </c>
      <c r="E1843">
        <v>30000</v>
      </c>
      <c r="F1843">
        <v>35140</v>
      </c>
      <c r="G1843">
        <v>40280</v>
      </c>
      <c r="H1843">
        <v>45420</v>
      </c>
      <c r="I1843">
        <v>50560</v>
      </c>
      <c r="J1843">
        <v>55700</v>
      </c>
      <c r="K1843" t="s">
        <v>3090</v>
      </c>
      <c r="L1843">
        <v>31</v>
      </c>
      <c r="M1843">
        <v>30</v>
      </c>
      <c r="N1843" t="s">
        <v>539</v>
      </c>
    </row>
    <row r="1844" spans="1:14" x14ac:dyDescent="0.2">
      <c r="A1844" t="s">
        <v>7603</v>
      </c>
      <c r="B1844">
        <v>20300</v>
      </c>
      <c r="C1844">
        <v>23200</v>
      </c>
      <c r="D1844">
        <v>26100</v>
      </c>
      <c r="E1844">
        <v>30000</v>
      </c>
      <c r="F1844">
        <v>35140</v>
      </c>
      <c r="G1844">
        <v>40280</v>
      </c>
      <c r="H1844">
        <v>45420</v>
      </c>
      <c r="I1844">
        <v>50560</v>
      </c>
      <c r="J1844">
        <v>55700</v>
      </c>
      <c r="K1844" t="s">
        <v>3090</v>
      </c>
      <c r="L1844">
        <v>31</v>
      </c>
      <c r="M1844">
        <v>30</v>
      </c>
      <c r="N1844" t="s">
        <v>540</v>
      </c>
    </row>
    <row r="1845" spans="1:14" x14ac:dyDescent="0.2">
      <c r="A1845" t="s">
        <v>7604</v>
      </c>
      <c r="B1845">
        <v>25600</v>
      </c>
      <c r="C1845">
        <v>29250</v>
      </c>
      <c r="D1845">
        <v>32900</v>
      </c>
      <c r="E1845">
        <v>36550</v>
      </c>
      <c r="F1845">
        <v>39500</v>
      </c>
      <c r="G1845">
        <v>42400</v>
      </c>
      <c r="H1845">
        <v>45420</v>
      </c>
      <c r="I1845">
        <v>50560</v>
      </c>
      <c r="J1845">
        <v>55700</v>
      </c>
      <c r="K1845" t="s">
        <v>3090</v>
      </c>
      <c r="L1845">
        <v>31</v>
      </c>
      <c r="M1845">
        <v>30</v>
      </c>
      <c r="N1845" t="s">
        <v>541</v>
      </c>
    </row>
    <row r="1846" spans="1:14" x14ac:dyDescent="0.2">
      <c r="A1846" t="s">
        <v>7605</v>
      </c>
      <c r="B1846">
        <v>20300</v>
      </c>
      <c r="C1846">
        <v>23200</v>
      </c>
      <c r="D1846">
        <v>26100</v>
      </c>
      <c r="E1846">
        <v>30000</v>
      </c>
      <c r="F1846">
        <v>35140</v>
      </c>
      <c r="G1846">
        <v>40280</v>
      </c>
      <c r="H1846">
        <v>45420</v>
      </c>
      <c r="I1846">
        <v>50560</v>
      </c>
      <c r="J1846">
        <v>55700</v>
      </c>
      <c r="K1846" t="s">
        <v>3090</v>
      </c>
      <c r="L1846">
        <v>31</v>
      </c>
      <c r="M1846">
        <v>30</v>
      </c>
      <c r="N1846" t="s">
        <v>542</v>
      </c>
    </row>
    <row r="1847" spans="1:14" x14ac:dyDescent="0.2">
      <c r="A1847" t="s">
        <v>7606</v>
      </c>
      <c r="B1847">
        <v>24850</v>
      </c>
      <c r="C1847">
        <v>28400</v>
      </c>
      <c r="D1847">
        <v>31950</v>
      </c>
      <c r="E1847">
        <v>35500</v>
      </c>
      <c r="F1847">
        <v>38350</v>
      </c>
      <c r="G1847">
        <v>41200</v>
      </c>
      <c r="H1847">
        <v>45420</v>
      </c>
      <c r="I1847">
        <v>50560</v>
      </c>
      <c r="J1847">
        <v>55700</v>
      </c>
      <c r="K1847" t="s">
        <v>3090</v>
      </c>
      <c r="L1847">
        <v>31</v>
      </c>
      <c r="M1847">
        <v>30</v>
      </c>
      <c r="N1847" t="s">
        <v>543</v>
      </c>
    </row>
    <row r="1848" spans="1:14" x14ac:dyDescent="0.2">
      <c r="A1848" t="s">
        <v>7607</v>
      </c>
      <c r="B1848">
        <v>20300</v>
      </c>
      <c r="C1848">
        <v>23200</v>
      </c>
      <c r="D1848">
        <v>26100</v>
      </c>
      <c r="E1848">
        <v>30000</v>
      </c>
      <c r="F1848">
        <v>35140</v>
      </c>
      <c r="G1848">
        <v>40280</v>
      </c>
      <c r="H1848">
        <v>45420</v>
      </c>
      <c r="I1848">
        <v>50560</v>
      </c>
      <c r="J1848">
        <v>55700</v>
      </c>
      <c r="K1848" t="s">
        <v>3090</v>
      </c>
      <c r="L1848">
        <v>31</v>
      </c>
      <c r="M1848">
        <v>30</v>
      </c>
      <c r="N1848" t="s">
        <v>544</v>
      </c>
    </row>
    <row r="1849" spans="1:14" x14ac:dyDescent="0.2">
      <c r="A1849" t="s">
        <v>7608</v>
      </c>
      <c r="B1849">
        <v>20300</v>
      </c>
      <c r="C1849">
        <v>23200</v>
      </c>
      <c r="D1849">
        <v>26100</v>
      </c>
      <c r="E1849">
        <v>30000</v>
      </c>
      <c r="F1849">
        <v>35140</v>
      </c>
      <c r="G1849">
        <v>40280</v>
      </c>
      <c r="H1849">
        <v>45420</v>
      </c>
      <c r="I1849">
        <v>50560</v>
      </c>
      <c r="J1849">
        <v>55700</v>
      </c>
      <c r="K1849" t="s">
        <v>3090</v>
      </c>
      <c r="L1849">
        <v>31</v>
      </c>
      <c r="M1849">
        <v>30</v>
      </c>
      <c r="N1849" t="s">
        <v>545</v>
      </c>
    </row>
    <row r="1850" spans="1:14" x14ac:dyDescent="0.2">
      <c r="A1850" t="s">
        <v>7609</v>
      </c>
      <c r="B1850">
        <v>25600</v>
      </c>
      <c r="C1850">
        <v>29250</v>
      </c>
      <c r="D1850">
        <v>32900</v>
      </c>
      <c r="E1850">
        <v>36550</v>
      </c>
      <c r="F1850">
        <v>39500</v>
      </c>
      <c r="G1850">
        <v>42400</v>
      </c>
      <c r="H1850">
        <v>45420</v>
      </c>
      <c r="I1850">
        <v>50560</v>
      </c>
      <c r="J1850">
        <v>55700</v>
      </c>
      <c r="K1850" t="s">
        <v>3090</v>
      </c>
      <c r="L1850">
        <v>31</v>
      </c>
      <c r="M1850">
        <v>30</v>
      </c>
      <c r="N1850" t="s">
        <v>546</v>
      </c>
    </row>
    <row r="1851" spans="1:14" x14ac:dyDescent="0.2">
      <c r="A1851" t="s">
        <v>7610</v>
      </c>
      <c r="B1851">
        <v>24850</v>
      </c>
      <c r="C1851">
        <v>28400</v>
      </c>
      <c r="D1851">
        <v>31950</v>
      </c>
      <c r="E1851">
        <v>35500</v>
      </c>
      <c r="F1851">
        <v>38350</v>
      </c>
      <c r="G1851">
        <v>41200</v>
      </c>
      <c r="H1851">
        <v>45420</v>
      </c>
      <c r="I1851">
        <v>50560</v>
      </c>
      <c r="J1851">
        <v>55700</v>
      </c>
      <c r="K1851" t="s">
        <v>3090</v>
      </c>
      <c r="L1851">
        <v>31</v>
      </c>
      <c r="M1851">
        <v>30</v>
      </c>
      <c r="N1851" t="s">
        <v>547</v>
      </c>
    </row>
    <row r="1852" spans="1:14" x14ac:dyDescent="0.2">
      <c r="A1852" t="s">
        <v>7611</v>
      </c>
      <c r="B1852">
        <v>20300</v>
      </c>
      <c r="C1852">
        <v>23200</v>
      </c>
      <c r="D1852">
        <v>26100</v>
      </c>
      <c r="E1852">
        <v>30000</v>
      </c>
      <c r="F1852">
        <v>35140</v>
      </c>
      <c r="G1852">
        <v>40280</v>
      </c>
      <c r="H1852">
        <v>45420</v>
      </c>
      <c r="I1852">
        <v>50560</v>
      </c>
      <c r="J1852">
        <v>55700</v>
      </c>
      <c r="K1852" t="s">
        <v>3090</v>
      </c>
      <c r="L1852">
        <v>31</v>
      </c>
      <c r="M1852">
        <v>30</v>
      </c>
      <c r="N1852" t="s">
        <v>548</v>
      </c>
    </row>
    <row r="1853" spans="1:14" x14ac:dyDescent="0.2">
      <c r="A1853" t="s">
        <v>7612</v>
      </c>
      <c r="B1853">
        <v>20300</v>
      </c>
      <c r="C1853">
        <v>23200</v>
      </c>
      <c r="D1853">
        <v>26100</v>
      </c>
      <c r="E1853">
        <v>30000</v>
      </c>
      <c r="F1853">
        <v>35140</v>
      </c>
      <c r="G1853">
        <v>40280</v>
      </c>
      <c r="H1853">
        <v>45420</v>
      </c>
      <c r="I1853">
        <v>50560</v>
      </c>
      <c r="J1853">
        <v>55700</v>
      </c>
      <c r="K1853" t="s">
        <v>3090</v>
      </c>
      <c r="L1853">
        <v>31</v>
      </c>
      <c r="M1853">
        <v>30</v>
      </c>
      <c r="N1853" t="s">
        <v>549</v>
      </c>
    </row>
    <row r="1854" spans="1:14" x14ac:dyDescent="0.2">
      <c r="A1854" t="s">
        <v>7613</v>
      </c>
      <c r="B1854">
        <v>25600</v>
      </c>
      <c r="C1854">
        <v>29250</v>
      </c>
      <c r="D1854">
        <v>32900</v>
      </c>
      <c r="E1854">
        <v>36550</v>
      </c>
      <c r="F1854">
        <v>39500</v>
      </c>
      <c r="G1854">
        <v>42400</v>
      </c>
      <c r="H1854">
        <v>45420</v>
      </c>
      <c r="I1854">
        <v>50560</v>
      </c>
      <c r="J1854">
        <v>55700</v>
      </c>
      <c r="K1854" t="s">
        <v>3090</v>
      </c>
      <c r="L1854">
        <v>31</v>
      </c>
      <c r="M1854">
        <v>30</v>
      </c>
      <c r="N1854" t="s">
        <v>550</v>
      </c>
    </row>
    <row r="1855" spans="1:14" x14ac:dyDescent="0.2">
      <c r="A1855" t="s">
        <v>7614</v>
      </c>
      <c r="B1855">
        <v>20300</v>
      </c>
      <c r="C1855">
        <v>23200</v>
      </c>
      <c r="D1855">
        <v>26100</v>
      </c>
      <c r="E1855">
        <v>30000</v>
      </c>
      <c r="F1855">
        <v>35140</v>
      </c>
      <c r="G1855">
        <v>40280</v>
      </c>
      <c r="H1855">
        <v>45420</v>
      </c>
      <c r="I1855">
        <v>50560</v>
      </c>
      <c r="J1855">
        <v>55700</v>
      </c>
      <c r="K1855" t="s">
        <v>3090</v>
      </c>
      <c r="L1855">
        <v>31</v>
      </c>
      <c r="M1855">
        <v>30</v>
      </c>
      <c r="N1855" t="s">
        <v>551</v>
      </c>
    </row>
    <row r="1856" spans="1:14" x14ac:dyDescent="0.2">
      <c r="A1856" t="s">
        <v>7615</v>
      </c>
      <c r="B1856">
        <v>20300</v>
      </c>
      <c r="C1856">
        <v>23200</v>
      </c>
      <c r="D1856">
        <v>26100</v>
      </c>
      <c r="E1856">
        <v>30000</v>
      </c>
      <c r="F1856">
        <v>35140</v>
      </c>
      <c r="G1856">
        <v>40280</v>
      </c>
      <c r="H1856">
        <v>45420</v>
      </c>
      <c r="I1856">
        <v>50560</v>
      </c>
      <c r="J1856">
        <v>55700</v>
      </c>
      <c r="K1856" t="s">
        <v>3090</v>
      </c>
      <c r="L1856">
        <v>31</v>
      </c>
      <c r="M1856">
        <v>30</v>
      </c>
      <c r="N1856" t="s">
        <v>552</v>
      </c>
    </row>
    <row r="1857" spans="1:14" x14ac:dyDescent="0.2">
      <c r="A1857" t="s">
        <v>7616</v>
      </c>
      <c r="B1857">
        <v>24850</v>
      </c>
      <c r="C1857">
        <v>28400</v>
      </c>
      <c r="D1857">
        <v>31950</v>
      </c>
      <c r="E1857">
        <v>35500</v>
      </c>
      <c r="F1857">
        <v>38350</v>
      </c>
      <c r="G1857">
        <v>41200</v>
      </c>
      <c r="H1857">
        <v>45420</v>
      </c>
      <c r="I1857">
        <v>50560</v>
      </c>
      <c r="J1857">
        <v>55700</v>
      </c>
      <c r="K1857" t="s">
        <v>3090</v>
      </c>
      <c r="L1857">
        <v>31</v>
      </c>
      <c r="M1857">
        <v>30</v>
      </c>
      <c r="N1857" t="s">
        <v>553</v>
      </c>
    </row>
    <row r="1858" spans="1:14" x14ac:dyDescent="0.2">
      <c r="A1858" t="s">
        <v>7617</v>
      </c>
      <c r="B1858">
        <v>20300</v>
      </c>
      <c r="C1858">
        <v>23200</v>
      </c>
      <c r="D1858">
        <v>26100</v>
      </c>
      <c r="E1858">
        <v>30000</v>
      </c>
      <c r="F1858">
        <v>35140</v>
      </c>
      <c r="G1858">
        <v>40280</v>
      </c>
      <c r="H1858">
        <v>45420</v>
      </c>
      <c r="I1858">
        <v>50560</v>
      </c>
      <c r="J1858">
        <v>55700</v>
      </c>
      <c r="K1858" t="s">
        <v>3090</v>
      </c>
      <c r="L1858">
        <v>31</v>
      </c>
      <c r="M1858">
        <v>30</v>
      </c>
      <c r="N1858" t="s">
        <v>554</v>
      </c>
    </row>
    <row r="1859" spans="1:14" x14ac:dyDescent="0.2">
      <c r="A1859" t="s">
        <v>7618</v>
      </c>
      <c r="B1859">
        <v>20300</v>
      </c>
      <c r="C1859">
        <v>23200</v>
      </c>
      <c r="D1859">
        <v>26100</v>
      </c>
      <c r="E1859">
        <v>30000</v>
      </c>
      <c r="F1859">
        <v>35140</v>
      </c>
      <c r="G1859">
        <v>40280</v>
      </c>
      <c r="H1859">
        <v>45420</v>
      </c>
      <c r="I1859">
        <v>50560</v>
      </c>
      <c r="J1859">
        <v>55700</v>
      </c>
      <c r="K1859" t="s">
        <v>3090</v>
      </c>
      <c r="L1859">
        <v>31</v>
      </c>
      <c r="M1859">
        <v>30</v>
      </c>
      <c r="N1859" t="s">
        <v>555</v>
      </c>
    </row>
    <row r="1860" spans="1:14" x14ac:dyDescent="0.2">
      <c r="A1860" t="s">
        <v>7619</v>
      </c>
      <c r="B1860">
        <v>20300</v>
      </c>
      <c r="C1860">
        <v>23200</v>
      </c>
      <c r="D1860">
        <v>26100</v>
      </c>
      <c r="E1860">
        <v>30000</v>
      </c>
      <c r="F1860">
        <v>35140</v>
      </c>
      <c r="G1860">
        <v>40280</v>
      </c>
      <c r="H1860">
        <v>45420</v>
      </c>
      <c r="I1860">
        <v>50560</v>
      </c>
      <c r="J1860">
        <v>55700</v>
      </c>
      <c r="K1860" t="s">
        <v>3090</v>
      </c>
      <c r="L1860">
        <v>31</v>
      </c>
      <c r="M1860">
        <v>30</v>
      </c>
      <c r="N1860" t="s">
        <v>556</v>
      </c>
    </row>
    <row r="1861" spans="1:14" x14ac:dyDescent="0.2">
      <c r="A1861" t="s">
        <v>7620</v>
      </c>
      <c r="B1861">
        <v>20300</v>
      </c>
      <c r="C1861">
        <v>23200</v>
      </c>
      <c r="D1861">
        <v>26100</v>
      </c>
      <c r="E1861">
        <v>30000</v>
      </c>
      <c r="F1861">
        <v>35140</v>
      </c>
      <c r="G1861">
        <v>40280</v>
      </c>
      <c r="H1861">
        <v>45420</v>
      </c>
      <c r="I1861">
        <v>50560</v>
      </c>
      <c r="J1861">
        <v>55700</v>
      </c>
      <c r="K1861" t="s">
        <v>3090</v>
      </c>
      <c r="L1861">
        <v>31</v>
      </c>
      <c r="M1861">
        <v>30</v>
      </c>
      <c r="N1861" t="s">
        <v>557</v>
      </c>
    </row>
    <row r="1862" spans="1:14" x14ac:dyDescent="0.2">
      <c r="A1862" t="s">
        <v>7621</v>
      </c>
      <c r="B1862">
        <v>24850</v>
      </c>
      <c r="C1862">
        <v>28400</v>
      </c>
      <c r="D1862">
        <v>31950</v>
      </c>
      <c r="E1862">
        <v>35500</v>
      </c>
      <c r="F1862">
        <v>38350</v>
      </c>
      <c r="G1862">
        <v>41200</v>
      </c>
      <c r="H1862">
        <v>45420</v>
      </c>
      <c r="I1862">
        <v>50560</v>
      </c>
      <c r="J1862">
        <v>55700</v>
      </c>
      <c r="K1862" t="s">
        <v>3090</v>
      </c>
      <c r="L1862">
        <v>31</v>
      </c>
      <c r="M1862">
        <v>30</v>
      </c>
      <c r="N1862" t="s">
        <v>558</v>
      </c>
    </row>
    <row r="1863" spans="1:14" x14ac:dyDescent="0.2">
      <c r="A1863" t="s">
        <v>7622</v>
      </c>
      <c r="B1863">
        <v>20300</v>
      </c>
      <c r="C1863">
        <v>23200</v>
      </c>
      <c r="D1863">
        <v>26100</v>
      </c>
      <c r="E1863">
        <v>30000</v>
      </c>
      <c r="F1863">
        <v>35140</v>
      </c>
      <c r="G1863">
        <v>40280</v>
      </c>
      <c r="H1863">
        <v>45420</v>
      </c>
      <c r="I1863">
        <v>50560</v>
      </c>
      <c r="J1863">
        <v>55700</v>
      </c>
      <c r="K1863" t="s">
        <v>3090</v>
      </c>
      <c r="L1863">
        <v>31</v>
      </c>
      <c r="M1863">
        <v>30</v>
      </c>
      <c r="N1863" t="s">
        <v>559</v>
      </c>
    </row>
    <row r="1864" spans="1:14" x14ac:dyDescent="0.2">
      <c r="A1864" t="s">
        <v>7623</v>
      </c>
      <c r="B1864">
        <v>20300</v>
      </c>
      <c r="C1864">
        <v>23200</v>
      </c>
      <c r="D1864">
        <v>26100</v>
      </c>
      <c r="E1864">
        <v>30000</v>
      </c>
      <c r="F1864">
        <v>35140</v>
      </c>
      <c r="G1864">
        <v>40280</v>
      </c>
      <c r="H1864">
        <v>45420</v>
      </c>
      <c r="I1864">
        <v>50560</v>
      </c>
      <c r="J1864">
        <v>55700</v>
      </c>
      <c r="K1864" t="s">
        <v>3090</v>
      </c>
      <c r="L1864">
        <v>31</v>
      </c>
      <c r="M1864">
        <v>30</v>
      </c>
      <c r="N1864" t="s">
        <v>560</v>
      </c>
    </row>
    <row r="1865" spans="1:14" x14ac:dyDescent="0.2">
      <c r="A1865" t="s">
        <v>7624</v>
      </c>
      <c r="B1865">
        <v>20300</v>
      </c>
      <c r="C1865">
        <v>23200</v>
      </c>
      <c r="D1865">
        <v>26100</v>
      </c>
      <c r="E1865">
        <v>30000</v>
      </c>
      <c r="F1865">
        <v>35140</v>
      </c>
      <c r="G1865">
        <v>40280</v>
      </c>
      <c r="H1865">
        <v>45420</v>
      </c>
      <c r="I1865">
        <v>50560</v>
      </c>
      <c r="J1865">
        <v>55700</v>
      </c>
      <c r="K1865" t="s">
        <v>3090</v>
      </c>
      <c r="L1865">
        <v>31</v>
      </c>
      <c r="M1865">
        <v>30</v>
      </c>
      <c r="N1865" t="s">
        <v>5729</v>
      </c>
    </row>
    <row r="1866" spans="1:14" x14ac:dyDescent="0.2">
      <c r="A1866" t="s">
        <v>7625</v>
      </c>
      <c r="B1866">
        <v>20300</v>
      </c>
      <c r="C1866">
        <v>23200</v>
      </c>
      <c r="D1866">
        <v>26100</v>
      </c>
      <c r="E1866">
        <v>30000</v>
      </c>
      <c r="F1866">
        <v>35140</v>
      </c>
      <c r="G1866">
        <v>40280</v>
      </c>
      <c r="H1866">
        <v>45420</v>
      </c>
      <c r="I1866">
        <v>50560</v>
      </c>
      <c r="J1866">
        <v>55700</v>
      </c>
      <c r="K1866" t="s">
        <v>3090</v>
      </c>
      <c r="L1866">
        <v>31</v>
      </c>
      <c r="M1866">
        <v>30</v>
      </c>
      <c r="N1866" t="s">
        <v>880</v>
      </c>
    </row>
    <row r="1867" spans="1:14" x14ac:dyDescent="0.2">
      <c r="A1867" t="s">
        <v>7626</v>
      </c>
      <c r="B1867">
        <v>25600</v>
      </c>
      <c r="C1867">
        <v>29250</v>
      </c>
      <c r="D1867">
        <v>32900</v>
      </c>
      <c r="E1867">
        <v>36550</v>
      </c>
      <c r="F1867">
        <v>39500</v>
      </c>
      <c r="G1867">
        <v>42400</v>
      </c>
      <c r="H1867">
        <v>45420</v>
      </c>
      <c r="I1867">
        <v>50560</v>
      </c>
      <c r="J1867">
        <v>55700</v>
      </c>
      <c r="K1867" t="s">
        <v>3090</v>
      </c>
      <c r="L1867">
        <v>31</v>
      </c>
      <c r="M1867">
        <v>30</v>
      </c>
      <c r="N1867" t="s">
        <v>881</v>
      </c>
    </row>
    <row r="1868" spans="1:14" x14ac:dyDescent="0.2">
      <c r="A1868" t="s">
        <v>7627</v>
      </c>
      <c r="B1868">
        <v>20300</v>
      </c>
      <c r="C1868">
        <v>23200</v>
      </c>
      <c r="D1868">
        <v>26100</v>
      </c>
      <c r="E1868">
        <v>30000</v>
      </c>
      <c r="F1868">
        <v>35140</v>
      </c>
      <c r="G1868">
        <v>40280</v>
      </c>
      <c r="H1868">
        <v>45420</v>
      </c>
      <c r="I1868">
        <v>50560</v>
      </c>
      <c r="J1868">
        <v>55700</v>
      </c>
      <c r="K1868" t="s">
        <v>3090</v>
      </c>
      <c r="L1868">
        <v>31</v>
      </c>
      <c r="M1868">
        <v>30</v>
      </c>
      <c r="N1868" t="s">
        <v>882</v>
      </c>
    </row>
    <row r="1869" spans="1:14" x14ac:dyDescent="0.2">
      <c r="A1869" t="s">
        <v>7628</v>
      </c>
      <c r="B1869">
        <v>20300</v>
      </c>
      <c r="C1869">
        <v>23200</v>
      </c>
      <c r="D1869">
        <v>26100</v>
      </c>
      <c r="E1869">
        <v>30000</v>
      </c>
      <c r="F1869">
        <v>35140</v>
      </c>
      <c r="G1869">
        <v>40280</v>
      </c>
      <c r="H1869">
        <v>45420</v>
      </c>
      <c r="I1869">
        <v>50560</v>
      </c>
      <c r="J1869">
        <v>55700</v>
      </c>
      <c r="K1869" t="s">
        <v>3090</v>
      </c>
      <c r="L1869">
        <v>31</v>
      </c>
      <c r="M1869">
        <v>30</v>
      </c>
      <c r="N1869" t="s">
        <v>883</v>
      </c>
    </row>
    <row r="1870" spans="1:14" x14ac:dyDescent="0.2">
      <c r="A1870" t="s">
        <v>7629</v>
      </c>
      <c r="B1870">
        <v>25600</v>
      </c>
      <c r="C1870">
        <v>29250</v>
      </c>
      <c r="D1870">
        <v>32900</v>
      </c>
      <c r="E1870">
        <v>36550</v>
      </c>
      <c r="F1870">
        <v>39500</v>
      </c>
      <c r="G1870">
        <v>42400</v>
      </c>
      <c r="H1870">
        <v>45420</v>
      </c>
      <c r="I1870">
        <v>50560</v>
      </c>
      <c r="J1870">
        <v>55700</v>
      </c>
      <c r="K1870" t="s">
        <v>3090</v>
      </c>
      <c r="L1870">
        <v>31</v>
      </c>
      <c r="M1870">
        <v>30</v>
      </c>
      <c r="N1870" t="s">
        <v>884</v>
      </c>
    </row>
    <row r="1871" spans="1:14" x14ac:dyDescent="0.2">
      <c r="A1871" t="s">
        <v>7630</v>
      </c>
      <c r="B1871">
        <v>17900</v>
      </c>
      <c r="C1871">
        <v>20450</v>
      </c>
      <c r="D1871">
        <v>24860</v>
      </c>
      <c r="E1871">
        <v>30000</v>
      </c>
      <c r="F1871">
        <v>35140</v>
      </c>
      <c r="G1871">
        <v>40280</v>
      </c>
      <c r="H1871">
        <v>45420</v>
      </c>
      <c r="I1871">
        <v>50560</v>
      </c>
      <c r="J1871">
        <v>55700</v>
      </c>
      <c r="K1871" t="s">
        <v>3091</v>
      </c>
      <c r="L1871">
        <v>1</v>
      </c>
      <c r="M1871">
        <v>30</v>
      </c>
      <c r="N1871" t="s">
        <v>2351</v>
      </c>
    </row>
    <row r="1872" spans="1:14" x14ac:dyDescent="0.2">
      <c r="A1872" t="s">
        <v>7631</v>
      </c>
      <c r="B1872">
        <v>25550</v>
      </c>
      <c r="C1872">
        <v>29200</v>
      </c>
      <c r="D1872">
        <v>32850</v>
      </c>
      <c r="E1872">
        <v>36500</v>
      </c>
      <c r="F1872">
        <v>39450</v>
      </c>
      <c r="G1872">
        <v>42350</v>
      </c>
      <c r="H1872">
        <v>45420</v>
      </c>
      <c r="I1872">
        <v>50560</v>
      </c>
      <c r="J1872">
        <v>55700</v>
      </c>
      <c r="K1872" t="s">
        <v>3091</v>
      </c>
      <c r="L1872">
        <v>3</v>
      </c>
      <c r="M1872">
        <v>30</v>
      </c>
      <c r="N1872" t="s">
        <v>2352</v>
      </c>
    </row>
    <row r="1873" spans="1:14" x14ac:dyDescent="0.2">
      <c r="A1873" t="s">
        <v>7632</v>
      </c>
      <c r="B1873">
        <v>25550</v>
      </c>
      <c r="C1873">
        <v>29200</v>
      </c>
      <c r="D1873">
        <v>32850</v>
      </c>
      <c r="E1873">
        <v>36500</v>
      </c>
      <c r="F1873">
        <v>39450</v>
      </c>
      <c r="G1873">
        <v>42350</v>
      </c>
      <c r="H1873">
        <v>45420</v>
      </c>
      <c r="I1873">
        <v>50560</v>
      </c>
      <c r="J1873">
        <v>55700</v>
      </c>
      <c r="K1873" t="s">
        <v>3091</v>
      </c>
      <c r="L1873">
        <v>5</v>
      </c>
      <c r="M1873">
        <v>30</v>
      </c>
      <c r="N1873" t="s">
        <v>2353</v>
      </c>
    </row>
    <row r="1874" spans="1:14" x14ac:dyDescent="0.2">
      <c r="A1874" t="s">
        <v>7633</v>
      </c>
      <c r="B1874">
        <v>31650</v>
      </c>
      <c r="C1874">
        <v>36200</v>
      </c>
      <c r="D1874">
        <v>40700</v>
      </c>
      <c r="E1874">
        <v>45200</v>
      </c>
      <c r="F1874">
        <v>48850</v>
      </c>
      <c r="G1874">
        <v>52450</v>
      </c>
      <c r="H1874">
        <v>56050</v>
      </c>
      <c r="I1874">
        <v>59700</v>
      </c>
      <c r="J1874">
        <v>63300</v>
      </c>
      <c r="K1874" t="s">
        <v>3091</v>
      </c>
      <c r="L1874">
        <v>9</v>
      </c>
      <c r="M1874">
        <v>30</v>
      </c>
      <c r="N1874" t="s">
        <v>2354</v>
      </c>
    </row>
    <row r="1875" spans="1:14" x14ac:dyDescent="0.2">
      <c r="A1875" t="s">
        <v>7634</v>
      </c>
      <c r="B1875">
        <v>17900</v>
      </c>
      <c r="C1875">
        <v>20450</v>
      </c>
      <c r="D1875">
        <v>24860</v>
      </c>
      <c r="E1875">
        <v>30000</v>
      </c>
      <c r="F1875">
        <v>35140</v>
      </c>
      <c r="G1875">
        <v>40280</v>
      </c>
      <c r="H1875">
        <v>45420</v>
      </c>
      <c r="I1875">
        <v>50560</v>
      </c>
      <c r="J1875">
        <v>55700</v>
      </c>
      <c r="K1875" t="s">
        <v>3091</v>
      </c>
      <c r="L1875">
        <v>11</v>
      </c>
      <c r="M1875">
        <v>30</v>
      </c>
      <c r="N1875" t="s">
        <v>2355</v>
      </c>
    </row>
    <row r="1876" spans="1:14" x14ac:dyDescent="0.2">
      <c r="A1876" t="s">
        <v>7635</v>
      </c>
      <c r="B1876">
        <v>25550</v>
      </c>
      <c r="C1876">
        <v>29200</v>
      </c>
      <c r="D1876">
        <v>32850</v>
      </c>
      <c r="E1876">
        <v>36500</v>
      </c>
      <c r="F1876">
        <v>39450</v>
      </c>
      <c r="G1876">
        <v>42350</v>
      </c>
      <c r="H1876">
        <v>45420</v>
      </c>
      <c r="I1876">
        <v>50560</v>
      </c>
      <c r="J1876">
        <v>55700</v>
      </c>
      <c r="K1876" t="s">
        <v>3091</v>
      </c>
      <c r="L1876">
        <v>13</v>
      </c>
      <c r="M1876">
        <v>30</v>
      </c>
      <c r="N1876" t="s">
        <v>3371</v>
      </c>
    </row>
    <row r="1877" spans="1:14" x14ac:dyDescent="0.2">
      <c r="A1877" t="s">
        <v>7636</v>
      </c>
      <c r="B1877">
        <v>23450</v>
      </c>
      <c r="C1877">
        <v>26800</v>
      </c>
      <c r="D1877">
        <v>30150</v>
      </c>
      <c r="E1877">
        <v>33500</v>
      </c>
      <c r="F1877">
        <v>36200</v>
      </c>
      <c r="G1877">
        <v>40280</v>
      </c>
      <c r="H1877">
        <v>45420</v>
      </c>
      <c r="I1877">
        <v>50560</v>
      </c>
      <c r="J1877">
        <v>55700</v>
      </c>
      <c r="K1877" t="s">
        <v>3091</v>
      </c>
      <c r="L1877">
        <v>15</v>
      </c>
      <c r="M1877">
        <v>30</v>
      </c>
      <c r="N1877" t="s">
        <v>2356</v>
      </c>
    </row>
    <row r="1878" spans="1:14" x14ac:dyDescent="0.2">
      <c r="A1878" t="s">
        <v>7637</v>
      </c>
      <c r="B1878">
        <v>31650</v>
      </c>
      <c r="C1878">
        <v>36200</v>
      </c>
      <c r="D1878">
        <v>40700</v>
      </c>
      <c r="E1878">
        <v>45200</v>
      </c>
      <c r="F1878">
        <v>48850</v>
      </c>
      <c r="G1878">
        <v>52450</v>
      </c>
      <c r="H1878">
        <v>56050</v>
      </c>
      <c r="I1878">
        <v>59700</v>
      </c>
      <c r="J1878">
        <v>63300</v>
      </c>
      <c r="K1878" t="s">
        <v>3091</v>
      </c>
      <c r="L1878">
        <v>17</v>
      </c>
      <c r="M1878">
        <v>30</v>
      </c>
      <c r="N1878" t="s">
        <v>2357</v>
      </c>
    </row>
    <row r="1879" spans="1:14" x14ac:dyDescent="0.2">
      <c r="A1879" t="s">
        <v>7638</v>
      </c>
      <c r="B1879">
        <v>17900</v>
      </c>
      <c r="C1879">
        <v>20450</v>
      </c>
      <c r="D1879">
        <v>24860</v>
      </c>
      <c r="E1879">
        <v>30000</v>
      </c>
      <c r="F1879">
        <v>35140</v>
      </c>
      <c r="G1879">
        <v>40280</v>
      </c>
      <c r="H1879">
        <v>45420</v>
      </c>
      <c r="I1879">
        <v>50560</v>
      </c>
      <c r="J1879">
        <v>55700</v>
      </c>
      <c r="K1879" t="s">
        <v>3091</v>
      </c>
      <c r="L1879">
        <v>19</v>
      </c>
      <c r="M1879">
        <v>30</v>
      </c>
      <c r="N1879" t="s">
        <v>2358</v>
      </c>
    </row>
    <row r="1880" spans="1:14" x14ac:dyDescent="0.2">
      <c r="A1880" t="s">
        <v>7639</v>
      </c>
      <c r="B1880">
        <v>31650</v>
      </c>
      <c r="C1880">
        <v>36200</v>
      </c>
      <c r="D1880">
        <v>40700</v>
      </c>
      <c r="E1880">
        <v>45200</v>
      </c>
      <c r="F1880">
        <v>48850</v>
      </c>
      <c r="G1880">
        <v>52450</v>
      </c>
      <c r="H1880">
        <v>56050</v>
      </c>
      <c r="I1880">
        <v>59700</v>
      </c>
      <c r="J1880">
        <v>63300</v>
      </c>
      <c r="K1880" t="s">
        <v>3091</v>
      </c>
      <c r="L1880">
        <v>21</v>
      </c>
      <c r="M1880">
        <v>30</v>
      </c>
      <c r="N1880" t="s">
        <v>2359</v>
      </c>
    </row>
    <row r="1881" spans="1:14" x14ac:dyDescent="0.2">
      <c r="A1881" t="s">
        <v>7640</v>
      </c>
      <c r="B1881">
        <v>17900</v>
      </c>
      <c r="C1881">
        <v>20450</v>
      </c>
      <c r="D1881">
        <v>24860</v>
      </c>
      <c r="E1881">
        <v>30000</v>
      </c>
      <c r="F1881">
        <v>35140</v>
      </c>
      <c r="G1881">
        <v>40280</v>
      </c>
      <c r="H1881">
        <v>45420</v>
      </c>
      <c r="I1881">
        <v>50560</v>
      </c>
      <c r="J1881">
        <v>55700</v>
      </c>
      <c r="K1881" t="s">
        <v>3091</v>
      </c>
      <c r="L1881">
        <v>23</v>
      </c>
      <c r="M1881">
        <v>30</v>
      </c>
      <c r="N1881" t="s">
        <v>2360</v>
      </c>
    </row>
    <row r="1882" spans="1:14" x14ac:dyDescent="0.2">
      <c r="A1882" t="s">
        <v>7641</v>
      </c>
      <c r="B1882">
        <v>25550</v>
      </c>
      <c r="C1882">
        <v>29200</v>
      </c>
      <c r="D1882">
        <v>32850</v>
      </c>
      <c r="E1882">
        <v>36500</v>
      </c>
      <c r="F1882">
        <v>39450</v>
      </c>
      <c r="G1882">
        <v>42350</v>
      </c>
      <c r="H1882">
        <v>45420</v>
      </c>
      <c r="I1882">
        <v>50560</v>
      </c>
      <c r="J1882">
        <v>55700</v>
      </c>
      <c r="K1882" t="s">
        <v>3091</v>
      </c>
      <c r="L1882">
        <v>25</v>
      </c>
      <c r="M1882">
        <v>30</v>
      </c>
      <c r="N1882" t="s">
        <v>2361</v>
      </c>
    </row>
    <row r="1883" spans="1:14" x14ac:dyDescent="0.2">
      <c r="A1883" t="s">
        <v>7642</v>
      </c>
      <c r="B1883">
        <v>25550</v>
      </c>
      <c r="C1883">
        <v>29200</v>
      </c>
      <c r="D1883">
        <v>32850</v>
      </c>
      <c r="E1883">
        <v>36500</v>
      </c>
      <c r="F1883">
        <v>39450</v>
      </c>
      <c r="G1883">
        <v>42350</v>
      </c>
      <c r="H1883">
        <v>45420</v>
      </c>
      <c r="I1883">
        <v>50560</v>
      </c>
      <c r="J1883">
        <v>55700</v>
      </c>
      <c r="K1883" t="s">
        <v>3091</v>
      </c>
      <c r="L1883">
        <v>27</v>
      </c>
      <c r="M1883">
        <v>30</v>
      </c>
      <c r="N1883" t="s">
        <v>3389</v>
      </c>
    </row>
    <row r="1884" spans="1:14" x14ac:dyDescent="0.2">
      <c r="A1884" t="s">
        <v>7643</v>
      </c>
      <c r="B1884">
        <v>19500</v>
      </c>
      <c r="C1884">
        <v>22300</v>
      </c>
      <c r="D1884">
        <v>25100</v>
      </c>
      <c r="E1884">
        <v>30000</v>
      </c>
      <c r="F1884">
        <v>35140</v>
      </c>
      <c r="G1884">
        <v>40280</v>
      </c>
      <c r="H1884">
        <v>45420</v>
      </c>
      <c r="I1884">
        <v>50560</v>
      </c>
      <c r="J1884">
        <v>55700</v>
      </c>
      <c r="K1884" t="s">
        <v>3091</v>
      </c>
      <c r="L1884">
        <v>29</v>
      </c>
      <c r="M1884">
        <v>30</v>
      </c>
      <c r="N1884" t="s">
        <v>2758</v>
      </c>
    </row>
    <row r="1885" spans="1:14" x14ac:dyDescent="0.2">
      <c r="A1885" t="s">
        <v>7644</v>
      </c>
      <c r="B1885">
        <v>31650</v>
      </c>
      <c r="C1885">
        <v>36200</v>
      </c>
      <c r="D1885">
        <v>40700</v>
      </c>
      <c r="E1885">
        <v>45200</v>
      </c>
      <c r="F1885">
        <v>48850</v>
      </c>
      <c r="G1885">
        <v>52450</v>
      </c>
      <c r="H1885">
        <v>56050</v>
      </c>
      <c r="I1885">
        <v>59700</v>
      </c>
      <c r="J1885">
        <v>63300</v>
      </c>
      <c r="K1885" t="s">
        <v>3091</v>
      </c>
      <c r="L1885">
        <v>31</v>
      </c>
      <c r="M1885">
        <v>30</v>
      </c>
      <c r="N1885" t="s">
        <v>3348</v>
      </c>
    </row>
    <row r="1886" spans="1:14" x14ac:dyDescent="0.2">
      <c r="A1886" t="s">
        <v>7645</v>
      </c>
      <c r="B1886">
        <v>31650</v>
      </c>
      <c r="C1886">
        <v>36200</v>
      </c>
      <c r="D1886">
        <v>40700</v>
      </c>
      <c r="E1886">
        <v>45200</v>
      </c>
      <c r="F1886">
        <v>48850</v>
      </c>
      <c r="G1886">
        <v>52450</v>
      </c>
      <c r="H1886">
        <v>56050</v>
      </c>
      <c r="I1886">
        <v>59700</v>
      </c>
      <c r="J1886">
        <v>63300</v>
      </c>
      <c r="K1886" t="s">
        <v>3091</v>
      </c>
      <c r="L1886">
        <v>33</v>
      </c>
      <c r="M1886">
        <v>30</v>
      </c>
      <c r="N1886" t="s">
        <v>2362</v>
      </c>
    </row>
    <row r="1887" spans="1:14" x14ac:dyDescent="0.2">
      <c r="A1887" t="s">
        <v>7646</v>
      </c>
      <c r="B1887">
        <v>25550</v>
      </c>
      <c r="C1887">
        <v>29200</v>
      </c>
      <c r="D1887">
        <v>32850</v>
      </c>
      <c r="E1887">
        <v>36500</v>
      </c>
      <c r="F1887">
        <v>39450</v>
      </c>
      <c r="G1887">
        <v>42350</v>
      </c>
      <c r="H1887">
        <v>45420</v>
      </c>
      <c r="I1887">
        <v>50560</v>
      </c>
      <c r="J1887">
        <v>55700</v>
      </c>
      <c r="K1887" t="s">
        <v>3091</v>
      </c>
      <c r="L1887">
        <v>35</v>
      </c>
      <c r="M1887">
        <v>30</v>
      </c>
      <c r="N1887" t="s">
        <v>2363</v>
      </c>
    </row>
    <row r="1888" spans="1:14" x14ac:dyDescent="0.2">
      <c r="A1888" t="s">
        <v>7647</v>
      </c>
      <c r="B1888">
        <v>25450</v>
      </c>
      <c r="C1888">
        <v>29050</v>
      </c>
      <c r="D1888">
        <v>32700</v>
      </c>
      <c r="E1888">
        <v>36300</v>
      </c>
      <c r="F1888">
        <v>39250</v>
      </c>
      <c r="G1888">
        <v>42150</v>
      </c>
      <c r="H1888">
        <v>45420</v>
      </c>
      <c r="I1888">
        <v>50560</v>
      </c>
      <c r="J1888">
        <v>55700</v>
      </c>
      <c r="K1888" t="s">
        <v>3091</v>
      </c>
      <c r="L1888">
        <v>37</v>
      </c>
      <c r="M1888">
        <v>30</v>
      </c>
      <c r="N1888" t="s">
        <v>2364</v>
      </c>
    </row>
    <row r="1889" spans="1:14" x14ac:dyDescent="0.2">
      <c r="A1889" t="s">
        <v>7648</v>
      </c>
      <c r="B1889">
        <v>17900</v>
      </c>
      <c r="C1889">
        <v>20450</v>
      </c>
      <c r="D1889">
        <v>24860</v>
      </c>
      <c r="E1889">
        <v>30000</v>
      </c>
      <c r="F1889">
        <v>35140</v>
      </c>
      <c r="G1889">
        <v>40280</v>
      </c>
      <c r="H1889">
        <v>45420</v>
      </c>
      <c r="I1889">
        <v>50560</v>
      </c>
      <c r="J1889">
        <v>55700</v>
      </c>
      <c r="K1889" t="s">
        <v>3091</v>
      </c>
      <c r="L1889">
        <v>39</v>
      </c>
      <c r="M1889">
        <v>30</v>
      </c>
      <c r="N1889" t="s">
        <v>2365</v>
      </c>
    </row>
    <row r="1890" spans="1:14" x14ac:dyDescent="0.2">
      <c r="A1890" t="s">
        <v>7649</v>
      </c>
      <c r="B1890">
        <v>21700</v>
      </c>
      <c r="C1890">
        <v>24800</v>
      </c>
      <c r="D1890">
        <v>27900</v>
      </c>
      <c r="E1890">
        <v>31000</v>
      </c>
      <c r="F1890">
        <v>35140</v>
      </c>
      <c r="G1890">
        <v>40280</v>
      </c>
      <c r="H1890">
        <v>45420</v>
      </c>
      <c r="I1890">
        <v>50560</v>
      </c>
      <c r="J1890">
        <v>55700</v>
      </c>
      <c r="K1890" t="s">
        <v>3091</v>
      </c>
      <c r="L1890">
        <v>41</v>
      </c>
      <c r="M1890">
        <v>30</v>
      </c>
      <c r="N1890" t="s">
        <v>3600</v>
      </c>
    </row>
    <row r="1891" spans="1:14" x14ac:dyDescent="0.2">
      <c r="A1891" t="s">
        <v>7650</v>
      </c>
      <c r="B1891">
        <v>19200</v>
      </c>
      <c r="C1891">
        <v>21950</v>
      </c>
      <c r="D1891">
        <v>24860</v>
      </c>
      <c r="E1891">
        <v>30000</v>
      </c>
      <c r="F1891">
        <v>35140</v>
      </c>
      <c r="G1891">
        <v>40280</v>
      </c>
      <c r="H1891">
        <v>45420</v>
      </c>
      <c r="I1891">
        <v>50560</v>
      </c>
      <c r="J1891">
        <v>55700</v>
      </c>
      <c r="K1891" t="s">
        <v>3091</v>
      </c>
      <c r="L1891">
        <v>43</v>
      </c>
      <c r="M1891">
        <v>30</v>
      </c>
      <c r="N1891" t="s">
        <v>3362</v>
      </c>
    </row>
    <row r="1892" spans="1:14" x14ac:dyDescent="0.2">
      <c r="A1892" t="s">
        <v>7651</v>
      </c>
      <c r="B1892">
        <v>17900</v>
      </c>
      <c r="C1892">
        <v>20450</v>
      </c>
      <c r="D1892">
        <v>24860</v>
      </c>
      <c r="E1892">
        <v>30000</v>
      </c>
      <c r="F1892">
        <v>35140</v>
      </c>
      <c r="G1892">
        <v>40280</v>
      </c>
      <c r="H1892">
        <v>45420</v>
      </c>
      <c r="I1892">
        <v>50560</v>
      </c>
      <c r="J1892">
        <v>55700</v>
      </c>
      <c r="K1892" t="s">
        <v>3091</v>
      </c>
      <c r="L1892">
        <v>45</v>
      </c>
      <c r="M1892">
        <v>30</v>
      </c>
      <c r="N1892" t="s">
        <v>2366</v>
      </c>
    </row>
    <row r="1893" spans="1:14" x14ac:dyDescent="0.2">
      <c r="A1893" t="s">
        <v>7652</v>
      </c>
      <c r="B1893">
        <v>19850</v>
      </c>
      <c r="C1893">
        <v>22650</v>
      </c>
      <c r="D1893">
        <v>25500</v>
      </c>
      <c r="E1893">
        <v>30000</v>
      </c>
      <c r="F1893">
        <v>35140</v>
      </c>
      <c r="G1893">
        <v>40280</v>
      </c>
      <c r="H1893">
        <v>45420</v>
      </c>
      <c r="I1893">
        <v>50560</v>
      </c>
      <c r="J1893">
        <v>55700</v>
      </c>
      <c r="K1893" t="s">
        <v>3091</v>
      </c>
      <c r="L1893">
        <v>47</v>
      </c>
      <c r="M1893">
        <v>30</v>
      </c>
      <c r="N1893" t="s">
        <v>2367</v>
      </c>
    </row>
    <row r="1894" spans="1:14" x14ac:dyDescent="0.2">
      <c r="A1894" t="s">
        <v>7653</v>
      </c>
      <c r="B1894">
        <v>25550</v>
      </c>
      <c r="C1894">
        <v>29200</v>
      </c>
      <c r="D1894">
        <v>32850</v>
      </c>
      <c r="E1894">
        <v>36500</v>
      </c>
      <c r="F1894">
        <v>39450</v>
      </c>
      <c r="G1894">
        <v>42350</v>
      </c>
      <c r="H1894">
        <v>45420</v>
      </c>
      <c r="I1894">
        <v>50560</v>
      </c>
      <c r="J1894">
        <v>55700</v>
      </c>
      <c r="K1894" t="s">
        <v>3091</v>
      </c>
      <c r="L1894">
        <v>510</v>
      </c>
      <c r="M1894">
        <v>30</v>
      </c>
      <c r="N1894" t="s">
        <v>4289</v>
      </c>
    </row>
    <row r="1895" spans="1:14" x14ac:dyDescent="0.2">
      <c r="A1895" t="s">
        <v>7654</v>
      </c>
      <c r="B1895">
        <v>24200</v>
      </c>
      <c r="C1895">
        <v>27650</v>
      </c>
      <c r="D1895">
        <v>31100</v>
      </c>
      <c r="E1895">
        <v>34550</v>
      </c>
      <c r="F1895">
        <v>37350</v>
      </c>
      <c r="G1895">
        <v>40280</v>
      </c>
      <c r="H1895">
        <v>45420</v>
      </c>
      <c r="I1895">
        <v>50560</v>
      </c>
      <c r="J1895">
        <v>55700</v>
      </c>
      <c r="K1895" t="s">
        <v>3092</v>
      </c>
      <c r="L1895">
        <v>1</v>
      </c>
      <c r="M1895">
        <v>30</v>
      </c>
      <c r="N1895" t="s">
        <v>885</v>
      </c>
    </row>
    <row r="1896" spans="1:14" x14ac:dyDescent="0.2">
      <c r="A1896" t="s">
        <v>7655</v>
      </c>
      <c r="B1896">
        <v>24200</v>
      </c>
      <c r="C1896">
        <v>27650</v>
      </c>
      <c r="D1896">
        <v>31100</v>
      </c>
      <c r="E1896">
        <v>34550</v>
      </c>
      <c r="F1896">
        <v>37350</v>
      </c>
      <c r="G1896">
        <v>40280</v>
      </c>
      <c r="H1896">
        <v>45420</v>
      </c>
      <c r="I1896">
        <v>50560</v>
      </c>
      <c r="J1896">
        <v>55700</v>
      </c>
      <c r="K1896" t="s">
        <v>3092</v>
      </c>
      <c r="L1896">
        <v>1</v>
      </c>
      <c r="M1896">
        <v>30</v>
      </c>
      <c r="N1896" t="s">
        <v>886</v>
      </c>
    </row>
    <row r="1897" spans="1:14" x14ac:dyDescent="0.2">
      <c r="A1897" t="s">
        <v>7656</v>
      </c>
      <c r="B1897">
        <v>24200</v>
      </c>
      <c r="C1897">
        <v>27650</v>
      </c>
      <c r="D1897">
        <v>31100</v>
      </c>
      <c r="E1897">
        <v>34550</v>
      </c>
      <c r="F1897">
        <v>37350</v>
      </c>
      <c r="G1897">
        <v>40280</v>
      </c>
      <c r="H1897">
        <v>45420</v>
      </c>
      <c r="I1897">
        <v>50560</v>
      </c>
      <c r="J1897">
        <v>55700</v>
      </c>
      <c r="K1897" t="s">
        <v>3092</v>
      </c>
      <c r="L1897">
        <v>1</v>
      </c>
      <c r="M1897">
        <v>30</v>
      </c>
      <c r="N1897" t="s">
        <v>887</v>
      </c>
    </row>
    <row r="1898" spans="1:14" x14ac:dyDescent="0.2">
      <c r="A1898" t="s">
        <v>7657</v>
      </c>
      <c r="B1898">
        <v>24200</v>
      </c>
      <c r="C1898">
        <v>27650</v>
      </c>
      <c r="D1898">
        <v>31100</v>
      </c>
      <c r="E1898">
        <v>34550</v>
      </c>
      <c r="F1898">
        <v>37350</v>
      </c>
      <c r="G1898">
        <v>40280</v>
      </c>
      <c r="H1898">
        <v>45420</v>
      </c>
      <c r="I1898">
        <v>50560</v>
      </c>
      <c r="J1898">
        <v>55700</v>
      </c>
      <c r="K1898" t="s">
        <v>3092</v>
      </c>
      <c r="L1898">
        <v>1</v>
      </c>
      <c r="M1898">
        <v>30</v>
      </c>
      <c r="N1898" t="s">
        <v>888</v>
      </c>
    </row>
    <row r="1899" spans="1:14" x14ac:dyDescent="0.2">
      <c r="A1899" t="s">
        <v>7658</v>
      </c>
      <c r="B1899">
        <v>24200</v>
      </c>
      <c r="C1899">
        <v>27650</v>
      </c>
      <c r="D1899">
        <v>31100</v>
      </c>
      <c r="E1899">
        <v>34550</v>
      </c>
      <c r="F1899">
        <v>37350</v>
      </c>
      <c r="G1899">
        <v>40280</v>
      </c>
      <c r="H1899">
        <v>45420</v>
      </c>
      <c r="I1899">
        <v>50560</v>
      </c>
      <c r="J1899">
        <v>55700</v>
      </c>
      <c r="K1899" t="s">
        <v>3092</v>
      </c>
      <c r="L1899">
        <v>1</v>
      </c>
      <c r="M1899">
        <v>30</v>
      </c>
      <c r="N1899" t="s">
        <v>889</v>
      </c>
    </row>
    <row r="1900" spans="1:14" x14ac:dyDescent="0.2">
      <c r="A1900" t="s">
        <v>7659</v>
      </c>
      <c r="B1900">
        <v>24200</v>
      </c>
      <c r="C1900">
        <v>27650</v>
      </c>
      <c r="D1900">
        <v>31100</v>
      </c>
      <c r="E1900">
        <v>34550</v>
      </c>
      <c r="F1900">
        <v>37350</v>
      </c>
      <c r="G1900">
        <v>40280</v>
      </c>
      <c r="H1900">
        <v>45420</v>
      </c>
      <c r="I1900">
        <v>50560</v>
      </c>
      <c r="J1900">
        <v>55700</v>
      </c>
      <c r="K1900" t="s">
        <v>3092</v>
      </c>
      <c r="L1900">
        <v>1</v>
      </c>
      <c r="M1900">
        <v>30</v>
      </c>
      <c r="N1900" t="s">
        <v>890</v>
      </c>
    </row>
    <row r="1901" spans="1:14" x14ac:dyDescent="0.2">
      <c r="A1901" t="s">
        <v>7660</v>
      </c>
      <c r="B1901">
        <v>24200</v>
      </c>
      <c r="C1901">
        <v>27650</v>
      </c>
      <c r="D1901">
        <v>31100</v>
      </c>
      <c r="E1901">
        <v>34550</v>
      </c>
      <c r="F1901">
        <v>37350</v>
      </c>
      <c r="G1901">
        <v>40280</v>
      </c>
      <c r="H1901">
        <v>45420</v>
      </c>
      <c r="I1901">
        <v>50560</v>
      </c>
      <c r="J1901">
        <v>55700</v>
      </c>
      <c r="K1901" t="s">
        <v>3092</v>
      </c>
      <c r="L1901">
        <v>1</v>
      </c>
      <c r="M1901">
        <v>30</v>
      </c>
      <c r="N1901" t="s">
        <v>891</v>
      </c>
    </row>
    <row r="1902" spans="1:14" x14ac:dyDescent="0.2">
      <c r="A1902" t="s">
        <v>7661</v>
      </c>
      <c r="B1902">
        <v>24200</v>
      </c>
      <c r="C1902">
        <v>27650</v>
      </c>
      <c r="D1902">
        <v>31100</v>
      </c>
      <c r="E1902">
        <v>34550</v>
      </c>
      <c r="F1902">
        <v>37350</v>
      </c>
      <c r="G1902">
        <v>40280</v>
      </c>
      <c r="H1902">
        <v>45420</v>
      </c>
      <c r="I1902">
        <v>50560</v>
      </c>
      <c r="J1902">
        <v>55700</v>
      </c>
      <c r="K1902" t="s">
        <v>3092</v>
      </c>
      <c r="L1902">
        <v>1</v>
      </c>
      <c r="M1902">
        <v>30</v>
      </c>
      <c r="N1902" t="s">
        <v>170</v>
      </c>
    </row>
    <row r="1903" spans="1:14" x14ac:dyDescent="0.2">
      <c r="A1903" t="s">
        <v>7662</v>
      </c>
      <c r="B1903">
        <v>24200</v>
      </c>
      <c r="C1903">
        <v>27650</v>
      </c>
      <c r="D1903">
        <v>31100</v>
      </c>
      <c r="E1903">
        <v>34550</v>
      </c>
      <c r="F1903">
        <v>37350</v>
      </c>
      <c r="G1903">
        <v>40280</v>
      </c>
      <c r="H1903">
        <v>45420</v>
      </c>
      <c r="I1903">
        <v>50560</v>
      </c>
      <c r="J1903">
        <v>55700</v>
      </c>
      <c r="K1903" t="s">
        <v>3092</v>
      </c>
      <c r="L1903">
        <v>1</v>
      </c>
      <c r="M1903">
        <v>30</v>
      </c>
      <c r="N1903" t="s">
        <v>171</v>
      </c>
    </row>
    <row r="1904" spans="1:14" x14ac:dyDescent="0.2">
      <c r="A1904" t="s">
        <v>7663</v>
      </c>
      <c r="B1904">
        <v>24200</v>
      </c>
      <c r="C1904">
        <v>27650</v>
      </c>
      <c r="D1904">
        <v>31100</v>
      </c>
      <c r="E1904">
        <v>34550</v>
      </c>
      <c r="F1904">
        <v>37350</v>
      </c>
      <c r="G1904">
        <v>40280</v>
      </c>
      <c r="H1904">
        <v>45420</v>
      </c>
      <c r="I1904">
        <v>50560</v>
      </c>
      <c r="J1904">
        <v>55700</v>
      </c>
      <c r="K1904" t="s">
        <v>3092</v>
      </c>
      <c r="L1904">
        <v>1</v>
      </c>
      <c r="M1904">
        <v>30</v>
      </c>
      <c r="N1904" t="s">
        <v>172</v>
      </c>
    </row>
    <row r="1905" spans="1:14" x14ac:dyDescent="0.2">
      <c r="A1905" t="s">
        <v>7664</v>
      </c>
      <c r="B1905">
        <v>24200</v>
      </c>
      <c r="C1905">
        <v>27650</v>
      </c>
      <c r="D1905">
        <v>31100</v>
      </c>
      <c r="E1905">
        <v>34550</v>
      </c>
      <c r="F1905">
        <v>37350</v>
      </c>
      <c r="G1905">
        <v>40280</v>
      </c>
      <c r="H1905">
        <v>45420</v>
      </c>
      <c r="I1905">
        <v>50560</v>
      </c>
      <c r="J1905">
        <v>55700</v>
      </c>
      <c r="K1905" t="s">
        <v>3092</v>
      </c>
      <c r="L1905">
        <v>1</v>
      </c>
      <c r="M1905">
        <v>30</v>
      </c>
      <c r="N1905" t="s">
        <v>173</v>
      </c>
    </row>
    <row r="1906" spans="1:14" x14ac:dyDescent="0.2">
      <c r="A1906" t="s">
        <v>7665</v>
      </c>
      <c r="B1906">
        <v>24200</v>
      </c>
      <c r="C1906">
        <v>27650</v>
      </c>
      <c r="D1906">
        <v>31100</v>
      </c>
      <c r="E1906">
        <v>34550</v>
      </c>
      <c r="F1906">
        <v>37350</v>
      </c>
      <c r="G1906">
        <v>40280</v>
      </c>
      <c r="H1906">
        <v>45420</v>
      </c>
      <c r="I1906">
        <v>50560</v>
      </c>
      <c r="J1906">
        <v>55700</v>
      </c>
      <c r="K1906" t="s">
        <v>3092</v>
      </c>
      <c r="L1906">
        <v>1</v>
      </c>
      <c r="M1906">
        <v>30</v>
      </c>
      <c r="N1906" t="s">
        <v>174</v>
      </c>
    </row>
    <row r="1907" spans="1:14" x14ac:dyDescent="0.2">
      <c r="A1907" t="s">
        <v>7666</v>
      </c>
      <c r="B1907">
        <v>24200</v>
      </c>
      <c r="C1907">
        <v>27650</v>
      </c>
      <c r="D1907">
        <v>31100</v>
      </c>
      <c r="E1907">
        <v>34550</v>
      </c>
      <c r="F1907">
        <v>37350</v>
      </c>
      <c r="G1907">
        <v>40280</v>
      </c>
      <c r="H1907">
        <v>45420</v>
      </c>
      <c r="I1907">
        <v>50560</v>
      </c>
      <c r="J1907">
        <v>55700</v>
      </c>
      <c r="K1907" t="s">
        <v>3092</v>
      </c>
      <c r="L1907">
        <v>1</v>
      </c>
      <c r="M1907">
        <v>30</v>
      </c>
      <c r="N1907" t="s">
        <v>175</v>
      </c>
    </row>
    <row r="1908" spans="1:14" x14ac:dyDescent="0.2">
      <c r="A1908" t="s">
        <v>7667</v>
      </c>
      <c r="B1908">
        <v>24200</v>
      </c>
      <c r="C1908">
        <v>27650</v>
      </c>
      <c r="D1908">
        <v>31100</v>
      </c>
      <c r="E1908">
        <v>34550</v>
      </c>
      <c r="F1908">
        <v>37350</v>
      </c>
      <c r="G1908">
        <v>40280</v>
      </c>
      <c r="H1908">
        <v>45420</v>
      </c>
      <c r="I1908">
        <v>50560</v>
      </c>
      <c r="J1908">
        <v>55700</v>
      </c>
      <c r="K1908" t="s">
        <v>3092</v>
      </c>
      <c r="L1908">
        <v>1</v>
      </c>
      <c r="M1908">
        <v>30</v>
      </c>
      <c r="N1908" t="s">
        <v>176</v>
      </c>
    </row>
    <row r="1909" spans="1:14" x14ac:dyDescent="0.2">
      <c r="A1909" t="s">
        <v>7668</v>
      </c>
      <c r="B1909">
        <v>24200</v>
      </c>
      <c r="C1909">
        <v>27650</v>
      </c>
      <c r="D1909">
        <v>31100</v>
      </c>
      <c r="E1909">
        <v>34550</v>
      </c>
      <c r="F1909">
        <v>37350</v>
      </c>
      <c r="G1909">
        <v>40280</v>
      </c>
      <c r="H1909">
        <v>45420</v>
      </c>
      <c r="I1909">
        <v>50560</v>
      </c>
      <c r="J1909">
        <v>55700</v>
      </c>
      <c r="K1909" t="s">
        <v>3092</v>
      </c>
      <c r="L1909">
        <v>1</v>
      </c>
      <c r="M1909">
        <v>30</v>
      </c>
      <c r="N1909" t="s">
        <v>177</v>
      </c>
    </row>
    <row r="1910" spans="1:14" x14ac:dyDescent="0.2">
      <c r="A1910" t="s">
        <v>7669</v>
      </c>
      <c r="B1910">
        <v>21500</v>
      </c>
      <c r="C1910">
        <v>24600</v>
      </c>
      <c r="D1910">
        <v>27650</v>
      </c>
      <c r="E1910">
        <v>30700</v>
      </c>
      <c r="F1910">
        <v>35140</v>
      </c>
      <c r="G1910">
        <v>40280</v>
      </c>
      <c r="H1910">
        <v>45420</v>
      </c>
      <c r="I1910">
        <v>50560</v>
      </c>
      <c r="J1910">
        <v>55700</v>
      </c>
      <c r="K1910" t="s">
        <v>3092</v>
      </c>
      <c r="L1910">
        <v>3</v>
      </c>
      <c r="M1910">
        <v>30</v>
      </c>
      <c r="N1910" t="s">
        <v>178</v>
      </c>
    </row>
    <row r="1911" spans="1:14" x14ac:dyDescent="0.2">
      <c r="A1911" t="s">
        <v>7670</v>
      </c>
      <c r="B1911">
        <v>20950</v>
      </c>
      <c r="C1911">
        <v>23950</v>
      </c>
      <c r="D1911">
        <v>26950</v>
      </c>
      <c r="E1911">
        <v>30000</v>
      </c>
      <c r="F1911">
        <v>35140</v>
      </c>
      <c r="G1911">
        <v>40280</v>
      </c>
      <c r="H1911">
        <v>45420</v>
      </c>
      <c r="I1911">
        <v>50560</v>
      </c>
      <c r="J1911">
        <v>55700</v>
      </c>
      <c r="K1911" t="s">
        <v>3092</v>
      </c>
      <c r="L1911">
        <v>3</v>
      </c>
      <c r="M1911">
        <v>30</v>
      </c>
      <c r="N1911" t="s">
        <v>179</v>
      </c>
    </row>
    <row r="1912" spans="1:14" x14ac:dyDescent="0.2">
      <c r="A1912" t="s">
        <v>7671</v>
      </c>
      <c r="B1912">
        <v>20950</v>
      </c>
      <c r="C1912">
        <v>23950</v>
      </c>
      <c r="D1912">
        <v>26950</v>
      </c>
      <c r="E1912">
        <v>30000</v>
      </c>
      <c r="F1912">
        <v>35140</v>
      </c>
      <c r="G1912">
        <v>40280</v>
      </c>
      <c r="H1912">
        <v>45420</v>
      </c>
      <c r="I1912">
        <v>50560</v>
      </c>
      <c r="J1912">
        <v>55700</v>
      </c>
      <c r="K1912" t="s">
        <v>3092</v>
      </c>
      <c r="L1912">
        <v>3</v>
      </c>
      <c r="M1912">
        <v>30</v>
      </c>
      <c r="N1912" t="s">
        <v>180</v>
      </c>
    </row>
    <row r="1913" spans="1:14" x14ac:dyDescent="0.2">
      <c r="A1913" t="s">
        <v>7672</v>
      </c>
      <c r="B1913">
        <v>21500</v>
      </c>
      <c r="C1913">
        <v>24600</v>
      </c>
      <c r="D1913">
        <v>27650</v>
      </c>
      <c r="E1913">
        <v>30700</v>
      </c>
      <c r="F1913">
        <v>35140</v>
      </c>
      <c r="G1913">
        <v>40280</v>
      </c>
      <c r="H1913">
        <v>45420</v>
      </c>
      <c r="I1913">
        <v>50560</v>
      </c>
      <c r="J1913">
        <v>55700</v>
      </c>
      <c r="K1913" t="s">
        <v>3092</v>
      </c>
      <c r="L1913">
        <v>3</v>
      </c>
      <c r="M1913">
        <v>30</v>
      </c>
      <c r="N1913" t="s">
        <v>181</v>
      </c>
    </row>
    <row r="1914" spans="1:14" x14ac:dyDescent="0.2">
      <c r="A1914" t="s">
        <v>7673</v>
      </c>
      <c r="B1914">
        <v>20950</v>
      </c>
      <c r="C1914">
        <v>23950</v>
      </c>
      <c r="D1914">
        <v>26950</v>
      </c>
      <c r="E1914">
        <v>30000</v>
      </c>
      <c r="F1914">
        <v>35140</v>
      </c>
      <c r="G1914">
        <v>40280</v>
      </c>
      <c r="H1914">
        <v>45420</v>
      </c>
      <c r="I1914">
        <v>50560</v>
      </c>
      <c r="J1914">
        <v>55700</v>
      </c>
      <c r="K1914" t="s">
        <v>3092</v>
      </c>
      <c r="L1914">
        <v>3</v>
      </c>
      <c r="M1914">
        <v>30</v>
      </c>
      <c r="N1914" t="s">
        <v>182</v>
      </c>
    </row>
    <row r="1915" spans="1:14" x14ac:dyDescent="0.2">
      <c r="A1915" t="s">
        <v>7674</v>
      </c>
      <c r="B1915">
        <v>21500</v>
      </c>
      <c r="C1915">
        <v>24600</v>
      </c>
      <c r="D1915">
        <v>27650</v>
      </c>
      <c r="E1915">
        <v>30700</v>
      </c>
      <c r="F1915">
        <v>35140</v>
      </c>
      <c r="G1915">
        <v>40280</v>
      </c>
      <c r="H1915">
        <v>45420</v>
      </c>
      <c r="I1915">
        <v>50560</v>
      </c>
      <c r="J1915">
        <v>55700</v>
      </c>
      <c r="K1915" t="s">
        <v>3092</v>
      </c>
      <c r="L1915">
        <v>3</v>
      </c>
      <c r="M1915">
        <v>30</v>
      </c>
      <c r="N1915" t="s">
        <v>183</v>
      </c>
    </row>
    <row r="1916" spans="1:14" x14ac:dyDescent="0.2">
      <c r="A1916" t="s">
        <v>7675</v>
      </c>
      <c r="B1916">
        <v>20950</v>
      </c>
      <c r="C1916">
        <v>23950</v>
      </c>
      <c r="D1916">
        <v>26950</v>
      </c>
      <c r="E1916">
        <v>30000</v>
      </c>
      <c r="F1916">
        <v>35140</v>
      </c>
      <c r="G1916">
        <v>40280</v>
      </c>
      <c r="H1916">
        <v>45420</v>
      </c>
      <c r="I1916">
        <v>50560</v>
      </c>
      <c r="J1916">
        <v>55700</v>
      </c>
      <c r="K1916" t="s">
        <v>3092</v>
      </c>
      <c r="L1916">
        <v>3</v>
      </c>
      <c r="M1916">
        <v>30</v>
      </c>
      <c r="N1916" t="s">
        <v>184</v>
      </c>
    </row>
    <row r="1917" spans="1:14" x14ac:dyDescent="0.2">
      <c r="A1917" t="s">
        <v>7676</v>
      </c>
      <c r="B1917">
        <v>20950</v>
      </c>
      <c r="C1917">
        <v>23950</v>
      </c>
      <c r="D1917">
        <v>26950</v>
      </c>
      <c r="E1917">
        <v>30000</v>
      </c>
      <c r="F1917">
        <v>35140</v>
      </c>
      <c r="G1917">
        <v>40280</v>
      </c>
      <c r="H1917">
        <v>45420</v>
      </c>
      <c r="I1917">
        <v>50560</v>
      </c>
      <c r="J1917">
        <v>55700</v>
      </c>
      <c r="K1917" t="s">
        <v>3092</v>
      </c>
      <c r="L1917">
        <v>3</v>
      </c>
      <c r="M1917">
        <v>30</v>
      </c>
      <c r="N1917" t="s">
        <v>185</v>
      </c>
    </row>
    <row r="1918" spans="1:14" x14ac:dyDescent="0.2">
      <c r="A1918" t="s">
        <v>7677</v>
      </c>
      <c r="B1918">
        <v>20950</v>
      </c>
      <c r="C1918">
        <v>23950</v>
      </c>
      <c r="D1918">
        <v>26950</v>
      </c>
      <c r="E1918">
        <v>30000</v>
      </c>
      <c r="F1918">
        <v>35140</v>
      </c>
      <c r="G1918">
        <v>40280</v>
      </c>
      <c r="H1918">
        <v>45420</v>
      </c>
      <c r="I1918">
        <v>50560</v>
      </c>
      <c r="J1918">
        <v>55700</v>
      </c>
      <c r="K1918" t="s">
        <v>3092</v>
      </c>
      <c r="L1918">
        <v>3</v>
      </c>
      <c r="M1918">
        <v>30</v>
      </c>
      <c r="N1918" t="s">
        <v>186</v>
      </c>
    </row>
    <row r="1919" spans="1:14" x14ac:dyDescent="0.2">
      <c r="A1919" t="s">
        <v>7678</v>
      </c>
      <c r="B1919">
        <v>20950</v>
      </c>
      <c r="C1919">
        <v>23950</v>
      </c>
      <c r="D1919">
        <v>26950</v>
      </c>
      <c r="E1919">
        <v>30000</v>
      </c>
      <c r="F1919">
        <v>35140</v>
      </c>
      <c r="G1919">
        <v>40280</v>
      </c>
      <c r="H1919">
        <v>45420</v>
      </c>
      <c r="I1919">
        <v>50560</v>
      </c>
      <c r="J1919">
        <v>55700</v>
      </c>
      <c r="K1919" t="s">
        <v>3092</v>
      </c>
      <c r="L1919">
        <v>3</v>
      </c>
      <c r="M1919">
        <v>30</v>
      </c>
      <c r="N1919" t="s">
        <v>187</v>
      </c>
    </row>
    <row r="1920" spans="1:14" x14ac:dyDescent="0.2">
      <c r="A1920" t="s">
        <v>7679</v>
      </c>
      <c r="B1920">
        <v>21500</v>
      </c>
      <c r="C1920">
        <v>24600</v>
      </c>
      <c r="D1920">
        <v>27650</v>
      </c>
      <c r="E1920">
        <v>30700</v>
      </c>
      <c r="F1920">
        <v>35140</v>
      </c>
      <c r="G1920">
        <v>40280</v>
      </c>
      <c r="H1920">
        <v>45420</v>
      </c>
      <c r="I1920">
        <v>50560</v>
      </c>
      <c r="J1920">
        <v>55700</v>
      </c>
      <c r="K1920" t="s">
        <v>3092</v>
      </c>
      <c r="L1920">
        <v>3</v>
      </c>
      <c r="M1920">
        <v>30</v>
      </c>
      <c r="N1920" t="s">
        <v>188</v>
      </c>
    </row>
    <row r="1921" spans="1:14" x14ac:dyDescent="0.2">
      <c r="A1921" t="s">
        <v>7680</v>
      </c>
      <c r="B1921">
        <v>21500</v>
      </c>
      <c r="C1921">
        <v>24600</v>
      </c>
      <c r="D1921">
        <v>27650</v>
      </c>
      <c r="E1921">
        <v>30700</v>
      </c>
      <c r="F1921">
        <v>35140</v>
      </c>
      <c r="G1921">
        <v>40280</v>
      </c>
      <c r="H1921">
        <v>45420</v>
      </c>
      <c r="I1921">
        <v>50560</v>
      </c>
      <c r="J1921">
        <v>55700</v>
      </c>
      <c r="K1921" t="s">
        <v>3092</v>
      </c>
      <c r="L1921">
        <v>3</v>
      </c>
      <c r="M1921">
        <v>30</v>
      </c>
      <c r="N1921" t="s">
        <v>189</v>
      </c>
    </row>
    <row r="1922" spans="1:14" x14ac:dyDescent="0.2">
      <c r="A1922" t="s">
        <v>7681</v>
      </c>
      <c r="B1922">
        <v>21500</v>
      </c>
      <c r="C1922">
        <v>24600</v>
      </c>
      <c r="D1922">
        <v>27650</v>
      </c>
      <c r="E1922">
        <v>30700</v>
      </c>
      <c r="F1922">
        <v>35140</v>
      </c>
      <c r="G1922">
        <v>40280</v>
      </c>
      <c r="H1922">
        <v>45420</v>
      </c>
      <c r="I1922">
        <v>50560</v>
      </c>
      <c r="J1922">
        <v>55700</v>
      </c>
      <c r="K1922" t="s">
        <v>3092</v>
      </c>
      <c r="L1922">
        <v>3</v>
      </c>
      <c r="M1922">
        <v>30</v>
      </c>
      <c r="N1922" t="s">
        <v>190</v>
      </c>
    </row>
    <row r="1923" spans="1:14" x14ac:dyDescent="0.2">
      <c r="A1923" t="s">
        <v>7682</v>
      </c>
      <c r="B1923">
        <v>21500</v>
      </c>
      <c r="C1923">
        <v>24600</v>
      </c>
      <c r="D1923">
        <v>27650</v>
      </c>
      <c r="E1923">
        <v>30700</v>
      </c>
      <c r="F1923">
        <v>35140</v>
      </c>
      <c r="G1923">
        <v>40280</v>
      </c>
      <c r="H1923">
        <v>45420</v>
      </c>
      <c r="I1923">
        <v>50560</v>
      </c>
      <c r="J1923">
        <v>55700</v>
      </c>
      <c r="K1923" t="s">
        <v>3092</v>
      </c>
      <c r="L1923">
        <v>3</v>
      </c>
      <c r="M1923">
        <v>30</v>
      </c>
      <c r="N1923" t="s">
        <v>191</v>
      </c>
    </row>
    <row r="1924" spans="1:14" x14ac:dyDescent="0.2">
      <c r="A1924" t="s">
        <v>7683</v>
      </c>
      <c r="B1924">
        <v>20950</v>
      </c>
      <c r="C1924">
        <v>23950</v>
      </c>
      <c r="D1924">
        <v>26950</v>
      </c>
      <c r="E1924">
        <v>30000</v>
      </c>
      <c r="F1924">
        <v>35140</v>
      </c>
      <c r="G1924">
        <v>40280</v>
      </c>
      <c r="H1924">
        <v>45420</v>
      </c>
      <c r="I1924">
        <v>50560</v>
      </c>
      <c r="J1924">
        <v>55700</v>
      </c>
      <c r="K1924" t="s">
        <v>3092</v>
      </c>
      <c r="L1924">
        <v>3</v>
      </c>
      <c r="M1924">
        <v>30</v>
      </c>
      <c r="N1924" t="s">
        <v>192</v>
      </c>
    </row>
    <row r="1925" spans="1:14" x14ac:dyDescent="0.2">
      <c r="A1925" t="s">
        <v>7684</v>
      </c>
      <c r="B1925">
        <v>20950</v>
      </c>
      <c r="C1925">
        <v>23950</v>
      </c>
      <c r="D1925">
        <v>26950</v>
      </c>
      <c r="E1925">
        <v>30000</v>
      </c>
      <c r="F1925">
        <v>35140</v>
      </c>
      <c r="G1925">
        <v>40280</v>
      </c>
      <c r="H1925">
        <v>45420</v>
      </c>
      <c r="I1925">
        <v>50560</v>
      </c>
      <c r="J1925">
        <v>55700</v>
      </c>
      <c r="K1925" t="s">
        <v>3092</v>
      </c>
      <c r="L1925">
        <v>3</v>
      </c>
      <c r="M1925">
        <v>30</v>
      </c>
      <c r="N1925" t="s">
        <v>193</v>
      </c>
    </row>
    <row r="1926" spans="1:14" x14ac:dyDescent="0.2">
      <c r="A1926" t="s">
        <v>7685</v>
      </c>
      <c r="B1926">
        <v>20950</v>
      </c>
      <c r="C1926">
        <v>23950</v>
      </c>
      <c r="D1926">
        <v>26950</v>
      </c>
      <c r="E1926">
        <v>30000</v>
      </c>
      <c r="F1926">
        <v>35140</v>
      </c>
      <c r="G1926">
        <v>40280</v>
      </c>
      <c r="H1926">
        <v>45420</v>
      </c>
      <c r="I1926">
        <v>50560</v>
      </c>
      <c r="J1926">
        <v>55700</v>
      </c>
      <c r="K1926" t="s">
        <v>3092</v>
      </c>
      <c r="L1926">
        <v>3</v>
      </c>
      <c r="M1926">
        <v>30</v>
      </c>
      <c r="N1926" t="s">
        <v>194</v>
      </c>
    </row>
    <row r="1927" spans="1:14" x14ac:dyDescent="0.2">
      <c r="A1927" t="s">
        <v>7686</v>
      </c>
      <c r="B1927">
        <v>20950</v>
      </c>
      <c r="C1927">
        <v>23950</v>
      </c>
      <c r="D1927">
        <v>26950</v>
      </c>
      <c r="E1927">
        <v>30000</v>
      </c>
      <c r="F1927">
        <v>35140</v>
      </c>
      <c r="G1927">
        <v>40280</v>
      </c>
      <c r="H1927">
        <v>45420</v>
      </c>
      <c r="I1927">
        <v>50560</v>
      </c>
      <c r="J1927">
        <v>55700</v>
      </c>
      <c r="K1927" t="s">
        <v>3092</v>
      </c>
      <c r="L1927">
        <v>3</v>
      </c>
      <c r="M1927">
        <v>30</v>
      </c>
      <c r="N1927" t="s">
        <v>195</v>
      </c>
    </row>
    <row r="1928" spans="1:14" x14ac:dyDescent="0.2">
      <c r="A1928" t="s">
        <v>7687</v>
      </c>
      <c r="B1928">
        <v>20950</v>
      </c>
      <c r="C1928">
        <v>23950</v>
      </c>
      <c r="D1928">
        <v>26950</v>
      </c>
      <c r="E1928">
        <v>30000</v>
      </c>
      <c r="F1928">
        <v>35140</v>
      </c>
      <c r="G1928">
        <v>40280</v>
      </c>
      <c r="H1928">
        <v>45420</v>
      </c>
      <c r="I1928">
        <v>50560</v>
      </c>
      <c r="J1928">
        <v>55700</v>
      </c>
      <c r="K1928" t="s">
        <v>3092</v>
      </c>
      <c r="L1928">
        <v>3</v>
      </c>
      <c r="M1928">
        <v>30</v>
      </c>
      <c r="N1928" t="s">
        <v>196</v>
      </c>
    </row>
    <row r="1929" spans="1:14" x14ac:dyDescent="0.2">
      <c r="A1929" t="s">
        <v>7688</v>
      </c>
      <c r="B1929">
        <v>20950</v>
      </c>
      <c r="C1929">
        <v>23950</v>
      </c>
      <c r="D1929">
        <v>26950</v>
      </c>
      <c r="E1929">
        <v>30000</v>
      </c>
      <c r="F1929">
        <v>35140</v>
      </c>
      <c r="G1929">
        <v>40280</v>
      </c>
      <c r="H1929">
        <v>45420</v>
      </c>
      <c r="I1929">
        <v>50560</v>
      </c>
      <c r="J1929">
        <v>55700</v>
      </c>
      <c r="K1929" t="s">
        <v>3092</v>
      </c>
      <c r="L1929">
        <v>3</v>
      </c>
      <c r="M1929">
        <v>30</v>
      </c>
      <c r="N1929" t="s">
        <v>197</v>
      </c>
    </row>
    <row r="1930" spans="1:14" x14ac:dyDescent="0.2">
      <c r="A1930" t="s">
        <v>7689</v>
      </c>
      <c r="B1930">
        <v>20950</v>
      </c>
      <c r="C1930">
        <v>23950</v>
      </c>
      <c r="D1930">
        <v>26950</v>
      </c>
      <c r="E1930">
        <v>30000</v>
      </c>
      <c r="F1930">
        <v>35140</v>
      </c>
      <c r="G1930">
        <v>40280</v>
      </c>
      <c r="H1930">
        <v>45420</v>
      </c>
      <c r="I1930">
        <v>50560</v>
      </c>
      <c r="J1930">
        <v>55700</v>
      </c>
      <c r="K1930" t="s">
        <v>3092</v>
      </c>
      <c r="L1930">
        <v>3</v>
      </c>
      <c r="M1930">
        <v>30</v>
      </c>
      <c r="N1930" t="s">
        <v>198</v>
      </c>
    </row>
    <row r="1931" spans="1:14" x14ac:dyDescent="0.2">
      <c r="A1931" t="s">
        <v>7690</v>
      </c>
      <c r="B1931">
        <v>21500</v>
      </c>
      <c r="C1931">
        <v>24600</v>
      </c>
      <c r="D1931">
        <v>27650</v>
      </c>
      <c r="E1931">
        <v>30700</v>
      </c>
      <c r="F1931">
        <v>35140</v>
      </c>
      <c r="G1931">
        <v>40280</v>
      </c>
      <c r="H1931">
        <v>45420</v>
      </c>
      <c r="I1931">
        <v>50560</v>
      </c>
      <c r="J1931">
        <v>55700</v>
      </c>
      <c r="K1931" t="s">
        <v>3092</v>
      </c>
      <c r="L1931">
        <v>3</v>
      </c>
      <c r="M1931">
        <v>30</v>
      </c>
      <c r="N1931" t="s">
        <v>199</v>
      </c>
    </row>
    <row r="1932" spans="1:14" x14ac:dyDescent="0.2">
      <c r="A1932" t="s">
        <v>7691</v>
      </c>
      <c r="B1932">
        <v>21500</v>
      </c>
      <c r="C1932">
        <v>24600</v>
      </c>
      <c r="D1932">
        <v>27650</v>
      </c>
      <c r="E1932">
        <v>30700</v>
      </c>
      <c r="F1932">
        <v>35140</v>
      </c>
      <c r="G1932">
        <v>40280</v>
      </c>
      <c r="H1932">
        <v>45420</v>
      </c>
      <c r="I1932">
        <v>50560</v>
      </c>
      <c r="J1932">
        <v>55700</v>
      </c>
      <c r="K1932" t="s">
        <v>3092</v>
      </c>
      <c r="L1932">
        <v>3</v>
      </c>
      <c r="M1932">
        <v>30</v>
      </c>
      <c r="N1932" t="s">
        <v>200</v>
      </c>
    </row>
    <row r="1933" spans="1:14" x14ac:dyDescent="0.2">
      <c r="A1933" t="s">
        <v>7692</v>
      </c>
      <c r="B1933">
        <v>20950</v>
      </c>
      <c r="C1933">
        <v>23950</v>
      </c>
      <c r="D1933">
        <v>26950</v>
      </c>
      <c r="E1933">
        <v>30000</v>
      </c>
      <c r="F1933">
        <v>35140</v>
      </c>
      <c r="G1933">
        <v>40280</v>
      </c>
      <c r="H1933">
        <v>45420</v>
      </c>
      <c r="I1933">
        <v>50560</v>
      </c>
      <c r="J1933">
        <v>55700</v>
      </c>
      <c r="K1933" t="s">
        <v>3092</v>
      </c>
      <c r="L1933">
        <v>3</v>
      </c>
      <c r="M1933">
        <v>30</v>
      </c>
      <c r="N1933" t="s">
        <v>201</v>
      </c>
    </row>
    <row r="1934" spans="1:14" x14ac:dyDescent="0.2">
      <c r="A1934" t="s">
        <v>7693</v>
      </c>
      <c r="B1934">
        <v>20950</v>
      </c>
      <c r="C1934">
        <v>23950</v>
      </c>
      <c r="D1934">
        <v>26950</v>
      </c>
      <c r="E1934">
        <v>30000</v>
      </c>
      <c r="F1934">
        <v>35140</v>
      </c>
      <c r="G1934">
        <v>40280</v>
      </c>
      <c r="H1934">
        <v>45420</v>
      </c>
      <c r="I1934">
        <v>50560</v>
      </c>
      <c r="J1934">
        <v>55700</v>
      </c>
      <c r="K1934" t="s">
        <v>3092</v>
      </c>
      <c r="L1934">
        <v>3</v>
      </c>
      <c r="M1934">
        <v>30</v>
      </c>
      <c r="N1934" t="s">
        <v>202</v>
      </c>
    </row>
    <row r="1935" spans="1:14" x14ac:dyDescent="0.2">
      <c r="A1935" t="s">
        <v>7694</v>
      </c>
      <c r="B1935">
        <v>20950</v>
      </c>
      <c r="C1935">
        <v>23950</v>
      </c>
      <c r="D1935">
        <v>26950</v>
      </c>
      <c r="E1935">
        <v>30000</v>
      </c>
      <c r="F1935">
        <v>35140</v>
      </c>
      <c r="G1935">
        <v>40280</v>
      </c>
      <c r="H1935">
        <v>45420</v>
      </c>
      <c r="I1935">
        <v>50560</v>
      </c>
      <c r="J1935">
        <v>55700</v>
      </c>
      <c r="K1935" t="s">
        <v>3092</v>
      </c>
      <c r="L1935">
        <v>3</v>
      </c>
      <c r="M1935">
        <v>30</v>
      </c>
      <c r="N1935" t="s">
        <v>203</v>
      </c>
    </row>
    <row r="1936" spans="1:14" x14ac:dyDescent="0.2">
      <c r="A1936" t="s">
        <v>7695</v>
      </c>
      <c r="B1936">
        <v>21500</v>
      </c>
      <c r="C1936">
        <v>24600</v>
      </c>
      <c r="D1936">
        <v>27650</v>
      </c>
      <c r="E1936">
        <v>30700</v>
      </c>
      <c r="F1936">
        <v>35140</v>
      </c>
      <c r="G1936">
        <v>40280</v>
      </c>
      <c r="H1936">
        <v>45420</v>
      </c>
      <c r="I1936">
        <v>50560</v>
      </c>
      <c r="J1936">
        <v>55700</v>
      </c>
      <c r="K1936" t="s">
        <v>3092</v>
      </c>
      <c r="L1936">
        <v>3</v>
      </c>
      <c r="M1936">
        <v>30</v>
      </c>
      <c r="N1936" t="s">
        <v>204</v>
      </c>
    </row>
    <row r="1937" spans="1:14" x14ac:dyDescent="0.2">
      <c r="A1937" t="s">
        <v>7696</v>
      </c>
      <c r="B1937">
        <v>20950</v>
      </c>
      <c r="C1937">
        <v>23950</v>
      </c>
      <c r="D1937">
        <v>26950</v>
      </c>
      <c r="E1937">
        <v>30000</v>
      </c>
      <c r="F1937">
        <v>35140</v>
      </c>
      <c r="G1937">
        <v>40280</v>
      </c>
      <c r="H1937">
        <v>45420</v>
      </c>
      <c r="I1937">
        <v>50560</v>
      </c>
      <c r="J1937">
        <v>55700</v>
      </c>
      <c r="K1937" t="s">
        <v>3092</v>
      </c>
      <c r="L1937">
        <v>3</v>
      </c>
      <c r="M1937">
        <v>30</v>
      </c>
      <c r="N1937" t="s">
        <v>205</v>
      </c>
    </row>
    <row r="1938" spans="1:14" x14ac:dyDescent="0.2">
      <c r="A1938" t="s">
        <v>7697</v>
      </c>
      <c r="B1938">
        <v>20950</v>
      </c>
      <c r="C1938">
        <v>23950</v>
      </c>
      <c r="D1938">
        <v>26950</v>
      </c>
      <c r="E1938">
        <v>30000</v>
      </c>
      <c r="F1938">
        <v>35140</v>
      </c>
      <c r="G1938">
        <v>40280</v>
      </c>
      <c r="H1938">
        <v>45420</v>
      </c>
      <c r="I1938">
        <v>50560</v>
      </c>
      <c r="J1938">
        <v>55700</v>
      </c>
      <c r="K1938" t="s">
        <v>3092</v>
      </c>
      <c r="L1938">
        <v>3</v>
      </c>
      <c r="M1938">
        <v>30</v>
      </c>
      <c r="N1938" t="s">
        <v>206</v>
      </c>
    </row>
    <row r="1939" spans="1:14" x14ac:dyDescent="0.2">
      <c r="A1939" t="s">
        <v>7698</v>
      </c>
      <c r="B1939">
        <v>20950</v>
      </c>
      <c r="C1939">
        <v>23950</v>
      </c>
      <c r="D1939">
        <v>26950</v>
      </c>
      <c r="E1939">
        <v>30000</v>
      </c>
      <c r="F1939">
        <v>35140</v>
      </c>
      <c r="G1939">
        <v>40280</v>
      </c>
      <c r="H1939">
        <v>45420</v>
      </c>
      <c r="I1939">
        <v>50560</v>
      </c>
      <c r="J1939">
        <v>55700</v>
      </c>
      <c r="K1939" t="s">
        <v>3092</v>
      </c>
      <c r="L1939">
        <v>3</v>
      </c>
      <c r="M1939">
        <v>30</v>
      </c>
      <c r="N1939" t="s">
        <v>207</v>
      </c>
    </row>
    <row r="1940" spans="1:14" x14ac:dyDescent="0.2">
      <c r="A1940" t="s">
        <v>7699</v>
      </c>
      <c r="B1940">
        <v>20950</v>
      </c>
      <c r="C1940">
        <v>23950</v>
      </c>
      <c r="D1940">
        <v>26950</v>
      </c>
      <c r="E1940">
        <v>30000</v>
      </c>
      <c r="F1940">
        <v>35140</v>
      </c>
      <c r="G1940">
        <v>40280</v>
      </c>
      <c r="H1940">
        <v>45420</v>
      </c>
      <c r="I1940">
        <v>50560</v>
      </c>
      <c r="J1940">
        <v>55700</v>
      </c>
      <c r="K1940" t="s">
        <v>3092</v>
      </c>
      <c r="L1940">
        <v>3</v>
      </c>
      <c r="M1940">
        <v>30</v>
      </c>
      <c r="N1940" t="s">
        <v>208</v>
      </c>
    </row>
    <row r="1941" spans="1:14" x14ac:dyDescent="0.2">
      <c r="A1941" t="s">
        <v>7700</v>
      </c>
      <c r="B1941">
        <v>20950</v>
      </c>
      <c r="C1941">
        <v>23950</v>
      </c>
      <c r="D1941">
        <v>26950</v>
      </c>
      <c r="E1941">
        <v>30000</v>
      </c>
      <c r="F1941">
        <v>35140</v>
      </c>
      <c r="G1941">
        <v>40280</v>
      </c>
      <c r="H1941">
        <v>45420</v>
      </c>
      <c r="I1941">
        <v>50560</v>
      </c>
      <c r="J1941">
        <v>55700</v>
      </c>
      <c r="K1941" t="s">
        <v>3092</v>
      </c>
      <c r="L1941">
        <v>3</v>
      </c>
      <c r="M1941">
        <v>30</v>
      </c>
      <c r="N1941" t="s">
        <v>209</v>
      </c>
    </row>
    <row r="1942" spans="1:14" x14ac:dyDescent="0.2">
      <c r="A1942" t="s">
        <v>7701</v>
      </c>
      <c r="B1942">
        <v>20950</v>
      </c>
      <c r="C1942">
        <v>23950</v>
      </c>
      <c r="D1942">
        <v>26950</v>
      </c>
      <c r="E1942">
        <v>30000</v>
      </c>
      <c r="F1942">
        <v>35140</v>
      </c>
      <c r="G1942">
        <v>40280</v>
      </c>
      <c r="H1942">
        <v>45420</v>
      </c>
      <c r="I1942">
        <v>50560</v>
      </c>
      <c r="J1942">
        <v>55700</v>
      </c>
      <c r="K1942" t="s">
        <v>3092</v>
      </c>
      <c r="L1942">
        <v>5</v>
      </c>
      <c r="M1942">
        <v>30</v>
      </c>
      <c r="N1942" t="s">
        <v>210</v>
      </c>
    </row>
    <row r="1943" spans="1:14" x14ac:dyDescent="0.2">
      <c r="A1943" t="s">
        <v>7702</v>
      </c>
      <c r="B1943">
        <v>21500</v>
      </c>
      <c r="C1943">
        <v>24600</v>
      </c>
      <c r="D1943">
        <v>27650</v>
      </c>
      <c r="E1943">
        <v>30700</v>
      </c>
      <c r="F1943">
        <v>35140</v>
      </c>
      <c r="G1943">
        <v>40280</v>
      </c>
      <c r="H1943">
        <v>45420</v>
      </c>
      <c r="I1943">
        <v>50560</v>
      </c>
      <c r="J1943">
        <v>55700</v>
      </c>
      <c r="K1943" t="s">
        <v>3092</v>
      </c>
      <c r="L1943">
        <v>5</v>
      </c>
      <c r="M1943">
        <v>30</v>
      </c>
      <c r="N1943" t="s">
        <v>211</v>
      </c>
    </row>
    <row r="1944" spans="1:14" x14ac:dyDescent="0.2">
      <c r="A1944" t="s">
        <v>7703</v>
      </c>
      <c r="B1944">
        <v>24850</v>
      </c>
      <c r="C1944">
        <v>28400</v>
      </c>
      <c r="D1944">
        <v>31950</v>
      </c>
      <c r="E1944">
        <v>35500</v>
      </c>
      <c r="F1944">
        <v>38350</v>
      </c>
      <c r="G1944">
        <v>41200</v>
      </c>
      <c r="H1944">
        <v>45420</v>
      </c>
      <c r="I1944">
        <v>50560</v>
      </c>
      <c r="J1944">
        <v>55700</v>
      </c>
      <c r="K1944" t="s">
        <v>3092</v>
      </c>
      <c r="L1944">
        <v>5</v>
      </c>
      <c r="M1944">
        <v>30</v>
      </c>
      <c r="N1944" t="s">
        <v>212</v>
      </c>
    </row>
    <row r="1945" spans="1:14" x14ac:dyDescent="0.2">
      <c r="A1945" t="s">
        <v>7704</v>
      </c>
      <c r="B1945">
        <v>20950</v>
      </c>
      <c r="C1945">
        <v>23950</v>
      </c>
      <c r="D1945">
        <v>26950</v>
      </c>
      <c r="E1945">
        <v>30000</v>
      </c>
      <c r="F1945">
        <v>35140</v>
      </c>
      <c r="G1945">
        <v>40280</v>
      </c>
      <c r="H1945">
        <v>45420</v>
      </c>
      <c r="I1945">
        <v>50560</v>
      </c>
      <c r="J1945">
        <v>55700</v>
      </c>
      <c r="K1945" t="s">
        <v>3092</v>
      </c>
      <c r="L1945">
        <v>5</v>
      </c>
      <c r="M1945">
        <v>30</v>
      </c>
      <c r="N1945" t="s">
        <v>213</v>
      </c>
    </row>
    <row r="1946" spans="1:14" x14ac:dyDescent="0.2">
      <c r="A1946" t="s">
        <v>7705</v>
      </c>
      <c r="B1946">
        <v>24850</v>
      </c>
      <c r="C1946">
        <v>28400</v>
      </c>
      <c r="D1946">
        <v>31950</v>
      </c>
      <c r="E1946">
        <v>35500</v>
      </c>
      <c r="F1946">
        <v>38350</v>
      </c>
      <c r="G1946">
        <v>41200</v>
      </c>
      <c r="H1946">
        <v>45420</v>
      </c>
      <c r="I1946">
        <v>50560</v>
      </c>
      <c r="J1946">
        <v>55700</v>
      </c>
      <c r="K1946" t="s">
        <v>3092</v>
      </c>
      <c r="L1946">
        <v>5</v>
      </c>
      <c r="M1946">
        <v>30</v>
      </c>
      <c r="N1946" t="s">
        <v>214</v>
      </c>
    </row>
    <row r="1947" spans="1:14" x14ac:dyDescent="0.2">
      <c r="A1947" t="s">
        <v>7706</v>
      </c>
      <c r="B1947">
        <v>31700</v>
      </c>
      <c r="C1947">
        <v>36200</v>
      </c>
      <c r="D1947">
        <v>40750</v>
      </c>
      <c r="E1947">
        <v>45250</v>
      </c>
      <c r="F1947">
        <v>48900</v>
      </c>
      <c r="G1947">
        <v>52500</v>
      </c>
      <c r="H1947">
        <v>56150</v>
      </c>
      <c r="I1947">
        <v>59750</v>
      </c>
      <c r="J1947">
        <v>63350</v>
      </c>
      <c r="K1947" t="s">
        <v>3092</v>
      </c>
      <c r="L1947">
        <v>5</v>
      </c>
      <c r="M1947">
        <v>30</v>
      </c>
      <c r="N1947" t="s">
        <v>215</v>
      </c>
    </row>
    <row r="1948" spans="1:14" x14ac:dyDescent="0.2">
      <c r="A1948" t="s">
        <v>7707</v>
      </c>
      <c r="B1948">
        <v>20950</v>
      </c>
      <c r="C1948">
        <v>23950</v>
      </c>
      <c r="D1948">
        <v>26950</v>
      </c>
      <c r="E1948">
        <v>30000</v>
      </c>
      <c r="F1948">
        <v>35140</v>
      </c>
      <c r="G1948">
        <v>40280</v>
      </c>
      <c r="H1948">
        <v>45420</v>
      </c>
      <c r="I1948">
        <v>50560</v>
      </c>
      <c r="J1948">
        <v>55700</v>
      </c>
      <c r="K1948" t="s">
        <v>3092</v>
      </c>
      <c r="L1948">
        <v>5</v>
      </c>
      <c r="M1948">
        <v>30</v>
      </c>
      <c r="N1948" t="s">
        <v>216</v>
      </c>
    </row>
    <row r="1949" spans="1:14" x14ac:dyDescent="0.2">
      <c r="A1949" t="s">
        <v>7708</v>
      </c>
      <c r="B1949">
        <v>21500</v>
      </c>
      <c r="C1949">
        <v>24600</v>
      </c>
      <c r="D1949">
        <v>27650</v>
      </c>
      <c r="E1949">
        <v>30700</v>
      </c>
      <c r="F1949">
        <v>35140</v>
      </c>
      <c r="G1949">
        <v>40280</v>
      </c>
      <c r="H1949">
        <v>45420</v>
      </c>
      <c r="I1949">
        <v>50560</v>
      </c>
      <c r="J1949">
        <v>55700</v>
      </c>
      <c r="K1949" t="s">
        <v>3092</v>
      </c>
      <c r="L1949">
        <v>5</v>
      </c>
      <c r="M1949">
        <v>30</v>
      </c>
      <c r="N1949" t="s">
        <v>217</v>
      </c>
    </row>
    <row r="1950" spans="1:14" x14ac:dyDescent="0.2">
      <c r="A1950" t="s">
        <v>7709</v>
      </c>
      <c r="B1950">
        <v>20950</v>
      </c>
      <c r="C1950">
        <v>23950</v>
      </c>
      <c r="D1950">
        <v>26950</v>
      </c>
      <c r="E1950">
        <v>30000</v>
      </c>
      <c r="F1950">
        <v>35140</v>
      </c>
      <c r="G1950">
        <v>40280</v>
      </c>
      <c r="H1950">
        <v>45420</v>
      </c>
      <c r="I1950">
        <v>50560</v>
      </c>
      <c r="J1950">
        <v>55700</v>
      </c>
      <c r="K1950" t="s">
        <v>3092</v>
      </c>
      <c r="L1950">
        <v>5</v>
      </c>
      <c r="M1950">
        <v>30</v>
      </c>
      <c r="N1950" t="s">
        <v>218</v>
      </c>
    </row>
    <row r="1951" spans="1:14" x14ac:dyDescent="0.2">
      <c r="A1951" t="s">
        <v>7710</v>
      </c>
      <c r="B1951">
        <v>24850</v>
      </c>
      <c r="C1951">
        <v>28400</v>
      </c>
      <c r="D1951">
        <v>31950</v>
      </c>
      <c r="E1951">
        <v>35500</v>
      </c>
      <c r="F1951">
        <v>38350</v>
      </c>
      <c r="G1951">
        <v>41200</v>
      </c>
      <c r="H1951">
        <v>45420</v>
      </c>
      <c r="I1951">
        <v>50560</v>
      </c>
      <c r="J1951">
        <v>55700</v>
      </c>
      <c r="K1951" t="s">
        <v>3092</v>
      </c>
      <c r="L1951">
        <v>5</v>
      </c>
      <c r="M1951">
        <v>30</v>
      </c>
      <c r="N1951" t="s">
        <v>219</v>
      </c>
    </row>
    <row r="1952" spans="1:14" x14ac:dyDescent="0.2">
      <c r="A1952" t="s">
        <v>7711</v>
      </c>
      <c r="B1952">
        <v>20950</v>
      </c>
      <c r="C1952">
        <v>23950</v>
      </c>
      <c r="D1952">
        <v>26950</v>
      </c>
      <c r="E1952">
        <v>30000</v>
      </c>
      <c r="F1952">
        <v>35140</v>
      </c>
      <c r="G1952">
        <v>40280</v>
      </c>
      <c r="H1952">
        <v>45420</v>
      </c>
      <c r="I1952">
        <v>50560</v>
      </c>
      <c r="J1952">
        <v>55700</v>
      </c>
      <c r="K1952" t="s">
        <v>3092</v>
      </c>
      <c r="L1952">
        <v>5</v>
      </c>
      <c r="M1952">
        <v>30</v>
      </c>
      <c r="N1952" t="s">
        <v>220</v>
      </c>
    </row>
    <row r="1953" spans="1:14" x14ac:dyDescent="0.2">
      <c r="A1953" t="s">
        <v>7712</v>
      </c>
      <c r="B1953">
        <v>21500</v>
      </c>
      <c r="C1953">
        <v>24600</v>
      </c>
      <c r="D1953">
        <v>27650</v>
      </c>
      <c r="E1953">
        <v>30700</v>
      </c>
      <c r="F1953">
        <v>35140</v>
      </c>
      <c r="G1953">
        <v>40280</v>
      </c>
      <c r="H1953">
        <v>45420</v>
      </c>
      <c r="I1953">
        <v>50560</v>
      </c>
      <c r="J1953">
        <v>55700</v>
      </c>
      <c r="K1953" t="s">
        <v>3092</v>
      </c>
      <c r="L1953">
        <v>5</v>
      </c>
      <c r="M1953">
        <v>30</v>
      </c>
      <c r="N1953" t="s">
        <v>5757</v>
      </c>
    </row>
    <row r="1954" spans="1:14" x14ac:dyDescent="0.2">
      <c r="A1954" t="s">
        <v>7713</v>
      </c>
      <c r="B1954">
        <v>24850</v>
      </c>
      <c r="C1954">
        <v>28400</v>
      </c>
      <c r="D1954">
        <v>31950</v>
      </c>
      <c r="E1954">
        <v>35500</v>
      </c>
      <c r="F1954">
        <v>38350</v>
      </c>
      <c r="G1954">
        <v>41200</v>
      </c>
      <c r="H1954">
        <v>45420</v>
      </c>
      <c r="I1954">
        <v>50560</v>
      </c>
      <c r="J1954">
        <v>55700</v>
      </c>
      <c r="K1954" t="s">
        <v>3092</v>
      </c>
      <c r="L1954">
        <v>5</v>
      </c>
      <c r="M1954">
        <v>30</v>
      </c>
      <c r="N1954" t="s">
        <v>222</v>
      </c>
    </row>
    <row r="1955" spans="1:14" x14ac:dyDescent="0.2">
      <c r="A1955" t="s">
        <v>7714</v>
      </c>
      <c r="B1955">
        <v>31700</v>
      </c>
      <c r="C1955">
        <v>36200</v>
      </c>
      <c r="D1955">
        <v>40750</v>
      </c>
      <c r="E1955">
        <v>45250</v>
      </c>
      <c r="F1955">
        <v>48900</v>
      </c>
      <c r="G1955">
        <v>52500</v>
      </c>
      <c r="H1955">
        <v>56150</v>
      </c>
      <c r="I1955">
        <v>59750</v>
      </c>
      <c r="J1955">
        <v>63350</v>
      </c>
      <c r="K1955" t="s">
        <v>3092</v>
      </c>
      <c r="L1955">
        <v>5</v>
      </c>
      <c r="M1955">
        <v>30</v>
      </c>
      <c r="N1955" t="s">
        <v>223</v>
      </c>
    </row>
    <row r="1956" spans="1:14" x14ac:dyDescent="0.2">
      <c r="A1956" t="s">
        <v>7715</v>
      </c>
      <c r="B1956">
        <v>21500</v>
      </c>
      <c r="C1956">
        <v>24600</v>
      </c>
      <c r="D1956">
        <v>27650</v>
      </c>
      <c r="E1956">
        <v>30700</v>
      </c>
      <c r="F1956">
        <v>35140</v>
      </c>
      <c r="G1956">
        <v>40280</v>
      </c>
      <c r="H1956">
        <v>45420</v>
      </c>
      <c r="I1956">
        <v>50560</v>
      </c>
      <c r="J1956">
        <v>55700</v>
      </c>
      <c r="K1956" t="s">
        <v>3092</v>
      </c>
      <c r="L1956">
        <v>5</v>
      </c>
      <c r="M1956">
        <v>30</v>
      </c>
      <c r="N1956" t="s">
        <v>224</v>
      </c>
    </row>
    <row r="1957" spans="1:14" x14ac:dyDescent="0.2">
      <c r="A1957" t="s">
        <v>7716</v>
      </c>
      <c r="B1957">
        <v>21500</v>
      </c>
      <c r="C1957">
        <v>24600</v>
      </c>
      <c r="D1957">
        <v>27650</v>
      </c>
      <c r="E1957">
        <v>30700</v>
      </c>
      <c r="F1957">
        <v>35140</v>
      </c>
      <c r="G1957">
        <v>40280</v>
      </c>
      <c r="H1957">
        <v>45420</v>
      </c>
      <c r="I1957">
        <v>50560</v>
      </c>
      <c r="J1957">
        <v>55700</v>
      </c>
      <c r="K1957" t="s">
        <v>3092</v>
      </c>
      <c r="L1957">
        <v>5</v>
      </c>
      <c r="M1957">
        <v>30</v>
      </c>
      <c r="N1957" t="s">
        <v>225</v>
      </c>
    </row>
    <row r="1958" spans="1:14" x14ac:dyDescent="0.2">
      <c r="A1958" t="s">
        <v>7717</v>
      </c>
      <c r="B1958">
        <v>21500</v>
      </c>
      <c r="C1958">
        <v>24600</v>
      </c>
      <c r="D1958">
        <v>27650</v>
      </c>
      <c r="E1958">
        <v>30700</v>
      </c>
      <c r="F1958">
        <v>35140</v>
      </c>
      <c r="G1958">
        <v>40280</v>
      </c>
      <c r="H1958">
        <v>45420</v>
      </c>
      <c r="I1958">
        <v>50560</v>
      </c>
      <c r="J1958">
        <v>55700</v>
      </c>
      <c r="K1958" t="s">
        <v>3092</v>
      </c>
      <c r="L1958">
        <v>5</v>
      </c>
      <c r="M1958">
        <v>30</v>
      </c>
      <c r="N1958" t="s">
        <v>226</v>
      </c>
    </row>
    <row r="1959" spans="1:14" x14ac:dyDescent="0.2">
      <c r="A1959" t="s">
        <v>7718</v>
      </c>
      <c r="B1959">
        <v>21500</v>
      </c>
      <c r="C1959">
        <v>24600</v>
      </c>
      <c r="D1959">
        <v>27650</v>
      </c>
      <c r="E1959">
        <v>30700</v>
      </c>
      <c r="F1959">
        <v>35140</v>
      </c>
      <c r="G1959">
        <v>40280</v>
      </c>
      <c r="H1959">
        <v>45420</v>
      </c>
      <c r="I1959">
        <v>50560</v>
      </c>
      <c r="J1959">
        <v>55700</v>
      </c>
      <c r="K1959" t="s">
        <v>3092</v>
      </c>
      <c r="L1959">
        <v>5</v>
      </c>
      <c r="M1959">
        <v>30</v>
      </c>
      <c r="N1959" t="s">
        <v>227</v>
      </c>
    </row>
    <row r="1960" spans="1:14" x14ac:dyDescent="0.2">
      <c r="A1960" t="s">
        <v>7719</v>
      </c>
      <c r="B1960">
        <v>24850</v>
      </c>
      <c r="C1960">
        <v>28400</v>
      </c>
      <c r="D1960">
        <v>31950</v>
      </c>
      <c r="E1960">
        <v>35500</v>
      </c>
      <c r="F1960">
        <v>38350</v>
      </c>
      <c r="G1960">
        <v>41200</v>
      </c>
      <c r="H1960">
        <v>45420</v>
      </c>
      <c r="I1960">
        <v>50560</v>
      </c>
      <c r="J1960">
        <v>55700</v>
      </c>
      <c r="K1960" t="s">
        <v>3092</v>
      </c>
      <c r="L1960">
        <v>5</v>
      </c>
      <c r="M1960">
        <v>30</v>
      </c>
      <c r="N1960" t="s">
        <v>228</v>
      </c>
    </row>
    <row r="1961" spans="1:14" x14ac:dyDescent="0.2">
      <c r="A1961" t="s">
        <v>7720</v>
      </c>
      <c r="B1961">
        <v>21500</v>
      </c>
      <c r="C1961">
        <v>24600</v>
      </c>
      <c r="D1961">
        <v>27650</v>
      </c>
      <c r="E1961">
        <v>30700</v>
      </c>
      <c r="F1961">
        <v>35140</v>
      </c>
      <c r="G1961">
        <v>40280</v>
      </c>
      <c r="H1961">
        <v>45420</v>
      </c>
      <c r="I1961">
        <v>50560</v>
      </c>
      <c r="J1961">
        <v>55700</v>
      </c>
      <c r="K1961" t="s">
        <v>3092</v>
      </c>
      <c r="L1961">
        <v>5</v>
      </c>
      <c r="M1961">
        <v>30</v>
      </c>
      <c r="N1961" t="s">
        <v>229</v>
      </c>
    </row>
    <row r="1962" spans="1:14" x14ac:dyDescent="0.2">
      <c r="A1962" t="s">
        <v>7721</v>
      </c>
      <c r="B1962">
        <v>27350</v>
      </c>
      <c r="C1962">
        <v>31250</v>
      </c>
      <c r="D1962">
        <v>35150</v>
      </c>
      <c r="E1962">
        <v>39050</v>
      </c>
      <c r="F1962">
        <v>42200</v>
      </c>
      <c r="G1962">
        <v>45300</v>
      </c>
      <c r="H1962">
        <v>48450</v>
      </c>
      <c r="I1962">
        <v>51550</v>
      </c>
      <c r="J1962">
        <v>55700</v>
      </c>
      <c r="K1962" t="s">
        <v>3092</v>
      </c>
      <c r="L1962">
        <v>7</v>
      </c>
      <c r="M1962">
        <v>30</v>
      </c>
      <c r="N1962" t="s">
        <v>230</v>
      </c>
    </row>
    <row r="1963" spans="1:14" x14ac:dyDescent="0.2">
      <c r="A1963" t="s">
        <v>7722</v>
      </c>
      <c r="B1963">
        <v>27350</v>
      </c>
      <c r="C1963">
        <v>31250</v>
      </c>
      <c r="D1963">
        <v>35150</v>
      </c>
      <c r="E1963">
        <v>39050</v>
      </c>
      <c r="F1963">
        <v>42200</v>
      </c>
      <c r="G1963">
        <v>45300</v>
      </c>
      <c r="H1963">
        <v>48450</v>
      </c>
      <c r="I1963">
        <v>51550</v>
      </c>
      <c r="J1963">
        <v>55700</v>
      </c>
      <c r="K1963" t="s">
        <v>3092</v>
      </c>
      <c r="L1963">
        <v>7</v>
      </c>
      <c r="M1963">
        <v>30</v>
      </c>
      <c r="N1963" t="s">
        <v>231</v>
      </c>
    </row>
    <row r="1964" spans="1:14" x14ac:dyDescent="0.2">
      <c r="A1964" t="s">
        <v>7723</v>
      </c>
      <c r="B1964">
        <v>27350</v>
      </c>
      <c r="C1964">
        <v>31250</v>
      </c>
      <c r="D1964">
        <v>35150</v>
      </c>
      <c r="E1964">
        <v>39050</v>
      </c>
      <c r="F1964">
        <v>42200</v>
      </c>
      <c r="G1964">
        <v>45300</v>
      </c>
      <c r="H1964">
        <v>48450</v>
      </c>
      <c r="I1964">
        <v>51550</v>
      </c>
      <c r="J1964">
        <v>55700</v>
      </c>
      <c r="K1964" t="s">
        <v>3092</v>
      </c>
      <c r="L1964">
        <v>7</v>
      </c>
      <c r="M1964">
        <v>30</v>
      </c>
      <c r="N1964" t="s">
        <v>232</v>
      </c>
    </row>
    <row r="1965" spans="1:14" x14ac:dyDescent="0.2">
      <c r="A1965" t="s">
        <v>7724</v>
      </c>
      <c r="B1965">
        <v>27350</v>
      </c>
      <c r="C1965">
        <v>31250</v>
      </c>
      <c r="D1965">
        <v>35150</v>
      </c>
      <c r="E1965">
        <v>39050</v>
      </c>
      <c r="F1965">
        <v>42200</v>
      </c>
      <c r="G1965">
        <v>45300</v>
      </c>
      <c r="H1965">
        <v>48450</v>
      </c>
      <c r="I1965">
        <v>51550</v>
      </c>
      <c r="J1965">
        <v>55700</v>
      </c>
      <c r="K1965" t="s">
        <v>3092</v>
      </c>
      <c r="L1965">
        <v>7</v>
      </c>
      <c r="M1965">
        <v>30</v>
      </c>
      <c r="N1965" t="s">
        <v>233</v>
      </c>
    </row>
    <row r="1966" spans="1:14" x14ac:dyDescent="0.2">
      <c r="A1966" t="s">
        <v>7725</v>
      </c>
      <c r="B1966">
        <v>27350</v>
      </c>
      <c r="C1966">
        <v>31250</v>
      </c>
      <c r="D1966">
        <v>35150</v>
      </c>
      <c r="E1966">
        <v>39050</v>
      </c>
      <c r="F1966">
        <v>42200</v>
      </c>
      <c r="G1966">
        <v>45300</v>
      </c>
      <c r="H1966">
        <v>48450</v>
      </c>
      <c r="I1966">
        <v>51550</v>
      </c>
      <c r="J1966">
        <v>55700</v>
      </c>
      <c r="K1966" t="s">
        <v>3092</v>
      </c>
      <c r="L1966">
        <v>7</v>
      </c>
      <c r="M1966">
        <v>30</v>
      </c>
      <c r="N1966" t="s">
        <v>234</v>
      </c>
    </row>
    <row r="1967" spans="1:14" x14ac:dyDescent="0.2">
      <c r="A1967" t="s">
        <v>7726</v>
      </c>
      <c r="B1967">
        <v>27350</v>
      </c>
      <c r="C1967">
        <v>31250</v>
      </c>
      <c r="D1967">
        <v>35150</v>
      </c>
      <c r="E1967">
        <v>39050</v>
      </c>
      <c r="F1967">
        <v>42200</v>
      </c>
      <c r="G1967">
        <v>45300</v>
      </c>
      <c r="H1967">
        <v>48450</v>
      </c>
      <c r="I1967">
        <v>51550</v>
      </c>
      <c r="J1967">
        <v>55700</v>
      </c>
      <c r="K1967" t="s">
        <v>3092</v>
      </c>
      <c r="L1967">
        <v>7</v>
      </c>
      <c r="M1967">
        <v>30</v>
      </c>
      <c r="N1967" t="s">
        <v>235</v>
      </c>
    </row>
    <row r="1968" spans="1:14" x14ac:dyDescent="0.2">
      <c r="A1968" t="s">
        <v>7727</v>
      </c>
      <c r="B1968">
        <v>27350</v>
      </c>
      <c r="C1968">
        <v>31250</v>
      </c>
      <c r="D1968">
        <v>35150</v>
      </c>
      <c r="E1968">
        <v>39050</v>
      </c>
      <c r="F1968">
        <v>42200</v>
      </c>
      <c r="G1968">
        <v>45300</v>
      </c>
      <c r="H1968">
        <v>48450</v>
      </c>
      <c r="I1968">
        <v>51550</v>
      </c>
      <c r="J1968">
        <v>55700</v>
      </c>
      <c r="K1968" t="s">
        <v>3092</v>
      </c>
      <c r="L1968">
        <v>7</v>
      </c>
      <c r="M1968">
        <v>30</v>
      </c>
      <c r="N1968" t="s">
        <v>236</v>
      </c>
    </row>
    <row r="1969" spans="1:14" x14ac:dyDescent="0.2">
      <c r="A1969" t="s">
        <v>7728</v>
      </c>
      <c r="B1969">
        <v>31150</v>
      </c>
      <c r="C1969">
        <v>35600</v>
      </c>
      <c r="D1969">
        <v>40050</v>
      </c>
      <c r="E1969">
        <v>44500</v>
      </c>
      <c r="F1969">
        <v>48100</v>
      </c>
      <c r="G1969">
        <v>51650</v>
      </c>
      <c r="H1969">
        <v>55200</v>
      </c>
      <c r="I1969">
        <v>58750</v>
      </c>
      <c r="J1969">
        <v>62300</v>
      </c>
      <c r="K1969" t="s">
        <v>3092</v>
      </c>
      <c r="L1969">
        <v>9</v>
      </c>
      <c r="M1969">
        <v>30</v>
      </c>
      <c r="N1969" t="s">
        <v>4290</v>
      </c>
    </row>
    <row r="1970" spans="1:14" x14ac:dyDescent="0.2">
      <c r="A1970" t="s">
        <v>7729</v>
      </c>
      <c r="B1970">
        <v>25600</v>
      </c>
      <c r="C1970">
        <v>29250</v>
      </c>
      <c r="D1970">
        <v>32900</v>
      </c>
      <c r="E1970">
        <v>36550</v>
      </c>
      <c r="F1970">
        <v>39500</v>
      </c>
      <c r="G1970">
        <v>42400</v>
      </c>
      <c r="H1970">
        <v>45420</v>
      </c>
      <c r="I1970">
        <v>50560</v>
      </c>
      <c r="J1970">
        <v>55700</v>
      </c>
      <c r="K1970" t="s">
        <v>3092</v>
      </c>
      <c r="L1970">
        <v>9</v>
      </c>
      <c r="M1970">
        <v>30</v>
      </c>
      <c r="N1970" t="s">
        <v>237</v>
      </c>
    </row>
    <row r="1971" spans="1:14" x14ac:dyDescent="0.2">
      <c r="A1971" t="s">
        <v>7730</v>
      </c>
      <c r="B1971">
        <v>31150</v>
      </c>
      <c r="C1971">
        <v>35600</v>
      </c>
      <c r="D1971">
        <v>40050</v>
      </c>
      <c r="E1971">
        <v>44500</v>
      </c>
      <c r="F1971">
        <v>48100</v>
      </c>
      <c r="G1971">
        <v>51650</v>
      </c>
      <c r="H1971">
        <v>55200</v>
      </c>
      <c r="I1971">
        <v>58750</v>
      </c>
      <c r="J1971">
        <v>62300</v>
      </c>
      <c r="K1971" t="s">
        <v>3092</v>
      </c>
      <c r="L1971">
        <v>9</v>
      </c>
      <c r="M1971">
        <v>30</v>
      </c>
      <c r="N1971" t="s">
        <v>238</v>
      </c>
    </row>
    <row r="1972" spans="1:14" x14ac:dyDescent="0.2">
      <c r="A1972" t="s">
        <v>7731</v>
      </c>
      <c r="B1972">
        <v>25600</v>
      </c>
      <c r="C1972">
        <v>29250</v>
      </c>
      <c r="D1972">
        <v>32900</v>
      </c>
      <c r="E1972">
        <v>36550</v>
      </c>
      <c r="F1972">
        <v>39500</v>
      </c>
      <c r="G1972">
        <v>42400</v>
      </c>
      <c r="H1972">
        <v>45420</v>
      </c>
      <c r="I1972">
        <v>50560</v>
      </c>
      <c r="J1972">
        <v>55700</v>
      </c>
      <c r="K1972" t="s">
        <v>3092</v>
      </c>
      <c r="L1972">
        <v>9</v>
      </c>
      <c r="M1972">
        <v>30</v>
      </c>
      <c r="N1972" t="s">
        <v>239</v>
      </c>
    </row>
    <row r="1973" spans="1:14" x14ac:dyDescent="0.2">
      <c r="A1973" t="s">
        <v>7732</v>
      </c>
      <c r="B1973">
        <v>31150</v>
      </c>
      <c r="C1973">
        <v>35600</v>
      </c>
      <c r="D1973">
        <v>40050</v>
      </c>
      <c r="E1973">
        <v>44500</v>
      </c>
      <c r="F1973">
        <v>48100</v>
      </c>
      <c r="G1973">
        <v>51650</v>
      </c>
      <c r="H1973">
        <v>55200</v>
      </c>
      <c r="I1973">
        <v>58750</v>
      </c>
      <c r="J1973">
        <v>62300</v>
      </c>
      <c r="K1973" t="s">
        <v>3092</v>
      </c>
      <c r="L1973">
        <v>9</v>
      </c>
      <c r="M1973">
        <v>30</v>
      </c>
      <c r="N1973" t="s">
        <v>240</v>
      </c>
    </row>
    <row r="1974" spans="1:14" x14ac:dyDescent="0.2">
      <c r="A1974" t="s">
        <v>7733</v>
      </c>
      <c r="B1974">
        <v>31150</v>
      </c>
      <c r="C1974">
        <v>35600</v>
      </c>
      <c r="D1974">
        <v>40050</v>
      </c>
      <c r="E1974">
        <v>44500</v>
      </c>
      <c r="F1974">
        <v>48100</v>
      </c>
      <c r="G1974">
        <v>51650</v>
      </c>
      <c r="H1974">
        <v>55200</v>
      </c>
      <c r="I1974">
        <v>58750</v>
      </c>
      <c r="J1974">
        <v>62300</v>
      </c>
      <c r="K1974" t="s">
        <v>3092</v>
      </c>
      <c r="L1974">
        <v>9</v>
      </c>
      <c r="M1974">
        <v>30</v>
      </c>
      <c r="N1974" t="s">
        <v>241</v>
      </c>
    </row>
    <row r="1975" spans="1:14" x14ac:dyDescent="0.2">
      <c r="A1975" t="s">
        <v>7734</v>
      </c>
      <c r="B1975">
        <v>25600</v>
      </c>
      <c r="C1975">
        <v>29250</v>
      </c>
      <c r="D1975">
        <v>32900</v>
      </c>
      <c r="E1975">
        <v>36550</v>
      </c>
      <c r="F1975">
        <v>39500</v>
      </c>
      <c r="G1975">
        <v>42400</v>
      </c>
      <c r="H1975">
        <v>45420</v>
      </c>
      <c r="I1975">
        <v>50560</v>
      </c>
      <c r="J1975">
        <v>55700</v>
      </c>
      <c r="K1975" t="s">
        <v>3092</v>
      </c>
      <c r="L1975">
        <v>9</v>
      </c>
      <c r="M1975">
        <v>30</v>
      </c>
      <c r="N1975" t="s">
        <v>242</v>
      </c>
    </row>
    <row r="1976" spans="1:14" x14ac:dyDescent="0.2">
      <c r="A1976" t="s">
        <v>7735</v>
      </c>
      <c r="B1976">
        <v>31150</v>
      </c>
      <c r="C1976">
        <v>35600</v>
      </c>
      <c r="D1976">
        <v>40050</v>
      </c>
      <c r="E1976">
        <v>44500</v>
      </c>
      <c r="F1976">
        <v>48100</v>
      </c>
      <c r="G1976">
        <v>51650</v>
      </c>
      <c r="H1976">
        <v>55200</v>
      </c>
      <c r="I1976">
        <v>58750</v>
      </c>
      <c r="J1976">
        <v>62300</v>
      </c>
      <c r="K1976" t="s">
        <v>3092</v>
      </c>
      <c r="L1976">
        <v>9</v>
      </c>
      <c r="M1976">
        <v>30</v>
      </c>
      <c r="N1976" t="s">
        <v>243</v>
      </c>
    </row>
    <row r="1977" spans="1:14" x14ac:dyDescent="0.2">
      <c r="A1977" t="s">
        <v>7736</v>
      </c>
      <c r="B1977">
        <v>25600</v>
      </c>
      <c r="C1977">
        <v>29250</v>
      </c>
      <c r="D1977">
        <v>32900</v>
      </c>
      <c r="E1977">
        <v>36550</v>
      </c>
      <c r="F1977">
        <v>39500</v>
      </c>
      <c r="G1977">
        <v>42400</v>
      </c>
      <c r="H1977">
        <v>45420</v>
      </c>
      <c r="I1977">
        <v>50560</v>
      </c>
      <c r="J1977">
        <v>55700</v>
      </c>
      <c r="K1977" t="s">
        <v>3092</v>
      </c>
      <c r="L1977">
        <v>9</v>
      </c>
      <c r="M1977">
        <v>30</v>
      </c>
      <c r="N1977" t="s">
        <v>244</v>
      </c>
    </row>
    <row r="1978" spans="1:14" x14ac:dyDescent="0.2">
      <c r="A1978" t="s">
        <v>7737</v>
      </c>
      <c r="B1978">
        <v>31150</v>
      </c>
      <c r="C1978">
        <v>35600</v>
      </c>
      <c r="D1978">
        <v>40050</v>
      </c>
      <c r="E1978">
        <v>44500</v>
      </c>
      <c r="F1978">
        <v>48100</v>
      </c>
      <c r="G1978">
        <v>51650</v>
      </c>
      <c r="H1978">
        <v>55200</v>
      </c>
      <c r="I1978">
        <v>58750</v>
      </c>
      <c r="J1978">
        <v>62300</v>
      </c>
      <c r="K1978" t="s">
        <v>3092</v>
      </c>
      <c r="L1978">
        <v>9</v>
      </c>
      <c r="M1978">
        <v>30</v>
      </c>
      <c r="N1978" t="s">
        <v>245</v>
      </c>
    </row>
    <row r="1979" spans="1:14" x14ac:dyDescent="0.2">
      <c r="A1979" t="s">
        <v>7738</v>
      </c>
      <c r="B1979">
        <v>25600</v>
      </c>
      <c r="C1979">
        <v>29250</v>
      </c>
      <c r="D1979">
        <v>32900</v>
      </c>
      <c r="E1979">
        <v>36550</v>
      </c>
      <c r="F1979">
        <v>39500</v>
      </c>
      <c r="G1979">
        <v>42400</v>
      </c>
      <c r="H1979">
        <v>45420</v>
      </c>
      <c r="I1979">
        <v>50560</v>
      </c>
      <c r="J1979">
        <v>55700</v>
      </c>
      <c r="K1979" t="s">
        <v>3092</v>
      </c>
      <c r="L1979">
        <v>9</v>
      </c>
      <c r="M1979">
        <v>30</v>
      </c>
      <c r="N1979" t="s">
        <v>246</v>
      </c>
    </row>
    <row r="1980" spans="1:14" x14ac:dyDescent="0.2">
      <c r="A1980" t="s">
        <v>7739</v>
      </c>
      <c r="B1980">
        <v>31150</v>
      </c>
      <c r="C1980">
        <v>35600</v>
      </c>
      <c r="D1980">
        <v>40050</v>
      </c>
      <c r="E1980">
        <v>44500</v>
      </c>
      <c r="F1980">
        <v>48100</v>
      </c>
      <c r="G1980">
        <v>51650</v>
      </c>
      <c r="H1980">
        <v>55200</v>
      </c>
      <c r="I1980">
        <v>58750</v>
      </c>
      <c r="J1980">
        <v>62300</v>
      </c>
      <c r="K1980" t="s">
        <v>3092</v>
      </c>
      <c r="L1980">
        <v>9</v>
      </c>
      <c r="M1980">
        <v>30</v>
      </c>
      <c r="N1980" t="s">
        <v>247</v>
      </c>
    </row>
    <row r="1981" spans="1:14" x14ac:dyDescent="0.2">
      <c r="A1981" t="s">
        <v>7740</v>
      </c>
      <c r="B1981">
        <v>25600</v>
      </c>
      <c r="C1981">
        <v>29250</v>
      </c>
      <c r="D1981">
        <v>32900</v>
      </c>
      <c r="E1981">
        <v>36550</v>
      </c>
      <c r="F1981">
        <v>39500</v>
      </c>
      <c r="G1981">
        <v>42400</v>
      </c>
      <c r="H1981">
        <v>45420</v>
      </c>
      <c r="I1981">
        <v>50560</v>
      </c>
      <c r="J1981">
        <v>55700</v>
      </c>
      <c r="K1981" t="s">
        <v>3092</v>
      </c>
      <c r="L1981">
        <v>9</v>
      </c>
      <c r="M1981">
        <v>30</v>
      </c>
      <c r="N1981" t="s">
        <v>248</v>
      </c>
    </row>
    <row r="1982" spans="1:14" x14ac:dyDescent="0.2">
      <c r="A1982" t="s">
        <v>7741</v>
      </c>
      <c r="B1982">
        <v>31150</v>
      </c>
      <c r="C1982">
        <v>35600</v>
      </c>
      <c r="D1982">
        <v>40050</v>
      </c>
      <c r="E1982">
        <v>44500</v>
      </c>
      <c r="F1982">
        <v>48100</v>
      </c>
      <c r="G1982">
        <v>51650</v>
      </c>
      <c r="H1982">
        <v>55200</v>
      </c>
      <c r="I1982">
        <v>58750</v>
      </c>
      <c r="J1982">
        <v>62300</v>
      </c>
      <c r="K1982" t="s">
        <v>3092</v>
      </c>
      <c r="L1982">
        <v>9</v>
      </c>
      <c r="M1982">
        <v>30</v>
      </c>
      <c r="N1982" t="s">
        <v>249</v>
      </c>
    </row>
    <row r="1983" spans="1:14" x14ac:dyDescent="0.2">
      <c r="A1983" t="s">
        <v>7742</v>
      </c>
      <c r="B1983">
        <v>31150</v>
      </c>
      <c r="C1983">
        <v>35600</v>
      </c>
      <c r="D1983">
        <v>40050</v>
      </c>
      <c r="E1983">
        <v>44500</v>
      </c>
      <c r="F1983">
        <v>48100</v>
      </c>
      <c r="G1983">
        <v>51650</v>
      </c>
      <c r="H1983">
        <v>55200</v>
      </c>
      <c r="I1983">
        <v>58750</v>
      </c>
      <c r="J1983">
        <v>62300</v>
      </c>
      <c r="K1983" t="s">
        <v>3092</v>
      </c>
      <c r="L1983">
        <v>9</v>
      </c>
      <c r="M1983">
        <v>30</v>
      </c>
      <c r="N1983" t="s">
        <v>250</v>
      </c>
    </row>
    <row r="1984" spans="1:14" x14ac:dyDescent="0.2">
      <c r="A1984" t="s">
        <v>7743</v>
      </c>
      <c r="B1984">
        <v>31150</v>
      </c>
      <c r="C1984">
        <v>35600</v>
      </c>
      <c r="D1984">
        <v>40050</v>
      </c>
      <c r="E1984">
        <v>44500</v>
      </c>
      <c r="F1984">
        <v>48100</v>
      </c>
      <c r="G1984">
        <v>51650</v>
      </c>
      <c r="H1984">
        <v>55200</v>
      </c>
      <c r="I1984">
        <v>58750</v>
      </c>
      <c r="J1984">
        <v>62300</v>
      </c>
      <c r="K1984" t="s">
        <v>3092</v>
      </c>
      <c r="L1984">
        <v>9</v>
      </c>
      <c r="M1984">
        <v>30</v>
      </c>
      <c r="N1984" t="s">
        <v>251</v>
      </c>
    </row>
    <row r="1985" spans="1:14" x14ac:dyDescent="0.2">
      <c r="A1985" t="s">
        <v>7744</v>
      </c>
      <c r="B1985">
        <v>31150</v>
      </c>
      <c r="C1985">
        <v>35600</v>
      </c>
      <c r="D1985">
        <v>40050</v>
      </c>
      <c r="E1985">
        <v>44500</v>
      </c>
      <c r="F1985">
        <v>48100</v>
      </c>
      <c r="G1985">
        <v>51650</v>
      </c>
      <c r="H1985">
        <v>55200</v>
      </c>
      <c r="I1985">
        <v>58750</v>
      </c>
      <c r="J1985">
        <v>62300</v>
      </c>
      <c r="K1985" t="s">
        <v>3092</v>
      </c>
      <c r="L1985">
        <v>9</v>
      </c>
      <c r="M1985">
        <v>30</v>
      </c>
      <c r="N1985" t="s">
        <v>252</v>
      </c>
    </row>
    <row r="1986" spans="1:14" x14ac:dyDescent="0.2">
      <c r="A1986" t="s">
        <v>7745</v>
      </c>
      <c r="B1986">
        <v>25600</v>
      </c>
      <c r="C1986">
        <v>29250</v>
      </c>
      <c r="D1986">
        <v>32900</v>
      </c>
      <c r="E1986">
        <v>36550</v>
      </c>
      <c r="F1986">
        <v>39500</v>
      </c>
      <c r="G1986">
        <v>42400</v>
      </c>
      <c r="H1986">
        <v>45420</v>
      </c>
      <c r="I1986">
        <v>50560</v>
      </c>
      <c r="J1986">
        <v>55700</v>
      </c>
      <c r="K1986" t="s">
        <v>3092</v>
      </c>
      <c r="L1986">
        <v>9</v>
      </c>
      <c r="M1986">
        <v>30</v>
      </c>
      <c r="N1986" t="s">
        <v>253</v>
      </c>
    </row>
    <row r="1987" spans="1:14" x14ac:dyDescent="0.2">
      <c r="A1987" t="s">
        <v>7746</v>
      </c>
      <c r="B1987">
        <v>25600</v>
      </c>
      <c r="C1987">
        <v>29250</v>
      </c>
      <c r="D1987">
        <v>32900</v>
      </c>
      <c r="E1987">
        <v>36550</v>
      </c>
      <c r="F1987">
        <v>39500</v>
      </c>
      <c r="G1987">
        <v>42400</v>
      </c>
      <c r="H1987">
        <v>45420</v>
      </c>
      <c r="I1987">
        <v>50560</v>
      </c>
      <c r="J1987">
        <v>55700</v>
      </c>
      <c r="K1987" t="s">
        <v>3092</v>
      </c>
      <c r="L1987">
        <v>9</v>
      </c>
      <c r="M1987">
        <v>30</v>
      </c>
      <c r="N1987" t="s">
        <v>254</v>
      </c>
    </row>
    <row r="1988" spans="1:14" x14ac:dyDescent="0.2">
      <c r="A1988" t="s">
        <v>7747</v>
      </c>
      <c r="B1988">
        <v>31150</v>
      </c>
      <c r="C1988">
        <v>35600</v>
      </c>
      <c r="D1988">
        <v>40050</v>
      </c>
      <c r="E1988">
        <v>44500</v>
      </c>
      <c r="F1988">
        <v>48100</v>
      </c>
      <c r="G1988">
        <v>51650</v>
      </c>
      <c r="H1988">
        <v>55200</v>
      </c>
      <c r="I1988">
        <v>58750</v>
      </c>
      <c r="J1988">
        <v>62300</v>
      </c>
      <c r="K1988" t="s">
        <v>3092</v>
      </c>
      <c r="L1988">
        <v>9</v>
      </c>
      <c r="M1988">
        <v>30</v>
      </c>
      <c r="N1988" t="s">
        <v>255</v>
      </c>
    </row>
    <row r="1989" spans="1:14" x14ac:dyDescent="0.2">
      <c r="A1989" t="s">
        <v>7748</v>
      </c>
      <c r="B1989">
        <v>31150</v>
      </c>
      <c r="C1989">
        <v>35600</v>
      </c>
      <c r="D1989">
        <v>40050</v>
      </c>
      <c r="E1989">
        <v>44500</v>
      </c>
      <c r="F1989">
        <v>48100</v>
      </c>
      <c r="G1989">
        <v>51650</v>
      </c>
      <c r="H1989">
        <v>55200</v>
      </c>
      <c r="I1989">
        <v>58750</v>
      </c>
      <c r="J1989">
        <v>62300</v>
      </c>
      <c r="K1989" t="s">
        <v>3092</v>
      </c>
      <c r="L1989">
        <v>9</v>
      </c>
      <c r="M1989">
        <v>30</v>
      </c>
      <c r="N1989" t="s">
        <v>256</v>
      </c>
    </row>
    <row r="1990" spans="1:14" x14ac:dyDescent="0.2">
      <c r="A1990" t="s">
        <v>7749</v>
      </c>
      <c r="B1990">
        <v>31150</v>
      </c>
      <c r="C1990">
        <v>35600</v>
      </c>
      <c r="D1990">
        <v>40050</v>
      </c>
      <c r="E1990">
        <v>44500</v>
      </c>
      <c r="F1990">
        <v>48100</v>
      </c>
      <c r="G1990">
        <v>51650</v>
      </c>
      <c r="H1990">
        <v>55200</v>
      </c>
      <c r="I1990">
        <v>58750</v>
      </c>
      <c r="J1990">
        <v>62300</v>
      </c>
      <c r="K1990" t="s">
        <v>3092</v>
      </c>
      <c r="L1990">
        <v>9</v>
      </c>
      <c r="M1990">
        <v>30</v>
      </c>
      <c r="N1990" t="s">
        <v>257</v>
      </c>
    </row>
    <row r="1991" spans="1:14" x14ac:dyDescent="0.2">
      <c r="A1991" t="s">
        <v>7750</v>
      </c>
      <c r="B1991">
        <v>31150</v>
      </c>
      <c r="C1991">
        <v>35600</v>
      </c>
      <c r="D1991">
        <v>40050</v>
      </c>
      <c r="E1991">
        <v>44500</v>
      </c>
      <c r="F1991">
        <v>48100</v>
      </c>
      <c r="G1991">
        <v>51650</v>
      </c>
      <c r="H1991">
        <v>55200</v>
      </c>
      <c r="I1991">
        <v>58750</v>
      </c>
      <c r="J1991">
        <v>62300</v>
      </c>
      <c r="K1991" t="s">
        <v>3092</v>
      </c>
      <c r="L1991">
        <v>9</v>
      </c>
      <c r="M1991">
        <v>30</v>
      </c>
      <c r="N1991" t="s">
        <v>258</v>
      </c>
    </row>
    <row r="1992" spans="1:14" x14ac:dyDescent="0.2">
      <c r="A1992" t="s">
        <v>7751</v>
      </c>
      <c r="B1992">
        <v>25600</v>
      </c>
      <c r="C1992">
        <v>29250</v>
      </c>
      <c r="D1992">
        <v>32900</v>
      </c>
      <c r="E1992">
        <v>36550</v>
      </c>
      <c r="F1992">
        <v>39500</v>
      </c>
      <c r="G1992">
        <v>42400</v>
      </c>
      <c r="H1992">
        <v>45420</v>
      </c>
      <c r="I1992">
        <v>50560</v>
      </c>
      <c r="J1992">
        <v>55700</v>
      </c>
      <c r="K1992" t="s">
        <v>3092</v>
      </c>
      <c r="L1992">
        <v>9</v>
      </c>
      <c r="M1992">
        <v>30</v>
      </c>
      <c r="N1992" t="s">
        <v>259</v>
      </c>
    </row>
    <row r="1993" spans="1:14" x14ac:dyDescent="0.2">
      <c r="A1993" t="s">
        <v>7752</v>
      </c>
      <c r="B1993">
        <v>31150</v>
      </c>
      <c r="C1993">
        <v>35600</v>
      </c>
      <c r="D1993">
        <v>40050</v>
      </c>
      <c r="E1993">
        <v>44500</v>
      </c>
      <c r="F1993">
        <v>48100</v>
      </c>
      <c r="G1993">
        <v>51650</v>
      </c>
      <c r="H1993">
        <v>55200</v>
      </c>
      <c r="I1993">
        <v>58750</v>
      </c>
      <c r="J1993">
        <v>62300</v>
      </c>
      <c r="K1993" t="s">
        <v>3092</v>
      </c>
      <c r="L1993">
        <v>9</v>
      </c>
      <c r="M1993">
        <v>30</v>
      </c>
      <c r="N1993" t="s">
        <v>260</v>
      </c>
    </row>
    <row r="1994" spans="1:14" x14ac:dyDescent="0.2">
      <c r="A1994" t="s">
        <v>7753</v>
      </c>
      <c r="B1994">
        <v>31150</v>
      </c>
      <c r="C1994">
        <v>35600</v>
      </c>
      <c r="D1994">
        <v>40050</v>
      </c>
      <c r="E1994">
        <v>44500</v>
      </c>
      <c r="F1994">
        <v>48100</v>
      </c>
      <c r="G1994">
        <v>51650</v>
      </c>
      <c r="H1994">
        <v>55200</v>
      </c>
      <c r="I1994">
        <v>58750</v>
      </c>
      <c r="J1994">
        <v>62300</v>
      </c>
      <c r="K1994" t="s">
        <v>3092</v>
      </c>
      <c r="L1994">
        <v>9</v>
      </c>
      <c r="M1994">
        <v>30</v>
      </c>
      <c r="N1994" t="s">
        <v>261</v>
      </c>
    </row>
    <row r="1995" spans="1:14" x14ac:dyDescent="0.2">
      <c r="A1995" t="s">
        <v>7754</v>
      </c>
      <c r="B1995">
        <v>31150</v>
      </c>
      <c r="C1995">
        <v>35600</v>
      </c>
      <c r="D1995">
        <v>40050</v>
      </c>
      <c r="E1995">
        <v>44500</v>
      </c>
      <c r="F1995">
        <v>48100</v>
      </c>
      <c r="G1995">
        <v>51650</v>
      </c>
      <c r="H1995">
        <v>55200</v>
      </c>
      <c r="I1995">
        <v>58750</v>
      </c>
      <c r="J1995">
        <v>62300</v>
      </c>
      <c r="K1995" t="s">
        <v>3092</v>
      </c>
      <c r="L1995">
        <v>9</v>
      </c>
      <c r="M1995">
        <v>30</v>
      </c>
      <c r="N1995" t="s">
        <v>262</v>
      </c>
    </row>
    <row r="1996" spans="1:14" x14ac:dyDescent="0.2">
      <c r="A1996" t="s">
        <v>7755</v>
      </c>
      <c r="B1996">
        <v>31150</v>
      </c>
      <c r="C1996">
        <v>35600</v>
      </c>
      <c r="D1996">
        <v>40050</v>
      </c>
      <c r="E1996">
        <v>44500</v>
      </c>
      <c r="F1996">
        <v>48100</v>
      </c>
      <c r="G1996">
        <v>51650</v>
      </c>
      <c r="H1996">
        <v>55200</v>
      </c>
      <c r="I1996">
        <v>58750</v>
      </c>
      <c r="J1996">
        <v>62300</v>
      </c>
      <c r="K1996" t="s">
        <v>3092</v>
      </c>
      <c r="L1996">
        <v>9</v>
      </c>
      <c r="M1996">
        <v>30</v>
      </c>
      <c r="N1996" t="s">
        <v>263</v>
      </c>
    </row>
    <row r="1997" spans="1:14" x14ac:dyDescent="0.2">
      <c r="A1997" t="s">
        <v>7756</v>
      </c>
      <c r="B1997">
        <v>31150</v>
      </c>
      <c r="C1997">
        <v>35600</v>
      </c>
      <c r="D1997">
        <v>40050</v>
      </c>
      <c r="E1997">
        <v>44500</v>
      </c>
      <c r="F1997">
        <v>48100</v>
      </c>
      <c r="G1997">
        <v>51650</v>
      </c>
      <c r="H1997">
        <v>55200</v>
      </c>
      <c r="I1997">
        <v>58750</v>
      </c>
      <c r="J1997">
        <v>62300</v>
      </c>
      <c r="K1997" t="s">
        <v>3092</v>
      </c>
      <c r="L1997">
        <v>9</v>
      </c>
      <c r="M1997">
        <v>30</v>
      </c>
      <c r="N1997" t="s">
        <v>264</v>
      </c>
    </row>
    <row r="1998" spans="1:14" x14ac:dyDescent="0.2">
      <c r="A1998" t="s">
        <v>7757</v>
      </c>
      <c r="B1998">
        <v>31150</v>
      </c>
      <c r="C1998">
        <v>35600</v>
      </c>
      <c r="D1998">
        <v>40050</v>
      </c>
      <c r="E1998">
        <v>44500</v>
      </c>
      <c r="F1998">
        <v>48100</v>
      </c>
      <c r="G1998">
        <v>51650</v>
      </c>
      <c r="H1998">
        <v>55200</v>
      </c>
      <c r="I1998">
        <v>58750</v>
      </c>
      <c r="J1998">
        <v>62300</v>
      </c>
      <c r="K1998" t="s">
        <v>3092</v>
      </c>
      <c r="L1998">
        <v>9</v>
      </c>
      <c r="M1998">
        <v>30</v>
      </c>
      <c r="N1998" t="s">
        <v>265</v>
      </c>
    </row>
    <row r="1999" spans="1:14" x14ac:dyDescent="0.2">
      <c r="A1999" t="s">
        <v>7758</v>
      </c>
      <c r="B1999">
        <v>31150</v>
      </c>
      <c r="C1999">
        <v>35600</v>
      </c>
      <c r="D1999">
        <v>40050</v>
      </c>
      <c r="E1999">
        <v>44500</v>
      </c>
      <c r="F1999">
        <v>48100</v>
      </c>
      <c r="G1999">
        <v>51650</v>
      </c>
      <c r="H1999">
        <v>55200</v>
      </c>
      <c r="I1999">
        <v>58750</v>
      </c>
      <c r="J1999">
        <v>62300</v>
      </c>
      <c r="K1999" t="s">
        <v>3092</v>
      </c>
      <c r="L1999">
        <v>9</v>
      </c>
      <c r="M1999">
        <v>30</v>
      </c>
      <c r="N1999" t="s">
        <v>266</v>
      </c>
    </row>
    <row r="2000" spans="1:14" x14ac:dyDescent="0.2">
      <c r="A2000" t="s">
        <v>7759</v>
      </c>
      <c r="B2000">
        <v>31150</v>
      </c>
      <c r="C2000">
        <v>35600</v>
      </c>
      <c r="D2000">
        <v>40050</v>
      </c>
      <c r="E2000">
        <v>44500</v>
      </c>
      <c r="F2000">
        <v>48100</v>
      </c>
      <c r="G2000">
        <v>51650</v>
      </c>
      <c r="H2000">
        <v>55200</v>
      </c>
      <c r="I2000">
        <v>58750</v>
      </c>
      <c r="J2000">
        <v>62300</v>
      </c>
      <c r="K2000" t="s">
        <v>3092</v>
      </c>
      <c r="L2000">
        <v>9</v>
      </c>
      <c r="M2000">
        <v>30</v>
      </c>
      <c r="N2000" t="s">
        <v>267</v>
      </c>
    </row>
    <row r="2001" spans="1:14" x14ac:dyDescent="0.2">
      <c r="A2001" t="s">
        <v>7760</v>
      </c>
      <c r="B2001">
        <v>31150</v>
      </c>
      <c r="C2001">
        <v>35600</v>
      </c>
      <c r="D2001">
        <v>40050</v>
      </c>
      <c r="E2001">
        <v>44500</v>
      </c>
      <c r="F2001">
        <v>48100</v>
      </c>
      <c r="G2001">
        <v>51650</v>
      </c>
      <c r="H2001">
        <v>55200</v>
      </c>
      <c r="I2001">
        <v>58750</v>
      </c>
      <c r="J2001">
        <v>62300</v>
      </c>
      <c r="K2001" t="s">
        <v>3092</v>
      </c>
      <c r="L2001">
        <v>9</v>
      </c>
      <c r="M2001">
        <v>30</v>
      </c>
      <c r="N2001" t="s">
        <v>268</v>
      </c>
    </row>
    <row r="2002" spans="1:14" x14ac:dyDescent="0.2">
      <c r="A2002" t="s">
        <v>7761</v>
      </c>
      <c r="B2002">
        <v>25600</v>
      </c>
      <c r="C2002">
        <v>29250</v>
      </c>
      <c r="D2002">
        <v>32900</v>
      </c>
      <c r="E2002">
        <v>36550</v>
      </c>
      <c r="F2002">
        <v>39500</v>
      </c>
      <c r="G2002">
        <v>42400</v>
      </c>
      <c r="H2002">
        <v>45420</v>
      </c>
      <c r="I2002">
        <v>50560</v>
      </c>
      <c r="J2002">
        <v>55700</v>
      </c>
      <c r="K2002" t="s">
        <v>3092</v>
      </c>
      <c r="L2002">
        <v>9</v>
      </c>
      <c r="M2002">
        <v>30</v>
      </c>
      <c r="N2002" t="s">
        <v>269</v>
      </c>
    </row>
    <row r="2003" spans="1:14" x14ac:dyDescent="0.2">
      <c r="A2003" t="s">
        <v>7762</v>
      </c>
      <c r="B2003">
        <v>20950</v>
      </c>
      <c r="C2003">
        <v>23950</v>
      </c>
      <c r="D2003">
        <v>26950</v>
      </c>
      <c r="E2003">
        <v>30000</v>
      </c>
      <c r="F2003">
        <v>35140</v>
      </c>
      <c r="G2003">
        <v>40280</v>
      </c>
      <c r="H2003">
        <v>45420</v>
      </c>
      <c r="I2003">
        <v>50560</v>
      </c>
      <c r="J2003">
        <v>55700</v>
      </c>
      <c r="K2003" t="s">
        <v>3092</v>
      </c>
      <c r="L2003">
        <v>11</v>
      </c>
      <c r="M2003">
        <v>30</v>
      </c>
      <c r="N2003" t="s">
        <v>270</v>
      </c>
    </row>
    <row r="2004" spans="1:14" x14ac:dyDescent="0.2">
      <c r="A2004" t="s">
        <v>7763</v>
      </c>
      <c r="B2004">
        <v>20950</v>
      </c>
      <c r="C2004">
        <v>23950</v>
      </c>
      <c r="D2004">
        <v>26950</v>
      </c>
      <c r="E2004">
        <v>30000</v>
      </c>
      <c r="F2004">
        <v>35140</v>
      </c>
      <c r="G2004">
        <v>40280</v>
      </c>
      <c r="H2004">
        <v>45420</v>
      </c>
      <c r="I2004">
        <v>50560</v>
      </c>
      <c r="J2004">
        <v>55700</v>
      </c>
      <c r="K2004" t="s">
        <v>3092</v>
      </c>
      <c r="L2004">
        <v>11</v>
      </c>
      <c r="M2004">
        <v>30</v>
      </c>
      <c r="N2004" t="s">
        <v>271</v>
      </c>
    </row>
    <row r="2005" spans="1:14" x14ac:dyDescent="0.2">
      <c r="A2005" t="s">
        <v>7764</v>
      </c>
      <c r="B2005">
        <v>20950</v>
      </c>
      <c r="C2005">
        <v>23950</v>
      </c>
      <c r="D2005">
        <v>26950</v>
      </c>
      <c r="E2005">
        <v>30000</v>
      </c>
      <c r="F2005">
        <v>35140</v>
      </c>
      <c r="G2005">
        <v>40280</v>
      </c>
      <c r="H2005">
        <v>45420</v>
      </c>
      <c r="I2005">
        <v>50560</v>
      </c>
      <c r="J2005">
        <v>55700</v>
      </c>
      <c r="K2005" t="s">
        <v>3092</v>
      </c>
      <c r="L2005">
        <v>11</v>
      </c>
      <c r="M2005">
        <v>30</v>
      </c>
      <c r="N2005" t="s">
        <v>272</v>
      </c>
    </row>
    <row r="2006" spans="1:14" x14ac:dyDescent="0.2">
      <c r="A2006" t="s">
        <v>7765</v>
      </c>
      <c r="B2006">
        <v>20950</v>
      </c>
      <c r="C2006">
        <v>23950</v>
      </c>
      <c r="D2006">
        <v>26950</v>
      </c>
      <c r="E2006">
        <v>30000</v>
      </c>
      <c r="F2006">
        <v>35140</v>
      </c>
      <c r="G2006">
        <v>40280</v>
      </c>
      <c r="H2006">
        <v>45420</v>
      </c>
      <c r="I2006">
        <v>50560</v>
      </c>
      <c r="J2006">
        <v>55700</v>
      </c>
      <c r="K2006" t="s">
        <v>3092</v>
      </c>
      <c r="L2006">
        <v>11</v>
      </c>
      <c r="M2006">
        <v>30</v>
      </c>
      <c r="N2006" t="s">
        <v>273</v>
      </c>
    </row>
    <row r="2007" spans="1:14" x14ac:dyDescent="0.2">
      <c r="A2007" t="s">
        <v>7766</v>
      </c>
      <c r="B2007">
        <v>20950</v>
      </c>
      <c r="C2007">
        <v>23950</v>
      </c>
      <c r="D2007">
        <v>26950</v>
      </c>
      <c r="E2007">
        <v>30000</v>
      </c>
      <c r="F2007">
        <v>35140</v>
      </c>
      <c r="G2007">
        <v>40280</v>
      </c>
      <c r="H2007">
        <v>45420</v>
      </c>
      <c r="I2007">
        <v>50560</v>
      </c>
      <c r="J2007">
        <v>55700</v>
      </c>
      <c r="K2007" t="s">
        <v>3092</v>
      </c>
      <c r="L2007">
        <v>11</v>
      </c>
      <c r="M2007">
        <v>30</v>
      </c>
      <c r="N2007" t="s">
        <v>274</v>
      </c>
    </row>
    <row r="2008" spans="1:14" x14ac:dyDescent="0.2">
      <c r="A2008" t="s">
        <v>7767</v>
      </c>
      <c r="B2008">
        <v>20950</v>
      </c>
      <c r="C2008">
        <v>23950</v>
      </c>
      <c r="D2008">
        <v>26950</v>
      </c>
      <c r="E2008">
        <v>30000</v>
      </c>
      <c r="F2008">
        <v>35140</v>
      </c>
      <c r="G2008">
        <v>40280</v>
      </c>
      <c r="H2008">
        <v>45420</v>
      </c>
      <c r="I2008">
        <v>50560</v>
      </c>
      <c r="J2008">
        <v>55700</v>
      </c>
      <c r="K2008" t="s">
        <v>3092</v>
      </c>
      <c r="L2008">
        <v>11</v>
      </c>
      <c r="M2008">
        <v>30</v>
      </c>
      <c r="N2008" t="s">
        <v>275</v>
      </c>
    </row>
    <row r="2009" spans="1:14" x14ac:dyDescent="0.2">
      <c r="A2009" t="s">
        <v>7768</v>
      </c>
      <c r="B2009">
        <v>20950</v>
      </c>
      <c r="C2009">
        <v>23950</v>
      </c>
      <c r="D2009">
        <v>26950</v>
      </c>
      <c r="E2009">
        <v>30000</v>
      </c>
      <c r="F2009">
        <v>35140</v>
      </c>
      <c r="G2009">
        <v>40280</v>
      </c>
      <c r="H2009">
        <v>45420</v>
      </c>
      <c r="I2009">
        <v>50560</v>
      </c>
      <c r="J2009">
        <v>55700</v>
      </c>
      <c r="K2009" t="s">
        <v>3092</v>
      </c>
      <c r="L2009">
        <v>11</v>
      </c>
      <c r="M2009">
        <v>30</v>
      </c>
      <c r="N2009" t="s">
        <v>276</v>
      </c>
    </row>
    <row r="2010" spans="1:14" x14ac:dyDescent="0.2">
      <c r="A2010" t="s">
        <v>7769</v>
      </c>
      <c r="B2010">
        <v>20950</v>
      </c>
      <c r="C2010">
        <v>23950</v>
      </c>
      <c r="D2010">
        <v>26950</v>
      </c>
      <c r="E2010">
        <v>30000</v>
      </c>
      <c r="F2010">
        <v>35140</v>
      </c>
      <c r="G2010">
        <v>40280</v>
      </c>
      <c r="H2010">
        <v>45420</v>
      </c>
      <c r="I2010">
        <v>50560</v>
      </c>
      <c r="J2010">
        <v>55700</v>
      </c>
      <c r="K2010" t="s">
        <v>3092</v>
      </c>
      <c r="L2010">
        <v>11</v>
      </c>
      <c r="M2010">
        <v>30</v>
      </c>
      <c r="N2010" t="s">
        <v>277</v>
      </c>
    </row>
    <row r="2011" spans="1:14" x14ac:dyDescent="0.2">
      <c r="A2011" t="s">
        <v>7770</v>
      </c>
      <c r="B2011">
        <v>20950</v>
      </c>
      <c r="C2011">
        <v>23950</v>
      </c>
      <c r="D2011">
        <v>26950</v>
      </c>
      <c r="E2011">
        <v>30000</v>
      </c>
      <c r="F2011">
        <v>35140</v>
      </c>
      <c r="G2011">
        <v>40280</v>
      </c>
      <c r="H2011">
        <v>45420</v>
      </c>
      <c r="I2011">
        <v>50560</v>
      </c>
      <c r="J2011">
        <v>55700</v>
      </c>
      <c r="K2011" t="s">
        <v>3092</v>
      </c>
      <c r="L2011">
        <v>11</v>
      </c>
      <c r="M2011">
        <v>30</v>
      </c>
      <c r="N2011" t="s">
        <v>278</v>
      </c>
    </row>
    <row r="2012" spans="1:14" x14ac:dyDescent="0.2">
      <c r="A2012" t="s">
        <v>7771</v>
      </c>
      <c r="B2012">
        <v>20950</v>
      </c>
      <c r="C2012">
        <v>23950</v>
      </c>
      <c r="D2012">
        <v>26950</v>
      </c>
      <c r="E2012">
        <v>30000</v>
      </c>
      <c r="F2012">
        <v>35140</v>
      </c>
      <c r="G2012">
        <v>40280</v>
      </c>
      <c r="H2012">
        <v>45420</v>
      </c>
      <c r="I2012">
        <v>50560</v>
      </c>
      <c r="J2012">
        <v>55700</v>
      </c>
      <c r="K2012" t="s">
        <v>3092</v>
      </c>
      <c r="L2012">
        <v>11</v>
      </c>
      <c r="M2012">
        <v>30</v>
      </c>
      <c r="N2012" t="s">
        <v>5758</v>
      </c>
    </row>
    <row r="2013" spans="1:14" x14ac:dyDescent="0.2">
      <c r="A2013" t="s">
        <v>7772</v>
      </c>
      <c r="B2013">
        <v>20950</v>
      </c>
      <c r="C2013">
        <v>23950</v>
      </c>
      <c r="D2013">
        <v>26950</v>
      </c>
      <c r="E2013">
        <v>30000</v>
      </c>
      <c r="F2013">
        <v>35140</v>
      </c>
      <c r="G2013">
        <v>40280</v>
      </c>
      <c r="H2013">
        <v>45420</v>
      </c>
      <c r="I2013">
        <v>50560</v>
      </c>
      <c r="J2013">
        <v>55700</v>
      </c>
      <c r="K2013" t="s">
        <v>3092</v>
      </c>
      <c r="L2013">
        <v>11</v>
      </c>
      <c r="M2013">
        <v>30</v>
      </c>
      <c r="N2013" t="s">
        <v>279</v>
      </c>
    </row>
    <row r="2014" spans="1:14" x14ac:dyDescent="0.2">
      <c r="A2014" t="s">
        <v>7773</v>
      </c>
      <c r="B2014">
        <v>20950</v>
      </c>
      <c r="C2014">
        <v>23950</v>
      </c>
      <c r="D2014">
        <v>26950</v>
      </c>
      <c r="E2014">
        <v>30000</v>
      </c>
      <c r="F2014">
        <v>35140</v>
      </c>
      <c r="G2014">
        <v>40280</v>
      </c>
      <c r="H2014">
        <v>45420</v>
      </c>
      <c r="I2014">
        <v>50560</v>
      </c>
      <c r="J2014">
        <v>55700</v>
      </c>
      <c r="K2014" t="s">
        <v>3092</v>
      </c>
      <c r="L2014">
        <v>11</v>
      </c>
      <c r="M2014">
        <v>30</v>
      </c>
      <c r="N2014" t="s">
        <v>280</v>
      </c>
    </row>
    <row r="2015" spans="1:14" x14ac:dyDescent="0.2">
      <c r="A2015" t="s">
        <v>7774</v>
      </c>
      <c r="B2015">
        <v>20950</v>
      </c>
      <c r="C2015">
        <v>23950</v>
      </c>
      <c r="D2015">
        <v>26950</v>
      </c>
      <c r="E2015">
        <v>30000</v>
      </c>
      <c r="F2015">
        <v>35140</v>
      </c>
      <c r="G2015">
        <v>40280</v>
      </c>
      <c r="H2015">
        <v>45420</v>
      </c>
      <c r="I2015">
        <v>50560</v>
      </c>
      <c r="J2015">
        <v>55700</v>
      </c>
      <c r="K2015" t="s">
        <v>3092</v>
      </c>
      <c r="L2015">
        <v>11</v>
      </c>
      <c r="M2015">
        <v>30</v>
      </c>
      <c r="N2015" t="s">
        <v>281</v>
      </c>
    </row>
    <row r="2016" spans="1:14" x14ac:dyDescent="0.2">
      <c r="A2016" t="s">
        <v>7775</v>
      </c>
      <c r="B2016">
        <v>20950</v>
      </c>
      <c r="C2016">
        <v>23950</v>
      </c>
      <c r="D2016">
        <v>26950</v>
      </c>
      <c r="E2016">
        <v>30000</v>
      </c>
      <c r="F2016">
        <v>35140</v>
      </c>
      <c r="G2016">
        <v>40280</v>
      </c>
      <c r="H2016">
        <v>45420</v>
      </c>
      <c r="I2016">
        <v>50560</v>
      </c>
      <c r="J2016">
        <v>55700</v>
      </c>
      <c r="K2016" t="s">
        <v>3092</v>
      </c>
      <c r="L2016">
        <v>11</v>
      </c>
      <c r="M2016">
        <v>30</v>
      </c>
      <c r="N2016" t="s">
        <v>282</v>
      </c>
    </row>
    <row r="2017" spans="1:14" x14ac:dyDescent="0.2">
      <c r="A2017" t="s">
        <v>7776</v>
      </c>
      <c r="B2017">
        <v>20950</v>
      </c>
      <c r="C2017">
        <v>23950</v>
      </c>
      <c r="D2017">
        <v>26950</v>
      </c>
      <c r="E2017">
        <v>30000</v>
      </c>
      <c r="F2017">
        <v>35140</v>
      </c>
      <c r="G2017">
        <v>40280</v>
      </c>
      <c r="H2017">
        <v>45420</v>
      </c>
      <c r="I2017">
        <v>50560</v>
      </c>
      <c r="J2017">
        <v>55700</v>
      </c>
      <c r="K2017" t="s">
        <v>3092</v>
      </c>
      <c r="L2017">
        <v>11</v>
      </c>
      <c r="M2017">
        <v>30</v>
      </c>
      <c r="N2017" t="s">
        <v>283</v>
      </c>
    </row>
    <row r="2018" spans="1:14" x14ac:dyDescent="0.2">
      <c r="A2018" t="s">
        <v>7777</v>
      </c>
      <c r="B2018">
        <v>20950</v>
      </c>
      <c r="C2018">
        <v>23950</v>
      </c>
      <c r="D2018">
        <v>26950</v>
      </c>
      <c r="E2018">
        <v>30000</v>
      </c>
      <c r="F2018">
        <v>35140</v>
      </c>
      <c r="G2018">
        <v>40280</v>
      </c>
      <c r="H2018">
        <v>45420</v>
      </c>
      <c r="I2018">
        <v>50560</v>
      </c>
      <c r="J2018">
        <v>55700</v>
      </c>
      <c r="K2018" t="s">
        <v>3092</v>
      </c>
      <c r="L2018">
        <v>11</v>
      </c>
      <c r="M2018">
        <v>30</v>
      </c>
      <c r="N2018" t="s">
        <v>284</v>
      </c>
    </row>
    <row r="2019" spans="1:14" x14ac:dyDescent="0.2">
      <c r="A2019" t="s">
        <v>7778</v>
      </c>
      <c r="B2019">
        <v>20950</v>
      </c>
      <c r="C2019">
        <v>23950</v>
      </c>
      <c r="D2019">
        <v>26950</v>
      </c>
      <c r="E2019">
        <v>30000</v>
      </c>
      <c r="F2019">
        <v>35140</v>
      </c>
      <c r="G2019">
        <v>40280</v>
      </c>
      <c r="H2019">
        <v>45420</v>
      </c>
      <c r="I2019">
        <v>50560</v>
      </c>
      <c r="J2019">
        <v>55700</v>
      </c>
      <c r="K2019" t="s">
        <v>3092</v>
      </c>
      <c r="L2019">
        <v>11</v>
      </c>
      <c r="M2019">
        <v>30</v>
      </c>
      <c r="N2019" t="s">
        <v>285</v>
      </c>
    </row>
    <row r="2020" spans="1:14" x14ac:dyDescent="0.2">
      <c r="A2020" t="s">
        <v>7779</v>
      </c>
      <c r="B2020">
        <v>20950</v>
      </c>
      <c r="C2020">
        <v>23950</v>
      </c>
      <c r="D2020">
        <v>26950</v>
      </c>
      <c r="E2020">
        <v>30000</v>
      </c>
      <c r="F2020">
        <v>35140</v>
      </c>
      <c r="G2020">
        <v>40280</v>
      </c>
      <c r="H2020">
        <v>45420</v>
      </c>
      <c r="I2020">
        <v>50560</v>
      </c>
      <c r="J2020">
        <v>55700</v>
      </c>
      <c r="K2020" t="s">
        <v>3092</v>
      </c>
      <c r="L2020">
        <v>11</v>
      </c>
      <c r="M2020">
        <v>30</v>
      </c>
      <c r="N2020" t="s">
        <v>286</v>
      </c>
    </row>
    <row r="2021" spans="1:14" x14ac:dyDescent="0.2">
      <c r="A2021" t="s">
        <v>7780</v>
      </c>
      <c r="B2021">
        <v>20950</v>
      </c>
      <c r="C2021">
        <v>23950</v>
      </c>
      <c r="D2021">
        <v>26950</v>
      </c>
      <c r="E2021">
        <v>30000</v>
      </c>
      <c r="F2021">
        <v>35140</v>
      </c>
      <c r="G2021">
        <v>40280</v>
      </c>
      <c r="H2021">
        <v>45420</v>
      </c>
      <c r="I2021">
        <v>50560</v>
      </c>
      <c r="J2021">
        <v>55700</v>
      </c>
      <c r="K2021" t="s">
        <v>3092</v>
      </c>
      <c r="L2021">
        <v>11</v>
      </c>
      <c r="M2021">
        <v>30</v>
      </c>
      <c r="N2021" t="s">
        <v>287</v>
      </c>
    </row>
    <row r="2022" spans="1:14" x14ac:dyDescent="0.2">
      <c r="A2022" t="s">
        <v>7781</v>
      </c>
      <c r="B2022">
        <v>20950</v>
      </c>
      <c r="C2022">
        <v>23950</v>
      </c>
      <c r="D2022">
        <v>26950</v>
      </c>
      <c r="E2022">
        <v>30000</v>
      </c>
      <c r="F2022">
        <v>35140</v>
      </c>
      <c r="G2022">
        <v>40280</v>
      </c>
      <c r="H2022">
        <v>45420</v>
      </c>
      <c r="I2022">
        <v>50560</v>
      </c>
      <c r="J2022">
        <v>55700</v>
      </c>
      <c r="K2022" t="s">
        <v>3092</v>
      </c>
      <c r="L2022">
        <v>11</v>
      </c>
      <c r="M2022">
        <v>30</v>
      </c>
      <c r="N2022" t="s">
        <v>288</v>
      </c>
    </row>
    <row r="2023" spans="1:14" x14ac:dyDescent="0.2">
      <c r="A2023" t="s">
        <v>7782</v>
      </c>
      <c r="B2023">
        <v>20950</v>
      </c>
      <c r="C2023">
        <v>23950</v>
      </c>
      <c r="D2023">
        <v>26950</v>
      </c>
      <c r="E2023">
        <v>30000</v>
      </c>
      <c r="F2023">
        <v>35140</v>
      </c>
      <c r="G2023">
        <v>40280</v>
      </c>
      <c r="H2023">
        <v>45420</v>
      </c>
      <c r="I2023">
        <v>50560</v>
      </c>
      <c r="J2023">
        <v>55700</v>
      </c>
      <c r="K2023" t="s">
        <v>3092</v>
      </c>
      <c r="L2023">
        <v>11</v>
      </c>
      <c r="M2023">
        <v>30</v>
      </c>
      <c r="N2023" t="s">
        <v>289</v>
      </c>
    </row>
    <row r="2024" spans="1:14" x14ac:dyDescent="0.2">
      <c r="A2024" t="s">
        <v>7783</v>
      </c>
      <c r="B2024">
        <v>20950</v>
      </c>
      <c r="C2024">
        <v>23950</v>
      </c>
      <c r="D2024">
        <v>26950</v>
      </c>
      <c r="E2024">
        <v>30000</v>
      </c>
      <c r="F2024">
        <v>35140</v>
      </c>
      <c r="G2024">
        <v>40280</v>
      </c>
      <c r="H2024">
        <v>45420</v>
      </c>
      <c r="I2024">
        <v>50560</v>
      </c>
      <c r="J2024">
        <v>55700</v>
      </c>
      <c r="K2024" t="s">
        <v>3092</v>
      </c>
      <c r="L2024">
        <v>11</v>
      </c>
      <c r="M2024">
        <v>30</v>
      </c>
      <c r="N2024" t="s">
        <v>290</v>
      </c>
    </row>
    <row r="2025" spans="1:14" x14ac:dyDescent="0.2">
      <c r="A2025" t="s">
        <v>7784</v>
      </c>
      <c r="B2025">
        <v>20950</v>
      </c>
      <c r="C2025">
        <v>23950</v>
      </c>
      <c r="D2025">
        <v>26950</v>
      </c>
      <c r="E2025">
        <v>30000</v>
      </c>
      <c r="F2025">
        <v>35140</v>
      </c>
      <c r="G2025">
        <v>40280</v>
      </c>
      <c r="H2025">
        <v>45420</v>
      </c>
      <c r="I2025">
        <v>50560</v>
      </c>
      <c r="J2025">
        <v>55700</v>
      </c>
      <c r="K2025" t="s">
        <v>3092</v>
      </c>
      <c r="L2025">
        <v>11</v>
      </c>
      <c r="M2025">
        <v>30</v>
      </c>
      <c r="N2025" t="s">
        <v>291</v>
      </c>
    </row>
    <row r="2026" spans="1:14" x14ac:dyDescent="0.2">
      <c r="A2026" t="s">
        <v>7785</v>
      </c>
      <c r="B2026">
        <v>20950</v>
      </c>
      <c r="C2026">
        <v>23950</v>
      </c>
      <c r="D2026">
        <v>26950</v>
      </c>
      <c r="E2026">
        <v>30000</v>
      </c>
      <c r="F2026">
        <v>35140</v>
      </c>
      <c r="G2026">
        <v>40280</v>
      </c>
      <c r="H2026">
        <v>45420</v>
      </c>
      <c r="I2026">
        <v>50560</v>
      </c>
      <c r="J2026">
        <v>55700</v>
      </c>
      <c r="K2026" t="s">
        <v>3092</v>
      </c>
      <c r="L2026">
        <v>11</v>
      </c>
      <c r="M2026">
        <v>30</v>
      </c>
      <c r="N2026" t="s">
        <v>292</v>
      </c>
    </row>
    <row r="2027" spans="1:14" x14ac:dyDescent="0.2">
      <c r="A2027" t="s">
        <v>7786</v>
      </c>
      <c r="B2027">
        <v>20950</v>
      </c>
      <c r="C2027">
        <v>23950</v>
      </c>
      <c r="D2027">
        <v>26950</v>
      </c>
      <c r="E2027">
        <v>30000</v>
      </c>
      <c r="F2027">
        <v>35140</v>
      </c>
      <c r="G2027">
        <v>40280</v>
      </c>
      <c r="H2027">
        <v>45420</v>
      </c>
      <c r="I2027">
        <v>50560</v>
      </c>
      <c r="J2027">
        <v>55700</v>
      </c>
      <c r="K2027" t="s">
        <v>3092</v>
      </c>
      <c r="L2027">
        <v>11</v>
      </c>
      <c r="M2027">
        <v>30</v>
      </c>
      <c r="N2027" t="s">
        <v>293</v>
      </c>
    </row>
    <row r="2028" spans="1:14" x14ac:dyDescent="0.2">
      <c r="A2028" t="s">
        <v>7787</v>
      </c>
      <c r="B2028">
        <v>20950</v>
      </c>
      <c r="C2028">
        <v>23950</v>
      </c>
      <c r="D2028">
        <v>26950</v>
      </c>
      <c r="E2028">
        <v>30000</v>
      </c>
      <c r="F2028">
        <v>35140</v>
      </c>
      <c r="G2028">
        <v>40280</v>
      </c>
      <c r="H2028">
        <v>45420</v>
      </c>
      <c r="I2028">
        <v>50560</v>
      </c>
      <c r="J2028">
        <v>55700</v>
      </c>
      <c r="K2028" t="s">
        <v>3092</v>
      </c>
      <c r="L2028">
        <v>11</v>
      </c>
      <c r="M2028">
        <v>30</v>
      </c>
      <c r="N2028" t="s">
        <v>305</v>
      </c>
    </row>
    <row r="2029" spans="1:14" x14ac:dyDescent="0.2">
      <c r="A2029" t="s">
        <v>7788</v>
      </c>
      <c r="B2029">
        <v>20950</v>
      </c>
      <c r="C2029">
        <v>23950</v>
      </c>
      <c r="D2029">
        <v>26950</v>
      </c>
      <c r="E2029">
        <v>30000</v>
      </c>
      <c r="F2029">
        <v>35140</v>
      </c>
      <c r="G2029">
        <v>40280</v>
      </c>
      <c r="H2029">
        <v>45420</v>
      </c>
      <c r="I2029">
        <v>50560</v>
      </c>
      <c r="J2029">
        <v>55700</v>
      </c>
      <c r="K2029" t="s">
        <v>3092</v>
      </c>
      <c r="L2029">
        <v>13</v>
      </c>
      <c r="M2029">
        <v>30</v>
      </c>
      <c r="N2029" t="s">
        <v>4292</v>
      </c>
    </row>
    <row r="2030" spans="1:14" x14ac:dyDescent="0.2">
      <c r="A2030" t="s">
        <v>7789</v>
      </c>
      <c r="B2030">
        <v>20950</v>
      </c>
      <c r="C2030">
        <v>23950</v>
      </c>
      <c r="D2030">
        <v>26950</v>
      </c>
      <c r="E2030">
        <v>30000</v>
      </c>
      <c r="F2030">
        <v>35140</v>
      </c>
      <c r="G2030">
        <v>40280</v>
      </c>
      <c r="H2030">
        <v>45420</v>
      </c>
      <c r="I2030">
        <v>50560</v>
      </c>
      <c r="J2030">
        <v>55700</v>
      </c>
      <c r="K2030" t="s">
        <v>3092</v>
      </c>
      <c r="L2030">
        <v>13</v>
      </c>
      <c r="M2030">
        <v>30</v>
      </c>
      <c r="N2030" t="s">
        <v>306</v>
      </c>
    </row>
    <row r="2031" spans="1:14" x14ac:dyDescent="0.2">
      <c r="A2031" t="s">
        <v>7790</v>
      </c>
      <c r="B2031">
        <v>20950</v>
      </c>
      <c r="C2031">
        <v>23950</v>
      </c>
      <c r="D2031">
        <v>26950</v>
      </c>
      <c r="E2031">
        <v>30000</v>
      </c>
      <c r="F2031">
        <v>35140</v>
      </c>
      <c r="G2031">
        <v>40280</v>
      </c>
      <c r="H2031">
        <v>45420</v>
      </c>
      <c r="I2031">
        <v>50560</v>
      </c>
      <c r="J2031">
        <v>55700</v>
      </c>
      <c r="K2031" t="s">
        <v>3092</v>
      </c>
      <c r="L2031">
        <v>13</v>
      </c>
      <c r="M2031">
        <v>30</v>
      </c>
      <c r="N2031" t="s">
        <v>307</v>
      </c>
    </row>
    <row r="2032" spans="1:14" x14ac:dyDescent="0.2">
      <c r="A2032" t="s">
        <v>7791</v>
      </c>
      <c r="B2032">
        <v>20950</v>
      </c>
      <c r="C2032">
        <v>23950</v>
      </c>
      <c r="D2032">
        <v>26950</v>
      </c>
      <c r="E2032">
        <v>30000</v>
      </c>
      <c r="F2032">
        <v>35140</v>
      </c>
      <c r="G2032">
        <v>40280</v>
      </c>
      <c r="H2032">
        <v>45420</v>
      </c>
      <c r="I2032">
        <v>50560</v>
      </c>
      <c r="J2032">
        <v>55700</v>
      </c>
      <c r="K2032" t="s">
        <v>3092</v>
      </c>
      <c r="L2032">
        <v>13</v>
      </c>
      <c r="M2032">
        <v>30</v>
      </c>
      <c r="N2032" t="s">
        <v>308</v>
      </c>
    </row>
    <row r="2033" spans="1:14" x14ac:dyDescent="0.2">
      <c r="A2033" t="s">
        <v>7792</v>
      </c>
      <c r="B2033">
        <v>20950</v>
      </c>
      <c r="C2033">
        <v>23950</v>
      </c>
      <c r="D2033">
        <v>26950</v>
      </c>
      <c r="E2033">
        <v>30000</v>
      </c>
      <c r="F2033">
        <v>35140</v>
      </c>
      <c r="G2033">
        <v>40280</v>
      </c>
      <c r="H2033">
        <v>45420</v>
      </c>
      <c r="I2033">
        <v>50560</v>
      </c>
      <c r="J2033">
        <v>55700</v>
      </c>
      <c r="K2033" t="s">
        <v>3092</v>
      </c>
      <c r="L2033">
        <v>13</v>
      </c>
      <c r="M2033">
        <v>30</v>
      </c>
      <c r="N2033" t="s">
        <v>309</v>
      </c>
    </row>
    <row r="2034" spans="1:14" x14ac:dyDescent="0.2">
      <c r="A2034" t="s">
        <v>7793</v>
      </c>
      <c r="B2034">
        <v>20950</v>
      </c>
      <c r="C2034">
        <v>23950</v>
      </c>
      <c r="D2034">
        <v>26950</v>
      </c>
      <c r="E2034">
        <v>30000</v>
      </c>
      <c r="F2034">
        <v>35140</v>
      </c>
      <c r="G2034">
        <v>40280</v>
      </c>
      <c r="H2034">
        <v>45420</v>
      </c>
      <c r="I2034">
        <v>50560</v>
      </c>
      <c r="J2034">
        <v>55700</v>
      </c>
      <c r="K2034" t="s">
        <v>3092</v>
      </c>
      <c r="L2034">
        <v>13</v>
      </c>
      <c r="M2034">
        <v>30</v>
      </c>
      <c r="N2034" t="s">
        <v>310</v>
      </c>
    </row>
    <row r="2035" spans="1:14" x14ac:dyDescent="0.2">
      <c r="A2035" t="s">
        <v>7794</v>
      </c>
      <c r="B2035">
        <v>20950</v>
      </c>
      <c r="C2035">
        <v>23950</v>
      </c>
      <c r="D2035">
        <v>26950</v>
      </c>
      <c r="E2035">
        <v>30000</v>
      </c>
      <c r="F2035">
        <v>35140</v>
      </c>
      <c r="G2035">
        <v>40280</v>
      </c>
      <c r="H2035">
        <v>45420</v>
      </c>
      <c r="I2035">
        <v>50560</v>
      </c>
      <c r="J2035">
        <v>55700</v>
      </c>
      <c r="K2035" t="s">
        <v>3092</v>
      </c>
      <c r="L2035">
        <v>13</v>
      </c>
      <c r="M2035">
        <v>30</v>
      </c>
      <c r="N2035" t="s">
        <v>311</v>
      </c>
    </row>
    <row r="2036" spans="1:14" x14ac:dyDescent="0.2">
      <c r="A2036" t="s">
        <v>7795</v>
      </c>
      <c r="B2036">
        <v>20950</v>
      </c>
      <c r="C2036">
        <v>23950</v>
      </c>
      <c r="D2036">
        <v>26950</v>
      </c>
      <c r="E2036">
        <v>30000</v>
      </c>
      <c r="F2036">
        <v>35140</v>
      </c>
      <c r="G2036">
        <v>40280</v>
      </c>
      <c r="H2036">
        <v>45420</v>
      </c>
      <c r="I2036">
        <v>50560</v>
      </c>
      <c r="J2036">
        <v>55700</v>
      </c>
      <c r="K2036" t="s">
        <v>3092</v>
      </c>
      <c r="L2036">
        <v>13</v>
      </c>
      <c r="M2036">
        <v>30</v>
      </c>
      <c r="N2036" t="s">
        <v>312</v>
      </c>
    </row>
    <row r="2037" spans="1:14" x14ac:dyDescent="0.2">
      <c r="A2037" t="s">
        <v>7796</v>
      </c>
      <c r="B2037">
        <v>20950</v>
      </c>
      <c r="C2037">
        <v>23950</v>
      </c>
      <c r="D2037">
        <v>26950</v>
      </c>
      <c r="E2037">
        <v>30000</v>
      </c>
      <c r="F2037">
        <v>35140</v>
      </c>
      <c r="G2037">
        <v>40280</v>
      </c>
      <c r="H2037">
        <v>45420</v>
      </c>
      <c r="I2037">
        <v>50560</v>
      </c>
      <c r="J2037">
        <v>55700</v>
      </c>
      <c r="K2037" t="s">
        <v>3092</v>
      </c>
      <c r="L2037">
        <v>13</v>
      </c>
      <c r="M2037">
        <v>30</v>
      </c>
      <c r="N2037" t="s">
        <v>313</v>
      </c>
    </row>
    <row r="2038" spans="1:14" x14ac:dyDescent="0.2">
      <c r="A2038" t="s">
        <v>7797</v>
      </c>
      <c r="B2038">
        <v>20950</v>
      </c>
      <c r="C2038">
        <v>23950</v>
      </c>
      <c r="D2038">
        <v>26950</v>
      </c>
      <c r="E2038">
        <v>30000</v>
      </c>
      <c r="F2038">
        <v>35140</v>
      </c>
      <c r="G2038">
        <v>40280</v>
      </c>
      <c r="H2038">
        <v>45420</v>
      </c>
      <c r="I2038">
        <v>50560</v>
      </c>
      <c r="J2038">
        <v>55700</v>
      </c>
      <c r="K2038" t="s">
        <v>3092</v>
      </c>
      <c r="L2038">
        <v>13</v>
      </c>
      <c r="M2038">
        <v>30</v>
      </c>
      <c r="N2038" t="s">
        <v>314</v>
      </c>
    </row>
    <row r="2039" spans="1:14" x14ac:dyDescent="0.2">
      <c r="A2039" t="s">
        <v>7798</v>
      </c>
      <c r="B2039">
        <v>20950</v>
      </c>
      <c r="C2039">
        <v>23950</v>
      </c>
      <c r="D2039">
        <v>26950</v>
      </c>
      <c r="E2039">
        <v>30000</v>
      </c>
      <c r="F2039">
        <v>35140</v>
      </c>
      <c r="G2039">
        <v>40280</v>
      </c>
      <c r="H2039">
        <v>45420</v>
      </c>
      <c r="I2039">
        <v>50560</v>
      </c>
      <c r="J2039">
        <v>55700</v>
      </c>
      <c r="K2039" t="s">
        <v>3092</v>
      </c>
      <c r="L2039">
        <v>13</v>
      </c>
      <c r="M2039">
        <v>30</v>
      </c>
      <c r="N2039" t="s">
        <v>315</v>
      </c>
    </row>
    <row r="2040" spans="1:14" x14ac:dyDescent="0.2">
      <c r="A2040" t="s">
        <v>7799</v>
      </c>
      <c r="B2040">
        <v>20950</v>
      </c>
      <c r="C2040">
        <v>23950</v>
      </c>
      <c r="D2040">
        <v>26950</v>
      </c>
      <c r="E2040">
        <v>30000</v>
      </c>
      <c r="F2040">
        <v>35140</v>
      </c>
      <c r="G2040">
        <v>40280</v>
      </c>
      <c r="H2040">
        <v>45420</v>
      </c>
      <c r="I2040">
        <v>50560</v>
      </c>
      <c r="J2040">
        <v>55700</v>
      </c>
      <c r="K2040" t="s">
        <v>3092</v>
      </c>
      <c r="L2040">
        <v>13</v>
      </c>
      <c r="M2040">
        <v>30</v>
      </c>
      <c r="N2040" t="s">
        <v>316</v>
      </c>
    </row>
    <row r="2041" spans="1:14" x14ac:dyDescent="0.2">
      <c r="A2041" t="s">
        <v>7800</v>
      </c>
      <c r="B2041">
        <v>20950</v>
      </c>
      <c r="C2041">
        <v>23950</v>
      </c>
      <c r="D2041">
        <v>26950</v>
      </c>
      <c r="E2041">
        <v>30000</v>
      </c>
      <c r="F2041">
        <v>35140</v>
      </c>
      <c r="G2041">
        <v>40280</v>
      </c>
      <c r="H2041">
        <v>45420</v>
      </c>
      <c r="I2041">
        <v>50560</v>
      </c>
      <c r="J2041">
        <v>55700</v>
      </c>
      <c r="K2041" t="s">
        <v>3092</v>
      </c>
      <c r="L2041">
        <v>13</v>
      </c>
      <c r="M2041">
        <v>30</v>
      </c>
      <c r="N2041" t="s">
        <v>317</v>
      </c>
    </row>
    <row r="2042" spans="1:14" x14ac:dyDescent="0.2">
      <c r="A2042" t="s">
        <v>7801</v>
      </c>
      <c r="B2042">
        <v>20950</v>
      </c>
      <c r="C2042">
        <v>23950</v>
      </c>
      <c r="D2042">
        <v>26950</v>
      </c>
      <c r="E2042">
        <v>30000</v>
      </c>
      <c r="F2042">
        <v>35140</v>
      </c>
      <c r="G2042">
        <v>40280</v>
      </c>
      <c r="H2042">
        <v>45420</v>
      </c>
      <c r="I2042">
        <v>50560</v>
      </c>
      <c r="J2042">
        <v>55700</v>
      </c>
      <c r="K2042" t="s">
        <v>3092</v>
      </c>
      <c r="L2042">
        <v>13</v>
      </c>
      <c r="M2042">
        <v>30</v>
      </c>
      <c r="N2042" t="s">
        <v>318</v>
      </c>
    </row>
    <row r="2043" spans="1:14" x14ac:dyDescent="0.2">
      <c r="A2043" t="s">
        <v>7802</v>
      </c>
      <c r="B2043">
        <v>20950</v>
      </c>
      <c r="C2043">
        <v>23950</v>
      </c>
      <c r="D2043">
        <v>26950</v>
      </c>
      <c r="E2043">
        <v>30000</v>
      </c>
      <c r="F2043">
        <v>35140</v>
      </c>
      <c r="G2043">
        <v>40280</v>
      </c>
      <c r="H2043">
        <v>45420</v>
      </c>
      <c r="I2043">
        <v>50560</v>
      </c>
      <c r="J2043">
        <v>55700</v>
      </c>
      <c r="K2043" t="s">
        <v>3092</v>
      </c>
      <c r="L2043">
        <v>13</v>
      </c>
      <c r="M2043">
        <v>30</v>
      </c>
      <c r="N2043" t="s">
        <v>4293</v>
      </c>
    </row>
    <row r="2044" spans="1:14" x14ac:dyDescent="0.2">
      <c r="A2044" t="s">
        <v>7803</v>
      </c>
      <c r="B2044">
        <v>20950</v>
      </c>
      <c r="C2044">
        <v>23950</v>
      </c>
      <c r="D2044">
        <v>26950</v>
      </c>
      <c r="E2044">
        <v>30000</v>
      </c>
      <c r="F2044">
        <v>35140</v>
      </c>
      <c r="G2044">
        <v>40280</v>
      </c>
      <c r="H2044">
        <v>45420</v>
      </c>
      <c r="I2044">
        <v>50560</v>
      </c>
      <c r="J2044">
        <v>55700</v>
      </c>
      <c r="K2044" t="s">
        <v>3092</v>
      </c>
      <c r="L2044">
        <v>13</v>
      </c>
      <c r="M2044">
        <v>30</v>
      </c>
      <c r="N2044" t="s">
        <v>319</v>
      </c>
    </row>
    <row r="2045" spans="1:14" x14ac:dyDescent="0.2">
      <c r="A2045" t="s">
        <v>7804</v>
      </c>
      <c r="B2045">
        <v>20950</v>
      </c>
      <c r="C2045">
        <v>23950</v>
      </c>
      <c r="D2045">
        <v>26950</v>
      </c>
      <c r="E2045">
        <v>30000</v>
      </c>
      <c r="F2045">
        <v>35140</v>
      </c>
      <c r="G2045">
        <v>40280</v>
      </c>
      <c r="H2045">
        <v>45420</v>
      </c>
      <c r="I2045">
        <v>50560</v>
      </c>
      <c r="J2045">
        <v>55700</v>
      </c>
      <c r="K2045" t="s">
        <v>3092</v>
      </c>
      <c r="L2045">
        <v>13</v>
      </c>
      <c r="M2045">
        <v>30</v>
      </c>
      <c r="N2045" t="s">
        <v>320</v>
      </c>
    </row>
    <row r="2046" spans="1:14" x14ac:dyDescent="0.2">
      <c r="A2046" t="s">
        <v>7805</v>
      </c>
      <c r="B2046">
        <v>20950</v>
      </c>
      <c r="C2046">
        <v>23950</v>
      </c>
      <c r="D2046">
        <v>26950</v>
      </c>
      <c r="E2046">
        <v>30000</v>
      </c>
      <c r="F2046">
        <v>35140</v>
      </c>
      <c r="G2046">
        <v>40280</v>
      </c>
      <c r="H2046">
        <v>45420</v>
      </c>
      <c r="I2046">
        <v>50560</v>
      </c>
      <c r="J2046">
        <v>55700</v>
      </c>
      <c r="K2046" t="s">
        <v>3092</v>
      </c>
      <c r="L2046">
        <v>13</v>
      </c>
      <c r="M2046">
        <v>30</v>
      </c>
      <c r="N2046" t="s">
        <v>321</v>
      </c>
    </row>
    <row r="2047" spans="1:14" x14ac:dyDescent="0.2">
      <c r="A2047" t="s">
        <v>7806</v>
      </c>
      <c r="B2047">
        <v>20950</v>
      </c>
      <c r="C2047">
        <v>23950</v>
      </c>
      <c r="D2047">
        <v>26950</v>
      </c>
      <c r="E2047">
        <v>30000</v>
      </c>
      <c r="F2047">
        <v>35140</v>
      </c>
      <c r="G2047">
        <v>40280</v>
      </c>
      <c r="H2047">
        <v>45420</v>
      </c>
      <c r="I2047">
        <v>50560</v>
      </c>
      <c r="J2047">
        <v>55700</v>
      </c>
      <c r="K2047" t="s">
        <v>3092</v>
      </c>
      <c r="L2047">
        <v>13</v>
      </c>
      <c r="M2047">
        <v>30</v>
      </c>
      <c r="N2047" t="s">
        <v>322</v>
      </c>
    </row>
    <row r="2048" spans="1:14" x14ac:dyDescent="0.2">
      <c r="A2048" t="s">
        <v>7807</v>
      </c>
      <c r="B2048">
        <v>20950</v>
      </c>
      <c r="C2048">
        <v>23950</v>
      </c>
      <c r="D2048">
        <v>26950</v>
      </c>
      <c r="E2048">
        <v>30000</v>
      </c>
      <c r="F2048">
        <v>35140</v>
      </c>
      <c r="G2048">
        <v>40280</v>
      </c>
      <c r="H2048">
        <v>45420</v>
      </c>
      <c r="I2048">
        <v>50560</v>
      </c>
      <c r="J2048">
        <v>55700</v>
      </c>
      <c r="K2048" t="s">
        <v>3092</v>
      </c>
      <c r="L2048">
        <v>13</v>
      </c>
      <c r="M2048">
        <v>30</v>
      </c>
      <c r="N2048" t="s">
        <v>323</v>
      </c>
    </row>
    <row r="2049" spans="1:14" x14ac:dyDescent="0.2">
      <c r="A2049" t="s">
        <v>7808</v>
      </c>
      <c r="B2049">
        <v>20950</v>
      </c>
      <c r="C2049">
        <v>23950</v>
      </c>
      <c r="D2049">
        <v>26950</v>
      </c>
      <c r="E2049">
        <v>30000</v>
      </c>
      <c r="F2049">
        <v>35140</v>
      </c>
      <c r="G2049">
        <v>40280</v>
      </c>
      <c r="H2049">
        <v>45420</v>
      </c>
      <c r="I2049">
        <v>50560</v>
      </c>
      <c r="J2049">
        <v>55700</v>
      </c>
      <c r="K2049" t="s">
        <v>3092</v>
      </c>
      <c r="L2049">
        <v>13</v>
      </c>
      <c r="M2049">
        <v>30</v>
      </c>
      <c r="N2049" t="s">
        <v>4294</v>
      </c>
    </row>
    <row r="2050" spans="1:14" x14ac:dyDescent="0.2">
      <c r="A2050" t="s">
        <v>7809</v>
      </c>
      <c r="B2050">
        <v>20950</v>
      </c>
      <c r="C2050">
        <v>23950</v>
      </c>
      <c r="D2050">
        <v>26950</v>
      </c>
      <c r="E2050">
        <v>30000</v>
      </c>
      <c r="F2050">
        <v>35140</v>
      </c>
      <c r="G2050">
        <v>40280</v>
      </c>
      <c r="H2050">
        <v>45420</v>
      </c>
      <c r="I2050">
        <v>50560</v>
      </c>
      <c r="J2050">
        <v>55700</v>
      </c>
      <c r="K2050" t="s">
        <v>3092</v>
      </c>
      <c r="L2050">
        <v>13</v>
      </c>
      <c r="M2050">
        <v>30</v>
      </c>
      <c r="N2050" t="s">
        <v>324</v>
      </c>
    </row>
    <row r="2051" spans="1:14" x14ac:dyDescent="0.2">
      <c r="A2051" t="s">
        <v>7810</v>
      </c>
      <c r="B2051">
        <v>20950</v>
      </c>
      <c r="C2051">
        <v>23950</v>
      </c>
      <c r="D2051">
        <v>26950</v>
      </c>
      <c r="E2051">
        <v>30000</v>
      </c>
      <c r="F2051">
        <v>35140</v>
      </c>
      <c r="G2051">
        <v>40280</v>
      </c>
      <c r="H2051">
        <v>45420</v>
      </c>
      <c r="I2051">
        <v>50560</v>
      </c>
      <c r="J2051">
        <v>55700</v>
      </c>
      <c r="K2051" t="s">
        <v>3092</v>
      </c>
      <c r="L2051">
        <v>13</v>
      </c>
      <c r="M2051">
        <v>30</v>
      </c>
      <c r="N2051" t="s">
        <v>325</v>
      </c>
    </row>
    <row r="2052" spans="1:14" x14ac:dyDescent="0.2">
      <c r="A2052" t="s">
        <v>7811</v>
      </c>
      <c r="B2052">
        <v>20950</v>
      </c>
      <c r="C2052">
        <v>23950</v>
      </c>
      <c r="D2052">
        <v>26950</v>
      </c>
      <c r="E2052">
        <v>30000</v>
      </c>
      <c r="F2052">
        <v>35140</v>
      </c>
      <c r="G2052">
        <v>40280</v>
      </c>
      <c r="H2052">
        <v>45420</v>
      </c>
      <c r="I2052">
        <v>50560</v>
      </c>
      <c r="J2052">
        <v>55700</v>
      </c>
      <c r="K2052" t="s">
        <v>3092</v>
      </c>
      <c r="L2052">
        <v>15</v>
      </c>
      <c r="M2052">
        <v>30</v>
      </c>
      <c r="N2052" t="s">
        <v>5759</v>
      </c>
    </row>
    <row r="2053" spans="1:14" x14ac:dyDescent="0.2">
      <c r="A2053" t="s">
        <v>7812</v>
      </c>
      <c r="B2053">
        <v>20950</v>
      </c>
      <c r="C2053">
        <v>23950</v>
      </c>
      <c r="D2053">
        <v>26950</v>
      </c>
      <c r="E2053">
        <v>30000</v>
      </c>
      <c r="F2053">
        <v>35140</v>
      </c>
      <c r="G2053">
        <v>40280</v>
      </c>
      <c r="H2053">
        <v>45420</v>
      </c>
      <c r="I2053">
        <v>50560</v>
      </c>
      <c r="J2053">
        <v>55700</v>
      </c>
      <c r="K2053" t="s">
        <v>3092</v>
      </c>
      <c r="L2053">
        <v>15</v>
      </c>
      <c r="M2053">
        <v>30</v>
      </c>
      <c r="N2053" t="s">
        <v>327</v>
      </c>
    </row>
    <row r="2054" spans="1:14" x14ac:dyDescent="0.2">
      <c r="A2054" t="s">
        <v>7813</v>
      </c>
      <c r="B2054">
        <v>20950</v>
      </c>
      <c r="C2054">
        <v>23950</v>
      </c>
      <c r="D2054">
        <v>26950</v>
      </c>
      <c r="E2054">
        <v>30000</v>
      </c>
      <c r="F2054">
        <v>35140</v>
      </c>
      <c r="G2054">
        <v>40280</v>
      </c>
      <c r="H2054">
        <v>45420</v>
      </c>
      <c r="I2054">
        <v>50560</v>
      </c>
      <c r="J2054">
        <v>55700</v>
      </c>
      <c r="K2054" t="s">
        <v>3092</v>
      </c>
      <c r="L2054">
        <v>15</v>
      </c>
      <c r="M2054">
        <v>30</v>
      </c>
      <c r="N2054" t="s">
        <v>328</v>
      </c>
    </row>
    <row r="2055" spans="1:14" x14ac:dyDescent="0.2">
      <c r="A2055" t="s">
        <v>7814</v>
      </c>
      <c r="B2055">
        <v>20950</v>
      </c>
      <c r="C2055">
        <v>23950</v>
      </c>
      <c r="D2055">
        <v>26950</v>
      </c>
      <c r="E2055">
        <v>30000</v>
      </c>
      <c r="F2055">
        <v>35140</v>
      </c>
      <c r="G2055">
        <v>40280</v>
      </c>
      <c r="H2055">
        <v>45420</v>
      </c>
      <c r="I2055">
        <v>50560</v>
      </c>
      <c r="J2055">
        <v>55700</v>
      </c>
      <c r="K2055" t="s">
        <v>3092</v>
      </c>
      <c r="L2055">
        <v>15</v>
      </c>
      <c r="M2055">
        <v>30</v>
      </c>
      <c r="N2055" t="s">
        <v>329</v>
      </c>
    </row>
    <row r="2056" spans="1:14" x14ac:dyDescent="0.2">
      <c r="A2056" t="s">
        <v>7815</v>
      </c>
      <c r="B2056">
        <v>20950</v>
      </c>
      <c r="C2056">
        <v>23950</v>
      </c>
      <c r="D2056">
        <v>26950</v>
      </c>
      <c r="E2056">
        <v>30000</v>
      </c>
      <c r="F2056">
        <v>35140</v>
      </c>
      <c r="G2056">
        <v>40280</v>
      </c>
      <c r="H2056">
        <v>45420</v>
      </c>
      <c r="I2056">
        <v>50560</v>
      </c>
      <c r="J2056">
        <v>55700</v>
      </c>
      <c r="K2056" t="s">
        <v>3092</v>
      </c>
      <c r="L2056">
        <v>15</v>
      </c>
      <c r="M2056">
        <v>30</v>
      </c>
      <c r="N2056" t="s">
        <v>4295</v>
      </c>
    </row>
    <row r="2057" spans="1:14" x14ac:dyDescent="0.2">
      <c r="A2057" t="s">
        <v>7816</v>
      </c>
      <c r="B2057">
        <v>20950</v>
      </c>
      <c r="C2057">
        <v>23950</v>
      </c>
      <c r="D2057">
        <v>26950</v>
      </c>
      <c r="E2057">
        <v>30000</v>
      </c>
      <c r="F2057">
        <v>35140</v>
      </c>
      <c r="G2057">
        <v>40280</v>
      </c>
      <c r="H2057">
        <v>45420</v>
      </c>
      <c r="I2057">
        <v>50560</v>
      </c>
      <c r="J2057">
        <v>55700</v>
      </c>
      <c r="K2057" t="s">
        <v>3092</v>
      </c>
      <c r="L2057">
        <v>15</v>
      </c>
      <c r="M2057">
        <v>30</v>
      </c>
      <c r="N2057" t="s">
        <v>330</v>
      </c>
    </row>
    <row r="2058" spans="1:14" x14ac:dyDescent="0.2">
      <c r="A2058" t="s">
        <v>7817</v>
      </c>
      <c r="B2058">
        <v>20950</v>
      </c>
      <c r="C2058">
        <v>23950</v>
      </c>
      <c r="D2058">
        <v>26950</v>
      </c>
      <c r="E2058">
        <v>30000</v>
      </c>
      <c r="F2058">
        <v>35140</v>
      </c>
      <c r="G2058">
        <v>40280</v>
      </c>
      <c r="H2058">
        <v>45420</v>
      </c>
      <c r="I2058">
        <v>50560</v>
      </c>
      <c r="J2058">
        <v>55700</v>
      </c>
      <c r="K2058" t="s">
        <v>3092</v>
      </c>
      <c r="L2058">
        <v>15</v>
      </c>
      <c r="M2058">
        <v>30</v>
      </c>
      <c r="N2058" t="s">
        <v>331</v>
      </c>
    </row>
    <row r="2059" spans="1:14" x14ac:dyDescent="0.2">
      <c r="A2059" t="s">
        <v>7818</v>
      </c>
      <c r="B2059">
        <v>20950</v>
      </c>
      <c r="C2059">
        <v>23950</v>
      </c>
      <c r="D2059">
        <v>26950</v>
      </c>
      <c r="E2059">
        <v>30000</v>
      </c>
      <c r="F2059">
        <v>35140</v>
      </c>
      <c r="G2059">
        <v>40280</v>
      </c>
      <c r="H2059">
        <v>45420</v>
      </c>
      <c r="I2059">
        <v>50560</v>
      </c>
      <c r="J2059">
        <v>55700</v>
      </c>
      <c r="K2059" t="s">
        <v>3092</v>
      </c>
      <c r="L2059">
        <v>15</v>
      </c>
      <c r="M2059">
        <v>30</v>
      </c>
      <c r="N2059" t="s">
        <v>332</v>
      </c>
    </row>
    <row r="2060" spans="1:14" x14ac:dyDescent="0.2">
      <c r="A2060" t="s">
        <v>7819</v>
      </c>
      <c r="B2060">
        <v>20950</v>
      </c>
      <c r="C2060">
        <v>23950</v>
      </c>
      <c r="D2060">
        <v>26950</v>
      </c>
      <c r="E2060">
        <v>30000</v>
      </c>
      <c r="F2060">
        <v>35140</v>
      </c>
      <c r="G2060">
        <v>40280</v>
      </c>
      <c r="H2060">
        <v>45420</v>
      </c>
      <c r="I2060">
        <v>50560</v>
      </c>
      <c r="J2060">
        <v>55700</v>
      </c>
      <c r="K2060" t="s">
        <v>3092</v>
      </c>
      <c r="L2060">
        <v>15</v>
      </c>
      <c r="M2060">
        <v>30</v>
      </c>
      <c r="N2060" t="s">
        <v>333</v>
      </c>
    </row>
    <row r="2061" spans="1:14" x14ac:dyDescent="0.2">
      <c r="A2061" t="s">
        <v>7820</v>
      </c>
      <c r="B2061">
        <v>20950</v>
      </c>
      <c r="C2061">
        <v>23950</v>
      </c>
      <c r="D2061">
        <v>26950</v>
      </c>
      <c r="E2061">
        <v>30000</v>
      </c>
      <c r="F2061">
        <v>35140</v>
      </c>
      <c r="G2061">
        <v>40280</v>
      </c>
      <c r="H2061">
        <v>45420</v>
      </c>
      <c r="I2061">
        <v>50560</v>
      </c>
      <c r="J2061">
        <v>55700</v>
      </c>
      <c r="K2061" t="s">
        <v>3092</v>
      </c>
      <c r="L2061">
        <v>15</v>
      </c>
      <c r="M2061">
        <v>30</v>
      </c>
      <c r="N2061" t="s">
        <v>334</v>
      </c>
    </row>
    <row r="2062" spans="1:14" x14ac:dyDescent="0.2">
      <c r="A2062" t="s">
        <v>7821</v>
      </c>
      <c r="B2062">
        <v>20950</v>
      </c>
      <c r="C2062">
        <v>23950</v>
      </c>
      <c r="D2062">
        <v>26950</v>
      </c>
      <c r="E2062">
        <v>30000</v>
      </c>
      <c r="F2062">
        <v>35140</v>
      </c>
      <c r="G2062">
        <v>40280</v>
      </c>
      <c r="H2062">
        <v>45420</v>
      </c>
      <c r="I2062">
        <v>50560</v>
      </c>
      <c r="J2062">
        <v>55700</v>
      </c>
      <c r="K2062" t="s">
        <v>3092</v>
      </c>
      <c r="L2062">
        <v>15</v>
      </c>
      <c r="M2062">
        <v>30</v>
      </c>
      <c r="N2062" t="s">
        <v>335</v>
      </c>
    </row>
    <row r="2063" spans="1:14" x14ac:dyDescent="0.2">
      <c r="A2063" t="s">
        <v>7822</v>
      </c>
      <c r="B2063">
        <v>20950</v>
      </c>
      <c r="C2063">
        <v>23950</v>
      </c>
      <c r="D2063">
        <v>26950</v>
      </c>
      <c r="E2063">
        <v>30000</v>
      </c>
      <c r="F2063">
        <v>35140</v>
      </c>
      <c r="G2063">
        <v>40280</v>
      </c>
      <c r="H2063">
        <v>45420</v>
      </c>
      <c r="I2063">
        <v>50560</v>
      </c>
      <c r="J2063">
        <v>55700</v>
      </c>
      <c r="K2063" t="s">
        <v>3092</v>
      </c>
      <c r="L2063">
        <v>15</v>
      </c>
      <c r="M2063">
        <v>30</v>
      </c>
      <c r="N2063" t="s">
        <v>336</v>
      </c>
    </row>
    <row r="2064" spans="1:14" x14ac:dyDescent="0.2">
      <c r="A2064" t="s">
        <v>7823</v>
      </c>
      <c r="B2064">
        <v>20950</v>
      </c>
      <c r="C2064">
        <v>23950</v>
      </c>
      <c r="D2064">
        <v>26950</v>
      </c>
      <c r="E2064">
        <v>30000</v>
      </c>
      <c r="F2064">
        <v>35140</v>
      </c>
      <c r="G2064">
        <v>40280</v>
      </c>
      <c r="H2064">
        <v>45420</v>
      </c>
      <c r="I2064">
        <v>50560</v>
      </c>
      <c r="J2064">
        <v>55700</v>
      </c>
      <c r="K2064" t="s">
        <v>3092</v>
      </c>
      <c r="L2064">
        <v>15</v>
      </c>
      <c r="M2064">
        <v>30</v>
      </c>
      <c r="N2064" t="s">
        <v>337</v>
      </c>
    </row>
    <row r="2065" spans="1:14" x14ac:dyDescent="0.2">
      <c r="A2065" t="s">
        <v>7824</v>
      </c>
      <c r="B2065">
        <v>20950</v>
      </c>
      <c r="C2065">
        <v>23950</v>
      </c>
      <c r="D2065">
        <v>26950</v>
      </c>
      <c r="E2065">
        <v>30000</v>
      </c>
      <c r="F2065">
        <v>35140</v>
      </c>
      <c r="G2065">
        <v>40280</v>
      </c>
      <c r="H2065">
        <v>45420</v>
      </c>
      <c r="I2065">
        <v>50560</v>
      </c>
      <c r="J2065">
        <v>55700</v>
      </c>
      <c r="K2065" t="s">
        <v>3092</v>
      </c>
      <c r="L2065">
        <v>15</v>
      </c>
      <c r="M2065">
        <v>30</v>
      </c>
      <c r="N2065" t="s">
        <v>338</v>
      </c>
    </row>
    <row r="2066" spans="1:14" x14ac:dyDescent="0.2">
      <c r="A2066" t="s">
        <v>7825</v>
      </c>
      <c r="B2066">
        <v>20950</v>
      </c>
      <c r="C2066">
        <v>23950</v>
      </c>
      <c r="D2066">
        <v>26950</v>
      </c>
      <c r="E2066">
        <v>30000</v>
      </c>
      <c r="F2066">
        <v>35140</v>
      </c>
      <c r="G2066">
        <v>40280</v>
      </c>
      <c r="H2066">
        <v>45420</v>
      </c>
      <c r="I2066">
        <v>50560</v>
      </c>
      <c r="J2066">
        <v>55700</v>
      </c>
      <c r="K2066" t="s">
        <v>3092</v>
      </c>
      <c r="L2066">
        <v>15</v>
      </c>
      <c r="M2066">
        <v>30</v>
      </c>
      <c r="N2066" t="s">
        <v>340</v>
      </c>
    </row>
    <row r="2067" spans="1:14" x14ac:dyDescent="0.2">
      <c r="A2067" t="s">
        <v>7826</v>
      </c>
      <c r="B2067">
        <v>20950</v>
      </c>
      <c r="C2067">
        <v>23950</v>
      </c>
      <c r="D2067">
        <v>26950</v>
      </c>
      <c r="E2067">
        <v>30000</v>
      </c>
      <c r="F2067">
        <v>35140</v>
      </c>
      <c r="G2067">
        <v>40280</v>
      </c>
      <c r="H2067">
        <v>45420</v>
      </c>
      <c r="I2067">
        <v>50560</v>
      </c>
      <c r="J2067">
        <v>55700</v>
      </c>
      <c r="K2067" t="s">
        <v>3092</v>
      </c>
      <c r="L2067">
        <v>15</v>
      </c>
      <c r="M2067">
        <v>30</v>
      </c>
      <c r="N2067" t="s">
        <v>339</v>
      </c>
    </row>
    <row r="2068" spans="1:14" x14ac:dyDescent="0.2">
      <c r="A2068" t="s">
        <v>7827</v>
      </c>
      <c r="B2068">
        <v>20950</v>
      </c>
      <c r="C2068">
        <v>23950</v>
      </c>
      <c r="D2068">
        <v>26950</v>
      </c>
      <c r="E2068">
        <v>30000</v>
      </c>
      <c r="F2068">
        <v>35140</v>
      </c>
      <c r="G2068">
        <v>40280</v>
      </c>
      <c r="H2068">
        <v>45420</v>
      </c>
      <c r="I2068">
        <v>50560</v>
      </c>
      <c r="J2068">
        <v>55700</v>
      </c>
      <c r="K2068" t="s">
        <v>3092</v>
      </c>
      <c r="L2068">
        <v>15</v>
      </c>
      <c r="M2068">
        <v>30</v>
      </c>
      <c r="N2068" t="s">
        <v>341</v>
      </c>
    </row>
    <row r="2069" spans="1:14" x14ac:dyDescent="0.2">
      <c r="A2069" t="s">
        <v>7828</v>
      </c>
      <c r="B2069">
        <v>20950</v>
      </c>
      <c r="C2069">
        <v>23950</v>
      </c>
      <c r="D2069">
        <v>26950</v>
      </c>
      <c r="E2069">
        <v>30000</v>
      </c>
      <c r="F2069">
        <v>35140</v>
      </c>
      <c r="G2069">
        <v>40280</v>
      </c>
      <c r="H2069">
        <v>45420</v>
      </c>
      <c r="I2069">
        <v>50560</v>
      </c>
      <c r="J2069">
        <v>55700</v>
      </c>
      <c r="K2069" t="s">
        <v>3092</v>
      </c>
      <c r="L2069">
        <v>15</v>
      </c>
      <c r="M2069">
        <v>30</v>
      </c>
      <c r="N2069" t="s">
        <v>342</v>
      </c>
    </row>
    <row r="2070" spans="1:14" x14ac:dyDescent="0.2">
      <c r="A2070" t="s">
        <v>7829</v>
      </c>
      <c r="B2070">
        <v>20950</v>
      </c>
      <c r="C2070">
        <v>23950</v>
      </c>
      <c r="D2070">
        <v>26950</v>
      </c>
      <c r="E2070">
        <v>30000</v>
      </c>
      <c r="F2070">
        <v>35140</v>
      </c>
      <c r="G2070">
        <v>40280</v>
      </c>
      <c r="H2070">
        <v>45420</v>
      </c>
      <c r="I2070">
        <v>50560</v>
      </c>
      <c r="J2070">
        <v>55700</v>
      </c>
      <c r="K2070" t="s">
        <v>3092</v>
      </c>
      <c r="L2070">
        <v>15</v>
      </c>
      <c r="M2070">
        <v>30</v>
      </c>
      <c r="N2070" t="s">
        <v>343</v>
      </c>
    </row>
    <row r="2071" spans="1:14" x14ac:dyDescent="0.2">
      <c r="A2071" t="s">
        <v>7830</v>
      </c>
      <c r="B2071">
        <v>20950</v>
      </c>
      <c r="C2071">
        <v>23950</v>
      </c>
      <c r="D2071">
        <v>26950</v>
      </c>
      <c r="E2071">
        <v>30000</v>
      </c>
      <c r="F2071">
        <v>35140</v>
      </c>
      <c r="G2071">
        <v>40280</v>
      </c>
      <c r="H2071">
        <v>45420</v>
      </c>
      <c r="I2071">
        <v>50560</v>
      </c>
      <c r="J2071">
        <v>55700</v>
      </c>
      <c r="K2071" t="s">
        <v>3092</v>
      </c>
      <c r="L2071">
        <v>15</v>
      </c>
      <c r="M2071">
        <v>30</v>
      </c>
      <c r="N2071" t="s">
        <v>344</v>
      </c>
    </row>
    <row r="2072" spans="1:14" x14ac:dyDescent="0.2">
      <c r="A2072" t="s">
        <v>7831</v>
      </c>
      <c r="B2072">
        <v>31150</v>
      </c>
      <c r="C2072">
        <v>35600</v>
      </c>
      <c r="D2072">
        <v>40050</v>
      </c>
      <c r="E2072">
        <v>44500</v>
      </c>
      <c r="F2072">
        <v>48100</v>
      </c>
      <c r="G2072">
        <v>51650</v>
      </c>
      <c r="H2072">
        <v>55200</v>
      </c>
      <c r="I2072">
        <v>58750</v>
      </c>
      <c r="J2072">
        <v>62300</v>
      </c>
      <c r="K2072" t="s">
        <v>3092</v>
      </c>
      <c r="L2072">
        <v>17</v>
      </c>
      <c r="M2072">
        <v>30</v>
      </c>
      <c r="N2072" t="s">
        <v>345</v>
      </c>
    </row>
    <row r="2073" spans="1:14" x14ac:dyDescent="0.2">
      <c r="A2073" t="s">
        <v>7832</v>
      </c>
      <c r="B2073">
        <v>31150</v>
      </c>
      <c r="C2073">
        <v>35600</v>
      </c>
      <c r="D2073">
        <v>40050</v>
      </c>
      <c r="E2073">
        <v>44500</v>
      </c>
      <c r="F2073">
        <v>48100</v>
      </c>
      <c r="G2073">
        <v>51650</v>
      </c>
      <c r="H2073">
        <v>55200</v>
      </c>
      <c r="I2073">
        <v>58750</v>
      </c>
      <c r="J2073">
        <v>62300</v>
      </c>
      <c r="K2073" t="s">
        <v>3092</v>
      </c>
      <c r="L2073">
        <v>17</v>
      </c>
      <c r="M2073">
        <v>30</v>
      </c>
      <c r="N2073" t="s">
        <v>346</v>
      </c>
    </row>
    <row r="2074" spans="1:14" x14ac:dyDescent="0.2">
      <c r="A2074" t="s">
        <v>7833</v>
      </c>
      <c r="B2074">
        <v>31150</v>
      </c>
      <c r="C2074">
        <v>35600</v>
      </c>
      <c r="D2074">
        <v>40050</v>
      </c>
      <c r="E2074">
        <v>44500</v>
      </c>
      <c r="F2074">
        <v>48100</v>
      </c>
      <c r="G2074">
        <v>51650</v>
      </c>
      <c r="H2074">
        <v>55200</v>
      </c>
      <c r="I2074">
        <v>58750</v>
      </c>
      <c r="J2074">
        <v>62300</v>
      </c>
      <c r="K2074" t="s">
        <v>3092</v>
      </c>
      <c r="L2074">
        <v>17</v>
      </c>
      <c r="M2074">
        <v>30</v>
      </c>
      <c r="N2074" t="s">
        <v>347</v>
      </c>
    </row>
    <row r="2075" spans="1:14" x14ac:dyDescent="0.2">
      <c r="A2075" t="s">
        <v>7834</v>
      </c>
      <c r="B2075">
        <v>31150</v>
      </c>
      <c r="C2075">
        <v>35600</v>
      </c>
      <c r="D2075">
        <v>40050</v>
      </c>
      <c r="E2075">
        <v>44500</v>
      </c>
      <c r="F2075">
        <v>48100</v>
      </c>
      <c r="G2075">
        <v>51650</v>
      </c>
      <c r="H2075">
        <v>55200</v>
      </c>
      <c r="I2075">
        <v>58750</v>
      </c>
      <c r="J2075">
        <v>62300</v>
      </c>
      <c r="K2075" t="s">
        <v>3092</v>
      </c>
      <c r="L2075">
        <v>17</v>
      </c>
      <c r="M2075">
        <v>30</v>
      </c>
      <c r="N2075" t="s">
        <v>348</v>
      </c>
    </row>
    <row r="2076" spans="1:14" x14ac:dyDescent="0.2">
      <c r="A2076" t="s">
        <v>7835</v>
      </c>
      <c r="B2076">
        <v>31150</v>
      </c>
      <c r="C2076">
        <v>35600</v>
      </c>
      <c r="D2076">
        <v>40050</v>
      </c>
      <c r="E2076">
        <v>44500</v>
      </c>
      <c r="F2076">
        <v>48100</v>
      </c>
      <c r="G2076">
        <v>51650</v>
      </c>
      <c r="H2076">
        <v>55200</v>
      </c>
      <c r="I2076">
        <v>58750</v>
      </c>
      <c r="J2076">
        <v>62300</v>
      </c>
      <c r="K2076" t="s">
        <v>3092</v>
      </c>
      <c r="L2076">
        <v>17</v>
      </c>
      <c r="M2076">
        <v>30</v>
      </c>
      <c r="N2076" t="s">
        <v>349</v>
      </c>
    </row>
    <row r="2077" spans="1:14" x14ac:dyDescent="0.2">
      <c r="A2077" t="s">
        <v>7836</v>
      </c>
      <c r="B2077">
        <v>31150</v>
      </c>
      <c r="C2077">
        <v>35600</v>
      </c>
      <c r="D2077">
        <v>40050</v>
      </c>
      <c r="E2077">
        <v>44500</v>
      </c>
      <c r="F2077">
        <v>48100</v>
      </c>
      <c r="G2077">
        <v>51650</v>
      </c>
      <c r="H2077">
        <v>55200</v>
      </c>
      <c r="I2077">
        <v>58750</v>
      </c>
      <c r="J2077">
        <v>62300</v>
      </c>
      <c r="K2077" t="s">
        <v>3092</v>
      </c>
      <c r="L2077">
        <v>17</v>
      </c>
      <c r="M2077">
        <v>30</v>
      </c>
      <c r="N2077" t="s">
        <v>350</v>
      </c>
    </row>
    <row r="2078" spans="1:14" x14ac:dyDescent="0.2">
      <c r="A2078" t="s">
        <v>7837</v>
      </c>
      <c r="B2078">
        <v>31150</v>
      </c>
      <c r="C2078">
        <v>35600</v>
      </c>
      <c r="D2078">
        <v>40050</v>
      </c>
      <c r="E2078">
        <v>44500</v>
      </c>
      <c r="F2078">
        <v>48100</v>
      </c>
      <c r="G2078">
        <v>51650</v>
      </c>
      <c r="H2078">
        <v>55200</v>
      </c>
      <c r="I2078">
        <v>58750</v>
      </c>
      <c r="J2078">
        <v>62300</v>
      </c>
      <c r="K2078" t="s">
        <v>3092</v>
      </c>
      <c r="L2078">
        <v>17</v>
      </c>
      <c r="M2078">
        <v>30</v>
      </c>
      <c r="N2078" t="s">
        <v>351</v>
      </c>
    </row>
    <row r="2079" spans="1:14" x14ac:dyDescent="0.2">
      <c r="A2079" t="s">
        <v>7838</v>
      </c>
      <c r="B2079">
        <v>27800</v>
      </c>
      <c r="C2079">
        <v>31800</v>
      </c>
      <c r="D2079">
        <v>35750</v>
      </c>
      <c r="E2079">
        <v>39700</v>
      </c>
      <c r="F2079">
        <v>42900</v>
      </c>
      <c r="G2079">
        <v>46100</v>
      </c>
      <c r="H2079">
        <v>49250</v>
      </c>
      <c r="I2079">
        <v>52450</v>
      </c>
      <c r="J2079">
        <v>55700</v>
      </c>
      <c r="K2079" t="s">
        <v>3092</v>
      </c>
      <c r="L2079">
        <v>17</v>
      </c>
      <c r="M2079">
        <v>30</v>
      </c>
      <c r="N2079" t="s">
        <v>352</v>
      </c>
    </row>
    <row r="2080" spans="1:14" x14ac:dyDescent="0.2">
      <c r="A2080" t="s">
        <v>7839</v>
      </c>
      <c r="B2080">
        <v>31150</v>
      </c>
      <c r="C2080">
        <v>35600</v>
      </c>
      <c r="D2080">
        <v>40050</v>
      </c>
      <c r="E2080">
        <v>44500</v>
      </c>
      <c r="F2080">
        <v>48100</v>
      </c>
      <c r="G2080">
        <v>51650</v>
      </c>
      <c r="H2080">
        <v>55200</v>
      </c>
      <c r="I2080">
        <v>58750</v>
      </c>
      <c r="J2080">
        <v>62300</v>
      </c>
      <c r="K2080" t="s">
        <v>3092</v>
      </c>
      <c r="L2080">
        <v>17</v>
      </c>
      <c r="M2080">
        <v>30</v>
      </c>
      <c r="N2080" t="s">
        <v>353</v>
      </c>
    </row>
    <row r="2081" spans="1:14" x14ac:dyDescent="0.2">
      <c r="A2081" t="s">
        <v>7840</v>
      </c>
      <c r="B2081">
        <v>31150</v>
      </c>
      <c r="C2081">
        <v>35600</v>
      </c>
      <c r="D2081">
        <v>40050</v>
      </c>
      <c r="E2081">
        <v>44500</v>
      </c>
      <c r="F2081">
        <v>48100</v>
      </c>
      <c r="G2081">
        <v>51650</v>
      </c>
      <c r="H2081">
        <v>55200</v>
      </c>
      <c r="I2081">
        <v>58750</v>
      </c>
      <c r="J2081">
        <v>62300</v>
      </c>
      <c r="K2081" t="s">
        <v>3092</v>
      </c>
      <c r="L2081">
        <v>17</v>
      </c>
      <c r="M2081">
        <v>30</v>
      </c>
      <c r="N2081" t="s">
        <v>354</v>
      </c>
    </row>
    <row r="2082" spans="1:14" x14ac:dyDescent="0.2">
      <c r="A2082" t="s">
        <v>7841</v>
      </c>
      <c r="B2082">
        <v>31150</v>
      </c>
      <c r="C2082">
        <v>35600</v>
      </c>
      <c r="D2082">
        <v>40050</v>
      </c>
      <c r="E2082">
        <v>44500</v>
      </c>
      <c r="F2082">
        <v>48100</v>
      </c>
      <c r="G2082">
        <v>51650</v>
      </c>
      <c r="H2082">
        <v>55200</v>
      </c>
      <c r="I2082">
        <v>58750</v>
      </c>
      <c r="J2082">
        <v>62300</v>
      </c>
      <c r="K2082" t="s">
        <v>3092</v>
      </c>
      <c r="L2082">
        <v>17</v>
      </c>
      <c r="M2082">
        <v>30</v>
      </c>
      <c r="N2082" t="s">
        <v>355</v>
      </c>
    </row>
    <row r="2083" spans="1:14" x14ac:dyDescent="0.2">
      <c r="A2083" t="s">
        <v>7842</v>
      </c>
      <c r="B2083">
        <v>31150</v>
      </c>
      <c r="C2083">
        <v>35600</v>
      </c>
      <c r="D2083">
        <v>40050</v>
      </c>
      <c r="E2083">
        <v>44500</v>
      </c>
      <c r="F2083">
        <v>48100</v>
      </c>
      <c r="G2083">
        <v>51650</v>
      </c>
      <c r="H2083">
        <v>55200</v>
      </c>
      <c r="I2083">
        <v>58750</v>
      </c>
      <c r="J2083">
        <v>62300</v>
      </c>
      <c r="K2083" t="s">
        <v>3092</v>
      </c>
      <c r="L2083">
        <v>17</v>
      </c>
      <c r="M2083">
        <v>30</v>
      </c>
      <c r="N2083" t="s">
        <v>356</v>
      </c>
    </row>
    <row r="2084" spans="1:14" x14ac:dyDescent="0.2">
      <c r="A2084" t="s">
        <v>7843</v>
      </c>
      <c r="B2084">
        <v>27800</v>
      </c>
      <c r="C2084">
        <v>31800</v>
      </c>
      <c r="D2084">
        <v>35750</v>
      </c>
      <c r="E2084">
        <v>39700</v>
      </c>
      <c r="F2084">
        <v>42900</v>
      </c>
      <c r="G2084">
        <v>46100</v>
      </c>
      <c r="H2084">
        <v>49250</v>
      </c>
      <c r="I2084">
        <v>52450</v>
      </c>
      <c r="J2084">
        <v>55700</v>
      </c>
      <c r="K2084" t="s">
        <v>3092</v>
      </c>
      <c r="L2084">
        <v>17</v>
      </c>
      <c r="M2084">
        <v>30</v>
      </c>
      <c r="N2084" t="s">
        <v>357</v>
      </c>
    </row>
    <row r="2085" spans="1:14" x14ac:dyDescent="0.2">
      <c r="A2085" t="s">
        <v>7844</v>
      </c>
      <c r="B2085">
        <v>31150</v>
      </c>
      <c r="C2085">
        <v>35600</v>
      </c>
      <c r="D2085">
        <v>40050</v>
      </c>
      <c r="E2085">
        <v>44500</v>
      </c>
      <c r="F2085">
        <v>48100</v>
      </c>
      <c r="G2085">
        <v>51650</v>
      </c>
      <c r="H2085">
        <v>55200</v>
      </c>
      <c r="I2085">
        <v>58750</v>
      </c>
      <c r="J2085">
        <v>62300</v>
      </c>
      <c r="K2085" t="s">
        <v>3092</v>
      </c>
      <c r="L2085">
        <v>17</v>
      </c>
      <c r="M2085">
        <v>30</v>
      </c>
      <c r="N2085" t="s">
        <v>358</v>
      </c>
    </row>
    <row r="2086" spans="1:14" x14ac:dyDescent="0.2">
      <c r="A2086" t="s">
        <v>7845</v>
      </c>
      <c r="B2086">
        <v>27800</v>
      </c>
      <c r="C2086">
        <v>31800</v>
      </c>
      <c r="D2086">
        <v>35750</v>
      </c>
      <c r="E2086">
        <v>39700</v>
      </c>
      <c r="F2086">
        <v>42900</v>
      </c>
      <c r="G2086">
        <v>46100</v>
      </c>
      <c r="H2086">
        <v>49250</v>
      </c>
      <c r="I2086">
        <v>52450</v>
      </c>
      <c r="J2086">
        <v>55700</v>
      </c>
      <c r="K2086" t="s">
        <v>3092</v>
      </c>
      <c r="L2086">
        <v>17</v>
      </c>
      <c r="M2086">
        <v>30</v>
      </c>
      <c r="N2086" t="s">
        <v>359</v>
      </c>
    </row>
    <row r="2087" spans="1:14" x14ac:dyDescent="0.2">
      <c r="A2087" t="s">
        <v>7846</v>
      </c>
      <c r="B2087">
        <v>27800</v>
      </c>
      <c r="C2087">
        <v>31800</v>
      </c>
      <c r="D2087">
        <v>35750</v>
      </c>
      <c r="E2087">
        <v>39700</v>
      </c>
      <c r="F2087">
        <v>42900</v>
      </c>
      <c r="G2087">
        <v>46100</v>
      </c>
      <c r="H2087">
        <v>49250</v>
      </c>
      <c r="I2087">
        <v>52450</v>
      </c>
      <c r="J2087">
        <v>55700</v>
      </c>
      <c r="K2087" t="s">
        <v>3092</v>
      </c>
      <c r="L2087">
        <v>17</v>
      </c>
      <c r="M2087">
        <v>30</v>
      </c>
      <c r="N2087" t="s">
        <v>360</v>
      </c>
    </row>
    <row r="2088" spans="1:14" x14ac:dyDescent="0.2">
      <c r="A2088" t="s">
        <v>7847</v>
      </c>
      <c r="B2088">
        <v>31150</v>
      </c>
      <c r="C2088">
        <v>35600</v>
      </c>
      <c r="D2088">
        <v>40050</v>
      </c>
      <c r="E2088">
        <v>44500</v>
      </c>
      <c r="F2088">
        <v>48100</v>
      </c>
      <c r="G2088">
        <v>51650</v>
      </c>
      <c r="H2088">
        <v>55200</v>
      </c>
      <c r="I2088">
        <v>58750</v>
      </c>
      <c r="J2088">
        <v>62300</v>
      </c>
      <c r="K2088" t="s">
        <v>3092</v>
      </c>
      <c r="L2088">
        <v>17</v>
      </c>
      <c r="M2088">
        <v>30</v>
      </c>
      <c r="N2088" t="s">
        <v>361</v>
      </c>
    </row>
    <row r="2089" spans="1:14" x14ac:dyDescent="0.2">
      <c r="A2089" t="s">
        <v>7848</v>
      </c>
      <c r="B2089">
        <v>31150</v>
      </c>
      <c r="C2089">
        <v>35600</v>
      </c>
      <c r="D2089">
        <v>40050</v>
      </c>
      <c r="E2089">
        <v>44500</v>
      </c>
      <c r="F2089">
        <v>48100</v>
      </c>
      <c r="G2089">
        <v>51650</v>
      </c>
      <c r="H2089">
        <v>55200</v>
      </c>
      <c r="I2089">
        <v>58750</v>
      </c>
      <c r="J2089">
        <v>62300</v>
      </c>
      <c r="K2089" t="s">
        <v>3092</v>
      </c>
      <c r="L2089">
        <v>17</v>
      </c>
      <c r="M2089">
        <v>30</v>
      </c>
      <c r="N2089" t="s">
        <v>5747</v>
      </c>
    </row>
    <row r="2090" spans="1:14" x14ac:dyDescent="0.2">
      <c r="A2090" t="s">
        <v>7849</v>
      </c>
      <c r="B2090">
        <v>27800</v>
      </c>
      <c r="C2090">
        <v>31800</v>
      </c>
      <c r="D2090">
        <v>35750</v>
      </c>
      <c r="E2090">
        <v>39700</v>
      </c>
      <c r="F2090">
        <v>42900</v>
      </c>
      <c r="G2090">
        <v>46100</v>
      </c>
      <c r="H2090">
        <v>49250</v>
      </c>
      <c r="I2090">
        <v>52450</v>
      </c>
      <c r="J2090">
        <v>55700</v>
      </c>
      <c r="K2090" t="s">
        <v>3092</v>
      </c>
      <c r="L2090">
        <v>17</v>
      </c>
      <c r="M2090">
        <v>30</v>
      </c>
      <c r="N2090" t="s">
        <v>363</v>
      </c>
    </row>
    <row r="2091" spans="1:14" x14ac:dyDescent="0.2">
      <c r="A2091" t="s">
        <v>7850</v>
      </c>
      <c r="B2091">
        <v>31150</v>
      </c>
      <c r="C2091">
        <v>35600</v>
      </c>
      <c r="D2091">
        <v>40050</v>
      </c>
      <c r="E2091">
        <v>44500</v>
      </c>
      <c r="F2091">
        <v>48100</v>
      </c>
      <c r="G2091">
        <v>51650</v>
      </c>
      <c r="H2091">
        <v>55200</v>
      </c>
      <c r="I2091">
        <v>58750</v>
      </c>
      <c r="J2091">
        <v>62300</v>
      </c>
      <c r="K2091" t="s">
        <v>3092</v>
      </c>
      <c r="L2091">
        <v>17</v>
      </c>
      <c r="M2091">
        <v>30</v>
      </c>
      <c r="N2091" t="s">
        <v>364</v>
      </c>
    </row>
    <row r="2092" spans="1:14" x14ac:dyDescent="0.2">
      <c r="A2092" t="s">
        <v>7851</v>
      </c>
      <c r="B2092">
        <v>31150</v>
      </c>
      <c r="C2092">
        <v>35600</v>
      </c>
      <c r="D2092">
        <v>40050</v>
      </c>
      <c r="E2092">
        <v>44500</v>
      </c>
      <c r="F2092">
        <v>48100</v>
      </c>
      <c r="G2092">
        <v>51650</v>
      </c>
      <c r="H2092">
        <v>55200</v>
      </c>
      <c r="I2092">
        <v>58750</v>
      </c>
      <c r="J2092">
        <v>62300</v>
      </c>
      <c r="K2092" t="s">
        <v>3092</v>
      </c>
      <c r="L2092">
        <v>17</v>
      </c>
      <c r="M2092">
        <v>30</v>
      </c>
      <c r="N2092" t="s">
        <v>1010</v>
      </c>
    </row>
    <row r="2093" spans="1:14" x14ac:dyDescent="0.2">
      <c r="A2093" t="s">
        <v>7852</v>
      </c>
      <c r="B2093">
        <v>31150</v>
      </c>
      <c r="C2093">
        <v>35600</v>
      </c>
      <c r="D2093">
        <v>40050</v>
      </c>
      <c r="E2093">
        <v>44500</v>
      </c>
      <c r="F2093">
        <v>48100</v>
      </c>
      <c r="G2093">
        <v>51650</v>
      </c>
      <c r="H2093">
        <v>55200</v>
      </c>
      <c r="I2093">
        <v>58750</v>
      </c>
      <c r="J2093">
        <v>62300</v>
      </c>
      <c r="K2093" t="s">
        <v>3092</v>
      </c>
      <c r="L2093">
        <v>17</v>
      </c>
      <c r="M2093">
        <v>30</v>
      </c>
      <c r="N2093" t="s">
        <v>1011</v>
      </c>
    </row>
    <row r="2094" spans="1:14" x14ac:dyDescent="0.2">
      <c r="A2094" t="s">
        <v>7853</v>
      </c>
      <c r="B2094">
        <v>31150</v>
      </c>
      <c r="C2094">
        <v>35600</v>
      </c>
      <c r="D2094">
        <v>40050</v>
      </c>
      <c r="E2094">
        <v>44500</v>
      </c>
      <c r="F2094">
        <v>48100</v>
      </c>
      <c r="G2094">
        <v>51650</v>
      </c>
      <c r="H2094">
        <v>55200</v>
      </c>
      <c r="I2094">
        <v>58750</v>
      </c>
      <c r="J2094">
        <v>62300</v>
      </c>
      <c r="K2094" t="s">
        <v>3092</v>
      </c>
      <c r="L2094">
        <v>17</v>
      </c>
      <c r="M2094">
        <v>30</v>
      </c>
      <c r="N2094" t="s">
        <v>1012</v>
      </c>
    </row>
    <row r="2095" spans="1:14" x14ac:dyDescent="0.2">
      <c r="A2095" t="s">
        <v>7854</v>
      </c>
      <c r="B2095">
        <v>31150</v>
      </c>
      <c r="C2095">
        <v>35600</v>
      </c>
      <c r="D2095">
        <v>40050</v>
      </c>
      <c r="E2095">
        <v>44500</v>
      </c>
      <c r="F2095">
        <v>48100</v>
      </c>
      <c r="G2095">
        <v>51650</v>
      </c>
      <c r="H2095">
        <v>55200</v>
      </c>
      <c r="I2095">
        <v>58750</v>
      </c>
      <c r="J2095">
        <v>62300</v>
      </c>
      <c r="K2095" t="s">
        <v>3092</v>
      </c>
      <c r="L2095">
        <v>17</v>
      </c>
      <c r="M2095">
        <v>30</v>
      </c>
      <c r="N2095" t="s">
        <v>1013</v>
      </c>
    </row>
    <row r="2096" spans="1:14" x14ac:dyDescent="0.2">
      <c r="A2096" t="s">
        <v>7855</v>
      </c>
      <c r="B2096">
        <v>31150</v>
      </c>
      <c r="C2096">
        <v>35600</v>
      </c>
      <c r="D2096">
        <v>40050</v>
      </c>
      <c r="E2096">
        <v>44500</v>
      </c>
      <c r="F2096">
        <v>48100</v>
      </c>
      <c r="G2096">
        <v>51650</v>
      </c>
      <c r="H2096">
        <v>55200</v>
      </c>
      <c r="I2096">
        <v>58750</v>
      </c>
      <c r="J2096">
        <v>62300</v>
      </c>
      <c r="K2096" t="s">
        <v>3092</v>
      </c>
      <c r="L2096">
        <v>17</v>
      </c>
      <c r="M2096">
        <v>30</v>
      </c>
      <c r="N2096" t="s">
        <v>1014</v>
      </c>
    </row>
    <row r="2097" spans="1:14" x14ac:dyDescent="0.2">
      <c r="A2097" t="s">
        <v>7856</v>
      </c>
      <c r="B2097">
        <v>27800</v>
      </c>
      <c r="C2097">
        <v>31800</v>
      </c>
      <c r="D2097">
        <v>35750</v>
      </c>
      <c r="E2097">
        <v>39700</v>
      </c>
      <c r="F2097">
        <v>42900</v>
      </c>
      <c r="G2097">
        <v>46100</v>
      </c>
      <c r="H2097">
        <v>49250</v>
      </c>
      <c r="I2097">
        <v>52450</v>
      </c>
      <c r="J2097">
        <v>55700</v>
      </c>
      <c r="K2097" t="s">
        <v>3092</v>
      </c>
      <c r="L2097">
        <v>17</v>
      </c>
      <c r="M2097">
        <v>30</v>
      </c>
      <c r="N2097" t="s">
        <v>1015</v>
      </c>
    </row>
    <row r="2098" spans="1:14" x14ac:dyDescent="0.2">
      <c r="A2098" t="s">
        <v>7857</v>
      </c>
      <c r="B2098">
        <v>31150</v>
      </c>
      <c r="C2098">
        <v>35600</v>
      </c>
      <c r="D2098">
        <v>40050</v>
      </c>
      <c r="E2098">
        <v>44500</v>
      </c>
      <c r="F2098">
        <v>48100</v>
      </c>
      <c r="G2098">
        <v>51650</v>
      </c>
      <c r="H2098">
        <v>55200</v>
      </c>
      <c r="I2098">
        <v>58750</v>
      </c>
      <c r="J2098">
        <v>62300</v>
      </c>
      <c r="K2098" t="s">
        <v>3092</v>
      </c>
      <c r="L2098">
        <v>17</v>
      </c>
      <c r="M2098">
        <v>30</v>
      </c>
      <c r="N2098" t="s">
        <v>1016</v>
      </c>
    </row>
    <row r="2099" spans="1:14" x14ac:dyDescent="0.2">
      <c r="A2099" t="s">
        <v>7858</v>
      </c>
      <c r="B2099">
        <v>31150</v>
      </c>
      <c r="C2099">
        <v>35600</v>
      </c>
      <c r="D2099">
        <v>40050</v>
      </c>
      <c r="E2099">
        <v>44500</v>
      </c>
      <c r="F2099">
        <v>48100</v>
      </c>
      <c r="G2099">
        <v>51650</v>
      </c>
      <c r="H2099">
        <v>55200</v>
      </c>
      <c r="I2099">
        <v>58750</v>
      </c>
      <c r="J2099">
        <v>62300</v>
      </c>
      <c r="K2099" t="s">
        <v>3092</v>
      </c>
      <c r="L2099">
        <v>17</v>
      </c>
      <c r="M2099">
        <v>30</v>
      </c>
      <c r="N2099" t="s">
        <v>1017</v>
      </c>
    </row>
    <row r="2100" spans="1:14" x14ac:dyDescent="0.2">
      <c r="A2100" t="s">
        <v>7859</v>
      </c>
      <c r="B2100">
        <v>31150</v>
      </c>
      <c r="C2100">
        <v>35600</v>
      </c>
      <c r="D2100">
        <v>40050</v>
      </c>
      <c r="E2100">
        <v>44500</v>
      </c>
      <c r="F2100">
        <v>48100</v>
      </c>
      <c r="G2100">
        <v>51650</v>
      </c>
      <c r="H2100">
        <v>55200</v>
      </c>
      <c r="I2100">
        <v>58750</v>
      </c>
      <c r="J2100">
        <v>62300</v>
      </c>
      <c r="K2100" t="s">
        <v>3092</v>
      </c>
      <c r="L2100">
        <v>17</v>
      </c>
      <c r="M2100">
        <v>30</v>
      </c>
      <c r="N2100" t="s">
        <v>1018</v>
      </c>
    </row>
    <row r="2101" spans="1:14" x14ac:dyDescent="0.2">
      <c r="A2101" t="s">
        <v>7860</v>
      </c>
      <c r="B2101">
        <v>31150</v>
      </c>
      <c r="C2101">
        <v>35600</v>
      </c>
      <c r="D2101">
        <v>40050</v>
      </c>
      <c r="E2101">
        <v>44500</v>
      </c>
      <c r="F2101">
        <v>48100</v>
      </c>
      <c r="G2101">
        <v>51650</v>
      </c>
      <c r="H2101">
        <v>55200</v>
      </c>
      <c r="I2101">
        <v>58750</v>
      </c>
      <c r="J2101">
        <v>62300</v>
      </c>
      <c r="K2101" t="s">
        <v>3092</v>
      </c>
      <c r="L2101">
        <v>17</v>
      </c>
      <c r="M2101">
        <v>30</v>
      </c>
      <c r="N2101" t="s">
        <v>1019</v>
      </c>
    </row>
    <row r="2102" spans="1:14" x14ac:dyDescent="0.2">
      <c r="A2102" t="s">
        <v>7861</v>
      </c>
      <c r="B2102">
        <v>31150</v>
      </c>
      <c r="C2102">
        <v>35600</v>
      </c>
      <c r="D2102">
        <v>40050</v>
      </c>
      <c r="E2102">
        <v>44500</v>
      </c>
      <c r="F2102">
        <v>48100</v>
      </c>
      <c r="G2102">
        <v>51650</v>
      </c>
      <c r="H2102">
        <v>55200</v>
      </c>
      <c r="I2102">
        <v>58750</v>
      </c>
      <c r="J2102">
        <v>62300</v>
      </c>
      <c r="K2102" t="s">
        <v>3092</v>
      </c>
      <c r="L2102">
        <v>17</v>
      </c>
      <c r="M2102">
        <v>30</v>
      </c>
      <c r="N2102" t="s">
        <v>1020</v>
      </c>
    </row>
    <row r="2103" spans="1:14" x14ac:dyDescent="0.2">
      <c r="A2103" t="s">
        <v>7862</v>
      </c>
      <c r="B2103">
        <v>31150</v>
      </c>
      <c r="C2103">
        <v>35600</v>
      </c>
      <c r="D2103">
        <v>40050</v>
      </c>
      <c r="E2103">
        <v>44500</v>
      </c>
      <c r="F2103">
        <v>48100</v>
      </c>
      <c r="G2103">
        <v>51650</v>
      </c>
      <c r="H2103">
        <v>55200</v>
      </c>
      <c r="I2103">
        <v>58750</v>
      </c>
      <c r="J2103">
        <v>62300</v>
      </c>
      <c r="K2103" t="s">
        <v>3092</v>
      </c>
      <c r="L2103">
        <v>17</v>
      </c>
      <c r="M2103">
        <v>30</v>
      </c>
      <c r="N2103" t="s">
        <v>1021</v>
      </c>
    </row>
    <row r="2104" spans="1:14" x14ac:dyDescent="0.2">
      <c r="A2104" t="s">
        <v>7863</v>
      </c>
      <c r="B2104">
        <v>31150</v>
      </c>
      <c r="C2104">
        <v>35600</v>
      </c>
      <c r="D2104">
        <v>40050</v>
      </c>
      <c r="E2104">
        <v>44500</v>
      </c>
      <c r="F2104">
        <v>48100</v>
      </c>
      <c r="G2104">
        <v>51650</v>
      </c>
      <c r="H2104">
        <v>55200</v>
      </c>
      <c r="I2104">
        <v>58750</v>
      </c>
      <c r="J2104">
        <v>62300</v>
      </c>
      <c r="K2104" t="s">
        <v>3092</v>
      </c>
      <c r="L2104">
        <v>17</v>
      </c>
      <c r="M2104">
        <v>30</v>
      </c>
      <c r="N2104" t="s">
        <v>1022</v>
      </c>
    </row>
    <row r="2105" spans="1:14" x14ac:dyDescent="0.2">
      <c r="A2105" t="s">
        <v>7864</v>
      </c>
      <c r="B2105">
        <v>31150</v>
      </c>
      <c r="C2105">
        <v>35600</v>
      </c>
      <c r="D2105">
        <v>40050</v>
      </c>
      <c r="E2105">
        <v>44500</v>
      </c>
      <c r="F2105">
        <v>48100</v>
      </c>
      <c r="G2105">
        <v>51650</v>
      </c>
      <c r="H2105">
        <v>55200</v>
      </c>
      <c r="I2105">
        <v>58750</v>
      </c>
      <c r="J2105">
        <v>62300</v>
      </c>
      <c r="K2105" t="s">
        <v>3092</v>
      </c>
      <c r="L2105">
        <v>17</v>
      </c>
      <c r="M2105">
        <v>30</v>
      </c>
      <c r="N2105" t="s">
        <v>1023</v>
      </c>
    </row>
    <row r="2106" spans="1:14" x14ac:dyDescent="0.2">
      <c r="A2106" t="s">
        <v>7865</v>
      </c>
      <c r="B2106">
        <v>27800</v>
      </c>
      <c r="C2106">
        <v>31800</v>
      </c>
      <c r="D2106">
        <v>35750</v>
      </c>
      <c r="E2106">
        <v>39700</v>
      </c>
      <c r="F2106">
        <v>42900</v>
      </c>
      <c r="G2106">
        <v>46100</v>
      </c>
      <c r="H2106">
        <v>49250</v>
      </c>
      <c r="I2106">
        <v>52450</v>
      </c>
      <c r="J2106">
        <v>55700</v>
      </c>
      <c r="K2106" t="s">
        <v>3092</v>
      </c>
      <c r="L2106">
        <v>17</v>
      </c>
      <c r="M2106">
        <v>30</v>
      </c>
      <c r="N2106" t="s">
        <v>1024</v>
      </c>
    </row>
    <row r="2107" spans="1:14" x14ac:dyDescent="0.2">
      <c r="A2107" t="s">
        <v>7866</v>
      </c>
      <c r="B2107">
        <v>31150</v>
      </c>
      <c r="C2107">
        <v>35600</v>
      </c>
      <c r="D2107">
        <v>40050</v>
      </c>
      <c r="E2107">
        <v>44500</v>
      </c>
      <c r="F2107">
        <v>48100</v>
      </c>
      <c r="G2107">
        <v>51650</v>
      </c>
      <c r="H2107">
        <v>55200</v>
      </c>
      <c r="I2107">
        <v>58750</v>
      </c>
      <c r="J2107">
        <v>62300</v>
      </c>
      <c r="K2107" t="s">
        <v>3092</v>
      </c>
      <c r="L2107">
        <v>17</v>
      </c>
      <c r="M2107">
        <v>30</v>
      </c>
      <c r="N2107" t="s">
        <v>1025</v>
      </c>
    </row>
    <row r="2108" spans="1:14" x14ac:dyDescent="0.2">
      <c r="A2108" t="s">
        <v>7867</v>
      </c>
      <c r="B2108">
        <v>31150</v>
      </c>
      <c r="C2108">
        <v>35600</v>
      </c>
      <c r="D2108">
        <v>40050</v>
      </c>
      <c r="E2108">
        <v>44500</v>
      </c>
      <c r="F2108">
        <v>48100</v>
      </c>
      <c r="G2108">
        <v>51650</v>
      </c>
      <c r="H2108">
        <v>55200</v>
      </c>
      <c r="I2108">
        <v>58750</v>
      </c>
      <c r="J2108">
        <v>62300</v>
      </c>
      <c r="K2108" t="s">
        <v>3092</v>
      </c>
      <c r="L2108">
        <v>17</v>
      </c>
      <c r="M2108">
        <v>30</v>
      </c>
      <c r="N2108" t="s">
        <v>1026</v>
      </c>
    </row>
    <row r="2109" spans="1:14" x14ac:dyDescent="0.2">
      <c r="A2109" t="s">
        <v>7868</v>
      </c>
      <c r="B2109">
        <v>31150</v>
      </c>
      <c r="C2109">
        <v>35600</v>
      </c>
      <c r="D2109">
        <v>40050</v>
      </c>
      <c r="E2109">
        <v>44500</v>
      </c>
      <c r="F2109">
        <v>48100</v>
      </c>
      <c r="G2109">
        <v>51650</v>
      </c>
      <c r="H2109">
        <v>55200</v>
      </c>
      <c r="I2109">
        <v>58750</v>
      </c>
      <c r="J2109">
        <v>62300</v>
      </c>
      <c r="K2109" t="s">
        <v>3092</v>
      </c>
      <c r="L2109">
        <v>17</v>
      </c>
      <c r="M2109">
        <v>30</v>
      </c>
      <c r="N2109" t="s">
        <v>1027</v>
      </c>
    </row>
    <row r="2110" spans="1:14" x14ac:dyDescent="0.2">
      <c r="A2110" t="s">
        <v>7869</v>
      </c>
      <c r="B2110">
        <v>31150</v>
      </c>
      <c r="C2110">
        <v>35600</v>
      </c>
      <c r="D2110">
        <v>40050</v>
      </c>
      <c r="E2110">
        <v>44500</v>
      </c>
      <c r="F2110">
        <v>48100</v>
      </c>
      <c r="G2110">
        <v>51650</v>
      </c>
      <c r="H2110">
        <v>55200</v>
      </c>
      <c r="I2110">
        <v>58750</v>
      </c>
      <c r="J2110">
        <v>62300</v>
      </c>
      <c r="K2110" t="s">
        <v>3092</v>
      </c>
      <c r="L2110">
        <v>17</v>
      </c>
      <c r="M2110">
        <v>30</v>
      </c>
      <c r="N2110" t="s">
        <v>1028</v>
      </c>
    </row>
    <row r="2111" spans="1:14" x14ac:dyDescent="0.2">
      <c r="A2111" t="s">
        <v>7870</v>
      </c>
      <c r="B2111">
        <v>31150</v>
      </c>
      <c r="C2111">
        <v>35600</v>
      </c>
      <c r="D2111">
        <v>40050</v>
      </c>
      <c r="E2111">
        <v>44500</v>
      </c>
      <c r="F2111">
        <v>48100</v>
      </c>
      <c r="G2111">
        <v>51650</v>
      </c>
      <c r="H2111">
        <v>55200</v>
      </c>
      <c r="I2111">
        <v>58750</v>
      </c>
      <c r="J2111">
        <v>62300</v>
      </c>
      <c r="K2111" t="s">
        <v>3092</v>
      </c>
      <c r="L2111">
        <v>17</v>
      </c>
      <c r="M2111">
        <v>30</v>
      </c>
      <c r="N2111" t="s">
        <v>1029</v>
      </c>
    </row>
    <row r="2112" spans="1:14" x14ac:dyDescent="0.2">
      <c r="A2112" t="s">
        <v>7871</v>
      </c>
      <c r="B2112">
        <v>31150</v>
      </c>
      <c r="C2112">
        <v>35600</v>
      </c>
      <c r="D2112">
        <v>40050</v>
      </c>
      <c r="E2112">
        <v>44500</v>
      </c>
      <c r="F2112">
        <v>48100</v>
      </c>
      <c r="G2112">
        <v>51650</v>
      </c>
      <c r="H2112">
        <v>55200</v>
      </c>
      <c r="I2112">
        <v>58750</v>
      </c>
      <c r="J2112">
        <v>62300</v>
      </c>
      <c r="K2112" t="s">
        <v>3092</v>
      </c>
      <c r="L2112">
        <v>17</v>
      </c>
      <c r="M2112">
        <v>30</v>
      </c>
      <c r="N2112" t="s">
        <v>1030</v>
      </c>
    </row>
    <row r="2113" spans="1:14" x14ac:dyDescent="0.2">
      <c r="A2113" t="s">
        <v>7872</v>
      </c>
      <c r="B2113">
        <v>31150</v>
      </c>
      <c r="C2113">
        <v>35600</v>
      </c>
      <c r="D2113">
        <v>40050</v>
      </c>
      <c r="E2113">
        <v>44500</v>
      </c>
      <c r="F2113">
        <v>48100</v>
      </c>
      <c r="G2113">
        <v>51650</v>
      </c>
      <c r="H2113">
        <v>55200</v>
      </c>
      <c r="I2113">
        <v>58750</v>
      </c>
      <c r="J2113">
        <v>62300</v>
      </c>
      <c r="K2113" t="s">
        <v>3092</v>
      </c>
      <c r="L2113">
        <v>17</v>
      </c>
      <c r="M2113">
        <v>30</v>
      </c>
      <c r="N2113" t="s">
        <v>1031</v>
      </c>
    </row>
    <row r="2114" spans="1:14" x14ac:dyDescent="0.2">
      <c r="A2114" t="s">
        <v>7873</v>
      </c>
      <c r="B2114">
        <v>27800</v>
      </c>
      <c r="C2114">
        <v>31800</v>
      </c>
      <c r="D2114">
        <v>35750</v>
      </c>
      <c r="E2114">
        <v>39700</v>
      </c>
      <c r="F2114">
        <v>42900</v>
      </c>
      <c r="G2114">
        <v>46100</v>
      </c>
      <c r="H2114">
        <v>49250</v>
      </c>
      <c r="I2114">
        <v>52450</v>
      </c>
      <c r="J2114">
        <v>55700</v>
      </c>
      <c r="K2114" t="s">
        <v>3092</v>
      </c>
      <c r="L2114">
        <v>17</v>
      </c>
      <c r="M2114">
        <v>30</v>
      </c>
      <c r="N2114" t="s">
        <v>1032</v>
      </c>
    </row>
    <row r="2115" spans="1:14" x14ac:dyDescent="0.2">
      <c r="A2115" t="s">
        <v>7874</v>
      </c>
      <c r="B2115">
        <v>31150</v>
      </c>
      <c r="C2115">
        <v>35600</v>
      </c>
      <c r="D2115">
        <v>40050</v>
      </c>
      <c r="E2115">
        <v>44500</v>
      </c>
      <c r="F2115">
        <v>48100</v>
      </c>
      <c r="G2115">
        <v>51650</v>
      </c>
      <c r="H2115">
        <v>55200</v>
      </c>
      <c r="I2115">
        <v>58750</v>
      </c>
      <c r="J2115">
        <v>62300</v>
      </c>
      <c r="K2115" t="s">
        <v>3092</v>
      </c>
      <c r="L2115">
        <v>17</v>
      </c>
      <c r="M2115">
        <v>30</v>
      </c>
      <c r="N2115" t="s">
        <v>1033</v>
      </c>
    </row>
    <row r="2116" spans="1:14" x14ac:dyDescent="0.2">
      <c r="A2116" t="s">
        <v>7875</v>
      </c>
      <c r="B2116">
        <v>27800</v>
      </c>
      <c r="C2116">
        <v>31800</v>
      </c>
      <c r="D2116">
        <v>35750</v>
      </c>
      <c r="E2116">
        <v>39700</v>
      </c>
      <c r="F2116">
        <v>42900</v>
      </c>
      <c r="G2116">
        <v>46100</v>
      </c>
      <c r="H2116">
        <v>49250</v>
      </c>
      <c r="I2116">
        <v>52450</v>
      </c>
      <c r="J2116">
        <v>55700</v>
      </c>
      <c r="K2116" t="s">
        <v>3092</v>
      </c>
      <c r="L2116">
        <v>17</v>
      </c>
      <c r="M2116">
        <v>30</v>
      </c>
      <c r="N2116" t="s">
        <v>1034</v>
      </c>
    </row>
    <row r="2117" spans="1:14" x14ac:dyDescent="0.2">
      <c r="A2117" t="s">
        <v>7876</v>
      </c>
      <c r="B2117">
        <v>31150</v>
      </c>
      <c r="C2117">
        <v>35600</v>
      </c>
      <c r="D2117">
        <v>40050</v>
      </c>
      <c r="E2117">
        <v>44500</v>
      </c>
      <c r="F2117">
        <v>48100</v>
      </c>
      <c r="G2117">
        <v>51650</v>
      </c>
      <c r="H2117">
        <v>55200</v>
      </c>
      <c r="I2117">
        <v>58750</v>
      </c>
      <c r="J2117">
        <v>62300</v>
      </c>
      <c r="K2117" t="s">
        <v>3092</v>
      </c>
      <c r="L2117">
        <v>17</v>
      </c>
      <c r="M2117">
        <v>30</v>
      </c>
      <c r="N2117" t="s">
        <v>1035</v>
      </c>
    </row>
    <row r="2118" spans="1:14" x14ac:dyDescent="0.2">
      <c r="A2118" t="s">
        <v>7877</v>
      </c>
      <c r="B2118">
        <v>31150</v>
      </c>
      <c r="C2118">
        <v>35600</v>
      </c>
      <c r="D2118">
        <v>40050</v>
      </c>
      <c r="E2118">
        <v>44500</v>
      </c>
      <c r="F2118">
        <v>48100</v>
      </c>
      <c r="G2118">
        <v>51650</v>
      </c>
      <c r="H2118">
        <v>55200</v>
      </c>
      <c r="I2118">
        <v>58750</v>
      </c>
      <c r="J2118">
        <v>62300</v>
      </c>
      <c r="K2118" t="s">
        <v>3092</v>
      </c>
      <c r="L2118">
        <v>17</v>
      </c>
      <c r="M2118">
        <v>30</v>
      </c>
      <c r="N2118" t="s">
        <v>1036</v>
      </c>
    </row>
    <row r="2119" spans="1:14" x14ac:dyDescent="0.2">
      <c r="A2119" t="s">
        <v>7878</v>
      </c>
      <c r="B2119">
        <v>31150</v>
      </c>
      <c r="C2119">
        <v>35600</v>
      </c>
      <c r="D2119">
        <v>40050</v>
      </c>
      <c r="E2119">
        <v>44500</v>
      </c>
      <c r="F2119">
        <v>48100</v>
      </c>
      <c r="G2119">
        <v>51650</v>
      </c>
      <c r="H2119">
        <v>55200</v>
      </c>
      <c r="I2119">
        <v>58750</v>
      </c>
      <c r="J2119">
        <v>62300</v>
      </c>
      <c r="K2119" t="s">
        <v>3092</v>
      </c>
      <c r="L2119">
        <v>17</v>
      </c>
      <c r="M2119">
        <v>30</v>
      </c>
      <c r="N2119" t="s">
        <v>1037</v>
      </c>
    </row>
    <row r="2120" spans="1:14" x14ac:dyDescent="0.2">
      <c r="A2120" t="s">
        <v>7879</v>
      </c>
      <c r="B2120">
        <v>31150</v>
      </c>
      <c r="C2120">
        <v>35600</v>
      </c>
      <c r="D2120">
        <v>40050</v>
      </c>
      <c r="E2120">
        <v>44500</v>
      </c>
      <c r="F2120">
        <v>48100</v>
      </c>
      <c r="G2120">
        <v>51650</v>
      </c>
      <c r="H2120">
        <v>55200</v>
      </c>
      <c r="I2120">
        <v>58750</v>
      </c>
      <c r="J2120">
        <v>62300</v>
      </c>
      <c r="K2120" t="s">
        <v>3092</v>
      </c>
      <c r="L2120">
        <v>17</v>
      </c>
      <c r="M2120">
        <v>30</v>
      </c>
      <c r="N2120" t="s">
        <v>1038</v>
      </c>
    </row>
    <row r="2121" spans="1:14" x14ac:dyDescent="0.2">
      <c r="A2121" t="s">
        <v>7880</v>
      </c>
      <c r="B2121">
        <v>27800</v>
      </c>
      <c r="C2121">
        <v>31800</v>
      </c>
      <c r="D2121">
        <v>35750</v>
      </c>
      <c r="E2121">
        <v>39700</v>
      </c>
      <c r="F2121">
        <v>42900</v>
      </c>
      <c r="G2121">
        <v>46100</v>
      </c>
      <c r="H2121">
        <v>49250</v>
      </c>
      <c r="I2121">
        <v>52450</v>
      </c>
      <c r="J2121">
        <v>55700</v>
      </c>
      <c r="K2121" t="s">
        <v>3092</v>
      </c>
      <c r="L2121">
        <v>17</v>
      </c>
      <c r="M2121">
        <v>30</v>
      </c>
      <c r="N2121" t="s">
        <v>1039</v>
      </c>
    </row>
    <row r="2122" spans="1:14" x14ac:dyDescent="0.2">
      <c r="A2122" t="s">
        <v>7881</v>
      </c>
      <c r="B2122">
        <v>31150</v>
      </c>
      <c r="C2122">
        <v>35600</v>
      </c>
      <c r="D2122">
        <v>40050</v>
      </c>
      <c r="E2122">
        <v>44500</v>
      </c>
      <c r="F2122">
        <v>48100</v>
      </c>
      <c r="G2122">
        <v>51650</v>
      </c>
      <c r="H2122">
        <v>55200</v>
      </c>
      <c r="I2122">
        <v>58750</v>
      </c>
      <c r="J2122">
        <v>62300</v>
      </c>
      <c r="K2122" t="s">
        <v>3092</v>
      </c>
      <c r="L2122">
        <v>17</v>
      </c>
      <c r="M2122">
        <v>30</v>
      </c>
      <c r="N2122" t="s">
        <v>1040</v>
      </c>
    </row>
    <row r="2123" spans="1:14" x14ac:dyDescent="0.2">
      <c r="A2123" t="s">
        <v>7882</v>
      </c>
      <c r="B2123">
        <v>31150</v>
      </c>
      <c r="C2123">
        <v>35600</v>
      </c>
      <c r="D2123">
        <v>40050</v>
      </c>
      <c r="E2123">
        <v>44500</v>
      </c>
      <c r="F2123">
        <v>48100</v>
      </c>
      <c r="G2123">
        <v>51650</v>
      </c>
      <c r="H2123">
        <v>55200</v>
      </c>
      <c r="I2123">
        <v>58750</v>
      </c>
      <c r="J2123">
        <v>62300</v>
      </c>
      <c r="K2123" t="s">
        <v>3092</v>
      </c>
      <c r="L2123">
        <v>17</v>
      </c>
      <c r="M2123">
        <v>30</v>
      </c>
      <c r="N2123" t="s">
        <v>1041</v>
      </c>
    </row>
    <row r="2124" spans="1:14" x14ac:dyDescent="0.2">
      <c r="A2124" t="s">
        <v>7883</v>
      </c>
      <c r="B2124">
        <v>31150</v>
      </c>
      <c r="C2124">
        <v>35600</v>
      </c>
      <c r="D2124">
        <v>40050</v>
      </c>
      <c r="E2124">
        <v>44500</v>
      </c>
      <c r="F2124">
        <v>48100</v>
      </c>
      <c r="G2124">
        <v>51650</v>
      </c>
      <c r="H2124">
        <v>55200</v>
      </c>
      <c r="I2124">
        <v>58750</v>
      </c>
      <c r="J2124">
        <v>62300</v>
      </c>
      <c r="K2124" t="s">
        <v>3092</v>
      </c>
      <c r="L2124">
        <v>17</v>
      </c>
      <c r="M2124">
        <v>30</v>
      </c>
      <c r="N2124" t="s">
        <v>1042</v>
      </c>
    </row>
    <row r="2125" spans="1:14" x14ac:dyDescent="0.2">
      <c r="A2125" t="s">
        <v>7884</v>
      </c>
      <c r="B2125">
        <v>31150</v>
      </c>
      <c r="C2125">
        <v>35600</v>
      </c>
      <c r="D2125">
        <v>40050</v>
      </c>
      <c r="E2125">
        <v>44500</v>
      </c>
      <c r="F2125">
        <v>48100</v>
      </c>
      <c r="G2125">
        <v>51650</v>
      </c>
      <c r="H2125">
        <v>55200</v>
      </c>
      <c r="I2125">
        <v>58750</v>
      </c>
      <c r="J2125">
        <v>62300</v>
      </c>
      <c r="K2125" t="s">
        <v>3092</v>
      </c>
      <c r="L2125">
        <v>17</v>
      </c>
      <c r="M2125">
        <v>30</v>
      </c>
      <c r="N2125" t="s">
        <v>1043</v>
      </c>
    </row>
    <row r="2126" spans="1:14" x14ac:dyDescent="0.2">
      <c r="A2126" t="s">
        <v>7885</v>
      </c>
      <c r="B2126">
        <v>30500</v>
      </c>
      <c r="C2126">
        <v>34850</v>
      </c>
      <c r="D2126">
        <v>39200</v>
      </c>
      <c r="E2126">
        <v>43550</v>
      </c>
      <c r="F2126">
        <v>47050</v>
      </c>
      <c r="G2126">
        <v>50550</v>
      </c>
      <c r="H2126">
        <v>54050</v>
      </c>
      <c r="I2126">
        <v>57500</v>
      </c>
      <c r="J2126">
        <v>61000</v>
      </c>
      <c r="K2126" t="s">
        <v>3092</v>
      </c>
      <c r="L2126">
        <v>19</v>
      </c>
      <c r="M2126">
        <v>30</v>
      </c>
      <c r="N2126" t="s">
        <v>1044</v>
      </c>
    </row>
    <row r="2127" spans="1:14" x14ac:dyDescent="0.2">
      <c r="A2127" t="s">
        <v>7886</v>
      </c>
      <c r="B2127">
        <v>24850</v>
      </c>
      <c r="C2127">
        <v>28400</v>
      </c>
      <c r="D2127">
        <v>31950</v>
      </c>
      <c r="E2127">
        <v>35500</v>
      </c>
      <c r="F2127">
        <v>38350</v>
      </c>
      <c r="G2127">
        <v>41200</v>
      </c>
      <c r="H2127">
        <v>45420</v>
      </c>
      <c r="I2127">
        <v>50560</v>
      </c>
      <c r="J2127">
        <v>55700</v>
      </c>
      <c r="K2127" t="s">
        <v>3092</v>
      </c>
      <c r="L2127">
        <v>21</v>
      </c>
      <c r="M2127">
        <v>30</v>
      </c>
      <c r="N2127" t="s">
        <v>1045</v>
      </c>
    </row>
    <row r="2128" spans="1:14" x14ac:dyDescent="0.2">
      <c r="A2128" t="s">
        <v>7887</v>
      </c>
      <c r="B2128">
        <v>31150</v>
      </c>
      <c r="C2128">
        <v>35600</v>
      </c>
      <c r="D2128">
        <v>40050</v>
      </c>
      <c r="E2128">
        <v>44500</v>
      </c>
      <c r="F2128">
        <v>48100</v>
      </c>
      <c r="G2128">
        <v>51650</v>
      </c>
      <c r="H2128">
        <v>55200</v>
      </c>
      <c r="I2128">
        <v>58750</v>
      </c>
      <c r="J2128">
        <v>62300</v>
      </c>
      <c r="K2128" t="s">
        <v>3092</v>
      </c>
      <c r="L2128">
        <v>21</v>
      </c>
      <c r="M2128">
        <v>30</v>
      </c>
      <c r="N2128" t="s">
        <v>1046</v>
      </c>
    </row>
    <row r="2129" spans="1:14" x14ac:dyDescent="0.2">
      <c r="A2129" t="s">
        <v>7888</v>
      </c>
      <c r="B2129">
        <v>31150</v>
      </c>
      <c r="C2129">
        <v>35600</v>
      </c>
      <c r="D2129">
        <v>40050</v>
      </c>
      <c r="E2129">
        <v>44500</v>
      </c>
      <c r="F2129">
        <v>48100</v>
      </c>
      <c r="G2129">
        <v>51650</v>
      </c>
      <c r="H2129">
        <v>55200</v>
      </c>
      <c r="I2129">
        <v>58750</v>
      </c>
      <c r="J2129">
        <v>62300</v>
      </c>
      <c r="K2129" t="s">
        <v>3092</v>
      </c>
      <c r="L2129">
        <v>21</v>
      </c>
      <c r="M2129">
        <v>30</v>
      </c>
      <c r="N2129" t="s">
        <v>4296</v>
      </c>
    </row>
    <row r="2130" spans="1:14" x14ac:dyDescent="0.2">
      <c r="A2130" t="s">
        <v>7889</v>
      </c>
      <c r="B2130">
        <v>31150</v>
      </c>
      <c r="C2130">
        <v>35600</v>
      </c>
      <c r="D2130">
        <v>40050</v>
      </c>
      <c r="E2130">
        <v>44500</v>
      </c>
      <c r="F2130">
        <v>48100</v>
      </c>
      <c r="G2130">
        <v>51650</v>
      </c>
      <c r="H2130">
        <v>55200</v>
      </c>
      <c r="I2130">
        <v>58750</v>
      </c>
      <c r="J2130">
        <v>62300</v>
      </c>
      <c r="K2130" t="s">
        <v>3092</v>
      </c>
      <c r="L2130">
        <v>21</v>
      </c>
      <c r="M2130">
        <v>30</v>
      </c>
      <c r="N2130" t="s">
        <v>1047</v>
      </c>
    </row>
    <row r="2131" spans="1:14" x14ac:dyDescent="0.2">
      <c r="A2131" t="s">
        <v>7890</v>
      </c>
      <c r="B2131">
        <v>31150</v>
      </c>
      <c r="C2131">
        <v>35600</v>
      </c>
      <c r="D2131">
        <v>40050</v>
      </c>
      <c r="E2131">
        <v>44500</v>
      </c>
      <c r="F2131">
        <v>48100</v>
      </c>
      <c r="G2131">
        <v>51650</v>
      </c>
      <c r="H2131">
        <v>55200</v>
      </c>
      <c r="I2131">
        <v>58750</v>
      </c>
      <c r="J2131">
        <v>62300</v>
      </c>
      <c r="K2131" t="s">
        <v>3092</v>
      </c>
      <c r="L2131">
        <v>21</v>
      </c>
      <c r="M2131">
        <v>30</v>
      </c>
      <c r="N2131" t="s">
        <v>1048</v>
      </c>
    </row>
    <row r="2132" spans="1:14" x14ac:dyDescent="0.2">
      <c r="A2132" t="s">
        <v>7891</v>
      </c>
      <c r="B2132">
        <v>31150</v>
      </c>
      <c r="C2132">
        <v>35600</v>
      </c>
      <c r="D2132">
        <v>40050</v>
      </c>
      <c r="E2132">
        <v>44500</v>
      </c>
      <c r="F2132">
        <v>48100</v>
      </c>
      <c r="G2132">
        <v>51650</v>
      </c>
      <c r="H2132">
        <v>55200</v>
      </c>
      <c r="I2132">
        <v>58750</v>
      </c>
      <c r="J2132">
        <v>62300</v>
      </c>
      <c r="K2132" t="s">
        <v>3092</v>
      </c>
      <c r="L2132">
        <v>21</v>
      </c>
      <c r="M2132">
        <v>30</v>
      </c>
      <c r="N2132" t="s">
        <v>1049</v>
      </c>
    </row>
    <row r="2133" spans="1:14" x14ac:dyDescent="0.2">
      <c r="A2133" t="s">
        <v>7892</v>
      </c>
      <c r="B2133">
        <v>31150</v>
      </c>
      <c r="C2133">
        <v>35600</v>
      </c>
      <c r="D2133">
        <v>40050</v>
      </c>
      <c r="E2133">
        <v>44500</v>
      </c>
      <c r="F2133">
        <v>48100</v>
      </c>
      <c r="G2133">
        <v>51650</v>
      </c>
      <c r="H2133">
        <v>55200</v>
      </c>
      <c r="I2133">
        <v>58750</v>
      </c>
      <c r="J2133">
        <v>62300</v>
      </c>
      <c r="K2133" t="s">
        <v>3092</v>
      </c>
      <c r="L2133">
        <v>21</v>
      </c>
      <c r="M2133">
        <v>30</v>
      </c>
      <c r="N2133" t="s">
        <v>1050</v>
      </c>
    </row>
    <row r="2134" spans="1:14" x14ac:dyDescent="0.2">
      <c r="A2134" t="s">
        <v>7893</v>
      </c>
      <c r="B2134">
        <v>31150</v>
      </c>
      <c r="C2134">
        <v>35600</v>
      </c>
      <c r="D2134">
        <v>40050</v>
      </c>
      <c r="E2134">
        <v>44500</v>
      </c>
      <c r="F2134">
        <v>48100</v>
      </c>
      <c r="G2134">
        <v>51650</v>
      </c>
      <c r="H2134">
        <v>55200</v>
      </c>
      <c r="I2134">
        <v>58750</v>
      </c>
      <c r="J2134">
        <v>62300</v>
      </c>
      <c r="K2134" t="s">
        <v>3092</v>
      </c>
      <c r="L2134">
        <v>21</v>
      </c>
      <c r="M2134">
        <v>30</v>
      </c>
      <c r="N2134" t="s">
        <v>1051</v>
      </c>
    </row>
    <row r="2135" spans="1:14" x14ac:dyDescent="0.2">
      <c r="A2135" t="s">
        <v>7894</v>
      </c>
      <c r="B2135">
        <v>31150</v>
      </c>
      <c r="C2135">
        <v>35600</v>
      </c>
      <c r="D2135">
        <v>40050</v>
      </c>
      <c r="E2135">
        <v>44500</v>
      </c>
      <c r="F2135">
        <v>48100</v>
      </c>
      <c r="G2135">
        <v>51650</v>
      </c>
      <c r="H2135">
        <v>55200</v>
      </c>
      <c r="I2135">
        <v>58750</v>
      </c>
      <c r="J2135">
        <v>62300</v>
      </c>
      <c r="K2135" t="s">
        <v>3092</v>
      </c>
      <c r="L2135">
        <v>21</v>
      </c>
      <c r="M2135">
        <v>30</v>
      </c>
      <c r="N2135" t="s">
        <v>1052</v>
      </c>
    </row>
    <row r="2136" spans="1:14" x14ac:dyDescent="0.2">
      <c r="A2136" t="s">
        <v>7895</v>
      </c>
      <c r="B2136">
        <v>31150</v>
      </c>
      <c r="C2136">
        <v>35600</v>
      </c>
      <c r="D2136">
        <v>40050</v>
      </c>
      <c r="E2136">
        <v>44500</v>
      </c>
      <c r="F2136">
        <v>48100</v>
      </c>
      <c r="G2136">
        <v>51650</v>
      </c>
      <c r="H2136">
        <v>55200</v>
      </c>
      <c r="I2136">
        <v>58750</v>
      </c>
      <c r="J2136">
        <v>62300</v>
      </c>
      <c r="K2136" t="s">
        <v>3092</v>
      </c>
      <c r="L2136">
        <v>21</v>
      </c>
      <c r="M2136">
        <v>30</v>
      </c>
      <c r="N2136" t="s">
        <v>4297</v>
      </c>
    </row>
    <row r="2137" spans="1:14" x14ac:dyDescent="0.2">
      <c r="A2137" t="s">
        <v>7896</v>
      </c>
      <c r="B2137">
        <v>31150</v>
      </c>
      <c r="C2137">
        <v>35600</v>
      </c>
      <c r="D2137">
        <v>40050</v>
      </c>
      <c r="E2137">
        <v>44500</v>
      </c>
      <c r="F2137">
        <v>48100</v>
      </c>
      <c r="G2137">
        <v>51650</v>
      </c>
      <c r="H2137">
        <v>55200</v>
      </c>
      <c r="I2137">
        <v>58750</v>
      </c>
      <c r="J2137">
        <v>62300</v>
      </c>
      <c r="K2137" t="s">
        <v>3092</v>
      </c>
      <c r="L2137">
        <v>21</v>
      </c>
      <c r="M2137">
        <v>30</v>
      </c>
      <c r="N2137" t="s">
        <v>1053</v>
      </c>
    </row>
    <row r="2138" spans="1:14" x14ac:dyDescent="0.2">
      <c r="A2138" t="s">
        <v>7897</v>
      </c>
      <c r="B2138">
        <v>31150</v>
      </c>
      <c r="C2138">
        <v>35600</v>
      </c>
      <c r="D2138">
        <v>40050</v>
      </c>
      <c r="E2138">
        <v>44500</v>
      </c>
      <c r="F2138">
        <v>48100</v>
      </c>
      <c r="G2138">
        <v>51650</v>
      </c>
      <c r="H2138">
        <v>55200</v>
      </c>
      <c r="I2138">
        <v>58750</v>
      </c>
      <c r="J2138">
        <v>62300</v>
      </c>
      <c r="K2138" t="s">
        <v>3092</v>
      </c>
      <c r="L2138">
        <v>21</v>
      </c>
      <c r="M2138">
        <v>30</v>
      </c>
      <c r="N2138" t="s">
        <v>1054</v>
      </c>
    </row>
    <row r="2139" spans="1:14" x14ac:dyDescent="0.2">
      <c r="A2139" t="s">
        <v>7898</v>
      </c>
      <c r="B2139">
        <v>31150</v>
      </c>
      <c r="C2139">
        <v>35600</v>
      </c>
      <c r="D2139">
        <v>40050</v>
      </c>
      <c r="E2139">
        <v>44500</v>
      </c>
      <c r="F2139">
        <v>48100</v>
      </c>
      <c r="G2139">
        <v>51650</v>
      </c>
      <c r="H2139">
        <v>55200</v>
      </c>
      <c r="I2139">
        <v>58750</v>
      </c>
      <c r="J2139">
        <v>62300</v>
      </c>
      <c r="K2139" t="s">
        <v>3092</v>
      </c>
      <c r="L2139">
        <v>21</v>
      </c>
      <c r="M2139">
        <v>30</v>
      </c>
      <c r="N2139" t="s">
        <v>1055</v>
      </c>
    </row>
    <row r="2140" spans="1:14" x14ac:dyDescent="0.2">
      <c r="A2140" t="s">
        <v>7899</v>
      </c>
      <c r="B2140">
        <v>31150</v>
      </c>
      <c r="C2140">
        <v>35600</v>
      </c>
      <c r="D2140">
        <v>40050</v>
      </c>
      <c r="E2140">
        <v>44500</v>
      </c>
      <c r="F2140">
        <v>48100</v>
      </c>
      <c r="G2140">
        <v>51650</v>
      </c>
      <c r="H2140">
        <v>55200</v>
      </c>
      <c r="I2140">
        <v>58750</v>
      </c>
      <c r="J2140">
        <v>62300</v>
      </c>
      <c r="K2140" t="s">
        <v>3092</v>
      </c>
      <c r="L2140">
        <v>21</v>
      </c>
      <c r="M2140">
        <v>30</v>
      </c>
      <c r="N2140" t="s">
        <v>1056</v>
      </c>
    </row>
    <row r="2141" spans="1:14" x14ac:dyDescent="0.2">
      <c r="A2141" t="s">
        <v>7900</v>
      </c>
      <c r="B2141">
        <v>31150</v>
      </c>
      <c r="C2141">
        <v>35600</v>
      </c>
      <c r="D2141">
        <v>40050</v>
      </c>
      <c r="E2141">
        <v>44500</v>
      </c>
      <c r="F2141">
        <v>48100</v>
      </c>
      <c r="G2141">
        <v>51650</v>
      </c>
      <c r="H2141">
        <v>55200</v>
      </c>
      <c r="I2141">
        <v>58750</v>
      </c>
      <c r="J2141">
        <v>62300</v>
      </c>
      <c r="K2141" t="s">
        <v>3092</v>
      </c>
      <c r="L2141">
        <v>21</v>
      </c>
      <c r="M2141">
        <v>30</v>
      </c>
      <c r="N2141" t="s">
        <v>1057</v>
      </c>
    </row>
    <row r="2142" spans="1:14" x14ac:dyDescent="0.2">
      <c r="A2142" t="s">
        <v>7901</v>
      </c>
      <c r="B2142">
        <v>31150</v>
      </c>
      <c r="C2142">
        <v>35600</v>
      </c>
      <c r="D2142">
        <v>40050</v>
      </c>
      <c r="E2142">
        <v>44500</v>
      </c>
      <c r="F2142">
        <v>48100</v>
      </c>
      <c r="G2142">
        <v>51650</v>
      </c>
      <c r="H2142">
        <v>55200</v>
      </c>
      <c r="I2142">
        <v>58750</v>
      </c>
      <c r="J2142">
        <v>62300</v>
      </c>
      <c r="K2142" t="s">
        <v>3092</v>
      </c>
      <c r="L2142">
        <v>21</v>
      </c>
      <c r="M2142">
        <v>30</v>
      </c>
      <c r="N2142" t="s">
        <v>1058</v>
      </c>
    </row>
    <row r="2143" spans="1:14" x14ac:dyDescent="0.2">
      <c r="A2143" t="s">
        <v>7902</v>
      </c>
      <c r="B2143">
        <v>31150</v>
      </c>
      <c r="C2143">
        <v>35600</v>
      </c>
      <c r="D2143">
        <v>40050</v>
      </c>
      <c r="E2143">
        <v>44500</v>
      </c>
      <c r="F2143">
        <v>48100</v>
      </c>
      <c r="G2143">
        <v>51650</v>
      </c>
      <c r="H2143">
        <v>55200</v>
      </c>
      <c r="I2143">
        <v>58750</v>
      </c>
      <c r="J2143">
        <v>62300</v>
      </c>
      <c r="K2143" t="s">
        <v>3092</v>
      </c>
      <c r="L2143">
        <v>21</v>
      </c>
      <c r="M2143">
        <v>30</v>
      </c>
      <c r="N2143" t="s">
        <v>1059</v>
      </c>
    </row>
    <row r="2144" spans="1:14" x14ac:dyDescent="0.2">
      <c r="A2144" t="s">
        <v>7903</v>
      </c>
      <c r="B2144">
        <v>31150</v>
      </c>
      <c r="C2144">
        <v>35600</v>
      </c>
      <c r="D2144">
        <v>40050</v>
      </c>
      <c r="E2144">
        <v>44500</v>
      </c>
      <c r="F2144">
        <v>48100</v>
      </c>
      <c r="G2144">
        <v>51650</v>
      </c>
      <c r="H2144">
        <v>55200</v>
      </c>
      <c r="I2144">
        <v>58750</v>
      </c>
      <c r="J2144">
        <v>62300</v>
      </c>
      <c r="K2144" t="s">
        <v>3092</v>
      </c>
      <c r="L2144">
        <v>21</v>
      </c>
      <c r="M2144">
        <v>30</v>
      </c>
      <c r="N2144" t="s">
        <v>1060</v>
      </c>
    </row>
    <row r="2145" spans="1:14" x14ac:dyDescent="0.2">
      <c r="A2145" t="s">
        <v>7904</v>
      </c>
      <c r="B2145">
        <v>31150</v>
      </c>
      <c r="C2145">
        <v>35600</v>
      </c>
      <c r="D2145">
        <v>40050</v>
      </c>
      <c r="E2145">
        <v>44500</v>
      </c>
      <c r="F2145">
        <v>48100</v>
      </c>
      <c r="G2145">
        <v>51650</v>
      </c>
      <c r="H2145">
        <v>55200</v>
      </c>
      <c r="I2145">
        <v>58750</v>
      </c>
      <c r="J2145">
        <v>62300</v>
      </c>
      <c r="K2145" t="s">
        <v>3092</v>
      </c>
      <c r="L2145">
        <v>21</v>
      </c>
      <c r="M2145">
        <v>30</v>
      </c>
      <c r="N2145" t="s">
        <v>1061</v>
      </c>
    </row>
    <row r="2146" spans="1:14" x14ac:dyDescent="0.2">
      <c r="A2146" t="s">
        <v>7905</v>
      </c>
      <c r="B2146">
        <v>31150</v>
      </c>
      <c r="C2146">
        <v>35600</v>
      </c>
      <c r="D2146">
        <v>40050</v>
      </c>
      <c r="E2146">
        <v>44500</v>
      </c>
      <c r="F2146">
        <v>48100</v>
      </c>
      <c r="G2146">
        <v>51650</v>
      </c>
      <c r="H2146">
        <v>55200</v>
      </c>
      <c r="I2146">
        <v>58750</v>
      </c>
      <c r="J2146">
        <v>62300</v>
      </c>
      <c r="K2146" t="s">
        <v>3092</v>
      </c>
      <c r="L2146">
        <v>21</v>
      </c>
      <c r="M2146">
        <v>30</v>
      </c>
      <c r="N2146" t="s">
        <v>1062</v>
      </c>
    </row>
    <row r="2147" spans="1:14" x14ac:dyDescent="0.2">
      <c r="A2147" t="s">
        <v>7906</v>
      </c>
      <c r="B2147">
        <v>31150</v>
      </c>
      <c r="C2147">
        <v>35600</v>
      </c>
      <c r="D2147">
        <v>40050</v>
      </c>
      <c r="E2147">
        <v>44500</v>
      </c>
      <c r="F2147">
        <v>48100</v>
      </c>
      <c r="G2147">
        <v>51650</v>
      </c>
      <c r="H2147">
        <v>55200</v>
      </c>
      <c r="I2147">
        <v>58750</v>
      </c>
      <c r="J2147">
        <v>62300</v>
      </c>
      <c r="K2147" t="s">
        <v>3092</v>
      </c>
      <c r="L2147">
        <v>21</v>
      </c>
      <c r="M2147">
        <v>30</v>
      </c>
      <c r="N2147" t="s">
        <v>5748</v>
      </c>
    </row>
    <row r="2148" spans="1:14" x14ac:dyDescent="0.2">
      <c r="A2148" t="s">
        <v>7907</v>
      </c>
      <c r="B2148">
        <v>31150</v>
      </c>
      <c r="C2148">
        <v>35600</v>
      </c>
      <c r="D2148">
        <v>40050</v>
      </c>
      <c r="E2148">
        <v>44500</v>
      </c>
      <c r="F2148">
        <v>48100</v>
      </c>
      <c r="G2148">
        <v>51650</v>
      </c>
      <c r="H2148">
        <v>55200</v>
      </c>
      <c r="I2148">
        <v>58750</v>
      </c>
      <c r="J2148">
        <v>62300</v>
      </c>
      <c r="K2148" t="s">
        <v>3092</v>
      </c>
      <c r="L2148">
        <v>21</v>
      </c>
      <c r="M2148">
        <v>30</v>
      </c>
      <c r="N2148" t="s">
        <v>1064</v>
      </c>
    </row>
    <row r="2149" spans="1:14" x14ac:dyDescent="0.2">
      <c r="A2149" t="s">
        <v>7908</v>
      </c>
      <c r="B2149">
        <v>31150</v>
      </c>
      <c r="C2149">
        <v>35600</v>
      </c>
      <c r="D2149">
        <v>40050</v>
      </c>
      <c r="E2149">
        <v>44500</v>
      </c>
      <c r="F2149">
        <v>48100</v>
      </c>
      <c r="G2149">
        <v>51650</v>
      </c>
      <c r="H2149">
        <v>55200</v>
      </c>
      <c r="I2149">
        <v>58750</v>
      </c>
      <c r="J2149">
        <v>62300</v>
      </c>
      <c r="K2149" t="s">
        <v>3092</v>
      </c>
      <c r="L2149">
        <v>21</v>
      </c>
      <c r="M2149">
        <v>30</v>
      </c>
      <c r="N2149" t="s">
        <v>1065</v>
      </c>
    </row>
    <row r="2150" spans="1:14" x14ac:dyDescent="0.2">
      <c r="A2150" t="s">
        <v>7909</v>
      </c>
      <c r="B2150">
        <v>31150</v>
      </c>
      <c r="C2150">
        <v>35600</v>
      </c>
      <c r="D2150">
        <v>40050</v>
      </c>
      <c r="E2150">
        <v>44500</v>
      </c>
      <c r="F2150">
        <v>48100</v>
      </c>
      <c r="G2150">
        <v>51650</v>
      </c>
      <c r="H2150">
        <v>55200</v>
      </c>
      <c r="I2150">
        <v>58750</v>
      </c>
      <c r="J2150">
        <v>62300</v>
      </c>
      <c r="K2150" t="s">
        <v>3092</v>
      </c>
      <c r="L2150">
        <v>21</v>
      </c>
      <c r="M2150">
        <v>30</v>
      </c>
      <c r="N2150" t="s">
        <v>1066</v>
      </c>
    </row>
    <row r="2151" spans="1:14" x14ac:dyDescent="0.2">
      <c r="A2151" t="s">
        <v>7910</v>
      </c>
      <c r="B2151">
        <v>31150</v>
      </c>
      <c r="C2151">
        <v>35600</v>
      </c>
      <c r="D2151">
        <v>40050</v>
      </c>
      <c r="E2151">
        <v>44500</v>
      </c>
      <c r="F2151">
        <v>48100</v>
      </c>
      <c r="G2151">
        <v>51650</v>
      </c>
      <c r="H2151">
        <v>55200</v>
      </c>
      <c r="I2151">
        <v>58750</v>
      </c>
      <c r="J2151">
        <v>62300</v>
      </c>
      <c r="K2151" t="s">
        <v>3092</v>
      </c>
      <c r="L2151">
        <v>21</v>
      </c>
      <c r="M2151">
        <v>30</v>
      </c>
      <c r="N2151" t="s">
        <v>1067</v>
      </c>
    </row>
    <row r="2152" spans="1:14" x14ac:dyDescent="0.2">
      <c r="A2152" t="s">
        <v>7911</v>
      </c>
      <c r="B2152">
        <v>31150</v>
      </c>
      <c r="C2152">
        <v>35600</v>
      </c>
      <c r="D2152">
        <v>40050</v>
      </c>
      <c r="E2152">
        <v>44500</v>
      </c>
      <c r="F2152">
        <v>48100</v>
      </c>
      <c r="G2152">
        <v>51650</v>
      </c>
      <c r="H2152">
        <v>55200</v>
      </c>
      <c r="I2152">
        <v>58750</v>
      </c>
      <c r="J2152">
        <v>62300</v>
      </c>
      <c r="K2152" t="s">
        <v>3092</v>
      </c>
      <c r="L2152">
        <v>21</v>
      </c>
      <c r="M2152">
        <v>30</v>
      </c>
      <c r="N2152" t="s">
        <v>1068</v>
      </c>
    </row>
    <row r="2153" spans="1:14" x14ac:dyDescent="0.2">
      <c r="A2153" t="s">
        <v>7912</v>
      </c>
      <c r="B2153">
        <v>31150</v>
      </c>
      <c r="C2153">
        <v>35600</v>
      </c>
      <c r="D2153">
        <v>40050</v>
      </c>
      <c r="E2153">
        <v>44500</v>
      </c>
      <c r="F2153">
        <v>48100</v>
      </c>
      <c r="G2153">
        <v>51650</v>
      </c>
      <c r="H2153">
        <v>55200</v>
      </c>
      <c r="I2153">
        <v>58750</v>
      </c>
      <c r="J2153">
        <v>62300</v>
      </c>
      <c r="K2153" t="s">
        <v>3092</v>
      </c>
      <c r="L2153">
        <v>21</v>
      </c>
      <c r="M2153">
        <v>30</v>
      </c>
      <c r="N2153" t="s">
        <v>4298</v>
      </c>
    </row>
    <row r="2154" spans="1:14" x14ac:dyDescent="0.2">
      <c r="A2154" t="s">
        <v>7913</v>
      </c>
      <c r="B2154">
        <v>31150</v>
      </c>
      <c r="C2154">
        <v>35600</v>
      </c>
      <c r="D2154">
        <v>40050</v>
      </c>
      <c r="E2154">
        <v>44500</v>
      </c>
      <c r="F2154">
        <v>48100</v>
      </c>
      <c r="G2154">
        <v>51650</v>
      </c>
      <c r="H2154">
        <v>55200</v>
      </c>
      <c r="I2154">
        <v>58750</v>
      </c>
      <c r="J2154">
        <v>62300</v>
      </c>
      <c r="K2154" t="s">
        <v>3092</v>
      </c>
      <c r="L2154">
        <v>21</v>
      </c>
      <c r="M2154">
        <v>30</v>
      </c>
      <c r="N2154" t="s">
        <v>1069</v>
      </c>
    </row>
    <row r="2155" spans="1:14" x14ac:dyDescent="0.2">
      <c r="A2155" t="s">
        <v>7914</v>
      </c>
      <c r="B2155">
        <v>24850</v>
      </c>
      <c r="C2155">
        <v>28400</v>
      </c>
      <c r="D2155">
        <v>31950</v>
      </c>
      <c r="E2155">
        <v>35500</v>
      </c>
      <c r="F2155">
        <v>38350</v>
      </c>
      <c r="G2155">
        <v>41200</v>
      </c>
      <c r="H2155">
        <v>45420</v>
      </c>
      <c r="I2155">
        <v>50560</v>
      </c>
      <c r="J2155">
        <v>55700</v>
      </c>
      <c r="K2155" t="s">
        <v>3092</v>
      </c>
      <c r="L2155">
        <v>23</v>
      </c>
      <c r="M2155">
        <v>30</v>
      </c>
      <c r="N2155" t="s">
        <v>1070</v>
      </c>
    </row>
    <row r="2156" spans="1:14" x14ac:dyDescent="0.2">
      <c r="A2156" t="s">
        <v>7915</v>
      </c>
      <c r="B2156">
        <v>24850</v>
      </c>
      <c r="C2156">
        <v>28400</v>
      </c>
      <c r="D2156">
        <v>31950</v>
      </c>
      <c r="E2156">
        <v>35500</v>
      </c>
      <c r="F2156">
        <v>38350</v>
      </c>
      <c r="G2156">
        <v>41200</v>
      </c>
      <c r="H2156">
        <v>45420</v>
      </c>
      <c r="I2156">
        <v>50560</v>
      </c>
      <c r="J2156">
        <v>55700</v>
      </c>
      <c r="K2156" t="s">
        <v>3092</v>
      </c>
      <c r="L2156">
        <v>23</v>
      </c>
      <c r="M2156">
        <v>30</v>
      </c>
      <c r="N2156" t="s">
        <v>5749</v>
      </c>
    </row>
    <row r="2157" spans="1:14" x14ac:dyDescent="0.2">
      <c r="A2157" t="s">
        <v>7916</v>
      </c>
      <c r="B2157">
        <v>24850</v>
      </c>
      <c r="C2157">
        <v>28400</v>
      </c>
      <c r="D2157">
        <v>31950</v>
      </c>
      <c r="E2157">
        <v>35500</v>
      </c>
      <c r="F2157">
        <v>38350</v>
      </c>
      <c r="G2157">
        <v>41200</v>
      </c>
      <c r="H2157">
        <v>45420</v>
      </c>
      <c r="I2157">
        <v>50560</v>
      </c>
      <c r="J2157">
        <v>55700</v>
      </c>
      <c r="K2157" t="s">
        <v>3092</v>
      </c>
      <c r="L2157">
        <v>23</v>
      </c>
      <c r="M2157">
        <v>30</v>
      </c>
      <c r="N2157" t="s">
        <v>1072</v>
      </c>
    </row>
    <row r="2158" spans="1:14" x14ac:dyDescent="0.2">
      <c r="A2158" t="s">
        <v>7917</v>
      </c>
      <c r="B2158">
        <v>31150</v>
      </c>
      <c r="C2158">
        <v>35600</v>
      </c>
      <c r="D2158">
        <v>40050</v>
      </c>
      <c r="E2158">
        <v>44500</v>
      </c>
      <c r="F2158">
        <v>48100</v>
      </c>
      <c r="G2158">
        <v>51650</v>
      </c>
      <c r="H2158">
        <v>55200</v>
      </c>
      <c r="I2158">
        <v>58750</v>
      </c>
      <c r="J2158">
        <v>62300</v>
      </c>
      <c r="K2158" t="s">
        <v>3092</v>
      </c>
      <c r="L2158">
        <v>23</v>
      </c>
      <c r="M2158">
        <v>30</v>
      </c>
      <c r="N2158" t="s">
        <v>1073</v>
      </c>
    </row>
    <row r="2159" spans="1:14" x14ac:dyDescent="0.2">
      <c r="A2159" t="s">
        <v>7918</v>
      </c>
      <c r="B2159">
        <v>31150</v>
      </c>
      <c r="C2159">
        <v>35600</v>
      </c>
      <c r="D2159">
        <v>40050</v>
      </c>
      <c r="E2159">
        <v>44500</v>
      </c>
      <c r="F2159">
        <v>48100</v>
      </c>
      <c r="G2159">
        <v>51650</v>
      </c>
      <c r="H2159">
        <v>55200</v>
      </c>
      <c r="I2159">
        <v>58750</v>
      </c>
      <c r="J2159">
        <v>62300</v>
      </c>
      <c r="K2159" t="s">
        <v>3092</v>
      </c>
      <c r="L2159">
        <v>23</v>
      </c>
      <c r="M2159">
        <v>30</v>
      </c>
      <c r="N2159" t="s">
        <v>1074</v>
      </c>
    </row>
    <row r="2160" spans="1:14" x14ac:dyDescent="0.2">
      <c r="A2160" t="s">
        <v>7919</v>
      </c>
      <c r="B2160">
        <v>24850</v>
      </c>
      <c r="C2160">
        <v>28400</v>
      </c>
      <c r="D2160">
        <v>31950</v>
      </c>
      <c r="E2160">
        <v>35500</v>
      </c>
      <c r="F2160">
        <v>38350</v>
      </c>
      <c r="G2160">
        <v>41200</v>
      </c>
      <c r="H2160">
        <v>45420</v>
      </c>
      <c r="I2160">
        <v>50560</v>
      </c>
      <c r="J2160">
        <v>55700</v>
      </c>
      <c r="K2160" t="s">
        <v>3092</v>
      </c>
      <c r="L2160">
        <v>23</v>
      </c>
      <c r="M2160">
        <v>30</v>
      </c>
      <c r="N2160" t="s">
        <v>1075</v>
      </c>
    </row>
    <row r="2161" spans="1:14" x14ac:dyDescent="0.2">
      <c r="A2161" t="s">
        <v>7920</v>
      </c>
      <c r="B2161">
        <v>24850</v>
      </c>
      <c r="C2161">
        <v>28400</v>
      </c>
      <c r="D2161">
        <v>31950</v>
      </c>
      <c r="E2161">
        <v>35500</v>
      </c>
      <c r="F2161">
        <v>38350</v>
      </c>
      <c r="G2161">
        <v>41200</v>
      </c>
      <c r="H2161">
        <v>45420</v>
      </c>
      <c r="I2161">
        <v>50560</v>
      </c>
      <c r="J2161">
        <v>55700</v>
      </c>
      <c r="K2161" t="s">
        <v>3092</v>
      </c>
      <c r="L2161">
        <v>23</v>
      </c>
      <c r="M2161">
        <v>30</v>
      </c>
      <c r="N2161" t="s">
        <v>1076</v>
      </c>
    </row>
    <row r="2162" spans="1:14" x14ac:dyDescent="0.2">
      <c r="A2162" t="s">
        <v>7921</v>
      </c>
      <c r="B2162">
        <v>31150</v>
      </c>
      <c r="C2162">
        <v>35600</v>
      </c>
      <c r="D2162">
        <v>40050</v>
      </c>
      <c r="E2162">
        <v>44500</v>
      </c>
      <c r="F2162">
        <v>48100</v>
      </c>
      <c r="G2162">
        <v>51650</v>
      </c>
      <c r="H2162">
        <v>55200</v>
      </c>
      <c r="I2162">
        <v>58750</v>
      </c>
      <c r="J2162">
        <v>62300</v>
      </c>
      <c r="K2162" t="s">
        <v>3092</v>
      </c>
      <c r="L2162">
        <v>23</v>
      </c>
      <c r="M2162">
        <v>30</v>
      </c>
      <c r="N2162" t="s">
        <v>1077</v>
      </c>
    </row>
    <row r="2163" spans="1:14" x14ac:dyDescent="0.2">
      <c r="A2163" t="s">
        <v>7922</v>
      </c>
      <c r="B2163">
        <v>24850</v>
      </c>
      <c r="C2163">
        <v>28400</v>
      </c>
      <c r="D2163">
        <v>31950</v>
      </c>
      <c r="E2163">
        <v>35500</v>
      </c>
      <c r="F2163">
        <v>38350</v>
      </c>
      <c r="G2163">
        <v>41200</v>
      </c>
      <c r="H2163">
        <v>45420</v>
      </c>
      <c r="I2163">
        <v>50560</v>
      </c>
      <c r="J2163">
        <v>55700</v>
      </c>
      <c r="K2163" t="s">
        <v>3092</v>
      </c>
      <c r="L2163">
        <v>23</v>
      </c>
      <c r="M2163">
        <v>30</v>
      </c>
      <c r="N2163" t="s">
        <v>1078</v>
      </c>
    </row>
    <row r="2164" spans="1:14" x14ac:dyDescent="0.2">
      <c r="A2164" t="s">
        <v>7923</v>
      </c>
      <c r="B2164">
        <v>31150</v>
      </c>
      <c r="C2164">
        <v>35600</v>
      </c>
      <c r="D2164">
        <v>40050</v>
      </c>
      <c r="E2164">
        <v>44500</v>
      </c>
      <c r="F2164">
        <v>48100</v>
      </c>
      <c r="G2164">
        <v>51650</v>
      </c>
      <c r="H2164">
        <v>55200</v>
      </c>
      <c r="I2164">
        <v>58750</v>
      </c>
      <c r="J2164">
        <v>62300</v>
      </c>
      <c r="K2164" t="s">
        <v>3092</v>
      </c>
      <c r="L2164">
        <v>23</v>
      </c>
      <c r="M2164">
        <v>30</v>
      </c>
      <c r="N2164" t="s">
        <v>1079</v>
      </c>
    </row>
    <row r="2165" spans="1:14" x14ac:dyDescent="0.2">
      <c r="A2165" t="s">
        <v>7924</v>
      </c>
      <c r="B2165">
        <v>31150</v>
      </c>
      <c r="C2165">
        <v>35600</v>
      </c>
      <c r="D2165">
        <v>40050</v>
      </c>
      <c r="E2165">
        <v>44500</v>
      </c>
      <c r="F2165">
        <v>48100</v>
      </c>
      <c r="G2165">
        <v>51650</v>
      </c>
      <c r="H2165">
        <v>55200</v>
      </c>
      <c r="I2165">
        <v>58750</v>
      </c>
      <c r="J2165">
        <v>62300</v>
      </c>
      <c r="K2165" t="s">
        <v>3092</v>
      </c>
      <c r="L2165">
        <v>23</v>
      </c>
      <c r="M2165">
        <v>30</v>
      </c>
      <c r="N2165" t="s">
        <v>1080</v>
      </c>
    </row>
    <row r="2166" spans="1:14" x14ac:dyDescent="0.2">
      <c r="A2166" t="s">
        <v>7925</v>
      </c>
      <c r="B2166">
        <v>31150</v>
      </c>
      <c r="C2166">
        <v>35600</v>
      </c>
      <c r="D2166">
        <v>40050</v>
      </c>
      <c r="E2166">
        <v>44500</v>
      </c>
      <c r="F2166">
        <v>48100</v>
      </c>
      <c r="G2166">
        <v>51650</v>
      </c>
      <c r="H2166">
        <v>55200</v>
      </c>
      <c r="I2166">
        <v>58750</v>
      </c>
      <c r="J2166">
        <v>62300</v>
      </c>
      <c r="K2166" t="s">
        <v>3092</v>
      </c>
      <c r="L2166">
        <v>23</v>
      </c>
      <c r="M2166">
        <v>30</v>
      </c>
      <c r="N2166" t="s">
        <v>1081</v>
      </c>
    </row>
    <row r="2167" spans="1:14" x14ac:dyDescent="0.2">
      <c r="A2167" t="s">
        <v>7926</v>
      </c>
      <c r="B2167">
        <v>24850</v>
      </c>
      <c r="C2167">
        <v>28400</v>
      </c>
      <c r="D2167">
        <v>31950</v>
      </c>
      <c r="E2167">
        <v>35500</v>
      </c>
      <c r="F2167">
        <v>38350</v>
      </c>
      <c r="G2167">
        <v>41200</v>
      </c>
      <c r="H2167">
        <v>45420</v>
      </c>
      <c r="I2167">
        <v>50560</v>
      </c>
      <c r="J2167">
        <v>55700</v>
      </c>
      <c r="K2167" t="s">
        <v>3092</v>
      </c>
      <c r="L2167">
        <v>23</v>
      </c>
      <c r="M2167">
        <v>30</v>
      </c>
      <c r="N2167" t="s">
        <v>1082</v>
      </c>
    </row>
    <row r="2168" spans="1:14" x14ac:dyDescent="0.2">
      <c r="A2168" t="s">
        <v>7927</v>
      </c>
      <c r="B2168">
        <v>24850</v>
      </c>
      <c r="C2168">
        <v>28400</v>
      </c>
      <c r="D2168">
        <v>31950</v>
      </c>
      <c r="E2168">
        <v>35500</v>
      </c>
      <c r="F2168">
        <v>38350</v>
      </c>
      <c r="G2168">
        <v>41200</v>
      </c>
      <c r="H2168">
        <v>45420</v>
      </c>
      <c r="I2168">
        <v>50560</v>
      </c>
      <c r="J2168">
        <v>55700</v>
      </c>
      <c r="K2168" t="s">
        <v>3092</v>
      </c>
      <c r="L2168">
        <v>23</v>
      </c>
      <c r="M2168">
        <v>30</v>
      </c>
      <c r="N2168" t="s">
        <v>1083</v>
      </c>
    </row>
    <row r="2169" spans="1:14" x14ac:dyDescent="0.2">
      <c r="A2169" t="s">
        <v>7928</v>
      </c>
      <c r="B2169">
        <v>31150</v>
      </c>
      <c r="C2169">
        <v>35600</v>
      </c>
      <c r="D2169">
        <v>40050</v>
      </c>
      <c r="E2169">
        <v>44500</v>
      </c>
      <c r="F2169">
        <v>48100</v>
      </c>
      <c r="G2169">
        <v>51650</v>
      </c>
      <c r="H2169">
        <v>55200</v>
      </c>
      <c r="I2169">
        <v>58750</v>
      </c>
      <c r="J2169">
        <v>62300</v>
      </c>
      <c r="K2169" t="s">
        <v>3092</v>
      </c>
      <c r="L2169">
        <v>23</v>
      </c>
      <c r="M2169">
        <v>30</v>
      </c>
      <c r="N2169" t="s">
        <v>1084</v>
      </c>
    </row>
    <row r="2170" spans="1:14" x14ac:dyDescent="0.2">
      <c r="A2170" t="s">
        <v>7929</v>
      </c>
      <c r="B2170">
        <v>24850</v>
      </c>
      <c r="C2170">
        <v>28400</v>
      </c>
      <c r="D2170">
        <v>31950</v>
      </c>
      <c r="E2170">
        <v>35500</v>
      </c>
      <c r="F2170">
        <v>38350</v>
      </c>
      <c r="G2170">
        <v>41200</v>
      </c>
      <c r="H2170">
        <v>45420</v>
      </c>
      <c r="I2170">
        <v>50560</v>
      </c>
      <c r="J2170">
        <v>55700</v>
      </c>
      <c r="K2170" t="s">
        <v>3092</v>
      </c>
      <c r="L2170">
        <v>23</v>
      </c>
      <c r="M2170">
        <v>30</v>
      </c>
      <c r="N2170" t="s">
        <v>1085</v>
      </c>
    </row>
    <row r="2171" spans="1:14" x14ac:dyDescent="0.2">
      <c r="A2171" t="s">
        <v>7930</v>
      </c>
      <c r="B2171">
        <v>24850</v>
      </c>
      <c r="C2171">
        <v>28400</v>
      </c>
      <c r="D2171">
        <v>31950</v>
      </c>
      <c r="E2171">
        <v>35500</v>
      </c>
      <c r="F2171">
        <v>38350</v>
      </c>
      <c r="G2171">
        <v>41200</v>
      </c>
      <c r="H2171">
        <v>45420</v>
      </c>
      <c r="I2171">
        <v>50560</v>
      </c>
      <c r="J2171">
        <v>55700</v>
      </c>
      <c r="K2171" t="s">
        <v>3092</v>
      </c>
      <c r="L2171">
        <v>23</v>
      </c>
      <c r="M2171">
        <v>30</v>
      </c>
      <c r="N2171" t="s">
        <v>1086</v>
      </c>
    </row>
    <row r="2172" spans="1:14" x14ac:dyDescent="0.2">
      <c r="A2172" t="s">
        <v>7931</v>
      </c>
      <c r="B2172">
        <v>31150</v>
      </c>
      <c r="C2172">
        <v>35600</v>
      </c>
      <c r="D2172">
        <v>40050</v>
      </c>
      <c r="E2172">
        <v>44500</v>
      </c>
      <c r="F2172">
        <v>48100</v>
      </c>
      <c r="G2172">
        <v>51650</v>
      </c>
      <c r="H2172">
        <v>55200</v>
      </c>
      <c r="I2172">
        <v>58750</v>
      </c>
      <c r="J2172">
        <v>62300</v>
      </c>
      <c r="K2172" t="s">
        <v>3092</v>
      </c>
      <c r="L2172">
        <v>23</v>
      </c>
      <c r="M2172">
        <v>30</v>
      </c>
      <c r="N2172" t="s">
        <v>1087</v>
      </c>
    </row>
    <row r="2173" spans="1:14" x14ac:dyDescent="0.2">
      <c r="A2173" t="s">
        <v>7932</v>
      </c>
      <c r="B2173">
        <v>31150</v>
      </c>
      <c r="C2173">
        <v>35600</v>
      </c>
      <c r="D2173">
        <v>40050</v>
      </c>
      <c r="E2173">
        <v>44500</v>
      </c>
      <c r="F2173">
        <v>48100</v>
      </c>
      <c r="G2173">
        <v>51650</v>
      </c>
      <c r="H2173">
        <v>55200</v>
      </c>
      <c r="I2173">
        <v>58750</v>
      </c>
      <c r="J2173">
        <v>62300</v>
      </c>
      <c r="K2173" t="s">
        <v>3092</v>
      </c>
      <c r="L2173">
        <v>23</v>
      </c>
      <c r="M2173">
        <v>30</v>
      </c>
      <c r="N2173" t="s">
        <v>1088</v>
      </c>
    </row>
    <row r="2174" spans="1:14" x14ac:dyDescent="0.2">
      <c r="A2174" t="s">
        <v>7933</v>
      </c>
      <c r="B2174">
        <v>31150</v>
      </c>
      <c r="C2174">
        <v>35600</v>
      </c>
      <c r="D2174">
        <v>40050</v>
      </c>
      <c r="E2174">
        <v>44500</v>
      </c>
      <c r="F2174">
        <v>48100</v>
      </c>
      <c r="G2174">
        <v>51650</v>
      </c>
      <c r="H2174">
        <v>55200</v>
      </c>
      <c r="I2174">
        <v>58750</v>
      </c>
      <c r="J2174">
        <v>62300</v>
      </c>
      <c r="K2174" t="s">
        <v>3092</v>
      </c>
      <c r="L2174">
        <v>23</v>
      </c>
      <c r="M2174">
        <v>30</v>
      </c>
      <c r="N2174" t="s">
        <v>1089</v>
      </c>
    </row>
    <row r="2175" spans="1:14" x14ac:dyDescent="0.2">
      <c r="A2175" t="s">
        <v>7934</v>
      </c>
      <c r="B2175">
        <v>24850</v>
      </c>
      <c r="C2175">
        <v>28400</v>
      </c>
      <c r="D2175">
        <v>31950</v>
      </c>
      <c r="E2175">
        <v>35500</v>
      </c>
      <c r="F2175">
        <v>38350</v>
      </c>
      <c r="G2175">
        <v>41200</v>
      </c>
      <c r="H2175">
        <v>45420</v>
      </c>
      <c r="I2175">
        <v>50560</v>
      </c>
      <c r="J2175">
        <v>55700</v>
      </c>
      <c r="K2175" t="s">
        <v>3092</v>
      </c>
      <c r="L2175">
        <v>23</v>
      </c>
      <c r="M2175">
        <v>30</v>
      </c>
      <c r="N2175" t="s">
        <v>1090</v>
      </c>
    </row>
    <row r="2176" spans="1:14" x14ac:dyDescent="0.2">
      <c r="A2176" t="s">
        <v>7935</v>
      </c>
      <c r="B2176">
        <v>24850</v>
      </c>
      <c r="C2176">
        <v>28400</v>
      </c>
      <c r="D2176">
        <v>31950</v>
      </c>
      <c r="E2176">
        <v>35500</v>
      </c>
      <c r="F2176">
        <v>38350</v>
      </c>
      <c r="G2176">
        <v>41200</v>
      </c>
      <c r="H2176">
        <v>45420</v>
      </c>
      <c r="I2176">
        <v>50560</v>
      </c>
      <c r="J2176">
        <v>55700</v>
      </c>
      <c r="K2176" t="s">
        <v>3092</v>
      </c>
      <c r="L2176">
        <v>23</v>
      </c>
      <c r="M2176">
        <v>30</v>
      </c>
      <c r="N2176" t="s">
        <v>1091</v>
      </c>
    </row>
    <row r="2177" spans="1:14" x14ac:dyDescent="0.2">
      <c r="A2177" t="s">
        <v>7936</v>
      </c>
      <c r="B2177">
        <v>31150</v>
      </c>
      <c r="C2177">
        <v>35600</v>
      </c>
      <c r="D2177">
        <v>40050</v>
      </c>
      <c r="E2177">
        <v>44500</v>
      </c>
      <c r="F2177">
        <v>48100</v>
      </c>
      <c r="G2177">
        <v>51650</v>
      </c>
      <c r="H2177">
        <v>55200</v>
      </c>
      <c r="I2177">
        <v>58750</v>
      </c>
      <c r="J2177">
        <v>62300</v>
      </c>
      <c r="K2177" t="s">
        <v>3092</v>
      </c>
      <c r="L2177">
        <v>23</v>
      </c>
      <c r="M2177">
        <v>30</v>
      </c>
      <c r="N2177" t="s">
        <v>1092</v>
      </c>
    </row>
    <row r="2178" spans="1:14" x14ac:dyDescent="0.2">
      <c r="A2178" t="s">
        <v>7937</v>
      </c>
      <c r="B2178">
        <v>31150</v>
      </c>
      <c r="C2178">
        <v>35600</v>
      </c>
      <c r="D2178">
        <v>40050</v>
      </c>
      <c r="E2178">
        <v>44500</v>
      </c>
      <c r="F2178">
        <v>48100</v>
      </c>
      <c r="G2178">
        <v>51650</v>
      </c>
      <c r="H2178">
        <v>55200</v>
      </c>
      <c r="I2178">
        <v>58750</v>
      </c>
      <c r="J2178">
        <v>62300</v>
      </c>
      <c r="K2178" t="s">
        <v>3092</v>
      </c>
      <c r="L2178">
        <v>23</v>
      </c>
      <c r="M2178">
        <v>30</v>
      </c>
      <c r="N2178" t="s">
        <v>1093</v>
      </c>
    </row>
    <row r="2179" spans="1:14" x14ac:dyDescent="0.2">
      <c r="A2179" t="s">
        <v>7938</v>
      </c>
      <c r="B2179">
        <v>31150</v>
      </c>
      <c r="C2179">
        <v>35600</v>
      </c>
      <c r="D2179">
        <v>40050</v>
      </c>
      <c r="E2179">
        <v>44500</v>
      </c>
      <c r="F2179">
        <v>48100</v>
      </c>
      <c r="G2179">
        <v>51650</v>
      </c>
      <c r="H2179">
        <v>55200</v>
      </c>
      <c r="I2179">
        <v>58750</v>
      </c>
      <c r="J2179">
        <v>62300</v>
      </c>
      <c r="K2179" t="s">
        <v>3092</v>
      </c>
      <c r="L2179">
        <v>23</v>
      </c>
      <c r="M2179">
        <v>30</v>
      </c>
      <c r="N2179" t="s">
        <v>1094</v>
      </c>
    </row>
    <row r="2180" spans="1:14" x14ac:dyDescent="0.2">
      <c r="A2180" t="s">
        <v>7939</v>
      </c>
      <c r="B2180">
        <v>24850</v>
      </c>
      <c r="C2180">
        <v>28400</v>
      </c>
      <c r="D2180">
        <v>31950</v>
      </c>
      <c r="E2180">
        <v>35500</v>
      </c>
      <c r="F2180">
        <v>38350</v>
      </c>
      <c r="G2180">
        <v>41200</v>
      </c>
      <c r="H2180">
        <v>45420</v>
      </c>
      <c r="I2180">
        <v>50560</v>
      </c>
      <c r="J2180">
        <v>55700</v>
      </c>
      <c r="K2180" t="s">
        <v>3092</v>
      </c>
      <c r="L2180">
        <v>23</v>
      </c>
      <c r="M2180">
        <v>30</v>
      </c>
      <c r="N2180" t="s">
        <v>1095</v>
      </c>
    </row>
    <row r="2181" spans="1:14" x14ac:dyDescent="0.2">
      <c r="A2181" t="s">
        <v>7940</v>
      </c>
      <c r="B2181">
        <v>24850</v>
      </c>
      <c r="C2181">
        <v>28400</v>
      </c>
      <c r="D2181">
        <v>31950</v>
      </c>
      <c r="E2181">
        <v>35500</v>
      </c>
      <c r="F2181">
        <v>38350</v>
      </c>
      <c r="G2181">
        <v>41200</v>
      </c>
      <c r="H2181">
        <v>45420</v>
      </c>
      <c r="I2181">
        <v>50560</v>
      </c>
      <c r="J2181">
        <v>55700</v>
      </c>
      <c r="K2181" t="s">
        <v>3092</v>
      </c>
      <c r="L2181">
        <v>23</v>
      </c>
      <c r="M2181">
        <v>30</v>
      </c>
      <c r="N2181" t="s">
        <v>1096</v>
      </c>
    </row>
    <row r="2182" spans="1:14" x14ac:dyDescent="0.2">
      <c r="A2182" t="s">
        <v>7941</v>
      </c>
      <c r="B2182">
        <v>31150</v>
      </c>
      <c r="C2182">
        <v>35600</v>
      </c>
      <c r="D2182">
        <v>40050</v>
      </c>
      <c r="E2182">
        <v>44500</v>
      </c>
      <c r="F2182">
        <v>48100</v>
      </c>
      <c r="G2182">
        <v>51650</v>
      </c>
      <c r="H2182">
        <v>55200</v>
      </c>
      <c r="I2182">
        <v>58750</v>
      </c>
      <c r="J2182">
        <v>62300</v>
      </c>
      <c r="K2182" t="s">
        <v>3092</v>
      </c>
      <c r="L2182">
        <v>25</v>
      </c>
      <c r="M2182">
        <v>30</v>
      </c>
      <c r="N2182" t="s">
        <v>1097</v>
      </c>
    </row>
    <row r="2183" spans="1:14" x14ac:dyDescent="0.2">
      <c r="A2183" t="s">
        <v>7942</v>
      </c>
      <c r="B2183">
        <v>31150</v>
      </c>
      <c r="C2183">
        <v>35600</v>
      </c>
      <c r="D2183">
        <v>40050</v>
      </c>
      <c r="E2183">
        <v>44500</v>
      </c>
      <c r="F2183">
        <v>48100</v>
      </c>
      <c r="G2183">
        <v>51650</v>
      </c>
      <c r="H2183">
        <v>55200</v>
      </c>
      <c r="I2183">
        <v>58750</v>
      </c>
      <c r="J2183">
        <v>62300</v>
      </c>
      <c r="K2183" t="s">
        <v>3092</v>
      </c>
      <c r="L2183">
        <v>25</v>
      </c>
      <c r="M2183">
        <v>30</v>
      </c>
      <c r="N2183" t="s">
        <v>1098</v>
      </c>
    </row>
    <row r="2184" spans="1:14" x14ac:dyDescent="0.2">
      <c r="A2184" t="s">
        <v>7943</v>
      </c>
      <c r="B2184">
        <v>31150</v>
      </c>
      <c r="C2184">
        <v>35600</v>
      </c>
      <c r="D2184">
        <v>40050</v>
      </c>
      <c r="E2184">
        <v>44500</v>
      </c>
      <c r="F2184">
        <v>48100</v>
      </c>
      <c r="G2184">
        <v>51650</v>
      </c>
      <c r="H2184">
        <v>55200</v>
      </c>
      <c r="I2184">
        <v>58750</v>
      </c>
      <c r="J2184">
        <v>62300</v>
      </c>
      <c r="K2184" t="s">
        <v>3092</v>
      </c>
      <c r="L2184">
        <v>25</v>
      </c>
      <c r="M2184">
        <v>30</v>
      </c>
      <c r="N2184" t="s">
        <v>1099</v>
      </c>
    </row>
    <row r="2185" spans="1:14" x14ac:dyDescent="0.2">
      <c r="A2185" t="s">
        <v>7944</v>
      </c>
      <c r="B2185">
        <v>31150</v>
      </c>
      <c r="C2185">
        <v>35600</v>
      </c>
      <c r="D2185">
        <v>40050</v>
      </c>
      <c r="E2185">
        <v>44500</v>
      </c>
      <c r="F2185">
        <v>48100</v>
      </c>
      <c r="G2185">
        <v>51650</v>
      </c>
      <c r="H2185">
        <v>55200</v>
      </c>
      <c r="I2185">
        <v>58750</v>
      </c>
      <c r="J2185">
        <v>62300</v>
      </c>
      <c r="K2185" t="s">
        <v>3092</v>
      </c>
      <c r="L2185">
        <v>25</v>
      </c>
      <c r="M2185">
        <v>30</v>
      </c>
      <c r="N2185" t="s">
        <v>4299</v>
      </c>
    </row>
    <row r="2186" spans="1:14" x14ac:dyDescent="0.2">
      <c r="A2186" t="s">
        <v>7945</v>
      </c>
      <c r="B2186">
        <v>22300</v>
      </c>
      <c r="C2186">
        <v>25500</v>
      </c>
      <c r="D2186">
        <v>28700</v>
      </c>
      <c r="E2186">
        <v>31850</v>
      </c>
      <c r="F2186">
        <v>35140</v>
      </c>
      <c r="G2186">
        <v>40280</v>
      </c>
      <c r="H2186">
        <v>45420</v>
      </c>
      <c r="I2186">
        <v>50560</v>
      </c>
      <c r="J2186">
        <v>55700</v>
      </c>
      <c r="K2186" t="s">
        <v>3092</v>
      </c>
      <c r="L2186">
        <v>27</v>
      </c>
      <c r="M2186">
        <v>30</v>
      </c>
      <c r="N2186" t="s">
        <v>1100</v>
      </c>
    </row>
    <row r="2187" spans="1:14" x14ac:dyDescent="0.2">
      <c r="A2187" t="s">
        <v>7946</v>
      </c>
      <c r="B2187">
        <v>21700</v>
      </c>
      <c r="C2187">
        <v>24800</v>
      </c>
      <c r="D2187">
        <v>27900</v>
      </c>
      <c r="E2187">
        <v>31000</v>
      </c>
      <c r="F2187">
        <v>35140</v>
      </c>
      <c r="G2187">
        <v>40280</v>
      </c>
      <c r="H2187">
        <v>45420</v>
      </c>
      <c r="I2187">
        <v>50560</v>
      </c>
      <c r="J2187">
        <v>55700</v>
      </c>
      <c r="K2187" t="s">
        <v>3092</v>
      </c>
      <c r="L2187">
        <v>27</v>
      </c>
      <c r="M2187">
        <v>30</v>
      </c>
      <c r="N2187" t="s">
        <v>1101</v>
      </c>
    </row>
    <row r="2188" spans="1:14" x14ac:dyDescent="0.2">
      <c r="A2188" t="s">
        <v>7947</v>
      </c>
      <c r="B2188">
        <v>24600</v>
      </c>
      <c r="C2188">
        <v>28100</v>
      </c>
      <c r="D2188">
        <v>31600</v>
      </c>
      <c r="E2188">
        <v>35100</v>
      </c>
      <c r="F2188">
        <v>37950</v>
      </c>
      <c r="G2188">
        <v>40750</v>
      </c>
      <c r="H2188">
        <v>45420</v>
      </c>
      <c r="I2188">
        <v>50560</v>
      </c>
      <c r="J2188">
        <v>55700</v>
      </c>
      <c r="K2188" t="s">
        <v>3092</v>
      </c>
      <c r="L2188">
        <v>27</v>
      </c>
      <c r="M2188">
        <v>30</v>
      </c>
      <c r="N2188" t="s">
        <v>1102</v>
      </c>
    </row>
    <row r="2189" spans="1:14" x14ac:dyDescent="0.2">
      <c r="A2189" t="s">
        <v>7948</v>
      </c>
      <c r="B2189">
        <v>24600</v>
      </c>
      <c r="C2189">
        <v>28100</v>
      </c>
      <c r="D2189">
        <v>31600</v>
      </c>
      <c r="E2189">
        <v>35100</v>
      </c>
      <c r="F2189">
        <v>37950</v>
      </c>
      <c r="G2189">
        <v>40750</v>
      </c>
      <c r="H2189">
        <v>45420</v>
      </c>
      <c r="I2189">
        <v>50560</v>
      </c>
      <c r="J2189">
        <v>55700</v>
      </c>
      <c r="K2189" t="s">
        <v>3092</v>
      </c>
      <c r="L2189">
        <v>27</v>
      </c>
      <c r="M2189">
        <v>30</v>
      </c>
      <c r="N2189" t="s">
        <v>1103</v>
      </c>
    </row>
    <row r="2190" spans="1:14" x14ac:dyDescent="0.2">
      <c r="A2190" t="s">
        <v>7949</v>
      </c>
      <c r="B2190">
        <v>29150</v>
      </c>
      <c r="C2190">
        <v>33300</v>
      </c>
      <c r="D2190">
        <v>37450</v>
      </c>
      <c r="E2190">
        <v>41600</v>
      </c>
      <c r="F2190">
        <v>44950</v>
      </c>
      <c r="G2190">
        <v>48300</v>
      </c>
      <c r="H2190">
        <v>51600</v>
      </c>
      <c r="I2190">
        <v>54950</v>
      </c>
      <c r="J2190">
        <v>58250</v>
      </c>
      <c r="K2190" t="s">
        <v>3092</v>
      </c>
      <c r="L2190">
        <v>27</v>
      </c>
      <c r="M2190">
        <v>30</v>
      </c>
      <c r="N2190" t="s">
        <v>1104</v>
      </c>
    </row>
    <row r="2191" spans="1:14" x14ac:dyDescent="0.2">
      <c r="A2191" t="s">
        <v>7950</v>
      </c>
      <c r="B2191">
        <v>29150</v>
      </c>
      <c r="C2191">
        <v>33300</v>
      </c>
      <c r="D2191">
        <v>37450</v>
      </c>
      <c r="E2191">
        <v>41600</v>
      </c>
      <c r="F2191">
        <v>44950</v>
      </c>
      <c r="G2191">
        <v>48300</v>
      </c>
      <c r="H2191">
        <v>51600</v>
      </c>
      <c r="I2191">
        <v>54950</v>
      </c>
      <c r="J2191">
        <v>58250</v>
      </c>
      <c r="K2191" t="s">
        <v>3092</v>
      </c>
      <c r="L2191">
        <v>27</v>
      </c>
      <c r="M2191">
        <v>30</v>
      </c>
      <c r="N2191" t="s">
        <v>1105</v>
      </c>
    </row>
    <row r="2192" spans="1:14" x14ac:dyDescent="0.2">
      <c r="A2192" t="s">
        <v>7951</v>
      </c>
      <c r="B2192">
        <v>29150</v>
      </c>
      <c r="C2192">
        <v>33300</v>
      </c>
      <c r="D2192">
        <v>37450</v>
      </c>
      <c r="E2192">
        <v>41600</v>
      </c>
      <c r="F2192">
        <v>44950</v>
      </c>
      <c r="G2192">
        <v>48300</v>
      </c>
      <c r="H2192">
        <v>51600</v>
      </c>
      <c r="I2192">
        <v>54950</v>
      </c>
      <c r="J2192">
        <v>58250</v>
      </c>
      <c r="K2192" t="s">
        <v>3092</v>
      </c>
      <c r="L2192">
        <v>27</v>
      </c>
      <c r="M2192">
        <v>30</v>
      </c>
      <c r="N2192" t="s">
        <v>1106</v>
      </c>
    </row>
    <row r="2193" spans="1:14" x14ac:dyDescent="0.2">
      <c r="A2193" t="s">
        <v>7952</v>
      </c>
      <c r="B2193">
        <v>24600</v>
      </c>
      <c r="C2193">
        <v>28100</v>
      </c>
      <c r="D2193">
        <v>31600</v>
      </c>
      <c r="E2193">
        <v>35100</v>
      </c>
      <c r="F2193">
        <v>37950</v>
      </c>
      <c r="G2193">
        <v>40750</v>
      </c>
      <c r="H2193">
        <v>45420</v>
      </c>
      <c r="I2193">
        <v>50560</v>
      </c>
      <c r="J2193">
        <v>55700</v>
      </c>
      <c r="K2193" t="s">
        <v>3092</v>
      </c>
      <c r="L2193">
        <v>27</v>
      </c>
      <c r="M2193">
        <v>30</v>
      </c>
      <c r="N2193" t="s">
        <v>1107</v>
      </c>
    </row>
    <row r="2194" spans="1:14" x14ac:dyDescent="0.2">
      <c r="A2194" t="s">
        <v>7953</v>
      </c>
      <c r="B2194">
        <v>24600</v>
      </c>
      <c r="C2194">
        <v>28100</v>
      </c>
      <c r="D2194">
        <v>31600</v>
      </c>
      <c r="E2194">
        <v>35100</v>
      </c>
      <c r="F2194">
        <v>37950</v>
      </c>
      <c r="G2194">
        <v>40750</v>
      </c>
      <c r="H2194">
        <v>45420</v>
      </c>
      <c r="I2194">
        <v>50560</v>
      </c>
      <c r="J2194">
        <v>55700</v>
      </c>
      <c r="K2194" t="s">
        <v>3092</v>
      </c>
      <c r="L2194">
        <v>27</v>
      </c>
      <c r="M2194">
        <v>30</v>
      </c>
      <c r="N2194" t="s">
        <v>1108</v>
      </c>
    </row>
    <row r="2195" spans="1:14" x14ac:dyDescent="0.2">
      <c r="A2195" t="s">
        <v>7954</v>
      </c>
      <c r="B2195">
        <v>24600</v>
      </c>
      <c r="C2195">
        <v>28100</v>
      </c>
      <c r="D2195">
        <v>31600</v>
      </c>
      <c r="E2195">
        <v>35100</v>
      </c>
      <c r="F2195">
        <v>37950</v>
      </c>
      <c r="G2195">
        <v>40750</v>
      </c>
      <c r="H2195">
        <v>45420</v>
      </c>
      <c r="I2195">
        <v>50560</v>
      </c>
      <c r="J2195">
        <v>55700</v>
      </c>
      <c r="K2195" t="s">
        <v>3092</v>
      </c>
      <c r="L2195">
        <v>27</v>
      </c>
      <c r="M2195">
        <v>30</v>
      </c>
      <c r="N2195" t="s">
        <v>1109</v>
      </c>
    </row>
    <row r="2196" spans="1:14" x14ac:dyDescent="0.2">
      <c r="A2196" t="s">
        <v>7955</v>
      </c>
      <c r="B2196">
        <v>24600</v>
      </c>
      <c r="C2196">
        <v>28100</v>
      </c>
      <c r="D2196">
        <v>31600</v>
      </c>
      <c r="E2196">
        <v>35100</v>
      </c>
      <c r="F2196">
        <v>37950</v>
      </c>
      <c r="G2196">
        <v>40750</v>
      </c>
      <c r="H2196">
        <v>45420</v>
      </c>
      <c r="I2196">
        <v>50560</v>
      </c>
      <c r="J2196">
        <v>55700</v>
      </c>
      <c r="K2196" t="s">
        <v>3092</v>
      </c>
      <c r="L2196">
        <v>27</v>
      </c>
      <c r="M2196">
        <v>30</v>
      </c>
      <c r="N2196" t="s">
        <v>1110</v>
      </c>
    </row>
    <row r="2197" spans="1:14" x14ac:dyDescent="0.2">
      <c r="A2197" t="s">
        <v>7956</v>
      </c>
      <c r="B2197">
        <v>24600</v>
      </c>
      <c r="C2197">
        <v>28100</v>
      </c>
      <c r="D2197">
        <v>31600</v>
      </c>
      <c r="E2197">
        <v>35100</v>
      </c>
      <c r="F2197">
        <v>37950</v>
      </c>
      <c r="G2197">
        <v>40750</v>
      </c>
      <c r="H2197">
        <v>45420</v>
      </c>
      <c r="I2197">
        <v>50560</v>
      </c>
      <c r="J2197">
        <v>55700</v>
      </c>
      <c r="K2197" t="s">
        <v>3092</v>
      </c>
      <c r="L2197">
        <v>27</v>
      </c>
      <c r="M2197">
        <v>30</v>
      </c>
      <c r="N2197" t="s">
        <v>1111</v>
      </c>
    </row>
    <row r="2198" spans="1:14" x14ac:dyDescent="0.2">
      <c r="A2198" t="s">
        <v>7957</v>
      </c>
      <c r="B2198">
        <v>24600</v>
      </c>
      <c r="C2198">
        <v>28100</v>
      </c>
      <c r="D2198">
        <v>31600</v>
      </c>
      <c r="E2198">
        <v>35100</v>
      </c>
      <c r="F2198">
        <v>37950</v>
      </c>
      <c r="G2198">
        <v>40750</v>
      </c>
      <c r="H2198">
        <v>45420</v>
      </c>
      <c r="I2198">
        <v>50560</v>
      </c>
      <c r="J2198">
        <v>55700</v>
      </c>
      <c r="K2198" t="s">
        <v>3092</v>
      </c>
      <c r="L2198">
        <v>27</v>
      </c>
      <c r="M2198">
        <v>30</v>
      </c>
      <c r="N2198" t="s">
        <v>1112</v>
      </c>
    </row>
    <row r="2199" spans="1:14" x14ac:dyDescent="0.2">
      <c r="A2199" t="s">
        <v>7958</v>
      </c>
      <c r="B2199">
        <v>24600</v>
      </c>
      <c r="C2199">
        <v>28100</v>
      </c>
      <c r="D2199">
        <v>31600</v>
      </c>
      <c r="E2199">
        <v>35100</v>
      </c>
      <c r="F2199">
        <v>37950</v>
      </c>
      <c r="G2199">
        <v>40750</v>
      </c>
      <c r="H2199">
        <v>45420</v>
      </c>
      <c r="I2199">
        <v>50560</v>
      </c>
      <c r="J2199">
        <v>55700</v>
      </c>
      <c r="K2199" t="s">
        <v>3092</v>
      </c>
      <c r="L2199">
        <v>27</v>
      </c>
      <c r="M2199">
        <v>30</v>
      </c>
      <c r="N2199" t="s">
        <v>1113</v>
      </c>
    </row>
    <row r="2200" spans="1:14" x14ac:dyDescent="0.2">
      <c r="A2200" t="s">
        <v>7959</v>
      </c>
      <c r="B2200">
        <v>22300</v>
      </c>
      <c r="C2200">
        <v>25500</v>
      </c>
      <c r="D2200">
        <v>28700</v>
      </c>
      <c r="E2200">
        <v>31850</v>
      </c>
      <c r="F2200">
        <v>35140</v>
      </c>
      <c r="G2200">
        <v>40280</v>
      </c>
      <c r="H2200">
        <v>45420</v>
      </c>
      <c r="I2200">
        <v>50560</v>
      </c>
      <c r="J2200">
        <v>55700</v>
      </c>
      <c r="K2200" t="s">
        <v>3092</v>
      </c>
      <c r="L2200">
        <v>27</v>
      </c>
      <c r="M2200">
        <v>30</v>
      </c>
      <c r="N2200" t="s">
        <v>1114</v>
      </c>
    </row>
    <row r="2201" spans="1:14" x14ac:dyDescent="0.2">
      <c r="A2201" t="s">
        <v>7960</v>
      </c>
      <c r="B2201">
        <v>22300</v>
      </c>
      <c r="C2201">
        <v>25500</v>
      </c>
      <c r="D2201">
        <v>28700</v>
      </c>
      <c r="E2201">
        <v>31850</v>
      </c>
      <c r="F2201">
        <v>35140</v>
      </c>
      <c r="G2201">
        <v>40280</v>
      </c>
      <c r="H2201">
        <v>45420</v>
      </c>
      <c r="I2201">
        <v>50560</v>
      </c>
      <c r="J2201">
        <v>55700</v>
      </c>
      <c r="K2201" t="s">
        <v>3092</v>
      </c>
      <c r="L2201">
        <v>27</v>
      </c>
      <c r="M2201">
        <v>30</v>
      </c>
      <c r="N2201" t="s">
        <v>1115</v>
      </c>
    </row>
    <row r="2202" spans="1:14" x14ac:dyDescent="0.2">
      <c r="A2202" t="s">
        <v>7961</v>
      </c>
      <c r="B2202">
        <v>24600</v>
      </c>
      <c r="C2202">
        <v>28100</v>
      </c>
      <c r="D2202">
        <v>31600</v>
      </c>
      <c r="E2202">
        <v>35100</v>
      </c>
      <c r="F2202">
        <v>37950</v>
      </c>
      <c r="G2202">
        <v>40750</v>
      </c>
      <c r="H2202">
        <v>45420</v>
      </c>
      <c r="I2202">
        <v>50560</v>
      </c>
      <c r="J2202">
        <v>55700</v>
      </c>
      <c r="K2202" t="s">
        <v>3092</v>
      </c>
      <c r="L2202">
        <v>27</v>
      </c>
      <c r="M2202">
        <v>30</v>
      </c>
      <c r="N2202" t="s">
        <v>1116</v>
      </c>
    </row>
    <row r="2203" spans="1:14" x14ac:dyDescent="0.2">
      <c r="A2203" t="s">
        <v>7962</v>
      </c>
      <c r="B2203">
        <v>21700</v>
      </c>
      <c r="C2203">
        <v>24800</v>
      </c>
      <c r="D2203">
        <v>27900</v>
      </c>
      <c r="E2203">
        <v>31000</v>
      </c>
      <c r="F2203">
        <v>35140</v>
      </c>
      <c r="G2203">
        <v>40280</v>
      </c>
      <c r="H2203">
        <v>45420</v>
      </c>
      <c r="I2203">
        <v>50560</v>
      </c>
      <c r="J2203">
        <v>55700</v>
      </c>
      <c r="K2203" t="s">
        <v>3092</v>
      </c>
      <c r="L2203">
        <v>27</v>
      </c>
      <c r="M2203">
        <v>30</v>
      </c>
      <c r="N2203" t="s">
        <v>1117</v>
      </c>
    </row>
    <row r="2204" spans="1:14" x14ac:dyDescent="0.2">
      <c r="A2204" t="s">
        <v>7963</v>
      </c>
      <c r="B2204">
        <v>29150</v>
      </c>
      <c r="C2204">
        <v>33300</v>
      </c>
      <c r="D2204">
        <v>37450</v>
      </c>
      <c r="E2204">
        <v>41600</v>
      </c>
      <c r="F2204">
        <v>44950</v>
      </c>
      <c r="G2204">
        <v>48300</v>
      </c>
      <c r="H2204">
        <v>51600</v>
      </c>
      <c r="I2204">
        <v>54950</v>
      </c>
      <c r="J2204">
        <v>58250</v>
      </c>
      <c r="K2204" t="s">
        <v>3092</v>
      </c>
      <c r="L2204">
        <v>27</v>
      </c>
      <c r="M2204">
        <v>30</v>
      </c>
      <c r="N2204" t="s">
        <v>1118</v>
      </c>
    </row>
    <row r="2205" spans="1:14" x14ac:dyDescent="0.2">
      <c r="A2205" t="s">
        <v>7964</v>
      </c>
      <c r="B2205">
        <v>24600</v>
      </c>
      <c r="C2205">
        <v>28100</v>
      </c>
      <c r="D2205">
        <v>31600</v>
      </c>
      <c r="E2205">
        <v>35100</v>
      </c>
      <c r="F2205">
        <v>37950</v>
      </c>
      <c r="G2205">
        <v>40750</v>
      </c>
      <c r="H2205">
        <v>45420</v>
      </c>
      <c r="I2205">
        <v>50560</v>
      </c>
      <c r="J2205">
        <v>55700</v>
      </c>
      <c r="K2205" t="s">
        <v>3092</v>
      </c>
      <c r="L2205">
        <v>27</v>
      </c>
      <c r="M2205">
        <v>30</v>
      </c>
      <c r="N2205" t="s">
        <v>1119</v>
      </c>
    </row>
    <row r="2206" spans="1:14" x14ac:dyDescent="0.2">
      <c r="A2206" t="s">
        <v>7965</v>
      </c>
      <c r="B2206">
        <v>29150</v>
      </c>
      <c r="C2206">
        <v>33300</v>
      </c>
      <c r="D2206">
        <v>37450</v>
      </c>
      <c r="E2206">
        <v>41600</v>
      </c>
      <c r="F2206">
        <v>44950</v>
      </c>
      <c r="G2206">
        <v>48300</v>
      </c>
      <c r="H2206">
        <v>51600</v>
      </c>
      <c r="I2206">
        <v>54950</v>
      </c>
      <c r="J2206">
        <v>58250</v>
      </c>
      <c r="K2206" t="s">
        <v>3092</v>
      </c>
      <c r="L2206">
        <v>27</v>
      </c>
      <c r="M2206">
        <v>30</v>
      </c>
      <c r="N2206" t="s">
        <v>1120</v>
      </c>
    </row>
    <row r="2207" spans="1:14" x14ac:dyDescent="0.2">
      <c r="A2207" t="s">
        <v>7966</v>
      </c>
      <c r="B2207">
        <v>21700</v>
      </c>
      <c r="C2207">
        <v>24800</v>
      </c>
      <c r="D2207">
        <v>27900</v>
      </c>
      <c r="E2207">
        <v>31000</v>
      </c>
      <c r="F2207">
        <v>35140</v>
      </c>
      <c r="G2207">
        <v>40280</v>
      </c>
      <c r="H2207">
        <v>45420</v>
      </c>
      <c r="I2207">
        <v>50560</v>
      </c>
      <c r="J2207">
        <v>55700</v>
      </c>
      <c r="K2207" t="s">
        <v>3092</v>
      </c>
      <c r="L2207">
        <v>27</v>
      </c>
      <c r="M2207">
        <v>30</v>
      </c>
      <c r="N2207" t="s">
        <v>1121</v>
      </c>
    </row>
    <row r="2208" spans="1:14" x14ac:dyDescent="0.2">
      <c r="A2208" t="s">
        <v>7967</v>
      </c>
      <c r="B2208">
        <v>29150</v>
      </c>
      <c r="C2208">
        <v>33300</v>
      </c>
      <c r="D2208">
        <v>37450</v>
      </c>
      <c r="E2208">
        <v>41600</v>
      </c>
      <c r="F2208">
        <v>44950</v>
      </c>
      <c r="G2208">
        <v>48300</v>
      </c>
      <c r="H2208">
        <v>51600</v>
      </c>
      <c r="I2208">
        <v>54950</v>
      </c>
      <c r="J2208">
        <v>58250</v>
      </c>
      <c r="K2208" t="s">
        <v>3092</v>
      </c>
      <c r="L2208">
        <v>27</v>
      </c>
      <c r="M2208">
        <v>30</v>
      </c>
      <c r="N2208" t="s">
        <v>1122</v>
      </c>
    </row>
    <row r="2209" spans="1:14" x14ac:dyDescent="0.2">
      <c r="A2209" t="s">
        <v>7968</v>
      </c>
      <c r="B2209">
        <v>24600</v>
      </c>
      <c r="C2209">
        <v>28100</v>
      </c>
      <c r="D2209">
        <v>31600</v>
      </c>
      <c r="E2209">
        <v>35100</v>
      </c>
      <c r="F2209">
        <v>37950</v>
      </c>
      <c r="G2209">
        <v>40750</v>
      </c>
      <c r="H2209">
        <v>45420</v>
      </c>
      <c r="I2209">
        <v>50560</v>
      </c>
      <c r="J2209">
        <v>55700</v>
      </c>
      <c r="K2209" t="s">
        <v>3092</v>
      </c>
      <c r="L2209">
        <v>27</v>
      </c>
      <c r="M2209">
        <v>30</v>
      </c>
      <c r="N2209" t="s">
        <v>1123</v>
      </c>
    </row>
    <row r="2210" spans="1:14" x14ac:dyDescent="0.2">
      <c r="A2210" t="s">
        <v>7969</v>
      </c>
      <c r="B2210">
        <v>22300</v>
      </c>
      <c r="C2210">
        <v>25500</v>
      </c>
      <c r="D2210">
        <v>28700</v>
      </c>
      <c r="E2210">
        <v>31850</v>
      </c>
      <c r="F2210">
        <v>35140</v>
      </c>
      <c r="G2210">
        <v>40280</v>
      </c>
      <c r="H2210">
        <v>45420</v>
      </c>
      <c r="I2210">
        <v>50560</v>
      </c>
      <c r="J2210">
        <v>55700</v>
      </c>
      <c r="K2210" t="s">
        <v>3092</v>
      </c>
      <c r="L2210">
        <v>27</v>
      </c>
      <c r="M2210">
        <v>30</v>
      </c>
      <c r="N2210" t="s">
        <v>1124</v>
      </c>
    </row>
    <row r="2211" spans="1:14" x14ac:dyDescent="0.2">
      <c r="A2211" t="s">
        <v>7970</v>
      </c>
      <c r="B2211">
        <v>22300</v>
      </c>
      <c r="C2211">
        <v>25500</v>
      </c>
      <c r="D2211">
        <v>28700</v>
      </c>
      <c r="E2211">
        <v>31850</v>
      </c>
      <c r="F2211">
        <v>35140</v>
      </c>
      <c r="G2211">
        <v>40280</v>
      </c>
      <c r="H2211">
        <v>45420</v>
      </c>
      <c r="I2211">
        <v>50560</v>
      </c>
      <c r="J2211">
        <v>55700</v>
      </c>
      <c r="K2211" t="s">
        <v>3092</v>
      </c>
      <c r="L2211">
        <v>27</v>
      </c>
      <c r="M2211">
        <v>30</v>
      </c>
      <c r="N2211" t="s">
        <v>1125</v>
      </c>
    </row>
    <row r="2212" spans="1:14" x14ac:dyDescent="0.2">
      <c r="A2212" t="s">
        <v>7971</v>
      </c>
      <c r="B2212">
        <v>29150</v>
      </c>
      <c r="C2212">
        <v>33300</v>
      </c>
      <c r="D2212">
        <v>37450</v>
      </c>
      <c r="E2212">
        <v>41600</v>
      </c>
      <c r="F2212">
        <v>44950</v>
      </c>
      <c r="G2212">
        <v>48300</v>
      </c>
      <c r="H2212">
        <v>51600</v>
      </c>
      <c r="I2212">
        <v>54950</v>
      </c>
      <c r="J2212">
        <v>58250</v>
      </c>
      <c r="K2212" t="s">
        <v>3092</v>
      </c>
      <c r="L2212">
        <v>27</v>
      </c>
      <c r="M2212">
        <v>30</v>
      </c>
      <c r="N2212" t="s">
        <v>1126</v>
      </c>
    </row>
    <row r="2213" spans="1:14" x14ac:dyDescent="0.2">
      <c r="A2213" t="s">
        <v>7972</v>
      </c>
      <c r="B2213">
        <v>29150</v>
      </c>
      <c r="C2213">
        <v>33300</v>
      </c>
      <c r="D2213">
        <v>37450</v>
      </c>
      <c r="E2213">
        <v>41600</v>
      </c>
      <c r="F2213">
        <v>44950</v>
      </c>
      <c r="G2213">
        <v>48300</v>
      </c>
      <c r="H2213">
        <v>51600</v>
      </c>
      <c r="I2213">
        <v>54950</v>
      </c>
      <c r="J2213">
        <v>58250</v>
      </c>
      <c r="K2213" t="s">
        <v>3092</v>
      </c>
      <c r="L2213">
        <v>27</v>
      </c>
      <c r="M2213">
        <v>30</v>
      </c>
      <c r="N2213" t="s">
        <v>1127</v>
      </c>
    </row>
    <row r="2214" spans="1:14" x14ac:dyDescent="0.2">
      <c r="A2214" t="s">
        <v>7973</v>
      </c>
      <c r="B2214">
        <v>24600</v>
      </c>
      <c r="C2214">
        <v>28100</v>
      </c>
      <c r="D2214">
        <v>31600</v>
      </c>
      <c r="E2214">
        <v>35100</v>
      </c>
      <c r="F2214">
        <v>37950</v>
      </c>
      <c r="G2214">
        <v>40750</v>
      </c>
      <c r="H2214">
        <v>45420</v>
      </c>
      <c r="I2214">
        <v>50560</v>
      </c>
      <c r="J2214">
        <v>55700</v>
      </c>
      <c r="K2214" t="s">
        <v>3092</v>
      </c>
      <c r="L2214">
        <v>27</v>
      </c>
      <c r="M2214">
        <v>30</v>
      </c>
      <c r="N2214" t="s">
        <v>1128</v>
      </c>
    </row>
    <row r="2215" spans="1:14" x14ac:dyDescent="0.2">
      <c r="A2215" t="s">
        <v>7974</v>
      </c>
      <c r="B2215">
        <v>29150</v>
      </c>
      <c r="C2215">
        <v>33300</v>
      </c>
      <c r="D2215">
        <v>37450</v>
      </c>
      <c r="E2215">
        <v>41600</v>
      </c>
      <c r="F2215">
        <v>44950</v>
      </c>
      <c r="G2215">
        <v>48300</v>
      </c>
      <c r="H2215">
        <v>51600</v>
      </c>
      <c r="I2215">
        <v>54950</v>
      </c>
      <c r="J2215">
        <v>58250</v>
      </c>
      <c r="K2215" t="s">
        <v>3092</v>
      </c>
      <c r="L2215">
        <v>27</v>
      </c>
      <c r="M2215">
        <v>30</v>
      </c>
      <c r="N2215" t="s">
        <v>1129</v>
      </c>
    </row>
    <row r="2216" spans="1:14" x14ac:dyDescent="0.2">
      <c r="A2216" t="s">
        <v>7975</v>
      </c>
      <c r="B2216">
        <v>21700</v>
      </c>
      <c r="C2216">
        <v>24800</v>
      </c>
      <c r="D2216">
        <v>27900</v>
      </c>
      <c r="E2216">
        <v>31000</v>
      </c>
      <c r="F2216">
        <v>35140</v>
      </c>
      <c r="G2216">
        <v>40280</v>
      </c>
      <c r="H2216">
        <v>45420</v>
      </c>
      <c r="I2216">
        <v>50560</v>
      </c>
      <c r="J2216">
        <v>55700</v>
      </c>
      <c r="K2216" t="s">
        <v>3092</v>
      </c>
      <c r="L2216">
        <v>27</v>
      </c>
      <c r="M2216">
        <v>30</v>
      </c>
      <c r="N2216" t="s">
        <v>1130</v>
      </c>
    </row>
    <row r="2217" spans="1:14" x14ac:dyDescent="0.2">
      <c r="A2217" t="s">
        <v>7976</v>
      </c>
      <c r="B2217">
        <v>24600</v>
      </c>
      <c r="C2217">
        <v>28100</v>
      </c>
      <c r="D2217">
        <v>31600</v>
      </c>
      <c r="E2217">
        <v>35100</v>
      </c>
      <c r="F2217">
        <v>37950</v>
      </c>
      <c r="G2217">
        <v>40750</v>
      </c>
      <c r="H2217">
        <v>45420</v>
      </c>
      <c r="I2217">
        <v>50560</v>
      </c>
      <c r="J2217">
        <v>55700</v>
      </c>
      <c r="K2217" t="s">
        <v>3092</v>
      </c>
      <c r="L2217">
        <v>27</v>
      </c>
      <c r="M2217">
        <v>30</v>
      </c>
      <c r="N2217" t="s">
        <v>402</v>
      </c>
    </row>
    <row r="2218" spans="1:14" x14ac:dyDescent="0.2">
      <c r="A2218" t="s">
        <v>7977</v>
      </c>
      <c r="B2218">
        <v>24600</v>
      </c>
      <c r="C2218">
        <v>28100</v>
      </c>
      <c r="D2218">
        <v>31600</v>
      </c>
      <c r="E2218">
        <v>35100</v>
      </c>
      <c r="F2218">
        <v>37950</v>
      </c>
      <c r="G2218">
        <v>40750</v>
      </c>
      <c r="H2218">
        <v>45420</v>
      </c>
      <c r="I2218">
        <v>50560</v>
      </c>
      <c r="J2218">
        <v>55700</v>
      </c>
      <c r="K2218" t="s">
        <v>3092</v>
      </c>
      <c r="L2218">
        <v>27</v>
      </c>
      <c r="M2218">
        <v>30</v>
      </c>
      <c r="N2218" t="s">
        <v>400</v>
      </c>
    </row>
    <row r="2219" spans="1:14" x14ac:dyDescent="0.2">
      <c r="A2219" t="s">
        <v>7978</v>
      </c>
      <c r="B2219">
        <v>24600</v>
      </c>
      <c r="C2219">
        <v>28100</v>
      </c>
      <c r="D2219">
        <v>31600</v>
      </c>
      <c r="E2219">
        <v>35100</v>
      </c>
      <c r="F2219">
        <v>37950</v>
      </c>
      <c r="G2219">
        <v>40750</v>
      </c>
      <c r="H2219">
        <v>45420</v>
      </c>
      <c r="I2219">
        <v>50560</v>
      </c>
      <c r="J2219">
        <v>55700</v>
      </c>
      <c r="K2219" t="s">
        <v>3092</v>
      </c>
      <c r="L2219">
        <v>27</v>
      </c>
      <c r="M2219">
        <v>30</v>
      </c>
      <c r="N2219" t="s">
        <v>401</v>
      </c>
    </row>
    <row r="2220" spans="1:14" x14ac:dyDescent="0.2">
      <c r="A2220" t="s">
        <v>7979</v>
      </c>
      <c r="B2220">
        <v>24600</v>
      </c>
      <c r="C2220">
        <v>28100</v>
      </c>
      <c r="D2220">
        <v>31600</v>
      </c>
      <c r="E2220">
        <v>35100</v>
      </c>
      <c r="F2220">
        <v>37950</v>
      </c>
      <c r="G2220">
        <v>40750</v>
      </c>
      <c r="H2220">
        <v>45420</v>
      </c>
      <c r="I2220">
        <v>50560</v>
      </c>
      <c r="J2220">
        <v>55700</v>
      </c>
      <c r="K2220" t="s">
        <v>3092</v>
      </c>
      <c r="L2220">
        <v>27</v>
      </c>
      <c r="M2220">
        <v>30</v>
      </c>
      <c r="N2220" t="s">
        <v>403</v>
      </c>
    </row>
    <row r="2221" spans="1:14" x14ac:dyDescent="0.2">
      <c r="A2221" t="s">
        <v>7980</v>
      </c>
      <c r="B2221">
        <v>24600</v>
      </c>
      <c r="C2221">
        <v>28100</v>
      </c>
      <c r="D2221">
        <v>31600</v>
      </c>
      <c r="E2221">
        <v>35100</v>
      </c>
      <c r="F2221">
        <v>37950</v>
      </c>
      <c r="G2221">
        <v>40750</v>
      </c>
      <c r="H2221">
        <v>45420</v>
      </c>
      <c r="I2221">
        <v>50560</v>
      </c>
      <c r="J2221">
        <v>55700</v>
      </c>
      <c r="K2221" t="s">
        <v>3092</v>
      </c>
      <c r="L2221">
        <v>27</v>
      </c>
      <c r="M2221">
        <v>30</v>
      </c>
      <c r="N2221" t="s">
        <v>404</v>
      </c>
    </row>
    <row r="2222" spans="1:14" x14ac:dyDescent="0.2">
      <c r="A2222" t="s">
        <v>7981</v>
      </c>
      <c r="B2222">
        <v>24600</v>
      </c>
      <c r="C2222">
        <v>28100</v>
      </c>
      <c r="D2222">
        <v>31600</v>
      </c>
      <c r="E2222">
        <v>35100</v>
      </c>
      <c r="F2222">
        <v>37950</v>
      </c>
      <c r="G2222">
        <v>40750</v>
      </c>
      <c r="H2222">
        <v>45420</v>
      </c>
      <c r="I2222">
        <v>50560</v>
      </c>
      <c r="J2222">
        <v>55700</v>
      </c>
      <c r="K2222" t="s">
        <v>3092</v>
      </c>
      <c r="L2222">
        <v>27</v>
      </c>
      <c r="M2222">
        <v>30</v>
      </c>
      <c r="N2222" t="s">
        <v>405</v>
      </c>
    </row>
    <row r="2223" spans="1:14" x14ac:dyDescent="0.2">
      <c r="A2223" t="s">
        <v>7982</v>
      </c>
      <c r="B2223">
        <v>21700</v>
      </c>
      <c r="C2223">
        <v>24800</v>
      </c>
      <c r="D2223">
        <v>27900</v>
      </c>
      <c r="E2223">
        <v>31000</v>
      </c>
      <c r="F2223">
        <v>35140</v>
      </c>
      <c r="G2223">
        <v>40280</v>
      </c>
      <c r="H2223">
        <v>45420</v>
      </c>
      <c r="I2223">
        <v>50560</v>
      </c>
      <c r="J2223">
        <v>55700</v>
      </c>
      <c r="K2223" t="s">
        <v>3092</v>
      </c>
      <c r="L2223">
        <v>27</v>
      </c>
      <c r="M2223">
        <v>30</v>
      </c>
      <c r="N2223" t="s">
        <v>406</v>
      </c>
    </row>
    <row r="2224" spans="1:14" x14ac:dyDescent="0.2">
      <c r="A2224" t="s">
        <v>7983</v>
      </c>
      <c r="B2224">
        <v>21700</v>
      </c>
      <c r="C2224">
        <v>24800</v>
      </c>
      <c r="D2224">
        <v>27900</v>
      </c>
      <c r="E2224">
        <v>31000</v>
      </c>
      <c r="F2224">
        <v>35140</v>
      </c>
      <c r="G2224">
        <v>40280</v>
      </c>
      <c r="H2224">
        <v>45420</v>
      </c>
      <c r="I2224">
        <v>50560</v>
      </c>
      <c r="J2224">
        <v>55700</v>
      </c>
      <c r="K2224" t="s">
        <v>3092</v>
      </c>
      <c r="L2224">
        <v>27</v>
      </c>
      <c r="M2224">
        <v>30</v>
      </c>
      <c r="N2224" t="s">
        <v>407</v>
      </c>
    </row>
    <row r="2225" spans="1:14" x14ac:dyDescent="0.2">
      <c r="A2225" t="s">
        <v>7984</v>
      </c>
      <c r="B2225">
        <v>24600</v>
      </c>
      <c r="C2225">
        <v>28100</v>
      </c>
      <c r="D2225">
        <v>31600</v>
      </c>
      <c r="E2225">
        <v>35100</v>
      </c>
      <c r="F2225">
        <v>37950</v>
      </c>
      <c r="G2225">
        <v>40750</v>
      </c>
      <c r="H2225">
        <v>45420</v>
      </c>
      <c r="I2225">
        <v>50560</v>
      </c>
      <c r="J2225">
        <v>55700</v>
      </c>
      <c r="K2225" t="s">
        <v>3092</v>
      </c>
      <c r="L2225">
        <v>27</v>
      </c>
      <c r="M2225">
        <v>30</v>
      </c>
      <c r="N2225" t="s">
        <v>408</v>
      </c>
    </row>
    <row r="2226" spans="1:14" x14ac:dyDescent="0.2">
      <c r="A2226" t="s">
        <v>7985</v>
      </c>
      <c r="B2226">
        <v>21700</v>
      </c>
      <c r="C2226">
        <v>24800</v>
      </c>
      <c r="D2226">
        <v>27900</v>
      </c>
      <c r="E2226">
        <v>31000</v>
      </c>
      <c r="F2226">
        <v>35140</v>
      </c>
      <c r="G2226">
        <v>40280</v>
      </c>
      <c r="H2226">
        <v>45420</v>
      </c>
      <c r="I2226">
        <v>50560</v>
      </c>
      <c r="J2226">
        <v>55700</v>
      </c>
      <c r="K2226" t="s">
        <v>3092</v>
      </c>
      <c r="L2226">
        <v>27</v>
      </c>
      <c r="M2226">
        <v>30</v>
      </c>
      <c r="N2226" t="s">
        <v>409</v>
      </c>
    </row>
    <row r="2227" spans="1:14" x14ac:dyDescent="0.2">
      <c r="A2227" t="s">
        <v>7986</v>
      </c>
      <c r="B2227">
        <v>24600</v>
      </c>
      <c r="C2227">
        <v>28100</v>
      </c>
      <c r="D2227">
        <v>31600</v>
      </c>
      <c r="E2227">
        <v>35100</v>
      </c>
      <c r="F2227">
        <v>37950</v>
      </c>
      <c r="G2227">
        <v>40750</v>
      </c>
      <c r="H2227">
        <v>45420</v>
      </c>
      <c r="I2227">
        <v>50560</v>
      </c>
      <c r="J2227">
        <v>55700</v>
      </c>
      <c r="K2227" t="s">
        <v>3092</v>
      </c>
      <c r="L2227">
        <v>27</v>
      </c>
      <c r="M2227">
        <v>30</v>
      </c>
      <c r="N2227" t="s">
        <v>410</v>
      </c>
    </row>
    <row r="2228" spans="1:14" x14ac:dyDescent="0.2">
      <c r="A2228" t="s">
        <v>7987</v>
      </c>
      <c r="B2228">
        <v>24600</v>
      </c>
      <c r="C2228">
        <v>28100</v>
      </c>
      <c r="D2228">
        <v>31600</v>
      </c>
      <c r="E2228">
        <v>35100</v>
      </c>
      <c r="F2228">
        <v>37950</v>
      </c>
      <c r="G2228">
        <v>40750</v>
      </c>
      <c r="H2228">
        <v>45420</v>
      </c>
      <c r="I2228">
        <v>50560</v>
      </c>
      <c r="J2228">
        <v>55700</v>
      </c>
      <c r="K2228" t="s">
        <v>3092</v>
      </c>
      <c r="L2228">
        <v>27</v>
      </c>
      <c r="M2228">
        <v>30</v>
      </c>
      <c r="N2228" t="s">
        <v>411</v>
      </c>
    </row>
    <row r="2229" spans="1:14" x14ac:dyDescent="0.2">
      <c r="A2229" t="s">
        <v>7988</v>
      </c>
      <c r="B2229">
        <v>29150</v>
      </c>
      <c r="C2229">
        <v>33300</v>
      </c>
      <c r="D2229">
        <v>37450</v>
      </c>
      <c r="E2229">
        <v>41600</v>
      </c>
      <c r="F2229">
        <v>44950</v>
      </c>
      <c r="G2229">
        <v>48300</v>
      </c>
      <c r="H2229">
        <v>51600</v>
      </c>
      <c r="I2229">
        <v>54950</v>
      </c>
      <c r="J2229">
        <v>58250</v>
      </c>
      <c r="K2229" t="s">
        <v>3092</v>
      </c>
      <c r="L2229">
        <v>27</v>
      </c>
      <c r="M2229">
        <v>30</v>
      </c>
      <c r="N2229" t="s">
        <v>412</v>
      </c>
    </row>
    <row r="2230" spans="1:14" x14ac:dyDescent="0.2">
      <c r="A2230" t="s">
        <v>7989</v>
      </c>
      <c r="B2230">
        <v>24600</v>
      </c>
      <c r="C2230">
        <v>28100</v>
      </c>
      <c r="D2230">
        <v>31600</v>
      </c>
      <c r="E2230">
        <v>35100</v>
      </c>
      <c r="F2230">
        <v>37950</v>
      </c>
      <c r="G2230">
        <v>40750</v>
      </c>
      <c r="H2230">
        <v>45420</v>
      </c>
      <c r="I2230">
        <v>50560</v>
      </c>
      <c r="J2230">
        <v>55700</v>
      </c>
      <c r="K2230" t="s">
        <v>3092</v>
      </c>
      <c r="L2230">
        <v>27</v>
      </c>
      <c r="M2230">
        <v>30</v>
      </c>
      <c r="N2230" t="s">
        <v>4300</v>
      </c>
    </row>
    <row r="2231" spans="1:14" x14ac:dyDescent="0.2">
      <c r="A2231" t="s">
        <v>7990</v>
      </c>
      <c r="B2231">
        <v>24600</v>
      </c>
      <c r="C2231">
        <v>28100</v>
      </c>
      <c r="D2231">
        <v>31600</v>
      </c>
      <c r="E2231">
        <v>35100</v>
      </c>
      <c r="F2231">
        <v>37950</v>
      </c>
      <c r="G2231">
        <v>40750</v>
      </c>
      <c r="H2231">
        <v>45420</v>
      </c>
      <c r="I2231">
        <v>50560</v>
      </c>
      <c r="J2231">
        <v>55700</v>
      </c>
      <c r="K2231" t="s">
        <v>3092</v>
      </c>
      <c r="L2231">
        <v>27</v>
      </c>
      <c r="M2231">
        <v>30</v>
      </c>
      <c r="N2231" t="s">
        <v>413</v>
      </c>
    </row>
    <row r="2232" spans="1:14" x14ac:dyDescent="0.2">
      <c r="A2232" t="s">
        <v>7991</v>
      </c>
      <c r="B2232">
        <v>24600</v>
      </c>
      <c r="C2232">
        <v>28100</v>
      </c>
      <c r="D2232">
        <v>31600</v>
      </c>
      <c r="E2232">
        <v>35100</v>
      </c>
      <c r="F2232">
        <v>37950</v>
      </c>
      <c r="G2232">
        <v>40750</v>
      </c>
      <c r="H2232">
        <v>45420</v>
      </c>
      <c r="I2232">
        <v>50560</v>
      </c>
      <c r="J2232">
        <v>55700</v>
      </c>
      <c r="K2232" t="s">
        <v>3092</v>
      </c>
      <c r="L2232">
        <v>27</v>
      </c>
      <c r="M2232">
        <v>30</v>
      </c>
      <c r="N2232" t="s">
        <v>414</v>
      </c>
    </row>
    <row r="2233" spans="1:14" x14ac:dyDescent="0.2">
      <c r="A2233" t="s">
        <v>7992</v>
      </c>
      <c r="B2233">
        <v>24600</v>
      </c>
      <c r="C2233">
        <v>28100</v>
      </c>
      <c r="D2233">
        <v>31600</v>
      </c>
      <c r="E2233">
        <v>35100</v>
      </c>
      <c r="F2233">
        <v>37950</v>
      </c>
      <c r="G2233">
        <v>40750</v>
      </c>
      <c r="H2233">
        <v>45420</v>
      </c>
      <c r="I2233">
        <v>50560</v>
      </c>
      <c r="J2233">
        <v>55700</v>
      </c>
      <c r="K2233" t="s">
        <v>3092</v>
      </c>
      <c r="L2233">
        <v>27</v>
      </c>
      <c r="M2233">
        <v>30</v>
      </c>
      <c r="N2233" t="s">
        <v>415</v>
      </c>
    </row>
    <row r="2234" spans="1:14" x14ac:dyDescent="0.2">
      <c r="A2234" t="s">
        <v>7993</v>
      </c>
      <c r="B2234">
        <v>24600</v>
      </c>
      <c r="C2234">
        <v>28100</v>
      </c>
      <c r="D2234">
        <v>31600</v>
      </c>
      <c r="E2234">
        <v>35100</v>
      </c>
      <c r="F2234">
        <v>37950</v>
      </c>
      <c r="G2234">
        <v>40750</v>
      </c>
      <c r="H2234">
        <v>45420</v>
      </c>
      <c r="I2234">
        <v>50560</v>
      </c>
      <c r="J2234">
        <v>55700</v>
      </c>
      <c r="K2234" t="s">
        <v>3092</v>
      </c>
      <c r="L2234">
        <v>27</v>
      </c>
      <c r="M2234">
        <v>30</v>
      </c>
      <c r="N2234" t="s">
        <v>416</v>
      </c>
    </row>
    <row r="2235" spans="1:14" x14ac:dyDescent="0.2">
      <c r="A2235" t="s">
        <v>7994</v>
      </c>
      <c r="B2235">
        <v>22300</v>
      </c>
      <c r="C2235">
        <v>25500</v>
      </c>
      <c r="D2235">
        <v>28700</v>
      </c>
      <c r="E2235">
        <v>31850</v>
      </c>
      <c r="F2235">
        <v>35140</v>
      </c>
      <c r="G2235">
        <v>40280</v>
      </c>
      <c r="H2235">
        <v>45420</v>
      </c>
      <c r="I2235">
        <v>50560</v>
      </c>
      <c r="J2235">
        <v>55700</v>
      </c>
      <c r="K2235" t="s">
        <v>3092</v>
      </c>
      <c r="L2235">
        <v>27</v>
      </c>
      <c r="M2235">
        <v>30</v>
      </c>
      <c r="N2235" t="s">
        <v>417</v>
      </c>
    </row>
    <row r="2236" spans="1:14" x14ac:dyDescent="0.2">
      <c r="A2236" t="s">
        <v>7995</v>
      </c>
      <c r="B2236">
        <v>29150</v>
      </c>
      <c r="C2236">
        <v>33300</v>
      </c>
      <c r="D2236">
        <v>37450</v>
      </c>
      <c r="E2236">
        <v>41600</v>
      </c>
      <c r="F2236">
        <v>44950</v>
      </c>
      <c r="G2236">
        <v>48300</v>
      </c>
      <c r="H2236">
        <v>51600</v>
      </c>
      <c r="I2236">
        <v>54950</v>
      </c>
      <c r="J2236">
        <v>58250</v>
      </c>
      <c r="K2236" t="s">
        <v>3092</v>
      </c>
      <c r="L2236">
        <v>27</v>
      </c>
      <c r="M2236">
        <v>30</v>
      </c>
      <c r="N2236" t="s">
        <v>418</v>
      </c>
    </row>
    <row r="2237" spans="1:14" x14ac:dyDescent="0.2">
      <c r="A2237" t="s">
        <v>7996</v>
      </c>
      <c r="B2237">
        <v>24600</v>
      </c>
      <c r="C2237">
        <v>28100</v>
      </c>
      <c r="D2237">
        <v>31600</v>
      </c>
      <c r="E2237">
        <v>35100</v>
      </c>
      <c r="F2237">
        <v>37950</v>
      </c>
      <c r="G2237">
        <v>40750</v>
      </c>
      <c r="H2237">
        <v>45420</v>
      </c>
      <c r="I2237">
        <v>50560</v>
      </c>
      <c r="J2237">
        <v>55700</v>
      </c>
      <c r="K2237" t="s">
        <v>3092</v>
      </c>
      <c r="L2237">
        <v>27</v>
      </c>
      <c r="M2237">
        <v>30</v>
      </c>
      <c r="N2237" t="s">
        <v>419</v>
      </c>
    </row>
    <row r="2238" spans="1:14" x14ac:dyDescent="0.2">
      <c r="A2238" t="s">
        <v>7997</v>
      </c>
      <c r="B2238">
        <v>21700</v>
      </c>
      <c r="C2238">
        <v>24800</v>
      </c>
      <c r="D2238">
        <v>27900</v>
      </c>
      <c r="E2238">
        <v>31000</v>
      </c>
      <c r="F2238">
        <v>35140</v>
      </c>
      <c r="G2238">
        <v>40280</v>
      </c>
      <c r="H2238">
        <v>45420</v>
      </c>
      <c r="I2238">
        <v>50560</v>
      </c>
      <c r="J2238">
        <v>55700</v>
      </c>
      <c r="K2238" t="s">
        <v>3092</v>
      </c>
      <c r="L2238">
        <v>27</v>
      </c>
      <c r="M2238">
        <v>30</v>
      </c>
      <c r="N2238" t="s">
        <v>420</v>
      </c>
    </row>
    <row r="2239" spans="1:14" x14ac:dyDescent="0.2">
      <c r="A2239" t="s">
        <v>7998</v>
      </c>
      <c r="B2239">
        <v>24600</v>
      </c>
      <c r="C2239">
        <v>28100</v>
      </c>
      <c r="D2239">
        <v>31600</v>
      </c>
      <c r="E2239">
        <v>35100</v>
      </c>
      <c r="F2239">
        <v>37950</v>
      </c>
      <c r="G2239">
        <v>40750</v>
      </c>
      <c r="H2239">
        <v>45420</v>
      </c>
      <c r="I2239">
        <v>50560</v>
      </c>
      <c r="J2239">
        <v>55700</v>
      </c>
      <c r="K2239" t="s">
        <v>3092</v>
      </c>
      <c r="L2239">
        <v>27</v>
      </c>
      <c r="M2239">
        <v>30</v>
      </c>
      <c r="N2239" t="s">
        <v>421</v>
      </c>
    </row>
    <row r="2240" spans="1:14" x14ac:dyDescent="0.2">
      <c r="A2240" t="s">
        <v>7999</v>
      </c>
      <c r="B2240">
        <v>24600</v>
      </c>
      <c r="C2240">
        <v>28100</v>
      </c>
      <c r="D2240">
        <v>31600</v>
      </c>
      <c r="E2240">
        <v>35100</v>
      </c>
      <c r="F2240">
        <v>37950</v>
      </c>
      <c r="G2240">
        <v>40750</v>
      </c>
      <c r="H2240">
        <v>45420</v>
      </c>
      <c r="I2240">
        <v>50560</v>
      </c>
      <c r="J2240">
        <v>55700</v>
      </c>
      <c r="K2240" t="s">
        <v>3092</v>
      </c>
      <c r="L2240">
        <v>27</v>
      </c>
      <c r="M2240">
        <v>30</v>
      </c>
      <c r="N2240" t="s">
        <v>423</v>
      </c>
    </row>
    <row r="2241" spans="1:14" x14ac:dyDescent="0.2">
      <c r="A2241" t="s">
        <v>8000</v>
      </c>
      <c r="B2241">
        <v>24600</v>
      </c>
      <c r="C2241">
        <v>28100</v>
      </c>
      <c r="D2241">
        <v>31600</v>
      </c>
      <c r="E2241">
        <v>35100</v>
      </c>
      <c r="F2241">
        <v>37950</v>
      </c>
      <c r="G2241">
        <v>40750</v>
      </c>
      <c r="H2241">
        <v>45420</v>
      </c>
      <c r="I2241">
        <v>50560</v>
      </c>
      <c r="J2241">
        <v>55700</v>
      </c>
      <c r="K2241" t="s">
        <v>3092</v>
      </c>
      <c r="L2241">
        <v>27</v>
      </c>
      <c r="M2241">
        <v>30</v>
      </c>
      <c r="N2241" t="s">
        <v>424</v>
      </c>
    </row>
    <row r="2242" spans="1:14" x14ac:dyDescent="0.2">
      <c r="A2242" t="s">
        <v>8001</v>
      </c>
      <c r="B2242">
        <v>24600</v>
      </c>
      <c r="C2242">
        <v>28100</v>
      </c>
      <c r="D2242">
        <v>31600</v>
      </c>
      <c r="E2242">
        <v>35100</v>
      </c>
      <c r="F2242">
        <v>37950</v>
      </c>
      <c r="G2242">
        <v>40750</v>
      </c>
      <c r="H2242">
        <v>45420</v>
      </c>
      <c r="I2242">
        <v>50560</v>
      </c>
      <c r="J2242">
        <v>55700</v>
      </c>
      <c r="K2242" t="s">
        <v>3092</v>
      </c>
      <c r="L2242">
        <v>27</v>
      </c>
      <c r="M2242">
        <v>30</v>
      </c>
      <c r="N2242" t="s">
        <v>422</v>
      </c>
    </row>
    <row r="2243" spans="1:14" x14ac:dyDescent="0.2">
      <c r="A2243" t="s">
        <v>8002</v>
      </c>
      <c r="B2243">
        <v>22300</v>
      </c>
      <c r="C2243">
        <v>25500</v>
      </c>
      <c r="D2243">
        <v>28700</v>
      </c>
      <c r="E2243">
        <v>31850</v>
      </c>
      <c r="F2243">
        <v>35140</v>
      </c>
      <c r="G2243">
        <v>40280</v>
      </c>
      <c r="H2243">
        <v>45420</v>
      </c>
      <c r="I2243">
        <v>50560</v>
      </c>
      <c r="J2243">
        <v>55700</v>
      </c>
      <c r="K2243" t="s">
        <v>3092</v>
      </c>
      <c r="L2243">
        <v>27</v>
      </c>
      <c r="M2243">
        <v>30</v>
      </c>
      <c r="N2243" t="s">
        <v>425</v>
      </c>
    </row>
    <row r="2244" spans="1:14" x14ac:dyDescent="0.2">
      <c r="A2244" t="s">
        <v>8003</v>
      </c>
      <c r="B2244">
        <v>22300</v>
      </c>
      <c r="C2244">
        <v>25500</v>
      </c>
      <c r="D2244">
        <v>28700</v>
      </c>
      <c r="E2244">
        <v>31850</v>
      </c>
      <c r="F2244">
        <v>35140</v>
      </c>
      <c r="G2244">
        <v>40280</v>
      </c>
      <c r="H2244">
        <v>45420</v>
      </c>
      <c r="I2244">
        <v>50560</v>
      </c>
      <c r="J2244">
        <v>55700</v>
      </c>
      <c r="K2244" t="s">
        <v>3092</v>
      </c>
      <c r="L2244">
        <v>27</v>
      </c>
      <c r="M2244">
        <v>30</v>
      </c>
      <c r="N2244" t="s">
        <v>426</v>
      </c>
    </row>
    <row r="2245" spans="1:14" x14ac:dyDescent="0.2">
      <c r="A2245" t="s">
        <v>8004</v>
      </c>
      <c r="B2245">
        <v>24600</v>
      </c>
      <c r="C2245">
        <v>28100</v>
      </c>
      <c r="D2245">
        <v>31600</v>
      </c>
      <c r="E2245">
        <v>35100</v>
      </c>
      <c r="F2245">
        <v>37950</v>
      </c>
      <c r="G2245">
        <v>40750</v>
      </c>
      <c r="H2245">
        <v>45420</v>
      </c>
      <c r="I2245">
        <v>50560</v>
      </c>
      <c r="J2245">
        <v>55700</v>
      </c>
      <c r="K2245" t="s">
        <v>3092</v>
      </c>
      <c r="L2245">
        <v>27</v>
      </c>
      <c r="M2245">
        <v>30</v>
      </c>
      <c r="N2245" t="s">
        <v>427</v>
      </c>
    </row>
    <row r="2246" spans="1:14" x14ac:dyDescent="0.2">
      <c r="A2246" t="s">
        <v>8005</v>
      </c>
      <c r="B2246">
        <v>15900</v>
      </c>
      <c r="C2246">
        <v>19720</v>
      </c>
      <c r="D2246">
        <v>24860</v>
      </c>
      <c r="E2246">
        <v>30000</v>
      </c>
      <c r="F2246">
        <v>35140</v>
      </c>
      <c r="G2246">
        <v>40280</v>
      </c>
      <c r="H2246">
        <v>45420</v>
      </c>
      <c r="I2246">
        <v>50000</v>
      </c>
      <c r="J2246">
        <v>53000</v>
      </c>
      <c r="K2246" t="s">
        <v>3093</v>
      </c>
      <c r="L2246">
        <v>1</v>
      </c>
      <c r="M2246">
        <v>30</v>
      </c>
      <c r="N2246" t="s">
        <v>2368</v>
      </c>
    </row>
    <row r="2247" spans="1:14" x14ac:dyDescent="0.2">
      <c r="A2247" t="s">
        <v>8006</v>
      </c>
      <c r="B2247">
        <v>15900</v>
      </c>
      <c r="C2247">
        <v>19720</v>
      </c>
      <c r="D2247">
        <v>24860</v>
      </c>
      <c r="E2247">
        <v>30000</v>
      </c>
      <c r="F2247">
        <v>35140</v>
      </c>
      <c r="G2247">
        <v>40280</v>
      </c>
      <c r="H2247">
        <v>45420</v>
      </c>
      <c r="I2247">
        <v>50000</v>
      </c>
      <c r="J2247">
        <v>53000</v>
      </c>
      <c r="K2247" t="s">
        <v>3093</v>
      </c>
      <c r="L2247">
        <v>3</v>
      </c>
      <c r="M2247">
        <v>30</v>
      </c>
      <c r="N2247" t="s">
        <v>2369</v>
      </c>
    </row>
    <row r="2248" spans="1:14" x14ac:dyDescent="0.2">
      <c r="A2248" t="s">
        <v>8007</v>
      </c>
      <c r="B2248">
        <v>18450</v>
      </c>
      <c r="C2248">
        <v>21050</v>
      </c>
      <c r="D2248">
        <v>24860</v>
      </c>
      <c r="E2248">
        <v>30000</v>
      </c>
      <c r="F2248">
        <v>35140</v>
      </c>
      <c r="G2248">
        <v>40280</v>
      </c>
      <c r="H2248">
        <v>45420</v>
      </c>
      <c r="I2248">
        <v>50560</v>
      </c>
      <c r="J2248">
        <v>55700</v>
      </c>
      <c r="K2248" t="s">
        <v>3093</v>
      </c>
      <c r="L2248">
        <v>5</v>
      </c>
      <c r="M2248">
        <v>30</v>
      </c>
      <c r="N2248" t="s">
        <v>2370</v>
      </c>
    </row>
    <row r="2249" spans="1:14" x14ac:dyDescent="0.2">
      <c r="A2249" t="s">
        <v>8008</v>
      </c>
      <c r="B2249">
        <v>15900</v>
      </c>
      <c r="C2249">
        <v>19720</v>
      </c>
      <c r="D2249">
        <v>24860</v>
      </c>
      <c r="E2249">
        <v>30000</v>
      </c>
      <c r="F2249">
        <v>35140</v>
      </c>
      <c r="G2249">
        <v>40280</v>
      </c>
      <c r="H2249">
        <v>45420</v>
      </c>
      <c r="I2249">
        <v>50000</v>
      </c>
      <c r="J2249">
        <v>53000</v>
      </c>
      <c r="K2249" t="s">
        <v>3093</v>
      </c>
      <c r="L2249">
        <v>7</v>
      </c>
      <c r="M2249">
        <v>30</v>
      </c>
      <c r="N2249" t="s">
        <v>2371</v>
      </c>
    </row>
    <row r="2250" spans="1:14" x14ac:dyDescent="0.2">
      <c r="A2250" t="s">
        <v>8009</v>
      </c>
      <c r="B2250">
        <v>16500</v>
      </c>
      <c r="C2250">
        <v>19720</v>
      </c>
      <c r="D2250">
        <v>24860</v>
      </c>
      <c r="E2250">
        <v>30000</v>
      </c>
      <c r="F2250">
        <v>35140</v>
      </c>
      <c r="G2250">
        <v>40280</v>
      </c>
      <c r="H2250">
        <v>45420</v>
      </c>
      <c r="I2250">
        <v>50560</v>
      </c>
      <c r="J2250">
        <v>54950</v>
      </c>
      <c r="K2250" t="s">
        <v>3093</v>
      </c>
      <c r="L2250">
        <v>9</v>
      </c>
      <c r="M2250">
        <v>30</v>
      </c>
      <c r="N2250" t="s">
        <v>2372</v>
      </c>
    </row>
    <row r="2251" spans="1:14" x14ac:dyDescent="0.2">
      <c r="A2251" t="s">
        <v>8010</v>
      </c>
      <c r="B2251">
        <v>15900</v>
      </c>
      <c r="C2251">
        <v>19720</v>
      </c>
      <c r="D2251">
        <v>24860</v>
      </c>
      <c r="E2251">
        <v>30000</v>
      </c>
      <c r="F2251">
        <v>35140</v>
      </c>
      <c r="G2251">
        <v>40280</v>
      </c>
      <c r="H2251">
        <v>45420</v>
      </c>
      <c r="I2251">
        <v>50000</v>
      </c>
      <c r="J2251">
        <v>53000</v>
      </c>
      <c r="K2251" t="s">
        <v>3093</v>
      </c>
      <c r="L2251">
        <v>11</v>
      </c>
      <c r="M2251">
        <v>30</v>
      </c>
      <c r="N2251" t="s">
        <v>2373</v>
      </c>
    </row>
    <row r="2252" spans="1:14" x14ac:dyDescent="0.2">
      <c r="A2252" t="s">
        <v>8011</v>
      </c>
      <c r="B2252">
        <v>15900</v>
      </c>
      <c r="C2252">
        <v>19720</v>
      </c>
      <c r="D2252">
        <v>24860</v>
      </c>
      <c r="E2252">
        <v>30000</v>
      </c>
      <c r="F2252">
        <v>35140</v>
      </c>
      <c r="G2252">
        <v>40280</v>
      </c>
      <c r="H2252">
        <v>45420</v>
      </c>
      <c r="I2252">
        <v>50000</v>
      </c>
      <c r="J2252">
        <v>53000</v>
      </c>
      <c r="K2252" t="s">
        <v>3093</v>
      </c>
      <c r="L2252">
        <v>13</v>
      </c>
      <c r="M2252">
        <v>30</v>
      </c>
      <c r="N2252" t="s">
        <v>2374</v>
      </c>
    </row>
    <row r="2253" spans="1:14" x14ac:dyDescent="0.2">
      <c r="A2253" t="s">
        <v>8012</v>
      </c>
      <c r="B2253">
        <v>18550</v>
      </c>
      <c r="C2253">
        <v>21200</v>
      </c>
      <c r="D2253">
        <v>24860</v>
      </c>
      <c r="E2253">
        <v>30000</v>
      </c>
      <c r="F2253">
        <v>35140</v>
      </c>
      <c r="G2253">
        <v>40280</v>
      </c>
      <c r="H2253">
        <v>45420</v>
      </c>
      <c r="I2253">
        <v>50560</v>
      </c>
      <c r="J2253">
        <v>55700</v>
      </c>
      <c r="K2253" t="s">
        <v>3093</v>
      </c>
      <c r="L2253">
        <v>15</v>
      </c>
      <c r="M2253">
        <v>30</v>
      </c>
      <c r="N2253" t="s">
        <v>2375</v>
      </c>
    </row>
    <row r="2254" spans="1:14" x14ac:dyDescent="0.2">
      <c r="A2254" t="s">
        <v>8013</v>
      </c>
      <c r="B2254">
        <v>16050</v>
      </c>
      <c r="C2254">
        <v>19720</v>
      </c>
      <c r="D2254">
        <v>24860</v>
      </c>
      <c r="E2254">
        <v>30000</v>
      </c>
      <c r="F2254">
        <v>35140</v>
      </c>
      <c r="G2254">
        <v>40280</v>
      </c>
      <c r="H2254">
        <v>45420</v>
      </c>
      <c r="I2254">
        <v>50400</v>
      </c>
      <c r="J2254">
        <v>53450</v>
      </c>
      <c r="K2254" t="s">
        <v>3093</v>
      </c>
      <c r="L2254">
        <v>17</v>
      </c>
      <c r="M2254">
        <v>30</v>
      </c>
      <c r="N2254" t="s">
        <v>4222</v>
      </c>
    </row>
    <row r="2255" spans="1:14" x14ac:dyDescent="0.2">
      <c r="A2255" t="s">
        <v>8014</v>
      </c>
      <c r="B2255">
        <v>17500</v>
      </c>
      <c r="C2255">
        <v>20000</v>
      </c>
      <c r="D2255">
        <v>24860</v>
      </c>
      <c r="E2255">
        <v>30000</v>
      </c>
      <c r="F2255">
        <v>35140</v>
      </c>
      <c r="G2255">
        <v>40280</v>
      </c>
      <c r="H2255">
        <v>45420</v>
      </c>
      <c r="I2255">
        <v>50560</v>
      </c>
      <c r="J2255">
        <v>55700</v>
      </c>
      <c r="K2255" t="s">
        <v>3093</v>
      </c>
      <c r="L2255">
        <v>19</v>
      </c>
      <c r="M2255">
        <v>30</v>
      </c>
      <c r="N2255" t="s">
        <v>2376</v>
      </c>
    </row>
    <row r="2256" spans="1:14" x14ac:dyDescent="0.2">
      <c r="A2256" t="s">
        <v>8015</v>
      </c>
      <c r="B2256">
        <v>16400</v>
      </c>
      <c r="C2256">
        <v>19720</v>
      </c>
      <c r="D2256">
        <v>24860</v>
      </c>
      <c r="E2256">
        <v>30000</v>
      </c>
      <c r="F2256">
        <v>35140</v>
      </c>
      <c r="G2256">
        <v>40280</v>
      </c>
      <c r="H2256">
        <v>45420</v>
      </c>
      <c r="I2256">
        <v>50560</v>
      </c>
      <c r="J2256">
        <v>54600</v>
      </c>
      <c r="K2256" t="s">
        <v>3093</v>
      </c>
      <c r="L2256">
        <v>21</v>
      </c>
      <c r="M2256">
        <v>30</v>
      </c>
      <c r="N2256" t="s">
        <v>2934</v>
      </c>
    </row>
    <row r="2257" spans="1:14" x14ac:dyDescent="0.2">
      <c r="A2257" t="s">
        <v>8016</v>
      </c>
      <c r="B2257">
        <v>15900</v>
      </c>
      <c r="C2257">
        <v>19720</v>
      </c>
      <c r="D2257">
        <v>24860</v>
      </c>
      <c r="E2257">
        <v>30000</v>
      </c>
      <c r="F2257">
        <v>35140</v>
      </c>
      <c r="G2257">
        <v>40280</v>
      </c>
      <c r="H2257">
        <v>45420</v>
      </c>
      <c r="I2257">
        <v>50000</v>
      </c>
      <c r="J2257">
        <v>53000</v>
      </c>
      <c r="K2257" t="s">
        <v>3093</v>
      </c>
      <c r="L2257">
        <v>23</v>
      </c>
      <c r="M2257">
        <v>30</v>
      </c>
      <c r="N2257" t="s">
        <v>2377</v>
      </c>
    </row>
    <row r="2258" spans="1:14" x14ac:dyDescent="0.2">
      <c r="A2258" t="s">
        <v>8017</v>
      </c>
      <c r="B2258">
        <v>16050</v>
      </c>
      <c r="C2258">
        <v>19720</v>
      </c>
      <c r="D2258">
        <v>24860</v>
      </c>
      <c r="E2258">
        <v>30000</v>
      </c>
      <c r="F2258">
        <v>35140</v>
      </c>
      <c r="G2258">
        <v>40280</v>
      </c>
      <c r="H2258">
        <v>45420</v>
      </c>
      <c r="I2258">
        <v>50400</v>
      </c>
      <c r="J2258">
        <v>53450</v>
      </c>
      <c r="K2258" t="s">
        <v>3093</v>
      </c>
      <c r="L2258">
        <v>25</v>
      </c>
      <c r="M2258">
        <v>30</v>
      </c>
      <c r="N2258" t="s">
        <v>3305</v>
      </c>
    </row>
    <row r="2259" spans="1:14" x14ac:dyDescent="0.2">
      <c r="A2259" t="s">
        <v>8018</v>
      </c>
      <c r="B2259">
        <v>16650</v>
      </c>
      <c r="C2259">
        <v>19720</v>
      </c>
      <c r="D2259">
        <v>24860</v>
      </c>
      <c r="E2259">
        <v>30000</v>
      </c>
      <c r="F2259">
        <v>35140</v>
      </c>
      <c r="G2259">
        <v>40280</v>
      </c>
      <c r="H2259">
        <v>45420</v>
      </c>
      <c r="I2259">
        <v>50560</v>
      </c>
      <c r="J2259">
        <v>55450</v>
      </c>
      <c r="K2259" t="s">
        <v>3093</v>
      </c>
      <c r="L2259">
        <v>27</v>
      </c>
      <c r="M2259">
        <v>30</v>
      </c>
      <c r="N2259" t="s">
        <v>3758</v>
      </c>
    </row>
    <row r="2260" spans="1:14" x14ac:dyDescent="0.2">
      <c r="A2260" t="s">
        <v>8019</v>
      </c>
      <c r="B2260">
        <v>17500</v>
      </c>
      <c r="C2260">
        <v>20000</v>
      </c>
      <c r="D2260">
        <v>24860</v>
      </c>
      <c r="E2260">
        <v>30000</v>
      </c>
      <c r="F2260">
        <v>35140</v>
      </c>
      <c r="G2260">
        <v>40280</v>
      </c>
      <c r="H2260">
        <v>45420</v>
      </c>
      <c r="I2260">
        <v>50560</v>
      </c>
      <c r="J2260">
        <v>55700</v>
      </c>
      <c r="K2260" t="s">
        <v>3093</v>
      </c>
      <c r="L2260">
        <v>29</v>
      </c>
      <c r="M2260">
        <v>30</v>
      </c>
      <c r="N2260" t="s">
        <v>2378</v>
      </c>
    </row>
    <row r="2261" spans="1:14" x14ac:dyDescent="0.2">
      <c r="A2261" t="s">
        <v>8020</v>
      </c>
      <c r="B2261">
        <v>15900</v>
      </c>
      <c r="C2261">
        <v>19720</v>
      </c>
      <c r="D2261">
        <v>24860</v>
      </c>
      <c r="E2261">
        <v>30000</v>
      </c>
      <c r="F2261">
        <v>35140</v>
      </c>
      <c r="G2261">
        <v>40280</v>
      </c>
      <c r="H2261">
        <v>45420</v>
      </c>
      <c r="I2261">
        <v>50000</v>
      </c>
      <c r="J2261">
        <v>53000</v>
      </c>
      <c r="K2261" t="s">
        <v>3093</v>
      </c>
      <c r="L2261">
        <v>31</v>
      </c>
      <c r="M2261">
        <v>30</v>
      </c>
      <c r="N2261" t="s">
        <v>2379</v>
      </c>
    </row>
    <row r="2262" spans="1:14" x14ac:dyDescent="0.2">
      <c r="A2262" t="s">
        <v>8021</v>
      </c>
      <c r="B2262">
        <v>15900</v>
      </c>
      <c r="C2262">
        <v>19720</v>
      </c>
      <c r="D2262">
        <v>24860</v>
      </c>
      <c r="E2262">
        <v>30000</v>
      </c>
      <c r="F2262">
        <v>35140</v>
      </c>
      <c r="G2262">
        <v>40280</v>
      </c>
      <c r="H2262">
        <v>45420</v>
      </c>
      <c r="I2262">
        <v>50000</v>
      </c>
      <c r="J2262">
        <v>53000</v>
      </c>
      <c r="K2262" t="s">
        <v>3093</v>
      </c>
      <c r="L2262">
        <v>33</v>
      </c>
      <c r="M2262">
        <v>30</v>
      </c>
      <c r="N2262" t="s">
        <v>2380</v>
      </c>
    </row>
    <row r="2263" spans="1:14" x14ac:dyDescent="0.2">
      <c r="A2263" t="s">
        <v>8022</v>
      </c>
      <c r="B2263">
        <v>15900</v>
      </c>
      <c r="C2263">
        <v>19720</v>
      </c>
      <c r="D2263">
        <v>24860</v>
      </c>
      <c r="E2263">
        <v>30000</v>
      </c>
      <c r="F2263">
        <v>35140</v>
      </c>
      <c r="G2263">
        <v>40280</v>
      </c>
      <c r="H2263">
        <v>45420</v>
      </c>
      <c r="I2263">
        <v>50000</v>
      </c>
      <c r="J2263">
        <v>53000</v>
      </c>
      <c r="K2263" t="s">
        <v>3093</v>
      </c>
      <c r="L2263">
        <v>35</v>
      </c>
      <c r="M2263">
        <v>30</v>
      </c>
      <c r="N2263" t="s">
        <v>2381</v>
      </c>
    </row>
    <row r="2264" spans="1:14" x14ac:dyDescent="0.2">
      <c r="A2264" t="s">
        <v>8023</v>
      </c>
      <c r="B2264">
        <v>19700</v>
      </c>
      <c r="C2264">
        <v>22500</v>
      </c>
      <c r="D2264">
        <v>25300</v>
      </c>
      <c r="E2264">
        <v>30000</v>
      </c>
      <c r="F2264">
        <v>35140</v>
      </c>
      <c r="G2264">
        <v>40280</v>
      </c>
      <c r="H2264">
        <v>45420</v>
      </c>
      <c r="I2264">
        <v>50560</v>
      </c>
      <c r="J2264">
        <v>55700</v>
      </c>
      <c r="K2264" t="s">
        <v>3093</v>
      </c>
      <c r="L2264">
        <v>37</v>
      </c>
      <c r="M2264">
        <v>30</v>
      </c>
      <c r="N2264" t="s">
        <v>3762</v>
      </c>
    </row>
    <row r="2265" spans="1:14" x14ac:dyDescent="0.2">
      <c r="A2265" t="s">
        <v>8024</v>
      </c>
      <c r="B2265">
        <v>15900</v>
      </c>
      <c r="C2265">
        <v>19720</v>
      </c>
      <c r="D2265">
        <v>24860</v>
      </c>
      <c r="E2265">
        <v>30000</v>
      </c>
      <c r="F2265">
        <v>35140</v>
      </c>
      <c r="G2265">
        <v>40280</v>
      </c>
      <c r="H2265">
        <v>45420</v>
      </c>
      <c r="I2265">
        <v>50000</v>
      </c>
      <c r="J2265">
        <v>53000</v>
      </c>
      <c r="K2265" t="s">
        <v>3093</v>
      </c>
      <c r="L2265">
        <v>39</v>
      </c>
      <c r="M2265">
        <v>30</v>
      </c>
      <c r="N2265" t="s">
        <v>3378</v>
      </c>
    </row>
    <row r="2266" spans="1:14" x14ac:dyDescent="0.2">
      <c r="A2266" t="s">
        <v>8025</v>
      </c>
      <c r="B2266">
        <v>15900</v>
      </c>
      <c r="C2266">
        <v>19720</v>
      </c>
      <c r="D2266">
        <v>24860</v>
      </c>
      <c r="E2266">
        <v>30000</v>
      </c>
      <c r="F2266">
        <v>35140</v>
      </c>
      <c r="G2266">
        <v>40280</v>
      </c>
      <c r="H2266">
        <v>45420</v>
      </c>
      <c r="I2266">
        <v>50000</v>
      </c>
      <c r="J2266">
        <v>53000</v>
      </c>
      <c r="K2266" t="s">
        <v>3093</v>
      </c>
      <c r="L2266">
        <v>41</v>
      </c>
      <c r="M2266">
        <v>30</v>
      </c>
      <c r="N2266" t="s">
        <v>2717</v>
      </c>
    </row>
    <row r="2267" spans="1:14" x14ac:dyDescent="0.2">
      <c r="A2267" t="s">
        <v>8026</v>
      </c>
      <c r="B2267">
        <v>16050</v>
      </c>
      <c r="C2267">
        <v>19720</v>
      </c>
      <c r="D2267">
        <v>24860</v>
      </c>
      <c r="E2267">
        <v>30000</v>
      </c>
      <c r="F2267">
        <v>35140</v>
      </c>
      <c r="G2267">
        <v>40280</v>
      </c>
      <c r="H2267">
        <v>45420</v>
      </c>
      <c r="I2267">
        <v>50400</v>
      </c>
      <c r="J2267">
        <v>53450</v>
      </c>
      <c r="K2267" t="s">
        <v>3093</v>
      </c>
      <c r="L2267">
        <v>43</v>
      </c>
      <c r="M2267">
        <v>30</v>
      </c>
      <c r="N2267" t="s">
        <v>3766</v>
      </c>
    </row>
    <row r="2268" spans="1:14" x14ac:dyDescent="0.2">
      <c r="A2268" t="s">
        <v>8027</v>
      </c>
      <c r="B2268">
        <v>19700</v>
      </c>
      <c r="C2268">
        <v>22500</v>
      </c>
      <c r="D2268">
        <v>25300</v>
      </c>
      <c r="E2268">
        <v>30000</v>
      </c>
      <c r="F2268">
        <v>35140</v>
      </c>
      <c r="G2268">
        <v>40280</v>
      </c>
      <c r="H2268">
        <v>45420</v>
      </c>
      <c r="I2268">
        <v>50560</v>
      </c>
      <c r="J2268">
        <v>55700</v>
      </c>
      <c r="K2268" t="s">
        <v>3093</v>
      </c>
      <c r="L2268">
        <v>45</v>
      </c>
      <c r="M2268">
        <v>30</v>
      </c>
      <c r="N2268" t="s">
        <v>2382</v>
      </c>
    </row>
    <row r="2269" spans="1:14" x14ac:dyDescent="0.2">
      <c r="A2269" t="s">
        <v>8028</v>
      </c>
      <c r="B2269">
        <v>17500</v>
      </c>
      <c r="C2269">
        <v>20000</v>
      </c>
      <c r="D2269">
        <v>24860</v>
      </c>
      <c r="E2269">
        <v>30000</v>
      </c>
      <c r="F2269">
        <v>35140</v>
      </c>
      <c r="G2269">
        <v>40280</v>
      </c>
      <c r="H2269">
        <v>45420</v>
      </c>
      <c r="I2269">
        <v>50560</v>
      </c>
      <c r="J2269">
        <v>55700</v>
      </c>
      <c r="K2269" t="s">
        <v>3093</v>
      </c>
      <c r="L2269">
        <v>47</v>
      </c>
      <c r="M2269">
        <v>30</v>
      </c>
      <c r="N2269" t="s">
        <v>3768</v>
      </c>
    </row>
    <row r="2270" spans="1:14" x14ac:dyDescent="0.2">
      <c r="A2270" t="s">
        <v>8029</v>
      </c>
      <c r="B2270">
        <v>15950</v>
      </c>
      <c r="C2270">
        <v>19720</v>
      </c>
      <c r="D2270">
        <v>24860</v>
      </c>
      <c r="E2270">
        <v>30000</v>
      </c>
      <c r="F2270">
        <v>35140</v>
      </c>
      <c r="G2270">
        <v>40280</v>
      </c>
      <c r="H2270">
        <v>45420</v>
      </c>
      <c r="I2270">
        <v>50050</v>
      </c>
      <c r="J2270">
        <v>53100</v>
      </c>
      <c r="K2270" t="s">
        <v>3093</v>
      </c>
      <c r="L2270">
        <v>49</v>
      </c>
      <c r="M2270">
        <v>30</v>
      </c>
      <c r="N2270" t="s">
        <v>2383</v>
      </c>
    </row>
    <row r="2271" spans="1:14" x14ac:dyDescent="0.2">
      <c r="A2271" t="s">
        <v>8030</v>
      </c>
      <c r="B2271">
        <v>15900</v>
      </c>
      <c r="C2271">
        <v>19720</v>
      </c>
      <c r="D2271">
        <v>24860</v>
      </c>
      <c r="E2271">
        <v>30000</v>
      </c>
      <c r="F2271">
        <v>35140</v>
      </c>
      <c r="G2271">
        <v>40280</v>
      </c>
      <c r="H2271">
        <v>45420</v>
      </c>
      <c r="I2271">
        <v>50000</v>
      </c>
      <c r="J2271">
        <v>53000</v>
      </c>
      <c r="K2271" t="s">
        <v>3093</v>
      </c>
      <c r="L2271">
        <v>51</v>
      </c>
      <c r="M2271">
        <v>30</v>
      </c>
      <c r="N2271" t="s">
        <v>2384</v>
      </c>
    </row>
    <row r="2272" spans="1:14" x14ac:dyDescent="0.2">
      <c r="A2272" t="s">
        <v>8031</v>
      </c>
      <c r="B2272">
        <v>15900</v>
      </c>
      <c r="C2272">
        <v>19720</v>
      </c>
      <c r="D2272">
        <v>24860</v>
      </c>
      <c r="E2272">
        <v>30000</v>
      </c>
      <c r="F2272">
        <v>35140</v>
      </c>
      <c r="G2272">
        <v>40280</v>
      </c>
      <c r="H2272">
        <v>45420</v>
      </c>
      <c r="I2272">
        <v>50000</v>
      </c>
      <c r="J2272">
        <v>53000</v>
      </c>
      <c r="K2272" t="s">
        <v>3093</v>
      </c>
      <c r="L2272">
        <v>53</v>
      </c>
      <c r="M2272">
        <v>30</v>
      </c>
      <c r="N2272" t="s">
        <v>2385</v>
      </c>
    </row>
    <row r="2273" spans="1:14" x14ac:dyDescent="0.2">
      <c r="A2273" t="s">
        <v>8032</v>
      </c>
      <c r="B2273">
        <v>18900</v>
      </c>
      <c r="C2273">
        <v>21600</v>
      </c>
      <c r="D2273">
        <v>24860</v>
      </c>
      <c r="E2273">
        <v>30000</v>
      </c>
      <c r="F2273">
        <v>35140</v>
      </c>
      <c r="G2273">
        <v>40280</v>
      </c>
      <c r="H2273">
        <v>45420</v>
      </c>
      <c r="I2273">
        <v>50560</v>
      </c>
      <c r="J2273">
        <v>55700</v>
      </c>
      <c r="K2273" t="s">
        <v>3093</v>
      </c>
      <c r="L2273">
        <v>55</v>
      </c>
      <c r="M2273">
        <v>30</v>
      </c>
      <c r="N2273" t="s">
        <v>2386</v>
      </c>
    </row>
    <row r="2274" spans="1:14" x14ac:dyDescent="0.2">
      <c r="A2274" t="s">
        <v>8033</v>
      </c>
      <c r="B2274">
        <v>15900</v>
      </c>
      <c r="C2274">
        <v>19720</v>
      </c>
      <c r="D2274">
        <v>24860</v>
      </c>
      <c r="E2274">
        <v>30000</v>
      </c>
      <c r="F2274">
        <v>35140</v>
      </c>
      <c r="G2274">
        <v>40280</v>
      </c>
      <c r="H2274">
        <v>45420</v>
      </c>
      <c r="I2274">
        <v>50000</v>
      </c>
      <c r="J2274">
        <v>53000</v>
      </c>
      <c r="K2274" t="s">
        <v>3093</v>
      </c>
      <c r="L2274">
        <v>57</v>
      </c>
      <c r="M2274">
        <v>30</v>
      </c>
      <c r="N2274" t="s">
        <v>2387</v>
      </c>
    </row>
    <row r="2275" spans="1:14" x14ac:dyDescent="0.2">
      <c r="A2275" t="s">
        <v>8034</v>
      </c>
      <c r="B2275">
        <v>15900</v>
      </c>
      <c r="C2275">
        <v>19720</v>
      </c>
      <c r="D2275">
        <v>24860</v>
      </c>
      <c r="E2275">
        <v>30000</v>
      </c>
      <c r="F2275">
        <v>35140</v>
      </c>
      <c r="G2275">
        <v>40280</v>
      </c>
      <c r="H2275">
        <v>45420</v>
      </c>
      <c r="I2275">
        <v>50000</v>
      </c>
      <c r="J2275">
        <v>53000</v>
      </c>
      <c r="K2275" t="s">
        <v>3093</v>
      </c>
      <c r="L2275">
        <v>59</v>
      </c>
      <c r="M2275">
        <v>30</v>
      </c>
      <c r="N2275" t="s">
        <v>2388</v>
      </c>
    </row>
    <row r="2276" spans="1:14" x14ac:dyDescent="0.2">
      <c r="A2276" t="s">
        <v>8035</v>
      </c>
      <c r="B2276">
        <v>15900</v>
      </c>
      <c r="C2276">
        <v>19720</v>
      </c>
      <c r="D2276">
        <v>24860</v>
      </c>
      <c r="E2276">
        <v>30000</v>
      </c>
      <c r="F2276">
        <v>35140</v>
      </c>
      <c r="G2276">
        <v>40280</v>
      </c>
      <c r="H2276">
        <v>45420</v>
      </c>
      <c r="I2276">
        <v>50000</v>
      </c>
      <c r="J2276">
        <v>53000</v>
      </c>
      <c r="K2276" t="s">
        <v>3093</v>
      </c>
      <c r="L2276">
        <v>61</v>
      </c>
      <c r="M2276">
        <v>30</v>
      </c>
      <c r="N2276" t="s">
        <v>2389</v>
      </c>
    </row>
    <row r="2277" spans="1:14" x14ac:dyDescent="0.2">
      <c r="A2277" t="s">
        <v>8036</v>
      </c>
      <c r="B2277">
        <v>15900</v>
      </c>
      <c r="C2277">
        <v>19720</v>
      </c>
      <c r="D2277">
        <v>24860</v>
      </c>
      <c r="E2277">
        <v>30000</v>
      </c>
      <c r="F2277">
        <v>35140</v>
      </c>
      <c r="G2277">
        <v>40280</v>
      </c>
      <c r="H2277">
        <v>45420</v>
      </c>
      <c r="I2277">
        <v>50000</v>
      </c>
      <c r="J2277">
        <v>53000</v>
      </c>
      <c r="K2277" t="s">
        <v>3093</v>
      </c>
      <c r="L2277">
        <v>63</v>
      </c>
      <c r="M2277">
        <v>30</v>
      </c>
      <c r="N2277" t="s">
        <v>2390</v>
      </c>
    </row>
    <row r="2278" spans="1:14" x14ac:dyDescent="0.2">
      <c r="A2278" t="s">
        <v>8037</v>
      </c>
      <c r="B2278">
        <v>19700</v>
      </c>
      <c r="C2278">
        <v>22500</v>
      </c>
      <c r="D2278">
        <v>25300</v>
      </c>
      <c r="E2278">
        <v>30000</v>
      </c>
      <c r="F2278">
        <v>35140</v>
      </c>
      <c r="G2278">
        <v>40280</v>
      </c>
      <c r="H2278">
        <v>45420</v>
      </c>
      <c r="I2278">
        <v>50560</v>
      </c>
      <c r="J2278">
        <v>55700</v>
      </c>
      <c r="K2278" t="s">
        <v>3093</v>
      </c>
      <c r="L2278">
        <v>65</v>
      </c>
      <c r="M2278">
        <v>30</v>
      </c>
      <c r="N2278" t="s">
        <v>2391</v>
      </c>
    </row>
    <row r="2279" spans="1:14" x14ac:dyDescent="0.2">
      <c r="A2279" t="s">
        <v>8038</v>
      </c>
      <c r="B2279">
        <v>16250</v>
      </c>
      <c r="C2279">
        <v>19720</v>
      </c>
      <c r="D2279">
        <v>24860</v>
      </c>
      <c r="E2279">
        <v>30000</v>
      </c>
      <c r="F2279">
        <v>35140</v>
      </c>
      <c r="G2279">
        <v>40280</v>
      </c>
      <c r="H2279">
        <v>45420</v>
      </c>
      <c r="I2279">
        <v>50560</v>
      </c>
      <c r="J2279">
        <v>54200</v>
      </c>
      <c r="K2279" t="s">
        <v>3093</v>
      </c>
      <c r="L2279">
        <v>67</v>
      </c>
      <c r="M2279">
        <v>30</v>
      </c>
      <c r="N2279" t="s">
        <v>2392</v>
      </c>
    </row>
    <row r="2280" spans="1:14" x14ac:dyDescent="0.2">
      <c r="A2280" t="s">
        <v>8039</v>
      </c>
      <c r="B2280">
        <v>15900</v>
      </c>
      <c r="C2280">
        <v>19720</v>
      </c>
      <c r="D2280">
        <v>24860</v>
      </c>
      <c r="E2280">
        <v>30000</v>
      </c>
      <c r="F2280">
        <v>35140</v>
      </c>
      <c r="G2280">
        <v>40280</v>
      </c>
      <c r="H2280">
        <v>45420</v>
      </c>
      <c r="I2280">
        <v>50000</v>
      </c>
      <c r="J2280">
        <v>53000</v>
      </c>
      <c r="K2280" t="s">
        <v>3093</v>
      </c>
      <c r="L2280">
        <v>69</v>
      </c>
      <c r="M2280">
        <v>30</v>
      </c>
      <c r="N2280" t="s">
        <v>2393</v>
      </c>
    </row>
    <row r="2281" spans="1:14" x14ac:dyDescent="0.2">
      <c r="A2281" t="s">
        <v>8040</v>
      </c>
      <c r="B2281">
        <v>15900</v>
      </c>
      <c r="C2281">
        <v>19720</v>
      </c>
      <c r="D2281">
        <v>24860</v>
      </c>
      <c r="E2281">
        <v>30000</v>
      </c>
      <c r="F2281">
        <v>35140</v>
      </c>
      <c r="G2281">
        <v>40280</v>
      </c>
      <c r="H2281">
        <v>45420</v>
      </c>
      <c r="I2281">
        <v>50000</v>
      </c>
      <c r="J2281">
        <v>53000</v>
      </c>
      <c r="K2281" t="s">
        <v>3093</v>
      </c>
      <c r="L2281">
        <v>71</v>
      </c>
      <c r="M2281">
        <v>30</v>
      </c>
      <c r="N2281" t="s">
        <v>2394</v>
      </c>
    </row>
    <row r="2282" spans="1:14" x14ac:dyDescent="0.2">
      <c r="A2282" t="s">
        <v>8041</v>
      </c>
      <c r="B2282">
        <v>15900</v>
      </c>
      <c r="C2282">
        <v>19720</v>
      </c>
      <c r="D2282">
        <v>24860</v>
      </c>
      <c r="E2282">
        <v>30000</v>
      </c>
      <c r="F2282">
        <v>35140</v>
      </c>
      <c r="G2282">
        <v>40280</v>
      </c>
      <c r="H2282">
        <v>45420</v>
      </c>
      <c r="I2282">
        <v>50000</v>
      </c>
      <c r="J2282">
        <v>53000</v>
      </c>
      <c r="K2282" t="s">
        <v>3093</v>
      </c>
      <c r="L2282">
        <v>73</v>
      </c>
      <c r="M2282">
        <v>30</v>
      </c>
      <c r="N2282" t="s">
        <v>2395</v>
      </c>
    </row>
    <row r="2283" spans="1:14" x14ac:dyDescent="0.2">
      <c r="A2283" t="s">
        <v>8042</v>
      </c>
      <c r="B2283">
        <v>16100</v>
      </c>
      <c r="C2283">
        <v>19720</v>
      </c>
      <c r="D2283">
        <v>24860</v>
      </c>
      <c r="E2283">
        <v>30000</v>
      </c>
      <c r="F2283">
        <v>35140</v>
      </c>
      <c r="G2283">
        <v>40280</v>
      </c>
      <c r="H2283">
        <v>45420</v>
      </c>
      <c r="I2283">
        <v>50560</v>
      </c>
      <c r="J2283">
        <v>53700</v>
      </c>
      <c r="K2283" t="s">
        <v>3093</v>
      </c>
      <c r="L2283">
        <v>75</v>
      </c>
      <c r="M2283">
        <v>30</v>
      </c>
      <c r="N2283" t="s">
        <v>3333</v>
      </c>
    </row>
    <row r="2284" spans="1:14" x14ac:dyDescent="0.2">
      <c r="A2284" t="s">
        <v>8043</v>
      </c>
      <c r="B2284">
        <v>19250</v>
      </c>
      <c r="C2284">
        <v>22000</v>
      </c>
      <c r="D2284">
        <v>24860</v>
      </c>
      <c r="E2284">
        <v>30000</v>
      </c>
      <c r="F2284">
        <v>35140</v>
      </c>
      <c r="G2284">
        <v>40280</v>
      </c>
      <c r="H2284">
        <v>45420</v>
      </c>
      <c r="I2284">
        <v>50560</v>
      </c>
      <c r="J2284">
        <v>55700</v>
      </c>
      <c r="K2284" t="s">
        <v>3093</v>
      </c>
      <c r="L2284">
        <v>77</v>
      </c>
      <c r="M2284">
        <v>30</v>
      </c>
      <c r="N2284" t="s">
        <v>2396</v>
      </c>
    </row>
    <row r="2285" spans="1:14" x14ac:dyDescent="0.2">
      <c r="A2285" t="s">
        <v>8044</v>
      </c>
      <c r="B2285">
        <v>15900</v>
      </c>
      <c r="C2285">
        <v>19720</v>
      </c>
      <c r="D2285">
        <v>24860</v>
      </c>
      <c r="E2285">
        <v>30000</v>
      </c>
      <c r="F2285">
        <v>35140</v>
      </c>
      <c r="G2285">
        <v>40280</v>
      </c>
      <c r="H2285">
        <v>45420</v>
      </c>
      <c r="I2285">
        <v>50000</v>
      </c>
      <c r="J2285">
        <v>53000</v>
      </c>
      <c r="K2285" t="s">
        <v>3093</v>
      </c>
      <c r="L2285">
        <v>79</v>
      </c>
      <c r="M2285">
        <v>30</v>
      </c>
      <c r="N2285" t="s">
        <v>2279</v>
      </c>
    </row>
    <row r="2286" spans="1:14" x14ac:dyDescent="0.2">
      <c r="A2286" t="s">
        <v>8045</v>
      </c>
      <c r="B2286">
        <v>19900</v>
      </c>
      <c r="C2286">
        <v>22750</v>
      </c>
      <c r="D2286">
        <v>25600</v>
      </c>
      <c r="E2286">
        <v>30000</v>
      </c>
      <c r="F2286">
        <v>35140</v>
      </c>
      <c r="G2286">
        <v>40280</v>
      </c>
      <c r="H2286">
        <v>45420</v>
      </c>
      <c r="I2286">
        <v>50560</v>
      </c>
      <c r="J2286">
        <v>55700</v>
      </c>
      <c r="K2286" t="s">
        <v>3093</v>
      </c>
      <c r="L2286">
        <v>81</v>
      </c>
      <c r="M2286">
        <v>30</v>
      </c>
      <c r="N2286" t="s">
        <v>2758</v>
      </c>
    </row>
    <row r="2287" spans="1:14" x14ac:dyDescent="0.2">
      <c r="A2287" t="s">
        <v>8046</v>
      </c>
      <c r="B2287">
        <v>15900</v>
      </c>
      <c r="C2287">
        <v>19720</v>
      </c>
      <c r="D2287">
        <v>24860</v>
      </c>
      <c r="E2287">
        <v>30000</v>
      </c>
      <c r="F2287">
        <v>35140</v>
      </c>
      <c r="G2287">
        <v>40280</v>
      </c>
      <c r="H2287">
        <v>45420</v>
      </c>
      <c r="I2287">
        <v>50000</v>
      </c>
      <c r="J2287">
        <v>53000</v>
      </c>
      <c r="K2287" t="s">
        <v>3093</v>
      </c>
      <c r="L2287">
        <v>83</v>
      </c>
      <c r="M2287">
        <v>30</v>
      </c>
      <c r="N2287" t="s">
        <v>2280</v>
      </c>
    </row>
    <row r="2288" spans="1:14" x14ac:dyDescent="0.2">
      <c r="A2288" t="s">
        <v>8047</v>
      </c>
      <c r="B2288">
        <v>15900</v>
      </c>
      <c r="C2288">
        <v>19720</v>
      </c>
      <c r="D2288">
        <v>24860</v>
      </c>
      <c r="E2288">
        <v>30000</v>
      </c>
      <c r="F2288">
        <v>35140</v>
      </c>
      <c r="G2288">
        <v>40280</v>
      </c>
      <c r="H2288">
        <v>45420</v>
      </c>
      <c r="I2288">
        <v>50000</v>
      </c>
      <c r="J2288">
        <v>53000</v>
      </c>
      <c r="K2288" t="s">
        <v>3093</v>
      </c>
      <c r="L2288">
        <v>85</v>
      </c>
      <c r="M2288">
        <v>30</v>
      </c>
      <c r="N2288" t="s">
        <v>3707</v>
      </c>
    </row>
    <row r="2289" spans="1:14" x14ac:dyDescent="0.2">
      <c r="A2289" t="s">
        <v>8048</v>
      </c>
      <c r="B2289">
        <v>19900</v>
      </c>
      <c r="C2289">
        <v>22750</v>
      </c>
      <c r="D2289">
        <v>25600</v>
      </c>
      <c r="E2289">
        <v>30000</v>
      </c>
      <c r="F2289">
        <v>35140</v>
      </c>
      <c r="G2289">
        <v>40280</v>
      </c>
      <c r="H2289">
        <v>45420</v>
      </c>
      <c r="I2289">
        <v>50560</v>
      </c>
      <c r="J2289">
        <v>55700</v>
      </c>
      <c r="K2289" t="s">
        <v>3093</v>
      </c>
      <c r="L2289">
        <v>87</v>
      </c>
      <c r="M2289">
        <v>30</v>
      </c>
      <c r="N2289" t="s">
        <v>2281</v>
      </c>
    </row>
    <row r="2290" spans="1:14" x14ac:dyDescent="0.2">
      <c r="A2290" t="s">
        <v>8049</v>
      </c>
      <c r="B2290">
        <v>19600</v>
      </c>
      <c r="C2290">
        <v>22400</v>
      </c>
      <c r="D2290">
        <v>25200</v>
      </c>
      <c r="E2290">
        <v>30000</v>
      </c>
      <c r="F2290">
        <v>35140</v>
      </c>
      <c r="G2290">
        <v>40280</v>
      </c>
      <c r="H2290">
        <v>45420</v>
      </c>
      <c r="I2290">
        <v>50560</v>
      </c>
      <c r="J2290">
        <v>55700</v>
      </c>
      <c r="K2290" t="s">
        <v>3093</v>
      </c>
      <c r="L2290">
        <v>89</v>
      </c>
      <c r="M2290">
        <v>30</v>
      </c>
      <c r="N2290" t="s">
        <v>2282</v>
      </c>
    </row>
    <row r="2291" spans="1:14" x14ac:dyDescent="0.2">
      <c r="A2291" t="s">
        <v>8050</v>
      </c>
      <c r="B2291">
        <v>15900</v>
      </c>
      <c r="C2291">
        <v>19720</v>
      </c>
      <c r="D2291">
        <v>24860</v>
      </c>
      <c r="E2291">
        <v>30000</v>
      </c>
      <c r="F2291">
        <v>35140</v>
      </c>
      <c r="G2291">
        <v>40280</v>
      </c>
      <c r="H2291">
        <v>45420</v>
      </c>
      <c r="I2291">
        <v>50000</v>
      </c>
      <c r="J2291">
        <v>53000</v>
      </c>
      <c r="K2291" t="s">
        <v>3093</v>
      </c>
      <c r="L2291">
        <v>91</v>
      </c>
      <c r="M2291">
        <v>30</v>
      </c>
      <c r="N2291" t="s">
        <v>2283</v>
      </c>
    </row>
    <row r="2292" spans="1:14" x14ac:dyDescent="0.2">
      <c r="A2292" t="s">
        <v>8051</v>
      </c>
      <c r="B2292">
        <v>24850</v>
      </c>
      <c r="C2292">
        <v>28400</v>
      </c>
      <c r="D2292">
        <v>31950</v>
      </c>
      <c r="E2292">
        <v>35450</v>
      </c>
      <c r="F2292">
        <v>38300</v>
      </c>
      <c r="G2292">
        <v>41150</v>
      </c>
      <c r="H2292">
        <v>45420</v>
      </c>
      <c r="I2292">
        <v>50560</v>
      </c>
      <c r="J2292">
        <v>55700</v>
      </c>
      <c r="K2292" t="s">
        <v>3093</v>
      </c>
      <c r="L2292">
        <v>93</v>
      </c>
      <c r="M2292">
        <v>30</v>
      </c>
      <c r="N2292" t="s">
        <v>4117</v>
      </c>
    </row>
    <row r="2293" spans="1:14" x14ac:dyDescent="0.2">
      <c r="A2293" t="s">
        <v>8052</v>
      </c>
      <c r="B2293">
        <v>15900</v>
      </c>
      <c r="C2293">
        <v>19720</v>
      </c>
      <c r="D2293">
        <v>24860</v>
      </c>
      <c r="E2293">
        <v>30000</v>
      </c>
      <c r="F2293">
        <v>35140</v>
      </c>
      <c r="G2293">
        <v>40280</v>
      </c>
      <c r="H2293">
        <v>45420</v>
      </c>
      <c r="I2293">
        <v>50000</v>
      </c>
      <c r="J2293">
        <v>53000</v>
      </c>
      <c r="K2293" t="s">
        <v>3093</v>
      </c>
      <c r="L2293">
        <v>95</v>
      </c>
      <c r="M2293">
        <v>30</v>
      </c>
      <c r="N2293" t="s">
        <v>2284</v>
      </c>
    </row>
    <row r="2294" spans="1:14" x14ac:dyDescent="0.2">
      <c r="A2294" t="s">
        <v>8053</v>
      </c>
      <c r="B2294">
        <v>15900</v>
      </c>
      <c r="C2294">
        <v>19720</v>
      </c>
      <c r="D2294">
        <v>24860</v>
      </c>
      <c r="E2294">
        <v>30000</v>
      </c>
      <c r="F2294">
        <v>35140</v>
      </c>
      <c r="G2294">
        <v>40280</v>
      </c>
      <c r="H2294">
        <v>45420</v>
      </c>
      <c r="I2294">
        <v>50000</v>
      </c>
      <c r="J2294">
        <v>53000</v>
      </c>
      <c r="K2294" t="s">
        <v>3093</v>
      </c>
      <c r="L2294">
        <v>97</v>
      </c>
      <c r="M2294">
        <v>30</v>
      </c>
      <c r="N2294" t="s">
        <v>2285</v>
      </c>
    </row>
    <row r="2295" spans="1:14" x14ac:dyDescent="0.2">
      <c r="A2295" t="s">
        <v>8054</v>
      </c>
      <c r="B2295">
        <v>19900</v>
      </c>
      <c r="C2295">
        <v>22750</v>
      </c>
      <c r="D2295">
        <v>25600</v>
      </c>
      <c r="E2295">
        <v>30000</v>
      </c>
      <c r="F2295">
        <v>35140</v>
      </c>
      <c r="G2295">
        <v>40280</v>
      </c>
      <c r="H2295">
        <v>45420</v>
      </c>
      <c r="I2295">
        <v>50560</v>
      </c>
      <c r="J2295">
        <v>55700</v>
      </c>
      <c r="K2295" t="s">
        <v>3093</v>
      </c>
      <c r="L2295">
        <v>99</v>
      </c>
      <c r="M2295">
        <v>30</v>
      </c>
      <c r="N2295" t="s">
        <v>2286</v>
      </c>
    </row>
    <row r="2296" spans="1:14" x14ac:dyDescent="0.2">
      <c r="A2296" t="s">
        <v>8055</v>
      </c>
      <c r="B2296">
        <v>15900</v>
      </c>
      <c r="C2296">
        <v>19720</v>
      </c>
      <c r="D2296">
        <v>24860</v>
      </c>
      <c r="E2296">
        <v>30000</v>
      </c>
      <c r="F2296">
        <v>35140</v>
      </c>
      <c r="G2296">
        <v>40280</v>
      </c>
      <c r="H2296">
        <v>45420</v>
      </c>
      <c r="I2296">
        <v>50000</v>
      </c>
      <c r="J2296">
        <v>53000</v>
      </c>
      <c r="K2296" t="s">
        <v>3093</v>
      </c>
      <c r="L2296">
        <v>101</v>
      </c>
      <c r="M2296">
        <v>30</v>
      </c>
      <c r="N2296" t="s">
        <v>2287</v>
      </c>
    </row>
    <row r="2297" spans="1:14" x14ac:dyDescent="0.2">
      <c r="A2297" t="s">
        <v>8056</v>
      </c>
      <c r="B2297">
        <v>17150</v>
      </c>
      <c r="C2297">
        <v>19720</v>
      </c>
      <c r="D2297">
        <v>24860</v>
      </c>
      <c r="E2297">
        <v>30000</v>
      </c>
      <c r="F2297">
        <v>35140</v>
      </c>
      <c r="G2297">
        <v>40280</v>
      </c>
      <c r="H2297">
        <v>45420</v>
      </c>
      <c r="I2297">
        <v>50560</v>
      </c>
      <c r="J2297">
        <v>55700</v>
      </c>
      <c r="K2297" t="s">
        <v>3093</v>
      </c>
      <c r="L2297">
        <v>103</v>
      </c>
      <c r="M2297">
        <v>30</v>
      </c>
      <c r="N2297" t="s">
        <v>2288</v>
      </c>
    </row>
    <row r="2298" spans="1:14" x14ac:dyDescent="0.2">
      <c r="A2298" t="s">
        <v>8057</v>
      </c>
      <c r="B2298">
        <v>15900</v>
      </c>
      <c r="C2298">
        <v>19720</v>
      </c>
      <c r="D2298">
        <v>24860</v>
      </c>
      <c r="E2298">
        <v>30000</v>
      </c>
      <c r="F2298">
        <v>35140</v>
      </c>
      <c r="G2298">
        <v>40280</v>
      </c>
      <c r="H2298">
        <v>45420</v>
      </c>
      <c r="I2298">
        <v>50000</v>
      </c>
      <c r="J2298">
        <v>53000</v>
      </c>
      <c r="K2298" t="s">
        <v>3093</v>
      </c>
      <c r="L2298">
        <v>105</v>
      </c>
      <c r="M2298">
        <v>30</v>
      </c>
      <c r="N2298" t="s">
        <v>4122</v>
      </c>
    </row>
    <row r="2299" spans="1:14" x14ac:dyDescent="0.2">
      <c r="A2299" t="s">
        <v>8058</v>
      </c>
      <c r="B2299">
        <v>15900</v>
      </c>
      <c r="C2299">
        <v>19720</v>
      </c>
      <c r="D2299">
        <v>24860</v>
      </c>
      <c r="E2299">
        <v>30000</v>
      </c>
      <c r="F2299">
        <v>35140</v>
      </c>
      <c r="G2299">
        <v>40280</v>
      </c>
      <c r="H2299">
        <v>45420</v>
      </c>
      <c r="I2299">
        <v>50000</v>
      </c>
      <c r="J2299">
        <v>53000</v>
      </c>
      <c r="K2299" t="s">
        <v>3093</v>
      </c>
      <c r="L2299">
        <v>107</v>
      </c>
      <c r="M2299">
        <v>30</v>
      </c>
      <c r="N2299" t="s">
        <v>2289</v>
      </c>
    </row>
    <row r="2300" spans="1:14" x14ac:dyDescent="0.2">
      <c r="A2300" t="s">
        <v>8059</v>
      </c>
      <c r="B2300">
        <v>15900</v>
      </c>
      <c r="C2300">
        <v>19720</v>
      </c>
      <c r="D2300">
        <v>24860</v>
      </c>
      <c r="E2300">
        <v>30000</v>
      </c>
      <c r="F2300">
        <v>35140</v>
      </c>
      <c r="G2300">
        <v>40280</v>
      </c>
      <c r="H2300">
        <v>45420</v>
      </c>
      <c r="I2300">
        <v>50000</v>
      </c>
      <c r="J2300">
        <v>53000</v>
      </c>
      <c r="K2300" t="s">
        <v>3093</v>
      </c>
      <c r="L2300">
        <v>109</v>
      </c>
      <c r="M2300">
        <v>30</v>
      </c>
      <c r="N2300" t="s">
        <v>2766</v>
      </c>
    </row>
    <row r="2301" spans="1:14" x14ac:dyDescent="0.2">
      <c r="A2301" t="s">
        <v>8060</v>
      </c>
      <c r="B2301">
        <v>19050</v>
      </c>
      <c r="C2301">
        <v>21750</v>
      </c>
      <c r="D2301">
        <v>24860</v>
      </c>
      <c r="E2301">
        <v>30000</v>
      </c>
      <c r="F2301">
        <v>35140</v>
      </c>
      <c r="G2301">
        <v>40280</v>
      </c>
      <c r="H2301">
        <v>45420</v>
      </c>
      <c r="I2301">
        <v>50560</v>
      </c>
      <c r="J2301">
        <v>55700</v>
      </c>
      <c r="K2301" t="s">
        <v>3093</v>
      </c>
      <c r="L2301">
        <v>111</v>
      </c>
      <c r="M2301">
        <v>30</v>
      </c>
      <c r="N2301" t="s">
        <v>2290</v>
      </c>
    </row>
    <row r="2302" spans="1:14" x14ac:dyDescent="0.2">
      <c r="A2302" t="s">
        <v>8061</v>
      </c>
      <c r="B2302">
        <v>15900</v>
      </c>
      <c r="C2302">
        <v>19720</v>
      </c>
      <c r="D2302">
        <v>24860</v>
      </c>
      <c r="E2302">
        <v>30000</v>
      </c>
      <c r="F2302">
        <v>35140</v>
      </c>
      <c r="G2302">
        <v>40280</v>
      </c>
      <c r="H2302">
        <v>45420</v>
      </c>
      <c r="I2302">
        <v>50000</v>
      </c>
      <c r="J2302">
        <v>53000</v>
      </c>
      <c r="K2302" t="s">
        <v>3093</v>
      </c>
      <c r="L2302">
        <v>113</v>
      </c>
      <c r="M2302">
        <v>30</v>
      </c>
      <c r="N2302" t="s">
        <v>2291</v>
      </c>
    </row>
    <row r="2303" spans="1:14" x14ac:dyDescent="0.2">
      <c r="A2303" t="s">
        <v>8062</v>
      </c>
      <c r="B2303">
        <v>19100</v>
      </c>
      <c r="C2303">
        <v>21800</v>
      </c>
      <c r="D2303">
        <v>24860</v>
      </c>
      <c r="E2303">
        <v>30000</v>
      </c>
      <c r="F2303">
        <v>35140</v>
      </c>
      <c r="G2303">
        <v>40280</v>
      </c>
      <c r="H2303">
        <v>45420</v>
      </c>
      <c r="I2303">
        <v>50560</v>
      </c>
      <c r="J2303">
        <v>55700</v>
      </c>
      <c r="K2303" t="s">
        <v>3093</v>
      </c>
      <c r="L2303">
        <v>115</v>
      </c>
      <c r="M2303">
        <v>30</v>
      </c>
      <c r="N2303" t="s">
        <v>3347</v>
      </c>
    </row>
    <row r="2304" spans="1:14" x14ac:dyDescent="0.2">
      <c r="A2304" t="s">
        <v>8063</v>
      </c>
      <c r="B2304">
        <v>15900</v>
      </c>
      <c r="C2304">
        <v>19720</v>
      </c>
      <c r="D2304">
        <v>24860</v>
      </c>
      <c r="E2304">
        <v>30000</v>
      </c>
      <c r="F2304">
        <v>35140</v>
      </c>
      <c r="G2304">
        <v>40280</v>
      </c>
      <c r="H2304">
        <v>45420</v>
      </c>
      <c r="I2304">
        <v>50000</v>
      </c>
      <c r="J2304">
        <v>53000</v>
      </c>
      <c r="K2304" t="s">
        <v>3093</v>
      </c>
      <c r="L2304">
        <v>117</v>
      </c>
      <c r="M2304">
        <v>30</v>
      </c>
      <c r="N2304" t="s">
        <v>2292</v>
      </c>
    </row>
    <row r="2305" spans="1:14" x14ac:dyDescent="0.2">
      <c r="A2305" t="s">
        <v>8064</v>
      </c>
      <c r="B2305">
        <v>15900</v>
      </c>
      <c r="C2305">
        <v>19720</v>
      </c>
      <c r="D2305">
        <v>24860</v>
      </c>
      <c r="E2305">
        <v>30000</v>
      </c>
      <c r="F2305">
        <v>35140</v>
      </c>
      <c r="G2305">
        <v>40280</v>
      </c>
      <c r="H2305">
        <v>45420</v>
      </c>
      <c r="I2305">
        <v>50000</v>
      </c>
      <c r="J2305">
        <v>53000</v>
      </c>
      <c r="K2305" t="s">
        <v>3093</v>
      </c>
      <c r="L2305">
        <v>119</v>
      </c>
      <c r="M2305">
        <v>30</v>
      </c>
      <c r="N2305" t="s">
        <v>2293</v>
      </c>
    </row>
    <row r="2306" spans="1:14" x14ac:dyDescent="0.2">
      <c r="A2306" t="s">
        <v>8065</v>
      </c>
      <c r="B2306">
        <v>15900</v>
      </c>
      <c r="C2306">
        <v>19720</v>
      </c>
      <c r="D2306">
        <v>24860</v>
      </c>
      <c r="E2306">
        <v>30000</v>
      </c>
      <c r="F2306">
        <v>35140</v>
      </c>
      <c r="G2306">
        <v>40280</v>
      </c>
      <c r="H2306">
        <v>45420</v>
      </c>
      <c r="I2306">
        <v>50000</v>
      </c>
      <c r="J2306">
        <v>53000</v>
      </c>
      <c r="K2306" t="s">
        <v>3093</v>
      </c>
      <c r="L2306">
        <v>121</v>
      </c>
      <c r="M2306">
        <v>30</v>
      </c>
      <c r="N2306" t="s">
        <v>2294</v>
      </c>
    </row>
    <row r="2307" spans="1:14" x14ac:dyDescent="0.2">
      <c r="A2307" t="s">
        <v>8066</v>
      </c>
      <c r="B2307">
        <v>15900</v>
      </c>
      <c r="C2307">
        <v>19720</v>
      </c>
      <c r="D2307">
        <v>24860</v>
      </c>
      <c r="E2307">
        <v>30000</v>
      </c>
      <c r="F2307">
        <v>35140</v>
      </c>
      <c r="G2307">
        <v>40280</v>
      </c>
      <c r="H2307">
        <v>45420</v>
      </c>
      <c r="I2307">
        <v>50000</v>
      </c>
      <c r="J2307">
        <v>53000</v>
      </c>
      <c r="K2307" t="s">
        <v>3093</v>
      </c>
      <c r="L2307">
        <v>123</v>
      </c>
      <c r="M2307">
        <v>30</v>
      </c>
      <c r="N2307" t="s">
        <v>2295</v>
      </c>
    </row>
    <row r="2308" spans="1:14" x14ac:dyDescent="0.2">
      <c r="A2308" t="s">
        <v>8067</v>
      </c>
      <c r="B2308">
        <v>19900</v>
      </c>
      <c r="C2308">
        <v>22750</v>
      </c>
      <c r="D2308">
        <v>25600</v>
      </c>
      <c r="E2308">
        <v>30000</v>
      </c>
      <c r="F2308">
        <v>35140</v>
      </c>
      <c r="G2308">
        <v>40280</v>
      </c>
      <c r="H2308">
        <v>45420</v>
      </c>
      <c r="I2308">
        <v>50560</v>
      </c>
      <c r="J2308">
        <v>55700</v>
      </c>
      <c r="K2308" t="s">
        <v>3093</v>
      </c>
      <c r="L2308">
        <v>125</v>
      </c>
      <c r="M2308">
        <v>30</v>
      </c>
      <c r="N2308" t="s">
        <v>2296</v>
      </c>
    </row>
    <row r="2309" spans="1:14" x14ac:dyDescent="0.2">
      <c r="A2309" t="s">
        <v>8068</v>
      </c>
      <c r="B2309">
        <v>15900</v>
      </c>
      <c r="C2309">
        <v>19720</v>
      </c>
      <c r="D2309">
        <v>24860</v>
      </c>
      <c r="E2309">
        <v>30000</v>
      </c>
      <c r="F2309">
        <v>35140</v>
      </c>
      <c r="G2309">
        <v>40280</v>
      </c>
      <c r="H2309">
        <v>45420</v>
      </c>
      <c r="I2309">
        <v>50000</v>
      </c>
      <c r="J2309">
        <v>53000</v>
      </c>
      <c r="K2309" t="s">
        <v>3093</v>
      </c>
      <c r="L2309">
        <v>127</v>
      </c>
      <c r="M2309">
        <v>30</v>
      </c>
      <c r="N2309" t="s">
        <v>2297</v>
      </c>
    </row>
    <row r="2310" spans="1:14" x14ac:dyDescent="0.2">
      <c r="A2310" t="s">
        <v>8069</v>
      </c>
      <c r="B2310">
        <v>15900</v>
      </c>
      <c r="C2310">
        <v>19720</v>
      </c>
      <c r="D2310">
        <v>24860</v>
      </c>
      <c r="E2310">
        <v>30000</v>
      </c>
      <c r="F2310">
        <v>35140</v>
      </c>
      <c r="G2310">
        <v>40280</v>
      </c>
      <c r="H2310">
        <v>45420</v>
      </c>
      <c r="I2310">
        <v>50000</v>
      </c>
      <c r="J2310">
        <v>53000</v>
      </c>
      <c r="K2310" t="s">
        <v>3093</v>
      </c>
      <c r="L2310">
        <v>129</v>
      </c>
      <c r="M2310">
        <v>30</v>
      </c>
      <c r="N2310" t="s">
        <v>2298</v>
      </c>
    </row>
    <row r="2311" spans="1:14" x14ac:dyDescent="0.2">
      <c r="A2311" t="s">
        <v>8070</v>
      </c>
      <c r="B2311">
        <v>15900</v>
      </c>
      <c r="C2311">
        <v>19720</v>
      </c>
      <c r="D2311">
        <v>24860</v>
      </c>
      <c r="E2311">
        <v>30000</v>
      </c>
      <c r="F2311">
        <v>35140</v>
      </c>
      <c r="G2311">
        <v>40280</v>
      </c>
      <c r="H2311">
        <v>45420</v>
      </c>
      <c r="I2311">
        <v>50000</v>
      </c>
      <c r="J2311">
        <v>53000</v>
      </c>
      <c r="K2311" t="s">
        <v>3093</v>
      </c>
      <c r="L2311">
        <v>131</v>
      </c>
      <c r="M2311">
        <v>30</v>
      </c>
      <c r="N2311" t="s">
        <v>3450</v>
      </c>
    </row>
    <row r="2312" spans="1:14" x14ac:dyDescent="0.2">
      <c r="A2312" t="s">
        <v>8071</v>
      </c>
      <c r="B2312">
        <v>15900</v>
      </c>
      <c r="C2312">
        <v>19720</v>
      </c>
      <c r="D2312">
        <v>24860</v>
      </c>
      <c r="E2312">
        <v>30000</v>
      </c>
      <c r="F2312">
        <v>35140</v>
      </c>
      <c r="G2312">
        <v>40280</v>
      </c>
      <c r="H2312">
        <v>45420</v>
      </c>
      <c r="I2312">
        <v>50000</v>
      </c>
      <c r="J2312">
        <v>53000</v>
      </c>
      <c r="K2312" t="s">
        <v>3093</v>
      </c>
      <c r="L2312">
        <v>133</v>
      </c>
      <c r="M2312">
        <v>30</v>
      </c>
      <c r="N2312" t="s">
        <v>4254</v>
      </c>
    </row>
    <row r="2313" spans="1:14" x14ac:dyDescent="0.2">
      <c r="A2313" t="s">
        <v>8072</v>
      </c>
      <c r="B2313">
        <v>15900</v>
      </c>
      <c r="C2313">
        <v>19720</v>
      </c>
      <c r="D2313">
        <v>24860</v>
      </c>
      <c r="E2313">
        <v>30000</v>
      </c>
      <c r="F2313">
        <v>35140</v>
      </c>
      <c r="G2313">
        <v>40280</v>
      </c>
      <c r="H2313">
        <v>45420</v>
      </c>
      <c r="I2313">
        <v>50000</v>
      </c>
      <c r="J2313">
        <v>53000</v>
      </c>
      <c r="K2313" t="s">
        <v>3093</v>
      </c>
      <c r="L2313">
        <v>135</v>
      </c>
      <c r="M2313">
        <v>30</v>
      </c>
      <c r="N2313" t="s">
        <v>3451</v>
      </c>
    </row>
    <row r="2314" spans="1:14" x14ac:dyDescent="0.2">
      <c r="A2314" t="s">
        <v>8073</v>
      </c>
      <c r="B2314">
        <v>15900</v>
      </c>
      <c r="C2314">
        <v>19720</v>
      </c>
      <c r="D2314">
        <v>24860</v>
      </c>
      <c r="E2314">
        <v>30000</v>
      </c>
      <c r="F2314">
        <v>35140</v>
      </c>
      <c r="G2314">
        <v>40280</v>
      </c>
      <c r="H2314">
        <v>45420</v>
      </c>
      <c r="I2314">
        <v>50000</v>
      </c>
      <c r="J2314">
        <v>53000</v>
      </c>
      <c r="K2314" t="s">
        <v>3093</v>
      </c>
      <c r="L2314">
        <v>137</v>
      </c>
      <c r="M2314">
        <v>30</v>
      </c>
      <c r="N2314" t="s">
        <v>3452</v>
      </c>
    </row>
    <row r="2315" spans="1:14" x14ac:dyDescent="0.2">
      <c r="A2315" t="s">
        <v>8074</v>
      </c>
      <c r="B2315">
        <v>20950</v>
      </c>
      <c r="C2315">
        <v>23950</v>
      </c>
      <c r="D2315">
        <v>26950</v>
      </c>
      <c r="E2315">
        <v>30000</v>
      </c>
      <c r="F2315">
        <v>35140</v>
      </c>
      <c r="G2315">
        <v>40280</v>
      </c>
      <c r="H2315">
        <v>45420</v>
      </c>
      <c r="I2315">
        <v>50560</v>
      </c>
      <c r="J2315">
        <v>55700</v>
      </c>
      <c r="K2315" t="s">
        <v>3093</v>
      </c>
      <c r="L2315">
        <v>139</v>
      </c>
      <c r="M2315">
        <v>30</v>
      </c>
      <c r="N2315" t="s">
        <v>3233</v>
      </c>
    </row>
    <row r="2316" spans="1:14" x14ac:dyDescent="0.2">
      <c r="A2316" t="s">
        <v>8075</v>
      </c>
      <c r="B2316">
        <v>15900</v>
      </c>
      <c r="C2316">
        <v>19720</v>
      </c>
      <c r="D2316">
        <v>24860</v>
      </c>
      <c r="E2316">
        <v>30000</v>
      </c>
      <c r="F2316">
        <v>35140</v>
      </c>
      <c r="G2316">
        <v>40280</v>
      </c>
      <c r="H2316">
        <v>45420</v>
      </c>
      <c r="I2316">
        <v>50000</v>
      </c>
      <c r="J2316">
        <v>53000</v>
      </c>
      <c r="K2316" t="s">
        <v>3093</v>
      </c>
      <c r="L2316">
        <v>141</v>
      </c>
      <c r="M2316">
        <v>30</v>
      </c>
      <c r="N2316" t="s">
        <v>3453</v>
      </c>
    </row>
    <row r="2317" spans="1:14" x14ac:dyDescent="0.2">
      <c r="A2317" t="s">
        <v>8076</v>
      </c>
      <c r="B2317">
        <v>15900</v>
      </c>
      <c r="C2317">
        <v>19720</v>
      </c>
      <c r="D2317">
        <v>24860</v>
      </c>
      <c r="E2317">
        <v>30000</v>
      </c>
      <c r="F2317">
        <v>35140</v>
      </c>
      <c r="G2317">
        <v>40280</v>
      </c>
      <c r="H2317">
        <v>45420</v>
      </c>
      <c r="I2317">
        <v>50000</v>
      </c>
      <c r="J2317">
        <v>53000</v>
      </c>
      <c r="K2317" t="s">
        <v>3093</v>
      </c>
      <c r="L2317">
        <v>143</v>
      </c>
      <c r="M2317">
        <v>30</v>
      </c>
      <c r="N2317" t="s">
        <v>3454</v>
      </c>
    </row>
    <row r="2318" spans="1:14" x14ac:dyDescent="0.2">
      <c r="A2318" t="s">
        <v>8077</v>
      </c>
      <c r="B2318">
        <v>15900</v>
      </c>
      <c r="C2318">
        <v>19720</v>
      </c>
      <c r="D2318">
        <v>24860</v>
      </c>
      <c r="E2318">
        <v>30000</v>
      </c>
      <c r="F2318">
        <v>35140</v>
      </c>
      <c r="G2318">
        <v>40280</v>
      </c>
      <c r="H2318">
        <v>45420</v>
      </c>
      <c r="I2318">
        <v>50000</v>
      </c>
      <c r="J2318">
        <v>53000</v>
      </c>
      <c r="K2318" t="s">
        <v>3093</v>
      </c>
      <c r="L2318">
        <v>145</v>
      </c>
      <c r="M2318">
        <v>30</v>
      </c>
      <c r="N2318" t="s">
        <v>3455</v>
      </c>
    </row>
    <row r="2319" spans="1:14" x14ac:dyDescent="0.2">
      <c r="A2319" t="s">
        <v>8078</v>
      </c>
      <c r="B2319">
        <v>19900</v>
      </c>
      <c r="C2319">
        <v>22750</v>
      </c>
      <c r="D2319">
        <v>25600</v>
      </c>
      <c r="E2319">
        <v>30000</v>
      </c>
      <c r="F2319">
        <v>35140</v>
      </c>
      <c r="G2319">
        <v>40280</v>
      </c>
      <c r="H2319">
        <v>45420</v>
      </c>
      <c r="I2319">
        <v>50560</v>
      </c>
      <c r="J2319">
        <v>55700</v>
      </c>
      <c r="K2319" t="s">
        <v>3093</v>
      </c>
      <c r="L2319">
        <v>147</v>
      </c>
      <c r="M2319">
        <v>30</v>
      </c>
      <c r="N2319" t="s">
        <v>3355</v>
      </c>
    </row>
    <row r="2320" spans="1:14" x14ac:dyDescent="0.2">
      <c r="A2320" t="s">
        <v>8079</v>
      </c>
      <c r="B2320">
        <v>15900</v>
      </c>
      <c r="C2320">
        <v>19720</v>
      </c>
      <c r="D2320">
        <v>24860</v>
      </c>
      <c r="E2320">
        <v>30000</v>
      </c>
      <c r="F2320">
        <v>35140</v>
      </c>
      <c r="G2320">
        <v>40280</v>
      </c>
      <c r="H2320">
        <v>45420</v>
      </c>
      <c r="I2320">
        <v>50000</v>
      </c>
      <c r="J2320">
        <v>53000</v>
      </c>
      <c r="K2320" t="s">
        <v>3093</v>
      </c>
      <c r="L2320">
        <v>149</v>
      </c>
      <c r="M2320">
        <v>30</v>
      </c>
      <c r="N2320" t="s">
        <v>4167</v>
      </c>
    </row>
    <row r="2321" spans="1:14" x14ac:dyDescent="0.2">
      <c r="A2321" t="s">
        <v>8080</v>
      </c>
      <c r="B2321">
        <v>15900</v>
      </c>
      <c r="C2321">
        <v>19720</v>
      </c>
      <c r="D2321">
        <v>24860</v>
      </c>
      <c r="E2321">
        <v>30000</v>
      </c>
      <c r="F2321">
        <v>35140</v>
      </c>
      <c r="G2321">
        <v>40280</v>
      </c>
      <c r="H2321">
        <v>45420</v>
      </c>
      <c r="I2321">
        <v>50000</v>
      </c>
      <c r="J2321">
        <v>53000</v>
      </c>
      <c r="K2321" t="s">
        <v>3093</v>
      </c>
      <c r="L2321">
        <v>151</v>
      </c>
      <c r="M2321">
        <v>30</v>
      </c>
      <c r="N2321" t="s">
        <v>3456</v>
      </c>
    </row>
    <row r="2322" spans="1:14" x14ac:dyDescent="0.2">
      <c r="A2322" t="s">
        <v>8081</v>
      </c>
      <c r="B2322">
        <v>15900</v>
      </c>
      <c r="C2322">
        <v>19720</v>
      </c>
      <c r="D2322">
        <v>24860</v>
      </c>
      <c r="E2322">
        <v>30000</v>
      </c>
      <c r="F2322">
        <v>35140</v>
      </c>
      <c r="G2322">
        <v>40280</v>
      </c>
      <c r="H2322">
        <v>45420</v>
      </c>
      <c r="I2322">
        <v>50000</v>
      </c>
      <c r="J2322">
        <v>53000</v>
      </c>
      <c r="K2322" t="s">
        <v>3093</v>
      </c>
      <c r="L2322">
        <v>153</v>
      </c>
      <c r="M2322">
        <v>30</v>
      </c>
      <c r="N2322" t="s">
        <v>3457</v>
      </c>
    </row>
    <row r="2323" spans="1:14" x14ac:dyDescent="0.2">
      <c r="A2323" t="s">
        <v>8082</v>
      </c>
      <c r="B2323">
        <v>16800</v>
      </c>
      <c r="C2323">
        <v>19720</v>
      </c>
      <c r="D2323">
        <v>24860</v>
      </c>
      <c r="E2323">
        <v>30000</v>
      </c>
      <c r="F2323">
        <v>35140</v>
      </c>
      <c r="G2323">
        <v>40280</v>
      </c>
      <c r="H2323">
        <v>45420</v>
      </c>
      <c r="I2323">
        <v>50560</v>
      </c>
      <c r="J2323">
        <v>55700</v>
      </c>
      <c r="K2323" t="s">
        <v>3093</v>
      </c>
      <c r="L2323">
        <v>155</v>
      </c>
      <c r="M2323">
        <v>30</v>
      </c>
      <c r="N2323" t="s">
        <v>3458</v>
      </c>
    </row>
    <row r="2324" spans="1:14" x14ac:dyDescent="0.2">
      <c r="A2324" t="s">
        <v>8083</v>
      </c>
      <c r="B2324">
        <v>15900</v>
      </c>
      <c r="C2324">
        <v>19720</v>
      </c>
      <c r="D2324">
        <v>24860</v>
      </c>
      <c r="E2324">
        <v>30000</v>
      </c>
      <c r="F2324">
        <v>35140</v>
      </c>
      <c r="G2324">
        <v>40280</v>
      </c>
      <c r="H2324">
        <v>45420</v>
      </c>
      <c r="I2324">
        <v>50000</v>
      </c>
      <c r="J2324">
        <v>53000</v>
      </c>
      <c r="K2324" t="s">
        <v>3093</v>
      </c>
      <c r="L2324">
        <v>157</v>
      </c>
      <c r="M2324">
        <v>30</v>
      </c>
      <c r="N2324" t="s">
        <v>3459</v>
      </c>
    </row>
    <row r="2325" spans="1:14" x14ac:dyDescent="0.2">
      <c r="A2325" t="s">
        <v>8084</v>
      </c>
      <c r="B2325">
        <v>16800</v>
      </c>
      <c r="C2325">
        <v>19720</v>
      </c>
      <c r="D2325">
        <v>24860</v>
      </c>
      <c r="E2325">
        <v>30000</v>
      </c>
      <c r="F2325">
        <v>35140</v>
      </c>
      <c r="G2325">
        <v>40280</v>
      </c>
      <c r="H2325">
        <v>45420</v>
      </c>
      <c r="I2325">
        <v>50560</v>
      </c>
      <c r="J2325">
        <v>55700</v>
      </c>
      <c r="K2325" t="s">
        <v>3093</v>
      </c>
      <c r="L2325">
        <v>159</v>
      </c>
      <c r="M2325">
        <v>30</v>
      </c>
      <c r="N2325" t="s">
        <v>3418</v>
      </c>
    </row>
    <row r="2326" spans="1:14" x14ac:dyDescent="0.2">
      <c r="A2326" t="s">
        <v>8085</v>
      </c>
      <c r="B2326">
        <v>26050</v>
      </c>
      <c r="C2326">
        <v>29800</v>
      </c>
      <c r="D2326">
        <v>33500</v>
      </c>
      <c r="E2326">
        <v>37200</v>
      </c>
      <c r="F2326">
        <v>40200</v>
      </c>
      <c r="G2326">
        <v>43200</v>
      </c>
      <c r="H2326">
        <v>46150</v>
      </c>
      <c r="I2326">
        <v>50560</v>
      </c>
      <c r="J2326">
        <v>55700</v>
      </c>
      <c r="K2326" t="s">
        <v>3093</v>
      </c>
      <c r="L2326">
        <v>161</v>
      </c>
      <c r="M2326">
        <v>30</v>
      </c>
      <c r="N2326" t="s">
        <v>3460</v>
      </c>
    </row>
    <row r="2327" spans="1:14" x14ac:dyDescent="0.2">
      <c r="A2327" t="s">
        <v>8086</v>
      </c>
      <c r="B2327">
        <v>19900</v>
      </c>
      <c r="C2327">
        <v>22750</v>
      </c>
      <c r="D2327">
        <v>25600</v>
      </c>
      <c r="E2327">
        <v>30000</v>
      </c>
      <c r="F2327">
        <v>35140</v>
      </c>
      <c r="G2327">
        <v>40280</v>
      </c>
      <c r="H2327">
        <v>45420</v>
      </c>
      <c r="I2327">
        <v>50560</v>
      </c>
      <c r="J2327">
        <v>55700</v>
      </c>
      <c r="K2327" t="s">
        <v>3093</v>
      </c>
      <c r="L2327">
        <v>163</v>
      </c>
      <c r="M2327">
        <v>30</v>
      </c>
      <c r="N2327" t="s">
        <v>3616</v>
      </c>
    </row>
    <row r="2328" spans="1:14" x14ac:dyDescent="0.2">
      <c r="A2328" t="s">
        <v>8087</v>
      </c>
      <c r="B2328">
        <v>15900</v>
      </c>
      <c r="C2328">
        <v>19720</v>
      </c>
      <c r="D2328">
        <v>24860</v>
      </c>
      <c r="E2328">
        <v>30000</v>
      </c>
      <c r="F2328">
        <v>35140</v>
      </c>
      <c r="G2328">
        <v>40280</v>
      </c>
      <c r="H2328">
        <v>45420</v>
      </c>
      <c r="I2328">
        <v>50000</v>
      </c>
      <c r="J2328">
        <v>53000</v>
      </c>
      <c r="K2328" t="s">
        <v>3093</v>
      </c>
      <c r="L2328">
        <v>165</v>
      </c>
      <c r="M2328">
        <v>30</v>
      </c>
      <c r="N2328" t="s">
        <v>3461</v>
      </c>
    </row>
    <row r="2329" spans="1:14" x14ac:dyDescent="0.2">
      <c r="A2329" t="s">
        <v>8088</v>
      </c>
      <c r="B2329">
        <v>18550</v>
      </c>
      <c r="C2329">
        <v>21200</v>
      </c>
      <c r="D2329">
        <v>24860</v>
      </c>
      <c r="E2329">
        <v>30000</v>
      </c>
      <c r="F2329">
        <v>35140</v>
      </c>
      <c r="G2329">
        <v>40280</v>
      </c>
      <c r="H2329">
        <v>45420</v>
      </c>
      <c r="I2329">
        <v>50560</v>
      </c>
      <c r="J2329">
        <v>55700</v>
      </c>
      <c r="K2329" t="s">
        <v>3094</v>
      </c>
      <c r="L2329">
        <v>1</v>
      </c>
      <c r="M2329">
        <v>30</v>
      </c>
      <c r="N2329" t="s">
        <v>3462</v>
      </c>
    </row>
    <row r="2330" spans="1:14" x14ac:dyDescent="0.2">
      <c r="A2330" t="s">
        <v>8089</v>
      </c>
      <c r="B2330">
        <v>26100</v>
      </c>
      <c r="C2330">
        <v>29800</v>
      </c>
      <c r="D2330">
        <v>33550</v>
      </c>
      <c r="E2330">
        <v>37250</v>
      </c>
      <c r="F2330">
        <v>40250</v>
      </c>
      <c r="G2330">
        <v>43250</v>
      </c>
      <c r="H2330">
        <v>46200</v>
      </c>
      <c r="I2330">
        <v>50560</v>
      </c>
      <c r="J2330">
        <v>55700</v>
      </c>
      <c r="K2330" t="s">
        <v>3094</v>
      </c>
      <c r="L2330">
        <v>3</v>
      </c>
      <c r="M2330">
        <v>30</v>
      </c>
      <c r="N2330" t="s">
        <v>3463</v>
      </c>
    </row>
    <row r="2331" spans="1:14" x14ac:dyDescent="0.2">
      <c r="A2331" t="s">
        <v>8090</v>
      </c>
      <c r="B2331">
        <v>18550</v>
      </c>
      <c r="C2331">
        <v>21200</v>
      </c>
      <c r="D2331">
        <v>24860</v>
      </c>
      <c r="E2331">
        <v>30000</v>
      </c>
      <c r="F2331">
        <v>35140</v>
      </c>
      <c r="G2331">
        <v>40280</v>
      </c>
      <c r="H2331">
        <v>45420</v>
      </c>
      <c r="I2331">
        <v>50560</v>
      </c>
      <c r="J2331">
        <v>55700</v>
      </c>
      <c r="K2331" t="s">
        <v>3094</v>
      </c>
      <c r="L2331">
        <v>5</v>
      </c>
      <c r="M2331">
        <v>30</v>
      </c>
      <c r="N2331" t="s">
        <v>3464</v>
      </c>
    </row>
    <row r="2332" spans="1:14" x14ac:dyDescent="0.2">
      <c r="A2332" t="s">
        <v>8091</v>
      </c>
      <c r="B2332">
        <v>18550</v>
      </c>
      <c r="C2332">
        <v>21200</v>
      </c>
      <c r="D2332">
        <v>24860</v>
      </c>
      <c r="E2332">
        <v>30000</v>
      </c>
      <c r="F2332">
        <v>35140</v>
      </c>
      <c r="G2332">
        <v>40280</v>
      </c>
      <c r="H2332">
        <v>45420</v>
      </c>
      <c r="I2332">
        <v>50560</v>
      </c>
      <c r="J2332">
        <v>55700</v>
      </c>
      <c r="K2332" t="s">
        <v>3094</v>
      </c>
      <c r="L2332">
        <v>7</v>
      </c>
      <c r="M2332">
        <v>30</v>
      </c>
      <c r="N2332" t="s">
        <v>3465</v>
      </c>
    </row>
    <row r="2333" spans="1:14" x14ac:dyDescent="0.2">
      <c r="A2333" t="s">
        <v>8092</v>
      </c>
      <c r="B2333">
        <v>19650</v>
      </c>
      <c r="C2333">
        <v>22450</v>
      </c>
      <c r="D2333">
        <v>25250</v>
      </c>
      <c r="E2333">
        <v>30000</v>
      </c>
      <c r="F2333">
        <v>35140</v>
      </c>
      <c r="G2333">
        <v>40280</v>
      </c>
      <c r="H2333">
        <v>45420</v>
      </c>
      <c r="I2333">
        <v>50560</v>
      </c>
      <c r="J2333">
        <v>55700</v>
      </c>
      <c r="K2333" t="s">
        <v>3094</v>
      </c>
      <c r="L2333">
        <v>9</v>
      </c>
      <c r="M2333">
        <v>30</v>
      </c>
      <c r="N2333" t="s">
        <v>3368</v>
      </c>
    </row>
    <row r="2334" spans="1:14" x14ac:dyDescent="0.2">
      <c r="A2334" t="s">
        <v>8093</v>
      </c>
      <c r="B2334">
        <v>18550</v>
      </c>
      <c r="C2334">
        <v>21200</v>
      </c>
      <c r="D2334">
        <v>24860</v>
      </c>
      <c r="E2334">
        <v>30000</v>
      </c>
      <c r="F2334">
        <v>35140</v>
      </c>
      <c r="G2334">
        <v>40280</v>
      </c>
      <c r="H2334">
        <v>45420</v>
      </c>
      <c r="I2334">
        <v>50560</v>
      </c>
      <c r="J2334">
        <v>55700</v>
      </c>
      <c r="K2334" t="s">
        <v>3094</v>
      </c>
      <c r="L2334">
        <v>11</v>
      </c>
      <c r="M2334">
        <v>30</v>
      </c>
      <c r="N2334" t="s">
        <v>3466</v>
      </c>
    </row>
    <row r="2335" spans="1:14" x14ac:dyDescent="0.2">
      <c r="A2335" t="s">
        <v>8094</v>
      </c>
      <c r="B2335">
        <v>20050</v>
      </c>
      <c r="C2335">
        <v>22900</v>
      </c>
      <c r="D2335">
        <v>25750</v>
      </c>
      <c r="E2335">
        <v>30000</v>
      </c>
      <c r="F2335">
        <v>35140</v>
      </c>
      <c r="G2335">
        <v>40280</v>
      </c>
      <c r="H2335">
        <v>45420</v>
      </c>
      <c r="I2335">
        <v>50560</v>
      </c>
      <c r="J2335">
        <v>55700</v>
      </c>
      <c r="K2335" t="s">
        <v>3094</v>
      </c>
      <c r="L2335">
        <v>13</v>
      </c>
      <c r="M2335">
        <v>30</v>
      </c>
      <c r="N2335" t="s">
        <v>3467</v>
      </c>
    </row>
    <row r="2336" spans="1:14" x14ac:dyDescent="0.2">
      <c r="A2336" t="s">
        <v>8095</v>
      </c>
      <c r="B2336">
        <v>19150</v>
      </c>
      <c r="C2336">
        <v>21850</v>
      </c>
      <c r="D2336">
        <v>24860</v>
      </c>
      <c r="E2336">
        <v>30000</v>
      </c>
      <c r="F2336">
        <v>35140</v>
      </c>
      <c r="G2336">
        <v>40280</v>
      </c>
      <c r="H2336">
        <v>45420</v>
      </c>
      <c r="I2336">
        <v>50560</v>
      </c>
      <c r="J2336">
        <v>55700</v>
      </c>
      <c r="K2336" t="s">
        <v>3094</v>
      </c>
      <c r="L2336">
        <v>15</v>
      </c>
      <c r="M2336">
        <v>30</v>
      </c>
      <c r="N2336" t="s">
        <v>3069</v>
      </c>
    </row>
    <row r="2337" spans="1:14" x14ac:dyDescent="0.2">
      <c r="A2337" t="s">
        <v>8096</v>
      </c>
      <c r="B2337">
        <v>19000</v>
      </c>
      <c r="C2337">
        <v>21700</v>
      </c>
      <c r="D2337">
        <v>24860</v>
      </c>
      <c r="E2337">
        <v>30000</v>
      </c>
      <c r="F2337">
        <v>35140</v>
      </c>
      <c r="G2337">
        <v>40280</v>
      </c>
      <c r="H2337">
        <v>45420</v>
      </c>
      <c r="I2337">
        <v>50560</v>
      </c>
      <c r="J2337">
        <v>55700</v>
      </c>
      <c r="K2337" t="s">
        <v>3094</v>
      </c>
      <c r="L2337">
        <v>17</v>
      </c>
      <c r="M2337">
        <v>30</v>
      </c>
      <c r="N2337" t="s">
        <v>3468</v>
      </c>
    </row>
    <row r="2338" spans="1:14" x14ac:dyDescent="0.2">
      <c r="A2338" t="s">
        <v>8097</v>
      </c>
      <c r="B2338">
        <v>26100</v>
      </c>
      <c r="C2338">
        <v>29800</v>
      </c>
      <c r="D2338">
        <v>33550</v>
      </c>
      <c r="E2338">
        <v>37250</v>
      </c>
      <c r="F2338">
        <v>40250</v>
      </c>
      <c r="G2338">
        <v>43250</v>
      </c>
      <c r="H2338">
        <v>46200</v>
      </c>
      <c r="I2338">
        <v>50560</v>
      </c>
      <c r="J2338">
        <v>55700</v>
      </c>
      <c r="K2338" t="s">
        <v>3094</v>
      </c>
      <c r="L2338">
        <v>19</v>
      </c>
      <c r="M2338">
        <v>30</v>
      </c>
      <c r="N2338" t="s">
        <v>3469</v>
      </c>
    </row>
    <row r="2339" spans="1:14" x14ac:dyDescent="0.2">
      <c r="A2339" t="s">
        <v>8098</v>
      </c>
      <c r="B2339">
        <v>18550</v>
      </c>
      <c r="C2339">
        <v>21200</v>
      </c>
      <c r="D2339">
        <v>24860</v>
      </c>
      <c r="E2339">
        <v>30000</v>
      </c>
      <c r="F2339">
        <v>35140</v>
      </c>
      <c r="G2339">
        <v>40280</v>
      </c>
      <c r="H2339">
        <v>45420</v>
      </c>
      <c r="I2339">
        <v>50560</v>
      </c>
      <c r="J2339">
        <v>55700</v>
      </c>
      <c r="K2339" t="s">
        <v>3094</v>
      </c>
      <c r="L2339">
        <v>21</v>
      </c>
      <c r="M2339">
        <v>30</v>
      </c>
      <c r="N2339" t="s">
        <v>3758</v>
      </c>
    </row>
    <row r="2340" spans="1:14" x14ac:dyDescent="0.2">
      <c r="A2340" t="s">
        <v>8099</v>
      </c>
      <c r="B2340">
        <v>18550</v>
      </c>
      <c r="C2340">
        <v>21200</v>
      </c>
      <c r="D2340">
        <v>24860</v>
      </c>
      <c r="E2340">
        <v>30000</v>
      </c>
      <c r="F2340">
        <v>35140</v>
      </c>
      <c r="G2340">
        <v>40280</v>
      </c>
      <c r="H2340">
        <v>45420</v>
      </c>
      <c r="I2340">
        <v>50560</v>
      </c>
      <c r="J2340">
        <v>55700</v>
      </c>
      <c r="K2340" t="s">
        <v>3094</v>
      </c>
      <c r="L2340">
        <v>23</v>
      </c>
      <c r="M2340">
        <v>30</v>
      </c>
      <c r="N2340" t="s">
        <v>2380</v>
      </c>
    </row>
    <row r="2341" spans="1:14" x14ac:dyDescent="0.2">
      <c r="A2341" t="s">
        <v>8100</v>
      </c>
      <c r="B2341">
        <v>26100</v>
      </c>
      <c r="C2341">
        <v>29800</v>
      </c>
      <c r="D2341">
        <v>33550</v>
      </c>
      <c r="E2341">
        <v>37250</v>
      </c>
      <c r="F2341">
        <v>40250</v>
      </c>
      <c r="G2341">
        <v>43250</v>
      </c>
      <c r="H2341">
        <v>46200</v>
      </c>
      <c r="I2341">
        <v>50560</v>
      </c>
      <c r="J2341">
        <v>55700</v>
      </c>
      <c r="K2341" t="s">
        <v>3094</v>
      </c>
      <c r="L2341">
        <v>25</v>
      </c>
      <c r="M2341">
        <v>30</v>
      </c>
      <c r="N2341" t="s">
        <v>3470</v>
      </c>
    </row>
    <row r="2342" spans="1:14" x14ac:dyDescent="0.2">
      <c r="A2342" t="s">
        <v>8101</v>
      </c>
      <c r="B2342">
        <v>21900</v>
      </c>
      <c r="C2342">
        <v>25000</v>
      </c>
      <c r="D2342">
        <v>28150</v>
      </c>
      <c r="E2342">
        <v>31250</v>
      </c>
      <c r="F2342">
        <v>35140</v>
      </c>
      <c r="G2342">
        <v>40280</v>
      </c>
      <c r="H2342">
        <v>45420</v>
      </c>
      <c r="I2342">
        <v>50560</v>
      </c>
      <c r="J2342">
        <v>55700</v>
      </c>
      <c r="K2342" t="s">
        <v>3094</v>
      </c>
      <c r="L2342">
        <v>27</v>
      </c>
      <c r="M2342">
        <v>30</v>
      </c>
      <c r="N2342" t="s">
        <v>3311</v>
      </c>
    </row>
    <row r="2343" spans="1:14" x14ac:dyDescent="0.2">
      <c r="A2343" t="s">
        <v>8102</v>
      </c>
      <c r="B2343">
        <v>18550</v>
      </c>
      <c r="C2343">
        <v>21200</v>
      </c>
      <c r="D2343">
        <v>24860</v>
      </c>
      <c r="E2343">
        <v>30000</v>
      </c>
      <c r="F2343">
        <v>35140</v>
      </c>
      <c r="G2343">
        <v>40280</v>
      </c>
      <c r="H2343">
        <v>45420</v>
      </c>
      <c r="I2343">
        <v>50560</v>
      </c>
      <c r="J2343">
        <v>55700</v>
      </c>
      <c r="K2343" t="s">
        <v>3094</v>
      </c>
      <c r="L2343">
        <v>29</v>
      </c>
      <c r="M2343">
        <v>30</v>
      </c>
      <c r="N2343" t="s">
        <v>2214</v>
      </c>
    </row>
    <row r="2344" spans="1:14" x14ac:dyDescent="0.2">
      <c r="A2344" t="s">
        <v>8103</v>
      </c>
      <c r="B2344">
        <v>18550</v>
      </c>
      <c r="C2344">
        <v>21200</v>
      </c>
      <c r="D2344">
        <v>24860</v>
      </c>
      <c r="E2344">
        <v>30000</v>
      </c>
      <c r="F2344">
        <v>35140</v>
      </c>
      <c r="G2344">
        <v>40280</v>
      </c>
      <c r="H2344">
        <v>45420</v>
      </c>
      <c r="I2344">
        <v>50560</v>
      </c>
      <c r="J2344">
        <v>55700</v>
      </c>
      <c r="K2344" t="s">
        <v>3094</v>
      </c>
      <c r="L2344">
        <v>31</v>
      </c>
      <c r="M2344">
        <v>30</v>
      </c>
      <c r="N2344" t="s">
        <v>3067</v>
      </c>
    </row>
    <row r="2345" spans="1:14" x14ac:dyDescent="0.2">
      <c r="A2345" t="s">
        <v>8104</v>
      </c>
      <c r="B2345">
        <v>18550</v>
      </c>
      <c r="C2345">
        <v>21200</v>
      </c>
      <c r="D2345">
        <v>24860</v>
      </c>
      <c r="E2345">
        <v>30000</v>
      </c>
      <c r="F2345">
        <v>35140</v>
      </c>
      <c r="G2345">
        <v>40280</v>
      </c>
      <c r="H2345">
        <v>45420</v>
      </c>
      <c r="I2345">
        <v>50560</v>
      </c>
      <c r="J2345">
        <v>55700</v>
      </c>
      <c r="K2345" t="s">
        <v>3094</v>
      </c>
      <c r="L2345">
        <v>33</v>
      </c>
      <c r="M2345">
        <v>30</v>
      </c>
      <c r="N2345" t="s">
        <v>3471</v>
      </c>
    </row>
    <row r="2346" spans="1:14" x14ac:dyDescent="0.2">
      <c r="A2346" t="s">
        <v>8105</v>
      </c>
      <c r="B2346">
        <v>18550</v>
      </c>
      <c r="C2346">
        <v>21200</v>
      </c>
      <c r="D2346">
        <v>24860</v>
      </c>
      <c r="E2346">
        <v>30000</v>
      </c>
      <c r="F2346">
        <v>35140</v>
      </c>
      <c r="G2346">
        <v>40280</v>
      </c>
      <c r="H2346">
        <v>45420</v>
      </c>
      <c r="I2346">
        <v>50560</v>
      </c>
      <c r="J2346">
        <v>55700</v>
      </c>
      <c r="K2346" t="s">
        <v>3094</v>
      </c>
      <c r="L2346">
        <v>35</v>
      </c>
      <c r="M2346">
        <v>30</v>
      </c>
      <c r="N2346" t="s">
        <v>3472</v>
      </c>
    </row>
    <row r="2347" spans="1:14" x14ac:dyDescent="0.2">
      <c r="A2347" t="s">
        <v>8106</v>
      </c>
      <c r="B2347">
        <v>26100</v>
      </c>
      <c r="C2347">
        <v>29800</v>
      </c>
      <c r="D2347">
        <v>33550</v>
      </c>
      <c r="E2347">
        <v>37250</v>
      </c>
      <c r="F2347">
        <v>40250</v>
      </c>
      <c r="G2347">
        <v>43250</v>
      </c>
      <c r="H2347">
        <v>46200</v>
      </c>
      <c r="I2347">
        <v>50560</v>
      </c>
      <c r="J2347">
        <v>55700</v>
      </c>
      <c r="K2347" t="s">
        <v>3094</v>
      </c>
      <c r="L2347">
        <v>37</v>
      </c>
      <c r="M2347">
        <v>30</v>
      </c>
      <c r="N2347" t="s">
        <v>3473</v>
      </c>
    </row>
    <row r="2348" spans="1:14" x14ac:dyDescent="0.2">
      <c r="A2348" t="s">
        <v>8107</v>
      </c>
      <c r="B2348">
        <v>24800</v>
      </c>
      <c r="C2348">
        <v>28350</v>
      </c>
      <c r="D2348">
        <v>31900</v>
      </c>
      <c r="E2348">
        <v>35400</v>
      </c>
      <c r="F2348">
        <v>38250</v>
      </c>
      <c r="G2348">
        <v>41100</v>
      </c>
      <c r="H2348">
        <v>45420</v>
      </c>
      <c r="I2348">
        <v>50560</v>
      </c>
      <c r="J2348">
        <v>55700</v>
      </c>
      <c r="K2348" t="s">
        <v>3094</v>
      </c>
      <c r="L2348">
        <v>39</v>
      </c>
      <c r="M2348">
        <v>30</v>
      </c>
      <c r="N2348" t="s">
        <v>2958</v>
      </c>
    </row>
    <row r="2349" spans="1:14" x14ac:dyDescent="0.2">
      <c r="A2349" t="s">
        <v>8108</v>
      </c>
      <c r="B2349">
        <v>19750</v>
      </c>
      <c r="C2349">
        <v>22550</v>
      </c>
      <c r="D2349">
        <v>25350</v>
      </c>
      <c r="E2349">
        <v>30000</v>
      </c>
      <c r="F2349">
        <v>35140</v>
      </c>
      <c r="G2349">
        <v>40280</v>
      </c>
      <c r="H2349">
        <v>45420</v>
      </c>
      <c r="I2349">
        <v>50560</v>
      </c>
      <c r="J2349">
        <v>55700</v>
      </c>
      <c r="K2349" t="s">
        <v>3094</v>
      </c>
      <c r="L2349">
        <v>41</v>
      </c>
      <c r="M2349">
        <v>30</v>
      </c>
      <c r="N2349" t="s">
        <v>2720</v>
      </c>
    </row>
    <row r="2350" spans="1:14" x14ac:dyDescent="0.2">
      <c r="A2350" t="s">
        <v>8109</v>
      </c>
      <c r="B2350">
        <v>18550</v>
      </c>
      <c r="C2350">
        <v>21200</v>
      </c>
      <c r="D2350">
        <v>24860</v>
      </c>
      <c r="E2350">
        <v>30000</v>
      </c>
      <c r="F2350">
        <v>35140</v>
      </c>
      <c r="G2350">
        <v>40280</v>
      </c>
      <c r="H2350">
        <v>45420</v>
      </c>
      <c r="I2350">
        <v>50560</v>
      </c>
      <c r="J2350">
        <v>55700</v>
      </c>
      <c r="K2350" t="s">
        <v>3094</v>
      </c>
      <c r="L2350">
        <v>43</v>
      </c>
      <c r="M2350">
        <v>30</v>
      </c>
      <c r="N2350" t="s">
        <v>3474</v>
      </c>
    </row>
    <row r="2351" spans="1:14" x14ac:dyDescent="0.2">
      <c r="A2351" t="s">
        <v>8110</v>
      </c>
      <c r="B2351">
        <v>19300</v>
      </c>
      <c r="C2351">
        <v>22050</v>
      </c>
      <c r="D2351">
        <v>24860</v>
      </c>
      <c r="E2351">
        <v>30000</v>
      </c>
      <c r="F2351">
        <v>35140</v>
      </c>
      <c r="G2351">
        <v>40280</v>
      </c>
      <c r="H2351">
        <v>45420</v>
      </c>
      <c r="I2351">
        <v>50560</v>
      </c>
      <c r="J2351">
        <v>55700</v>
      </c>
      <c r="K2351" t="s">
        <v>3094</v>
      </c>
      <c r="L2351">
        <v>45</v>
      </c>
      <c r="M2351">
        <v>30</v>
      </c>
      <c r="N2351" t="s">
        <v>3475</v>
      </c>
    </row>
    <row r="2352" spans="1:14" x14ac:dyDescent="0.2">
      <c r="A2352" t="s">
        <v>8111</v>
      </c>
      <c r="B2352">
        <v>18550</v>
      </c>
      <c r="C2352">
        <v>21200</v>
      </c>
      <c r="D2352">
        <v>24860</v>
      </c>
      <c r="E2352">
        <v>30000</v>
      </c>
      <c r="F2352">
        <v>35140</v>
      </c>
      <c r="G2352">
        <v>40280</v>
      </c>
      <c r="H2352">
        <v>45420</v>
      </c>
      <c r="I2352">
        <v>50560</v>
      </c>
      <c r="J2352">
        <v>55700</v>
      </c>
      <c r="K2352" t="s">
        <v>3094</v>
      </c>
      <c r="L2352">
        <v>47</v>
      </c>
      <c r="M2352">
        <v>30</v>
      </c>
      <c r="N2352" t="s">
        <v>3476</v>
      </c>
    </row>
    <row r="2353" spans="1:14" x14ac:dyDescent="0.2">
      <c r="A2353" t="s">
        <v>8112</v>
      </c>
      <c r="B2353">
        <v>21550</v>
      </c>
      <c r="C2353">
        <v>24600</v>
      </c>
      <c r="D2353">
        <v>27700</v>
      </c>
      <c r="E2353">
        <v>30750</v>
      </c>
      <c r="F2353">
        <v>35140</v>
      </c>
      <c r="G2353">
        <v>40280</v>
      </c>
      <c r="H2353">
        <v>45420</v>
      </c>
      <c r="I2353">
        <v>50560</v>
      </c>
      <c r="J2353">
        <v>55700</v>
      </c>
      <c r="K2353" t="s">
        <v>3094</v>
      </c>
      <c r="L2353">
        <v>49</v>
      </c>
      <c r="M2353">
        <v>30</v>
      </c>
      <c r="N2353" t="s">
        <v>3477</v>
      </c>
    </row>
    <row r="2354" spans="1:14" x14ac:dyDescent="0.2">
      <c r="A2354" t="s">
        <v>8113</v>
      </c>
      <c r="B2354">
        <v>18550</v>
      </c>
      <c r="C2354">
        <v>21200</v>
      </c>
      <c r="D2354">
        <v>24860</v>
      </c>
      <c r="E2354">
        <v>30000</v>
      </c>
      <c r="F2354">
        <v>35140</v>
      </c>
      <c r="G2354">
        <v>40280</v>
      </c>
      <c r="H2354">
        <v>45420</v>
      </c>
      <c r="I2354">
        <v>50560</v>
      </c>
      <c r="J2354">
        <v>55700</v>
      </c>
      <c r="K2354" t="s">
        <v>3094</v>
      </c>
      <c r="L2354">
        <v>51</v>
      </c>
      <c r="M2354">
        <v>30</v>
      </c>
      <c r="N2354" t="s">
        <v>3386</v>
      </c>
    </row>
    <row r="2355" spans="1:14" x14ac:dyDescent="0.2">
      <c r="A2355" t="s">
        <v>8114</v>
      </c>
      <c r="B2355">
        <v>26100</v>
      </c>
      <c r="C2355">
        <v>29800</v>
      </c>
      <c r="D2355">
        <v>33550</v>
      </c>
      <c r="E2355">
        <v>37250</v>
      </c>
      <c r="F2355">
        <v>40250</v>
      </c>
      <c r="G2355">
        <v>43250</v>
      </c>
      <c r="H2355">
        <v>46200</v>
      </c>
      <c r="I2355">
        <v>50560</v>
      </c>
      <c r="J2355">
        <v>55700</v>
      </c>
      <c r="K2355" t="s">
        <v>3094</v>
      </c>
      <c r="L2355">
        <v>53</v>
      </c>
      <c r="M2355">
        <v>30</v>
      </c>
      <c r="N2355" t="s">
        <v>3478</v>
      </c>
    </row>
    <row r="2356" spans="1:14" x14ac:dyDescent="0.2">
      <c r="A2356" t="s">
        <v>8115</v>
      </c>
      <c r="B2356">
        <v>19600</v>
      </c>
      <c r="C2356">
        <v>22400</v>
      </c>
      <c r="D2356">
        <v>25200</v>
      </c>
      <c r="E2356">
        <v>30000</v>
      </c>
      <c r="F2356">
        <v>35140</v>
      </c>
      <c r="G2356">
        <v>40280</v>
      </c>
      <c r="H2356">
        <v>45420</v>
      </c>
      <c r="I2356">
        <v>50560</v>
      </c>
      <c r="J2356">
        <v>55700</v>
      </c>
      <c r="K2356" t="s">
        <v>3094</v>
      </c>
      <c r="L2356">
        <v>55</v>
      </c>
      <c r="M2356">
        <v>30</v>
      </c>
      <c r="N2356" t="s">
        <v>3332</v>
      </c>
    </row>
    <row r="2357" spans="1:14" x14ac:dyDescent="0.2">
      <c r="A2357" t="s">
        <v>8116</v>
      </c>
      <c r="B2357">
        <v>18550</v>
      </c>
      <c r="C2357">
        <v>21200</v>
      </c>
      <c r="D2357">
        <v>24860</v>
      </c>
      <c r="E2357">
        <v>30000</v>
      </c>
      <c r="F2357">
        <v>35140</v>
      </c>
      <c r="G2357">
        <v>40280</v>
      </c>
      <c r="H2357">
        <v>45420</v>
      </c>
      <c r="I2357">
        <v>50560</v>
      </c>
      <c r="J2357">
        <v>55700</v>
      </c>
      <c r="K2357" t="s">
        <v>3094</v>
      </c>
      <c r="L2357">
        <v>57</v>
      </c>
      <c r="M2357">
        <v>30</v>
      </c>
      <c r="N2357" t="s">
        <v>3479</v>
      </c>
    </row>
    <row r="2358" spans="1:14" x14ac:dyDescent="0.2">
      <c r="A2358" t="s">
        <v>8117</v>
      </c>
      <c r="B2358">
        <v>26100</v>
      </c>
      <c r="C2358">
        <v>29800</v>
      </c>
      <c r="D2358">
        <v>33550</v>
      </c>
      <c r="E2358">
        <v>37250</v>
      </c>
      <c r="F2358">
        <v>40250</v>
      </c>
      <c r="G2358">
        <v>43250</v>
      </c>
      <c r="H2358">
        <v>46200</v>
      </c>
      <c r="I2358">
        <v>50560</v>
      </c>
      <c r="J2358">
        <v>55700</v>
      </c>
      <c r="K2358" t="s">
        <v>3094</v>
      </c>
      <c r="L2358">
        <v>59</v>
      </c>
      <c r="M2358">
        <v>30</v>
      </c>
      <c r="N2358" t="s">
        <v>3480</v>
      </c>
    </row>
    <row r="2359" spans="1:14" x14ac:dyDescent="0.2">
      <c r="A2359" t="s">
        <v>8118</v>
      </c>
      <c r="B2359">
        <v>18550</v>
      </c>
      <c r="C2359">
        <v>21200</v>
      </c>
      <c r="D2359">
        <v>24860</v>
      </c>
      <c r="E2359">
        <v>30000</v>
      </c>
      <c r="F2359">
        <v>35140</v>
      </c>
      <c r="G2359">
        <v>40280</v>
      </c>
      <c r="H2359">
        <v>45420</v>
      </c>
      <c r="I2359">
        <v>50560</v>
      </c>
      <c r="J2359">
        <v>55700</v>
      </c>
      <c r="K2359" t="s">
        <v>3094</v>
      </c>
      <c r="L2359">
        <v>61</v>
      </c>
      <c r="M2359">
        <v>30</v>
      </c>
      <c r="N2359" t="s">
        <v>3481</v>
      </c>
    </row>
    <row r="2360" spans="1:14" x14ac:dyDescent="0.2">
      <c r="A2360" t="s">
        <v>8119</v>
      </c>
      <c r="B2360">
        <v>18600</v>
      </c>
      <c r="C2360">
        <v>21250</v>
      </c>
      <c r="D2360">
        <v>24860</v>
      </c>
      <c r="E2360">
        <v>30000</v>
      </c>
      <c r="F2360">
        <v>35140</v>
      </c>
      <c r="G2360">
        <v>40280</v>
      </c>
      <c r="H2360">
        <v>45420</v>
      </c>
      <c r="I2360">
        <v>50560</v>
      </c>
      <c r="J2360">
        <v>55700</v>
      </c>
      <c r="K2360" t="s">
        <v>3094</v>
      </c>
      <c r="L2360">
        <v>63</v>
      </c>
      <c r="M2360">
        <v>30</v>
      </c>
      <c r="N2360" t="s">
        <v>3333</v>
      </c>
    </row>
    <row r="2361" spans="1:14" x14ac:dyDescent="0.2">
      <c r="A2361" t="s">
        <v>8120</v>
      </c>
      <c r="B2361">
        <v>18550</v>
      </c>
      <c r="C2361">
        <v>21200</v>
      </c>
      <c r="D2361">
        <v>24860</v>
      </c>
      <c r="E2361">
        <v>30000</v>
      </c>
      <c r="F2361">
        <v>35140</v>
      </c>
      <c r="G2361">
        <v>40280</v>
      </c>
      <c r="H2361">
        <v>45420</v>
      </c>
      <c r="I2361">
        <v>50560</v>
      </c>
      <c r="J2361">
        <v>55700</v>
      </c>
      <c r="K2361" t="s">
        <v>3094</v>
      </c>
      <c r="L2361">
        <v>65</v>
      </c>
      <c r="M2361">
        <v>30</v>
      </c>
      <c r="N2361" t="s">
        <v>3482</v>
      </c>
    </row>
    <row r="2362" spans="1:14" x14ac:dyDescent="0.2">
      <c r="A2362" t="s">
        <v>8121</v>
      </c>
      <c r="B2362">
        <v>18600</v>
      </c>
      <c r="C2362">
        <v>21250</v>
      </c>
      <c r="D2362">
        <v>24860</v>
      </c>
      <c r="E2362">
        <v>30000</v>
      </c>
      <c r="F2362">
        <v>35140</v>
      </c>
      <c r="G2362">
        <v>40280</v>
      </c>
      <c r="H2362">
        <v>45420</v>
      </c>
      <c r="I2362">
        <v>50560</v>
      </c>
      <c r="J2362">
        <v>55700</v>
      </c>
      <c r="K2362" t="s">
        <v>3094</v>
      </c>
      <c r="L2362">
        <v>67</v>
      </c>
      <c r="M2362">
        <v>30</v>
      </c>
      <c r="N2362" t="s">
        <v>3483</v>
      </c>
    </row>
    <row r="2363" spans="1:14" x14ac:dyDescent="0.2">
      <c r="A2363" t="s">
        <v>8122</v>
      </c>
      <c r="B2363">
        <v>18550</v>
      </c>
      <c r="C2363">
        <v>21200</v>
      </c>
      <c r="D2363">
        <v>24860</v>
      </c>
      <c r="E2363">
        <v>30000</v>
      </c>
      <c r="F2363">
        <v>35140</v>
      </c>
      <c r="G2363">
        <v>40280</v>
      </c>
      <c r="H2363">
        <v>45420</v>
      </c>
      <c r="I2363">
        <v>50560</v>
      </c>
      <c r="J2363">
        <v>55700</v>
      </c>
      <c r="K2363" t="s">
        <v>3094</v>
      </c>
      <c r="L2363">
        <v>69</v>
      </c>
      <c r="M2363">
        <v>30</v>
      </c>
      <c r="N2363" t="s">
        <v>3484</v>
      </c>
    </row>
    <row r="2364" spans="1:14" x14ac:dyDescent="0.2">
      <c r="A2364" t="s">
        <v>8123</v>
      </c>
      <c r="B2364">
        <v>18550</v>
      </c>
      <c r="C2364">
        <v>21200</v>
      </c>
      <c r="D2364">
        <v>24860</v>
      </c>
      <c r="E2364">
        <v>30000</v>
      </c>
      <c r="F2364">
        <v>35140</v>
      </c>
      <c r="G2364">
        <v>40280</v>
      </c>
      <c r="H2364">
        <v>45420</v>
      </c>
      <c r="I2364">
        <v>50560</v>
      </c>
      <c r="J2364">
        <v>55700</v>
      </c>
      <c r="K2364" t="s">
        <v>3094</v>
      </c>
      <c r="L2364">
        <v>71</v>
      </c>
      <c r="M2364">
        <v>30</v>
      </c>
      <c r="N2364" t="s">
        <v>3485</v>
      </c>
    </row>
    <row r="2365" spans="1:14" x14ac:dyDescent="0.2">
      <c r="A2365" t="s">
        <v>8124</v>
      </c>
      <c r="B2365">
        <v>18550</v>
      </c>
      <c r="C2365">
        <v>21200</v>
      </c>
      <c r="D2365">
        <v>24860</v>
      </c>
      <c r="E2365">
        <v>30000</v>
      </c>
      <c r="F2365">
        <v>35140</v>
      </c>
      <c r="G2365">
        <v>40280</v>
      </c>
      <c r="H2365">
        <v>45420</v>
      </c>
      <c r="I2365">
        <v>50560</v>
      </c>
      <c r="J2365">
        <v>55700</v>
      </c>
      <c r="K2365" t="s">
        <v>3094</v>
      </c>
      <c r="L2365">
        <v>73</v>
      </c>
      <c r="M2365">
        <v>30</v>
      </c>
      <c r="N2365" t="s">
        <v>3486</v>
      </c>
    </row>
    <row r="2366" spans="1:14" x14ac:dyDescent="0.2">
      <c r="A2366" t="s">
        <v>8125</v>
      </c>
      <c r="B2366">
        <v>18550</v>
      </c>
      <c r="C2366">
        <v>21200</v>
      </c>
      <c r="D2366">
        <v>24860</v>
      </c>
      <c r="E2366">
        <v>30000</v>
      </c>
      <c r="F2366">
        <v>35140</v>
      </c>
      <c r="G2366">
        <v>40280</v>
      </c>
      <c r="H2366">
        <v>45420</v>
      </c>
      <c r="I2366">
        <v>50560</v>
      </c>
      <c r="J2366">
        <v>55700</v>
      </c>
      <c r="K2366" t="s">
        <v>3094</v>
      </c>
      <c r="L2366">
        <v>75</v>
      </c>
      <c r="M2366">
        <v>30</v>
      </c>
      <c r="N2366" t="s">
        <v>3707</v>
      </c>
    </row>
    <row r="2367" spans="1:14" x14ac:dyDescent="0.2">
      <c r="A2367" t="s">
        <v>8126</v>
      </c>
      <c r="B2367">
        <v>18550</v>
      </c>
      <c r="C2367">
        <v>21200</v>
      </c>
      <c r="D2367">
        <v>24860</v>
      </c>
      <c r="E2367">
        <v>30000</v>
      </c>
      <c r="F2367">
        <v>35140</v>
      </c>
      <c r="G2367">
        <v>40280</v>
      </c>
      <c r="H2367">
        <v>45420</v>
      </c>
      <c r="I2367">
        <v>50560</v>
      </c>
      <c r="J2367">
        <v>55700</v>
      </c>
      <c r="K2367" t="s">
        <v>3094</v>
      </c>
      <c r="L2367">
        <v>77</v>
      </c>
      <c r="M2367">
        <v>30</v>
      </c>
      <c r="N2367" t="s">
        <v>3487</v>
      </c>
    </row>
    <row r="2368" spans="1:14" x14ac:dyDescent="0.2">
      <c r="A2368" t="s">
        <v>8127</v>
      </c>
      <c r="B2368">
        <v>21600</v>
      </c>
      <c r="C2368">
        <v>24650</v>
      </c>
      <c r="D2368">
        <v>27750</v>
      </c>
      <c r="E2368">
        <v>30800</v>
      </c>
      <c r="F2368">
        <v>35140</v>
      </c>
      <c r="G2368">
        <v>40280</v>
      </c>
      <c r="H2368">
        <v>45420</v>
      </c>
      <c r="I2368">
        <v>50560</v>
      </c>
      <c r="J2368">
        <v>55700</v>
      </c>
      <c r="K2368" t="s">
        <v>3094</v>
      </c>
      <c r="L2368">
        <v>79</v>
      </c>
      <c r="M2368">
        <v>30</v>
      </c>
      <c r="N2368" t="s">
        <v>3488</v>
      </c>
    </row>
    <row r="2369" spans="1:14" x14ac:dyDescent="0.2">
      <c r="A2369" t="s">
        <v>8128</v>
      </c>
      <c r="B2369">
        <v>18550</v>
      </c>
      <c r="C2369">
        <v>21200</v>
      </c>
      <c r="D2369">
        <v>24860</v>
      </c>
      <c r="E2369">
        <v>30000</v>
      </c>
      <c r="F2369">
        <v>35140</v>
      </c>
      <c r="G2369">
        <v>40280</v>
      </c>
      <c r="H2369">
        <v>45420</v>
      </c>
      <c r="I2369">
        <v>50560</v>
      </c>
      <c r="J2369">
        <v>55700</v>
      </c>
      <c r="K2369" t="s">
        <v>3094</v>
      </c>
      <c r="L2369">
        <v>81</v>
      </c>
      <c r="M2369">
        <v>30</v>
      </c>
      <c r="N2369" t="s">
        <v>3394</v>
      </c>
    </row>
    <row r="2370" spans="1:14" x14ac:dyDescent="0.2">
      <c r="A2370" t="s">
        <v>8129</v>
      </c>
      <c r="B2370">
        <v>18600</v>
      </c>
      <c r="C2370">
        <v>21250</v>
      </c>
      <c r="D2370">
        <v>24860</v>
      </c>
      <c r="E2370">
        <v>30000</v>
      </c>
      <c r="F2370">
        <v>35140</v>
      </c>
      <c r="G2370">
        <v>40280</v>
      </c>
      <c r="H2370">
        <v>45420</v>
      </c>
      <c r="I2370">
        <v>50560</v>
      </c>
      <c r="J2370">
        <v>55700</v>
      </c>
      <c r="K2370" t="s">
        <v>3094</v>
      </c>
      <c r="L2370">
        <v>83</v>
      </c>
      <c r="M2370">
        <v>30</v>
      </c>
      <c r="N2370" t="s">
        <v>3017</v>
      </c>
    </row>
    <row r="2371" spans="1:14" x14ac:dyDescent="0.2">
      <c r="A2371" t="s">
        <v>8130</v>
      </c>
      <c r="B2371">
        <v>19750</v>
      </c>
      <c r="C2371">
        <v>22600</v>
      </c>
      <c r="D2371">
        <v>25400</v>
      </c>
      <c r="E2371">
        <v>30000</v>
      </c>
      <c r="F2371">
        <v>35140</v>
      </c>
      <c r="G2371">
        <v>40280</v>
      </c>
      <c r="H2371">
        <v>45420</v>
      </c>
      <c r="I2371">
        <v>50560</v>
      </c>
      <c r="J2371">
        <v>55700</v>
      </c>
      <c r="K2371" t="s">
        <v>3094</v>
      </c>
      <c r="L2371">
        <v>85</v>
      </c>
      <c r="M2371">
        <v>30</v>
      </c>
      <c r="N2371" t="s">
        <v>3489</v>
      </c>
    </row>
    <row r="2372" spans="1:14" x14ac:dyDescent="0.2">
      <c r="A2372" t="s">
        <v>8131</v>
      </c>
      <c r="B2372">
        <v>18550</v>
      </c>
      <c r="C2372">
        <v>21200</v>
      </c>
      <c r="D2372">
        <v>24860</v>
      </c>
      <c r="E2372">
        <v>30000</v>
      </c>
      <c r="F2372">
        <v>35140</v>
      </c>
      <c r="G2372">
        <v>40280</v>
      </c>
      <c r="H2372">
        <v>45420</v>
      </c>
      <c r="I2372">
        <v>50560</v>
      </c>
      <c r="J2372">
        <v>55700</v>
      </c>
      <c r="K2372" t="s">
        <v>3094</v>
      </c>
      <c r="L2372">
        <v>87</v>
      </c>
      <c r="M2372">
        <v>30</v>
      </c>
      <c r="N2372" t="s">
        <v>3490</v>
      </c>
    </row>
    <row r="2373" spans="1:14" x14ac:dyDescent="0.2">
      <c r="A2373" t="s">
        <v>8132</v>
      </c>
      <c r="B2373">
        <v>18850</v>
      </c>
      <c r="C2373">
        <v>21550</v>
      </c>
      <c r="D2373">
        <v>24860</v>
      </c>
      <c r="E2373">
        <v>30000</v>
      </c>
      <c r="F2373">
        <v>35140</v>
      </c>
      <c r="G2373">
        <v>40280</v>
      </c>
      <c r="H2373">
        <v>45420</v>
      </c>
      <c r="I2373">
        <v>50560</v>
      </c>
      <c r="J2373">
        <v>55700</v>
      </c>
      <c r="K2373" t="s">
        <v>3094</v>
      </c>
      <c r="L2373">
        <v>89</v>
      </c>
      <c r="M2373">
        <v>30</v>
      </c>
      <c r="N2373" t="s">
        <v>3345</v>
      </c>
    </row>
    <row r="2374" spans="1:14" x14ac:dyDescent="0.2">
      <c r="A2374" t="s">
        <v>8133</v>
      </c>
      <c r="B2374">
        <v>18550</v>
      </c>
      <c r="C2374">
        <v>21200</v>
      </c>
      <c r="D2374">
        <v>24860</v>
      </c>
      <c r="E2374">
        <v>30000</v>
      </c>
      <c r="F2374">
        <v>35140</v>
      </c>
      <c r="G2374">
        <v>40280</v>
      </c>
      <c r="H2374">
        <v>45420</v>
      </c>
      <c r="I2374">
        <v>50560</v>
      </c>
      <c r="J2374">
        <v>55700</v>
      </c>
      <c r="K2374" t="s">
        <v>3094</v>
      </c>
      <c r="L2374">
        <v>91</v>
      </c>
      <c r="M2374">
        <v>30</v>
      </c>
      <c r="N2374" t="s">
        <v>4249</v>
      </c>
    </row>
    <row r="2375" spans="1:14" x14ac:dyDescent="0.2">
      <c r="A2375" t="s">
        <v>8134</v>
      </c>
      <c r="B2375">
        <v>19400</v>
      </c>
      <c r="C2375">
        <v>22150</v>
      </c>
      <c r="D2375">
        <v>24900</v>
      </c>
      <c r="E2375">
        <v>30000</v>
      </c>
      <c r="F2375">
        <v>35140</v>
      </c>
      <c r="G2375">
        <v>40280</v>
      </c>
      <c r="H2375">
        <v>45420</v>
      </c>
      <c r="I2375">
        <v>50560</v>
      </c>
      <c r="J2375">
        <v>55700</v>
      </c>
      <c r="K2375" t="s">
        <v>3094</v>
      </c>
      <c r="L2375">
        <v>93</v>
      </c>
      <c r="M2375">
        <v>30</v>
      </c>
      <c r="N2375" t="s">
        <v>3491</v>
      </c>
    </row>
    <row r="2376" spans="1:14" x14ac:dyDescent="0.2">
      <c r="A2376" t="s">
        <v>8135</v>
      </c>
      <c r="B2376">
        <v>18550</v>
      </c>
      <c r="C2376">
        <v>21200</v>
      </c>
      <c r="D2376">
        <v>24860</v>
      </c>
      <c r="E2376">
        <v>30000</v>
      </c>
      <c r="F2376">
        <v>35140</v>
      </c>
      <c r="G2376">
        <v>40280</v>
      </c>
      <c r="H2376">
        <v>45420</v>
      </c>
      <c r="I2376">
        <v>50560</v>
      </c>
      <c r="J2376">
        <v>55700</v>
      </c>
      <c r="K2376" t="s">
        <v>3094</v>
      </c>
      <c r="L2376">
        <v>95</v>
      </c>
      <c r="M2376">
        <v>30</v>
      </c>
      <c r="N2376" t="s">
        <v>3492</v>
      </c>
    </row>
    <row r="2377" spans="1:14" x14ac:dyDescent="0.2">
      <c r="A2377" t="s">
        <v>8136</v>
      </c>
      <c r="B2377">
        <v>18550</v>
      </c>
      <c r="C2377">
        <v>21200</v>
      </c>
      <c r="D2377">
        <v>24860</v>
      </c>
      <c r="E2377">
        <v>30000</v>
      </c>
      <c r="F2377">
        <v>35140</v>
      </c>
      <c r="G2377">
        <v>40280</v>
      </c>
      <c r="H2377">
        <v>45420</v>
      </c>
      <c r="I2377">
        <v>50560</v>
      </c>
      <c r="J2377">
        <v>55700</v>
      </c>
      <c r="K2377" t="s">
        <v>3094</v>
      </c>
      <c r="L2377">
        <v>97</v>
      </c>
      <c r="M2377">
        <v>30</v>
      </c>
      <c r="N2377" t="s">
        <v>3493</v>
      </c>
    </row>
    <row r="2378" spans="1:14" x14ac:dyDescent="0.2">
      <c r="A2378" t="s">
        <v>8137</v>
      </c>
      <c r="B2378">
        <v>18550</v>
      </c>
      <c r="C2378">
        <v>21200</v>
      </c>
      <c r="D2378">
        <v>24860</v>
      </c>
      <c r="E2378">
        <v>30000</v>
      </c>
      <c r="F2378">
        <v>35140</v>
      </c>
      <c r="G2378">
        <v>40280</v>
      </c>
      <c r="H2378">
        <v>45420</v>
      </c>
      <c r="I2378">
        <v>50560</v>
      </c>
      <c r="J2378">
        <v>55700</v>
      </c>
      <c r="K2378" t="s">
        <v>3094</v>
      </c>
      <c r="L2378">
        <v>99</v>
      </c>
      <c r="M2378">
        <v>30</v>
      </c>
      <c r="N2378" t="s">
        <v>3494</v>
      </c>
    </row>
    <row r="2379" spans="1:14" x14ac:dyDescent="0.2">
      <c r="A2379" t="s">
        <v>8138</v>
      </c>
      <c r="B2379">
        <v>19050</v>
      </c>
      <c r="C2379">
        <v>21750</v>
      </c>
      <c r="D2379">
        <v>24860</v>
      </c>
      <c r="E2379">
        <v>30000</v>
      </c>
      <c r="F2379">
        <v>35140</v>
      </c>
      <c r="G2379">
        <v>40280</v>
      </c>
      <c r="H2379">
        <v>45420</v>
      </c>
      <c r="I2379">
        <v>50560</v>
      </c>
      <c r="J2379">
        <v>55700</v>
      </c>
      <c r="K2379" t="s">
        <v>3094</v>
      </c>
      <c r="L2379">
        <v>101</v>
      </c>
      <c r="M2379">
        <v>30</v>
      </c>
      <c r="N2379" t="s">
        <v>3584</v>
      </c>
    </row>
    <row r="2380" spans="1:14" x14ac:dyDescent="0.2">
      <c r="A2380" t="s">
        <v>8139</v>
      </c>
      <c r="B2380">
        <v>20050</v>
      </c>
      <c r="C2380">
        <v>22900</v>
      </c>
      <c r="D2380">
        <v>25750</v>
      </c>
      <c r="E2380">
        <v>30000</v>
      </c>
      <c r="F2380">
        <v>35140</v>
      </c>
      <c r="G2380">
        <v>40280</v>
      </c>
      <c r="H2380">
        <v>45420</v>
      </c>
      <c r="I2380">
        <v>50560</v>
      </c>
      <c r="J2380">
        <v>55700</v>
      </c>
      <c r="K2380" t="s">
        <v>3094</v>
      </c>
      <c r="L2380">
        <v>103</v>
      </c>
      <c r="M2380">
        <v>30</v>
      </c>
      <c r="N2380" t="s">
        <v>3495</v>
      </c>
    </row>
    <row r="2381" spans="1:14" x14ac:dyDescent="0.2">
      <c r="A2381" t="s">
        <v>8140</v>
      </c>
      <c r="B2381">
        <v>18550</v>
      </c>
      <c r="C2381">
        <v>21200</v>
      </c>
      <c r="D2381">
        <v>24860</v>
      </c>
      <c r="E2381">
        <v>30000</v>
      </c>
      <c r="F2381">
        <v>35140</v>
      </c>
      <c r="G2381">
        <v>40280</v>
      </c>
      <c r="H2381">
        <v>45420</v>
      </c>
      <c r="I2381">
        <v>50560</v>
      </c>
      <c r="J2381">
        <v>55700</v>
      </c>
      <c r="K2381" t="s">
        <v>3094</v>
      </c>
      <c r="L2381">
        <v>105</v>
      </c>
      <c r="M2381">
        <v>30</v>
      </c>
      <c r="N2381" t="s">
        <v>3496</v>
      </c>
    </row>
    <row r="2382" spans="1:14" x14ac:dyDescent="0.2">
      <c r="A2382" t="s">
        <v>8141</v>
      </c>
      <c r="B2382">
        <v>18550</v>
      </c>
      <c r="C2382">
        <v>21200</v>
      </c>
      <c r="D2382">
        <v>24860</v>
      </c>
      <c r="E2382">
        <v>30000</v>
      </c>
      <c r="F2382">
        <v>35140</v>
      </c>
      <c r="G2382">
        <v>40280</v>
      </c>
      <c r="H2382">
        <v>45420</v>
      </c>
      <c r="I2382">
        <v>50560</v>
      </c>
      <c r="J2382">
        <v>55700</v>
      </c>
      <c r="K2382" t="s">
        <v>3094</v>
      </c>
      <c r="L2382">
        <v>107</v>
      </c>
      <c r="M2382">
        <v>30</v>
      </c>
      <c r="N2382" t="s">
        <v>3497</v>
      </c>
    </row>
    <row r="2383" spans="1:14" x14ac:dyDescent="0.2">
      <c r="A2383" t="s">
        <v>8142</v>
      </c>
      <c r="B2383">
        <v>24800</v>
      </c>
      <c r="C2383">
        <v>28350</v>
      </c>
      <c r="D2383">
        <v>31900</v>
      </c>
      <c r="E2383">
        <v>35400</v>
      </c>
      <c r="F2383">
        <v>38250</v>
      </c>
      <c r="G2383">
        <v>41100</v>
      </c>
      <c r="H2383">
        <v>45420</v>
      </c>
      <c r="I2383">
        <v>50560</v>
      </c>
      <c r="J2383">
        <v>55700</v>
      </c>
      <c r="K2383" t="s">
        <v>3094</v>
      </c>
      <c r="L2383">
        <v>109</v>
      </c>
      <c r="M2383">
        <v>30</v>
      </c>
      <c r="N2383" t="s">
        <v>3498</v>
      </c>
    </row>
    <row r="2384" spans="1:14" x14ac:dyDescent="0.2">
      <c r="A2384" t="s">
        <v>8143</v>
      </c>
      <c r="B2384">
        <v>18550</v>
      </c>
      <c r="C2384">
        <v>21200</v>
      </c>
      <c r="D2384">
        <v>24860</v>
      </c>
      <c r="E2384">
        <v>30000</v>
      </c>
      <c r="F2384">
        <v>35140</v>
      </c>
      <c r="G2384">
        <v>40280</v>
      </c>
      <c r="H2384">
        <v>45420</v>
      </c>
      <c r="I2384">
        <v>50560</v>
      </c>
      <c r="J2384">
        <v>55700</v>
      </c>
      <c r="K2384" t="s">
        <v>3094</v>
      </c>
      <c r="L2384">
        <v>111</v>
      </c>
      <c r="M2384">
        <v>30</v>
      </c>
      <c r="N2384" t="s">
        <v>3499</v>
      </c>
    </row>
    <row r="2385" spans="1:14" x14ac:dyDescent="0.2">
      <c r="A2385" t="s">
        <v>8144</v>
      </c>
      <c r="B2385">
        <v>18600</v>
      </c>
      <c r="C2385">
        <v>21250</v>
      </c>
      <c r="D2385">
        <v>24860</v>
      </c>
      <c r="E2385">
        <v>30000</v>
      </c>
      <c r="F2385">
        <v>35140</v>
      </c>
      <c r="G2385">
        <v>40280</v>
      </c>
      <c r="H2385">
        <v>45420</v>
      </c>
      <c r="I2385">
        <v>50560</v>
      </c>
      <c r="J2385">
        <v>55700</v>
      </c>
      <c r="K2385" t="s">
        <v>3094</v>
      </c>
      <c r="L2385">
        <v>113</v>
      </c>
      <c r="M2385">
        <v>30</v>
      </c>
      <c r="N2385" t="s">
        <v>3500</v>
      </c>
    </row>
    <row r="2386" spans="1:14" x14ac:dyDescent="0.2">
      <c r="A2386" t="s">
        <v>8145</v>
      </c>
      <c r="B2386">
        <v>18550</v>
      </c>
      <c r="C2386">
        <v>21200</v>
      </c>
      <c r="D2386">
        <v>24860</v>
      </c>
      <c r="E2386">
        <v>30000</v>
      </c>
      <c r="F2386">
        <v>35140</v>
      </c>
      <c r="G2386">
        <v>40280</v>
      </c>
      <c r="H2386">
        <v>45420</v>
      </c>
      <c r="I2386">
        <v>50560</v>
      </c>
      <c r="J2386">
        <v>55700</v>
      </c>
      <c r="K2386" t="s">
        <v>3094</v>
      </c>
      <c r="L2386">
        <v>115</v>
      </c>
      <c r="M2386">
        <v>30</v>
      </c>
      <c r="N2386" t="s">
        <v>3501</v>
      </c>
    </row>
    <row r="2387" spans="1:14" x14ac:dyDescent="0.2">
      <c r="A2387" t="s">
        <v>8146</v>
      </c>
      <c r="B2387">
        <v>18550</v>
      </c>
      <c r="C2387">
        <v>21200</v>
      </c>
      <c r="D2387">
        <v>24860</v>
      </c>
      <c r="E2387">
        <v>30000</v>
      </c>
      <c r="F2387">
        <v>35140</v>
      </c>
      <c r="G2387">
        <v>40280</v>
      </c>
      <c r="H2387">
        <v>45420</v>
      </c>
      <c r="I2387">
        <v>50560</v>
      </c>
      <c r="J2387">
        <v>55700</v>
      </c>
      <c r="K2387" t="s">
        <v>3094</v>
      </c>
      <c r="L2387">
        <v>117</v>
      </c>
      <c r="M2387">
        <v>30</v>
      </c>
      <c r="N2387" t="s">
        <v>3502</v>
      </c>
    </row>
    <row r="2388" spans="1:14" x14ac:dyDescent="0.2">
      <c r="A2388" t="s">
        <v>8147</v>
      </c>
      <c r="B2388">
        <v>20100</v>
      </c>
      <c r="C2388">
        <v>23000</v>
      </c>
      <c r="D2388">
        <v>25850</v>
      </c>
      <c r="E2388">
        <v>30000</v>
      </c>
      <c r="F2388">
        <v>35140</v>
      </c>
      <c r="G2388">
        <v>40280</v>
      </c>
      <c r="H2388">
        <v>45420</v>
      </c>
      <c r="I2388">
        <v>50560</v>
      </c>
      <c r="J2388">
        <v>55700</v>
      </c>
      <c r="K2388" t="s">
        <v>3094</v>
      </c>
      <c r="L2388">
        <v>119</v>
      </c>
      <c r="M2388">
        <v>30</v>
      </c>
      <c r="N2388" t="s">
        <v>3405</v>
      </c>
    </row>
    <row r="2389" spans="1:14" x14ac:dyDescent="0.2">
      <c r="A2389" t="s">
        <v>8148</v>
      </c>
      <c r="B2389">
        <v>19300</v>
      </c>
      <c r="C2389">
        <v>22050</v>
      </c>
      <c r="D2389">
        <v>24860</v>
      </c>
      <c r="E2389">
        <v>30000</v>
      </c>
      <c r="F2389">
        <v>35140</v>
      </c>
      <c r="G2389">
        <v>40280</v>
      </c>
      <c r="H2389">
        <v>45420</v>
      </c>
      <c r="I2389">
        <v>50560</v>
      </c>
      <c r="J2389">
        <v>55700</v>
      </c>
      <c r="K2389" t="s">
        <v>3094</v>
      </c>
      <c r="L2389">
        <v>121</v>
      </c>
      <c r="M2389">
        <v>30</v>
      </c>
      <c r="N2389" t="s">
        <v>3406</v>
      </c>
    </row>
    <row r="2390" spans="1:14" x14ac:dyDescent="0.2">
      <c r="A2390" t="s">
        <v>8149</v>
      </c>
      <c r="B2390">
        <v>26100</v>
      </c>
      <c r="C2390">
        <v>29800</v>
      </c>
      <c r="D2390">
        <v>33550</v>
      </c>
      <c r="E2390">
        <v>37250</v>
      </c>
      <c r="F2390">
        <v>40250</v>
      </c>
      <c r="G2390">
        <v>43250</v>
      </c>
      <c r="H2390">
        <v>46200</v>
      </c>
      <c r="I2390">
        <v>50560</v>
      </c>
      <c r="J2390">
        <v>55700</v>
      </c>
      <c r="K2390" t="s">
        <v>3094</v>
      </c>
      <c r="L2390">
        <v>123</v>
      </c>
      <c r="M2390">
        <v>30</v>
      </c>
      <c r="N2390" t="s">
        <v>3503</v>
      </c>
    </row>
    <row r="2391" spans="1:14" x14ac:dyDescent="0.2">
      <c r="A2391" t="s">
        <v>8150</v>
      </c>
      <c r="B2391">
        <v>19000</v>
      </c>
      <c r="C2391">
        <v>21700</v>
      </c>
      <c r="D2391">
        <v>24860</v>
      </c>
      <c r="E2391">
        <v>30000</v>
      </c>
      <c r="F2391">
        <v>35140</v>
      </c>
      <c r="G2391">
        <v>40280</v>
      </c>
      <c r="H2391">
        <v>45420</v>
      </c>
      <c r="I2391">
        <v>50560</v>
      </c>
      <c r="J2391">
        <v>55700</v>
      </c>
      <c r="K2391" t="s">
        <v>3094</v>
      </c>
      <c r="L2391">
        <v>125</v>
      </c>
      <c r="M2391">
        <v>30</v>
      </c>
      <c r="N2391" t="s">
        <v>3504</v>
      </c>
    </row>
    <row r="2392" spans="1:14" x14ac:dyDescent="0.2">
      <c r="A2392" t="s">
        <v>8151</v>
      </c>
      <c r="B2392">
        <v>18550</v>
      </c>
      <c r="C2392">
        <v>21200</v>
      </c>
      <c r="D2392">
        <v>24860</v>
      </c>
      <c r="E2392">
        <v>30000</v>
      </c>
      <c r="F2392">
        <v>35140</v>
      </c>
      <c r="G2392">
        <v>40280</v>
      </c>
      <c r="H2392">
        <v>45420</v>
      </c>
      <c r="I2392">
        <v>50560</v>
      </c>
      <c r="J2392">
        <v>55700</v>
      </c>
      <c r="K2392" t="s">
        <v>3094</v>
      </c>
      <c r="L2392">
        <v>127</v>
      </c>
      <c r="M2392">
        <v>30</v>
      </c>
      <c r="N2392" t="s">
        <v>3505</v>
      </c>
    </row>
    <row r="2393" spans="1:14" x14ac:dyDescent="0.2">
      <c r="A2393" t="s">
        <v>8152</v>
      </c>
      <c r="B2393">
        <v>18600</v>
      </c>
      <c r="C2393">
        <v>21250</v>
      </c>
      <c r="D2393">
        <v>24860</v>
      </c>
      <c r="E2393">
        <v>30000</v>
      </c>
      <c r="F2393">
        <v>35140</v>
      </c>
      <c r="G2393">
        <v>40280</v>
      </c>
      <c r="H2393">
        <v>45420</v>
      </c>
      <c r="I2393">
        <v>50560</v>
      </c>
      <c r="J2393">
        <v>55700</v>
      </c>
      <c r="K2393" t="s">
        <v>3094</v>
      </c>
      <c r="L2393">
        <v>129</v>
      </c>
      <c r="M2393">
        <v>30</v>
      </c>
      <c r="N2393" t="s">
        <v>3506</v>
      </c>
    </row>
    <row r="2394" spans="1:14" x14ac:dyDescent="0.2">
      <c r="A2394" t="s">
        <v>8153</v>
      </c>
      <c r="B2394">
        <v>19550</v>
      </c>
      <c r="C2394">
        <v>22350</v>
      </c>
      <c r="D2394">
        <v>25150</v>
      </c>
      <c r="E2394">
        <v>30000</v>
      </c>
      <c r="F2394">
        <v>35140</v>
      </c>
      <c r="G2394">
        <v>40280</v>
      </c>
      <c r="H2394">
        <v>45420</v>
      </c>
      <c r="I2394">
        <v>50560</v>
      </c>
      <c r="J2394">
        <v>55700</v>
      </c>
      <c r="K2394" t="s">
        <v>3094</v>
      </c>
      <c r="L2394">
        <v>131</v>
      </c>
      <c r="M2394">
        <v>30</v>
      </c>
      <c r="N2394" t="s">
        <v>3240</v>
      </c>
    </row>
    <row r="2395" spans="1:14" x14ac:dyDescent="0.2">
      <c r="A2395" t="s">
        <v>8154</v>
      </c>
      <c r="B2395">
        <v>18550</v>
      </c>
      <c r="C2395">
        <v>21200</v>
      </c>
      <c r="D2395">
        <v>24860</v>
      </c>
      <c r="E2395">
        <v>30000</v>
      </c>
      <c r="F2395">
        <v>35140</v>
      </c>
      <c r="G2395">
        <v>40280</v>
      </c>
      <c r="H2395">
        <v>45420</v>
      </c>
      <c r="I2395">
        <v>50560</v>
      </c>
      <c r="J2395">
        <v>55700</v>
      </c>
      <c r="K2395" t="s">
        <v>3094</v>
      </c>
      <c r="L2395">
        <v>133</v>
      </c>
      <c r="M2395">
        <v>30</v>
      </c>
      <c r="N2395" t="s">
        <v>3507</v>
      </c>
    </row>
    <row r="2396" spans="1:14" x14ac:dyDescent="0.2">
      <c r="A2396" t="s">
        <v>8155</v>
      </c>
      <c r="B2396">
        <v>18700</v>
      </c>
      <c r="C2396">
        <v>21350</v>
      </c>
      <c r="D2396">
        <v>24860</v>
      </c>
      <c r="E2396">
        <v>30000</v>
      </c>
      <c r="F2396">
        <v>35140</v>
      </c>
      <c r="G2396">
        <v>40280</v>
      </c>
      <c r="H2396">
        <v>45420</v>
      </c>
      <c r="I2396">
        <v>50560</v>
      </c>
      <c r="J2396">
        <v>55700</v>
      </c>
      <c r="K2396" t="s">
        <v>3094</v>
      </c>
      <c r="L2396">
        <v>135</v>
      </c>
      <c r="M2396">
        <v>30</v>
      </c>
      <c r="N2396" t="s">
        <v>3508</v>
      </c>
    </row>
    <row r="2397" spans="1:14" x14ac:dyDescent="0.2">
      <c r="A2397" t="s">
        <v>8156</v>
      </c>
      <c r="B2397">
        <v>19000</v>
      </c>
      <c r="C2397">
        <v>21700</v>
      </c>
      <c r="D2397">
        <v>24860</v>
      </c>
      <c r="E2397">
        <v>30000</v>
      </c>
      <c r="F2397">
        <v>35140</v>
      </c>
      <c r="G2397">
        <v>40280</v>
      </c>
      <c r="H2397">
        <v>45420</v>
      </c>
      <c r="I2397">
        <v>50560</v>
      </c>
      <c r="J2397">
        <v>55700</v>
      </c>
      <c r="K2397" t="s">
        <v>3094</v>
      </c>
      <c r="L2397">
        <v>137</v>
      </c>
      <c r="M2397">
        <v>30</v>
      </c>
      <c r="N2397" t="s">
        <v>3509</v>
      </c>
    </row>
    <row r="2398" spans="1:14" x14ac:dyDescent="0.2">
      <c r="A2398" t="s">
        <v>8157</v>
      </c>
      <c r="B2398">
        <v>26100</v>
      </c>
      <c r="C2398">
        <v>29800</v>
      </c>
      <c r="D2398">
        <v>33550</v>
      </c>
      <c r="E2398">
        <v>37250</v>
      </c>
      <c r="F2398">
        <v>40250</v>
      </c>
      <c r="G2398">
        <v>43250</v>
      </c>
      <c r="H2398">
        <v>46200</v>
      </c>
      <c r="I2398">
        <v>50560</v>
      </c>
      <c r="J2398">
        <v>55700</v>
      </c>
      <c r="K2398" t="s">
        <v>3094</v>
      </c>
      <c r="L2398">
        <v>139</v>
      </c>
      <c r="M2398">
        <v>30</v>
      </c>
      <c r="N2398" t="s">
        <v>3411</v>
      </c>
    </row>
    <row r="2399" spans="1:14" x14ac:dyDescent="0.2">
      <c r="A2399" t="s">
        <v>8158</v>
      </c>
      <c r="B2399">
        <v>26100</v>
      </c>
      <c r="C2399">
        <v>29800</v>
      </c>
      <c r="D2399">
        <v>33550</v>
      </c>
      <c r="E2399">
        <v>37250</v>
      </c>
      <c r="F2399">
        <v>40250</v>
      </c>
      <c r="G2399">
        <v>43250</v>
      </c>
      <c r="H2399">
        <v>46200</v>
      </c>
      <c r="I2399">
        <v>50560</v>
      </c>
      <c r="J2399">
        <v>55700</v>
      </c>
      <c r="K2399" t="s">
        <v>3094</v>
      </c>
      <c r="L2399">
        <v>141</v>
      </c>
      <c r="M2399">
        <v>30</v>
      </c>
      <c r="N2399" t="s">
        <v>3510</v>
      </c>
    </row>
    <row r="2400" spans="1:14" x14ac:dyDescent="0.2">
      <c r="A2400" t="s">
        <v>8159</v>
      </c>
      <c r="B2400">
        <v>18900</v>
      </c>
      <c r="C2400">
        <v>21600</v>
      </c>
      <c r="D2400">
        <v>24860</v>
      </c>
      <c r="E2400">
        <v>30000</v>
      </c>
      <c r="F2400">
        <v>35140</v>
      </c>
      <c r="G2400">
        <v>40280</v>
      </c>
      <c r="H2400">
        <v>45420</v>
      </c>
      <c r="I2400">
        <v>50560</v>
      </c>
      <c r="J2400">
        <v>55700</v>
      </c>
      <c r="K2400" t="s">
        <v>3094</v>
      </c>
      <c r="L2400">
        <v>143</v>
      </c>
      <c r="M2400">
        <v>30</v>
      </c>
      <c r="N2400" t="s">
        <v>3511</v>
      </c>
    </row>
    <row r="2401" spans="1:14" x14ac:dyDescent="0.2">
      <c r="A2401" t="s">
        <v>8160</v>
      </c>
      <c r="B2401">
        <v>19650</v>
      </c>
      <c r="C2401">
        <v>22450</v>
      </c>
      <c r="D2401">
        <v>25250</v>
      </c>
      <c r="E2401">
        <v>30000</v>
      </c>
      <c r="F2401">
        <v>35140</v>
      </c>
      <c r="G2401">
        <v>40280</v>
      </c>
      <c r="H2401">
        <v>45420</v>
      </c>
      <c r="I2401">
        <v>50560</v>
      </c>
      <c r="J2401">
        <v>55700</v>
      </c>
      <c r="K2401" t="s">
        <v>3094</v>
      </c>
      <c r="L2401">
        <v>145</v>
      </c>
      <c r="M2401">
        <v>30</v>
      </c>
      <c r="N2401" t="s">
        <v>3512</v>
      </c>
    </row>
    <row r="2402" spans="1:14" x14ac:dyDescent="0.2">
      <c r="A2402" t="s">
        <v>8161</v>
      </c>
      <c r="B2402">
        <v>20200</v>
      </c>
      <c r="C2402">
        <v>23050</v>
      </c>
      <c r="D2402">
        <v>25950</v>
      </c>
      <c r="E2402">
        <v>30000</v>
      </c>
      <c r="F2402">
        <v>35140</v>
      </c>
      <c r="G2402">
        <v>40280</v>
      </c>
      <c r="H2402">
        <v>45420</v>
      </c>
      <c r="I2402">
        <v>50560</v>
      </c>
      <c r="J2402">
        <v>55700</v>
      </c>
      <c r="K2402" t="s">
        <v>3094</v>
      </c>
      <c r="L2402">
        <v>147</v>
      </c>
      <c r="M2402">
        <v>30</v>
      </c>
      <c r="N2402" t="s">
        <v>3513</v>
      </c>
    </row>
    <row r="2403" spans="1:14" x14ac:dyDescent="0.2">
      <c r="A2403" t="s">
        <v>8162</v>
      </c>
      <c r="B2403">
        <v>20800</v>
      </c>
      <c r="C2403">
        <v>23750</v>
      </c>
      <c r="D2403">
        <v>26700</v>
      </c>
      <c r="E2403">
        <v>30000</v>
      </c>
      <c r="F2403">
        <v>35140</v>
      </c>
      <c r="G2403">
        <v>40280</v>
      </c>
      <c r="H2403">
        <v>45420</v>
      </c>
      <c r="I2403">
        <v>50560</v>
      </c>
      <c r="J2403">
        <v>55700</v>
      </c>
      <c r="K2403" t="s">
        <v>3094</v>
      </c>
      <c r="L2403">
        <v>149</v>
      </c>
      <c r="M2403">
        <v>30</v>
      </c>
      <c r="N2403" t="s">
        <v>3250</v>
      </c>
    </row>
    <row r="2404" spans="1:14" x14ac:dyDescent="0.2">
      <c r="A2404" t="s">
        <v>8163</v>
      </c>
      <c r="B2404">
        <v>18550</v>
      </c>
      <c r="C2404">
        <v>21200</v>
      </c>
      <c r="D2404">
        <v>24860</v>
      </c>
      <c r="E2404">
        <v>30000</v>
      </c>
      <c r="F2404">
        <v>35140</v>
      </c>
      <c r="G2404">
        <v>40280</v>
      </c>
      <c r="H2404">
        <v>45420</v>
      </c>
      <c r="I2404">
        <v>50560</v>
      </c>
      <c r="J2404">
        <v>55700</v>
      </c>
      <c r="K2404" t="s">
        <v>3094</v>
      </c>
      <c r="L2404">
        <v>151</v>
      </c>
      <c r="M2404">
        <v>30</v>
      </c>
      <c r="N2404" t="s">
        <v>3514</v>
      </c>
    </row>
    <row r="2405" spans="1:14" x14ac:dyDescent="0.2">
      <c r="A2405" t="s">
        <v>8164</v>
      </c>
      <c r="B2405">
        <v>18550</v>
      </c>
      <c r="C2405">
        <v>21200</v>
      </c>
      <c r="D2405">
        <v>24860</v>
      </c>
      <c r="E2405">
        <v>30000</v>
      </c>
      <c r="F2405">
        <v>35140</v>
      </c>
      <c r="G2405">
        <v>40280</v>
      </c>
      <c r="H2405">
        <v>45420</v>
      </c>
      <c r="I2405">
        <v>50560</v>
      </c>
      <c r="J2405">
        <v>55700</v>
      </c>
      <c r="K2405" t="s">
        <v>3094</v>
      </c>
      <c r="L2405">
        <v>153</v>
      </c>
      <c r="M2405">
        <v>30</v>
      </c>
      <c r="N2405" t="s">
        <v>1931</v>
      </c>
    </row>
    <row r="2406" spans="1:14" x14ac:dyDescent="0.2">
      <c r="A2406" t="s">
        <v>8165</v>
      </c>
      <c r="B2406">
        <v>18550</v>
      </c>
      <c r="C2406">
        <v>21200</v>
      </c>
      <c r="D2406">
        <v>24860</v>
      </c>
      <c r="E2406">
        <v>30000</v>
      </c>
      <c r="F2406">
        <v>35140</v>
      </c>
      <c r="G2406">
        <v>40280</v>
      </c>
      <c r="H2406">
        <v>45420</v>
      </c>
      <c r="I2406">
        <v>50560</v>
      </c>
      <c r="J2406">
        <v>55700</v>
      </c>
      <c r="K2406" t="s">
        <v>3094</v>
      </c>
      <c r="L2406">
        <v>155</v>
      </c>
      <c r="M2406">
        <v>30</v>
      </c>
      <c r="N2406" t="s">
        <v>3515</v>
      </c>
    </row>
    <row r="2407" spans="1:14" x14ac:dyDescent="0.2">
      <c r="A2407" t="s">
        <v>8166</v>
      </c>
      <c r="B2407">
        <v>19900</v>
      </c>
      <c r="C2407">
        <v>22750</v>
      </c>
      <c r="D2407">
        <v>25600</v>
      </c>
      <c r="E2407">
        <v>30000</v>
      </c>
      <c r="F2407">
        <v>35140</v>
      </c>
      <c r="G2407">
        <v>40280</v>
      </c>
      <c r="H2407">
        <v>45420</v>
      </c>
      <c r="I2407">
        <v>50560</v>
      </c>
      <c r="J2407">
        <v>55700</v>
      </c>
      <c r="K2407" t="s">
        <v>3094</v>
      </c>
      <c r="L2407">
        <v>157</v>
      </c>
      <c r="M2407">
        <v>30</v>
      </c>
      <c r="N2407" t="s">
        <v>3516</v>
      </c>
    </row>
    <row r="2408" spans="1:14" x14ac:dyDescent="0.2">
      <c r="A2408" t="s">
        <v>8167</v>
      </c>
      <c r="B2408">
        <v>18550</v>
      </c>
      <c r="C2408">
        <v>21200</v>
      </c>
      <c r="D2408">
        <v>24860</v>
      </c>
      <c r="E2408">
        <v>30000</v>
      </c>
      <c r="F2408">
        <v>35140</v>
      </c>
      <c r="G2408">
        <v>40280</v>
      </c>
      <c r="H2408">
        <v>45420</v>
      </c>
      <c r="I2408">
        <v>50560</v>
      </c>
      <c r="J2408">
        <v>55700</v>
      </c>
      <c r="K2408" t="s">
        <v>3094</v>
      </c>
      <c r="L2408">
        <v>159</v>
      </c>
      <c r="M2408">
        <v>30</v>
      </c>
      <c r="N2408" t="s">
        <v>3517</v>
      </c>
    </row>
    <row r="2409" spans="1:14" x14ac:dyDescent="0.2">
      <c r="A2409" t="s">
        <v>8168</v>
      </c>
      <c r="B2409">
        <v>18600</v>
      </c>
      <c r="C2409">
        <v>21250</v>
      </c>
      <c r="D2409">
        <v>24860</v>
      </c>
      <c r="E2409">
        <v>30000</v>
      </c>
      <c r="F2409">
        <v>35140</v>
      </c>
      <c r="G2409">
        <v>40280</v>
      </c>
      <c r="H2409">
        <v>45420</v>
      </c>
      <c r="I2409">
        <v>50560</v>
      </c>
      <c r="J2409">
        <v>55700</v>
      </c>
      <c r="K2409" t="s">
        <v>3094</v>
      </c>
      <c r="L2409">
        <v>161</v>
      </c>
      <c r="M2409">
        <v>30</v>
      </c>
      <c r="N2409" t="s">
        <v>3518</v>
      </c>
    </row>
    <row r="2410" spans="1:14" x14ac:dyDescent="0.2">
      <c r="A2410" t="s">
        <v>8169</v>
      </c>
      <c r="B2410">
        <v>26100</v>
      </c>
      <c r="C2410">
        <v>29800</v>
      </c>
      <c r="D2410">
        <v>33550</v>
      </c>
      <c r="E2410">
        <v>37250</v>
      </c>
      <c r="F2410">
        <v>40250</v>
      </c>
      <c r="G2410">
        <v>43250</v>
      </c>
      <c r="H2410">
        <v>46200</v>
      </c>
      <c r="I2410">
        <v>50560</v>
      </c>
      <c r="J2410">
        <v>55700</v>
      </c>
      <c r="K2410" t="s">
        <v>3094</v>
      </c>
      <c r="L2410">
        <v>163</v>
      </c>
      <c r="M2410">
        <v>30</v>
      </c>
      <c r="N2410" t="s">
        <v>3362</v>
      </c>
    </row>
    <row r="2411" spans="1:14" x14ac:dyDescent="0.2">
      <c r="A2411" t="s">
        <v>8170</v>
      </c>
      <c r="B2411">
        <v>18550</v>
      </c>
      <c r="C2411">
        <v>21200</v>
      </c>
      <c r="D2411">
        <v>24860</v>
      </c>
      <c r="E2411">
        <v>30000</v>
      </c>
      <c r="F2411">
        <v>35140</v>
      </c>
      <c r="G2411">
        <v>40280</v>
      </c>
      <c r="H2411">
        <v>45420</v>
      </c>
      <c r="I2411">
        <v>50560</v>
      </c>
      <c r="J2411">
        <v>55700</v>
      </c>
      <c r="K2411" t="s">
        <v>3094</v>
      </c>
      <c r="L2411">
        <v>165</v>
      </c>
      <c r="M2411">
        <v>30</v>
      </c>
      <c r="N2411" t="s">
        <v>3519</v>
      </c>
    </row>
    <row r="2412" spans="1:14" x14ac:dyDescent="0.2">
      <c r="A2412" t="s">
        <v>8171</v>
      </c>
      <c r="B2412">
        <v>18550</v>
      </c>
      <c r="C2412">
        <v>21200</v>
      </c>
      <c r="D2412">
        <v>24860</v>
      </c>
      <c r="E2412">
        <v>30000</v>
      </c>
      <c r="F2412">
        <v>35140</v>
      </c>
      <c r="G2412">
        <v>40280</v>
      </c>
      <c r="H2412">
        <v>45420</v>
      </c>
      <c r="I2412">
        <v>50560</v>
      </c>
      <c r="J2412">
        <v>55700</v>
      </c>
      <c r="K2412" t="s">
        <v>3094</v>
      </c>
      <c r="L2412">
        <v>167</v>
      </c>
      <c r="M2412">
        <v>30</v>
      </c>
      <c r="N2412" t="s">
        <v>3520</v>
      </c>
    </row>
    <row r="2413" spans="1:14" x14ac:dyDescent="0.2">
      <c r="A2413" t="s">
        <v>8172</v>
      </c>
      <c r="B2413">
        <v>19450</v>
      </c>
      <c r="C2413">
        <v>22200</v>
      </c>
      <c r="D2413">
        <v>25000</v>
      </c>
      <c r="E2413">
        <v>30000</v>
      </c>
      <c r="F2413">
        <v>35140</v>
      </c>
      <c r="G2413">
        <v>40280</v>
      </c>
      <c r="H2413">
        <v>45420</v>
      </c>
      <c r="I2413">
        <v>50560</v>
      </c>
      <c r="J2413">
        <v>55700</v>
      </c>
      <c r="K2413" t="s">
        <v>3094</v>
      </c>
      <c r="L2413">
        <v>169</v>
      </c>
      <c r="M2413">
        <v>30</v>
      </c>
      <c r="N2413" t="s">
        <v>3521</v>
      </c>
    </row>
    <row r="2414" spans="1:14" x14ac:dyDescent="0.2">
      <c r="A2414" t="s">
        <v>8173</v>
      </c>
      <c r="B2414">
        <v>26100</v>
      </c>
      <c r="C2414">
        <v>29800</v>
      </c>
      <c r="D2414">
        <v>33550</v>
      </c>
      <c r="E2414">
        <v>37250</v>
      </c>
      <c r="F2414">
        <v>40250</v>
      </c>
      <c r="G2414">
        <v>43250</v>
      </c>
      <c r="H2414">
        <v>46200</v>
      </c>
      <c r="I2414">
        <v>50560</v>
      </c>
      <c r="J2414">
        <v>55700</v>
      </c>
      <c r="K2414" t="s">
        <v>3094</v>
      </c>
      <c r="L2414">
        <v>171</v>
      </c>
      <c r="M2414">
        <v>30</v>
      </c>
      <c r="N2414" t="s">
        <v>3038</v>
      </c>
    </row>
    <row r="2415" spans="1:14" x14ac:dyDescent="0.2">
      <c r="A2415" t="s">
        <v>8174</v>
      </c>
      <c r="B2415">
        <v>18550</v>
      </c>
      <c r="C2415">
        <v>21200</v>
      </c>
      <c r="D2415">
        <v>24860</v>
      </c>
      <c r="E2415">
        <v>30000</v>
      </c>
      <c r="F2415">
        <v>35140</v>
      </c>
      <c r="G2415">
        <v>40280</v>
      </c>
      <c r="H2415">
        <v>45420</v>
      </c>
      <c r="I2415">
        <v>50560</v>
      </c>
      <c r="J2415">
        <v>55700</v>
      </c>
      <c r="K2415" t="s">
        <v>3094</v>
      </c>
      <c r="L2415">
        <v>173</v>
      </c>
      <c r="M2415">
        <v>30</v>
      </c>
      <c r="N2415" t="s">
        <v>3522</v>
      </c>
    </row>
    <row r="2416" spans="1:14" x14ac:dyDescent="0.2">
      <c r="A2416" t="s">
        <v>8175</v>
      </c>
      <c r="B2416">
        <v>14580</v>
      </c>
      <c r="C2416">
        <v>19720</v>
      </c>
      <c r="D2416">
        <v>24860</v>
      </c>
      <c r="E2416">
        <v>30000</v>
      </c>
      <c r="F2416">
        <v>33600</v>
      </c>
      <c r="G2416">
        <v>36100</v>
      </c>
      <c r="H2416">
        <v>38600</v>
      </c>
      <c r="I2416">
        <v>41100</v>
      </c>
      <c r="J2416">
        <v>43550</v>
      </c>
      <c r="K2416" t="s">
        <v>3095</v>
      </c>
      <c r="L2416">
        <v>1</v>
      </c>
      <c r="M2416">
        <v>30</v>
      </c>
      <c r="N2416" t="s">
        <v>3066</v>
      </c>
    </row>
    <row r="2417" spans="1:14" x14ac:dyDescent="0.2">
      <c r="A2417" t="s">
        <v>8176</v>
      </c>
      <c r="B2417">
        <v>14580</v>
      </c>
      <c r="C2417">
        <v>19720</v>
      </c>
      <c r="D2417">
        <v>24860</v>
      </c>
      <c r="E2417">
        <v>30000</v>
      </c>
      <c r="F2417">
        <v>33900</v>
      </c>
      <c r="G2417">
        <v>36400</v>
      </c>
      <c r="H2417">
        <v>38900</v>
      </c>
      <c r="I2417">
        <v>41400</v>
      </c>
      <c r="J2417">
        <v>43900</v>
      </c>
      <c r="K2417" t="s">
        <v>3095</v>
      </c>
      <c r="L2417">
        <v>3</v>
      </c>
      <c r="M2417">
        <v>30</v>
      </c>
      <c r="N2417" t="s">
        <v>3563</v>
      </c>
    </row>
    <row r="2418" spans="1:14" x14ac:dyDescent="0.2">
      <c r="A2418" t="s">
        <v>8177</v>
      </c>
      <c r="B2418">
        <v>14580</v>
      </c>
      <c r="C2418">
        <v>19720</v>
      </c>
      <c r="D2418">
        <v>24860</v>
      </c>
      <c r="E2418">
        <v>30000</v>
      </c>
      <c r="F2418">
        <v>33600</v>
      </c>
      <c r="G2418">
        <v>36100</v>
      </c>
      <c r="H2418">
        <v>38600</v>
      </c>
      <c r="I2418">
        <v>41100</v>
      </c>
      <c r="J2418">
        <v>43550</v>
      </c>
      <c r="K2418" t="s">
        <v>3095</v>
      </c>
      <c r="L2418">
        <v>5</v>
      </c>
      <c r="M2418">
        <v>30</v>
      </c>
      <c r="N2418" t="s">
        <v>3564</v>
      </c>
    </row>
    <row r="2419" spans="1:14" x14ac:dyDescent="0.2">
      <c r="A2419" t="s">
        <v>8178</v>
      </c>
      <c r="B2419">
        <v>14580</v>
      </c>
      <c r="C2419">
        <v>19720</v>
      </c>
      <c r="D2419">
        <v>24860</v>
      </c>
      <c r="E2419">
        <v>30000</v>
      </c>
      <c r="F2419">
        <v>33600</v>
      </c>
      <c r="G2419">
        <v>36100</v>
      </c>
      <c r="H2419">
        <v>38600</v>
      </c>
      <c r="I2419">
        <v>41100</v>
      </c>
      <c r="J2419">
        <v>43550</v>
      </c>
      <c r="K2419" t="s">
        <v>3095</v>
      </c>
      <c r="L2419">
        <v>7</v>
      </c>
      <c r="M2419">
        <v>30</v>
      </c>
      <c r="N2419" t="s">
        <v>3565</v>
      </c>
    </row>
    <row r="2420" spans="1:14" x14ac:dyDescent="0.2">
      <c r="A2420" t="s">
        <v>8179</v>
      </c>
      <c r="B2420">
        <v>14580</v>
      </c>
      <c r="C2420">
        <v>19720</v>
      </c>
      <c r="D2420">
        <v>24860</v>
      </c>
      <c r="E2420">
        <v>30000</v>
      </c>
      <c r="F2420">
        <v>33600</v>
      </c>
      <c r="G2420">
        <v>36100</v>
      </c>
      <c r="H2420">
        <v>38600</v>
      </c>
      <c r="I2420">
        <v>41100</v>
      </c>
      <c r="J2420">
        <v>43550</v>
      </c>
      <c r="K2420" t="s">
        <v>3095</v>
      </c>
      <c r="L2420">
        <v>9</v>
      </c>
      <c r="M2420">
        <v>30</v>
      </c>
      <c r="N2420" t="s">
        <v>3368</v>
      </c>
    </row>
    <row r="2421" spans="1:14" x14ac:dyDescent="0.2">
      <c r="A2421" t="s">
        <v>8180</v>
      </c>
      <c r="B2421">
        <v>14580</v>
      </c>
      <c r="C2421">
        <v>19720</v>
      </c>
      <c r="D2421">
        <v>24860</v>
      </c>
      <c r="E2421">
        <v>30000</v>
      </c>
      <c r="F2421">
        <v>33600</v>
      </c>
      <c r="G2421">
        <v>36100</v>
      </c>
      <c r="H2421">
        <v>38600</v>
      </c>
      <c r="I2421">
        <v>41100</v>
      </c>
      <c r="J2421">
        <v>43550</v>
      </c>
      <c r="K2421" t="s">
        <v>3095</v>
      </c>
      <c r="L2421">
        <v>11</v>
      </c>
      <c r="M2421">
        <v>30</v>
      </c>
      <c r="N2421" t="s">
        <v>3566</v>
      </c>
    </row>
    <row r="2422" spans="1:14" x14ac:dyDescent="0.2">
      <c r="A2422" t="s">
        <v>8181</v>
      </c>
      <c r="B2422">
        <v>14580</v>
      </c>
      <c r="C2422">
        <v>19720</v>
      </c>
      <c r="D2422">
        <v>24860</v>
      </c>
      <c r="E2422">
        <v>30000</v>
      </c>
      <c r="F2422">
        <v>33600</v>
      </c>
      <c r="G2422">
        <v>36100</v>
      </c>
      <c r="H2422">
        <v>38600</v>
      </c>
      <c r="I2422">
        <v>41100</v>
      </c>
      <c r="J2422">
        <v>43550</v>
      </c>
      <c r="K2422" t="s">
        <v>3095</v>
      </c>
      <c r="L2422">
        <v>13</v>
      </c>
      <c r="M2422">
        <v>30</v>
      </c>
      <c r="N2422" t="s">
        <v>3305</v>
      </c>
    </row>
    <row r="2423" spans="1:14" x14ac:dyDescent="0.2">
      <c r="A2423" t="s">
        <v>8182</v>
      </c>
      <c r="B2423">
        <v>14580</v>
      </c>
      <c r="C2423">
        <v>19720</v>
      </c>
      <c r="D2423">
        <v>24860</v>
      </c>
      <c r="E2423">
        <v>30000</v>
      </c>
      <c r="F2423">
        <v>35140</v>
      </c>
      <c r="G2423">
        <v>39350</v>
      </c>
      <c r="H2423">
        <v>42050</v>
      </c>
      <c r="I2423">
        <v>44750</v>
      </c>
      <c r="J2423">
        <v>47500</v>
      </c>
      <c r="K2423" t="s">
        <v>3095</v>
      </c>
      <c r="L2423">
        <v>15</v>
      </c>
      <c r="M2423">
        <v>30</v>
      </c>
      <c r="N2423" t="s">
        <v>3371</v>
      </c>
    </row>
    <row r="2424" spans="1:14" x14ac:dyDescent="0.2">
      <c r="A2424" t="s">
        <v>8183</v>
      </c>
      <c r="B2424">
        <v>14580</v>
      </c>
      <c r="C2424">
        <v>19720</v>
      </c>
      <c r="D2424">
        <v>24860</v>
      </c>
      <c r="E2424">
        <v>30000</v>
      </c>
      <c r="F2424">
        <v>33600</v>
      </c>
      <c r="G2424">
        <v>36100</v>
      </c>
      <c r="H2424">
        <v>38600</v>
      </c>
      <c r="I2424">
        <v>41100</v>
      </c>
      <c r="J2424">
        <v>43550</v>
      </c>
      <c r="K2424" t="s">
        <v>3095</v>
      </c>
      <c r="L2424">
        <v>17</v>
      </c>
      <c r="M2424">
        <v>30</v>
      </c>
      <c r="N2424" t="s">
        <v>3761</v>
      </c>
    </row>
    <row r="2425" spans="1:14" x14ac:dyDescent="0.2">
      <c r="A2425" t="s">
        <v>8184</v>
      </c>
      <c r="B2425">
        <v>14580</v>
      </c>
      <c r="C2425">
        <v>19720</v>
      </c>
      <c r="D2425">
        <v>24860</v>
      </c>
      <c r="E2425">
        <v>30000</v>
      </c>
      <c r="F2425">
        <v>33600</v>
      </c>
      <c r="G2425">
        <v>36100</v>
      </c>
      <c r="H2425">
        <v>38600</v>
      </c>
      <c r="I2425">
        <v>41100</v>
      </c>
      <c r="J2425">
        <v>43550</v>
      </c>
      <c r="K2425" t="s">
        <v>3095</v>
      </c>
      <c r="L2425">
        <v>19</v>
      </c>
      <c r="M2425">
        <v>30</v>
      </c>
      <c r="N2425" t="s">
        <v>3309</v>
      </c>
    </row>
    <row r="2426" spans="1:14" x14ac:dyDescent="0.2">
      <c r="A2426" t="s">
        <v>8185</v>
      </c>
      <c r="B2426">
        <v>14580</v>
      </c>
      <c r="C2426">
        <v>19720</v>
      </c>
      <c r="D2426">
        <v>24860</v>
      </c>
      <c r="E2426">
        <v>30000</v>
      </c>
      <c r="F2426">
        <v>33600</v>
      </c>
      <c r="G2426">
        <v>36100</v>
      </c>
      <c r="H2426">
        <v>38600</v>
      </c>
      <c r="I2426">
        <v>41100</v>
      </c>
      <c r="J2426">
        <v>43550</v>
      </c>
      <c r="K2426" t="s">
        <v>3095</v>
      </c>
      <c r="L2426">
        <v>21</v>
      </c>
      <c r="M2426">
        <v>30</v>
      </c>
      <c r="N2426" t="s">
        <v>3619</v>
      </c>
    </row>
    <row r="2427" spans="1:14" x14ac:dyDescent="0.2">
      <c r="A2427" t="s">
        <v>8186</v>
      </c>
      <c r="B2427">
        <v>14580</v>
      </c>
      <c r="C2427">
        <v>19720</v>
      </c>
      <c r="D2427">
        <v>24860</v>
      </c>
      <c r="E2427">
        <v>30000</v>
      </c>
      <c r="F2427">
        <v>34700</v>
      </c>
      <c r="G2427">
        <v>37250</v>
      </c>
      <c r="H2427">
        <v>39850</v>
      </c>
      <c r="I2427">
        <v>42400</v>
      </c>
      <c r="J2427">
        <v>44950</v>
      </c>
      <c r="K2427" t="s">
        <v>3095</v>
      </c>
      <c r="L2427">
        <v>23</v>
      </c>
      <c r="M2427">
        <v>30</v>
      </c>
      <c r="N2427" t="s">
        <v>3310</v>
      </c>
    </row>
    <row r="2428" spans="1:14" x14ac:dyDescent="0.2">
      <c r="A2428" t="s">
        <v>8187</v>
      </c>
      <c r="B2428">
        <v>14580</v>
      </c>
      <c r="C2428">
        <v>19720</v>
      </c>
      <c r="D2428">
        <v>24860</v>
      </c>
      <c r="E2428">
        <v>30000</v>
      </c>
      <c r="F2428">
        <v>33600</v>
      </c>
      <c r="G2428">
        <v>36100</v>
      </c>
      <c r="H2428">
        <v>38600</v>
      </c>
      <c r="I2428">
        <v>41100</v>
      </c>
      <c r="J2428">
        <v>43550</v>
      </c>
      <c r="K2428" t="s">
        <v>3095</v>
      </c>
      <c r="L2428">
        <v>25</v>
      </c>
      <c r="M2428">
        <v>30</v>
      </c>
      <c r="N2428" t="s">
        <v>3311</v>
      </c>
    </row>
    <row r="2429" spans="1:14" x14ac:dyDescent="0.2">
      <c r="A2429" t="s">
        <v>8188</v>
      </c>
      <c r="B2429">
        <v>14580</v>
      </c>
      <c r="C2429">
        <v>19720</v>
      </c>
      <c r="D2429">
        <v>24860</v>
      </c>
      <c r="E2429">
        <v>30000</v>
      </c>
      <c r="F2429">
        <v>33600</v>
      </c>
      <c r="G2429">
        <v>36100</v>
      </c>
      <c r="H2429">
        <v>38600</v>
      </c>
      <c r="I2429">
        <v>41100</v>
      </c>
      <c r="J2429">
        <v>43550</v>
      </c>
      <c r="K2429" t="s">
        <v>3095</v>
      </c>
      <c r="L2429">
        <v>27</v>
      </c>
      <c r="M2429">
        <v>30</v>
      </c>
      <c r="N2429" t="s">
        <v>3620</v>
      </c>
    </row>
    <row r="2430" spans="1:14" x14ac:dyDescent="0.2">
      <c r="A2430" t="s">
        <v>8189</v>
      </c>
      <c r="B2430">
        <v>16800</v>
      </c>
      <c r="C2430">
        <v>19720</v>
      </c>
      <c r="D2430">
        <v>24860</v>
      </c>
      <c r="E2430">
        <v>30000</v>
      </c>
      <c r="F2430">
        <v>35140</v>
      </c>
      <c r="G2430">
        <v>40280</v>
      </c>
      <c r="H2430">
        <v>45420</v>
      </c>
      <c r="I2430">
        <v>50560</v>
      </c>
      <c r="J2430">
        <v>55700</v>
      </c>
      <c r="K2430" t="s">
        <v>3095</v>
      </c>
      <c r="L2430">
        <v>29</v>
      </c>
      <c r="M2430">
        <v>30</v>
      </c>
      <c r="N2430" t="s">
        <v>3621</v>
      </c>
    </row>
    <row r="2431" spans="1:14" x14ac:dyDescent="0.2">
      <c r="A2431" t="s">
        <v>8190</v>
      </c>
      <c r="B2431">
        <v>14580</v>
      </c>
      <c r="C2431">
        <v>19720</v>
      </c>
      <c r="D2431">
        <v>24860</v>
      </c>
      <c r="E2431">
        <v>30000</v>
      </c>
      <c r="F2431">
        <v>33600</v>
      </c>
      <c r="G2431">
        <v>36100</v>
      </c>
      <c r="H2431">
        <v>38600</v>
      </c>
      <c r="I2431">
        <v>41100</v>
      </c>
      <c r="J2431">
        <v>43550</v>
      </c>
      <c r="K2431" t="s">
        <v>3095</v>
      </c>
      <c r="L2431">
        <v>31</v>
      </c>
      <c r="M2431">
        <v>30</v>
      </c>
      <c r="N2431" t="s">
        <v>3317</v>
      </c>
    </row>
    <row r="2432" spans="1:14" x14ac:dyDescent="0.2">
      <c r="A2432" t="s">
        <v>8191</v>
      </c>
      <c r="B2432">
        <v>17050</v>
      </c>
      <c r="C2432">
        <v>19720</v>
      </c>
      <c r="D2432">
        <v>24860</v>
      </c>
      <c r="E2432">
        <v>30000</v>
      </c>
      <c r="F2432">
        <v>35140</v>
      </c>
      <c r="G2432">
        <v>40280</v>
      </c>
      <c r="H2432">
        <v>45420</v>
      </c>
      <c r="I2432">
        <v>50560</v>
      </c>
      <c r="J2432">
        <v>55700</v>
      </c>
      <c r="K2432" t="s">
        <v>3095</v>
      </c>
      <c r="L2432">
        <v>33</v>
      </c>
      <c r="M2432">
        <v>30</v>
      </c>
      <c r="N2432" t="s">
        <v>4229</v>
      </c>
    </row>
    <row r="2433" spans="1:14" x14ac:dyDescent="0.2">
      <c r="A2433" t="s">
        <v>8192</v>
      </c>
      <c r="B2433">
        <v>14580</v>
      </c>
      <c r="C2433">
        <v>19720</v>
      </c>
      <c r="D2433">
        <v>24860</v>
      </c>
      <c r="E2433">
        <v>30000</v>
      </c>
      <c r="F2433">
        <v>35140</v>
      </c>
      <c r="G2433">
        <v>38600</v>
      </c>
      <c r="H2433">
        <v>41250</v>
      </c>
      <c r="I2433">
        <v>43900</v>
      </c>
      <c r="J2433">
        <v>46550</v>
      </c>
      <c r="K2433" t="s">
        <v>3095</v>
      </c>
      <c r="L2433">
        <v>35</v>
      </c>
      <c r="M2433">
        <v>30</v>
      </c>
      <c r="N2433" t="s">
        <v>3622</v>
      </c>
    </row>
    <row r="2434" spans="1:14" x14ac:dyDescent="0.2">
      <c r="A2434" t="s">
        <v>8193</v>
      </c>
      <c r="B2434">
        <v>14580</v>
      </c>
      <c r="C2434">
        <v>19720</v>
      </c>
      <c r="D2434">
        <v>24860</v>
      </c>
      <c r="E2434">
        <v>30000</v>
      </c>
      <c r="F2434">
        <v>33600</v>
      </c>
      <c r="G2434">
        <v>36100</v>
      </c>
      <c r="H2434">
        <v>38600</v>
      </c>
      <c r="I2434">
        <v>41100</v>
      </c>
      <c r="J2434">
        <v>43550</v>
      </c>
      <c r="K2434" t="s">
        <v>3095</v>
      </c>
      <c r="L2434">
        <v>37</v>
      </c>
      <c r="M2434">
        <v>30</v>
      </c>
      <c r="N2434" t="s">
        <v>3327</v>
      </c>
    </row>
    <row r="2435" spans="1:14" x14ac:dyDescent="0.2">
      <c r="A2435" t="s">
        <v>8194</v>
      </c>
      <c r="B2435">
        <v>14580</v>
      </c>
      <c r="C2435">
        <v>19720</v>
      </c>
      <c r="D2435">
        <v>24860</v>
      </c>
      <c r="E2435">
        <v>30000</v>
      </c>
      <c r="F2435">
        <v>34700</v>
      </c>
      <c r="G2435">
        <v>37250</v>
      </c>
      <c r="H2435">
        <v>39850</v>
      </c>
      <c r="I2435">
        <v>42400</v>
      </c>
      <c r="J2435">
        <v>44950</v>
      </c>
      <c r="K2435" t="s">
        <v>3095</v>
      </c>
      <c r="L2435">
        <v>39</v>
      </c>
      <c r="M2435">
        <v>30</v>
      </c>
      <c r="N2435" t="s">
        <v>3623</v>
      </c>
    </row>
    <row r="2436" spans="1:14" x14ac:dyDescent="0.2">
      <c r="A2436" t="s">
        <v>8195</v>
      </c>
      <c r="B2436">
        <v>14650</v>
      </c>
      <c r="C2436">
        <v>19720</v>
      </c>
      <c r="D2436">
        <v>24860</v>
      </c>
      <c r="E2436">
        <v>30000</v>
      </c>
      <c r="F2436">
        <v>35140</v>
      </c>
      <c r="G2436">
        <v>40280</v>
      </c>
      <c r="H2436">
        <v>43200</v>
      </c>
      <c r="I2436">
        <v>45950</v>
      </c>
      <c r="J2436">
        <v>48750</v>
      </c>
      <c r="K2436" t="s">
        <v>3095</v>
      </c>
      <c r="L2436">
        <v>41</v>
      </c>
      <c r="M2436">
        <v>30</v>
      </c>
      <c r="N2436" t="s">
        <v>3329</v>
      </c>
    </row>
    <row r="2437" spans="1:14" x14ac:dyDescent="0.2">
      <c r="A2437" t="s">
        <v>8196</v>
      </c>
      <c r="B2437">
        <v>14580</v>
      </c>
      <c r="C2437">
        <v>19720</v>
      </c>
      <c r="D2437">
        <v>24860</v>
      </c>
      <c r="E2437">
        <v>30000</v>
      </c>
      <c r="F2437">
        <v>33600</v>
      </c>
      <c r="G2437">
        <v>36100</v>
      </c>
      <c r="H2437">
        <v>38600</v>
      </c>
      <c r="I2437">
        <v>41100</v>
      </c>
      <c r="J2437">
        <v>43550</v>
      </c>
      <c r="K2437" t="s">
        <v>3095</v>
      </c>
      <c r="L2437">
        <v>43</v>
      </c>
      <c r="M2437">
        <v>30</v>
      </c>
      <c r="N2437" t="s">
        <v>3624</v>
      </c>
    </row>
    <row r="2438" spans="1:14" x14ac:dyDescent="0.2">
      <c r="A2438" t="s">
        <v>8197</v>
      </c>
      <c r="B2438">
        <v>15000</v>
      </c>
      <c r="C2438">
        <v>19720</v>
      </c>
      <c r="D2438">
        <v>24860</v>
      </c>
      <c r="E2438">
        <v>30000</v>
      </c>
      <c r="F2438">
        <v>35140</v>
      </c>
      <c r="G2438">
        <v>40280</v>
      </c>
      <c r="H2438">
        <v>44300</v>
      </c>
      <c r="I2438">
        <v>47150</v>
      </c>
      <c r="J2438">
        <v>50000</v>
      </c>
      <c r="K2438" t="s">
        <v>3095</v>
      </c>
      <c r="L2438">
        <v>45</v>
      </c>
      <c r="M2438">
        <v>30</v>
      </c>
      <c r="N2438" t="s">
        <v>2977</v>
      </c>
    </row>
    <row r="2439" spans="1:14" x14ac:dyDescent="0.2">
      <c r="A2439" t="s">
        <v>8198</v>
      </c>
      <c r="B2439">
        <v>15000</v>
      </c>
      <c r="C2439">
        <v>19720</v>
      </c>
      <c r="D2439">
        <v>24860</v>
      </c>
      <c r="E2439">
        <v>30000</v>
      </c>
      <c r="F2439">
        <v>35140</v>
      </c>
      <c r="G2439">
        <v>40280</v>
      </c>
      <c r="H2439">
        <v>44300</v>
      </c>
      <c r="I2439">
        <v>47150</v>
      </c>
      <c r="J2439">
        <v>50000</v>
      </c>
      <c r="K2439" t="s">
        <v>3095</v>
      </c>
      <c r="L2439">
        <v>47</v>
      </c>
      <c r="M2439">
        <v>30</v>
      </c>
      <c r="N2439" t="s">
        <v>3009</v>
      </c>
    </row>
    <row r="2440" spans="1:14" x14ac:dyDescent="0.2">
      <c r="A2440" t="s">
        <v>8199</v>
      </c>
      <c r="B2440">
        <v>16800</v>
      </c>
      <c r="C2440">
        <v>19720</v>
      </c>
      <c r="D2440">
        <v>24860</v>
      </c>
      <c r="E2440">
        <v>30000</v>
      </c>
      <c r="F2440">
        <v>35140</v>
      </c>
      <c r="G2440">
        <v>40280</v>
      </c>
      <c r="H2440">
        <v>45420</v>
      </c>
      <c r="I2440">
        <v>50560</v>
      </c>
      <c r="J2440">
        <v>55700</v>
      </c>
      <c r="K2440" t="s">
        <v>3095</v>
      </c>
      <c r="L2440">
        <v>49</v>
      </c>
      <c r="M2440">
        <v>30</v>
      </c>
      <c r="N2440" t="s">
        <v>3625</v>
      </c>
    </row>
    <row r="2441" spans="1:14" x14ac:dyDescent="0.2">
      <c r="A2441" t="s">
        <v>8200</v>
      </c>
      <c r="B2441">
        <v>14580</v>
      </c>
      <c r="C2441">
        <v>19720</v>
      </c>
      <c r="D2441">
        <v>24860</v>
      </c>
      <c r="E2441">
        <v>30000</v>
      </c>
      <c r="F2441">
        <v>33600</v>
      </c>
      <c r="G2441">
        <v>36100</v>
      </c>
      <c r="H2441">
        <v>38600</v>
      </c>
      <c r="I2441">
        <v>41100</v>
      </c>
      <c r="J2441">
        <v>43550</v>
      </c>
      <c r="K2441" t="s">
        <v>3095</v>
      </c>
      <c r="L2441">
        <v>51</v>
      </c>
      <c r="M2441">
        <v>30</v>
      </c>
      <c r="N2441" t="s">
        <v>4243</v>
      </c>
    </row>
    <row r="2442" spans="1:14" x14ac:dyDescent="0.2">
      <c r="A2442" t="s">
        <v>8201</v>
      </c>
      <c r="B2442">
        <v>14580</v>
      </c>
      <c r="C2442">
        <v>19720</v>
      </c>
      <c r="D2442">
        <v>24860</v>
      </c>
      <c r="E2442">
        <v>30000</v>
      </c>
      <c r="F2442">
        <v>33600</v>
      </c>
      <c r="G2442">
        <v>36100</v>
      </c>
      <c r="H2442">
        <v>38600</v>
      </c>
      <c r="I2442">
        <v>41100</v>
      </c>
      <c r="J2442">
        <v>43550</v>
      </c>
      <c r="K2442" t="s">
        <v>3095</v>
      </c>
      <c r="L2442">
        <v>53</v>
      </c>
      <c r="M2442">
        <v>30</v>
      </c>
      <c r="N2442" t="s">
        <v>3626</v>
      </c>
    </row>
    <row r="2443" spans="1:14" x14ac:dyDescent="0.2">
      <c r="A2443" t="s">
        <v>8202</v>
      </c>
      <c r="B2443">
        <v>14580</v>
      </c>
      <c r="C2443">
        <v>19720</v>
      </c>
      <c r="D2443">
        <v>24860</v>
      </c>
      <c r="E2443">
        <v>30000</v>
      </c>
      <c r="F2443">
        <v>33600</v>
      </c>
      <c r="G2443">
        <v>36100</v>
      </c>
      <c r="H2443">
        <v>38600</v>
      </c>
      <c r="I2443">
        <v>41100</v>
      </c>
      <c r="J2443">
        <v>43550</v>
      </c>
      <c r="K2443" t="s">
        <v>3095</v>
      </c>
      <c r="L2443">
        <v>55</v>
      </c>
      <c r="M2443">
        <v>30</v>
      </c>
      <c r="N2443" t="s">
        <v>3627</v>
      </c>
    </row>
    <row r="2444" spans="1:14" x14ac:dyDescent="0.2">
      <c r="A2444" t="s">
        <v>8203</v>
      </c>
      <c r="B2444">
        <v>14580</v>
      </c>
      <c r="C2444">
        <v>19720</v>
      </c>
      <c r="D2444">
        <v>24860</v>
      </c>
      <c r="E2444">
        <v>30000</v>
      </c>
      <c r="F2444">
        <v>33750</v>
      </c>
      <c r="G2444">
        <v>36250</v>
      </c>
      <c r="H2444">
        <v>38750</v>
      </c>
      <c r="I2444">
        <v>41250</v>
      </c>
      <c r="J2444">
        <v>43750</v>
      </c>
      <c r="K2444" t="s">
        <v>3095</v>
      </c>
      <c r="L2444">
        <v>57</v>
      </c>
      <c r="M2444">
        <v>30</v>
      </c>
      <c r="N2444" t="s">
        <v>3628</v>
      </c>
    </row>
    <row r="2445" spans="1:14" x14ac:dyDescent="0.2">
      <c r="A2445" t="s">
        <v>8204</v>
      </c>
      <c r="B2445">
        <v>16350</v>
      </c>
      <c r="C2445">
        <v>19720</v>
      </c>
      <c r="D2445">
        <v>24860</v>
      </c>
      <c r="E2445">
        <v>30000</v>
      </c>
      <c r="F2445">
        <v>35140</v>
      </c>
      <c r="G2445">
        <v>40280</v>
      </c>
      <c r="H2445">
        <v>45420</v>
      </c>
      <c r="I2445">
        <v>50560</v>
      </c>
      <c r="J2445">
        <v>54500</v>
      </c>
      <c r="K2445" t="s">
        <v>3095</v>
      </c>
      <c r="L2445">
        <v>59</v>
      </c>
      <c r="M2445">
        <v>30</v>
      </c>
      <c r="N2445" t="s">
        <v>3333</v>
      </c>
    </row>
    <row r="2446" spans="1:14" x14ac:dyDescent="0.2">
      <c r="A2446" t="s">
        <v>8205</v>
      </c>
      <c r="B2446">
        <v>14580</v>
      </c>
      <c r="C2446">
        <v>19720</v>
      </c>
      <c r="D2446">
        <v>24860</v>
      </c>
      <c r="E2446">
        <v>30000</v>
      </c>
      <c r="F2446">
        <v>33600</v>
      </c>
      <c r="G2446">
        <v>36100</v>
      </c>
      <c r="H2446">
        <v>38600</v>
      </c>
      <c r="I2446">
        <v>41100</v>
      </c>
      <c r="J2446">
        <v>43550</v>
      </c>
      <c r="K2446" t="s">
        <v>3095</v>
      </c>
      <c r="L2446">
        <v>61</v>
      </c>
      <c r="M2446">
        <v>30</v>
      </c>
      <c r="N2446" t="s">
        <v>3572</v>
      </c>
    </row>
    <row r="2447" spans="1:14" x14ac:dyDescent="0.2">
      <c r="A2447" t="s">
        <v>8206</v>
      </c>
      <c r="B2447">
        <v>14580</v>
      </c>
      <c r="C2447">
        <v>19720</v>
      </c>
      <c r="D2447">
        <v>24860</v>
      </c>
      <c r="E2447">
        <v>30000</v>
      </c>
      <c r="F2447">
        <v>33600</v>
      </c>
      <c r="G2447">
        <v>36100</v>
      </c>
      <c r="H2447">
        <v>38600</v>
      </c>
      <c r="I2447">
        <v>41100</v>
      </c>
      <c r="J2447">
        <v>43550</v>
      </c>
      <c r="K2447" t="s">
        <v>3095</v>
      </c>
      <c r="L2447">
        <v>63</v>
      </c>
      <c r="M2447">
        <v>30</v>
      </c>
      <c r="N2447" t="s">
        <v>3334</v>
      </c>
    </row>
    <row r="2448" spans="1:14" x14ac:dyDescent="0.2">
      <c r="A2448" t="s">
        <v>8207</v>
      </c>
      <c r="B2448">
        <v>14580</v>
      </c>
      <c r="C2448">
        <v>19720</v>
      </c>
      <c r="D2448">
        <v>24860</v>
      </c>
      <c r="E2448">
        <v>30000</v>
      </c>
      <c r="F2448">
        <v>33600</v>
      </c>
      <c r="G2448">
        <v>36100</v>
      </c>
      <c r="H2448">
        <v>38600</v>
      </c>
      <c r="I2448">
        <v>41100</v>
      </c>
      <c r="J2448">
        <v>43550</v>
      </c>
      <c r="K2448" t="s">
        <v>3095</v>
      </c>
      <c r="L2448">
        <v>65</v>
      </c>
      <c r="M2448">
        <v>30</v>
      </c>
      <c r="N2448" t="s">
        <v>3629</v>
      </c>
    </row>
    <row r="2449" spans="1:14" x14ac:dyDescent="0.2">
      <c r="A2449" t="s">
        <v>8208</v>
      </c>
      <c r="B2449">
        <v>14580</v>
      </c>
      <c r="C2449">
        <v>19720</v>
      </c>
      <c r="D2449">
        <v>24860</v>
      </c>
      <c r="E2449">
        <v>30000</v>
      </c>
      <c r="F2449">
        <v>33600</v>
      </c>
      <c r="G2449">
        <v>36100</v>
      </c>
      <c r="H2449">
        <v>38600</v>
      </c>
      <c r="I2449">
        <v>41100</v>
      </c>
      <c r="J2449">
        <v>43550</v>
      </c>
      <c r="K2449" t="s">
        <v>3095</v>
      </c>
      <c r="L2449">
        <v>67</v>
      </c>
      <c r="M2449">
        <v>30</v>
      </c>
      <c r="N2449" t="s">
        <v>3575</v>
      </c>
    </row>
    <row r="2450" spans="1:14" x14ac:dyDescent="0.2">
      <c r="A2450" t="s">
        <v>8209</v>
      </c>
      <c r="B2450">
        <v>14580</v>
      </c>
      <c r="C2450">
        <v>19720</v>
      </c>
      <c r="D2450">
        <v>24860</v>
      </c>
      <c r="E2450">
        <v>30000</v>
      </c>
      <c r="F2450">
        <v>33600</v>
      </c>
      <c r="G2450">
        <v>36100</v>
      </c>
      <c r="H2450">
        <v>38600</v>
      </c>
      <c r="I2450">
        <v>41100</v>
      </c>
      <c r="J2450">
        <v>43550</v>
      </c>
      <c r="K2450" t="s">
        <v>3095</v>
      </c>
      <c r="L2450">
        <v>69</v>
      </c>
      <c r="M2450">
        <v>30</v>
      </c>
      <c r="N2450" t="s">
        <v>3630</v>
      </c>
    </row>
    <row r="2451" spans="1:14" x14ac:dyDescent="0.2">
      <c r="A2451" t="s">
        <v>8210</v>
      </c>
      <c r="B2451">
        <v>16000</v>
      </c>
      <c r="C2451">
        <v>19720</v>
      </c>
      <c r="D2451">
        <v>24860</v>
      </c>
      <c r="E2451">
        <v>30000</v>
      </c>
      <c r="F2451">
        <v>35140</v>
      </c>
      <c r="G2451">
        <v>40280</v>
      </c>
      <c r="H2451">
        <v>45420</v>
      </c>
      <c r="I2451">
        <v>50300</v>
      </c>
      <c r="J2451">
        <v>53350</v>
      </c>
      <c r="K2451" t="s">
        <v>3095</v>
      </c>
      <c r="L2451">
        <v>71</v>
      </c>
      <c r="M2451">
        <v>30</v>
      </c>
      <c r="N2451" t="s">
        <v>3393</v>
      </c>
    </row>
    <row r="2452" spans="1:14" x14ac:dyDescent="0.2">
      <c r="A2452" t="s">
        <v>8211</v>
      </c>
      <c r="B2452">
        <v>14580</v>
      </c>
      <c r="C2452">
        <v>19720</v>
      </c>
      <c r="D2452">
        <v>24860</v>
      </c>
      <c r="E2452">
        <v>30000</v>
      </c>
      <c r="F2452">
        <v>35140</v>
      </c>
      <c r="G2452">
        <v>38600</v>
      </c>
      <c r="H2452">
        <v>41250</v>
      </c>
      <c r="I2452">
        <v>43900</v>
      </c>
      <c r="J2452">
        <v>46550</v>
      </c>
      <c r="K2452" t="s">
        <v>3095</v>
      </c>
      <c r="L2452">
        <v>73</v>
      </c>
      <c r="M2452">
        <v>30</v>
      </c>
      <c r="N2452" t="s">
        <v>3335</v>
      </c>
    </row>
    <row r="2453" spans="1:14" x14ac:dyDescent="0.2">
      <c r="A2453" t="s">
        <v>8212</v>
      </c>
      <c r="B2453">
        <v>14580</v>
      </c>
      <c r="C2453">
        <v>19720</v>
      </c>
      <c r="D2453">
        <v>24860</v>
      </c>
      <c r="E2453">
        <v>30000</v>
      </c>
      <c r="F2453">
        <v>33600</v>
      </c>
      <c r="G2453">
        <v>36100</v>
      </c>
      <c r="H2453">
        <v>38600</v>
      </c>
      <c r="I2453">
        <v>41100</v>
      </c>
      <c r="J2453">
        <v>43550</v>
      </c>
      <c r="K2453" t="s">
        <v>3095</v>
      </c>
      <c r="L2453">
        <v>75</v>
      </c>
      <c r="M2453">
        <v>30</v>
      </c>
      <c r="N2453" t="s">
        <v>3336</v>
      </c>
    </row>
    <row r="2454" spans="1:14" x14ac:dyDescent="0.2">
      <c r="A2454" t="s">
        <v>8213</v>
      </c>
      <c r="B2454">
        <v>14580</v>
      </c>
      <c r="C2454">
        <v>19720</v>
      </c>
      <c r="D2454">
        <v>24860</v>
      </c>
      <c r="E2454">
        <v>30000</v>
      </c>
      <c r="F2454">
        <v>34700</v>
      </c>
      <c r="G2454">
        <v>37250</v>
      </c>
      <c r="H2454">
        <v>39850</v>
      </c>
      <c r="I2454">
        <v>42400</v>
      </c>
      <c r="J2454">
        <v>44950</v>
      </c>
      <c r="K2454" t="s">
        <v>3095</v>
      </c>
      <c r="L2454">
        <v>77</v>
      </c>
      <c r="M2454">
        <v>30</v>
      </c>
      <c r="N2454" t="s">
        <v>3337</v>
      </c>
    </row>
    <row r="2455" spans="1:14" x14ac:dyDescent="0.2">
      <c r="A2455" t="s">
        <v>8214</v>
      </c>
      <c r="B2455">
        <v>14580</v>
      </c>
      <c r="C2455">
        <v>19720</v>
      </c>
      <c r="D2455">
        <v>24860</v>
      </c>
      <c r="E2455">
        <v>30000</v>
      </c>
      <c r="F2455">
        <v>33600</v>
      </c>
      <c r="G2455">
        <v>36100</v>
      </c>
      <c r="H2455">
        <v>38600</v>
      </c>
      <c r="I2455">
        <v>41100</v>
      </c>
      <c r="J2455">
        <v>43550</v>
      </c>
      <c r="K2455" t="s">
        <v>3095</v>
      </c>
      <c r="L2455">
        <v>79</v>
      </c>
      <c r="M2455">
        <v>30</v>
      </c>
      <c r="N2455" t="s">
        <v>3631</v>
      </c>
    </row>
    <row r="2456" spans="1:14" x14ac:dyDescent="0.2">
      <c r="A2456" t="s">
        <v>8215</v>
      </c>
      <c r="B2456">
        <v>14580</v>
      </c>
      <c r="C2456">
        <v>19720</v>
      </c>
      <c r="D2456">
        <v>24860</v>
      </c>
      <c r="E2456">
        <v>30000</v>
      </c>
      <c r="F2456">
        <v>35140</v>
      </c>
      <c r="G2456">
        <v>39950</v>
      </c>
      <c r="H2456">
        <v>42700</v>
      </c>
      <c r="I2456">
        <v>45450</v>
      </c>
      <c r="J2456">
        <v>48200</v>
      </c>
      <c r="K2456" t="s">
        <v>3095</v>
      </c>
      <c r="L2456">
        <v>81</v>
      </c>
      <c r="M2456">
        <v>30</v>
      </c>
      <c r="N2456" t="s">
        <v>3338</v>
      </c>
    </row>
    <row r="2457" spans="1:14" x14ac:dyDescent="0.2">
      <c r="A2457" t="s">
        <v>8216</v>
      </c>
      <c r="B2457">
        <v>14580</v>
      </c>
      <c r="C2457">
        <v>19720</v>
      </c>
      <c r="D2457">
        <v>24860</v>
      </c>
      <c r="E2457">
        <v>30000</v>
      </c>
      <c r="F2457">
        <v>33600</v>
      </c>
      <c r="G2457">
        <v>36100</v>
      </c>
      <c r="H2457">
        <v>38600</v>
      </c>
      <c r="I2457">
        <v>41100</v>
      </c>
      <c r="J2457">
        <v>43550</v>
      </c>
      <c r="K2457" t="s">
        <v>3095</v>
      </c>
      <c r="L2457">
        <v>83</v>
      </c>
      <c r="M2457">
        <v>30</v>
      </c>
      <c r="N2457" t="s">
        <v>3632</v>
      </c>
    </row>
    <row r="2458" spans="1:14" x14ac:dyDescent="0.2">
      <c r="A2458" t="s">
        <v>8217</v>
      </c>
      <c r="B2458">
        <v>14580</v>
      </c>
      <c r="C2458">
        <v>19720</v>
      </c>
      <c r="D2458">
        <v>24860</v>
      </c>
      <c r="E2458">
        <v>30000</v>
      </c>
      <c r="F2458">
        <v>35140</v>
      </c>
      <c r="G2458">
        <v>37950</v>
      </c>
      <c r="H2458">
        <v>40550</v>
      </c>
      <c r="I2458">
        <v>43200</v>
      </c>
      <c r="J2458">
        <v>45800</v>
      </c>
      <c r="K2458" t="s">
        <v>3095</v>
      </c>
      <c r="L2458">
        <v>85</v>
      </c>
      <c r="M2458">
        <v>30</v>
      </c>
      <c r="N2458" t="s">
        <v>3394</v>
      </c>
    </row>
    <row r="2459" spans="1:14" x14ac:dyDescent="0.2">
      <c r="A2459" t="s">
        <v>8218</v>
      </c>
      <c r="B2459">
        <v>15200</v>
      </c>
      <c r="C2459">
        <v>19720</v>
      </c>
      <c r="D2459">
        <v>24860</v>
      </c>
      <c r="E2459">
        <v>30000</v>
      </c>
      <c r="F2459">
        <v>35140</v>
      </c>
      <c r="G2459">
        <v>40280</v>
      </c>
      <c r="H2459">
        <v>44900</v>
      </c>
      <c r="I2459">
        <v>47800</v>
      </c>
      <c r="J2459">
        <v>50700</v>
      </c>
      <c r="K2459" t="s">
        <v>3095</v>
      </c>
      <c r="L2459">
        <v>87</v>
      </c>
      <c r="M2459">
        <v>30</v>
      </c>
      <c r="N2459" t="s">
        <v>3340</v>
      </c>
    </row>
    <row r="2460" spans="1:14" x14ac:dyDescent="0.2">
      <c r="A2460" t="s">
        <v>8219</v>
      </c>
      <c r="B2460">
        <v>16800</v>
      </c>
      <c r="C2460">
        <v>19720</v>
      </c>
      <c r="D2460">
        <v>24860</v>
      </c>
      <c r="E2460">
        <v>30000</v>
      </c>
      <c r="F2460">
        <v>35140</v>
      </c>
      <c r="G2460">
        <v>40280</v>
      </c>
      <c r="H2460">
        <v>45420</v>
      </c>
      <c r="I2460">
        <v>50560</v>
      </c>
      <c r="J2460">
        <v>55700</v>
      </c>
      <c r="K2460" t="s">
        <v>3095</v>
      </c>
      <c r="L2460">
        <v>89</v>
      </c>
      <c r="M2460">
        <v>30</v>
      </c>
      <c r="N2460" t="s">
        <v>3342</v>
      </c>
    </row>
    <row r="2461" spans="1:14" x14ac:dyDescent="0.2">
      <c r="A2461" t="s">
        <v>8220</v>
      </c>
      <c r="B2461">
        <v>14580</v>
      </c>
      <c r="C2461">
        <v>19720</v>
      </c>
      <c r="D2461">
        <v>24860</v>
      </c>
      <c r="E2461">
        <v>30000</v>
      </c>
      <c r="F2461">
        <v>33600</v>
      </c>
      <c r="G2461">
        <v>36100</v>
      </c>
      <c r="H2461">
        <v>38600</v>
      </c>
      <c r="I2461">
        <v>41100</v>
      </c>
      <c r="J2461">
        <v>43550</v>
      </c>
      <c r="K2461" t="s">
        <v>3095</v>
      </c>
      <c r="L2461">
        <v>91</v>
      </c>
      <c r="M2461">
        <v>30</v>
      </c>
      <c r="N2461" t="s">
        <v>3344</v>
      </c>
    </row>
    <row r="2462" spans="1:14" x14ac:dyDescent="0.2">
      <c r="A2462" t="s">
        <v>8221</v>
      </c>
      <c r="B2462">
        <v>14580</v>
      </c>
      <c r="C2462">
        <v>19720</v>
      </c>
      <c r="D2462">
        <v>24860</v>
      </c>
      <c r="E2462">
        <v>30000</v>
      </c>
      <c r="F2462">
        <v>33600</v>
      </c>
      <c r="G2462">
        <v>36100</v>
      </c>
      <c r="H2462">
        <v>38600</v>
      </c>
      <c r="I2462">
        <v>41100</v>
      </c>
      <c r="J2462">
        <v>43550</v>
      </c>
      <c r="K2462" t="s">
        <v>3095</v>
      </c>
      <c r="L2462">
        <v>93</v>
      </c>
      <c r="M2462">
        <v>30</v>
      </c>
      <c r="N2462" t="s">
        <v>3345</v>
      </c>
    </row>
    <row r="2463" spans="1:14" x14ac:dyDescent="0.2">
      <c r="A2463" t="s">
        <v>8222</v>
      </c>
      <c r="B2463">
        <v>14580</v>
      </c>
      <c r="C2463">
        <v>19720</v>
      </c>
      <c r="D2463">
        <v>24860</v>
      </c>
      <c r="E2463">
        <v>30000</v>
      </c>
      <c r="F2463">
        <v>35140</v>
      </c>
      <c r="G2463">
        <v>38250</v>
      </c>
      <c r="H2463">
        <v>40900</v>
      </c>
      <c r="I2463">
        <v>43500</v>
      </c>
      <c r="J2463">
        <v>46150</v>
      </c>
      <c r="K2463" t="s">
        <v>3095</v>
      </c>
      <c r="L2463">
        <v>95</v>
      </c>
      <c r="M2463">
        <v>30</v>
      </c>
      <c r="N2463" t="s">
        <v>3347</v>
      </c>
    </row>
    <row r="2464" spans="1:14" x14ac:dyDescent="0.2">
      <c r="A2464" t="s">
        <v>8223</v>
      </c>
      <c r="B2464">
        <v>14580</v>
      </c>
      <c r="C2464">
        <v>19720</v>
      </c>
      <c r="D2464">
        <v>24860</v>
      </c>
      <c r="E2464">
        <v>30000</v>
      </c>
      <c r="F2464">
        <v>33600</v>
      </c>
      <c r="G2464">
        <v>36100</v>
      </c>
      <c r="H2464">
        <v>38600</v>
      </c>
      <c r="I2464">
        <v>41100</v>
      </c>
      <c r="J2464">
        <v>43550</v>
      </c>
      <c r="K2464" t="s">
        <v>3095</v>
      </c>
      <c r="L2464">
        <v>97</v>
      </c>
      <c r="M2464">
        <v>30</v>
      </c>
      <c r="N2464" t="s">
        <v>3348</v>
      </c>
    </row>
    <row r="2465" spans="1:14" x14ac:dyDescent="0.2">
      <c r="A2465" t="s">
        <v>8224</v>
      </c>
      <c r="B2465">
        <v>14580</v>
      </c>
      <c r="C2465">
        <v>19720</v>
      </c>
      <c r="D2465">
        <v>24860</v>
      </c>
      <c r="E2465">
        <v>30000</v>
      </c>
      <c r="F2465">
        <v>33600</v>
      </c>
      <c r="G2465">
        <v>36100</v>
      </c>
      <c r="H2465">
        <v>38600</v>
      </c>
      <c r="I2465">
        <v>41100</v>
      </c>
      <c r="J2465">
        <v>43550</v>
      </c>
      <c r="K2465" t="s">
        <v>3095</v>
      </c>
      <c r="L2465">
        <v>99</v>
      </c>
      <c r="M2465">
        <v>30</v>
      </c>
      <c r="N2465" t="s">
        <v>3633</v>
      </c>
    </row>
    <row r="2466" spans="1:14" x14ac:dyDescent="0.2">
      <c r="A2466" t="s">
        <v>8225</v>
      </c>
      <c r="B2466">
        <v>14580</v>
      </c>
      <c r="C2466">
        <v>19720</v>
      </c>
      <c r="D2466">
        <v>24860</v>
      </c>
      <c r="E2466">
        <v>30000</v>
      </c>
      <c r="F2466">
        <v>33600</v>
      </c>
      <c r="G2466">
        <v>36100</v>
      </c>
      <c r="H2466">
        <v>38600</v>
      </c>
      <c r="I2466">
        <v>41100</v>
      </c>
      <c r="J2466">
        <v>43550</v>
      </c>
      <c r="K2466" t="s">
        <v>3095</v>
      </c>
      <c r="L2466">
        <v>101</v>
      </c>
      <c r="M2466">
        <v>30</v>
      </c>
      <c r="N2466" t="s">
        <v>3401</v>
      </c>
    </row>
    <row r="2467" spans="1:14" x14ac:dyDescent="0.2">
      <c r="A2467" t="s">
        <v>8226</v>
      </c>
      <c r="B2467">
        <v>14580</v>
      </c>
      <c r="C2467">
        <v>19720</v>
      </c>
      <c r="D2467">
        <v>24860</v>
      </c>
      <c r="E2467">
        <v>30000</v>
      </c>
      <c r="F2467">
        <v>33600</v>
      </c>
      <c r="G2467">
        <v>36100</v>
      </c>
      <c r="H2467">
        <v>38600</v>
      </c>
      <c r="I2467">
        <v>41100</v>
      </c>
      <c r="J2467">
        <v>43550</v>
      </c>
      <c r="K2467" t="s">
        <v>3095</v>
      </c>
      <c r="L2467">
        <v>103</v>
      </c>
      <c r="M2467">
        <v>30</v>
      </c>
      <c r="N2467" t="s">
        <v>3634</v>
      </c>
    </row>
    <row r="2468" spans="1:14" x14ac:dyDescent="0.2">
      <c r="A2468" t="s">
        <v>8227</v>
      </c>
      <c r="B2468">
        <v>15600</v>
      </c>
      <c r="C2468">
        <v>19720</v>
      </c>
      <c r="D2468">
        <v>24860</v>
      </c>
      <c r="E2468">
        <v>30000</v>
      </c>
      <c r="F2468">
        <v>35140</v>
      </c>
      <c r="G2468">
        <v>40280</v>
      </c>
      <c r="H2468">
        <v>45420</v>
      </c>
      <c r="I2468">
        <v>49000</v>
      </c>
      <c r="J2468">
        <v>51950</v>
      </c>
      <c r="K2468" t="s">
        <v>3095</v>
      </c>
      <c r="L2468">
        <v>105</v>
      </c>
      <c r="M2468">
        <v>30</v>
      </c>
      <c r="N2468" t="s">
        <v>3635</v>
      </c>
    </row>
    <row r="2469" spans="1:14" x14ac:dyDescent="0.2">
      <c r="A2469" t="s">
        <v>8228</v>
      </c>
      <c r="B2469">
        <v>14580</v>
      </c>
      <c r="C2469">
        <v>19720</v>
      </c>
      <c r="D2469">
        <v>24860</v>
      </c>
      <c r="E2469">
        <v>30000</v>
      </c>
      <c r="F2469">
        <v>33600</v>
      </c>
      <c r="G2469">
        <v>36100</v>
      </c>
      <c r="H2469">
        <v>38600</v>
      </c>
      <c r="I2469">
        <v>41100</v>
      </c>
      <c r="J2469">
        <v>43550</v>
      </c>
      <c r="K2469" t="s">
        <v>3095</v>
      </c>
      <c r="L2469">
        <v>107</v>
      </c>
      <c r="M2469">
        <v>30</v>
      </c>
      <c r="N2469" t="s">
        <v>3636</v>
      </c>
    </row>
    <row r="2470" spans="1:14" x14ac:dyDescent="0.2">
      <c r="A2470" t="s">
        <v>8229</v>
      </c>
      <c r="B2470">
        <v>14580</v>
      </c>
      <c r="C2470">
        <v>19720</v>
      </c>
      <c r="D2470">
        <v>24860</v>
      </c>
      <c r="E2470">
        <v>30000</v>
      </c>
      <c r="F2470">
        <v>35140</v>
      </c>
      <c r="G2470">
        <v>39050</v>
      </c>
      <c r="H2470">
        <v>41750</v>
      </c>
      <c r="I2470">
        <v>44450</v>
      </c>
      <c r="J2470">
        <v>47150</v>
      </c>
      <c r="K2470" t="s">
        <v>3095</v>
      </c>
      <c r="L2470">
        <v>109</v>
      </c>
      <c r="M2470">
        <v>30</v>
      </c>
      <c r="N2470" t="s">
        <v>3637</v>
      </c>
    </row>
    <row r="2471" spans="1:14" x14ac:dyDescent="0.2">
      <c r="A2471" t="s">
        <v>8230</v>
      </c>
      <c r="B2471">
        <v>14580</v>
      </c>
      <c r="C2471">
        <v>19720</v>
      </c>
      <c r="D2471">
        <v>24860</v>
      </c>
      <c r="E2471">
        <v>30000</v>
      </c>
      <c r="F2471">
        <v>35140</v>
      </c>
      <c r="G2471">
        <v>38600</v>
      </c>
      <c r="H2471">
        <v>41250</v>
      </c>
      <c r="I2471">
        <v>43900</v>
      </c>
      <c r="J2471">
        <v>46550</v>
      </c>
      <c r="K2471" t="s">
        <v>3095</v>
      </c>
      <c r="L2471">
        <v>111</v>
      </c>
      <c r="M2471">
        <v>30</v>
      </c>
      <c r="N2471" t="s">
        <v>3350</v>
      </c>
    </row>
    <row r="2472" spans="1:14" x14ac:dyDescent="0.2">
      <c r="A2472" t="s">
        <v>8231</v>
      </c>
      <c r="B2472">
        <v>14580</v>
      </c>
      <c r="C2472">
        <v>19720</v>
      </c>
      <c r="D2472">
        <v>24860</v>
      </c>
      <c r="E2472">
        <v>30000</v>
      </c>
      <c r="F2472">
        <v>33600</v>
      </c>
      <c r="G2472">
        <v>36100</v>
      </c>
      <c r="H2472">
        <v>38600</v>
      </c>
      <c r="I2472">
        <v>41100</v>
      </c>
      <c r="J2472">
        <v>43550</v>
      </c>
      <c r="K2472" t="s">
        <v>3095</v>
      </c>
      <c r="L2472">
        <v>113</v>
      </c>
      <c r="M2472">
        <v>30</v>
      </c>
      <c r="N2472" t="s">
        <v>3352</v>
      </c>
    </row>
    <row r="2473" spans="1:14" x14ac:dyDescent="0.2">
      <c r="A2473" t="s">
        <v>8232</v>
      </c>
      <c r="B2473">
        <v>14580</v>
      </c>
      <c r="C2473">
        <v>19720</v>
      </c>
      <c r="D2473">
        <v>24860</v>
      </c>
      <c r="E2473">
        <v>30000</v>
      </c>
      <c r="F2473">
        <v>34000</v>
      </c>
      <c r="G2473">
        <v>36500</v>
      </c>
      <c r="H2473">
        <v>39000</v>
      </c>
      <c r="I2473">
        <v>41550</v>
      </c>
      <c r="J2473">
        <v>44050</v>
      </c>
      <c r="K2473" t="s">
        <v>3095</v>
      </c>
      <c r="L2473">
        <v>115</v>
      </c>
      <c r="M2473">
        <v>30</v>
      </c>
      <c r="N2473" t="s">
        <v>3638</v>
      </c>
    </row>
    <row r="2474" spans="1:14" x14ac:dyDescent="0.2">
      <c r="A2474" t="s">
        <v>8233</v>
      </c>
      <c r="B2474">
        <v>14580</v>
      </c>
      <c r="C2474">
        <v>19720</v>
      </c>
      <c r="D2474">
        <v>24860</v>
      </c>
      <c r="E2474">
        <v>30000</v>
      </c>
      <c r="F2474">
        <v>33600</v>
      </c>
      <c r="G2474">
        <v>36100</v>
      </c>
      <c r="H2474">
        <v>38600</v>
      </c>
      <c r="I2474">
        <v>41100</v>
      </c>
      <c r="J2474">
        <v>43550</v>
      </c>
      <c r="K2474" t="s">
        <v>3095</v>
      </c>
      <c r="L2474">
        <v>117</v>
      </c>
      <c r="M2474">
        <v>30</v>
      </c>
      <c r="N2474" t="s">
        <v>3639</v>
      </c>
    </row>
    <row r="2475" spans="1:14" x14ac:dyDescent="0.2">
      <c r="A2475" t="s">
        <v>8234</v>
      </c>
      <c r="B2475">
        <v>14580</v>
      </c>
      <c r="C2475">
        <v>19720</v>
      </c>
      <c r="D2475">
        <v>24860</v>
      </c>
      <c r="E2475">
        <v>30000</v>
      </c>
      <c r="F2475">
        <v>33600</v>
      </c>
      <c r="G2475">
        <v>36100</v>
      </c>
      <c r="H2475">
        <v>38600</v>
      </c>
      <c r="I2475">
        <v>41100</v>
      </c>
      <c r="J2475">
        <v>43550</v>
      </c>
      <c r="K2475" t="s">
        <v>3095</v>
      </c>
      <c r="L2475">
        <v>119</v>
      </c>
      <c r="M2475">
        <v>30</v>
      </c>
      <c r="N2475" t="s">
        <v>3591</v>
      </c>
    </row>
    <row r="2476" spans="1:14" x14ac:dyDescent="0.2">
      <c r="A2476" t="s">
        <v>8235</v>
      </c>
      <c r="B2476">
        <v>16800</v>
      </c>
      <c r="C2476">
        <v>19720</v>
      </c>
      <c r="D2476">
        <v>24860</v>
      </c>
      <c r="E2476">
        <v>30000</v>
      </c>
      <c r="F2476">
        <v>35140</v>
      </c>
      <c r="G2476">
        <v>40280</v>
      </c>
      <c r="H2476">
        <v>45420</v>
      </c>
      <c r="I2476">
        <v>50560</v>
      </c>
      <c r="J2476">
        <v>55700</v>
      </c>
      <c r="K2476" t="s">
        <v>3095</v>
      </c>
      <c r="L2476">
        <v>121</v>
      </c>
      <c r="M2476">
        <v>30</v>
      </c>
      <c r="N2476" t="s">
        <v>3640</v>
      </c>
    </row>
    <row r="2477" spans="1:14" x14ac:dyDescent="0.2">
      <c r="A2477" t="s">
        <v>8236</v>
      </c>
      <c r="B2477">
        <v>14580</v>
      </c>
      <c r="C2477">
        <v>19720</v>
      </c>
      <c r="D2477">
        <v>24860</v>
      </c>
      <c r="E2477">
        <v>30000</v>
      </c>
      <c r="F2477">
        <v>33600</v>
      </c>
      <c r="G2477">
        <v>36100</v>
      </c>
      <c r="H2477">
        <v>38600</v>
      </c>
      <c r="I2477">
        <v>41100</v>
      </c>
      <c r="J2477">
        <v>43550</v>
      </c>
      <c r="K2477" t="s">
        <v>3095</v>
      </c>
      <c r="L2477">
        <v>123</v>
      </c>
      <c r="M2477">
        <v>30</v>
      </c>
      <c r="N2477" t="s">
        <v>3411</v>
      </c>
    </row>
    <row r="2478" spans="1:14" x14ac:dyDescent="0.2">
      <c r="A2478" t="s">
        <v>8237</v>
      </c>
      <c r="B2478">
        <v>14580</v>
      </c>
      <c r="C2478">
        <v>19720</v>
      </c>
      <c r="D2478">
        <v>24860</v>
      </c>
      <c r="E2478">
        <v>30000</v>
      </c>
      <c r="F2478">
        <v>33600</v>
      </c>
      <c r="G2478">
        <v>36100</v>
      </c>
      <c r="H2478">
        <v>38600</v>
      </c>
      <c r="I2478">
        <v>41100</v>
      </c>
      <c r="J2478">
        <v>43550</v>
      </c>
      <c r="K2478" t="s">
        <v>3095</v>
      </c>
      <c r="L2478">
        <v>125</v>
      </c>
      <c r="M2478">
        <v>30</v>
      </c>
      <c r="N2478" t="s">
        <v>3641</v>
      </c>
    </row>
    <row r="2479" spans="1:14" x14ac:dyDescent="0.2">
      <c r="A2479" t="s">
        <v>8238</v>
      </c>
      <c r="B2479">
        <v>14580</v>
      </c>
      <c r="C2479">
        <v>19720</v>
      </c>
      <c r="D2479">
        <v>24860</v>
      </c>
      <c r="E2479">
        <v>30000</v>
      </c>
      <c r="F2479">
        <v>33600</v>
      </c>
      <c r="G2479">
        <v>36100</v>
      </c>
      <c r="H2479">
        <v>38600</v>
      </c>
      <c r="I2479">
        <v>41100</v>
      </c>
      <c r="J2479">
        <v>43550</v>
      </c>
      <c r="K2479" t="s">
        <v>3095</v>
      </c>
      <c r="L2479">
        <v>127</v>
      </c>
      <c r="M2479">
        <v>30</v>
      </c>
      <c r="N2479" t="s">
        <v>1930</v>
      </c>
    </row>
    <row r="2480" spans="1:14" x14ac:dyDescent="0.2">
      <c r="A2480" t="s">
        <v>8239</v>
      </c>
      <c r="B2480">
        <v>14580</v>
      </c>
      <c r="C2480">
        <v>19720</v>
      </c>
      <c r="D2480">
        <v>24860</v>
      </c>
      <c r="E2480">
        <v>30000</v>
      </c>
      <c r="F2480">
        <v>35140</v>
      </c>
      <c r="G2480">
        <v>39300</v>
      </c>
      <c r="H2480">
        <v>42000</v>
      </c>
      <c r="I2480">
        <v>44700</v>
      </c>
      <c r="J2480">
        <v>47400</v>
      </c>
      <c r="K2480" t="s">
        <v>3095</v>
      </c>
      <c r="L2480">
        <v>129</v>
      </c>
      <c r="M2480">
        <v>30</v>
      </c>
      <c r="N2480" t="s">
        <v>3247</v>
      </c>
    </row>
    <row r="2481" spans="1:14" x14ac:dyDescent="0.2">
      <c r="A2481" t="s">
        <v>8240</v>
      </c>
      <c r="B2481">
        <v>14580</v>
      </c>
      <c r="C2481">
        <v>19720</v>
      </c>
      <c r="D2481">
        <v>24860</v>
      </c>
      <c r="E2481">
        <v>30000</v>
      </c>
      <c r="F2481">
        <v>34150</v>
      </c>
      <c r="G2481">
        <v>36700</v>
      </c>
      <c r="H2481">
        <v>39200</v>
      </c>
      <c r="I2481">
        <v>41750</v>
      </c>
      <c r="J2481">
        <v>44250</v>
      </c>
      <c r="K2481" t="s">
        <v>3095</v>
      </c>
      <c r="L2481">
        <v>131</v>
      </c>
      <c r="M2481">
        <v>30</v>
      </c>
      <c r="N2481" t="s">
        <v>3416</v>
      </c>
    </row>
    <row r="2482" spans="1:14" x14ac:dyDescent="0.2">
      <c r="A2482" t="s">
        <v>8241</v>
      </c>
      <c r="B2482">
        <v>14580</v>
      </c>
      <c r="C2482">
        <v>19720</v>
      </c>
      <c r="D2482">
        <v>24860</v>
      </c>
      <c r="E2482">
        <v>30000</v>
      </c>
      <c r="F2482">
        <v>33600</v>
      </c>
      <c r="G2482">
        <v>36100</v>
      </c>
      <c r="H2482">
        <v>38600</v>
      </c>
      <c r="I2482">
        <v>41100</v>
      </c>
      <c r="J2482">
        <v>43550</v>
      </c>
      <c r="K2482" t="s">
        <v>3095</v>
      </c>
      <c r="L2482">
        <v>133</v>
      </c>
      <c r="M2482">
        <v>30</v>
      </c>
      <c r="N2482" t="s">
        <v>3642</v>
      </c>
    </row>
    <row r="2483" spans="1:14" x14ac:dyDescent="0.2">
      <c r="A2483" t="s">
        <v>8242</v>
      </c>
      <c r="B2483">
        <v>14580</v>
      </c>
      <c r="C2483">
        <v>19720</v>
      </c>
      <c r="D2483">
        <v>24860</v>
      </c>
      <c r="E2483">
        <v>30000</v>
      </c>
      <c r="F2483">
        <v>33600</v>
      </c>
      <c r="G2483">
        <v>36100</v>
      </c>
      <c r="H2483">
        <v>38600</v>
      </c>
      <c r="I2483">
        <v>41100</v>
      </c>
      <c r="J2483">
        <v>43550</v>
      </c>
      <c r="K2483" t="s">
        <v>3095</v>
      </c>
      <c r="L2483">
        <v>135</v>
      </c>
      <c r="M2483">
        <v>30</v>
      </c>
      <c r="N2483" t="s">
        <v>3643</v>
      </c>
    </row>
    <row r="2484" spans="1:14" x14ac:dyDescent="0.2">
      <c r="A2484" t="s">
        <v>8243</v>
      </c>
      <c r="B2484">
        <v>14950</v>
      </c>
      <c r="C2484">
        <v>19720</v>
      </c>
      <c r="D2484">
        <v>24860</v>
      </c>
      <c r="E2484">
        <v>30000</v>
      </c>
      <c r="F2484">
        <v>35140</v>
      </c>
      <c r="G2484">
        <v>40280</v>
      </c>
      <c r="H2484">
        <v>44100</v>
      </c>
      <c r="I2484">
        <v>46950</v>
      </c>
      <c r="J2484">
        <v>49800</v>
      </c>
      <c r="K2484" t="s">
        <v>3095</v>
      </c>
      <c r="L2484">
        <v>137</v>
      </c>
      <c r="M2484">
        <v>30</v>
      </c>
      <c r="N2484" t="s">
        <v>3644</v>
      </c>
    </row>
    <row r="2485" spans="1:14" x14ac:dyDescent="0.2">
      <c r="A2485" t="s">
        <v>8244</v>
      </c>
      <c r="B2485">
        <v>14580</v>
      </c>
      <c r="C2485">
        <v>19720</v>
      </c>
      <c r="D2485">
        <v>24860</v>
      </c>
      <c r="E2485">
        <v>30000</v>
      </c>
      <c r="F2485">
        <v>33600</v>
      </c>
      <c r="G2485">
        <v>36100</v>
      </c>
      <c r="H2485">
        <v>38600</v>
      </c>
      <c r="I2485">
        <v>41100</v>
      </c>
      <c r="J2485">
        <v>43550</v>
      </c>
      <c r="K2485" t="s">
        <v>3095</v>
      </c>
      <c r="L2485">
        <v>139</v>
      </c>
      <c r="M2485">
        <v>30</v>
      </c>
      <c r="N2485" t="s">
        <v>3645</v>
      </c>
    </row>
    <row r="2486" spans="1:14" x14ac:dyDescent="0.2">
      <c r="A2486" t="s">
        <v>8245</v>
      </c>
      <c r="B2486">
        <v>14580</v>
      </c>
      <c r="C2486">
        <v>19720</v>
      </c>
      <c r="D2486">
        <v>24860</v>
      </c>
      <c r="E2486">
        <v>30000</v>
      </c>
      <c r="F2486">
        <v>33600</v>
      </c>
      <c r="G2486">
        <v>36100</v>
      </c>
      <c r="H2486">
        <v>38600</v>
      </c>
      <c r="I2486">
        <v>41100</v>
      </c>
      <c r="J2486">
        <v>43550</v>
      </c>
      <c r="K2486" t="s">
        <v>3095</v>
      </c>
      <c r="L2486">
        <v>141</v>
      </c>
      <c r="M2486">
        <v>30</v>
      </c>
      <c r="N2486" t="s">
        <v>3646</v>
      </c>
    </row>
    <row r="2487" spans="1:14" x14ac:dyDescent="0.2">
      <c r="A2487" t="s">
        <v>8246</v>
      </c>
      <c r="B2487">
        <v>14580</v>
      </c>
      <c r="C2487">
        <v>19720</v>
      </c>
      <c r="D2487">
        <v>24860</v>
      </c>
      <c r="E2487">
        <v>30000</v>
      </c>
      <c r="F2487">
        <v>33600</v>
      </c>
      <c r="G2487">
        <v>36100</v>
      </c>
      <c r="H2487">
        <v>38600</v>
      </c>
      <c r="I2487">
        <v>41100</v>
      </c>
      <c r="J2487">
        <v>43550</v>
      </c>
      <c r="K2487" t="s">
        <v>3095</v>
      </c>
      <c r="L2487">
        <v>143</v>
      </c>
      <c r="M2487">
        <v>30</v>
      </c>
      <c r="N2487" t="s">
        <v>3647</v>
      </c>
    </row>
    <row r="2488" spans="1:14" x14ac:dyDescent="0.2">
      <c r="A2488" t="s">
        <v>8247</v>
      </c>
      <c r="B2488">
        <v>14580</v>
      </c>
      <c r="C2488">
        <v>19720</v>
      </c>
      <c r="D2488">
        <v>24860</v>
      </c>
      <c r="E2488">
        <v>30000</v>
      </c>
      <c r="F2488">
        <v>34350</v>
      </c>
      <c r="G2488">
        <v>36900</v>
      </c>
      <c r="H2488">
        <v>39450</v>
      </c>
      <c r="I2488">
        <v>42000</v>
      </c>
      <c r="J2488">
        <v>44550</v>
      </c>
      <c r="K2488" t="s">
        <v>3095</v>
      </c>
      <c r="L2488">
        <v>145</v>
      </c>
      <c r="M2488">
        <v>30</v>
      </c>
      <c r="N2488" t="s">
        <v>3417</v>
      </c>
    </row>
    <row r="2489" spans="1:14" x14ac:dyDescent="0.2">
      <c r="A2489" t="s">
        <v>8248</v>
      </c>
      <c r="B2489">
        <v>14580</v>
      </c>
      <c r="C2489">
        <v>19720</v>
      </c>
      <c r="D2489">
        <v>24860</v>
      </c>
      <c r="E2489">
        <v>30000</v>
      </c>
      <c r="F2489">
        <v>33600</v>
      </c>
      <c r="G2489">
        <v>36100</v>
      </c>
      <c r="H2489">
        <v>38600</v>
      </c>
      <c r="I2489">
        <v>41100</v>
      </c>
      <c r="J2489">
        <v>43550</v>
      </c>
      <c r="K2489" t="s">
        <v>3095</v>
      </c>
      <c r="L2489">
        <v>147</v>
      </c>
      <c r="M2489">
        <v>30</v>
      </c>
      <c r="N2489" t="s">
        <v>3648</v>
      </c>
    </row>
    <row r="2490" spans="1:14" x14ac:dyDescent="0.2">
      <c r="A2490" t="s">
        <v>8249</v>
      </c>
      <c r="B2490">
        <v>14580</v>
      </c>
      <c r="C2490">
        <v>19720</v>
      </c>
      <c r="D2490">
        <v>24860</v>
      </c>
      <c r="E2490">
        <v>30000</v>
      </c>
      <c r="F2490">
        <v>35140</v>
      </c>
      <c r="G2490">
        <v>38500</v>
      </c>
      <c r="H2490">
        <v>41150</v>
      </c>
      <c r="I2490">
        <v>43800</v>
      </c>
      <c r="J2490">
        <v>46450</v>
      </c>
      <c r="K2490" t="s">
        <v>3095</v>
      </c>
      <c r="L2490">
        <v>149</v>
      </c>
      <c r="M2490">
        <v>30</v>
      </c>
      <c r="N2490" t="s">
        <v>3615</v>
      </c>
    </row>
    <row r="2491" spans="1:14" x14ac:dyDescent="0.2">
      <c r="A2491" t="s">
        <v>8250</v>
      </c>
      <c r="B2491">
        <v>14580</v>
      </c>
      <c r="C2491">
        <v>19720</v>
      </c>
      <c r="D2491">
        <v>24860</v>
      </c>
      <c r="E2491">
        <v>30000</v>
      </c>
      <c r="F2491">
        <v>33600</v>
      </c>
      <c r="G2491">
        <v>36100</v>
      </c>
      <c r="H2491">
        <v>38600</v>
      </c>
      <c r="I2491">
        <v>41100</v>
      </c>
      <c r="J2491">
        <v>43550</v>
      </c>
      <c r="K2491" t="s">
        <v>3095</v>
      </c>
      <c r="L2491">
        <v>151</v>
      </c>
      <c r="M2491">
        <v>30</v>
      </c>
      <c r="N2491" t="s">
        <v>3362</v>
      </c>
    </row>
    <row r="2492" spans="1:14" x14ac:dyDescent="0.2">
      <c r="A2492" t="s">
        <v>8251</v>
      </c>
      <c r="B2492">
        <v>14580</v>
      </c>
      <c r="C2492">
        <v>19720</v>
      </c>
      <c r="D2492">
        <v>24860</v>
      </c>
      <c r="E2492">
        <v>30000</v>
      </c>
      <c r="F2492">
        <v>34400</v>
      </c>
      <c r="G2492">
        <v>36950</v>
      </c>
      <c r="H2492">
        <v>39500</v>
      </c>
      <c r="I2492">
        <v>42050</v>
      </c>
      <c r="J2492">
        <v>44600</v>
      </c>
      <c r="K2492" t="s">
        <v>3095</v>
      </c>
      <c r="L2492">
        <v>153</v>
      </c>
      <c r="M2492">
        <v>30</v>
      </c>
      <c r="N2492" t="s">
        <v>3616</v>
      </c>
    </row>
    <row r="2493" spans="1:14" x14ac:dyDescent="0.2">
      <c r="A2493" t="s">
        <v>8252</v>
      </c>
      <c r="B2493">
        <v>14580</v>
      </c>
      <c r="C2493">
        <v>19720</v>
      </c>
      <c r="D2493">
        <v>24860</v>
      </c>
      <c r="E2493">
        <v>30000</v>
      </c>
      <c r="F2493">
        <v>35140</v>
      </c>
      <c r="G2493">
        <v>37950</v>
      </c>
      <c r="H2493">
        <v>40550</v>
      </c>
      <c r="I2493">
        <v>43200</v>
      </c>
      <c r="J2493">
        <v>45800</v>
      </c>
      <c r="K2493" t="s">
        <v>3095</v>
      </c>
      <c r="L2493">
        <v>155</v>
      </c>
      <c r="M2493">
        <v>30</v>
      </c>
      <c r="N2493" t="s">
        <v>3617</v>
      </c>
    </row>
    <row r="2494" spans="1:14" x14ac:dyDescent="0.2">
      <c r="A2494" t="s">
        <v>8253</v>
      </c>
      <c r="B2494">
        <v>14580</v>
      </c>
      <c r="C2494">
        <v>19720</v>
      </c>
      <c r="D2494">
        <v>24860</v>
      </c>
      <c r="E2494">
        <v>30000</v>
      </c>
      <c r="F2494">
        <v>33600</v>
      </c>
      <c r="G2494">
        <v>36100</v>
      </c>
      <c r="H2494">
        <v>38600</v>
      </c>
      <c r="I2494">
        <v>41100</v>
      </c>
      <c r="J2494">
        <v>43550</v>
      </c>
      <c r="K2494" t="s">
        <v>3095</v>
      </c>
      <c r="L2494">
        <v>157</v>
      </c>
      <c r="M2494">
        <v>30</v>
      </c>
      <c r="N2494" t="s">
        <v>3743</v>
      </c>
    </row>
    <row r="2495" spans="1:14" x14ac:dyDescent="0.2">
      <c r="A2495" t="s">
        <v>8254</v>
      </c>
      <c r="B2495">
        <v>14580</v>
      </c>
      <c r="C2495">
        <v>19720</v>
      </c>
      <c r="D2495">
        <v>24860</v>
      </c>
      <c r="E2495">
        <v>30000</v>
      </c>
      <c r="F2495">
        <v>33600</v>
      </c>
      <c r="G2495">
        <v>36100</v>
      </c>
      <c r="H2495">
        <v>38600</v>
      </c>
      <c r="I2495">
        <v>41100</v>
      </c>
      <c r="J2495">
        <v>43550</v>
      </c>
      <c r="K2495" t="s">
        <v>3095</v>
      </c>
      <c r="L2495">
        <v>159</v>
      </c>
      <c r="M2495">
        <v>30</v>
      </c>
      <c r="N2495" t="s">
        <v>3364</v>
      </c>
    </row>
    <row r="2496" spans="1:14" x14ac:dyDescent="0.2">
      <c r="A2496" t="s">
        <v>8255</v>
      </c>
      <c r="B2496">
        <v>14580</v>
      </c>
      <c r="C2496">
        <v>19720</v>
      </c>
      <c r="D2496">
        <v>24860</v>
      </c>
      <c r="E2496">
        <v>30000</v>
      </c>
      <c r="F2496">
        <v>33600</v>
      </c>
      <c r="G2496">
        <v>36100</v>
      </c>
      <c r="H2496">
        <v>38600</v>
      </c>
      <c r="I2496">
        <v>41100</v>
      </c>
      <c r="J2496">
        <v>43550</v>
      </c>
      <c r="K2496" t="s">
        <v>3095</v>
      </c>
      <c r="L2496">
        <v>161</v>
      </c>
      <c r="M2496">
        <v>30</v>
      </c>
      <c r="N2496" t="s">
        <v>3649</v>
      </c>
    </row>
    <row r="2497" spans="1:14" x14ac:dyDescent="0.2">
      <c r="A2497" t="s">
        <v>8256</v>
      </c>
      <c r="B2497">
        <v>14580</v>
      </c>
      <c r="C2497">
        <v>19720</v>
      </c>
      <c r="D2497">
        <v>24860</v>
      </c>
      <c r="E2497">
        <v>30000</v>
      </c>
      <c r="F2497">
        <v>33600</v>
      </c>
      <c r="G2497">
        <v>36100</v>
      </c>
      <c r="H2497">
        <v>38600</v>
      </c>
      <c r="I2497">
        <v>41100</v>
      </c>
      <c r="J2497">
        <v>43550</v>
      </c>
      <c r="K2497" t="s">
        <v>3095</v>
      </c>
      <c r="L2497">
        <v>163</v>
      </c>
      <c r="M2497">
        <v>30</v>
      </c>
      <c r="N2497" t="s">
        <v>3650</v>
      </c>
    </row>
    <row r="2498" spans="1:14" x14ac:dyDescent="0.2">
      <c r="A2498" t="s">
        <v>8257</v>
      </c>
      <c r="B2498">
        <v>15600</v>
      </c>
      <c r="C2498">
        <v>19720</v>
      </c>
      <c r="D2498">
        <v>24860</v>
      </c>
      <c r="E2498">
        <v>30000</v>
      </c>
      <c r="F2498">
        <v>35140</v>
      </c>
      <c r="G2498">
        <v>40280</v>
      </c>
      <c r="H2498">
        <v>45420</v>
      </c>
      <c r="I2498">
        <v>49000</v>
      </c>
      <c r="J2498">
        <v>51950</v>
      </c>
      <c r="K2498" t="s">
        <v>3096</v>
      </c>
      <c r="L2498">
        <v>1</v>
      </c>
      <c r="M2498">
        <v>30</v>
      </c>
      <c r="N2498" t="s">
        <v>3750</v>
      </c>
    </row>
    <row r="2499" spans="1:14" x14ac:dyDescent="0.2">
      <c r="A2499" t="s">
        <v>8258</v>
      </c>
      <c r="B2499">
        <v>16250</v>
      </c>
      <c r="C2499">
        <v>19720</v>
      </c>
      <c r="D2499">
        <v>24860</v>
      </c>
      <c r="E2499">
        <v>30000</v>
      </c>
      <c r="F2499">
        <v>35140</v>
      </c>
      <c r="G2499">
        <v>40280</v>
      </c>
      <c r="H2499">
        <v>45420</v>
      </c>
      <c r="I2499">
        <v>50560</v>
      </c>
      <c r="J2499">
        <v>54150</v>
      </c>
      <c r="K2499" t="s">
        <v>3096</v>
      </c>
      <c r="L2499">
        <v>3</v>
      </c>
      <c r="M2499">
        <v>30</v>
      </c>
      <c r="N2499" t="s">
        <v>3523</v>
      </c>
    </row>
    <row r="2500" spans="1:14" x14ac:dyDescent="0.2">
      <c r="A2500" t="s">
        <v>8259</v>
      </c>
      <c r="B2500">
        <v>14950</v>
      </c>
      <c r="C2500">
        <v>19720</v>
      </c>
      <c r="D2500">
        <v>24860</v>
      </c>
      <c r="E2500">
        <v>30000</v>
      </c>
      <c r="F2500">
        <v>35140</v>
      </c>
      <c r="G2500">
        <v>40280</v>
      </c>
      <c r="H2500">
        <v>44050</v>
      </c>
      <c r="I2500">
        <v>46900</v>
      </c>
      <c r="J2500">
        <v>49700</v>
      </c>
      <c r="K2500" t="s">
        <v>3096</v>
      </c>
      <c r="L2500">
        <v>5</v>
      </c>
      <c r="M2500">
        <v>30</v>
      </c>
      <c r="N2500" t="s">
        <v>4182</v>
      </c>
    </row>
    <row r="2501" spans="1:14" x14ac:dyDescent="0.2">
      <c r="A2501" t="s">
        <v>8260</v>
      </c>
      <c r="B2501">
        <v>14580</v>
      </c>
      <c r="C2501">
        <v>19720</v>
      </c>
      <c r="D2501">
        <v>24860</v>
      </c>
      <c r="E2501">
        <v>30000</v>
      </c>
      <c r="F2501">
        <v>35140</v>
      </c>
      <c r="G2501">
        <v>39000</v>
      </c>
      <c r="H2501">
        <v>41700</v>
      </c>
      <c r="I2501">
        <v>44400</v>
      </c>
      <c r="J2501">
        <v>47050</v>
      </c>
      <c r="K2501" t="s">
        <v>3096</v>
      </c>
      <c r="L2501">
        <v>7</v>
      </c>
      <c r="M2501">
        <v>30</v>
      </c>
      <c r="N2501" t="s">
        <v>3524</v>
      </c>
    </row>
    <row r="2502" spans="1:14" x14ac:dyDescent="0.2">
      <c r="A2502" t="s">
        <v>8261</v>
      </c>
      <c r="B2502">
        <v>14580</v>
      </c>
      <c r="C2502">
        <v>19720</v>
      </c>
      <c r="D2502">
        <v>24860</v>
      </c>
      <c r="E2502">
        <v>30000</v>
      </c>
      <c r="F2502">
        <v>35140</v>
      </c>
      <c r="G2502">
        <v>38650</v>
      </c>
      <c r="H2502">
        <v>41300</v>
      </c>
      <c r="I2502">
        <v>44000</v>
      </c>
      <c r="J2502">
        <v>46650</v>
      </c>
      <c r="K2502" t="s">
        <v>3096</v>
      </c>
      <c r="L2502">
        <v>9</v>
      </c>
      <c r="M2502">
        <v>30</v>
      </c>
      <c r="N2502" t="s">
        <v>2375</v>
      </c>
    </row>
    <row r="2503" spans="1:14" x14ac:dyDescent="0.2">
      <c r="A2503" t="s">
        <v>8262</v>
      </c>
      <c r="B2503">
        <v>14580</v>
      </c>
      <c r="C2503">
        <v>19720</v>
      </c>
      <c r="D2503">
        <v>24860</v>
      </c>
      <c r="E2503">
        <v>30000</v>
      </c>
      <c r="F2503">
        <v>35140</v>
      </c>
      <c r="G2503">
        <v>38650</v>
      </c>
      <c r="H2503">
        <v>41300</v>
      </c>
      <c r="I2503">
        <v>44000</v>
      </c>
      <c r="J2503">
        <v>46650</v>
      </c>
      <c r="K2503" t="s">
        <v>3096</v>
      </c>
      <c r="L2503">
        <v>11</v>
      </c>
      <c r="M2503">
        <v>30</v>
      </c>
      <c r="N2503" t="s">
        <v>4184</v>
      </c>
    </row>
    <row r="2504" spans="1:14" x14ac:dyDescent="0.2">
      <c r="A2504" t="s">
        <v>8263</v>
      </c>
      <c r="B2504">
        <v>15650</v>
      </c>
      <c r="C2504">
        <v>19720</v>
      </c>
      <c r="D2504">
        <v>24860</v>
      </c>
      <c r="E2504">
        <v>30000</v>
      </c>
      <c r="F2504">
        <v>35140</v>
      </c>
      <c r="G2504">
        <v>40280</v>
      </c>
      <c r="H2504">
        <v>45420</v>
      </c>
      <c r="I2504">
        <v>49050</v>
      </c>
      <c r="J2504">
        <v>52050</v>
      </c>
      <c r="K2504" t="s">
        <v>3096</v>
      </c>
      <c r="L2504">
        <v>13</v>
      </c>
      <c r="M2504">
        <v>30</v>
      </c>
      <c r="N2504" t="s">
        <v>3525</v>
      </c>
    </row>
    <row r="2505" spans="1:14" x14ac:dyDescent="0.2">
      <c r="A2505" t="s">
        <v>8264</v>
      </c>
      <c r="B2505">
        <v>14580</v>
      </c>
      <c r="C2505">
        <v>19720</v>
      </c>
      <c r="D2505">
        <v>24860</v>
      </c>
      <c r="E2505">
        <v>30000</v>
      </c>
      <c r="F2505">
        <v>35140</v>
      </c>
      <c r="G2505">
        <v>38650</v>
      </c>
      <c r="H2505">
        <v>41300</v>
      </c>
      <c r="I2505">
        <v>44000</v>
      </c>
      <c r="J2505">
        <v>46650</v>
      </c>
      <c r="K2505" t="s">
        <v>3096</v>
      </c>
      <c r="L2505">
        <v>15</v>
      </c>
      <c r="M2505">
        <v>30</v>
      </c>
      <c r="N2505" t="s">
        <v>3368</v>
      </c>
    </row>
    <row r="2506" spans="1:14" x14ac:dyDescent="0.2">
      <c r="A2506" t="s">
        <v>8265</v>
      </c>
      <c r="B2506">
        <v>15850</v>
      </c>
      <c r="C2506">
        <v>19720</v>
      </c>
      <c r="D2506">
        <v>24860</v>
      </c>
      <c r="E2506">
        <v>30000</v>
      </c>
      <c r="F2506">
        <v>35140</v>
      </c>
      <c r="G2506">
        <v>40280</v>
      </c>
      <c r="H2506">
        <v>45420</v>
      </c>
      <c r="I2506">
        <v>49800</v>
      </c>
      <c r="J2506">
        <v>52800</v>
      </c>
      <c r="K2506" t="s">
        <v>3096</v>
      </c>
      <c r="L2506">
        <v>17</v>
      </c>
      <c r="M2506">
        <v>30</v>
      </c>
      <c r="N2506" t="s">
        <v>3526</v>
      </c>
    </row>
    <row r="2507" spans="1:14" x14ac:dyDescent="0.2">
      <c r="A2507" t="s">
        <v>8266</v>
      </c>
      <c r="B2507">
        <v>19600</v>
      </c>
      <c r="C2507">
        <v>22400</v>
      </c>
      <c r="D2507">
        <v>25200</v>
      </c>
      <c r="E2507">
        <v>30000</v>
      </c>
      <c r="F2507">
        <v>35140</v>
      </c>
      <c r="G2507">
        <v>40280</v>
      </c>
      <c r="H2507">
        <v>45420</v>
      </c>
      <c r="I2507">
        <v>50560</v>
      </c>
      <c r="J2507">
        <v>55700</v>
      </c>
      <c r="K2507" t="s">
        <v>3096</v>
      </c>
      <c r="L2507">
        <v>19</v>
      </c>
      <c r="M2507">
        <v>30</v>
      </c>
      <c r="N2507" t="s">
        <v>3369</v>
      </c>
    </row>
    <row r="2508" spans="1:14" x14ac:dyDescent="0.2">
      <c r="A2508" t="s">
        <v>8267</v>
      </c>
      <c r="B2508">
        <v>16250</v>
      </c>
      <c r="C2508">
        <v>19720</v>
      </c>
      <c r="D2508">
        <v>24860</v>
      </c>
      <c r="E2508">
        <v>30000</v>
      </c>
      <c r="F2508">
        <v>35140</v>
      </c>
      <c r="G2508">
        <v>40280</v>
      </c>
      <c r="H2508">
        <v>45420</v>
      </c>
      <c r="I2508">
        <v>50560</v>
      </c>
      <c r="J2508">
        <v>54150</v>
      </c>
      <c r="K2508" t="s">
        <v>3096</v>
      </c>
      <c r="L2508">
        <v>21</v>
      </c>
      <c r="M2508">
        <v>30</v>
      </c>
      <c r="N2508" t="s">
        <v>3756</v>
      </c>
    </row>
    <row r="2509" spans="1:14" x14ac:dyDescent="0.2">
      <c r="A2509" t="s">
        <v>8268</v>
      </c>
      <c r="B2509">
        <v>14580</v>
      </c>
      <c r="C2509">
        <v>19720</v>
      </c>
      <c r="D2509">
        <v>24860</v>
      </c>
      <c r="E2509">
        <v>30000</v>
      </c>
      <c r="F2509">
        <v>35140</v>
      </c>
      <c r="G2509">
        <v>38650</v>
      </c>
      <c r="H2509">
        <v>41300</v>
      </c>
      <c r="I2509">
        <v>44000</v>
      </c>
      <c r="J2509">
        <v>46650</v>
      </c>
      <c r="K2509" t="s">
        <v>3096</v>
      </c>
      <c r="L2509">
        <v>23</v>
      </c>
      <c r="M2509">
        <v>30</v>
      </c>
      <c r="N2509" t="s">
        <v>3304</v>
      </c>
    </row>
    <row r="2510" spans="1:14" x14ac:dyDescent="0.2">
      <c r="A2510" t="s">
        <v>8269</v>
      </c>
      <c r="B2510">
        <v>21550</v>
      </c>
      <c r="C2510">
        <v>24600</v>
      </c>
      <c r="D2510">
        <v>27700</v>
      </c>
      <c r="E2510">
        <v>30750</v>
      </c>
      <c r="F2510">
        <v>35140</v>
      </c>
      <c r="G2510">
        <v>40280</v>
      </c>
      <c r="H2510">
        <v>45420</v>
      </c>
      <c r="I2510">
        <v>50560</v>
      </c>
      <c r="J2510">
        <v>55700</v>
      </c>
      <c r="K2510" t="s">
        <v>3096</v>
      </c>
      <c r="L2510">
        <v>25</v>
      </c>
      <c r="M2510">
        <v>30</v>
      </c>
      <c r="N2510" t="s">
        <v>3269</v>
      </c>
    </row>
    <row r="2511" spans="1:14" x14ac:dyDescent="0.2">
      <c r="A2511" t="s">
        <v>8270</v>
      </c>
      <c r="B2511">
        <v>17050</v>
      </c>
      <c r="C2511">
        <v>19720</v>
      </c>
      <c r="D2511">
        <v>24860</v>
      </c>
      <c r="E2511">
        <v>30000</v>
      </c>
      <c r="F2511">
        <v>35140</v>
      </c>
      <c r="G2511">
        <v>40280</v>
      </c>
      <c r="H2511">
        <v>45420</v>
      </c>
      <c r="I2511">
        <v>50560</v>
      </c>
      <c r="J2511">
        <v>55700</v>
      </c>
      <c r="K2511" t="s">
        <v>3096</v>
      </c>
      <c r="L2511">
        <v>27</v>
      </c>
      <c r="M2511">
        <v>30</v>
      </c>
      <c r="N2511" t="s">
        <v>3527</v>
      </c>
    </row>
    <row r="2512" spans="1:14" x14ac:dyDescent="0.2">
      <c r="A2512" t="s">
        <v>8271</v>
      </c>
      <c r="B2512">
        <v>16450</v>
      </c>
      <c r="C2512">
        <v>19720</v>
      </c>
      <c r="D2512">
        <v>24860</v>
      </c>
      <c r="E2512">
        <v>30000</v>
      </c>
      <c r="F2512">
        <v>35140</v>
      </c>
      <c r="G2512">
        <v>40280</v>
      </c>
      <c r="H2512">
        <v>45420</v>
      </c>
      <c r="I2512">
        <v>50560</v>
      </c>
      <c r="J2512">
        <v>54750</v>
      </c>
      <c r="K2512" t="s">
        <v>3096</v>
      </c>
      <c r="L2512">
        <v>29</v>
      </c>
      <c r="M2512">
        <v>30</v>
      </c>
      <c r="N2512" t="s">
        <v>2942</v>
      </c>
    </row>
    <row r="2513" spans="1:14" x14ac:dyDescent="0.2">
      <c r="A2513" t="s">
        <v>8272</v>
      </c>
      <c r="B2513">
        <v>15850</v>
      </c>
      <c r="C2513">
        <v>19720</v>
      </c>
      <c r="D2513">
        <v>24860</v>
      </c>
      <c r="E2513">
        <v>30000</v>
      </c>
      <c r="F2513">
        <v>35140</v>
      </c>
      <c r="G2513">
        <v>40280</v>
      </c>
      <c r="H2513">
        <v>45420</v>
      </c>
      <c r="I2513">
        <v>49800</v>
      </c>
      <c r="J2513">
        <v>52800</v>
      </c>
      <c r="K2513" t="s">
        <v>3096</v>
      </c>
      <c r="L2513">
        <v>31</v>
      </c>
      <c r="M2513">
        <v>30</v>
      </c>
      <c r="N2513" t="s">
        <v>3528</v>
      </c>
    </row>
    <row r="2514" spans="1:14" x14ac:dyDescent="0.2">
      <c r="A2514" t="s">
        <v>8273</v>
      </c>
      <c r="B2514">
        <v>14750</v>
      </c>
      <c r="C2514">
        <v>19720</v>
      </c>
      <c r="D2514">
        <v>24860</v>
      </c>
      <c r="E2514">
        <v>30000</v>
      </c>
      <c r="F2514">
        <v>35140</v>
      </c>
      <c r="G2514">
        <v>40280</v>
      </c>
      <c r="H2514">
        <v>43550</v>
      </c>
      <c r="I2514">
        <v>46350</v>
      </c>
      <c r="J2514">
        <v>49150</v>
      </c>
      <c r="K2514" t="s">
        <v>3096</v>
      </c>
      <c r="L2514">
        <v>33</v>
      </c>
      <c r="M2514">
        <v>30</v>
      </c>
      <c r="N2514" t="s">
        <v>3371</v>
      </c>
    </row>
    <row r="2515" spans="1:14" x14ac:dyDescent="0.2">
      <c r="A2515" t="s">
        <v>8274</v>
      </c>
      <c r="B2515">
        <v>14580</v>
      </c>
      <c r="C2515">
        <v>19720</v>
      </c>
      <c r="D2515">
        <v>24860</v>
      </c>
      <c r="E2515">
        <v>30000</v>
      </c>
      <c r="F2515">
        <v>35140</v>
      </c>
      <c r="G2515">
        <v>39000</v>
      </c>
      <c r="H2515">
        <v>41700</v>
      </c>
      <c r="I2515">
        <v>44400</v>
      </c>
      <c r="J2515">
        <v>47050</v>
      </c>
      <c r="K2515" t="s">
        <v>3096</v>
      </c>
      <c r="L2515">
        <v>35</v>
      </c>
      <c r="M2515">
        <v>30</v>
      </c>
      <c r="N2515" t="s">
        <v>3273</v>
      </c>
    </row>
    <row r="2516" spans="1:14" x14ac:dyDescent="0.2">
      <c r="A2516" t="s">
        <v>8275</v>
      </c>
      <c r="B2516">
        <v>21550</v>
      </c>
      <c r="C2516">
        <v>24600</v>
      </c>
      <c r="D2516">
        <v>27700</v>
      </c>
      <c r="E2516">
        <v>30750</v>
      </c>
      <c r="F2516">
        <v>35140</v>
      </c>
      <c r="G2516">
        <v>40280</v>
      </c>
      <c r="H2516">
        <v>45420</v>
      </c>
      <c r="I2516">
        <v>50560</v>
      </c>
      <c r="J2516">
        <v>55700</v>
      </c>
      <c r="K2516" t="s">
        <v>3096</v>
      </c>
      <c r="L2516">
        <v>37</v>
      </c>
      <c r="M2516">
        <v>30</v>
      </c>
      <c r="N2516" t="s">
        <v>3758</v>
      </c>
    </row>
    <row r="2517" spans="1:14" x14ac:dyDescent="0.2">
      <c r="A2517" t="s">
        <v>8276</v>
      </c>
      <c r="B2517">
        <v>14580</v>
      </c>
      <c r="C2517">
        <v>19720</v>
      </c>
      <c r="D2517">
        <v>24860</v>
      </c>
      <c r="E2517">
        <v>30000</v>
      </c>
      <c r="F2517">
        <v>35140</v>
      </c>
      <c r="G2517">
        <v>38650</v>
      </c>
      <c r="H2517">
        <v>41300</v>
      </c>
      <c r="I2517">
        <v>44000</v>
      </c>
      <c r="J2517">
        <v>46650</v>
      </c>
      <c r="K2517" t="s">
        <v>3096</v>
      </c>
      <c r="L2517">
        <v>39</v>
      </c>
      <c r="M2517">
        <v>30</v>
      </c>
      <c r="N2517" t="s">
        <v>3759</v>
      </c>
    </row>
    <row r="2518" spans="1:14" x14ac:dyDescent="0.2">
      <c r="A2518" t="s">
        <v>8277</v>
      </c>
      <c r="B2518">
        <v>14700</v>
      </c>
      <c r="C2518">
        <v>19720</v>
      </c>
      <c r="D2518">
        <v>24860</v>
      </c>
      <c r="E2518">
        <v>30000</v>
      </c>
      <c r="F2518">
        <v>35140</v>
      </c>
      <c r="G2518">
        <v>40280</v>
      </c>
      <c r="H2518">
        <v>43300</v>
      </c>
      <c r="I2518">
        <v>46100</v>
      </c>
      <c r="J2518">
        <v>48900</v>
      </c>
      <c r="K2518" t="s">
        <v>3096</v>
      </c>
      <c r="L2518">
        <v>41</v>
      </c>
      <c r="M2518">
        <v>30</v>
      </c>
      <c r="N2518" t="s">
        <v>3529</v>
      </c>
    </row>
    <row r="2519" spans="1:14" x14ac:dyDescent="0.2">
      <c r="A2519" t="s">
        <v>8278</v>
      </c>
      <c r="B2519">
        <v>15850</v>
      </c>
      <c r="C2519">
        <v>19720</v>
      </c>
      <c r="D2519">
        <v>24860</v>
      </c>
      <c r="E2519">
        <v>30000</v>
      </c>
      <c r="F2519">
        <v>35140</v>
      </c>
      <c r="G2519">
        <v>40280</v>
      </c>
      <c r="H2519">
        <v>45420</v>
      </c>
      <c r="I2519">
        <v>49700</v>
      </c>
      <c r="J2519">
        <v>52750</v>
      </c>
      <c r="K2519" t="s">
        <v>3096</v>
      </c>
      <c r="L2519">
        <v>43</v>
      </c>
      <c r="M2519">
        <v>30</v>
      </c>
      <c r="N2519" t="s">
        <v>2233</v>
      </c>
    </row>
    <row r="2520" spans="1:14" x14ac:dyDescent="0.2">
      <c r="A2520" t="s">
        <v>8279</v>
      </c>
      <c r="B2520">
        <v>15050</v>
      </c>
      <c r="C2520">
        <v>19720</v>
      </c>
      <c r="D2520">
        <v>24860</v>
      </c>
      <c r="E2520">
        <v>30000</v>
      </c>
      <c r="F2520">
        <v>35140</v>
      </c>
      <c r="G2520">
        <v>40280</v>
      </c>
      <c r="H2520">
        <v>44500</v>
      </c>
      <c r="I2520">
        <v>47350</v>
      </c>
      <c r="J2520">
        <v>50200</v>
      </c>
      <c r="K2520" t="s">
        <v>3096</v>
      </c>
      <c r="L2520">
        <v>45</v>
      </c>
      <c r="M2520">
        <v>30</v>
      </c>
      <c r="N2520" t="s">
        <v>3373</v>
      </c>
    </row>
    <row r="2521" spans="1:14" x14ac:dyDescent="0.2">
      <c r="A2521" t="s">
        <v>8280</v>
      </c>
      <c r="B2521">
        <v>21550</v>
      </c>
      <c r="C2521">
        <v>24600</v>
      </c>
      <c r="D2521">
        <v>27700</v>
      </c>
      <c r="E2521">
        <v>30750</v>
      </c>
      <c r="F2521">
        <v>35140</v>
      </c>
      <c r="G2521">
        <v>40280</v>
      </c>
      <c r="H2521">
        <v>45420</v>
      </c>
      <c r="I2521">
        <v>50560</v>
      </c>
      <c r="J2521">
        <v>55700</v>
      </c>
      <c r="K2521" t="s">
        <v>3096</v>
      </c>
      <c r="L2521">
        <v>47</v>
      </c>
      <c r="M2521">
        <v>30</v>
      </c>
      <c r="N2521" t="s">
        <v>3311</v>
      </c>
    </row>
    <row r="2522" spans="1:14" x14ac:dyDescent="0.2">
      <c r="A2522" t="s">
        <v>8281</v>
      </c>
      <c r="B2522">
        <v>21550</v>
      </c>
      <c r="C2522">
        <v>24600</v>
      </c>
      <c r="D2522">
        <v>27700</v>
      </c>
      <c r="E2522">
        <v>30750</v>
      </c>
      <c r="F2522">
        <v>35140</v>
      </c>
      <c r="G2522">
        <v>40280</v>
      </c>
      <c r="H2522">
        <v>45420</v>
      </c>
      <c r="I2522">
        <v>50560</v>
      </c>
      <c r="J2522">
        <v>55700</v>
      </c>
      <c r="K2522" t="s">
        <v>3096</v>
      </c>
      <c r="L2522">
        <v>49</v>
      </c>
      <c r="M2522">
        <v>30</v>
      </c>
      <c r="N2522" t="s">
        <v>3762</v>
      </c>
    </row>
    <row r="2523" spans="1:14" x14ac:dyDescent="0.2">
      <c r="A2523" t="s">
        <v>8282</v>
      </c>
      <c r="B2523">
        <v>18400</v>
      </c>
      <c r="C2523">
        <v>21000</v>
      </c>
      <c r="D2523">
        <v>24860</v>
      </c>
      <c r="E2523">
        <v>30000</v>
      </c>
      <c r="F2523">
        <v>35140</v>
      </c>
      <c r="G2523">
        <v>40280</v>
      </c>
      <c r="H2523">
        <v>45420</v>
      </c>
      <c r="I2523">
        <v>50560</v>
      </c>
      <c r="J2523">
        <v>55700</v>
      </c>
      <c r="K2523" t="s">
        <v>3096</v>
      </c>
      <c r="L2523">
        <v>51</v>
      </c>
      <c r="M2523">
        <v>30</v>
      </c>
      <c r="N2523" t="s">
        <v>3530</v>
      </c>
    </row>
    <row r="2524" spans="1:14" x14ac:dyDescent="0.2">
      <c r="A2524" t="s">
        <v>8283</v>
      </c>
      <c r="B2524">
        <v>16150</v>
      </c>
      <c r="C2524">
        <v>19720</v>
      </c>
      <c r="D2524">
        <v>24860</v>
      </c>
      <c r="E2524">
        <v>30000</v>
      </c>
      <c r="F2524">
        <v>35140</v>
      </c>
      <c r="G2524">
        <v>40280</v>
      </c>
      <c r="H2524">
        <v>45420</v>
      </c>
      <c r="I2524">
        <v>50560</v>
      </c>
      <c r="J2524">
        <v>53800</v>
      </c>
      <c r="K2524" t="s">
        <v>3096</v>
      </c>
      <c r="L2524">
        <v>53</v>
      </c>
      <c r="M2524">
        <v>30</v>
      </c>
      <c r="N2524" t="s">
        <v>3531</v>
      </c>
    </row>
    <row r="2525" spans="1:14" x14ac:dyDescent="0.2">
      <c r="A2525" t="s">
        <v>8284</v>
      </c>
      <c r="B2525">
        <v>14580</v>
      </c>
      <c r="C2525">
        <v>19720</v>
      </c>
      <c r="D2525">
        <v>24860</v>
      </c>
      <c r="E2525">
        <v>30000</v>
      </c>
      <c r="F2525">
        <v>35140</v>
      </c>
      <c r="G2525">
        <v>38650</v>
      </c>
      <c r="H2525">
        <v>41300</v>
      </c>
      <c r="I2525">
        <v>44000</v>
      </c>
      <c r="J2525">
        <v>46650</v>
      </c>
      <c r="K2525" t="s">
        <v>3096</v>
      </c>
      <c r="L2525">
        <v>55</v>
      </c>
      <c r="M2525">
        <v>30</v>
      </c>
      <c r="N2525" t="s">
        <v>3378</v>
      </c>
    </row>
    <row r="2526" spans="1:14" x14ac:dyDescent="0.2">
      <c r="A2526" t="s">
        <v>8285</v>
      </c>
      <c r="B2526">
        <v>21150</v>
      </c>
      <c r="C2526">
        <v>24150</v>
      </c>
      <c r="D2526">
        <v>27150</v>
      </c>
      <c r="E2526">
        <v>30150</v>
      </c>
      <c r="F2526">
        <v>35140</v>
      </c>
      <c r="G2526">
        <v>40280</v>
      </c>
      <c r="H2526">
        <v>45420</v>
      </c>
      <c r="I2526">
        <v>50560</v>
      </c>
      <c r="J2526">
        <v>55700</v>
      </c>
      <c r="K2526" t="s">
        <v>3096</v>
      </c>
      <c r="L2526">
        <v>56</v>
      </c>
      <c r="M2526">
        <v>30</v>
      </c>
      <c r="N2526" t="s">
        <v>5750</v>
      </c>
    </row>
    <row r="2527" spans="1:14" x14ac:dyDescent="0.2">
      <c r="A2527" t="s">
        <v>8286</v>
      </c>
      <c r="B2527">
        <v>14580</v>
      </c>
      <c r="C2527">
        <v>19720</v>
      </c>
      <c r="D2527">
        <v>24860</v>
      </c>
      <c r="E2527">
        <v>30000</v>
      </c>
      <c r="F2527">
        <v>35140</v>
      </c>
      <c r="G2527">
        <v>38650</v>
      </c>
      <c r="H2527">
        <v>41300</v>
      </c>
      <c r="I2527">
        <v>44000</v>
      </c>
      <c r="J2527">
        <v>46650</v>
      </c>
      <c r="K2527" t="s">
        <v>3096</v>
      </c>
      <c r="L2527">
        <v>57</v>
      </c>
      <c r="M2527">
        <v>30</v>
      </c>
      <c r="N2527" t="s">
        <v>2955</v>
      </c>
    </row>
    <row r="2528" spans="1:14" x14ac:dyDescent="0.2">
      <c r="A2528" t="s">
        <v>8287</v>
      </c>
      <c r="B2528">
        <v>14580</v>
      </c>
      <c r="C2528">
        <v>19720</v>
      </c>
      <c r="D2528">
        <v>24860</v>
      </c>
      <c r="E2528">
        <v>30000</v>
      </c>
      <c r="F2528">
        <v>35140</v>
      </c>
      <c r="G2528">
        <v>38650</v>
      </c>
      <c r="H2528">
        <v>41300</v>
      </c>
      <c r="I2528">
        <v>44000</v>
      </c>
      <c r="J2528">
        <v>46650</v>
      </c>
      <c r="K2528" t="s">
        <v>3096</v>
      </c>
      <c r="L2528">
        <v>59</v>
      </c>
      <c r="M2528">
        <v>30</v>
      </c>
      <c r="N2528" t="s">
        <v>3321</v>
      </c>
    </row>
    <row r="2529" spans="1:14" x14ac:dyDescent="0.2">
      <c r="A2529" t="s">
        <v>8288</v>
      </c>
      <c r="B2529">
        <v>15000</v>
      </c>
      <c r="C2529">
        <v>19720</v>
      </c>
      <c r="D2529">
        <v>24860</v>
      </c>
      <c r="E2529">
        <v>30000</v>
      </c>
      <c r="F2529">
        <v>35140</v>
      </c>
      <c r="G2529">
        <v>40280</v>
      </c>
      <c r="H2529">
        <v>44300</v>
      </c>
      <c r="I2529">
        <v>47150</v>
      </c>
      <c r="J2529">
        <v>50000</v>
      </c>
      <c r="K2529" t="s">
        <v>3096</v>
      </c>
      <c r="L2529">
        <v>61</v>
      </c>
      <c r="M2529">
        <v>30</v>
      </c>
      <c r="N2529" t="s">
        <v>4145</v>
      </c>
    </row>
    <row r="2530" spans="1:14" x14ac:dyDescent="0.2">
      <c r="A2530" t="s">
        <v>8289</v>
      </c>
      <c r="B2530">
        <v>16250</v>
      </c>
      <c r="C2530">
        <v>19720</v>
      </c>
      <c r="D2530">
        <v>24860</v>
      </c>
      <c r="E2530">
        <v>30000</v>
      </c>
      <c r="F2530">
        <v>35140</v>
      </c>
      <c r="G2530">
        <v>40280</v>
      </c>
      <c r="H2530">
        <v>45420</v>
      </c>
      <c r="I2530">
        <v>50560</v>
      </c>
      <c r="J2530">
        <v>54150</v>
      </c>
      <c r="K2530" t="s">
        <v>3096</v>
      </c>
      <c r="L2530">
        <v>63</v>
      </c>
      <c r="M2530">
        <v>30</v>
      </c>
      <c r="N2530" t="s">
        <v>3322</v>
      </c>
    </row>
    <row r="2531" spans="1:14" x14ac:dyDescent="0.2">
      <c r="A2531" t="s">
        <v>8290</v>
      </c>
      <c r="B2531">
        <v>14580</v>
      </c>
      <c r="C2531">
        <v>19720</v>
      </c>
      <c r="D2531">
        <v>24860</v>
      </c>
      <c r="E2531">
        <v>30000</v>
      </c>
      <c r="F2531">
        <v>35140</v>
      </c>
      <c r="G2531">
        <v>38650</v>
      </c>
      <c r="H2531">
        <v>41300</v>
      </c>
      <c r="I2531">
        <v>44000</v>
      </c>
      <c r="J2531">
        <v>46650</v>
      </c>
      <c r="K2531" t="s">
        <v>3096</v>
      </c>
      <c r="L2531">
        <v>65</v>
      </c>
      <c r="M2531">
        <v>30</v>
      </c>
      <c r="N2531" t="s">
        <v>3532</v>
      </c>
    </row>
    <row r="2532" spans="1:14" x14ac:dyDescent="0.2">
      <c r="A2532" t="s">
        <v>8291</v>
      </c>
      <c r="B2532">
        <v>14580</v>
      </c>
      <c r="C2532">
        <v>19720</v>
      </c>
      <c r="D2532">
        <v>24860</v>
      </c>
      <c r="E2532">
        <v>30000</v>
      </c>
      <c r="F2532">
        <v>35140</v>
      </c>
      <c r="G2532">
        <v>38650</v>
      </c>
      <c r="H2532">
        <v>41300</v>
      </c>
      <c r="I2532">
        <v>44000</v>
      </c>
      <c r="J2532">
        <v>46650</v>
      </c>
      <c r="K2532" t="s">
        <v>3096</v>
      </c>
      <c r="L2532">
        <v>67</v>
      </c>
      <c r="M2532">
        <v>30</v>
      </c>
      <c r="N2532" t="s">
        <v>2720</v>
      </c>
    </row>
    <row r="2533" spans="1:14" x14ac:dyDescent="0.2">
      <c r="A2533" t="s">
        <v>8292</v>
      </c>
      <c r="B2533">
        <v>14580</v>
      </c>
      <c r="C2533">
        <v>19720</v>
      </c>
      <c r="D2533">
        <v>24860</v>
      </c>
      <c r="E2533">
        <v>30000</v>
      </c>
      <c r="F2533">
        <v>35140</v>
      </c>
      <c r="G2533">
        <v>38650</v>
      </c>
      <c r="H2533">
        <v>41300</v>
      </c>
      <c r="I2533">
        <v>44000</v>
      </c>
      <c r="J2533">
        <v>46650</v>
      </c>
      <c r="K2533" t="s">
        <v>3096</v>
      </c>
      <c r="L2533">
        <v>69</v>
      </c>
      <c r="M2533">
        <v>30</v>
      </c>
      <c r="N2533" t="s">
        <v>3533</v>
      </c>
    </row>
    <row r="2534" spans="1:14" x14ac:dyDescent="0.2">
      <c r="A2534" t="s">
        <v>8293</v>
      </c>
      <c r="B2534">
        <v>21150</v>
      </c>
      <c r="C2534">
        <v>24150</v>
      </c>
      <c r="D2534">
        <v>27150</v>
      </c>
      <c r="E2534">
        <v>30150</v>
      </c>
      <c r="F2534">
        <v>35140</v>
      </c>
      <c r="G2534">
        <v>40280</v>
      </c>
      <c r="H2534">
        <v>45420</v>
      </c>
      <c r="I2534">
        <v>50560</v>
      </c>
      <c r="J2534">
        <v>55700</v>
      </c>
      <c r="K2534" t="s">
        <v>3096</v>
      </c>
      <c r="L2534">
        <v>71</v>
      </c>
      <c r="M2534">
        <v>30</v>
      </c>
      <c r="N2534" t="s">
        <v>3327</v>
      </c>
    </row>
    <row r="2535" spans="1:14" x14ac:dyDescent="0.2">
      <c r="A2535" t="s">
        <v>8294</v>
      </c>
      <c r="B2535">
        <v>16450</v>
      </c>
      <c r="C2535">
        <v>19720</v>
      </c>
      <c r="D2535">
        <v>24860</v>
      </c>
      <c r="E2535">
        <v>30000</v>
      </c>
      <c r="F2535">
        <v>35140</v>
      </c>
      <c r="G2535">
        <v>40280</v>
      </c>
      <c r="H2535">
        <v>45420</v>
      </c>
      <c r="I2535">
        <v>50560</v>
      </c>
      <c r="J2535">
        <v>54900</v>
      </c>
      <c r="K2535" t="s">
        <v>3096</v>
      </c>
      <c r="L2535">
        <v>73</v>
      </c>
      <c r="M2535">
        <v>30</v>
      </c>
      <c r="N2535" t="s">
        <v>3534</v>
      </c>
    </row>
    <row r="2536" spans="1:14" x14ac:dyDescent="0.2">
      <c r="A2536" t="s">
        <v>8295</v>
      </c>
      <c r="B2536">
        <v>14580</v>
      </c>
      <c r="C2536">
        <v>19720</v>
      </c>
      <c r="D2536">
        <v>24860</v>
      </c>
      <c r="E2536">
        <v>30000</v>
      </c>
      <c r="F2536">
        <v>35140</v>
      </c>
      <c r="G2536">
        <v>39650</v>
      </c>
      <c r="H2536">
        <v>42350</v>
      </c>
      <c r="I2536">
        <v>45100</v>
      </c>
      <c r="J2536">
        <v>47850</v>
      </c>
      <c r="K2536" t="s">
        <v>3096</v>
      </c>
      <c r="L2536">
        <v>75</v>
      </c>
      <c r="M2536">
        <v>30</v>
      </c>
      <c r="N2536" t="s">
        <v>3535</v>
      </c>
    </row>
    <row r="2537" spans="1:14" x14ac:dyDescent="0.2">
      <c r="A2537" t="s">
        <v>8296</v>
      </c>
      <c r="B2537">
        <v>15850</v>
      </c>
      <c r="C2537">
        <v>19720</v>
      </c>
      <c r="D2537">
        <v>24860</v>
      </c>
      <c r="E2537">
        <v>30000</v>
      </c>
      <c r="F2537">
        <v>35140</v>
      </c>
      <c r="G2537">
        <v>40280</v>
      </c>
      <c r="H2537">
        <v>45420</v>
      </c>
      <c r="I2537">
        <v>49700</v>
      </c>
      <c r="J2537">
        <v>52750</v>
      </c>
      <c r="K2537" t="s">
        <v>3096</v>
      </c>
      <c r="L2537">
        <v>77</v>
      </c>
      <c r="M2537">
        <v>30</v>
      </c>
      <c r="N2537" t="s">
        <v>3329</v>
      </c>
    </row>
    <row r="2538" spans="1:14" x14ac:dyDescent="0.2">
      <c r="A2538" t="s">
        <v>8297</v>
      </c>
      <c r="B2538">
        <v>15600</v>
      </c>
      <c r="C2538">
        <v>19720</v>
      </c>
      <c r="D2538">
        <v>24860</v>
      </c>
      <c r="E2538">
        <v>30000</v>
      </c>
      <c r="F2538">
        <v>35140</v>
      </c>
      <c r="G2538">
        <v>40280</v>
      </c>
      <c r="H2538">
        <v>45420</v>
      </c>
      <c r="I2538">
        <v>48950</v>
      </c>
      <c r="J2538">
        <v>51900</v>
      </c>
      <c r="K2538" t="s">
        <v>3096</v>
      </c>
      <c r="L2538">
        <v>79</v>
      </c>
      <c r="M2538">
        <v>30</v>
      </c>
      <c r="N2538" t="s">
        <v>3854</v>
      </c>
    </row>
    <row r="2539" spans="1:14" x14ac:dyDescent="0.2">
      <c r="A2539" t="s">
        <v>8298</v>
      </c>
      <c r="B2539">
        <v>14580</v>
      </c>
      <c r="C2539">
        <v>19720</v>
      </c>
      <c r="D2539">
        <v>24860</v>
      </c>
      <c r="E2539">
        <v>30000</v>
      </c>
      <c r="F2539">
        <v>35140</v>
      </c>
      <c r="G2539">
        <v>38650</v>
      </c>
      <c r="H2539">
        <v>41300</v>
      </c>
      <c r="I2539">
        <v>44000</v>
      </c>
      <c r="J2539">
        <v>46650</v>
      </c>
      <c r="K2539" t="s">
        <v>3096</v>
      </c>
      <c r="L2539">
        <v>81</v>
      </c>
      <c r="M2539">
        <v>30</v>
      </c>
      <c r="N2539" t="s">
        <v>3009</v>
      </c>
    </row>
    <row r="2540" spans="1:14" x14ac:dyDescent="0.2">
      <c r="A2540" t="s">
        <v>8299</v>
      </c>
      <c r="B2540">
        <v>14600</v>
      </c>
      <c r="C2540">
        <v>19720</v>
      </c>
      <c r="D2540">
        <v>24860</v>
      </c>
      <c r="E2540">
        <v>30000</v>
      </c>
      <c r="F2540">
        <v>35140</v>
      </c>
      <c r="G2540">
        <v>40200</v>
      </c>
      <c r="H2540">
        <v>43000</v>
      </c>
      <c r="I2540">
        <v>45750</v>
      </c>
      <c r="J2540">
        <v>48550</v>
      </c>
      <c r="K2540" t="s">
        <v>3096</v>
      </c>
      <c r="L2540">
        <v>83</v>
      </c>
      <c r="M2540">
        <v>30</v>
      </c>
      <c r="N2540" t="s">
        <v>3331</v>
      </c>
    </row>
    <row r="2541" spans="1:14" x14ac:dyDescent="0.2">
      <c r="A2541" t="s">
        <v>8300</v>
      </c>
      <c r="B2541">
        <v>14580</v>
      </c>
      <c r="C2541">
        <v>19720</v>
      </c>
      <c r="D2541">
        <v>24860</v>
      </c>
      <c r="E2541">
        <v>30000</v>
      </c>
      <c r="F2541">
        <v>35140</v>
      </c>
      <c r="G2541">
        <v>38650</v>
      </c>
      <c r="H2541">
        <v>41300</v>
      </c>
      <c r="I2541">
        <v>44000</v>
      </c>
      <c r="J2541">
        <v>46650</v>
      </c>
      <c r="K2541" t="s">
        <v>3096</v>
      </c>
      <c r="L2541">
        <v>85</v>
      </c>
      <c r="M2541">
        <v>30</v>
      </c>
      <c r="N2541" t="s">
        <v>3536</v>
      </c>
    </row>
    <row r="2542" spans="1:14" x14ac:dyDescent="0.2">
      <c r="A2542" t="s">
        <v>8301</v>
      </c>
      <c r="B2542">
        <v>14750</v>
      </c>
      <c r="C2542">
        <v>19720</v>
      </c>
      <c r="D2542">
        <v>24860</v>
      </c>
      <c r="E2542">
        <v>30000</v>
      </c>
      <c r="F2542">
        <v>35140</v>
      </c>
      <c r="G2542">
        <v>40280</v>
      </c>
      <c r="H2542">
        <v>43500</v>
      </c>
      <c r="I2542">
        <v>46300</v>
      </c>
      <c r="J2542">
        <v>49100</v>
      </c>
      <c r="K2542" t="s">
        <v>3096</v>
      </c>
      <c r="L2542">
        <v>87</v>
      </c>
      <c r="M2542">
        <v>30</v>
      </c>
      <c r="N2542" t="s">
        <v>3537</v>
      </c>
    </row>
    <row r="2543" spans="1:14" x14ac:dyDescent="0.2">
      <c r="A2543" t="s">
        <v>8302</v>
      </c>
      <c r="B2543">
        <v>16000</v>
      </c>
      <c r="C2543">
        <v>19720</v>
      </c>
      <c r="D2543">
        <v>24860</v>
      </c>
      <c r="E2543">
        <v>30000</v>
      </c>
      <c r="F2543">
        <v>35140</v>
      </c>
      <c r="G2543">
        <v>40280</v>
      </c>
      <c r="H2543">
        <v>45420</v>
      </c>
      <c r="I2543">
        <v>50200</v>
      </c>
      <c r="J2543">
        <v>53200</v>
      </c>
      <c r="K2543" t="s">
        <v>3096</v>
      </c>
      <c r="L2543">
        <v>89</v>
      </c>
      <c r="M2543">
        <v>30</v>
      </c>
      <c r="N2543" t="s">
        <v>3389</v>
      </c>
    </row>
    <row r="2544" spans="1:14" x14ac:dyDescent="0.2">
      <c r="A2544" t="s">
        <v>8303</v>
      </c>
      <c r="B2544">
        <v>14580</v>
      </c>
      <c r="C2544">
        <v>19720</v>
      </c>
      <c r="D2544">
        <v>24860</v>
      </c>
      <c r="E2544">
        <v>30000</v>
      </c>
      <c r="F2544">
        <v>35140</v>
      </c>
      <c r="G2544">
        <v>38650</v>
      </c>
      <c r="H2544">
        <v>41300</v>
      </c>
      <c r="I2544">
        <v>44000</v>
      </c>
      <c r="J2544">
        <v>46650</v>
      </c>
      <c r="K2544" t="s">
        <v>3096</v>
      </c>
      <c r="L2544">
        <v>91</v>
      </c>
      <c r="M2544">
        <v>30</v>
      </c>
      <c r="N2544" t="s">
        <v>3538</v>
      </c>
    </row>
    <row r="2545" spans="1:14" x14ac:dyDescent="0.2">
      <c r="A2545" t="s">
        <v>8304</v>
      </c>
      <c r="B2545">
        <v>14580</v>
      </c>
      <c r="C2545">
        <v>19720</v>
      </c>
      <c r="D2545">
        <v>24860</v>
      </c>
      <c r="E2545">
        <v>30000</v>
      </c>
      <c r="F2545">
        <v>35140</v>
      </c>
      <c r="G2545">
        <v>38650</v>
      </c>
      <c r="H2545">
        <v>41300</v>
      </c>
      <c r="I2545">
        <v>44000</v>
      </c>
      <c r="J2545">
        <v>46650</v>
      </c>
      <c r="K2545" t="s">
        <v>3096</v>
      </c>
      <c r="L2545">
        <v>93</v>
      </c>
      <c r="M2545">
        <v>30</v>
      </c>
      <c r="N2545" t="s">
        <v>2394</v>
      </c>
    </row>
    <row r="2546" spans="1:14" x14ac:dyDescent="0.2">
      <c r="A2546" t="s">
        <v>8305</v>
      </c>
      <c r="B2546">
        <v>21550</v>
      </c>
      <c r="C2546">
        <v>24600</v>
      </c>
      <c r="D2546">
        <v>27700</v>
      </c>
      <c r="E2546">
        <v>30750</v>
      </c>
      <c r="F2546">
        <v>35140</v>
      </c>
      <c r="G2546">
        <v>40280</v>
      </c>
      <c r="H2546">
        <v>45420</v>
      </c>
      <c r="I2546">
        <v>50560</v>
      </c>
      <c r="J2546">
        <v>55700</v>
      </c>
      <c r="K2546" t="s">
        <v>3096</v>
      </c>
      <c r="L2546">
        <v>95</v>
      </c>
      <c r="M2546">
        <v>30</v>
      </c>
      <c r="N2546" t="s">
        <v>3333</v>
      </c>
    </row>
    <row r="2547" spans="1:14" x14ac:dyDescent="0.2">
      <c r="A2547" t="s">
        <v>8306</v>
      </c>
      <c r="B2547">
        <v>14580</v>
      </c>
      <c r="C2547">
        <v>19720</v>
      </c>
      <c r="D2547">
        <v>24860</v>
      </c>
      <c r="E2547">
        <v>30000</v>
      </c>
      <c r="F2547">
        <v>35140</v>
      </c>
      <c r="G2547">
        <v>39950</v>
      </c>
      <c r="H2547">
        <v>42700</v>
      </c>
      <c r="I2547">
        <v>45450</v>
      </c>
      <c r="J2547">
        <v>48200</v>
      </c>
      <c r="K2547" t="s">
        <v>3096</v>
      </c>
      <c r="L2547">
        <v>97</v>
      </c>
      <c r="M2547">
        <v>30</v>
      </c>
      <c r="N2547" t="s">
        <v>3572</v>
      </c>
    </row>
    <row r="2548" spans="1:14" x14ac:dyDescent="0.2">
      <c r="A2548" t="s">
        <v>8307</v>
      </c>
      <c r="B2548">
        <v>21150</v>
      </c>
      <c r="C2548">
        <v>24150</v>
      </c>
      <c r="D2548">
        <v>27150</v>
      </c>
      <c r="E2548">
        <v>30150</v>
      </c>
      <c r="F2548">
        <v>35140</v>
      </c>
      <c r="G2548">
        <v>40280</v>
      </c>
      <c r="H2548">
        <v>45420</v>
      </c>
      <c r="I2548">
        <v>50560</v>
      </c>
      <c r="J2548">
        <v>55700</v>
      </c>
      <c r="K2548" t="s">
        <v>3096</v>
      </c>
      <c r="L2548">
        <v>99</v>
      </c>
      <c r="M2548">
        <v>30</v>
      </c>
      <c r="N2548" t="s">
        <v>3334</v>
      </c>
    </row>
    <row r="2549" spans="1:14" x14ac:dyDescent="0.2">
      <c r="A2549" t="s">
        <v>8308</v>
      </c>
      <c r="B2549">
        <v>17150</v>
      </c>
      <c r="C2549">
        <v>19720</v>
      </c>
      <c r="D2549">
        <v>24860</v>
      </c>
      <c r="E2549">
        <v>30000</v>
      </c>
      <c r="F2549">
        <v>35140</v>
      </c>
      <c r="G2549">
        <v>40280</v>
      </c>
      <c r="H2549">
        <v>45420</v>
      </c>
      <c r="I2549">
        <v>50560</v>
      </c>
      <c r="J2549">
        <v>55700</v>
      </c>
      <c r="K2549" t="s">
        <v>3096</v>
      </c>
      <c r="L2549">
        <v>101</v>
      </c>
      <c r="M2549">
        <v>30</v>
      </c>
      <c r="N2549" t="s">
        <v>3392</v>
      </c>
    </row>
    <row r="2550" spans="1:14" x14ac:dyDescent="0.2">
      <c r="A2550" t="s">
        <v>8309</v>
      </c>
      <c r="B2550">
        <v>14580</v>
      </c>
      <c r="C2550">
        <v>19720</v>
      </c>
      <c r="D2550">
        <v>24860</v>
      </c>
      <c r="E2550">
        <v>30000</v>
      </c>
      <c r="F2550">
        <v>35140</v>
      </c>
      <c r="G2550">
        <v>38850</v>
      </c>
      <c r="H2550">
        <v>41500</v>
      </c>
      <c r="I2550">
        <v>44200</v>
      </c>
      <c r="J2550">
        <v>46850</v>
      </c>
      <c r="K2550" t="s">
        <v>3096</v>
      </c>
      <c r="L2550">
        <v>103</v>
      </c>
      <c r="M2550">
        <v>30</v>
      </c>
      <c r="N2550" t="s">
        <v>4115</v>
      </c>
    </row>
    <row r="2551" spans="1:14" x14ac:dyDescent="0.2">
      <c r="A2551" t="s">
        <v>8310</v>
      </c>
      <c r="B2551">
        <v>14580</v>
      </c>
      <c r="C2551">
        <v>19720</v>
      </c>
      <c r="D2551">
        <v>24860</v>
      </c>
      <c r="E2551">
        <v>30000</v>
      </c>
      <c r="F2551">
        <v>35140</v>
      </c>
      <c r="G2551">
        <v>39000</v>
      </c>
      <c r="H2551">
        <v>41700</v>
      </c>
      <c r="I2551">
        <v>44400</v>
      </c>
      <c r="J2551">
        <v>47050</v>
      </c>
      <c r="K2551" t="s">
        <v>3096</v>
      </c>
      <c r="L2551">
        <v>105</v>
      </c>
      <c r="M2551">
        <v>30</v>
      </c>
      <c r="N2551" t="s">
        <v>3539</v>
      </c>
    </row>
    <row r="2552" spans="1:14" x14ac:dyDescent="0.2">
      <c r="A2552" t="s">
        <v>8311</v>
      </c>
      <c r="B2552">
        <v>21550</v>
      </c>
      <c r="C2552">
        <v>24600</v>
      </c>
      <c r="D2552">
        <v>27700</v>
      </c>
      <c r="E2552">
        <v>30750</v>
      </c>
      <c r="F2552">
        <v>35140</v>
      </c>
      <c r="G2552">
        <v>40280</v>
      </c>
      <c r="H2552">
        <v>45420</v>
      </c>
      <c r="I2552">
        <v>50560</v>
      </c>
      <c r="J2552">
        <v>55700</v>
      </c>
      <c r="K2552" t="s">
        <v>3096</v>
      </c>
      <c r="L2552">
        <v>107</v>
      </c>
      <c r="M2552">
        <v>30</v>
      </c>
      <c r="N2552" t="s">
        <v>3393</v>
      </c>
    </row>
    <row r="2553" spans="1:14" x14ac:dyDescent="0.2">
      <c r="A2553" t="s">
        <v>8312</v>
      </c>
      <c r="B2553">
        <v>14580</v>
      </c>
      <c r="C2553">
        <v>19720</v>
      </c>
      <c r="D2553">
        <v>24860</v>
      </c>
      <c r="E2553">
        <v>30000</v>
      </c>
      <c r="F2553">
        <v>35140</v>
      </c>
      <c r="G2553">
        <v>38650</v>
      </c>
      <c r="H2553">
        <v>41300</v>
      </c>
      <c r="I2553">
        <v>44000</v>
      </c>
      <c r="J2553">
        <v>46650</v>
      </c>
      <c r="K2553" t="s">
        <v>3096</v>
      </c>
      <c r="L2553">
        <v>109</v>
      </c>
      <c r="M2553">
        <v>30</v>
      </c>
      <c r="N2553" t="s">
        <v>3337</v>
      </c>
    </row>
    <row r="2554" spans="1:14" x14ac:dyDescent="0.2">
      <c r="A2554" t="s">
        <v>8313</v>
      </c>
      <c r="B2554">
        <v>14580</v>
      </c>
      <c r="C2554">
        <v>19720</v>
      </c>
      <c r="D2554">
        <v>24860</v>
      </c>
      <c r="E2554">
        <v>30000</v>
      </c>
      <c r="F2554">
        <v>35140</v>
      </c>
      <c r="G2554">
        <v>39000</v>
      </c>
      <c r="H2554">
        <v>41700</v>
      </c>
      <c r="I2554">
        <v>44400</v>
      </c>
      <c r="J2554">
        <v>47050</v>
      </c>
      <c r="K2554" t="s">
        <v>3096</v>
      </c>
      <c r="L2554">
        <v>111</v>
      </c>
      <c r="M2554">
        <v>30</v>
      </c>
      <c r="N2554" t="s">
        <v>2222</v>
      </c>
    </row>
    <row r="2555" spans="1:14" x14ac:dyDescent="0.2">
      <c r="A2555" t="s">
        <v>8314</v>
      </c>
      <c r="B2555">
        <v>21150</v>
      </c>
      <c r="C2555">
        <v>24150</v>
      </c>
      <c r="D2555">
        <v>27150</v>
      </c>
      <c r="E2555">
        <v>30150</v>
      </c>
      <c r="F2555">
        <v>35140</v>
      </c>
      <c r="G2555">
        <v>40280</v>
      </c>
      <c r="H2555">
        <v>45420</v>
      </c>
      <c r="I2555">
        <v>50560</v>
      </c>
      <c r="J2555">
        <v>55700</v>
      </c>
      <c r="K2555" t="s">
        <v>3096</v>
      </c>
      <c r="L2555">
        <v>113</v>
      </c>
      <c r="M2555">
        <v>30</v>
      </c>
      <c r="N2555" t="s">
        <v>3394</v>
      </c>
    </row>
    <row r="2556" spans="1:14" x14ac:dyDescent="0.2">
      <c r="A2556" t="s">
        <v>8315</v>
      </c>
      <c r="B2556">
        <v>14580</v>
      </c>
      <c r="C2556">
        <v>19720</v>
      </c>
      <c r="D2556">
        <v>24860</v>
      </c>
      <c r="E2556">
        <v>30000</v>
      </c>
      <c r="F2556">
        <v>35140</v>
      </c>
      <c r="G2556">
        <v>38650</v>
      </c>
      <c r="H2556">
        <v>41300</v>
      </c>
      <c r="I2556">
        <v>44000</v>
      </c>
      <c r="J2556">
        <v>46650</v>
      </c>
      <c r="K2556" t="s">
        <v>3096</v>
      </c>
      <c r="L2556">
        <v>115</v>
      </c>
      <c r="M2556">
        <v>30</v>
      </c>
      <c r="N2556" t="s">
        <v>3014</v>
      </c>
    </row>
    <row r="2557" spans="1:14" x14ac:dyDescent="0.2">
      <c r="A2557" t="s">
        <v>8316</v>
      </c>
      <c r="B2557">
        <v>14950</v>
      </c>
      <c r="C2557">
        <v>19720</v>
      </c>
      <c r="D2557">
        <v>24860</v>
      </c>
      <c r="E2557">
        <v>30000</v>
      </c>
      <c r="F2557">
        <v>35140</v>
      </c>
      <c r="G2557">
        <v>40280</v>
      </c>
      <c r="H2557">
        <v>44100</v>
      </c>
      <c r="I2557">
        <v>46950</v>
      </c>
      <c r="J2557">
        <v>49800</v>
      </c>
      <c r="K2557" t="s">
        <v>3096</v>
      </c>
      <c r="L2557">
        <v>117</v>
      </c>
      <c r="M2557">
        <v>30</v>
      </c>
      <c r="N2557" t="s">
        <v>4117</v>
      </c>
    </row>
    <row r="2558" spans="1:14" x14ac:dyDescent="0.2">
      <c r="A2558" t="s">
        <v>8317</v>
      </c>
      <c r="B2558">
        <v>14580</v>
      </c>
      <c r="C2558">
        <v>19720</v>
      </c>
      <c r="D2558">
        <v>24860</v>
      </c>
      <c r="E2558">
        <v>30000</v>
      </c>
      <c r="F2558">
        <v>35140</v>
      </c>
      <c r="G2558">
        <v>38650</v>
      </c>
      <c r="H2558">
        <v>41300</v>
      </c>
      <c r="I2558">
        <v>44000</v>
      </c>
      <c r="J2558">
        <v>46650</v>
      </c>
      <c r="K2558" t="s">
        <v>3096</v>
      </c>
      <c r="L2558">
        <v>119</v>
      </c>
      <c r="M2558">
        <v>30</v>
      </c>
      <c r="N2558" t="s">
        <v>3540</v>
      </c>
    </row>
    <row r="2559" spans="1:14" x14ac:dyDescent="0.2">
      <c r="A2559" t="s">
        <v>8318</v>
      </c>
      <c r="B2559">
        <v>14580</v>
      </c>
      <c r="C2559">
        <v>19720</v>
      </c>
      <c r="D2559">
        <v>24860</v>
      </c>
      <c r="E2559">
        <v>30000</v>
      </c>
      <c r="F2559">
        <v>35140</v>
      </c>
      <c r="G2559">
        <v>38650</v>
      </c>
      <c r="H2559">
        <v>41300</v>
      </c>
      <c r="I2559">
        <v>44000</v>
      </c>
      <c r="J2559">
        <v>46650</v>
      </c>
      <c r="K2559" t="s">
        <v>3096</v>
      </c>
      <c r="L2559">
        <v>121</v>
      </c>
      <c r="M2559">
        <v>30</v>
      </c>
      <c r="N2559" t="s">
        <v>3341</v>
      </c>
    </row>
    <row r="2560" spans="1:14" x14ac:dyDescent="0.2">
      <c r="A2560" t="s">
        <v>8319</v>
      </c>
      <c r="B2560">
        <v>14580</v>
      </c>
      <c r="C2560">
        <v>19720</v>
      </c>
      <c r="D2560">
        <v>24860</v>
      </c>
      <c r="E2560">
        <v>30000</v>
      </c>
      <c r="F2560">
        <v>35140</v>
      </c>
      <c r="G2560">
        <v>38900</v>
      </c>
      <c r="H2560">
        <v>41550</v>
      </c>
      <c r="I2560">
        <v>44250</v>
      </c>
      <c r="J2560">
        <v>46900</v>
      </c>
      <c r="K2560" t="s">
        <v>3096</v>
      </c>
      <c r="L2560">
        <v>123</v>
      </c>
      <c r="M2560">
        <v>30</v>
      </c>
      <c r="N2560" t="s">
        <v>3342</v>
      </c>
    </row>
    <row r="2561" spans="1:14" x14ac:dyDescent="0.2">
      <c r="A2561" t="s">
        <v>8320</v>
      </c>
      <c r="B2561">
        <v>14900</v>
      </c>
      <c r="C2561">
        <v>19720</v>
      </c>
      <c r="D2561">
        <v>24860</v>
      </c>
      <c r="E2561">
        <v>30000</v>
      </c>
      <c r="F2561">
        <v>35140</v>
      </c>
      <c r="G2561">
        <v>40280</v>
      </c>
      <c r="H2561">
        <v>43900</v>
      </c>
      <c r="I2561">
        <v>46750</v>
      </c>
      <c r="J2561">
        <v>49600</v>
      </c>
      <c r="K2561" t="s">
        <v>3096</v>
      </c>
      <c r="L2561">
        <v>125</v>
      </c>
      <c r="M2561">
        <v>30</v>
      </c>
      <c r="N2561" t="s">
        <v>3541</v>
      </c>
    </row>
    <row r="2562" spans="1:14" x14ac:dyDescent="0.2">
      <c r="A2562" t="s">
        <v>8321</v>
      </c>
      <c r="B2562">
        <v>15300</v>
      </c>
      <c r="C2562">
        <v>19720</v>
      </c>
      <c r="D2562">
        <v>24860</v>
      </c>
      <c r="E2562">
        <v>30000</v>
      </c>
      <c r="F2562">
        <v>35140</v>
      </c>
      <c r="G2562">
        <v>40280</v>
      </c>
      <c r="H2562">
        <v>45100</v>
      </c>
      <c r="I2562">
        <v>48000</v>
      </c>
      <c r="J2562">
        <v>50900</v>
      </c>
      <c r="K2562" t="s">
        <v>3096</v>
      </c>
      <c r="L2562">
        <v>127</v>
      </c>
      <c r="M2562">
        <v>30</v>
      </c>
      <c r="N2562" t="s">
        <v>3344</v>
      </c>
    </row>
    <row r="2563" spans="1:14" x14ac:dyDescent="0.2">
      <c r="A2563" t="s">
        <v>8322</v>
      </c>
      <c r="B2563">
        <v>14700</v>
      </c>
      <c r="C2563">
        <v>19720</v>
      </c>
      <c r="D2563">
        <v>24860</v>
      </c>
      <c r="E2563">
        <v>30000</v>
      </c>
      <c r="F2563">
        <v>35140</v>
      </c>
      <c r="G2563">
        <v>40280</v>
      </c>
      <c r="H2563">
        <v>43300</v>
      </c>
      <c r="I2563">
        <v>46100</v>
      </c>
      <c r="J2563">
        <v>48900</v>
      </c>
      <c r="K2563" t="s">
        <v>3096</v>
      </c>
      <c r="L2563">
        <v>129</v>
      </c>
      <c r="M2563">
        <v>30</v>
      </c>
      <c r="N2563" t="s">
        <v>4125</v>
      </c>
    </row>
    <row r="2564" spans="1:14" x14ac:dyDescent="0.2">
      <c r="A2564" t="s">
        <v>8323</v>
      </c>
      <c r="B2564">
        <v>14580</v>
      </c>
      <c r="C2564">
        <v>19720</v>
      </c>
      <c r="D2564">
        <v>24860</v>
      </c>
      <c r="E2564">
        <v>30000</v>
      </c>
      <c r="F2564">
        <v>35140</v>
      </c>
      <c r="G2564">
        <v>38650</v>
      </c>
      <c r="H2564">
        <v>41300</v>
      </c>
      <c r="I2564">
        <v>44000</v>
      </c>
      <c r="J2564">
        <v>46650</v>
      </c>
      <c r="K2564" t="s">
        <v>3096</v>
      </c>
      <c r="L2564">
        <v>131</v>
      </c>
      <c r="M2564">
        <v>30</v>
      </c>
      <c r="N2564" t="s">
        <v>3398</v>
      </c>
    </row>
    <row r="2565" spans="1:14" x14ac:dyDescent="0.2">
      <c r="A2565" t="s">
        <v>8324</v>
      </c>
      <c r="B2565">
        <v>14580</v>
      </c>
      <c r="C2565">
        <v>19720</v>
      </c>
      <c r="D2565">
        <v>24860</v>
      </c>
      <c r="E2565">
        <v>30000</v>
      </c>
      <c r="F2565">
        <v>35140</v>
      </c>
      <c r="G2565">
        <v>38650</v>
      </c>
      <c r="H2565">
        <v>41300</v>
      </c>
      <c r="I2565">
        <v>44000</v>
      </c>
      <c r="J2565">
        <v>46650</v>
      </c>
      <c r="K2565" t="s">
        <v>3096</v>
      </c>
      <c r="L2565">
        <v>133</v>
      </c>
      <c r="M2565">
        <v>30</v>
      </c>
      <c r="N2565" t="s">
        <v>3399</v>
      </c>
    </row>
    <row r="2566" spans="1:14" x14ac:dyDescent="0.2">
      <c r="A2566" t="s">
        <v>8325</v>
      </c>
      <c r="B2566">
        <v>16700</v>
      </c>
      <c r="C2566">
        <v>19720</v>
      </c>
      <c r="D2566">
        <v>24860</v>
      </c>
      <c r="E2566">
        <v>30000</v>
      </c>
      <c r="F2566">
        <v>35140</v>
      </c>
      <c r="G2566">
        <v>40280</v>
      </c>
      <c r="H2566">
        <v>45420</v>
      </c>
      <c r="I2566">
        <v>50560</v>
      </c>
      <c r="J2566">
        <v>55650</v>
      </c>
      <c r="K2566" t="s">
        <v>3096</v>
      </c>
      <c r="L2566">
        <v>135</v>
      </c>
      <c r="M2566">
        <v>30</v>
      </c>
      <c r="N2566" t="s">
        <v>3542</v>
      </c>
    </row>
    <row r="2567" spans="1:14" x14ac:dyDescent="0.2">
      <c r="A2567" t="s">
        <v>8326</v>
      </c>
      <c r="B2567">
        <v>14580</v>
      </c>
      <c r="C2567">
        <v>19720</v>
      </c>
      <c r="D2567">
        <v>24860</v>
      </c>
      <c r="E2567">
        <v>30000</v>
      </c>
      <c r="F2567">
        <v>35140</v>
      </c>
      <c r="G2567">
        <v>39100</v>
      </c>
      <c r="H2567">
        <v>41800</v>
      </c>
      <c r="I2567">
        <v>44500</v>
      </c>
      <c r="J2567">
        <v>47200</v>
      </c>
      <c r="K2567" t="s">
        <v>3096</v>
      </c>
      <c r="L2567">
        <v>137</v>
      </c>
      <c r="M2567">
        <v>30</v>
      </c>
      <c r="N2567" t="s">
        <v>3347</v>
      </c>
    </row>
    <row r="2568" spans="1:14" x14ac:dyDescent="0.2">
      <c r="A2568" t="s">
        <v>8327</v>
      </c>
      <c r="B2568">
        <v>14580</v>
      </c>
      <c r="C2568">
        <v>19720</v>
      </c>
      <c r="D2568">
        <v>24860</v>
      </c>
      <c r="E2568">
        <v>30000</v>
      </c>
      <c r="F2568">
        <v>35140</v>
      </c>
      <c r="G2568">
        <v>39000</v>
      </c>
      <c r="H2568">
        <v>41700</v>
      </c>
      <c r="I2568">
        <v>44400</v>
      </c>
      <c r="J2568">
        <v>47050</v>
      </c>
      <c r="K2568" t="s">
        <v>3096</v>
      </c>
      <c r="L2568">
        <v>139</v>
      </c>
      <c r="M2568">
        <v>30</v>
      </c>
      <c r="N2568" t="s">
        <v>3348</v>
      </c>
    </row>
    <row r="2569" spans="1:14" x14ac:dyDescent="0.2">
      <c r="A2569" t="s">
        <v>8328</v>
      </c>
      <c r="B2569">
        <v>14580</v>
      </c>
      <c r="C2569">
        <v>19720</v>
      </c>
      <c r="D2569">
        <v>24860</v>
      </c>
      <c r="E2569">
        <v>30000</v>
      </c>
      <c r="F2569">
        <v>35140</v>
      </c>
      <c r="G2569">
        <v>38650</v>
      </c>
      <c r="H2569">
        <v>41300</v>
      </c>
      <c r="I2569">
        <v>44000</v>
      </c>
      <c r="J2569">
        <v>46650</v>
      </c>
      <c r="K2569" t="s">
        <v>3096</v>
      </c>
      <c r="L2569">
        <v>141</v>
      </c>
      <c r="M2569">
        <v>30</v>
      </c>
      <c r="N2569" t="s">
        <v>3349</v>
      </c>
    </row>
    <row r="2570" spans="1:14" x14ac:dyDescent="0.2">
      <c r="A2570" t="s">
        <v>8329</v>
      </c>
      <c r="B2570">
        <v>14580</v>
      </c>
      <c r="C2570">
        <v>19720</v>
      </c>
      <c r="D2570">
        <v>24860</v>
      </c>
      <c r="E2570">
        <v>30000</v>
      </c>
      <c r="F2570">
        <v>35140</v>
      </c>
      <c r="G2570">
        <v>38650</v>
      </c>
      <c r="H2570">
        <v>41300</v>
      </c>
      <c r="I2570">
        <v>44000</v>
      </c>
      <c r="J2570">
        <v>46650</v>
      </c>
      <c r="K2570" t="s">
        <v>3096</v>
      </c>
      <c r="L2570">
        <v>143</v>
      </c>
      <c r="M2570">
        <v>30</v>
      </c>
      <c r="N2570" t="s">
        <v>3543</v>
      </c>
    </row>
    <row r="2571" spans="1:14" x14ac:dyDescent="0.2">
      <c r="A2571" t="s">
        <v>8330</v>
      </c>
      <c r="B2571">
        <v>14580</v>
      </c>
      <c r="C2571">
        <v>19720</v>
      </c>
      <c r="D2571">
        <v>24860</v>
      </c>
      <c r="E2571">
        <v>30000</v>
      </c>
      <c r="F2571">
        <v>35140</v>
      </c>
      <c r="G2571">
        <v>39950</v>
      </c>
      <c r="H2571">
        <v>42700</v>
      </c>
      <c r="I2571">
        <v>45450</v>
      </c>
      <c r="J2571">
        <v>48200</v>
      </c>
      <c r="K2571" t="s">
        <v>3096</v>
      </c>
      <c r="L2571">
        <v>145</v>
      </c>
      <c r="M2571">
        <v>30</v>
      </c>
      <c r="N2571" t="s">
        <v>3401</v>
      </c>
    </row>
    <row r="2572" spans="1:14" x14ac:dyDescent="0.2">
      <c r="A2572" t="s">
        <v>8331</v>
      </c>
      <c r="B2572">
        <v>15500</v>
      </c>
      <c r="C2572">
        <v>19720</v>
      </c>
      <c r="D2572">
        <v>24860</v>
      </c>
      <c r="E2572">
        <v>30000</v>
      </c>
      <c r="F2572">
        <v>35140</v>
      </c>
      <c r="G2572">
        <v>40280</v>
      </c>
      <c r="H2572">
        <v>45420</v>
      </c>
      <c r="I2572">
        <v>48650</v>
      </c>
      <c r="J2572">
        <v>51600</v>
      </c>
      <c r="K2572" t="s">
        <v>3096</v>
      </c>
      <c r="L2572">
        <v>147</v>
      </c>
      <c r="M2572">
        <v>30</v>
      </c>
      <c r="N2572" t="s">
        <v>3544</v>
      </c>
    </row>
    <row r="2573" spans="1:14" x14ac:dyDescent="0.2">
      <c r="A2573" t="s">
        <v>8332</v>
      </c>
      <c r="B2573">
        <v>14580</v>
      </c>
      <c r="C2573">
        <v>19720</v>
      </c>
      <c r="D2573">
        <v>24860</v>
      </c>
      <c r="E2573">
        <v>30000</v>
      </c>
      <c r="F2573">
        <v>35140</v>
      </c>
      <c r="G2573">
        <v>38650</v>
      </c>
      <c r="H2573">
        <v>41300</v>
      </c>
      <c r="I2573">
        <v>44000</v>
      </c>
      <c r="J2573">
        <v>46650</v>
      </c>
      <c r="K2573" t="s">
        <v>3096</v>
      </c>
      <c r="L2573">
        <v>149</v>
      </c>
      <c r="M2573">
        <v>30</v>
      </c>
      <c r="N2573" t="s">
        <v>3545</v>
      </c>
    </row>
    <row r="2574" spans="1:14" x14ac:dyDescent="0.2">
      <c r="A2574" t="s">
        <v>8333</v>
      </c>
      <c r="B2574">
        <v>18400</v>
      </c>
      <c r="C2574">
        <v>21000</v>
      </c>
      <c r="D2574">
        <v>24860</v>
      </c>
      <c r="E2574">
        <v>30000</v>
      </c>
      <c r="F2574">
        <v>35140</v>
      </c>
      <c r="G2574">
        <v>40280</v>
      </c>
      <c r="H2574">
        <v>45420</v>
      </c>
      <c r="I2574">
        <v>50560</v>
      </c>
      <c r="J2574">
        <v>55700</v>
      </c>
      <c r="K2574" t="s">
        <v>3096</v>
      </c>
      <c r="L2574">
        <v>151</v>
      </c>
      <c r="M2574">
        <v>30</v>
      </c>
      <c r="N2574" t="s">
        <v>3231</v>
      </c>
    </row>
    <row r="2575" spans="1:14" x14ac:dyDescent="0.2">
      <c r="A2575" t="s">
        <v>8334</v>
      </c>
      <c r="B2575">
        <v>14580</v>
      </c>
      <c r="C2575">
        <v>19720</v>
      </c>
      <c r="D2575">
        <v>24860</v>
      </c>
      <c r="E2575">
        <v>30000</v>
      </c>
      <c r="F2575">
        <v>35140</v>
      </c>
      <c r="G2575">
        <v>38650</v>
      </c>
      <c r="H2575">
        <v>41300</v>
      </c>
      <c r="I2575">
        <v>44000</v>
      </c>
      <c r="J2575">
        <v>46650</v>
      </c>
      <c r="K2575" t="s">
        <v>3096</v>
      </c>
      <c r="L2575">
        <v>153</v>
      </c>
      <c r="M2575">
        <v>30</v>
      </c>
      <c r="N2575" t="s">
        <v>3546</v>
      </c>
    </row>
    <row r="2576" spans="1:14" x14ac:dyDescent="0.2">
      <c r="A2576" t="s">
        <v>8335</v>
      </c>
      <c r="B2576">
        <v>14580</v>
      </c>
      <c r="C2576">
        <v>19720</v>
      </c>
      <c r="D2576">
        <v>24860</v>
      </c>
      <c r="E2576">
        <v>30000</v>
      </c>
      <c r="F2576">
        <v>35140</v>
      </c>
      <c r="G2576">
        <v>38650</v>
      </c>
      <c r="H2576">
        <v>41300</v>
      </c>
      <c r="I2576">
        <v>44000</v>
      </c>
      <c r="J2576">
        <v>46650</v>
      </c>
      <c r="K2576" t="s">
        <v>3096</v>
      </c>
      <c r="L2576">
        <v>155</v>
      </c>
      <c r="M2576">
        <v>30</v>
      </c>
      <c r="N2576" t="s">
        <v>3547</v>
      </c>
    </row>
    <row r="2577" spans="1:14" x14ac:dyDescent="0.2">
      <c r="A2577" t="s">
        <v>8336</v>
      </c>
      <c r="B2577">
        <v>16600</v>
      </c>
      <c r="C2577">
        <v>19720</v>
      </c>
      <c r="D2577">
        <v>24860</v>
      </c>
      <c r="E2577">
        <v>30000</v>
      </c>
      <c r="F2577">
        <v>35140</v>
      </c>
      <c r="G2577">
        <v>40280</v>
      </c>
      <c r="H2577">
        <v>45420</v>
      </c>
      <c r="I2577">
        <v>50560</v>
      </c>
      <c r="J2577">
        <v>55300</v>
      </c>
      <c r="K2577" t="s">
        <v>3096</v>
      </c>
      <c r="L2577">
        <v>157</v>
      </c>
      <c r="M2577">
        <v>30</v>
      </c>
      <c r="N2577" t="s">
        <v>3350</v>
      </c>
    </row>
    <row r="2578" spans="1:14" x14ac:dyDescent="0.2">
      <c r="A2578" t="s">
        <v>8337</v>
      </c>
      <c r="B2578">
        <v>14580</v>
      </c>
      <c r="C2578">
        <v>19720</v>
      </c>
      <c r="D2578">
        <v>24860</v>
      </c>
      <c r="E2578">
        <v>30000</v>
      </c>
      <c r="F2578">
        <v>35140</v>
      </c>
      <c r="G2578">
        <v>38650</v>
      </c>
      <c r="H2578">
        <v>41300</v>
      </c>
      <c r="I2578">
        <v>44000</v>
      </c>
      <c r="J2578">
        <v>46650</v>
      </c>
      <c r="K2578" t="s">
        <v>3096</v>
      </c>
      <c r="L2578">
        <v>159</v>
      </c>
      <c r="M2578">
        <v>30</v>
      </c>
      <c r="N2578" t="s">
        <v>3548</v>
      </c>
    </row>
    <row r="2579" spans="1:14" x14ac:dyDescent="0.2">
      <c r="A2579" t="s">
        <v>8338</v>
      </c>
      <c r="B2579">
        <v>15050</v>
      </c>
      <c r="C2579">
        <v>19720</v>
      </c>
      <c r="D2579">
        <v>24860</v>
      </c>
      <c r="E2579">
        <v>30000</v>
      </c>
      <c r="F2579">
        <v>35140</v>
      </c>
      <c r="G2579">
        <v>40280</v>
      </c>
      <c r="H2579">
        <v>44350</v>
      </c>
      <c r="I2579">
        <v>47200</v>
      </c>
      <c r="J2579">
        <v>50050</v>
      </c>
      <c r="K2579" t="s">
        <v>3096</v>
      </c>
      <c r="L2579">
        <v>161</v>
      </c>
      <c r="M2579">
        <v>30</v>
      </c>
      <c r="N2579" t="s">
        <v>3549</v>
      </c>
    </row>
    <row r="2580" spans="1:14" x14ac:dyDescent="0.2">
      <c r="A2580" t="s">
        <v>8339</v>
      </c>
      <c r="B2580">
        <v>14600</v>
      </c>
      <c r="C2580">
        <v>19720</v>
      </c>
      <c r="D2580">
        <v>24860</v>
      </c>
      <c r="E2580">
        <v>30000</v>
      </c>
      <c r="F2580">
        <v>35140</v>
      </c>
      <c r="G2580">
        <v>40280</v>
      </c>
      <c r="H2580">
        <v>43050</v>
      </c>
      <c r="I2580">
        <v>45850</v>
      </c>
      <c r="J2580">
        <v>48600</v>
      </c>
      <c r="K2580" t="s">
        <v>3096</v>
      </c>
      <c r="L2580">
        <v>163</v>
      </c>
      <c r="M2580">
        <v>30</v>
      </c>
      <c r="N2580" t="s">
        <v>3352</v>
      </c>
    </row>
    <row r="2581" spans="1:14" x14ac:dyDescent="0.2">
      <c r="A2581" t="s">
        <v>8340</v>
      </c>
      <c r="B2581">
        <v>21550</v>
      </c>
      <c r="C2581">
        <v>24600</v>
      </c>
      <c r="D2581">
        <v>27700</v>
      </c>
      <c r="E2581">
        <v>30750</v>
      </c>
      <c r="F2581">
        <v>35140</v>
      </c>
      <c r="G2581">
        <v>40280</v>
      </c>
      <c r="H2581">
        <v>45420</v>
      </c>
      <c r="I2581">
        <v>50560</v>
      </c>
      <c r="J2581">
        <v>55700</v>
      </c>
      <c r="K2581" t="s">
        <v>3096</v>
      </c>
      <c r="L2581">
        <v>165</v>
      </c>
      <c r="M2581">
        <v>30</v>
      </c>
      <c r="N2581" t="s">
        <v>3550</v>
      </c>
    </row>
    <row r="2582" spans="1:14" x14ac:dyDescent="0.2">
      <c r="A2582" t="s">
        <v>8341</v>
      </c>
      <c r="B2582">
        <v>14580</v>
      </c>
      <c r="C2582">
        <v>19720</v>
      </c>
      <c r="D2582">
        <v>24860</v>
      </c>
      <c r="E2582">
        <v>30000</v>
      </c>
      <c r="F2582">
        <v>35140</v>
      </c>
      <c r="G2582">
        <v>38650</v>
      </c>
      <c r="H2582">
        <v>41300</v>
      </c>
      <c r="I2582">
        <v>44000</v>
      </c>
      <c r="J2582">
        <v>46650</v>
      </c>
      <c r="K2582" t="s">
        <v>3096</v>
      </c>
      <c r="L2582">
        <v>167</v>
      </c>
      <c r="M2582">
        <v>30</v>
      </c>
      <c r="N2582" t="s">
        <v>3405</v>
      </c>
    </row>
    <row r="2583" spans="1:14" x14ac:dyDescent="0.2">
      <c r="A2583" t="s">
        <v>8342</v>
      </c>
      <c r="B2583">
        <v>16000</v>
      </c>
      <c r="C2583">
        <v>19720</v>
      </c>
      <c r="D2583">
        <v>24860</v>
      </c>
      <c r="E2583">
        <v>30000</v>
      </c>
      <c r="F2583">
        <v>35140</v>
      </c>
      <c r="G2583">
        <v>40280</v>
      </c>
      <c r="H2583">
        <v>45420</v>
      </c>
      <c r="I2583">
        <v>50200</v>
      </c>
      <c r="J2583">
        <v>53200</v>
      </c>
      <c r="K2583" t="s">
        <v>3096</v>
      </c>
      <c r="L2583">
        <v>169</v>
      </c>
      <c r="M2583">
        <v>30</v>
      </c>
      <c r="N2583" t="s">
        <v>3408</v>
      </c>
    </row>
    <row r="2584" spans="1:14" x14ac:dyDescent="0.2">
      <c r="A2584" t="s">
        <v>8343</v>
      </c>
      <c r="B2584">
        <v>14580</v>
      </c>
      <c r="C2584">
        <v>19720</v>
      </c>
      <c r="D2584">
        <v>24860</v>
      </c>
      <c r="E2584">
        <v>30000</v>
      </c>
      <c r="F2584">
        <v>35140</v>
      </c>
      <c r="G2584">
        <v>38650</v>
      </c>
      <c r="H2584">
        <v>41300</v>
      </c>
      <c r="I2584">
        <v>44000</v>
      </c>
      <c r="J2584">
        <v>46650</v>
      </c>
      <c r="K2584" t="s">
        <v>3096</v>
      </c>
      <c r="L2584">
        <v>171</v>
      </c>
      <c r="M2584">
        <v>30</v>
      </c>
      <c r="N2584" t="s">
        <v>2916</v>
      </c>
    </row>
    <row r="2585" spans="1:14" x14ac:dyDescent="0.2">
      <c r="A2585" t="s">
        <v>8344</v>
      </c>
      <c r="B2585">
        <v>16700</v>
      </c>
      <c r="C2585">
        <v>19720</v>
      </c>
      <c r="D2585">
        <v>24860</v>
      </c>
      <c r="E2585">
        <v>30000</v>
      </c>
      <c r="F2585">
        <v>35140</v>
      </c>
      <c r="G2585">
        <v>40280</v>
      </c>
      <c r="H2585">
        <v>45420</v>
      </c>
      <c r="I2585">
        <v>50560</v>
      </c>
      <c r="J2585">
        <v>55650</v>
      </c>
      <c r="K2585" t="s">
        <v>3096</v>
      </c>
      <c r="L2585">
        <v>173</v>
      </c>
      <c r="M2585">
        <v>30</v>
      </c>
      <c r="N2585" t="s">
        <v>3551</v>
      </c>
    </row>
    <row r="2586" spans="1:14" x14ac:dyDescent="0.2">
      <c r="A2586" t="s">
        <v>8345</v>
      </c>
      <c r="B2586">
        <v>15000</v>
      </c>
      <c r="C2586">
        <v>19720</v>
      </c>
      <c r="D2586">
        <v>24860</v>
      </c>
      <c r="E2586">
        <v>30000</v>
      </c>
      <c r="F2586">
        <v>35140</v>
      </c>
      <c r="G2586">
        <v>40280</v>
      </c>
      <c r="H2586">
        <v>44250</v>
      </c>
      <c r="I2586">
        <v>47100</v>
      </c>
      <c r="J2586">
        <v>49950</v>
      </c>
      <c r="K2586" t="s">
        <v>3096</v>
      </c>
      <c r="L2586">
        <v>175</v>
      </c>
      <c r="M2586">
        <v>30</v>
      </c>
      <c r="N2586" t="s">
        <v>3353</v>
      </c>
    </row>
    <row r="2587" spans="1:14" x14ac:dyDescent="0.2">
      <c r="A2587" t="s">
        <v>8346</v>
      </c>
      <c r="B2587">
        <v>21550</v>
      </c>
      <c r="C2587">
        <v>24600</v>
      </c>
      <c r="D2587">
        <v>27700</v>
      </c>
      <c r="E2587">
        <v>30750</v>
      </c>
      <c r="F2587">
        <v>35140</v>
      </c>
      <c r="G2587">
        <v>40280</v>
      </c>
      <c r="H2587">
        <v>45420</v>
      </c>
      <c r="I2587">
        <v>50560</v>
      </c>
      <c r="J2587">
        <v>55700</v>
      </c>
      <c r="K2587" t="s">
        <v>3096</v>
      </c>
      <c r="L2587">
        <v>177</v>
      </c>
      <c r="M2587">
        <v>30</v>
      </c>
      <c r="N2587" t="s">
        <v>3552</v>
      </c>
    </row>
    <row r="2588" spans="1:14" x14ac:dyDescent="0.2">
      <c r="A2588" t="s">
        <v>8347</v>
      </c>
      <c r="B2588">
        <v>14580</v>
      </c>
      <c r="C2588">
        <v>19720</v>
      </c>
      <c r="D2588">
        <v>24860</v>
      </c>
      <c r="E2588">
        <v>30000</v>
      </c>
      <c r="F2588">
        <v>35140</v>
      </c>
      <c r="G2588">
        <v>38650</v>
      </c>
      <c r="H2588">
        <v>41300</v>
      </c>
      <c r="I2588">
        <v>44000</v>
      </c>
      <c r="J2588">
        <v>46650</v>
      </c>
      <c r="K2588" t="s">
        <v>3096</v>
      </c>
      <c r="L2588">
        <v>179</v>
      </c>
      <c r="M2588">
        <v>30</v>
      </c>
      <c r="N2588" t="s">
        <v>3553</v>
      </c>
    </row>
    <row r="2589" spans="1:14" x14ac:dyDescent="0.2">
      <c r="A2589" t="s">
        <v>8348</v>
      </c>
      <c r="B2589">
        <v>14580</v>
      </c>
      <c r="C2589">
        <v>19720</v>
      </c>
      <c r="D2589">
        <v>24860</v>
      </c>
      <c r="E2589">
        <v>30000</v>
      </c>
      <c r="F2589">
        <v>35140</v>
      </c>
      <c r="G2589">
        <v>38650</v>
      </c>
      <c r="H2589">
        <v>41300</v>
      </c>
      <c r="I2589">
        <v>44000</v>
      </c>
      <c r="J2589">
        <v>46650</v>
      </c>
      <c r="K2589" t="s">
        <v>3096</v>
      </c>
      <c r="L2589">
        <v>181</v>
      </c>
      <c r="M2589">
        <v>30</v>
      </c>
      <c r="N2589" t="s">
        <v>4165</v>
      </c>
    </row>
    <row r="2590" spans="1:14" x14ac:dyDescent="0.2">
      <c r="A2590" t="s">
        <v>8349</v>
      </c>
      <c r="B2590">
        <v>21150</v>
      </c>
      <c r="C2590">
        <v>24150</v>
      </c>
      <c r="D2590">
        <v>27150</v>
      </c>
      <c r="E2590">
        <v>30150</v>
      </c>
      <c r="F2590">
        <v>35140</v>
      </c>
      <c r="G2590">
        <v>40280</v>
      </c>
      <c r="H2590">
        <v>45420</v>
      </c>
      <c r="I2590">
        <v>50560</v>
      </c>
      <c r="J2590">
        <v>55700</v>
      </c>
      <c r="K2590" t="s">
        <v>3096</v>
      </c>
      <c r="L2590">
        <v>183</v>
      </c>
      <c r="M2590">
        <v>30</v>
      </c>
      <c r="N2590" t="s">
        <v>3554</v>
      </c>
    </row>
    <row r="2591" spans="1:14" x14ac:dyDescent="0.2">
      <c r="A2591" t="s">
        <v>8350</v>
      </c>
      <c r="B2591">
        <v>14580</v>
      </c>
      <c r="C2591">
        <v>19720</v>
      </c>
      <c r="D2591">
        <v>24860</v>
      </c>
      <c r="E2591">
        <v>30000</v>
      </c>
      <c r="F2591">
        <v>35140</v>
      </c>
      <c r="G2591">
        <v>38650</v>
      </c>
      <c r="H2591">
        <v>41300</v>
      </c>
      <c r="I2591">
        <v>44000</v>
      </c>
      <c r="J2591">
        <v>46650</v>
      </c>
      <c r="K2591" t="s">
        <v>3096</v>
      </c>
      <c r="L2591">
        <v>185</v>
      </c>
      <c r="M2591">
        <v>30</v>
      </c>
      <c r="N2591" t="s">
        <v>3355</v>
      </c>
    </row>
    <row r="2592" spans="1:14" x14ac:dyDescent="0.2">
      <c r="A2592" t="s">
        <v>8351</v>
      </c>
      <c r="B2592">
        <v>16350</v>
      </c>
      <c r="C2592">
        <v>19720</v>
      </c>
      <c r="D2592">
        <v>24860</v>
      </c>
      <c r="E2592">
        <v>30000</v>
      </c>
      <c r="F2592">
        <v>35140</v>
      </c>
      <c r="G2592">
        <v>40280</v>
      </c>
      <c r="H2592">
        <v>45420</v>
      </c>
      <c r="I2592">
        <v>50560</v>
      </c>
      <c r="J2592">
        <v>54550</v>
      </c>
      <c r="K2592" t="s">
        <v>3096</v>
      </c>
      <c r="L2592">
        <v>186</v>
      </c>
      <c r="M2592">
        <v>30</v>
      </c>
      <c r="N2592" t="s">
        <v>3555</v>
      </c>
    </row>
    <row r="2593" spans="1:14" x14ac:dyDescent="0.2">
      <c r="A2593" t="s">
        <v>8352</v>
      </c>
      <c r="B2593">
        <v>14580</v>
      </c>
      <c r="C2593">
        <v>19720</v>
      </c>
      <c r="D2593">
        <v>24860</v>
      </c>
      <c r="E2593">
        <v>30000</v>
      </c>
      <c r="F2593">
        <v>35140</v>
      </c>
      <c r="G2593">
        <v>39000</v>
      </c>
      <c r="H2593">
        <v>41700</v>
      </c>
      <c r="I2593">
        <v>44400</v>
      </c>
      <c r="J2593">
        <v>47050</v>
      </c>
      <c r="K2593" t="s">
        <v>3096</v>
      </c>
      <c r="L2593">
        <v>187</v>
      </c>
      <c r="M2593">
        <v>30</v>
      </c>
      <c r="N2593" t="s">
        <v>3556</v>
      </c>
    </row>
    <row r="2594" spans="1:14" x14ac:dyDescent="0.2">
      <c r="A2594" t="s">
        <v>8353</v>
      </c>
      <c r="B2594">
        <v>21150</v>
      </c>
      <c r="C2594">
        <v>24150</v>
      </c>
      <c r="D2594">
        <v>27150</v>
      </c>
      <c r="E2594">
        <v>30150</v>
      </c>
      <c r="F2594">
        <v>35140</v>
      </c>
      <c r="G2594">
        <v>40280</v>
      </c>
      <c r="H2594">
        <v>45420</v>
      </c>
      <c r="I2594">
        <v>50560</v>
      </c>
      <c r="J2594">
        <v>55700</v>
      </c>
      <c r="K2594" t="s">
        <v>3096</v>
      </c>
      <c r="L2594">
        <v>189</v>
      </c>
      <c r="M2594">
        <v>30</v>
      </c>
      <c r="N2594" t="s">
        <v>3509</v>
      </c>
    </row>
    <row r="2595" spans="1:14" x14ac:dyDescent="0.2">
      <c r="A2595" t="s">
        <v>8354</v>
      </c>
      <c r="B2595">
        <v>14580</v>
      </c>
      <c r="C2595">
        <v>19720</v>
      </c>
      <c r="D2595">
        <v>24860</v>
      </c>
      <c r="E2595">
        <v>30000</v>
      </c>
      <c r="F2595">
        <v>35140</v>
      </c>
      <c r="G2595">
        <v>39100</v>
      </c>
      <c r="H2595">
        <v>41800</v>
      </c>
      <c r="I2595">
        <v>44500</v>
      </c>
      <c r="J2595">
        <v>47200</v>
      </c>
      <c r="K2595" t="s">
        <v>3096</v>
      </c>
      <c r="L2595">
        <v>195</v>
      </c>
      <c r="M2595">
        <v>30</v>
      </c>
      <c r="N2595" t="s">
        <v>3410</v>
      </c>
    </row>
    <row r="2596" spans="1:14" x14ac:dyDescent="0.2">
      <c r="A2596" t="s">
        <v>8355</v>
      </c>
      <c r="B2596">
        <v>14580</v>
      </c>
      <c r="C2596">
        <v>19720</v>
      </c>
      <c r="D2596">
        <v>24860</v>
      </c>
      <c r="E2596">
        <v>30000</v>
      </c>
      <c r="F2596">
        <v>35140</v>
      </c>
      <c r="G2596">
        <v>38650</v>
      </c>
      <c r="H2596">
        <v>41300</v>
      </c>
      <c r="I2596">
        <v>44000</v>
      </c>
      <c r="J2596">
        <v>46650</v>
      </c>
      <c r="K2596" t="s">
        <v>3096</v>
      </c>
      <c r="L2596">
        <v>197</v>
      </c>
      <c r="M2596">
        <v>30</v>
      </c>
      <c r="N2596" t="s">
        <v>4133</v>
      </c>
    </row>
    <row r="2597" spans="1:14" x14ac:dyDescent="0.2">
      <c r="A2597" t="s">
        <v>8356</v>
      </c>
      <c r="B2597">
        <v>14950</v>
      </c>
      <c r="C2597">
        <v>19720</v>
      </c>
      <c r="D2597">
        <v>24860</v>
      </c>
      <c r="E2597">
        <v>30000</v>
      </c>
      <c r="F2597">
        <v>35140</v>
      </c>
      <c r="G2597">
        <v>40280</v>
      </c>
      <c r="H2597">
        <v>44050</v>
      </c>
      <c r="I2597">
        <v>46900</v>
      </c>
      <c r="J2597">
        <v>49700</v>
      </c>
      <c r="K2597" t="s">
        <v>3096</v>
      </c>
      <c r="L2597">
        <v>199</v>
      </c>
      <c r="M2597">
        <v>30</v>
      </c>
      <c r="N2597" t="s">
        <v>3557</v>
      </c>
    </row>
    <row r="2598" spans="1:14" x14ac:dyDescent="0.2">
      <c r="A2598" t="s">
        <v>8357</v>
      </c>
      <c r="B2598">
        <v>14580</v>
      </c>
      <c r="C2598">
        <v>19720</v>
      </c>
      <c r="D2598">
        <v>24860</v>
      </c>
      <c r="E2598">
        <v>30000</v>
      </c>
      <c r="F2598">
        <v>35140</v>
      </c>
      <c r="G2598">
        <v>38650</v>
      </c>
      <c r="H2598">
        <v>41300</v>
      </c>
      <c r="I2598">
        <v>44000</v>
      </c>
      <c r="J2598">
        <v>46650</v>
      </c>
      <c r="K2598" t="s">
        <v>3096</v>
      </c>
      <c r="L2598">
        <v>201</v>
      </c>
      <c r="M2598">
        <v>30</v>
      </c>
      <c r="N2598" t="s">
        <v>3411</v>
      </c>
    </row>
    <row r="2599" spans="1:14" x14ac:dyDescent="0.2">
      <c r="A2599" t="s">
        <v>8358</v>
      </c>
      <c r="B2599">
        <v>14580</v>
      </c>
      <c r="C2599">
        <v>19720</v>
      </c>
      <c r="D2599">
        <v>24860</v>
      </c>
      <c r="E2599">
        <v>30000</v>
      </c>
      <c r="F2599">
        <v>35140</v>
      </c>
      <c r="G2599">
        <v>38650</v>
      </c>
      <c r="H2599">
        <v>41300</v>
      </c>
      <c r="I2599">
        <v>44000</v>
      </c>
      <c r="J2599">
        <v>46650</v>
      </c>
      <c r="K2599" t="s">
        <v>3096</v>
      </c>
      <c r="L2599">
        <v>203</v>
      </c>
      <c r="M2599">
        <v>30</v>
      </c>
      <c r="N2599" t="s">
        <v>3558</v>
      </c>
    </row>
    <row r="2600" spans="1:14" x14ac:dyDescent="0.2">
      <c r="A2600" t="s">
        <v>8359</v>
      </c>
      <c r="B2600">
        <v>14600</v>
      </c>
      <c r="C2600">
        <v>19720</v>
      </c>
      <c r="D2600">
        <v>24860</v>
      </c>
      <c r="E2600">
        <v>30000</v>
      </c>
      <c r="F2600">
        <v>35140</v>
      </c>
      <c r="G2600">
        <v>40280</v>
      </c>
      <c r="H2600">
        <v>43050</v>
      </c>
      <c r="I2600">
        <v>45850</v>
      </c>
      <c r="J2600">
        <v>48600</v>
      </c>
      <c r="K2600" t="s">
        <v>3096</v>
      </c>
      <c r="L2600">
        <v>205</v>
      </c>
      <c r="M2600">
        <v>30</v>
      </c>
      <c r="N2600" t="s">
        <v>3356</v>
      </c>
    </row>
    <row r="2601" spans="1:14" x14ac:dyDescent="0.2">
      <c r="A2601" t="s">
        <v>8360</v>
      </c>
      <c r="B2601">
        <v>14580</v>
      </c>
      <c r="C2601">
        <v>19720</v>
      </c>
      <c r="D2601">
        <v>24860</v>
      </c>
      <c r="E2601">
        <v>30000</v>
      </c>
      <c r="F2601">
        <v>35140</v>
      </c>
      <c r="G2601">
        <v>38650</v>
      </c>
      <c r="H2601">
        <v>41300</v>
      </c>
      <c r="I2601">
        <v>44000</v>
      </c>
      <c r="J2601">
        <v>46650</v>
      </c>
      <c r="K2601" t="s">
        <v>3096</v>
      </c>
      <c r="L2601">
        <v>207</v>
      </c>
      <c r="M2601">
        <v>30</v>
      </c>
      <c r="N2601" t="s">
        <v>3559</v>
      </c>
    </row>
    <row r="2602" spans="1:14" x14ac:dyDescent="0.2">
      <c r="A2602" t="s">
        <v>8361</v>
      </c>
      <c r="B2602">
        <v>14580</v>
      </c>
      <c r="C2602">
        <v>19720</v>
      </c>
      <c r="D2602">
        <v>24860</v>
      </c>
      <c r="E2602">
        <v>30000</v>
      </c>
      <c r="F2602">
        <v>35140</v>
      </c>
      <c r="G2602">
        <v>39000</v>
      </c>
      <c r="H2602">
        <v>41700</v>
      </c>
      <c r="I2602">
        <v>44400</v>
      </c>
      <c r="J2602">
        <v>47050</v>
      </c>
      <c r="K2602" t="s">
        <v>3096</v>
      </c>
      <c r="L2602">
        <v>209</v>
      </c>
      <c r="M2602">
        <v>30</v>
      </c>
      <c r="N2602" t="s">
        <v>3416</v>
      </c>
    </row>
    <row r="2603" spans="1:14" x14ac:dyDescent="0.2">
      <c r="A2603" t="s">
        <v>8362</v>
      </c>
      <c r="B2603">
        <v>14580</v>
      </c>
      <c r="C2603">
        <v>19720</v>
      </c>
      <c r="D2603">
        <v>24860</v>
      </c>
      <c r="E2603">
        <v>30000</v>
      </c>
      <c r="F2603">
        <v>35140</v>
      </c>
      <c r="G2603">
        <v>38650</v>
      </c>
      <c r="H2603">
        <v>41300</v>
      </c>
      <c r="I2603">
        <v>44000</v>
      </c>
      <c r="J2603">
        <v>46650</v>
      </c>
      <c r="K2603" t="s">
        <v>3096</v>
      </c>
      <c r="L2603">
        <v>211</v>
      </c>
      <c r="M2603">
        <v>30</v>
      </c>
      <c r="N2603" t="s">
        <v>4171</v>
      </c>
    </row>
    <row r="2604" spans="1:14" x14ac:dyDescent="0.2">
      <c r="A2604" t="s">
        <v>8363</v>
      </c>
      <c r="B2604">
        <v>14580</v>
      </c>
      <c r="C2604">
        <v>19720</v>
      </c>
      <c r="D2604">
        <v>24860</v>
      </c>
      <c r="E2604">
        <v>30000</v>
      </c>
      <c r="F2604">
        <v>35140</v>
      </c>
      <c r="G2604">
        <v>38650</v>
      </c>
      <c r="H2604">
        <v>41300</v>
      </c>
      <c r="I2604">
        <v>44000</v>
      </c>
      <c r="J2604">
        <v>46650</v>
      </c>
      <c r="K2604" t="s">
        <v>3096</v>
      </c>
      <c r="L2604">
        <v>213</v>
      </c>
      <c r="M2604">
        <v>30</v>
      </c>
      <c r="N2604" t="s">
        <v>3560</v>
      </c>
    </row>
    <row r="2605" spans="1:14" x14ac:dyDescent="0.2">
      <c r="A2605" t="s">
        <v>8364</v>
      </c>
      <c r="B2605">
        <v>14580</v>
      </c>
      <c r="C2605">
        <v>19720</v>
      </c>
      <c r="D2605">
        <v>24860</v>
      </c>
      <c r="E2605">
        <v>30000</v>
      </c>
      <c r="F2605">
        <v>35140</v>
      </c>
      <c r="G2605">
        <v>38650</v>
      </c>
      <c r="H2605">
        <v>41300</v>
      </c>
      <c r="I2605">
        <v>44000</v>
      </c>
      <c r="J2605">
        <v>46650</v>
      </c>
      <c r="K2605" t="s">
        <v>3096</v>
      </c>
      <c r="L2605">
        <v>215</v>
      </c>
      <c r="M2605">
        <v>30</v>
      </c>
      <c r="N2605" t="s">
        <v>3561</v>
      </c>
    </row>
    <row r="2606" spans="1:14" x14ac:dyDescent="0.2">
      <c r="A2606" t="s">
        <v>8365</v>
      </c>
      <c r="B2606">
        <v>14580</v>
      </c>
      <c r="C2606">
        <v>19720</v>
      </c>
      <c r="D2606">
        <v>24860</v>
      </c>
      <c r="E2606">
        <v>30000</v>
      </c>
      <c r="F2606">
        <v>35140</v>
      </c>
      <c r="G2606">
        <v>38650</v>
      </c>
      <c r="H2606">
        <v>41300</v>
      </c>
      <c r="I2606">
        <v>44000</v>
      </c>
      <c r="J2606">
        <v>46650</v>
      </c>
      <c r="K2606" t="s">
        <v>3096</v>
      </c>
      <c r="L2606">
        <v>217</v>
      </c>
      <c r="M2606">
        <v>30</v>
      </c>
      <c r="N2606" t="s">
        <v>3562</v>
      </c>
    </row>
    <row r="2607" spans="1:14" x14ac:dyDescent="0.2">
      <c r="A2607" t="s">
        <v>8366</v>
      </c>
      <c r="B2607">
        <v>21150</v>
      </c>
      <c r="C2607">
        <v>24150</v>
      </c>
      <c r="D2607">
        <v>27150</v>
      </c>
      <c r="E2607">
        <v>30150</v>
      </c>
      <c r="F2607">
        <v>35140</v>
      </c>
      <c r="G2607">
        <v>40280</v>
      </c>
      <c r="H2607">
        <v>45420</v>
      </c>
      <c r="I2607">
        <v>50560</v>
      </c>
      <c r="J2607">
        <v>55700</v>
      </c>
      <c r="K2607" t="s">
        <v>3096</v>
      </c>
      <c r="L2607">
        <v>219</v>
      </c>
      <c r="M2607">
        <v>30</v>
      </c>
      <c r="N2607" t="s">
        <v>3615</v>
      </c>
    </row>
    <row r="2608" spans="1:14" x14ac:dyDescent="0.2">
      <c r="A2608" t="s">
        <v>8367</v>
      </c>
      <c r="B2608">
        <v>14580</v>
      </c>
      <c r="C2608">
        <v>19720</v>
      </c>
      <c r="D2608">
        <v>24860</v>
      </c>
      <c r="E2608">
        <v>30000</v>
      </c>
      <c r="F2608">
        <v>35140</v>
      </c>
      <c r="G2608">
        <v>38650</v>
      </c>
      <c r="H2608">
        <v>41300</v>
      </c>
      <c r="I2608">
        <v>44000</v>
      </c>
      <c r="J2608">
        <v>46650</v>
      </c>
      <c r="K2608" t="s">
        <v>3096</v>
      </c>
      <c r="L2608">
        <v>221</v>
      </c>
      <c r="M2608">
        <v>30</v>
      </c>
      <c r="N2608" t="s">
        <v>3362</v>
      </c>
    </row>
    <row r="2609" spans="1:14" x14ac:dyDescent="0.2">
      <c r="A2609" t="s">
        <v>8368</v>
      </c>
      <c r="B2609">
        <v>14580</v>
      </c>
      <c r="C2609">
        <v>19720</v>
      </c>
      <c r="D2609">
        <v>24860</v>
      </c>
      <c r="E2609">
        <v>30000</v>
      </c>
      <c r="F2609">
        <v>35140</v>
      </c>
      <c r="G2609">
        <v>38650</v>
      </c>
      <c r="H2609">
        <v>41300</v>
      </c>
      <c r="I2609">
        <v>44000</v>
      </c>
      <c r="J2609">
        <v>46650</v>
      </c>
      <c r="K2609" t="s">
        <v>3096</v>
      </c>
      <c r="L2609">
        <v>223</v>
      </c>
      <c r="M2609">
        <v>30</v>
      </c>
      <c r="N2609" t="s">
        <v>3616</v>
      </c>
    </row>
    <row r="2610" spans="1:14" x14ac:dyDescent="0.2">
      <c r="A2610" t="s">
        <v>8369</v>
      </c>
      <c r="B2610">
        <v>15850</v>
      </c>
      <c r="C2610">
        <v>19720</v>
      </c>
      <c r="D2610">
        <v>24860</v>
      </c>
      <c r="E2610">
        <v>30000</v>
      </c>
      <c r="F2610">
        <v>35140</v>
      </c>
      <c r="G2610">
        <v>40280</v>
      </c>
      <c r="H2610">
        <v>45420</v>
      </c>
      <c r="I2610">
        <v>49700</v>
      </c>
      <c r="J2610">
        <v>52750</v>
      </c>
      <c r="K2610" t="s">
        <v>3096</v>
      </c>
      <c r="L2610">
        <v>225</v>
      </c>
      <c r="M2610">
        <v>30</v>
      </c>
      <c r="N2610" t="s">
        <v>3617</v>
      </c>
    </row>
    <row r="2611" spans="1:14" x14ac:dyDescent="0.2">
      <c r="A2611" t="s">
        <v>8370</v>
      </c>
      <c r="B2611">
        <v>14950</v>
      </c>
      <c r="C2611">
        <v>19720</v>
      </c>
      <c r="D2611">
        <v>24860</v>
      </c>
      <c r="E2611">
        <v>30000</v>
      </c>
      <c r="F2611">
        <v>35140</v>
      </c>
      <c r="G2611">
        <v>40280</v>
      </c>
      <c r="H2611">
        <v>44050</v>
      </c>
      <c r="I2611">
        <v>46900</v>
      </c>
      <c r="J2611">
        <v>49700</v>
      </c>
      <c r="K2611" t="s">
        <v>3096</v>
      </c>
      <c r="L2611">
        <v>227</v>
      </c>
      <c r="M2611">
        <v>30</v>
      </c>
      <c r="N2611" t="s">
        <v>3744</v>
      </c>
    </row>
    <row r="2612" spans="1:14" x14ac:dyDescent="0.2">
      <c r="A2612" t="s">
        <v>8371</v>
      </c>
      <c r="B2612">
        <v>14580</v>
      </c>
      <c r="C2612">
        <v>19720</v>
      </c>
      <c r="D2612">
        <v>24860</v>
      </c>
      <c r="E2612">
        <v>30000</v>
      </c>
      <c r="F2612">
        <v>35140</v>
      </c>
      <c r="G2612">
        <v>38650</v>
      </c>
      <c r="H2612">
        <v>41300</v>
      </c>
      <c r="I2612">
        <v>44000</v>
      </c>
      <c r="J2612">
        <v>46650</v>
      </c>
      <c r="K2612" t="s">
        <v>3096</v>
      </c>
      <c r="L2612">
        <v>229</v>
      </c>
      <c r="M2612">
        <v>30</v>
      </c>
      <c r="N2612" t="s">
        <v>3038</v>
      </c>
    </row>
    <row r="2613" spans="1:14" x14ac:dyDescent="0.2">
      <c r="A2613" t="s">
        <v>8372</v>
      </c>
      <c r="B2613">
        <v>21150</v>
      </c>
      <c r="C2613">
        <v>24150</v>
      </c>
      <c r="D2613">
        <v>27150</v>
      </c>
      <c r="E2613">
        <v>30150</v>
      </c>
      <c r="F2613">
        <v>35140</v>
      </c>
      <c r="G2613">
        <v>40280</v>
      </c>
      <c r="H2613">
        <v>45420</v>
      </c>
      <c r="I2613">
        <v>50560</v>
      </c>
      <c r="J2613">
        <v>55700</v>
      </c>
      <c r="K2613" t="s">
        <v>3096</v>
      </c>
      <c r="L2613">
        <v>510</v>
      </c>
      <c r="M2613">
        <v>30</v>
      </c>
      <c r="N2613" t="s">
        <v>4302</v>
      </c>
    </row>
    <row r="2614" spans="1:14" x14ac:dyDescent="0.2">
      <c r="A2614" t="s">
        <v>8373</v>
      </c>
      <c r="B2614">
        <v>17900</v>
      </c>
      <c r="C2614">
        <v>20450</v>
      </c>
      <c r="D2614">
        <v>24860</v>
      </c>
      <c r="E2614">
        <v>30000</v>
      </c>
      <c r="F2614">
        <v>35140</v>
      </c>
      <c r="G2614">
        <v>40280</v>
      </c>
      <c r="H2614">
        <v>45420</v>
      </c>
      <c r="I2614">
        <v>50560</v>
      </c>
      <c r="J2614">
        <v>55700</v>
      </c>
      <c r="K2614" t="s">
        <v>3097</v>
      </c>
      <c r="L2614">
        <v>1</v>
      </c>
      <c r="M2614">
        <v>30</v>
      </c>
      <c r="N2614" t="s">
        <v>3651</v>
      </c>
    </row>
    <row r="2615" spans="1:14" x14ac:dyDescent="0.2">
      <c r="A2615" t="s">
        <v>8374</v>
      </c>
      <c r="B2615">
        <v>17650</v>
      </c>
      <c r="C2615">
        <v>20200</v>
      </c>
      <c r="D2615">
        <v>24860</v>
      </c>
      <c r="E2615">
        <v>30000</v>
      </c>
      <c r="F2615">
        <v>35140</v>
      </c>
      <c r="G2615">
        <v>40280</v>
      </c>
      <c r="H2615">
        <v>45420</v>
      </c>
      <c r="I2615">
        <v>50560</v>
      </c>
      <c r="J2615">
        <v>55700</v>
      </c>
      <c r="K2615" t="s">
        <v>3097</v>
      </c>
      <c r="L2615">
        <v>3</v>
      </c>
      <c r="M2615">
        <v>30</v>
      </c>
      <c r="N2615" t="s">
        <v>3652</v>
      </c>
    </row>
    <row r="2616" spans="1:14" x14ac:dyDescent="0.2">
      <c r="A2616" t="s">
        <v>8375</v>
      </c>
      <c r="B2616">
        <v>17650</v>
      </c>
      <c r="C2616">
        <v>20200</v>
      </c>
      <c r="D2616">
        <v>24860</v>
      </c>
      <c r="E2616">
        <v>30000</v>
      </c>
      <c r="F2616">
        <v>35140</v>
      </c>
      <c r="G2616">
        <v>40280</v>
      </c>
      <c r="H2616">
        <v>45420</v>
      </c>
      <c r="I2616">
        <v>50560</v>
      </c>
      <c r="J2616">
        <v>55700</v>
      </c>
      <c r="K2616" t="s">
        <v>3097</v>
      </c>
      <c r="L2616">
        <v>5</v>
      </c>
      <c r="M2616">
        <v>30</v>
      </c>
      <c r="N2616" t="s">
        <v>3044</v>
      </c>
    </row>
    <row r="2617" spans="1:14" x14ac:dyDescent="0.2">
      <c r="A2617" t="s">
        <v>8376</v>
      </c>
      <c r="B2617">
        <v>17900</v>
      </c>
      <c r="C2617">
        <v>20450</v>
      </c>
      <c r="D2617">
        <v>24860</v>
      </c>
      <c r="E2617">
        <v>30000</v>
      </c>
      <c r="F2617">
        <v>35140</v>
      </c>
      <c r="G2617">
        <v>40280</v>
      </c>
      <c r="H2617">
        <v>45420</v>
      </c>
      <c r="I2617">
        <v>50560</v>
      </c>
      <c r="J2617">
        <v>55700</v>
      </c>
      <c r="K2617" t="s">
        <v>3097</v>
      </c>
      <c r="L2617">
        <v>7</v>
      </c>
      <c r="M2617">
        <v>30</v>
      </c>
      <c r="N2617" t="s">
        <v>3653</v>
      </c>
    </row>
    <row r="2618" spans="1:14" x14ac:dyDescent="0.2">
      <c r="A2618" t="s">
        <v>8377</v>
      </c>
      <c r="B2618">
        <v>18850</v>
      </c>
      <c r="C2618">
        <v>21550</v>
      </c>
      <c r="D2618">
        <v>24860</v>
      </c>
      <c r="E2618">
        <v>30000</v>
      </c>
      <c r="F2618">
        <v>35140</v>
      </c>
      <c r="G2618">
        <v>40280</v>
      </c>
      <c r="H2618">
        <v>45420</v>
      </c>
      <c r="I2618">
        <v>50560</v>
      </c>
      <c r="J2618">
        <v>55700</v>
      </c>
      <c r="K2618" t="s">
        <v>3097</v>
      </c>
      <c r="L2618">
        <v>9</v>
      </c>
      <c r="M2618">
        <v>30</v>
      </c>
      <c r="N2618" t="s">
        <v>3654</v>
      </c>
    </row>
    <row r="2619" spans="1:14" x14ac:dyDescent="0.2">
      <c r="A2619" t="s">
        <v>8378</v>
      </c>
      <c r="B2619">
        <v>17650</v>
      </c>
      <c r="C2619">
        <v>20200</v>
      </c>
      <c r="D2619">
        <v>24860</v>
      </c>
      <c r="E2619">
        <v>30000</v>
      </c>
      <c r="F2619">
        <v>35140</v>
      </c>
      <c r="G2619">
        <v>40280</v>
      </c>
      <c r="H2619">
        <v>45420</v>
      </c>
      <c r="I2619">
        <v>50560</v>
      </c>
      <c r="J2619">
        <v>55700</v>
      </c>
      <c r="K2619" t="s">
        <v>3097</v>
      </c>
      <c r="L2619">
        <v>11</v>
      </c>
      <c r="M2619">
        <v>30</v>
      </c>
      <c r="N2619" t="s">
        <v>3273</v>
      </c>
    </row>
    <row r="2620" spans="1:14" x14ac:dyDescent="0.2">
      <c r="A2620" t="s">
        <v>8379</v>
      </c>
      <c r="B2620">
        <v>17650</v>
      </c>
      <c r="C2620">
        <v>20200</v>
      </c>
      <c r="D2620">
        <v>24860</v>
      </c>
      <c r="E2620">
        <v>30000</v>
      </c>
      <c r="F2620">
        <v>35140</v>
      </c>
      <c r="G2620">
        <v>40280</v>
      </c>
      <c r="H2620">
        <v>45420</v>
      </c>
      <c r="I2620">
        <v>50560</v>
      </c>
      <c r="J2620">
        <v>55700</v>
      </c>
      <c r="K2620" t="s">
        <v>3097</v>
      </c>
      <c r="L2620">
        <v>13</v>
      </c>
      <c r="M2620">
        <v>30</v>
      </c>
      <c r="N2620" t="s">
        <v>3655</v>
      </c>
    </row>
    <row r="2621" spans="1:14" x14ac:dyDescent="0.2">
      <c r="A2621" t="s">
        <v>8380</v>
      </c>
      <c r="B2621">
        <v>17650</v>
      </c>
      <c r="C2621">
        <v>20200</v>
      </c>
      <c r="D2621">
        <v>24860</v>
      </c>
      <c r="E2621">
        <v>30000</v>
      </c>
      <c r="F2621">
        <v>35140</v>
      </c>
      <c r="G2621">
        <v>40280</v>
      </c>
      <c r="H2621">
        <v>45420</v>
      </c>
      <c r="I2621">
        <v>50560</v>
      </c>
      <c r="J2621">
        <v>55700</v>
      </c>
      <c r="K2621" t="s">
        <v>3097</v>
      </c>
      <c r="L2621">
        <v>15</v>
      </c>
      <c r="M2621">
        <v>30</v>
      </c>
      <c r="N2621" t="s">
        <v>3656</v>
      </c>
    </row>
    <row r="2622" spans="1:14" x14ac:dyDescent="0.2">
      <c r="A2622" t="s">
        <v>8381</v>
      </c>
      <c r="B2622">
        <v>18100</v>
      </c>
      <c r="C2622">
        <v>20700</v>
      </c>
      <c r="D2622">
        <v>24860</v>
      </c>
      <c r="E2622">
        <v>30000</v>
      </c>
      <c r="F2622">
        <v>35140</v>
      </c>
      <c r="G2622">
        <v>40280</v>
      </c>
      <c r="H2622">
        <v>45420</v>
      </c>
      <c r="I2622">
        <v>50560</v>
      </c>
      <c r="J2622">
        <v>55700</v>
      </c>
      <c r="K2622" t="s">
        <v>3097</v>
      </c>
      <c r="L2622">
        <v>17</v>
      </c>
      <c r="M2622">
        <v>30</v>
      </c>
      <c r="N2622" t="s">
        <v>2716</v>
      </c>
    </row>
    <row r="2623" spans="1:14" x14ac:dyDescent="0.2">
      <c r="A2623" t="s">
        <v>8382</v>
      </c>
      <c r="B2623">
        <v>18150</v>
      </c>
      <c r="C2623">
        <v>20750</v>
      </c>
      <c r="D2623">
        <v>24860</v>
      </c>
      <c r="E2623">
        <v>30000</v>
      </c>
      <c r="F2623">
        <v>35140</v>
      </c>
      <c r="G2623">
        <v>40280</v>
      </c>
      <c r="H2623">
        <v>45420</v>
      </c>
      <c r="I2623">
        <v>50560</v>
      </c>
      <c r="J2623">
        <v>55700</v>
      </c>
      <c r="K2623" t="s">
        <v>3097</v>
      </c>
      <c r="L2623">
        <v>19</v>
      </c>
      <c r="M2623">
        <v>30</v>
      </c>
      <c r="N2623" t="s">
        <v>3657</v>
      </c>
    </row>
    <row r="2624" spans="1:14" x14ac:dyDescent="0.2">
      <c r="A2624" t="s">
        <v>8383</v>
      </c>
      <c r="B2624">
        <v>17900</v>
      </c>
      <c r="C2624">
        <v>20450</v>
      </c>
      <c r="D2624">
        <v>24860</v>
      </c>
      <c r="E2624">
        <v>30000</v>
      </c>
      <c r="F2624">
        <v>35140</v>
      </c>
      <c r="G2624">
        <v>40280</v>
      </c>
      <c r="H2624">
        <v>45420</v>
      </c>
      <c r="I2624">
        <v>50560</v>
      </c>
      <c r="J2624">
        <v>55700</v>
      </c>
      <c r="K2624" t="s">
        <v>3097</v>
      </c>
      <c r="L2624">
        <v>21</v>
      </c>
      <c r="M2624">
        <v>30</v>
      </c>
      <c r="N2624" t="s">
        <v>2956</v>
      </c>
    </row>
    <row r="2625" spans="1:14" x14ac:dyDescent="0.2">
      <c r="A2625" t="s">
        <v>8384</v>
      </c>
      <c r="B2625">
        <v>17650</v>
      </c>
      <c r="C2625">
        <v>20200</v>
      </c>
      <c r="D2625">
        <v>24860</v>
      </c>
      <c r="E2625">
        <v>30000</v>
      </c>
      <c r="F2625">
        <v>35140</v>
      </c>
      <c r="G2625">
        <v>40280</v>
      </c>
      <c r="H2625">
        <v>45420</v>
      </c>
      <c r="I2625">
        <v>50560</v>
      </c>
      <c r="J2625">
        <v>55700</v>
      </c>
      <c r="K2625" t="s">
        <v>3097</v>
      </c>
      <c r="L2625">
        <v>23</v>
      </c>
      <c r="M2625">
        <v>30</v>
      </c>
      <c r="N2625" t="s">
        <v>3658</v>
      </c>
    </row>
    <row r="2626" spans="1:14" x14ac:dyDescent="0.2">
      <c r="A2626" t="s">
        <v>8385</v>
      </c>
      <c r="B2626">
        <v>20150</v>
      </c>
      <c r="C2626">
        <v>23000</v>
      </c>
      <c r="D2626">
        <v>25900</v>
      </c>
      <c r="E2626">
        <v>30000</v>
      </c>
      <c r="F2626">
        <v>35140</v>
      </c>
      <c r="G2626">
        <v>40280</v>
      </c>
      <c r="H2626">
        <v>45420</v>
      </c>
      <c r="I2626">
        <v>50560</v>
      </c>
      <c r="J2626">
        <v>55700</v>
      </c>
      <c r="K2626" t="s">
        <v>3097</v>
      </c>
      <c r="L2626">
        <v>25</v>
      </c>
      <c r="M2626">
        <v>30</v>
      </c>
      <c r="N2626" t="s">
        <v>3659</v>
      </c>
    </row>
    <row r="2627" spans="1:14" x14ac:dyDescent="0.2">
      <c r="A2627" t="s">
        <v>8386</v>
      </c>
      <c r="B2627">
        <v>17650</v>
      </c>
      <c r="C2627">
        <v>20200</v>
      </c>
      <c r="D2627">
        <v>24860</v>
      </c>
      <c r="E2627">
        <v>30000</v>
      </c>
      <c r="F2627">
        <v>35140</v>
      </c>
      <c r="G2627">
        <v>40280</v>
      </c>
      <c r="H2627">
        <v>45420</v>
      </c>
      <c r="I2627">
        <v>50560</v>
      </c>
      <c r="J2627">
        <v>55700</v>
      </c>
      <c r="K2627" t="s">
        <v>3097</v>
      </c>
      <c r="L2627">
        <v>27</v>
      </c>
      <c r="M2627">
        <v>30</v>
      </c>
      <c r="N2627" t="s">
        <v>3660</v>
      </c>
    </row>
    <row r="2628" spans="1:14" x14ac:dyDescent="0.2">
      <c r="A2628" t="s">
        <v>8387</v>
      </c>
      <c r="B2628">
        <v>17650</v>
      </c>
      <c r="C2628">
        <v>20200</v>
      </c>
      <c r="D2628">
        <v>24860</v>
      </c>
      <c r="E2628">
        <v>30000</v>
      </c>
      <c r="F2628">
        <v>35140</v>
      </c>
      <c r="G2628">
        <v>40280</v>
      </c>
      <c r="H2628">
        <v>45420</v>
      </c>
      <c r="I2628">
        <v>50560</v>
      </c>
      <c r="J2628">
        <v>55700</v>
      </c>
      <c r="K2628" t="s">
        <v>3097</v>
      </c>
      <c r="L2628">
        <v>29</v>
      </c>
      <c r="M2628">
        <v>30</v>
      </c>
      <c r="N2628" t="s">
        <v>3661</v>
      </c>
    </row>
    <row r="2629" spans="1:14" x14ac:dyDescent="0.2">
      <c r="A2629" t="s">
        <v>8388</v>
      </c>
      <c r="B2629">
        <v>22100</v>
      </c>
      <c r="C2629">
        <v>25250</v>
      </c>
      <c r="D2629">
        <v>28400</v>
      </c>
      <c r="E2629">
        <v>31550</v>
      </c>
      <c r="F2629">
        <v>35140</v>
      </c>
      <c r="G2629">
        <v>40280</v>
      </c>
      <c r="H2629">
        <v>45420</v>
      </c>
      <c r="I2629">
        <v>50560</v>
      </c>
      <c r="J2629">
        <v>55700</v>
      </c>
      <c r="K2629" t="s">
        <v>3097</v>
      </c>
      <c r="L2629">
        <v>31</v>
      </c>
      <c r="M2629">
        <v>30</v>
      </c>
      <c r="N2629" t="s">
        <v>4107</v>
      </c>
    </row>
    <row r="2630" spans="1:14" x14ac:dyDescent="0.2">
      <c r="A2630" t="s">
        <v>8389</v>
      </c>
      <c r="B2630">
        <v>17650</v>
      </c>
      <c r="C2630">
        <v>20200</v>
      </c>
      <c r="D2630">
        <v>24860</v>
      </c>
      <c r="E2630">
        <v>30000</v>
      </c>
      <c r="F2630">
        <v>35140</v>
      </c>
      <c r="G2630">
        <v>40280</v>
      </c>
      <c r="H2630">
        <v>45420</v>
      </c>
      <c r="I2630">
        <v>50560</v>
      </c>
      <c r="J2630">
        <v>55700</v>
      </c>
      <c r="K2630" t="s">
        <v>3097</v>
      </c>
      <c r="L2630">
        <v>33</v>
      </c>
      <c r="M2630">
        <v>30</v>
      </c>
      <c r="N2630" t="s">
        <v>2725</v>
      </c>
    </row>
    <row r="2631" spans="1:14" x14ac:dyDescent="0.2">
      <c r="A2631" t="s">
        <v>8390</v>
      </c>
      <c r="B2631">
        <v>17650</v>
      </c>
      <c r="C2631">
        <v>20200</v>
      </c>
      <c r="D2631">
        <v>24860</v>
      </c>
      <c r="E2631">
        <v>30000</v>
      </c>
      <c r="F2631">
        <v>35140</v>
      </c>
      <c r="G2631">
        <v>40280</v>
      </c>
      <c r="H2631">
        <v>45420</v>
      </c>
      <c r="I2631">
        <v>50560</v>
      </c>
      <c r="J2631">
        <v>55700</v>
      </c>
      <c r="K2631" t="s">
        <v>3097</v>
      </c>
      <c r="L2631">
        <v>35</v>
      </c>
      <c r="M2631">
        <v>30</v>
      </c>
      <c r="N2631" t="s">
        <v>3662</v>
      </c>
    </row>
    <row r="2632" spans="1:14" x14ac:dyDescent="0.2">
      <c r="A2632" t="s">
        <v>8391</v>
      </c>
      <c r="B2632">
        <v>17900</v>
      </c>
      <c r="C2632">
        <v>20450</v>
      </c>
      <c r="D2632">
        <v>24860</v>
      </c>
      <c r="E2632">
        <v>30000</v>
      </c>
      <c r="F2632">
        <v>35140</v>
      </c>
      <c r="G2632">
        <v>40280</v>
      </c>
      <c r="H2632">
        <v>45420</v>
      </c>
      <c r="I2632">
        <v>50560</v>
      </c>
      <c r="J2632">
        <v>55700</v>
      </c>
      <c r="K2632" t="s">
        <v>3097</v>
      </c>
      <c r="L2632">
        <v>37</v>
      </c>
      <c r="M2632">
        <v>30</v>
      </c>
      <c r="N2632" t="s">
        <v>3663</v>
      </c>
    </row>
    <row r="2633" spans="1:14" x14ac:dyDescent="0.2">
      <c r="A2633" t="s">
        <v>8392</v>
      </c>
      <c r="B2633">
        <v>17650</v>
      </c>
      <c r="C2633">
        <v>20200</v>
      </c>
      <c r="D2633">
        <v>24860</v>
      </c>
      <c r="E2633">
        <v>30000</v>
      </c>
      <c r="F2633">
        <v>35140</v>
      </c>
      <c r="G2633">
        <v>40280</v>
      </c>
      <c r="H2633">
        <v>45420</v>
      </c>
      <c r="I2633">
        <v>50560</v>
      </c>
      <c r="J2633">
        <v>55700</v>
      </c>
      <c r="K2633" t="s">
        <v>3097</v>
      </c>
      <c r="L2633">
        <v>39</v>
      </c>
      <c r="M2633">
        <v>30</v>
      </c>
      <c r="N2633" t="s">
        <v>3664</v>
      </c>
    </row>
    <row r="2634" spans="1:14" x14ac:dyDescent="0.2">
      <c r="A2634" t="s">
        <v>8393</v>
      </c>
      <c r="B2634">
        <v>17650</v>
      </c>
      <c r="C2634">
        <v>20200</v>
      </c>
      <c r="D2634">
        <v>24860</v>
      </c>
      <c r="E2634">
        <v>30000</v>
      </c>
      <c r="F2634">
        <v>35140</v>
      </c>
      <c r="G2634">
        <v>40280</v>
      </c>
      <c r="H2634">
        <v>45420</v>
      </c>
      <c r="I2634">
        <v>50560</v>
      </c>
      <c r="J2634">
        <v>55700</v>
      </c>
      <c r="K2634" t="s">
        <v>3097</v>
      </c>
      <c r="L2634">
        <v>41</v>
      </c>
      <c r="M2634">
        <v>30</v>
      </c>
      <c r="N2634" t="s">
        <v>3665</v>
      </c>
    </row>
    <row r="2635" spans="1:14" x14ac:dyDescent="0.2">
      <c r="A2635" t="s">
        <v>8394</v>
      </c>
      <c r="B2635">
        <v>20150</v>
      </c>
      <c r="C2635">
        <v>23000</v>
      </c>
      <c r="D2635">
        <v>25900</v>
      </c>
      <c r="E2635">
        <v>30000</v>
      </c>
      <c r="F2635">
        <v>35140</v>
      </c>
      <c r="G2635">
        <v>40280</v>
      </c>
      <c r="H2635">
        <v>45420</v>
      </c>
      <c r="I2635">
        <v>50560</v>
      </c>
      <c r="J2635">
        <v>55700</v>
      </c>
      <c r="K2635" t="s">
        <v>3097</v>
      </c>
      <c r="L2635">
        <v>43</v>
      </c>
      <c r="M2635">
        <v>30</v>
      </c>
      <c r="N2635" t="s">
        <v>3334</v>
      </c>
    </row>
    <row r="2636" spans="1:14" x14ac:dyDescent="0.2">
      <c r="A2636" t="s">
        <v>8395</v>
      </c>
      <c r="B2636">
        <v>17650</v>
      </c>
      <c r="C2636">
        <v>20200</v>
      </c>
      <c r="D2636">
        <v>24860</v>
      </c>
      <c r="E2636">
        <v>30000</v>
      </c>
      <c r="F2636">
        <v>35140</v>
      </c>
      <c r="G2636">
        <v>40280</v>
      </c>
      <c r="H2636">
        <v>45420</v>
      </c>
      <c r="I2636">
        <v>50560</v>
      </c>
      <c r="J2636">
        <v>55700</v>
      </c>
      <c r="K2636" t="s">
        <v>3097</v>
      </c>
      <c r="L2636">
        <v>45</v>
      </c>
      <c r="M2636">
        <v>30</v>
      </c>
      <c r="N2636" t="s">
        <v>3666</v>
      </c>
    </row>
    <row r="2637" spans="1:14" x14ac:dyDescent="0.2">
      <c r="A2637" t="s">
        <v>8396</v>
      </c>
      <c r="B2637">
        <v>17650</v>
      </c>
      <c r="C2637">
        <v>20200</v>
      </c>
      <c r="D2637">
        <v>24860</v>
      </c>
      <c r="E2637">
        <v>30000</v>
      </c>
      <c r="F2637">
        <v>35140</v>
      </c>
      <c r="G2637">
        <v>40280</v>
      </c>
      <c r="H2637">
        <v>45420</v>
      </c>
      <c r="I2637">
        <v>50560</v>
      </c>
      <c r="J2637">
        <v>55700</v>
      </c>
      <c r="K2637" t="s">
        <v>3097</v>
      </c>
      <c r="L2637">
        <v>47</v>
      </c>
      <c r="M2637">
        <v>30</v>
      </c>
      <c r="N2637" t="s">
        <v>3707</v>
      </c>
    </row>
    <row r="2638" spans="1:14" x14ac:dyDescent="0.2">
      <c r="A2638" t="s">
        <v>8397</v>
      </c>
      <c r="B2638">
        <v>21900</v>
      </c>
      <c r="C2638">
        <v>25000</v>
      </c>
      <c r="D2638">
        <v>28150</v>
      </c>
      <c r="E2638">
        <v>31250</v>
      </c>
      <c r="F2638">
        <v>35140</v>
      </c>
      <c r="G2638">
        <v>40280</v>
      </c>
      <c r="H2638">
        <v>45420</v>
      </c>
      <c r="I2638">
        <v>50560</v>
      </c>
      <c r="J2638">
        <v>55700</v>
      </c>
      <c r="K2638" t="s">
        <v>3097</v>
      </c>
      <c r="L2638">
        <v>49</v>
      </c>
      <c r="M2638">
        <v>30</v>
      </c>
      <c r="N2638" t="s">
        <v>3667</v>
      </c>
    </row>
    <row r="2639" spans="1:14" x14ac:dyDescent="0.2">
      <c r="A2639" t="s">
        <v>8398</v>
      </c>
      <c r="B2639">
        <v>17650</v>
      </c>
      <c r="C2639">
        <v>20200</v>
      </c>
      <c r="D2639">
        <v>24860</v>
      </c>
      <c r="E2639">
        <v>30000</v>
      </c>
      <c r="F2639">
        <v>35140</v>
      </c>
      <c r="G2639">
        <v>40280</v>
      </c>
      <c r="H2639">
        <v>45420</v>
      </c>
      <c r="I2639">
        <v>50560</v>
      </c>
      <c r="J2639">
        <v>55700</v>
      </c>
      <c r="K2639" t="s">
        <v>3097</v>
      </c>
      <c r="L2639">
        <v>51</v>
      </c>
      <c r="M2639">
        <v>30</v>
      </c>
      <c r="N2639" t="s">
        <v>4247</v>
      </c>
    </row>
    <row r="2640" spans="1:14" x14ac:dyDescent="0.2">
      <c r="A2640" t="s">
        <v>8399</v>
      </c>
      <c r="B2640">
        <v>17650</v>
      </c>
      <c r="C2640">
        <v>20200</v>
      </c>
      <c r="D2640">
        <v>24860</v>
      </c>
      <c r="E2640">
        <v>30000</v>
      </c>
      <c r="F2640">
        <v>35140</v>
      </c>
      <c r="G2640">
        <v>40280</v>
      </c>
      <c r="H2640">
        <v>45420</v>
      </c>
      <c r="I2640">
        <v>50560</v>
      </c>
      <c r="J2640">
        <v>55700</v>
      </c>
      <c r="K2640" t="s">
        <v>3097</v>
      </c>
      <c r="L2640">
        <v>53</v>
      </c>
      <c r="M2640">
        <v>30</v>
      </c>
      <c r="N2640" t="s">
        <v>3394</v>
      </c>
    </row>
    <row r="2641" spans="1:14" x14ac:dyDescent="0.2">
      <c r="A2641" t="s">
        <v>8400</v>
      </c>
      <c r="B2641">
        <v>17650</v>
      </c>
      <c r="C2641">
        <v>20200</v>
      </c>
      <c r="D2641">
        <v>24860</v>
      </c>
      <c r="E2641">
        <v>30000</v>
      </c>
      <c r="F2641">
        <v>35140</v>
      </c>
      <c r="G2641">
        <v>40280</v>
      </c>
      <c r="H2641">
        <v>45420</v>
      </c>
      <c r="I2641">
        <v>50560</v>
      </c>
      <c r="J2641">
        <v>55700</v>
      </c>
      <c r="K2641" t="s">
        <v>3097</v>
      </c>
      <c r="L2641">
        <v>55</v>
      </c>
      <c r="M2641">
        <v>30</v>
      </c>
      <c r="N2641" t="s">
        <v>3846</v>
      </c>
    </row>
    <row r="2642" spans="1:14" x14ac:dyDescent="0.2">
      <c r="A2642" t="s">
        <v>8401</v>
      </c>
      <c r="B2642">
        <v>17650</v>
      </c>
      <c r="C2642">
        <v>20200</v>
      </c>
      <c r="D2642">
        <v>24860</v>
      </c>
      <c r="E2642">
        <v>30000</v>
      </c>
      <c r="F2642">
        <v>35140</v>
      </c>
      <c r="G2642">
        <v>40280</v>
      </c>
      <c r="H2642">
        <v>45420</v>
      </c>
      <c r="I2642">
        <v>50560</v>
      </c>
      <c r="J2642">
        <v>55700</v>
      </c>
      <c r="K2642" t="s">
        <v>3097</v>
      </c>
      <c r="L2642">
        <v>57</v>
      </c>
      <c r="M2642">
        <v>30</v>
      </c>
      <c r="N2642" t="s">
        <v>3342</v>
      </c>
    </row>
    <row r="2643" spans="1:14" x14ac:dyDescent="0.2">
      <c r="A2643" t="s">
        <v>8402</v>
      </c>
      <c r="B2643">
        <v>17650</v>
      </c>
      <c r="C2643">
        <v>20200</v>
      </c>
      <c r="D2643">
        <v>24860</v>
      </c>
      <c r="E2643">
        <v>30000</v>
      </c>
      <c r="F2643">
        <v>35140</v>
      </c>
      <c r="G2643">
        <v>40280</v>
      </c>
      <c r="H2643">
        <v>45420</v>
      </c>
      <c r="I2643">
        <v>50560</v>
      </c>
      <c r="J2643">
        <v>55700</v>
      </c>
      <c r="K2643" t="s">
        <v>3097</v>
      </c>
      <c r="L2643">
        <v>59</v>
      </c>
      <c r="M2643">
        <v>30</v>
      </c>
      <c r="N2643" t="s">
        <v>3847</v>
      </c>
    </row>
    <row r="2644" spans="1:14" x14ac:dyDescent="0.2">
      <c r="A2644" t="s">
        <v>8403</v>
      </c>
      <c r="B2644">
        <v>17650</v>
      </c>
      <c r="C2644">
        <v>20200</v>
      </c>
      <c r="D2644">
        <v>24860</v>
      </c>
      <c r="E2644">
        <v>30000</v>
      </c>
      <c r="F2644">
        <v>35140</v>
      </c>
      <c r="G2644">
        <v>40280</v>
      </c>
      <c r="H2644">
        <v>45420</v>
      </c>
      <c r="I2644">
        <v>50560</v>
      </c>
      <c r="J2644">
        <v>55700</v>
      </c>
      <c r="K2644" t="s">
        <v>3097</v>
      </c>
      <c r="L2644">
        <v>61</v>
      </c>
      <c r="M2644">
        <v>30</v>
      </c>
      <c r="N2644" t="s">
        <v>2737</v>
      </c>
    </row>
    <row r="2645" spans="1:14" x14ac:dyDescent="0.2">
      <c r="A2645" t="s">
        <v>8404</v>
      </c>
      <c r="B2645">
        <v>18150</v>
      </c>
      <c r="C2645">
        <v>20750</v>
      </c>
      <c r="D2645">
        <v>24860</v>
      </c>
      <c r="E2645">
        <v>30000</v>
      </c>
      <c r="F2645">
        <v>35140</v>
      </c>
      <c r="G2645">
        <v>40280</v>
      </c>
      <c r="H2645">
        <v>45420</v>
      </c>
      <c r="I2645">
        <v>50560</v>
      </c>
      <c r="J2645">
        <v>55700</v>
      </c>
      <c r="K2645" t="s">
        <v>3097</v>
      </c>
      <c r="L2645">
        <v>63</v>
      </c>
      <c r="M2645">
        <v>30</v>
      </c>
      <c r="N2645" t="s">
        <v>3848</v>
      </c>
    </row>
    <row r="2646" spans="1:14" x14ac:dyDescent="0.2">
      <c r="A2646" t="s">
        <v>8405</v>
      </c>
      <c r="B2646">
        <v>17650</v>
      </c>
      <c r="C2646">
        <v>20200</v>
      </c>
      <c r="D2646">
        <v>24860</v>
      </c>
      <c r="E2646">
        <v>30000</v>
      </c>
      <c r="F2646">
        <v>35140</v>
      </c>
      <c r="G2646">
        <v>40280</v>
      </c>
      <c r="H2646">
        <v>45420</v>
      </c>
      <c r="I2646">
        <v>50560</v>
      </c>
      <c r="J2646">
        <v>55700</v>
      </c>
      <c r="K2646" t="s">
        <v>3097</v>
      </c>
      <c r="L2646">
        <v>65</v>
      </c>
      <c r="M2646">
        <v>30</v>
      </c>
      <c r="N2646" t="s">
        <v>3849</v>
      </c>
    </row>
    <row r="2647" spans="1:14" x14ac:dyDescent="0.2">
      <c r="A2647" t="s">
        <v>8406</v>
      </c>
      <c r="B2647">
        <v>18400</v>
      </c>
      <c r="C2647">
        <v>21000</v>
      </c>
      <c r="D2647">
        <v>24860</v>
      </c>
      <c r="E2647">
        <v>30000</v>
      </c>
      <c r="F2647">
        <v>35140</v>
      </c>
      <c r="G2647">
        <v>40280</v>
      </c>
      <c r="H2647">
        <v>45420</v>
      </c>
      <c r="I2647">
        <v>50560</v>
      </c>
      <c r="J2647">
        <v>55700</v>
      </c>
      <c r="K2647" t="s">
        <v>3097</v>
      </c>
      <c r="L2647">
        <v>67</v>
      </c>
      <c r="M2647">
        <v>30</v>
      </c>
      <c r="N2647" t="s">
        <v>2743</v>
      </c>
    </row>
    <row r="2648" spans="1:14" x14ac:dyDescent="0.2">
      <c r="A2648" t="s">
        <v>8407</v>
      </c>
      <c r="B2648">
        <v>17650</v>
      </c>
      <c r="C2648">
        <v>20200</v>
      </c>
      <c r="D2648">
        <v>24860</v>
      </c>
      <c r="E2648">
        <v>30000</v>
      </c>
      <c r="F2648">
        <v>35140</v>
      </c>
      <c r="G2648">
        <v>40280</v>
      </c>
      <c r="H2648">
        <v>45420</v>
      </c>
      <c r="I2648">
        <v>50560</v>
      </c>
      <c r="J2648">
        <v>55700</v>
      </c>
      <c r="K2648" t="s">
        <v>3097</v>
      </c>
      <c r="L2648">
        <v>69</v>
      </c>
      <c r="M2648">
        <v>30</v>
      </c>
      <c r="N2648" t="s">
        <v>3850</v>
      </c>
    </row>
    <row r="2649" spans="1:14" x14ac:dyDescent="0.2">
      <c r="A2649" t="s">
        <v>8408</v>
      </c>
      <c r="B2649">
        <v>17650</v>
      </c>
      <c r="C2649">
        <v>20200</v>
      </c>
      <c r="D2649">
        <v>24860</v>
      </c>
      <c r="E2649">
        <v>30000</v>
      </c>
      <c r="F2649">
        <v>35140</v>
      </c>
      <c r="G2649">
        <v>40280</v>
      </c>
      <c r="H2649">
        <v>45420</v>
      </c>
      <c r="I2649">
        <v>50560</v>
      </c>
      <c r="J2649">
        <v>55700</v>
      </c>
      <c r="K2649" t="s">
        <v>3097</v>
      </c>
      <c r="L2649">
        <v>71</v>
      </c>
      <c r="M2649">
        <v>30</v>
      </c>
      <c r="N2649" t="s">
        <v>3403</v>
      </c>
    </row>
    <row r="2650" spans="1:14" x14ac:dyDescent="0.2">
      <c r="A2650" t="s">
        <v>8409</v>
      </c>
      <c r="B2650">
        <v>17650</v>
      </c>
      <c r="C2650">
        <v>20200</v>
      </c>
      <c r="D2650">
        <v>24860</v>
      </c>
      <c r="E2650">
        <v>30000</v>
      </c>
      <c r="F2650">
        <v>35140</v>
      </c>
      <c r="G2650">
        <v>40280</v>
      </c>
      <c r="H2650">
        <v>45420</v>
      </c>
      <c r="I2650">
        <v>50560</v>
      </c>
      <c r="J2650">
        <v>55700</v>
      </c>
      <c r="K2650" t="s">
        <v>3097</v>
      </c>
      <c r="L2650">
        <v>73</v>
      </c>
      <c r="M2650">
        <v>30</v>
      </c>
      <c r="N2650" t="s">
        <v>3851</v>
      </c>
    </row>
    <row r="2651" spans="1:14" x14ac:dyDescent="0.2">
      <c r="A2651" t="s">
        <v>8410</v>
      </c>
      <c r="B2651">
        <v>17650</v>
      </c>
      <c r="C2651">
        <v>20200</v>
      </c>
      <c r="D2651">
        <v>24860</v>
      </c>
      <c r="E2651">
        <v>30000</v>
      </c>
      <c r="F2651">
        <v>35140</v>
      </c>
      <c r="G2651">
        <v>40280</v>
      </c>
      <c r="H2651">
        <v>45420</v>
      </c>
      <c r="I2651">
        <v>50560</v>
      </c>
      <c r="J2651">
        <v>55700</v>
      </c>
      <c r="K2651" t="s">
        <v>3097</v>
      </c>
      <c r="L2651">
        <v>75</v>
      </c>
      <c r="M2651">
        <v>30</v>
      </c>
      <c r="N2651" t="s">
        <v>3852</v>
      </c>
    </row>
    <row r="2652" spans="1:14" x14ac:dyDescent="0.2">
      <c r="A2652" t="s">
        <v>8411</v>
      </c>
      <c r="B2652">
        <v>17650</v>
      </c>
      <c r="C2652">
        <v>20200</v>
      </c>
      <c r="D2652">
        <v>24860</v>
      </c>
      <c r="E2652">
        <v>30000</v>
      </c>
      <c r="F2652">
        <v>35140</v>
      </c>
      <c r="G2652">
        <v>40280</v>
      </c>
      <c r="H2652">
        <v>45420</v>
      </c>
      <c r="I2652">
        <v>50560</v>
      </c>
      <c r="J2652">
        <v>55700</v>
      </c>
      <c r="K2652" t="s">
        <v>3097</v>
      </c>
      <c r="L2652">
        <v>77</v>
      </c>
      <c r="M2652">
        <v>30</v>
      </c>
      <c r="N2652" t="s">
        <v>2273</v>
      </c>
    </row>
    <row r="2653" spans="1:14" x14ac:dyDescent="0.2">
      <c r="A2653" t="s">
        <v>8412</v>
      </c>
      <c r="B2653">
        <v>17650</v>
      </c>
      <c r="C2653">
        <v>20200</v>
      </c>
      <c r="D2653">
        <v>24860</v>
      </c>
      <c r="E2653">
        <v>30000</v>
      </c>
      <c r="F2653">
        <v>35140</v>
      </c>
      <c r="G2653">
        <v>40280</v>
      </c>
      <c r="H2653">
        <v>45420</v>
      </c>
      <c r="I2653">
        <v>50560</v>
      </c>
      <c r="J2653">
        <v>55700</v>
      </c>
      <c r="K2653" t="s">
        <v>3097</v>
      </c>
      <c r="L2653">
        <v>79</v>
      </c>
      <c r="M2653">
        <v>30</v>
      </c>
      <c r="N2653" t="s">
        <v>3407</v>
      </c>
    </row>
    <row r="2654" spans="1:14" x14ac:dyDescent="0.2">
      <c r="A2654" t="s">
        <v>8413</v>
      </c>
      <c r="B2654">
        <v>17650</v>
      </c>
      <c r="C2654">
        <v>20200</v>
      </c>
      <c r="D2654">
        <v>24860</v>
      </c>
      <c r="E2654">
        <v>30000</v>
      </c>
      <c r="F2654">
        <v>35140</v>
      </c>
      <c r="G2654">
        <v>40280</v>
      </c>
      <c r="H2654">
        <v>45420</v>
      </c>
      <c r="I2654">
        <v>50560</v>
      </c>
      <c r="J2654">
        <v>55700</v>
      </c>
      <c r="K2654" t="s">
        <v>3097</v>
      </c>
      <c r="L2654">
        <v>81</v>
      </c>
      <c r="M2654">
        <v>30</v>
      </c>
      <c r="N2654" t="s">
        <v>3853</v>
      </c>
    </row>
    <row r="2655" spans="1:14" x14ac:dyDescent="0.2">
      <c r="A2655" t="s">
        <v>8414</v>
      </c>
      <c r="B2655">
        <v>18700</v>
      </c>
      <c r="C2655">
        <v>21350</v>
      </c>
      <c r="D2655">
        <v>24860</v>
      </c>
      <c r="E2655">
        <v>30000</v>
      </c>
      <c r="F2655">
        <v>35140</v>
      </c>
      <c r="G2655">
        <v>40280</v>
      </c>
      <c r="H2655">
        <v>45420</v>
      </c>
      <c r="I2655">
        <v>50560</v>
      </c>
      <c r="J2655">
        <v>55700</v>
      </c>
      <c r="K2655" t="s">
        <v>3097</v>
      </c>
      <c r="L2655">
        <v>83</v>
      </c>
      <c r="M2655">
        <v>30</v>
      </c>
      <c r="N2655" t="s">
        <v>4130</v>
      </c>
    </row>
    <row r="2656" spans="1:14" x14ac:dyDescent="0.2">
      <c r="A2656" t="s">
        <v>8415</v>
      </c>
      <c r="B2656">
        <v>17650</v>
      </c>
      <c r="C2656">
        <v>20200</v>
      </c>
      <c r="D2656">
        <v>24860</v>
      </c>
      <c r="E2656">
        <v>30000</v>
      </c>
      <c r="F2656">
        <v>35140</v>
      </c>
      <c r="G2656">
        <v>40280</v>
      </c>
      <c r="H2656">
        <v>45420</v>
      </c>
      <c r="I2656">
        <v>50560</v>
      </c>
      <c r="J2656">
        <v>55700</v>
      </c>
      <c r="K2656" t="s">
        <v>3097</v>
      </c>
      <c r="L2656">
        <v>85</v>
      </c>
      <c r="M2656">
        <v>30</v>
      </c>
      <c r="N2656" t="s">
        <v>3668</v>
      </c>
    </row>
    <row r="2657" spans="1:14" x14ac:dyDescent="0.2">
      <c r="A2657" t="s">
        <v>8416</v>
      </c>
      <c r="B2657">
        <v>17900</v>
      </c>
      <c r="C2657">
        <v>20450</v>
      </c>
      <c r="D2657">
        <v>24860</v>
      </c>
      <c r="E2657">
        <v>30000</v>
      </c>
      <c r="F2657">
        <v>35140</v>
      </c>
      <c r="G2657">
        <v>40280</v>
      </c>
      <c r="H2657">
        <v>45420</v>
      </c>
      <c r="I2657">
        <v>50560</v>
      </c>
      <c r="J2657">
        <v>55700</v>
      </c>
      <c r="K2657" t="s">
        <v>3097</v>
      </c>
      <c r="L2657">
        <v>87</v>
      </c>
      <c r="M2657">
        <v>30</v>
      </c>
      <c r="N2657" t="s">
        <v>3669</v>
      </c>
    </row>
    <row r="2658" spans="1:14" x14ac:dyDescent="0.2">
      <c r="A2658" t="s">
        <v>8417</v>
      </c>
      <c r="B2658">
        <v>17650</v>
      </c>
      <c r="C2658">
        <v>20200</v>
      </c>
      <c r="D2658">
        <v>24860</v>
      </c>
      <c r="E2658">
        <v>30000</v>
      </c>
      <c r="F2658">
        <v>35140</v>
      </c>
      <c r="G2658">
        <v>40280</v>
      </c>
      <c r="H2658">
        <v>45420</v>
      </c>
      <c r="I2658">
        <v>50560</v>
      </c>
      <c r="J2658">
        <v>55700</v>
      </c>
      <c r="K2658" t="s">
        <v>3097</v>
      </c>
      <c r="L2658">
        <v>89</v>
      </c>
      <c r="M2658">
        <v>30</v>
      </c>
      <c r="N2658" t="s">
        <v>3670</v>
      </c>
    </row>
    <row r="2659" spans="1:14" x14ac:dyDescent="0.2">
      <c r="A2659" t="s">
        <v>8418</v>
      </c>
      <c r="B2659">
        <v>18150</v>
      </c>
      <c r="C2659">
        <v>20750</v>
      </c>
      <c r="D2659">
        <v>24860</v>
      </c>
      <c r="E2659">
        <v>30000</v>
      </c>
      <c r="F2659">
        <v>35140</v>
      </c>
      <c r="G2659">
        <v>40280</v>
      </c>
      <c r="H2659">
        <v>45420</v>
      </c>
      <c r="I2659">
        <v>50560</v>
      </c>
      <c r="J2659">
        <v>55700</v>
      </c>
      <c r="K2659" t="s">
        <v>3097</v>
      </c>
      <c r="L2659">
        <v>91</v>
      </c>
      <c r="M2659">
        <v>30</v>
      </c>
      <c r="N2659" t="s">
        <v>3245</v>
      </c>
    </row>
    <row r="2660" spans="1:14" x14ac:dyDescent="0.2">
      <c r="A2660" t="s">
        <v>8419</v>
      </c>
      <c r="B2660">
        <v>17650</v>
      </c>
      <c r="C2660">
        <v>20200</v>
      </c>
      <c r="D2660">
        <v>24860</v>
      </c>
      <c r="E2660">
        <v>30000</v>
      </c>
      <c r="F2660">
        <v>35140</v>
      </c>
      <c r="G2660">
        <v>40280</v>
      </c>
      <c r="H2660">
        <v>45420</v>
      </c>
      <c r="I2660">
        <v>50560</v>
      </c>
      <c r="J2660">
        <v>55700</v>
      </c>
      <c r="K2660" t="s">
        <v>3097</v>
      </c>
      <c r="L2660">
        <v>93</v>
      </c>
      <c r="M2660">
        <v>30</v>
      </c>
      <c r="N2660" t="s">
        <v>3671</v>
      </c>
    </row>
    <row r="2661" spans="1:14" x14ac:dyDescent="0.2">
      <c r="A2661" t="s">
        <v>8420</v>
      </c>
      <c r="B2661">
        <v>19850</v>
      </c>
      <c r="C2661">
        <v>22650</v>
      </c>
      <c r="D2661">
        <v>25500</v>
      </c>
      <c r="E2661">
        <v>30000</v>
      </c>
      <c r="F2661">
        <v>35140</v>
      </c>
      <c r="G2661">
        <v>40280</v>
      </c>
      <c r="H2661">
        <v>45420</v>
      </c>
      <c r="I2661">
        <v>50560</v>
      </c>
      <c r="J2661">
        <v>55700</v>
      </c>
      <c r="K2661" t="s">
        <v>3097</v>
      </c>
      <c r="L2661">
        <v>95</v>
      </c>
      <c r="M2661">
        <v>30</v>
      </c>
      <c r="N2661" t="s">
        <v>3672</v>
      </c>
    </row>
    <row r="2662" spans="1:14" x14ac:dyDescent="0.2">
      <c r="A2662" t="s">
        <v>8421</v>
      </c>
      <c r="B2662">
        <v>17650</v>
      </c>
      <c r="C2662">
        <v>20200</v>
      </c>
      <c r="D2662">
        <v>24860</v>
      </c>
      <c r="E2662">
        <v>30000</v>
      </c>
      <c r="F2662">
        <v>35140</v>
      </c>
      <c r="G2662">
        <v>40280</v>
      </c>
      <c r="H2662">
        <v>45420</v>
      </c>
      <c r="I2662">
        <v>50560</v>
      </c>
      <c r="J2662">
        <v>55700</v>
      </c>
      <c r="K2662" t="s">
        <v>3097</v>
      </c>
      <c r="L2662">
        <v>97</v>
      </c>
      <c r="M2662">
        <v>30</v>
      </c>
      <c r="N2662" t="s">
        <v>3673</v>
      </c>
    </row>
    <row r="2663" spans="1:14" x14ac:dyDescent="0.2">
      <c r="A2663" t="s">
        <v>8422</v>
      </c>
      <c r="B2663">
        <v>17650</v>
      </c>
      <c r="C2663">
        <v>20200</v>
      </c>
      <c r="D2663">
        <v>24860</v>
      </c>
      <c r="E2663">
        <v>30000</v>
      </c>
      <c r="F2663">
        <v>35140</v>
      </c>
      <c r="G2663">
        <v>40280</v>
      </c>
      <c r="H2663">
        <v>45420</v>
      </c>
      <c r="I2663">
        <v>50560</v>
      </c>
      <c r="J2663">
        <v>55700</v>
      </c>
      <c r="K2663" t="s">
        <v>3097</v>
      </c>
      <c r="L2663">
        <v>99</v>
      </c>
      <c r="M2663">
        <v>30</v>
      </c>
      <c r="N2663" t="s">
        <v>3860</v>
      </c>
    </row>
    <row r="2664" spans="1:14" x14ac:dyDescent="0.2">
      <c r="A2664" t="s">
        <v>8423</v>
      </c>
      <c r="B2664">
        <v>17650</v>
      </c>
      <c r="C2664">
        <v>20200</v>
      </c>
      <c r="D2664">
        <v>24860</v>
      </c>
      <c r="E2664">
        <v>30000</v>
      </c>
      <c r="F2664">
        <v>35140</v>
      </c>
      <c r="G2664">
        <v>40280</v>
      </c>
      <c r="H2664">
        <v>45420</v>
      </c>
      <c r="I2664">
        <v>50560</v>
      </c>
      <c r="J2664">
        <v>55700</v>
      </c>
      <c r="K2664" t="s">
        <v>3097</v>
      </c>
      <c r="L2664">
        <v>101</v>
      </c>
      <c r="M2664">
        <v>30</v>
      </c>
      <c r="N2664" t="s">
        <v>3674</v>
      </c>
    </row>
    <row r="2665" spans="1:14" x14ac:dyDescent="0.2">
      <c r="A2665" t="s">
        <v>8424</v>
      </c>
      <c r="B2665">
        <v>17650</v>
      </c>
      <c r="C2665">
        <v>20200</v>
      </c>
      <c r="D2665">
        <v>24860</v>
      </c>
      <c r="E2665">
        <v>30000</v>
      </c>
      <c r="F2665">
        <v>35140</v>
      </c>
      <c r="G2665">
        <v>40280</v>
      </c>
      <c r="H2665">
        <v>45420</v>
      </c>
      <c r="I2665">
        <v>50560</v>
      </c>
      <c r="J2665">
        <v>55700</v>
      </c>
      <c r="K2665" t="s">
        <v>3097</v>
      </c>
      <c r="L2665">
        <v>103</v>
      </c>
      <c r="M2665">
        <v>30</v>
      </c>
      <c r="N2665" t="s">
        <v>3675</v>
      </c>
    </row>
    <row r="2666" spans="1:14" x14ac:dyDescent="0.2">
      <c r="A2666" t="s">
        <v>8425</v>
      </c>
      <c r="B2666">
        <v>17650</v>
      </c>
      <c r="C2666">
        <v>20200</v>
      </c>
      <c r="D2666">
        <v>24860</v>
      </c>
      <c r="E2666">
        <v>30000</v>
      </c>
      <c r="F2666">
        <v>35140</v>
      </c>
      <c r="G2666">
        <v>40280</v>
      </c>
      <c r="H2666">
        <v>45420</v>
      </c>
      <c r="I2666">
        <v>50560</v>
      </c>
      <c r="J2666">
        <v>55700</v>
      </c>
      <c r="K2666" t="s">
        <v>3097</v>
      </c>
      <c r="L2666">
        <v>105</v>
      </c>
      <c r="M2666">
        <v>30</v>
      </c>
      <c r="N2666" t="s">
        <v>3862</v>
      </c>
    </row>
    <row r="2667" spans="1:14" x14ac:dyDescent="0.2">
      <c r="A2667" t="s">
        <v>8426</v>
      </c>
      <c r="B2667">
        <v>17650</v>
      </c>
      <c r="C2667">
        <v>20200</v>
      </c>
      <c r="D2667">
        <v>24860</v>
      </c>
      <c r="E2667">
        <v>30000</v>
      </c>
      <c r="F2667">
        <v>35140</v>
      </c>
      <c r="G2667">
        <v>40280</v>
      </c>
      <c r="H2667">
        <v>45420</v>
      </c>
      <c r="I2667">
        <v>50560</v>
      </c>
      <c r="J2667">
        <v>55700</v>
      </c>
      <c r="K2667" t="s">
        <v>3097</v>
      </c>
      <c r="L2667">
        <v>107</v>
      </c>
      <c r="M2667">
        <v>30</v>
      </c>
      <c r="N2667" t="s">
        <v>3676</v>
      </c>
    </row>
    <row r="2668" spans="1:14" x14ac:dyDescent="0.2">
      <c r="A2668" t="s">
        <v>8427</v>
      </c>
      <c r="B2668">
        <v>17650</v>
      </c>
      <c r="C2668">
        <v>20200</v>
      </c>
      <c r="D2668">
        <v>24860</v>
      </c>
      <c r="E2668">
        <v>30000</v>
      </c>
      <c r="F2668">
        <v>35140</v>
      </c>
      <c r="G2668">
        <v>40280</v>
      </c>
      <c r="H2668">
        <v>45420</v>
      </c>
      <c r="I2668">
        <v>50560</v>
      </c>
      <c r="J2668">
        <v>55700</v>
      </c>
      <c r="K2668" t="s">
        <v>3097</v>
      </c>
      <c r="L2668">
        <v>109</v>
      </c>
      <c r="M2668">
        <v>30</v>
      </c>
      <c r="N2668" t="s">
        <v>3677</v>
      </c>
    </row>
    <row r="2669" spans="1:14" x14ac:dyDescent="0.2">
      <c r="A2669" t="s">
        <v>8428</v>
      </c>
      <c r="B2669">
        <v>18850</v>
      </c>
      <c r="C2669">
        <v>21550</v>
      </c>
      <c r="D2669">
        <v>24860</v>
      </c>
      <c r="E2669">
        <v>30000</v>
      </c>
      <c r="F2669">
        <v>35140</v>
      </c>
      <c r="G2669">
        <v>40280</v>
      </c>
      <c r="H2669">
        <v>45420</v>
      </c>
      <c r="I2669">
        <v>50560</v>
      </c>
      <c r="J2669">
        <v>55700</v>
      </c>
      <c r="K2669" t="s">
        <v>3097</v>
      </c>
      <c r="L2669">
        <v>111</v>
      </c>
      <c r="M2669">
        <v>30</v>
      </c>
      <c r="N2669" t="s">
        <v>3678</v>
      </c>
    </row>
    <row r="2670" spans="1:14" x14ac:dyDescent="0.2">
      <c r="A2670" t="s">
        <v>8429</v>
      </c>
      <c r="B2670">
        <v>17900</v>
      </c>
      <c r="C2670">
        <v>20450</v>
      </c>
      <c r="D2670">
        <v>24860</v>
      </c>
      <c r="E2670">
        <v>30000</v>
      </c>
      <c r="F2670">
        <v>35140</v>
      </c>
      <c r="G2670">
        <v>40280</v>
      </c>
      <c r="H2670">
        <v>45420</v>
      </c>
      <c r="I2670">
        <v>50560</v>
      </c>
      <c r="J2670">
        <v>55700</v>
      </c>
      <c r="K2670" t="s">
        <v>3098</v>
      </c>
      <c r="L2670">
        <v>1</v>
      </c>
      <c r="M2670">
        <v>30</v>
      </c>
      <c r="N2670" t="s">
        <v>3066</v>
      </c>
    </row>
    <row r="2671" spans="1:14" x14ac:dyDescent="0.2">
      <c r="A2671" t="s">
        <v>8430</v>
      </c>
      <c r="B2671">
        <v>17500</v>
      </c>
      <c r="C2671">
        <v>20000</v>
      </c>
      <c r="D2671">
        <v>24860</v>
      </c>
      <c r="E2671">
        <v>30000</v>
      </c>
      <c r="F2671">
        <v>35140</v>
      </c>
      <c r="G2671">
        <v>40280</v>
      </c>
      <c r="H2671">
        <v>45420</v>
      </c>
      <c r="I2671">
        <v>50560</v>
      </c>
      <c r="J2671">
        <v>55700</v>
      </c>
      <c r="K2671" t="s">
        <v>3098</v>
      </c>
      <c r="L2671">
        <v>3</v>
      </c>
      <c r="M2671">
        <v>30</v>
      </c>
      <c r="N2671" t="s">
        <v>3916</v>
      </c>
    </row>
    <row r="2672" spans="1:14" x14ac:dyDescent="0.2">
      <c r="A2672" t="s">
        <v>8431</v>
      </c>
      <c r="B2672">
        <v>17500</v>
      </c>
      <c r="C2672">
        <v>20000</v>
      </c>
      <c r="D2672">
        <v>24860</v>
      </c>
      <c r="E2672">
        <v>30000</v>
      </c>
      <c r="F2672">
        <v>35140</v>
      </c>
      <c r="G2672">
        <v>40280</v>
      </c>
      <c r="H2672">
        <v>45420</v>
      </c>
      <c r="I2672">
        <v>50560</v>
      </c>
      <c r="J2672">
        <v>55700</v>
      </c>
      <c r="K2672" t="s">
        <v>3098</v>
      </c>
      <c r="L2672">
        <v>5</v>
      </c>
      <c r="M2672">
        <v>30</v>
      </c>
      <c r="N2672" t="s">
        <v>3917</v>
      </c>
    </row>
    <row r="2673" spans="1:14" x14ac:dyDescent="0.2">
      <c r="A2673" t="s">
        <v>8432</v>
      </c>
      <c r="B2673">
        <v>17500</v>
      </c>
      <c r="C2673">
        <v>20000</v>
      </c>
      <c r="D2673">
        <v>24860</v>
      </c>
      <c r="E2673">
        <v>30000</v>
      </c>
      <c r="F2673">
        <v>35140</v>
      </c>
      <c r="G2673">
        <v>40280</v>
      </c>
      <c r="H2673">
        <v>45420</v>
      </c>
      <c r="I2673">
        <v>50560</v>
      </c>
      <c r="J2673">
        <v>55700</v>
      </c>
      <c r="K2673" t="s">
        <v>3098</v>
      </c>
      <c r="L2673">
        <v>7</v>
      </c>
      <c r="M2673">
        <v>30</v>
      </c>
      <c r="N2673" t="s">
        <v>3918</v>
      </c>
    </row>
    <row r="2674" spans="1:14" x14ac:dyDescent="0.2">
      <c r="A2674" t="s">
        <v>8433</v>
      </c>
      <c r="B2674">
        <v>17500</v>
      </c>
      <c r="C2674">
        <v>20000</v>
      </c>
      <c r="D2674">
        <v>24860</v>
      </c>
      <c r="E2674">
        <v>30000</v>
      </c>
      <c r="F2674">
        <v>35140</v>
      </c>
      <c r="G2674">
        <v>40280</v>
      </c>
      <c r="H2674">
        <v>45420</v>
      </c>
      <c r="I2674">
        <v>50560</v>
      </c>
      <c r="J2674">
        <v>55700</v>
      </c>
      <c r="K2674" t="s">
        <v>3098</v>
      </c>
      <c r="L2674">
        <v>9</v>
      </c>
      <c r="M2674">
        <v>30</v>
      </c>
      <c r="N2674" t="s">
        <v>3044</v>
      </c>
    </row>
    <row r="2675" spans="1:14" x14ac:dyDescent="0.2">
      <c r="A2675" t="s">
        <v>8434</v>
      </c>
      <c r="B2675">
        <v>17850</v>
      </c>
      <c r="C2675">
        <v>20400</v>
      </c>
      <c r="D2675">
        <v>24860</v>
      </c>
      <c r="E2675">
        <v>30000</v>
      </c>
      <c r="F2675">
        <v>35140</v>
      </c>
      <c r="G2675">
        <v>40280</v>
      </c>
      <c r="H2675">
        <v>45420</v>
      </c>
      <c r="I2675">
        <v>50560</v>
      </c>
      <c r="J2675">
        <v>55700</v>
      </c>
      <c r="K2675" t="s">
        <v>3098</v>
      </c>
      <c r="L2675">
        <v>11</v>
      </c>
      <c r="M2675">
        <v>30</v>
      </c>
      <c r="N2675" t="s">
        <v>3369</v>
      </c>
    </row>
    <row r="2676" spans="1:14" x14ac:dyDescent="0.2">
      <c r="A2676" t="s">
        <v>8435</v>
      </c>
      <c r="B2676">
        <v>18000</v>
      </c>
      <c r="C2676">
        <v>20600</v>
      </c>
      <c r="D2676">
        <v>24860</v>
      </c>
      <c r="E2676">
        <v>30000</v>
      </c>
      <c r="F2676">
        <v>35140</v>
      </c>
      <c r="G2676">
        <v>40280</v>
      </c>
      <c r="H2676">
        <v>45420</v>
      </c>
      <c r="I2676">
        <v>50560</v>
      </c>
      <c r="J2676">
        <v>55700</v>
      </c>
      <c r="K2676" t="s">
        <v>3098</v>
      </c>
      <c r="L2676">
        <v>13</v>
      </c>
      <c r="M2676">
        <v>30</v>
      </c>
      <c r="N2676" t="s">
        <v>3919</v>
      </c>
    </row>
    <row r="2677" spans="1:14" x14ac:dyDescent="0.2">
      <c r="A2677" t="s">
        <v>8436</v>
      </c>
      <c r="B2677">
        <v>17600</v>
      </c>
      <c r="C2677">
        <v>20100</v>
      </c>
      <c r="D2677">
        <v>24860</v>
      </c>
      <c r="E2677">
        <v>30000</v>
      </c>
      <c r="F2677">
        <v>35140</v>
      </c>
      <c r="G2677">
        <v>40280</v>
      </c>
      <c r="H2677">
        <v>45420</v>
      </c>
      <c r="I2677">
        <v>50560</v>
      </c>
      <c r="J2677">
        <v>55700</v>
      </c>
      <c r="K2677" t="s">
        <v>3098</v>
      </c>
      <c r="L2677">
        <v>15</v>
      </c>
      <c r="M2677">
        <v>30</v>
      </c>
      <c r="N2677" t="s">
        <v>3263</v>
      </c>
    </row>
    <row r="2678" spans="1:14" x14ac:dyDescent="0.2">
      <c r="A2678" t="s">
        <v>8437</v>
      </c>
      <c r="B2678">
        <v>17500</v>
      </c>
      <c r="C2678">
        <v>20000</v>
      </c>
      <c r="D2678">
        <v>24860</v>
      </c>
      <c r="E2678">
        <v>30000</v>
      </c>
      <c r="F2678">
        <v>35140</v>
      </c>
      <c r="G2678">
        <v>40280</v>
      </c>
      <c r="H2678">
        <v>45420</v>
      </c>
      <c r="I2678">
        <v>50560</v>
      </c>
      <c r="J2678">
        <v>55700</v>
      </c>
      <c r="K2678" t="s">
        <v>3098</v>
      </c>
      <c r="L2678">
        <v>17</v>
      </c>
      <c r="M2678">
        <v>30</v>
      </c>
      <c r="N2678" t="s">
        <v>3069</v>
      </c>
    </row>
    <row r="2679" spans="1:14" x14ac:dyDescent="0.2">
      <c r="A2679" t="s">
        <v>8438</v>
      </c>
      <c r="B2679">
        <v>19750</v>
      </c>
      <c r="C2679">
        <v>22550</v>
      </c>
      <c r="D2679">
        <v>25350</v>
      </c>
      <c r="E2679">
        <v>30000</v>
      </c>
      <c r="F2679">
        <v>35140</v>
      </c>
      <c r="G2679">
        <v>40280</v>
      </c>
      <c r="H2679">
        <v>45420</v>
      </c>
      <c r="I2679">
        <v>50560</v>
      </c>
      <c r="J2679">
        <v>55700</v>
      </c>
      <c r="K2679" t="s">
        <v>3098</v>
      </c>
      <c r="L2679">
        <v>19</v>
      </c>
      <c r="M2679">
        <v>30</v>
      </c>
      <c r="N2679" t="s">
        <v>3920</v>
      </c>
    </row>
    <row r="2680" spans="1:14" x14ac:dyDescent="0.2">
      <c r="A2680" t="s">
        <v>8439</v>
      </c>
      <c r="B2680">
        <v>17500</v>
      </c>
      <c r="C2680">
        <v>20000</v>
      </c>
      <c r="D2680">
        <v>24860</v>
      </c>
      <c r="E2680">
        <v>30000</v>
      </c>
      <c r="F2680">
        <v>35140</v>
      </c>
      <c r="G2680">
        <v>40280</v>
      </c>
      <c r="H2680">
        <v>45420</v>
      </c>
      <c r="I2680">
        <v>50560</v>
      </c>
      <c r="J2680">
        <v>55700</v>
      </c>
      <c r="K2680" t="s">
        <v>3098</v>
      </c>
      <c r="L2680">
        <v>21</v>
      </c>
      <c r="M2680">
        <v>30</v>
      </c>
      <c r="N2680" t="s">
        <v>3921</v>
      </c>
    </row>
    <row r="2681" spans="1:14" x14ac:dyDescent="0.2">
      <c r="A2681" t="s">
        <v>8440</v>
      </c>
      <c r="B2681">
        <v>17700</v>
      </c>
      <c r="C2681">
        <v>20200</v>
      </c>
      <c r="D2681">
        <v>24860</v>
      </c>
      <c r="E2681">
        <v>30000</v>
      </c>
      <c r="F2681">
        <v>35140</v>
      </c>
      <c r="G2681">
        <v>40280</v>
      </c>
      <c r="H2681">
        <v>45420</v>
      </c>
      <c r="I2681">
        <v>50560</v>
      </c>
      <c r="J2681">
        <v>55700</v>
      </c>
      <c r="K2681" t="s">
        <v>3098</v>
      </c>
      <c r="L2681">
        <v>23</v>
      </c>
      <c r="M2681">
        <v>30</v>
      </c>
      <c r="N2681" t="s">
        <v>3304</v>
      </c>
    </row>
    <row r="2682" spans="1:14" x14ac:dyDescent="0.2">
      <c r="A2682" t="s">
        <v>8441</v>
      </c>
      <c r="B2682">
        <v>21150</v>
      </c>
      <c r="C2682">
        <v>24200</v>
      </c>
      <c r="D2682">
        <v>27200</v>
      </c>
      <c r="E2682">
        <v>30200</v>
      </c>
      <c r="F2682">
        <v>35140</v>
      </c>
      <c r="G2682">
        <v>40280</v>
      </c>
      <c r="H2682">
        <v>45420</v>
      </c>
      <c r="I2682">
        <v>50560</v>
      </c>
      <c r="J2682">
        <v>55700</v>
      </c>
      <c r="K2682" t="s">
        <v>3098</v>
      </c>
      <c r="L2682">
        <v>25</v>
      </c>
      <c r="M2682">
        <v>30</v>
      </c>
      <c r="N2682" t="s">
        <v>3758</v>
      </c>
    </row>
    <row r="2683" spans="1:14" x14ac:dyDescent="0.2">
      <c r="A2683" t="s">
        <v>8442</v>
      </c>
      <c r="B2683">
        <v>18650</v>
      </c>
      <c r="C2683">
        <v>21300</v>
      </c>
      <c r="D2683">
        <v>24860</v>
      </c>
      <c r="E2683">
        <v>30000</v>
      </c>
      <c r="F2683">
        <v>35140</v>
      </c>
      <c r="G2683">
        <v>40280</v>
      </c>
      <c r="H2683">
        <v>45420</v>
      </c>
      <c r="I2683">
        <v>50560</v>
      </c>
      <c r="J2683">
        <v>55700</v>
      </c>
      <c r="K2683" t="s">
        <v>3098</v>
      </c>
      <c r="L2683">
        <v>27</v>
      </c>
      <c r="M2683">
        <v>30</v>
      </c>
      <c r="N2683" t="s">
        <v>3759</v>
      </c>
    </row>
    <row r="2684" spans="1:14" x14ac:dyDescent="0.2">
      <c r="A2684" t="s">
        <v>8443</v>
      </c>
      <c r="B2684">
        <v>17500</v>
      </c>
      <c r="C2684">
        <v>20000</v>
      </c>
      <c r="D2684">
        <v>24860</v>
      </c>
      <c r="E2684">
        <v>30000</v>
      </c>
      <c r="F2684">
        <v>35140</v>
      </c>
      <c r="G2684">
        <v>40280</v>
      </c>
      <c r="H2684">
        <v>45420</v>
      </c>
      <c r="I2684">
        <v>50560</v>
      </c>
      <c r="J2684">
        <v>55700</v>
      </c>
      <c r="K2684" t="s">
        <v>3098</v>
      </c>
      <c r="L2684">
        <v>29</v>
      </c>
      <c r="M2684">
        <v>30</v>
      </c>
      <c r="N2684" t="s">
        <v>4186</v>
      </c>
    </row>
    <row r="2685" spans="1:14" x14ac:dyDescent="0.2">
      <c r="A2685" t="s">
        <v>8444</v>
      </c>
      <c r="B2685">
        <v>17500</v>
      </c>
      <c r="C2685">
        <v>20000</v>
      </c>
      <c r="D2685">
        <v>24860</v>
      </c>
      <c r="E2685">
        <v>30000</v>
      </c>
      <c r="F2685">
        <v>35140</v>
      </c>
      <c r="G2685">
        <v>40280</v>
      </c>
      <c r="H2685">
        <v>45420</v>
      </c>
      <c r="I2685">
        <v>50560</v>
      </c>
      <c r="J2685">
        <v>55700</v>
      </c>
      <c r="K2685" t="s">
        <v>3098</v>
      </c>
      <c r="L2685">
        <v>31</v>
      </c>
      <c r="M2685">
        <v>30</v>
      </c>
      <c r="N2685" t="s">
        <v>3922</v>
      </c>
    </row>
    <row r="2686" spans="1:14" x14ac:dyDescent="0.2">
      <c r="A2686" t="s">
        <v>8445</v>
      </c>
      <c r="B2686">
        <v>18350</v>
      </c>
      <c r="C2686">
        <v>20950</v>
      </c>
      <c r="D2686">
        <v>24860</v>
      </c>
      <c r="E2686">
        <v>30000</v>
      </c>
      <c r="F2686">
        <v>35140</v>
      </c>
      <c r="G2686">
        <v>40280</v>
      </c>
      <c r="H2686">
        <v>45420</v>
      </c>
      <c r="I2686">
        <v>50560</v>
      </c>
      <c r="J2686">
        <v>55700</v>
      </c>
      <c r="K2686" t="s">
        <v>3098</v>
      </c>
      <c r="L2686">
        <v>33</v>
      </c>
      <c r="M2686">
        <v>30</v>
      </c>
      <c r="N2686" t="s">
        <v>2711</v>
      </c>
    </row>
    <row r="2687" spans="1:14" x14ac:dyDescent="0.2">
      <c r="A2687" t="s">
        <v>8446</v>
      </c>
      <c r="B2687">
        <v>18000</v>
      </c>
      <c r="C2687">
        <v>20600</v>
      </c>
      <c r="D2687">
        <v>24860</v>
      </c>
      <c r="E2687">
        <v>30000</v>
      </c>
      <c r="F2687">
        <v>35140</v>
      </c>
      <c r="G2687">
        <v>40280</v>
      </c>
      <c r="H2687">
        <v>45420</v>
      </c>
      <c r="I2687">
        <v>50560</v>
      </c>
      <c r="J2687">
        <v>55700</v>
      </c>
      <c r="K2687" t="s">
        <v>3098</v>
      </c>
      <c r="L2687">
        <v>35</v>
      </c>
      <c r="M2687">
        <v>30</v>
      </c>
      <c r="N2687" t="s">
        <v>3311</v>
      </c>
    </row>
    <row r="2688" spans="1:14" x14ac:dyDescent="0.2">
      <c r="A2688" t="s">
        <v>8447</v>
      </c>
      <c r="B2688">
        <v>17500</v>
      </c>
      <c r="C2688">
        <v>20000</v>
      </c>
      <c r="D2688">
        <v>24860</v>
      </c>
      <c r="E2688">
        <v>30000</v>
      </c>
      <c r="F2688">
        <v>35140</v>
      </c>
      <c r="G2688">
        <v>40280</v>
      </c>
      <c r="H2688">
        <v>45420</v>
      </c>
      <c r="I2688">
        <v>50560</v>
      </c>
      <c r="J2688">
        <v>55700</v>
      </c>
      <c r="K2688" t="s">
        <v>3098</v>
      </c>
      <c r="L2688">
        <v>37</v>
      </c>
      <c r="M2688">
        <v>30</v>
      </c>
      <c r="N2688" t="s">
        <v>3923</v>
      </c>
    </row>
    <row r="2689" spans="1:14" x14ac:dyDescent="0.2">
      <c r="A2689" t="s">
        <v>8448</v>
      </c>
      <c r="B2689">
        <v>18100</v>
      </c>
      <c r="C2689">
        <v>20700</v>
      </c>
      <c r="D2689">
        <v>24860</v>
      </c>
      <c r="E2689">
        <v>30000</v>
      </c>
      <c r="F2689">
        <v>35140</v>
      </c>
      <c r="G2689">
        <v>40280</v>
      </c>
      <c r="H2689">
        <v>45420</v>
      </c>
      <c r="I2689">
        <v>50560</v>
      </c>
      <c r="J2689">
        <v>55700</v>
      </c>
      <c r="K2689" t="s">
        <v>3098</v>
      </c>
      <c r="L2689">
        <v>39</v>
      </c>
      <c r="M2689">
        <v>30</v>
      </c>
      <c r="N2689" t="s">
        <v>3924</v>
      </c>
    </row>
    <row r="2690" spans="1:14" x14ac:dyDescent="0.2">
      <c r="A2690" t="s">
        <v>8449</v>
      </c>
      <c r="B2690">
        <v>17500</v>
      </c>
      <c r="C2690">
        <v>20000</v>
      </c>
      <c r="D2690">
        <v>24860</v>
      </c>
      <c r="E2690">
        <v>30000</v>
      </c>
      <c r="F2690">
        <v>35140</v>
      </c>
      <c r="G2690">
        <v>40280</v>
      </c>
      <c r="H2690">
        <v>45420</v>
      </c>
      <c r="I2690">
        <v>50560</v>
      </c>
      <c r="J2690">
        <v>55700</v>
      </c>
      <c r="K2690" t="s">
        <v>3098</v>
      </c>
      <c r="L2690">
        <v>41</v>
      </c>
      <c r="M2690">
        <v>30</v>
      </c>
      <c r="N2690" t="s">
        <v>2716</v>
      </c>
    </row>
    <row r="2691" spans="1:14" x14ac:dyDescent="0.2">
      <c r="A2691" t="s">
        <v>8450</v>
      </c>
      <c r="B2691">
        <v>18150</v>
      </c>
      <c r="C2691">
        <v>20750</v>
      </c>
      <c r="D2691">
        <v>24860</v>
      </c>
      <c r="E2691">
        <v>30000</v>
      </c>
      <c r="F2691">
        <v>35140</v>
      </c>
      <c r="G2691">
        <v>40280</v>
      </c>
      <c r="H2691">
        <v>45420</v>
      </c>
      <c r="I2691">
        <v>50560</v>
      </c>
      <c r="J2691">
        <v>55700</v>
      </c>
      <c r="K2691" t="s">
        <v>3098</v>
      </c>
      <c r="L2691">
        <v>43</v>
      </c>
      <c r="M2691">
        <v>30</v>
      </c>
      <c r="N2691" t="s">
        <v>3473</v>
      </c>
    </row>
    <row r="2692" spans="1:14" x14ac:dyDescent="0.2">
      <c r="A2692" t="s">
        <v>8451</v>
      </c>
      <c r="B2692">
        <v>17500</v>
      </c>
      <c r="C2692">
        <v>20000</v>
      </c>
      <c r="D2692">
        <v>24860</v>
      </c>
      <c r="E2692">
        <v>30000</v>
      </c>
      <c r="F2692">
        <v>35140</v>
      </c>
      <c r="G2692">
        <v>40280</v>
      </c>
      <c r="H2692">
        <v>45420</v>
      </c>
      <c r="I2692">
        <v>50560</v>
      </c>
      <c r="J2692">
        <v>55700</v>
      </c>
      <c r="K2692" t="s">
        <v>3098</v>
      </c>
      <c r="L2692">
        <v>45</v>
      </c>
      <c r="M2692">
        <v>30</v>
      </c>
      <c r="N2692" t="s">
        <v>3925</v>
      </c>
    </row>
    <row r="2693" spans="1:14" x14ac:dyDescent="0.2">
      <c r="A2693" t="s">
        <v>8452</v>
      </c>
      <c r="B2693">
        <v>17500</v>
      </c>
      <c r="C2693">
        <v>20000</v>
      </c>
      <c r="D2693">
        <v>24860</v>
      </c>
      <c r="E2693">
        <v>30000</v>
      </c>
      <c r="F2693">
        <v>35140</v>
      </c>
      <c r="G2693">
        <v>40280</v>
      </c>
      <c r="H2693">
        <v>45420</v>
      </c>
      <c r="I2693">
        <v>50560</v>
      </c>
      <c r="J2693">
        <v>55700</v>
      </c>
      <c r="K2693" t="s">
        <v>3098</v>
      </c>
      <c r="L2693">
        <v>47</v>
      </c>
      <c r="M2693">
        <v>30</v>
      </c>
      <c r="N2693" t="s">
        <v>2956</v>
      </c>
    </row>
    <row r="2694" spans="1:14" x14ac:dyDescent="0.2">
      <c r="A2694" t="s">
        <v>8453</v>
      </c>
      <c r="B2694">
        <v>17500</v>
      </c>
      <c r="C2694">
        <v>20000</v>
      </c>
      <c r="D2694">
        <v>24860</v>
      </c>
      <c r="E2694">
        <v>30000</v>
      </c>
      <c r="F2694">
        <v>35140</v>
      </c>
      <c r="G2694">
        <v>40280</v>
      </c>
      <c r="H2694">
        <v>45420</v>
      </c>
      <c r="I2694">
        <v>50560</v>
      </c>
      <c r="J2694">
        <v>55700</v>
      </c>
      <c r="K2694" t="s">
        <v>3098</v>
      </c>
      <c r="L2694">
        <v>49</v>
      </c>
      <c r="M2694">
        <v>30</v>
      </c>
      <c r="N2694" t="s">
        <v>3926</v>
      </c>
    </row>
    <row r="2695" spans="1:14" x14ac:dyDescent="0.2">
      <c r="A2695" t="s">
        <v>8454</v>
      </c>
      <c r="B2695">
        <v>18150</v>
      </c>
      <c r="C2695">
        <v>20750</v>
      </c>
      <c r="D2695">
        <v>24860</v>
      </c>
      <c r="E2695">
        <v>30000</v>
      </c>
      <c r="F2695">
        <v>35140</v>
      </c>
      <c r="G2695">
        <v>40280</v>
      </c>
      <c r="H2695">
        <v>45420</v>
      </c>
      <c r="I2695">
        <v>50560</v>
      </c>
      <c r="J2695">
        <v>55700</v>
      </c>
      <c r="K2695" t="s">
        <v>3098</v>
      </c>
      <c r="L2695">
        <v>51</v>
      </c>
      <c r="M2695">
        <v>30</v>
      </c>
      <c r="N2695" t="s">
        <v>3927</v>
      </c>
    </row>
    <row r="2696" spans="1:14" x14ac:dyDescent="0.2">
      <c r="A2696" t="s">
        <v>8455</v>
      </c>
      <c r="B2696">
        <v>17500</v>
      </c>
      <c r="C2696">
        <v>20000</v>
      </c>
      <c r="D2696">
        <v>24860</v>
      </c>
      <c r="E2696">
        <v>30000</v>
      </c>
      <c r="F2696">
        <v>35140</v>
      </c>
      <c r="G2696">
        <v>40280</v>
      </c>
      <c r="H2696">
        <v>45420</v>
      </c>
      <c r="I2696">
        <v>50560</v>
      </c>
      <c r="J2696">
        <v>55700</v>
      </c>
      <c r="K2696" t="s">
        <v>3098</v>
      </c>
      <c r="L2696">
        <v>53</v>
      </c>
      <c r="M2696">
        <v>30</v>
      </c>
      <c r="N2696" t="s">
        <v>2958</v>
      </c>
    </row>
    <row r="2697" spans="1:14" x14ac:dyDescent="0.2">
      <c r="A2697" t="s">
        <v>8456</v>
      </c>
      <c r="B2697">
        <v>21150</v>
      </c>
      <c r="C2697">
        <v>24200</v>
      </c>
      <c r="D2697">
        <v>27200</v>
      </c>
      <c r="E2697">
        <v>30200</v>
      </c>
      <c r="F2697">
        <v>35140</v>
      </c>
      <c r="G2697">
        <v>40280</v>
      </c>
      <c r="H2697">
        <v>45420</v>
      </c>
      <c r="I2697">
        <v>50560</v>
      </c>
      <c r="J2697">
        <v>55700</v>
      </c>
      <c r="K2697" t="s">
        <v>3098</v>
      </c>
      <c r="L2697">
        <v>55</v>
      </c>
      <c r="M2697">
        <v>30</v>
      </c>
      <c r="N2697" t="s">
        <v>2720</v>
      </c>
    </row>
    <row r="2698" spans="1:14" x14ac:dyDescent="0.2">
      <c r="A2698" t="s">
        <v>8457</v>
      </c>
      <c r="B2698">
        <v>17500</v>
      </c>
      <c r="C2698">
        <v>20000</v>
      </c>
      <c r="D2698">
        <v>24860</v>
      </c>
      <c r="E2698">
        <v>30000</v>
      </c>
      <c r="F2698">
        <v>35140</v>
      </c>
      <c r="G2698">
        <v>40280</v>
      </c>
      <c r="H2698">
        <v>45420</v>
      </c>
      <c r="I2698">
        <v>50560</v>
      </c>
      <c r="J2698">
        <v>55700</v>
      </c>
      <c r="K2698" t="s">
        <v>3098</v>
      </c>
      <c r="L2698">
        <v>57</v>
      </c>
      <c r="M2698">
        <v>30</v>
      </c>
      <c r="N2698" t="s">
        <v>3928</v>
      </c>
    </row>
    <row r="2699" spans="1:14" x14ac:dyDescent="0.2">
      <c r="A2699" t="s">
        <v>8458</v>
      </c>
      <c r="B2699">
        <v>18950</v>
      </c>
      <c r="C2699">
        <v>21650</v>
      </c>
      <c r="D2699">
        <v>24860</v>
      </c>
      <c r="E2699">
        <v>30000</v>
      </c>
      <c r="F2699">
        <v>35140</v>
      </c>
      <c r="G2699">
        <v>40280</v>
      </c>
      <c r="H2699">
        <v>45420</v>
      </c>
      <c r="I2699">
        <v>50560</v>
      </c>
      <c r="J2699">
        <v>55700</v>
      </c>
      <c r="K2699" t="s">
        <v>3098</v>
      </c>
      <c r="L2699">
        <v>59</v>
      </c>
      <c r="M2699">
        <v>30</v>
      </c>
      <c r="N2699" t="s">
        <v>3475</v>
      </c>
    </row>
    <row r="2700" spans="1:14" x14ac:dyDescent="0.2">
      <c r="A2700" t="s">
        <v>8459</v>
      </c>
      <c r="B2700">
        <v>17500</v>
      </c>
      <c r="C2700">
        <v>20000</v>
      </c>
      <c r="D2700">
        <v>24860</v>
      </c>
      <c r="E2700">
        <v>30000</v>
      </c>
      <c r="F2700">
        <v>35140</v>
      </c>
      <c r="G2700">
        <v>40280</v>
      </c>
      <c r="H2700">
        <v>45420</v>
      </c>
      <c r="I2700">
        <v>50560</v>
      </c>
      <c r="J2700">
        <v>55700</v>
      </c>
      <c r="K2700" t="s">
        <v>3098</v>
      </c>
      <c r="L2700">
        <v>61</v>
      </c>
      <c r="M2700">
        <v>30</v>
      </c>
      <c r="N2700" t="s">
        <v>3327</v>
      </c>
    </row>
    <row r="2701" spans="1:14" x14ac:dyDescent="0.2">
      <c r="A2701" t="s">
        <v>8460</v>
      </c>
      <c r="B2701">
        <v>17500</v>
      </c>
      <c r="C2701">
        <v>20000</v>
      </c>
      <c r="D2701">
        <v>24860</v>
      </c>
      <c r="E2701">
        <v>30000</v>
      </c>
      <c r="F2701">
        <v>35140</v>
      </c>
      <c r="G2701">
        <v>40280</v>
      </c>
      <c r="H2701">
        <v>45420</v>
      </c>
      <c r="I2701">
        <v>50560</v>
      </c>
      <c r="J2701">
        <v>55700</v>
      </c>
      <c r="K2701" t="s">
        <v>3098</v>
      </c>
      <c r="L2701">
        <v>63</v>
      </c>
      <c r="M2701">
        <v>30</v>
      </c>
      <c r="N2701" t="s">
        <v>3929</v>
      </c>
    </row>
    <row r="2702" spans="1:14" x14ac:dyDescent="0.2">
      <c r="A2702" t="s">
        <v>8461</v>
      </c>
      <c r="B2702">
        <v>17500</v>
      </c>
      <c r="C2702">
        <v>20000</v>
      </c>
      <c r="D2702">
        <v>24860</v>
      </c>
      <c r="E2702">
        <v>30000</v>
      </c>
      <c r="F2702">
        <v>35140</v>
      </c>
      <c r="G2702">
        <v>40280</v>
      </c>
      <c r="H2702">
        <v>45420</v>
      </c>
      <c r="I2702">
        <v>50560</v>
      </c>
      <c r="J2702">
        <v>55700</v>
      </c>
      <c r="K2702" t="s">
        <v>3098</v>
      </c>
      <c r="L2702">
        <v>65</v>
      </c>
      <c r="M2702">
        <v>30</v>
      </c>
      <c r="N2702" t="s">
        <v>2452</v>
      </c>
    </row>
    <row r="2703" spans="1:14" x14ac:dyDescent="0.2">
      <c r="A2703" t="s">
        <v>8462</v>
      </c>
      <c r="B2703">
        <v>17850</v>
      </c>
      <c r="C2703">
        <v>20400</v>
      </c>
      <c r="D2703">
        <v>24860</v>
      </c>
      <c r="E2703">
        <v>30000</v>
      </c>
      <c r="F2703">
        <v>35140</v>
      </c>
      <c r="G2703">
        <v>40280</v>
      </c>
      <c r="H2703">
        <v>45420</v>
      </c>
      <c r="I2703">
        <v>50560</v>
      </c>
      <c r="J2703">
        <v>55700</v>
      </c>
      <c r="K2703" t="s">
        <v>3098</v>
      </c>
      <c r="L2703">
        <v>67</v>
      </c>
      <c r="M2703">
        <v>30</v>
      </c>
      <c r="N2703" t="s">
        <v>2453</v>
      </c>
    </row>
    <row r="2704" spans="1:14" x14ac:dyDescent="0.2">
      <c r="A2704" t="s">
        <v>8463</v>
      </c>
      <c r="B2704">
        <v>17500</v>
      </c>
      <c r="C2704">
        <v>20000</v>
      </c>
      <c r="D2704">
        <v>24860</v>
      </c>
      <c r="E2704">
        <v>30000</v>
      </c>
      <c r="F2704">
        <v>35140</v>
      </c>
      <c r="G2704">
        <v>40280</v>
      </c>
      <c r="H2704">
        <v>45420</v>
      </c>
      <c r="I2704">
        <v>50560</v>
      </c>
      <c r="J2704">
        <v>55700</v>
      </c>
      <c r="K2704" t="s">
        <v>3098</v>
      </c>
      <c r="L2704">
        <v>69</v>
      </c>
      <c r="M2704">
        <v>30</v>
      </c>
      <c r="N2704" t="s">
        <v>2454</v>
      </c>
    </row>
    <row r="2705" spans="1:14" x14ac:dyDescent="0.2">
      <c r="A2705" t="s">
        <v>8464</v>
      </c>
      <c r="B2705">
        <v>17500</v>
      </c>
      <c r="C2705">
        <v>20000</v>
      </c>
      <c r="D2705">
        <v>24860</v>
      </c>
      <c r="E2705">
        <v>30000</v>
      </c>
      <c r="F2705">
        <v>35140</v>
      </c>
      <c r="G2705">
        <v>40280</v>
      </c>
      <c r="H2705">
        <v>45420</v>
      </c>
      <c r="I2705">
        <v>50560</v>
      </c>
      <c r="J2705">
        <v>55700</v>
      </c>
      <c r="K2705" t="s">
        <v>3098</v>
      </c>
      <c r="L2705">
        <v>71</v>
      </c>
      <c r="M2705">
        <v>30</v>
      </c>
      <c r="N2705" t="s">
        <v>2725</v>
      </c>
    </row>
    <row r="2706" spans="1:14" x14ac:dyDescent="0.2">
      <c r="A2706" t="s">
        <v>8465</v>
      </c>
      <c r="B2706">
        <v>18550</v>
      </c>
      <c r="C2706">
        <v>21200</v>
      </c>
      <c r="D2706">
        <v>24860</v>
      </c>
      <c r="E2706">
        <v>30000</v>
      </c>
      <c r="F2706">
        <v>35140</v>
      </c>
      <c r="G2706">
        <v>40280</v>
      </c>
      <c r="H2706">
        <v>45420</v>
      </c>
      <c r="I2706">
        <v>50560</v>
      </c>
      <c r="J2706">
        <v>55700</v>
      </c>
      <c r="K2706" t="s">
        <v>3098</v>
      </c>
      <c r="L2706">
        <v>73</v>
      </c>
      <c r="M2706">
        <v>30</v>
      </c>
      <c r="N2706" t="s">
        <v>2455</v>
      </c>
    </row>
    <row r="2707" spans="1:14" x14ac:dyDescent="0.2">
      <c r="A2707" t="s">
        <v>8466</v>
      </c>
      <c r="B2707">
        <v>17500</v>
      </c>
      <c r="C2707">
        <v>20000</v>
      </c>
      <c r="D2707">
        <v>24860</v>
      </c>
      <c r="E2707">
        <v>30000</v>
      </c>
      <c r="F2707">
        <v>35140</v>
      </c>
      <c r="G2707">
        <v>40280</v>
      </c>
      <c r="H2707">
        <v>45420</v>
      </c>
      <c r="I2707">
        <v>50560</v>
      </c>
      <c r="J2707">
        <v>55700</v>
      </c>
      <c r="K2707" t="s">
        <v>3098</v>
      </c>
      <c r="L2707">
        <v>75</v>
      </c>
      <c r="M2707">
        <v>30</v>
      </c>
      <c r="N2707" t="s">
        <v>3386</v>
      </c>
    </row>
    <row r="2708" spans="1:14" x14ac:dyDescent="0.2">
      <c r="A2708" t="s">
        <v>8467</v>
      </c>
      <c r="B2708">
        <v>17500</v>
      </c>
      <c r="C2708">
        <v>20000</v>
      </c>
      <c r="D2708">
        <v>24860</v>
      </c>
      <c r="E2708">
        <v>30000</v>
      </c>
      <c r="F2708">
        <v>35140</v>
      </c>
      <c r="G2708">
        <v>40280</v>
      </c>
      <c r="H2708">
        <v>45420</v>
      </c>
      <c r="I2708">
        <v>50560</v>
      </c>
      <c r="J2708">
        <v>55700</v>
      </c>
      <c r="K2708" t="s">
        <v>3098</v>
      </c>
      <c r="L2708">
        <v>77</v>
      </c>
      <c r="M2708">
        <v>30</v>
      </c>
      <c r="N2708" t="s">
        <v>4200</v>
      </c>
    </row>
    <row r="2709" spans="1:14" x14ac:dyDescent="0.2">
      <c r="A2709" t="s">
        <v>8468</v>
      </c>
      <c r="B2709">
        <v>17500</v>
      </c>
      <c r="C2709">
        <v>20000</v>
      </c>
      <c r="D2709">
        <v>24860</v>
      </c>
      <c r="E2709">
        <v>30000</v>
      </c>
      <c r="F2709">
        <v>35140</v>
      </c>
      <c r="G2709">
        <v>40280</v>
      </c>
      <c r="H2709">
        <v>45420</v>
      </c>
      <c r="I2709">
        <v>50560</v>
      </c>
      <c r="J2709">
        <v>55700</v>
      </c>
      <c r="K2709" t="s">
        <v>3098</v>
      </c>
      <c r="L2709">
        <v>79</v>
      </c>
      <c r="M2709">
        <v>30</v>
      </c>
      <c r="N2709" t="s">
        <v>2976</v>
      </c>
    </row>
    <row r="2710" spans="1:14" x14ac:dyDescent="0.2">
      <c r="A2710" t="s">
        <v>8469</v>
      </c>
      <c r="B2710">
        <v>19200</v>
      </c>
      <c r="C2710">
        <v>21950</v>
      </c>
      <c r="D2710">
        <v>24860</v>
      </c>
      <c r="E2710">
        <v>30000</v>
      </c>
      <c r="F2710">
        <v>35140</v>
      </c>
      <c r="G2710">
        <v>40280</v>
      </c>
      <c r="H2710">
        <v>45420</v>
      </c>
      <c r="I2710">
        <v>50560</v>
      </c>
      <c r="J2710">
        <v>55700</v>
      </c>
      <c r="K2710" t="s">
        <v>3098</v>
      </c>
      <c r="L2710">
        <v>81</v>
      </c>
      <c r="M2710">
        <v>30</v>
      </c>
      <c r="N2710" t="s">
        <v>4237</v>
      </c>
    </row>
    <row r="2711" spans="1:14" x14ac:dyDescent="0.2">
      <c r="A2711" t="s">
        <v>8470</v>
      </c>
      <c r="B2711">
        <v>17500</v>
      </c>
      <c r="C2711">
        <v>20000</v>
      </c>
      <c r="D2711">
        <v>24860</v>
      </c>
      <c r="E2711">
        <v>30000</v>
      </c>
      <c r="F2711">
        <v>35140</v>
      </c>
      <c r="G2711">
        <v>40280</v>
      </c>
      <c r="H2711">
        <v>45420</v>
      </c>
      <c r="I2711">
        <v>50560</v>
      </c>
      <c r="J2711">
        <v>55700</v>
      </c>
      <c r="K2711" t="s">
        <v>3098</v>
      </c>
      <c r="L2711">
        <v>83</v>
      </c>
      <c r="M2711">
        <v>30</v>
      </c>
      <c r="N2711" t="s">
        <v>3284</v>
      </c>
    </row>
    <row r="2712" spans="1:14" x14ac:dyDescent="0.2">
      <c r="A2712" t="s">
        <v>8471</v>
      </c>
      <c r="B2712">
        <v>17500</v>
      </c>
      <c r="C2712">
        <v>20000</v>
      </c>
      <c r="D2712">
        <v>24860</v>
      </c>
      <c r="E2712">
        <v>30000</v>
      </c>
      <c r="F2712">
        <v>35140</v>
      </c>
      <c r="G2712">
        <v>40280</v>
      </c>
      <c r="H2712">
        <v>45420</v>
      </c>
      <c r="I2712">
        <v>50560</v>
      </c>
      <c r="J2712">
        <v>55700</v>
      </c>
      <c r="K2712" t="s">
        <v>3098</v>
      </c>
      <c r="L2712">
        <v>85</v>
      </c>
      <c r="M2712">
        <v>30</v>
      </c>
      <c r="N2712" t="s">
        <v>2456</v>
      </c>
    </row>
    <row r="2713" spans="1:14" x14ac:dyDescent="0.2">
      <c r="A2713" t="s">
        <v>8472</v>
      </c>
      <c r="B2713">
        <v>17500</v>
      </c>
      <c r="C2713">
        <v>20000</v>
      </c>
      <c r="D2713">
        <v>24860</v>
      </c>
      <c r="E2713">
        <v>30000</v>
      </c>
      <c r="F2713">
        <v>35140</v>
      </c>
      <c r="G2713">
        <v>40280</v>
      </c>
      <c r="H2713">
        <v>45420</v>
      </c>
      <c r="I2713">
        <v>50560</v>
      </c>
      <c r="J2713">
        <v>55700</v>
      </c>
      <c r="K2713" t="s">
        <v>3098</v>
      </c>
      <c r="L2713">
        <v>87</v>
      </c>
      <c r="M2713">
        <v>30</v>
      </c>
      <c r="N2713" t="s">
        <v>2457</v>
      </c>
    </row>
    <row r="2714" spans="1:14" x14ac:dyDescent="0.2">
      <c r="A2714" t="s">
        <v>8473</v>
      </c>
      <c r="B2714">
        <v>18100</v>
      </c>
      <c r="C2714">
        <v>20700</v>
      </c>
      <c r="D2714">
        <v>24860</v>
      </c>
      <c r="E2714">
        <v>30000</v>
      </c>
      <c r="F2714">
        <v>35140</v>
      </c>
      <c r="G2714">
        <v>40280</v>
      </c>
      <c r="H2714">
        <v>45420</v>
      </c>
      <c r="I2714">
        <v>50560</v>
      </c>
      <c r="J2714">
        <v>55700</v>
      </c>
      <c r="K2714" t="s">
        <v>3098</v>
      </c>
      <c r="L2714">
        <v>89</v>
      </c>
      <c r="M2714">
        <v>30</v>
      </c>
      <c r="N2714" t="s">
        <v>3537</v>
      </c>
    </row>
    <row r="2715" spans="1:14" x14ac:dyDescent="0.2">
      <c r="A2715" t="s">
        <v>8474</v>
      </c>
      <c r="B2715">
        <v>17500</v>
      </c>
      <c r="C2715">
        <v>20000</v>
      </c>
      <c r="D2715">
        <v>24860</v>
      </c>
      <c r="E2715">
        <v>30000</v>
      </c>
      <c r="F2715">
        <v>35140</v>
      </c>
      <c r="G2715">
        <v>40280</v>
      </c>
      <c r="H2715">
        <v>45420</v>
      </c>
      <c r="I2715">
        <v>50560</v>
      </c>
      <c r="J2715">
        <v>55700</v>
      </c>
      <c r="K2715" t="s">
        <v>3098</v>
      </c>
      <c r="L2715">
        <v>91</v>
      </c>
      <c r="M2715">
        <v>30</v>
      </c>
      <c r="N2715" t="s">
        <v>2458</v>
      </c>
    </row>
    <row r="2716" spans="1:14" x14ac:dyDescent="0.2">
      <c r="A2716" t="s">
        <v>8475</v>
      </c>
      <c r="B2716">
        <v>18300</v>
      </c>
      <c r="C2716">
        <v>20900</v>
      </c>
      <c r="D2716">
        <v>24860</v>
      </c>
      <c r="E2716">
        <v>30000</v>
      </c>
      <c r="F2716">
        <v>35140</v>
      </c>
      <c r="G2716">
        <v>40280</v>
      </c>
      <c r="H2716">
        <v>45420</v>
      </c>
      <c r="I2716">
        <v>50560</v>
      </c>
      <c r="J2716">
        <v>55700</v>
      </c>
      <c r="K2716" t="s">
        <v>3098</v>
      </c>
      <c r="L2716">
        <v>93</v>
      </c>
      <c r="M2716">
        <v>30</v>
      </c>
      <c r="N2716" t="s">
        <v>3389</v>
      </c>
    </row>
    <row r="2717" spans="1:14" x14ac:dyDescent="0.2">
      <c r="A2717" t="s">
        <v>8476</v>
      </c>
      <c r="B2717">
        <v>17500</v>
      </c>
      <c r="C2717">
        <v>20000</v>
      </c>
      <c r="D2717">
        <v>24860</v>
      </c>
      <c r="E2717">
        <v>30000</v>
      </c>
      <c r="F2717">
        <v>35140</v>
      </c>
      <c r="G2717">
        <v>40280</v>
      </c>
      <c r="H2717">
        <v>45420</v>
      </c>
      <c r="I2717">
        <v>50560</v>
      </c>
      <c r="J2717">
        <v>55700</v>
      </c>
      <c r="K2717" t="s">
        <v>3098</v>
      </c>
      <c r="L2717">
        <v>95</v>
      </c>
      <c r="M2717">
        <v>30</v>
      </c>
      <c r="N2717" t="s">
        <v>3334</v>
      </c>
    </row>
    <row r="2718" spans="1:14" x14ac:dyDescent="0.2">
      <c r="A2718" t="s">
        <v>8477</v>
      </c>
      <c r="B2718">
        <v>17500</v>
      </c>
      <c r="C2718">
        <v>20000</v>
      </c>
      <c r="D2718">
        <v>24860</v>
      </c>
      <c r="E2718">
        <v>30000</v>
      </c>
      <c r="F2718">
        <v>35140</v>
      </c>
      <c r="G2718">
        <v>40280</v>
      </c>
      <c r="H2718">
        <v>45420</v>
      </c>
      <c r="I2718">
        <v>50560</v>
      </c>
      <c r="J2718">
        <v>55700</v>
      </c>
      <c r="K2718" t="s">
        <v>3098</v>
      </c>
      <c r="L2718">
        <v>97</v>
      </c>
      <c r="M2718">
        <v>30</v>
      </c>
      <c r="N2718" t="s">
        <v>3392</v>
      </c>
    </row>
    <row r="2719" spans="1:14" x14ac:dyDescent="0.2">
      <c r="A2719" t="s">
        <v>8478</v>
      </c>
      <c r="B2719">
        <v>18900</v>
      </c>
      <c r="C2719">
        <v>21600</v>
      </c>
      <c r="D2719">
        <v>24860</v>
      </c>
      <c r="E2719">
        <v>30000</v>
      </c>
      <c r="F2719">
        <v>35140</v>
      </c>
      <c r="G2719">
        <v>40280</v>
      </c>
      <c r="H2719">
        <v>45420</v>
      </c>
      <c r="I2719">
        <v>50560</v>
      </c>
      <c r="J2719">
        <v>55700</v>
      </c>
      <c r="K2719" t="s">
        <v>3098</v>
      </c>
      <c r="L2719">
        <v>99</v>
      </c>
      <c r="M2719">
        <v>30</v>
      </c>
      <c r="N2719" t="s">
        <v>2459</v>
      </c>
    </row>
    <row r="2720" spans="1:14" x14ac:dyDescent="0.2">
      <c r="A2720" t="s">
        <v>8479</v>
      </c>
      <c r="B2720">
        <v>17500</v>
      </c>
      <c r="C2720">
        <v>20000</v>
      </c>
      <c r="D2720">
        <v>24860</v>
      </c>
      <c r="E2720">
        <v>30000</v>
      </c>
      <c r="F2720">
        <v>35140</v>
      </c>
      <c r="G2720">
        <v>40280</v>
      </c>
      <c r="H2720">
        <v>45420</v>
      </c>
      <c r="I2720">
        <v>50560</v>
      </c>
      <c r="J2720">
        <v>55700</v>
      </c>
      <c r="K2720" t="s">
        <v>3098</v>
      </c>
      <c r="L2720">
        <v>101</v>
      </c>
      <c r="M2720">
        <v>30</v>
      </c>
      <c r="N2720" t="s">
        <v>2460</v>
      </c>
    </row>
    <row r="2721" spans="1:14" x14ac:dyDescent="0.2">
      <c r="A2721" t="s">
        <v>8480</v>
      </c>
      <c r="B2721">
        <v>17500</v>
      </c>
      <c r="C2721">
        <v>20000</v>
      </c>
      <c r="D2721">
        <v>24860</v>
      </c>
      <c r="E2721">
        <v>30000</v>
      </c>
      <c r="F2721">
        <v>35140</v>
      </c>
      <c r="G2721">
        <v>40280</v>
      </c>
      <c r="H2721">
        <v>45420</v>
      </c>
      <c r="I2721">
        <v>50560</v>
      </c>
      <c r="J2721">
        <v>55700</v>
      </c>
      <c r="K2721" t="s">
        <v>3098</v>
      </c>
      <c r="L2721">
        <v>103</v>
      </c>
      <c r="M2721">
        <v>30</v>
      </c>
      <c r="N2721" t="s">
        <v>2461</v>
      </c>
    </row>
    <row r="2722" spans="1:14" x14ac:dyDescent="0.2">
      <c r="A2722" t="s">
        <v>8481</v>
      </c>
      <c r="B2722">
        <v>17500</v>
      </c>
      <c r="C2722">
        <v>20000</v>
      </c>
      <c r="D2722">
        <v>24860</v>
      </c>
      <c r="E2722">
        <v>30000</v>
      </c>
      <c r="F2722">
        <v>35140</v>
      </c>
      <c r="G2722">
        <v>40280</v>
      </c>
      <c r="H2722">
        <v>45420</v>
      </c>
      <c r="I2722">
        <v>50560</v>
      </c>
      <c r="J2722">
        <v>55700</v>
      </c>
      <c r="K2722" t="s">
        <v>3098</v>
      </c>
      <c r="L2722">
        <v>105</v>
      </c>
      <c r="M2722">
        <v>30</v>
      </c>
      <c r="N2722" t="s">
        <v>2462</v>
      </c>
    </row>
    <row r="2723" spans="1:14" x14ac:dyDescent="0.2">
      <c r="A2723" t="s">
        <v>8482</v>
      </c>
      <c r="B2723">
        <v>17500</v>
      </c>
      <c r="C2723">
        <v>20000</v>
      </c>
      <c r="D2723">
        <v>24860</v>
      </c>
      <c r="E2723">
        <v>30000</v>
      </c>
      <c r="F2723">
        <v>35140</v>
      </c>
      <c r="G2723">
        <v>40280</v>
      </c>
      <c r="H2723">
        <v>45420</v>
      </c>
      <c r="I2723">
        <v>50560</v>
      </c>
      <c r="J2723">
        <v>55700</v>
      </c>
      <c r="K2723" t="s">
        <v>3098</v>
      </c>
      <c r="L2723">
        <v>107</v>
      </c>
      <c r="M2723">
        <v>30</v>
      </c>
      <c r="N2723" t="s">
        <v>4115</v>
      </c>
    </row>
    <row r="2724" spans="1:14" x14ac:dyDescent="0.2">
      <c r="A2724" t="s">
        <v>8483</v>
      </c>
      <c r="B2724">
        <v>20150</v>
      </c>
      <c r="C2724">
        <v>23000</v>
      </c>
      <c r="D2724">
        <v>25900</v>
      </c>
      <c r="E2724">
        <v>30000</v>
      </c>
      <c r="F2724">
        <v>35140</v>
      </c>
      <c r="G2724">
        <v>40280</v>
      </c>
      <c r="H2724">
        <v>45420</v>
      </c>
      <c r="I2724">
        <v>50560</v>
      </c>
      <c r="J2724">
        <v>55700</v>
      </c>
      <c r="K2724" t="s">
        <v>3098</v>
      </c>
      <c r="L2724">
        <v>109</v>
      </c>
      <c r="M2724">
        <v>30</v>
      </c>
      <c r="N2724" t="s">
        <v>2463</v>
      </c>
    </row>
    <row r="2725" spans="1:14" x14ac:dyDescent="0.2">
      <c r="A2725" t="s">
        <v>8484</v>
      </c>
      <c r="B2725">
        <v>18550</v>
      </c>
      <c r="C2725">
        <v>21200</v>
      </c>
      <c r="D2725">
        <v>24860</v>
      </c>
      <c r="E2725">
        <v>30000</v>
      </c>
      <c r="F2725">
        <v>35140</v>
      </c>
      <c r="G2725">
        <v>40280</v>
      </c>
      <c r="H2725">
        <v>45420</v>
      </c>
      <c r="I2725">
        <v>50560</v>
      </c>
      <c r="J2725">
        <v>55700</v>
      </c>
      <c r="K2725" t="s">
        <v>3098</v>
      </c>
      <c r="L2725">
        <v>111</v>
      </c>
      <c r="M2725">
        <v>30</v>
      </c>
      <c r="N2725" t="s">
        <v>3394</v>
      </c>
    </row>
    <row r="2726" spans="1:14" x14ac:dyDescent="0.2">
      <c r="A2726" t="s">
        <v>8485</v>
      </c>
      <c r="B2726">
        <v>18000</v>
      </c>
      <c r="C2726">
        <v>20600</v>
      </c>
      <c r="D2726">
        <v>24860</v>
      </c>
      <c r="E2726">
        <v>30000</v>
      </c>
      <c r="F2726">
        <v>35140</v>
      </c>
      <c r="G2726">
        <v>40280</v>
      </c>
      <c r="H2726">
        <v>45420</v>
      </c>
      <c r="I2726">
        <v>50560</v>
      </c>
      <c r="J2726">
        <v>55700</v>
      </c>
      <c r="K2726" t="s">
        <v>3098</v>
      </c>
      <c r="L2726">
        <v>113</v>
      </c>
      <c r="M2726">
        <v>30</v>
      </c>
      <c r="N2726" t="s">
        <v>3396</v>
      </c>
    </row>
    <row r="2727" spans="1:14" x14ac:dyDescent="0.2">
      <c r="A2727" t="s">
        <v>8486</v>
      </c>
      <c r="B2727">
        <v>17700</v>
      </c>
      <c r="C2727">
        <v>20200</v>
      </c>
      <c r="D2727">
        <v>24860</v>
      </c>
      <c r="E2727">
        <v>30000</v>
      </c>
      <c r="F2727">
        <v>35140</v>
      </c>
      <c r="G2727">
        <v>40280</v>
      </c>
      <c r="H2727">
        <v>45420</v>
      </c>
      <c r="I2727">
        <v>50560</v>
      </c>
      <c r="J2727">
        <v>55700</v>
      </c>
      <c r="K2727" t="s">
        <v>3098</v>
      </c>
      <c r="L2727">
        <v>115</v>
      </c>
      <c r="M2727">
        <v>30</v>
      </c>
      <c r="N2727" t="s">
        <v>2464</v>
      </c>
    </row>
    <row r="2728" spans="1:14" x14ac:dyDescent="0.2">
      <c r="A2728" t="s">
        <v>8487</v>
      </c>
      <c r="B2728">
        <v>18000</v>
      </c>
      <c r="C2728">
        <v>20600</v>
      </c>
      <c r="D2728">
        <v>24860</v>
      </c>
      <c r="E2728">
        <v>30000</v>
      </c>
      <c r="F2728">
        <v>35140</v>
      </c>
      <c r="G2728">
        <v>40280</v>
      </c>
      <c r="H2728">
        <v>45420</v>
      </c>
      <c r="I2728">
        <v>50560</v>
      </c>
      <c r="J2728">
        <v>55700</v>
      </c>
      <c r="K2728" t="s">
        <v>3098</v>
      </c>
      <c r="L2728">
        <v>117</v>
      </c>
      <c r="M2728">
        <v>30</v>
      </c>
      <c r="N2728" t="s">
        <v>4212</v>
      </c>
    </row>
    <row r="2729" spans="1:14" x14ac:dyDescent="0.2">
      <c r="A2729" t="s">
        <v>8488</v>
      </c>
      <c r="B2729">
        <v>17850</v>
      </c>
      <c r="C2729">
        <v>20400</v>
      </c>
      <c r="D2729">
        <v>24860</v>
      </c>
      <c r="E2729">
        <v>30000</v>
      </c>
      <c r="F2729">
        <v>35140</v>
      </c>
      <c r="G2729">
        <v>40280</v>
      </c>
      <c r="H2729">
        <v>45420</v>
      </c>
      <c r="I2729">
        <v>50560</v>
      </c>
      <c r="J2729">
        <v>55700</v>
      </c>
      <c r="K2729" t="s">
        <v>3098</v>
      </c>
      <c r="L2729">
        <v>119</v>
      </c>
      <c r="M2729">
        <v>30</v>
      </c>
      <c r="N2729" t="s">
        <v>3342</v>
      </c>
    </row>
    <row r="2730" spans="1:14" x14ac:dyDescent="0.2">
      <c r="A2730" t="s">
        <v>8489</v>
      </c>
      <c r="B2730">
        <v>18000</v>
      </c>
      <c r="C2730">
        <v>20600</v>
      </c>
      <c r="D2730">
        <v>24860</v>
      </c>
      <c r="E2730">
        <v>30000</v>
      </c>
      <c r="F2730">
        <v>35140</v>
      </c>
      <c r="G2730">
        <v>40280</v>
      </c>
      <c r="H2730">
        <v>45420</v>
      </c>
      <c r="I2730">
        <v>50560</v>
      </c>
      <c r="J2730">
        <v>55700</v>
      </c>
      <c r="K2730" t="s">
        <v>3098</v>
      </c>
      <c r="L2730">
        <v>121</v>
      </c>
      <c r="M2730">
        <v>30</v>
      </c>
      <c r="N2730" t="s">
        <v>2465</v>
      </c>
    </row>
    <row r="2731" spans="1:14" x14ac:dyDescent="0.2">
      <c r="A2731" t="s">
        <v>8490</v>
      </c>
      <c r="B2731">
        <v>17500</v>
      </c>
      <c r="C2731">
        <v>20000</v>
      </c>
      <c r="D2731">
        <v>24860</v>
      </c>
      <c r="E2731">
        <v>30000</v>
      </c>
      <c r="F2731">
        <v>35140</v>
      </c>
      <c r="G2731">
        <v>40280</v>
      </c>
      <c r="H2731">
        <v>45420</v>
      </c>
      <c r="I2731">
        <v>50560</v>
      </c>
      <c r="J2731">
        <v>55700</v>
      </c>
      <c r="K2731" t="s">
        <v>3098</v>
      </c>
      <c r="L2731">
        <v>123</v>
      </c>
      <c r="M2731">
        <v>30</v>
      </c>
      <c r="N2731" t="s">
        <v>2466</v>
      </c>
    </row>
    <row r="2732" spans="1:14" x14ac:dyDescent="0.2">
      <c r="A2732" t="s">
        <v>8491</v>
      </c>
      <c r="B2732">
        <v>17500</v>
      </c>
      <c r="C2732">
        <v>20000</v>
      </c>
      <c r="D2732">
        <v>24860</v>
      </c>
      <c r="E2732">
        <v>30000</v>
      </c>
      <c r="F2732">
        <v>35140</v>
      </c>
      <c r="G2732">
        <v>40280</v>
      </c>
      <c r="H2732">
        <v>45420</v>
      </c>
      <c r="I2732">
        <v>50560</v>
      </c>
      <c r="J2732">
        <v>55700</v>
      </c>
      <c r="K2732" t="s">
        <v>3098</v>
      </c>
      <c r="L2732">
        <v>125</v>
      </c>
      <c r="M2732">
        <v>30</v>
      </c>
      <c r="N2732" t="s">
        <v>2467</v>
      </c>
    </row>
    <row r="2733" spans="1:14" x14ac:dyDescent="0.2">
      <c r="A2733" t="s">
        <v>8492</v>
      </c>
      <c r="B2733">
        <v>17850</v>
      </c>
      <c r="C2733">
        <v>20400</v>
      </c>
      <c r="D2733">
        <v>24860</v>
      </c>
      <c r="E2733">
        <v>30000</v>
      </c>
      <c r="F2733">
        <v>35140</v>
      </c>
      <c r="G2733">
        <v>40280</v>
      </c>
      <c r="H2733">
        <v>45420</v>
      </c>
      <c r="I2733">
        <v>50560</v>
      </c>
      <c r="J2733">
        <v>55700</v>
      </c>
      <c r="K2733" t="s">
        <v>3098</v>
      </c>
      <c r="L2733">
        <v>127</v>
      </c>
      <c r="M2733">
        <v>30</v>
      </c>
      <c r="N2733" t="s">
        <v>3227</v>
      </c>
    </row>
    <row r="2734" spans="1:14" x14ac:dyDescent="0.2">
      <c r="A2734" t="s">
        <v>8493</v>
      </c>
      <c r="B2734">
        <v>17500</v>
      </c>
      <c r="C2734">
        <v>20000</v>
      </c>
      <c r="D2734">
        <v>24860</v>
      </c>
      <c r="E2734">
        <v>30000</v>
      </c>
      <c r="F2734">
        <v>35140</v>
      </c>
      <c r="G2734">
        <v>40280</v>
      </c>
      <c r="H2734">
        <v>45420</v>
      </c>
      <c r="I2734">
        <v>50560</v>
      </c>
      <c r="J2734">
        <v>55700</v>
      </c>
      <c r="K2734" t="s">
        <v>3098</v>
      </c>
      <c r="L2734">
        <v>129</v>
      </c>
      <c r="M2734">
        <v>30</v>
      </c>
      <c r="N2734" t="s">
        <v>2468</v>
      </c>
    </row>
    <row r="2735" spans="1:14" x14ac:dyDescent="0.2">
      <c r="A2735" t="s">
        <v>8494</v>
      </c>
      <c r="B2735">
        <v>18700</v>
      </c>
      <c r="C2735">
        <v>21400</v>
      </c>
      <c r="D2735">
        <v>24860</v>
      </c>
      <c r="E2735">
        <v>30000</v>
      </c>
      <c r="F2735">
        <v>35140</v>
      </c>
      <c r="G2735">
        <v>40280</v>
      </c>
      <c r="H2735">
        <v>45420</v>
      </c>
      <c r="I2735">
        <v>50560</v>
      </c>
      <c r="J2735">
        <v>55700</v>
      </c>
      <c r="K2735" t="s">
        <v>3098</v>
      </c>
      <c r="L2735">
        <v>131</v>
      </c>
      <c r="M2735">
        <v>30</v>
      </c>
      <c r="N2735" t="s">
        <v>2469</v>
      </c>
    </row>
    <row r="2736" spans="1:14" x14ac:dyDescent="0.2">
      <c r="A2736" t="s">
        <v>8495</v>
      </c>
      <c r="B2736">
        <v>17500</v>
      </c>
      <c r="C2736">
        <v>20000</v>
      </c>
      <c r="D2736">
        <v>24860</v>
      </c>
      <c r="E2736">
        <v>30000</v>
      </c>
      <c r="F2736">
        <v>35140</v>
      </c>
      <c r="G2736">
        <v>40280</v>
      </c>
      <c r="H2736">
        <v>45420</v>
      </c>
      <c r="I2736">
        <v>50560</v>
      </c>
      <c r="J2736">
        <v>55700</v>
      </c>
      <c r="K2736" t="s">
        <v>3098</v>
      </c>
      <c r="L2736">
        <v>133</v>
      </c>
      <c r="M2736">
        <v>30</v>
      </c>
      <c r="N2736" t="s">
        <v>3234</v>
      </c>
    </row>
    <row r="2737" spans="1:14" x14ac:dyDescent="0.2">
      <c r="A2737" t="s">
        <v>8496</v>
      </c>
      <c r="B2737">
        <v>18550</v>
      </c>
      <c r="C2737">
        <v>21200</v>
      </c>
      <c r="D2737">
        <v>24860</v>
      </c>
      <c r="E2737">
        <v>30000</v>
      </c>
      <c r="F2737">
        <v>35140</v>
      </c>
      <c r="G2737">
        <v>40280</v>
      </c>
      <c r="H2737">
        <v>45420</v>
      </c>
      <c r="I2737">
        <v>50560</v>
      </c>
      <c r="J2737">
        <v>55700</v>
      </c>
      <c r="K2737" t="s">
        <v>3098</v>
      </c>
      <c r="L2737">
        <v>135</v>
      </c>
      <c r="M2737">
        <v>30</v>
      </c>
      <c r="N2737" t="s">
        <v>2470</v>
      </c>
    </row>
    <row r="2738" spans="1:14" x14ac:dyDescent="0.2">
      <c r="A2738" t="s">
        <v>8497</v>
      </c>
      <c r="B2738">
        <v>18850</v>
      </c>
      <c r="C2738">
        <v>21550</v>
      </c>
      <c r="D2738">
        <v>24860</v>
      </c>
      <c r="E2738">
        <v>30000</v>
      </c>
      <c r="F2738">
        <v>35140</v>
      </c>
      <c r="G2738">
        <v>40280</v>
      </c>
      <c r="H2738">
        <v>45420</v>
      </c>
      <c r="I2738">
        <v>50560</v>
      </c>
      <c r="J2738">
        <v>55700</v>
      </c>
      <c r="K2738" t="s">
        <v>3098</v>
      </c>
      <c r="L2738">
        <v>137</v>
      </c>
      <c r="M2738">
        <v>30</v>
      </c>
      <c r="N2738" t="s">
        <v>3549</v>
      </c>
    </row>
    <row r="2739" spans="1:14" x14ac:dyDescent="0.2">
      <c r="A2739" t="s">
        <v>8498</v>
      </c>
      <c r="B2739">
        <v>18450</v>
      </c>
      <c r="C2739">
        <v>21100</v>
      </c>
      <c r="D2739">
        <v>24860</v>
      </c>
      <c r="E2739">
        <v>30000</v>
      </c>
      <c r="F2739">
        <v>35140</v>
      </c>
      <c r="G2739">
        <v>40280</v>
      </c>
      <c r="H2739">
        <v>45420</v>
      </c>
      <c r="I2739">
        <v>50560</v>
      </c>
      <c r="J2739">
        <v>55700</v>
      </c>
      <c r="K2739" t="s">
        <v>3098</v>
      </c>
      <c r="L2739">
        <v>139</v>
      </c>
      <c r="M2739">
        <v>30</v>
      </c>
      <c r="N2739" t="s">
        <v>3590</v>
      </c>
    </row>
    <row r="2740" spans="1:14" x14ac:dyDescent="0.2">
      <c r="A2740" t="s">
        <v>8499</v>
      </c>
      <c r="B2740">
        <v>18800</v>
      </c>
      <c r="C2740">
        <v>21450</v>
      </c>
      <c r="D2740">
        <v>24860</v>
      </c>
      <c r="E2740">
        <v>30000</v>
      </c>
      <c r="F2740">
        <v>35140</v>
      </c>
      <c r="G2740">
        <v>40280</v>
      </c>
      <c r="H2740">
        <v>45420</v>
      </c>
      <c r="I2740">
        <v>50560</v>
      </c>
      <c r="J2740">
        <v>55700</v>
      </c>
      <c r="K2740" t="s">
        <v>3098</v>
      </c>
      <c r="L2740">
        <v>141</v>
      </c>
      <c r="M2740">
        <v>30</v>
      </c>
      <c r="N2740" t="s">
        <v>3550</v>
      </c>
    </row>
    <row r="2741" spans="1:14" x14ac:dyDescent="0.2">
      <c r="A2741" t="s">
        <v>8500</v>
      </c>
      <c r="B2741">
        <v>19000</v>
      </c>
      <c r="C2741">
        <v>21700</v>
      </c>
      <c r="D2741">
        <v>24860</v>
      </c>
      <c r="E2741">
        <v>30000</v>
      </c>
      <c r="F2741">
        <v>35140</v>
      </c>
      <c r="G2741">
        <v>40280</v>
      </c>
      <c r="H2741">
        <v>45420</v>
      </c>
      <c r="I2741">
        <v>50560</v>
      </c>
      <c r="J2741">
        <v>55700</v>
      </c>
      <c r="K2741" t="s">
        <v>3098</v>
      </c>
      <c r="L2741">
        <v>143</v>
      </c>
      <c r="M2741">
        <v>30</v>
      </c>
      <c r="N2741" t="s">
        <v>3405</v>
      </c>
    </row>
    <row r="2742" spans="1:14" x14ac:dyDescent="0.2">
      <c r="A2742" t="s">
        <v>8501</v>
      </c>
      <c r="B2742">
        <v>17500</v>
      </c>
      <c r="C2742">
        <v>20000</v>
      </c>
      <c r="D2742">
        <v>24860</v>
      </c>
      <c r="E2742">
        <v>30000</v>
      </c>
      <c r="F2742">
        <v>35140</v>
      </c>
      <c r="G2742">
        <v>40280</v>
      </c>
      <c r="H2742">
        <v>45420</v>
      </c>
      <c r="I2742">
        <v>50560</v>
      </c>
      <c r="J2742">
        <v>55700</v>
      </c>
      <c r="K2742" t="s">
        <v>3098</v>
      </c>
      <c r="L2742">
        <v>145</v>
      </c>
      <c r="M2742">
        <v>30</v>
      </c>
      <c r="N2742" t="s">
        <v>2471</v>
      </c>
    </row>
    <row r="2743" spans="1:14" x14ac:dyDescent="0.2">
      <c r="A2743" t="s">
        <v>8502</v>
      </c>
      <c r="B2743">
        <v>17500</v>
      </c>
      <c r="C2743">
        <v>20000</v>
      </c>
      <c r="D2743">
        <v>24860</v>
      </c>
      <c r="E2743">
        <v>30000</v>
      </c>
      <c r="F2743">
        <v>35140</v>
      </c>
      <c r="G2743">
        <v>40280</v>
      </c>
      <c r="H2743">
        <v>45420</v>
      </c>
      <c r="I2743">
        <v>50560</v>
      </c>
      <c r="J2743">
        <v>55700</v>
      </c>
      <c r="K2743" t="s">
        <v>3098</v>
      </c>
      <c r="L2743">
        <v>147</v>
      </c>
      <c r="M2743">
        <v>30</v>
      </c>
      <c r="N2743" t="s">
        <v>2472</v>
      </c>
    </row>
    <row r="2744" spans="1:14" x14ac:dyDescent="0.2">
      <c r="A2744" t="s">
        <v>8503</v>
      </c>
      <c r="B2744">
        <v>17500</v>
      </c>
      <c r="C2744">
        <v>20000</v>
      </c>
      <c r="D2744">
        <v>24860</v>
      </c>
      <c r="E2744">
        <v>30000</v>
      </c>
      <c r="F2744">
        <v>35140</v>
      </c>
      <c r="G2744">
        <v>40280</v>
      </c>
      <c r="H2744">
        <v>45420</v>
      </c>
      <c r="I2744">
        <v>50560</v>
      </c>
      <c r="J2744">
        <v>55700</v>
      </c>
      <c r="K2744" t="s">
        <v>3098</v>
      </c>
      <c r="L2744">
        <v>149</v>
      </c>
      <c r="M2744">
        <v>30</v>
      </c>
      <c r="N2744" t="s">
        <v>3507</v>
      </c>
    </row>
    <row r="2745" spans="1:14" x14ac:dyDescent="0.2">
      <c r="A2745" t="s">
        <v>8504</v>
      </c>
      <c r="B2745">
        <v>17500</v>
      </c>
      <c r="C2745">
        <v>20000</v>
      </c>
      <c r="D2745">
        <v>24860</v>
      </c>
      <c r="E2745">
        <v>30000</v>
      </c>
      <c r="F2745">
        <v>35140</v>
      </c>
      <c r="G2745">
        <v>40280</v>
      </c>
      <c r="H2745">
        <v>45420</v>
      </c>
      <c r="I2745">
        <v>50560</v>
      </c>
      <c r="J2745">
        <v>55700</v>
      </c>
      <c r="K2745" t="s">
        <v>3098</v>
      </c>
      <c r="L2745">
        <v>151</v>
      </c>
      <c r="M2745">
        <v>30</v>
      </c>
      <c r="N2745" t="s">
        <v>3410</v>
      </c>
    </row>
    <row r="2746" spans="1:14" x14ac:dyDescent="0.2">
      <c r="A2746" t="s">
        <v>8505</v>
      </c>
      <c r="B2746">
        <v>21150</v>
      </c>
      <c r="C2746">
        <v>24200</v>
      </c>
      <c r="D2746">
        <v>27200</v>
      </c>
      <c r="E2746">
        <v>30200</v>
      </c>
      <c r="F2746">
        <v>35140</v>
      </c>
      <c r="G2746">
        <v>40280</v>
      </c>
      <c r="H2746">
        <v>45420</v>
      </c>
      <c r="I2746">
        <v>50560</v>
      </c>
      <c r="J2746">
        <v>55700</v>
      </c>
      <c r="K2746" t="s">
        <v>3098</v>
      </c>
      <c r="L2746">
        <v>153</v>
      </c>
      <c r="M2746">
        <v>30</v>
      </c>
      <c r="N2746" t="s">
        <v>2473</v>
      </c>
    </row>
    <row r="2747" spans="1:14" x14ac:dyDescent="0.2">
      <c r="A2747" t="s">
        <v>8506</v>
      </c>
      <c r="B2747">
        <v>20700</v>
      </c>
      <c r="C2747">
        <v>23650</v>
      </c>
      <c r="D2747">
        <v>26600</v>
      </c>
      <c r="E2747">
        <v>30000</v>
      </c>
      <c r="F2747">
        <v>35140</v>
      </c>
      <c r="G2747">
        <v>40280</v>
      </c>
      <c r="H2747">
        <v>45420</v>
      </c>
      <c r="I2747">
        <v>50560</v>
      </c>
      <c r="J2747">
        <v>55700</v>
      </c>
      <c r="K2747" t="s">
        <v>3098</v>
      </c>
      <c r="L2747">
        <v>155</v>
      </c>
      <c r="M2747">
        <v>30</v>
      </c>
      <c r="N2747" t="s">
        <v>2474</v>
      </c>
    </row>
    <row r="2748" spans="1:14" x14ac:dyDescent="0.2">
      <c r="A2748" t="s">
        <v>8507</v>
      </c>
      <c r="B2748">
        <v>17500</v>
      </c>
      <c r="C2748">
        <v>20000</v>
      </c>
      <c r="D2748">
        <v>24860</v>
      </c>
      <c r="E2748">
        <v>30000</v>
      </c>
      <c r="F2748">
        <v>35140</v>
      </c>
      <c r="G2748">
        <v>40280</v>
      </c>
      <c r="H2748">
        <v>45420</v>
      </c>
      <c r="I2748">
        <v>50560</v>
      </c>
      <c r="J2748">
        <v>55700</v>
      </c>
      <c r="K2748" t="s">
        <v>3098</v>
      </c>
      <c r="L2748">
        <v>157</v>
      </c>
      <c r="M2748">
        <v>30</v>
      </c>
      <c r="N2748" t="s">
        <v>2475</v>
      </c>
    </row>
    <row r="2749" spans="1:14" x14ac:dyDescent="0.2">
      <c r="A2749" t="s">
        <v>8508</v>
      </c>
      <c r="B2749">
        <v>21500</v>
      </c>
      <c r="C2749">
        <v>24550</v>
      </c>
      <c r="D2749">
        <v>27600</v>
      </c>
      <c r="E2749">
        <v>30650</v>
      </c>
      <c r="F2749">
        <v>35140</v>
      </c>
      <c r="G2749">
        <v>40280</v>
      </c>
      <c r="H2749">
        <v>45420</v>
      </c>
      <c r="I2749">
        <v>50560</v>
      </c>
      <c r="J2749">
        <v>55700</v>
      </c>
      <c r="K2749" t="s">
        <v>3098</v>
      </c>
      <c r="L2749">
        <v>159</v>
      </c>
      <c r="M2749">
        <v>30</v>
      </c>
      <c r="N2749" t="s">
        <v>3243</v>
      </c>
    </row>
    <row r="2750" spans="1:14" x14ac:dyDescent="0.2">
      <c r="A2750" t="s">
        <v>8509</v>
      </c>
      <c r="B2750">
        <v>17500</v>
      </c>
      <c r="C2750">
        <v>20000</v>
      </c>
      <c r="D2750">
        <v>24860</v>
      </c>
      <c r="E2750">
        <v>30000</v>
      </c>
      <c r="F2750">
        <v>35140</v>
      </c>
      <c r="G2750">
        <v>40280</v>
      </c>
      <c r="H2750">
        <v>45420</v>
      </c>
      <c r="I2750">
        <v>50560</v>
      </c>
      <c r="J2750">
        <v>55700</v>
      </c>
      <c r="K2750" t="s">
        <v>3098</v>
      </c>
      <c r="L2750">
        <v>161</v>
      </c>
      <c r="M2750">
        <v>30</v>
      </c>
      <c r="N2750" t="s">
        <v>3245</v>
      </c>
    </row>
    <row r="2751" spans="1:14" x14ac:dyDescent="0.2">
      <c r="A2751" t="s">
        <v>8510</v>
      </c>
      <c r="B2751">
        <v>17850</v>
      </c>
      <c r="C2751">
        <v>20400</v>
      </c>
      <c r="D2751">
        <v>24860</v>
      </c>
      <c r="E2751">
        <v>30000</v>
      </c>
      <c r="F2751">
        <v>35140</v>
      </c>
      <c r="G2751">
        <v>40280</v>
      </c>
      <c r="H2751">
        <v>45420</v>
      </c>
      <c r="I2751">
        <v>50560</v>
      </c>
      <c r="J2751">
        <v>55700</v>
      </c>
      <c r="K2751" t="s">
        <v>3098</v>
      </c>
      <c r="L2751">
        <v>163</v>
      </c>
      <c r="M2751">
        <v>30</v>
      </c>
      <c r="N2751" t="s">
        <v>3246</v>
      </c>
    </row>
    <row r="2752" spans="1:14" x14ac:dyDescent="0.2">
      <c r="A2752" t="s">
        <v>8511</v>
      </c>
      <c r="B2752">
        <v>17500</v>
      </c>
      <c r="C2752">
        <v>20000</v>
      </c>
      <c r="D2752">
        <v>24860</v>
      </c>
      <c r="E2752">
        <v>30000</v>
      </c>
      <c r="F2752">
        <v>35140</v>
      </c>
      <c r="G2752">
        <v>40280</v>
      </c>
      <c r="H2752">
        <v>45420</v>
      </c>
      <c r="I2752">
        <v>50560</v>
      </c>
      <c r="J2752">
        <v>55700</v>
      </c>
      <c r="K2752" t="s">
        <v>3098</v>
      </c>
      <c r="L2752">
        <v>165</v>
      </c>
      <c r="M2752">
        <v>30</v>
      </c>
      <c r="N2752" t="s">
        <v>3031</v>
      </c>
    </row>
    <row r="2753" spans="1:14" x14ac:dyDescent="0.2">
      <c r="A2753" t="s">
        <v>8512</v>
      </c>
      <c r="B2753">
        <v>19200</v>
      </c>
      <c r="C2753">
        <v>21950</v>
      </c>
      <c r="D2753">
        <v>24860</v>
      </c>
      <c r="E2753">
        <v>30000</v>
      </c>
      <c r="F2753">
        <v>35140</v>
      </c>
      <c r="G2753">
        <v>40280</v>
      </c>
      <c r="H2753">
        <v>45420</v>
      </c>
      <c r="I2753">
        <v>50560</v>
      </c>
      <c r="J2753">
        <v>55700</v>
      </c>
      <c r="K2753" t="s">
        <v>3098</v>
      </c>
      <c r="L2753">
        <v>167</v>
      </c>
      <c r="M2753">
        <v>30</v>
      </c>
      <c r="N2753" t="s">
        <v>3249</v>
      </c>
    </row>
    <row r="2754" spans="1:14" x14ac:dyDescent="0.2">
      <c r="A2754" t="s">
        <v>8513</v>
      </c>
      <c r="B2754">
        <v>17500</v>
      </c>
      <c r="C2754">
        <v>20000</v>
      </c>
      <c r="D2754">
        <v>24860</v>
      </c>
      <c r="E2754">
        <v>30000</v>
      </c>
      <c r="F2754">
        <v>35140</v>
      </c>
      <c r="G2754">
        <v>40280</v>
      </c>
      <c r="H2754">
        <v>45420</v>
      </c>
      <c r="I2754">
        <v>50560</v>
      </c>
      <c r="J2754">
        <v>55700</v>
      </c>
      <c r="K2754" t="s">
        <v>3098</v>
      </c>
      <c r="L2754">
        <v>169</v>
      </c>
      <c r="M2754">
        <v>30</v>
      </c>
      <c r="N2754" t="s">
        <v>2476</v>
      </c>
    </row>
    <row r="2755" spans="1:14" x14ac:dyDescent="0.2">
      <c r="A2755" t="s">
        <v>8514</v>
      </c>
      <c r="B2755">
        <v>18550</v>
      </c>
      <c r="C2755">
        <v>21200</v>
      </c>
      <c r="D2755">
        <v>24860</v>
      </c>
      <c r="E2755">
        <v>30000</v>
      </c>
      <c r="F2755">
        <v>35140</v>
      </c>
      <c r="G2755">
        <v>40280</v>
      </c>
      <c r="H2755">
        <v>45420</v>
      </c>
      <c r="I2755">
        <v>50560</v>
      </c>
      <c r="J2755">
        <v>55700</v>
      </c>
      <c r="K2755" t="s">
        <v>3098</v>
      </c>
      <c r="L2755">
        <v>171</v>
      </c>
      <c r="M2755">
        <v>30</v>
      </c>
      <c r="N2755" t="s">
        <v>3605</v>
      </c>
    </row>
    <row r="2756" spans="1:14" x14ac:dyDescent="0.2">
      <c r="A2756" t="s">
        <v>8515</v>
      </c>
      <c r="B2756">
        <v>17500</v>
      </c>
      <c r="C2756">
        <v>20000</v>
      </c>
      <c r="D2756">
        <v>24860</v>
      </c>
      <c r="E2756">
        <v>30000</v>
      </c>
      <c r="F2756">
        <v>35140</v>
      </c>
      <c r="G2756">
        <v>40280</v>
      </c>
      <c r="H2756">
        <v>45420</v>
      </c>
      <c r="I2756">
        <v>50560</v>
      </c>
      <c r="J2756">
        <v>55700</v>
      </c>
      <c r="K2756" t="s">
        <v>3098</v>
      </c>
      <c r="L2756">
        <v>173</v>
      </c>
      <c r="M2756">
        <v>30</v>
      </c>
      <c r="N2756" t="s">
        <v>2477</v>
      </c>
    </row>
    <row r="2757" spans="1:14" x14ac:dyDescent="0.2">
      <c r="A2757" t="s">
        <v>8516</v>
      </c>
      <c r="B2757">
        <v>18150</v>
      </c>
      <c r="C2757">
        <v>20750</v>
      </c>
      <c r="D2757">
        <v>24860</v>
      </c>
      <c r="E2757">
        <v>30000</v>
      </c>
      <c r="F2757">
        <v>35140</v>
      </c>
      <c r="G2757">
        <v>40280</v>
      </c>
      <c r="H2757">
        <v>45420</v>
      </c>
      <c r="I2757">
        <v>50560</v>
      </c>
      <c r="J2757">
        <v>55700</v>
      </c>
      <c r="K2757" t="s">
        <v>3098</v>
      </c>
      <c r="L2757">
        <v>175</v>
      </c>
      <c r="M2757">
        <v>30</v>
      </c>
      <c r="N2757" t="s">
        <v>3862</v>
      </c>
    </row>
    <row r="2758" spans="1:14" x14ac:dyDescent="0.2">
      <c r="A2758" t="s">
        <v>8517</v>
      </c>
      <c r="B2758">
        <v>21150</v>
      </c>
      <c r="C2758">
        <v>24200</v>
      </c>
      <c r="D2758">
        <v>27200</v>
      </c>
      <c r="E2758">
        <v>30200</v>
      </c>
      <c r="F2758">
        <v>35140</v>
      </c>
      <c r="G2758">
        <v>40280</v>
      </c>
      <c r="H2758">
        <v>45420</v>
      </c>
      <c r="I2758">
        <v>50560</v>
      </c>
      <c r="J2758">
        <v>55700</v>
      </c>
      <c r="K2758" t="s">
        <v>3098</v>
      </c>
      <c r="L2758">
        <v>177</v>
      </c>
      <c r="M2758">
        <v>30</v>
      </c>
      <c r="N2758" t="s">
        <v>3362</v>
      </c>
    </row>
    <row r="2759" spans="1:14" x14ac:dyDescent="0.2">
      <c r="A2759" t="s">
        <v>8518</v>
      </c>
      <c r="B2759">
        <v>18450</v>
      </c>
      <c r="C2759">
        <v>21100</v>
      </c>
      <c r="D2759">
        <v>24860</v>
      </c>
      <c r="E2759">
        <v>30000</v>
      </c>
      <c r="F2759">
        <v>35140</v>
      </c>
      <c r="G2759">
        <v>40280</v>
      </c>
      <c r="H2759">
        <v>45420</v>
      </c>
      <c r="I2759">
        <v>50560</v>
      </c>
      <c r="J2759">
        <v>55700</v>
      </c>
      <c r="K2759" t="s">
        <v>3098</v>
      </c>
      <c r="L2759">
        <v>179</v>
      </c>
      <c r="M2759">
        <v>30</v>
      </c>
      <c r="N2759" t="s">
        <v>3616</v>
      </c>
    </row>
    <row r="2760" spans="1:14" x14ac:dyDescent="0.2">
      <c r="A2760" t="s">
        <v>8519</v>
      </c>
      <c r="B2760">
        <v>17500</v>
      </c>
      <c r="C2760">
        <v>20000</v>
      </c>
      <c r="D2760">
        <v>24860</v>
      </c>
      <c r="E2760">
        <v>30000</v>
      </c>
      <c r="F2760">
        <v>35140</v>
      </c>
      <c r="G2760">
        <v>40280</v>
      </c>
      <c r="H2760">
        <v>45420</v>
      </c>
      <c r="I2760">
        <v>50560</v>
      </c>
      <c r="J2760">
        <v>55700</v>
      </c>
      <c r="K2760" t="s">
        <v>3098</v>
      </c>
      <c r="L2760">
        <v>181</v>
      </c>
      <c r="M2760">
        <v>30</v>
      </c>
      <c r="N2760" t="s">
        <v>3617</v>
      </c>
    </row>
    <row r="2761" spans="1:14" x14ac:dyDescent="0.2">
      <c r="A2761" t="s">
        <v>8520</v>
      </c>
      <c r="B2761">
        <v>17500</v>
      </c>
      <c r="C2761">
        <v>20000</v>
      </c>
      <c r="D2761">
        <v>24860</v>
      </c>
      <c r="E2761">
        <v>30000</v>
      </c>
      <c r="F2761">
        <v>35140</v>
      </c>
      <c r="G2761">
        <v>40280</v>
      </c>
      <c r="H2761">
        <v>45420</v>
      </c>
      <c r="I2761">
        <v>50560</v>
      </c>
      <c r="J2761">
        <v>55700</v>
      </c>
      <c r="K2761" t="s">
        <v>3098</v>
      </c>
      <c r="L2761">
        <v>183</v>
      </c>
      <c r="M2761">
        <v>30</v>
      </c>
      <c r="N2761" t="s">
        <v>3618</v>
      </c>
    </row>
    <row r="2762" spans="1:14" x14ac:dyDescent="0.2">
      <c r="A2762" t="s">
        <v>8521</v>
      </c>
      <c r="B2762">
        <v>18650</v>
      </c>
      <c r="C2762">
        <v>21300</v>
      </c>
      <c r="D2762">
        <v>24860</v>
      </c>
      <c r="E2762">
        <v>30000</v>
      </c>
      <c r="F2762">
        <v>35140</v>
      </c>
      <c r="G2762">
        <v>40280</v>
      </c>
      <c r="H2762">
        <v>45420</v>
      </c>
      <c r="I2762">
        <v>50560</v>
      </c>
      <c r="J2762">
        <v>55700</v>
      </c>
      <c r="K2762" t="s">
        <v>3098</v>
      </c>
      <c r="L2762">
        <v>185</v>
      </c>
      <c r="M2762">
        <v>30</v>
      </c>
      <c r="N2762" t="s">
        <v>2478</v>
      </c>
    </row>
    <row r="2763" spans="1:14" x14ac:dyDescent="0.2">
      <c r="A2763" t="s">
        <v>8522</v>
      </c>
      <c r="B2763">
        <v>18200</v>
      </c>
      <c r="C2763">
        <v>20800</v>
      </c>
      <c r="D2763">
        <v>24860</v>
      </c>
      <c r="E2763">
        <v>30000</v>
      </c>
      <c r="F2763">
        <v>35140</v>
      </c>
      <c r="G2763">
        <v>40280</v>
      </c>
      <c r="H2763">
        <v>45420</v>
      </c>
      <c r="I2763">
        <v>50560</v>
      </c>
      <c r="J2763">
        <v>55700</v>
      </c>
      <c r="K2763" t="s">
        <v>3099</v>
      </c>
      <c r="L2763">
        <v>1</v>
      </c>
      <c r="M2763">
        <v>30</v>
      </c>
      <c r="N2763" t="s">
        <v>3941</v>
      </c>
    </row>
    <row r="2764" spans="1:14" x14ac:dyDescent="0.2">
      <c r="A2764" t="s">
        <v>8523</v>
      </c>
      <c r="B2764">
        <v>18200</v>
      </c>
      <c r="C2764">
        <v>20800</v>
      </c>
      <c r="D2764">
        <v>24860</v>
      </c>
      <c r="E2764">
        <v>30000</v>
      </c>
      <c r="F2764">
        <v>35140</v>
      </c>
      <c r="G2764">
        <v>40280</v>
      </c>
      <c r="H2764">
        <v>45420</v>
      </c>
      <c r="I2764">
        <v>50560</v>
      </c>
      <c r="J2764">
        <v>55700</v>
      </c>
      <c r="K2764" t="s">
        <v>3099</v>
      </c>
      <c r="L2764">
        <v>3</v>
      </c>
      <c r="M2764">
        <v>30</v>
      </c>
      <c r="N2764" t="s">
        <v>3373</v>
      </c>
    </row>
    <row r="2765" spans="1:14" x14ac:dyDescent="0.2">
      <c r="A2765" t="s">
        <v>8524</v>
      </c>
      <c r="B2765">
        <v>19250</v>
      </c>
      <c r="C2765">
        <v>22000</v>
      </c>
      <c r="D2765">
        <v>24860</v>
      </c>
      <c r="E2765">
        <v>30000</v>
      </c>
      <c r="F2765">
        <v>35140</v>
      </c>
      <c r="G2765">
        <v>40280</v>
      </c>
      <c r="H2765">
        <v>45420</v>
      </c>
      <c r="I2765">
        <v>50560</v>
      </c>
      <c r="J2765">
        <v>55700</v>
      </c>
      <c r="K2765" t="s">
        <v>3099</v>
      </c>
      <c r="L2765">
        <v>5</v>
      </c>
      <c r="M2765">
        <v>30</v>
      </c>
      <c r="N2765" t="s">
        <v>2720</v>
      </c>
    </row>
    <row r="2766" spans="1:14" x14ac:dyDescent="0.2">
      <c r="A2766" t="s">
        <v>8525</v>
      </c>
      <c r="B2766">
        <v>22400</v>
      </c>
      <c r="C2766">
        <v>25600</v>
      </c>
      <c r="D2766">
        <v>28800</v>
      </c>
      <c r="E2766">
        <v>32000</v>
      </c>
      <c r="F2766">
        <v>35140</v>
      </c>
      <c r="G2766">
        <v>40280</v>
      </c>
      <c r="H2766">
        <v>45420</v>
      </c>
      <c r="I2766">
        <v>50560</v>
      </c>
      <c r="J2766">
        <v>55700</v>
      </c>
      <c r="K2766" t="s">
        <v>3099</v>
      </c>
      <c r="L2766">
        <v>7</v>
      </c>
      <c r="M2766">
        <v>30</v>
      </c>
      <c r="N2766" t="s">
        <v>3942</v>
      </c>
    </row>
    <row r="2767" spans="1:14" x14ac:dyDescent="0.2">
      <c r="A2767" t="s">
        <v>8526</v>
      </c>
      <c r="B2767">
        <v>18200</v>
      </c>
      <c r="C2767">
        <v>20800</v>
      </c>
      <c r="D2767">
        <v>24860</v>
      </c>
      <c r="E2767">
        <v>30000</v>
      </c>
      <c r="F2767">
        <v>35140</v>
      </c>
      <c r="G2767">
        <v>40280</v>
      </c>
      <c r="H2767">
        <v>45420</v>
      </c>
      <c r="I2767">
        <v>50560</v>
      </c>
      <c r="J2767">
        <v>55700</v>
      </c>
      <c r="K2767" t="s">
        <v>3099</v>
      </c>
      <c r="L2767">
        <v>9</v>
      </c>
      <c r="M2767">
        <v>30</v>
      </c>
      <c r="N2767" t="s">
        <v>1964</v>
      </c>
    </row>
    <row r="2768" spans="1:14" x14ac:dyDescent="0.2">
      <c r="A2768" t="s">
        <v>8527</v>
      </c>
      <c r="B2768">
        <v>21550</v>
      </c>
      <c r="C2768">
        <v>24600</v>
      </c>
      <c r="D2768">
        <v>27700</v>
      </c>
      <c r="E2768">
        <v>30750</v>
      </c>
      <c r="F2768">
        <v>35140</v>
      </c>
      <c r="G2768">
        <v>40280</v>
      </c>
      <c r="H2768">
        <v>45420</v>
      </c>
      <c r="I2768">
        <v>50560</v>
      </c>
      <c r="J2768">
        <v>55700</v>
      </c>
      <c r="K2768" t="s">
        <v>3099</v>
      </c>
      <c r="L2768">
        <v>11</v>
      </c>
      <c r="M2768">
        <v>30</v>
      </c>
      <c r="N2768" t="s">
        <v>1965</v>
      </c>
    </row>
    <row r="2769" spans="1:14" x14ac:dyDescent="0.2">
      <c r="A2769" t="s">
        <v>8528</v>
      </c>
      <c r="B2769">
        <v>20250</v>
      </c>
      <c r="C2769">
        <v>23150</v>
      </c>
      <c r="D2769">
        <v>26050</v>
      </c>
      <c r="E2769">
        <v>30000</v>
      </c>
      <c r="F2769">
        <v>35140</v>
      </c>
      <c r="G2769">
        <v>40280</v>
      </c>
      <c r="H2769">
        <v>45420</v>
      </c>
      <c r="I2769">
        <v>50560</v>
      </c>
      <c r="J2769">
        <v>55700</v>
      </c>
      <c r="K2769" t="s">
        <v>3099</v>
      </c>
      <c r="L2769">
        <v>13</v>
      </c>
      <c r="M2769">
        <v>30</v>
      </c>
      <c r="N2769" t="s">
        <v>3448</v>
      </c>
    </row>
    <row r="2770" spans="1:14" x14ac:dyDescent="0.2">
      <c r="A2770" t="s">
        <v>8529</v>
      </c>
      <c r="B2770">
        <v>23050</v>
      </c>
      <c r="C2770">
        <v>26350</v>
      </c>
      <c r="D2770">
        <v>29650</v>
      </c>
      <c r="E2770">
        <v>32900</v>
      </c>
      <c r="F2770">
        <v>35550</v>
      </c>
      <c r="G2770">
        <v>40280</v>
      </c>
      <c r="H2770">
        <v>45420</v>
      </c>
      <c r="I2770">
        <v>50560</v>
      </c>
      <c r="J2770">
        <v>55700</v>
      </c>
      <c r="K2770" t="s">
        <v>3099</v>
      </c>
      <c r="L2770">
        <v>15</v>
      </c>
      <c r="M2770">
        <v>30</v>
      </c>
      <c r="N2770" t="s">
        <v>1966</v>
      </c>
    </row>
    <row r="2771" spans="1:14" x14ac:dyDescent="0.2">
      <c r="A2771" t="s">
        <v>8530</v>
      </c>
      <c r="B2771">
        <v>18200</v>
      </c>
      <c r="C2771">
        <v>20800</v>
      </c>
      <c r="D2771">
        <v>24860</v>
      </c>
      <c r="E2771">
        <v>30000</v>
      </c>
      <c r="F2771">
        <v>35140</v>
      </c>
      <c r="G2771">
        <v>40280</v>
      </c>
      <c r="H2771">
        <v>45420</v>
      </c>
      <c r="I2771">
        <v>50560</v>
      </c>
      <c r="J2771">
        <v>55700</v>
      </c>
      <c r="K2771" t="s">
        <v>3099</v>
      </c>
      <c r="L2771">
        <v>17</v>
      </c>
      <c r="M2771">
        <v>30</v>
      </c>
      <c r="N2771" t="s">
        <v>3394</v>
      </c>
    </row>
    <row r="2772" spans="1:14" x14ac:dyDescent="0.2">
      <c r="A2772" t="s">
        <v>8531</v>
      </c>
      <c r="B2772">
        <v>18200</v>
      </c>
      <c r="C2772">
        <v>20800</v>
      </c>
      <c r="D2772">
        <v>24860</v>
      </c>
      <c r="E2772">
        <v>30000</v>
      </c>
      <c r="F2772">
        <v>35140</v>
      </c>
      <c r="G2772">
        <v>40280</v>
      </c>
      <c r="H2772">
        <v>45420</v>
      </c>
      <c r="I2772">
        <v>50560</v>
      </c>
      <c r="J2772">
        <v>55700</v>
      </c>
      <c r="K2772" t="s">
        <v>3099</v>
      </c>
      <c r="L2772">
        <v>19</v>
      </c>
      <c r="M2772">
        <v>30</v>
      </c>
      <c r="N2772" t="s">
        <v>3017</v>
      </c>
    </row>
    <row r="2773" spans="1:14" x14ac:dyDescent="0.2">
      <c r="A2773" t="s">
        <v>8532</v>
      </c>
      <c r="B2773">
        <v>18200</v>
      </c>
      <c r="C2773">
        <v>20800</v>
      </c>
      <c r="D2773">
        <v>24860</v>
      </c>
      <c r="E2773">
        <v>30000</v>
      </c>
      <c r="F2773">
        <v>35140</v>
      </c>
      <c r="G2773">
        <v>40280</v>
      </c>
      <c r="H2773">
        <v>45420</v>
      </c>
      <c r="I2773">
        <v>50560</v>
      </c>
      <c r="J2773">
        <v>55700</v>
      </c>
      <c r="K2773" t="s">
        <v>3099</v>
      </c>
      <c r="L2773">
        <v>21</v>
      </c>
      <c r="M2773">
        <v>30</v>
      </c>
      <c r="N2773" t="s">
        <v>2737</v>
      </c>
    </row>
    <row r="2774" spans="1:14" x14ac:dyDescent="0.2">
      <c r="A2774" t="s">
        <v>8533</v>
      </c>
      <c r="B2774">
        <v>18200</v>
      </c>
      <c r="C2774">
        <v>20800</v>
      </c>
      <c r="D2774">
        <v>24860</v>
      </c>
      <c r="E2774">
        <v>30000</v>
      </c>
      <c r="F2774">
        <v>35140</v>
      </c>
      <c r="G2774">
        <v>40280</v>
      </c>
      <c r="H2774">
        <v>45420</v>
      </c>
      <c r="I2774">
        <v>50560</v>
      </c>
      <c r="J2774">
        <v>55700</v>
      </c>
      <c r="K2774" t="s">
        <v>3099</v>
      </c>
      <c r="L2774">
        <v>23</v>
      </c>
      <c r="M2774">
        <v>30</v>
      </c>
      <c r="N2774" t="s">
        <v>3949</v>
      </c>
    </row>
    <row r="2775" spans="1:14" x14ac:dyDescent="0.2">
      <c r="A2775" t="s">
        <v>8534</v>
      </c>
      <c r="B2775">
        <v>18200</v>
      </c>
      <c r="C2775">
        <v>20800</v>
      </c>
      <c r="D2775">
        <v>24860</v>
      </c>
      <c r="E2775">
        <v>30000</v>
      </c>
      <c r="F2775">
        <v>35140</v>
      </c>
      <c r="G2775">
        <v>40280</v>
      </c>
      <c r="H2775">
        <v>45420</v>
      </c>
      <c r="I2775">
        <v>50560</v>
      </c>
      <c r="J2775">
        <v>55700</v>
      </c>
      <c r="K2775" t="s">
        <v>3099</v>
      </c>
      <c r="L2775">
        <v>27</v>
      </c>
      <c r="M2775">
        <v>30</v>
      </c>
      <c r="N2775" t="s">
        <v>3950</v>
      </c>
    </row>
    <row r="2776" spans="1:14" x14ac:dyDescent="0.2">
      <c r="A2776" t="s">
        <v>8535</v>
      </c>
      <c r="B2776">
        <v>20800</v>
      </c>
      <c r="C2776">
        <v>23750</v>
      </c>
      <c r="D2776">
        <v>26700</v>
      </c>
      <c r="E2776">
        <v>30000</v>
      </c>
      <c r="F2776">
        <v>35140</v>
      </c>
      <c r="G2776">
        <v>40280</v>
      </c>
      <c r="H2776">
        <v>45420</v>
      </c>
      <c r="I2776">
        <v>50560</v>
      </c>
      <c r="J2776">
        <v>55700</v>
      </c>
      <c r="K2776" t="s">
        <v>3099</v>
      </c>
      <c r="L2776">
        <v>29</v>
      </c>
      <c r="M2776">
        <v>30</v>
      </c>
      <c r="N2776" t="s">
        <v>3951</v>
      </c>
    </row>
    <row r="2777" spans="1:14" x14ac:dyDescent="0.2">
      <c r="A2777" t="s">
        <v>8536</v>
      </c>
      <c r="B2777">
        <v>20800</v>
      </c>
      <c r="C2777">
        <v>23750</v>
      </c>
      <c r="D2777">
        <v>26700</v>
      </c>
      <c r="E2777">
        <v>30000</v>
      </c>
      <c r="F2777">
        <v>35140</v>
      </c>
      <c r="G2777">
        <v>40280</v>
      </c>
      <c r="H2777">
        <v>45420</v>
      </c>
      <c r="I2777">
        <v>50560</v>
      </c>
      <c r="J2777">
        <v>55700</v>
      </c>
      <c r="K2777" t="s">
        <v>3099</v>
      </c>
      <c r="L2777">
        <v>31</v>
      </c>
      <c r="M2777">
        <v>30</v>
      </c>
      <c r="N2777" t="s">
        <v>3952</v>
      </c>
    </row>
    <row r="2778" spans="1:14" x14ac:dyDescent="0.2">
      <c r="A2778" t="s">
        <v>8537</v>
      </c>
      <c r="B2778">
        <v>18200</v>
      </c>
      <c r="C2778">
        <v>20800</v>
      </c>
      <c r="D2778">
        <v>24860</v>
      </c>
      <c r="E2778">
        <v>30000</v>
      </c>
      <c r="F2778">
        <v>35140</v>
      </c>
      <c r="G2778">
        <v>40280</v>
      </c>
      <c r="H2778">
        <v>45420</v>
      </c>
      <c r="I2778">
        <v>50560</v>
      </c>
      <c r="J2778">
        <v>55700</v>
      </c>
      <c r="K2778" t="s">
        <v>3099</v>
      </c>
      <c r="L2778">
        <v>33</v>
      </c>
      <c r="M2778">
        <v>30</v>
      </c>
      <c r="N2778" t="s">
        <v>3953</v>
      </c>
    </row>
    <row r="2779" spans="1:14" x14ac:dyDescent="0.2">
      <c r="A2779" t="s">
        <v>8538</v>
      </c>
      <c r="B2779">
        <v>18200</v>
      </c>
      <c r="C2779">
        <v>20800</v>
      </c>
      <c r="D2779">
        <v>24860</v>
      </c>
      <c r="E2779">
        <v>30000</v>
      </c>
      <c r="F2779">
        <v>35140</v>
      </c>
      <c r="G2779">
        <v>40280</v>
      </c>
      <c r="H2779">
        <v>45420</v>
      </c>
      <c r="I2779">
        <v>50560</v>
      </c>
      <c r="J2779">
        <v>55700</v>
      </c>
      <c r="K2779" t="s">
        <v>3099</v>
      </c>
      <c r="L2779">
        <v>510</v>
      </c>
      <c r="M2779">
        <v>30</v>
      </c>
      <c r="N2779" t="s">
        <v>3954</v>
      </c>
    </row>
    <row r="2780" spans="1:14" x14ac:dyDescent="0.2">
      <c r="A2780" t="s">
        <v>8539</v>
      </c>
      <c r="B2780">
        <v>21150</v>
      </c>
      <c r="C2780">
        <v>24200</v>
      </c>
      <c r="D2780">
        <v>27200</v>
      </c>
      <c r="E2780">
        <v>30200</v>
      </c>
      <c r="F2780">
        <v>35140</v>
      </c>
      <c r="G2780">
        <v>40280</v>
      </c>
      <c r="H2780">
        <v>45420</v>
      </c>
      <c r="I2780">
        <v>50560</v>
      </c>
      <c r="J2780">
        <v>55700</v>
      </c>
      <c r="K2780" t="s">
        <v>3100</v>
      </c>
      <c r="L2780">
        <v>1</v>
      </c>
      <c r="M2780">
        <v>30</v>
      </c>
      <c r="N2780" t="s">
        <v>428</v>
      </c>
    </row>
    <row r="2781" spans="1:14" x14ac:dyDescent="0.2">
      <c r="A2781" t="s">
        <v>8540</v>
      </c>
      <c r="B2781">
        <v>21150</v>
      </c>
      <c r="C2781">
        <v>24200</v>
      </c>
      <c r="D2781">
        <v>27200</v>
      </c>
      <c r="E2781">
        <v>30200</v>
      </c>
      <c r="F2781">
        <v>35140</v>
      </c>
      <c r="G2781">
        <v>40280</v>
      </c>
      <c r="H2781">
        <v>45420</v>
      </c>
      <c r="I2781">
        <v>50560</v>
      </c>
      <c r="J2781">
        <v>55700</v>
      </c>
      <c r="K2781" t="s">
        <v>3100</v>
      </c>
      <c r="L2781">
        <v>1</v>
      </c>
      <c r="M2781">
        <v>30</v>
      </c>
      <c r="N2781" t="s">
        <v>429</v>
      </c>
    </row>
    <row r="2782" spans="1:14" x14ac:dyDescent="0.2">
      <c r="A2782" t="s">
        <v>8541</v>
      </c>
      <c r="B2782">
        <v>21150</v>
      </c>
      <c r="C2782">
        <v>24200</v>
      </c>
      <c r="D2782">
        <v>27200</v>
      </c>
      <c r="E2782">
        <v>30200</v>
      </c>
      <c r="F2782">
        <v>35140</v>
      </c>
      <c r="G2782">
        <v>40280</v>
      </c>
      <c r="H2782">
        <v>45420</v>
      </c>
      <c r="I2782">
        <v>50560</v>
      </c>
      <c r="J2782">
        <v>55700</v>
      </c>
      <c r="K2782" t="s">
        <v>3100</v>
      </c>
      <c r="L2782">
        <v>1</v>
      </c>
      <c r="M2782">
        <v>30</v>
      </c>
      <c r="N2782" t="s">
        <v>430</v>
      </c>
    </row>
    <row r="2783" spans="1:14" x14ac:dyDescent="0.2">
      <c r="A2783" t="s">
        <v>8542</v>
      </c>
      <c r="B2783">
        <v>21150</v>
      </c>
      <c r="C2783">
        <v>24200</v>
      </c>
      <c r="D2783">
        <v>27200</v>
      </c>
      <c r="E2783">
        <v>30200</v>
      </c>
      <c r="F2783">
        <v>35140</v>
      </c>
      <c r="G2783">
        <v>40280</v>
      </c>
      <c r="H2783">
        <v>45420</v>
      </c>
      <c r="I2783">
        <v>50560</v>
      </c>
      <c r="J2783">
        <v>55700</v>
      </c>
      <c r="K2783" t="s">
        <v>3100</v>
      </c>
      <c r="L2783">
        <v>1</v>
      </c>
      <c r="M2783">
        <v>30</v>
      </c>
      <c r="N2783" t="s">
        <v>431</v>
      </c>
    </row>
    <row r="2784" spans="1:14" x14ac:dyDescent="0.2">
      <c r="A2784" t="s">
        <v>8543</v>
      </c>
      <c r="B2784">
        <v>21150</v>
      </c>
      <c r="C2784">
        <v>24200</v>
      </c>
      <c r="D2784">
        <v>27200</v>
      </c>
      <c r="E2784">
        <v>30200</v>
      </c>
      <c r="F2784">
        <v>35140</v>
      </c>
      <c r="G2784">
        <v>40280</v>
      </c>
      <c r="H2784">
        <v>45420</v>
      </c>
      <c r="I2784">
        <v>50560</v>
      </c>
      <c r="J2784">
        <v>55700</v>
      </c>
      <c r="K2784" t="s">
        <v>3100</v>
      </c>
      <c r="L2784">
        <v>1</v>
      </c>
      <c r="M2784">
        <v>30</v>
      </c>
      <c r="N2784" t="s">
        <v>432</v>
      </c>
    </row>
    <row r="2785" spans="1:14" x14ac:dyDescent="0.2">
      <c r="A2785" t="s">
        <v>8544</v>
      </c>
      <c r="B2785">
        <v>21150</v>
      </c>
      <c r="C2785">
        <v>24200</v>
      </c>
      <c r="D2785">
        <v>27200</v>
      </c>
      <c r="E2785">
        <v>30200</v>
      </c>
      <c r="F2785">
        <v>35140</v>
      </c>
      <c r="G2785">
        <v>40280</v>
      </c>
      <c r="H2785">
        <v>45420</v>
      </c>
      <c r="I2785">
        <v>50560</v>
      </c>
      <c r="J2785">
        <v>55700</v>
      </c>
      <c r="K2785" t="s">
        <v>3100</v>
      </c>
      <c r="L2785">
        <v>1</v>
      </c>
      <c r="M2785">
        <v>30</v>
      </c>
      <c r="N2785" t="s">
        <v>433</v>
      </c>
    </row>
    <row r="2786" spans="1:14" x14ac:dyDescent="0.2">
      <c r="A2786" t="s">
        <v>8545</v>
      </c>
      <c r="B2786">
        <v>21150</v>
      </c>
      <c r="C2786">
        <v>24200</v>
      </c>
      <c r="D2786">
        <v>27200</v>
      </c>
      <c r="E2786">
        <v>30200</v>
      </c>
      <c r="F2786">
        <v>35140</v>
      </c>
      <c r="G2786">
        <v>40280</v>
      </c>
      <c r="H2786">
        <v>45420</v>
      </c>
      <c r="I2786">
        <v>50560</v>
      </c>
      <c r="J2786">
        <v>55700</v>
      </c>
      <c r="K2786" t="s">
        <v>3100</v>
      </c>
      <c r="L2786">
        <v>1</v>
      </c>
      <c r="M2786">
        <v>30</v>
      </c>
      <c r="N2786" t="s">
        <v>434</v>
      </c>
    </row>
    <row r="2787" spans="1:14" x14ac:dyDescent="0.2">
      <c r="A2787" t="s">
        <v>8546</v>
      </c>
      <c r="B2787">
        <v>21150</v>
      </c>
      <c r="C2787">
        <v>24200</v>
      </c>
      <c r="D2787">
        <v>27200</v>
      </c>
      <c r="E2787">
        <v>30200</v>
      </c>
      <c r="F2787">
        <v>35140</v>
      </c>
      <c r="G2787">
        <v>40280</v>
      </c>
      <c r="H2787">
        <v>45420</v>
      </c>
      <c r="I2787">
        <v>50560</v>
      </c>
      <c r="J2787">
        <v>55700</v>
      </c>
      <c r="K2787" t="s">
        <v>3100</v>
      </c>
      <c r="L2787">
        <v>1</v>
      </c>
      <c r="M2787">
        <v>30</v>
      </c>
      <c r="N2787" t="s">
        <v>435</v>
      </c>
    </row>
    <row r="2788" spans="1:14" x14ac:dyDescent="0.2">
      <c r="A2788" t="s">
        <v>8547</v>
      </c>
      <c r="B2788">
        <v>21150</v>
      </c>
      <c r="C2788">
        <v>24200</v>
      </c>
      <c r="D2788">
        <v>27200</v>
      </c>
      <c r="E2788">
        <v>30200</v>
      </c>
      <c r="F2788">
        <v>35140</v>
      </c>
      <c r="G2788">
        <v>40280</v>
      </c>
      <c r="H2788">
        <v>45420</v>
      </c>
      <c r="I2788">
        <v>50560</v>
      </c>
      <c r="J2788">
        <v>55700</v>
      </c>
      <c r="K2788" t="s">
        <v>3100</v>
      </c>
      <c r="L2788">
        <v>1</v>
      </c>
      <c r="M2788">
        <v>30</v>
      </c>
      <c r="N2788" t="s">
        <v>436</v>
      </c>
    </row>
    <row r="2789" spans="1:14" x14ac:dyDescent="0.2">
      <c r="A2789" t="s">
        <v>8548</v>
      </c>
      <c r="B2789">
        <v>21150</v>
      </c>
      <c r="C2789">
        <v>24200</v>
      </c>
      <c r="D2789">
        <v>27200</v>
      </c>
      <c r="E2789">
        <v>30200</v>
      </c>
      <c r="F2789">
        <v>35140</v>
      </c>
      <c r="G2789">
        <v>40280</v>
      </c>
      <c r="H2789">
        <v>45420</v>
      </c>
      <c r="I2789">
        <v>50560</v>
      </c>
      <c r="J2789">
        <v>55700</v>
      </c>
      <c r="K2789" t="s">
        <v>3100</v>
      </c>
      <c r="L2789">
        <v>1</v>
      </c>
      <c r="M2789">
        <v>30</v>
      </c>
      <c r="N2789" t="s">
        <v>437</v>
      </c>
    </row>
    <row r="2790" spans="1:14" x14ac:dyDescent="0.2">
      <c r="A2790" t="s">
        <v>8549</v>
      </c>
      <c r="B2790">
        <v>21150</v>
      </c>
      <c r="C2790">
        <v>24200</v>
      </c>
      <c r="D2790">
        <v>27200</v>
      </c>
      <c r="E2790">
        <v>30200</v>
      </c>
      <c r="F2790">
        <v>35140</v>
      </c>
      <c r="G2790">
        <v>40280</v>
      </c>
      <c r="H2790">
        <v>45420</v>
      </c>
      <c r="I2790">
        <v>50560</v>
      </c>
      <c r="J2790">
        <v>55700</v>
      </c>
      <c r="K2790" t="s">
        <v>3100</v>
      </c>
      <c r="L2790">
        <v>1</v>
      </c>
      <c r="M2790">
        <v>30</v>
      </c>
      <c r="N2790" t="s">
        <v>438</v>
      </c>
    </row>
    <row r="2791" spans="1:14" x14ac:dyDescent="0.2">
      <c r="A2791" t="s">
        <v>8550</v>
      </c>
      <c r="B2791">
        <v>21000</v>
      </c>
      <c r="C2791">
        <v>24000</v>
      </c>
      <c r="D2791">
        <v>27000</v>
      </c>
      <c r="E2791">
        <v>30000</v>
      </c>
      <c r="F2791">
        <v>35140</v>
      </c>
      <c r="G2791">
        <v>40280</v>
      </c>
      <c r="H2791">
        <v>45420</v>
      </c>
      <c r="I2791">
        <v>50560</v>
      </c>
      <c r="J2791">
        <v>55700</v>
      </c>
      <c r="K2791" t="s">
        <v>3100</v>
      </c>
      <c r="L2791">
        <v>3</v>
      </c>
      <c r="M2791">
        <v>30</v>
      </c>
      <c r="N2791" t="s">
        <v>439</v>
      </c>
    </row>
    <row r="2792" spans="1:14" x14ac:dyDescent="0.2">
      <c r="A2792" t="s">
        <v>8551</v>
      </c>
      <c r="B2792">
        <v>21000</v>
      </c>
      <c r="C2792">
        <v>24000</v>
      </c>
      <c r="D2792">
        <v>27000</v>
      </c>
      <c r="E2792">
        <v>30000</v>
      </c>
      <c r="F2792">
        <v>35140</v>
      </c>
      <c r="G2792">
        <v>40280</v>
      </c>
      <c r="H2792">
        <v>45420</v>
      </c>
      <c r="I2792">
        <v>50560</v>
      </c>
      <c r="J2792">
        <v>55700</v>
      </c>
      <c r="K2792" t="s">
        <v>3100</v>
      </c>
      <c r="L2792">
        <v>3</v>
      </c>
      <c r="M2792">
        <v>30</v>
      </c>
      <c r="N2792" t="s">
        <v>440</v>
      </c>
    </row>
    <row r="2793" spans="1:14" x14ac:dyDescent="0.2">
      <c r="A2793" t="s">
        <v>8552</v>
      </c>
      <c r="B2793">
        <v>21000</v>
      </c>
      <c r="C2793">
        <v>24000</v>
      </c>
      <c r="D2793">
        <v>27000</v>
      </c>
      <c r="E2793">
        <v>30000</v>
      </c>
      <c r="F2793">
        <v>35140</v>
      </c>
      <c r="G2793">
        <v>40280</v>
      </c>
      <c r="H2793">
        <v>45420</v>
      </c>
      <c r="I2793">
        <v>50560</v>
      </c>
      <c r="J2793">
        <v>55700</v>
      </c>
      <c r="K2793" t="s">
        <v>3100</v>
      </c>
      <c r="L2793">
        <v>3</v>
      </c>
      <c r="M2793">
        <v>30</v>
      </c>
      <c r="N2793" t="s">
        <v>441</v>
      </c>
    </row>
    <row r="2794" spans="1:14" x14ac:dyDescent="0.2">
      <c r="A2794" t="s">
        <v>8553</v>
      </c>
      <c r="B2794">
        <v>21000</v>
      </c>
      <c r="C2794">
        <v>24000</v>
      </c>
      <c r="D2794">
        <v>27000</v>
      </c>
      <c r="E2794">
        <v>30000</v>
      </c>
      <c r="F2794">
        <v>35140</v>
      </c>
      <c r="G2794">
        <v>40280</v>
      </c>
      <c r="H2794">
        <v>45420</v>
      </c>
      <c r="I2794">
        <v>50560</v>
      </c>
      <c r="J2794">
        <v>55700</v>
      </c>
      <c r="K2794" t="s">
        <v>3100</v>
      </c>
      <c r="L2794">
        <v>3</v>
      </c>
      <c r="M2794">
        <v>30</v>
      </c>
      <c r="N2794" t="s">
        <v>442</v>
      </c>
    </row>
    <row r="2795" spans="1:14" x14ac:dyDescent="0.2">
      <c r="A2795" t="s">
        <v>8554</v>
      </c>
      <c r="B2795">
        <v>21000</v>
      </c>
      <c r="C2795">
        <v>24000</v>
      </c>
      <c r="D2795">
        <v>27000</v>
      </c>
      <c r="E2795">
        <v>30000</v>
      </c>
      <c r="F2795">
        <v>35140</v>
      </c>
      <c r="G2795">
        <v>40280</v>
      </c>
      <c r="H2795">
        <v>45420</v>
      </c>
      <c r="I2795">
        <v>50560</v>
      </c>
      <c r="J2795">
        <v>55700</v>
      </c>
      <c r="K2795" t="s">
        <v>3100</v>
      </c>
      <c r="L2795">
        <v>3</v>
      </c>
      <c r="M2795">
        <v>30</v>
      </c>
      <c r="N2795" t="s">
        <v>443</v>
      </c>
    </row>
    <row r="2796" spans="1:14" x14ac:dyDescent="0.2">
      <c r="A2796" t="s">
        <v>8555</v>
      </c>
      <c r="B2796">
        <v>21000</v>
      </c>
      <c r="C2796">
        <v>24000</v>
      </c>
      <c r="D2796">
        <v>27000</v>
      </c>
      <c r="E2796">
        <v>30000</v>
      </c>
      <c r="F2796">
        <v>35140</v>
      </c>
      <c r="G2796">
        <v>40280</v>
      </c>
      <c r="H2796">
        <v>45420</v>
      </c>
      <c r="I2796">
        <v>50560</v>
      </c>
      <c r="J2796">
        <v>55700</v>
      </c>
      <c r="K2796" t="s">
        <v>3100</v>
      </c>
      <c r="L2796">
        <v>3</v>
      </c>
      <c r="M2796">
        <v>30</v>
      </c>
      <c r="N2796" t="s">
        <v>444</v>
      </c>
    </row>
    <row r="2797" spans="1:14" x14ac:dyDescent="0.2">
      <c r="A2797" t="s">
        <v>8556</v>
      </c>
      <c r="B2797">
        <v>21000</v>
      </c>
      <c r="C2797">
        <v>24000</v>
      </c>
      <c r="D2797">
        <v>27000</v>
      </c>
      <c r="E2797">
        <v>30000</v>
      </c>
      <c r="F2797">
        <v>35140</v>
      </c>
      <c r="G2797">
        <v>40280</v>
      </c>
      <c r="H2797">
        <v>45420</v>
      </c>
      <c r="I2797">
        <v>50560</v>
      </c>
      <c r="J2797">
        <v>55700</v>
      </c>
      <c r="K2797" t="s">
        <v>3100</v>
      </c>
      <c r="L2797">
        <v>3</v>
      </c>
      <c r="M2797">
        <v>30</v>
      </c>
      <c r="N2797" t="s">
        <v>445</v>
      </c>
    </row>
    <row r="2798" spans="1:14" x14ac:dyDescent="0.2">
      <c r="A2798" t="s">
        <v>8557</v>
      </c>
      <c r="B2798">
        <v>21000</v>
      </c>
      <c r="C2798">
        <v>24000</v>
      </c>
      <c r="D2798">
        <v>27000</v>
      </c>
      <c r="E2798">
        <v>30000</v>
      </c>
      <c r="F2798">
        <v>35140</v>
      </c>
      <c r="G2798">
        <v>40280</v>
      </c>
      <c r="H2798">
        <v>45420</v>
      </c>
      <c r="I2798">
        <v>50560</v>
      </c>
      <c r="J2798">
        <v>55700</v>
      </c>
      <c r="K2798" t="s">
        <v>3100</v>
      </c>
      <c r="L2798">
        <v>3</v>
      </c>
      <c r="M2798">
        <v>30</v>
      </c>
      <c r="N2798" t="s">
        <v>446</v>
      </c>
    </row>
    <row r="2799" spans="1:14" x14ac:dyDescent="0.2">
      <c r="A2799" t="s">
        <v>8558</v>
      </c>
      <c r="B2799">
        <v>21000</v>
      </c>
      <c r="C2799">
        <v>24000</v>
      </c>
      <c r="D2799">
        <v>27000</v>
      </c>
      <c r="E2799">
        <v>30000</v>
      </c>
      <c r="F2799">
        <v>35140</v>
      </c>
      <c r="G2799">
        <v>40280</v>
      </c>
      <c r="H2799">
        <v>45420</v>
      </c>
      <c r="I2799">
        <v>50560</v>
      </c>
      <c r="J2799">
        <v>55700</v>
      </c>
      <c r="K2799" t="s">
        <v>3100</v>
      </c>
      <c r="L2799">
        <v>3</v>
      </c>
      <c r="M2799">
        <v>30</v>
      </c>
      <c r="N2799" t="s">
        <v>447</v>
      </c>
    </row>
    <row r="2800" spans="1:14" x14ac:dyDescent="0.2">
      <c r="A2800" t="s">
        <v>8559</v>
      </c>
      <c r="B2800">
        <v>21000</v>
      </c>
      <c r="C2800">
        <v>24000</v>
      </c>
      <c r="D2800">
        <v>27000</v>
      </c>
      <c r="E2800">
        <v>30000</v>
      </c>
      <c r="F2800">
        <v>35140</v>
      </c>
      <c r="G2800">
        <v>40280</v>
      </c>
      <c r="H2800">
        <v>45420</v>
      </c>
      <c r="I2800">
        <v>50560</v>
      </c>
      <c r="J2800">
        <v>55700</v>
      </c>
      <c r="K2800" t="s">
        <v>3100</v>
      </c>
      <c r="L2800">
        <v>3</v>
      </c>
      <c r="M2800">
        <v>30</v>
      </c>
      <c r="N2800" t="s">
        <v>448</v>
      </c>
    </row>
    <row r="2801" spans="1:14" x14ac:dyDescent="0.2">
      <c r="A2801" t="s">
        <v>8560</v>
      </c>
      <c r="B2801">
        <v>21000</v>
      </c>
      <c r="C2801">
        <v>24000</v>
      </c>
      <c r="D2801">
        <v>27000</v>
      </c>
      <c r="E2801">
        <v>30000</v>
      </c>
      <c r="F2801">
        <v>35140</v>
      </c>
      <c r="G2801">
        <v>40280</v>
      </c>
      <c r="H2801">
        <v>45420</v>
      </c>
      <c r="I2801">
        <v>50560</v>
      </c>
      <c r="J2801">
        <v>55700</v>
      </c>
      <c r="K2801" t="s">
        <v>3100</v>
      </c>
      <c r="L2801">
        <v>3</v>
      </c>
      <c r="M2801">
        <v>30</v>
      </c>
      <c r="N2801" t="s">
        <v>449</v>
      </c>
    </row>
    <row r="2802" spans="1:14" x14ac:dyDescent="0.2">
      <c r="A2802" t="s">
        <v>8561</v>
      </c>
      <c r="B2802">
        <v>21000</v>
      </c>
      <c r="C2802">
        <v>24000</v>
      </c>
      <c r="D2802">
        <v>27000</v>
      </c>
      <c r="E2802">
        <v>30000</v>
      </c>
      <c r="F2802">
        <v>35140</v>
      </c>
      <c r="G2802">
        <v>40280</v>
      </c>
      <c r="H2802">
        <v>45420</v>
      </c>
      <c r="I2802">
        <v>50560</v>
      </c>
      <c r="J2802">
        <v>55700</v>
      </c>
      <c r="K2802" t="s">
        <v>3100</v>
      </c>
      <c r="L2802">
        <v>3</v>
      </c>
      <c r="M2802">
        <v>30</v>
      </c>
      <c r="N2802" t="s">
        <v>450</v>
      </c>
    </row>
    <row r="2803" spans="1:14" x14ac:dyDescent="0.2">
      <c r="A2803" t="s">
        <v>8562</v>
      </c>
      <c r="B2803">
        <v>21000</v>
      </c>
      <c r="C2803">
        <v>24000</v>
      </c>
      <c r="D2803">
        <v>27000</v>
      </c>
      <c r="E2803">
        <v>30000</v>
      </c>
      <c r="F2803">
        <v>35140</v>
      </c>
      <c r="G2803">
        <v>40280</v>
      </c>
      <c r="H2803">
        <v>45420</v>
      </c>
      <c r="I2803">
        <v>50560</v>
      </c>
      <c r="J2803">
        <v>55700</v>
      </c>
      <c r="K2803" t="s">
        <v>3100</v>
      </c>
      <c r="L2803">
        <v>3</v>
      </c>
      <c r="M2803">
        <v>30</v>
      </c>
      <c r="N2803" t="s">
        <v>451</v>
      </c>
    </row>
    <row r="2804" spans="1:14" x14ac:dyDescent="0.2">
      <c r="A2804" t="s">
        <v>8563</v>
      </c>
      <c r="B2804">
        <v>21000</v>
      </c>
      <c r="C2804">
        <v>24000</v>
      </c>
      <c r="D2804">
        <v>27000</v>
      </c>
      <c r="E2804">
        <v>30000</v>
      </c>
      <c r="F2804">
        <v>35140</v>
      </c>
      <c r="G2804">
        <v>40280</v>
      </c>
      <c r="H2804">
        <v>45420</v>
      </c>
      <c r="I2804">
        <v>50560</v>
      </c>
      <c r="J2804">
        <v>55700</v>
      </c>
      <c r="K2804" t="s">
        <v>3100</v>
      </c>
      <c r="L2804">
        <v>3</v>
      </c>
      <c r="M2804">
        <v>30</v>
      </c>
      <c r="N2804" t="s">
        <v>452</v>
      </c>
    </row>
    <row r="2805" spans="1:14" x14ac:dyDescent="0.2">
      <c r="A2805" t="s">
        <v>8564</v>
      </c>
      <c r="B2805">
        <v>21000</v>
      </c>
      <c r="C2805">
        <v>24000</v>
      </c>
      <c r="D2805">
        <v>27000</v>
      </c>
      <c r="E2805">
        <v>30000</v>
      </c>
      <c r="F2805">
        <v>35140</v>
      </c>
      <c r="G2805">
        <v>40280</v>
      </c>
      <c r="H2805">
        <v>45420</v>
      </c>
      <c r="I2805">
        <v>50560</v>
      </c>
      <c r="J2805">
        <v>55700</v>
      </c>
      <c r="K2805" t="s">
        <v>3100</v>
      </c>
      <c r="L2805">
        <v>3</v>
      </c>
      <c r="M2805">
        <v>30</v>
      </c>
      <c r="N2805" t="s">
        <v>453</v>
      </c>
    </row>
    <row r="2806" spans="1:14" x14ac:dyDescent="0.2">
      <c r="A2806" t="s">
        <v>8565</v>
      </c>
      <c r="B2806">
        <v>21000</v>
      </c>
      <c r="C2806">
        <v>24000</v>
      </c>
      <c r="D2806">
        <v>27000</v>
      </c>
      <c r="E2806">
        <v>30000</v>
      </c>
      <c r="F2806">
        <v>35140</v>
      </c>
      <c r="G2806">
        <v>40280</v>
      </c>
      <c r="H2806">
        <v>45420</v>
      </c>
      <c r="I2806">
        <v>50560</v>
      </c>
      <c r="J2806">
        <v>55700</v>
      </c>
      <c r="K2806" t="s">
        <v>3100</v>
      </c>
      <c r="L2806">
        <v>3</v>
      </c>
      <c r="M2806">
        <v>30</v>
      </c>
      <c r="N2806" t="s">
        <v>454</v>
      </c>
    </row>
    <row r="2807" spans="1:14" x14ac:dyDescent="0.2">
      <c r="A2807" t="s">
        <v>8566</v>
      </c>
      <c r="B2807">
        <v>21000</v>
      </c>
      <c r="C2807">
        <v>24000</v>
      </c>
      <c r="D2807">
        <v>27000</v>
      </c>
      <c r="E2807">
        <v>30000</v>
      </c>
      <c r="F2807">
        <v>35140</v>
      </c>
      <c r="G2807">
        <v>40280</v>
      </c>
      <c r="H2807">
        <v>45420</v>
      </c>
      <c r="I2807">
        <v>50560</v>
      </c>
      <c r="J2807">
        <v>55700</v>
      </c>
      <c r="K2807" t="s">
        <v>3100</v>
      </c>
      <c r="L2807">
        <v>3</v>
      </c>
      <c r="M2807">
        <v>30</v>
      </c>
      <c r="N2807" t="s">
        <v>455</v>
      </c>
    </row>
    <row r="2808" spans="1:14" x14ac:dyDescent="0.2">
      <c r="A2808" t="s">
        <v>8567</v>
      </c>
      <c r="B2808">
        <v>21000</v>
      </c>
      <c r="C2808">
        <v>24000</v>
      </c>
      <c r="D2808">
        <v>27000</v>
      </c>
      <c r="E2808">
        <v>30000</v>
      </c>
      <c r="F2808">
        <v>35140</v>
      </c>
      <c r="G2808">
        <v>40280</v>
      </c>
      <c r="H2808">
        <v>45420</v>
      </c>
      <c r="I2808">
        <v>50560</v>
      </c>
      <c r="J2808">
        <v>55700</v>
      </c>
      <c r="K2808" t="s">
        <v>3100</v>
      </c>
      <c r="L2808">
        <v>3</v>
      </c>
      <c r="M2808">
        <v>30</v>
      </c>
      <c r="N2808" t="s">
        <v>456</v>
      </c>
    </row>
    <row r="2809" spans="1:14" x14ac:dyDescent="0.2">
      <c r="A2809" t="s">
        <v>8568</v>
      </c>
      <c r="B2809">
        <v>21000</v>
      </c>
      <c r="C2809">
        <v>24000</v>
      </c>
      <c r="D2809">
        <v>27000</v>
      </c>
      <c r="E2809">
        <v>30000</v>
      </c>
      <c r="F2809">
        <v>35140</v>
      </c>
      <c r="G2809">
        <v>40280</v>
      </c>
      <c r="H2809">
        <v>45420</v>
      </c>
      <c r="I2809">
        <v>50560</v>
      </c>
      <c r="J2809">
        <v>55700</v>
      </c>
      <c r="K2809" t="s">
        <v>3100</v>
      </c>
      <c r="L2809">
        <v>3</v>
      </c>
      <c r="M2809">
        <v>30</v>
      </c>
      <c r="N2809" t="s">
        <v>457</v>
      </c>
    </row>
    <row r="2810" spans="1:14" x14ac:dyDescent="0.2">
      <c r="A2810" t="s">
        <v>8569</v>
      </c>
      <c r="B2810">
        <v>21000</v>
      </c>
      <c r="C2810">
        <v>24000</v>
      </c>
      <c r="D2810">
        <v>27000</v>
      </c>
      <c r="E2810">
        <v>30000</v>
      </c>
      <c r="F2810">
        <v>35140</v>
      </c>
      <c r="G2810">
        <v>40280</v>
      </c>
      <c r="H2810">
        <v>45420</v>
      </c>
      <c r="I2810">
        <v>50560</v>
      </c>
      <c r="J2810">
        <v>55700</v>
      </c>
      <c r="K2810" t="s">
        <v>3100</v>
      </c>
      <c r="L2810">
        <v>5</v>
      </c>
      <c r="M2810">
        <v>30</v>
      </c>
      <c r="N2810" t="s">
        <v>458</v>
      </c>
    </row>
    <row r="2811" spans="1:14" x14ac:dyDescent="0.2">
      <c r="A2811" t="s">
        <v>8570</v>
      </c>
      <c r="B2811">
        <v>21000</v>
      </c>
      <c r="C2811">
        <v>24000</v>
      </c>
      <c r="D2811">
        <v>27000</v>
      </c>
      <c r="E2811">
        <v>30000</v>
      </c>
      <c r="F2811">
        <v>35140</v>
      </c>
      <c r="G2811">
        <v>40280</v>
      </c>
      <c r="H2811">
        <v>45420</v>
      </c>
      <c r="I2811">
        <v>50560</v>
      </c>
      <c r="J2811">
        <v>55700</v>
      </c>
      <c r="K2811" t="s">
        <v>3100</v>
      </c>
      <c r="L2811">
        <v>5</v>
      </c>
      <c r="M2811">
        <v>30</v>
      </c>
      <c r="N2811" t="s">
        <v>459</v>
      </c>
    </row>
    <row r="2812" spans="1:14" x14ac:dyDescent="0.2">
      <c r="A2812" t="s">
        <v>8571</v>
      </c>
      <c r="B2812">
        <v>21000</v>
      </c>
      <c r="C2812">
        <v>24000</v>
      </c>
      <c r="D2812">
        <v>27000</v>
      </c>
      <c r="E2812">
        <v>30000</v>
      </c>
      <c r="F2812">
        <v>35140</v>
      </c>
      <c r="G2812">
        <v>40280</v>
      </c>
      <c r="H2812">
        <v>45420</v>
      </c>
      <c r="I2812">
        <v>50560</v>
      </c>
      <c r="J2812">
        <v>55700</v>
      </c>
      <c r="K2812" t="s">
        <v>3100</v>
      </c>
      <c r="L2812">
        <v>5</v>
      </c>
      <c r="M2812">
        <v>30</v>
      </c>
      <c r="N2812" t="s">
        <v>460</v>
      </c>
    </row>
    <row r="2813" spans="1:14" x14ac:dyDescent="0.2">
      <c r="A2813" t="s">
        <v>8572</v>
      </c>
      <c r="B2813">
        <v>21000</v>
      </c>
      <c r="C2813">
        <v>24000</v>
      </c>
      <c r="D2813">
        <v>27000</v>
      </c>
      <c r="E2813">
        <v>30000</v>
      </c>
      <c r="F2813">
        <v>35140</v>
      </c>
      <c r="G2813">
        <v>40280</v>
      </c>
      <c r="H2813">
        <v>45420</v>
      </c>
      <c r="I2813">
        <v>50560</v>
      </c>
      <c r="J2813">
        <v>55700</v>
      </c>
      <c r="K2813" t="s">
        <v>3100</v>
      </c>
      <c r="L2813">
        <v>5</v>
      </c>
      <c r="M2813">
        <v>30</v>
      </c>
      <c r="N2813" t="s">
        <v>461</v>
      </c>
    </row>
    <row r="2814" spans="1:14" x14ac:dyDescent="0.2">
      <c r="A2814" t="s">
        <v>8573</v>
      </c>
      <c r="B2814">
        <v>21000</v>
      </c>
      <c r="C2814">
        <v>24000</v>
      </c>
      <c r="D2814">
        <v>27000</v>
      </c>
      <c r="E2814">
        <v>30000</v>
      </c>
      <c r="F2814">
        <v>35140</v>
      </c>
      <c r="G2814">
        <v>40280</v>
      </c>
      <c r="H2814">
        <v>45420</v>
      </c>
      <c r="I2814">
        <v>50560</v>
      </c>
      <c r="J2814">
        <v>55700</v>
      </c>
      <c r="K2814" t="s">
        <v>3100</v>
      </c>
      <c r="L2814">
        <v>5</v>
      </c>
      <c r="M2814">
        <v>30</v>
      </c>
      <c r="N2814" t="s">
        <v>462</v>
      </c>
    </row>
    <row r="2815" spans="1:14" x14ac:dyDescent="0.2">
      <c r="A2815" t="s">
        <v>8574</v>
      </c>
      <c r="B2815">
        <v>21000</v>
      </c>
      <c r="C2815">
        <v>24000</v>
      </c>
      <c r="D2815">
        <v>27000</v>
      </c>
      <c r="E2815">
        <v>30000</v>
      </c>
      <c r="F2815">
        <v>35140</v>
      </c>
      <c r="G2815">
        <v>40280</v>
      </c>
      <c r="H2815">
        <v>45420</v>
      </c>
      <c r="I2815">
        <v>50560</v>
      </c>
      <c r="J2815">
        <v>55700</v>
      </c>
      <c r="K2815" t="s">
        <v>3100</v>
      </c>
      <c r="L2815">
        <v>5</v>
      </c>
      <c r="M2815">
        <v>30</v>
      </c>
      <c r="N2815" t="s">
        <v>463</v>
      </c>
    </row>
    <row r="2816" spans="1:14" x14ac:dyDescent="0.2">
      <c r="A2816" t="s">
        <v>8575</v>
      </c>
      <c r="B2816">
        <v>21000</v>
      </c>
      <c r="C2816">
        <v>24000</v>
      </c>
      <c r="D2816">
        <v>27000</v>
      </c>
      <c r="E2816">
        <v>30000</v>
      </c>
      <c r="F2816">
        <v>35140</v>
      </c>
      <c r="G2816">
        <v>40280</v>
      </c>
      <c r="H2816">
        <v>45420</v>
      </c>
      <c r="I2816">
        <v>50560</v>
      </c>
      <c r="J2816">
        <v>55700</v>
      </c>
      <c r="K2816" t="s">
        <v>3100</v>
      </c>
      <c r="L2816">
        <v>5</v>
      </c>
      <c r="M2816">
        <v>30</v>
      </c>
      <c r="N2816" t="s">
        <v>464</v>
      </c>
    </row>
    <row r="2817" spans="1:14" x14ac:dyDescent="0.2">
      <c r="A2817" t="s">
        <v>8576</v>
      </c>
      <c r="B2817">
        <v>21000</v>
      </c>
      <c r="C2817">
        <v>24000</v>
      </c>
      <c r="D2817">
        <v>27000</v>
      </c>
      <c r="E2817">
        <v>30000</v>
      </c>
      <c r="F2817">
        <v>35140</v>
      </c>
      <c r="G2817">
        <v>40280</v>
      </c>
      <c r="H2817">
        <v>45420</v>
      </c>
      <c r="I2817">
        <v>50560</v>
      </c>
      <c r="J2817">
        <v>55700</v>
      </c>
      <c r="K2817" t="s">
        <v>3100</v>
      </c>
      <c r="L2817">
        <v>5</v>
      </c>
      <c r="M2817">
        <v>30</v>
      </c>
      <c r="N2817" t="s">
        <v>465</v>
      </c>
    </row>
    <row r="2818" spans="1:14" x14ac:dyDescent="0.2">
      <c r="A2818" t="s">
        <v>8577</v>
      </c>
      <c r="B2818">
        <v>21000</v>
      </c>
      <c r="C2818">
        <v>24000</v>
      </c>
      <c r="D2818">
        <v>27000</v>
      </c>
      <c r="E2818">
        <v>30000</v>
      </c>
      <c r="F2818">
        <v>35140</v>
      </c>
      <c r="G2818">
        <v>40280</v>
      </c>
      <c r="H2818">
        <v>45420</v>
      </c>
      <c r="I2818">
        <v>50560</v>
      </c>
      <c r="J2818">
        <v>55700</v>
      </c>
      <c r="K2818" t="s">
        <v>3100</v>
      </c>
      <c r="L2818">
        <v>5</v>
      </c>
      <c r="M2818">
        <v>30</v>
      </c>
      <c r="N2818" t="s">
        <v>466</v>
      </c>
    </row>
    <row r="2819" spans="1:14" x14ac:dyDescent="0.2">
      <c r="A2819" t="s">
        <v>8578</v>
      </c>
      <c r="B2819">
        <v>21000</v>
      </c>
      <c r="C2819">
        <v>24000</v>
      </c>
      <c r="D2819">
        <v>27000</v>
      </c>
      <c r="E2819">
        <v>30000</v>
      </c>
      <c r="F2819">
        <v>35140</v>
      </c>
      <c r="G2819">
        <v>40280</v>
      </c>
      <c r="H2819">
        <v>45420</v>
      </c>
      <c r="I2819">
        <v>50560</v>
      </c>
      <c r="J2819">
        <v>55700</v>
      </c>
      <c r="K2819" t="s">
        <v>3100</v>
      </c>
      <c r="L2819">
        <v>5</v>
      </c>
      <c r="M2819">
        <v>30</v>
      </c>
      <c r="N2819" t="s">
        <v>467</v>
      </c>
    </row>
    <row r="2820" spans="1:14" x14ac:dyDescent="0.2">
      <c r="A2820" t="s">
        <v>8579</v>
      </c>
      <c r="B2820">
        <v>21000</v>
      </c>
      <c r="C2820">
        <v>24000</v>
      </c>
      <c r="D2820">
        <v>27000</v>
      </c>
      <c r="E2820">
        <v>30000</v>
      </c>
      <c r="F2820">
        <v>35140</v>
      </c>
      <c r="G2820">
        <v>40280</v>
      </c>
      <c r="H2820">
        <v>45420</v>
      </c>
      <c r="I2820">
        <v>50560</v>
      </c>
      <c r="J2820">
        <v>55700</v>
      </c>
      <c r="K2820" t="s">
        <v>3100</v>
      </c>
      <c r="L2820">
        <v>5</v>
      </c>
      <c r="M2820">
        <v>30</v>
      </c>
      <c r="N2820" t="s">
        <v>468</v>
      </c>
    </row>
    <row r="2821" spans="1:14" x14ac:dyDescent="0.2">
      <c r="A2821" t="s">
        <v>8580</v>
      </c>
      <c r="B2821">
        <v>21000</v>
      </c>
      <c r="C2821">
        <v>24000</v>
      </c>
      <c r="D2821">
        <v>27000</v>
      </c>
      <c r="E2821">
        <v>30000</v>
      </c>
      <c r="F2821">
        <v>35140</v>
      </c>
      <c r="G2821">
        <v>40280</v>
      </c>
      <c r="H2821">
        <v>45420</v>
      </c>
      <c r="I2821">
        <v>50560</v>
      </c>
      <c r="J2821">
        <v>55700</v>
      </c>
      <c r="K2821" t="s">
        <v>3100</v>
      </c>
      <c r="L2821">
        <v>5</v>
      </c>
      <c r="M2821">
        <v>30</v>
      </c>
      <c r="N2821" t="s">
        <v>469</v>
      </c>
    </row>
    <row r="2822" spans="1:14" x14ac:dyDescent="0.2">
      <c r="A2822" t="s">
        <v>8581</v>
      </c>
      <c r="B2822">
        <v>21000</v>
      </c>
      <c r="C2822">
        <v>24000</v>
      </c>
      <c r="D2822">
        <v>27000</v>
      </c>
      <c r="E2822">
        <v>30000</v>
      </c>
      <c r="F2822">
        <v>35140</v>
      </c>
      <c r="G2822">
        <v>40280</v>
      </c>
      <c r="H2822">
        <v>45420</v>
      </c>
      <c r="I2822">
        <v>50560</v>
      </c>
      <c r="J2822">
        <v>55700</v>
      </c>
      <c r="K2822" t="s">
        <v>3100</v>
      </c>
      <c r="L2822">
        <v>5</v>
      </c>
      <c r="M2822">
        <v>30</v>
      </c>
      <c r="N2822" t="s">
        <v>470</v>
      </c>
    </row>
    <row r="2823" spans="1:14" x14ac:dyDescent="0.2">
      <c r="A2823" t="s">
        <v>8582</v>
      </c>
      <c r="B2823">
        <v>21000</v>
      </c>
      <c r="C2823">
        <v>24000</v>
      </c>
      <c r="D2823">
        <v>27000</v>
      </c>
      <c r="E2823">
        <v>30000</v>
      </c>
      <c r="F2823">
        <v>35140</v>
      </c>
      <c r="G2823">
        <v>40280</v>
      </c>
      <c r="H2823">
        <v>45420</v>
      </c>
      <c r="I2823">
        <v>50560</v>
      </c>
      <c r="J2823">
        <v>55700</v>
      </c>
      <c r="K2823" t="s">
        <v>3100</v>
      </c>
      <c r="L2823">
        <v>5</v>
      </c>
      <c r="M2823">
        <v>30</v>
      </c>
      <c r="N2823" t="s">
        <v>471</v>
      </c>
    </row>
    <row r="2824" spans="1:14" x14ac:dyDescent="0.2">
      <c r="A2824" t="s">
        <v>8583</v>
      </c>
      <c r="B2824">
        <v>21000</v>
      </c>
      <c r="C2824">
        <v>24000</v>
      </c>
      <c r="D2824">
        <v>27000</v>
      </c>
      <c r="E2824">
        <v>30000</v>
      </c>
      <c r="F2824">
        <v>35140</v>
      </c>
      <c r="G2824">
        <v>40280</v>
      </c>
      <c r="H2824">
        <v>45420</v>
      </c>
      <c r="I2824">
        <v>50560</v>
      </c>
      <c r="J2824">
        <v>55700</v>
      </c>
      <c r="K2824" t="s">
        <v>3100</v>
      </c>
      <c r="L2824">
        <v>5</v>
      </c>
      <c r="M2824">
        <v>30</v>
      </c>
      <c r="N2824" t="s">
        <v>472</v>
      </c>
    </row>
    <row r="2825" spans="1:14" x14ac:dyDescent="0.2">
      <c r="A2825" t="s">
        <v>8584</v>
      </c>
      <c r="B2825">
        <v>21000</v>
      </c>
      <c r="C2825">
        <v>24000</v>
      </c>
      <c r="D2825">
        <v>27000</v>
      </c>
      <c r="E2825">
        <v>30000</v>
      </c>
      <c r="F2825">
        <v>35140</v>
      </c>
      <c r="G2825">
        <v>40280</v>
      </c>
      <c r="H2825">
        <v>45420</v>
      </c>
      <c r="I2825">
        <v>50560</v>
      </c>
      <c r="J2825">
        <v>55700</v>
      </c>
      <c r="K2825" t="s">
        <v>3100</v>
      </c>
      <c r="L2825">
        <v>5</v>
      </c>
      <c r="M2825">
        <v>30</v>
      </c>
      <c r="N2825" t="s">
        <v>473</v>
      </c>
    </row>
    <row r="2826" spans="1:14" x14ac:dyDescent="0.2">
      <c r="A2826" t="s">
        <v>8585</v>
      </c>
      <c r="B2826">
        <v>21000</v>
      </c>
      <c r="C2826">
        <v>24000</v>
      </c>
      <c r="D2826">
        <v>27000</v>
      </c>
      <c r="E2826">
        <v>30000</v>
      </c>
      <c r="F2826">
        <v>35140</v>
      </c>
      <c r="G2826">
        <v>40280</v>
      </c>
      <c r="H2826">
        <v>45420</v>
      </c>
      <c r="I2826">
        <v>50560</v>
      </c>
      <c r="J2826">
        <v>55700</v>
      </c>
      <c r="K2826" t="s">
        <v>3100</v>
      </c>
      <c r="L2826">
        <v>5</v>
      </c>
      <c r="M2826">
        <v>30</v>
      </c>
      <c r="N2826" t="s">
        <v>474</v>
      </c>
    </row>
    <row r="2827" spans="1:14" x14ac:dyDescent="0.2">
      <c r="A2827" t="s">
        <v>8586</v>
      </c>
      <c r="B2827">
        <v>21000</v>
      </c>
      <c r="C2827">
        <v>24000</v>
      </c>
      <c r="D2827">
        <v>27000</v>
      </c>
      <c r="E2827">
        <v>30000</v>
      </c>
      <c r="F2827">
        <v>35140</v>
      </c>
      <c r="G2827">
        <v>40280</v>
      </c>
      <c r="H2827">
        <v>45420</v>
      </c>
      <c r="I2827">
        <v>50560</v>
      </c>
      <c r="J2827">
        <v>55700</v>
      </c>
      <c r="K2827" t="s">
        <v>3100</v>
      </c>
      <c r="L2827">
        <v>5</v>
      </c>
      <c r="M2827">
        <v>30</v>
      </c>
      <c r="N2827" t="s">
        <v>475</v>
      </c>
    </row>
    <row r="2828" spans="1:14" x14ac:dyDescent="0.2">
      <c r="A2828" t="s">
        <v>8587</v>
      </c>
      <c r="B2828">
        <v>21000</v>
      </c>
      <c r="C2828">
        <v>24000</v>
      </c>
      <c r="D2828">
        <v>27000</v>
      </c>
      <c r="E2828">
        <v>30000</v>
      </c>
      <c r="F2828">
        <v>35140</v>
      </c>
      <c r="G2828">
        <v>40280</v>
      </c>
      <c r="H2828">
        <v>45420</v>
      </c>
      <c r="I2828">
        <v>50560</v>
      </c>
      <c r="J2828">
        <v>55700</v>
      </c>
      <c r="K2828" t="s">
        <v>3100</v>
      </c>
      <c r="L2828">
        <v>5</v>
      </c>
      <c r="M2828">
        <v>30</v>
      </c>
      <c r="N2828" t="s">
        <v>476</v>
      </c>
    </row>
    <row r="2829" spans="1:14" x14ac:dyDescent="0.2">
      <c r="A2829" t="s">
        <v>8588</v>
      </c>
      <c r="B2829">
        <v>21000</v>
      </c>
      <c r="C2829">
        <v>24000</v>
      </c>
      <c r="D2829">
        <v>27000</v>
      </c>
      <c r="E2829">
        <v>30000</v>
      </c>
      <c r="F2829">
        <v>35140</v>
      </c>
      <c r="G2829">
        <v>40280</v>
      </c>
      <c r="H2829">
        <v>45420</v>
      </c>
      <c r="I2829">
        <v>50560</v>
      </c>
      <c r="J2829">
        <v>55700</v>
      </c>
      <c r="K2829" t="s">
        <v>3100</v>
      </c>
      <c r="L2829">
        <v>5</v>
      </c>
      <c r="M2829">
        <v>30</v>
      </c>
      <c r="N2829" t="s">
        <v>477</v>
      </c>
    </row>
    <row r="2830" spans="1:14" x14ac:dyDescent="0.2">
      <c r="A2830" t="s">
        <v>8589</v>
      </c>
      <c r="B2830">
        <v>21000</v>
      </c>
      <c r="C2830">
        <v>24000</v>
      </c>
      <c r="D2830">
        <v>27000</v>
      </c>
      <c r="E2830">
        <v>30000</v>
      </c>
      <c r="F2830">
        <v>35140</v>
      </c>
      <c r="G2830">
        <v>40280</v>
      </c>
      <c r="H2830">
        <v>45420</v>
      </c>
      <c r="I2830">
        <v>50560</v>
      </c>
      <c r="J2830">
        <v>55700</v>
      </c>
      <c r="K2830" t="s">
        <v>3100</v>
      </c>
      <c r="L2830">
        <v>5</v>
      </c>
      <c r="M2830">
        <v>30</v>
      </c>
      <c r="N2830" t="s">
        <v>478</v>
      </c>
    </row>
    <row r="2831" spans="1:14" x14ac:dyDescent="0.2">
      <c r="A2831" t="s">
        <v>8590</v>
      </c>
      <c r="B2831">
        <v>21000</v>
      </c>
      <c r="C2831">
        <v>24000</v>
      </c>
      <c r="D2831">
        <v>27000</v>
      </c>
      <c r="E2831">
        <v>30000</v>
      </c>
      <c r="F2831">
        <v>35140</v>
      </c>
      <c r="G2831">
        <v>40280</v>
      </c>
      <c r="H2831">
        <v>45420</v>
      </c>
      <c r="I2831">
        <v>50560</v>
      </c>
      <c r="J2831">
        <v>55700</v>
      </c>
      <c r="K2831" t="s">
        <v>3100</v>
      </c>
      <c r="L2831">
        <v>5</v>
      </c>
      <c r="M2831">
        <v>30</v>
      </c>
      <c r="N2831" t="s">
        <v>479</v>
      </c>
    </row>
    <row r="2832" spans="1:14" x14ac:dyDescent="0.2">
      <c r="A2832" t="s">
        <v>8591</v>
      </c>
      <c r="B2832">
        <v>21000</v>
      </c>
      <c r="C2832">
        <v>24000</v>
      </c>
      <c r="D2832">
        <v>27000</v>
      </c>
      <c r="E2832">
        <v>30000</v>
      </c>
      <c r="F2832">
        <v>35140</v>
      </c>
      <c r="G2832">
        <v>40280</v>
      </c>
      <c r="H2832">
        <v>45420</v>
      </c>
      <c r="I2832">
        <v>50560</v>
      </c>
      <c r="J2832">
        <v>55700</v>
      </c>
      <c r="K2832" t="s">
        <v>3100</v>
      </c>
      <c r="L2832">
        <v>5</v>
      </c>
      <c r="M2832">
        <v>30</v>
      </c>
      <c r="N2832" t="s">
        <v>480</v>
      </c>
    </row>
    <row r="2833" spans="1:14" x14ac:dyDescent="0.2">
      <c r="A2833" t="s">
        <v>8592</v>
      </c>
      <c r="B2833">
        <v>21000</v>
      </c>
      <c r="C2833">
        <v>24000</v>
      </c>
      <c r="D2833">
        <v>27000</v>
      </c>
      <c r="E2833">
        <v>30000</v>
      </c>
      <c r="F2833">
        <v>35140</v>
      </c>
      <c r="G2833">
        <v>40280</v>
      </c>
      <c r="H2833">
        <v>45420</v>
      </c>
      <c r="I2833">
        <v>50560</v>
      </c>
      <c r="J2833">
        <v>55700</v>
      </c>
      <c r="K2833" t="s">
        <v>3100</v>
      </c>
      <c r="L2833">
        <v>7</v>
      </c>
      <c r="M2833">
        <v>30</v>
      </c>
      <c r="N2833" t="s">
        <v>481</v>
      </c>
    </row>
    <row r="2834" spans="1:14" x14ac:dyDescent="0.2">
      <c r="A2834" t="s">
        <v>8593</v>
      </c>
      <c r="B2834">
        <v>21000</v>
      </c>
      <c r="C2834">
        <v>24000</v>
      </c>
      <c r="D2834">
        <v>27000</v>
      </c>
      <c r="E2834">
        <v>30000</v>
      </c>
      <c r="F2834">
        <v>35140</v>
      </c>
      <c r="G2834">
        <v>40280</v>
      </c>
      <c r="H2834">
        <v>45420</v>
      </c>
      <c r="I2834">
        <v>50560</v>
      </c>
      <c r="J2834">
        <v>55700</v>
      </c>
      <c r="K2834" t="s">
        <v>3100</v>
      </c>
      <c r="L2834">
        <v>7</v>
      </c>
      <c r="M2834">
        <v>30</v>
      </c>
      <c r="N2834" t="s">
        <v>482</v>
      </c>
    </row>
    <row r="2835" spans="1:14" x14ac:dyDescent="0.2">
      <c r="A2835" t="s">
        <v>8594</v>
      </c>
      <c r="B2835">
        <v>21000</v>
      </c>
      <c r="C2835">
        <v>24000</v>
      </c>
      <c r="D2835">
        <v>27000</v>
      </c>
      <c r="E2835">
        <v>30000</v>
      </c>
      <c r="F2835">
        <v>35140</v>
      </c>
      <c r="G2835">
        <v>40280</v>
      </c>
      <c r="H2835">
        <v>45420</v>
      </c>
      <c r="I2835">
        <v>50560</v>
      </c>
      <c r="J2835">
        <v>55700</v>
      </c>
      <c r="K2835" t="s">
        <v>3100</v>
      </c>
      <c r="L2835">
        <v>7</v>
      </c>
      <c r="M2835">
        <v>30</v>
      </c>
      <c r="N2835" t="s">
        <v>483</v>
      </c>
    </row>
    <row r="2836" spans="1:14" x14ac:dyDescent="0.2">
      <c r="A2836" t="s">
        <v>8595</v>
      </c>
      <c r="B2836">
        <v>21000</v>
      </c>
      <c r="C2836">
        <v>24000</v>
      </c>
      <c r="D2836">
        <v>27000</v>
      </c>
      <c r="E2836">
        <v>30000</v>
      </c>
      <c r="F2836">
        <v>35140</v>
      </c>
      <c r="G2836">
        <v>40280</v>
      </c>
      <c r="H2836">
        <v>45420</v>
      </c>
      <c r="I2836">
        <v>50560</v>
      </c>
      <c r="J2836">
        <v>55700</v>
      </c>
      <c r="K2836" t="s">
        <v>3100</v>
      </c>
      <c r="L2836">
        <v>7</v>
      </c>
      <c r="M2836">
        <v>30</v>
      </c>
      <c r="N2836" t="s">
        <v>484</v>
      </c>
    </row>
    <row r="2837" spans="1:14" x14ac:dyDescent="0.2">
      <c r="A2837" t="s">
        <v>8596</v>
      </c>
      <c r="B2837">
        <v>21000</v>
      </c>
      <c r="C2837">
        <v>24000</v>
      </c>
      <c r="D2837">
        <v>27000</v>
      </c>
      <c r="E2837">
        <v>30000</v>
      </c>
      <c r="F2837">
        <v>35140</v>
      </c>
      <c r="G2837">
        <v>40280</v>
      </c>
      <c r="H2837">
        <v>45420</v>
      </c>
      <c r="I2837">
        <v>50560</v>
      </c>
      <c r="J2837">
        <v>55700</v>
      </c>
      <c r="K2837" t="s">
        <v>3100</v>
      </c>
      <c r="L2837">
        <v>7</v>
      </c>
      <c r="M2837">
        <v>30</v>
      </c>
      <c r="N2837" t="s">
        <v>485</v>
      </c>
    </row>
    <row r="2838" spans="1:14" x14ac:dyDescent="0.2">
      <c r="A2838" t="s">
        <v>8597</v>
      </c>
      <c r="B2838">
        <v>21000</v>
      </c>
      <c r="C2838">
        <v>24000</v>
      </c>
      <c r="D2838">
        <v>27000</v>
      </c>
      <c r="E2838">
        <v>30000</v>
      </c>
      <c r="F2838">
        <v>35140</v>
      </c>
      <c r="G2838">
        <v>40280</v>
      </c>
      <c r="H2838">
        <v>45420</v>
      </c>
      <c r="I2838">
        <v>50560</v>
      </c>
      <c r="J2838">
        <v>55700</v>
      </c>
      <c r="K2838" t="s">
        <v>3100</v>
      </c>
      <c r="L2838">
        <v>7</v>
      </c>
      <c r="M2838">
        <v>30</v>
      </c>
      <c r="N2838" t="s">
        <v>486</v>
      </c>
    </row>
    <row r="2839" spans="1:14" x14ac:dyDescent="0.2">
      <c r="A2839" t="s">
        <v>8598</v>
      </c>
      <c r="B2839">
        <v>21000</v>
      </c>
      <c r="C2839">
        <v>24000</v>
      </c>
      <c r="D2839">
        <v>27000</v>
      </c>
      <c r="E2839">
        <v>30000</v>
      </c>
      <c r="F2839">
        <v>35140</v>
      </c>
      <c r="G2839">
        <v>40280</v>
      </c>
      <c r="H2839">
        <v>45420</v>
      </c>
      <c r="I2839">
        <v>50560</v>
      </c>
      <c r="J2839">
        <v>55700</v>
      </c>
      <c r="K2839" t="s">
        <v>3100</v>
      </c>
      <c r="L2839">
        <v>7</v>
      </c>
      <c r="M2839">
        <v>30</v>
      </c>
      <c r="N2839" t="s">
        <v>487</v>
      </c>
    </row>
    <row r="2840" spans="1:14" x14ac:dyDescent="0.2">
      <c r="A2840" t="s">
        <v>8599</v>
      </c>
      <c r="B2840">
        <v>21000</v>
      </c>
      <c r="C2840">
        <v>24000</v>
      </c>
      <c r="D2840">
        <v>27000</v>
      </c>
      <c r="E2840">
        <v>30000</v>
      </c>
      <c r="F2840">
        <v>35140</v>
      </c>
      <c r="G2840">
        <v>40280</v>
      </c>
      <c r="H2840">
        <v>45420</v>
      </c>
      <c r="I2840">
        <v>50560</v>
      </c>
      <c r="J2840">
        <v>55700</v>
      </c>
      <c r="K2840" t="s">
        <v>3100</v>
      </c>
      <c r="L2840">
        <v>7</v>
      </c>
      <c r="M2840">
        <v>30</v>
      </c>
      <c r="N2840" t="s">
        <v>488</v>
      </c>
    </row>
    <row r="2841" spans="1:14" x14ac:dyDescent="0.2">
      <c r="A2841" t="s">
        <v>8600</v>
      </c>
      <c r="B2841">
        <v>21000</v>
      </c>
      <c r="C2841">
        <v>24000</v>
      </c>
      <c r="D2841">
        <v>27000</v>
      </c>
      <c r="E2841">
        <v>30000</v>
      </c>
      <c r="F2841">
        <v>35140</v>
      </c>
      <c r="G2841">
        <v>40280</v>
      </c>
      <c r="H2841">
        <v>45420</v>
      </c>
      <c r="I2841">
        <v>50560</v>
      </c>
      <c r="J2841">
        <v>55700</v>
      </c>
      <c r="K2841" t="s">
        <v>3100</v>
      </c>
      <c r="L2841">
        <v>7</v>
      </c>
      <c r="M2841">
        <v>30</v>
      </c>
      <c r="N2841" t="s">
        <v>489</v>
      </c>
    </row>
    <row r="2842" spans="1:14" x14ac:dyDescent="0.2">
      <c r="A2842" t="s">
        <v>8601</v>
      </c>
      <c r="B2842">
        <v>21000</v>
      </c>
      <c r="C2842">
        <v>24000</v>
      </c>
      <c r="D2842">
        <v>27000</v>
      </c>
      <c r="E2842">
        <v>30000</v>
      </c>
      <c r="F2842">
        <v>35140</v>
      </c>
      <c r="G2842">
        <v>40280</v>
      </c>
      <c r="H2842">
        <v>45420</v>
      </c>
      <c r="I2842">
        <v>50560</v>
      </c>
      <c r="J2842">
        <v>55700</v>
      </c>
      <c r="K2842" t="s">
        <v>3100</v>
      </c>
      <c r="L2842">
        <v>7</v>
      </c>
      <c r="M2842">
        <v>30</v>
      </c>
      <c r="N2842" t="s">
        <v>490</v>
      </c>
    </row>
    <row r="2843" spans="1:14" x14ac:dyDescent="0.2">
      <c r="A2843" t="s">
        <v>8602</v>
      </c>
      <c r="B2843">
        <v>21000</v>
      </c>
      <c r="C2843">
        <v>24000</v>
      </c>
      <c r="D2843">
        <v>27000</v>
      </c>
      <c r="E2843">
        <v>30000</v>
      </c>
      <c r="F2843">
        <v>35140</v>
      </c>
      <c r="G2843">
        <v>40280</v>
      </c>
      <c r="H2843">
        <v>45420</v>
      </c>
      <c r="I2843">
        <v>50560</v>
      </c>
      <c r="J2843">
        <v>55700</v>
      </c>
      <c r="K2843" t="s">
        <v>3100</v>
      </c>
      <c r="L2843">
        <v>7</v>
      </c>
      <c r="M2843">
        <v>30</v>
      </c>
      <c r="N2843" t="s">
        <v>491</v>
      </c>
    </row>
    <row r="2844" spans="1:14" x14ac:dyDescent="0.2">
      <c r="A2844" t="s">
        <v>8603</v>
      </c>
      <c r="B2844">
        <v>21000</v>
      </c>
      <c r="C2844">
        <v>24000</v>
      </c>
      <c r="D2844">
        <v>27000</v>
      </c>
      <c r="E2844">
        <v>30000</v>
      </c>
      <c r="F2844">
        <v>35140</v>
      </c>
      <c r="G2844">
        <v>40280</v>
      </c>
      <c r="H2844">
        <v>45420</v>
      </c>
      <c r="I2844">
        <v>50560</v>
      </c>
      <c r="J2844">
        <v>55700</v>
      </c>
      <c r="K2844" t="s">
        <v>3100</v>
      </c>
      <c r="L2844">
        <v>7</v>
      </c>
      <c r="M2844">
        <v>30</v>
      </c>
      <c r="N2844" t="s">
        <v>492</v>
      </c>
    </row>
    <row r="2845" spans="1:14" x14ac:dyDescent="0.2">
      <c r="A2845" t="s">
        <v>8604</v>
      </c>
      <c r="B2845">
        <v>21000</v>
      </c>
      <c r="C2845">
        <v>24000</v>
      </c>
      <c r="D2845">
        <v>27000</v>
      </c>
      <c r="E2845">
        <v>30000</v>
      </c>
      <c r="F2845">
        <v>35140</v>
      </c>
      <c r="G2845">
        <v>40280</v>
      </c>
      <c r="H2845">
        <v>45420</v>
      </c>
      <c r="I2845">
        <v>50560</v>
      </c>
      <c r="J2845">
        <v>55700</v>
      </c>
      <c r="K2845" t="s">
        <v>3100</v>
      </c>
      <c r="L2845">
        <v>7</v>
      </c>
      <c r="M2845">
        <v>30</v>
      </c>
      <c r="N2845" t="s">
        <v>493</v>
      </c>
    </row>
    <row r="2846" spans="1:14" x14ac:dyDescent="0.2">
      <c r="A2846" t="s">
        <v>8605</v>
      </c>
      <c r="B2846">
        <v>21000</v>
      </c>
      <c r="C2846">
        <v>24000</v>
      </c>
      <c r="D2846">
        <v>27000</v>
      </c>
      <c r="E2846">
        <v>30000</v>
      </c>
      <c r="F2846">
        <v>35140</v>
      </c>
      <c r="G2846">
        <v>40280</v>
      </c>
      <c r="H2846">
        <v>45420</v>
      </c>
      <c r="I2846">
        <v>50560</v>
      </c>
      <c r="J2846">
        <v>55700</v>
      </c>
      <c r="K2846" t="s">
        <v>3100</v>
      </c>
      <c r="L2846">
        <v>7</v>
      </c>
      <c r="M2846">
        <v>30</v>
      </c>
      <c r="N2846" t="s">
        <v>494</v>
      </c>
    </row>
    <row r="2847" spans="1:14" x14ac:dyDescent="0.2">
      <c r="A2847" t="s">
        <v>8606</v>
      </c>
      <c r="B2847">
        <v>21000</v>
      </c>
      <c r="C2847">
        <v>24000</v>
      </c>
      <c r="D2847">
        <v>27000</v>
      </c>
      <c r="E2847">
        <v>30000</v>
      </c>
      <c r="F2847">
        <v>35140</v>
      </c>
      <c r="G2847">
        <v>40280</v>
      </c>
      <c r="H2847">
        <v>45420</v>
      </c>
      <c r="I2847">
        <v>50560</v>
      </c>
      <c r="J2847">
        <v>55700</v>
      </c>
      <c r="K2847" t="s">
        <v>3100</v>
      </c>
      <c r="L2847">
        <v>7</v>
      </c>
      <c r="M2847">
        <v>30</v>
      </c>
      <c r="N2847" t="s">
        <v>495</v>
      </c>
    </row>
    <row r="2848" spans="1:14" x14ac:dyDescent="0.2">
      <c r="A2848" t="s">
        <v>8607</v>
      </c>
      <c r="B2848">
        <v>21000</v>
      </c>
      <c r="C2848">
        <v>24000</v>
      </c>
      <c r="D2848">
        <v>27000</v>
      </c>
      <c r="E2848">
        <v>30000</v>
      </c>
      <c r="F2848">
        <v>35140</v>
      </c>
      <c r="G2848">
        <v>40280</v>
      </c>
      <c r="H2848">
        <v>45420</v>
      </c>
      <c r="I2848">
        <v>50560</v>
      </c>
      <c r="J2848">
        <v>55700</v>
      </c>
      <c r="K2848" t="s">
        <v>3100</v>
      </c>
      <c r="L2848">
        <v>7</v>
      </c>
      <c r="M2848">
        <v>30</v>
      </c>
      <c r="N2848" t="s">
        <v>496</v>
      </c>
    </row>
    <row r="2849" spans="1:14" x14ac:dyDescent="0.2">
      <c r="A2849" t="s">
        <v>8608</v>
      </c>
      <c r="B2849">
        <v>21000</v>
      </c>
      <c r="C2849">
        <v>24000</v>
      </c>
      <c r="D2849">
        <v>27000</v>
      </c>
      <c r="E2849">
        <v>30000</v>
      </c>
      <c r="F2849">
        <v>35140</v>
      </c>
      <c r="G2849">
        <v>40280</v>
      </c>
      <c r="H2849">
        <v>45420</v>
      </c>
      <c r="I2849">
        <v>50560</v>
      </c>
      <c r="J2849">
        <v>55700</v>
      </c>
      <c r="K2849" t="s">
        <v>3100</v>
      </c>
      <c r="L2849">
        <v>7</v>
      </c>
      <c r="M2849">
        <v>30</v>
      </c>
      <c r="N2849" t="s">
        <v>497</v>
      </c>
    </row>
    <row r="2850" spans="1:14" x14ac:dyDescent="0.2">
      <c r="A2850" t="s">
        <v>8609</v>
      </c>
      <c r="B2850">
        <v>21000</v>
      </c>
      <c r="C2850">
        <v>24000</v>
      </c>
      <c r="D2850">
        <v>27000</v>
      </c>
      <c r="E2850">
        <v>30000</v>
      </c>
      <c r="F2850">
        <v>35140</v>
      </c>
      <c r="G2850">
        <v>40280</v>
      </c>
      <c r="H2850">
        <v>45420</v>
      </c>
      <c r="I2850">
        <v>50560</v>
      </c>
      <c r="J2850">
        <v>55700</v>
      </c>
      <c r="K2850" t="s">
        <v>3100</v>
      </c>
      <c r="L2850">
        <v>7</v>
      </c>
      <c r="M2850">
        <v>30</v>
      </c>
      <c r="N2850" t="s">
        <v>498</v>
      </c>
    </row>
    <row r="2851" spans="1:14" x14ac:dyDescent="0.2">
      <c r="A2851" t="s">
        <v>8610</v>
      </c>
      <c r="B2851">
        <v>21000</v>
      </c>
      <c r="C2851">
        <v>24000</v>
      </c>
      <c r="D2851">
        <v>27000</v>
      </c>
      <c r="E2851">
        <v>30000</v>
      </c>
      <c r="F2851">
        <v>35140</v>
      </c>
      <c r="G2851">
        <v>40280</v>
      </c>
      <c r="H2851">
        <v>45420</v>
      </c>
      <c r="I2851">
        <v>50560</v>
      </c>
      <c r="J2851">
        <v>55700</v>
      </c>
      <c r="K2851" t="s">
        <v>3100</v>
      </c>
      <c r="L2851">
        <v>7</v>
      </c>
      <c r="M2851">
        <v>30</v>
      </c>
      <c r="N2851" t="s">
        <v>499</v>
      </c>
    </row>
    <row r="2852" spans="1:14" x14ac:dyDescent="0.2">
      <c r="A2852" t="s">
        <v>8611</v>
      </c>
      <c r="B2852">
        <v>21000</v>
      </c>
      <c r="C2852">
        <v>24000</v>
      </c>
      <c r="D2852">
        <v>27000</v>
      </c>
      <c r="E2852">
        <v>30000</v>
      </c>
      <c r="F2852">
        <v>35140</v>
      </c>
      <c r="G2852">
        <v>40280</v>
      </c>
      <c r="H2852">
        <v>45420</v>
      </c>
      <c r="I2852">
        <v>50560</v>
      </c>
      <c r="J2852">
        <v>55700</v>
      </c>
      <c r="K2852" t="s">
        <v>3100</v>
      </c>
      <c r="L2852">
        <v>7</v>
      </c>
      <c r="M2852">
        <v>30</v>
      </c>
      <c r="N2852" t="s">
        <v>500</v>
      </c>
    </row>
    <row r="2853" spans="1:14" x14ac:dyDescent="0.2">
      <c r="A2853" t="s">
        <v>8612</v>
      </c>
      <c r="B2853">
        <v>21000</v>
      </c>
      <c r="C2853">
        <v>24000</v>
      </c>
      <c r="D2853">
        <v>27000</v>
      </c>
      <c r="E2853">
        <v>30000</v>
      </c>
      <c r="F2853">
        <v>35140</v>
      </c>
      <c r="G2853">
        <v>40280</v>
      </c>
      <c r="H2853">
        <v>45420</v>
      </c>
      <c r="I2853">
        <v>50560</v>
      </c>
      <c r="J2853">
        <v>55700</v>
      </c>
      <c r="K2853" t="s">
        <v>3100</v>
      </c>
      <c r="L2853">
        <v>7</v>
      </c>
      <c r="M2853">
        <v>30</v>
      </c>
      <c r="N2853" t="s">
        <v>501</v>
      </c>
    </row>
    <row r="2854" spans="1:14" x14ac:dyDescent="0.2">
      <c r="A2854" t="s">
        <v>8613</v>
      </c>
      <c r="B2854">
        <v>21000</v>
      </c>
      <c r="C2854">
        <v>24000</v>
      </c>
      <c r="D2854">
        <v>27000</v>
      </c>
      <c r="E2854">
        <v>30000</v>
      </c>
      <c r="F2854">
        <v>35140</v>
      </c>
      <c r="G2854">
        <v>40280</v>
      </c>
      <c r="H2854">
        <v>45420</v>
      </c>
      <c r="I2854">
        <v>50560</v>
      </c>
      <c r="J2854">
        <v>55700</v>
      </c>
      <c r="K2854" t="s">
        <v>3100</v>
      </c>
      <c r="L2854">
        <v>7</v>
      </c>
      <c r="M2854">
        <v>30</v>
      </c>
      <c r="N2854" t="s">
        <v>502</v>
      </c>
    </row>
    <row r="2855" spans="1:14" x14ac:dyDescent="0.2">
      <c r="A2855" t="s">
        <v>8614</v>
      </c>
      <c r="B2855">
        <v>21000</v>
      </c>
      <c r="C2855">
        <v>24000</v>
      </c>
      <c r="D2855">
        <v>27000</v>
      </c>
      <c r="E2855">
        <v>30000</v>
      </c>
      <c r="F2855">
        <v>35140</v>
      </c>
      <c r="G2855">
        <v>40280</v>
      </c>
      <c r="H2855">
        <v>45420</v>
      </c>
      <c r="I2855">
        <v>50560</v>
      </c>
      <c r="J2855">
        <v>55700</v>
      </c>
      <c r="K2855" t="s">
        <v>3100</v>
      </c>
      <c r="L2855">
        <v>7</v>
      </c>
      <c r="M2855">
        <v>30</v>
      </c>
      <c r="N2855" t="s">
        <v>503</v>
      </c>
    </row>
    <row r="2856" spans="1:14" x14ac:dyDescent="0.2">
      <c r="A2856" t="s">
        <v>8615</v>
      </c>
      <c r="B2856">
        <v>21000</v>
      </c>
      <c r="C2856">
        <v>24000</v>
      </c>
      <c r="D2856">
        <v>27000</v>
      </c>
      <c r="E2856">
        <v>30000</v>
      </c>
      <c r="F2856">
        <v>35140</v>
      </c>
      <c r="G2856">
        <v>40280</v>
      </c>
      <c r="H2856">
        <v>45420</v>
      </c>
      <c r="I2856">
        <v>50560</v>
      </c>
      <c r="J2856">
        <v>55700</v>
      </c>
      <c r="K2856" t="s">
        <v>3100</v>
      </c>
      <c r="L2856">
        <v>7</v>
      </c>
      <c r="M2856">
        <v>30</v>
      </c>
      <c r="N2856" t="s">
        <v>504</v>
      </c>
    </row>
    <row r="2857" spans="1:14" x14ac:dyDescent="0.2">
      <c r="A2857" t="s">
        <v>8616</v>
      </c>
      <c r="B2857">
        <v>21000</v>
      </c>
      <c r="C2857">
        <v>24000</v>
      </c>
      <c r="D2857">
        <v>27000</v>
      </c>
      <c r="E2857">
        <v>30000</v>
      </c>
      <c r="F2857">
        <v>35140</v>
      </c>
      <c r="G2857">
        <v>40280</v>
      </c>
      <c r="H2857">
        <v>45420</v>
      </c>
      <c r="I2857">
        <v>50560</v>
      </c>
      <c r="J2857">
        <v>55700</v>
      </c>
      <c r="K2857" t="s">
        <v>3100</v>
      </c>
      <c r="L2857">
        <v>7</v>
      </c>
      <c r="M2857">
        <v>30</v>
      </c>
      <c r="N2857" t="s">
        <v>505</v>
      </c>
    </row>
    <row r="2858" spans="1:14" x14ac:dyDescent="0.2">
      <c r="A2858" t="s">
        <v>8617</v>
      </c>
      <c r="B2858">
        <v>21000</v>
      </c>
      <c r="C2858">
        <v>24000</v>
      </c>
      <c r="D2858">
        <v>27000</v>
      </c>
      <c r="E2858">
        <v>30000</v>
      </c>
      <c r="F2858">
        <v>35140</v>
      </c>
      <c r="G2858">
        <v>40280</v>
      </c>
      <c r="H2858">
        <v>45420</v>
      </c>
      <c r="I2858">
        <v>50560</v>
      </c>
      <c r="J2858">
        <v>55700</v>
      </c>
      <c r="K2858" t="s">
        <v>3100</v>
      </c>
      <c r="L2858">
        <v>7</v>
      </c>
      <c r="M2858">
        <v>30</v>
      </c>
      <c r="N2858" t="s">
        <v>506</v>
      </c>
    </row>
    <row r="2859" spans="1:14" x14ac:dyDescent="0.2">
      <c r="A2859" t="s">
        <v>8618</v>
      </c>
      <c r="B2859">
        <v>21000</v>
      </c>
      <c r="C2859">
        <v>24000</v>
      </c>
      <c r="D2859">
        <v>27000</v>
      </c>
      <c r="E2859">
        <v>30000</v>
      </c>
      <c r="F2859">
        <v>35140</v>
      </c>
      <c r="G2859">
        <v>40280</v>
      </c>
      <c r="H2859">
        <v>45420</v>
      </c>
      <c r="I2859">
        <v>50560</v>
      </c>
      <c r="J2859">
        <v>55700</v>
      </c>
      <c r="K2859" t="s">
        <v>3100</v>
      </c>
      <c r="L2859">
        <v>7</v>
      </c>
      <c r="M2859">
        <v>30</v>
      </c>
      <c r="N2859" t="s">
        <v>507</v>
      </c>
    </row>
    <row r="2860" spans="1:14" x14ac:dyDescent="0.2">
      <c r="A2860" t="s">
        <v>8619</v>
      </c>
      <c r="B2860">
        <v>21000</v>
      </c>
      <c r="C2860">
        <v>24000</v>
      </c>
      <c r="D2860">
        <v>27000</v>
      </c>
      <c r="E2860">
        <v>30000</v>
      </c>
      <c r="F2860">
        <v>35140</v>
      </c>
      <c r="G2860">
        <v>40280</v>
      </c>
      <c r="H2860">
        <v>45420</v>
      </c>
      <c r="I2860">
        <v>50560</v>
      </c>
      <c r="J2860">
        <v>55700</v>
      </c>
      <c r="K2860" t="s">
        <v>3100</v>
      </c>
      <c r="L2860">
        <v>7</v>
      </c>
      <c r="M2860">
        <v>30</v>
      </c>
      <c r="N2860" t="s">
        <v>1296</v>
      </c>
    </row>
    <row r="2861" spans="1:14" x14ac:dyDescent="0.2">
      <c r="A2861" t="s">
        <v>8620</v>
      </c>
      <c r="B2861">
        <v>21000</v>
      </c>
      <c r="C2861">
        <v>24000</v>
      </c>
      <c r="D2861">
        <v>27000</v>
      </c>
      <c r="E2861">
        <v>30000</v>
      </c>
      <c r="F2861">
        <v>35140</v>
      </c>
      <c r="G2861">
        <v>40280</v>
      </c>
      <c r="H2861">
        <v>45420</v>
      </c>
      <c r="I2861">
        <v>50560</v>
      </c>
      <c r="J2861">
        <v>55700</v>
      </c>
      <c r="K2861" t="s">
        <v>3100</v>
      </c>
      <c r="L2861">
        <v>7</v>
      </c>
      <c r="M2861">
        <v>30</v>
      </c>
      <c r="N2861" t="s">
        <v>1297</v>
      </c>
    </row>
    <row r="2862" spans="1:14" x14ac:dyDescent="0.2">
      <c r="A2862" t="s">
        <v>8621</v>
      </c>
      <c r="B2862">
        <v>21000</v>
      </c>
      <c r="C2862">
        <v>24000</v>
      </c>
      <c r="D2862">
        <v>27000</v>
      </c>
      <c r="E2862">
        <v>30000</v>
      </c>
      <c r="F2862">
        <v>35140</v>
      </c>
      <c r="G2862">
        <v>40280</v>
      </c>
      <c r="H2862">
        <v>45420</v>
      </c>
      <c r="I2862">
        <v>50560</v>
      </c>
      <c r="J2862">
        <v>55700</v>
      </c>
      <c r="K2862" t="s">
        <v>3100</v>
      </c>
      <c r="L2862">
        <v>7</v>
      </c>
      <c r="M2862">
        <v>30</v>
      </c>
      <c r="N2862" t="s">
        <v>1298</v>
      </c>
    </row>
    <row r="2863" spans="1:14" x14ac:dyDescent="0.2">
      <c r="A2863" t="s">
        <v>8622</v>
      </c>
      <c r="B2863">
        <v>21000</v>
      </c>
      <c r="C2863">
        <v>24000</v>
      </c>
      <c r="D2863">
        <v>27000</v>
      </c>
      <c r="E2863">
        <v>30000</v>
      </c>
      <c r="F2863">
        <v>35140</v>
      </c>
      <c r="G2863">
        <v>40280</v>
      </c>
      <c r="H2863">
        <v>45420</v>
      </c>
      <c r="I2863">
        <v>50560</v>
      </c>
      <c r="J2863">
        <v>55700</v>
      </c>
      <c r="K2863" t="s">
        <v>3100</v>
      </c>
      <c r="L2863">
        <v>7</v>
      </c>
      <c r="M2863">
        <v>30</v>
      </c>
      <c r="N2863" t="s">
        <v>1299</v>
      </c>
    </row>
    <row r="2864" spans="1:14" x14ac:dyDescent="0.2">
      <c r="A2864" t="s">
        <v>8623</v>
      </c>
      <c r="B2864">
        <v>21000</v>
      </c>
      <c r="C2864">
        <v>24000</v>
      </c>
      <c r="D2864">
        <v>27000</v>
      </c>
      <c r="E2864">
        <v>30000</v>
      </c>
      <c r="F2864">
        <v>35140</v>
      </c>
      <c r="G2864">
        <v>40280</v>
      </c>
      <c r="H2864">
        <v>45420</v>
      </c>
      <c r="I2864">
        <v>50560</v>
      </c>
      <c r="J2864">
        <v>55700</v>
      </c>
      <c r="K2864" t="s">
        <v>3100</v>
      </c>
      <c r="L2864">
        <v>7</v>
      </c>
      <c r="M2864">
        <v>30</v>
      </c>
      <c r="N2864" t="s">
        <v>1300</v>
      </c>
    </row>
    <row r="2865" spans="1:14" x14ac:dyDescent="0.2">
      <c r="A2865" t="s">
        <v>8624</v>
      </c>
      <c r="B2865">
        <v>21000</v>
      </c>
      <c r="C2865">
        <v>24000</v>
      </c>
      <c r="D2865">
        <v>27000</v>
      </c>
      <c r="E2865">
        <v>30000</v>
      </c>
      <c r="F2865">
        <v>35140</v>
      </c>
      <c r="G2865">
        <v>40280</v>
      </c>
      <c r="H2865">
        <v>45420</v>
      </c>
      <c r="I2865">
        <v>50560</v>
      </c>
      <c r="J2865">
        <v>55700</v>
      </c>
      <c r="K2865" t="s">
        <v>3100</v>
      </c>
      <c r="L2865">
        <v>7</v>
      </c>
      <c r="M2865">
        <v>30</v>
      </c>
      <c r="N2865" t="s">
        <v>1301</v>
      </c>
    </row>
    <row r="2866" spans="1:14" x14ac:dyDescent="0.2">
      <c r="A2866" t="s">
        <v>8625</v>
      </c>
      <c r="B2866">
        <v>21000</v>
      </c>
      <c r="C2866">
        <v>24000</v>
      </c>
      <c r="D2866">
        <v>27000</v>
      </c>
      <c r="E2866">
        <v>30000</v>
      </c>
      <c r="F2866">
        <v>35140</v>
      </c>
      <c r="G2866">
        <v>40280</v>
      </c>
      <c r="H2866">
        <v>45420</v>
      </c>
      <c r="I2866">
        <v>50560</v>
      </c>
      <c r="J2866">
        <v>55700</v>
      </c>
      <c r="K2866" t="s">
        <v>3100</v>
      </c>
      <c r="L2866">
        <v>7</v>
      </c>
      <c r="M2866">
        <v>30</v>
      </c>
      <c r="N2866" t="s">
        <v>1302</v>
      </c>
    </row>
    <row r="2867" spans="1:14" x14ac:dyDescent="0.2">
      <c r="A2867" t="s">
        <v>8626</v>
      </c>
      <c r="B2867">
        <v>21000</v>
      </c>
      <c r="C2867">
        <v>24000</v>
      </c>
      <c r="D2867">
        <v>27000</v>
      </c>
      <c r="E2867">
        <v>30000</v>
      </c>
      <c r="F2867">
        <v>35140</v>
      </c>
      <c r="G2867">
        <v>40280</v>
      </c>
      <c r="H2867">
        <v>45420</v>
      </c>
      <c r="I2867">
        <v>50560</v>
      </c>
      <c r="J2867">
        <v>55700</v>
      </c>
      <c r="K2867" t="s">
        <v>3100</v>
      </c>
      <c r="L2867">
        <v>7</v>
      </c>
      <c r="M2867">
        <v>30</v>
      </c>
      <c r="N2867" t="s">
        <v>1303</v>
      </c>
    </row>
    <row r="2868" spans="1:14" x14ac:dyDescent="0.2">
      <c r="A2868" t="s">
        <v>8627</v>
      </c>
      <c r="B2868">
        <v>21000</v>
      </c>
      <c r="C2868">
        <v>24000</v>
      </c>
      <c r="D2868">
        <v>27000</v>
      </c>
      <c r="E2868">
        <v>30000</v>
      </c>
      <c r="F2868">
        <v>35140</v>
      </c>
      <c r="G2868">
        <v>40280</v>
      </c>
      <c r="H2868">
        <v>45420</v>
      </c>
      <c r="I2868">
        <v>50560</v>
      </c>
      <c r="J2868">
        <v>55700</v>
      </c>
      <c r="K2868" t="s">
        <v>3100</v>
      </c>
      <c r="L2868">
        <v>7</v>
      </c>
      <c r="M2868">
        <v>30</v>
      </c>
      <c r="N2868" t="s">
        <v>1304</v>
      </c>
    </row>
    <row r="2869" spans="1:14" x14ac:dyDescent="0.2">
      <c r="A2869" t="s">
        <v>8628</v>
      </c>
      <c r="B2869">
        <v>21000</v>
      </c>
      <c r="C2869">
        <v>24000</v>
      </c>
      <c r="D2869">
        <v>27000</v>
      </c>
      <c r="E2869">
        <v>30000</v>
      </c>
      <c r="F2869">
        <v>35140</v>
      </c>
      <c r="G2869">
        <v>40280</v>
      </c>
      <c r="H2869">
        <v>45420</v>
      </c>
      <c r="I2869">
        <v>50560</v>
      </c>
      <c r="J2869">
        <v>55700</v>
      </c>
      <c r="K2869" t="s">
        <v>3100</v>
      </c>
      <c r="L2869">
        <v>7</v>
      </c>
      <c r="M2869">
        <v>30</v>
      </c>
      <c r="N2869" t="s">
        <v>1305</v>
      </c>
    </row>
    <row r="2870" spans="1:14" x14ac:dyDescent="0.2">
      <c r="A2870" t="s">
        <v>8629</v>
      </c>
      <c r="B2870">
        <v>21000</v>
      </c>
      <c r="C2870">
        <v>24000</v>
      </c>
      <c r="D2870">
        <v>27000</v>
      </c>
      <c r="E2870">
        <v>30000</v>
      </c>
      <c r="F2870">
        <v>35140</v>
      </c>
      <c r="G2870">
        <v>40280</v>
      </c>
      <c r="H2870">
        <v>45420</v>
      </c>
      <c r="I2870">
        <v>50560</v>
      </c>
      <c r="J2870">
        <v>55700</v>
      </c>
      <c r="K2870" t="s">
        <v>3100</v>
      </c>
      <c r="L2870">
        <v>7</v>
      </c>
      <c r="M2870">
        <v>30</v>
      </c>
      <c r="N2870" t="s">
        <v>1306</v>
      </c>
    </row>
    <row r="2871" spans="1:14" x14ac:dyDescent="0.2">
      <c r="A2871" t="s">
        <v>8630</v>
      </c>
      <c r="B2871">
        <v>21000</v>
      </c>
      <c r="C2871">
        <v>24000</v>
      </c>
      <c r="D2871">
        <v>27000</v>
      </c>
      <c r="E2871">
        <v>30000</v>
      </c>
      <c r="F2871">
        <v>35140</v>
      </c>
      <c r="G2871">
        <v>40280</v>
      </c>
      <c r="H2871">
        <v>45420</v>
      </c>
      <c r="I2871">
        <v>50560</v>
      </c>
      <c r="J2871">
        <v>55700</v>
      </c>
      <c r="K2871" t="s">
        <v>3100</v>
      </c>
      <c r="L2871">
        <v>7</v>
      </c>
      <c r="M2871">
        <v>30</v>
      </c>
      <c r="N2871" t="s">
        <v>1307</v>
      </c>
    </row>
    <row r="2872" spans="1:14" x14ac:dyDescent="0.2">
      <c r="A2872" t="s">
        <v>8631</v>
      </c>
      <c r="B2872">
        <v>21000</v>
      </c>
      <c r="C2872">
        <v>24000</v>
      </c>
      <c r="D2872">
        <v>27000</v>
      </c>
      <c r="E2872">
        <v>30000</v>
      </c>
      <c r="F2872">
        <v>35140</v>
      </c>
      <c r="G2872">
        <v>40280</v>
      </c>
      <c r="H2872">
        <v>45420</v>
      </c>
      <c r="I2872">
        <v>50560</v>
      </c>
      <c r="J2872">
        <v>55700</v>
      </c>
      <c r="K2872" t="s">
        <v>3100</v>
      </c>
      <c r="L2872">
        <v>7</v>
      </c>
      <c r="M2872">
        <v>30</v>
      </c>
      <c r="N2872" t="s">
        <v>1308</v>
      </c>
    </row>
    <row r="2873" spans="1:14" x14ac:dyDescent="0.2">
      <c r="A2873" t="s">
        <v>8632</v>
      </c>
      <c r="B2873">
        <v>21000</v>
      </c>
      <c r="C2873">
        <v>24000</v>
      </c>
      <c r="D2873">
        <v>27000</v>
      </c>
      <c r="E2873">
        <v>30000</v>
      </c>
      <c r="F2873">
        <v>35140</v>
      </c>
      <c r="G2873">
        <v>40280</v>
      </c>
      <c r="H2873">
        <v>45420</v>
      </c>
      <c r="I2873">
        <v>50560</v>
      </c>
      <c r="J2873">
        <v>55700</v>
      </c>
      <c r="K2873" t="s">
        <v>3100</v>
      </c>
      <c r="L2873">
        <v>7</v>
      </c>
      <c r="M2873">
        <v>30</v>
      </c>
      <c r="N2873" t="s">
        <v>1309</v>
      </c>
    </row>
    <row r="2874" spans="1:14" x14ac:dyDescent="0.2">
      <c r="A2874" t="s">
        <v>8633</v>
      </c>
      <c r="B2874">
        <v>21000</v>
      </c>
      <c r="C2874">
        <v>24000</v>
      </c>
      <c r="D2874">
        <v>27000</v>
      </c>
      <c r="E2874">
        <v>30000</v>
      </c>
      <c r="F2874">
        <v>35140</v>
      </c>
      <c r="G2874">
        <v>40280</v>
      </c>
      <c r="H2874">
        <v>45420</v>
      </c>
      <c r="I2874">
        <v>50560</v>
      </c>
      <c r="J2874">
        <v>55700</v>
      </c>
      <c r="K2874" t="s">
        <v>3100</v>
      </c>
      <c r="L2874">
        <v>7</v>
      </c>
      <c r="M2874">
        <v>30</v>
      </c>
      <c r="N2874" t="s">
        <v>1310</v>
      </c>
    </row>
    <row r="2875" spans="1:14" x14ac:dyDescent="0.2">
      <c r="A2875" t="s">
        <v>8634</v>
      </c>
      <c r="B2875">
        <v>21000</v>
      </c>
      <c r="C2875">
        <v>24000</v>
      </c>
      <c r="D2875">
        <v>27000</v>
      </c>
      <c r="E2875">
        <v>30000</v>
      </c>
      <c r="F2875">
        <v>35140</v>
      </c>
      <c r="G2875">
        <v>40280</v>
      </c>
      <c r="H2875">
        <v>45420</v>
      </c>
      <c r="I2875">
        <v>50560</v>
      </c>
      <c r="J2875">
        <v>55700</v>
      </c>
      <c r="K2875" t="s">
        <v>3100</v>
      </c>
      <c r="L2875">
        <v>7</v>
      </c>
      <c r="M2875">
        <v>30</v>
      </c>
      <c r="N2875" t="s">
        <v>1311</v>
      </c>
    </row>
    <row r="2876" spans="1:14" x14ac:dyDescent="0.2">
      <c r="A2876" t="s">
        <v>8635</v>
      </c>
      <c r="B2876">
        <v>21000</v>
      </c>
      <c r="C2876">
        <v>24000</v>
      </c>
      <c r="D2876">
        <v>27000</v>
      </c>
      <c r="E2876">
        <v>30000</v>
      </c>
      <c r="F2876">
        <v>35140</v>
      </c>
      <c r="G2876">
        <v>40280</v>
      </c>
      <c r="H2876">
        <v>45420</v>
      </c>
      <c r="I2876">
        <v>50560</v>
      </c>
      <c r="J2876">
        <v>55700</v>
      </c>
      <c r="K2876" t="s">
        <v>3100</v>
      </c>
      <c r="L2876">
        <v>9</v>
      </c>
      <c r="M2876">
        <v>30</v>
      </c>
      <c r="N2876" t="s">
        <v>1312</v>
      </c>
    </row>
    <row r="2877" spans="1:14" x14ac:dyDescent="0.2">
      <c r="A2877" t="s">
        <v>8636</v>
      </c>
      <c r="B2877">
        <v>21000</v>
      </c>
      <c r="C2877">
        <v>24000</v>
      </c>
      <c r="D2877">
        <v>27000</v>
      </c>
      <c r="E2877">
        <v>30000</v>
      </c>
      <c r="F2877">
        <v>35140</v>
      </c>
      <c r="G2877">
        <v>40280</v>
      </c>
      <c r="H2877">
        <v>45420</v>
      </c>
      <c r="I2877">
        <v>50560</v>
      </c>
      <c r="J2877">
        <v>55700</v>
      </c>
      <c r="K2877" t="s">
        <v>3100</v>
      </c>
      <c r="L2877">
        <v>9</v>
      </c>
      <c r="M2877">
        <v>30</v>
      </c>
      <c r="N2877" t="s">
        <v>1313</v>
      </c>
    </row>
    <row r="2878" spans="1:14" x14ac:dyDescent="0.2">
      <c r="A2878" t="s">
        <v>8637</v>
      </c>
      <c r="B2878">
        <v>21000</v>
      </c>
      <c r="C2878">
        <v>24000</v>
      </c>
      <c r="D2878">
        <v>27000</v>
      </c>
      <c r="E2878">
        <v>30000</v>
      </c>
      <c r="F2878">
        <v>35140</v>
      </c>
      <c r="G2878">
        <v>40280</v>
      </c>
      <c r="H2878">
        <v>45420</v>
      </c>
      <c r="I2878">
        <v>50560</v>
      </c>
      <c r="J2878">
        <v>55700</v>
      </c>
      <c r="K2878" t="s">
        <v>3100</v>
      </c>
      <c r="L2878">
        <v>9</v>
      </c>
      <c r="M2878">
        <v>30</v>
      </c>
      <c r="N2878" t="s">
        <v>1314</v>
      </c>
    </row>
    <row r="2879" spans="1:14" x14ac:dyDescent="0.2">
      <c r="A2879" t="s">
        <v>8638</v>
      </c>
      <c r="B2879">
        <v>21000</v>
      </c>
      <c r="C2879">
        <v>24000</v>
      </c>
      <c r="D2879">
        <v>27000</v>
      </c>
      <c r="E2879">
        <v>30000</v>
      </c>
      <c r="F2879">
        <v>35140</v>
      </c>
      <c r="G2879">
        <v>40280</v>
      </c>
      <c r="H2879">
        <v>45420</v>
      </c>
      <c r="I2879">
        <v>50560</v>
      </c>
      <c r="J2879">
        <v>55700</v>
      </c>
      <c r="K2879" t="s">
        <v>3100</v>
      </c>
      <c r="L2879">
        <v>9</v>
      </c>
      <c r="M2879">
        <v>30</v>
      </c>
      <c r="N2879" t="s">
        <v>1315</v>
      </c>
    </row>
    <row r="2880" spans="1:14" x14ac:dyDescent="0.2">
      <c r="A2880" t="s">
        <v>8639</v>
      </c>
      <c r="B2880">
        <v>21000</v>
      </c>
      <c r="C2880">
        <v>24000</v>
      </c>
      <c r="D2880">
        <v>27000</v>
      </c>
      <c r="E2880">
        <v>30000</v>
      </c>
      <c r="F2880">
        <v>35140</v>
      </c>
      <c r="G2880">
        <v>40280</v>
      </c>
      <c r="H2880">
        <v>45420</v>
      </c>
      <c r="I2880">
        <v>50560</v>
      </c>
      <c r="J2880">
        <v>55700</v>
      </c>
      <c r="K2880" t="s">
        <v>3100</v>
      </c>
      <c r="L2880">
        <v>9</v>
      </c>
      <c r="M2880">
        <v>30</v>
      </c>
      <c r="N2880" t="s">
        <v>1316</v>
      </c>
    </row>
    <row r="2881" spans="1:14" x14ac:dyDescent="0.2">
      <c r="A2881" t="s">
        <v>8640</v>
      </c>
      <c r="B2881">
        <v>21000</v>
      </c>
      <c r="C2881">
        <v>24000</v>
      </c>
      <c r="D2881">
        <v>27000</v>
      </c>
      <c r="E2881">
        <v>30000</v>
      </c>
      <c r="F2881">
        <v>35140</v>
      </c>
      <c r="G2881">
        <v>40280</v>
      </c>
      <c r="H2881">
        <v>45420</v>
      </c>
      <c r="I2881">
        <v>50560</v>
      </c>
      <c r="J2881">
        <v>55700</v>
      </c>
      <c r="K2881" t="s">
        <v>3100</v>
      </c>
      <c r="L2881">
        <v>9</v>
      </c>
      <c r="M2881">
        <v>30</v>
      </c>
      <c r="N2881" t="s">
        <v>1317</v>
      </c>
    </row>
    <row r="2882" spans="1:14" x14ac:dyDescent="0.2">
      <c r="A2882" t="s">
        <v>8641</v>
      </c>
      <c r="B2882">
        <v>21000</v>
      </c>
      <c r="C2882">
        <v>24000</v>
      </c>
      <c r="D2882">
        <v>27000</v>
      </c>
      <c r="E2882">
        <v>30000</v>
      </c>
      <c r="F2882">
        <v>35140</v>
      </c>
      <c r="G2882">
        <v>40280</v>
      </c>
      <c r="H2882">
        <v>45420</v>
      </c>
      <c r="I2882">
        <v>50560</v>
      </c>
      <c r="J2882">
        <v>55700</v>
      </c>
      <c r="K2882" t="s">
        <v>3100</v>
      </c>
      <c r="L2882">
        <v>9</v>
      </c>
      <c r="M2882">
        <v>30</v>
      </c>
      <c r="N2882" t="s">
        <v>1318</v>
      </c>
    </row>
    <row r="2883" spans="1:14" x14ac:dyDescent="0.2">
      <c r="A2883" t="s">
        <v>8642</v>
      </c>
      <c r="B2883">
        <v>21000</v>
      </c>
      <c r="C2883">
        <v>24000</v>
      </c>
      <c r="D2883">
        <v>27000</v>
      </c>
      <c r="E2883">
        <v>30000</v>
      </c>
      <c r="F2883">
        <v>35140</v>
      </c>
      <c r="G2883">
        <v>40280</v>
      </c>
      <c r="H2883">
        <v>45420</v>
      </c>
      <c r="I2883">
        <v>50560</v>
      </c>
      <c r="J2883">
        <v>55700</v>
      </c>
      <c r="K2883" t="s">
        <v>3100</v>
      </c>
      <c r="L2883">
        <v>9</v>
      </c>
      <c r="M2883">
        <v>30</v>
      </c>
      <c r="N2883" t="s">
        <v>1319</v>
      </c>
    </row>
    <row r="2884" spans="1:14" x14ac:dyDescent="0.2">
      <c r="A2884" t="s">
        <v>8643</v>
      </c>
      <c r="B2884">
        <v>21000</v>
      </c>
      <c r="C2884">
        <v>24000</v>
      </c>
      <c r="D2884">
        <v>27000</v>
      </c>
      <c r="E2884">
        <v>30000</v>
      </c>
      <c r="F2884">
        <v>35140</v>
      </c>
      <c r="G2884">
        <v>40280</v>
      </c>
      <c r="H2884">
        <v>45420</v>
      </c>
      <c r="I2884">
        <v>50560</v>
      </c>
      <c r="J2884">
        <v>55700</v>
      </c>
      <c r="K2884" t="s">
        <v>3100</v>
      </c>
      <c r="L2884">
        <v>9</v>
      </c>
      <c r="M2884">
        <v>30</v>
      </c>
      <c r="N2884" t="s">
        <v>1320</v>
      </c>
    </row>
    <row r="2885" spans="1:14" x14ac:dyDescent="0.2">
      <c r="A2885" t="s">
        <v>8644</v>
      </c>
      <c r="B2885">
        <v>21000</v>
      </c>
      <c r="C2885">
        <v>24000</v>
      </c>
      <c r="D2885">
        <v>27000</v>
      </c>
      <c r="E2885">
        <v>30000</v>
      </c>
      <c r="F2885">
        <v>35140</v>
      </c>
      <c r="G2885">
        <v>40280</v>
      </c>
      <c r="H2885">
        <v>45420</v>
      </c>
      <c r="I2885">
        <v>50560</v>
      </c>
      <c r="J2885">
        <v>55700</v>
      </c>
      <c r="K2885" t="s">
        <v>3100</v>
      </c>
      <c r="L2885">
        <v>9</v>
      </c>
      <c r="M2885">
        <v>30</v>
      </c>
      <c r="N2885" t="s">
        <v>1321</v>
      </c>
    </row>
    <row r="2886" spans="1:14" x14ac:dyDescent="0.2">
      <c r="A2886" t="s">
        <v>8645</v>
      </c>
      <c r="B2886">
        <v>21000</v>
      </c>
      <c r="C2886">
        <v>24000</v>
      </c>
      <c r="D2886">
        <v>27000</v>
      </c>
      <c r="E2886">
        <v>30000</v>
      </c>
      <c r="F2886">
        <v>35140</v>
      </c>
      <c r="G2886">
        <v>40280</v>
      </c>
      <c r="H2886">
        <v>45420</v>
      </c>
      <c r="I2886">
        <v>50560</v>
      </c>
      <c r="J2886">
        <v>55700</v>
      </c>
      <c r="K2886" t="s">
        <v>3100</v>
      </c>
      <c r="L2886">
        <v>9</v>
      </c>
      <c r="M2886">
        <v>30</v>
      </c>
      <c r="N2886" t="s">
        <v>1322</v>
      </c>
    </row>
    <row r="2887" spans="1:14" x14ac:dyDescent="0.2">
      <c r="A2887" t="s">
        <v>8646</v>
      </c>
      <c r="B2887">
        <v>21000</v>
      </c>
      <c r="C2887">
        <v>24000</v>
      </c>
      <c r="D2887">
        <v>27000</v>
      </c>
      <c r="E2887">
        <v>30000</v>
      </c>
      <c r="F2887">
        <v>35140</v>
      </c>
      <c r="G2887">
        <v>40280</v>
      </c>
      <c r="H2887">
        <v>45420</v>
      </c>
      <c r="I2887">
        <v>50560</v>
      </c>
      <c r="J2887">
        <v>55700</v>
      </c>
      <c r="K2887" t="s">
        <v>3100</v>
      </c>
      <c r="L2887">
        <v>9</v>
      </c>
      <c r="M2887">
        <v>30</v>
      </c>
      <c r="N2887" t="s">
        <v>1323</v>
      </c>
    </row>
    <row r="2888" spans="1:14" x14ac:dyDescent="0.2">
      <c r="A2888" t="s">
        <v>8647</v>
      </c>
      <c r="B2888">
        <v>21000</v>
      </c>
      <c r="C2888">
        <v>24000</v>
      </c>
      <c r="D2888">
        <v>27000</v>
      </c>
      <c r="E2888">
        <v>30000</v>
      </c>
      <c r="F2888">
        <v>35140</v>
      </c>
      <c r="G2888">
        <v>40280</v>
      </c>
      <c r="H2888">
        <v>45420</v>
      </c>
      <c r="I2888">
        <v>50560</v>
      </c>
      <c r="J2888">
        <v>55700</v>
      </c>
      <c r="K2888" t="s">
        <v>3100</v>
      </c>
      <c r="L2888">
        <v>9</v>
      </c>
      <c r="M2888">
        <v>30</v>
      </c>
      <c r="N2888" t="s">
        <v>1324</v>
      </c>
    </row>
    <row r="2889" spans="1:14" x14ac:dyDescent="0.2">
      <c r="A2889" t="s">
        <v>8648</v>
      </c>
      <c r="B2889">
        <v>21000</v>
      </c>
      <c r="C2889">
        <v>24000</v>
      </c>
      <c r="D2889">
        <v>27000</v>
      </c>
      <c r="E2889">
        <v>30000</v>
      </c>
      <c r="F2889">
        <v>35140</v>
      </c>
      <c r="G2889">
        <v>40280</v>
      </c>
      <c r="H2889">
        <v>45420</v>
      </c>
      <c r="I2889">
        <v>50560</v>
      </c>
      <c r="J2889">
        <v>55700</v>
      </c>
      <c r="K2889" t="s">
        <v>3100</v>
      </c>
      <c r="L2889">
        <v>9</v>
      </c>
      <c r="M2889">
        <v>30</v>
      </c>
      <c r="N2889" t="s">
        <v>1325</v>
      </c>
    </row>
    <row r="2890" spans="1:14" x14ac:dyDescent="0.2">
      <c r="A2890" t="s">
        <v>8649</v>
      </c>
      <c r="B2890">
        <v>21000</v>
      </c>
      <c r="C2890">
        <v>24000</v>
      </c>
      <c r="D2890">
        <v>27000</v>
      </c>
      <c r="E2890">
        <v>30000</v>
      </c>
      <c r="F2890">
        <v>35140</v>
      </c>
      <c r="G2890">
        <v>40280</v>
      </c>
      <c r="H2890">
        <v>45420</v>
      </c>
      <c r="I2890">
        <v>50560</v>
      </c>
      <c r="J2890">
        <v>55700</v>
      </c>
      <c r="K2890" t="s">
        <v>3100</v>
      </c>
      <c r="L2890">
        <v>9</v>
      </c>
      <c r="M2890">
        <v>30</v>
      </c>
      <c r="N2890" t="s">
        <v>1326</v>
      </c>
    </row>
    <row r="2891" spans="1:14" x14ac:dyDescent="0.2">
      <c r="A2891" t="s">
        <v>8650</v>
      </c>
      <c r="B2891">
        <v>21000</v>
      </c>
      <c r="C2891">
        <v>24000</v>
      </c>
      <c r="D2891">
        <v>27000</v>
      </c>
      <c r="E2891">
        <v>30000</v>
      </c>
      <c r="F2891">
        <v>35140</v>
      </c>
      <c r="G2891">
        <v>40280</v>
      </c>
      <c r="H2891">
        <v>45420</v>
      </c>
      <c r="I2891">
        <v>50560</v>
      </c>
      <c r="J2891">
        <v>55700</v>
      </c>
      <c r="K2891" t="s">
        <v>3100</v>
      </c>
      <c r="L2891">
        <v>9</v>
      </c>
      <c r="M2891">
        <v>30</v>
      </c>
      <c r="N2891" t="s">
        <v>1327</v>
      </c>
    </row>
    <row r="2892" spans="1:14" x14ac:dyDescent="0.2">
      <c r="A2892" t="s">
        <v>8651</v>
      </c>
      <c r="B2892">
        <v>21000</v>
      </c>
      <c r="C2892">
        <v>24000</v>
      </c>
      <c r="D2892">
        <v>27000</v>
      </c>
      <c r="E2892">
        <v>30000</v>
      </c>
      <c r="F2892">
        <v>35140</v>
      </c>
      <c r="G2892">
        <v>40280</v>
      </c>
      <c r="H2892">
        <v>45420</v>
      </c>
      <c r="I2892">
        <v>50560</v>
      </c>
      <c r="J2892">
        <v>55700</v>
      </c>
      <c r="K2892" t="s">
        <v>3100</v>
      </c>
      <c r="L2892">
        <v>9</v>
      </c>
      <c r="M2892">
        <v>30</v>
      </c>
      <c r="N2892" t="s">
        <v>1328</v>
      </c>
    </row>
    <row r="2893" spans="1:14" x14ac:dyDescent="0.2">
      <c r="A2893" t="s">
        <v>8652</v>
      </c>
      <c r="B2893">
        <v>21000</v>
      </c>
      <c r="C2893">
        <v>24000</v>
      </c>
      <c r="D2893">
        <v>27000</v>
      </c>
      <c r="E2893">
        <v>30000</v>
      </c>
      <c r="F2893">
        <v>35140</v>
      </c>
      <c r="G2893">
        <v>40280</v>
      </c>
      <c r="H2893">
        <v>45420</v>
      </c>
      <c r="I2893">
        <v>50560</v>
      </c>
      <c r="J2893">
        <v>55700</v>
      </c>
      <c r="K2893" t="s">
        <v>3100</v>
      </c>
      <c r="L2893">
        <v>9</v>
      </c>
      <c r="M2893">
        <v>30</v>
      </c>
      <c r="N2893" t="s">
        <v>1329</v>
      </c>
    </row>
    <row r="2894" spans="1:14" x14ac:dyDescent="0.2">
      <c r="A2894" t="s">
        <v>8653</v>
      </c>
      <c r="B2894">
        <v>21000</v>
      </c>
      <c r="C2894">
        <v>24000</v>
      </c>
      <c r="D2894">
        <v>27000</v>
      </c>
      <c r="E2894">
        <v>30000</v>
      </c>
      <c r="F2894">
        <v>35140</v>
      </c>
      <c r="G2894">
        <v>40280</v>
      </c>
      <c r="H2894">
        <v>45420</v>
      </c>
      <c r="I2894">
        <v>50560</v>
      </c>
      <c r="J2894">
        <v>55700</v>
      </c>
      <c r="K2894" t="s">
        <v>3100</v>
      </c>
      <c r="L2894">
        <v>9</v>
      </c>
      <c r="M2894">
        <v>30</v>
      </c>
      <c r="N2894" t="s">
        <v>1330</v>
      </c>
    </row>
    <row r="2895" spans="1:14" x14ac:dyDescent="0.2">
      <c r="A2895" t="s">
        <v>8654</v>
      </c>
      <c r="B2895">
        <v>21000</v>
      </c>
      <c r="C2895">
        <v>24000</v>
      </c>
      <c r="D2895">
        <v>27000</v>
      </c>
      <c r="E2895">
        <v>30000</v>
      </c>
      <c r="F2895">
        <v>35140</v>
      </c>
      <c r="G2895">
        <v>40280</v>
      </c>
      <c r="H2895">
        <v>45420</v>
      </c>
      <c r="I2895">
        <v>50560</v>
      </c>
      <c r="J2895">
        <v>55700</v>
      </c>
      <c r="K2895" t="s">
        <v>3100</v>
      </c>
      <c r="L2895">
        <v>9</v>
      </c>
      <c r="M2895">
        <v>30</v>
      </c>
      <c r="N2895" t="s">
        <v>1331</v>
      </c>
    </row>
    <row r="2896" spans="1:14" x14ac:dyDescent="0.2">
      <c r="A2896" t="s">
        <v>8655</v>
      </c>
      <c r="B2896">
        <v>21000</v>
      </c>
      <c r="C2896">
        <v>24000</v>
      </c>
      <c r="D2896">
        <v>27000</v>
      </c>
      <c r="E2896">
        <v>30000</v>
      </c>
      <c r="F2896">
        <v>35140</v>
      </c>
      <c r="G2896">
        <v>40280</v>
      </c>
      <c r="H2896">
        <v>45420</v>
      </c>
      <c r="I2896">
        <v>50560</v>
      </c>
      <c r="J2896">
        <v>55700</v>
      </c>
      <c r="K2896" t="s">
        <v>3100</v>
      </c>
      <c r="L2896">
        <v>9</v>
      </c>
      <c r="M2896">
        <v>30</v>
      </c>
      <c r="N2896" t="s">
        <v>1332</v>
      </c>
    </row>
    <row r="2897" spans="1:14" x14ac:dyDescent="0.2">
      <c r="A2897" t="s">
        <v>8656</v>
      </c>
      <c r="B2897">
        <v>21000</v>
      </c>
      <c r="C2897">
        <v>24000</v>
      </c>
      <c r="D2897">
        <v>27000</v>
      </c>
      <c r="E2897">
        <v>30000</v>
      </c>
      <c r="F2897">
        <v>35140</v>
      </c>
      <c r="G2897">
        <v>40280</v>
      </c>
      <c r="H2897">
        <v>45420</v>
      </c>
      <c r="I2897">
        <v>50560</v>
      </c>
      <c r="J2897">
        <v>55700</v>
      </c>
      <c r="K2897" t="s">
        <v>3100</v>
      </c>
      <c r="L2897">
        <v>9</v>
      </c>
      <c r="M2897">
        <v>30</v>
      </c>
      <c r="N2897" t="s">
        <v>1333</v>
      </c>
    </row>
    <row r="2898" spans="1:14" x14ac:dyDescent="0.2">
      <c r="A2898" t="s">
        <v>8657</v>
      </c>
      <c r="B2898">
        <v>21000</v>
      </c>
      <c r="C2898">
        <v>24000</v>
      </c>
      <c r="D2898">
        <v>27000</v>
      </c>
      <c r="E2898">
        <v>30000</v>
      </c>
      <c r="F2898">
        <v>35140</v>
      </c>
      <c r="G2898">
        <v>40280</v>
      </c>
      <c r="H2898">
        <v>45420</v>
      </c>
      <c r="I2898">
        <v>50560</v>
      </c>
      <c r="J2898">
        <v>55700</v>
      </c>
      <c r="K2898" t="s">
        <v>3100</v>
      </c>
      <c r="L2898">
        <v>9</v>
      </c>
      <c r="M2898">
        <v>30</v>
      </c>
      <c r="N2898" t="s">
        <v>1334</v>
      </c>
    </row>
    <row r="2899" spans="1:14" x14ac:dyDescent="0.2">
      <c r="A2899" t="s">
        <v>8658</v>
      </c>
      <c r="B2899">
        <v>21000</v>
      </c>
      <c r="C2899">
        <v>24000</v>
      </c>
      <c r="D2899">
        <v>27000</v>
      </c>
      <c r="E2899">
        <v>30000</v>
      </c>
      <c r="F2899">
        <v>35140</v>
      </c>
      <c r="G2899">
        <v>40280</v>
      </c>
      <c r="H2899">
        <v>45420</v>
      </c>
      <c r="I2899">
        <v>50560</v>
      </c>
      <c r="J2899">
        <v>55700</v>
      </c>
      <c r="K2899" t="s">
        <v>3100</v>
      </c>
      <c r="L2899">
        <v>9</v>
      </c>
      <c r="M2899">
        <v>30</v>
      </c>
      <c r="N2899" t="s">
        <v>1335</v>
      </c>
    </row>
    <row r="2900" spans="1:14" x14ac:dyDescent="0.2">
      <c r="A2900" t="s">
        <v>8659</v>
      </c>
      <c r="B2900">
        <v>21000</v>
      </c>
      <c r="C2900">
        <v>24000</v>
      </c>
      <c r="D2900">
        <v>27000</v>
      </c>
      <c r="E2900">
        <v>30000</v>
      </c>
      <c r="F2900">
        <v>35140</v>
      </c>
      <c r="G2900">
        <v>40280</v>
      </c>
      <c r="H2900">
        <v>45420</v>
      </c>
      <c r="I2900">
        <v>50560</v>
      </c>
      <c r="J2900">
        <v>55700</v>
      </c>
      <c r="K2900" t="s">
        <v>3100</v>
      </c>
      <c r="L2900">
        <v>9</v>
      </c>
      <c r="M2900">
        <v>30</v>
      </c>
      <c r="N2900" t="s">
        <v>1336</v>
      </c>
    </row>
    <row r="2901" spans="1:14" x14ac:dyDescent="0.2">
      <c r="A2901" t="s">
        <v>8660</v>
      </c>
      <c r="B2901">
        <v>21000</v>
      </c>
      <c r="C2901">
        <v>24000</v>
      </c>
      <c r="D2901">
        <v>27000</v>
      </c>
      <c r="E2901">
        <v>30000</v>
      </c>
      <c r="F2901">
        <v>35140</v>
      </c>
      <c r="G2901">
        <v>40280</v>
      </c>
      <c r="H2901">
        <v>45420</v>
      </c>
      <c r="I2901">
        <v>50560</v>
      </c>
      <c r="J2901">
        <v>55700</v>
      </c>
      <c r="K2901" t="s">
        <v>3100</v>
      </c>
      <c r="L2901">
        <v>9</v>
      </c>
      <c r="M2901">
        <v>30</v>
      </c>
      <c r="N2901" t="s">
        <v>1337</v>
      </c>
    </row>
    <row r="2902" spans="1:14" x14ac:dyDescent="0.2">
      <c r="A2902" t="s">
        <v>8661</v>
      </c>
      <c r="B2902">
        <v>21000</v>
      </c>
      <c r="C2902">
        <v>24000</v>
      </c>
      <c r="D2902">
        <v>27000</v>
      </c>
      <c r="E2902">
        <v>30000</v>
      </c>
      <c r="F2902">
        <v>35140</v>
      </c>
      <c r="G2902">
        <v>40280</v>
      </c>
      <c r="H2902">
        <v>45420</v>
      </c>
      <c r="I2902">
        <v>50560</v>
      </c>
      <c r="J2902">
        <v>55700</v>
      </c>
      <c r="K2902" t="s">
        <v>3100</v>
      </c>
      <c r="L2902">
        <v>9</v>
      </c>
      <c r="M2902">
        <v>30</v>
      </c>
      <c r="N2902" t="s">
        <v>1338</v>
      </c>
    </row>
    <row r="2903" spans="1:14" x14ac:dyDescent="0.2">
      <c r="A2903" t="s">
        <v>8662</v>
      </c>
      <c r="B2903">
        <v>21000</v>
      </c>
      <c r="C2903">
        <v>24000</v>
      </c>
      <c r="D2903">
        <v>27000</v>
      </c>
      <c r="E2903">
        <v>30000</v>
      </c>
      <c r="F2903">
        <v>35140</v>
      </c>
      <c r="G2903">
        <v>40280</v>
      </c>
      <c r="H2903">
        <v>45420</v>
      </c>
      <c r="I2903">
        <v>50560</v>
      </c>
      <c r="J2903">
        <v>55700</v>
      </c>
      <c r="K2903" t="s">
        <v>3100</v>
      </c>
      <c r="L2903">
        <v>9</v>
      </c>
      <c r="M2903">
        <v>30</v>
      </c>
      <c r="N2903" t="s">
        <v>1339</v>
      </c>
    </row>
    <row r="2904" spans="1:14" x14ac:dyDescent="0.2">
      <c r="A2904" t="s">
        <v>8663</v>
      </c>
      <c r="B2904">
        <v>21000</v>
      </c>
      <c r="C2904">
        <v>24000</v>
      </c>
      <c r="D2904">
        <v>27000</v>
      </c>
      <c r="E2904">
        <v>30000</v>
      </c>
      <c r="F2904">
        <v>35140</v>
      </c>
      <c r="G2904">
        <v>40280</v>
      </c>
      <c r="H2904">
        <v>45420</v>
      </c>
      <c r="I2904">
        <v>50560</v>
      </c>
      <c r="J2904">
        <v>55700</v>
      </c>
      <c r="K2904" t="s">
        <v>3100</v>
      </c>
      <c r="L2904">
        <v>9</v>
      </c>
      <c r="M2904">
        <v>30</v>
      </c>
      <c r="N2904" t="s">
        <v>1340</v>
      </c>
    </row>
    <row r="2905" spans="1:14" x14ac:dyDescent="0.2">
      <c r="A2905" t="s">
        <v>8664</v>
      </c>
      <c r="B2905">
        <v>21000</v>
      </c>
      <c r="C2905">
        <v>24000</v>
      </c>
      <c r="D2905">
        <v>27000</v>
      </c>
      <c r="E2905">
        <v>30000</v>
      </c>
      <c r="F2905">
        <v>35140</v>
      </c>
      <c r="G2905">
        <v>40280</v>
      </c>
      <c r="H2905">
        <v>45420</v>
      </c>
      <c r="I2905">
        <v>50560</v>
      </c>
      <c r="J2905">
        <v>55700</v>
      </c>
      <c r="K2905" t="s">
        <v>3100</v>
      </c>
      <c r="L2905">
        <v>9</v>
      </c>
      <c r="M2905">
        <v>30</v>
      </c>
      <c r="N2905" t="s">
        <v>1341</v>
      </c>
    </row>
    <row r="2906" spans="1:14" x14ac:dyDescent="0.2">
      <c r="A2906" t="s">
        <v>8665</v>
      </c>
      <c r="B2906">
        <v>21000</v>
      </c>
      <c r="C2906">
        <v>24000</v>
      </c>
      <c r="D2906">
        <v>27000</v>
      </c>
      <c r="E2906">
        <v>30000</v>
      </c>
      <c r="F2906">
        <v>35140</v>
      </c>
      <c r="G2906">
        <v>40280</v>
      </c>
      <c r="H2906">
        <v>45420</v>
      </c>
      <c r="I2906">
        <v>50560</v>
      </c>
      <c r="J2906">
        <v>55700</v>
      </c>
      <c r="K2906" t="s">
        <v>3100</v>
      </c>
      <c r="L2906">
        <v>9</v>
      </c>
      <c r="M2906">
        <v>30</v>
      </c>
      <c r="N2906" t="s">
        <v>1342</v>
      </c>
    </row>
    <row r="2907" spans="1:14" x14ac:dyDescent="0.2">
      <c r="A2907" t="s">
        <v>8666</v>
      </c>
      <c r="B2907">
        <v>21000</v>
      </c>
      <c r="C2907">
        <v>24000</v>
      </c>
      <c r="D2907">
        <v>27000</v>
      </c>
      <c r="E2907">
        <v>30000</v>
      </c>
      <c r="F2907">
        <v>35140</v>
      </c>
      <c r="G2907">
        <v>40280</v>
      </c>
      <c r="H2907">
        <v>45420</v>
      </c>
      <c r="I2907">
        <v>50560</v>
      </c>
      <c r="J2907">
        <v>55700</v>
      </c>
      <c r="K2907" t="s">
        <v>3100</v>
      </c>
      <c r="L2907">
        <v>9</v>
      </c>
      <c r="M2907">
        <v>30</v>
      </c>
      <c r="N2907" t="s">
        <v>1343</v>
      </c>
    </row>
    <row r="2908" spans="1:14" x14ac:dyDescent="0.2">
      <c r="A2908" t="s">
        <v>8667</v>
      </c>
      <c r="B2908">
        <v>21000</v>
      </c>
      <c r="C2908">
        <v>24000</v>
      </c>
      <c r="D2908">
        <v>27000</v>
      </c>
      <c r="E2908">
        <v>30000</v>
      </c>
      <c r="F2908">
        <v>35140</v>
      </c>
      <c r="G2908">
        <v>40280</v>
      </c>
      <c r="H2908">
        <v>45420</v>
      </c>
      <c r="I2908">
        <v>50560</v>
      </c>
      <c r="J2908">
        <v>55700</v>
      </c>
      <c r="K2908" t="s">
        <v>3100</v>
      </c>
      <c r="L2908">
        <v>9</v>
      </c>
      <c r="M2908">
        <v>30</v>
      </c>
      <c r="N2908" t="s">
        <v>1344</v>
      </c>
    </row>
    <row r="2909" spans="1:14" x14ac:dyDescent="0.2">
      <c r="A2909" t="s">
        <v>8668</v>
      </c>
      <c r="B2909">
        <v>21000</v>
      </c>
      <c r="C2909">
        <v>24000</v>
      </c>
      <c r="D2909">
        <v>27000</v>
      </c>
      <c r="E2909">
        <v>30000</v>
      </c>
      <c r="F2909">
        <v>35140</v>
      </c>
      <c r="G2909">
        <v>40280</v>
      </c>
      <c r="H2909">
        <v>45420</v>
      </c>
      <c r="I2909">
        <v>50560</v>
      </c>
      <c r="J2909">
        <v>55700</v>
      </c>
      <c r="K2909" t="s">
        <v>3100</v>
      </c>
      <c r="L2909">
        <v>9</v>
      </c>
      <c r="M2909">
        <v>30</v>
      </c>
      <c r="N2909" t="s">
        <v>1345</v>
      </c>
    </row>
    <row r="2910" spans="1:14" x14ac:dyDescent="0.2">
      <c r="A2910" t="s">
        <v>8669</v>
      </c>
      <c r="B2910">
        <v>21000</v>
      </c>
      <c r="C2910">
        <v>24000</v>
      </c>
      <c r="D2910">
        <v>27000</v>
      </c>
      <c r="E2910">
        <v>30000</v>
      </c>
      <c r="F2910">
        <v>35140</v>
      </c>
      <c r="G2910">
        <v>40280</v>
      </c>
      <c r="H2910">
        <v>45420</v>
      </c>
      <c r="I2910">
        <v>50560</v>
      </c>
      <c r="J2910">
        <v>55700</v>
      </c>
      <c r="K2910" t="s">
        <v>3100</v>
      </c>
      <c r="L2910">
        <v>9</v>
      </c>
      <c r="M2910">
        <v>30</v>
      </c>
      <c r="N2910" t="s">
        <v>1346</v>
      </c>
    </row>
    <row r="2911" spans="1:14" x14ac:dyDescent="0.2">
      <c r="A2911" t="s">
        <v>8670</v>
      </c>
      <c r="B2911">
        <v>21000</v>
      </c>
      <c r="C2911">
        <v>24000</v>
      </c>
      <c r="D2911">
        <v>27000</v>
      </c>
      <c r="E2911">
        <v>30000</v>
      </c>
      <c r="F2911">
        <v>35140</v>
      </c>
      <c r="G2911">
        <v>40280</v>
      </c>
      <c r="H2911">
        <v>45420</v>
      </c>
      <c r="I2911">
        <v>50560</v>
      </c>
      <c r="J2911">
        <v>55700</v>
      </c>
      <c r="K2911" t="s">
        <v>3100</v>
      </c>
      <c r="L2911">
        <v>9</v>
      </c>
      <c r="M2911">
        <v>30</v>
      </c>
      <c r="N2911" t="s">
        <v>1347</v>
      </c>
    </row>
    <row r="2912" spans="1:14" x14ac:dyDescent="0.2">
      <c r="A2912" t="s">
        <v>8671</v>
      </c>
      <c r="B2912">
        <v>21000</v>
      </c>
      <c r="C2912">
        <v>24000</v>
      </c>
      <c r="D2912">
        <v>27000</v>
      </c>
      <c r="E2912">
        <v>30000</v>
      </c>
      <c r="F2912">
        <v>35140</v>
      </c>
      <c r="G2912">
        <v>40280</v>
      </c>
      <c r="H2912">
        <v>45420</v>
      </c>
      <c r="I2912">
        <v>50560</v>
      </c>
      <c r="J2912">
        <v>55700</v>
      </c>
      <c r="K2912" t="s">
        <v>3100</v>
      </c>
      <c r="L2912">
        <v>9</v>
      </c>
      <c r="M2912">
        <v>30</v>
      </c>
      <c r="N2912" t="s">
        <v>1348</v>
      </c>
    </row>
    <row r="2913" spans="1:14" x14ac:dyDescent="0.2">
      <c r="A2913" t="s">
        <v>8672</v>
      </c>
      <c r="B2913">
        <v>21000</v>
      </c>
      <c r="C2913">
        <v>24000</v>
      </c>
      <c r="D2913">
        <v>27000</v>
      </c>
      <c r="E2913">
        <v>30000</v>
      </c>
      <c r="F2913">
        <v>35140</v>
      </c>
      <c r="G2913">
        <v>40280</v>
      </c>
      <c r="H2913">
        <v>45420</v>
      </c>
      <c r="I2913">
        <v>50560</v>
      </c>
      <c r="J2913">
        <v>55700</v>
      </c>
      <c r="K2913" t="s">
        <v>3100</v>
      </c>
      <c r="L2913">
        <v>9</v>
      </c>
      <c r="M2913">
        <v>30</v>
      </c>
      <c r="N2913" t="s">
        <v>1349</v>
      </c>
    </row>
    <row r="2914" spans="1:14" x14ac:dyDescent="0.2">
      <c r="A2914" t="s">
        <v>8673</v>
      </c>
      <c r="B2914">
        <v>21000</v>
      </c>
      <c r="C2914">
        <v>24000</v>
      </c>
      <c r="D2914">
        <v>27000</v>
      </c>
      <c r="E2914">
        <v>30000</v>
      </c>
      <c r="F2914">
        <v>35140</v>
      </c>
      <c r="G2914">
        <v>40280</v>
      </c>
      <c r="H2914">
        <v>45420</v>
      </c>
      <c r="I2914">
        <v>50560</v>
      </c>
      <c r="J2914">
        <v>55700</v>
      </c>
      <c r="K2914" t="s">
        <v>3100</v>
      </c>
      <c r="L2914">
        <v>9</v>
      </c>
      <c r="M2914">
        <v>30</v>
      </c>
      <c r="N2914" t="s">
        <v>1350</v>
      </c>
    </row>
    <row r="2915" spans="1:14" x14ac:dyDescent="0.2">
      <c r="A2915" t="s">
        <v>8674</v>
      </c>
      <c r="B2915">
        <v>21000</v>
      </c>
      <c r="C2915">
        <v>24000</v>
      </c>
      <c r="D2915">
        <v>27000</v>
      </c>
      <c r="E2915">
        <v>30000</v>
      </c>
      <c r="F2915">
        <v>35140</v>
      </c>
      <c r="G2915">
        <v>40280</v>
      </c>
      <c r="H2915">
        <v>45420</v>
      </c>
      <c r="I2915">
        <v>50560</v>
      </c>
      <c r="J2915">
        <v>55700</v>
      </c>
      <c r="K2915" t="s">
        <v>3100</v>
      </c>
      <c r="L2915">
        <v>9</v>
      </c>
      <c r="M2915">
        <v>30</v>
      </c>
      <c r="N2915" t="s">
        <v>1351</v>
      </c>
    </row>
    <row r="2916" spans="1:14" x14ac:dyDescent="0.2">
      <c r="A2916" t="s">
        <v>8675</v>
      </c>
      <c r="B2916">
        <v>27250</v>
      </c>
      <c r="C2916">
        <v>31150</v>
      </c>
      <c r="D2916">
        <v>35050</v>
      </c>
      <c r="E2916">
        <v>38900</v>
      </c>
      <c r="F2916">
        <v>42050</v>
      </c>
      <c r="G2916">
        <v>45150</v>
      </c>
      <c r="H2916">
        <v>48250</v>
      </c>
      <c r="I2916">
        <v>51350</v>
      </c>
      <c r="J2916">
        <v>55700</v>
      </c>
      <c r="K2916" t="s">
        <v>3100</v>
      </c>
      <c r="L2916">
        <v>11</v>
      </c>
      <c r="M2916">
        <v>30</v>
      </c>
      <c r="N2916" t="s">
        <v>1352</v>
      </c>
    </row>
    <row r="2917" spans="1:14" x14ac:dyDescent="0.2">
      <c r="A2917" t="s">
        <v>8676</v>
      </c>
      <c r="B2917">
        <v>24350</v>
      </c>
      <c r="C2917">
        <v>27800</v>
      </c>
      <c r="D2917">
        <v>31300</v>
      </c>
      <c r="E2917">
        <v>34750</v>
      </c>
      <c r="F2917">
        <v>37550</v>
      </c>
      <c r="G2917">
        <v>40350</v>
      </c>
      <c r="H2917">
        <v>45420</v>
      </c>
      <c r="I2917">
        <v>50560</v>
      </c>
      <c r="J2917">
        <v>55700</v>
      </c>
      <c r="K2917" t="s">
        <v>3100</v>
      </c>
      <c r="L2917">
        <v>11</v>
      </c>
      <c r="M2917">
        <v>30</v>
      </c>
      <c r="N2917" t="s">
        <v>1353</v>
      </c>
    </row>
    <row r="2918" spans="1:14" x14ac:dyDescent="0.2">
      <c r="A2918" t="s">
        <v>8677</v>
      </c>
      <c r="B2918">
        <v>22250</v>
      </c>
      <c r="C2918">
        <v>25400</v>
      </c>
      <c r="D2918">
        <v>28600</v>
      </c>
      <c r="E2918">
        <v>31750</v>
      </c>
      <c r="F2918">
        <v>35140</v>
      </c>
      <c r="G2918">
        <v>40280</v>
      </c>
      <c r="H2918">
        <v>45420</v>
      </c>
      <c r="I2918">
        <v>50560</v>
      </c>
      <c r="J2918">
        <v>55700</v>
      </c>
      <c r="K2918" t="s">
        <v>3100</v>
      </c>
      <c r="L2918">
        <v>11</v>
      </c>
      <c r="M2918">
        <v>30</v>
      </c>
      <c r="N2918" t="s">
        <v>1354</v>
      </c>
    </row>
    <row r="2919" spans="1:14" x14ac:dyDescent="0.2">
      <c r="A2919" t="s">
        <v>8678</v>
      </c>
      <c r="B2919">
        <v>24350</v>
      </c>
      <c r="C2919">
        <v>27800</v>
      </c>
      <c r="D2919">
        <v>31300</v>
      </c>
      <c r="E2919">
        <v>34750</v>
      </c>
      <c r="F2919">
        <v>37550</v>
      </c>
      <c r="G2919">
        <v>40350</v>
      </c>
      <c r="H2919">
        <v>45420</v>
      </c>
      <c r="I2919">
        <v>50560</v>
      </c>
      <c r="J2919">
        <v>55700</v>
      </c>
      <c r="K2919" t="s">
        <v>3100</v>
      </c>
      <c r="L2919">
        <v>11</v>
      </c>
      <c r="M2919">
        <v>30</v>
      </c>
      <c r="N2919" t="s">
        <v>1355</v>
      </c>
    </row>
    <row r="2920" spans="1:14" x14ac:dyDescent="0.2">
      <c r="A2920" t="s">
        <v>8679</v>
      </c>
      <c r="B2920">
        <v>27250</v>
      </c>
      <c r="C2920">
        <v>31150</v>
      </c>
      <c r="D2920">
        <v>35050</v>
      </c>
      <c r="E2920">
        <v>38900</v>
      </c>
      <c r="F2920">
        <v>42050</v>
      </c>
      <c r="G2920">
        <v>45150</v>
      </c>
      <c r="H2920">
        <v>48250</v>
      </c>
      <c r="I2920">
        <v>51350</v>
      </c>
      <c r="J2920">
        <v>55700</v>
      </c>
      <c r="K2920" t="s">
        <v>3100</v>
      </c>
      <c r="L2920">
        <v>11</v>
      </c>
      <c r="M2920">
        <v>30</v>
      </c>
      <c r="N2920" t="s">
        <v>1356</v>
      </c>
    </row>
    <row r="2921" spans="1:14" x14ac:dyDescent="0.2">
      <c r="A2921" t="s">
        <v>8680</v>
      </c>
      <c r="B2921">
        <v>24350</v>
      </c>
      <c r="C2921">
        <v>27800</v>
      </c>
      <c r="D2921">
        <v>31300</v>
      </c>
      <c r="E2921">
        <v>34750</v>
      </c>
      <c r="F2921">
        <v>37550</v>
      </c>
      <c r="G2921">
        <v>40350</v>
      </c>
      <c r="H2921">
        <v>45420</v>
      </c>
      <c r="I2921">
        <v>50560</v>
      </c>
      <c r="J2921">
        <v>55700</v>
      </c>
      <c r="K2921" t="s">
        <v>3100</v>
      </c>
      <c r="L2921">
        <v>11</v>
      </c>
      <c r="M2921">
        <v>30</v>
      </c>
      <c r="N2921" t="s">
        <v>1357</v>
      </c>
    </row>
    <row r="2922" spans="1:14" x14ac:dyDescent="0.2">
      <c r="A2922" t="s">
        <v>8681</v>
      </c>
      <c r="B2922">
        <v>24350</v>
      </c>
      <c r="C2922">
        <v>27800</v>
      </c>
      <c r="D2922">
        <v>31300</v>
      </c>
      <c r="E2922">
        <v>34750</v>
      </c>
      <c r="F2922">
        <v>37550</v>
      </c>
      <c r="G2922">
        <v>40350</v>
      </c>
      <c r="H2922">
        <v>45420</v>
      </c>
      <c r="I2922">
        <v>50560</v>
      </c>
      <c r="J2922">
        <v>55700</v>
      </c>
      <c r="K2922" t="s">
        <v>3100</v>
      </c>
      <c r="L2922">
        <v>11</v>
      </c>
      <c r="M2922">
        <v>30</v>
      </c>
      <c r="N2922" t="s">
        <v>1358</v>
      </c>
    </row>
    <row r="2923" spans="1:14" x14ac:dyDescent="0.2">
      <c r="A2923" t="s">
        <v>8682</v>
      </c>
      <c r="B2923">
        <v>22250</v>
      </c>
      <c r="C2923">
        <v>25400</v>
      </c>
      <c r="D2923">
        <v>28600</v>
      </c>
      <c r="E2923">
        <v>31750</v>
      </c>
      <c r="F2923">
        <v>35140</v>
      </c>
      <c r="G2923">
        <v>40280</v>
      </c>
      <c r="H2923">
        <v>45420</v>
      </c>
      <c r="I2923">
        <v>50560</v>
      </c>
      <c r="J2923">
        <v>55700</v>
      </c>
      <c r="K2923" t="s">
        <v>3100</v>
      </c>
      <c r="L2923">
        <v>11</v>
      </c>
      <c r="M2923">
        <v>30</v>
      </c>
      <c r="N2923" t="s">
        <v>1359</v>
      </c>
    </row>
    <row r="2924" spans="1:14" x14ac:dyDescent="0.2">
      <c r="A2924" t="s">
        <v>8683</v>
      </c>
      <c r="B2924">
        <v>24350</v>
      </c>
      <c r="C2924">
        <v>27800</v>
      </c>
      <c r="D2924">
        <v>31300</v>
      </c>
      <c r="E2924">
        <v>34750</v>
      </c>
      <c r="F2924">
        <v>37550</v>
      </c>
      <c r="G2924">
        <v>40350</v>
      </c>
      <c r="H2924">
        <v>45420</v>
      </c>
      <c r="I2924">
        <v>50560</v>
      </c>
      <c r="J2924">
        <v>55700</v>
      </c>
      <c r="K2924" t="s">
        <v>3100</v>
      </c>
      <c r="L2924">
        <v>11</v>
      </c>
      <c r="M2924">
        <v>30</v>
      </c>
      <c r="N2924" t="s">
        <v>1360</v>
      </c>
    </row>
    <row r="2925" spans="1:14" x14ac:dyDescent="0.2">
      <c r="A2925" t="s">
        <v>8684</v>
      </c>
      <c r="B2925">
        <v>27250</v>
      </c>
      <c r="C2925">
        <v>31150</v>
      </c>
      <c r="D2925">
        <v>35050</v>
      </c>
      <c r="E2925">
        <v>38900</v>
      </c>
      <c r="F2925">
        <v>42050</v>
      </c>
      <c r="G2925">
        <v>45150</v>
      </c>
      <c r="H2925">
        <v>48250</v>
      </c>
      <c r="I2925">
        <v>51350</v>
      </c>
      <c r="J2925">
        <v>55700</v>
      </c>
      <c r="K2925" t="s">
        <v>3100</v>
      </c>
      <c r="L2925">
        <v>11</v>
      </c>
      <c r="M2925">
        <v>30</v>
      </c>
      <c r="N2925" t="s">
        <v>1361</v>
      </c>
    </row>
    <row r="2926" spans="1:14" x14ac:dyDescent="0.2">
      <c r="A2926" t="s">
        <v>8685</v>
      </c>
      <c r="B2926">
        <v>24350</v>
      </c>
      <c r="C2926">
        <v>27800</v>
      </c>
      <c r="D2926">
        <v>31300</v>
      </c>
      <c r="E2926">
        <v>34750</v>
      </c>
      <c r="F2926">
        <v>37550</v>
      </c>
      <c r="G2926">
        <v>40350</v>
      </c>
      <c r="H2926">
        <v>45420</v>
      </c>
      <c r="I2926">
        <v>50560</v>
      </c>
      <c r="J2926">
        <v>55700</v>
      </c>
      <c r="K2926" t="s">
        <v>3100</v>
      </c>
      <c r="L2926">
        <v>11</v>
      </c>
      <c r="M2926">
        <v>30</v>
      </c>
      <c r="N2926" t="s">
        <v>1362</v>
      </c>
    </row>
    <row r="2927" spans="1:14" x14ac:dyDescent="0.2">
      <c r="A2927" t="s">
        <v>8686</v>
      </c>
      <c r="B2927">
        <v>24350</v>
      </c>
      <c r="C2927">
        <v>27800</v>
      </c>
      <c r="D2927">
        <v>31300</v>
      </c>
      <c r="E2927">
        <v>34750</v>
      </c>
      <c r="F2927">
        <v>37550</v>
      </c>
      <c r="G2927">
        <v>40350</v>
      </c>
      <c r="H2927">
        <v>45420</v>
      </c>
      <c r="I2927">
        <v>50560</v>
      </c>
      <c r="J2927">
        <v>55700</v>
      </c>
      <c r="K2927" t="s">
        <v>3100</v>
      </c>
      <c r="L2927">
        <v>11</v>
      </c>
      <c r="M2927">
        <v>30</v>
      </c>
      <c r="N2927" t="s">
        <v>1363</v>
      </c>
    </row>
    <row r="2928" spans="1:14" x14ac:dyDescent="0.2">
      <c r="A2928" t="s">
        <v>8687</v>
      </c>
      <c r="B2928">
        <v>27250</v>
      </c>
      <c r="C2928">
        <v>31150</v>
      </c>
      <c r="D2928">
        <v>35050</v>
      </c>
      <c r="E2928">
        <v>38900</v>
      </c>
      <c r="F2928">
        <v>42050</v>
      </c>
      <c r="G2928">
        <v>45150</v>
      </c>
      <c r="H2928">
        <v>48250</v>
      </c>
      <c r="I2928">
        <v>51350</v>
      </c>
      <c r="J2928">
        <v>55700</v>
      </c>
      <c r="K2928" t="s">
        <v>3100</v>
      </c>
      <c r="L2928">
        <v>11</v>
      </c>
      <c r="M2928">
        <v>30</v>
      </c>
      <c r="N2928" t="s">
        <v>1364</v>
      </c>
    </row>
    <row r="2929" spans="1:14" x14ac:dyDescent="0.2">
      <c r="A2929" t="s">
        <v>8688</v>
      </c>
      <c r="B2929">
        <v>27250</v>
      </c>
      <c r="C2929">
        <v>31150</v>
      </c>
      <c r="D2929">
        <v>35050</v>
      </c>
      <c r="E2929">
        <v>38900</v>
      </c>
      <c r="F2929">
        <v>42050</v>
      </c>
      <c r="G2929">
        <v>45150</v>
      </c>
      <c r="H2929">
        <v>48250</v>
      </c>
      <c r="I2929">
        <v>51350</v>
      </c>
      <c r="J2929">
        <v>55700</v>
      </c>
      <c r="K2929" t="s">
        <v>3100</v>
      </c>
      <c r="L2929">
        <v>11</v>
      </c>
      <c r="M2929">
        <v>30</v>
      </c>
      <c r="N2929" t="s">
        <v>1365</v>
      </c>
    </row>
    <row r="2930" spans="1:14" x14ac:dyDescent="0.2">
      <c r="A2930" t="s">
        <v>8689</v>
      </c>
      <c r="B2930">
        <v>27250</v>
      </c>
      <c r="C2930">
        <v>31150</v>
      </c>
      <c r="D2930">
        <v>35050</v>
      </c>
      <c r="E2930">
        <v>38900</v>
      </c>
      <c r="F2930">
        <v>42050</v>
      </c>
      <c r="G2930">
        <v>45150</v>
      </c>
      <c r="H2930">
        <v>48250</v>
      </c>
      <c r="I2930">
        <v>51350</v>
      </c>
      <c r="J2930">
        <v>55700</v>
      </c>
      <c r="K2930" t="s">
        <v>3100</v>
      </c>
      <c r="L2930">
        <v>11</v>
      </c>
      <c r="M2930">
        <v>30</v>
      </c>
      <c r="N2930" t="s">
        <v>1366</v>
      </c>
    </row>
    <row r="2931" spans="1:14" x14ac:dyDescent="0.2">
      <c r="A2931" t="s">
        <v>8690</v>
      </c>
      <c r="B2931">
        <v>24350</v>
      </c>
      <c r="C2931">
        <v>27800</v>
      </c>
      <c r="D2931">
        <v>31300</v>
      </c>
      <c r="E2931">
        <v>34750</v>
      </c>
      <c r="F2931">
        <v>37550</v>
      </c>
      <c r="G2931">
        <v>40350</v>
      </c>
      <c r="H2931">
        <v>45420</v>
      </c>
      <c r="I2931">
        <v>50560</v>
      </c>
      <c r="J2931">
        <v>55700</v>
      </c>
      <c r="K2931" t="s">
        <v>3100</v>
      </c>
      <c r="L2931">
        <v>11</v>
      </c>
      <c r="M2931">
        <v>30</v>
      </c>
      <c r="N2931" t="s">
        <v>1367</v>
      </c>
    </row>
    <row r="2932" spans="1:14" x14ac:dyDescent="0.2">
      <c r="A2932" t="s">
        <v>8691</v>
      </c>
      <c r="B2932">
        <v>22250</v>
      </c>
      <c r="C2932">
        <v>25400</v>
      </c>
      <c r="D2932">
        <v>28600</v>
      </c>
      <c r="E2932">
        <v>31750</v>
      </c>
      <c r="F2932">
        <v>35140</v>
      </c>
      <c r="G2932">
        <v>40280</v>
      </c>
      <c r="H2932">
        <v>45420</v>
      </c>
      <c r="I2932">
        <v>50560</v>
      </c>
      <c r="J2932">
        <v>55700</v>
      </c>
      <c r="K2932" t="s">
        <v>3100</v>
      </c>
      <c r="L2932">
        <v>11</v>
      </c>
      <c r="M2932">
        <v>30</v>
      </c>
      <c r="N2932" t="s">
        <v>1368</v>
      </c>
    </row>
    <row r="2933" spans="1:14" x14ac:dyDescent="0.2">
      <c r="A2933" t="s">
        <v>8692</v>
      </c>
      <c r="B2933">
        <v>27250</v>
      </c>
      <c r="C2933">
        <v>31150</v>
      </c>
      <c r="D2933">
        <v>35050</v>
      </c>
      <c r="E2933">
        <v>38900</v>
      </c>
      <c r="F2933">
        <v>42050</v>
      </c>
      <c r="G2933">
        <v>45150</v>
      </c>
      <c r="H2933">
        <v>48250</v>
      </c>
      <c r="I2933">
        <v>51350</v>
      </c>
      <c r="J2933">
        <v>55700</v>
      </c>
      <c r="K2933" t="s">
        <v>3100</v>
      </c>
      <c r="L2933">
        <v>11</v>
      </c>
      <c r="M2933">
        <v>30</v>
      </c>
      <c r="N2933" t="s">
        <v>1369</v>
      </c>
    </row>
    <row r="2934" spans="1:14" x14ac:dyDescent="0.2">
      <c r="A2934" t="s">
        <v>8693</v>
      </c>
      <c r="B2934">
        <v>27250</v>
      </c>
      <c r="C2934">
        <v>31150</v>
      </c>
      <c r="D2934">
        <v>35050</v>
      </c>
      <c r="E2934">
        <v>38900</v>
      </c>
      <c r="F2934">
        <v>42050</v>
      </c>
      <c r="G2934">
        <v>45150</v>
      </c>
      <c r="H2934">
        <v>48250</v>
      </c>
      <c r="I2934">
        <v>51350</v>
      </c>
      <c r="J2934">
        <v>55700</v>
      </c>
      <c r="K2934" t="s">
        <v>3100</v>
      </c>
      <c r="L2934">
        <v>11</v>
      </c>
      <c r="M2934">
        <v>30</v>
      </c>
      <c r="N2934" t="s">
        <v>1370</v>
      </c>
    </row>
    <row r="2935" spans="1:14" x14ac:dyDescent="0.2">
      <c r="A2935" t="s">
        <v>8694</v>
      </c>
      <c r="B2935">
        <v>27250</v>
      </c>
      <c r="C2935">
        <v>31150</v>
      </c>
      <c r="D2935">
        <v>35050</v>
      </c>
      <c r="E2935">
        <v>38900</v>
      </c>
      <c r="F2935">
        <v>42050</v>
      </c>
      <c r="G2935">
        <v>45150</v>
      </c>
      <c r="H2935">
        <v>48250</v>
      </c>
      <c r="I2935">
        <v>51350</v>
      </c>
      <c r="J2935">
        <v>55700</v>
      </c>
      <c r="K2935" t="s">
        <v>3100</v>
      </c>
      <c r="L2935">
        <v>11</v>
      </c>
      <c r="M2935">
        <v>30</v>
      </c>
      <c r="N2935" t="s">
        <v>1371</v>
      </c>
    </row>
    <row r="2936" spans="1:14" x14ac:dyDescent="0.2">
      <c r="A2936" t="s">
        <v>8695</v>
      </c>
      <c r="B2936">
        <v>27250</v>
      </c>
      <c r="C2936">
        <v>31150</v>
      </c>
      <c r="D2936">
        <v>35050</v>
      </c>
      <c r="E2936">
        <v>38900</v>
      </c>
      <c r="F2936">
        <v>42050</v>
      </c>
      <c r="G2936">
        <v>45150</v>
      </c>
      <c r="H2936">
        <v>48250</v>
      </c>
      <c r="I2936">
        <v>51350</v>
      </c>
      <c r="J2936">
        <v>55700</v>
      </c>
      <c r="K2936" t="s">
        <v>3100</v>
      </c>
      <c r="L2936">
        <v>11</v>
      </c>
      <c r="M2936">
        <v>30</v>
      </c>
      <c r="N2936" t="s">
        <v>1372</v>
      </c>
    </row>
    <row r="2937" spans="1:14" x14ac:dyDescent="0.2">
      <c r="A2937" t="s">
        <v>8696</v>
      </c>
      <c r="B2937">
        <v>27250</v>
      </c>
      <c r="C2937">
        <v>31150</v>
      </c>
      <c r="D2937">
        <v>35050</v>
      </c>
      <c r="E2937">
        <v>38900</v>
      </c>
      <c r="F2937">
        <v>42050</v>
      </c>
      <c r="G2937">
        <v>45150</v>
      </c>
      <c r="H2937">
        <v>48250</v>
      </c>
      <c r="I2937">
        <v>51350</v>
      </c>
      <c r="J2937">
        <v>55700</v>
      </c>
      <c r="K2937" t="s">
        <v>3100</v>
      </c>
      <c r="L2937">
        <v>11</v>
      </c>
      <c r="M2937">
        <v>30</v>
      </c>
      <c r="N2937" t="s">
        <v>1373</v>
      </c>
    </row>
    <row r="2938" spans="1:14" x14ac:dyDescent="0.2">
      <c r="A2938" t="s">
        <v>8697</v>
      </c>
      <c r="B2938">
        <v>24350</v>
      </c>
      <c r="C2938">
        <v>27800</v>
      </c>
      <c r="D2938">
        <v>31300</v>
      </c>
      <c r="E2938">
        <v>34750</v>
      </c>
      <c r="F2938">
        <v>37550</v>
      </c>
      <c r="G2938">
        <v>40350</v>
      </c>
      <c r="H2938">
        <v>45420</v>
      </c>
      <c r="I2938">
        <v>50560</v>
      </c>
      <c r="J2938">
        <v>55700</v>
      </c>
      <c r="K2938" t="s">
        <v>3100</v>
      </c>
      <c r="L2938">
        <v>11</v>
      </c>
      <c r="M2938">
        <v>30</v>
      </c>
      <c r="N2938" t="s">
        <v>1374</v>
      </c>
    </row>
    <row r="2939" spans="1:14" x14ac:dyDescent="0.2">
      <c r="A2939" t="s">
        <v>8698</v>
      </c>
      <c r="B2939">
        <v>27250</v>
      </c>
      <c r="C2939">
        <v>31150</v>
      </c>
      <c r="D2939">
        <v>35050</v>
      </c>
      <c r="E2939">
        <v>38900</v>
      </c>
      <c r="F2939">
        <v>42050</v>
      </c>
      <c r="G2939">
        <v>45150</v>
      </c>
      <c r="H2939">
        <v>48250</v>
      </c>
      <c r="I2939">
        <v>51350</v>
      </c>
      <c r="J2939">
        <v>55700</v>
      </c>
      <c r="K2939" t="s">
        <v>3100</v>
      </c>
      <c r="L2939">
        <v>11</v>
      </c>
      <c r="M2939">
        <v>30</v>
      </c>
      <c r="N2939" t="s">
        <v>1375</v>
      </c>
    </row>
    <row r="2940" spans="1:14" x14ac:dyDescent="0.2">
      <c r="A2940" t="s">
        <v>8699</v>
      </c>
      <c r="B2940">
        <v>27250</v>
      </c>
      <c r="C2940">
        <v>31150</v>
      </c>
      <c r="D2940">
        <v>35050</v>
      </c>
      <c r="E2940">
        <v>38900</v>
      </c>
      <c r="F2940">
        <v>42050</v>
      </c>
      <c r="G2940">
        <v>45150</v>
      </c>
      <c r="H2940">
        <v>48250</v>
      </c>
      <c r="I2940">
        <v>51350</v>
      </c>
      <c r="J2940">
        <v>55700</v>
      </c>
      <c r="K2940" t="s">
        <v>3100</v>
      </c>
      <c r="L2940">
        <v>11</v>
      </c>
      <c r="M2940">
        <v>30</v>
      </c>
      <c r="N2940" t="s">
        <v>1376</v>
      </c>
    </row>
    <row r="2941" spans="1:14" x14ac:dyDescent="0.2">
      <c r="A2941" t="s">
        <v>8700</v>
      </c>
      <c r="B2941">
        <v>24350</v>
      </c>
      <c r="C2941">
        <v>27800</v>
      </c>
      <c r="D2941">
        <v>31300</v>
      </c>
      <c r="E2941">
        <v>34750</v>
      </c>
      <c r="F2941">
        <v>37550</v>
      </c>
      <c r="G2941">
        <v>40350</v>
      </c>
      <c r="H2941">
        <v>45420</v>
      </c>
      <c r="I2941">
        <v>50560</v>
      </c>
      <c r="J2941">
        <v>55700</v>
      </c>
      <c r="K2941" t="s">
        <v>3100</v>
      </c>
      <c r="L2941">
        <v>11</v>
      </c>
      <c r="M2941">
        <v>30</v>
      </c>
      <c r="N2941" t="s">
        <v>1377</v>
      </c>
    </row>
    <row r="2942" spans="1:14" x14ac:dyDescent="0.2">
      <c r="A2942" t="s">
        <v>8701</v>
      </c>
      <c r="B2942">
        <v>24350</v>
      </c>
      <c r="C2942">
        <v>27800</v>
      </c>
      <c r="D2942">
        <v>31300</v>
      </c>
      <c r="E2942">
        <v>34750</v>
      </c>
      <c r="F2942">
        <v>37550</v>
      </c>
      <c r="G2942">
        <v>40350</v>
      </c>
      <c r="H2942">
        <v>45420</v>
      </c>
      <c r="I2942">
        <v>50560</v>
      </c>
      <c r="J2942">
        <v>55700</v>
      </c>
      <c r="K2942" t="s">
        <v>3100</v>
      </c>
      <c r="L2942">
        <v>11</v>
      </c>
      <c r="M2942">
        <v>30</v>
      </c>
      <c r="N2942" t="s">
        <v>1378</v>
      </c>
    </row>
    <row r="2943" spans="1:14" x14ac:dyDescent="0.2">
      <c r="A2943" t="s">
        <v>8702</v>
      </c>
      <c r="B2943">
        <v>24350</v>
      </c>
      <c r="C2943">
        <v>27800</v>
      </c>
      <c r="D2943">
        <v>31300</v>
      </c>
      <c r="E2943">
        <v>34750</v>
      </c>
      <c r="F2943">
        <v>37550</v>
      </c>
      <c r="G2943">
        <v>40350</v>
      </c>
      <c r="H2943">
        <v>45420</v>
      </c>
      <c r="I2943">
        <v>50560</v>
      </c>
      <c r="J2943">
        <v>55700</v>
      </c>
      <c r="K2943" t="s">
        <v>3100</v>
      </c>
      <c r="L2943">
        <v>11</v>
      </c>
      <c r="M2943">
        <v>30</v>
      </c>
      <c r="N2943" t="s">
        <v>1379</v>
      </c>
    </row>
    <row r="2944" spans="1:14" x14ac:dyDescent="0.2">
      <c r="A2944" t="s">
        <v>8703</v>
      </c>
      <c r="B2944">
        <v>22250</v>
      </c>
      <c r="C2944">
        <v>25400</v>
      </c>
      <c r="D2944">
        <v>28600</v>
      </c>
      <c r="E2944">
        <v>31750</v>
      </c>
      <c r="F2944">
        <v>35140</v>
      </c>
      <c r="G2944">
        <v>40280</v>
      </c>
      <c r="H2944">
        <v>45420</v>
      </c>
      <c r="I2944">
        <v>50560</v>
      </c>
      <c r="J2944">
        <v>55700</v>
      </c>
      <c r="K2944" t="s">
        <v>3100</v>
      </c>
      <c r="L2944">
        <v>11</v>
      </c>
      <c r="M2944">
        <v>30</v>
      </c>
      <c r="N2944" t="s">
        <v>1380</v>
      </c>
    </row>
    <row r="2945" spans="1:14" x14ac:dyDescent="0.2">
      <c r="A2945" t="s">
        <v>8704</v>
      </c>
      <c r="B2945">
        <v>27250</v>
      </c>
      <c r="C2945">
        <v>31150</v>
      </c>
      <c r="D2945">
        <v>35050</v>
      </c>
      <c r="E2945">
        <v>38900</v>
      </c>
      <c r="F2945">
        <v>42050</v>
      </c>
      <c r="G2945">
        <v>45150</v>
      </c>
      <c r="H2945">
        <v>48250</v>
      </c>
      <c r="I2945">
        <v>51350</v>
      </c>
      <c r="J2945">
        <v>55700</v>
      </c>
      <c r="K2945" t="s">
        <v>3100</v>
      </c>
      <c r="L2945">
        <v>11</v>
      </c>
      <c r="M2945">
        <v>30</v>
      </c>
      <c r="N2945" t="s">
        <v>1381</v>
      </c>
    </row>
    <row r="2946" spans="1:14" x14ac:dyDescent="0.2">
      <c r="A2946" t="s">
        <v>8705</v>
      </c>
      <c r="B2946">
        <v>24350</v>
      </c>
      <c r="C2946">
        <v>27800</v>
      </c>
      <c r="D2946">
        <v>31300</v>
      </c>
      <c r="E2946">
        <v>34750</v>
      </c>
      <c r="F2946">
        <v>37550</v>
      </c>
      <c r="G2946">
        <v>40350</v>
      </c>
      <c r="H2946">
        <v>45420</v>
      </c>
      <c r="I2946">
        <v>50560</v>
      </c>
      <c r="J2946">
        <v>55700</v>
      </c>
      <c r="K2946" t="s">
        <v>3100</v>
      </c>
      <c r="L2946">
        <v>11</v>
      </c>
      <c r="M2946">
        <v>30</v>
      </c>
      <c r="N2946" t="s">
        <v>1382</v>
      </c>
    </row>
    <row r="2947" spans="1:14" x14ac:dyDescent="0.2">
      <c r="A2947" t="s">
        <v>8706</v>
      </c>
      <c r="B2947">
        <v>23300</v>
      </c>
      <c r="C2947">
        <v>26600</v>
      </c>
      <c r="D2947">
        <v>29950</v>
      </c>
      <c r="E2947">
        <v>33250</v>
      </c>
      <c r="F2947">
        <v>35950</v>
      </c>
      <c r="G2947">
        <v>40280</v>
      </c>
      <c r="H2947">
        <v>45420</v>
      </c>
      <c r="I2947">
        <v>50560</v>
      </c>
      <c r="J2947">
        <v>55700</v>
      </c>
      <c r="K2947" t="s">
        <v>3100</v>
      </c>
      <c r="L2947">
        <v>13</v>
      </c>
      <c r="M2947">
        <v>30</v>
      </c>
      <c r="N2947" t="s">
        <v>1383</v>
      </c>
    </row>
    <row r="2948" spans="1:14" x14ac:dyDescent="0.2">
      <c r="A2948" t="s">
        <v>8707</v>
      </c>
      <c r="B2948">
        <v>23300</v>
      </c>
      <c r="C2948">
        <v>26600</v>
      </c>
      <c r="D2948">
        <v>29950</v>
      </c>
      <c r="E2948">
        <v>33250</v>
      </c>
      <c r="F2948">
        <v>35950</v>
      </c>
      <c r="G2948">
        <v>40280</v>
      </c>
      <c r="H2948">
        <v>45420</v>
      </c>
      <c r="I2948">
        <v>50560</v>
      </c>
      <c r="J2948">
        <v>55700</v>
      </c>
      <c r="K2948" t="s">
        <v>3100</v>
      </c>
      <c r="L2948">
        <v>13</v>
      </c>
      <c r="M2948">
        <v>30</v>
      </c>
      <c r="N2948" t="s">
        <v>1384</v>
      </c>
    </row>
    <row r="2949" spans="1:14" x14ac:dyDescent="0.2">
      <c r="A2949" t="s">
        <v>8708</v>
      </c>
      <c r="B2949">
        <v>23300</v>
      </c>
      <c r="C2949">
        <v>26600</v>
      </c>
      <c r="D2949">
        <v>29950</v>
      </c>
      <c r="E2949">
        <v>33250</v>
      </c>
      <c r="F2949">
        <v>35950</v>
      </c>
      <c r="G2949">
        <v>40280</v>
      </c>
      <c r="H2949">
        <v>45420</v>
      </c>
      <c r="I2949">
        <v>50560</v>
      </c>
      <c r="J2949">
        <v>55700</v>
      </c>
      <c r="K2949" t="s">
        <v>3100</v>
      </c>
      <c r="L2949">
        <v>13</v>
      </c>
      <c r="M2949">
        <v>30</v>
      </c>
      <c r="N2949" t="s">
        <v>1385</v>
      </c>
    </row>
    <row r="2950" spans="1:14" x14ac:dyDescent="0.2">
      <c r="A2950" t="s">
        <v>8709</v>
      </c>
      <c r="B2950">
        <v>23300</v>
      </c>
      <c r="C2950">
        <v>26600</v>
      </c>
      <c r="D2950">
        <v>29950</v>
      </c>
      <c r="E2950">
        <v>33250</v>
      </c>
      <c r="F2950">
        <v>35950</v>
      </c>
      <c r="G2950">
        <v>40280</v>
      </c>
      <c r="H2950">
        <v>45420</v>
      </c>
      <c r="I2950">
        <v>50560</v>
      </c>
      <c r="J2950">
        <v>55700</v>
      </c>
      <c r="K2950" t="s">
        <v>3100</v>
      </c>
      <c r="L2950">
        <v>13</v>
      </c>
      <c r="M2950">
        <v>30</v>
      </c>
      <c r="N2950" t="s">
        <v>1386</v>
      </c>
    </row>
    <row r="2951" spans="1:14" x14ac:dyDescent="0.2">
      <c r="A2951" t="s">
        <v>8710</v>
      </c>
      <c r="B2951">
        <v>23300</v>
      </c>
      <c r="C2951">
        <v>26600</v>
      </c>
      <c r="D2951">
        <v>29950</v>
      </c>
      <c r="E2951">
        <v>33250</v>
      </c>
      <c r="F2951">
        <v>35950</v>
      </c>
      <c r="G2951">
        <v>40280</v>
      </c>
      <c r="H2951">
        <v>45420</v>
      </c>
      <c r="I2951">
        <v>50560</v>
      </c>
      <c r="J2951">
        <v>55700</v>
      </c>
      <c r="K2951" t="s">
        <v>3100</v>
      </c>
      <c r="L2951">
        <v>13</v>
      </c>
      <c r="M2951">
        <v>30</v>
      </c>
      <c r="N2951" t="s">
        <v>1387</v>
      </c>
    </row>
    <row r="2952" spans="1:14" x14ac:dyDescent="0.2">
      <c r="A2952" t="s">
        <v>8711</v>
      </c>
      <c r="B2952">
        <v>23300</v>
      </c>
      <c r="C2952">
        <v>26600</v>
      </c>
      <c r="D2952">
        <v>29950</v>
      </c>
      <c r="E2952">
        <v>33250</v>
      </c>
      <c r="F2952">
        <v>35950</v>
      </c>
      <c r="G2952">
        <v>40280</v>
      </c>
      <c r="H2952">
        <v>45420</v>
      </c>
      <c r="I2952">
        <v>50560</v>
      </c>
      <c r="J2952">
        <v>55700</v>
      </c>
      <c r="K2952" t="s">
        <v>3100</v>
      </c>
      <c r="L2952">
        <v>13</v>
      </c>
      <c r="M2952">
        <v>30</v>
      </c>
      <c r="N2952" t="s">
        <v>1388</v>
      </c>
    </row>
    <row r="2953" spans="1:14" x14ac:dyDescent="0.2">
      <c r="A2953" t="s">
        <v>8712</v>
      </c>
      <c r="B2953">
        <v>23300</v>
      </c>
      <c r="C2953">
        <v>26600</v>
      </c>
      <c r="D2953">
        <v>29950</v>
      </c>
      <c r="E2953">
        <v>33250</v>
      </c>
      <c r="F2953">
        <v>35950</v>
      </c>
      <c r="G2953">
        <v>40280</v>
      </c>
      <c r="H2953">
        <v>45420</v>
      </c>
      <c r="I2953">
        <v>50560</v>
      </c>
      <c r="J2953">
        <v>55700</v>
      </c>
      <c r="K2953" t="s">
        <v>3100</v>
      </c>
      <c r="L2953">
        <v>13</v>
      </c>
      <c r="M2953">
        <v>30</v>
      </c>
      <c r="N2953" t="s">
        <v>1389</v>
      </c>
    </row>
    <row r="2954" spans="1:14" x14ac:dyDescent="0.2">
      <c r="A2954" t="s">
        <v>8713</v>
      </c>
      <c r="B2954">
        <v>23300</v>
      </c>
      <c r="C2954">
        <v>26600</v>
      </c>
      <c r="D2954">
        <v>29950</v>
      </c>
      <c r="E2954">
        <v>33250</v>
      </c>
      <c r="F2954">
        <v>35950</v>
      </c>
      <c r="G2954">
        <v>40280</v>
      </c>
      <c r="H2954">
        <v>45420</v>
      </c>
      <c r="I2954">
        <v>50560</v>
      </c>
      <c r="J2954">
        <v>55700</v>
      </c>
      <c r="K2954" t="s">
        <v>3100</v>
      </c>
      <c r="L2954">
        <v>13</v>
      </c>
      <c r="M2954">
        <v>30</v>
      </c>
      <c r="N2954" t="s">
        <v>1390</v>
      </c>
    </row>
    <row r="2955" spans="1:14" x14ac:dyDescent="0.2">
      <c r="A2955" t="s">
        <v>8714</v>
      </c>
      <c r="B2955">
        <v>23300</v>
      </c>
      <c r="C2955">
        <v>26600</v>
      </c>
      <c r="D2955">
        <v>29950</v>
      </c>
      <c r="E2955">
        <v>33250</v>
      </c>
      <c r="F2955">
        <v>35950</v>
      </c>
      <c r="G2955">
        <v>40280</v>
      </c>
      <c r="H2955">
        <v>45420</v>
      </c>
      <c r="I2955">
        <v>50560</v>
      </c>
      <c r="J2955">
        <v>55700</v>
      </c>
      <c r="K2955" t="s">
        <v>3100</v>
      </c>
      <c r="L2955">
        <v>13</v>
      </c>
      <c r="M2955">
        <v>30</v>
      </c>
      <c r="N2955" t="s">
        <v>1391</v>
      </c>
    </row>
    <row r="2956" spans="1:14" x14ac:dyDescent="0.2">
      <c r="A2956" t="s">
        <v>8715</v>
      </c>
      <c r="B2956">
        <v>23300</v>
      </c>
      <c r="C2956">
        <v>26600</v>
      </c>
      <c r="D2956">
        <v>29950</v>
      </c>
      <c r="E2956">
        <v>33250</v>
      </c>
      <c r="F2956">
        <v>35950</v>
      </c>
      <c r="G2956">
        <v>40280</v>
      </c>
      <c r="H2956">
        <v>45420</v>
      </c>
      <c r="I2956">
        <v>50560</v>
      </c>
      <c r="J2956">
        <v>55700</v>
      </c>
      <c r="K2956" t="s">
        <v>3100</v>
      </c>
      <c r="L2956">
        <v>13</v>
      </c>
      <c r="M2956">
        <v>30</v>
      </c>
      <c r="N2956" t="s">
        <v>1392</v>
      </c>
    </row>
    <row r="2957" spans="1:14" x14ac:dyDescent="0.2">
      <c r="A2957" t="s">
        <v>8716</v>
      </c>
      <c r="B2957">
        <v>23300</v>
      </c>
      <c r="C2957">
        <v>26600</v>
      </c>
      <c r="D2957">
        <v>29950</v>
      </c>
      <c r="E2957">
        <v>33250</v>
      </c>
      <c r="F2957">
        <v>35950</v>
      </c>
      <c r="G2957">
        <v>40280</v>
      </c>
      <c r="H2957">
        <v>45420</v>
      </c>
      <c r="I2957">
        <v>50560</v>
      </c>
      <c r="J2957">
        <v>55700</v>
      </c>
      <c r="K2957" t="s">
        <v>3100</v>
      </c>
      <c r="L2957">
        <v>13</v>
      </c>
      <c r="M2957">
        <v>30</v>
      </c>
      <c r="N2957" t="s">
        <v>1393</v>
      </c>
    </row>
    <row r="2958" spans="1:14" x14ac:dyDescent="0.2">
      <c r="A2958" t="s">
        <v>8717</v>
      </c>
      <c r="B2958">
        <v>23300</v>
      </c>
      <c r="C2958">
        <v>26600</v>
      </c>
      <c r="D2958">
        <v>29950</v>
      </c>
      <c r="E2958">
        <v>33250</v>
      </c>
      <c r="F2958">
        <v>35950</v>
      </c>
      <c r="G2958">
        <v>40280</v>
      </c>
      <c r="H2958">
        <v>45420</v>
      </c>
      <c r="I2958">
        <v>50560</v>
      </c>
      <c r="J2958">
        <v>55700</v>
      </c>
      <c r="K2958" t="s">
        <v>3100</v>
      </c>
      <c r="L2958">
        <v>13</v>
      </c>
      <c r="M2958">
        <v>30</v>
      </c>
      <c r="N2958" t="s">
        <v>1394</v>
      </c>
    </row>
    <row r="2959" spans="1:14" x14ac:dyDescent="0.2">
      <c r="A2959" t="s">
        <v>8718</v>
      </c>
      <c r="B2959">
        <v>23300</v>
      </c>
      <c r="C2959">
        <v>26600</v>
      </c>
      <c r="D2959">
        <v>29950</v>
      </c>
      <c r="E2959">
        <v>33250</v>
      </c>
      <c r="F2959">
        <v>35950</v>
      </c>
      <c r="G2959">
        <v>40280</v>
      </c>
      <c r="H2959">
        <v>45420</v>
      </c>
      <c r="I2959">
        <v>50560</v>
      </c>
      <c r="J2959">
        <v>55700</v>
      </c>
      <c r="K2959" t="s">
        <v>3100</v>
      </c>
      <c r="L2959">
        <v>13</v>
      </c>
      <c r="M2959">
        <v>30</v>
      </c>
      <c r="N2959" t="s">
        <v>1395</v>
      </c>
    </row>
    <row r="2960" spans="1:14" x14ac:dyDescent="0.2">
      <c r="A2960" t="s">
        <v>8719</v>
      </c>
      <c r="B2960">
        <v>23300</v>
      </c>
      <c r="C2960">
        <v>26600</v>
      </c>
      <c r="D2960">
        <v>29950</v>
      </c>
      <c r="E2960">
        <v>33250</v>
      </c>
      <c r="F2960">
        <v>35950</v>
      </c>
      <c r="G2960">
        <v>40280</v>
      </c>
      <c r="H2960">
        <v>45420</v>
      </c>
      <c r="I2960">
        <v>50560</v>
      </c>
      <c r="J2960">
        <v>55700</v>
      </c>
      <c r="K2960" t="s">
        <v>3100</v>
      </c>
      <c r="L2960">
        <v>13</v>
      </c>
      <c r="M2960">
        <v>30</v>
      </c>
      <c r="N2960" t="s">
        <v>1396</v>
      </c>
    </row>
    <row r="2961" spans="1:14" x14ac:dyDescent="0.2">
      <c r="A2961" t="s">
        <v>8720</v>
      </c>
      <c r="B2961">
        <v>23300</v>
      </c>
      <c r="C2961">
        <v>26600</v>
      </c>
      <c r="D2961">
        <v>29950</v>
      </c>
      <c r="E2961">
        <v>33250</v>
      </c>
      <c r="F2961">
        <v>35950</v>
      </c>
      <c r="G2961">
        <v>40280</v>
      </c>
      <c r="H2961">
        <v>45420</v>
      </c>
      <c r="I2961">
        <v>50560</v>
      </c>
      <c r="J2961">
        <v>55700</v>
      </c>
      <c r="K2961" t="s">
        <v>3100</v>
      </c>
      <c r="L2961">
        <v>13</v>
      </c>
      <c r="M2961">
        <v>30</v>
      </c>
      <c r="N2961" t="s">
        <v>1397</v>
      </c>
    </row>
    <row r="2962" spans="1:14" x14ac:dyDescent="0.2">
      <c r="A2962" t="s">
        <v>8721</v>
      </c>
      <c r="B2962">
        <v>23300</v>
      </c>
      <c r="C2962">
        <v>26600</v>
      </c>
      <c r="D2962">
        <v>29950</v>
      </c>
      <c r="E2962">
        <v>33250</v>
      </c>
      <c r="F2962">
        <v>35950</v>
      </c>
      <c r="G2962">
        <v>40280</v>
      </c>
      <c r="H2962">
        <v>45420</v>
      </c>
      <c r="I2962">
        <v>50560</v>
      </c>
      <c r="J2962">
        <v>55700</v>
      </c>
      <c r="K2962" t="s">
        <v>3100</v>
      </c>
      <c r="L2962">
        <v>13</v>
      </c>
      <c r="M2962">
        <v>30</v>
      </c>
      <c r="N2962" t="s">
        <v>1398</v>
      </c>
    </row>
    <row r="2963" spans="1:14" x14ac:dyDescent="0.2">
      <c r="A2963" t="s">
        <v>8722</v>
      </c>
      <c r="B2963">
        <v>23300</v>
      </c>
      <c r="C2963">
        <v>26600</v>
      </c>
      <c r="D2963">
        <v>29950</v>
      </c>
      <c r="E2963">
        <v>33250</v>
      </c>
      <c r="F2963">
        <v>35950</v>
      </c>
      <c r="G2963">
        <v>40280</v>
      </c>
      <c r="H2963">
        <v>45420</v>
      </c>
      <c r="I2963">
        <v>50560</v>
      </c>
      <c r="J2963">
        <v>55700</v>
      </c>
      <c r="K2963" t="s">
        <v>3100</v>
      </c>
      <c r="L2963">
        <v>13</v>
      </c>
      <c r="M2963">
        <v>30</v>
      </c>
      <c r="N2963" t="s">
        <v>1399</v>
      </c>
    </row>
    <row r="2964" spans="1:14" x14ac:dyDescent="0.2">
      <c r="A2964" t="s">
        <v>8723</v>
      </c>
      <c r="B2964">
        <v>23300</v>
      </c>
      <c r="C2964">
        <v>26600</v>
      </c>
      <c r="D2964">
        <v>29950</v>
      </c>
      <c r="E2964">
        <v>33250</v>
      </c>
      <c r="F2964">
        <v>35950</v>
      </c>
      <c r="G2964">
        <v>40280</v>
      </c>
      <c r="H2964">
        <v>45420</v>
      </c>
      <c r="I2964">
        <v>50560</v>
      </c>
      <c r="J2964">
        <v>55700</v>
      </c>
      <c r="K2964" t="s">
        <v>3100</v>
      </c>
      <c r="L2964">
        <v>13</v>
      </c>
      <c r="M2964">
        <v>30</v>
      </c>
      <c r="N2964" t="s">
        <v>1401</v>
      </c>
    </row>
    <row r="2965" spans="1:14" x14ac:dyDescent="0.2">
      <c r="A2965" t="s">
        <v>8724</v>
      </c>
      <c r="B2965">
        <v>23300</v>
      </c>
      <c r="C2965">
        <v>26600</v>
      </c>
      <c r="D2965">
        <v>29950</v>
      </c>
      <c r="E2965">
        <v>33250</v>
      </c>
      <c r="F2965">
        <v>35950</v>
      </c>
      <c r="G2965">
        <v>40280</v>
      </c>
      <c r="H2965">
        <v>45420</v>
      </c>
      <c r="I2965">
        <v>50560</v>
      </c>
      <c r="J2965">
        <v>55700</v>
      </c>
      <c r="K2965" t="s">
        <v>3100</v>
      </c>
      <c r="L2965">
        <v>13</v>
      </c>
      <c r="M2965">
        <v>30</v>
      </c>
      <c r="N2965" t="s">
        <v>1400</v>
      </c>
    </row>
    <row r="2966" spans="1:14" x14ac:dyDescent="0.2">
      <c r="A2966" t="s">
        <v>8725</v>
      </c>
      <c r="B2966">
        <v>23300</v>
      </c>
      <c r="C2966">
        <v>26600</v>
      </c>
      <c r="D2966">
        <v>29950</v>
      </c>
      <c r="E2966">
        <v>33250</v>
      </c>
      <c r="F2966">
        <v>35950</v>
      </c>
      <c r="G2966">
        <v>40280</v>
      </c>
      <c r="H2966">
        <v>45420</v>
      </c>
      <c r="I2966">
        <v>50560</v>
      </c>
      <c r="J2966">
        <v>55700</v>
      </c>
      <c r="K2966" t="s">
        <v>3100</v>
      </c>
      <c r="L2966">
        <v>13</v>
      </c>
      <c r="M2966">
        <v>30</v>
      </c>
      <c r="N2966" t="s">
        <v>1402</v>
      </c>
    </row>
    <row r="2967" spans="1:14" x14ac:dyDescent="0.2">
      <c r="A2967" t="s">
        <v>8726</v>
      </c>
      <c r="B2967">
        <v>23300</v>
      </c>
      <c r="C2967">
        <v>26600</v>
      </c>
      <c r="D2967">
        <v>29950</v>
      </c>
      <c r="E2967">
        <v>33250</v>
      </c>
      <c r="F2967">
        <v>35950</v>
      </c>
      <c r="G2967">
        <v>40280</v>
      </c>
      <c r="H2967">
        <v>45420</v>
      </c>
      <c r="I2967">
        <v>50560</v>
      </c>
      <c r="J2967">
        <v>55700</v>
      </c>
      <c r="K2967" t="s">
        <v>3100</v>
      </c>
      <c r="L2967">
        <v>13</v>
      </c>
      <c r="M2967">
        <v>30</v>
      </c>
      <c r="N2967" t="s">
        <v>697</v>
      </c>
    </row>
    <row r="2968" spans="1:14" x14ac:dyDescent="0.2">
      <c r="A2968" t="s">
        <v>8727</v>
      </c>
      <c r="B2968">
        <v>23300</v>
      </c>
      <c r="C2968">
        <v>26600</v>
      </c>
      <c r="D2968">
        <v>29950</v>
      </c>
      <c r="E2968">
        <v>33250</v>
      </c>
      <c r="F2968">
        <v>35950</v>
      </c>
      <c r="G2968">
        <v>40280</v>
      </c>
      <c r="H2968">
        <v>45420</v>
      </c>
      <c r="I2968">
        <v>50560</v>
      </c>
      <c r="J2968">
        <v>55700</v>
      </c>
      <c r="K2968" t="s">
        <v>3100</v>
      </c>
      <c r="L2968">
        <v>13</v>
      </c>
      <c r="M2968">
        <v>30</v>
      </c>
      <c r="N2968" t="s">
        <v>698</v>
      </c>
    </row>
    <row r="2969" spans="1:14" x14ac:dyDescent="0.2">
      <c r="A2969" t="s">
        <v>8728</v>
      </c>
      <c r="B2969">
        <v>23300</v>
      </c>
      <c r="C2969">
        <v>26600</v>
      </c>
      <c r="D2969">
        <v>29950</v>
      </c>
      <c r="E2969">
        <v>33250</v>
      </c>
      <c r="F2969">
        <v>35950</v>
      </c>
      <c r="G2969">
        <v>40280</v>
      </c>
      <c r="H2969">
        <v>45420</v>
      </c>
      <c r="I2969">
        <v>50560</v>
      </c>
      <c r="J2969">
        <v>55700</v>
      </c>
      <c r="K2969" t="s">
        <v>3100</v>
      </c>
      <c r="L2969">
        <v>13</v>
      </c>
      <c r="M2969">
        <v>30</v>
      </c>
      <c r="N2969" t="s">
        <v>699</v>
      </c>
    </row>
    <row r="2970" spans="1:14" x14ac:dyDescent="0.2">
      <c r="A2970" t="s">
        <v>8729</v>
      </c>
      <c r="B2970">
        <v>23300</v>
      </c>
      <c r="C2970">
        <v>26600</v>
      </c>
      <c r="D2970">
        <v>29950</v>
      </c>
      <c r="E2970">
        <v>33250</v>
      </c>
      <c r="F2970">
        <v>35950</v>
      </c>
      <c r="G2970">
        <v>40280</v>
      </c>
      <c r="H2970">
        <v>45420</v>
      </c>
      <c r="I2970">
        <v>50560</v>
      </c>
      <c r="J2970">
        <v>55700</v>
      </c>
      <c r="K2970" t="s">
        <v>3100</v>
      </c>
      <c r="L2970">
        <v>13</v>
      </c>
      <c r="M2970">
        <v>30</v>
      </c>
      <c r="N2970" t="s">
        <v>700</v>
      </c>
    </row>
    <row r="2971" spans="1:14" x14ac:dyDescent="0.2">
      <c r="A2971" t="s">
        <v>8730</v>
      </c>
      <c r="B2971">
        <v>23300</v>
      </c>
      <c r="C2971">
        <v>26600</v>
      </c>
      <c r="D2971">
        <v>29950</v>
      </c>
      <c r="E2971">
        <v>33250</v>
      </c>
      <c r="F2971">
        <v>35950</v>
      </c>
      <c r="G2971">
        <v>40280</v>
      </c>
      <c r="H2971">
        <v>45420</v>
      </c>
      <c r="I2971">
        <v>50560</v>
      </c>
      <c r="J2971">
        <v>55700</v>
      </c>
      <c r="K2971" t="s">
        <v>3100</v>
      </c>
      <c r="L2971">
        <v>13</v>
      </c>
      <c r="M2971">
        <v>30</v>
      </c>
      <c r="N2971" t="s">
        <v>701</v>
      </c>
    </row>
    <row r="2972" spans="1:14" x14ac:dyDescent="0.2">
      <c r="A2972" t="s">
        <v>8731</v>
      </c>
      <c r="B2972">
        <v>23300</v>
      </c>
      <c r="C2972">
        <v>26600</v>
      </c>
      <c r="D2972">
        <v>29950</v>
      </c>
      <c r="E2972">
        <v>33250</v>
      </c>
      <c r="F2972">
        <v>35950</v>
      </c>
      <c r="G2972">
        <v>40280</v>
      </c>
      <c r="H2972">
        <v>45420</v>
      </c>
      <c r="I2972">
        <v>50560</v>
      </c>
      <c r="J2972">
        <v>55700</v>
      </c>
      <c r="K2972" t="s">
        <v>3100</v>
      </c>
      <c r="L2972">
        <v>13</v>
      </c>
      <c r="M2972">
        <v>30</v>
      </c>
      <c r="N2972" t="s">
        <v>702</v>
      </c>
    </row>
    <row r="2973" spans="1:14" x14ac:dyDescent="0.2">
      <c r="A2973" t="s">
        <v>8732</v>
      </c>
      <c r="B2973">
        <v>23300</v>
      </c>
      <c r="C2973">
        <v>26600</v>
      </c>
      <c r="D2973">
        <v>29950</v>
      </c>
      <c r="E2973">
        <v>33250</v>
      </c>
      <c r="F2973">
        <v>35950</v>
      </c>
      <c r="G2973">
        <v>40280</v>
      </c>
      <c r="H2973">
        <v>45420</v>
      </c>
      <c r="I2973">
        <v>50560</v>
      </c>
      <c r="J2973">
        <v>55700</v>
      </c>
      <c r="K2973" t="s">
        <v>3100</v>
      </c>
      <c r="L2973">
        <v>13</v>
      </c>
      <c r="M2973">
        <v>30</v>
      </c>
      <c r="N2973" t="s">
        <v>703</v>
      </c>
    </row>
    <row r="2974" spans="1:14" x14ac:dyDescent="0.2">
      <c r="A2974" t="s">
        <v>8733</v>
      </c>
      <c r="B2974">
        <v>25600</v>
      </c>
      <c r="C2974">
        <v>29250</v>
      </c>
      <c r="D2974">
        <v>32900</v>
      </c>
      <c r="E2974">
        <v>36550</v>
      </c>
      <c r="F2974">
        <v>39500</v>
      </c>
      <c r="G2974">
        <v>42400</v>
      </c>
      <c r="H2974">
        <v>45420</v>
      </c>
      <c r="I2974">
        <v>50560</v>
      </c>
      <c r="J2974">
        <v>55700</v>
      </c>
      <c r="K2974" t="s">
        <v>3100</v>
      </c>
      <c r="L2974">
        <v>15</v>
      </c>
      <c r="M2974">
        <v>30</v>
      </c>
      <c r="N2974" t="s">
        <v>704</v>
      </c>
    </row>
    <row r="2975" spans="1:14" x14ac:dyDescent="0.2">
      <c r="A2975" t="s">
        <v>8734</v>
      </c>
      <c r="B2975">
        <v>28150</v>
      </c>
      <c r="C2975">
        <v>32150</v>
      </c>
      <c r="D2975">
        <v>36150</v>
      </c>
      <c r="E2975">
        <v>40150</v>
      </c>
      <c r="F2975">
        <v>43400</v>
      </c>
      <c r="G2975">
        <v>46600</v>
      </c>
      <c r="H2975">
        <v>49800</v>
      </c>
      <c r="I2975">
        <v>53000</v>
      </c>
      <c r="J2975">
        <v>56250</v>
      </c>
      <c r="K2975" t="s">
        <v>3100</v>
      </c>
      <c r="L2975">
        <v>15</v>
      </c>
      <c r="M2975">
        <v>30</v>
      </c>
      <c r="N2975" t="s">
        <v>705</v>
      </c>
    </row>
    <row r="2976" spans="1:14" x14ac:dyDescent="0.2">
      <c r="A2976" t="s">
        <v>8735</v>
      </c>
      <c r="B2976">
        <v>25900</v>
      </c>
      <c r="C2976">
        <v>29600</v>
      </c>
      <c r="D2976">
        <v>33300</v>
      </c>
      <c r="E2976">
        <v>36950</v>
      </c>
      <c r="F2976">
        <v>39950</v>
      </c>
      <c r="G2976">
        <v>42900</v>
      </c>
      <c r="H2976">
        <v>45850</v>
      </c>
      <c r="I2976">
        <v>50560</v>
      </c>
      <c r="J2976">
        <v>55700</v>
      </c>
      <c r="K2976" t="s">
        <v>3100</v>
      </c>
      <c r="L2976">
        <v>15</v>
      </c>
      <c r="M2976">
        <v>30</v>
      </c>
      <c r="N2976" t="s">
        <v>706</v>
      </c>
    </row>
    <row r="2977" spans="1:14" x14ac:dyDescent="0.2">
      <c r="A2977" t="s">
        <v>8736</v>
      </c>
      <c r="B2977">
        <v>28150</v>
      </c>
      <c r="C2977">
        <v>32150</v>
      </c>
      <c r="D2977">
        <v>36150</v>
      </c>
      <c r="E2977">
        <v>40150</v>
      </c>
      <c r="F2977">
        <v>43400</v>
      </c>
      <c r="G2977">
        <v>46600</v>
      </c>
      <c r="H2977">
        <v>49800</v>
      </c>
      <c r="I2977">
        <v>53000</v>
      </c>
      <c r="J2977">
        <v>56250</v>
      </c>
      <c r="K2977" t="s">
        <v>3100</v>
      </c>
      <c r="L2977">
        <v>15</v>
      </c>
      <c r="M2977">
        <v>30</v>
      </c>
      <c r="N2977" t="s">
        <v>707</v>
      </c>
    </row>
    <row r="2978" spans="1:14" x14ac:dyDescent="0.2">
      <c r="A2978" t="s">
        <v>8737</v>
      </c>
      <c r="B2978">
        <v>25600</v>
      </c>
      <c r="C2978">
        <v>29250</v>
      </c>
      <c r="D2978">
        <v>32900</v>
      </c>
      <c r="E2978">
        <v>36550</v>
      </c>
      <c r="F2978">
        <v>39500</v>
      </c>
      <c r="G2978">
        <v>42400</v>
      </c>
      <c r="H2978">
        <v>45420</v>
      </c>
      <c r="I2978">
        <v>50560</v>
      </c>
      <c r="J2978">
        <v>55700</v>
      </c>
      <c r="K2978" t="s">
        <v>3100</v>
      </c>
      <c r="L2978">
        <v>15</v>
      </c>
      <c r="M2978">
        <v>30</v>
      </c>
      <c r="N2978" t="s">
        <v>708</v>
      </c>
    </row>
    <row r="2979" spans="1:14" x14ac:dyDescent="0.2">
      <c r="A2979" t="s">
        <v>8738</v>
      </c>
      <c r="B2979">
        <v>25600</v>
      </c>
      <c r="C2979">
        <v>29250</v>
      </c>
      <c r="D2979">
        <v>32900</v>
      </c>
      <c r="E2979">
        <v>36550</v>
      </c>
      <c r="F2979">
        <v>39500</v>
      </c>
      <c r="G2979">
        <v>42400</v>
      </c>
      <c r="H2979">
        <v>45420</v>
      </c>
      <c r="I2979">
        <v>50560</v>
      </c>
      <c r="J2979">
        <v>55700</v>
      </c>
      <c r="K2979" t="s">
        <v>3100</v>
      </c>
      <c r="L2979">
        <v>15</v>
      </c>
      <c r="M2979">
        <v>30</v>
      </c>
      <c r="N2979" t="s">
        <v>709</v>
      </c>
    </row>
    <row r="2980" spans="1:14" x14ac:dyDescent="0.2">
      <c r="A2980" t="s">
        <v>8739</v>
      </c>
      <c r="B2980">
        <v>28150</v>
      </c>
      <c r="C2980">
        <v>32150</v>
      </c>
      <c r="D2980">
        <v>36150</v>
      </c>
      <c r="E2980">
        <v>40150</v>
      </c>
      <c r="F2980">
        <v>43400</v>
      </c>
      <c r="G2980">
        <v>46600</v>
      </c>
      <c r="H2980">
        <v>49800</v>
      </c>
      <c r="I2980">
        <v>53000</v>
      </c>
      <c r="J2980">
        <v>56250</v>
      </c>
      <c r="K2980" t="s">
        <v>3100</v>
      </c>
      <c r="L2980">
        <v>15</v>
      </c>
      <c r="M2980">
        <v>30</v>
      </c>
      <c r="N2980" t="s">
        <v>710</v>
      </c>
    </row>
    <row r="2981" spans="1:14" x14ac:dyDescent="0.2">
      <c r="A2981" t="s">
        <v>8740</v>
      </c>
      <c r="B2981">
        <v>25600</v>
      </c>
      <c r="C2981">
        <v>29250</v>
      </c>
      <c r="D2981">
        <v>32900</v>
      </c>
      <c r="E2981">
        <v>36550</v>
      </c>
      <c r="F2981">
        <v>39500</v>
      </c>
      <c r="G2981">
        <v>42400</v>
      </c>
      <c r="H2981">
        <v>45420</v>
      </c>
      <c r="I2981">
        <v>50560</v>
      </c>
      <c r="J2981">
        <v>55700</v>
      </c>
      <c r="K2981" t="s">
        <v>3100</v>
      </c>
      <c r="L2981">
        <v>15</v>
      </c>
      <c r="M2981">
        <v>30</v>
      </c>
      <c r="N2981" t="s">
        <v>711</v>
      </c>
    </row>
    <row r="2982" spans="1:14" x14ac:dyDescent="0.2">
      <c r="A2982" t="s">
        <v>8741</v>
      </c>
      <c r="B2982">
        <v>25900</v>
      </c>
      <c r="C2982">
        <v>29600</v>
      </c>
      <c r="D2982">
        <v>33300</v>
      </c>
      <c r="E2982">
        <v>36950</v>
      </c>
      <c r="F2982">
        <v>39950</v>
      </c>
      <c r="G2982">
        <v>42900</v>
      </c>
      <c r="H2982">
        <v>45850</v>
      </c>
      <c r="I2982">
        <v>50560</v>
      </c>
      <c r="J2982">
        <v>55700</v>
      </c>
      <c r="K2982" t="s">
        <v>3100</v>
      </c>
      <c r="L2982">
        <v>15</v>
      </c>
      <c r="M2982">
        <v>30</v>
      </c>
      <c r="N2982" t="s">
        <v>712</v>
      </c>
    </row>
    <row r="2983" spans="1:14" x14ac:dyDescent="0.2">
      <c r="A2983" t="s">
        <v>8742</v>
      </c>
      <c r="B2983">
        <v>25900</v>
      </c>
      <c r="C2983">
        <v>29600</v>
      </c>
      <c r="D2983">
        <v>33300</v>
      </c>
      <c r="E2983">
        <v>36950</v>
      </c>
      <c r="F2983">
        <v>39950</v>
      </c>
      <c r="G2983">
        <v>42900</v>
      </c>
      <c r="H2983">
        <v>45850</v>
      </c>
      <c r="I2983">
        <v>50560</v>
      </c>
      <c r="J2983">
        <v>55700</v>
      </c>
      <c r="K2983" t="s">
        <v>3100</v>
      </c>
      <c r="L2983">
        <v>15</v>
      </c>
      <c r="M2983">
        <v>30</v>
      </c>
      <c r="N2983" t="s">
        <v>713</v>
      </c>
    </row>
    <row r="2984" spans="1:14" x14ac:dyDescent="0.2">
      <c r="A2984" t="s">
        <v>8743</v>
      </c>
      <c r="B2984">
        <v>25900</v>
      </c>
      <c r="C2984">
        <v>29600</v>
      </c>
      <c r="D2984">
        <v>33300</v>
      </c>
      <c r="E2984">
        <v>36950</v>
      </c>
      <c r="F2984">
        <v>39950</v>
      </c>
      <c r="G2984">
        <v>42900</v>
      </c>
      <c r="H2984">
        <v>45850</v>
      </c>
      <c r="I2984">
        <v>50560</v>
      </c>
      <c r="J2984">
        <v>55700</v>
      </c>
      <c r="K2984" t="s">
        <v>3100</v>
      </c>
      <c r="L2984">
        <v>15</v>
      </c>
      <c r="M2984">
        <v>30</v>
      </c>
      <c r="N2984" t="s">
        <v>714</v>
      </c>
    </row>
    <row r="2985" spans="1:14" x14ac:dyDescent="0.2">
      <c r="A2985" t="s">
        <v>8744</v>
      </c>
      <c r="B2985">
        <v>25600</v>
      </c>
      <c r="C2985">
        <v>29250</v>
      </c>
      <c r="D2985">
        <v>32900</v>
      </c>
      <c r="E2985">
        <v>36550</v>
      </c>
      <c r="F2985">
        <v>39500</v>
      </c>
      <c r="G2985">
        <v>42400</v>
      </c>
      <c r="H2985">
        <v>45420</v>
      </c>
      <c r="I2985">
        <v>50560</v>
      </c>
      <c r="J2985">
        <v>55700</v>
      </c>
      <c r="K2985" t="s">
        <v>3100</v>
      </c>
      <c r="L2985">
        <v>15</v>
      </c>
      <c r="M2985">
        <v>30</v>
      </c>
      <c r="N2985" t="s">
        <v>715</v>
      </c>
    </row>
    <row r="2986" spans="1:14" x14ac:dyDescent="0.2">
      <c r="A2986" t="s">
        <v>8745</v>
      </c>
      <c r="B2986">
        <v>25900</v>
      </c>
      <c r="C2986">
        <v>29600</v>
      </c>
      <c r="D2986">
        <v>33300</v>
      </c>
      <c r="E2986">
        <v>36950</v>
      </c>
      <c r="F2986">
        <v>39950</v>
      </c>
      <c r="G2986">
        <v>42900</v>
      </c>
      <c r="H2986">
        <v>45850</v>
      </c>
      <c r="I2986">
        <v>50560</v>
      </c>
      <c r="J2986">
        <v>55700</v>
      </c>
      <c r="K2986" t="s">
        <v>3100</v>
      </c>
      <c r="L2986">
        <v>15</v>
      </c>
      <c r="M2986">
        <v>30</v>
      </c>
      <c r="N2986" t="s">
        <v>716</v>
      </c>
    </row>
    <row r="2987" spans="1:14" x14ac:dyDescent="0.2">
      <c r="A2987" t="s">
        <v>8746</v>
      </c>
      <c r="B2987">
        <v>25600</v>
      </c>
      <c r="C2987">
        <v>29250</v>
      </c>
      <c r="D2987">
        <v>32900</v>
      </c>
      <c r="E2987">
        <v>36550</v>
      </c>
      <c r="F2987">
        <v>39500</v>
      </c>
      <c r="G2987">
        <v>42400</v>
      </c>
      <c r="H2987">
        <v>45420</v>
      </c>
      <c r="I2987">
        <v>50560</v>
      </c>
      <c r="J2987">
        <v>55700</v>
      </c>
      <c r="K2987" t="s">
        <v>3100</v>
      </c>
      <c r="L2987">
        <v>15</v>
      </c>
      <c r="M2987">
        <v>30</v>
      </c>
      <c r="N2987" t="s">
        <v>717</v>
      </c>
    </row>
    <row r="2988" spans="1:14" x14ac:dyDescent="0.2">
      <c r="A2988" t="s">
        <v>8747</v>
      </c>
      <c r="B2988">
        <v>25900</v>
      </c>
      <c r="C2988">
        <v>29600</v>
      </c>
      <c r="D2988">
        <v>33300</v>
      </c>
      <c r="E2988">
        <v>36950</v>
      </c>
      <c r="F2988">
        <v>39950</v>
      </c>
      <c r="G2988">
        <v>42900</v>
      </c>
      <c r="H2988">
        <v>45850</v>
      </c>
      <c r="I2988">
        <v>50560</v>
      </c>
      <c r="J2988">
        <v>55700</v>
      </c>
      <c r="K2988" t="s">
        <v>3100</v>
      </c>
      <c r="L2988">
        <v>15</v>
      </c>
      <c r="M2988">
        <v>30</v>
      </c>
      <c r="N2988" t="s">
        <v>719</v>
      </c>
    </row>
    <row r="2989" spans="1:14" x14ac:dyDescent="0.2">
      <c r="A2989" t="s">
        <v>8748</v>
      </c>
      <c r="B2989">
        <v>25900</v>
      </c>
      <c r="C2989">
        <v>29600</v>
      </c>
      <c r="D2989">
        <v>33300</v>
      </c>
      <c r="E2989">
        <v>36950</v>
      </c>
      <c r="F2989">
        <v>39950</v>
      </c>
      <c r="G2989">
        <v>42900</v>
      </c>
      <c r="H2989">
        <v>45850</v>
      </c>
      <c r="I2989">
        <v>50560</v>
      </c>
      <c r="J2989">
        <v>55700</v>
      </c>
      <c r="K2989" t="s">
        <v>3100</v>
      </c>
      <c r="L2989">
        <v>15</v>
      </c>
      <c r="M2989">
        <v>30</v>
      </c>
      <c r="N2989" t="s">
        <v>718</v>
      </c>
    </row>
    <row r="2990" spans="1:14" x14ac:dyDescent="0.2">
      <c r="A2990" t="s">
        <v>8749</v>
      </c>
      <c r="B2990">
        <v>25900</v>
      </c>
      <c r="C2990">
        <v>29600</v>
      </c>
      <c r="D2990">
        <v>33300</v>
      </c>
      <c r="E2990">
        <v>36950</v>
      </c>
      <c r="F2990">
        <v>39950</v>
      </c>
      <c r="G2990">
        <v>42900</v>
      </c>
      <c r="H2990">
        <v>45850</v>
      </c>
      <c r="I2990">
        <v>50560</v>
      </c>
      <c r="J2990">
        <v>55700</v>
      </c>
      <c r="K2990" t="s">
        <v>3100</v>
      </c>
      <c r="L2990">
        <v>15</v>
      </c>
      <c r="M2990">
        <v>30</v>
      </c>
      <c r="N2990" t="s">
        <v>720</v>
      </c>
    </row>
    <row r="2991" spans="1:14" x14ac:dyDescent="0.2">
      <c r="A2991" t="s">
        <v>8750</v>
      </c>
      <c r="B2991">
        <v>25600</v>
      </c>
      <c r="C2991">
        <v>29250</v>
      </c>
      <c r="D2991">
        <v>32900</v>
      </c>
      <c r="E2991">
        <v>36550</v>
      </c>
      <c r="F2991">
        <v>39500</v>
      </c>
      <c r="G2991">
        <v>42400</v>
      </c>
      <c r="H2991">
        <v>45420</v>
      </c>
      <c r="I2991">
        <v>50560</v>
      </c>
      <c r="J2991">
        <v>55700</v>
      </c>
      <c r="K2991" t="s">
        <v>3100</v>
      </c>
      <c r="L2991">
        <v>15</v>
      </c>
      <c r="M2991">
        <v>30</v>
      </c>
      <c r="N2991" t="s">
        <v>721</v>
      </c>
    </row>
    <row r="2992" spans="1:14" x14ac:dyDescent="0.2">
      <c r="A2992" t="s">
        <v>8751</v>
      </c>
      <c r="B2992">
        <v>28150</v>
      </c>
      <c r="C2992">
        <v>32150</v>
      </c>
      <c r="D2992">
        <v>36150</v>
      </c>
      <c r="E2992">
        <v>40150</v>
      </c>
      <c r="F2992">
        <v>43400</v>
      </c>
      <c r="G2992">
        <v>46600</v>
      </c>
      <c r="H2992">
        <v>49800</v>
      </c>
      <c r="I2992">
        <v>53000</v>
      </c>
      <c r="J2992">
        <v>56250</v>
      </c>
      <c r="K2992" t="s">
        <v>3100</v>
      </c>
      <c r="L2992">
        <v>15</v>
      </c>
      <c r="M2992">
        <v>30</v>
      </c>
      <c r="N2992" t="s">
        <v>722</v>
      </c>
    </row>
    <row r="2993" spans="1:14" x14ac:dyDescent="0.2">
      <c r="A2993" t="s">
        <v>8752</v>
      </c>
      <c r="B2993">
        <v>25900</v>
      </c>
      <c r="C2993">
        <v>29600</v>
      </c>
      <c r="D2993">
        <v>33300</v>
      </c>
      <c r="E2993">
        <v>36950</v>
      </c>
      <c r="F2993">
        <v>39950</v>
      </c>
      <c r="G2993">
        <v>42900</v>
      </c>
      <c r="H2993">
        <v>45850</v>
      </c>
      <c r="I2993">
        <v>50560</v>
      </c>
      <c r="J2993">
        <v>55700</v>
      </c>
      <c r="K2993" t="s">
        <v>3100</v>
      </c>
      <c r="L2993">
        <v>15</v>
      </c>
      <c r="M2993">
        <v>30</v>
      </c>
      <c r="N2993" t="s">
        <v>723</v>
      </c>
    </row>
    <row r="2994" spans="1:14" x14ac:dyDescent="0.2">
      <c r="A2994" t="s">
        <v>8753</v>
      </c>
      <c r="B2994">
        <v>25900</v>
      </c>
      <c r="C2994">
        <v>29600</v>
      </c>
      <c r="D2994">
        <v>33300</v>
      </c>
      <c r="E2994">
        <v>36950</v>
      </c>
      <c r="F2994">
        <v>39950</v>
      </c>
      <c r="G2994">
        <v>42900</v>
      </c>
      <c r="H2994">
        <v>45850</v>
      </c>
      <c r="I2994">
        <v>50560</v>
      </c>
      <c r="J2994">
        <v>55700</v>
      </c>
      <c r="K2994" t="s">
        <v>3100</v>
      </c>
      <c r="L2994">
        <v>15</v>
      </c>
      <c r="M2994">
        <v>30</v>
      </c>
      <c r="N2994" t="s">
        <v>724</v>
      </c>
    </row>
    <row r="2995" spans="1:14" x14ac:dyDescent="0.2">
      <c r="A2995" t="s">
        <v>8754</v>
      </c>
      <c r="B2995">
        <v>25900</v>
      </c>
      <c r="C2995">
        <v>29600</v>
      </c>
      <c r="D2995">
        <v>33300</v>
      </c>
      <c r="E2995">
        <v>36950</v>
      </c>
      <c r="F2995">
        <v>39950</v>
      </c>
      <c r="G2995">
        <v>42900</v>
      </c>
      <c r="H2995">
        <v>45850</v>
      </c>
      <c r="I2995">
        <v>50560</v>
      </c>
      <c r="J2995">
        <v>55700</v>
      </c>
      <c r="K2995" t="s">
        <v>3100</v>
      </c>
      <c r="L2995">
        <v>15</v>
      </c>
      <c r="M2995">
        <v>30</v>
      </c>
      <c r="N2995" t="s">
        <v>725</v>
      </c>
    </row>
    <row r="2996" spans="1:14" x14ac:dyDescent="0.2">
      <c r="A2996" t="s">
        <v>8755</v>
      </c>
      <c r="B2996">
        <v>25900</v>
      </c>
      <c r="C2996">
        <v>29600</v>
      </c>
      <c r="D2996">
        <v>33300</v>
      </c>
      <c r="E2996">
        <v>36950</v>
      </c>
      <c r="F2996">
        <v>39950</v>
      </c>
      <c r="G2996">
        <v>42900</v>
      </c>
      <c r="H2996">
        <v>45850</v>
      </c>
      <c r="I2996">
        <v>50560</v>
      </c>
      <c r="J2996">
        <v>55700</v>
      </c>
      <c r="K2996" t="s">
        <v>3100</v>
      </c>
      <c r="L2996">
        <v>15</v>
      </c>
      <c r="M2996">
        <v>30</v>
      </c>
      <c r="N2996" t="s">
        <v>726</v>
      </c>
    </row>
    <row r="2997" spans="1:14" x14ac:dyDescent="0.2">
      <c r="A2997" t="s">
        <v>8756</v>
      </c>
      <c r="B2997">
        <v>25600</v>
      </c>
      <c r="C2997">
        <v>29250</v>
      </c>
      <c r="D2997">
        <v>32900</v>
      </c>
      <c r="E2997">
        <v>36550</v>
      </c>
      <c r="F2997">
        <v>39500</v>
      </c>
      <c r="G2997">
        <v>42400</v>
      </c>
      <c r="H2997">
        <v>45420</v>
      </c>
      <c r="I2997">
        <v>50560</v>
      </c>
      <c r="J2997">
        <v>55700</v>
      </c>
      <c r="K2997" t="s">
        <v>3100</v>
      </c>
      <c r="L2997">
        <v>15</v>
      </c>
      <c r="M2997">
        <v>30</v>
      </c>
      <c r="N2997" t="s">
        <v>727</v>
      </c>
    </row>
    <row r="2998" spans="1:14" x14ac:dyDescent="0.2">
      <c r="A2998" t="s">
        <v>8757</v>
      </c>
      <c r="B2998">
        <v>25900</v>
      </c>
      <c r="C2998">
        <v>29600</v>
      </c>
      <c r="D2998">
        <v>33300</v>
      </c>
      <c r="E2998">
        <v>36950</v>
      </c>
      <c r="F2998">
        <v>39950</v>
      </c>
      <c r="G2998">
        <v>42900</v>
      </c>
      <c r="H2998">
        <v>45850</v>
      </c>
      <c r="I2998">
        <v>50560</v>
      </c>
      <c r="J2998">
        <v>55700</v>
      </c>
      <c r="K2998" t="s">
        <v>3100</v>
      </c>
      <c r="L2998">
        <v>15</v>
      </c>
      <c r="M2998">
        <v>30</v>
      </c>
      <c r="N2998" t="s">
        <v>728</v>
      </c>
    </row>
    <row r="2999" spans="1:14" x14ac:dyDescent="0.2">
      <c r="A2999" t="s">
        <v>8758</v>
      </c>
      <c r="B2999">
        <v>28150</v>
      </c>
      <c r="C2999">
        <v>32150</v>
      </c>
      <c r="D2999">
        <v>36150</v>
      </c>
      <c r="E2999">
        <v>40150</v>
      </c>
      <c r="F2999">
        <v>43400</v>
      </c>
      <c r="G2999">
        <v>46600</v>
      </c>
      <c r="H2999">
        <v>49800</v>
      </c>
      <c r="I2999">
        <v>53000</v>
      </c>
      <c r="J2999">
        <v>56250</v>
      </c>
      <c r="K2999" t="s">
        <v>3100</v>
      </c>
      <c r="L2999">
        <v>15</v>
      </c>
      <c r="M2999">
        <v>30</v>
      </c>
      <c r="N2999" t="s">
        <v>729</v>
      </c>
    </row>
    <row r="3000" spans="1:14" x14ac:dyDescent="0.2">
      <c r="A3000" t="s">
        <v>8759</v>
      </c>
      <c r="B3000">
        <v>28150</v>
      </c>
      <c r="C3000">
        <v>32150</v>
      </c>
      <c r="D3000">
        <v>36150</v>
      </c>
      <c r="E3000">
        <v>40150</v>
      </c>
      <c r="F3000">
        <v>43400</v>
      </c>
      <c r="G3000">
        <v>46600</v>
      </c>
      <c r="H3000">
        <v>49800</v>
      </c>
      <c r="I3000">
        <v>53000</v>
      </c>
      <c r="J3000">
        <v>56250</v>
      </c>
      <c r="K3000" t="s">
        <v>3100</v>
      </c>
      <c r="L3000">
        <v>15</v>
      </c>
      <c r="M3000">
        <v>30</v>
      </c>
      <c r="N3000" t="s">
        <v>730</v>
      </c>
    </row>
    <row r="3001" spans="1:14" x14ac:dyDescent="0.2">
      <c r="A3001" t="s">
        <v>8760</v>
      </c>
      <c r="B3001">
        <v>25600</v>
      </c>
      <c r="C3001">
        <v>29250</v>
      </c>
      <c r="D3001">
        <v>32900</v>
      </c>
      <c r="E3001">
        <v>36550</v>
      </c>
      <c r="F3001">
        <v>39500</v>
      </c>
      <c r="G3001">
        <v>42400</v>
      </c>
      <c r="H3001">
        <v>45420</v>
      </c>
      <c r="I3001">
        <v>50560</v>
      </c>
      <c r="J3001">
        <v>55700</v>
      </c>
      <c r="K3001" t="s">
        <v>3100</v>
      </c>
      <c r="L3001">
        <v>15</v>
      </c>
      <c r="M3001">
        <v>30</v>
      </c>
      <c r="N3001" t="s">
        <v>731</v>
      </c>
    </row>
    <row r="3002" spans="1:14" x14ac:dyDescent="0.2">
      <c r="A3002" t="s">
        <v>8761</v>
      </c>
      <c r="B3002">
        <v>25900</v>
      </c>
      <c r="C3002">
        <v>29600</v>
      </c>
      <c r="D3002">
        <v>33300</v>
      </c>
      <c r="E3002">
        <v>36950</v>
      </c>
      <c r="F3002">
        <v>39950</v>
      </c>
      <c r="G3002">
        <v>42900</v>
      </c>
      <c r="H3002">
        <v>45850</v>
      </c>
      <c r="I3002">
        <v>50560</v>
      </c>
      <c r="J3002">
        <v>55700</v>
      </c>
      <c r="K3002" t="s">
        <v>3100</v>
      </c>
      <c r="L3002">
        <v>15</v>
      </c>
      <c r="M3002">
        <v>30</v>
      </c>
      <c r="N3002" t="s">
        <v>732</v>
      </c>
    </row>
    <row r="3003" spans="1:14" x14ac:dyDescent="0.2">
      <c r="A3003" t="s">
        <v>8762</v>
      </c>
      <c r="B3003">
        <v>25600</v>
      </c>
      <c r="C3003">
        <v>29250</v>
      </c>
      <c r="D3003">
        <v>32900</v>
      </c>
      <c r="E3003">
        <v>36550</v>
      </c>
      <c r="F3003">
        <v>39500</v>
      </c>
      <c r="G3003">
        <v>42400</v>
      </c>
      <c r="H3003">
        <v>45420</v>
      </c>
      <c r="I3003">
        <v>50560</v>
      </c>
      <c r="J3003">
        <v>55700</v>
      </c>
      <c r="K3003" t="s">
        <v>3100</v>
      </c>
      <c r="L3003">
        <v>15</v>
      </c>
      <c r="M3003">
        <v>30</v>
      </c>
      <c r="N3003" t="s">
        <v>733</v>
      </c>
    </row>
    <row r="3004" spans="1:14" x14ac:dyDescent="0.2">
      <c r="A3004" t="s">
        <v>8763</v>
      </c>
      <c r="B3004">
        <v>25900</v>
      </c>
      <c r="C3004">
        <v>29600</v>
      </c>
      <c r="D3004">
        <v>33300</v>
      </c>
      <c r="E3004">
        <v>36950</v>
      </c>
      <c r="F3004">
        <v>39950</v>
      </c>
      <c r="G3004">
        <v>42900</v>
      </c>
      <c r="H3004">
        <v>45850</v>
      </c>
      <c r="I3004">
        <v>50560</v>
      </c>
      <c r="J3004">
        <v>55700</v>
      </c>
      <c r="K3004" t="s">
        <v>3100</v>
      </c>
      <c r="L3004">
        <v>15</v>
      </c>
      <c r="M3004">
        <v>30</v>
      </c>
      <c r="N3004" t="s">
        <v>734</v>
      </c>
    </row>
    <row r="3005" spans="1:14" x14ac:dyDescent="0.2">
      <c r="A3005" t="s">
        <v>8764</v>
      </c>
      <c r="B3005">
        <v>25600</v>
      </c>
      <c r="C3005">
        <v>29250</v>
      </c>
      <c r="D3005">
        <v>32900</v>
      </c>
      <c r="E3005">
        <v>36550</v>
      </c>
      <c r="F3005">
        <v>39500</v>
      </c>
      <c r="G3005">
        <v>42400</v>
      </c>
      <c r="H3005">
        <v>45420</v>
      </c>
      <c r="I3005">
        <v>50560</v>
      </c>
      <c r="J3005">
        <v>55700</v>
      </c>
      <c r="K3005" t="s">
        <v>3100</v>
      </c>
      <c r="L3005">
        <v>15</v>
      </c>
      <c r="M3005">
        <v>30</v>
      </c>
      <c r="N3005" t="s">
        <v>735</v>
      </c>
    </row>
    <row r="3006" spans="1:14" x14ac:dyDescent="0.2">
      <c r="A3006" t="s">
        <v>8765</v>
      </c>
      <c r="B3006">
        <v>25600</v>
      </c>
      <c r="C3006">
        <v>29250</v>
      </c>
      <c r="D3006">
        <v>32900</v>
      </c>
      <c r="E3006">
        <v>36550</v>
      </c>
      <c r="F3006">
        <v>39500</v>
      </c>
      <c r="G3006">
        <v>42400</v>
      </c>
      <c r="H3006">
        <v>45420</v>
      </c>
      <c r="I3006">
        <v>50560</v>
      </c>
      <c r="J3006">
        <v>55700</v>
      </c>
      <c r="K3006" t="s">
        <v>3100</v>
      </c>
      <c r="L3006">
        <v>15</v>
      </c>
      <c r="M3006">
        <v>30</v>
      </c>
      <c r="N3006" t="s">
        <v>736</v>
      </c>
    </row>
    <row r="3007" spans="1:14" x14ac:dyDescent="0.2">
      <c r="A3007" t="s">
        <v>8766</v>
      </c>
      <c r="B3007">
        <v>31150</v>
      </c>
      <c r="C3007">
        <v>35600</v>
      </c>
      <c r="D3007">
        <v>40050</v>
      </c>
      <c r="E3007">
        <v>44500</v>
      </c>
      <c r="F3007">
        <v>48100</v>
      </c>
      <c r="G3007">
        <v>51650</v>
      </c>
      <c r="H3007">
        <v>55200</v>
      </c>
      <c r="I3007">
        <v>58750</v>
      </c>
      <c r="J3007">
        <v>62300</v>
      </c>
      <c r="K3007" t="s">
        <v>3100</v>
      </c>
      <c r="L3007">
        <v>15</v>
      </c>
      <c r="M3007">
        <v>30</v>
      </c>
      <c r="N3007" t="s">
        <v>737</v>
      </c>
    </row>
    <row r="3008" spans="1:14" x14ac:dyDescent="0.2">
      <c r="A3008" t="s">
        <v>8767</v>
      </c>
      <c r="B3008">
        <v>31150</v>
      </c>
      <c r="C3008">
        <v>35600</v>
      </c>
      <c r="D3008">
        <v>40050</v>
      </c>
      <c r="E3008">
        <v>44500</v>
      </c>
      <c r="F3008">
        <v>48100</v>
      </c>
      <c r="G3008">
        <v>51650</v>
      </c>
      <c r="H3008">
        <v>55200</v>
      </c>
      <c r="I3008">
        <v>58750</v>
      </c>
      <c r="J3008">
        <v>62300</v>
      </c>
      <c r="K3008" t="s">
        <v>3100</v>
      </c>
      <c r="L3008">
        <v>15</v>
      </c>
      <c r="M3008">
        <v>30</v>
      </c>
      <c r="N3008" t="s">
        <v>738</v>
      </c>
    </row>
    <row r="3009" spans="1:14" x14ac:dyDescent="0.2">
      <c r="A3009" t="s">
        <v>8768</v>
      </c>
      <c r="B3009">
        <v>25900</v>
      </c>
      <c r="C3009">
        <v>29600</v>
      </c>
      <c r="D3009">
        <v>33300</v>
      </c>
      <c r="E3009">
        <v>36950</v>
      </c>
      <c r="F3009">
        <v>39950</v>
      </c>
      <c r="G3009">
        <v>42900</v>
      </c>
      <c r="H3009">
        <v>45850</v>
      </c>
      <c r="I3009">
        <v>50560</v>
      </c>
      <c r="J3009">
        <v>55700</v>
      </c>
      <c r="K3009" t="s">
        <v>3100</v>
      </c>
      <c r="L3009">
        <v>15</v>
      </c>
      <c r="M3009">
        <v>30</v>
      </c>
      <c r="N3009" t="s">
        <v>739</v>
      </c>
    </row>
    <row r="3010" spans="1:14" x14ac:dyDescent="0.2">
      <c r="A3010" t="s">
        <v>8769</v>
      </c>
      <c r="B3010">
        <v>25600</v>
      </c>
      <c r="C3010">
        <v>29250</v>
      </c>
      <c r="D3010">
        <v>32900</v>
      </c>
      <c r="E3010">
        <v>36550</v>
      </c>
      <c r="F3010">
        <v>39500</v>
      </c>
      <c r="G3010">
        <v>42400</v>
      </c>
      <c r="H3010">
        <v>45420</v>
      </c>
      <c r="I3010">
        <v>50560</v>
      </c>
      <c r="J3010">
        <v>55700</v>
      </c>
      <c r="K3010" t="s">
        <v>3100</v>
      </c>
      <c r="L3010">
        <v>15</v>
      </c>
      <c r="M3010">
        <v>30</v>
      </c>
      <c r="N3010" t="s">
        <v>740</v>
      </c>
    </row>
    <row r="3011" spans="1:14" x14ac:dyDescent="0.2">
      <c r="A3011" t="s">
        <v>8770</v>
      </c>
      <c r="B3011">
        <v>25900</v>
      </c>
      <c r="C3011">
        <v>29600</v>
      </c>
      <c r="D3011">
        <v>33300</v>
      </c>
      <c r="E3011">
        <v>36950</v>
      </c>
      <c r="F3011">
        <v>39950</v>
      </c>
      <c r="G3011">
        <v>42900</v>
      </c>
      <c r="H3011">
        <v>45850</v>
      </c>
      <c r="I3011">
        <v>50560</v>
      </c>
      <c r="J3011">
        <v>55700</v>
      </c>
      <c r="K3011" t="s">
        <v>3100</v>
      </c>
      <c r="L3011">
        <v>17</v>
      </c>
      <c r="M3011">
        <v>30</v>
      </c>
      <c r="N3011" t="s">
        <v>741</v>
      </c>
    </row>
    <row r="3012" spans="1:14" x14ac:dyDescent="0.2">
      <c r="A3012" t="s">
        <v>8771</v>
      </c>
      <c r="B3012">
        <v>25900</v>
      </c>
      <c r="C3012">
        <v>29600</v>
      </c>
      <c r="D3012">
        <v>33300</v>
      </c>
      <c r="E3012">
        <v>36950</v>
      </c>
      <c r="F3012">
        <v>39950</v>
      </c>
      <c r="G3012">
        <v>42900</v>
      </c>
      <c r="H3012">
        <v>45850</v>
      </c>
      <c r="I3012">
        <v>50560</v>
      </c>
      <c r="J3012">
        <v>55700</v>
      </c>
      <c r="K3012" t="s">
        <v>3100</v>
      </c>
      <c r="L3012">
        <v>17</v>
      </c>
      <c r="M3012">
        <v>30</v>
      </c>
      <c r="N3012" t="s">
        <v>742</v>
      </c>
    </row>
    <row r="3013" spans="1:14" x14ac:dyDescent="0.2">
      <c r="A3013" t="s">
        <v>8772</v>
      </c>
      <c r="B3013">
        <v>25900</v>
      </c>
      <c r="C3013">
        <v>29600</v>
      </c>
      <c r="D3013">
        <v>33300</v>
      </c>
      <c r="E3013">
        <v>36950</v>
      </c>
      <c r="F3013">
        <v>39950</v>
      </c>
      <c r="G3013">
        <v>42900</v>
      </c>
      <c r="H3013">
        <v>45850</v>
      </c>
      <c r="I3013">
        <v>50560</v>
      </c>
      <c r="J3013">
        <v>55700</v>
      </c>
      <c r="K3013" t="s">
        <v>3100</v>
      </c>
      <c r="L3013">
        <v>17</v>
      </c>
      <c r="M3013">
        <v>30</v>
      </c>
      <c r="N3013" t="s">
        <v>743</v>
      </c>
    </row>
    <row r="3014" spans="1:14" x14ac:dyDescent="0.2">
      <c r="A3014" t="s">
        <v>8773</v>
      </c>
      <c r="B3014">
        <v>25900</v>
      </c>
      <c r="C3014">
        <v>29600</v>
      </c>
      <c r="D3014">
        <v>33300</v>
      </c>
      <c r="E3014">
        <v>36950</v>
      </c>
      <c r="F3014">
        <v>39950</v>
      </c>
      <c r="G3014">
        <v>42900</v>
      </c>
      <c r="H3014">
        <v>45850</v>
      </c>
      <c r="I3014">
        <v>50560</v>
      </c>
      <c r="J3014">
        <v>55700</v>
      </c>
      <c r="K3014" t="s">
        <v>3100</v>
      </c>
      <c r="L3014">
        <v>17</v>
      </c>
      <c r="M3014">
        <v>30</v>
      </c>
      <c r="N3014" t="s">
        <v>744</v>
      </c>
    </row>
    <row r="3015" spans="1:14" x14ac:dyDescent="0.2">
      <c r="A3015" t="s">
        <v>8774</v>
      </c>
      <c r="B3015">
        <v>25900</v>
      </c>
      <c r="C3015">
        <v>29600</v>
      </c>
      <c r="D3015">
        <v>33300</v>
      </c>
      <c r="E3015">
        <v>36950</v>
      </c>
      <c r="F3015">
        <v>39950</v>
      </c>
      <c r="G3015">
        <v>42900</v>
      </c>
      <c r="H3015">
        <v>45850</v>
      </c>
      <c r="I3015">
        <v>50560</v>
      </c>
      <c r="J3015">
        <v>55700</v>
      </c>
      <c r="K3015" t="s">
        <v>3100</v>
      </c>
      <c r="L3015">
        <v>17</v>
      </c>
      <c r="M3015">
        <v>30</v>
      </c>
      <c r="N3015" t="s">
        <v>745</v>
      </c>
    </row>
    <row r="3016" spans="1:14" x14ac:dyDescent="0.2">
      <c r="A3016" t="s">
        <v>8775</v>
      </c>
      <c r="B3016">
        <v>25900</v>
      </c>
      <c r="C3016">
        <v>29600</v>
      </c>
      <c r="D3016">
        <v>33300</v>
      </c>
      <c r="E3016">
        <v>36950</v>
      </c>
      <c r="F3016">
        <v>39950</v>
      </c>
      <c r="G3016">
        <v>42900</v>
      </c>
      <c r="H3016">
        <v>45850</v>
      </c>
      <c r="I3016">
        <v>50560</v>
      </c>
      <c r="J3016">
        <v>55700</v>
      </c>
      <c r="K3016" t="s">
        <v>3100</v>
      </c>
      <c r="L3016">
        <v>17</v>
      </c>
      <c r="M3016">
        <v>30</v>
      </c>
      <c r="N3016" t="s">
        <v>746</v>
      </c>
    </row>
    <row r="3017" spans="1:14" x14ac:dyDescent="0.2">
      <c r="A3017" t="s">
        <v>8776</v>
      </c>
      <c r="B3017">
        <v>25900</v>
      </c>
      <c r="C3017">
        <v>29600</v>
      </c>
      <c r="D3017">
        <v>33300</v>
      </c>
      <c r="E3017">
        <v>36950</v>
      </c>
      <c r="F3017">
        <v>39950</v>
      </c>
      <c r="G3017">
        <v>42900</v>
      </c>
      <c r="H3017">
        <v>45850</v>
      </c>
      <c r="I3017">
        <v>50560</v>
      </c>
      <c r="J3017">
        <v>55700</v>
      </c>
      <c r="K3017" t="s">
        <v>3100</v>
      </c>
      <c r="L3017">
        <v>17</v>
      </c>
      <c r="M3017">
        <v>30</v>
      </c>
      <c r="N3017" t="s">
        <v>747</v>
      </c>
    </row>
    <row r="3018" spans="1:14" x14ac:dyDescent="0.2">
      <c r="A3018" t="s">
        <v>8777</v>
      </c>
      <c r="B3018">
        <v>25900</v>
      </c>
      <c r="C3018">
        <v>29600</v>
      </c>
      <c r="D3018">
        <v>33300</v>
      </c>
      <c r="E3018">
        <v>36950</v>
      </c>
      <c r="F3018">
        <v>39950</v>
      </c>
      <c r="G3018">
        <v>42900</v>
      </c>
      <c r="H3018">
        <v>45850</v>
      </c>
      <c r="I3018">
        <v>50560</v>
      </c>
      <c r="J3018">
        <v>55700</v>
      </c>
      <c r="K3018" t="s">
        <v>3100</v>
      </c>
      <c r="L3018">
        <v>17</v>
      </c>
      <c r="M3018">
        <v>30</v>
      </c>
      <c r="N3018" t="s">
        <v>748</v>
      </c>
    </row>
    <row r="3019" spans="1:14" x14ac:dyDescent="0.2">
      <c r="A3019" t="s">
        <v>8778</v>
      </c>
      <c r="B3019">
        <v>25900</v>
      </c>
      <c r="C3019">
        <v>29600</v>
      </c>
      <c r="D3019">
        <v>33300</v>
      </c>
      <c r="E3019">
        <v>36950</v>
      </c>
      <c r="F3019">
        <v>39950</v>
      </c>
      <c r="G3019">
        <v>42900</v>
      </c>
      <c r="H3019">
        <v>45850</v>
      </c>
      <c r="I3019">
        <v>50560</v>
      </c>
      <c r="J3019">
        <v>55700</v>
      </c>
      <c r="K3019" t="s">
        <v>3100</v>
      </c>
      <c r="L3019">
        <v>17</v>
      </c>
      <c r="M3019">
        <v>30</v>
      </c>
      <c r="N3019" t="s">
        <v>749</v>
      </c>
    </row>
    <row r="3020" spans="1:14" x14ac:dyDescent="0.2">
      <c r="A3020" t="s">
        <v>8779</v>
      </c>
      <c r="B3020">
        <v>25900</v>
      </c>
      <c r="C3020">
        <v>29600</v>
      </c>
      <c r="D3020">
        <v>33300</v>
      </c>
      <c r="E3020">
        <v>36950</v>
      </c>
      <c r="F3020">
        <v>39950</v>
      </c>
      <c r="G3020">
        <v>42900</v>
      </c>
      <c r="H3020">
        <v>45850</v>
      </c>
      <c r="I3020">
        <v>50560</v>
      </c>
      <c r="J3020">
        <v>55700</v>
      </c>
      <c r="K3020" t="s">
        <v>3100</v>
      </c>
      <c r="L3020">
        <v>17</v>
      </c>
      <c r="M3020">
        <v>30</v>
      </c>
      <c r="N3020" t="s">
        <v>750</v>
      </c>
    </row>
    <row r="3021" spans="1:14" x14ac:dyDescent="0.2">
      <c r="A3021" t="s">
        <v>8780</v>
      </c>
      <c r="B3021">
        <v>25900</v>
      </c>
      <c r="C3021">
        <v>29600</v>
      </c>
      <c r="D3021">
        <v>33300</v>
      </c>
      <c r="E3021">
        <v>36950</v>
      </c>
      <c r="F3021">
        <v>39950</v>
      </c>
      <c r="G3021">
        <v>42900</v>
      </c>
      <c r="H3021">
        <v>45850</v>
      </c>
      <c r="I3021">
        <v>50560</v>
      </c>
      <c r="J3021">
        <v>55700</v>
      </c>
      <c r="K3021" t="s">
        <v>3100</v>
      </c>
      <c r="L3021">
        <v>17</v>
      </c>
      <c r="M3021">
        <v>30</v>
      </c>
      <c r="N3021" t="s">
        <v>751</v>
      </c>
    </row>
    <row r="3022" spans="1:14" x14ac:dyDescent="0.2">
      <c r="A3022" t="s">
        <v>8781</v>
      </c>
      <c r="B3022">
        <v>25900</v>
      </c>
      <c r="C3022">
        <v>29600</v>
      </c>
      <c r="D3022">
        <v>33300</v>
      </c>
      <c r="E3022">
        <v>36950</v>
      </c>
      <c r="F3022">
        <v>39950</v>
      </c>
      <c r="G3022">
        <v>42900</v>
      </c>
      <c r="H3022">
        <v>45850</v>
      </c>
      <c r="I3022">
        <v>50560</v>
      </c>
      <c r="J3022">
        <v>55700</v>
      </c>
      <c r="K3022" t="s">
        <v>3100</v>
      </c>
      <c r="L3022">
        <v>17</v>
      </c>
      <c r="M3022">
        <v>30</v>
      </c>
      <c r="N3022" t="s">
        <v>752</v>
      </c>
    </row>
    <row r="3023" spans="1:14" x14ac:dyDescent="0.2">
      <c r="A3023" t="s">
        <v>8782</v>
      </c>
      <c r="B3023">
        <v>25900</v>
      </c>
      <c r="C3023">
        <v>29600</v>
      </c>
      <c r="D3023">
        <v>33300</v>
      </c>
      <c r="E3023">
        <v>36950</v>
      </c>
      <c r="F3023">
        <v>39950</v>
      </c>
      <c r="G3023">
        <v>42900</v>
      </c>
      <c r="H3023">
        <v>45850</v>
      </c>
      <c r="I3023">
        <v>50560</v>
      </c>
      <c r="J3023">
        <v>55700</v>
      </c>
      <c r="K3023" t="s">
        <v>3100</v>
      </c>
      <c r="L3023">
        <v>17</v>
      </c>
      <c r="M3023">
        <v>30</v>
      </c>
      <c r="N3023" t="s">
        <v>753</v>
      </c>
    </row>
    <row r="3024" spans="1:14" x14ac:dyDescent="0.2">
      <c r="A3024" t="s">
        <v>8783</v>
      </c>
      <c r="B3024">
        <v>21000</v>
      </c>
      <c r="C3024">
        <v>24000</v>
      </c>
      <c r="D3024">
        <v>27000</v>
      </c>
      <c r="E3024">
        <v>30000</v>
      </c>
      <c r="F3024">
        <v>35140</v>
      </c>
      <c r="G3024">
        <v>40280</v>
      </c>
      <c r="H3024">
        <v>45420</v>
      </c>
      <c r="I3024">
        <v>50560</v>
      </c>
      <c r="J3024">
        <v>55700</v>
      </c>
      <c r="K3024" t="s">
        <v>3100</v>
      </c>
      <c r="L3024">
        <v>19</v>
      </c>
      <c r="M3024">
        <v>30</v>
      </c>
      <c r="N3024" t="s">
        <v>754</v>
      </c>
    </row>
    <row r="3025" spans="1:14" x14ac:dyDescent="0.2">
      <c r="A3025" t="s">
        <v>8784</v>
      </c>
      <c r="B3025">
        <v>21000</v>
      </c>
      <c r="C3025">
        <v>24000</v>
      </c>
      <c r="D3025">
        <v>27000</v>
      </c>
      <c r="E3025">
        <v>30000</v>
      </c>
      <c r="F3025">
        <v>35140</v>
      </c>
      <c r="G3025">
        <v>40280</v>
      </c>
      <c r="H3025">
        <v>45420</v>
      </c>
      <c r="I3025">
        <v>50560</v>
      </c>
      <c r="J3025">
        <v>55700</v>
      </c>
      <c r="K3025" t="s">
        <v>3100</v>
      </c>
      <c r="L3025">
        <v>19</v>
      </c>
      <c r="M3025">
        <v>30</v>
      </c>
      <c r="N3025" t="s">
        <v>755</v>
      </c>
    </row>
    <row r="3026" spans="1:14" x14ac:dyDescent="0.2">
      <c r="A3026" t="s">
        <v>8785</v>
      </c>
      <c r="B3026">
        <v>21000</v>
      </c>
      <c r="C3026">
        <v>24000</v>
      </c>
      <c r="D3026">
        <v>27000</v>
      </c>
      <c r="E3026">
        <v>30000</v>
      </c>
      <c r="F3026">
        <v>35140</v>
      </c>
      <c r="G3026">
        <v>40280</v>
      </c>
      <c r="H3026">
        <v>45420</v>
      </c>
      <c r="I3026">
        <v>50560</v>
      </c>
      <c r="J3026">
        <v>55700</v>
      </c>
      <c r="K3026" t="s">
        <v>3100</v>
      </c>
      <c r="L3026">
        <v>19</v>
      </c>
      <c r="M3026">
        <v>30</v>
      </c>
      <c r="N3026" t="s">
        <v>756</v>
      </c>
    </row>
    <row r="3027" spans="1:14" x14ac:dyDescent="0.2">
      <c r="A3027" t="s">
        <v>8786</v>
      </c>
      <c r="B3027">
        <v>21000</v>
      </c>
      <c r="C3027">
        <v>24000</v>
      </c>
      <c r="D3027">
        <v>27000</v>
      </c>
      <c r="E3027">
        <v>30000</v>
      </c>
      <c r="F3027">
        <v>35140</v>
      </c>
      <c r="G3027">
        <v>40280</v>
      </c>
      <c r="H3027">
        <v>45420</v>
      </c>
      <c r="I3027">
        <v>50560</v>
      </c>
      <c r="J3027">
        <v>55700</v>
      </c>
      <c r="K3027" t="s">
        <v>3100</v>
      </c>
      <c r="L3027">
        <v>19</v>
      </c>
      <c r="M3027">
        <v>30</v>
      </c>
      <c r="N3027" t="s">
        <v>757</v>
      </c>
    </row>
    <row r="3028" spans="1:14" x14ac:dyDescent="0.2">
      <c r="A3028" t="s">
        <v>8787</v>
      </c>
      <c r="B3028">
        <v>21000</v>
      </c>
      <c r="C3028">
        <v>24000</v>
      </c>
      <c r="D3028">
        <v>27000</v>
      </c>
      <c r="E3028">
        <v>30000</v>
      </c>
      <c r="F3028">
        <v>35140</v>
      </c>
      <c r="G3028">
        <v>40280</v>
      </c>
      <c r="H3028">
        <v>45420</v>
      </c>
      <c r="I3028">
        <v>50560</v>
      </c>
      <c r="J3028">
        <v>55700</v>
      </c>
      <c r="K3028" t="s">
        <v>3100</v>
      </c>
      <c r="L3028">
        <v>19</v>
      </c>
      <c r="M3028">
        <v>30</v>
      </c>
      <c r="N3028" t="s">
        <v>758</v>
      </c>
    </row>
    <row r="3029" spans="1:14" x14ac:dyDescent="0.2">
      <c r="A3029" t="s">
        <v>8788</v>
      </c>
      <c r="B3029">
        <v>21000</v>
      </c>
      <c r="C3029">
        <v>24000</v>
      </c>
      <c r="D3029">
        <v>27000</v>
      </c>
      <c r="E3029">
        <v>30000</v>
      </c>
      <c r="F3029">
        <v>35140</v>
      </c>
      <c r="G3029">
        <v>40280</v>
      </c>
      <c r="H3029">
        <v>45420</v>
      </c>
      <c r="I3029">
        <v>50560</v>
      </c>
      <c r="J3029">
        <v>55700</v>
      </c>
      <c r="K3029" t="s">
        <v>3100</v>
      </c>
      <c r="L3029">
        <v>19</v>
      </c>
      <c r="M3029">
        <v>30</v>
      </c>
      <c r="N3029" t="s">
        <v>759</v>
      </c>
    </row>
    <row r="3030" spans="1:14" x14ac:dyDescent="0.2">
      <c r="A3030" t="s">
        <v>8789</v>
      </c>
      <c r="B3030">
        <v>21000</v>
      </c>
      <c r="C3030">
        <v>24000</v>
      </c>
      <c r="D3030">
        <v>27000</v>
      </c>
      <c r="E3030">
        <v>30000</v>
      </c>
      <c r="F3030">
        <v>35140</v>
      </c>
      <c r="G3030">
        <v>40280</v>
      </c>
      <c r="H3030">
        <v>45420</v>
      </c>
      <c r="I3030">
        <v>50560</v>
      </c>
      <c r="J3030">
        <v>55700</v>
      </c>
      <c r="K3030" t="s">
        <v>3100</v>
      </c>
      <c r="L3030">
        <v>19</v>
      </c>
      <c r="M3030">
        <v>30</v>
      </c>
      <c r="N3030" t="s">
        <v>760</v>
      </c>
    </row>
    <row r="3031" spans="1:14" x14ac:dyDescent="0.2">
      <c r="A3031" t="s">
        <v>8790</v>
      </c>
      <c r="B3031">
        <v>21000</v>
      </c>
      <c r="C3031">
        <v>24000</v>
      </c>
      <c r="D3031">
        <v>27000</v>
      </c>
      <c r="E3031">
        <v>30000</v>
      </c>
      <c r="F3031">
        <v>35140</v>
      </c>
      <c r="G3031">
        <v>40280</v>
      </c>
      <c r="H3031">
        <v>45420</v>
      </c>
      <c r="I3031">
        <v>50560</v>
      </c>
      <c r="J3031">
        <v>55700</v>
      </c>
      <c r="K3031" t="s">
        <v>3100</v>
      </c>
      <c r="L3031">
        <v>19</v>
      </c>
      <c r="M3031">
        <v>30</v>
      </c>
      <c r="N3031" t="s">
        <v>761</v>
      </c>
    </row>
    <row r="3032" spans="1:14" x14ac:dyDescent="0.2">
      <c r="A3032" t="s">
        <v>8791</v>
      </c>
      <c r="B3032">
        <v>21000</v>
      </c>
      <c r="C3032">
        <v>24000</v>
      </c>
      <c r="D3032">
        <v>27000</v>
      </c>
      <c r="E3032">
        <v>30000</v>
      </c>
      <c r="F3032">
        <v>35140</v>
      </c>
      <c r="G3032">
        <v>40280</v>
      </c>
      <c r="H3032">
        <v>45420</v>
      </c>
      <c r="I3032">
        <v>50560</v>
      </c>
      <c r="J3032">
        <v>55700</v>
      </c>
      <c r="K3032" t="s">
        <v>3100</v>
      </c>
      <c r="L3032">
        <v>19</v>
      </c>
      <c r="M3032">
        <v>30</v>
      </c>
      <c r="N3032" t="s">
        <v>762</v>
      </c>
    </row>
    <row r="3033" spans="1:14" x14ac:dyDescent="0.2">
      <c r="A3033" t="s">
        <v>8792</v>
      </c>
      <c r="B3033">
        <v>21000</v>
      </c>
      <c r="C3033">
        <v>24000</v>
      </c>
      <c r="D3033">
        <v>27000</v>
      </c>
      <c r="E3033">
        <v>30000</v>
      </c>
      <c r="F3033">
        <v>35140</v>
      </c>
      <c r="G3033">
        <v>40280</v>
      </c>
      <c r="H3033">
        <v>45420</v>
      </c>
      <c r="I3033">
        <v>50560</v>
      </c>
      <c r="J3033">
        <v>55700</v>
      </c>
      <c r="K3033" t="s">
        <v>3100</v>
      </c>
      <c r="L3033">
        <v>19</v>
      </c>
      <c r="M3033">
        <v>30</v>
      </c>
      <c r="N3033" t="s">
        <v>763</v>
      </c>
    </row>
    <row r="3034" spans="1:14" x14ac:dyDescent="0.2">
      <c r="A3034" t="s">
        <v>8793</v>
      </c>
      <c r="B3034">
        <v>21000</v>
      </c>
      <c r="C3034">
        <v>24000</v>
      </c>
      <c r="D3034">
        <v>27000</v>
      </c>
      <c r="E3034">
        <v>30000</v>
      </c>
      <c r="F3034">
        <v>35140</v>
      </c>
      <c r="G3034">
        <v>40280</v>
      </c>
      <c r="H3034">
        <v>45420</v>
      </c>
      <c r="I3034">
        <v>50560</v>
      </c>
      <c r="J3034">
        <v>55700</v>
      </c>
      <c r="K3034" t="s">
        <v>3100</v>
      </c>
      <c r="L3034">
        <v>19</v>
      </c>
      <c r="M3034">
        <v>30</v>
      </c>
      <c r="N3034" t="s">
        <v>764</v>
      </c>
    </row>
    <row r="3035" spans="1:14" x14ac:dyDescent="0.2">
      <c r="A3035" t="s">
        <v>8794</v>
      </c>
      <c r="B3035">
        <v>21000</v>
      </c>
      <c r="C3035">
        <v>24000</v>
      </c>
      <c r="D3035">
        <v>27000</v>
      </c>
      <c r="E3035">
        <v>30000</v>
      </c>
      <c r="F3035">
        <v>35140</v>
      </c>
      <c r="G3035">
        <v>40280</v>
      </c>
      <c r="H3035">
        <v>45420</v>
      </c>
      <c r="I3035">
        <v>50560</v>
      </c>
      <c r="J3035">
        <v>55700</v>
      </c>
      <c r="K3035" t="s">
        <v>3100</v>
      </c>
      <c r="L3035">
        <v>19</v>
      </c>
      <c r="M3035">
        <v>30</v>
      </c>
      <c r="N3035" t="s">
        <v>765</v>
      </c>
    </row>
    <row r="3036" spans="1:14" x14ac:dyDescent="0.2">
      <c r="A3036" t="s">
        <v>8795</v>
      </c>
      <c r="B3036">
        <v>21000</v>
      </c>
      <c r="C3036">
        <v>24000</v>
      </c>
      <c r="D3036">
        <v>27000</v>
      </c>
      <c r="E3036">
        <v>30000</v>
      </c>
      <c r="F3036">
        <v>35140</v>
      </c>
      <c r="G3036">
        <v>40280</v>
      </c>
      <c r="H3036">
        <v>45420</v>
      </c>
      <c r="I3036">
        <v>50560</v>
      </c>
      <c r="J3036">
        <v>55700</v>
      </c>
      <c r="K3036" t="s">
        <v>3100</v>
      </c>
      <c r="L3036">
        <v>19</v>
      </c>
      <c r="M3036">
        <v>30</v>
      </c>
      <c r="N3036" t="s">
        <v>766</v>
      </c>
    </row>
    <row r="3037" spans="1:14" x14ac:dyDescent="0.2">
      <c r="A3037" t="s">
        <v>8796</v>
      </c>
      <c r="B3037">
        <v>21000</v>
      </c>
      <c r="C3037">
        <v>24000</v>
      </c>
      <c r="D3037">
        <v>27000</v>
      </c>
      <c r="E3037">
        <v>30000</v>
      </c>
      <c r="F3037">
        <v>35140</v>
      </c>
      <c r="G3037">
        <v>40280</v>
      </c>
      <c r="H3037">
        <v>45420</v>
      </c>
      <c r="I3037">
        <v>50560</v>
      </c>
      <c r="J3037">
        <v>55700</v>
      </c>
      <c r="K3037" t="s">
        <v>3100</v>
      </c>
      <c r="L3037">
        <v>19</v>
      </c>
      <c r="M3037">
        <v>30</v>
      </c>
      <c r="N3037" t="s">
        <v>767</v>
      </c>
    </row>
    <row r="3038" spans="1:14" x14ac:dyDescent="0.2">
      <c r="A3038" t="s">
        <v>8797</v>
      </c>
      <c r="B3038">
        <v>21000</v>
      </c>
      <c r="C3038">
        <v>24000</v>
      </c>
      <c r="D3038">
        <v>27000</v>
      </c>
      <c r="E3038">
        <v>30000</v>
      </c>
      <c r="F3038">
        <v>35140</v>
      </c>
      <c r="G3038">
        <v>40280</v>
      </c>
      <c r="H3038">
        <v>45420</v>
      </c>
      <c r="I3038">
        <v>50560</v>
      </c>
      <c r="J3038">
        <v>55700</v>
      </c>
      <c r="K3038" t="s">
        <v>3100</v>
      </c>
      <c r="L3038">
        <v>19</v>
      </c>
      <c r="M3038">
        <v>30</v>
      </c>
      <c r="N3038" t="s">
        <v>768</v>
      </c>
    </row>
    <row r="3039" spans="1:14" x14ac:dyDescent="0.2">
      <c r="A3039" t="s">
        <v>8798</v>
      </c>
      <c r="B3039">
        <v>18750</v>
      </c>
      <c r="C3039">
        <v>21400</v>
      </c>
      <c r="D3039">
        <v>24860</v>
      </c>
      <c r="E3039">
        <v>30000</v>
      </c>
      <c r="F3039">
        <v>35140</v>
      </c>
      <c r="G3039">
        <v>40280</v>
      </c>
      <c r="H3039">
        <v>45420</v>
      </c>
      <c r="I3039">
        <v>50560</v>
      </c>
      <c r="J3039">
        <v>55700</v>
      </c>
      <c r="K3039" t="s">
        <v>3101</v>
      </c>
      <c r="L3039">
        <v>1</v>
      </c>
      <c r="M3039">
        <v>30</v>
      </c>
      <c r="N3039" t="s">
        <v>2480</v>
      </c>
    </row>
    <row r="3040" spans="1:14" x14ac:dyDescent="0.2">
      <c r="A3040" t="s">
        <v>8799</v>
      </c>
      <c r="B3040">
        <v>27250</v>
      </c>
      <c r="C3040">
        <v>31150</v>
      </c>
      <c r="D3040">
        <v>35050</v>
      </c>
      <c r="E3040">
        <v>38900</v>
      </c>
      <c r="F3040">
        <v>42050</v>
      </c>
      <c r="G3040">
        <v>45150</v>
      </c>
      <c r="H3040">
        <v>48250</v>
      </c>
      <c r="I3040">
        <v>51350</v>
      </c>
      <c r="J3040">
        <v>55700</v>
      </c>
      <c r="K3040" t="s">
        <v>3101</v>
      </c>
      <c r="L3040">
        <v>3</v>
      </c>
      <c r="M3040">
        <v>30</v>
      </c>
      <c r="N3040" t="s">
        <v>2481</v>
      </c>
    </row>
    <row r="3041" spans="1:14" x14ac:dyDescent="0.2">
      <c r="A3041" t="s">
        <v>8800</v>
      </c>
      <c r="B3041">
        <v>23450</v>
      </c>
      <c r="C3041">
        <v>26800</v>
      </c>
      <c r="D3041">
        <v>30150</v>
      </c>
      <c r="E3041">
        <v>33500</v>
      </c>
      <c r="F3041">
        <v>36200</v>
      </c>
      <c r="G3041">
        <v>40280</v>
      </c>
      <c r="H3041">
        <v>45420</v>
      </c>
      <c r="I3041">
        <v>50560</v>
      </c>
      <c r="J3041">
        <v>55700</v>
      </c>
      <c r="K3041" t="s">
        <v>3101</v>
      </c>
      <c r="L3041">
        <v>5</v>
      </c>
      <c r="M3041">
        <v>30</v>
      </c>
      <c r="N3041" t="s">
        <v>2482</v>
      </c>
    </row>
    <row r="3042" spans="1:14" x14ac:dyDescent="0.2">
      <c r="A3042" t="s">
        <v>8801</v>
      </c>
      <c r="B3042">
        <v>23450</v>
      </c>
      <c r="C3042">
        <v>26800</v>
      </c>
      <c r="D3042">
        <v>30150</v>
      </c>
      <c r="E3042">
        <v>33500</v>
      </c>
      <c r="F3042">
        <v>36200</v>
      </c>
      <c r="G3042">
        <v>40280</v>
      </c>
      <c r="H3042">
        <v>45420</v>
      </c>
      <c r="I3042">
        <v>50560</v>
      </c>
      <c r="J3042">
        <v>55700</v>
      </c>
      <c r="K3042" t="s">
        <v>3101</v>
      </c>
      <c r="L3042">
        <v>7</v>
      </c>
      <c r="M3042">
        <v>30</v>
      </c>
      <c r="N3042" t="s">
        <v>2942</v>
      </c>
    </row>
    <row r="3043" spans="1:14" x14ac:dyDescent="0.2">
      <c r="A3043" t="s">
        <v>8802</v>
      </c>
      <c r="B3043">
        <v>21150</v>
      </c>
      <c r="C3043">
        <v>24150</v>
      </c>
      <c r="D3043">
        <v>27150</v>
      </c>
      <c r="E3043">
        <v>30150</v>
      </c>
      <c r="F3043">
        <v>35140</v>
      </c>
      <c r="G3043">
        <v>40280</v>
      </c>
      <c r="H3043">
        <v>45420</v>
      </c>
      <c r="I3043">
        <v>50560</v>
      </c>
      <c r="J3043">
        <v>55700</v>
      </c>
      <c r="K3043" t="s">
        <v>3101</v>
      </c>
      <c r="L3043">
        <v>9</v>
      </c>
      <c r="M3043">
        <v>30</v>
      </c>
      <c r="N3043" t="s">
        <v>2483</v>
      </c>
    </row>
    <row r="3044" spans="1:14" x14ac:dyDescent="0.2">
      <c r="A3044" t="s">
        <v>8803</v>
      </c>
      <c r="B3044">
        <v>17850</v>
      </c>
      <c r="C3044">
        <v>20400</v>
      </c>
      <c r="D3044">
        <v>24860</v>
      </c>
      <c r="E3044">
        <v>30000</v>
      </c>
      <c r="F3044">
        <v>35140</v>
      </c>
      <c r="G3044">
        <v>40280</v>
      </c>
      <c r="H3044">
        <v>45420</v>
      </c>
      <c r="I3044">
        <v>50560</v>
      </c>
      <c r="J3044">
        <v>55700</v>
      </c>
      <c r="K3044" t="s">
        <v>3101</v>
      </c>
      <c r="L3044">
        <v>11</v>
      </c>
      <c r="M3044">
        <v>30</v>
      </c>
      <c r="N3044" t="s">
        <v>2844</v>
      </c>
    </row>
    <row r="3045" spans="1:14" x14ac:dyDescent="0.2">
      <c r="A3045" t="s">
        <v>8804</v>
      </c>
      <c r="B3045">
        <v>25600</v>
      </c>
      <c r="C3045">
        <v>29250</v>
      </c>
      <c r="D3045">
        <v>32900</v>
      </c>
      <c r="E3045">
        <v>36550</v>
      </c>
      <c r="F3045">
        <v>39500</v>
      </c>
      <c r="G3045">
        <v>42400</v>
      </c>
      <c r="H3045">
        <v>45420</v>
      </c>
      <c r="I3045">
        <v>50560</v>
      </c>
      <c r="J3045">
        <v>55700</v>
      </c>
      <c r="K3045" t="s">
        <v>3101</v>
      </c>
      <c r="L3045">
        <v>13</v>
      </c>
      <c r="M3045">
        <v>30</v>
      </c>
      <c r="N3045" t="s">
        <v>2484</v>
      </c>
    </row>
    <row r="3046" spans="1:14" x14ac:dyDescent="0.2">
      <c r="A3046" t="s">
        <v>8805</v>
      </c>
      <c r="B3046">
        <v>23450</v>
      </c>
      <c r="C3046">
        <v>26800</v>
      </c>
      <c r="D3046">
        <v>30150</v>
      </c>
      <c r="E3046">
        <v>33500</v>
      </c>
      <c r="F3046">
        <v>36200</v>
      </c>
      <c r="G3046">
        <v>40280</v>
      </c>
      <c r="H3046">
        <v>45420</v>
      </c>
      <c r="I3046">
        <v>50560</v>
      </c>
      <c r="J3046">
        <v>55700</v>
      </c>
      <c r="K3046" t="s">
        <v>3101</v>
      </c>
      <c r="L3046">
        <v>15</v>
      </c>
      <c r="M3046">
        <v>30</v>
      </c>
      <c r="N3046" t="s">
        <v>2485</v>
      </c>
    </row>
    <row r="3047" spans="1:14" x14ac:dyDescent="0.2">
      <c r="A3047" t="s">
        <v>8806</v>
      </c>
      <c r="B3047">
        <v>25550</v>
      </c>
      <c r="C3047">
        <v>29200</v>
      </c>
      <c r="D3047">
        <v>32850</v>
      </c>
      <c r="E3047">
        <v>36500</v>
      </c>
      <c r="F3047">
        <v>39450</v>
      </c>
      <c r="G3047">
        <v>42350</v>
      </c>
      <c r="H3047">
        <v>45420</v>
      </c>
      <c r="I3047">
        <v>50560</v>
      </c>
      <c r="J3047">
        <v>55700</v>
      </c>
      <c r="K3047" t="s">
        <v>3101</v>
      </c>
      <c r="L3047">
        <v>17</v>
      </c>
      <c r="M3047">
        <v>30</v>
      </c>
      <c r="N3047" t="s">
        <v>2486</v>
      </c>
    </row>
    <row r="3048" spans="1:14" x14ac:dyDescent="0.2">
      <c r="A3048" t="s">
        <v>8807</v>
      </c>
      <c r="B3048">
        <v>30000</v>
      </c>
      <c r="C3048">
        <v>34300</v>
      </c>
      <c r="D3048">
        <v>38600</v>
      </c>
      <c r="E3048">
        <v>42850</v>
      </c>
      <c r="F3048">
        <v>46300</v>
      </c>
      <c r="G3048">
        <v>49750</v>
      </c>
      <c r="H3048">
        <v>53150</v>
      </c>
      <c r="I3048">
        <v>56600</v>
      </c>
      <c r="J3048">
        <v>60000</v>
      </c>
      <c r="K3048" t="s">
        <v>3101</v>
      </c>
      <c r="L3048">
        <v>19</v>
      </c>
      <c r="M3048">
        <v>30</v>
      </c>
      <c r="N3048" t="s">
        <v>2487</v>
      </c>
    </row>
    <row r="3049" spans="1:14" x14ac:dyDescent="0.2">
      <c r="A3049" t="s">
        <v>8808</v>
      </c>
      <c r="B3049">
        <v>26500</v>
      </c>
      <c r="C3049">
        <v>30300</v>
      </c>
      <c r="D3049">
        <v>34100</v>
      </c>
      <c r="E3049">
        <v>37850</v>
      </c>
      <c r="F3049">
        <v>40900</v>
      </c>
      <c r="G3049">
        <v>43950</v>
      </c>
      <c r="H3049">
        <v>46950</v>
      </c>
      <c r="I3049">
        <v>50560</v>
      </c>
      <c r="J3049">
        <v>55700</v>
      </c>
      <c r="K3049" t="s">
        <v>3101</v>
      </c>
      <c r="L3049">
        <v>21</v>
      </c>
      <c r="M3049">
        <v>30</v>
      </c>
      <c r="N3049" t="s">
        <v>4125</v>
      </c>
    </row>
    <row r="3050" spans="1:14" x14ac:dyDescent="0.2">
      <c r="A3050" t="s">
        <v>8809</v>
      </c>
      <c r="B3050">
        <v>30000</v>
      </c>
      <c r="C3050">
        <v>34300</v>
      </c>
      <c r="D3050">
        <v>38600</v>
      </c>
      <c r="E3050">
        <v>42850</v>
      </c>
      <c r="F3050">
        <v>46300</v>
      </c>
      <c r="G3050">
        <v>49750</v>
      </c>
      <c r="H3050">
        <v>53150</v>
      </c>
      <c r="I3050">
        <v>56600</v>
      </c>
      <c r="J3050">
        <v>60000</v>
      </c>
      <c r="K3050" t="s">
        <v>3101</v>
      </c>
      <c r="L3050">
        <v>23</v>
      </c>
      <c r="M3050">
        <v>30</v>
      </c>
      <c r="N3050" t="s">
        <v>2488</v>
      </c>
    </row>
    <row r="3051" spans="1:14" x14ac:dyDescent="0.2">
      <c r="A3051" t="s">
        <v>8810</v>
      </c>
      <c r="B3051">
        <v>27100</v>
      </c>
      <c r="C3051">
        <v>31000</v>
      </c>
      <c r="D3051">
        <v>34850</v>
      </c>
      <c r="E3051">
        <v>38700</v>
      </c>
      <c r="F3051">
        <v>41800</v>
      </c>
      <c r="G3051">
        <v>44900</v>
      </c>
      <c r="H3051">
        <v>48000</v>
      </c>
      <c r="I3051">
        <v>51100</v>
      </c>
      <c r="J3051">
        <v>55700</v>
      </c>
      <c r="K3051" t="s">
        <v>3101</v>
      </c>
      <c r="L3051">
        <v>25</v>
      </c>
      <c r="M3051">
        <v>30</v>
      </c>
      <c r="N3051" t="s">
        <v>2489</v>
      </c>
    </row>
    <row r="3052" spans="1:14" x14ac:dyDescent="0.2">
      <c r="A3052" t="s">
        <v>8811</v>
      </c>
      <c r="B3052">
        <v>25600</v>
      </c>
      <c r="C3052">
        <v>29250</v>
      </c>
      <c r="D3052">
        <v>32900</v>
      </c>
      <c r="E3052">
        <v>36550</v>
      </c>
      <c r="F3052">
        <v>39500</v>
      </c>
      <c r="G3052">
        <v>42400</v>
      </c>
      <c r="H3052">
        <v>45420</v>
      </c>
      <c r="I3052">
        <v>50560</v>
      </c>
      <c r="J3052">
        <v>55700</v>
      </c>
      <c r="K3052" t="s">
        <v>3101</v>
      </c>
      <c r="L3052">
        <v>27</v>
      </c>
      <c r="M3052">
        <v>30</v>
      </c>
      <c r="N3052" t="s">
        <v>3225</v>
      </c>
    </row>
    <row r="3053" spans="1:14" x14ac:dyDescent="0.2">
      <c r="A3053" t="s">
        <v>8812</v>
      </c>
      <c r="B3053">
        <v>27100</v>
      </c>
      <c r="C3053">
        <v>31000</v>
      </c>
      <c r="D3053">
        <v>34850</v>
      </c>
      <c r="E3053">
        <v>38700</v>
      </c>
      <c r="F3053">
        <v>41800</v>
      </c>
      <c r="G3053">
        <v>44900</v>
      </c>
      <c r="H3053">
        <v>48000</v>
      </c>
      <c r="I3053">
        <v>51100</v>
      </c>
      <c r="J3053">
        <v>55700</v>
      </c>
      <c r="K3053" t="s">
        <v>3101</v>
      </c>
      <c r="L3053">
        <v>29</v>
      </c>
      <c r="M3053">
        <v>30</v>
      </c>
      <c r="N3053" t="s">
        <v>2490</v>
      </c>
    </row>
    <row r="3054" spans="1:14" x14ac:dyDescent="0.2">
      <c r="A3054" t="s">
        <v>8813</v>
      </c>
      <c r="B3054">
        <v>27250</v>
      </c>
      <c r="C3054">
        <v>31150</v>
      </c>
      <c r="D3054">
        <v>35050</v>
      </c>
      <c r="E3054">
        <v>38900</v>
      </c>
      <c r="F3054">
        <v>42050</v>
      </c>
      <c r="G3054">
        <v>45150</v>
      </c>
      <c r="H3054">
        <v>48250</v>
      </c>
      <c r="I3054">
        <v>51350</v>
      </c>
      <c r="J3054">
        <v>55700</v>
      </c>
      <c r="K3054" t="s">
        <v>3101</v>
      </c>
      <c r="L3054">
        <v>31</v>
      </c>
      <c r="M3054">
        <v>30</v>
      </c>
      <c r="N3054" t="s">
        <v>1949</v>
      </c>
    </row>
    <row r="3055" spans="1:14" x14ac:dyDescent="0.2">
      <c r="A3055" t="s">
        <v>8814</v>
      </c>
      <c r="B3055">
        <v>23450</v>
      </c>
      <c r="C3055">
        <v>26800</v>
      </c>
      <c r="D3055">
        <v>30150</v>
      </c>
      <c r="E3055">
        <v>33500</v>
      </c>
      <c r="F3055">
        <v>36200</v>
      </c>
      <c r="G3055">
        <v>40280</v>
      </c>
      <c r="H3055">
        <v>45420</v>
      </c>
      <c r="I3055">
        <v>50560</v>
      </c>
      <c r="J3055">
        <v>55700</v>
      </c>
      <c r="K3055" t="s">
        <v>3101</v>
      </c>
      <c r="L3055">
        <v>33</v>
      </c>
      <c r="M3055">
        <v>30</v>
      </c>
      <c r="N3055" t="s">
        <v>1950</v>
      </c>
    </row>
    <row r="3056" spans="1:14" x14ac:dyDescent="0.2">
      <c r="A3056" t="s">
        <v>8815</v>
      </c>
      <c r="B3056">
        <v>30000</v>
      </c>
      <c r="C3056">
        <v>34300</v>
      </c>
      <c r="D3056">
        <v>38600</v>
      </c>
      <c r="E3056">
        <v>42850</v>
      </c>
      <c r="F3056">
        <v>46300</v>
      </c>
      <c r="G3056">
        <v>49750</v>
      </c>
      <c r="H3056">
        <v>53150</v>
      </c>
      <c r="I3056">
        <v>56600</v>
      </c>
      <c r="J3056">
        <v>60000</v>
      </c>
      <c r="K3056" t="s">
        <v>3101</v>
      </c>
      <c r="L3056">
        <v>35</v>
      </c>
      <c r="M3056">
        <v>30</v>
      </c>
      <c r="N3056" t="s">
        <v>2365</v>
      </c>
    </row>
    <row r="3057" spans="1:14" x14ac:dyDescent="0.2">
      <c r="A3057" t="s">
        <v>8816</v>
      </c>
      <c r="B3057">
        <v>25600</v>
      </c>
      <c r="C3057">
        <v>29250</v>
      </c>
      <c r="D3057">
        <v>32900</v>
      </c>
      <c r="E3057">
        <v>36550</v>
      </c>
      <c r="F3057">
        <v>39500</v>
      </c>
      <c r="G3057">
        <v>42400</v>
      </c>
      <c r="H3057">
        <v>45420</v>
      </c>
      <c r="I3057">
        <v>50560</v>
      </c>
      <c r="J3057">
        <v>55700</v>
      </c>
      <c r="K3057" t="s">
        <v>3101</v>
      </c>
      <c r="L3057">
        <v>37</v>
      </c>
      <c r="M3057">
        <v>30</v>
      </c>
      <c r="N3057" t="s">
        <v>2760</v>
      </c>
    </row>
    <row r="3058" spans="1:14" x14ac:dyDescent="0.2">
      <c r="A3058" t="s">
        <v>8817</v>
      </c>
      <c r="B3058">
        <v>25600</v>
      </c>
      <c r="C3058">
        <v>29250</v>
      </c>
      <c r="D3058">
        <v>32900</v>
      </c>
      <c r="E3058">
        <v>36550</v>
      </c>
      <c r="F3058">
        <v>39500</v>
      </c>
      <c r="G3058">
        <v>42400</v>
      </c>
      <c r="H3058">
        <v>45420</v>
      </c>
      <c r="I3058">
        <v>50560</v>
      </c>
      <c r="J3058">
        <v>55700</v>
      </c>
      <c r="K3058" t="s">
        <v>3101</v>
      </c>
      <c r="L3058">
        <v>39</v>
      </c>
      <c r="M3058">
        <v>30</v>
      </c>
      <c r="N3058" t="s">
        <v>3417</v>
      </c>
    </row>
    <row r="3059" spans="1:14" x14ac:dyDescent="0.2">
      <c r="A3059" t="s">
        <v>8818</v>
      </c>
      <c r="B3059">
        <v>24400</v>
      </c>
      <c r="C3059">
        <v>27900</v>
      </c>
      <c r="D3059">
        <v>31400</v>
      </c>
      <c r="E3059">
        <v>34850</v>
      </c>
      <c r="F3059">
        <v>37650</v>
      </c>
      <c r="G3059">
        <v>40450</v>
      </c>
      <c r="H3059">
        <v>45420</v>
      </c>
      <c r="I3059">
        <v>50560</v>
      </c>
      <c r="J3059">
        <v>55700</v>
      </c>
      <c r="K3059" t="s">
        <v>3101</v>
      </c>
      <c r="L3059">
        <v>41</v>
      </c>
      <c r="M3059">
        <v>30</v>
      </c>
      <c r="N3059" t="s">
        <v>3615</v>
      </c>
    </row>
    <row r="3060" spans="1:14" x14ac:dyDescent="0.2">
      <c r="A3060" t="s">
        <v>8819</v>
      </c>
      <c r="B3060">
        <v>16800</v>
      </c>
      <c r="C3060">
        <v>19720</v>
      </c>
      <c r="D3060">
        <v>24860</v>
      </c>
      <c r="E3060">
        <v>30000</v>
      </c>
      <c r="F3060">
        <v>35140</v>
      </c>
      <c r="G3060">
        <v>40280</v>
      </c>
      <c r="H3060">
        <v>45420</v>
      </c>
      <c r="I3060">
        <v>50560</v>
      </c>
      <c r="J3060">
        <v>55700</v>
      </c>
      <c r="K3060" t="s">
        <v>3102</v>
      </c>
      <c r="L3060">
        <v>1</v>
      </c>
      <c r="M3060">
        <v>30</v>
      </c>
      <c r="N3060" t="s">
        <v>1951</v>
      </c>
    </row>
    <row r="3061" spans="1:14" x14ac:dyDescent="0.2">
      <c r="A3061" t="s">
        <v>8820</v>
      </c>
      <c r="B3061">
        <v>14580</v>
      </c>
      <c r="C3061">
        <v>19720</v>
      </c>
      <c r="D3061">
        <v>24860</v>
      </c>
      <c r="E3061">
        <v>30000</v>
      </c>
      <c r="F3061">
        <v>34900</v>
      </c>
      <c r="G3061">
        <v>37500</v>
      </c>
      <c r="H3061">
        <v>40100</v>
      </c>
      <c r="I3061">
        <v>42650</v>
      </c>
      <c r="J3061">
        <v>45250</v>
      </c>
      <c r="K3061" t="s">
        <v>3102</v>
      </c>
      <c r="L3061">
        <v>3</v>
      </c>
      <c r="M3061">
        <v>30</v>
      </c>
      <c r="N3061" t="s">
        <v>1952</v>
      </c>
    </row>
    <row r="3062" spans="1:14" x14ac:dyDescent="0.2">
      <c r="A3062" t="s">
        <v>8821</v>
      </c>
      <c r="B3062">
        <v>14580</v>
      </c>
      <c r="C3062">
        <v>19720</v>
      </c>
      <c r="D3062">
        <v>24860</v>
      </c>
      <c r="E3062">
        <v>30000</v>
      </c>
      <c r="F3062">
        <v>34900</v>
      </c>
      <c r="G3062">
        <v>37500</v>
      </c>
      <c r="H3062">
        <v>40100</v>
      </c>
      <c r="I3062">
        <v>42650</v>
      </c>
      <c r="J3062">
        <v>45250</v>
      </c>
      <c r="K3062" t="s">
        <v>3102</v>
      </c>
      <c r="L3062">
        <v>5</v>
      </c>
      <c r="M3062">
        <v>30</v>
      </c>
      <c r="N3062" t="s">
        <v>1953</v>
      </c>
    </row>
    <row r="3063" spans="1:14" x14ac:dyDescent="0.2">
      <c r="A3063" t="s">
        <v>8822</v>
      </c>
      <c r="B3063">
        <v>14580</v>
      </c>
      <c r="C3063">
        <v>19720</v>
      </c>
      <c r="D3063">
        <v>24860</v>
      </c>
      <c r="E3063">
        <v>30000</v>
      </c>
      <c r="F3063">
        <v>34900</v>
      </c>
      <c r="G3063">
        <v>37500</v>
      </c>
      <c r="H3063">
        <v>40100</v>
      </c>
      <c r="I3063">
        <v>42650</v>
      </c>
      <c r="J3063">
        <v>45250</v>
      </c>
      <c r="K3063" t="s">
        <v>3102</v>
      </c>
      <c r="L3063">
        <v>6</v>
      </c>
      <c r="M3063">
        <v>30</v>
      </c>
      <c r="N3063" t="s">
        <v>1954</v>
      </c>
    </row>
    <row r="3064" spans="1:14" x14ac:dyDescent="0.2">
      <c r="A3064" t="s">
        <v>8823</v>
      </c>
      <c r="B3064">
        <v>14580</v>
      </c>
      <c r="C3064">
        <v>19720</v>
      </c>
      <c r="D3064">
        <v>24860</v>
      </c>
      <c r="E3064">
        <v>30000</v>
      </c>
      <c r="F3064">
        <v>34900</v>
      </c>
      <c r="G3064">
        <v>37500</v>
      </c>
      <c r="H3064">
        <v>40100</v>
      </c>
      <c r="I3064">
        <v>42650</v>
      </c>
      <c r="J3064">
        <v>45250</v>
      </c>
      <c r="K3064" t="s">
        <v>3102</v>
      </c>
      <c r="L3064">
        <v>7</v>
      </c>
      <c r="M3064">
        <v>30</v>
      </c>
      <c r="N3064" t="s">
        <v>3923</v>
      </c>
    </row>
    <row r="3065" spans="1:14" x14ac:dyDescent="0.2">
      <c r="A3065" t="s">
        <v>8824</v>
      </c>
      <c r="B3065">
        <v>14580</v>
      </c>
      <c r="C3065">
        <v>19720</v>
      </c>
      <c r="D3065">
        <v>24860</v>
      </c>
      <c r="E3065">
        <v>30000</v>
      </c>
      <c r="F3065">
        <v>34900</v>
      </c>
      <c r="G3065">
        <v>37500</v>
      </c>
      <c r="H3065">
        <v>40100</v>
      </c>
      <c r="I3065">
        <v>42650</v>
      </c>
      <c r="J3065">
        <v>45250</v>
      </c>
      <c r="K3065" t="s">
        <v>3102</v>
      </c>
      <c r="L3065">
        <v>9</v>
      </c>
      <c r="M3065">
        <v>30</v>
      </c>
      <c r="N3065" t="s">
        <v>1955</v>
      </c>
    </row>
    <row r="3066" spans="1:14" x14ac:dyDescent="0.2">
      <c r="A3066" t="s">
        <v>8825</v>
      </c>
      <c r="B3066">
        <v>14580</v>
      </c>
      <c r="C3066">
        <v>19720</v>
      </c>
      <c r="D3066">
        <v>24860</v>
      </c>
      <c r="E3066">
        <v>30000</v>
      </c>
      <c r="F3066">
        <v>35140</v>
      </c>
      <c r="G3066">
        <v>39600</v>
      </c>
      <c r="H3066">
        <v>42300</v>
      </c>
      <c r="I3066">
        <v>45050</v>
      </c>
      <c r="J3066">
        <v>47750</v>
      </c>
      <c r="K3066" t="s">
        <v>3102</v>
      </c>
      <c r="L3066">
        <v>11</v>
      </c>
      <c r="M3066">
        <v>30</v>
      </c>
      <c r="N3066" t="s">
        <v>1956</v>
      </c>
    </row>
    <row r="3067" spans="1:14" x14ac:dyDescent="0.2">
      <c r="A3067" t="s">
        <v>8826</v>
      </c>
      <c r="B3067">
        <v>14580</v>
      </c>
      <c r="C3067">
        <v>19720</v>
      </c>
      <c r="D3067">
        <v>24860</v>
      </c>
      <c r="E3067">
        <v>30000</v>
      </c>
      <c r="F3067">
        <v>34900</v>
      </c>
      <c r="G3067">
        <v>37500</v>
      </c>
      <c r="H3067">
        <v>40100</v>
      </c>
      <c r="I3067">
        <v>42650</v>
      </c>
      <c r="J3067">
        <v>45250</v>
      </c>
      <c r="K3067" t="s">
        <v>3102</v>
      </c>
      <c r="L3067">
        <v>13</v>
      </c>
      <c r="M3067">
        <v>30</v>
      </c>
      <c r="N3067" t="s">
        <v>1957</v>
      </c>
    </row>
    <row r="3068" spans="1:14" x14ac:dyDescent="0.2">
      <c r="A3068" t="s">
        <v>8827</v>
      </c>
      <c r="B3068">
        <v>18150</v>
      </c>
      <c r="C3068">
        <v>20750</v>
      </c>
      <c r="D3068">
        <v>24860</v>
      </c>
      <c r="E3068">
        <v>30000</v>
      </c>
      <c r="F3068">
        <v>35140</v>
      </c>
      <c r="G3068">
        <v>40280</v>
      </c>
      <c r="H3068">
        <v>45420</v>
      </c>
      <c r="I3068">
        <v>50560</v>
      </c>
      <c r="J3068">
        <v>55700</v>
      </c>
      <c r="K3068" t="s">
        <v>3102</v>
      </c>
      <c r="L3068">
        <v>15</v>
      </c>
      <c r="M3068">
        <v>30</v>
      </c>
      <c r="N3068" t="s">
        <v>2447</v>
      </c>
    </row>
    <row r="3069" spans="1:14" x14ac:dyDescent="0.2">
      <c r="A3069" t="s">
        <v>8828</v>
      </c>
      <c r="B3069">
        <v>14580</v>
      </c>
      <c r="C3069">
        <v>19720</v>
      </c>
      <c r="D3069">
        <v>24860</v>
      </c>
      <c r="E3069">
        <v>30000</v>
      </c>
      <c r="F3069">
        <v>35140</v>
      </c>
      <c r="G3069">
        <v>37850</v>
      </c>
      <c r="H3069">
        <v>40450</v>
      </c>
      <c r="I3069">
        <v>43050</v>
      </c>
      <c r="J3069">
        <v>45650</v>
      </c>
      <c r="K3069" t="s">
        <v>3102</v>
      </c>
      <c r="L3069">
        <v>17</v>
      </c>
      <c r="M3069">
        <v>30</v>
      </c>
      <c r="N3069" t="s">
        <v>3386</v>
      </c>
    </row>
    <row r="3070" spans="1:14" x14ac:dyDescent="0.2">
      <c r="A3070" t="s">
        <v>8829</v>
      </c>
      <c r="B3070">
        <v>14580</v>
      </c>
      <c r="C3070">
        <v>19720</v>
      </c>
      <c r="D3070">
        <v>24860</v>
      </c>
      <c r="E3070">
        <v>30000</v>
      </c>
      <c r="F3070">
        <v>34900</v>
      </c>
      <c r="G3070">
        <v>37500</v>
      </c>
      <c r="H3070">
        <v>40100</v>
      </c>
      <c r="I3070">
        <v>42650</v>
      </c>
      <c r="J3070">
        <v>45250</v>
      </c>
      <c r="K3070" t="s">
        <v>3102</v>
      </c>
      <c r="L3070">
        <v>19</v>
      </c>
      <c r="M3070">
        <v>30</v>
      </c>
      <c r="N3070" t="s">
        <v>1958</v>
      </c>
    </row>
    <row r="3071" spans="1:14" x14ac:dyDescent="0.2">
      <c r="A3071" t="s">
        <v>8830</v>
      </c>
      <c r="B3071">
        <v>14580</v>
      </c>
      <c r="C3071">
        <v>19720</v>
      </c>
      <c r="D3071">
        <v>24860</v>
      </c>
      <c r="E3071">
        <v>30000</v>
      </c>
      <c r="F3071">
        <v>34900</v>
      </c>
      <c r="G3071">
        <v>37500</v>
      </c>
      <c r="H3071">
        <v>40100</v>
      </c>
      <c r="I3071">
        <v>42650</v>
      </c>
      <c r="J3071">
        <v>45250</v>
      </c>
      <c r="K3071" t="s">
        <v>3102</v>
      </c>
      <c r="L3071">
        <v>21</v>
      </c>
      <c r="M3071">
        <v>30</v>
      </c>
      <c r="N3071" t="s">
        <v>1959</v>
      </c>
    </row>
    <row r="3072" spans="1:14" x14ac:dyDescent="0.2">
      <c r="A3072" t="s">
        <v>8831</v>
      </c>
      <c r="B3072">
        <v>14580</v>
      </c>
      <c r="C3072">
        <v>19720</v>
      </c>
      <c r="D3072">
        <v>24860</v>
      </c>
      <c r="E3072">
        <v>30000</v>
      </c>
      <c r="F3072">
        <v>34900</v>
      </c>
      <c r="G3072">
        <v>37500</v>
      </c>
      <c r="H3072">
        <v>40100</v>
      </c>
      <c r="I3072">
        <v>42650</v>
      </c>
      <c r="J3072">
        <v>45250</v>
      </c>
      <c r="K3072" t="s">
        <v>3102</v>
      </c>
      <c r="L3072">
        <v>23</v>
      </c>
      <c r="M3072">
        <v>30</v>
      </c>
      <c r="N3072" t="s">
        <v>1960</v>
      </c>
    </row>
    <row r="3073" spans="1:14" x14ac:dyDescent="0.2">
      <c r="A3073" t="s">
        <v>8832</v>
      </c>
      <c r="B3073">
        <v>14580</v>
      </c>
      <c r="C3073">
        <v>19720</v>
      </c>
      <c r="D3073">
        <v>24860</v>
      </c>
      <c r="E3073">
        <v>30000</v>
      </c>
      <c r="F3073">
        <v>35140</v>
      </c>
      <c r="G3073">
        <v>38950</v>
      </c>
      <c r="H3073">
        <v>41650</v>
      </c>
      <c r="I3073">
        <v>44300</v>
      </c>
      <c r="J3073">
        <v>47000</v>
      </c>
      <c r="K3073" t="s">
        <v>3102</v>
      </c>
      <c r="L3073">
        <v>25</v>
      </c>
      <c r="M3073">
        <v>30</v>
      </c>
      <c r="N3073" t="s">
        <v>1961</v>
      </c>
    </row>
    <row r="3074" spans="1:14" x14ac:dyDescent="0.2">
      <c r="A3074" t="s">
        <v>8833</v>
      </c>
      <c r="B3074">
        <v>14580</v>
      </c>
      <c r="C3074">
        <v>19720</v>
      </c>
      <c r="D3074">
        <v>24860</v>
      </c>
      <c r="E3074">
        <v>30000</v>
      </c>
      <c r="F3074">
        <v>35140</v>
      </c>
      <c r="G3074">
        <v>39500</v>
      </c>
      <c r="H3074">
        <v>42250</v>
      </c>
      <c r="I3074">
        <v>44950</v>
      </c>
      <c r="J3074">
        <v>47700</v>
      </c>
      <c r="K3074" t="s">
        <v>3102</v>
      </c>
      <c r="L3074">
        <v>27</v>
      </c>
      <c r="M3074">
        <v>30</v>
      </c>
      <c r="N3074" t="s">
        <v>3394</v>
      </c>
    </row>
    <row r="3075" spans="1:14" x14ac:dyDescent="0.2">
      <c r="A3075" t="s">
        <v>8834</v>
      </c>
      <c r="B3075">
        <v>31800</v>
      </c>
      <c r="C3075">
        <v>36350</v>
      </c>
      <c r="D3075">
        <v>40900</v>
      </c>
      <c r="E3075">
        <v>45400</v>
      </c>
      <c r="F3075">
        <v>49050</v>
      </c>
      <c r="G3075">
        <v>52700</v>
      </c>
      <c r="H3075">
        <v>56300</v>
      </c>
      <c r="I3075">
        <v>59950</v>
      </c>
      <c r="J3075">
        <v>63600</v>
      </c>
      <c r="K3075" t="s">
        <v>3102</v>
      </c>
      <c r="L3075">
        <v>28</v>
      </c>
      <c r="M3075">
        <v>30</v>
      </c>
      <c r="N3075" t="s">
        <v>1962</v>
      </c>
    </row>
    <row r="3076" spans="1:14" x14ac:dyDescent="0.2">
      <c r="A3076" t="s">
        <v>8835</v>
      </c>
      <c r="B3076">
        <v>14580</v>
      </c>
      <c r="C3076">
        <v>19720</v>
      </c>
      <c r="D3076">
        <v>24860</v>
      </c>
      <c r="E3076">
        <v>30000</v>
      </c>
      <c r="F3076">
        <v>34900</v>
      </c>
      <c r="G3076">
        <v>37500</v>
      </c>
      <c r="H3076">
        <v>40100</v>
      </c>
      <c r="I3076">
        <v>42650</v>
      </c>
      <c r="J3076">
        <v>45250</v>
      </c>
      <c r="K3076" t="s">
        <v>3102</v>
      </c>
      <c r="L3076">
        <v>29</v>
      </c>
      <c r="M3076">
        <v>30</v>
      </c>
      <c r="N3076" t="s">
        <v>1963</v>
      </c>
    </row>
    <row r="3077" spans="1:14" x14ac:dyDescent="0.2">
      <c r="A3077" t="s">
        <v>8836</v>
      </c>
      <c r="B3077">
        <v>14580</v>
      </c>
      <c r="C3077">
        <v>19720</v>
      </c>
      <c r="D3077">
        <v>24860</v>
      </c>
      <c r="E3077">
        <v>30000</v>
      </c>
      <c r="F3077">
        <v>34900</v>
      </c>
      <c r="G3077">
        <v>37500</v>
      </c>
      <c r="H3077">
        <v>40100</v>
      </c>
      <c r="I3077">
        <v>42650</v>
      </c>
      <c r="J3077">
        <v>45250</v>
      </c>
      <c r="K3077" t="s">
        <v>3102</v>
      </c>
      <c r="L3077">
        <v>31</v>
      </c>
      <c r="M3077">
        <v>30</v>
      </c>
      <c r="N3077" t="s">
        <v>3931</v>
      </c>
    </row>
    <row r="3078" spans="1:14" x14ac:dyDescent="0.2">
      <c r="A3078" t="s">
        <v>8837</v>
      </c>
      <c r="B3078">
        <v>14580</v>
      </c>
      <c r="C3078">
        <v>19720</v>
      </c>
      <c r="D3078">
        <v>24860</v>
      </c>
      <c r="E3078">
        <v>30000</v>
      </c>
      <c r="F3078">
        <v>34900</v>
      </c>
      <c r="G3078">
        <v>37500</v>
      </c>
      <c r="H3078">
        <v>40100</v>
      </c>
      <c r="I3078">
        <v>42650</v>
      </c>
      <c r="J3078">
        <v>45250</v>
      </c>
      <c r="K3078" t="s">
        <v>3102</v>
      </c>
      <c r="L3078">
        <v>33</v>
      </c>
      <c r="M3078">
        <v>30</v>
      </c>
      <c r="N3078" t="s">
        <v>3932</v>
      </c>
    </row>
    <row r="3079" spans="1:14" x14ac:dyDescent="0.2">
      <c r="A3079" t="s">
        <v>8838</v>
      </c>
      <c r="B3079">
        <v>14580</v>
      </c>
      <c r="C3079">
        <v>19720</v>
      </c>
      <c r="D3079">
        <v>24860</v>
      </c>
      <c r="E3079">
        <v>30000</v>
      </c>
      <c r="F3079">
        <v>34900</v>
      </c>
      <c r="G3079">
        <v>37500</v>
      </c>
      <c r="H3079">
        <v>40100</v>
      </c>
      <c r="I3079">
        <v>42650</v>
      </c>
      <c r="J3079">
        <v>45250</v>
      </c>
      <c r="K3079" t="s">
        <v>3102</v>
      </c>
      <c r="L3079">
        <v>35</v>
      </c>
      <c r="M3079">
        <v>30</v>
      </c>
      <c r="N3079" t="s">
        <v>2741</v>
      </c>
    </row>
    <row r="3080" spans="1:14" x14ac:dyDescent="0.2">
      <c r="A3080" t="s">
        <v>8839</v>
      </c>
      <c r="B3080">
        <v>14580</v>
      </c>
      <c r="C3080">
        <v>19720</v>
      </c>
      <c r="D3080">
        <v>24860</v>
      </c>
      <c r="E3080">
        <v>30000</v>
      </c>
      <c r="F3080">
        <v>34900</v>
      </c>
      <c r="G3080">
        <v>37500</v>
      </c>
      <c r="H3080">
        <v>40100</v>
      </c>
      <c r="I3080">
        <v>42650</v>
      </c>
      <c r="J3080">
        <v>45250</v>
      </c>
      <c r="K3080" t="s">
        <v>3102</v>
      </c>
      <c r="L3080">
        <v>37</v>
      </c>
      <c r="M3080">
        <v>30</v>
      </c>
      <c r="N3080" t="s">
        <v>3933</v>
      </c>
    </row>
    <row r="3081" spans="1:14" x14ac:dyDescent="0.2">
      <c r="A3081" t="s">
        <v>8840</v>
      </c>
      <c r="B3081">
        <v>14580</v>
      </c>
      <c r="C3081">
        <v>19720</v>
      </c>
      <c r="D3081">
        <v>24860</v>
      </c>
      <c r="E3081">
        <v>30000</v>
      </c>
      <c r="F3081">
        <v>34900</v>
      </c>
      <c r="G3081">
        <v>37500</v>
      </c>
      <c r="H3081">
        <v>40100</v>
      </c>
      <c r="I3081">
        <v>42650</v>
      </c>
      <c r="J3081">
        <v>45250</v>
      </c>
      <c r="K3081" t="s">
        <v>3102</v>
      </c>
      <c r="L3081">
        <v>39</v>
      </c>
      <c r="M3081">
        <v>30</v>
      </c>
      <c r="N3081" t="s">
        <v>3934</v>
      </c>
    </row>
    <row r="3082" spans="1:14" x14ac:dyDescent="0.2">
      <c r="A3082" t="s">
        <v>8841</v>
      </c>
      <c r="B3082">
        <v>14580</v>
      </c>
      <c r="C3082">
        <v>19720</v>
      </c>
      <c r="D3082">
        <v>24860</v>
      </c>
      <c r="E3082">
        <v>30000</v>
      </c>
      <c r="F3082">
        <v>35140</v>
      </c>
      <c r="G3082">
        <v>38000</v>
      </c>
      <c r="H3082">
        <v>40650</v>
      </c>
      <c r="I3082">
        <v>43250</v>
      </c>
      <c r="J3082">
        <v>45850</v>
      </c>
      <c r="K3082" t="s">
        <v>3102</v>
      </c>
      <c r="L3082">
        <v>41</v>
      </c>
      <c r="M3082">
        <v>30</v>
      </c>
      <c r="N3082" t="s">
        <v>3668</v>
      </c>
    </row>
    <row r="3083" spans="1:14" x14ac:dyDescent="0.2">
      <c r="A3083" t="s">
        <v>8842</v>
      </c>
      <c r="B3083">
        <v>16800</v>
      </c>
      <c r="C3083">
        <v>19720</v>
      </c>
      <c r="D3083">
        <v>24860</v>
      </c>
      <c r="E3083">
        <v>30000</v>
      </c>
      <c r="F3083">
        <v>35140</v>
      </c>
      <c r="G3083">
        <v>40280</v>
      </c>
      <c r="H3083">
        <v>45420</v>
      </c>
      <c r="I3083">
        <v>50560</v>
      </c>
      <c r="J3083">
        <v>55700</v>
      </c>
      <c r="K3083" t="s">
        <v>3102</v>
      </c>
      <c r="L3083">
        <v>43</v>
      </c>
      <c r="M3083">
        <v>30</v>
      </c>
      <c r="N3083" t="s">
        <v>3935</v>
      </c>
    </row>
    <row r="3084" spans="1:14" x14ac:dyDescent="0.2">
      <c r="A3084" t="s">
        <v>8843</v>
      </c>
      <c r="B3084">
        <v>14580</v>
      </c>
      <c r="C3084">
        <v>19720</v>
      </c>
      <c r="D3084">
        <v>24860</v>
      </c>
      <c r="E3084">
        <v>30000</v>
      </c>
      <c r="F3084">
        <v>35140</v>
      </c>
      <c r="G3084">
        <v>38950</v>
      </c>
      <c r="H3084">
        <v>41650</v>
      </c>
      <c r="I3084">
        <v>44300</v>
      </c>
      <c r="J3084">
        <v>47000</v>
      </c>
      <c r="K3084" t="s">
        <v>3102</v>
      </c>
      <c r="L3084">
        <v>45</v>
      </c>
      <c r="M3084">
        <v>30</v>
      </c>
      <c r="N3084" t="s">
        <v>2751</v>
      </c>
    </row>
    <row r="3085" spans="1:14" x14ac:dyDescent="0.2">
      <c r="A3085" t="s">
        <v>8844</v>
      </c>
      <c r="B3085">
        <v>14580</v>
      </c>
      <c r="C3085">
        <v>19720</v>
      </c>
      <c r="D3085">
        <v>24860</v>
      </c>
      <c r="E3085">
        <v>30000</v>
      </c>
      <c r="F3085">
        <v>34900</v>
      </c>
      <c r="G3085">
        <v>37500</v>
      </c>
      <c r="H3085">
        <v>40100</v>
      </c>
      <c r="I3085">
        <v>42650</v>
      </c>
      <c r="J3085">
        <v>45250</v>
      </c>
      <c r="K3085" t="s">
        <v>3102</v>
      </c>
      <c r="L3085">
        <v>47</v>
      </c>
      <c r="M3085">
        <v>30</v>
      </c>
      <c r="N3085" t="s">
        <v>2752</v>
      </c>
    </row>
    <row r="3086" spans="1:14" x14ac:dyDescent="0.2">
      <c r="A3086" t="s">
        <v>8845</v>
      </c>
      <c r="B3086">
        <v>17950</v>
      </c>
      <c r="C3086">
        <v>20500</v>
      </c>
      <c r="D3086">
        <v>24860</v>
      </c>
      <c r="E3086">
        <v>30000</v>
      </c>
      <c r="F3086">
        <v>35140</v>
      </c>
      <c r="G3086">
        <v>40280</v>
      </c>
      <c r="H3086">
        <v>45420</v>
      </c>
      <c r="I3086">
        <v>50560</v>
      </c>
      <c r="J3086">
        <v>55700</v>
      </c>
      <c r="K3086" t="s">
        <v>3102</v>
      </c>
      <c r="L3086">
        <v>49</v>
      </c>
      <c r="M3086">
        <v>30</v>
      </c>
      <c r="N3086" t="s">
        <v>3936</v>
      </c>
    </row>
    <row r="3087" spans="1:14" x14ac:dyDescent="0.2">
      <c r="A3087" t="s">
        <v>8846</v>
      </c>
      <c r="B3087">
        <v>14580</v>
      </c>
      <c r="C3087">
        <v>19720</v>
      </c>
      <c r="D3087">
        <v>24860</v>
      </c>
      <c r="E3087">
        <v>30000</v>
      </c>
      <c r="F3087">
        <v>34900</v>
      </c>
      <c r="G3087">
        <v>37500</v>
      </c>
      <c r="H3087">
        <v>40100</v>
      </c>
      <c r="I3087">
        <v>42650</v>
      </c>
      <c r="J3087">
        <v>45250</v>
      </c>
      <c r="K3087" t="s">
        <v>3102</v>
      </c>
      <c r="L3087">
        <v>51</v>
      </c>
      <c r="M3087">
        <v>30</v>
      </c>
      <c r="N3087" t="s">
        <v>2690</v>
      </c>
    </row>
    <row r="3088" spans="1:14" x14ac:dyDescent="0.2">
      <c r="A3088" t="s">
        <v>8847</v>
      </c>
      <c r="B3088">
        <v>14580</v>
      </c>
      <c r="C3088">
        <v>19720</v>
      </c>
      <c r="D3088">
        <v>24860</v>
      </c>
      <c r="E3088">
        <v>30000</v>
      </c>
      <c r="F3088">
        <v>34900</v>
      </c>
      <c r="G3088">
        <v>37500</v>
      </c>
      <c r="H3088">
        <v>40100</v>
      </c>
      <c r="I3088">
        <v>42650</v>
      </c>
      <c r="J3088">
        <v>45250</v>
      </c>
      <c r="K3088" t="s">
        <v>3102</v>
      </c>
      <c r="L3088">
        <v>53</v>
      </c>
      <c r="M3088">
        <v>30</v>
      </c>
      <c r="N3088" t="s">
        <v>3937</v>
      </c>
    </row>
    <row r="3089" spans="1:14" x14ac:dyDescent="0.2">
      <c r="A3089" t="s">
        <v>8848</v>
      </c>
      <c r="B3089">
        <v>14580</v>
      </c>
      <c r="C3089">
        <v>19720</v>
      </c>
      <c r="D3089">
        <v>24860</v>
      </c>
      <c r="E3089">
        <v>30000</v>
      </c>
      <c r="F3089">
        <v>34900</v>
      </c>
      <c r="G3089">
        <v>37500</v>
      </c>
      <c r="H3089">
        <v>40100</v>
      </c>
      <c r="I3089">
        <v>42650</v>
      </c>
      <c r="J3089">
        <v>45250</v>
      </c>
      <c r="K3089" t="s">
        <v>3102</v>
      </c>
      <c r="L3089">
        <v>55</v>
      </c>
      <c r="M3089">
        <v>30</v>
      </c>
      <c r="N3089" t="s">
        <v>3938</v>
      </c>
    </row>
    <row r="3090" spans="1:14" x14ac:dyDescent="0.2">
      <c r="A3090" t="s">
        <v>8849</v>
      </c>
      <c r="B3090">
        <v>16800</v>
      </c>
      <c r="C3090">
        <v>19720</v>
      </c>
      <c r="D3090">
        <v>24860</v>
      </c>
      <c r="E3090">
        <v>30000</v>
      </c>
      <c r="F3090">
        <v>35140</v>
      </c>
      <c r="G3090">
        <v>40280</v>
      </c>
      <c r="H3090">
        <v>45420</v>
      </c>
      <c r="I3090">
        <v>50560</v>
      </c>
      <c r="J3090">
        <v>55700</v>
      </c>
      <c r="K3090" t="s">
        <v>3102</v>
      </c>
      <c r="L3090">
        <v>57</v>
      </c>
      <c r="M3090">
        <v>30</v>
      </c>
      <c r="N3090" t="s">
        <v>3939</v>
      </c>
    </row>
    <row r="3091" spans="1:14" x14ac:dyDescent="0.2">
      <c r="A3091" t="s">
        <v>8850</v>
      </c>
      <c r="B3091">
        <v>14580</v>
      </c>
      <c r="C3091">
        <v>19720</v>
      </c>
      <c r="D3091">
        <v>24860</v>
      </c>
      <c r="E3091">
        <v>30000</v>
      </c>
      <c r="F3091">
        <v>35140</v>
      </c>
      <c r="G3091">
        <v>37950</v>
      </c>
      <c r="H3091">
        <v>40550</v>
      </c>
      <c r="I3091">
        <v>43200</v>
      </c>
      <c r="J3091">
        <v>45800</v>
      </c>
      <c r="K3091" t="s">
        <v>3102</v>
      </c>
      <c r="L3091">
        <v>59</v>
      </c>
      <c r="M3091">
        <v>30</v>
      </c>
      <c r="N3091" t="s">
        <v>3417</v>
      </c>
    </row>
    <row r="3092" spans="1:14" x14ac:dyDescent="0.2">
      <c r="A3092" t="s">
        <v>8851</v>
      </c>
      <c r="B3092">
        <v>16800</v>
      </c>
      <c r="C3092">
        <v>19720</v>
      </c>
      <c r="D3092">
        <v>24860</v>
      </c>
      <c r="E3092">
        <v>30000</v>
      </c>
      <c r="F3092">
        <v>35140</v>
      </c>
      <c r="G3092">
        <v>40280</v>
      </c>
      <c r="H3092">
        <v>45420</v>
      </c>
      <c r="I3092">
        <v>50560</v>
      </c>
      <c r="J3092">
        <v>55700</v>
      </c>
      <c r="K3092" t="s">
        <v>3102</v>
      </c>
      <c r="L3092">
        <v>61</v>
      </c>
      <c r="M3092">
        <v>30</v>
      </c>
      <c r="N3092" t="s">
        <v>3940</v>
      </c>
    </row>
    <row r="3093" spans="1:14" x14ac:dyDescent="0.2">
      <c r="A3093" t="s">
        <v>8852</v>
      </c>
      <c r="B3093">
        <v>23600</v>
      </c>
      <c r="C3093">
        <v>26950</v>
      </c>
      <c r="D3093">
        <v>30300</v>
      </c>
      <c r="E3093">
        <v>33650</v>
      </c>
      <c r="F3093">
        <v>36350</v>
      </c>
      <c r="G3093">
        <v>40280</v>
      </c>
      <c r="H3093">
        <v>45420</v>
      </c>
      <c r="I3093">
        <v>50560</v>
      </c>
      <c r="J3093">
        <v>55700</v>
      </c>
      <c r="K3093" t="s">
        <v>3103</v>
      </c>
      <c r="L3093">
        <v>1</v>
      </c>
      <c r="M3093">
        <v>30</v>
      </c>
      <c r="N3093" t="s">
        <v>3955</v>
      </c>
    </row>
    <row r="3094" spans="1:14" x14ac:dyDescent="0.2">
      <c r="A3094" t="s">
        <v>8853</v>
      </c>
      <c r="B3094">
        <v>17050</v>
      </c>
      <c r="C3094">
        <v>19720</v>
      </c>
      <c r="D3094">
        <v>24860</v>
      </c>
      <c r="E3094">
        <v>30000</v>
      </c>
      <c r="F3094">
        <v>35140</v>
      </c>
      <c r="G3094">
        <v>40280</v>
      </c>
      <c r="H3094">
        <v>45420</v>
      </c>
      <c r="I3094">
        <v>50560</v>
      </c>
      <c r="J3094">
        <v>55700</v>
      </c>
      <c r="K3094" t="s">
        <v>3103</v>
      </c>
      <c r="L3094">
        <v>3</v>
      </c>
      <c r="M3094">
        <v>30</v>
      </c>
      <c r="N3094" t="s">
        <v>2351</v>
      </c>
    </row>
    <row r="3095" spans="1:14" x14ac:dyDescent="0.2">
      <c r="A3095" t="s">
        <v>8854</v>
      </c>
      <c r="B3095">
        <v>29650</v>
      </c>
      <c r="C3095">
        <v>33900</v>
      </c>
      <c r="D3095">
        <v>38150</v>
      </c>
      <c r="E3095">
        <v>42350</v>
      </c>
      <c r="F3095">
        <v>45750</v>
      </c>
      <c r="G3095">
        <v>49150</v>
      </c>
      <c r="H3095">
        <v>52550</v>
      </c>
      <c r="I3095">
        <v>55950</v>
      </c>
      <c r="J3095">
        <v>59300</v>
      </c>
      <c r="K3095" t="s">
        <v>3103</v>
      </c>
      <c r="L3095">
        <v>5</v>
      </c>
      <c r="M3095">
        <v>30</v>
      </c>
      <c r="N3095" t="s">
        <v>3956</v>
      </c>
    </row>
    <row r="3096" spans="1:14" x14ac:dyDescent="0.2">
      <c r="A3096" t="s">
        <v>8855</v>
      </c>
      <c r="B3096">
        <v>17050</v>
      </c>
      <c r="C3096">
        <v>19720</v>
      </c>
      <c r="D3096">
        <v>24860</v>
      </c>
      <c r="E3096">
        <v>30000</v>
      </c>
      <c r="F3096">
        <v>35140</v>
      </c>
      <c r="G3096">
        <v>40280</v>
      </c>
      <c r="H3096">
        <v>45420</v>
      </c>
      <c r="I3096">
        <v>50560</v>
      </c>
      <c r="J3096">
        <v>55700</v>
      </c>
      <c r="K3096" t="s">
        <v>3103</v>
      </c>
      <c r="L3096">
        <v>7</v>
      </c>
      <c r="M3096">
        <v>30</v>
      </c>
      <c r="N3096" t="s">
        <v>3957</v>
      </c>
    </row>
    <row r="3097" spans="1:14" x14ac:dyDescent="0.2">
      <c r="A3097" t="s">
        <v>8856</v>
      </c>
      <c r="B3097">
        <v>17050</v>
      </c>
      <c r="C3097">
        <v>19720</v>
      </c>
      <c r="D3097">
        <v>24860</v>
      </c>
      <c r="E3097">
        <v>30000</v>
      </c>
      <c r="F3097">
        <v>35140</v>
      </c>
      <c r="G3097">
        <v>40280</v>
      </c>
      <c r="H3097">
        <v>45420</v>
      </c>
      <c r="I3097">
        <v>50560</v>
      </c>
      <c r="J3097">
        <v>55700</v>
      </c>
      <c r="K3097" t="s">
        <v>3103</v>
      </c>
      <c r="L3097">
        <v>9</v>
      </c>
      <c r="M3097">
        <v>30</v>
      </c>
      <c r="N3097" t="s">
        <v>3958</v>
      </c>
    </row>
    <row r="3098" spans="1:14" x14ac:dyDescent="0.2">
      <c r="A3098" t="s">
        <v>8857</v>
      </c>
      <c r="B3098">
        <v>18450</v>
      </c>
      <c r="C3098">
        <v>21100</v>
      </c>
      <c r="D3098">
        <v>24860</v>
      </c>
      <c r="E3098">
        <v>30000</v>
      </c>
      <c r="F3098">
        <v>35140</v>
      </c>
      <c r="G3098">
        <v>40280</v>
      </c>
      <c r="H3098">
        <v>45420</v>
      </c>
      <c r="I3098">
        <v>50560</v>
      </c>
      <c r="J3098">
        <v>55700</v>
      </c>
      <c r="K3098" t="s">
        <v>3103</v>
      </c>
      <c r="L3098">
        <v>11</v>
      </c>
      <c r="M3098">
        <v>30</v>
      </c>
      <c r="N3098" t="s">
        <v>3959</v>
      </c>
    </row>
    <row r="3099" spans="1:14" x14ac:dyDescent="0.2">
      <c r="A3099" t="s">
        <v>8858</v>
      </c>
      <c r="B3099">
        <v>17100</v>
      </c>
      <c r="C3099">
        <v>19720</v>
      </c>
      <c r="D3099">
        <v>24860</v>
      </c>
      <c r="E3099">
        <v>30000</v>
      </c>
      <c r="F3099">
        <v>35140</v>
      </c>
      <c r="G3099">
        <v>40280</v>
      </c>
      <c r="H3099">
        <v>45420</v>
      </c>
      <c r="I3099">
        <v>50560</v>
      </c>
      <c r="J3099">
        <v>55700</v>
      </c>
      <c r="K3099" t="s">
        <v>3103</v>
      </c>
      <c r="L3099">
        <v>13</v>
      </c>
      <c r="M3099">
        <v>30</v>
      </c>
      <c r="N3099" t="s">
        <v>4187</v>
      </c>
    </row>
    <row r="3100" spans="1:14" x14ac:dyDescent="0.2">
      <c r="A3100" t="s">
        <v>8859</v>
      </c>
      <c r="B3100">
        <v>17350</v>
      </c>
      <c r="C3100">
        <v>19800</v>
      </c>
      <c r="D3100">
        <v>24860</v>
      </c>
      <c r="E3100">
        <v>30000</v>
      </c>
      <c r="F3100">
        <v>35140</v>
      </c>
      <c r="G3100">
        <v>40280</v>
      </c>
      <c r="H3100">
        <v>45420</v>
      </c>
      <c r="I3100">
        <v>50560</v>
      </c>
      <c r="J3100">
        <v>55700</v>
      </c>
      <c r="K3100" t="s">
        <v>3103</v>
      </c>
      <c r="L3100">
        <v>15</v>
      </c>
      <c r="M3100">
        <v>30</v>
      </c>
      <c r="N3100" t="s">
        <v>3960</v>
      </c>
    </row>
    <row r="3101" spans="1:14" x14ac:dyDescent="0.2">
      <c r="A3101" t="s">
        <v>8860</v>
      </c>
      <c r="B3101">
        <v>17050</v>
      </c>
      <c r="C3101">
        <v>19720</v>
      </c>
      <c r="D3101">
        <v>24860</v>
      </c>
      <c r="E3101">
        <v>30000</v>
      </c>
      <c r="F3101">
        <v>35140</v>
      </c>
      <c r="G3101">
        <v>40280</v>
      </c>
      <c r="H3101">
        <v>45420</v>
      </c>
      <c r="I3101">
        <v>50560</v>
      </c>
      <c r="J3101">
        <v>55700</v>
      </c>
      <c r="K3101" t="s">
        <v>3103</v>
      </c>
      <c r="L3101">
        <v>17</v>
      </c>
      <c r="M3101">
        <v>30</v>
      </c>
      <c r="N3101" t="s">
        <v>3961</v>
      </c>
    </row>
    <row r="3102" spans="1:14" x14ac:dyDescent="0.2">
      <c r="A3102" t="s">
        <v>8861</v>
      </c>
      <c r="B3102">
        <v>17850</v>
      </c>
      <c r="C3102">
        <v>20400</v>
      </c>
      <c r="D3102">
        <v>24860</v>
      </c>
      <c r="E3102">
        <v>30000</v>
      </c>
      <c r="F3102">
        <v>35140</v>
      </c>
      <c r="G3102">
        <v>40280</v>
      </c>
      <c r="H3102">
        <v>45420</v>
      </c>
      <c r="I3102">
        <v>50560</v>
      </c>
      <c r="J3102">
        <v>55700</v>
      </c>
      <c r="K3102" t="s">
        <v>3103</v>
      </c>
      <c r="L3102">
        <v>19</v>
      </c>
      <c r="M3102">
        <v>30</v>
      </c>
      <c r="N3102" t="s">
        <v>3762</v>
      </c>
    </row>
    <row r="3103" spans="1:14" x14ac:dyDescent="0.2">
      <c r="A3103" t="s">
        <v>8862</v>
      </c>
      <c r="B3103">
        <v>19750</v>
      </c>
      <c r="C3103">
        <v>22550</v>
      </c>
      <c r="D3103">
        <v>25350</v>
      </c>
      <c r="E3103">
        <v>30000</v>
      </c>
      <c r="F3103">
        <v>35140</v>
      </c>
      <c r="G3103">
        <v>40280</v>
      </c>
      <c r="H3103">
        <v>45420</v>
      </c>
      <c r="I3103">
        <v>50560</v>
      </c>
      <c r="J3103">
        <v>55700</v>
      </c>
      <c r="K3103" t="s">
        <v>3103</v>
      </c>
      <c r="L3103">
        <v>21</v>
      </c>
      <c r="M3103">
        <v>30</v>
      </c>
      <c r="N3103" t="s">
        <v>3375</v>
      </c>
    </row>
    <row r="3104" spans="1:14" x14ac:dyDescent="0.2">
      <c r="A3104" t="s">
        <v>8863</v>
      </c>
      <c r="B3104">
        <v>17400</v>
      </c>
      <c r="C3104">
        <v>19850</v>
      </c>
      <c r="D3104">
        <v>24860</v>
      </c>
      <c r="E3104">
        <v>30000</v>
      </c>
      <c r="F3104">
        <v>35140</v>
      </c>
      <c r="G3104">
        <v>40280</v>
      </c>
      <c r="H3104">
        <v>45420</v>
      </c>
      <c r="I3104">
        <v>50560</v>
      </c>
      <c r="J3104">
        <v>55700</v>
      </c>
      <c r="K3104" t="s">
        <v>3103</v>
      </c>
      <c r="L3104">
        <v>23</v>
      </c>
      <c r="M3104">
        <v>30</v>
      </c>
      <c r="N3104" t="s">
        <v>3962</v>
      </c>
    </row>
    <row r="3105" spans="1:14" x14ac:dyDescent="0.2">
      <c r="A3105" t="s">
        <v>8864</v>
      </c>
      <c r="B3105">
        <v>17050</v>
      </c>
      <c r="C3105">
        <v>19720</v>
      </c>
      <c r="D3105">
        <v>24860</v>
      </c>
      <c r="E3105">
        <v>30000</v>
      </c>
      <c r="F3105">
        <v>35140</v>
      </c>
      <c r="G3105">
        <v>40280</v>
      </c>
      <c r="H3105">
        <v>45420</v>
      </c>
      <c r="I3105">
        <v>50560</v>
      </c>
      <c r="J3105">
        <v>55700</v>
      </c>
      <c r="K3105" t="s">
        <v>3103</v>
      </c>
      <c r="L3105">
        <v>25</v>
      </c>
      <c r="M3105">
        <v>30</v>
      </c>
      <c r="N3105" t="s">
        <v>3764</v>
      </c>
    </row>
    <row r="3106" spans="1:14" x14ac:dyDescent="0.2">
      <c r="A3106" t="s">
        <v>8865</v>
      </c>
      <c r="B3106">
        <v>25000</v>
      </c>
      <c r="C3106">
        <v>28600</v>
      </c>
      <c r="D3106">
        <v>32150</v>
      </c>
      <c r="E3106">
        <v>35700</v>
      </c>
      <c r="F3106">
        <v>38600</v>
      </c>
      <c r="G3106">
        <v>41450</v>
      </c>
      <c r="H3106">
        <v>45420</v>
      </c>
      <c r="I3106">
        <v>50560</v>
      </c>
      <c r="J3106">
        <v>55700</v>
      </c>
      <c r="K3106" t="s">
        <v>3103</v>
      </c>
      <c r="L3106">
        <v>27</v>
      </c>
      <c r="M3106">
        <v>30</v>
      </c>
      <c r="N3106" t="s">
        <v>3963</v>
      </c>
    </row>
    <row r="3107" spans="1:14" x14ac:dyDescent="0.2">
      <c r="A3107" t="s">
        <v>8866</v>
      </c>
      <c r="B3107">
        <v>19500</v>
      </c>
      <c r="C3107">
        <v>22300</v>
      </c>
      <c r="D3107">
        <v>25100</v>
      </c>
      <c r="E3107">
        <v>30000</v>
      </c>
      <c r="F3107">
        <v>35140</v>
      </c>
      <c r="G3107">
        <v>40280</v>
      </c>
      <c r="H3107">
        <v>45420</v>
      </c>
      <c r="I3107">
        <v>50560</v>
      </c>
      <c r="J3107">
        <v>55700</v>
      </c>
      <c r="K3107" t="s">
        <v>3103</v>
      </c>
      <c r="L3107">
        <v>29</v>
      </c>
      <c r="M3107">
        <v>30</v>
      </c>
      <c r="N3107" t="s">
        <v>3964</v>
      </c>
    </row>
    <row r="3108" spans="1:14" x14ac:dyDescent="0.2">
      <c r="A3108" t="s">
        <v>8867</v>
      </c>
      <c r="B3108">
        <v>17050</v>
      </c>
      <c r="C3108">
        <v>19720</v>
      </c>
      <c r="D3108">
        <v>24860</v>
      </c>
      <c r="E3108">
        <v>30000</v>
      </c>
      <c r="F3108">
        <v>35140</v>
      </c>
      <c r="G3108">
        <v>40280</v>
      </c>
      <c r="H3108">
        <v>45420</v>
      </c>
      <c r="I3108">
        <v>50560</v>
      </c>
      <c r="J3108">
        <v>55700</v>
      </c>
      <c r="K3108" t="s">
        <v>3103</v>
      </c>
      <c r="L3108">
        <v>31</v>
      </c>
      <c r="M3108">
        <v>30</v>
      </c>
      <c r="N3108" t="s">
        <v>2484</v>
      </c>
    </row>
    <row r="3109" spans="1:14" x14ac:dyDescent="0.2">
      <c r="A3109" t="s">
        <v>8868</v>
      </c>
      <c r="B3109">
        <v>17050</v>
      </c>
      <c r="C3109">
        <v>19720</v>
      </c>
      <c r="D3109">
        <v>24860</v>
      </c>
      <c r="E3109">
        <v>30000</v>
      </c>
      <c r="F3109">
        <v>35140</v>
      </c>
      <c r="G3109">
        <v>40280</v>
      </c>
      <c r="H3109">
        <v>45420</v>
      </c>
      <c r="I3109">
        <v>50560</v>
      </c>
      <c r="J3109">
        <v>55700</v>
      </c>
      <c r="K3109" t="s">
        <v>3103</v>
      </c>
      <c r="L3109">
        <v>33</v>
      </c>
      <c r="M3109">
        <v>30</v>
      </c>
      <c r="N3109" t="s">
        <v>3327</v>
      </c>
    </row>
    <row r="3110" spans="1:14" x14ac:dyDescent="0.2">
      <c r="A3110" t="s">
        <v>8869</v>
      </c>
      <c r="B3110">
        <v>17050</v>
      </c>
      <c r="C3110">
        <v>19720</v>
      </c>
      <c r="D3110">
        <v>24860</v>
      </c>
      <c r="E3110">
        <v>30000</v>
      </c>
      <c r="F3110">
        <v>35140</v>
      </c>
      <c r="G3110">
        <v>40280</v>
      </c>
      <c r="H3110">
        <v>45420</v>
      </c>
      <c r="I3110">
        <v>50560</v>
      </c>
      <c r="J3110">
        <v>55700</v>
      </c>
      <c r="K3110" t="s">
        <v>3103</v>
      </c>
      <c r="L3110">
        <v>35</v>
      </c>
      <c r="M3110">
        <v>30</v>
      </c>
      <c r="N3110" t="s">
        <v>3384</v>
      </c>
    </row>
    <row r="3111" spans="1:14" x14ac:dyDescent="0.2">
      <c r="A3111" t="s">
        <v>8870</v>
      </c>
      <c r="B3111">
        <v>18900</v>
      </c>
      <c r="C3111">
        <v>21600</v>
      </c>
      <c r="D3111">
        <v>24860</v>
      </c>
      <c r="E3111">
        <v>30000</v>
      </c>
      <c r="F3111">
        <v>35140</v>
      </c>
      <c r="G3111">
        <v>40280</v>
      </c>
      <c r="H3111">
        <v>45420</v>
      </c>
      <c r="I3111">
        <v>50560</v>
      </c>
      <c r="J3111">
        <v>55700</v>
      </c>
      <c r="K3111" t="s">
        <v>3103</v>
      </c>
      <c r="L3111">
        <v>37</v>
      </c>
      <c r="M3111">
        <v>30</v>
      </c>
      <c r="N3111" t="s">
        <v>2383</v>
      </c>
    </row>
    <row r="3112" spans="1:14" x14ac:dyDescent="0.2">
      <c r="A3112" t="s">
        <v>8871</v>
      </c>
      <c r="B3112">
        <v>17600</v>
      </c>
      <c r="C3112">
        <v>20100</v>
      </c>
      <c r="D3112">
        <v>24860</v>
      </c>
      <c r="E3112">
        <v>30000</v>
      </c>
      <c r="F3112">
        <v>35140</v>
      </c>
      <c r="G3112">
        <v>40280</v>
      </c>
      <c r="H3112">
        <v>45420</v>
      </c>
      <c r="I3112">
        <v>50560</v>
      </c>
      <c r="J3112">
        <v>55700</v>
      </c>
      <c r="K3112" t="s">
        <v>3103</v>
      </c>
      <c r="L3112">
        <v>39</v>
      </c>
      <c r="M3112">
        <v>30</v>
      </c>
      <c r="N3112" t="s">
        <v>3329</v>
      </c>
    </row>
    <row r="3113" spans="1:14" x14ac:dyDescent="0.2">
      <c r="A3113" t="s">
        <v>8872</v>
      </c>
      <c r="B3113">
        <v>17650</v>
      </c>
      <c r="C3113">
        <v>20150</v>
      </c>
      <c r="D3113">
        <v>24860</v>
      </c>
      <c r="E3113">
        <v>30000</v>
      </c>
      <c r="F3113">
        <v>35140</v>
      </c>
      <c r="G3113">
        <v>40280</v>
      </c>
      <c r="H3113">
        <v>45420</v>
      </c>
      <c r="I3113">
        <v>50560</v>
      </c>
      <c r="J3113">
        <v>55700</v>
      </c>
      <c r="K3113" t="s">
        <v>3103</v>
      </c>
      <c r="L3113">
        <v>41</v>
      </c>
      <c r="M3113">
        <v>30</v>
      </c>
      <c r="N3113" t="s">
        <v>4237</v>
      </c>
    </row>
    <row r="3114" spans="1:14" x14ac:dyDescent="0.2">
      <c r="A3114" t="s">
        <v>8873</v>
      </c>
      <c r="B3114">
        <v>17900</v>
      </c>
      <c r="C3114">
        <v>20450</v>
      </c>
      <c r="D3114">
        <v>24860</v>
      </c>
      <c r="E3114">
        <v>30000</v>
      </c>
      <c r="F3114">
        <v>35140</v>
      </c>
      <c r="G3114">
        <v>40280</v>
      </c>
      <c r="H3114">
        <v>45420</v>
      </c>
      <c r="I3114">
        <v>50560</v>
      </c>
      <c r="J3114">
        <v>55700</v>
      </c>
      <c r="K3114" t="s">
        <v>3103</v>
      </c>
      <c r="L3114">
        <v>43</v>
      </c>
      <c r="M3114">
        <v>30</v>
      </c>
      <c r="N3114" t="s">
        <v>3965</v>
      </c>
    </row>
    <row r="3115" spans="1:14" x14ac:dyDescent="0.2">
      <c r="A3115" t="s">
        <v>8874</v>
      </c>
      <c r="B3115">
        <v>17050</v>
      </c>
      <c r="C3115">
        <v>19720</v>
      </c>
      <c r="D3115">
        <v>24860</v>
      </c>
      <c r="E3115">
        <v>30000</v>
      </c>
      <c r="F3115">
        <v>35140</v>
      </c>
      <c r="G3115">
        <v>40280</v>
      </c>
      <c r="H3115">
        <v>45420</v>
      </c>
      <c r="I3115">
        <v>50560</v>
      </c>
      <c r="J3115">
        <v>55700</v>
      </c>
      <c r="K3115" t="s">
        <v>3103</v>
      </c>
      <c r="L3115">
        <v>45</v>
      </c>
      <c r="M3115">
        <v>30</v>
      </c>
      <c r="N3115" t="s">
        <v>3334</v>
      </c>
    </row>
    <row r="3116" spans="1:14" x14ac:dyDescent="0.2">
      <c r="A3116" t="s">
        <v>8875</v>
      </c>
      <c r="B3116">
        <v>29650</v>
      </c>
      <c r="C3116">
        <v>33900</v>
      </c>
      <c r="D3116">
        <v>38150</v>
      </c>
      <c r="E3116">
        <v>42350</v>
      </c>
      <c r="F3116">
        <v>45750</v>
      </c>
      <c r="G3116">
        <v>49150</v>
      </c>
      <c r="H3116">
        <v>52550</v>
      </c>
      <c r="I3116">
        <v>55950</v>
      </c>
      <c r="J3116">
        <v>59300</v>
      </c>
      <c r="K3116" t="s">
        <v>3103</v>
      </c>
      <c r="L3116">
        <v>47</v>
      </c>
      <c r="M3116">
        <v>30</v>
      </c>
      <c r="N3116" t="s">
        <v>3706</v>
      </c>
    </row>
    <row r="3117" spans="1:14" x14ac:dyDescent="0.2">
      <c r="A3117" t="s">
        <v>8876</v>
      </c>
      <c r="B3117">
        <v>17050</v>
      </c>
      <c r="C3117">
        <v>19720</v>
      </c>
      <c r="D3117">
        <v>24860</v>
      </c>
      <c r="E3117">
        <v>30000</v>
      </c>
      <c r="F3117">
        <v>35140</v>
      </c>
      <c r="G3117">
        <v>40280</v>
      </c>
      <c r="H3117">
        <v>45420</v>
      </c>
      <c r="I3117">
        <v>50560</v>
      </c>
      <c r="J3117">
        <v>55700</v>
      </c>
      <c r="K3117" t="s">
        <v>3103</v>
      </c>
      <c r="L3117">
        <v>49</v>
      </c>
      <c r="M3117">
        <v>30</v>
      </c>
      <c r="N3117" t="s">
        <v>2222</v>
      </c>
    </row>
    <row r="3118" spans="1:14" x14ac:dyDescent="0.2">
      <c r="A3118" t="s">
        <v>8877</v>
      </c>
      <c r="B3118">
        <v>19950</v>
      </c>
      <c r="C3118">
        <v>22800</v>
      </c>
      <c r="D3118">
        <v>25650</v>
      </c>
      <c r="E3118">
        <v>30000</v>
      </c>
      <c r="F3118">
        <v>35140</v>
      </c>
      <c r="G3118">
        <v>40280</v>
      </c>
      <c r="H3118">
        <v>45420</v>
      </c>
      <c r="I3118">
        <v>50560</v>
      </c>
      <c r="J3118">
        <v>55700</v>
      </c>
      <c r="K3118" t="s">
        <v>3103</v>
      </c>
      <c r="L3118">
        <v>51</v>
      </c>
      <c r="M3118">
        <v>30</v>
      </c>
      <c r="N3118" t="s">
        <v>4117</v>
      </c>
    </row>
    <row r="3119" spans="1:14" x14ac:dyDescent="0.2">
      <c r="A3119" t="s">
        <v>8878</v>
      </c>
      <c r="B3119">
        <v>19600</v>
      </c>
      <c r="C3119">
        <v>22400</v>
      </c>
      <c r="D3119">
        <v>25200</v>
      </c>
      <c r="E3119">
        <v>30000</v>
      </c>
      <c r="F3119">
        <v>35140</v>
      </c>
      <c r="G3119">
        <v>40280</v>
      </c>
      <c r="H3119">
        <v>45420</v>
      </c>
      <c r="I3119">
        <v>50560</v>
      </c>
      <c r="J3119">
        <v>55700</v>
      </c>
      <c r="K3119" t="s">
        <v>3103</v>
      </c>
      <c r="L3119">
        <v>53</v>
      </c>
      <c r="M3119">
        <v>30</v>
      </c>
      <c r="N3119" t="s">
        <v>3342</v>
      </c>
    </row>
    <row r="3120" spans="1:14" x14ac:dyDescent="0.2">
      <c r="A3120" t="s">
        <v>8879</v>
      </c>
      <c r="B3120">
        <v>19950</v>
      </c>
      <c r="C3120">
        <v>22800</v>
      </c>
      <c r="D3120">
        <v>25650</v>
      </c>
      <c r="E3120">
        <v>30000</v>
      </c>
      <c r="F3120">
        <v>35140</v>
      </c>
      <c r="G3120">
        <v>40280</v>
      </c>
      <c r="H3120">
        <v>45420</v>
      </c>
      <c r="I3120">
        <v>50560</v>
      </c>
      <c r="J3120">
        <v>55700</v>
      </c>
      <c r="K3120" t="s">
        <v>3103</v>
      </c>
      <c r="L3120">
        <v>55</v>
      </c>
      <c r="M3120">
        <v>30</v>
      </c>
      <c r="N3120" t="s">
        <v>3347</v>
      </c>
    </row>
    <row r="3121" spans="1:14" x14ac:dyDescent="0.2">
      <c r="A3121" t="s">
        <v>8880</v>
      </c>
      <c r="B3121">
        <v>17050</v>
      </c>
      <c r="C3121">
        <v>19720</v>
      </c>
      <c r="D3121">
        <v>24860</v>
      </c>
      <c r="E3121">
        <v>30000</v>
      </c>
      <c r="F3121">
        <v>35140</v>
      </c>
      <c r="G3121">
        <v>40280</v>
      </c>
      <c r="H3121">
        <v>45420</v>
      </c>
      <c r="I3121">
        <v>50560</v>
      </c>
      <c r="J3121">
        <v>55700</v>
      </c>
      <c r="K3121" t="s">
        <v>3103</v>
      </c>
      <c r="L3121">
        <v>57</v>
      </c>
      <c r="M3121">
        <v>30</v>
      </c>
      <c r="N3121" t="s">
        <v>3348</v>
      </c>
    </row>
    <row r="3122" spans="1:14" x14ac:dyDescent="0.2">
      <c r="A3122" t="s">
        <v>8881</v>
      </c>
      <c r="B3122">
        <v>32350</v>
      </c>
      <c r="C3122">
        <v>36950</v>
      </c>
      <c r="D3122">
        <v>41550</v>
      </c>
      <c r="E3122">
        <v>46150</v>
      </c>
      <c r="F3122">
        <v>49850</v>
      </c>
      <c r="G3122">
        <v>53550</v>
      </c>
      <c r="H3122">
        <v>57250</v>
      </c>
      <c r="I3122">
        <v>60950</v>
      </c>
      <c r="J3122">
        <v>64650</v>
      </c>
      <c r="K3122" t="s">
        <v>3103</v>
      </c>
      <c r="L3122">
        <v>59</v>
      </c>
      <c r="M3122">
        <v>30</v>
      </c>
      <c r="N3122" t="s">
        <v>4251</v>
      </c>
    </row>
    <row r="3123" spans="1:14" x14ac:dyDescent="0.2">
      <c r="A3123" t="s">
        <v>8882</v>
      </c>
      <c r="B3123">
        <v>29650</v>
      </c>
      <c r="C3123">
        <v>33900</v>
      </c>
      <c r="D3123">
        <v>38150</v>
      </c>
      <c r="E3123">
        <v>42350</v>
      </c>
      <c r="F3123">
        <v>45750</v>
      </c>
      <c r="G3123">
        <v>49150</v>
      </c>
      <c r="H3123">
        <v>52550</v>
      </c>
      <c r="I3123">
        <v>55950</v>
      </c>
      <c r="J3123">
        <v>59300</v>
      </c>
      <c r="K3123" t="s">
        <v>3103</v>
      </c>
      <c r="L3123">
        <v>61</v>
      </c>
      <c r="M3123">
        <v>30</v>
      </c>
      <c r="N3123" t="s">
        <v>3966</v>
      </c>
    </row>
    <row r="3124" spans="1:14" x14ac:dyDescent="0.2">
      <c r="A3124" t="s">
        <v>8883</v>
      </c>
      <c r="B3124">
        <v>19500</v>
      </c>
      <c r="C3124">
        <v>22300</v>
      </c>
      <c r="D3124">
        <v>25100</v>
      </c>
      <c r="E3124">
        <v>30000</v>
      </c>
      <c r="F3124">
        <v>35140</v>
      </c>
      <c r="G3124">
        <v>40280</v>
      </c>
      <c r="H3124">
        <v>45420</v>
      </c>
      <c r="I3124">
        <v>50560</v>
      </c>
      <c r="J3124">
        <v>55700</v>
      </c>
      <c r="K3124" t="s">
        <v>3103</v>
      </c>
      <c r="L3124">
        <v>63</v>
      </c>
      <c r="M3124">
        <v>30</v>
      </c>
      <c r="N3124" t="s">
        <v>3967</v>
      </c>
    </row>
    <row r="3125" spans="1:14" x14ac:dyDescent="0.2">
      <c r="A3125" t="s">
        <v>8884</v>
      </c>
      <c r="B3125">
        <v>17900</v>
      </c>
      <c r="C3125">
        <v>20450</v>
      </c>
      <c r="D3125">
        <v>24860</v>
      </c>
      <c r="E3125">
        <v>30000</v>
      </c>
      <c r="F3125">
        <v>35140</v>
      </c>
      <c r="G3125">
        <v>40280</v>
      </c>
      <c r="H3125">
        <v>45420</v>
      </c>
      <c r="I3125">
        <v>50560</v>
      </c>
      <c r="J3125">
        <v>55700</v>
      </c>
      <c r="K3125" t="s">
        <v>3103</v>
      </c>
      <c r="L3125">
        <v>65</v>
      </c>
      <c r="M3125">
        <v>30</v>
      </c>
      <c r="N3125" t="s">
        <v>3855</v>
      </c>
    </row>
    <row r="3126" spans="1:14" x14ac:dyDescent="0.2">
      <c r="A3126" t="s">
        <v>8885</v>
      </c>
      <c r="B3126">
        <v>19600</v>
      </c>
      <c r="C3126">
        <v>22400</v>
      </c>
      <c r="D3126">
        <v>25200</v>
      </c>
      <c r="E3126">
        <v>30000</v>
      </c>
      <c r="F3126">
        <v>35140</v>
      </c>
      <c r="G3126">
        <v>40280</v>
      </c>
      <c r="H3126">
        <v>45420</v>
      </c>
      <c r="I3126">
        <v>50560</v>
      </c>
      <c r="J3126">
        <v>55700</v>
      </c>
      <c r="K3126" t="s">
        <v>3103</v>
      </c>
      <c r="L3126">
        <v>67</v>
      </c>
      <c r="M3126">
        <v>30</v>
      </c>
      <c r="N3126" t="s">
        <v>3968</v>
      </c>
    </row>
    <row r="3127" spans="1:14" x14ac:dyDescent="0.2">
      <c r="A3127" t="s">
        <v>8886</v>
      </c>
      <c r="B3127">
        <v>19950</v>
      </c>
      <c r="C3127">
        <v>22800</v>
      </c>
      <c r="D3127">
        <v>25650</v>
      </c>
      <c r="E3127">
        <v>30000</v>
      </c>
      <c r="F3127">
        <v>35140</v>
      </c>
      <c r="G3127">
        <v>40280</v>
      </c>
      <c r="H3127">
        <v>45420</v>
      </c>
      <c r="I3127">
        <v>50560</v>
      </c>
      <c r="J3127">
        <v>55700</v>
      </c>
      <c r="K3127" t="s">
        <v>3103</v>
      </c>
      <c r="L3127">
        <v>69</v>
      </c>
      <c r="M3127">
        <v>30</v>
      </c>
      <c r="N3127" t="s">
        <v>3969</v>
      </c>
    </row>
    <row r="3128" spans="1:14" x14ac:dyDescent="0.2">
      <c r="A3128" t="s">
        <v>8887</v>
      </c>
      <c r="B3128">
        <v>25000</v>
      </c>
      <c r="C3128">
        <v>28600</v>
      </c>
      <c r="D3128">
        <v>32150</v>
      </c>
      <c r="E3128">
        <v>35700</v>
      </c>
      <c r="F3128">
        <v>38600</v>
      </c>
      <c r="G3128">
        <v>41450</v>
      </c>
      <c r="H3128">
        <v>45420</v>
      </c>
      <c r="I3128">
        <v>50560</v>
      </c>
      <c r="J3128">
        <v>55700</v>
      </c>
      <c r="K3128" t="s">
        <v>3103</v>
      </c>
      <c r="L3128">
        <v>71</v>
      </c>
      <c r="M3128">
        <v>30</v>
      </c>
      <c r="N3128" t="s">
        <v>3719</v>
      </c>
    </row>
    <row r="3129" spans="1:14" x14ac:dyDescent="0.2">
      <c r="A3129" t="s">
        <v>8888</v>
      </c>
      <c r="B3129">
        <v>19950</v>
      </c>
      <c r="C3129">
        <v>22800</v>
      </c>
      <c r="D3129">
        <v>25650</v>
      </c>
      <c r="E3129">
        <v>30000</v>
      </c>
      <c r="F3129">
        <v>35140</v>
      </c>
      <c r="G3129">
        <v>40280</v>
      </c>
      <c r="H3129">
        <v>45420</v>
      </c>
      <c r="I3129">
        <v>50560</v>
      </c>
      <c r="J3129">
        <v>55700</v>
      </c>
      <c r="K3129" t="s">
        <v>3103</v>
      </c>
      <c r="L3129">
        <v>73</v>
      </c>
      <c r="M3129">
        <v>30</v>
      </c>
      <c r="N3129" t="s">
        <v>3970</v>
      </c>
    </row>
    <row r="3130" spans="1:14" x14ac:dyDescent="0.2">
      <c r="A3130" t="s">
        <v>8889</v>
      </c>
      <c r="B3130">
        <v>19600</v>
      </c>
      <c r="C3130">
        <v>22400</v>
      </c>
      <c r="D3130">
        <v>25200</v>
      </c>
      <c r="E3130">
        <v>30000</v>
      </c>
      <c r="F3130">
        <v>35140</v>
      </c>
      <c r="G3130">
        <v>40280</v>
      </c>
      <c r="H3130">
        <v>45420</v>
      </c>
      <c r="I3130">
        <v>50560</v>
      </c>
      <c r="J3130">
        <v>55700</v>
      </c>
      <c r="K3130" t="s">
        <v>3103</v>
      </c>
      <c r="L3130">
        <v>75</v>
      </c>
      <c r="M3130">
        <v>30</v>
      </c>
      <c r="N3130" t="s">
        <v>3971</v>
      </c>
    </row>
    <row r="3131" spans="1:14" x14ac:dyDescent="0.2">
      <c r="A3131" t="s">
        <v>8890</v>
      </c>
      <c r="B3131">
        <v>17150</v>
      </c>
      <c r="C3131">
        <v>19720</v>
      </c>
      <c r="D3131">
        <v>24860</v>
      </c>
      <c r="E3131">
        <v>30000</v>
      </c>
      <c r="F3131">
        <v>35140</v>
      </c>
      <c r="G3131">
        <v>40280</v>
      </c>
      <c r="H3131">
        <v>45420</v>
      </c>
      <c r="I3131">
        <v>50560</v>
      </c>
      <c r="J3131">
        <v>55700</v>
      </c>
      <c r="K3131" t="s">
        <v>3103</v>
      </c>
      <c r="L3131">
        <v>77</v>
      </c>
      <c r="M3131">
        <v>30</v>
      </c>
      <c r="N3131" t="s">
        <v>3452</v>
      </c>
    </row>
    <row r="3132" spans="1:14" x14ac:dyDescent="0.2">
      <c r="A3132" t="s">
        <v>8891</v>
      </c>
      <c r="B3132">
        <v>29650</v>
      </c>
      <c r="C3132">
        <v>33900</v>
      </c>
      <c r="D3132">
        <v>38150</v>
      </c>
      <c r="E3132">
        <v>42350</v>
      </c>
      <c r="F3132">
        <v>45750</v>
      </c>
      <c r="G3132">
        <v>49150</v>
      </c>
      <c r="H3132">
        <v>52550</v>
      </c>
      <c r="I3132">
        <v>55950</v>
      </c>
      <c r="J3132">
        <v>59300</v>
      </c>
      <c r="K3132" t="s">
        <v>3103</v>
      </c>
      <c r="L3132">
        <v>79</v>
      </c>
      <c r="M3132">
        <v>30</v>
      </c>
      <c r="N3132" t="s">
        <v>2916</v>
      </c>
    </row>
    <row r="3133" spans="1:14" x14ac:dyDescent="0.2">
      <c r="A3133" t="s">
        <v>8892</v>
      </c>
      <c r="B3133">
        <v>29650</v>
      </c>
      <c r="C3133">
        <v>33900</v>
      </c>
      <c r="D3133">
        <v>38150</v>
      </c>
      <c r="E3133">
        <v>42350</v>
      </c>
      <c r="F3133">
        <v>45750</v>
      </c>
      <c r="G3133">
        <v>49150</v>
      </c>
      <c r="H3133">
        <v>52550</v>
      </c>
      <c r="I3133">
        <v>55950</v>
      </c>
      <c r="J3133">
        <v>59300</v>
      </c>
      <c r="K3133" t="s">
        <v>3103</v>
      </c>
      <c r="L3133">
        <v>81</v>
      </c>
      <c r="M3133">
        <v>30</v>
      </c>
      <c r="N3133" t="s">
        <v>3972</v>
      </c>
    </row>
    <row r="3134" spans="1:14" x14ac:dyDescent="0.2">
      <c r="A3134" t="s">
        <v>8893</v>
      </c>
      <c r="B3134">
        <v>23600</v>
      </c>
      <c r="C3134">
        <v>26950</v>
      </c>
      <c r="D3134">
        <v>30300</v>
      </c>
      <c r="E3134">
        <v>33650</v>
      </c>
      <c r="F3134">
        <v>36350</v>
      </c>
      <c r="G3134">
        <v>40280</v>
      </c>
      <c r="H3134">
        <v>45420</v>
      </c>
      <c r="I3134">
        <v>50560</v>
      </c>
      <c r="J3134">
        <v>55700</v>
      </c>
      <c r="K3134" t="s">
        <v>3103</v>
      </c>
      <c r="L3134">
        <v>83</v>
      </c>
      <c r="M3134">
        <v>30</v>
      </c>
      <c r="N3134" t="s">
        <v>3973</v>
      </c>
    </row>
    <row r="3135" spans="1:14" x14ac:dyDescent="0.2">
      <c r="A3135" t="s">
        <v>8894</v>
      </c>
      <c r="B3135">
        <v>29650</v>
      </c>
      <c r="C3135">
        <v>33900</v>
      </c>
      <c r="D3135">
        <v>38150</v>
      </c>
      <c r="E3135">
        <v>42350</v>
      </c>
      <c r="F3135">
        <v>45750</v>
      </c>
      <c r="G3135">
        <v>49150</v>
      </c>
      <c r="H3135">
        <v>52550</v>
      </c>
      <c r="I3135">
        <v>55950</v>
      </c>
      <c r="J3135">
        <v>59300</v>
      </c>
      <c r="K3135" t="s">
        <v>3103</v>
      </c>
      <c r="L3135">
        <v>85</v>
      </c>
      <c r="M3135">
        <v>30</v>
      </c>
      <c r="N3135" t="s">
        <v>3593</v>
      </c>
    </row>
    <row r="3136" spans="1:14" x14ac:dyDescent="0.2">
      <c r="A3136" t="s">
        <v>8895</v>
      </c>
      <c r="B3136">
        <v>29650</v>
      </c>
      <c r="C3136">
        <v>33900</v>
      </c>
      <c r="D3136">
        <v>38150</v>
      </c>
      <c r="E3136">
        <v>42350</v>
      </c>
      <c r="F3136">
        <v>45750</v>
      </c>
      <c r="G3136">
        <v>49150</v>
      </c>
      <c r="H3136">
        <v>52550</v>
      </c>
      <c r="I3136">
        <v>55950</v>
      </c>
      <c r="J3136">
        <v>59300</v>
      </c>
      <c r="K3136" t="s">
        <v>3103</v>
      </c>
      <c r="L3136">
        <v>87</v>
      </c>
      <c r="M3136">
        <v>30</v>
      </c>
      <c r="N3136" t="s">
        <v>769</v>
      </c>
    </row>
    <row r="3137" spans="1:14" x14ac:dyDescent="0.2">
      <c r="A3137" t="s">
        <v>8896</v>
      </c>
      <c r="B3137">
        <v>17050</v>
      </c>
      <c r="C3137">
        <v>19720</v>
      </c>
      <c r="D3137">
        <v>24860</v>
      </c>
      <c r="E3137">
        <v>30000</v>
      </c>
      <c r="F3137">
        <v>35140</v>
      </c>
      <c r="G3137">
        <v>40280</v>
      </c>
      <c r="H3137">
        <v>45420</v>
      </c>
      <c r="I3137">
        <v>50560</v>
      </c>
      <c r="J3137">
        <v>55700</v>
      </c>
      <c r="K3137" t="s">
        <v>3103</v>
      </c>
      <c r="L3137">
        <v>89</v>
      </c>
      <c r="M3137">
        <v>30</v>
      </c>
      <c r="N3137" t="s">
        <v>3974</v>
      </c>
    </row>
    <row r="3138" spans="1:14" x14ac:dyDescent="0.2">
      <c r="A3138" t="s">
        <v>8897</v>
      </c>
      <c r="B3138">
        <v>23600</v>
      </c>
      <c r="C3138">
        <v>26950</v>
      </c>
      <c r="D3138">
        <v>30300</v>
      </c>
      <c r="E3138">
        <v>33650</v>
      </c>
      <c r="F3138">
        <v>36350</v>
      </c>
      <c r="G3138">
        <v>40280</v>
      </c>
      <c r="H3138">
        <v>45420</v>
      </c>
      <c r="I3138">
        <v>50560</v>
      </c>
      <c r="J3138">
        <v>55700</v>
      </c>
      <c r="K3138" t="s">
        <v>3103</v>
      </c>
      <c r="L3138">
        <v>91</v>
      </c>
      <c r="M3138">
        <v>30</v>
      </c>
      <c r="N3138" t="s">
        <v>2491</v>
      </c>
    </row>
    <row r="3139" spans="1:14" x14ac:dyDescent="0.2">
      <c r="A3139" t="s">
        <v>8898</v>
      </c>
      <c r="B3139">
        <v>23600</v>
      </c>
      <c r="C3139">
        <v>26950</v>
      </c>
      <c r="D3139">
        <v>30300</v>
      </c>
      <c r="E3139">
        <v>33650</v>
      </c>
      <c r="F3139">
        <v>36350</v>
      </c>
      <c r="G3139">
        <v>40280</v>
      </c>
      <c r="H3139">
        <v>45420</v>
      </c>
      <c r="I3139">
        <v>50560</v>
      </c>
      <c r="J3139">
        <v>55700</v>
      </c>
      <c r="K3139" t="s">
        <v>3103</v>
      </c>
      <c r="L3139">
        <v>93</v>
      </c>
      <c r="M3139">
        <v>30</v>
      </c>
      <c r="N3139" t="s">
        <v>2492</v>
      </c>
    </row>
    <row r="3140" spans="1:14" x14ac:dyDescent="0.2">
      <c r="A3140" t="s">
        <v>8899</v>
      </c>
      <c r="B3140">
        <v>23600</v>
      </c>
      <c r="C3140">
        <v>26950</v>
      </c>
      <c r="D3140">
        <v>30300</v>
      </c>
      <c r="E3140">
        <v>33650</v>
      </c>
      <c r="F3140">
        <v>36350</v>
      </c>
      <c r="G3140">
        <v>40280</v>
      </c>
      <c r="H3140">
        <v>45420</v>
      </c>
      <c r="I3140">
        <v>50560</v>
      </c>
      <c r="J3140">
        <v>55700</v>
      </c>
      <c r="K3140" t="s">
        <v>3103</v>
      </c>
      <c r="L3140">
        <v>95</v>
      </c>
      <c r="M3140">
        <v>30</v>
      </c>
      <c r="N3140" t="s">
        <v>2493</v>
      </c>
    </row>
    <row r="3141" spans="1:14" x14ac:dyDescent="0.2">
      <c r="A3141" t="s">
        <v>8900</v>
      </c>
      <c r="B3141">
        <v>17500</v>
      </c>
      <c r="C3141">
        <v>20000</v>
      </c>
      <c r="D3141">
        <v>24860</v>
      </c>
      <c r="E3141">
        <v>30000</v>
      </c>
      <c r="F3141">
        <v>35140</v>
      </c>
      <c r="G3141">
        <v>40280</v>
      </c>
      <c r="H3141">
        <v>45420</v>
      </c>
      <c r="I3141">
        <v>50560</v>
      </c>
      <c r="J3141">
        <v>55700</v>
      </c>
      <c r="K3141" t="s">
        <v>3103</v>
      </c>
      <c r="L3141">
        <v>97</v>
      </c>
      <c r="M3141">
        <v>30</v>
      </c>
      <c r="N3141" t="s">
        <v>4133</v>
      </c>
    </row>
    <row r="3142" spans="1:14" x14ac:dyDescent="0.2">
      <c r="A3142" t="s">
        <v>8901</v>
      </c>
      <c r="B3142">
        <v>17450</v>
      </c>
      <c r="C3142">
        <v>19950</v>
      </c>
      <c r="D3142">
        <v>24860</v>
      </c>
      <c r="E3142">
        <v>30000</v>
      </c>
      <c r="F3142">
        <v>35140</v>
      </c>
      <c r="G3142">
        <v>40280</v>
      </c>
      <c r="H3142">
        <v>45420</v>
      </c>
      <c r="I3142">
        <v>50560</v>
      </c>
      <c r="J3142">
        <v>55700</v>
      </c>
      <c r="K3142" t="s">
        <v>3103</v>
      </c>
      <c r="L3142">
        <v>99</v>
      </c>
      <c r="M3142">
        <v>30</v>
      </c>
      <c r="N3142" t="s">
        <v>2494</v>
      </c>
    </row>
    <row r="3143" spans="1:14" x14ac:dyDescent="0.2">
      <c r="A3143" t="s">
        <v>8902</v>
      </c>
      <c r="B3143">
        <v>17500</v>
      </c>
      <c r="C3143">
        <v>20000</v>
      </c>
      <c r="D3143">
        <v>24860</v>
      </c>
      <c r="E3143">
        <v>30000</v>
      </c>
      <c r="F3143">
        <v>35140</v>
      </c>
      <c r="G3143">
        <v>40280</v>
      </c>
      <c r="H3143">
        <v>45420</v>
      </c>
      <c r="I3143">
        <v>50560</v>
      </c>
      <c r="J3143">
        <v>55700</v>
      </c>
      <c r="K3143" t="s">
        <v>3103</v>
      </c>
      <c r="L3143">
        <v>101</v>
      </c>
      <c r="M3143">
        <v>30</v>
      </c>
      <c r="N3143" t="s">
        <v>4170</v>
      </c>
    </row>
    <row r="3144" spans="1:14" x14ac:dyDescent="0.2">
      <c r="A3144" t="s">
        <v>8903</v>
      </c>
      <c r="B3144">
        <v>32350</v>
      </c>
      <c r="C3144">
        <v>36950</v>
      </c>
      <c r="D3144">
        <v>41550</v>
      </c>
      <c r="E3144">
        <v>46150</v>
      </c>
      <c r="F3144">
        <v>49850</v>
      </c>
      <c r="G3144">
        <v>53550</v>
      </c>
      <c r="H3144">
        <v>57250</v>
      </c>
      <c r="I3144">
        <v>60950</v>
      </c>
      <c r="J3144">
        <v>64650</v>
      </c>
      <c r="K3144" t="s">
        <v>3103</v>
      </c>
      <c r="L3144">
        <v>103</v>
      </c>
      <c r="M3144">
        <v>30</v>
      </c>
      <c r="N3144" t="s">
        <v>2350</v>
      </c>
    </row>
    <row r="3145" spans="1:14" x14ac:dyDescent="0.2">
      <c r="A3145" t="s">
        <v>8904</v>
      </c>
      <c r="B3145">
        <v>17050</v>
      </c>
      <c r="C3145">
        <v>19720</v>
      </c>
      <c r="D3145">
        <v>24860</v>
      </c>
      <c r="E3145">
        <v>30000</v>
      </c>
      <c r="F3145">
        <v>35140</v>
      </c>
      <c r="G3145">
        <v>40280</v>
      </c>
      <c r="H3145">
        <v>45420</v>
      </c>
      <c r="I3145">
        <v>50560</v>
      </c>
      <c r="J3145">
        <v>55700</v>
      </c>
      <c r="K3145" t="s">
        <v>3103</v>
      </c>
      <c r="L3145">
        <v>105</v>
      </c>
      <c r="M3145">
        <v>30</v>
      </c>
      <c r="N3145" t="s">
        <v>4171</v>
      </c>
    </row>
    <row r="3146" spans="1:14" x14ac:dyDescent="0.2">
      <c r="A3146" t="s">
        <v>8905</v>
      </c>
      <c r="B3146">
        <v>17050</v>
      </c>
      <c r="C3146">
        <v>19720</v>
      </c>
      <c r="D3146">
        <v>24860</v>
      </c>
      <c r="E3146">
        <v>30000</v>
      </c>
      <c r="F3146">
        <v>35140</v>
      </c>
      <c r="G3146">
        <v>40280</v>
      </c>
      <c r="H3146">
        <v>45420</v>
      </c>
      <c r="I3146">
        <v>50560</v>
      </c>
      <c r="J3146">
        <v>55700</v>
      </c>
      <c r="K3146" t="s">
        <v>3103</v>
      </c>
      <c r="L3146">
        <v>107</v>
      </c>
      <c r="M3146">
        <v>30</v>
      </c>
      <c r="N3146" t="s">
        <v>2495</v>
      </c>
    </row>
    <row r="3147" spans="1:14" x14ac:dyDescent="0.2">
      <c r="A3147" t="s">
        <v>8906</v>
      </c>
      <c r="B3147">
        <v>22300</v>
      </c>
      <c r="C3147">
        <v>25500</v>
      </c>
      <c r="D3147">
        <v>28700</v>
      </c>
      <c r="E3147">
        <v>31850</v>
      </c>
      <c r="F3147">
        <v>35140</v>
      </c>
      <c r="G3147">
        <v>40280</v>
      </c>
      <c r="H3147">
        <v>45420</v>
      </c>
      <c r="I3147">
        <v>50560</v>
      </c>
      <c r="J3147">
        <v>55700</v>
      </c>
      <c r="K3147" t="s">
        <v>3103</v>
      </c>
      <c r="L3147">
        <v>109</v>
      </c>
      <c r="M3147">
        <v>30</v>
      </c>
      <c r="N3147" t="s">
        <v>2496</v>
      </c>
    </row>
    <row r="3148" spans="1:14" x14ac:dyDescent="0.2">
      <c r="A3148" t="s">
        <v>8907</v>
      </c>
      <c r="B3148">
        <v>21350</v>
      </c>
      <c r="C3148">
        <v>24400</v>
      </c>
      <c r="D3148">
        <v>27450</v>
      </c>
      <c r="E3148">
        <v>30500</v>
      </c>
      <c r="F3148">
        <v>35140</v>
      </c>
      <c r="G3148">
        <v>40280</v>
      </c>
      <c r="H3148">
        <v>45420</v>
      </c>
      <c r="I3148">
        <v>50560</v>
      </c>
      <c r="J3148">
        <v>55700</v>
      </c>
      <c r="K3148" t="s">
        <v>3103</v>
      </c>
      <c r="L3148">
        <v>111</v>
      </c>
      <c r="M3148">
        <v>30</v>
      </c>
      <c r="N3148" t="s">
        <v>2497</v>
      </c>
    </row>
    <row r="3149" spans="1:14" x14ac:dyDescent="0.2">
      <c r="A3149" t="s">
        <v>8908</v>
      </c>
      <c r="B3149">
        <v>19050</v>
      </c>
      <c r="C3149">
        <v>21800</v>
      </c>
      <c r="D3149">
        <v>24860</v>
      </c>
      <c r="E3149">
        <v>30000</v>
      </c>
      <c r="F3149">
        <v>35140</v>
      </c>
      <c r="G3149">
        <v>40280</v>
      </c>
      <c r="H3149">
        <v>45420</v>
      </c>
      <c r="I3149">
        <v>50560</v>
      </c>
      <c r="J3149">
        <v>55700</v>
      </c>
      <c r="K3149" t="s">
        <v>3103</v>
      </c>
      <c r="L3149">
        <v>113</v>
      </c>
      <c r="M3149">
        <v>30</v>
      </c>
      <c r="N3149" t="s">
        <v>3615</v>
      </c>
    </row>
    <row r="3150" spans="1:14" x14ac:dyDescent="0.2">
      <c r="A3150" t="s">
        <v>8909</v>
      </c>
      <c r="B3150">
        <v>19050</v>
      </c>
      <c r="C3150">
        <v>21800</v>
      </c>
      <c r="D3150">
        <v>24860</v>
      </c>
      <c r="E3150">
        <v>30000</v>
      </c>
      <c r="F3150">
        <v>35140</v>
      </c>
      <c r="G3150">
        <v>40280</v>
      </c>
      <c r="H3150">
        <v>45420</v>
      </c>
      <c r="I3150">
        <v>50560</v>
      </c>
      <c r="J3150">
        <v>55700</v>
      </c>
      <c r="K3150" t="s">
        <v>3103</v>
      </c>
      <c r="L3150">
        <v>115</v>
      </c>
      <c r="M3150">
        <v>30</v>
      </c>
      <c r="N3150" t="s">
        <v>3362</v>
      </c>
    </row>
    <row r="3151" spans="1:14" x14ac:dyDescent="0.2">
      <c r="A3151" t="s">
        <v>8910</v>
      </c>
      <c r="B3151">
        <v>19950</v>
      </c>
      <c r="C3151">
        <v>22800</v>
      </c>
      <c r="D3151">
        <v>25650</v>
      </c>
      <c r="E3151">
        <v>30000</v>
      </c>
      <c r="F3151">
        <v>35140</v>
      </c>
      <c r="G3151">
        <v>40280</v>
      </c>
      <c r="H3151">
        <v>45420</v>
      </c>
      <c r="I3151">
        <v>50560</v>
      </c>
      <c r="J3151">
        <v>55700</v>
      </c>
      <c r="K3151" t="s">
        <v>3103</v>
      </c>
      <c r="L3151">
        <v>117</v>
      </c>
      <c r="M3151">
        <v>30</v>
      </c>
      <c r="N3151" t="s">
        <v>3616</v>
      </c>
    </row>
    <row r="3152" spans="1:14" x14ac:dyDescent="0.2">
      <c r="A3152" t="s">
        <v>8911</v>
      </c>
      <c r="B3152">
        <v>30850</v>
      </c>
      <c r="C3152">
        <v>35250</v>
      </c>
      <c r="D3152">
        <v>39650</v>
      </c>
      <c r="E3152">
        <v>44050</v>
      </c>
      <c r="F3152">
        <v>47600</v>
      </c>
      <c r="G3152">
        <v>51100</v>
      </c>
      <c r="H3152">
        <v>54650</v>
      </c>
      <c r="I3152">
        <v>58150</v>
      </c>
      <c r="J3152">
        <v>61700</v>
      </c>
      <c r="K3152" t="s">
        <v>3103</v>
      </c>
      <c r="L3152">
        <v>119</v>
      </c>
      <c r="M3152">
        <v>30</v>
      </c>
      <c r="N3152" t="s">
        <v>770</v>
      </c>
    </row>
    <row r="3153" spans="1:14" x14ac:dyDescent="0.2">
      <c r="A3153" t="s">
        <v>8912</v>
      </c>
      <c r="B3153">
        <v>17550</v>
      </c>
      <c r="C3153">
        <v>20050</v>
      </c>
      <c r="D3153">
        <v>24860</v>
      </c>
      <c r="E3153">
        <v>30000</v>
      </c>
      <c r="F3153">
        <v>35140</v>
      </c>
      <c r="G3153">
        <v>40280</v>
      </c>
      <c r="H3153">
        <v>45420</v>
      </c>
      <c r="I3153">
        <v>50560</v>
      </c>
      <c r="J3153">
        <v>55700</v>
      </c>
      <c r="K3153" t="s">
        <v>3103</v>
      </c>
      <c r="L3153">
        <v>121</v>
      </c>
      <c r="M3153">
        <v>30</v>
      </c>
      <c r="N3153" t="s">
        <v>2498</v>
      </c>
    </row>
    <row r="3154" spans="1:14" x14ac:dyDescent="0.2">
      <c r="A3154" t="s">
        <v>8913</v>
      </c>
      <c r="B3154">
        <v>17600</v>
      </c>
      <c r="C3154">
        <v>20100</v>
      </c>
      <c r="D3154">
        <v>24860</v>
      </c>
      <c r="E3154">
        <v>30000</v>
      </c>
      <c r="F3154">
        <v>35140</v>
      </c>
      <c r="G3154">
        <v>40280</v>
      </c>
      <c r="H3154">
        <v>45420</v>
      </c>
      <c r="I3154">
        <v>50560</v>
      </c>
      <c r="J3154">
        <v>55700</v>
      </c>
      <c r="K3154" t="s">
        <v>3103</v>
      </c>
      <c r="L3154">
        <v>123</v>
      </c>
      <c r="M3154">
        <v>30</v>
      </c>
      <c r="N3154" t="s">
        <v>2499</v>
      </c>
    </row>
    <row r="3155" spans="1:14" x14ac:dyDescent="0.2">
      <c r="A3155" t="s">
        <v>8914</v>
      </c>
      <c r="B3155">
        <v>16600</v>
      </c>
      <c r="C3155">
        <v>19720</v>
      </c>
      <c r="D3155">
        <v>24860</v>
      </c>
      <c r="E3155">
        <v>30000</v>
      </c>
      <c r="F3155">
        <v>35140</v>
      </c>
      <c r="G3155">
        <v>40280</v>
      </c>
      <c r="H3155">
        <v>45420</v>
      </c>
      <c r="I3155">
        <v>50560</v>
      </c>
      <c r="J3155">
        <v>55200</v>
      </c>
      <c r="K3155" t="s">
        <v>3104</v>
      </c>
      <c r="L3155">
        <v>1</v>
      </c>
      <c r="M3155">
        <v>30</v>
      </c>
      <c r="N3155" t="s">
        <v>3679</v>
      </c>
    </row>
    <row r="3156" spans="1:14" x14ac:dyDescent="0.2">
      <c r="A3156" t="s">
        <v>8915</v>
      </c>
      <c r="B3156">
        <v>15000</v>
      </c>
      <c r="C3156">
        <v>19720</v>
      </c>
      <c r="D3156">
        <v>24860</v>
      </c>
      <c r="E3156">
        <v>30000</v>
      </c>
      <c r="F3156">
        <v>35140</v>
      </c>
      <c r="G3156">
        <v>40280</v>
      </c>
      <c r="H3156">
        <v>44250</v>
      </c>
      <c r="I3156">
        <v>47100</v>
      </c>
      <c r="J3156">
        <v>49950</v>
      </c>
      <c r="K3156" t="s">
        <v>3104</v>
      </c>
      <c r="L3156">
        <v>3</v>
      </c>
      <c r="M3156">
        <v>30</v>
      </c>
      <c r="N3156" t="s">
        <v>3863</v>
      </c>
    </row>
    <row r="3157" spans="1:14" x14ac:dyDescent="0.2">
      <c r="A3157" t="s">
        <v>8916</v>
      </c>
      <c r="B3157">
        <v>14580</v>
      </c>
      <c r="C3157">
        <v>19720</v>
      </c>
      <c r="D3157">
        <v>24860</v>
      </c>
      <c r="E3157">
        <v>30000</v>
      </c>
      <c r="F3157">
        <v>35140</v>
      </c>
      <c r="G3157">
        <v>40150</v>
      </c>
      <c r="H3157">
        <v>42950</v>
      </c>
      <c r="I3157">
        <v>45700</v>
      </c>
      <c r="J3157">
        <v>48450</v>
      </c>
      <c r="K3157" t="s">
        <v>3104</v>
      </c>
      <c r="L3157">
        <v>5</v>
      </c>
      <c r="M3157">
        <v>30</v>
      </c>
      <c r="N3157" t="s">
        <v>3680</v>
      </c>
    </row>
    <row r="3158" spans="1:14" x14ac:dyDescent="0.2">
      <c r="A3158" t="s">
        <v>8917</v>
      </c>
      <c r="B3158">
        <v>14580</v>
      </c>
      <c r="C3158">
        <v>19720</v>
      </c>
      <c r="D3158">
        <v>24860</v>
      </c>
      <c r="E3158">
        <v>30000</v>
      </c>
      <c r="F3158">
        <v>35140</v>
      </c>
      <c r="G3158">
        <v>40150</v>
      </c>
      <c r="H3158">
        <v>42950</v>
      </c>
      <c r="I3158">
        <v>45700</v>
      </c>
      <c r="J3158">
        <v>48450</v>
      </c>
      <c r="K3158" t="s">
        <v>3104</v>
      </c>
      <c r="L3158">
        <v>7</v>
      </c>
      <c r="M3158">
        <v>30</v>
      </c>
      <c r="N3158" t="s">
        <v>3681</v>
      </c>
    </row>
    <row r="3159" spans="1:14" x14ac:dyDescent="0.2">
      <c r="A3159" t="s">
        <v>8918</v>
      </c>
      <c r="B3159">
        <v>14580</v>
      </c>
      <c r="C3159">
        <v>19720</v>
      </c>
      <c r="D3159">
        <v>24860</v>
      </c>
      <c r="E3159">
        <v>30000</v>
      </c>
      <c r="F3159">
        <v>35140</v>
      </c>
      <c r="G3159">
        <v>40150</v>
      </c>
      <c r="H3159">
        <v>42950</v>
      </c>
      <c r="I3159">
        <v>45700</v>
      </c>
      <c r="J3159">
        <v>48450</v>
      </c>
      <c r="K3159" t="s">
        <v>3104</v>
      </c>
      <c r="L3159">
        <v>9</v>
      </c>
      <c r="M3159">
        <v>30</v>
      </c>
      <c r="N3159" t="s">
        <v>3682</v>
      </c>
    </row>
    <row r="3160" spans="1:14" x14ac:dyDescent="0.2">
      <c r="A3160" t="s">
        <v>8919</v>
      </c>
      <c r="B3160">
        <v>14580</v>
      </c>
      <c r="C3160">
        <v>19720</v>
      </c>
      <c r="D3160">
        <v>24860</v>
      </c>
      <c r="E3160">
        <v>30000</v>
      </c>
      <c r="F3160">
        <v>35140</v>
      </c>
      <c r="G3160">
        <v>40150</v>
      </c>
      <c r="H3160">
        <v>42950</v>
      </c>
      <c r="I3160">
        <v>45700</v>
      </c>
      <c r="J3160">
        <v>48450</v>
      </c>
      <c r="K3160" t="s">
        <v>3104</v>
      </c>
      <c r="L3160">
        <v>11</v>
      </c>
      <c r="M3160">
        <v>30</v>
      </c>
      <c r="N3160" t="s">
        <v>3683</v>
      </c>
    </row>
    <row r="3161" spans="1:14" x14ac:dyDescent="0.2">
      <c r="A3161" t="s">
        <v>8920</v>
      </c>
      <c r="B3161">
        <v>14900</v>
      </c>
      <c r="C3161">
        <v>19720</v>
      </c>
      <c r="D3161">
        <v>24860</v>
      </c>
      <c r="E3161">
        <v>30000</v>
      </c>
      <c r="F3161">
        <v>35140</v>
      </c>
      <c r="G3161">
        <v>40280</v>
      </c>
      <c r="H3161">
        <v>43900</v>
      </c>
      <c r="I3161">
        <v>46750</v>
      </c>
      <c r="J3161">
        <v>49600</v>
      </c>
      <c r="K3161" t="s">
        <v>3104</v>
      </c>
      <c r="L3161">
        <v>13</v>
      </c>
      <c r="M3161">
        <v>30</v>
      </c>
      <c r="N3161" t="s">
        <v>3684</v>
      </c>
    </row>
    <row r="3162" spans="1:14" x14ac:dyDescent="0.2">
      <c r="A3162" t="s">
        <v>8921</v>
      </c>
      <c r="B3162">
        <v>14580</v>
      </c>
      <c r="C3162">
        <v>19720</v>
      </c>
      <c r="D3162">
        <v>24860</v>
      </c>
      <c r="E3162">
        <v>30000</v>
      </c>
      <c r="F3162">
        <v>35140</v>
      </c>
      <c r="G3162">
        <v>40150</v>
      </c>
      <c r="H3162">
        <v>42950</v>
      </c>
      <c r="I3162">
        <v>45700</v>
      </c>
      <c r="J3162">
        <v>48450</v>
      </c>
      <c r="K3162" t="s">
        <v>3104</v>
      </c>
      <c r="L3162">
        <v>15</v>
      </c>
      <c r="M3162">
        <v>30</v>
      </c>
      <c r="N3162" t="s">
        <v>3685</v>
      </c>
    </row>
    <row r="3163" spans="1:14" x14ac:dyDescent="0.2">
      <c r="A3163" t="s">
        <v>8922</v>
      </c>
      <c r="B3163">
        <v>14580</v>
      </c>
      <c r="C3163">
        <v>19720</v>
      </c>
      <c r="D3163">
        <v>24860</v>
      </c>
      <c r="E3163">
        <v>30000</v>
      </c>
      <c r="F3163">
        <v>35140</v>
      </c>
      <c r="G3163">
        <v>40150</v>
      </c>
      <c r="H3163">
        <v>42950</v>
      </c>
      <c r="I3163">
        <v>45700</v>
      </c>
      <c r="J3163">
        <v>48450</v>
      </c>
      <c r="K3163" t="s">
        <v>3104</v>
      </c>
      <c r="L3163">
        <v>17</v>
      </c>
      <c r="M3163">
        <v>30</v>
      </c>
      <c r="N3163" t="s">
        <v>3686</v>
      </c>
    </row>
    <row r="3164" spans="1:14" x14ac:dyDescent="0.2">
      <c r="A3164" t="s">
        <v>8923</v>
      </c>
      <c r="B3164">
        <v>18700</v>
      </c>
      <c r="C3164">
        <v>21350</v>
      </c>
      <c r="D3164">
        <v>24860</v>
      </c>
      <c r="E3164">
        <v>30000</v>
      </c>
      <c r="F3164">
        <v>35140</v>
      </c>
      <c r="G3164">
        <v>40280</v>
      </c>
      <c r="H3164">
        <v>45420</v>
      </c>
      <c r="I3164">
        <v>50560</v>
      </c>
      <c r="J3164">
        <v>55700</v>
      </c>
      <c r="K3164" t="s">
        <v>3104</v>
      </c>
      <c r="L3164">
        <v>19</v>
      </c>
      <c r="M3164">
        <v>30</v>
      </c>
      <c r="N3164" t="s">
        <v>3687</v>
      </c>
    </row>
    <row r="3165" spans="1:14" x14ac:dyDescent="0.2">
      <c r="A3165" t="s">
        <v>8924</v>
      </c>
      <c r="B3165">
        <v>17850</v>
      </c>
      <c r="C3165">
        <v>20400</v>
      </c>
      <c r="D3165">
        <v>24860</v>
      </c>
      <c r="E3165">
        <v>30000</v>
      </c>
      <c r="F3165">
        <v>35140</v>
      </c>
      <c r="G3165">
        <v>40280</v>
      </c>
      <c r="H3165">
        <v>45420</v>
      </c>
      <c r="I3165">
        <v>50560</v>
      </c>
      <c r="J3165">
        <v>55700</v>
      </c>
      <c r="K3165" t="s">
        <v>3104</v>
      </c>
      <c r="L3165">
        <v>21</v>
      </c>
      <c r="M3165">
        <v>30</v>
      </c>
      <c r="N3165" t="s">
        <v>3688</v>
      </c>
    </row>
    <row r="3166" spans="1:14" x14ac:dyDescent="0.2">
      <c r="A3166" t="s">
        <v>8925</v>
      </c>
      <c r="B3166">
        <v>15000</v>
      </c>
      <c r="C3166">
        <v>19720</v>
      </c>
      <c r="D3166">
        <v>24860</v>
      </c>
      <c r="E3166">
        <v>30000</v>
      </c>
      <c r="F3166">
        <v>35140</v>
      </c>
      <c r="G3166">
        <v>40280</v>
      </c>
      <c r="H3166">
        <v>44250</v>
      </c>
      <c r="I3166">
        <v>47100</v>
      </c>
      <c r="J3166">
        <v>49950</v>
      </c>
      <c r="K3166" t="s">
        <v>3104</v>
      </c>
      <c r="L3166">
        <v>23</v>
      </c>
      <c r="M3166">
        <v>30</v>
      </c>
      <c r="N3166" t="s">
        <v>2940</v>
      </c>
    </row>
    <row r="3167" spans="1:14" x14ac:dyDescent="0.2">
      <c r="A3167" t="s">
        <v>8926</v>
      </c>
      <c r="B3167">
        <v>20950</v>
      </c>
      <c r="C3167">
        <v>23950</v>
      </c>
      <c r="D3167">
        <v>26950</v>
      </c>
      <c r="E3167">
        <v>30000</v>
      </c>
      <c r="F3167">
        <v>35140</v>
      </c>
      <c r="G3167">
        <v>40280</v>
      </c>
      <c r="H3167">
        <v>45420</v>
      </c>
      <c r="I3167">
        <v>50560</v>
      </c>
      <c r="J3167">
        <v>55700</v>
      </c>
      <c r="K3167" t="s">
        <v>3104</v>
      </c>
      <c r="L3167">
        <v>25</v>
      </c>
      <c r="M3167">
        <v>30</v>
      </c>
      <c r="N3167" t="s">
        <v>3689</v>
      </c>
    </row>
    <row r="3168" spans="1:14" x14ac:dyDescent="0.2">
      <c r="A3168" t="s">
        <v>8927</v>
      </c>
      <c r="B3168">
        <v>15000</v>
      </c>
      <c r="C3168">
        <v>19720</v>
      </c>
      <c r="D3168">
        <v>24860</v>
      </c>
      <c r="E3168">
        <v>30000</v>
      </c>
      <c r="F3168">
        <v>35140</v>
      </c>
      <c r="G3168">
        <v>40280</v>
      </c>
      <c r="H3168">
        <v>44250</v>
      </c>
      <c r="I3168">
        <v>47100</v>
      </c>
      <c r="J3168">
        <v>49950</v>
      </c>
      <c r="K3168" t="s">
        <v>3104</v>
      </c>
      <c r="L3168">
        <v>27</v>
      </c>
      <c r="M3168">
        <v>30</v>
      </c>
      <c r="N3168" t="s">
        <v>3269</v>
      </c>
    </row>
    <row r="3169" spans="1:14" x14ac:dyDescent="0.2">
      <c r="A3169" t="s">
        <v>8928</v>
      </c>
      <c r="B3169">
        <v>17900</v>
      </c>
      <c r="C3169">
        <v>20450</v>
      </c>
      <c r="D3169">
        <v>24860</v>
      </c>
      <c r="E3169">
        <v>30000</v>
      </c>
      <c r="F3169">
        <v>35140</v>
      </c>
      <c r="G3169">
        <v>40280</v>
      </c>
      <c r="H3169">
        <v>45420</v>
      </c>
      <c r="I3169">
        <v>50560</v>
      </c>
      <c r="J3169">
        <v>55700</v>
      </c>
      <c r="K3169" t="s">
        <v>3104</v>
      </c>
      <c r="L3169">
        <v>29</v>
      </c>
      <c r="M3169">
        <v>30</v>
      </c>
      <c r="N3169" t="s">
        <v>2942</v>
      </c>
    </row>
    <row r="3170" spans="1:14" x14ac:dyDescent="0.2">
      <c r="A3170" t="s">
        <v>8929</v>
      </c>
      <c r="B3170">
        <v>16950</v>
      </c>
      <c r="C3170">
        <v>19720</v>
      </c>
      <c r="D3170">
        <v>24860</v>
      </c>
      <c r="E3170">
        <v>30000</v>
      </c>
      <c r="F3170">
        <v>35140</v>
      </c>
      <c r="G3170">
        <v>40280</v>
      </c>
      <c r="H3170">
        <v>45420</v>
      </c>
      <c r="I3170">
        <v>50560</v>
      </c>
      <c r="J3170">
        <v>55700</v>
      </c>
      <c r="K3170" t="s">
        <v>3104</v>
      </c>
      <c r="L3170">
        <v>31</v>
      </c>
      <c r="M3170">
        <v>30</v>
      </c>
      <c r="N3170" t="s">
        <v>3690</v>
      </c>
    </row>
    <row r="3171" spans="1:14" x14ac:dyDescent="0.2">
      <c r="A3171" t="s">
        <v>8930</v>
      </c>
      <c r="B3171">
        <v>14900</v>
      </c>
      <c r="C3171">
        <v>19720</v>
      </c>
      <c r="D3171">
        <v>24860</v>
      </c>
      <c r="E3171">
        <v>30000</v>
      </c>
      <c r="F3171">
        <v>35140</v>
      </c>
      <c r="G3171">
        <v>40280</v>
      </c>
      <c r="H3171">
        <v>43900</v>
      </c>
      <c r="I3171">
        <v>46750</v>
      </c>
      <c r="J3171">
        <v>49600</v>
      </c>
      <c r="K3171" t="s">
        <v>3104</v>
      </c>
      <c r="L3171">
        <v>33</v>
      </c>
      <c r="M3171">
        <v>30</v>
      </c>
      <c r="N3171" t="s">
        <v>3691</v>
      </c>
    </row>
    <row r="3172" spans="1:14" x14ac:dyDescent="0.2">
      <c r="A3172" t="s">
        <v>8931</v>
      </c>
      <c r="B3172">
        <v>15000</v>
      </c>
      <c r="C3172">
        <v>19720</v>
      </c>
      <c r="D3172">
        <v>24860</v>
      </c>
      <c r="E3172">
        <v>30000</v>
      </c>
      <c r="F3172">
        <v>35140</v>
      </c>
      <c r="G3172">
        <v>40280</v>
      </c>
      <c r="H3172">
        <v>44250</v>
      </c>
      <c r="I3172">
        <v>47100</v>
      </c>
      <c r="J3172">
        <v>49950</v>
      </c>
      <c r="K3172" t="s">
        <v>3104</v>
      </c>
      <c r="L3172">
        <v>35</v>
      </c>
      <c r="M3172">
        <v>30</v>
      </c>
      <c r="N3172" t="s">
        <v>3692</v>
      </c>
    </row>
    <row r="3173" spans="1:14" x14ac:dyDescent="0.2">
      <c r="A3173" t="s">
        <v>8932</v>
      </c>
      <c r="B3173">
        <v>21250</v>
      </c>
      <c r="C3173">
        <v>24300</v>
      </c>
      <c r="D3173">
        <v>27350</v>
      </c>
      <c r="E3173">
        <v>30350</v>
      </c>
      <c r="F3173">
        <v>35140</v>
      </c>
      <c r="G3173">
        <v>40280</v>
      </c>
      <c r="H3173">
        <v>45420</v>
      </c>
      <c r="I3173">
        <v>50560</v>
      </c>
      <c r="J3173">
        <v>55700</v>
      </c>
      <c r="K3173" t="s">
        <v>3104</v>
      </c>
      <c r="L3173">
        <v>37</v>
      </c>
      <c r="M3173">
        <v>30</v>
      </c>
      <c r="N3173" t="s">
        <v>2946</v>
      </c>
    </row>
    <row r="3174" spans="1:14" x14ac:dyDescent="0.2">
      <c r="A3174" t="s">
        <v>8933</v>
      </c>
      <c r="B3174">
        <v>14580</v>
      </c>
      <c r="C3174">
        <v>19720</v>
      </c>
      <c r="D3174">
        <v>24860</v>
      </c>
      <c r="E3174">
        <v>30000</v>
      </c>
      <c r="F3174">
        <v>35140</v>
      </c>
      <c r="G3174">
        <v>40150</v>
      </c>
      <c r="H3174">
        <v>42950</v>
      </c>
      <c r="I3174">
        <v>45700</v>
      </c>
      <c r="J3174">
        <v>48450</v>
      </c>
      <c r="K3174" t="s">
        <v>3104</v>
      </c>
      <c r="L3174">
        <v>39</v>
      </c>
      <c r="M3174">
        <v>30</v>
      </c>
      <c r="N3174" t="s">
        <v>3307</v>
      </c>
    </row>
    <row r="3175" spans="1:14" x14ac:dyDescent="0.2">
      <c r="A3175" t="s">
        <v>8934</v>
      </c>
      <c r="B3175">
        <v>14580</v>
      </c>
      <c r="C3175">
        <v>19720</v>
      </c>
      <c r="D3175">
        <v>24860</v>
      </c>
      <c r="E3175">
        <v>30000</v>
      </c>
      <c r="F3175">
        <v>35140</v>
      </c>
      <c r="G3175">
        <v>40150</v>
      </c>
      <c r="H3175">
        <v>42950</v>
      </c>
      <c r="I3175">
        <v>45700</v>
      </c>
      <c r="J3175">
        <v>48450</v>
      </c>
      <c r="K3175" t="s">
        <v>3104</v>
      </c>
      <c r="L3175">
        <v>41</v>
      </c>
      <c r="M3175">
        <v>30</v>
      </c>
      <c r="N3175" t="s">
        <v>3693</v>
      </c>
    </row>
    <row r="3176" spans="1:14" x14ac:dyDescent="0.2">
      <c r="A3176" t="s">
        <v>8935</v>
      </c>
      <c r="B3176">
        <v>14580</v>
      </c>
      <c r="C3176">
        <v>19720</v>
      </c>
      <c r="D3176">
        <v>24860</v>
      </c>
      <c r="E3176">
        <v>30000</v>
      </c>
      <c r="F3176">
        <v>35140</v>
      </c>
      <c r="G3176">
        <v>40150</v>
      </c>
      <c r="H3176">
        <v>42950</v>
      </c>
      <c r="I3176">
        <v>45700</v>
      </c>
      <c r="J3176">
        <v>48450</v>
      </c>
      <c r="K3176" t="s">
        <v>3104</v>
      </c>
      <c r="L3176">
        <v>43</v>
      </c>
      <c r="M3176">
        <v>30</v>
      </c>
      <c r="N3176" t="s">
        <v>3311</v>
      </c>
    </row>
    <row r="3177" spans="1:14" x14ac:dyDescent="0.2">
      <c r="A3177" t="s">
        <v>8936</v>
      </c>
      <c r="B3177">
        <v>14580</v>
      </c>
      <c r="C3177">
        <v>19720</v>
      </c>
      <c r="D3177">
        <v>24860</v>
      </c>
      <c r="E3177">
        <v>30000</v>
      </c>
      <c r="F3177">
        <v>35140</v>
      </c>
      <c r="G3177">
        <v>40150</v>
      </c>
      <c r="H3177">
        <v>42950</v>
      </c>
      <c r="I3177">
        <v>45700</v>
      </c>
      <c r="J3177">
        <v>48450</v>
      </c>
      <c r="K3177" t="s">
        <v>3104</v>
      </c>
      <c r="L3177">
        <v>45</v>
      </c>
      <c r="M3177">
        <v>30</v>
      </c>
      <c r="N3177" t="s">
        <v>3374</v>
      </c>
    </row>
    <row r="3178" spans="1:14" x14ac:dyDescent="0.2">
      <c r="A3178" t="s">
        <v>8937</v>
      </c>
      <c r="B3178">
        <v>14580</v>
      </c>
      <c r="C3178">
        <v>19720</v>
      </c>
      <c r="D3178">
        <v>24860</v>
      </c>
      <c r="E3178">
        <v>30000</v>
      </c>
      <c r="F3178">
        <v>35140</v>
      </c>
      <c r="G3178">
        <v>40150</v>
      </c>
      <c r="H3178">
        <v>42950</v>
      </c>
      <c r="I3178">
        <v>45700</v>
      </c>
      <c r="J3178">
        <v>48450</v>
      </c>
      <c r="K3178" t="s">
        <v>3104</v>
      </c>
      <c r="L3178">
        <v>47</v>
      </c>
      <c r="M3178">
        <v>30</v>
      </c>
      <c r="N3178" t="s">
        <v>3694</v>
      </c>
    </row>
    <row r="3179" spans="1:14" x14ac:dyDescent="0.2">
      <c r="A3179" t="s">
        <v>8938</v>
      </c>
      <c r="B3179">
        <v>15900</v>
      </c>
      <c r="C3179">
        <v>19720</v>
      </c>
      <c r="D3179">
        <v>24860</v>
      </c>
      <c r="E3179">
        <v>30000</v>
      </c>
      <c r="F3179">
        <v>35140</v>
      </c>
      <c r="G3179">
        <v>40280</v>
      </c>
      <c r="H3179">
        <v>45420</v>
      </c>
      <c r="I3179">
        <v>49850</v>
      </c>
      <c r="J3179">
        <v>52850</v>
      </c>
      <c r="K3179" t="s">
        <v>3104</v>
      </c>
      <c r="L3179">
        <v>49</v>
      </c>
      <c r="M3179">
        <v>30</v>
      </c>
      <c r="N3179" t="s">
        <v>3695</v>
      </c>
    </row>
    <row r="3180" spans="1:14" x14ac:dyDescent="0.2">
      <c r="A3180" t="s">
        <v>8939</v>
      </c>
      <c r="B3180">
        <v>14850</v>
      </c>
      <c r="C3180">
        <v>19720</v>
      </c>
      <c r="D3180">
        <v>24860</v>
      </c>
      <c r="E3180">
        <v>30000</v>
      </c>
      <c r="F3180">
        <v>35140</v>
      </c>
      <c r="G3180">
        <v>40280</v>
      </c>
      <c r="H3180">
        <v>43750</v>
      </c>
      <c r="I3180">
        <v>46550</v>
      </c>
      <c r="J3180">
        <v>49350</v>
      </c>
      <c r="K3180" t="s">
        <v>3104</v>
      </c>
      <c r="L3180">
        <v>51</v>
      </c>
      <c r="M3180">
        <v>30</v>
      </c>
      <c r="N3180" t="s">
        <v>2844</v>
      </c>
    </row>
    <row r="3181" spans="1:14" x14ac:dyDescent="0.2">
      <c r="A3181" t="s">
        <v>8940</v>
      </c>
      <c r="B3181">
        <v>20800</v>
      </c>
      <c r="C3181">
        <v>23800</v>
      </c>
      <c r="D3181">
        <v>26750</v>
      </c>
      <c r="E3181">
        <v>30000</v>
      </c>
      <c r="F3181">
        <v>35140</v>
      </c>
      <c r="G3181">
        <v>40280</v>
      </c>
      <c r="H3181">
        <v>45420</v>
      </c>
      <c r="I3181">
        <v>50560</v>
      </c>
      <c r="J3181">
        <v>55700</v>
      </c>
      <c r="K3181" t="s">
        <v>3104</v>
      </c>
      <c r="L3181">
        <v>53</v>
      </c>
      <c r="M3181">
        <v>30</v>
      </c>
      <c r="N3181" t="s">
        <v>3696</v>
      </c>
    </row>
    <row r="3182" spans="1:14" x14ac:dyDescent="0.2">
      <c r="A3182" t="s">
        <v>8941</v>
      </c>
      <c r="B3182">
        <v>17550</v>
      </c>
      <c r="C3182">
        <v>20050</v>
      </c>
      <c r="D3182">
        <v>24860</v>
      </c>
      <c r="E3182">
        <v>30000</v>
      </c>
      <c r="F3182">
        <v>35140</v>
      </c>
      <c r="G3182">
        <v>40280</v>
      </c>
      <c r="H3182">
        <v>45420</v>
      </c>
      <c r="I3182">
        <v>50560</v>
      </c>
      <c r="J3182">
        <v>55700</v>
      </c>
      <c r="K3182" t="s">
        <v>3104</v>
      </c>
      <c r="L3182">
        <v>55</v>
      </c>
      <c r="M3182">
        <v>30</v>
      </c>
      <c r="N3182" t="s">
        <v>3697</v>
      </c>
    </row>
    <row r="3183" spans="1:14" x14ac:dyDescent="0.2">
      <c r="A3183" t="s">
        <v>8942</v>
      </c>
      <c r="B3183">
        <v>14580</v>
      </c>
      <c r="C3183">
        <v>19720</v>
      </c>
      <c r="D3183">
        <v>24860</v>
      </c>
      <c r="E3183">
        <v>30000</v>
      </c>
      <c r="F3183">
        <v>35140</v>
      </c>
      <c r="G3183">
        <v>40150</v>
      </c>
      <c r="H3183">
        <v>42950</v>
      </c>
      <c r="I3183">
        <v>45700</v>
      </c>
      <c r="J3183">
        <v>48450</v>
      </c>
      <c r="K3183" t="s">
        <v>3104</v>
      </c>
      <c r="L3183">
        <v>57</v>
      </c>
      <c r="M3183">
        <v>30</v>
      </c>
      <c r="N3183" t="s">
        <v>3698</v>
      </c>
    </row>
    <row r="3184" spans="1:14" x14ac:dyDescent="0.2">
      <c r="A3184" t="s">
        <v>8943</v>
      </c>
      <c r="B3184">
        <v>17150</v>
      </c>
      <c r="C3184">
        <v>19720</v>
      </c>
      <c r="D3184">
        <v>24860</v>
      </c>
      <c r="E3184">
        <v>30000</v>
      </c>
      <c r="F3184">
        <v>35140</v>
      </c>
      <c r="G3184">
        <v>40280</v>
      </c>
      <c r="H3184">
        <v>45420</v>
      </c>
      <c r="I3184">
        <v>50560</v>
      </c>
      <c r="J3184">
        <v>55700</v>
      </c>
      <c r="K3184" t="s">
        <v>3104</v>
      </c>
      <c r="L3184">
        <v>59</v>
      </c>
      <c r="M3184">
        <v>30</v>
      </c>
      <c r="N3184" t="s">
        <v>3699</v>
      </c>
    </row>
    <row r="3185" spans="1:14" x14ac:dyDescent="0.2">
      <c r="A3185" t="s">
        <v>8944</v>
      </c>
      <c r="B3185">
        <v>14580</v>
      </c>
      <c r="C3185">
        <v>19720</v>
      </c>
      <c r="D3185">
        <v>24860</v>
      </c>
      <c r="E3185">
        <v>30000</v>
      </c>
      <c r="F3185">
        <v>35140</v>
      </c>
      <c r="G3185">
        <v>40150</v>
      </c>
      <c r="H3185">
        <v>42950</v>
      </c>
      <c r="I3185">
        <v>45700</v>
      </c>
      <c r="J3185">
        <v>48450</v>
      </c>
      <c r="K3185" t="s">
        <v>3104</v>
      </c>
      <c r="L3185">
        <v>61</v>
      </c>
      <c r="M3185">
        <v>30</v>
      </c>
      <c r="N3185" t="s">
        <v>3700</v>
      </c>
    </row>
    <row r="3186" spans="1:14" x14ac:dyDescent="0.2">
      <c r="A3186" t="s">
        <v>8945</v>
      </c>
      <c r="B3186">
        <v>21250</v>
      </c>
      <c r="C3186">
        <v>24300</v>
      </c>
      <c r="D3186">
        <v>27350</v>
      </c>
      <c r="E3186">
        <v>30350</v>
      </c>
      <c r="F3186">
        <v>35140</v>
      </c>
      <c r="G3186">
        <v>40280</v>
      </c>
      <c r="H3186">
        <v>45420</v>
      </c>
      <c r="I3186">
        <v>50560</v>
      </c>
      <c r="J3186">
        <v>55700</v>
      </c>
      <c r="K3186" t="s">
        <v>3104</v>
      </c>
      <c r="L3186">
        <v>63</v>
      </c>
      <c r="M3186">
        <v>30</v>
      </c>
      <c r="N3186" t="s">
        <v>3701</v>
      </c>
    </row>
    <row r="3187" spans="1:14" x14ac:dyDescent="0.2">
      <c r="A3187" t="s">
        <v>8946</v>
      </c>
      <c r="B3187">
        <v>14900</v>
      </c>
      <c r="C3187">
        <v>19720</v>
      </c>
      <c r="D3187">
        <v>24860</v>
      </c>
      <c r="E3187">
        <v>30000</v>
      </c>
      <c r="F3187">
        <v>35140</v>
      </c>
      <c r="G3187">
        <v>40280</v>
      </c>
      <c r="H3187">
        <v>43900</v>
      </c>
      <c r="I3187">
        <v>46750</v>
      </c>
      <c r="J3187">
        <v>49600</v>
      </c>
      <c r="K3187" t="s">
        <v>3104</v>
      </c>
      <c r="L3187">
        <v>65</v>
      </c>
      <c r="M3187">
        <v>30</v>
      </c>
      <c r="N3187" t="s">
        <v>3702</v>
      </c>
    </row>
    <row r="3188" spans="1:14" x14ac:dyDescent="0.2">
      <c r="A3188" t="s">
        <v>8947</v>
      </c>
      <c r="B3188">
        <v>17150</v>
      </c>
      <c r="C3188">
        <v>19720</v>
      </c>
      <c r="D3188">
        <v>24860</v>
      </c>
      <c r="E3188">
        <v>30000</v>
      </c>
      <c r="F3188">
        <v>35140</v>
      </c>
      <c r="G3188">
        <v>40280</v>
      </c>
      <c r="H3188">
        <v>45420</v>
      </c>
      <c r="I3188">
        <v>50560</v>
      </c>
      <c r="J3188">
        <v>55700</v>
      </c>
      <c r="K3188" t="s">
        <v>3104</v>
      </c>
      <c r="L3188">
        <v>67</v>
      </c>
      <c r="M3188">
        <v>30</v>
      </c>
      <c r="N3188" t="s">
        <v>2968</v>
      </c>
    </row>
    <row r="3189" spans="1:14" x14ac:dyDescent="0.2">
      <c r="A3189" t="s">
        <v>8948</v>
      </c>
      <c r="B3189">
        <v>23800</v>
      </c>
      <c r="C3189">
        <v>27200</v>
      </c>
      <c r="D3189">
        <v>30600</v>
      </c>
      <c r="E3189">
        <v>34000</v>
      </c>
      <c r="F3189">
        <v>36750</v>
      </c>
      <c r="G3189">
        <v>40280</v>
      </c>
      <c r="H3189">
        <v>45420</v>
      </c>
      <c r="I3189">
        <v>50560</v>
      </c>
      <c r="J3189">
        <v>55700</v>
      </c>
      <c r="K3189" t="s">
        <v>3104</v>
      </c>
      <c r="L3189">
        <v>69</v>
      </c>
      <c r="M3189">
        <v>30</v>
      </c>
      <c r="N3189" t="s">
        <v>3327</v>
      </c>
    </row>
    <row r="3190" spans="1:14" x14ac:dyDescent="0.2">
      <c r="A3190" t="s">
        <v>8949</v>
      </c>
      <c r="B3190">
        <v>20950</v>
      </c>
      <c r="C3190">
        <v>23950</v>
      </c>
      <c r="D3190">
        <v>26950</v>
      </c>
      <c r="E3190">
        <v>30000</v>
      </c>
      <c r="F3190">
        <v>35140</v>
      </c>
      <c r="G3190">
        <v>40280</v>
      </c>
      <c r="H3190">
        <v>45420</v>
      </c>
      <c r="I3190">
        <v>50560</v>
      </c>
      <c r="J3190">
        <v>55700</v>
      </c>
      <c r="K3190" t="s">
        <v>3104</v>
      </c>
      <c r="L3190">
        <v>71</v>
      </c>
      <c r="M3190">
        <v>30</v>
      </c>
      <c r="N3190" t="s">
        <v>3703</v>
      </c>
    </row>
    <row r="3191" spans="1:14" x14ac:dyDescent="0.2">
      <c r="A3191" t="s">
        <v>8950</v>
      </c>
      <c r="B3191">
        <v>15200</v>
      </c>
      <c r="C3191">
        <v>19720</v>
      </c>
      <c r="D3191">
        <v>24860</v>
      </c>
      <c r="E3191">
        <v>30000</v>
      </c>
      <c r="F3191">
        <v>35140</v>
      </c>
      <c r="G3191">
        <v>40280</v>
      </c>
      <c r="H3191">
        <v>44750</v>
      </c>
      <c r="I3191">
        <v>47600</v>
      </c>
      <c r="J3191">
        <v>50500</v>
      </c>
      <c r="K3191" t="s">
        <v>3104</v>
      </c>
      <c r="L3191">
        <v>73</v>
      </c>
      <c r="M3191">
        <v>30</v>
      </c>
      <c r="N3191" t="s">
        <v>2397</v>
      </c>
    </row>
    <row r="3192" spans="1:14" x14ac:dyDescent="0.2">
      <c r="A3192" t="s">
        <v>8951</v>
      </c>
      <c r="B3192">
        <v>14580</v>
      </c>
      <c r="C3192">
        <v>19720</v>
      </c>
      <c r="D3192">
        <v>24860</v>
      </c>
      <c r="E3192">
        <v>30000</v>
      </c>
      <c r="F3192">
        <v>35140</v>
      </c>
      <c r="G3192">
        <v>40150</v>
      </c>
      <c r="H3192">
        <v>42950</v>
      </c>
      <c r="I3192">
        <v>45700</v>
      </c>
      <c r="J3192">
        <v>48450</v>
      </c>
      <c r="K3192" t="s">
        <v>3104</v>
      </c>
      <c r="L3192">
        <v>75</v>
      </c>
      <c r="M3192">
        <v>30</v>
      </c>
      <c r="N3192" t="s">
        <v>3426</v>
      </c>
    </row>
    <row r="3193" spans="1:14" x14ac:dyDescent="0.2">
      <c r="A3193" t="s">
        <v>8952</v>
      </c>
      <c r="B3193">
        <v>16650</v>
      </c>
      <c r="C3193">
        <v>19720</v>
      </c>
      <c r="D3193">
        <v>24860</v>
      </c>
      <c r="E3193">
        <v>30000</v>
      </c>
      <c r="F3193">
        <v>35140</v>
      </c>
      <c r="G3193">
        <v>40280</v>
      </c>
      <c r="H3193">
        <v>45420</v>
      </c>
      <c r="I3193">
        <v>50560</v>
      </c>
      <c r="J3193">
        <v>55450</v>
      </c>
      <c r="K3193" t="s">
        <v>3104</v>
      </c>
      <c r="L3193">
        <v>77</v>
      </c>
      <c r="M3193">
        <v>30</v>
      </c>
      <c r="N3193" t="s">
        <v>2398</v>
      </c>
    </row>
    <row r="3194" spans="1:14" x14ac:dyDescent="0.2">
      <c r="A3194" t="s">
        <v>8953</v>
      </c>
      <c r="B3194">
        <v>14580</v>
      </c>
      <c r="C3194">
        <v>19720</v>
      </c>
      <c r="D3194">
        <v>24860</v>
      </c>
      <c r="E3194">
        <v>30000</v>
      </c>
      <c r="F3194">
        <v>35140</v>
      </c>
      <c r="G3194">
        <v>40150</v>
      </c>
      <c r="H3194">
        <v>42950</v>
      </c>
      <c r="I3194">
        <v>45700</v>
      </c>
      <c r="J3194">
        <v>48450</v>
      </c>
      <c r="K3194" t="s">
        <v>3104</v>
      </c>
      <c r="L3194">
        <v>79</v>
      </c>
      <c r="M3194">
        <v>30</v>
      </c>
      <c r="N3194" t="s">
        <v>3329</v>
      </c>
    </row>
    <row r="3195" spans="1:14" x14ac:dyDescent="0.2">
      <c r="A3195" t="s">
        <v>8954</v>
      </c>
      <c r="B3195">
        <v>16250</v>
      </c>
      <c r="C3195">
        <v>19720</v>
      </c>
      <c r="D3195">
        <v>24860</v>
      </c>
      <c r="E3195">
        <v>30000</v>
      </c>
      <c r="F3195">
        <v>35140</v>
      </c>
      <c r="G3195">
        <v>40280</v>
      </c>
      <c r="H3195">
        <v>45420</v>
      </c>
      <c r="I3195">
        <v>50560</v>
      </c>
      <c r="J3195">
        <v>54150</v>
      </c>
      <c r="K3195" t="s">
        <v>3104</v>
      </c>
      <c r="L3195">
        <v>81</v>
      </c>
      <c r="M3195">
        <v>30</v>
      </c>
      <c r="N3195" t="s">
        <v>2399</v>
      </c>
    </row>
    <row r="3196" spans="1:14" x14ac:dyDescent="0.2">
      <c r="A3196" t="s">
        <v>8955</v>
      </c>
      <c r="B3196">
        <v>14580</v>
      </c>
      <c r="C3196">
        <v>19720</v>
      </c>
      <c r="D3196">
        <v>24860</v>
      </c>
      <c r="E3196">
        <v>30000</v>
      </c>
      <c r="F3196">
        <v>35140</v>
      </c>
      <c r="G3196">
        <v>40150</v>
      </c>
      <c r="H3196">
        <v>42950</v>
      </c>
      <c r="I3196">
        <v>45700</v>
      </c>
      <c r="J3196">
        <v>48450</v>
      </c>
      <c r="K3196" t="s">
        <v>3104</v>
      </c>
      <c r="L3196">
        <v>83</v>
      </c>
      <c r="M3196">
        <v>30</v>
      </c>
      <c r="N3196" t="s">
        <v>2400</v>
      </c>
    </row>
    <row r="3197" spans="1:14" x14ac:dyDescent="0.2">
      <c r="A3197" t="s">
        <v>8956</v>
      </c>
      <c r="B3197">
        <v>15650</v>
      </c>
      <c r="C3197">
        <v>19720</v>
      </c>
      <c r="D3197">
        <v>24860</v>
      </c>
      <c r="E3197">
        <v>30000</v>
      </c>
      <c r="F3197">
        <v>35140</v>
      </c>
      <c r="G3197">
        <v>40280</v>
      </c>
      <c r="H3197">
        <v>45420</v>
      </c>
      <c r="I3197">
        <v>49200</v>
      </c>
      <c r="J3197">
        <v>52150</v>
      </c>
      <c r="K3197" t="s">
        <v>3104</v>
      </c>
      <c r="L3197">
        <v>85</v>
      </c>
      <c r="M3197">
        <v>30</v>
      </c>
      <c r="N3197" t="s">
        <v>2401</v>
      </c>
    </row>
    <row r="3198" spans="1:14" x14ac:dyDescent="0.2">
      <c r="A3198" t="s">
        <v>8957</v>
      </c>
      <c r="B3198">
        <v>15750</v>
      </c>
      <c r="C3198">
        <v>19720</v>
      </c>
      <c r="D3198">
        <v>24860</v>
      </c>
      <c r="E3198">
        <v>30000</v>
      </c>
      <c r="F3198">
        <v>35140</v>
      </c>
      <c r="G3198">
        <v>40280</v>
      </c>
      <c r="H3198">
        <v>45420</v>
      </c>
      <c r="I3198">
        <v>49500</v>
      </c>
      <c r="J3198">
        <v>52500</v>
      </c>
      <c r="K3198" t="s">
        <v>3104</v>
      </c>
      <c r="L3198">
        <v>87</v>
      </c>
      <c r="M3198">
        <v>30</v>
      </c>
      <c r="N3198" t="s">
        <v>2402</v>
      </c>
    </row>
    <row r="3199" spans="1:14" x14ac:dyDescent="0.2">
      <c r="A3199" t="s">
        <v>8958</v>
      </c>
      <c r="B3199">
        <v>17850</v>
      </c>
      <c r="C3199">
        <v>20400</v>
      </c>
      <c r="D3199">
        <v>24860</v>
      </c>
      <c r="E3199">
        <v>30000</v>
      </c>
      <c r="F3199">
        <v>35140</v>
      </c>
      <c r="G3199">
        <v>40280</v>
      </c>
      <c r="H3199">
        <v>45420</v>
      </c>
      <c r="I3199">
        <v>50560</v>
      </c>
      <c r="J3199">
        <v>55700</v>
      </c>
      <c r="K3199" t="s">
        <v>3104</v>
      </c>
      <c r="L3199">
        <v>89</v>
      </c>
      <c r="M3199">
        <v>30</v>
      </c>
      <c r="N3199" t="s">
        <v>4108</v>
      </c>
    </row>
    <row r="3200" spans="1:14" x14ac:dyDescent="0.2">
      <c r="A3200" t="s">
        <v>8959</v>
      </c>
      <c r="B3200">
        <v>14580</v>
      </c>
      <c r="C3200">
        <v>19720</v>
      </c>
      <c r="D3200">
        <v>24860</v>
      </c>
      <c r="E3200">
        <v>30000</v>
      </c>
      <c r="F3200">
        <v>35140</v>
      </c>
      <c r="G3200">
        <v>40150</v>
      </c>
      <c r="H3200">
        <v>42950</v>
      </c>
      <c r="I3200">
        <v>45700</v>
      </c>
      <c r="J3200">
        <v>48450</v>
      </c>
      <c r="K3200" t="s">
        <v>3104</v>
      </c>
      <c r="L3200">
        <v>91</v>
      </c>
      <c r="M3200">
        <v>30</v>
      </c>
      <c r="N3200" t="s">
        <v>2403</v>
      </c>
    </row>
    <row r="3201" spans="1:14" x14ac:dyDescent="0.2">
      <c r="A3201" t="s">
        <v>8960</v>
      </c>
      <c r="B3201">
        <v>14580</v>
      </c>
      <c r="C3201">
        <v>19720</v>
      </c>
      <c r="D3201">
        <v>24860</v>
      </c>
      <c r="E3201">
        <v>30000</v>
      </c>
      <c r="F3201">
        <v>35140</v>
      </c>
      <c r="G3201">
        <v>40150</v>
      </c>
      <c r="H3201">
        <v>42950</v>
      </c>
      <c r="I3201">
        <v>45700</v>
      </c>
      <c r="J3201">
        <v>48450</v>
      </c>
      <c r="K3201" t="s">
        <v>3104</v>
      </c>
      <c r="L3201">
        <v>93</v>
      </c>
      <c r="M3201">
        <v>30</v>
      </c>
      <c r="N3201" t="s">
        <v>2404</v>
      </c>
    </row>
    <row r="3202" spans="1:14" x14ac:dyDescent="0.2">
      <c r="A3202" t="s">
        <v>8961</v>
      </c>
      <c r="B3202">
        <v>14580</v>
      </c>
      <c r="C3202">
        <v>19720</v>
      </c>
      <c r="D3202">
        <v>24860</v>
      </c>
      <c r="E3202">
        <v>30000</v>
      </c>
      <c r="F3202">
        <v>35140</v>
      </c>
      <c r="G3202">
        <v>40150</v>
      </c>
      <c r="H3202">
        <v>42950</v>
      </c>
      <c r="I3202">
        <v>45700</v>
      </c>
      <c r="J3202">
        <v>48450</v>
      </c>
      <c r="K3202" t="s">
        <v>3104</v>
      </c>
      <c r="L3202">
        <v>95</v>
      </c>
      <c r="M3202">
        <v>30</v>
      </c>
      <c r="N3202" t="s">
        <v>2405</v>
      </c>
    </row>
    <row r="3203" spans="1:14" x14ac:dyDescent="0.2">
      <c r="A3203" t="s">
        <v>8962</v>
      </c>
      <c r="B3203">
        <v>17350</v>
      </c>
      <c r="C3203">
        <v>19800</v>
      </c>
      <c r="D3203">
        <v>24860</v>
      </c>
      <c r="E3203">
        <v>30000</v>
      </c>
      <c r="F3203">
        <v>35140</v>
      </c>
      <c r="G3203">
        <v>40280</v>
      </c>
      <c r="H3203">
        <v>45420</v>
      </c>
      <c r="I3203">
        <v>50560</v>
      </c>
      <c r="J3203">
        <v>55700</v>
      </c>
      <c r="K3203" t="s">
        <v>3104</v>
      </c>
      <c r="L3203">
        <v>97</v>
      </c>
      <c r="M3203">
        <v>30</v>
      </c>
      <c r="N3203" t="s">
        <v>2406</v>
      </c>
    </row>
    <row r="3204" spans="1:14" x14ac:dyDescent="0.2">
      <c r="A3204" t="s">
        <v>8963</v>
      </c>
      <c r="B3204">
        <v>15300</v>
      </c>
      <c r="C3204">
        <v>19720</v>
      </c>
      <c r="D3204">
        <v>24860</v>
      </c>
      <c r="E3204">
        <v>30000</v>
      </c>
      <c r="F3204">
        <v>35140</v>
      </c>
      <c r="G3204">
        <v>40280</v>
      </c>
      <c r="H3204">
        <v>45150</v>
      </c>
      <c r="I3204">
        <v>48050</v>
      </c>
      <c r="J3204">
        <v>51000</v>
      </c>
      <c r="K3204" t="s">
        <v>3104</v>
      </c>
      <c r="L3204">
        <v>99</v>
      </c>
      <c r="M3204">
        <v>30</v>
      </c>
      <c r="N3204" t="s">
        <v>3333</v>
      </c>
    </row>
    <row r="3205" spans="1:14" x14ac:dyDescent="0.2">
      <c r="A3205" t="s">
        <v>8964</v>
      </c>
      <c r="B3205">
        <v>23800</v>
      </c>
      <c r="C3205">
        <v>27200</v>
      </c>
      <c r="D3205">
        <v>30600</v>
      </c>
      <c r="E3205">
        <v>34000</v>
      </c>
      <c r="F3205">
        <v>36750</v>
      </c>
      <c r="G3205">
        <v>40280</v>
      </c>
      <c r="H3205">
        <v>45420</v>
      </c>
      <c r="I3205">
        <v>50560</v>
      </c>
      <c r="J3205">
        <v>55700</v>
      </c>
      <c r="K3205" t="s">
        <v>3104</v>
      </c>
      <c r="L3205">
        <v>101</v>
      </c>
      <c r="M3205">
        <v>30</v>
      </c>
      <c r="N3205" t="s">
        <v>2407</v>
      </c>
    </row>
    <row r="3206" spans="1:14" x14ac:dyDescent="0.2">
      <c r="A3206" t="s">
        <v>8965</v>
      </c>
      <c r="B3206">
        <v>14580</v>
      </c>
      <c r="C3206">
        <v>19720</v>
      </c>
      <c r="D3206">
        <v>24860</v>
      </c>
      <c r="E3206">
        <v>30000</v>
      </c>
      <c r="F3206">
        <v>35140</v>
      </c>
      <c r="G3206">
        <v>40150</v>
      </c>
      <c r="H3206">
        <v>42950</v>
      </c>
      <c r="I3206">
        <v>45700</v>
      </c>
      <c r="J3206">
        <v>48450</v>
      </c>
      <c r="K3206" t="s">
        <v>3104</v>
      </c>
      <c r="L3206">
        <v>103</v>
      </c>
      <c r="M3206">
        <v>30</v>
      </c>
      <c r="N3206" t="s">
        <v>3575</v>
      </c>
    </row>
    <row r="3207" spans="1:14" x14ac:dyDescent="0.2">
      <c r="A3207" t="s">
        <v>8966</v>
      </c>
      <c r="B3207">
        <v>14850</v>
      </c>
      <c r="C3207">
        <v>19720</v>
      </c>
      <c r="D3207">
        <v>24860</v>
      </c>
      <c r="E3207">
        <v>30000</v>
      </c>
      <c r="F3207">
        <v>35140</v>
      </c>
      <c r="G3207">
        <v>40280</v>
      </c>
      <c r="H3207">
        <v>43750</v>
      </c>
      <c r="I3207">
        <v>46550</v>
      </c>
      <c r="J3207">
        <v>49350</v>
      </c>
      <c r="K3207" t="s">
        <v>3104</v>
      </c>
      <c r="L3207">
        <v>105</v>
      </c>
      <c r="M3207">
        <v>30</v>
      </c>
      <c r="N3207" t="s">
        <v>3338</v>
      </c>
    </row>
    <row r="3208" spans="1:14" x14ac:dyDescent="0.2">
      <c r="A3208" t="s">
        <v>8967</v>
      </c>
      <c r="B3208">
        <v>14580</v>
      </c>
      <c r="C3208">
        <v>19720</v>
      </c>
      <c r="D3208">
        <v>24860</v>
      </c>
      <c r="E3208">
        <v>30000</v>
      </c>
      <c r="F3208">
        <v>35140</v>
      </c>
      <c r="G3208">
        <v>40150</v>
      </c>
      <c r="H3208">
        <v>42950</v>
      </c>
      <c r="I3208">
        <v>45700</v>
      </c>
      <c r="J3208">
        <v>48450</v>
      </c>
      <c r="K3208" t="s">
        <v>3104</v>
      </c>
      <c r="L3208">
        <v>107</v>
      </c>
      <c r="M3208">
        <v>30</v>
      </c>
      <c r="N3208" t="s">
        <v>2408</v>
      </c>
    </row>
    <row r="3209" spans="1:14" x14ac:dyDescent="0.2">
      <c r="A3209" t="s">
        <v>8968</v>
      </c>
      <c r="B3209">
        <v>17100</v>
      </c>
      <c r="C3209">
        <v>19720</v>
      </c>
      <c r="D3209">
        <v>24860</v>
      </c>
      <c r="E3209">
        <v>30000</v>
      </c>
      <c r="F3209">
        <v>35140</v>
      </c>
      <c r="G3209">
        <v>40280</v>
      </c>
      <c r="H3209">
        <v>45420</v>
      </c>
      <c r="I3209">
        <v>50560</v>
      </c>
      <c r="J3209">
        <v>55700</v>
      </c>
      <c r="K3209" t="s">
        <v>3104</v>
      </c>
      <c r="L3209">
        <v>109</v>
      </c>
      <c r="M3209">
        <v>30</v>
      </c>
      <c r="N3209" t="s">
        <v>3394</v>
      </c>
    </row>
    <row r="3210" spans="1:14" x14ac:dyDescent="0.2">
      <c r="A3210" t="s">
        <v>8969</v>
      </c>
      <c r="B3210">
        <v>14580</v>
      </c>
      <c r="C3210">
        <v>19720</v>
      </c>
      <c r="D3210">
        <v>24860</v>
      </c>
      <c r="E3210">
        <v>30000</v>
      </c>
      <c r="F3210">
        <v>35140</v>
      </c>
      <c r="G3210">
        <v>40150</v>
      </c>
      <c r="H3210">
        <v>42950</v>
      </c>
      <c r="I3210">
        <v>45700</v>
      </c>
      <c r="J3210">
        <v>48450</v>
      </c>
      <c r="K3210" t="s">
        <v>3104</v>
      </c>
      <c r="L3210">
        <v>111</v>
      </c>
      <c r="M3210">
        <v>30</v>
      </c>
      <c r="N3210" t="s">
        <v>2409</v>
      </c>
    </row>
    <row r="3211" spans="1:14" x14ac:dyDescent="0.2">
      <c r="A3211" t="s">
        <v>8970</v>
      </c>
      <c r="B3211">
        <v>14580</v>
      </c>
      <c r="C3211">
        <v>19720</v>
      </c>
      <c r="D3211">
        <v>24860</v>
      </c>
      <c r="E3211">
        <v>30000</v>
      </c>
      <c r="F3211">
        <v>35140</v>
      </c>
      <c r="G3211">
        <v>40150</v>
      </c>
      <c r="H3211">
        <v>42950</v>
      </c>
      <c r="I3211">
        <v>45700</v>
      </c>
      <c r="J3211">
        <v>48450</v>
      </c>
      <c r="K3211" t="s">
        <v>3104</v>
      </c>
      <c r="L3211">
        <v>113</v>
      </c>
      <c r="M3211">
        <v>30</v>
      </c>
      <c r="N3211" t="s">
        <v>3341</v>
      </c>
    </row>
    <row r="3212" spans="1:14" x14ac:dyDescent="0.2">
      <c r="A3212" t="s">
        <v>8971</v>
      </c>
      <c r="B3212">
        <v>17850</v>
      </c>
      <c r="C3212">
        <v>20400</v>
      </c>
      <c r="D3212">
        <v>24860</v>
      </c>
      <c r="E3212">
        <v>30000</v>
      </c>
      <c r="F3212">
        <v>35140</v>
      </c>
      <c r="G3212">
        <v>40280</v>
      </c>
      <c r="H3212">
        <v>45420</v>
      </c>
      <c r="I3212">
        <v>50560</v>
      </c>
      <c r="J3212">
        <v>55700</v>
      </c>
      <c r="K3212" t="s">
        <v>3104</v>
      </c>
      <c r="L3212">
        <v>115</v>
      </c>
      <c r="M3212">
        <v>30</v>
      </c>
      <c r="N3212" t="s">
        <v>3342</v>
      </c>
    </row>
    <row r="3213" spans="1:14" x14ac:dyDescent="0.2">
      <c r="A3213" t="s">
        <v>8972</v>
      </c>
      <c r="B3213">
        <v>14580</v>
      </c>
      <c r="C3213">
        <v>19720</v>
      </c>
      <c r="D3213">
        <v>24860</v>
      </c>
      <c r="E3213">
        <v>30000</v>
      </c>
      <c r="F3213">
        <v>35140</v>
      </c>
      <c r="G3213">
        <v>40150</v>
      </c>
      <c r="H3213">
        <v>42950</v>
      </c>
      <c r="I3213">
        <v>45700</v>
      </c>
      <c r="J3213">
        <v>48450</v>
      </c>
      <c r="K3213" t="s">
        <v>3104</v>
      </c>
      <c r="L3213">
        <v>117</v>
      </c>
      <c r="M3213">
        <v>30</v>
      </c>
      <c r="N3213" t="s">
        <v>4249</v>
      </c>
    </row>
    <row r="3214" spans="1:14" x14ac:dyDescent="0.2">
      <c r="A3214" t="s">
        <v>8973</v>
      </c>
      <c r="B3214">
        <v>20950</v>
      </c>
      <c r="C3214">
        <v>23950</v>
      </c>
      <c r="D3214">
        <v>26950</v>
      </c>
      <c r="E3214">
        <v>30000</v>
      </c>
      <c r="F3214">
        <v>35140</v>
      </c>
      <c r="G3214">
        <v>40280</v>
      </c>
      <c r="H3214">
        <v>45420</v>
      </c>
      <c r="I3214">
        <v>50560</v>
      </c>
      <c r="J3214">
        <v>55700</v>
      </c>
      <c r="K3214" t="s">
        <v>3104</v>
      </c>
      <c r="L3214">
        <v>119</v>
      </c>
      <c r="M3214">
        <v>30</v>
      </c>
      <c r="N3214" t="s">
        <v>2410</v>
      </c>
    </row>
    <row r="3215" spans="1:14" x14ac:dyDescent="0.2">
      <c r="A3215" t="s">
        <v>8974</v>
      </c>
      <c r="B3215">
        <v>14750</v>
      </c>
      <c r="C3215">
        <v>19720</v>
      </c>
      <c r="D3215">
        <v>24860</v>
      </c>
      <c r="E3215">
        <v>30000</v>
      </c>
      <c r="F3215">
        <v>35140</v>
      </c>
      <c r="G3215">
        <v>40280</v>
      </c>
      <c r="H3215">
        <v>43500</v>
      </c>
      <c r="I3215">
        <v>46300</v>
      </c>
      <c r="J3215">
        <v>49100</v>
      </c>
      <c r="K3215" t="s">
        <v>3104</v>
      </c>
      <c r="L3215">
        <v>121</v>
      </c>
      <c r="M3215">
        <v>30</v>
      </c>
      <c r="N3215" t="s">
        <v>3583</v>
      </c>
    </row>
    <row r="3216" spans="1:14" x14ac:dyDescent="0.2">
      <c r="A3216" t="s">
        <v>8975</v>
      </c>
      <c r="B3216">
        <v>14580</v>
      </c>
      <c r="C3216">
        <v>19720</v>
      </c>
      <c r="D3216">
        <v>24860</v>
      </c>
      <c r="E3216">
        <v>30000</v>
      </c>
      <c r="F3216">
        <v>35140</v>
      </c>
      <c r="G3216">
        <v>40150</v>
      </c>
      <c r="H3216">
        <v>42950</v>
      </c>
      <c r="I3216">
        <v>45700</v>
      </c>
      <c r="J3216">
        <v>48450</v>
      </c>
      <c r="K3216" t="s">
        <v>3104</v>
      </c>
      <c r="L3216">
        <v>123</v>
      </c>
      <c r="M3216">
        <v>30</v>
      </c>
      <c r="N3216" t="s">
        <v>3348</v>
      </c>
    </row>
    <row r="3217" spans="1:14" x14ac:dyDescent="0.2">
      <c r="A3217" t="s">
        <v>8976</v>
      </c>
      <c r="B3217">
        <v>19050</v>
      </c>
      <c r="C3217">
        <v>21750</v>
      </c>
      <c r="D3217">
        <v>24860</v>
      </c>
      <c r="E3217">
        <v>30000</v>
      </c>
      <c r="F3217">
        <v>35140</v>
      </c>
      <c r="G3217">
        <v>40280</v>
      </c>
      <c r="H3217">
        <v>45420</v>
      </c>
      <c r="I3217">
        <v>50560</v>
      </c>
      <c r="J3217">
        <v>55700</v>
      </c>
      <c r="K3217" t="s">
        <v>3104</v>
      </c>
      <c r="L3217">
        <v>125</v>
      </c>
      <c r="M3217">
        <v>30</v>
      </c>
      <c r="N3217" t="s">
        <v>2411</v>
      </c>
    </row>
    <row r="3218" spans="1:14" x14ac:dyDescent="0.2">
      <c r="A3218" t="s">
        <v>8977</v>
      </c>
      <c r="B3218">
        <v>14900</v>
      </c>
      <c r="C3218">
        <v>19720</v>
      </c>
      <c r="D3218">
        <v>24860</v>
      </c>
      <c r="E3218">
        <v>30000</v>
      </c>
      <c r="F3218">
        <v>35140</v>
      </c>
      <c r="G3218">
        <v>40280</v>
      </c>
      <c r="H3218">
        <v>43900</v>
      </c>
      <c r="I3218">
        <v>46750</v>
      </c>
      <c r="J3218">
        <v>49600</v>
      </c>
      <c r="K3218" t="s">
        <v>3104</v>
      </c>
      <c r="L3218">
        <v>127</v>
      </c>
      <c r="M3218">
        <v>30</v>
      </c>
      <c r="N3218" t="s">
        <v>2412</v>
      </c>
    </row>
    <row r="3219" spans="1:14" x14ac:dyDescent="0.2">
      <c r="A3219" t="s">
        <v>8978</v>
      </c>
      <c r="B3219">
        <v>18950</v>
      </c>
      <c r="C3219">
        <v>21650</v>
      </c>
      <c r="D3219">
        <v>24860</v>
      </c>
      <c r="E3219">
        <v>30000</v>
      </c>
      <c r="F3219">
        <v>35140</v>
      </c>
      <c r="G3219">
        <v>40280</v>
      </c>
      <c r="H3219">
        <v>45420</v>
      </c>
      <c r="I3219">
        <v>50560</v>
      </c>
      <c r="J3219">
        <v>55700</v>
      </c>
      <c r="K3219" t="s">
        <v>3104</v>
      </c>
      <c r="L3219">
        <v>129</v>
      </c>
      <c r="M3219">
        <v>30</v>
      </c>
      <c r="N3219" t="s">
        <v>2413</v>
      </c>
    </row>
    <row r="3220" spans="1:14" x14ac:dyDescent="0.2">
      <c r="A3220" t="s">
        <v>8979</v>
      </c>
      <c r="B3220">
        <v>14580</v>
      </c>
      <c r="C3220">
        <v>19720</v>
      </c>
      <c r="D3220">
        <v>24860</v>
      </c>
      <c r="E3220">
        <v>30000</v>
      </c>
      <c r="F3220">
        <v>35140</v>
      </c>
      <c r="G3220">
        <v>40150</v>
      </c>
      <c r="H3220">
        <v>42950</v>
      </c>
      <c r="I3220">
        <v>45700</v>
      </c>
      <c r="J3220">
        <v>48450</v>
      </c>
      <c r="K3220" t="s">
        <v>3104</v>
      </c>
      <c r="L3220">
        <v>131</v>
      </c>
      <c r="M3220">
        <v>30</v>
      </c>
      <c r="N3220" t="s">
        <v>2414</v>
      </c>
    </row>
    <row r="3221" spans="1:14" x14ac:dyDescent="0.2">
      <c r="A3221" t="s">
        <v>8980</v>
      </c>
      <c r="B3221">
        <v>14800</v>
      </c>
      <c r="C3221">
        <v>19720</v>
      </c>
      <c r="D3221">
        <v>24860</v>
      </c>
      <c r="E3221">
        <v>30000</v>
      </c>
      <c r="F3221">
        <v>35140</v>
      </c>
      <c r="G3221">
        <v>40280</v>
      </c>
      <c r="H3221">
        <v>43600</v>
      </c>
      <c r="I3221">
        <v>46400</v>
      </c>
      <c r="J3221">
        <v>49250</v>
      </c>
      <c r="K3221" t="s">
        <v>3104</v>
      </c>
      <c r="L3221">
        <v>133</v>
      </c>
      <c r="M3221">
        <v>30</v>
      </c>
      <c r="N3221" t="s">
        <v>2415</v>
      </c>
    </row>
    <row r="3222" spans="1:14" x14ac:dyDescent="0.2">
      <c r="A3222" t="s">
        <v>8981</v>
      </c>
      <c r="B3222">
        <v>21250</v>
      </c>
      <c r="C3222">
        <v>24300</v>
      </c>
      <c r="D3222">
        <v>27350</v>
      </c>
      <c r="E3222">
        <v>30350</v>
      </c>
      <c r="F3222">
        <v>35140</v>
      </c>
      <c r="G3222">
        <v>40280</v>
      </c>
      <c r="H3222">
        <v>45420</v>
      </c>
      <c r="I3222">
        <v>50560</v>
      </c>
      <c r="J3222">
        <v>55700</v>
      </c>
      <c r="K3222" t="s">
        <v>3104</v>
      </c>
      <c r="L3222">
        <v>135</v>
      </c>
      <c r="M3222">
        <v>30</v>
      </c>
      <c r="N3222" t="s">
        <v>3719</v>
      </c>
    </row>
    <row r="3223" spans="1:14" x14ac:dyDescent="0.2">
      <c r="A3223" t="s">
        <v>8982</v>
      </c>
      <c r="B3223">
        <v>15100</v>
      </c>
      <c r="C3223">
        <v>19720</v>
      </c>
      <c r="D3223">
        <v>24860</v>
      </c>
      <c r="E3223">
        <v>30000</v>
      </c>
      <c r="F3223">
        <v>35140</v>
      </c>
      <c r="G3223">
        <v>40280</v>
      </c>
      <c r="H3223">
        <v>44600</v>
      </c>
      <c r="I3223">
        <v>47500</v>
      </c>
      <c r="J3223">
        <v>50350</v>
      </c>
      <c r="K3223" t="s">
        <v>3104</v>
      </c>
      <c r="L3223">
        <v>137</v>
      </c>
      <c r="M3223">
        <v>30</v>
      </c>
      <c r="N3223" t="s">
        <v>2416</v>
      </c>
    </row>
    <row r="3224" spans="1:14" x14ac:dyDescent="0.2">
      <c r="A3224" t="s">
        <v>8983</v>
      </c>
      <c r="B3224">
        <v>16050</v>
      </c>
      <c r="C3224">
        <v>19720</v>
      </c>
      <c r="D3224">
        <v>24860</v>
      </c>
      <c r="E3224">
        <v>30000</v>
      </c>
      <c r="F3224">
        <v>35140</v>
      </c>
      <c r="G3224">
        <v>40280</v>
      </c>
      <c r="H3224">
        <v>45420</v>
      </c>
      <c r="I3224">
        <v>50400</v>
      </c>
      <c r="J3224">
        <v>53450</v>
      </c>
      <c r="K3224" t="s">
        <v>3104</v>
      </c>
      <c r="L3224">
        <v>139</v>
      </c>
      <c r="M3224">
        <v>30</v>
      </c>
      <c r="N3224" t="s">
        <v>2417</v>
      </c>
    </row>
    <row r="3225" spans="1:14" x14ac:dyDescent="0.2">
      <c r="A3225" t="s">
        <v>8984</v>
      </c>
      <c r="B3225">
        <v>17450</v>
      </c>
      <c r="C3225">
        <v>19950</v>
      </c>
      <c r="D3225">
        <v>24860</v>
      </c>
      <c r="E3225">
        <v>30000</v>
      </c>
      <c r="F3225">
        <v>35140</v>
      </c>
      <c r="G3225">
        <v>40280</v>
      </c>
      <c r="H3225">
        <v>45420</v>
      </c>
      <c r="I3225">
        <v>50560</v>
      </c>
      <c r="J3225">
        <v>55700</v>
      </c>
      <c r="K3225" t="s">
        <v>3104</v>
      </c>
      <c r="L3225">
        <v>141</v>
      </c>
      <c r="M3225">
        <v>30</v>
      </c>
      <c r="N3225" t="s">
        <v>2418</v>
      </c>
    </row>
    <row r="3226" spans="1:14" x14ac:dyDescent="0.2">
      <c r="A3226" t="s">
        <v>8985</v>
      </c>
      <c r="B3226">
        <v>14580</v>
      </c>
      <c r="C3226">
        <v>19720</v>
      </c>
      <c r="D3226">
        <v>24860</v>
      </c>
      <c r="E3226">
        <v>30000</v>
      </c>
      <c r="F3226">
        <v>35140</v>
      </c>
      <c r="G3226">
        <v>40150</v>
      </c>
      <c r="H3226">
        <v>42950</v>
      </c>
      <c r="I3226">
        <v>45700</v>
      </c>
      <c r="J3226">
        <v>48450</v>
      </c>
      <c r="K3226" t="s">
        <v>3104</v>
      </c>
      <c r="L3226">
        <v>143</v>
      </c>
      <c r="M3226">
        <v>30</v>
      </c>
      <c r="N3226" t="s">
        <v>2419</v>
      </c>
    </row>
    <row r="3227" spans="1:14" x14ac:dyDescent="0.2">
      <c r="A3227" t="s">
        <v>8986</v>
      </c>
      <c r="B3227">
        <v>15750</v>
      </c>
      <c r="C3227">
        <v>19720</v>
      </c>
      <c r="D3227">
        <v>24860</v>
      </c>
      <c r="E3227">
        <v>30000</v>
      </c>
      <c r="F3227">
        <v>35140</v>
      </c>
      <c r="G3227">
        <v>40280</v>
      </c>
      <c r="H3227">
        <v>45420</v>
      </c>
      <c r="I3227">
        <v>49500</v>
      </c>
      <c r="J3227">
        <v>52500</v>
      </c>
      <c r="K3227" t="s">
        <v>3104</v>
      </c>
      <c r="L3227">
        <v>145</v>
      </c>
      <c r="M3227">
        <v>30</v>
      </c>
      <c r="N3227" t="s">
        <v>2420</v>
      </c>
    </row>
    <row r="3228" spans="1:14" x14ac:dyDescent="0.2">
      <c r="A3228" t="s">
        <v>8987</v>
      </c>
      <c r="B3228">
        <v>15750</v>
      </c>
      <c r="C3228">
        <v>19720</v>
      </c>
      <c r="D3228">
        <v>24860</v>
      </c>
      <c r="E3228">
        <v>30000</v>
      </c>
      <c r="F3228">
        <v>35140</v>
      </c>
      <c r="G3228">
        <v>40280</v>
      </c>
      <c r="H3228">
        <v>45420</v>
      </c>
      <c r="I3228">
        <v>49500</v>
      </c>
      <c r="J3228">
        <v>52500</v>
      </c>
      <c r="K3228" t="s">
        <v>3104</v>
      </c>
      <c r="L3228">
        <v>147</v>
      </c>
      <c r="M3228">
        <v>30</v>
      </c>
      <c r="N3228" t="s">
        <v>2421</v>
      </c>
    </row>
    <row r="3229" spans="1:14" x14ac:dyDescent="0.2">
      <c r="A3229" t="s">
        <v>8988</v>
      </c>
      <c r="B3229">
        <v>14900</v>
      </c>
      <c r="C3229">
        <v>19720</v>
      </c>
      <c r="D3229">
        <v>24860</v>
      </c>
      <c r="E3229">
        <v>30000</v>
      </c>
      <c r="F3229">
        <v>35140</v>
      </c>
      <c r="G3229">
        <v>40280</v>
      </c>
      <c r="H3229">
        <v>43900</v>
      </c>
      <c r="I3229">
        <v>46750</v>
      </c>
      <c r="J3229">
        <v>49600</v>
      </c>
      <c r="K3229" t="s">
        <v>3104</v>
      </c>
      <c r="L3229">
        <v>149</v>
      </c>
      <c r="M3229">
        <v>30</v>
      </c>
      <c r="N3229" t="s">
        <v>3405</v>
      </c>
    </row>
    <row r="3230" spans="1:14" x14ac:dyDescent="0.2">
      <c r="A3230" t="s">
        <v>8989</v>
      </c>
      <c r="B3230">
        <v>16250</v>
      </c>
      <c r="C3230">
        <v>19720</v>
      </c>
      <c r="D3230">
        <v>24860</v>
      </c>
      <c r="E3230">
        <v>30000</v>
      </c>
      <c r="F3230">
        <v>35140</v>
      </c>
      <c r="G3230">
        <v>40280</v>
      </c>
      <c r="H3230">
        <v>45420</v>
      </c>
      <c r="I3230">
        <v>50560</v>
      </c>
      <c r="J3230">
        <v>54150</v>
      </c>
      <c r="K3230" t="s">
        <v>3104</v>
      </c>
      <c r="L3230">
        <v>151</v>
      </c>
      <c r="M3230">
        <v>30</v>
      </c>
      <c r="N3230" t="s">
        <v>3353</v>
      </c>
    </row>
    <row r="3231" spans="1:14" x14ac:dyDescent="0.2">
      <c r="A3231" t="s">
        <v>8990</v>
      </c>
      <c r="B3231">
        <v>14580</v>
      </c>
      <c r="C3231">
        <v>19720</v>
      </c>
      <c r="D3231">
        <v>24860</v>
      </c>
      <c r="E3231">
        <v>30000</v>
      </c>
      <c r="F3231">
        <v>35140</v>
      </c>
      <c r="G3231">
        <v>40150</v>
      </c>
      <c r="H3231">
        <v>42950</v>
      </c>
      <c r="I3231">
        <v>45700</v>
      </c>
      <c r="J3231">
        <v>48450</v>
      </c>
      <c r="K3231" t="s">
        <v>3104</v>
      </c>
      <c r="L3231">
        <v>153</v>
      </c>
      <c r="M3231">
        <v>30</v>
      </c>
      <c r="N3231" t="s">
        <v>3593</v>
      </c>
    </row>
    <row r="3232" spans="1:14" x14ac:dyDescent="0.2">
      <c r="A3232" t="s">
        <v>8991</v>
      </c>
      <c r="B3232">
        <v>14580</v>
      </c>
      <c r="C3232">
        <v>19720</v>
      </c>
      <c r="D3232">
        <v>24860</v>
      </c>
      <c r="E3232">
        <v>30000</v>
      </c>
      <c r="F3232">
        <v>35140</v>
      </c>
      <c r="G3232">
        <v>40150</v>
      </c>
      <c r="H3232">
        <v>42950</v>
      </c>
      <c r="I3232">
        <v>45700</v>
      </c>
      <c r="J3232">
        <v>48450</v>
      </c>
      <c r="K3232" t="s">
        <v>3104</v>
      </c>
      <c r="L3232">
        <v>155</v>
      </c>
      <c r="M3232">
        <v>30</v>
      </c>
      <c r="N3232" t="s">
        <v>2422</v>
      </c>
    </row>
    <row r="3233" spans="1:14" x14ac:dyDescent="0.2">
      <c r="A3233" t="s">
        <v>8992</v>
      </c>
      <c r="B3233">
        <v>14580</v>
      </c>
      <c r="C3233">
        <v>19720</v>
      </c>
      <c r="D3233">
        <v>24860</v>
      </c>
      <c r="E3233">
        <v>30000</v>
      </c>
      <c r="F3233">
        <v>35140</v>
      </c>
      <c r="G3233">
        <v>40150</v>
      </c>
      <c r="H3233">
        <v>42950</v>
      </c>
      <c r="I3233">
        <v>45700</v>
      </c>
      <c r="J3233">
        <v>48450</v>
      </c>
      <c r="K3233" t="s">
        <v>3104</v>
      </c>
      <c r="L3233">
        <v>157</v>
      </c>
      <c r="M3233">
        <v>30</v>
      </c>
      <c r="N3233" t="s">
        <v>2423</v>
      </c>
    </row>
    <row r="3234" spans="1:14" x14ac:dyDescent="0.2">
      <c r="A3234" t="s">
        <v>8993</v>
      </c>
      <c r="B3234">
        <v>15550</v>
      </c>
      <c r="C3234">
        <v>19720</v>
      </c>
      <c r="D3234">
        <v>24860</v>
      </c>
      <c r="E3234">
        <v>30000</v>
      </c>
      <c r="F3234">
        <v>35140</v>
      </c>
      <c r="G3234">
        <v>40280</v>
      </c>
      <c r="H3234">
        <v>45420</v>
      </c>
      <c r="I3234">
        <v>48750</v>
      </c>
      <c r="J3234">
        <v>51700</v>
      </c>
      <c r="K3234" t="s">
        <v>3104</v>
      </c>
      <c r="L3234">
        <v>159</v>
      </c>
      <c r="M3234">
        <v>30</v>
      </c>
      <c r="N3234" t="s">
        <v>2276</v>
      </c>
    </row>
    <row r="3235" spans="1:14" x14ac:dyDescent="0.2">
      <c r="A3235" t="s">
        <v>8994</v>
      </c>
      <c r="B3235">
        <v>14580</v>
      </c>
      <c r="C3235">
        <v>19720</v>
      </c>
      <c r="D3235">
        <v>24860</v>
      </c>
      <c r="E3235">
        <v>30000</v>
      </c>
      <c r="F3235">
        <v>35140</v>
      </c>
      <c r="G3235">
        <v>40150</v>
      </c>
      <c r="H3235">
        <v>42950</v>
      </c>
      <c r="I3235">
        <v>45700</v>
      </c>
      <c r="J3235">
        <v>48450</v>
      </c>
      <c r="K3235" t="s">
        <v>3104</v>
      </c>
      <c r="L3235">
        <v>161</v>
      </c>
      <c r="M3235">
        <v>30</v>
      </c>
      <c r="N3235" t="s">
        <v>2424</v>
      </c>
    </row>
    <row r="3236" spans="1:14" x14ac:dyDescent="0.2">
      <c r="A3236" t="s">
        <v>8995</v>
      </c>
      <c r="B3236">
        <v>14580</v>
      </c>
      <c r="C3236">
        <v>19720</v>
      </c>
      <c r="D3236">
        <v>24860</v>
      </c>
      <c r="E3236">
        <v>30000</v>
      </c>
      <c r="F3236">
        <v>35140</v>
      </c>
      <c r="G3236">
        <v>40150</v>
      </c>
      <c r="H3236">
        <v>42950</v>
      </c>
      <c r="I3236">
        <v>45700</v>
      </c>
      <c r="J3236">
        <v>48450</v>
      </c>
      <c r="K3236" t="s">
        <v>3104</v>
      </c>
      <c r="L3236">
        <v>163</v>
      </c>
      <c r="M3236">
        <v>30</v>
      </c>
      <c r="N3236" t="s">
        <v>2425</v>
      </c>
    </row>
    <row r="3237" spans="1:14" x14ac:dyDescent="0.2">
      <c r="A3237" t="s">
        <v>8996</v>
      </c>
      <c r="B3237">
        <v>14580</v>
      </c>
      <c r="C3237">
        <v>19720</v>
      </c>
      <c r="D3237">
        <v>24860</v>
      </c>
      <c r="E3237">
        <v>30000</v>
      </c>
      <c r="F3237">
        <v>35140</v>
      </c>
      <c r="G3237">
        <v>40150</v>
      </c>
      <c r="H3237">
        <v>42950</v>
      </c>
      <c r="I3237">
        <v>45700</v>
      </c>
      <c r="J3237">
        <v>48450</v>
      </c>
      <c r="K3237" t="s">
        <v>3104</v>
      </c>
      <c r="L3237">
        <v>165</v>
      </c>
      <c r="M3237">
        <v>30</v>
      </c>
      <c r="N3237" t="s">
        <v>3557</v>
      </c>
    </row>
    <row r="3238" spans="1:14" x14ac:dyDescent="0.2">
      <c r="A3238" t="s">
        <v>8997</v>
      </c>
      <c r="B3238">
        <v>15500</v>
      </c>
      <c r="C3238">
        <v>19720</v>
      </c>
      <c r="D3238">
        <v>24860</v>
      </c>
      <c r="E3238">
        <v>30000</v>
      </c>
      <c r="F3238">
        <v>35140</v>
      </c>
      <c r="G3238">
        <v>40280</v>
      </c>
      <c r="H3238">
        <v>45420</v>
      </c>
      <c r="I3238">
        <v>48600</v>
      </c>
      <c r="J3238">
        <v>51550</v>
      </c>
      <c r="K3238" t="s">
        <v>3104</v>
      </c>
      <c r="L3238">
        <v>167</v>
      </c>
      <c r="M3238">
        <v>30</v>
      </c>
      <c r="N3238" t="s">
        <v>2426</v>
      </c>
    </row>
    <row r="3239" spans="1:14" x14ac:dyDescent="0.2">
      <c r="A3239" t="s">
        <v>8998</v>
      </c>
      <c r="B3239">
        <v>17150</v>
      </c>
      <c r="C3239">
        <v>19720</v>
      </c>
      <c r="D3239">
        <v>24860</v>
      </c>
      <c r="E3239">
        <v>30000</v>
      </c>
      <c r="F3239">
        <v>35140</v>
      </c>
      <c r="G3239">
        <v>40280</v>
      </c>
      <c r="H3239">
        <v>45420</v>
      </c>
      <c r="I3239">
        <v>50560</v>
      </c>
      <c r="J3239">
        <v>55700</v>
      </c>
      <c r="K3239" t="s">
        <v>3104</v>
      </c>
      <c r="L3239">
        <v>169</v>
      </c>
      <c r="M3239">
        <v>30</v>
      </c>
      <c r="N3239" t="s">
        <v>2427</v>
      </c>
    </row>
    <row r="3240" spans="1:14" x14ac:dyDescent="0.2">
      <c r="A3240" t="s">
        <v>8999</v>
      </c>
      <c r="B3240">
        <v>14800</v>
      </c>
      <c r="C3240">
        <v>19720</v>
      </c>
      <c r="D3240">
        <v>24860</v>
      </c>
      <c r="E3240">
        <v>30000</v>
      </c>
      <c r="F3240">
        <v>35140</v>
      </c>
      <c r="G3240">
        <v>40280</v>
      </c>
      <c r="H3240">
        <v>43650</v>
      </c>
      <c r="I3240">
        <v>46500</v>
      </c>
      <c r="J3240">
        <v>49300</v>
      </c>
      <c r="K3240" t="s">
        <v>3104</v>
      </c>
      <c r="L3240">
        <v>171</v>
      </c>
      <c r="M3240">
        <v>30</v>
      </c>
      <c r="N3240" t="s">
        <v>2428</v>
      </c>
    </row>
    <row r="3241" spans="1:14" x14ac:dyDescent="0.2">
      <c r="A3241" t="s">
        <v>9000</v>
      </c>
      <c r="B3241">
        <v>14580</v>
      </c>
      <c r="C3241">
        <v>19720</v>
      </c>
      <c r="D3241">
        <v>24860</v>
      </c>
      <c r="E3241">
        <v>30000</v>
      </c>
      <c r="F3241">
        <v>35140</v>
      </c>
      <c r="G3241">
        <v>40150</v>
      </c>
      <c r="H3241">
        <v>42950</v>
      </c>
      <c r="I3241">
        <v>45700</v>
      </c>
      <c r="J3241">
        <v>48450</v>
      </c>
      <c r="K3241" t="s">
        <v>3104</v>
      </c>
      <c r="L3241">
        <v>173</v>
      </c>
      <c r="M3241">
        <v>30</v>
      </c>
      <c r="N3241" t="s">
        <v>2429</v>
      </c>
    </row>
    <row r="3242" spans="1:14" x14ac:dyDescent="0.2">
      <c r="A3242" t="s">
        <v>9001</v>
      </c>
      <c r="B3242">
        <v>14700</v>
      </c>
      <c r="C3242">
        <v>19720</v>
      </c>
      <c r="D3242">
        <v>24860</v>
      </c>
      <c r="E3242">
        <v>30000</v>
      </c>
      <c r="F3242">
        <v>35140</v>
      </c>
      <c r="G3242">
        <v>40280</v>
      </c>
      <c r="H3242">
        <v>43400</v>
      </c>
      <c r="I3242">
        <v>46200</v>
      </c>
      <c r="J3242">
        <v>49000</v>
      </c>
      <c r="K3242" t="s">
        <v>3104</v>
      </c>
      <c r="L3242">
        <v>175</v>
      </c>
      <c r="M3242">
        <v>30</v>
      </c>
      <c r="N3242" t="s">
        <v>2430</v>
      </c>
    </row>
    <row r="3243" spans="1:14" x14ac:dyDescent="0.2">
      <c r="A3243" t="s">
        <v>9002</v>
      </c>
      <c r="B3243">
        <v>14580</v>
      </c>
      <c r="C3243">
        <v>19720</v>
      </c>
      <c r="D3243">
        <v>24860</v>
      </c>
      <c r="E3243">
        <v>30000</v>
      </c>
      <c r="F3243">
        <v>35140</v>
      </c>
      <c r="G3243">
        <v>40150</v>
      </c>
      <c r="H3243">
        <v>42950</v>
      </c>
      <c r="I3243">
        <v>45700</v>
      </c>
      <c r="J3243">
        <v>48450</v>
      </c>
      <c r="K3243" t="s">
        <v>3104</v>
      </c>
      <c r="L3243">
        <v>177</v>
      </c>
      <c r="M3243">
        <v>30</v>
      </c>
      <c r="N3243" t="s">
        <v>2431</v>
      </c>
    </row>
    <row r="3244" spans="1:14" x14ac:dyDescent="0.2">
      <c r="A3244" t="s">
        <v>9003</v>
      </c>
      <c r="B3244">
        <v>20950</v>
      </c>
      <c r="C3244">
        <v>23950</v>
      </c>
      <c r="D3244">
        <v>26950</v>
      </c>
      <c r="E3244">
        <v>30000</v>
      </c>
      <c r="F3244">
        <v>35140</v>
      </c>
      <c r="G3244">
        <v>40280</v>
      </c>
      <c r="H3244">
        <v>45420</v>
      </c>
      <c r="I3244">
        <v>50560</v>
      </c>
      <c r="J3244">
        <v>55700</v>
      </c>
      <c r="K3244" t="s">
        <v>3104</v>
      </c>
      <c r="L3244">
        <v>179</v>
      </c>
      <c r="M3244">
        <v>30</v>
      </c>
      <c r="N3244" t="s">
        <v>3417</v>
      </c>
    </row>
    <row r="3245" spans="1:14" x14ac:dyDescent="0.2">
      <c r="A3245" t="s">
        <v>9004</v>
      </c>
      <c r="B3245">
        <v>14580</v>
      </c>
      <c r="C3245">
        <v>19720</v>
      </c>
      <c r="D3245">
        <v>24860</v>
      </c>
      <c r="E3245">
        <v>30000</v>
      </c>
      <c r="F3245">
        <v>35140</v>
      </c>
      <c r="G3245">
        <v>40150</v>
      </c>
      <c r="H3245">
        <v>42950</v>
      </c>
      <c r="I3245">
        <v>45700</v>
      </c>
      <c r="J3245">
        <v>48450</v>
      </c>
      <c r="K3245" t="s">
        <v>3104</v>
      </c>
      <c r="L3245">
        <v>181</v>
      </c>
      <c r="M3245">
        <v>30</v>
      </c>
      <c r="N3245" t="s">
        <v>2432</v>
      </c>
    </row>
    <row r="3246" spans="1:14" x14ac:dyDescent="0.2">
      <c r="A3246" t="s">
        <v>9005</v>
      </c>
      <c r="B3246">
        <v>23800</v>
      </c>
      <c r="C3246">
        <v>27200</v>
      </c>
      <c r="D3246">
        <v>30600</v>
      </c>
      <c r="E3246">
        <v>34000</v>
      </c>
      <c r="F3246">
        <v>36750</v>
      </c>
      <c r="G3246">
        <v>40280</v>
      </c>
      <c r="H3246">
        <v>45420</v>
      </c>
      <c r="I3246">
        <v>50560</v>
      </c>
      <c r="J3246">
        <v>55700</v>
      </c>
      <c r="K3246" t="s">
        <v>3104</v>
      </c>
      <c r="L3246">
        <v>183</v>
      </c>
      <c r="M3246">
        <v>30</v>
      </c>
      <c r="N3246" t="s">
        <v>2433</v>
      </c>
    </row>
    <row r="3247" spans="1:14" x14ac:dyDescent="0.2">
      <c r="A3247" t="s">
        <v>9006</v>
      </c>
      <c r="B3247">
        <v>14580</v>
      </c>
      <c r="C3247">
        <v>19720</v>
      </c>
      <c r="D3247">
        <v>24860</v>
      </c>
      <c r="E3247">
        <v>30000</v>
      </c>
      <c r="F3247">
        <v>35140</v>
      </c>
      <c r="G3247">
        <v>40150</v>
      </c>
      <c r="H3247">
        <v>42950</v>
      </c>
      <c r="I3247">
        <v>45700</v>
      </c>
      <c r="J3247">
        <v>48450</v>
      </c>
      <c r="K3247" t="s">
        <v>3104</v>
      </c>
      <c r="L3247">
        <v>185</v>
      </c>
      <c r="M3247">
        <v>30</v>
      </c>
      <c r="N3247" t="s">
        <v>3615</v>
      </c>
    </row>
    <row r="3248" spans="1:14" x14ac:dyDescent="0.2">
      <c r="A3248" t="s">
        <v>9007</v>
      </c>
      <c r="B3248">
        <v>14580</v>
      </c>
      <c r="C3248">
        <v>19720</v>
      </c>
      <c r="D3248">
        <v>24860</v>
      </c>
      <c r="E3248">
        <v>30000</v>
      </c>
      <c r="F3248">
        <v>35140</v>
      </c>
      <c r="G3248">
        <v>40150</v>
      </c>
      <c r="H3248">
        <v>42950</v>
      </c>
      <c r="I3248">
        <v>45700</v>
      </c>
      <c r="J3248">
        <v>48450</v>
      </c>
      <c r="K3248" t="s">
        <v>3104</v>
      </c>
      <c r="L3248">
        <v>187</v>
      </c>
      <c r="M3248">
        <v>30</v>
      </c>
      <c r="N3248" t="s">
        <v>3362</v>
      </c>
    </row>
    <row r="3249" spans="1:14" x14ac:dyDescent="0.2">
      <c r="A3249" t="s">
        <v>9008</v>
      </c>
      <c r="B3249">
        <v>17750</v>
      </c>
      <c r="C3249">
        <v>20300</v>
      </c>
      <c r="D3249">
        <v>24860</v>
      </c>
      <c r="E3249">
        <v>30000</v>
      </c>
      <c r="F3249">
        <v>35140</v>
      </c>
      <c r="G3249">
        <v>40280</v>
      </c>
      <c r="H3249">
        <v>45420</v>
      </c>
      <c r="I3249">
        <v>50560</v>
      </c>
      <c r="J3249">
        <v>55700</v>
      </c>
      <c r="K3249" t="s">
        <v>3104</v>
      </c>
      <c r="L3249">
        <v>189</v>
      </c>
      <c r="M3249">
        <v>30</v>
      </c>
      <c r="N3249" t="s">
        <v>2434</v>
      </c>
    </row>
    <row r="3250" spans="1:14" x14ac:dyDescent="0.2">
      <c r="A3250" t="s">
        <v>9009</v>
      </c>
      <c r="B3250">
        <v>14580</v>
      </c>
      <c r="C3250">
        <v>19720</v>
      </c>
      <c r="D3250">
        <v>24860</v>
      </c>
      <c r="E3250">
        <v>30000</v>
      </c>
      <c r="F3250">
        <v>35140</v>
      </c>
      <c r="G3250">
        <v>40150</v>
      </c>
      <c r="H3250">
        <v>42950</v>
      </c>
      <c r="I3250">
        <v>45700</v>
      </c>
      <c r="J3250">
        <v>48450</v>
      </c>
      <c r="K3250" t="s">
        <v>3104</v>
      </c>
      <c r="L3250">
        <v>191</v>
      </c>
      <c r="M3250">
        <v>30</v>
      </c>
      <c r="N3250" t="s">
        <v>3616</v>
      </c>
    </row>
    <row r="3251" spans="1:14" x14ac:dyDescent="0.2">
      <c r="A3251" t="s">
        <v>9010</v>
      </c>
      <c r="B3251">
        <v>14580</v>
      </c>
      <c r="C3251">
        <v>19720</v>
      </c>
      <c r="D3251">
        <v>24860</v>
      </c>
      <c r="E3251">
        <v>30000</v>
      </c>
      <c r="F3251">
        <v>35140</v>
      </c>
      <c r="G3251">
        <v>40150</v>
      </c>
      <c r="H3251">
        <v>42950</v>
      </c>
      <c r="I3251">
        <v>45700</v>
      </c>
      <c r="J3251">
        <v>48450</v>
      </c>
      <c r="K3251" t="s">
        <v>3104</v>
      </c>
      <c r="L3251">
        <v>193</v>
      </c>
      <c r="M3251">
        <v>30</v>
      </c>
      <c r="N3251" t="s">
        <v>3742</v>
      </c>
    </row>
    <row r="3252" spans="1:14" x14ac:dyDescent="0.2">
      <c r="A3252" t="s">
        <v>9011</v>
      </c>
      <c r="B3252">
        <v>14800</v>
      </c>
      <c r="C3252">
        <v>19720</v>
      </c>
      <c r="D3252">
        <v>24860</v>
      </c>
      <c r="E3252">
        <v>30000</v>
      </c>
      <c r="F3252">
        <v>35140</v>
      </c>
      <c r="G3252">
        <v>40280</v>
      </c>
      <c r="H3252">
        <v>43650</v>
      </c>
      <c r="I3252">
        <v>46500</v>
      </c>
      <c r="J3252">
        <v>49300</v>
      </c>
      <c r="K3252" t="s">
        <v>3104</v>
      </c>
      <c r="L3252">
        <v>195</v>
      </c>
      <c r="M3252">
        <v>30</v>
      </c>
      <c r="N3252" t="s">
        <v>3256</v>
      </c>
    </row>
    <row r="3253" spans="1:14" x14ac:dyDescent="0.2">
      <c r="A3253" t="s">
        <v>9012</v>
      </c>
      <c r="B3253">
        <v>17150</v>
      </c>
      <c r="C3253">
        <v>19720</v>
      </c>
      <c r="D3253">
        <v>24860</v>
      </c>
      <c r="E3253">
        <v>30000</v>
      </c>
      <c r="F3253">
        <v>35140</v>
      </c>
      <c r="G3253">
        <v>40280</v>
      </c>
      <c r="H3253">
        <v>45420</v>
      </c>
      <c r="I3253">
        <v>50560</v>
      </c>
      <c r="J3253">
        <v>55700</v>
      </c>
      <c r="K3253" t="s">
        <v>3104</v>
      </c>
      <c r="L3253">
        <v>197</v>
      </c>
      <c r="M3253">
        <v>30</v>
      </c>
      <c r="N3253" t="s">
        <v>2435</v>
      </c>
    </row>
    <row r="3254" spans="1:14" x14ac:dyDescent="0.2">
      <c r="A3254" t="s">
        <v>9013</v>
      </c>
      <c r="B3254">
        <v>14580</v>
      </c>
      <c r="C3254">
        <v>19720</v>
      </c>
      <c r="D3254">
        <v>24860</v>
      </c>
      <c r="E3254">
        <v>30000</v>
      </c>
      <c r="F3254">
        <v>35140</v>
      </c>
      <c r="G3254">
        <v>40150</v>
      </c>
      <c r="H3254">
        <v>42950</v>
      </c>
      <c r="I3254">
        <v>45700</v>
      </c>
      <c r="J3254">
        <v>48450</v>
      </c>
      <c r="K3254" t="s">
        <v>3104</v>
      </c>
      <c r="L3254">
        <v>199</v>
      </c>
      <c r="M3254">
        <v>30</v>
      </c>
      <c r="N3254" t="s">
        <v>2436</v>
      </c>
    </row>
    <row r="3255" spans="1:14" x14ac:dyDescent="0.2">
      <c r="A3255" t="s">
        <v>9014</v>
      </c>
      <c r="B3255">
        <v>20100</v>
      </c>
      <c r="C3255">
        <v>23000</v>
      </c>
      <c r="D3255">
        <v>25850</v>
      </c>
      <c r="E3255">
        <v>30000</v>
      </c>
      <c r="F3255">
        <v>35140</v>
      </c>
      <c r="G3255">
        <v>40280</v>
      </c>
      <c r="H3255">
        <v>45420</v>
      </c>
      <c r="I3255">
        <v>50560</v>
      </c>
      <c r="J3255">
        <v>55700</v>
      </c>
      <c r="K3255" t="s">
        <v>3105</v>
      </c>
      <c r="L3255">
        <v>1</v>
      </c>
      <c r="M3255">
        <v>30</v>
      </c>
      <c r="N3255" t="s">
        <v>3066</v>
      </c>
    </row>
    <row r="3256" spans="1:14" x14ac:dyDescent="0.2">
      <c r="A3256" t="s">
        <v>9015</v>
      </c>
      <c r="B3256">
        <v>20900</v>
      </c>
      <c r="C3256">
        <v>23900</v>
      </c>
      <c r="D3256">
        <v>26900</v>
      </c>
      <c r="E3256">
        <v>30000</v>
      </c>
      <c r="F3256">
        <v>35140</v>
      </c>
      <c r="G3256">
        <v>40280</v>
      </c>
      <c r="H3256">
        <v>45420</v>
      </c>
      <c r="I3256">
        <v>50560</v>
      </c>
      <c r="J3256">
        <v>55700</v>
      </c>
      <c r="K3256" t="s">
        <v>3105</v>
      </c>
      <c r="L3256">
        <v>3</v>
      </c>
      <c r="M3256">
        <v>30</v>
      </c>
      <c r="N3256" t="s">
        <v>2437</v>
      </c>
    </row>
    <row r="3257" spans="1:14" x14ac:dyDescent="0.2">
      <c r="A3257" t="s">
        <v>9016</v>
      </c>
      <c r="B3257">
        <v>20100</v>
      </c>
      <c r="C3257">
        <v>23000</v>
      </c>
      <c r="D3257">
        <v>25850</v>
      </c>
      <c r="E3257">
        <v>30000</v>
      </c>
      <c r="F3257">
        <v>35140</v>
      </c>
      <c r="G3257">
        <v>40280</v>
      </c>
      <c r="H3257">
        <v>45420</v>
      </c>
      <c r="I3257">
        <v>50560</v>
      </c>
      <c r="J3257">
        <v>55700</v>
      </c>
      <c r="K3257" t="s">
        <v>3105</v>
      </c>
      <c r="L3257">
        <v>5</v>
      </c>
      <c r="M3257">
        <v>30</v>
      </c>
      <c r="N3257" t="s">
        <v>2438</v>
      </c>
    </row>
    <row r="3258" spans="1:14" x14ac:dyDescent="0.2">
      <c r="A3258" t="s">
        <v>9017</v>
      </c>
      <c r="B3258">
        <v>23450</v>
      </c>
      <c r="C3258">
        <v>26800</v>
      </c>
      <c r="D3258">
        <v>30150</v>
      </c>
      <c r="E3258">
        <v>33450</v>
      </c>
      <c r="F3258">
        <v>36150</v>
      </c>
      <c r="G3258">
        <v>40280</v>
      </c>
      <c r="H3258">
        <v>45420</v>
      </c>
      <c r="I3258">
        <v>50560</v>
      </c>
      <c r="J3258">
        <v>55700</v>
      </c>
      <c r="K3258" t="s">
        <v>3105</v>
      </c>
      <c r="L3258">
        <v>7</v>
      </c>
      <c r="M3258">
        <v>30</v>
      </c>
      <c r="N3258" t="s">
        <v>2439</v>
      </c>
    </row>
    <row r="3259" spans="1:14" x14ac:dyDescent="0.2">
      <c r="A3259" t="s">
        <v>9018</v>
      </c>
      <c r="B3259">
        <v>20750</v>
      </c>
      <c r="C3259">
        <v>23700</v>
      </c>
      <c r="D3259">
        <v>26650</v>
      </c>
      <c r="E3259">
        <v>30000</v>
      </c>
      <c r="F3259">
        <v>35140</v>
      </c>
      <c r="G3259">
        <v>40280</v>
      </c>
      <c r="H3259">
        <v>45420</v>
      </c>
      <c r="I3259">
        <v>50560</v>
      </c>
      <c r="J3259">
        <v>55700</v>
      </c>
      <c r="K3259" t="s">
        <v>3105</v>
      </c>
      <c r="L3259">
        <v>9</v>
      </c>
      <c r="M3259">
        <v>30</v>
      </c>
      <c r="N3259" t="s">
        <v>2440</v>
      </c>
    </row>
    <row r="3260" spans="1:14" x14ac:dyDescent="0.2">
      <c r="A3260" t="s">
        <v>9019</v>
      </c>
      <c r="B3260">
        <v>21900</v>
      </c>
      <c r="C3260">
        <v>25000</v>
      </c>
      <c r="D3260">
        <v>28150</v>
      </c>
      <c r="E3260">
        <v>31250</v>
      </c>
      <c r="F3260">
        <v>35140</v>
      </c>
      <c r="G3260">
        <v>40280</v>
      </c>
      <c r="H3260">
        <v>45420</v>
      </c>
      <c r="I3260">
        <v>50560</v>
      </c>
      <c r="J3260">
        <v>55700</v>
      </c>
      <c r="K3260" t="s">
        <v>3105</v>
      </c>
      <c r="L3260">
        <v>11</v>
      </c>
      <c r="M3260">
        <v>30</v>
      </c>
      <c r="N3260" t="s">
        <v>2441</v>
      </c>
    </row>
    <row r="3261" spans="1:14" x14ac:dyDescent="0.2">
      <c r="A3261" t="s">
        <v>9020</v>
      </c>
      <c r="B3261">
        <v>23250</v>
      </c>
      <c r="C3261">
        <v>26600</v>
      </c>
      <c r="D3261">
        <v>29900</v>
      </c>
      <c r="E3261">
        <v>33200</v>
      </c>
      <c r="F3261">
        <v>35900</v>
      </c>
      <c r="G3261">
        <v>40280</v>
      </c>
      <c r="H3261">
        <v>45420</v>
      </c>
      <c r="I3261">
        <v>50560</v>
      </c>
      <c r="J3261">
        <v>55700</v>
      </c>
      <c r="K3261" t="s">
        <v>3105</v>
      </c>
      <c r="L3261">
        <v>13</v>
      </c>
      <c r="M3261">
        <v>30</v>
      </c>
      <c r="N3261" t="s">
        <v>2940</v>
      </c>
    </row>
    <row r="3262" spans="1:14" x14ac:dyDescent="0.2">
      <c r="A3262" t="s">
        <v>9021</v>
      </c>
      <c r="B3262">
        <v>22850</v>
      </c>
      <c r="C3262">
        <v>26100</v>
      </c>
      <c r="D3262">
        <v>29350</v>
      </c>
      <c r="E3262">
        <v>32600</v>
      </c>
      <c r="F3262">
        <v>35250</v>
      </c>
      <c r="G3262">
        <v>40280</v>
      </c>
      <c r="H3262">
        <v>45420</v>
      </c>
      <c r="I3262">
        <v>50560</v>
      </c>
      <c r="J3262">
        <v>55700</v>
      </c>
      <c r="K3262" t="s">
        <v>3105</v>
      </c>
      <c r="L3262">
        <v>15</v>
      </c>
      <c r="M3262">
        <v>30</v>
      </c>
      <c r="N3262" t="s">
        <v>2442</v>
      </c>
    </row>
    <row r="3263" spans="1:14" x14ac:dyDescent="0.2">
      <c r="A3263" t="s">
        <v>9022</v>
      </c>
      <c r="B3263">
        <v>21900</v>
      </c>
      <c r="C3263">
        <v>25000</v>
      </c>
      <c r="D3263">
        <v>28150</v>
      </c>
      <c r="E3263">
        <v>31250</v>
      </c>
      <c r="F3263">
        <v>35140</v>
      </c>
      <c r="G3263">
        <v>40280</v>
      </c>
      <c r="H3263">
        <v>45420</v>
      </c>
      <c r="I3263">
        <v>50560</v>
      </c>
      <c r="J3263">
        <v>55700</v>
      </c>
      <c r="K3263" t="s">
        <v>3105</v>
      </c>
      <c r="L3263">
        <v>17</v>
      </c>
      <c r="M3263">
        <v>30</v>
      </c>
      <c r="N3263" t="s">
        <v>3758</v>
      </c>
    </row>
    <row r="3264" spans="1:14" x14ac:dyDescent="0.2">
      <c r="A3264" t="s">
        <v>9023</v>
      </c>
      <c r="B3264">
        <v>20750</v>
      </c>
      <c r="C3264">
        <v>23700</v>
      </c>
      <c r="D3264">
        <v>26650</v>
      </c>
      <c r="E3264">
        <v>30000</v>
      </c>
      <c r="F3264">
        <v>35140</v>
      </c>
      <c r="G3264">
        <v>40280</v>
      </c>
      <c r="H3264">
        <v>45420</v>
      </c>
      <c r="I3264">
        <v>50560</v>
      </c>
      <c r="J3264">
        <v>55700</v>
      </c>
      <c r="K3264" t="s">
        <v>3105</v>
      </c>
      <c r="L3264">
        <v>19</v>
      </c>
      <c r="M3264">
        <v>30</v>
      </c>
      <c r="N3264" t="s">
        <v>2443</v>
      </c>
    </row>
    <row r="3265" spans="1:14" x14ac:dyDescent="0.2">
      <c r="A3265" t="s">
        <v>9024</v>
      </c>
      <c r="B3265">
        <v>20100</v>
      </c>
      <c r="C3265">
        <v>23000</v>
      </c>
      <c r="D3265">
        <v>25850</v>
      </c>
      <c r="E3265">
        <v>30000</v>
      </c>
      <c r="F3265">
        <v>35140</v>
      </c>
      <c r="G3265">
        <v>40280</v>
      </c>
      <c r="H3265">
        <v>45420</v>
      </c>
      <c r="I3265">
        <v>50560</v>
      </c>
      <c r="J3265">
        <v>55700</v>
      </c>
      <c r="K3265" t="s">
        <v>3105</v>
      </c>
      <c r="L3265">
        <v>21</v>
      </c>
      <c r="M3265">
        <v>30</v>
      </c>
      <c r="N3265" t="s">
        <v>2444</v>
      </c>
    </row>
    <row r="3266" spans="1:14" x14ac:dyDescent="0.2">
      <c r="A3266" t="s">
        <v>9025</v>
      </c>
      <c r="B3266">
        <v>22250</v>
      </c>
      <c r="C3266">
        <v>25400</v>
      </c>
      <c r="D3266">
        <v>28600</v>
      </c>
      <c r="E3266">
        <v>31750</v>
      </c>
      <c r="F3266">
        <v>35140</v>
      </c>
      <c r="G3266">
        <v>40280</v>
      </c>
      <c r="H3266">
        <v>45420</v>
      </c>
      <c r="I3266">
        <v>50560</v>
      </c>
      <c r="J3266">
        <v>55700</v>
      </c>
      <c r="K3266" t="s">
        <v>3105</v>
      </c>
      <c r="L3266">
        <v>23</v>
      </c>
      <c r="M3266">
        <v>30</v>
      </c>
      <c r="N3266" t="s">
        <v>2445</v>
      </c>
    </row>
    <row r="3267" spans="1:14" x14ac:dyDescent="0.2">
      <c r="A3267" t="s">
        <v>9026</v>
      </c>
      <c r="B3267">
        <v>24050</v>
      </c>
      <c r="C3267">
        <v>27450</v>
      </c>
      <c r="D3267">
        <v>30900</v>
      </c>
      <c r="E3267">
        <v>34300</v>
      </c>
      <c r="F3267">
        <v>37050</v>
      </c>
      <c r="G3267">
        <v>40280</v>
      </c>
      <c r="H3267">
        <v>45420</v>
      </c>
      <c r="I3267">
        <v>50560</v>
      </c>
      <c r="J3267">
        <v>55700</v>
      </c>
      <c r="K3267" t="s">
        <v>3105</v>
      </c>
      <c r="L3267">
        <v>25</v>
      </c>
      <c r="M3267">
        <v>30</v>
      </c>
      <c r="N3267" t="s">
        <v>2446</v>
      </c>
    </row>
    <row r="3268" spans="1:14" x14ac:dyDescent="0.2">
      <c r="A3268" t="s">
        <v>9027</v>
      </c>
      <c r="B3268">
        <v>20100</v>
      </c>
      <c r="C3268">
        <v>23000</v>
      </c>
      <c r="D3268">
        <v>25850</v>
      </c>
      <c r="E3268">
        <v>30000</v>
      </c>
      <c r="F3268">
        <v>35140</v>
      </c>
      <c r="G3268">
        <v>40280</v>
      </c>
      <c r="H3268">
        <v>45420</v>
      </c>
      <c r="I3268">
        <v>50560</v>
      </c>
      <c r="J3268">
        <v>55700</v>
      </c>
      <c r="K3268" t="s">
        <v>3105</v>
      </c>
      <c r="L3268">
        <v>27</v>
      </c>
      <c r="M3268">
        <v>30</v>
      </c>
      <c r="N3268" t="s">
        <v>2447</v>
      </c>
    </row>
    <row r="3269" spans="1:14" x14ac:dyDescent="0.2">
      <c r="A3269" t="s">
        <v>9028</v>
      </c>
      <c r="B3269">
        <v>20100</v>
      </c>
      <c r="C3269">
        <v>23000</v>
      </c>
      <c r="D3269">
        <v>25850</v>
      </c>
      <c r="E3269">
        <v>30000</v>
      </c>
      <c r="F3269">
        <v>35140</v>
      </c>
      <c r="G3269">
        <v>40280</v>
      </c>
      <c r="H3269">
        <v>45420</v>
      </c>
      <c r="I3269">
        <v>50560</v>
      </c>
      <c r="J3269">
        <v>55700</v>
      </c>
      <c r="K3269" t="s">
        <v>3105</v>
      </c>
      <c r="L3269">
        <v>29</v>
      </c>
      <c r="M3269">
        <v>30</v>
      </c>
      <c r="N3269" t="s">
        <v>2448</v>
      </c>
    </row>
    <row r="3270" spans="1:14" x14ac:dyDescent="0.2">
      <c r="A3270" t="s">
        <v>9029</v>
      </c>
      <c r="B3270">
        <v>21350</v>
      </c>
      <c r="C3270">
        <v>24400</v>
      </c>
      <c r="D3270">
        <v>27450</v>
      </c>
      <c r="E3270">
        <v>30500</v>
      </c>
      <c r="F3270">
        <v>35140</v>
      </c>
      <c r="G3270">
        <v>40280</v>
      </c>
      <c r="H3270">
        <v>45420</v>
      </c>
      <c r="I3270">
        <v>50560</v>
      </c>
      <c r="J3270">
        <v>55700</v>
      </c>
      <c r="K3270" t="s">
        <v>3105</v>
      </c>
      <c r="L3270">
        <v>31</v>
      </c>
      <c r="M3270">
        <v>30</v>
      </c>
      <c r="N3270" t="s">
        <v>2449</v>
      </c>
    </row>
    <row r="3271" spans="1:14" x14ac:dyDescent="0.2">
      <c r="A3271" t="s">
        <v>9030</v>
      </c>
      <c r="B3271">
        <v>20750</v>
      </c>
      <c r="C3271">
        <v>23700</v>
      </c>
      <c r="D3271">
        <v>26650</v>
      </c>
      <c r="E3271">
        <v>30000</v>
      </c>
      <c r="F3271">
        <v>35140</v>
      </c>
      <c r="G3271">
        <v>40280</v>
      </c>
      <c r="H3271">
        <v>45420</v>
      </c>
      <c r="I3271">
        <v>50560</v>
      </c>
      <c r="J3271">
        <v>55700</v>
      </c>
      <c r="K3271" t="s">
        <v>3105</v>
      </c>
      <c r="L3271">
        <v>33</v>
      </c>
      <c r="M3271">
        <v>30</v>
      </c>
      <c r="N3271" t="s">
        <v>3663</v>
      </c>
    </row>
    <row r="3272" spans="1:14" x14ac:dyDescent="0.2">
      <c r="A3272" t="s">
        <v>9031</v>
      </c>
      <c r="B3272">
        <v>20100</v>
      </c>
      <c r="C3272">
        <v>23000</v>
      </c>
      <c r="D3272">
        <v>25850</v>
      </c>
      <c r="E3272">
        <v>30000</v>
      </c>
      <c r="F3272">
        <v>35140</v>
      </c>
      <c r="G3272">
        <v>40280</v>
      </c>
      <c r="H3272">
        <v>45420</v>
      </c>
      <c r="I3272">
        <v>50560</v>
      </c>
      <c r="J3272">
        <v>55700</v>
      </c>
      <c r="K3272" t="s">
        <v>3105</v>
      </c>
      <c r="L3272">
        <v>35</v>
      </c>
      <c r="M3272">
        <v>30</v>
      </c>
      <c r="N3272" t="s">
        <v>2450</v>
      </c>
    </row>
    <row r="3273" spans="1:14" x14ac:dyDescent="0.2">
      <c r="A3273" t="s">
        <v>9032</v>
      </c>
      <c r="B3273">
        <v>20100</v>
      </c>
      <c r="C3273">
        <v>23000</v>
      </c>
      <c r="D3273">
        <v>25850</v>
      </c>
      <c r="E3273">
        <v>30000</v>
      </c>
      <c r="F3273">
        <v>35140</v>
      </c>
      <c r="G3273">
        <v>40280</v>
      </c>
      <c r="H3273">
        <v>45420</v>
      </c>
      <c r="I3273">
        <v>50560</v>
      </c>
      <c r="J3273">
        <v>55700</v>
      </c>
      <c r="K3273" t="s">
        <v>3105</v>
      </c>
      <c r="L3273">
        <v>37</v>
      </c>
      <c r="M3273">
        <v>30</v>
      </c>
      <c r="N3273" t="s">
        <v>3386</v>
      </c>
    </row>
    <row r="3274" spans="1:14" x14ac:dyDescent="0.2">
      <c r="A3274" t="s">
        <v>9033</v>
      </c>
      <c r="B3274">
        <v>20100</v>
      </c>
      <c r="C3274">
        <v>23000</v>
      </c>
      <c r="D3274">
        <v>25850</v>
      </c>
      <c r="E3274">
        <v>30000</v>
      </c>
      <c r="F3274">
        <v>35140</v>
      </c>
      <c r="G3274">
        <v>40280</v>
      </c>
      <c r="H3274">
        <v>45420</v>
      </c>
      <c r="I3274">
        <v>50560</v>
      </c>
      <c r="J3274">
        <v>55700</v>
      </c>
      <c r="K3274" t="s">
        <v>3105</v>
      </c>
      <c r="L3274">
        <v>39</v>
      </c>
      <c r="M3274">
        <v>30</v>
      </c>
      <c r="N3274" t="s">
        <v>2451</v>
      </c>
    </row>
    <row r="3275" spans="1:14" x14ac:dyDescent="0.2">
      <c r="A3275" t="s">
        <v>9034</v>
      </c>
      <c r="B3275">
        <v>20100</v>
      </c>
      <c r="C3275">
        <v>23000</v>
      </c>
      <c r="D3275">
        <v>25850</v>
      </c>
      <c r="E3275">
        <v>30000</v>
      </c>
      <c r="F3275">
        <v>35140</v>
      </c>
      <c r="G3275">
        <v>40280</v>
      </c>
      <c r="H3275">
        <v>45420</v>
      </c>
      <c r="I3275">
        <v>50560</v>
      </c>
      <c r="J3275">
        <v>55700</v>
      </c>
      <c r="K3275" t="s">
        <v>3105</v>
      </c>
      <c r="L3275">
        <v>41</v>
      </c>
      <c r="M3275">
        <v>30</v>
      </c>
      <c r="N3275" t="s">
        <v>3899</v>
      </c>
    </row>
    <row r="3276" spans="1:14" x14ac:dyDescent="0.2">
      <c r="A3276" t="s">
        <v>9035</v>
      </c>
      <c r="B3276">
        <v>20100</v>
      </c>
      <c r="C3276">
        <v>23000</v>
      </c>
      <c r="D3276">
        <v>25850</v>
      </c>
      <c r="E3276">
        <v>30000</v>
      </c>
      <c r="F3276">
        <v>35140</v>
      </c>
      <c r="G3276">
        <v>40280</v>
      </c>
      <c r="H3276">
        <v>45420</v>
      </c>
      <c r="I3276">
        <v>50560</v>
      </c>
      <c r="J3276">
        <v>55700</v>
      </c>
      <c r="K3276" t="s">
        <v>3105</v>
      </c>
      <c r="L3276">
        <v>43</v>
      </c>
      <c r="M3276">
        <v>30</v>
      </c>
      <c r="N3276" t="s">
        <v>3900</v>
      </c>
    </row>
    <row r="3277" spans="1:14" x14ac:dyDescent="0.2">
      <c r="A3277" t="s">
        <v>9036</v>
      </c>
      <c r="B3277">
        <v>20100</v>
      </c>
      <c r="C3277">
        <v>23000</v>
      </c>
      <c r="D3277">
        <v>25850</v>
      </c>
      <c r="E3277">
        <v>30000</v>
      </c>
      <c r="F3277">
        <v>35140</v>
      </c>
      <c r="G3277">
        <v>40280</v>
      </c>
      <c r="H3277">
        <v>45420</v>
      </c>
      <c r="I3277">
        <v>50560</v>
      </c>
      <c r="J3277">
        <v>55700</v>
      </c>
      <c r="K3277" t="s">
        <v>3105</v>
      </c>
      <c r="L3277">
        <v>45</v>
      </c>
      <c r="M3277">
        <v>30</v>
      </c>
      <c r="N3277" t="s">
        <v>3901</v>
      </c>
    </row>
    <row r="3278" spans="1:14" x14ac:dyDescent="0.2">
      <c r="A3278" t="s">
        <v>9037</v>
      </c>
      <c r="B3278">
        <v>20100</v>
      </c>
      <c r="C3278">
        <v>23000</v>
      </c>
      <c r="D3278">
        <v>25850</v>
      </c>
      <c r="E3278">
        <v>30000</v>
      </c>
      <c r="F3278">
        <v>35140</v>
      </c>
      <c r="G3278">
        <v>40280</v>
      </c>
      <c r="H3278">
        <v>45420</v>
      </c>
      <c r="I3278">
        <v>50560</v>
      </c>
      <c r="J3278">
        <v>55700</v>
      </c>
      <c r="K3278" t="s">
        <v>3105</v>
      </c>
      <c r="L3278">
        <v>47</v>
      </c>
      <c r="M3278">
        <v>30</v>
      </c>
      <c r="N3278" t="s">
        <v>3396</v>
      </c>
    </row>
    <row r="3279" spans="1:14" x14ac:dyDescent="0.2">
      <c r="A3279" t="s">
        <v>9038</v>
      </c>
      <c r="B3279">
        <v>20950</v>
      </c>
      <c r="C3279">
        <v>23950</v>
      </c>
      <c r="D3279">
        <v>26950</v>
      </c>
      <c r="E3279">
        <v>30000</v>
      </c>
      <c r="F3279">
        <v>35140</v>
      </c>
      <c r="G3279">
        <v>40280</v>
      </c>
      <c r="H3279">
        <v>45420</v>
      </c>
      <c r="I3279">
        <v>50560</v>
      </c>
      <c r="J3279">
        <v>55700</v>
      </c>
      <c r="K3279" t="s">
        <v>3105</v>
      </c>
      <c r="L3279">
        <v>49</v>
      </c>
      <c r="M3279">
        <v>30</v>
      </c>
      <c r="N3279" t="s">
        <v>4119</v>
      </c>
    </row>
    <row r="3280" spans="1:14" x14ac:dyDescent="0.2">
      <c r="A3280" t="s">
        <v>9039</v>
      </c>
      <c r="B3280">
        <v>20100</v>
      </c>
      <c r="C3280">
        <v>23000</v>
      </c>
      <c r="D3280">
        <v>25850</v>
      </c>
      <c r="E3280">
        <v>30000</v>
      </c>
      <c r="F3280">
        <v>35140</v>
      </c>
      <c r="G3280">
        <v>40280</v>
      </c>
      <c r="H3280">
        <v>45420</v>
      </c>
      <c r="I3280">
        <v>50560</v>
      </c>
      <c r="J3280">
        <v>55700</v>
      </c>
      <c r="K3280" t="s">
        <v>3105</v>
      </c>
      <c r="L3280">
        <v>51</v>
      </c>
      <c r="M3280">
        <v>30</v>
      </c>
      <c r="N3280" t="s">
        <v>3581</v>
      </c>
    </row>
    <row r="3281" spans="1:14" x14ac:dyDescent="0.2">
      <c r="A3281" t="s">
        <v>9040</v>
      </c>
      <c r="B3281">
        <v>21600</v>
      </c>
      <c r="C3281">
        <v>24650</v>
      </c>
      <c r="D3281">
        <v>27750</v>
      </c>
      <c r="E3281">
        <v>30800</v>
      </c>
      <c r="F3281">
        <v>35140</v>
      </c>
      <c r="G3281">
        <v>40280</v>
      </c>
      <c r="H3281">
        <v>45420</v>
      </c>
      <c r="I3281">
        <v>50560</v>
      </c>
      <c r="J3281">
        <v>55700</v>
      </c>
      <c r="K3281" t="s">
        <v>3105</v>
      </c>
      <c r="L3281">
        <v>53</v>
      </c>
      <c r="M3281">
        <v>30</v>
      </c>
      <c r="N3281" t="s">
        <v>3902</v>
      </c>
    </row>
    <row r="3282" spans="1:14" x14ac:dyDescent="0.2">
      <c r="A3282" t="s">
        <v>9041</v>
      </c>
      <c r="B3282">
        <v>20300</v>
      </c>
      <c r="C3282">
        <v>23200</v>
      </c>
      <c r="D3282">
        <v>26100</v>
      </c>
      <c r="E3282">
        <v>30000</v>
      </c>
      <c r="F3282">
        <v>35140</v>
      </c>
      <c r="G3282">
        <v>40280</v>
      </c>
      <c r="H3282">
        <v>45420</v>
      </c>
      <c r="I3282">
        <v>50560</v>
      </c>
      <c r="J3282">
        <v>55700</v>
      </c>
      <c r="K3282" t="s">
        <v>3105</v>
      </c>
      <c r="L3282">
        <v>55</v>
      </c>
      <c r="M3282">
        <v>30</v>
      </c>
      <c r="N3282" t="s">
        <v>4120</v>
      </c>
    </row>
    <row r="3283" spans="1:14" x14ac:dyDescent="0.2">
      <c r="A3283" t="s">
        <v>9042</v>
      </c>
      <c r="B3283">
        <v>23300</v>
      </c>
      <c r="C3283">
        <v>26600</v>
      </c>
      <c r="D3283">
        <v>29950</v>
      </c>
      <c r="E3283">
        <v>33250</v>
      </c>
      <c r="F3283">
        <v>35950</v>
      </c>
      <c r="G3283">
        <v>40280</v>
      </c>
      <c r="H3283">
        <v>45420</v>
      </c>
      <c r="I3283">
        <v>50560</v>
      </c>
      <c r="J3283">
        <v>55700</v>
      </c>
      <c r="K3283" t="s">
        <v>3105</v>
      </c>
      <c r="L3283">
        <v>57</v>
      </c>
      <c r="M3283">
        <v>30</v>
      </c>
      <c r="N3283" t="s">
        <v>4125</v>
      </c>
    </row>
    <row r="3284" spans="1:14" x14ac:dyDescent="0.2">
      <c r="A3284" t="s">
        <v>9043</v>
      </c>
      <c r="B3284">
        <v>22850</v>
      </c>
      <c r="C3284">
        <v>26100</v>
      </c>
      <c r="D3284">
        <v>29350</v>
      </c>
      <c r="E3284">
        <v>32600</v>
      </c>
      <c r="F3284">
        <v>35250</v>
      </c>
      <c r="G3284">
        <v>40280</v>
      </c>
      <c r="H3284">
        <v>45420</v>
      </c>
      <c r="I3284">
        <v>50560</v>
      </c>
      <c r="J3284">
        <v>55700</v>
      </c>
      <c r="K3284" t="s">
        <v>3105</v>
      </c>
      <c r="L3284">
        <v>59</v>
      </c>
      <c r="M3284">
        <v>30</v>
      </c>
      <c r="N3284" t="s">
        <v>3226</v>
      </c>
    </row>
    <row r="3285" spans="1:14" x14ac:dyDescent="0.2">
      <c r="A3285" t="s">
        <v>9044</v>
      </c>
      <c r="B3285">
        <v>21150</v>
      </c>
      <c r="C3285">
        <v>24200</v>
      </c>
      <c r="D3285">
        <v>27200</v>
      </c>
      <c r="E3285">
        <v>30200</v>
      </c>
      <c r="F3285">
        <v>35140</v>
      </c>
      <c r="G3285">
        <v>40280</v>
      </c>
      <c r="H3285">
        <v>45420</v>
      </c>
      <c r="I3285">
        <v>50560</v>
      </c>
      <c r="J3285">
        <v>55700</v>
      </c>
      <c r="K3285" t="s">
        <v>3105</v>
      </c>
      <c r="L3285">
        <v>61</v>
      </c>
      <c r="M3285">
        <v>30</v>
      </c>
      <c r="N3285" t="s">
        <v>3903</v>
      </c>
    </row>
    <row r="3286" spans="1:14" x14ac:dyDescent="0.2">
      <c r="A3286" t="s">
        <v>9045</v>
      </c>
      <c r="B3286">
        <v>20150</v>
      </c>
      <c r="C3286">
        <v>23000</v>
      </c>
      <c r="D3286">
        <v>25900</v>
      </c>
      <c r="E3286">
        <v>30000</v>
      </c>
      <c r="F3286">
        <v>35140</v>
      </c>
      <c r="G3286">
        <v>40280</v>
      </c>
      <c r="H3286">
        <v>45420</v>
      </c>
      <c r="I3286">
        <v>50560</v>
      </c>
      <c r="J3286">
        <v>55700</v>
      </c>
      <c r="K3286" t="s">
        <v>3105</v>
      </c>
      <c r="L3286">
        <v>63</v>
      </c>
      <c r="M3286">
        <v>30</v>
      </c>
      <c r="N3286" t="s">
        <v>2268</v>
      </c>
    </row>
    <row r="3287" spans="1:14" x14ac:dyDescent="0.2">
      <c r="A3287" t="s">
        <v>9046</v>
      </c>
      <c r="B3287">
        <v>22850</v>
      </c>
      <c r="C3287">
        <v>26100</v>
      </c>
      <c r="D3287">
        <v>29350</v>
      </c>
      <c r="E3287">
        <v>32600</v>
      </c>
      <c r="F3287">
        <v>35250</v>
      </c>
      <c r="G3287">
        <v>40280</v>
      </c>
      <c r="H3287">
        <v>45420</v>
      </c>
      <c r="I3287">
        <v>50560</v>
      </c>
      <c r="J3287">
        <v>55700</v>
      </c>
      <c r="K3287" t="s">
        <v>3105</v>
      </c>
      <c r="L3287">
        <v>65</v>
      </c>
      <c r="M3287">
        <v>30</v>
      </c>
      <c r="N3287" t="s">
        <v>3904</v>
      </c>
    </row>
    <row r="3288" spans="1:14" x14ac:dyDescent="0.2">
      <c r="A3288" t="s">
        <v>9047</v>
      </c>
      <c r="B3288">
        <v>20100</v>
      </c>
      <c r="C3288">
        <v>23000</v>
      </c>
      <c r="D3288">
        <v>25850</v>
      </c>
      <c r="E3288">
        <v>30000</v>
      </c>
      <c r="F3288">
        <v>35140</v>
      </c>
      <c r="G3288">
        <v>40280</v>
      </c>
      <c r="H3288">
        <v>45420</v>
      </c>
      <c r="I3288">
        <v>50560</v>
      </c>
      <c r="J3288">
        <v>55700</v>
      </c>
      <c r="K3288" t="s">
        <v>3105</v>
      </c>
      <c r="L3288">
        <v>67</v>
      </c>
      <c r="M3288">
        <v>30</v>
      </c>
      <c r="N3288" t="s">
        <v>3905</v>
      </c>
    </row>
    <row r="3289" spans="1:14" x14ac:dyDescent="0.2">
      <c r="A3289" t="s">
        <v>9048</v>
      </c>
      <c r="B3289">
        <v>20650</v>
      </c>
      <c r="C3289">
        <v>23600</v>
      </c>
      <c r="D3289">
        <v>26550</v>
      </c>
      <c r="E3289">
        <v>30000</v>
      </c>
      <c r="F3289">
        <v>35140</v>
      </c>
      <c r="G3289">
        <v>40280</v>
      </c>
      <c r="H3289">
        <v>45420</v>
      </c>
      <c r="I3289">
        <v>50560</v>
      </c>
      <c r="J3289">
        <v>55700</v>
      </c>
      <c r="K3289" t="s">
        <v>3105</v>
      </c>
      <c r="L3289">
        <v>69</v>
      </c>
      <c r="M3289">
        <v>30</v>
      </c>
      <c r="N3289" t="s">
        <v>3590</v>
      </c>
    </row>
    <row r="3290" spans="1:14" x14ac:dyDescent="0.2">
      <c r="A3290" t="s">
        <v>9049</v>
      </c>
      <c r="B3290">
        <v>20100</v>
      </c>
      <c r="C3290">
        <v>23000</v>
      </c>
      <c r="D3290">
        <v>25850</v>
      </c>
      <c r="E3290">
        <v>30000</v>
      </c>
      <c r="F3290">
        <v>35140</v>
      </c>
      <c r="G3290">
        <v>40280</v>
      </c>
      <c r="H3290">
        <v>45420</v>
      </c>
      <c r="I3290">
        <v>50560</v>
      </c>
      <c r="J3290">
        <v>55700</v>
      </c>
      <c r="K3290" t="s">
        <v>3105</v>
      </c>
      <c r="L3290">
        <v>71</v>
      </c>
      <c r="M3290">
        <v>30</v>
      </c>
      <c r="N3290" t="s">
        <v>3503</v>
      </c>
    </row>
    <row r="3291" spans="1:14" x14ac:dyDescent="0.2">
      <c r="A3291" t="s">
        <v>9050</v>
      </c>
      <c r="B3291">
        <v>20450</v>
      </c>
      <c r="C3291">
        <v>23400</v>
      </c>
      <c r="D3291">
        <v>26300</v>
      </c>
      <c r="E3291">
        <v>30000</v>
      </c>
      <c r="F3291">
        <v>35140</v>
      </c>
      <c r="G3291">
        <v>40280</v>
      </c>
      <c r="H3291">
        <v>45420</v>
      </c>
      <c r="I3291">
        <v>50560</v>
      </c>
      <c r="J3291">
        <v>55700</v>
      </c>
      <c r="K3291" t="s">
        <v>3105</v>
      </c>
      <c r="L3291">
        <v>73</v>
      </c>
      <c r="M3291">
        <v>30</v>
      </c>
      <c r="N3291" t="s">
        <v>3906</v>
      </c>
    </row>
    <row r="3292" spans="1:14" x14ac:dyDescent="0.2">
      <c r="A3292" t="s">
        <v>9051</v>
      </c>
      <c r="B3292">
        <v>20850</v>
      </c>
      <c r="C3292">
        <v>23800</v>
      </c>
      <c r="D3292">
        <v>26800</v>
      </c>
      <c r="E3292">
        <v>30000</v>
      </c>
      <c r="F3292">
        <v>35140</v>
      </c>
      <c r="G3292">
        <v>40280</v>
      </c>
      <c r="H3292">
        <v>45420</v>
      </c>
      <c r="I3292">
        <v>50560</v>
      </c>
      <c r="J3292">
        <v>55700</v>
      </c>
      <c r="K3292" t="s">
        <v>3105</v>
      </c>
      <c r="L3292">
        <v>75</v>
      </c>
      <c r="M3292">
        <v>30</v>
      </c>
      <c r="N3292" t="s">
        <v>3506</v>
      </c>
    </row>
    <row r="3293" spans="1:14" x14ac:dyDescent="0.2">
      <c r="A3293" t="s">
        <v>9052</v>
      </c>
      <c r="B3293">
        <v>20300</v>
      </c>
      <c r="C3293">
        <v>23200</v>
      </c>
      <c r="D3293">
        <v>26100</v>
      </c>
      <c r="E3293">
        <v>30000</v>
      </c>
      <c r="F3293">
        <v>35140</v>
      </c>
      <c r="G3293">
        <v>40280</v>
      </c>
      <c r="H3293">
        <v>45420</v>
      </c>
      <c r="I3293">
        <v>50560</v>
      </c>
      <c r="J3293">
        <v>55700</v>
      </c>
      <c r="K3293" t="s">
        <v>3105</v>
      </c>
      <c r="L3293">
        <v>77</v>
      </c>
      <c r="M3293">
        <v>30</v>
      </c>
      <c r="N3293" t="s">
        <v>4130</v>
      </c>
    </row>
    <row r="3294" spans="1:14" x14ac:dyDescent="0.2">
      <c r="A3294" t="s">
        <v>9053</v>
      </c>
      <c r="B3294">
        <v>20100</v>
      </c>
      <c r="C3294">
        <v>23000</v>
      </c>
      <c r="D3294">
        <v>25850</v>
      </c>
      <c r="E3294">
        <v>30000</v>
      </c>
      <c r="F3294">
        <v>35140</v>
      </c>
      <c r="G3294">
        <v>40280</v>
      </c>
      <c r="H3294">
        <v>45420</v>
      </c>
      <c r="I3294">
        <v>50560</v>
      </c>
      <c r="J3294">
        <v>55700</v>
      </c>
      <c r="K3294" t="s">
        <v>3105</v>
      </c>
      <c r="L3294">
        <v>79</v>
      </c>
      <c r="M3294">
        <v>30</v>
      </c>
      <c r="N3294" t="s">
        <v>3907</v>
      </c>
    </row>
    <row r="3295" spans="1:14" x14ac:dyDescent="0.2">
      <c r="A3295" t="s">
        <v>9054</v>
      </c>
      <c r="B3295">
        <v>20550</v>
      </c>
      <c r="C3295">
        <v>23500</v>
      </c>
      <c r="D3295">
        <v>26450</v>
      </c>
      <c r="E3295">
        <v>30000</v>
      </c>
      <c r="F3295">
        <v>35140</v>
      </c>
      <c r="G3295">
        <v>40280</v>
      </c>
      <c r="H3295">
        <v>45420</v>
      </c>
      <c r="I3295">
        <v>50560</v>
      </c>
      <c r="J3295">
        <v>55700</v>
      </c>
      <c r="K3295" t="s">
        <v>3105</v>
      </c>
      <c r="L3295">
        <v>81</v>
      </c>
      <c r="M3295">
        <v>30</v>
      </c>
      <c r="N3295" t="s">
        <v>3908</v>
      </c>
    </row>
    <row r="3296" spans="1:14" x14ac:dyDescent="0.2">
      <c r="A3296" t="s">
        <v>9055</v>
      </c>
      <c r="B3296">
        <v>20100</v>
      </c>
      <c r="C3296">
        <v>23000</v>
      </c>
      <c r="D3296">
        <v>25850</v>
      </c>
      <c r="E3296">
        <v>30000</v>
      </c>
      <c r="F3296">
        <v>35140</v>
      </c>
      <c r="G3296">
        <v>40280</v>
      </c>
      <c r="H3296">
        <v>45420</v>
      </c>
      <c r="I3296">
        <v>50560</v>
      </c>
      <c r="J3296">
        <v>55700</v>
      </c>
      <c r="K3296" t="s">
        <v>3105</v>
      </c>
      <c r="L3296">
        <v>83</v>
      </c>
      <c r="M3296">
        <v>30</v>
      </c>
      <c r="N3296" t="s">
        <v>3245</v>
      </c>
    </row>
    <row r="3297" spans="1:14" x14ac:dyDescent="0.2">
      <c r="A3297" t="s">
        <v>9056</v>
      </c>
      <c r="B3297">
        <v>20100</v>
      </c>
      <c r="C3297">
        <v>23000</v>
      </c>
      <c r="D3297">
        <v>25850</v>
      </c>
      <c r="E3297">
        <v>30000</v>
      </c>
      <c r="F3297">
        <v>35140</v>
      </c>
      <c r="G3297">
        <v>40280</v>
      </c>
      <c r="H3297">
        <v>45420</v>
      </c>
      <c r="I3297">
        <v>50560</v>
      </c>
      <c r="J3297">
        <v>55700</v>
      </c>
      <c r="K3297" t="s">
        <v>3105</v>
      </c>
      <c r="L3297">
        <v>85</v>
      </c>
      <c r="M3297">
        <v>30</v>
      </c>
      <c r="N3297" t="s">
        <v>3031</v>
      </c>
    </row>
    <row r="3298" spans="1:14" x14ac:dyDescent="0.2">
      <c r="A3298" t="s">
        <v>9057</v>
      </c>
      <c r="B3298">
        <v>20100</v>
      </c>
      <c r="C3298">
        <v>23000</v>
      </c>
      <c r="D3298">
        <v>25850</v>
      </c>
      <c r="E3298">
        <v>30000</v>
      </c>
      <c r="F3298">
        <v>35140</v>
      </c>
      <c r="G3298">
        <v>40280</v>
      </c>
      <c r="H3298">
        <v>45420</v>
      </c>
      <c r="I3298">
        <v>50560</v>
      </c>
      <c r="J3298">
        <v>55700</v>
      </c>
      <c r="K3298" t="s">
        <v>3105</v>
      </c>
      <c r="L3298">
        <v>87</v>
      </c>
      <c r="M3298">
        <v>30</v>
      </c>
      <c r="N3298" t="s">
        <v>3909</v>
      </c>
    </row>
    <row r="3299" spans="1:14" x14ac:dyDescent="0.2">
      <c r="A3299" t="s">
        <v>9058</v>
      </c>
      <c r="B3299">
        <v>23050</v>
      </c>
      <c r="C3299">
        <v>26350</v>
      </c>
      <c r="D3299">
        <v>29650</v>
      </c>
      <c r="E3299">
        <v>32900</v>
      </c>
      <c r="F3299">
        <v>35550</v>
      </c>
      <c r="G3299">
        <v>40280</v>
      </c>
      <c r="H3299">
        <v>45420</v>
      </c>
      <c r="I3299">
        <v>50560</v>
      </c>
      <c r="J3299">
        <v>55700</v>
      </c>
      <c r="K3299" t="s">
        <v>3105</v>
      </c>
      <c r="L3299">
        <v>89</v>
      </c>
      <c r="M3299">
        <v>30</v>
      </c>
      <c r="N3299" t="s">
        <v>4134</v>
      </c>
    </row>
    <row r="3300" spans="1:14" x14ac:dyDescent="0.2">
      <c r="A3300" t="s">
        <v>9059</v>
      </c>
      <c r="B3300">
        <v>21350</v>
      </c>
      <c r="C3300">
        <v>24400</v>
      </c>
      <c r="D3300">
        <v>27450</v>
      </c>
      <c r="E3300">
        <v>30500</v>
      </c>
      <c r="F3300">
        <v>35140</v>
      </c>
      <c r="G3300">
        <v>40280</v>
      </c>
      <c r="H3300">
        <v>45420</v>
      </c>
      <c r="I3300">
        <v>50560</v>
      </c>
      <c r="J3300">
        <v>55700</v>
      </c>
      <c r="K3300" t="s">
        <v>3105</v>
      </c>
      <c r="L3300">
        <v>91</v>
      </c>
      <c r="M3300">
        <v>30</v>
      </c>
      <c r="N3300" t="s">
        <v>3513</v>
      </c>
    </row>
    <row r="3301" spans="1:14" x14ac:dyDescent="0.2">
      <c r="A3301" t="s">
        <v>9060</v>
      </c>
      <c r="B3301">
        <v>20100</v>
      </c>
      <c r="C3301">
        <v>23000</v>
      </c>
      <c r="D3301">
        <v>25850</v>
      </c>
      <c r="E3301">
        <v>30000</v>
      </c>
      <c r="F3301">
        <v>35140</v>
      </c>
      <c r="G3301">
        <v>40280</v>
      </c>
      <c r="H3301">
        <v>45420</v>
      </c>
      <c r="I3301">
        <v>50560</v>
      </c>
      <c r="J3301">
        <v>55700</v>
      </c>
      <c r="K3301" t="s">
        <v>3105</v>
      </c>
      <c r="L3301">
        <v>93</v>
      </c>
      <c r="M3301">
        <v>30</v>
      </c>
      <c r="N3301" t="s">
        <v>3910</v>
      </c>
    </row>
    <row r="3302" spans="1:14" x14ac:dyDescent="0.2">
      <c r="A3302" t="s">
        <v>9061</v>
      </c>
      <c r="B3302">
        <v>20100</v>
      </c>
      <c r="C3302">
        <v>23000</v>
      </c>
      <c r="D3302">
        <v>25850</v>
      </c>
      <c r="E3302">
        <v>30000</v>
      </c>
      <c r="F3302">
        <v>35140</v>
      </c>
      <c r="G3302">
        <v>40280</v>
      </c>
      <c r="H3302">
        <v>45420</v>
      </c>
      <c r="I3302">
        <v>50560</v>
      </c>
      <c r="J3302">
        <v>55700</v>
      </c>
      <c r="K3302" t="s">
        <v>3105</v>
      </c>
      <c r="L3302">
        <v>95</v>
      </c>
      <c r="M3302">
        <v>30</v>
      </c>
      <c r="N3302" t="s">
        <v>3911</v>
      </c>
    </row>
    <row r="3303" spans="1:14" x14ac:dyDescent="0.2">
      <c r="A3303" t="s">
        <v>9062</v>
      </c>
      <c r="B3303">
        <v>21500</v>
      </c>
      <c r="C3303">
        <v>24600</v>
      </c>
      <c r="D3303">
        <v>27650</v>
      </c>
      <c r="E3303">
        <v>30700</v>
      </c>
      <c r="F3303">
        <v>35140</v>
      </c>
      <c r="G3303">
        <v>40280</v>
      </c>
      <c r="H3303">
        <v>45420</v>
      </c>
      <c r="I3303">
        <v>50560</v>
      </c>
      <c r="J3303">
        <v>55700</v>
      </c>
      <c r="K3303" t="s">
        <v>3105</v>
      </c>
      <c r="L3303">
        <v>97</v>
      </c>
      <c r="M3303">
        <v>30</v>
      </c>
      <c r="N3303" t="s">
        <v>3912</v>
      </c>
    </row>
    <row r="3304" spans="1:14" x14ac:dyDescent="0.2">
      <c r="A3304" t="s">
        <v>9063</v>
      </c>
      <c r="B3304">
        <v>20100</v>
      </c>
      <c r="C3304">
        <v>23000</v>
      </c>
      <c r="D3304">
        <v>25850</v>
      </c>
      <c r="E3304">
        <v>30000</v>
      </c>
      <c r="F3304">
        <v>35140</v>
      </c>
      <c r="G3304">
        <v>40280</v>
      </c>
      <c r="H3304">
        <v>45420</v>
      </c>
      <c r="I3304">
        <v>50560</v>
      </c>
      <c r="J3304">
        <v>55700</v>
      </c>
      <c r="K3304" t="s">
        <v>3105</v>
      </c>
      <c r="L3304">
        <v>99</v>
      </c>
      <c r="M3304">
        <v>30</v>
      </c>
      <c r="N3304" t="s">
        <v>3913</v>
      </c>
    </row>
    <row r="3305" spans="1:14" x14ac:dyDescent="0.2">
      <c r="A3305" t="s">
        <v>9064</v>
      </c>
      <c r="B3305">
        <v>20100</v>
      </c>
      <c r="C3305">
        <v>23000</v>
      </c>
      <c r="D3305">
        <v>25850</v>
      </c>
      <c r="E3305">
        <v>30000</v>
      </c>
      <c r="F3305">
        <v>35140</v>
      </c>
      <c r="G3305">
        <v>40280</v>
      </c>
      <c r="H3305">
        <v>45420</v>
      </c>
      <c r="I3305">
        <v>50560</v>
      </c>
      <c r="J3305">
        <v>55700</v>
      </c>
      <c r="K3305" t="s">
        <v>3105</v>
      </c>
      <c r="L3305">
        <v>101</v>
      </c>
      <c r="M3305">
        <v>30</v>
      </c>
      <c r="N3305" t="s">
        <v>3914</v>
      </c>
    </row>
    <row r="3306" spans="1:14" x14ac:dyDescent="0.2">
      <c r="A3306" t="s">
        <v>9065</v>
      </c>
      <c r="B3306">
        <v>20250</v>
      </c>
      <c r="C3306">
        <v>23150</v>
      </c>
      <c r="D3306">
        <v>26050</v>
      </c>
      <c r="E3306">
        <v>30000</v>
      </c>
      <c r="F3306">
        <v>35140</v>
      </c>
      <c r="G3306">
        <v>40280</v>
      </c>
      <c r="H3306">
        <v>45420</v>
      </c>
      <c r="I3306">
        <v>50560</v>
      </c>
      <c r="J3306">
        <v>55700</v>
      </c>
      <c r="K3306" t="s">
        <v>3105</v>
      </c>
      <c r="L3306">
        <v>103</v>
      </c>
      <c r="M3306">
        <v>30</v>
      </c>
      <c r="N3306" t="s">
        <v>4179</v>
      </c>
    </row>
    <row r="3307" spans="1:14" x14ac:dyDescent="0.2">
      <c r="A3307" t="s">
        <v>9066</v>
      </c>
      <c r="B3307">
        <v>23300</v>
      </c>
      <c r="C3307">
        <v>26600</v>
      </c>
      <c r="D3307">
        <v>29950</v>
      </c>
      <c r="E3307">
        <v>33250</v>
      </c>
      <c r="F3307">
        <v>35950</v>
      </c>
      <c r="G3307">
        <v>40280</v>
      </c>
      <c r="H3307">
        <v>45420</v>
      </c>
      <c r="I3307">
        <v>50560</v>
      </c>
      <c r="J3307">
        <v>55700</v>
      </c>
      <c r="K3307" t="s">
        <v>3105</v>
      </c>
      <c r="L3307">
        <v>105</v>
      </c>
      <c r="M3307">
        <v>30</v>
      </c>
      <c r="N3307" t="s">
        <v>3915</v>
      </c>
    </row>
    <row r="3308" spans="1:14" x14ac:dyDescent="0.2">
      <c r="A3308" t="s">
        <v>9067</v>
      </c>
      <c r="B3308">
        <v>16450</v>
      </c>
      <c r="C3308">
        <v>19720</v>
      </c>
      <c r="D3308">
        <v>24860</v>
      </c>
      <c r="E3308">
        <v>30000</v>
      </c>
      <c r="F3308">
        <v>35140</v>
      </c>
      <c r="G3308">
        <v>40280</v>
      </c>
      <c r="H3308">
        <v>45420</v>
      </c>
      <c r="I3308">
        <v>50560</v>
      </c>
      <c r="J3308">
        <v>54900</v>
      </c>
      <c r="K3308" t="s">
        <v>3106</v>
      </c>
      <c r="L3308">
        <v>1</v>
      </c>
      <c r="M3308">
        <v>30</v>
      </c>
      <c r="N3308" t="s">
        <v>3066</v>
      </c>
    </row>
    <row r="3309" spans="1:14" x14ac:dyDescent="0.2">
      <c r="A3309" t="s">
        <v>9068</v>
      </c>
      <c r="B3309">
        <v>16450</v>
      </c>
      <c r="C3309">
        <v>19720</v>
      </c>
      <c r="D3309">
        <v>24860</v>
      </c>
      <c r="E3309">
        <v>30000</v>
      </c>
      <c r="F3309">
        <v>35140</v>
      </c>
      <c r="G3309">
        <v>40280</v>
      </c>
      <c r="H3309">
        <v>45420</v>
      </c>
      <c r="I3309">
        <v>50560</v>
      </c>
      <c r="J3309">
        <v>54900</v>
      </c>
      <c r="K3309" t="s">
        <v>3106</v>
      </c>
      <c r="L3309">
        <v>3</v>
      </c>
      <c r="M3309">
        <v>30</v>
      </c>
      <c r="N3309" t="s">
        <v>4142</v>
      </c>
    </row>
    <row r="3310" spans="1:14" x14ac:dyDescent="0.2">
      <c r="A3310" t="s">
        <v>9069</v>
      </c>
      <c r="B3310">
        <v>16700</v>
      </c>
      <c r="C3310">
        <v>19720</v>
      </c>
      <c r="D3310">
        <v>24860</v>
      </c>
      <c r="E3310">
        <v>30000</v>
      </c>
      <c r="F3310">
        <v>35140</v>
      </c>
      <c r="G3310">
        <v>40280</v>
      </c>
      <c r="H3310">
        <v>45420</v>
      </c>
      <c r="I3310">
        <v>50560</v>
      </c>
      <c r="J3310">
        <v>55550</v>
      </c>
      <c r="K3310" t="s">
        <v>3106</v>
      </c>
      <c r="L3310">
        <v>5</v>
      </c>
      <c r="M3310">
        <v>30</v>
      </c>
      <c r="N3310" t="s">
        <v>2500</v>
      </c>
    </row>
    <row r="3311" spans="1:14" x14ac:dyDescent="0.2">
      <c r="A3311" t="s">
        <v>9070</v>
      </c>
      <c r="B3311">
        <v>16450</v>
      </c>
      <c r="C3311">
        <v>19720</v>
      </c>
      <c r="D3311">
        <v>24860</v>
      </c>
      <c r="E3311">
        <v>30000</v>
      </c>
      <c r="F3311">
        <v>35140</v>
      </c>
      <c r="G3311">
        <v>40280</v>
      </c>
      <c r="H3311">
        <v>45420</v>
      </c>
      <c r="I3311">
        <v>50560</v>
      </c>
      <c r="J3311">
        <v>54900</v>
      </c>
      <c r="K3311" t="s">
        <v>3106</v>
      </c>
      <c r="L3311">
        <v>7</v>
      </c>
      <c r="M3311">
        <v>30</v>
      </c>
      <c r="N3311" t="s">
        <v>2501</v>
      </c>
    </row>
    <row r="3312" spans="1:14" x14ac:dyDescent="0.2">
      <c r="A3312" t="s">
        <v>9071</v>
      </c>
      <c r="B3312">
        <v>16700</v>
      </c>
      <c r="C3312">
        <v>19720</v>
      </c>
      <c r="D3312">
        <v>24860</v>
      </c>
      <c r="E3312">
        <v>30000</v>
      </c>
      <c r="F3312">
        <v>35140</v>
      </c>
      <c r="G3312">
        <v>40280</v>
      </c>
      <c r="H3312">
        <v>45420</v>
      </c>
      <c r="I3312">
        <v>50560</v>
      </c>
      <c r="J3312">
        <v>55550</v>
      </c>
      <c r="K3312" t="s">
        <v>3106</v>
      </c>
      <c r="L3312">
        <v>9</v>
      </c>
      <c r="M3312">
        <v>30</v>
      </c>
      <c r="N3312" t="s">
        <v>2502</v>
      </c>
    </row>
    <row r="3313" spans="1:14" x14ac:dyDescent="0.2">
      <c r="A3313" t="s">
        <v>9072</v>
      </c>
      <c r="B3313">
        <v>19600</v>
      </c>
      <c r="C3313">
        <v>22400</v>
      </c>
      <c r="D3313">
        <v>25200</v>
      </c>
      <c r="E3313">
        <v>30000</v>
      </c>
      <c r="F3313">
        <v>35140</v>
      </c>
      <c r="G3313">
        <v>40280</v>
      </c>
      <c r="H3313">
        <v>45420</v>
      </c>
      <c r="I3313">
        <v>50560</v>
      </c>
      <c r="J3313">
        <v>55700</v>
      </c>
      <c r="K3313" t="s">
        <v>3106</v>
      </c>
      <c r="L3313">
        <v>11</v>
      </c>
      <c r="M3313">
        <v>30</v>
      </c>
      <c r="N3313" t="s">
        <v>2503</v>
      </c>
    </row>
    <row r="3314" spans="1:14" x14ac:dyDescent="0.2">
      <c r="A3314" t="s">
        <v>9073</v>
      </c>
      <c r="B3314">
        <v>16300</v>
      </c>
      <c r="C3314">
        <v>19720</v>
      </c>
      <c r="D3314">
        <v>24860</v>
      </c>
      <c r="E3314">
        <v>30000</v>
      </c>
      <c r="F3314">
        <v>35140</v>
      </c>
      <c r="G3314">
        <v>40280</v>
      </c>
      <c r="H3314">
        <v>45420</v>
      </c>
      <c r="I3314">
        <v>50560</v>
      </c>
      <c r="J3314">
        <v>54250</v>
      </c>
      <c r="K3314" t="s">
        <v>3106</v>
      </c>
      <c r="L3314">
        <v>13</v>
      </c>
      <c r="M3314">
        <v>30</v>
      </c>
      <c r="N3314" t="s">
        <v>2504</v>
      </c>
    </row>
    <row r="3315" spans="1:14" x14ac:dyDescent="0.2">
      <c r="A3315" t="s">
        <v>9074</v>
      </c>
      <c r="B3315">
        <v>16450</v>
      </c>
      <c r="C3315">
        <v>19720</v>
      </c>
      <c r="D3315">
        <v>24860</v>
      </c>
      <c r="E3315">
        <v>30000</v>
      </c>
      <c r="F3315">
        <v>35140</v>
      </c>
      <c r="G3315">
        <v>40280</v>
      </c>
      <c r="H3315">
        <v>45420</v>
      </c>
      <c r="I3315">
        <v>50560</v>
      </c>
      <c r="J3315">
        <v>54900</v>
      </c>
      <c r="K3315" t="s">
        <v>3106</v>
      </c>
      <c r="L3315">
        <v>15</v>
      </c>
      <c r="M3315">
        <v>30</v>
      </c>
      <c r="N3315" t="s">
        <v>3069</v>
      </c>
    </row>
    <row r="3316" spans="1:14" x14ac:dyDescent="0.2">
      <c r="A3316" t="s">
        <v>9075</v>
      </c>
      <c r="B3316">
        <v>21250</v>
      </c>
      <c r="C3316">
        <v>24300</v>
      </c>
      <c r="D3316">
        <v>27350</v>
      </c>
      <c r="E3316">
        <v>30350</v>
      </c>
      <c r="F3316">
        <v>35140</v>
      </c>
      <c r="G3316">
        <v>40280</v>
      </c>
      <c r="H3316">
        <v>45420</v>
      </c>
      <c r="I3316">
        <v>50560</v>
      </c>
      <c r="J3316">
        <v>55700</v>
      </c>
      <c r="K3316" t="s">
        <v>3106</v>
      </c>
      <c r="L3316">
        <v>17</v>
      </c>
      <c r="M3316">
        <v>30</v>
      </c>
      <c r="N3316" t="s">
        <v>3304</v>
      </c>
    </row>
    <row r="3317" spans="1:14" x14ac:dyDescent="0.2">
      <c r="A3317" t="s">
        <v>9076</v>
      </c>
      <c r="B3317">
        <v>17100</v>
      </c>
      <c r="C3317">
        <v>19720</v>
      </c>
      <c r="D3317">
        <v>24860</v>
      </c>
      <c r="E3317">
        <v>30000</v>
      </c>
      <c r="F3317">
        <v>35140</v>
      </c>
      <c r="G3317">
        <v>40280</v>
      </c>
      <c r="H3317">
        <v>45420</v>
      </c>
      <c r="I3317">
        <v>50560</v>
      </c>
      <c r="J3317">
        <v>55700</v>
      </c>
      <c r="K3317" t="s">
        <v>3106</v>
      </c>
      <c r="L3317">
        <v>19</v>
      </c>
      <c r="M3317">
        <v>30</v>
      </c>
      <c r="N3317" t="s">
        <v>3371</v>
      </c>
    </row>
    <row r="3318" spans="1:14" x14ac:dyDescent="0.2">
      <c r="A3318" t="s">
        <v>9077</v>
      </c>
      <c r="B3318">
        <v>17500</v>
      </c>
      <c r="C3318">
        <v>20000</v>
      </c>
      <c r="D3318">
        <v>24860</v>
      </c>
      <c r="E3318">
        <v>30000</v>
      </c>
      <c r="F3318">
        <v>35140</v>
      </c>
      <c r="G3318">
        <v>40280</v>
      </c>
      <c r="H3318">
        <v>45420</v>
      </c>
      <c r="I3318">
        <v>50560</v>
      </c>
      <c r="J3318">
        <v>55700</v>
      </c>
      <c r="K3318" t="s">
        <v>3106</v>
      </c>
      <c r="L3318">
        <v>21</v>
      </c>
      <c r="M3318">
        <v>30</v>
      </c>
      <c r="N3318" t="s">
        <v>2232</v>
      </c>
    </row>
    <row r="3319" spans="1:14" x14ac:dyDescent="0.2">
      <c r="A3319" t="s">
        <v>9078</v>
      </c>
      <c r="B3319">
        <v>16450</v>
      </c>
      <c r="C3319">
        <v>19720</v>
      </c>
      <c r="D3319">
        <v>24860</v>
      </c>
      <c r="E3319">
        <v>30000</v>
      </c>
      <c r="F3319">
        <v>35140</v>
      </c>
      <c r="G3319">
        <v>40280</v>
      </c>
      <c r="H3319">
        <v>45420</v>
      </c>
      <c r="I3319">
        <v>50560</v>
      </c>
      <c r="J3319">
        <v>54900</v>
      </c>
      <c r="K3319" t="s">
        <v>3106</v>
      </c>
      <c r="L3319">
        <v>23</v>
      </c>
      <c r="M3319">
        <v>30</v>
      </c>
      <c r="N3319" t="s">
        <v>3373</v>
      </c>
    </row>
    <row r="3320" spans="1:14" x14ac:dyDescent="0.2">
      <c r="A3320" t="s">
        <v>9079</v>
      </c>
      <c r="B3320">
        <v>21250</v>
      </c>
      <c r="C3320">
        <v>24300</v>
      </c>
      <c r="D3320">
        <v>27350</v>
      </c>
      <c r="E3320">
        <v>30350</v>
      </c>
      <c r="F3320">
        <v>35140</v>
      </c>
      <c r="G3320">
        <v>40280</v>
      </c>
      <c r="H3320">
        <v>45420</v>
      </c>
      <c r="I3320">
        <v>50560</v>
      </c>
      <c r="J3320">
        <v>55700</v>
      </c>
      <c r="K3320" t="s">
        <v>3106</v>
      </c>
      <c r="L3320">
        <v>25</v>
      </c>
      <c r="M3320">
        <v>30</v>
      </c>
      <c r="N3320" t="s">
        <v>2505</v>
      </c>
    </row>
    <row r="3321" spans="1:14" x14ac:dyDescent="0.2">
      <c r="A3321" t="s">
        <v>9080</v>
      </c>
      <c r="B3321">
        <v>16500</v>
      </c>
      <c r="C3321">
        <v>19720</v>
      </c>
      <c r="D3321">
        <v>24860</v>
      </c>
      <c r="E3321">
        <v>30000</v>
      </c>
      <c r="F3321">
        <v>35140</v>
      </c>
      <c r="G3321">
        <v>40280</v>
      </c>
      <c r="H3321">
        <v>45420</v>
      </c>
      <c r="I3321">
        <v>50560</v>
      </c>
      <c r="J3321">
        <v>54950</v>
      </c>
      <c r="K3321" t="s">
        <v>3106</v>
      </c>
      <c r="L3321">
        <v>27</v>
      </c>
      <c r="M3321">
        <v>30</v>
      </c>
      <c r="N3321" t="s">
        <v>3762</v>
      </c>
    </row>
    <row r="3322" spans="1:14" x14ac:dyDescent="0.2">
      <c r="A3322" t="s">
        <v>9081</v>
      </c>
      <c r="B3322">
        <v>16450</v>
      </c>
      <c r="C3322">
        <v>19720</v>
      </c>
      <c r="D3322">
        <v>24860</v>
      </c>
      <c r="E3322">
        <v>30000</v>
      </c>
      <c r="F3322">
        <v>35140</v>
      </c>
      <c r="G3322">
        <v>40280</v>
      </c>
      <c r="H3322">
        <v>45420</v>
      </c>
      <c r="I3322">
        <v>50560</v>
      </c>
      <c r="J3322">
        <v>54900</v>
      </c>
      <c r="K3322" t="s">
        <v>3106</v>
      </c>
      <c r="L3322">
        <v>29</v>
      </c>
      <c r="M3322">
        <v>30</v>
      </c>
      <c r="N3322" t="s">
        <v>2506</v>
      </c>
    </row>
    <row r="3323" spans="1:14" x14ac:dyDescent="0.2">
      <c r="A3323" t="s">
        <v>9082</v>
      </c>
      <c r="B3323">
        <v>16450</v>
      </c>
      <c r="C3323">
        <v>19720</v>
      </c>
      <c r="D3323">
        <v>24860</v>
      </c>
      <c r="E3323">
        <v>30000</v>
      </c>
      <c r="F3323">
        <v>35140</v>
      </c>
      <c r="G3323">
        <v>40280</v>
      </c>
      <c r="H3323">
        <v>45420</v>
      </c>
      <c r="I3323">
        <v>50560</v>
      </c>
      <c r="J3323">
        <v>54900</v>
      </c>
      <c r="K3323" t="s">
        <v>3106</v>
      </c>
      <c r="L3323">
        <v>31</v>
      </c>
      <c r="M3323">
        <v>30</v>
      </c>
      <c r="N3323" t="s">
        <v>2507</v>
      </c>
    </row>
    <row r="3324" spans="1:14" x14ac:dyDescent="0.2">
      <c r="A3324" t="s">
        <v>9083</v>
      </c>
      <c r="B3324">
        <v>16450</v>
      </c>
      <c r="C3324">
        <v>19720</v>
      </c>
      <c r="D3324">
        <v>24860</v>
      </c>
      <c r="E3324">
        <v>30000</v>
      </c>
      <c r="F3324">
        <v>35140</v>
      </c>
      <c r="G3324">
        <v>40280</v>
      </c>
      <c r="H3324">
        <v>45420</v>
      </c>
      <c r="I3324">
        <v>50560</v>
      </c>
      <c r="J3324">
        <v>54900</v>
      </c>
      <c r="K3324" t="s">
        <v>3106</v>
      </c>
      <c r="L3324">
        <v>33</v>
      </c>
      <c r="M3324">
        <v>30</v>
      </c>
      <c r="N3324" t="s">
        <v>3378</v>
      </c>
    </row>
    <row r="3325" spans="1:14" x14ac:dyDescent="0.2">
      <c r="A3325" t="s">
        <v>9084</v>
      </c>
      <c r="B3325">
        <v>19000</v>
      </c>
      <c r="C3325">
        <v>21700</v>
      </c>
      <c r="D3325">
        <v>24860</v>
      </c>
      <c r="E3325">
        <v>30000</v>
      </c>
      <c r="F3325">
        <v>35140</v>
      </c>
      <c r="G3325">
        <v>40280</v>
      </c>
      <c r="H3325">
        <v>45420</v>
      </c>
      <c r="I3325">
        <v>50560</v>
      </c>
      <c r="J3325">
        <v>55700</v>
      </c>
      <c r="K3325" t="s">
        <v>3106</v>
      </c>
      <c r="L3325">
        <v>35</v>
      </c>
      <c r="M3325">
        <v>30</v>
      </c>
      <c r="N3325" t="s">
        <v>2508</v>
      </c>
    </row>
    <row r="3326" spans="1:14" x14ac:dyDescent="0.2">
      <c r="A3326" t="s">
        <v>9085</v>
      </c>
      <c r="B3326">
        <v>16500</v>
      </c>
      <c r="C3326">
        <v>19720</v>
      </c>
      <c r="D3326">
        <v>24860</v>
      </c>
      <c r="E3326">
        <v>30000</v>
      </c>
      <c r="F3326">
        <v>35140</v>
      </c>
      <c r="G3326">
        <v>40280</v>
      </c>
      <c r="H3326">
        <v>45420</v>
      </c>
      <c r="I3326">
        <v>50560</v>
      </c>
      <c r="J3326">
        <v>54950</v>
      </c>
      <c r="K3326" t="s">
        <v>3106</v>
      </c>
      <c r="L3326">
        <v>37</v>
      </c>
      <c r="M3326">
        <v>30</v>
      </c>
      <c r="N3326" t="s">
        <v>2509</v>
      </c>
    </row>
    <row r="3327" spans="1:14" x14ac:dyDescent="0.2">
      <c r="A3327" t="s">
        <v>9086</v>
      </c>
      <c r="B3327">
        <v>17500</v>
      </c>
      <c r="C3327">
        <v>20000</v>
      </c>
      <c r="D3327">
        <v>24860</v>
      </c>
      <c r="E3327">
        <v>30000</v>
      </c>
      <c r="F3327">
        <v>35140</v>
      </c>
      <c r="G3327">
        <v>40280</v>
      </c>
      <c r="H3327">
        <v>45420</v>
      </c>
      <c r="I3327">
        <v>50560</v>
      </c>
      <c r="J3327">
        <v>55700</v>
      </c>
      <c r="K3327" t="s">
        <v>3106</v>
      </c>
      <c r="L3327">
        <v>39</v>
      </c>
      <c r="M3327">
        <v>30</v>
      </c>
      <c r="N3327" t="s">
        <v>2510</v>
      </c>
    </row>
    <row r="3328" spans="1:14" x14ac:dyDescent="0.2">
      <c r="A3328" t="s">
        <v>9087</v>
      </c>
      <c r="B3328">
        <v>20850</v>
      </c>
      <c r="C3328">
        <v>23800</v>
      </c>
      <c r="D3328">
        <v>26800</v>
      </c>
      <c r="E3328">
        <v>30000</v>
      </c>
      <c r="F3328">
        <v>35140</v>
      </c>
      <c r="G3328">
        <v>40280</v>
      </c>
      <c r="H3328">
        <v>45420</v>
      </c>
      <c r="I3328">
        <v>50560</v>
      </c>
      <c r="J3328">
        <v>55700</v>
      </c>
      <c r="K3328" t="s">
        <v>3106</v>
      </c>
      <c r="L3328">
        <v>41</v>
      </c>
      <c r="M3328">
        <v>30</v>
      </c>
      <c r="N3328" t="s">
        <v>3764</v>
      </c>
    </row>
    <row r="3329" spans="1:14" x14ac:dyDescent="0.2">
      <c r="A3329" t="s">
        <v>9088</v>
      </c>
      <c r="B3329">
        <v>17400</v>
      </c>
      <c r="C3329">
        <v>19900</v>
      </c>
      <c r="D3329">
        <v>24860</v>
      </c>
      <c r="E3329">
        <v>30000</v>
      </c>
      <c r="F3329">
        <v>35140</v>
      </c>
      <c r="G3329">
        <v>40280</v>
      </c>
      <c r="H3329">
        <v>45420</v>
      </c>
      <c r="I3329">
        <v>50560</v>
      </c>
      <c r="J3329">
        <v>55700</v>
      </c>
      <c r="K3329" t="s">
        <v>3106</v>
      </c>
      <c r="L3329">
        <v>43</v>
      </c>
      <c r="M3329">
        <v>30</v>
      </c>
      <c r="N3329" t="s">
        <v>3964</v>
      </c>
    </row>
    <row r="3330" spans="1:14" x14ac:dyDescent="0.2">
      <c r="A3330" t="s">
        <v>9089</v>
      </c>
      <c r="B3330">
        <v>20850</v>
      </c>
      <c r="C3330">
        <v>23800</v>
      </c>
      <c r="D3330">
        <v>26800</v>
      </c>
      <c r="E3330">
        <v>30000</v>
      </c>
      <c r="F3330">
        <v>35140</v>
      </c>
      <c r="G3330">
        <v>40280</v>
      </c>
      <c r="H3330">
        <v>45420</v>
      </c>
      <c r="I3330">
        <v>50560</v>
      </c>
      <c r="J3330">
        <v>55700</v>
      </c>
      <c r="K3330" t="s">
        <v>3106</v>
      </c>
      <c r="L3330">
        <v>45</v>
      </c>
      <c r="M3330">
        <v>30</v>
      </c>
      <c r="N3330" t="s">
        <v>2511</v>
      </c>
    </row>
    <row r="3331" spans="1:14" x14ac:dyDescent="0.2">
      <c r="A3331" t="s">
        <v>9090</v>
      </c>
      <c r="B3331">
        <v>16450</v>
      </c>
      <c r="C3331">
        <v>19720</v>
      </c>
      <c r="D3331">
        <v>24860</v>
      </c>
      <c r="E3331">
        <v>30000</v>
      </c>
      <c r="F3331">
        <v>35140</v>
      </c>
      <c r="G3331">
        <v>40280</v>
      </c>
      <c r="H3331">
        <v>45420</v>
      </c>
      <c r="I3331">
        <v>50560</v>
      </c>
      <c r="J3331">
        <v>54900</v>
      </c>
      <c r="K3331" t="s">
        <v>3106</v>
      </c>
      <c r="L3331">
        <v>47</v>
      </c>
      <c r="M3331">
        <v>30</v>
      </c>
      <c r="N3331" t="s">
        <v>3326</v>
      </c>
    </row>
    <row r="3332" spans="1:14" x14ac:dyDescent="0.2">
      <c r="A3332" t="s">
        <v>9091</v>
      </c>
      <c r="B3332">
        <v>20850</v>
      </c>
      <c r="C3332">
        <v>23800</v>
      </c>
      <c r="D3332">
        <v>26800</v>
      </c>
      <c r="E3332">
        <v>30000</v>
      </c>
      <c r="F3332">
        <v>35140</v>
      </c>
      <c r="G3332">
        <v>40280</v>
      </c>
      <c r="H3332">
        <v>45420</v>
      </c>
      <c r="I3332">
        <v>50560</v>
      </c>
      <c r="J3332">
        <v>55700</v>
      </c>
      <c r="K3332" t="s">
        <v>3106</v>
      </c>
      <c r="L3332">
        <v>49</v>
      </c>
      <c r="M3332">
        <v>30</v>
      </c>
      <c r="N3332" t="s">
        <v>3327</v>
      </c>
    </row>
    <row r="3333" spans="1:14" x14ac:dyDescent="0.2">
      <c r="A3333" t="s">
        <v>9092</v>
      </c>
      <c r="B3333">
        <v>17300</v>
      </c>
      <c r="C3333">
        <v>19800</v>
      </c>
      <c r="D3333">
        <v>24860</v>
      </c>
      <c r="E3333">
        <v>30000</v>
      </c>
      <c r="F3333">
        <v>35140</v>
      </c>
      <c r="G3333">
        <v>40280</v>
      </c>
      <c r="H3333">
        <v>45420</v>
      </c>
      <c r="I3333">
        <v>50560</v>
      </c>
      <c r="J3333">
        <v>55700</v>
      </c>
      <c r="K3333" t="s">
        <v>3106</v>
      </c>
      <c r="L3333">
        <v>51</v>
      </c>
      <c r="M3333">
        <v>30</v>
      </c>
      <c r="N3333" t="s">
        <v>3384</v>
      </c>
    </row>
    <row r="3334" spans="1:14" x14ac:dyDescent="0.2">
      <c r="A3334" t="s">
        <v>9093</v>
      </c>
      <c r="B3334">
        <v>16450</v>
      </c>
      <c r="C3334">
        <v>19720</v>
      </c>
      <c r="D3334">
        <v>24860</v>
      </c>
      <c r="E3334">
        <v>30000</v>
      </c>
      <c r="F3334">
        <v>35140</v>
      </c>
      <c r="G3334">
        <v>40280</v>
      </c>
      <c r="H3334">
        <v>45420</v>
      </c>
      <c r="I3334">
        <v>50560</v>
      </c>
      <c r="J3334">
        <v>54900</v>
      </c>
      <c r="K3334" t="s">
        <v>3106</v>
      </c>
      <c r="L3334">
        <v>53</v>
      </c>
      <c r="M3334">
        <v>30</v>
      </c>
      <c r="N3334" t="s">
        <v>2512</v>
      </c>
    </row>
    <row r="3335" spans="1:14" x14ac:dyDescent="0.2">
      <c r="A3335" t="s">
        <v>9094</v>
      </c>
      <c r="B3335">
        <v>19000</v>
      </c>
      <c r="C3335">
        <v>21700</v>
      </c>
      <c r="D3335">
        <v>24860</v>
      </c>
      <c r="E3335">
        <v>30000</v>
      </c>
      <c r="F3335">
        <v>35140</v>
      </c>
      <c r="G3335">
        <v>40280</v>
      </c>
      <c r="H3335">
        <v>45420</v>
      </c>
      <c r="I3335">
        <v>50560</v>
      </c>
      <c r="J3335">
        <v>55700</v>
      </c>
      <c r="K3335" t="s">
        <v>3106</v>
      </c>
      <c r="L3335">
        <v>55</v>
      </c>
      <c r="M3335">
        <v>30</v>
      </c>
      <c r="N3335" t="s">
        <v>2513</v>
      </c>
    </row>
    <row r="3336" spans="1:14" x14ac:dyDescent="0.2">
      <c r="A3336" t="s">
        <v>9095</v>
      </c>
      <c r="B3336">
        <v>18700</v>
      </c>
      <c r="C3336">
        <v>21400</v>
      </c>
      <c r="D3336">
        <v>24860</v>
      </c>
      <c r="E3336">
        <v>30000</v>
      </c>
      <c r="F3336">
        <v>35140</v>
      </c>
      <c r="G3336">
        <v>40280</v>
      </c>
      <c r="H3336">
        <v>45420</v>
      </c>
      <c r="I3336">
        <v>50560</v>
      </c>
      <c r="J3336">
        <v>55700</v>
      </c>
      <c r="K3336" t="s">
        <v>3106</v>
      </c>
      <c r="L3336">
        <v>57</v>
      </c>
      <c r="M3336">
        <v>30</v>
      </c>
      <c r="N3336" t="s">
        <v>3329</v>
      </c>
    </row>
    <row r="3337" spans="1:14" x14ac:dyDescent="0.2">
      <c r="A3337" t="s">
        <v>9096</v>
      </c>
      <c r="B3337">
        <v>16450</v>
      </c>
      <c r="C3337">
        <v>19720</v>
      </c>
      <c r="D3337">
        <v>24860</v>
      </c>
      <c r="E3337">
        <v>30000</v>
      </c>
      <c r="F3337">
        <v>35140</v>
      </c>
      <c r="G3337">
        <v>40280</v>
      </c>
      <c r="H3337">
        <v>45420</v>
      </c>
      <c r="I3337">
        <v>50560</v>
      </c>
      <c r="J3337">
        <v>54900</v>
      </c>
      <c r="K3337" t="s">
        <v>3106</v>
      </c>
      <c r="L3337">
        <v>59</v>
      </c>
      <c r="M3337">
        <v>30</v>
      </c>
      <c r="N3337" t="s">
        <v>2514</v>
      </c>
    </row>
    <row r="3338" spans="1:14" x14ac:dyDescent="0.2">
      <c r="A3338" t="s">
        <v>9097</v>
      </c>
      <c r="B3338">
        <v>21250</v>
      </c>
      <c r="C3338">
        <v>24300</v>
      </c>
      <c r="D3338">
        <v>27350</v>
      </c>
      <c r="E3338">
        <v>30350</v>
      </c>
      <c r="F3338">
        <v>35140</v>
      </c>
      <c r="G3338">
        <v>40280</v>
      </c>
      <c r="H3338">
        <v>45420</v>
      </c>
      <c r="I3338">
        <v>50560</v>
      </c>
      <c r="J3338">
        <v>55700</v>
      </c>
      <c r="K3338" t="s">
        <v>3106</v>
      </c>
      <c r="L3338">
        <v>61</v>
      </c>
      <c r="M3338">
        <v>30</v>
      </c>
      <c r="N3338" t="s">
        <v>4237</v>
      </c>
    </row>
    <row r="3339" spans="1:14" x14ac:dyDescent="0.2">
      <c r="A3339" t="s">
        <v>9098</v>
      </c>
      <c r="B3339">
        <v>18800</v>
      </c>
      <c r="C3339">
        <v>21500</v>
      </c>
      <c r="D3339">
        <v>24860</v>
      </c>
      <c r="E3339">
        <v>30000</v>
      </c>
      <c r="F3339">
        <v>35140</v>
      </c>
      <c r="G3339">
        <v>40280</v>
      </c>
      <c r="H3339">
        <v>45420</v>
      </c>
      <c r="I3339">
        <v>50560</v>
      </c>
      <c r="J3339">
        <v>55700</v>
      </c>
      <c r="K3339" t="s">
        <v>3106</v>
      </c>
      <c r="L3339">
        <v>63</v>
      </c>
      <c r="M3339">
        <v>30</v>
      </c>
      <c r="N3339" t="s">
        <v>2977</v>
      </c>
    </row>
    <row r="3340" spans="1:14" x14ac:dyDescent="0.2">
      <c r="A3340" t="s">
        <v>9099</v>
      </c>
      <c r="B3340">
        <v>16450</v>
      </c>
      <c r="C3340">
        <v>19720</v>
      </c>
      <c r="D3340">
        <v>24860</v>
      </c>
      <c r="E3340">
        <v>30000</v>
      </c>
      <c r="F3340">
        <v>35140</v>
      </c>
      <c r="G3340">
        <v>40280</v>
      </c>
      <c r="H3340">
        <v>45420</v>
      </c>
      <c r="I3340">
        <v>50560</v>
      </c>
      <c r="J3340">
        <v>54900</v>
      </c>
      <c r="K3340" t="s">
        <v>3106</v>
      </c>
      <c r="L3340">
        <v>65</v>
      </c>
      <c r="M3340">
        <v>30</v>
      </c>
      <c r="N3340" t="s">
        <v>3008</v>
      </c>
    </row>
    <row r="3341" spans="1:14" x14ac:dyDescent="0.2">
      <c r="A3341" t="s">
        <v>9100</v>
      </c>
      <c r="B3341">
        <v>16450</v>
      </c>
      <c r="C3341">
        <v>19720</v>
      </c>
      <c r="D3341">
        <v>24860</v>
      </c>
      <c r="E3341">
        <v>30000</v>
      </c>
      <c r="F3341">
        <v>35140</v>
      </c>
      <c r="G3341">
        <v>40280</v>
      </c>
      <c r="H3341">
        <v>45420</v>
      </c>
      <c r="I3341">
        <v>50560</v>
      </c>
      <c r="J3341">
        <v>54900</v>
      </c>
      <c r="K3341" t="s">
        <v>3106</v>
      </c>
      <c r="L3341">
        <v>67</v>
      </c>
      <c r="M3341">
        <v>30</v>
      </c>
      <c r="N3341" t="s">
        <v>3009</v>
      </c>
    </row>
    <row r="3342" spans="1:14" x14ac:dyDescent="0.2">
      <c r="A3342" t="s">
        <v>9101</v>
      </c>
      <c r="B3342">
        <v>17800</v>
      </c>
      <c r="C3342">
        <v>20350</v>
      </c>
      <c r="D3342">
        <v>24860</v>
      </c>
      <c r="E3342">
        <v>30000</v>
      </c>
      <c r="F3342">
        <v>35140</v>
      </c>
      <c r="G3342">
        <v>40280</v>
      </c>
      <c r="H3342">
        <v>45420</v>
      </c>
      <c r="I3342">
        <v>50560</v>
      </c>
      <c r="J3342">
        <v>55700</v>
      </c>
      <c r="K3342" t="s">
        <v>3106</v>
      </c>
      <c r="L3342">
        <v>69</v>
      </c>
      <c r="M3342">
        <v>30</v>
      </c>
      <c r="N3342" t="s">
        <v>3331</v>
      </c>
    </row>
    <row r="3343" spans="1:14" x14ac:dyDescent="0.2">
      <c r="A3343" t="s">
        <v>9102</v>
      </c>
      <c r="B3343">
        <v>16450</v>
      </c>
      <c r="C3343">
        <v>19720</v>
      </c>
      <c r="D3343">
        <v>24860</v>
      </c>
      <c r="E3343">
        <v>30000</v>
      </c>
      <c r="F3343">
        <v>35140</v>
      </c>
      <c r="G3343">
        <v>40280</v>
      </c>
      <c r="H3343">
        <v>45420</v>
      </c>
      <c r="I3343">
        <v>50560</v>
      </c>
      <c r="J3343">
        <v>54900</v>
      </c>
      <c r="K3343" t="s">
        <v>3106</v>
      </c>
      <c r="L3343">
        <v>71</v>
      </c>
      <c r="M3343">
        <v>30</v>
      </c>
      <c r="N3343" t="s">
        <v>2515</v>
      </c>
    </row>
    <row r="3344" spans="1:14" x14ac:dyDescent="0.2">
      <c r="A3344" t="s">
        <v>9103</v>
      </c>
      <c r="B3344">
        <v>16500</v>
      </c>
      <c r="C3344">
        <v>19720</v>
      </c>
      <c r="D3344">
        <v>24860</v>
      </c>
      <c r="E3344">
        <v>30000</v>
      </c>
      <c r="F3344">
        <v>35140</v>
      </c>
      <c r="G3344">
        <v>40280</v>
      </c>
      <c r="H3344">
        <v>45420</v>
      </c>
      <c r="I3344">
        <v>50560</v>
      </c>
      <c r="J3344">
        <v>54950</v>
      </c>
      <c r="K3344" t="s">
        <v>3106</v>
      </c>
      <c r="L3344">
        <v>73</v>
      </c>
      <c r="M3344">
        <v>30</v>
      </c>
      <c r="N3344" t="s">
        <v>2516</v>
      </c>
    </row>
    <row r="3345" spans="1:14" x14ac:dyDescent="0.2">
      <c r="A3345" t="s">
        <v>9104</v>
      </c>
      <c r="B3345">
        <v>17650</v>
      </c>
      <c r="C3345">
        <v>20150</v>
      </c>
      <c r="D3345">
        <v>24860</v>
      </c>
      <c r="E3345">
        <v>30000</v>
      </c>
      <c r="F3345">
        <v>35140</v>
      </c>
      <c r="G3345">
        <v>40280</v>
      </c>
      <c r="H3345">
        <v>45420</v>
      </c>
      <c r="I3345">
        <v>50560</v>
      </c>
      <c r="J3345">
        <v>55700</v>
      </c>
      <c r="K3345" t="s">
        <v>3106</v>
      </c>
      <c r="L3345">
        <v>75</v>
      </c>
      <c r="M3345">
        <v>30</v>
      </c>
      <c r="N3345" t="s">
        <v>4243</v>
      </c>
    </row>
    <row r="3346" spans="1:14" x14ac:dyDescent="0.2">
      <c r="A3346" t="s">
        <v>9105</v>
      </c>
      <c r="B3346">
        <v>16450</v>
      </c>
      <c r="C3346">
        <v>19720</v>
      </c>
      <c r="D3346">
        <v>24860</v>
      </c>
      <c r="E3346">
        <v>30000</v>
      </c>
      <c r="F3346">
        <v>35140</v>
      </c>
      <c r="G3346">
        <v>40280</v>
      </c>
      <c r="H3346">
        <v>45420</v>
      </c>
      <c r="I3346">
        <v>50560</v>
      </c>
      <c r="J3346">
        <v>54900</v>
      </c>
      <c r="K3346" t="s">
        <v>3106</v>
      </c>
      <c r="L3346">
        <v>77</v>
      </c>
      <c r="M3346">
        <v>30</v>
      </c>
      <c r="N3346" t="s">
        <v>2390</v>
      </c>
    </row>
    <row r="3347" spans="1:14" x14ac:dyDescent="0.2">
      <c r="A3347" t="s">
        <v>9106</v>
      </c>
      <c r="B3347">
        <v>16450</v>
      </c>
      <c r="C3347">
        <v>19720</v>
      </c>
      <c r="D3347">
        <v>24860</v>
      </c>
      <c r="E3347">
        <v>30000</v>
      </c>
      <c r="F3347">
        <v>35140</v>
      </c>
      <c r="G3347">
        <v>40280</v>
      </c>
      <c r="H3347">
        <v>45420</v>
      </c>
      <c r="I3347">
        <v>50560</v>
      </c>
      <c r="J3347">
        <v>54900</v>
      </c>
      <c r="K3347" t="s">
        <v>3106</v>
      </c>
      <c r="L3347">
        <v>79</v>
      </c>
      <c r="M3347">
        <v>30</v>
      </c>
      <c r="N3347" t="s">
        <v>3333</v>
      </c>
    </row>
    <row r="3348" spans="1:14" x14ac:dyDescent="0.2">
      <c r="A3348" t="s">
        <v>9107</v>
      </c>
      <c r="B3348">
        <v>16450</v>
      </c>
      <c r="C3348">
        <v>19720</v>
      </c>
      <c r="D3348">
        <v>24860</v>
      </c>
      <c r="E3348">
        <v>30000</v>
      </c>
      <c r="F3348">
        <v>35140</v>
      </c>
      <c r="G3348">
        <v>40280</v>
      </c>
      <c r="H3348">
        <v>45420</v>
      </c>
      <c r="I3348">
        <v>50560</v>
      </c>
      <c r="J3348">
        <v>54900</v>
      </c>
      <c r="K3348" t="s">
        <v>3106</v>
      </c>
      <c r="L3348">
        <v>81</v>
      </c>
      <c r="M3348">
        <v>30</v>
      </c>
      <c r="N3348" t="s">
        <v>3334</v>
      </c>
    </row>
    <row r="3349" spans="1:14" x14ac:dyDescent="0.2">
      <c r="A3349" t="s">
        <v>9108</v>
      </c>
      <c r="B3349">
        <v>16800</v>
      </c>
      <c r="C3349">
        <v>19720</v>
      </c>
      <c r="D3349">
        <v>24860</v>
      </c>
      <c r="E3349">
        <v>30000</v>
      </c>
      <c r="F3349">
        <v>35140</v>
      </c>
      <c r="G3349">
        <v>40280</v>
      </c>
      <c r="H3349">
        <v>45420</v>
      </c>
      <c r="I3349">
        <v>50560</v>
      </c>
      <c r="J3349">
        <v>55700</v>
      </c>
      <c r="K3349" t="s">
        <v>3106</v>
      </c>
      <c r="L3349">
        <v>83</v>
      </c>
      <c r="M3349">
        <v>30</v>
      </c>
      <c r="N3349" t="s">
        <v>4115</v>
      </c>
    </row>
    <row r="3350" spans="1:14" x14ac:dyDescent="0.2">
      <c r="A3350" t="s">
        <v>9109</v>
      </c>
      <c r="B3350">
        <v>19000</v>
      </c>
      <c r="C3350">
        <v>21700</v>
      </c>
      <c r="D3350">
        <v>24860</v>
      </c>
      <c r="E3350">
        <v>30000</v>
      </c>
      <c r="F3350">
        <v>35140</v>
      </c>
      <c r="G3350">
        <v>40280</v>
      </c>
      <c r="H3350">
        <v>45420</v>
      </c>
      <c r="I3350">
        <v>50560</v>
      </c>
      <c r="J3350">
        <v>55700</v>
      </c>
      <c r="K3350" t="s">
        <v>3106</v>
      </c>
      <c r="L3350">
        <v>85</v>
      </c>
      <c r="M3350">
        <v>30</v>
      </c>
      <c r="N3350" t="s">
        <v>3707</v>
      </c>
    </row>
    <row r="3351" spans="1:14" x14ac:dyDescent="0.2">
      <c r="A3351" t="s">
        <v>9110</v>
      </c>
      <c r="B3351">
        <v>14580</v>
      </c>
      <c r="C3351">
        <v>19720</v>
      </c>
      <c r="D3351">
        <v>24860</v>
      </c>
      <c r="E3351">
        <v>30000</v>
      </c>
      <c r="F3351">
        <v>35140</v>
      </c>
      <c r="G3351">
        <v>40150</v>
      </c>
      <c r="H3351">
        <v>42950</v>
      </c>
      <c r="I3351">
        <v>45700</v>
      </c>
      <c r="J3351">
        <v>48450</v>
      </c>
      <c r="K3351" t="s">
        <v>3106</v>
      </c>
      <c r="L3351">
        <v>87</v>
      </c>
      <c r="M3351">
        <v>30</v>
      </c>
      <c r="N3351" t="s">
        <v>3337</v>
      </c>
    </row>
    <row r="3352" spans="1:14" x14ac:dyDescent="0.2">
      <c r="A3352" t="s">
        <v>9111</v>
      </c>
      <c r="B3352">
        <v>20850</v>
      </c>
      <c r="C3352">
        <v>23800</v>
      </c>
      <c r="D3352">
        <v>26800</v>
      </c>
      <c r="E3352">
        <v>30000</v>
      </c>
      <c r="F3352">
        <v>35140</v>
      </c>
      <c r="G3352">
        <v>40280</v>
      </c>
      <c r="H3352">
        <v>45420</v>
      </c>
      <c r="I3352">
        <v>50560</v>
      </c>
      <c r="J3352">
        <v>55700</v>
      </c>
      <c r="K3352" t="s">
        <v>3106</v>
      </c>
      <c r="L3352">
        <v>89</v>
      </c>
      <c r="M3352">
        <v>30</v>
      </c>
      <c r="N3352" t="s">
        <v>2517</v>
      </c>
    </row>
    <row r="3353" spans="1:14" x14ac:dyDescent="0.2">
      <c r="A3353" t="s">
        <v>9112</v>
      </c>
      <c r="B3353">
        <v>17750</v>
      </c>
      <c r="C3353">
        <v>20250</v>
      </c>
      <c r="D3353">
        <v>24860</v>
      </c>
      <c r="E3353">
        <v>30000</v>
      </c>
      <c r="F3353">
        <v>35140</v>
      </c>
      <c r="G3353">
        <v>40280</v>
      </c>
      <c r="H3353">
        <v>45420</v>
      </c>
      <c r="I3353">
        <v>50560</v>
      </c>
      <c r="J3353">
        <v>55700</v>
      </c>
      <c r="K3353" t="s">
        <v>3106</v>
      </c>
      <c r="L3353">
        <v>91</v>
      </c>
      <c r="M3353">
        <v>30</v>
      </c>
      <c r="N3353" t="s">
        <v>3396</v>
      </c>
    </row>
    <row r="3354" spans="1:14" x14ac:dyDescent="0.2">
      <c r="A3354" t="s">
        <v>9113</v>
      </c>
      <c r="B3354">
        <v>19000</v>
      </c>
      <c r="C3354">
        <v>21700</v>
      </c>
      <c r="D3354">
        <v>24860</v>
      </c>
      <c r="E3354">
        <v>30000</v>
      </c>
      <c r="F3354">
        <v>35140</v>
      </c>
      <c r="G3354">
        <v>40280</v>
      </c>
      <c r="H3354">
        <v>45420</v>
      </c>
      <c r="I3354">
        <v>50560</v>
      </c>
      <c r="J3354">
        <v>55700</v>
      </c>
      <c r="K3354" t="s">
        <v>3106</v>
      </c>
      <c r="L3354">
        <v>93</v>
      </c>
      <c r="M3354">
        <v>30</v>
      </c>
      <c r="N3354" t="s">
        <v>2518</v>
      </c>
    </row>
    <row r="3355" spans="1:14" x14ac:dyDescent="0.2">
      <c r="A3355" t="s">
        <v>9114</v>
      </c>
      <c r="B3355">
        <v>17300</v>
      </c>
      <c r="C3355">
        <v>19800</v>
      </c>
      <c r="D3355">
        <v>24860</v>
      </c>
      <c r="E3355">
        <v>30000</v>
      </c>
      <c r="F3355">
        <v>35140</v>
      </c>
      <c r="G3355">
        <v>40280</v>
      </c>
      <c r="H3355">
        <v>45420</v>
      </c>
      <c r="I3355">
        <v>50560</v>
      </c>
      <c r="J3355">
        <v>55700</v>
      </c>
      <c r="K3355" t="s">
        <v>3106</v>
      </c>
      <c r="L3355">
        <v>95</v>
      </c>
      <c r="M3355">
        <v>30</v>
      </c>
      <c r="N3355" t="s">
        <v>3016</v>
      </c>
    </row>
    <row r="3356" spans="1:14" x14ac:dyDescent="0.2">
      <c r="A3356" t="s">
        <v>9115</v>
      </c>
      <c r="B3356">
        <v>20850</v>
      </c>
      <c r="C3356">
        <v>23800</v>
      </c>
      <c r="D3356">
        <v>26800</v>
      </c>
      <c r="E3356">
        <v>30000</v>
      </c>
      <c r="F3356">
        <v>35140</v>
      </c>
      <c r="G3356">
        <v>40280</v>
      </c>
      <c r="H3356">
        <v>45420</v>
      </c>
      <c r="I3356">
        <v>50560</v>
      </c>
      <c r="J3356">
        <v>55700</v>
      </c>
      <c r="K3356" t="s">
        <v>3106</v>
      </c>
      <c r="L3356">
        <v>97</v>
      </c>
      <c r="M3356">
        <v>30</v>
      </c>
      <c r="N3356" t="s">
        <v>3342</v>
      </c>
    </row>
    <row r="3357" spans="1:14" x14ac:dyDescent="0.2">
      <c r="A3357" t="s">
        <v>9116</v>
      </c>
      <c r="B3357">
        <v>16450</v>
      </c>
      <c r="C3357">
        <v>19720</v>
      </c>
      <c r="D3357">
        <v>24860</v>
      </c>
      <c r="E3357">
        <v>30000</v>
      </c>
      <c r="F3357">
        <v>35140</v>
      </c>
      <c r="G3357">
        <v>40280</v>
      </c>
      <c r="H3357">
        <v>45420</v>
      </c>
      <c r="I3357">
        <v>50560</v>
      </c>
      <c r="J3357">
        <v>54900</v>
      </c>
      <c r="K3357" t="s">
        <v>3106</v>
      </c>
      <c r="L3357">
        <v>99</v>
      </c>
      <c r="M3357">
        <v>30</v>
      </c>
      <c r="N3357" t="s">
        <v>2519</v>
      </c>
    </row>
    <row r="3358" spans="1:14" x14ac:dyDescent="0.2">
      <c r="A3358" t="s">
        <v>9117</v>
      </c>
      <c r="B3358">
        <v>16450</v>
      </c>
      <c r="C3358">
        <v>19720</v>
      </c>
      <c r="D3358">
        <v>24860</v>
      </c>
      <c r="E3358">
        <v>30000</v>
      </c>
      <c r="F3358">
        <v>35140</v>
      </c>
      <c r="G3358">
        <v>40280</v>
      </c>
      <c r="H3358">
        <v>45420</v>
      </c>
      <c r="I3358">
        <v>50560</v>
      </c>
      <c r="J3358">
        <v>54900</v>
      </c>
      <c r="K3358" t="s">
        <v>3106</v>
      </c>
      <c r="L3358">
        <v>101</v>
      </c>
      <c r="M3358">
        <v>30</v>
      </c>
      <c r="N3358" t="s">
        <v>3344</v>
      </c>
    </row>
    <row r="3359" spans="1:14" x14ac:dyDescent="0.2">
      <c r="A3359" t="s">
        <v>9118</v>
      </c>
      <c r="B3359">
        <v>19000</v>
      </c>
      <c r="C3359">
        <v>21700</v>
      </c>
      <c r="D3359">
        <v>24860</v>
      </c>
      <c r="E3359">
        <v>30000</v>
      </c>
      <c r="F3359">
        <v>35140</v>
      </c>
      <c r="G3359">
        <v>40280</v>
      </c>
      <c r="H3359">
        <v>45420</v>
      </c>
      <c r="I3359">
        <v>50560</v>
      </c>
      <c r="J3359">
        <v>55700</v>
      </c>
      <c r="K3359" t="s">
        <v>3106</v>
      </c>
      <c r="L3359">
        <v>103</v>
      </c>
      <c r="M3359">
        <v>30</v>
      </c>
      <c r="N3359" t="s">
        <v>2520</v>
      </c>
    </row>
    <row r="3360" spans="1:14" x14ac:dyDescent="0.2">
      <c r="A3360" t="s">
        <v>9119</v>
      </c>
      <c r="B3360">
        <v>16450</v>
      </c>
      <c r="C3360">
        <v>19720</v>
      </c>
      <c r="D3360">
        <v>24860</v>
      </c>
      <c r="E3360">
        <v>30000</v>
      </c>
      <c r="F3360">
        <v>35140</v>
      </c>
      <c r="G3360">
        <v>40280</v>
      </c>
      <c r="H3360">
        <v>45420</v>
      </c>
      <c r="I3360">
        <v>50560</v>
      </c>
      <c r="J3360">
        <v>54900</v>
      </c>
      <c r="K3360" t="s">
        <v>3106</v>
      </c>
      <c r="L3360">
        <v>105</v>
      </c>
      <c r="M3360">
        <v>30</v>
      </c>
      <c r="N3360" t="s">
        <v>2521</v>
      </c>
    </row>
    <row r="3361" spans="1:14" x14ac:dyDescent="0.2">
      <c r="A3361" t="s">
        <v>9120</v>
      </c>
      <c r="B3361">
        <v>17900</v>
      </c>
      <c r="C3361">
        <v>20450</v>
      </c>
      <c r="D3361">
        <v>24860</v>
      </c>
      <c r="E3361">
        <v>30000</v>
      </c>
      <c r="F3361">
        <v>35140</v>
      </c>
      <c r="G3361">
        <v>40280</v>
      </c>
      <c r="H3361">
        <v>45420</v>
      </c>
      <c r="I3361">
        <v>50560</v>
      </c>
      <c r="J3361">
        <v>55700</v>
      </c>
      <c r="K3361" t="s">
        <v>3106</v>
      </c>
      <c r="L3361">
        <v>107</v>
      </c>
      <c r="M3361">
        <v>30</v>
      </c>
      <c r="N3361" t="s">
        <v>4125</v>
      </c>
    </row>
    <row r="3362" spans="1:14" x14ac:dyDescent="0.2">
      <c r="A3362" t="s">
        <v>9121</v>
      </c>
      <c r="B3362">
        <v>18700</v>
      </c>
      <c r="C3362">
        <v>21400</v>
      </c>
      <c r="D3362">
        <v>24860</v>
      </c>
      <c r="E3362">
        <v>30000</v>
      </c>
      <c r="F3362">
        <v>35140</v>
      </c>
      <c r="G3362">
        <v>40280</v>
      </c>
      <c r="H3362">
        <v>45420</v>
      </c>
      <c r="I3362">
        <v>50560</v>
      </c>
      <c r="J3362">
        <v>55700</v>
      </c>
      <c r="K3362" t="s">
        <v>3106</v>
      </c>
      <c r="L3362">
        <v>109</v>
      </c>
      <c r="M3362">
        <v>30</v>
      </c>
      <c r="N3362" t="s">
        <v>4158</v>
      </c>
    </row>
    <row r="3363" spans="1:14" x14ac:dyDescent="0.2">
      <c r="A3363" t="s">
        <v>9122</v>
      </c>
      <c r="B3363">
        <v>16450</v>
      </c>
      <c r="C3363">
        <v>19720</v>
      </c>
      <c r="D3363">
        <v>24860</v>
      </c>
      <c r="E3363">
        <v>30000</v>
      </c>
      <c r="F3363">
        <v>35140</v>
      </c>
      <c r="G3363">
        <v>40280</v>
      </c>
      <c r="H3363">
        <v>45420</v>
      </c>
      <c r="I3363">
        <v>50560</v>
      </c>
      <c r="J3363">
        <v>54900</v>
      </c>
      <c r="K3363" t="s">
        <v>3106</v>
      </c>
      <c r="L3363">
        <v>111</v>
      </c>
      <c r="M3363">
        <v>30</v>
      </c>
      <c r="N3363" t="s">
        <v>3347</v>
      </c>
    </row>
    <row r="3364" spans="1:14" x14ac:dyDescent="0.2">
      <c r="A3364" t="s">
        <v>9123</v>
      </c>
      <c r="B3364">
        <v>18700</v>
      </c>
      <c r="C3364">
        <v>21400</v>
      </c>
      <c r="D3364">
        <v>24860</v>
      </c>
      <c r="E3364">
        <v>30000</v>
      </c>
      <c r="F3364">
        <v>35140</v>
      </c>
      <c r="G3364">
        <v>40280</v>
      </c>
      <c r="H3364">
        <v>45420</v>
      </c>
      <c r="I3364">
        <v>50560</v>
      </c>
      <c r="J3364">
        <v>55700</v>
      </c>
      <c r="K3364" t="s">
        <v>3106</v>
      </c>
      <c r="L3364">
        <v>113</v>
      </c>
      <c r="M3364">
        <v>30</v>
      </c>
      <c r="N3364" t="s">
        <v>3348</v>
      </c>
    </row>
    <row r="3365" spans="1:14" x14ac:dyDescent="0.2">
      <c r="A3365" t="s">
        <v>9124</v>
      </c>
      <c r="B3365">
        <v>16450</v>
      </c>
      <c r="C3365">
        <v>19720</v>
      </c>
      <c r="D3365">
        <v>24860</v>
      </c>
      <c r="E3365">
        <v>30000</v>
      </c>
      <c r="F3365">
        <v>35140</v>
      </c>
      <c r="G3365">
        <v>40280</v>
      </c>
      <c r="H3365">
        <v>45420</v>
      </c>
      <c r="I3365">
        <v>50560</v>
      </c>
      <c r="J3365">
        <v>54900</v>
      </c>
      <c r="K3365" t="s">
        <v>3106</v>
      </c>
      <c r="L3365">
        <v>115</v>
      </c>
      <c r="M3365">
        <v>30</v>
      </c>
      <c r="N3365" t="s">
        <v>3349</v>
      </c>
    </row>
    <row r="3366" spans="1:14" x14ac:dyDescent="0.2">
      <c r="A3366" t="s">
        <v>9125</v>
      </c>
      <c r="B3366">
        <v>20850</v>
      </c>
      <c r="C3366">
        <v>23800</v>
      </c>
      <c r="D3366">
        <v>26800</v>
      </c>
      <c r="E3366">
        <v>30000</v>
      </c>
      <c r="F3366">
        <v>35140</v>
      </c>
      <c r="G3366">
        <v>40280</v>
      </c>
      <c r="H3366">
        <v>45420</v>
      </c>
      <c r="I3366">
        <v>50560</v>
      </c>
      <c r="J3366">
        <v>55700</v>
      </c>
      <c r="K3366" t="s">
        <v>3106</v>
      </c>
      <c r="L3366">
        <v>117</v>
      </c>
      <c r="M3366">
        <v>30</v>
      </c>
      <c r="N3366" t="s">
        <v>2522</v>
      </c>
    </row>
    <row r="3367" spans="1:14" x14ac:dyDescent="0.2">
      <c r="A3367" t="s">
        <v>9126</v>
      </c>
      <c r="B3367">
        <v>16450</v>
      </c>
      <c r="C3367">
        <v>19720</v>
      </c>
      <c r="D3367">
        <v>24860</v>
      </c>
      <c r="E3367">
        <v>30000</v>
      </c>
      <c r="F3367">
        <v>35140</v>
      </c>
      <c r="G3367">
        <v>40280</v>
      </c>
      <c r="H3367">
        <v>45420</v>
      </c>
      <c r="I3367">
        <v>50560</v>
      </c>
      <c r="J3367">
        <v>54900</v>
      </c>
      <c r="K3367" t="s">
        <v>3106</v>
      </c>
      <c r="L3367">
        <v>119</v>
      </c>
      <c r="M3367">
        <v>30</v>
      </c>
      <c r="N3367" t="s">
        <v>2523</v>
      </c>
    </row>
    <row r="3368" spans="1:14" x14ac:dyDescent="0.2">
      <c r="A3368" t="s">
        <v>9127</v>
      </c>
      <c r="B3368">
        <v>16450</v>
      </c>
      <c r="C3368">
        <v>19720</v>
      </c>
      <c r="D3368">
        <v>24860</v>
      </c>
      <c r="E3368">
        <v>30000</v>
      </c>
      <c r="F3368">
        <v>35140</v>
      </c>
      <c r="G3368">
        <v>40280</v>
      </c>
      <c r="H3368">
        <v>45420</v>
      </c>
      <c r="I3368">
        <v>50560</v>
      </c>
      <c r="J3368">
        <v>54900</v>
      </c>
      <c r="K3368" t="s">
        <v>3106</v>
      </c>
      <c r="L3368">
        <v>121</v>
      </c>
      <c r="M3368">
        <v>30</v>
      </c>
      <c r="N3368" t="s">
        <v>4159</v>
      </c>
    </row>
    <row r="3369" spans="1:14" x14ac:dyDescent="0.2">
      <c r="A3369" t="s">
        <v>9128</v>
      </c>
      <c r="B3369">
        <v>18900</v>
      </c>
      <c r="C3369">
        <v>21600</v>
      </c>
      <c r="D3369">
        <v>24860</v>
      </c>
      <c r="E3369">
        <v>30000</v>
      </c>
      <c r="F3369">
        <v>35140</v>
      </c>
      <c r="G3369">
        <v>40280</v>
      </c>
      <c r="H3369">
        <v>45420</v>
      </c>
      <c r="I3369">
        <v>50560</v>
      </c>
      <c r="J3369">
        <v>55700</v>
      </c>
      <c r="K3369" t="s">
        <v>3106</v>
      </c>
      <c r="L3369">
        <v>123</v>
      </c>
      <c r="M3369">
        <v>30</v>
      </c>
      <c r="N3369" t="s">
        <v>3233</v>
      </c>
    </row>
    <row r="3370" spans="1:14" x14ac:dyDescent="0.2">
      <c r="A3370" t="s">
        <v>9129</v>
      </c>
      <c r="B3370">
        <v>16700</v>
      </c>
      <c r="C3370">
        <v>19720</v>
      </c>
      <c r="D3370">
        <v>24860</v>
      </c>
      <c r="E3370">
        <v>30000</v>
      </c>
      <c r="F3370">
        <v>35140</v>
      </c>
      <c r="G3370">
        <v>40280</v>
      </c>
      <c r="H3370">
        <v>45420</v>
      </c>
      <c r="I3370">
        <v>50560</v>
      </c>
      <c r="J3370">
        <v>55550</v>
      </c>
      <c r="K3370" t="s">
        <v>3106</v>
      </c>
      <c r="L3370">
        <v>125</v>
      </c>
      <c r="M3370">
        <v>30</v>
      </c>
      <c r="N3370" t="s">
        <v>3588</v>
      </c>
    </row>
    <row r="3371" spans="1:14" x14ac:dyDescent="0.2">
      <c r="A3371" t="s">
        <v>9130</v>
      </c>
      <c r="B3371">
        <v>16450</v>
      </c>
      <c r="C3371">
        <v>19720</v>
      </c>
      <c r="D3371">
        <v>24860</v>
      </c>
      <c r="E3371">
        <v>30000</v>
      </c>
      <c r="F3371">
        <v>35140</v>
      </c>
      <c r="G3371">
        <v>40280</v>
      </c>
      <c r="H3371">
        <v>45420</v>
      </c>
      <c r="I3371">
        <v>50560</v>
      </c>
      <c r="J3371">
        <v>54900</v>
      </c>
      <c r="K3371" t="s">
        <v>3106</v>
      </c>
      <c r="L3371">
        <v>127</v>
      </c>
      <c r="M3371">
        <v>30</v>
      </c>
      <c r="N3371" t="s">
        <v>3350</v>
      </c>
    </row>
    <row r="3372" spans="1:14" x14ac:dyDescent="0.2">
      <c r="A3372" t="s">
        <v>9131</v>
      </c>
      <c r="B3372">
        <v>20850</v>
      </c>
      <c r="C3372">
        <v>23800</v>
      </c>
      <c r="D3372">
        <v>26800</v>
      </c>
      <c r="E3372">
        <v>30000</v>
      </c>
      <c r="F3372">
        <v>35140</v>
      </c>
      <c r="G3372">
        <v>40280</v>
      </c>
      <c r="H3372">
        <v>45420</v>
      </c>
      <c r="I3372">
        <v>50560</v>
      </c>
      <c r="J3372">
        <v>55700</v>
      </c>
      <c r="K3372" t="s">
        <v>3106</v>
      </c>
      <c r="L3372">
        <v>129</v>
      </c>
      <c r="M3372">
        <v>30</v>
      </c>
      <c r="N3372" t="s">
        <v>2524</v>
      </c>
    </row>
    <row r="3373" spans="1:14" x14ac:dyDescent="0.2">
      <c r="A3373" t="s">
        <v>9132</v>
      </c>
      <c r="B3373">
        <v>16450</v>
      </c>
      <c r="C3373">
        <v>19720</v>
      </c>
      <c r="D3373">
        <v>24860</v>
      </c>
      <c r="E3373">
        <v>30000</v>
      </c>
      <c r="F3373">
        <v>35140</v>
      </c>
      <c r="G3373">
        <v>40280</v>
      </c>
      <c r="H3373">
        <v>45420</v>
      </c>
      <c r="I3373">
        <v>50560</v>
      </c>
      <c r="J3373">
        <v>54900</v>
      </c>
      <c r="K3373" t="s">
        <v>3106</v>
      </c>
      <c r="L3373">
        <v>131</v>
      </c>
      <c r="M3373">
        <v>30</v>
      </c>
      <c r="N3373" t="s">
        <v>3352</v>
      </c>
    </row>
    <row r="3374" spans="1:14" x14ac:dyDescent="0.2">
      <c r="A3374" t="s">
        <v>9133</v>
      </c>
      <c r="B3374">
        <v>18250</v>
      </c>
      <c r="C3374">
        <v>20850</v>
      </c>
      <c r="D3374">
        <v>24860</v>
      </c>
      <c r="E3374">
        <v>30000</v>
      </c>
      <c r="F3374">
        <v>35140</v>
      </c>
      <c r="G3374">
        <v>40280</v>
      </c>
      <c r="H3374">
        <v>45420</v>
      </c>
      <c r="I3374">
        <v>50560</v>
      </c>
      <c r="J3374">
        <v>55700</v>
      </c>
      <c r="K3374" t="s">
        <v>3106</v>
      </c>
      <c r="L3374">
        <v>133</v>
      </c>
      <c r="M3374">
        <v>30</v>
      </c>
      <c r="N3374" t="s">
        <v>2525</v>
      </c>
    </row>
    <row r="3375" spans="1:14" x14ac:dyDescent="0.2">
      <c r="A3375" t="s">
        <v>9134</v>
      </c>
      <c r="B3375">
        <v>17500</v>
      </c>
      <c r="C3375">
        <v>20000</v>
      </c>
      <c r="D3375">
        <v>24860</v>
      </c>
      <c r="E3375">
        <v>30000</v>
      </c>
      <c r="F3375">
        <v>35140</v>
      </c>
      <c r="G3375">
        <v>40280</v>
      </c>
      <c r="H3375">
        <v>45420</v>
      </c>
      <c r="I3375">
        <v>50560</v>
      </c>
      <c r="J3375">
        <v>55700</v>
      </c>
      <c r="K3375" t="s">
        <v>3106</v>
      </c>
      <c r="L3375">
        <v>135</v>
      </c>
      <c r="M3375">
        <v>30</v>
      </c>
      <c r="N3375" t="s">
        <v>2526</v>
      </c>
    </row>
    <row r="3376" spans="1:14" x14ac:dyDescent="0.2">
      <c r="A3376" t="s">
        <v>9135</v>
      </c>
      <c r="B3376">
        <v>19700</v>
      </c>
      <c r="C3376">
        <v>22500</v>
      </c>
      <c r="D3376">
        <v>25300</v>
      </c>
      <c r="E3376">
        <v>30000</v>
      </c>
      <c r="F3376">
        <v>35140</v>
      </c>
      <c r="G3376">
        <v>40280</v>
      </c>
      <c r="H3376">
        <v>45420</v>
      </c>
      <c r="I3376">
        <v>50560</v>
      </c>
      <c r="J3376">
        <v>55700</v>
      </c>
      <c r="K3376" t="s">
        <v>3106</v>
      </c>
      <c r="L3376">
        <v>137</v>
      </c>
      <c r="M3376">
        <v>30</v>
      </c>
      <c r="N3376" t="s">
        <v>2916</v>
      </c>
    </row>
    <row r="3377" spans="1:14" x14ac:dyDescent="0.2">
      <c r="A3377" t="s">
        <v>9136</v>
      </c>
      <c r="B3377">
        <v>16450</v>
      </c>
      <c r="C3377">
        <v>19720</v>
      </c>
      <c r="D3377">
        <v>24860</v>
      </c>
      <c r="E3377">
        <v>30000</v>
      </c>
      <c r="F3377">
        <v>35140</v>
      </c>
      <c r="G3377">
        <v>40280</v>
      </c>
      <c r="H3377">
        <v>45420</v>
      </c>
      <c r="I3377">
        <v>50560</v>
      </c>
      <c r="J3377">
        <v>54900</v>
      </c>
      <c r="K3377" t="s">
        <v>3106</v>
      </c>
      <c r="L3377">
        <v>139</v>
      </c>
      <c r="M3377">
        <v>30</v>
      </c>
      <c r="N3377" t="s">
        <v>4130</v>
      </c>
    </row>
    <row r="3378" spans="1:14" x14ac:dyDescent="0.2">
      <c r="A3378" t="s">
        <v>9137</v>
      </c>
      <c r="B3378">
        <v>16450</v>
      </c>
      <c r="C3378">
        <v>19720</v>
      </c>
      <c r="D3378">
        <v>24860</v>
      </c>
      <c r="E3378">
        <v>30000</v>
      </c>
      <c r="F3378">
        <v>35140</v>
      </c>
      <c r="G3378">
        <v>40280</v>
      </c>
      <c r="H3378">
        <v>45420</v>
      </c>
      <c r="I3378">
        <v>50560</v>
      </c>
      <c r="J3378">
        <v>54900</v>
      </c>
      <c r="K3378" t="s">
        <v>3106</v>
      </c>
      <c r="L3378">
        <v>141</v>
      </c>
      <c r="M3378">
        <v>30</v>
      </c>
      <c r="N3378" t="s">
        <v>2527</v>
      </c>
    </row>
    <row r="3379" spans="1:14" x14ac:dyDescent="0.2">
      <c r="A3379" t="s">
        <v>9138</v>
      </c>
      <c r="B3379">
        <v>16600</v>
      </c>
      <c r="C3379">
        <v>19720</v>
      </c>
      <c r="D3379">
        <v>24860</v>
      </c>
      <c r="E3379">
        <v>30000</v>
      </c>
      <c r="F3379">
        <v>35140</v>
      </c>
      <c r="G3379">
        <v>40280</v>
      </c>
      <c r="H3379">
        <v>45420</v>
      </c>
      <c r="I3379">
        <v>50560</v>
      </c>
      <c r="J3379">
        <v>55200</v>
      </c>
      <c r="K3379" t="s">
        <v>3106</v>
      </c>
      <c r="L3379">
        <v>143</v>
      </c>
      <c r="M3379">
        <v>30</v>
      </c>
      <c r="N3379" t="s">
        <v>2528</v>
      </c>
    </row>
    <row r="3380" spans="1:14" x14ac:dyDescent="0.2">
      <c r="A3380" t="s">
        <v>9139</v>
      </c>
      <c r="B3380">
        <v>16450</v>
      </c>
      <c r="C3380">
        <v>19720</v>
      </c>
      <c r="D3380">
        <v>24860</v>
      </c>
      <c r="E3380">
        <v>30000</v>
      </c>
      <c r="F3380">
        <v>35140</v>
      </c>
      <c r="G3380">
        <v>40280</v>
      </c>
      <c r="H3380">
        <v>45420</v>
      </c>
      <c r="I3380">
        <v>50560</v>
      </c>
      <c r="J3380">
        <v>54900</v>
      </c>
      <c r="K3380" t="s">
        <v>3106</v>
      </c>
      <c r="L3380">
        <v>145</v>
      </c>
      <c r="M3380">
        <v>30</v>
      </c>
      <c r="N3380" t="s">
        <v>2529</v>
      </c>
    </row>
    <row r="3381" spans="1:14" x14ac:dyDescent="0.2">
      <c r="A3381" t="s">
        <v>9140</v>
      </c>
      <c r="B3381">
        <v>16450</v>
      </c>
      <c r="C3381">
        <v>19720</v>
      </c>
      <c r="D3381">
        <v>24860</v>
      </c>
      <c r="E3381">
        <v>30000</v>
      </c>
      <c r="F3381">
        <v>35140</v>
      </c>
      <c r="G3381">
        <v>40280</v>
      </c>
      <c r="H3381">
        <v>45420</v>
      </c>
      <c r="I3381">
        <v>50560</v>
      </c>
      <c r="J3381">
        <v>54900</v>
      </c>
      <c r="K3381" t="s">
        <v>3106</v>
      </c>
      <c r="L3381">
        <v>147</v>
      </c>
      <c r="M3381">
        <v>30</v>
      </c>
      <c r="N3381" t="s">
        <v>2494</v>
      </c>
    </row>
    <row r="3382" spans="1:14" x14ac:dyDescent="0.2">
      <c r="A3382" t="s">
        <v>9141</v>
      </c>
      <c r="B3382">
        <v>19100</v>
      </c>
      <c r="C3382">
        <v>21800</v>
      </c>
      <c r="D3382">
        <v>24860</v>
      </c>
      <c r="E3382">
        <v>30000</v>
      </c>
      <c r="F3382">
        <v>35140</v>
      </c>
      <c r="G3382">
        <v>40280</v>
      </c>
      <c r="H3382">
        <v>45420</v>
      </c>
      <c r="I3382">
        <v>50560</v>
      </c>
      <c r="J3382">
        <v>55700</v>
      </c>
      <c r="K3382" t="s">
        <v>3106</v>
      </c>
      <c r="L3382">
        <v>149</v>
      </c>
      <c r="M3382">
        <v>30</v>
      </c>
      <c r="N3382" t="s">
        <v>3356</v>
      </c>
    </row>
    <row r="3383" spans="1:14" x14ac:dyDescent="0.2">
      <c r="A3383" t="s">
        <v>9142</v>
      </c>
      <c r="B3383">
        <v>17100</v>
      </c>
      <c r="C3383">
        <v>19720</v>
      </c>
      <c r="D3383">
        <v>24860</v>
      </c>
      <c r="E3383">
        <v>30000</v>
      </c>
      <c r="F3383">
        <v>35140</v>
      </c>
      <c r="G3383">
        <v>40280</v>
      </c>
      <c r="H3383">
        <v>45420</v>
      </c>
      <c r="I3383">
        <v>50560</v>
      </c>
      <c r="J3383">
        <v>55700</v>
      </c>
      <c r="K3383" t="s">
        <v>3106</v>
      </c>
      <c r="L3383">
        <v>151</v>
      </c>
      <c r="M3383">
        <v>30</v>
      </c>
      <c r="N3383" t="s">
        <v>4134</v>
      </c>
    </row>
    <row r="3384" spans="1:14" x14ac:dyDescent="0.2">
      <c r="A3384" t="s">
        <v>9143</v>
      </c>
      <c r="B3384">
        <v>18250</v>
      </c>
      <c r="C3384">
        <v>20850</v>
      </c>
      <c r="D3384">
        <v>24860</v>
      </c>
      <c r="E3384">
        <v>30000</v>
      </c>
      <c r="F3384">
        <v>35140</v>
      </c>
      <c r="G3384">
        <v>40280</v>
      </c>
      <c r="H3384">
        <v>45420</v>
      </c>
      <c r="I3384">
        <v>50560</v>
      </c>
      <c r="J3384">
        <v>55700</v>
      </c>
      <c r="K3384" t="s">
        <v>3106</v>
      </c>
      <c r="L3384">
        <v>153</v>
      </c>
      <c r="M3384">
        <v>30</v>
      </c>
      <c r="N3384" t="s">
        <v>2754</v>
      </c>
    </row>
    <row r="3385" spans="1:14" x14ac:dyDescent="0.2">
      <c r="A3385" t="s">
        <v>9144</v>
      </c>
      <c r="B3385">
        <v>16450</v>
      </c>
      <c r="C3385">
        <v>19720</v>
      </c>
      <c r="D3385">
        <v>24860</v>
      </c>
      <c r="E3385">
        <v>30000</v>
      </c>
      <c r="F3385">
        <v>35140</v>
      </c>
      <c r="G3385">
        <v>40280</v>
      </c>
      <c r="H3385">
        <v>45420</v>
      </c>
      <c r="I3385">
        <v>50560</v>
      </c>
      <c r="J3385">
        <v>54900</v>
      </c>
      <c r="K3385" t="s">
        <v>3106</v>
      </c>
      <c r="L3385">
        <v>155</v>
      </c>
      <c r="M3385">
        <v>30</v>
      </c>
      <c r="N3385" t="s">
        <v>2530</v>
      </c>
    </row>
    <row r="3386" spans="1:14" x14ac:dyDescent="0.2">
      <c r="A3386" t="s">
        <v>9145</v>
      </c>
      <c r="B3386">
        <v>16700</v>
      </c>
      <c r="C3386">
        <v>19720</v>
      </c>
      <c r="D3386">
        <v>24860</v>
      </c>
      <c r="E3386">
        <v>30000</v>
      </c>
      <c r="F3386">
        <v>35140</v>
      </c>
      <c r="G3386">
        <v>40280</v>
      </c>
      <c r="H3386">
        <v>45420</v>
      </c>
      <c r="I3386">
        <v>50560</v>
      </c>
      <c r="J3386">
        <v>55550</v>
      </c>
      <c r="K3386" t="s">
        <v>3106</v>
      </c>
      <c r="L3386">
        <v>157</v>
      </c>
      <c r="M3386">
        <v>30</v>
      </c>
      <c r="N3386" t="s">
        <v>2531</v>
      </c>
    </row>
    <row r="3387" spans="1:14" x14ac:dyDescent="0.2">
      <c r="A3387" t="s">
        <v>9146</v>
      </c>
      <c r="B3387">
        <v>24500</v>
      </c>
      <c r="C3387">
        <v>28000</v>
      </c>
      <c r="D3387">
        <v>31500</v>
      </c>
      <c r="E3387">
        <v>35000</v>
      </c>
      <c r="F3387">
        <v>37800</v>
      </c>
      <c r="G3387">
        <v>40600</v>
      </c>
      <c r="H3387">
        <v>45420</v>
      </c>
      <c r="I3387">
        <v>50560</v>
      </c>
      <c r="J3387">
        <v>55700</v>
      </c>
      <c r="K3387" t="s">
        <v>3106</v>
      </c>
      <c r="L3387">
        <v>159</v>
      </c>
      <c r="M3387">
        <v>30</v>
      </c>
      <c r="N3387" t="s">
        <v>3417</v>
      </c>
    </row>
    <row r="3388" spans="1:14" x14ac:dyDescent="0.2">
      <c r="A3388" t="s">
        <v>9147</v>
      </c>
      <c r="B3388">
        <v>16450</v>
      </c>
      <c r="C3388">
        <v>19720</v>
      </c>
      <c r="D3388">
        <v>24860</v>
      </c>
      <c r="E3388">
        <v>30000</v>
      </c>
      <c r="F3388">
        <v>35140</v>
      </c>
      <c r="G3388">
        <v>40280</v>
      </c>
      <c r="H3388">
        <v>45420</v>
      </c>
      <c r="I3388">
        <v>50560</v>
      </c>
      <c r="J3388">
        <v>54900</v>
      </c>
      <c r="K3388" t="s">
        <v>3106</v>
      </c>
      <c r="L3388">
        <v>161</v>
      </c>
      <c r="M3388">
        <v>30</v>
      </c>
      <c r="N3388" t="s">
        <v>2532</v>
      </c>
    </row>
    <row r="3389" spans="1:14" x14ac:dyDescent="0.2">
      <c r="A3389" t="s">
        <v>9148</v>
      </c>
      <c r="B3389">
        <v>16450</v>
      </c>
      <c r="C3389">
        <v>19720</v>
      </c>
      <c r="D3389">
        <v>24860</v>
      </c>
      <c r="E3389">
        <v>30000</v>
      </c>
      <c r="F3389">
        <v>35140</v>
      </c>
      <c r="G3389">
        <v>40280</v>
      </c>
      <c r="H3389">
        <v>45420</v>
      </c>
      <c r="I3389">
        <v>50560</v>
      </c>
      <c r="J3389">
        <v>54900</v>
      </c>
      <c r="K3389" t="s">
        <v>3106</v>
      </c>
      <c r="L3389">
        <v>163</v>
      </c>
      <c r="M3389">
        <v>30</v>
      </c>
      <c r="N3389" t="s">
        <v>2533</v>
      </c>
    </row>
    <row r="3390" spans="1:14" x14ac:dyDescent="0.2">
      <c r="A3390" t="s">
        <v>9149</v>
      </c>
      <c r="B3390">
        <v>21250</v>
      </c>
      <c r="C3390">
        <v>24300</v>
      </c>
      <c r="D3390">
        <v>27350</v>
      </c>
      <c r="E3390">
        <v>30350</v>
      </c>
      <c r="F3390">
        <v>35140</v>
      </c>
      <c r="G3390">
        <v>40280</v>
      </c>
      <c r="H3390">
        <v>45420</v>
      </c>
      <c r="I3390">
        <v>50560</v>
      </c>
      <c r="J3390">
        <v>55700</v>
      </c>
      <c r="K3390" t="s">
        <v>3106</v>
      </c>
      <c r="L3390">
        <v>165</v>
      </c>
      <c r="M3390">
        <v>30</v>
      </c>
      <c r="N3390" t="s">
        <v>3615</v>
      </c>
    </row>
    <row r="3391" spans="1:14" x14ac:dyDescent="0.2">
      <c r="A3391" t="s">
        <v>9150</v>
      </c>
      <c r="B3391">
        <v>16450</v>
      </c>
      <c r="C3391">
        <v>19720</v>
      </c>
      <c r="D3391">
        <v>24860</v>
      </c>
      <c r="E3391">
        <v>30000</v>
      </c>
      <c r="F3391">
        <v>35140</v>
      </c>
      <c r="G3391">
        <v>40280</v>
      </c>
      <c r="H3391">
        <v>45420</v>
      </c>
      <c r="I3391">
        <v>50560</v>
      </c>
      <c r="J3391">
        <v>54900</v>
      </c>
      <c r="K3391" t="s">
        <v>3106</v>
      </c>
      <c r="L3391">
        <v>167</v>
      </c>
      <c r="M3391">
        <v>30</v>
      </c>
      <c r="N3391" t="s">
        <v>3362</v>
      </c>
    </row>
    <row r="3392" spans="1:14" x14ac:dyDescent="0.2">
      <c r="A3392" t="s">
        <v>9151</v>
      </c>
      <c r="B3392">
        <v>17400</v>
      </c>
      <c r="C3392">
        <v>19900</v>
      </c>
      <c r="D3392">
        <v>24860</v>
      </c>
      <c r="E3392">
        <v>30000</v>
      </c>
      <c r="F3392">
        <v>35140</v>
      </c>
      <c r="G3392">
        <v>40280</v>
      </c>
      <c r="H3392">
        <v>45420</v>
      </c>
      <c r="I3392">
        <v>50560</v>
      </c>
      <c r="J3392">
        <v>55700</v>
      </c>
      <c r="K3392" t="s">
        <v>3106</v>
      </c>
      <c r="L3392">
        <v>169</v>
      </c>
      <c r="M3392">
        <v>30</v>
      </c>
      <c r="N3392" t="s">
        <v>3616</v>
      </c>
    </row>
    <row r="3393" spans="1:14" x14ac:dyDescent="0.2">
      <c r="A3393" t="s">
        <v>9152</v>
      </c>
      <c r="B3393">
        <v>16450</v>
      </c>
      <c r="C3393">
        <v>19720</v>
      </c>
      <c r="D3393">
        <v>24860</v>
      </c>
      <c r="E3393">
        <v>30000</v>
      </c>
      <c r="F3393">
        <v>35140</v>
      </c>
      <c r="G3393">
        <v>40280</v>
      </c>
      <c r="H3393">
        <v>45420</v>
      </c>
      <c r="I3393">
        <v>50560</v>
      </c>
      <c r="J3393">
        <v>54900</v>
      </c>
      <c r="K3393" t="s">
        <v>3106</v>
      </c>
      <c r="L3393">
        <v>171</v>
      </c>
      <c r="M3393">
        <v>30</v>
      </c>
      <c r="N3393" t="s">
        <v>3915</v>
      </c>
    </row>
    <row r="3394" spans="1:14" x14ac:dyDescent="0.2">
      <c r="A3394" t="s">
        <v>9153</v>
      </c>
      <c r="B3394">
        <v>17300</v>
      </c>
      <c r="C3394">
        <v>19800</v>
      </c>
      <c r="D3394">
        <v>24860</v>
      </c>
      <c r="E3394">
        <v>30000</v>
      </c>
      <c r="F3394">
        <v>35140</v>
      </c>
      <c r="G3394">
        <v>40280</v>
      </c>
      <c r="H3394">
        <v>45420</v>
      </c>
      <c r="I3394">
        <v>50560</v>
      </c>
      <c r="J3394">
        <v>55700</v>
      </c>
      <c r="K3394" t="s">
        <v>3106</v>
      </c>
      <c r="L3394">
        <v>173</v>
      </c>
      <c r="M3394">
        <v>30</v>
      </c>
      <c r="N3394" t="s">
        <v>3071</v>
      </c>
    </row>
    <row r="3395" spans="1:14" x14ac:dyDescent="0.2">
      <c r="A3395" t="s">
        <v>9154</v>
      </c>
      <c r="B3395">
        <v>16650</v>
      </c>
      <c r="C3395">
        <v>19720</v>
      </c>
      <c r="D3395">
        <v>24860</v>
      </c>
      <c r="E3395">
        <v>30000</v>
      </c>
      <c r="F3395">
        <v>35140</v>
      </c>
      <c r="G3395">
        <v>40280</v>
      </c>
      <c r="H3395">
        <v>45420</v>
      </c>
      <c r="I3395">
        <v>50560</v>
      </c>
      <c r="J3395">
        <v>55400</v>
      </c>
      <c r="K3395" t="s">
        <v>3106</v>
      </c>
      <c r="L3395">
        <v>175</v>
      </c>
      <c r="M3395">
        <v>30</v>
      </c>
      <c r="N3395" t="s">
        <v>2534</v>
      </c>
    </row>
    <row r="3396" spans="1:14" x14ac:dyDescent="0.2">
      <c r="A3396" t="s">
        <v>9155</v>
      </c>
      <c r="B3396">
        <v>14580</v>
      </c>
      <c r="C3396">
        <v>19720</v>
      </c>
      <c r="D3396">
        <v>24860</v>
      </c>
      <c r="E3396">
        <v>30000</v>
      </c>
      <c r="F3396">
        <v>35140</v>
      </c>
      <c r="G3396">
        <v>39750</v>
      </c>
      <c r="H3396">
        <v>42500</v>
      </c>
      <c r="I3396">
        <v>45250</v>
      </c>
      <c r="J3396">
        <v>47950</v>
      </c>
      <c r="K3396" t="s">
        <v>3107</v>
      </c>
      <c r="L3396">
        <v>1</v>
      </c>
      <c r="M3396">
        <v>30</v>
      </c>
      <c r="N3396" t="s">
        <v>3750</v>
      </c>
    </row>
    <row r="3397" spans="1:14" x14ac:dyDescent="0.2">
      <c r="A3397" t="s">
        <v>9156</v>
      </c>
      <c r="B3397">
        <v>17700</v>
      </c>
      <c r="C3397">
        <v>20200</v>
      </c>
      <c r="D3397">
        <v>24860</v>
      </c>
      <c r="E3397">
        <v>30000</v>
      </c>
      <c r="F3397">
        <v>35140</v>
      </c>
      <c r="G3397">
        <v>40280</v>
      </c>
      <c r="H3397">
        <v>45420</v>
      </c>
      <c r="I3397">
        <v>50560</v>
      </c>
      <c r="J3397">
        <v>55700</v>
      </c>
      <c r="K3397" t="s">
        <v>3107</v>
      </c>
      <c r="L3397">
        <v>3</v>
      </c>
      <c r="M3397">
        <v>30</v>
      </c>
      <c r="N3397" t="s">
        <v>2535</v>
      </c>
    </row>
    <row r="3398" spans="1:14" x14ac:dyDescent="0.2">
      <c r="A3398" t="s">
        <v>9157</v>
      </c>
      <c r="B3398">
        <v>14580</v>
      </c>
      <c r="C3398">
        <v>19720</v>
      </c>
      <c r="D3398">
        <v>24860</v>
      </c>
      <c r="E3398">
        <v>30000</v>
      </c>
      <c r="F3398">
        <v>35140</v>
      </c>
      <c r="G3398">
        <v>39750</v>
      </c>
      <c r="H3398">
        <v>42500</v>
      </c>
      <c r="I3398">
        <v>45250</v>
      </c>
      <c r="J3398">
        <v>47950</v>
      </c>
      <c r="K3398" t="s">
        <v>3107</v>
      </c>
      <c r="L3398">
        <v>5</v>
      </c>
      <c r="M3398">
        <v>30</v>
      </c>
      <c r="N3398" t="s">
        <v>2536</v>
      </c>
    </row>
    <row r="3399" spans="1:14" x14ac:dyDescent="0.2">
      <c r="A3399" t="s">
        <v>9158</v>
      </c>
      <c r="B3399">
        <v>14580</v>
      </c>
      <c r="C3399">
        <v>19720</v>
      </c>
      <c r="D3399">
        <v>24860</v>
      </c>
      <c r="E3399">
        <v>30000</v>
      </c>
      <c r="F3399">
        <v>35140</v>
      </c>
      <c r="G3399">
        <v>39750</v>
      </c>
      <c r="H3399">
        <v>42500</v>
      </c>
      <c r="I3399">
        <v>45250</v>
      </c>
      <c r="J3399">
        <v>47950</v>
      </c>
      <c r="K3399" t="s">
        <v>3107</v>
      </c>
      <c r="L3399">
        <v>7</v>
      </c>
      <c r="M3399">
        <v>30</v>
      </c>
      <c r="N3399" t="s">
        <v>2537</v>
      </c>
    </row>
    <row r="3400" spans="1:14" x14ac:dyDescent="0.2">
      <c r="A3400" t="s">
        <v>9159</v>
      </c>
      <c r="B3400">
        <v>14900</v>
      </c>
      <c r="C3400">
        <v>19720</v>
      </c>
      <c r="D3400">
        <v>24860</v>
      </c>
      <c r="E3400">
        <v>30000</v>
      </c>
      <c r="F3400">
        <v>35140</v>
      </c>
      <c r="G3400">
        <v>40280</v>
      </c>
      <c r="H3400">
        <v>43900</v>
      </c>
      <c r="I3400">
        <v>46750</v>
      </c>
      <c r="J3400">
        <v>49600</v>
      </c>
      <c r="K3400" t="s">
        <v>3107</v>
      </c>
      <c r="L3400">
        <v>9</v>
      </c>
      <c r="M3400">
        <v>30</v>
      </c>
      <c r="N3400" t="s">
        <v>2538</v>
      </c>
    </row>
    <row r="3401" spans="1:14" x14ac:dyDescent="0.2">
      <c r="A3401" t="s">
        <v>9160</v>
      </c>
      <c r="B3401">
        <v>14580</v>
      </c>
      <c r="C3401">
        <v>19720</v>
      </c>
      <c r="D3401">
        <v>24860</v>
      </c>
      <c r="E3401">
        <v>30000</v>
      </c>
      <c r="F3401">
        <v>35140</v>
      </c>
      <c r="G3401">
        <v>39750</v>
      </c>
      <c r="H3401">
        <v>42500</v>
      </c>
      <c r="I3401">
        <v>45250</v>
      </c>
      <c r="J3401">
        <v>47950</v>
      </c>
      <c r="K3401" t="s">
        <v>3107</v>
      </c>
      <c r="L3401">
        <v>11</v>
      </c>
      <c r="M3401">
        <v>30</v>
      </c>
      <c r="N3401" t="s">
        <v>3044</v>
      </c>
    </row>
    <row r="3402" spans="1:14" x14ac:dyDescent="0.2">
      <c r="A3402" t="s">
        <v>9161</v>
      </c>
      <c r="B3402">
        <v>14580</v>
      </c>
      <c r="C3402">
        <v>19720</v>
      </c>
      <c r="D3402">
        <v>24860</v>
      </c>
      <c r="E3402">
        <v>30000</v>
      </c>
      <c r="F3402">
        <v>35140</v>
      </c>
      <c r="G3402">
        <v>39750</v>
      </c>
      <c r="H3402">
        <v>42500</v>
      </c>
      <c r="I3402">
        <v>45250</v>
      </c>
      <c r="J3402">
        <v>47950</v>
      </c>
      <c r="K3402" t="s">
        <v>3107</v>
      </c>
      <c r="L3402">
        <v>13</v>
      </c>
      <c r="M3402">
        <v>30</v>
      </c>
      <c r="N3402" t="s">
        <v>2938</v>
      </c>
    </row>
    <row r="3403" spans="1:14" x14ac:dyDescent="0.2">
      <c r="A3403" t="s">
        <v>9162</v>
      </c>
      <c r="B3403">
        <v>14580</v>
      </c>
      <c r="C3403">
        <v>19720</v>
      </c>
      <c r="D3403">
        <v>24860</v>
      </c>
      <c r="E3403">
        <v>30000</v>
      </c>
      <c r="F3403">
        <v>35140</v>
      </c>
      <c r="G3403">
        <v>39750</v>
      </c>
      <c r="H3403">
        <v>42500</v>
      </c>
      <c r="I3403">
        <v>45250</v>
      </c>
      <c r="J3403">
        <v>47950</v>
      </c>
      <c r="K3403" t="s">
        <v>3107</v>
      </c>
      <c r="L3403">
        <v>15</v>
      </c>
      <c r="M3403">
        <v>30</v>
      </c>
      <c r="N3403" t="s">
        <v>2539</v>
      </c>
    </row>
    <row r="3404" spans="1:14" x14ac:dyDescent="0.2">
      <c r="A3404" t="s">
        <v>9163</v>
      </c>
      <c r="B3404">
        <v>18100</v>
      </c>
      <c r="C3404">
        <v>20650</v>
      </c>
      <c r="D3404">
        <v>24860</v>
      </c>
      <c r="E3404">
        <v>30000</v>
      </c>
      <c r="F3404">
        <v>35140</v>
      </c>
      <c r="G3404">
        <v>40280</v>
      </c>
      <c r="H3404">
        <v>45420</v>
      </c>
      <c r="I3404">
        <v>50560</v>
      </c>
      <c r="J3404">
        <v>55700</v>
      </c>
      <c r="K3404" t="s">
        <v>3107</v>
      </c>
      <c r="L3404">
        <v>17</v>
      </c>
      <c r="M3404">
        <v>30</v>
      </c>
      <c r="N3404" t="s">
        <v>2540</v>
      </c>
    </row>
    <row r="3405" spans="1:14" x14ac:dyDescent="0.2">
      <c r="A3405" t="s">
        <v>9164</v>
      </c>
      <c r="B3405">
        <v>15550</v>
      </c>
      <c r="C3405">
        <v>19720</v>
      </c>
      <c r="D3405">
        <v>24860</v>
      </c>
      <c r="E3405">
        <v>30000</v>
      </c>
      <c r="F3405">
        <v>35140</v>
      </c>
      <c r="G3405">
        <v>40280</v>
      </c>
      <c r="H3405">
        <v>45420</v>
      </c>
      <c r="I3405">
        <v>48850</v>
      </c>
      <c r="J3405">
        <v>51800</v>
      </c>
      <c r="K3405" t="s">
        <v>3107</v>
      </c>
      <c r="L3405">
        <v>19</v>
      </c>
      <c r="M3405">
        <v>30</v>
      </c>
      <c r="N3405" t="s">
        <v>3273</v>
      </c>
    </row>
    <row r="3406" spans="1:14" x14ac:dyDescent="0.2">
      <c r="A3406" t="s">
        <v>9165</v>
      </c>
      <c r="B3406">
        <v>14580</v>
      </c>
      <c r="C3406">
        <v>19720</v>
      </c>
      <c r="D3406">
        <v>24860</v>
      </c>
      <c r="E3406">
        <v>30000</v>
      </c>
      <c r="F3406">
        <v>35140</v>
      </c>
      <c r="G3406">
        <v>39750</v>
      </c>
      <c r="H3406">
        <v>42500</v>
      </c>
      <c r="I3406">
        <v>45250</v>
      </c>
      <c r="J3406">
        <v>47950</v>
      </c>
      <c r="K3406" t="s">
        <v>3107</v>
      </c>
      <c r="L3406">
        <v>21</v>
      </c>
      <c r="M3406">
        <v>30</v>
      </c>
      <c r="N3406" t="s">
        <v>3307</v>
      </c>
    </row>
    <row r="3407" spans="1:14" x14ac:dyDescent="0.2">
      <c r="A3407" t="s">
        <v>9166</v>
      </c>
      <c r="B3407">
        <v>14580</v>
      </c>
      <c r="C3407">
        <v>19720</v>
      </c>
      <c r="D3407">
        <v>24860</v>
      </c>
      <c r="E3407">
        <v>30000</v>
      </c>
      <c r="F3407">
        <v>35140</v>
      </c>
      <c r="G3407">
        <v>39750</v>
      </c>
      <c r="H3407">
        <v>42500</v>
      </c>
      <c r="I3407">
        <v>45250</v>
      </c>
      <c r="J3407">
        <v>47950</v>
      </c>
      <c r="K3407" t="s">
        <v>3107</v>
      </c>
      <c r="L3407">
        <v>23</v>
      </c>
      <c r="M3407">
        <v>30</v>
      </c>
      <c r="N3407" t="s">
        <v>3309</v>
      </c>
    </row>
    <row r="3408" spans="1:14" x14ac:dyDescent="0.2">
      <c r="A3408" t="s">
        <v>9167</v>
      </c>
      <c r="B3408">
        <v>14580</v>
      </c>
      <c r="C3408">
        <v>19720</v>
      </c>
      <c r="D3408">
        <v>24860</v>
      </c>
      <c r="E3408">
        <v>30000</v>
      </c>
      <c r="F3408">
        <v>35140</v>
      </c>
      <c r="G3408">
        <v>39750</v>
      </c>
      <c r="H3408">
        <v>42500</v>
      </c>
      <c r="I3408">
        <v>45250</v>
      </c>
      <c r="J3408">
        <v>47950</v>
      </c>
      <c r="K3408" t="s">
        <v>3107</v>
      </c>
      <c r="L3408">
        <v>25</v>
      </c>
      <c r="M3408">
        <v>30</v>
      </c>
      <c r="N3408" t="s">
        <v>2541</v>
      </c>
    </row>
    <row r="3409" spans="1:14" x14ac:dyDescent="0.2">
      <c r="A3409" t="s">
        <v>9168</v>
      </c>
      <c r="B3409">
        <v>18100</v>
      </c>
      <c r="C3409">
        <v>20650</v>
      </c>
      <c r="D3409">
        <v>24860</v>
      </c>
      <c r="E3409">
        <v>30000</v>
      </c>
      <c r="F3409">
        <v>35140</v>
      </c>
      <c r="G3409">
        <v>40280</v>
      </c>
      <c r="H3409">
        <v>45420</v>
      </c>
      <c r="I3409">
        <v>50560</v>
      </c>
      <c r="J3409">
        <v>55700</v>
      </c>
      <c r="K3409" t="s">
        <v>3107</v>
      </c>
      <c r="L3409">
        <v>27</v>
      </c>
      <c r="M3409">
        <v>30</v>
      </c>
      <c r="N3409" t="s">
        <v>3374</v>
      </c>
    </row>
    <row r="3410" spans="1:14" x14ac:dyDescent="0.2">
      <c r="A3410" t="s">
        <v>9169</v>
      </c>
      <c r="B3410">
        <v>14580</v>
      </c>
      <c r="C3410">
        <v>19720</v>
      </c>
      <c r="D3410">
        <v>24860</v>
      </c>
      <c r="E3410">
        <v>30000</v>
      </c>
      <c r="F3410">
        <v>35140</v>
      </c>
      <c r="G3410">
        <v>39750</v>
      </c>
      <c r="H3410">
        <v>42500</v>
      </c>
      <c r="I3410">
        <v>45250</v>
      </c>
      <c r="J3410">
        <v>47950</v>
      </c>
      <c r="K3410" t="s">
        <v>3107</v>
      </c>
      <c r="L3410">
        <v>29</v>
      </c>
      <c r="M3410">
        <v>30</v>
      </c>
      <c r="N3410" t="s">
        <v>2542</v>
      </c>
    </row>
    <row r="3411" spans="1:14" x14ac:dyDescent="0.2">
      <c r="A3411" t="s">
        <v>9170</v>
      </c>
      <c r="B3411">
        <v>14900</v>
      </c>
      <c r="C3411">
        <v>19720</v>
      </c>
      <c r="D3411">
        <v>24860</v>
      </c>
      <c r="E3411">
        <v>30000</v>
      </c>
      <c r="F3411">
        <v>35140</v>
      </c>
      <c r="G3411">
        <v>40280</v>
      </c>
      <c r="H3411">
        <v>43900</v>
      </c>
      <c r="I3411">
        <v>46750</v>
      </c>
      <c r="J3411">
        <v>49600</v>
      </c>
      <c r="K3411" t="s">
        <v>3107</v>
      </c>
      <c r="L3411">
        <v>31</v>
      </c>
      <c r="M3411">
        <v>30</v>
      </c>
      <c r="N3411" t="s">
        <v>4190</v>
      </c>
    </row>
    <row r="3412" spans="1:14" x14ac:dyDescent="0.2">
      <c r="A3412" t="s">
        <v>9171</v>
      </c>
      <c r="B3412">
        <v>14580</v>
      </c>
      <c r="C3412">
        <v>19720</v>
      </c>
      <c r="D3412">
        <v>24860</v>
      </c>
      <c r="E3412">
        <v>30000</v>
      </c>
      <c r="F3412">
        <v>35140</v>
      </c>
      <c r="G3412">
        <v>40150</v>
      </c>
      <c r="H3412">
        <v>42950</v>
      </c>
      <c r="I3412">
        <v>45700</v>
      </c>
      <c r="J3412">
        <v>48450</v>
      </c>
      <c r="K3412" t="s">
        <v>3107</v>
      </c>
      <c r="L3412">
        <v>33</v>
      </c>
      <c r="M3412">
        <v>30</v>
      </c>
      <c r="N3412" t="s">
        <v>2543</v>
      </c>
    </row>
    <row r="3413" spans="1:14" x14ac:dyDescent="0.2">
      <c r="A3413" t="s">
        <v>9172</v>
      </c>
      <c r="B3413">
        <v>14580</v>
      </c>
      <c r="C3413">
        <v>19720</v>
      </c>
      <c r="D3413">
        <v>24860</v>
      </c>
      <c r="E3413">
        <v>30000</v>
      </c>
      <c r="F3413">
        <v>35140</v>
      </c>
      <c r="G3413">
        <v>39750</v>
      </c>
      <c r="H3413">
        <v>42500</v>
      </c>
      <c r="I3413">
        <v>45250</v>
      </c>
      <c r="J3413">
        <v>47950</v>
      </c>
      <c r="K3413" t="s">
        <v>3107</v>
      </c>
      <c r="L3413">
        <v>35</v>
      </c>
      <c r="M3413">
        <v>30</v>
      </c>
      <c r="N3413" t="s">
        <v>2544</v>
      </c>
    </row>
    <row r="3414" spans="1:14" x14ac:dyDescent="0.2">
      <c r="A3414" t="s">
        <v>9173</v>
      </c>
      <c r="B3414">
        <v>17900</v>
      </c>
      <c r="C3414">
        <v>20450</v>
      </c>
      <c r="D3414">
        <v>24860</v>
      </c>
      <c r="E3414">
        <v>30000</v>
      </c>
      <c r="F3414">
        <v>35140</v>
      </c>
      <c r="G3414">
        <v>40280</v>
      </c>
      <c r="H3414">
        <v>45420</v>
      </c>
      <c r="I3414">
        <v>50560</v>
      </c>
      <c r="J3414">
        <v>55700</v>
      </c>
      <c r="K3414" t="s">
        <v>3107</v>
      </c>
      <c r="L3414">
        <v>37</v>
      </c>
      <c r="M3414">
        <v>30</v>
      </c>
      <c r="N3414" t="s">
        <v>2545</v>
      </c>
    </row>
    <row r="3415" spans="1:14" x14ac:dyDescent="0.2">
      <c r="A3415" t="s">
        <v>9174</v>
      </c>
      <c r="B3415">
        <v>15150</v>
      </c>
      <c r="C3415">
        <v>19720</v>
      </c>
      <c r="D3415">
        <v>24860</v>
      </c>
      <c r="E3415">
        <v>30000</v>
      </c>
      <c r="F3415">
        <v>35140</v>
      </c>
      <c r="G3415">
        <v>40280</v>
      </c>
      <c r="H3415">
        <v>44650</v>
      </c>
      <c r="I3415">
        <v>47550</v>
      </c>
      <c r="J3415">
        <v>50400</v>
      </c>
      <c r="K3415" t="s">
        <v>3107</v>
      </c>
      <c r="L3415">
        <v>39</v>
      </c>
      <c r="M3415">
        <v>30</v>
      </c>
      <c r="N3415" t="s">
        <v>2716</v>
      </c>
    </row>
    <row r="3416" spans="1:14" x14ac:dyDescent="0.2">
      <c r="A3416" t="s">
        <v>9175</v>
      </c>
      <c r="B3416">
        <v>14580</v>
      </c>
      <c r="C3416">
        <v>19720</v>
      </c>
      <c r="D3416">
        <v>24860</v>
      </c>
      <c r="E3416">
        <v>30000</v>
      </c>
      <c r="F3416">
        <v>35140</v>
      </c>
      <c r="G3416">
        <v>39750</v>
      </c>
      <c r="H3416">
        <v>42500</v>
      </c>
      <c r="I3416">
        <v>45250</v>
      </c>
      <c r="J3416">
        <v>47950</v>
      </c>
      <c r="K3416" t="s">
        <v>3107</v>
      </c>
      <c r="L3416">
        <v>41</v>
      </c>
      <c r="M3416">
        <v>30</v>
      </c>
      <c r="N3416" t="s">
        <v>3764</v>
      </c>
    </row>
    <row r="3417" spans="1:14" x14ac:dyDescent="0.2">
      <c r="A3417" t="s">
        <v>9176</v>
      </c>
      <c r="B3417">
        <v>15400</v>
      </c>
      <c r="C3417">
        <v>19720</v>
      </c>
      <c r="D3417">
        <v>24860</v>
      </c>
      <c r="E3417">
        <v>30000</v>
      </c>
      <c r="F3417">
        <v>35140</v>
      </c>
      <c r="G3417">
        <v>40280</v>
      </c>
      <c r="H3417">
        <v>45420</v>
      </c>
      <c r="I3417">
        <v>48400</v>
      </c>
      <c r="J3417">
        <v>51350</v>
      </c>
      <c r="K3417" t="s">
        <v>3107</v>
      </c>
      <c r="L3417">
        <v>43</v>
      </c>
      <c r="M3417">
        <v>30</v>
      </c>
      <c r="N3417" t="s">
        <v>2546</v>
      </c>
    </row>
    <row r="3418" spans="1:14" x14ac:dyDescent="0.2">
      <c r="A3418" t="s">
        <v>9177</v>
      </c>
      <c r="B3418">
        <v>16100</v>
      </c>
      <c r="C3418">
        <v>19720</v>
      </c>
      <c r="D3418">
        <v>24860</v>
      </c>
      <c r="E3418">
        <v>30000</v>
      </c>
      <c r="F3418">
        <v>35140</v>
      </c>
      <c r="G3418">
        <v>40280</v>
      </c>
      <c r="H3418">
        <v>45420</v>
      </c>
      <c r="I3418">
        <v>50560</v>
      </c>
      <c r="J3418">
        <v>53700</v>
      </c>
      <c r="K3418" t="s">
        <v>3107</v>
      </c>
      <c r="L3418">
        <v>45</v>
      </c>
      <c r="M3418">
        <v>30</v>
      </c>
      <c r="N3418" t="s">
        <v>4194</v>
      </c>
    </row>
    <row r="3419" spans="1:14" x14ac:dyDescent="0.2">
      <c r="A3419" t="s">
        <v>9178</v>
      </c>
      <c r="B3419">
        <v>16550</v>
      </c>
      <c r="C3419">
        <v>19720</v>
      </c>
      <c r="D3419">
        <v>24860</v>
      </c>
      <c r="E3419">
        <v>30000</v>
      </c>
      <c r="F3419">
        <v>35140</v>
      </c>
      <c r="G3419">
        <v>40280</v>
      </c>
      <c r="H3419">
        <v>45420</v>
      </c>
      <c r="I3419">
        <v>50560</v>
      </c>
      <c r="J3419">
        <v>55050</v>
      </c>
      <c r="K3419" t="s">
        <v>3107</v>
      </c>
      <c r="L3419">
        <v>47</v>
      </c>
      <c r="M3419">
        <v>30</v>
      </c>
      <c r="N3419" t="s">
        <v>2725</v>
      </c>
    </row>
    <row r="3420" spans="1:14" x14ac:dyDescent="0.2">
      <c r="A3420" t="s">
        <v>9179</v>
      </c>
      <c r="B3420">
        <v>14580</v>
      </c>
      <c r="C3420">
        <v>19720</v>
      </c>
      <c r="D3420">
        <v>24860</v>
      </c>
      <c r="E3420">
        <v>30000</v>
      </c>
      <c r="F3420">
        <v>35140</v>
      </c>
      <c r="G3420">
        <v>39750</v>
      </c>
      <c r="H3420">
        <v>42500</v>
      </c>
      <c r="I3420">
        <v>45250</v>
      </c>
      <c r="J3420">
        <v>47950</v>
      </c>
      <c r="K3420" t="s">
        <v>3107</v>
      </c>
      <c r="L3420">
        <v>49</v>
      </c>
      <c r="M3420">
        <v>30</v>
      </c>
      <c r="N3420" t="s">
        <v>2547</v>
      </c>
    </row>
    <row r="3421" spans="1:14" x14ac:dyDescent="0.2">
      <c r="A3421" t="s">
        <v>9180</v>
      </c>
      <c r="B3421">
        <v>18000</v>
      </c>
      <c r="C3421">
        <v>20600</v>
      </c>
      <c r="D3421">
        <v>24860</v>
      </c>
      <c r="E3421">
        <v>30000</v>
      </c>
      <c r="F3421">
        <v>35140</v>
      </c>
      <c r="G3421">
        <v>40280</v>
      </c>
      <c r="H3421">
        <v>45420</v>
      </c>
      <c r="I3421">
        <v>50560</v>
      </c>
      <c r="J3421">
        <v>55700</v>
      </c>
      <c r="K3421" t="s">
        <v>3107</v>
      </c>
      <c r="L3421">
        <v>51</v>
      </c>
      <c r="M3421">
        <v>30</v>
      </c>
      <c r="N3421" t="s">
        <v>2973</v>
      </c>
    </row>
    <row r="3422" spans="1:14" x14ac:dyDescent="0.2">
      <c r="A3422" t="s">
        <v>9181</v>
      </c>
      <c r="B3422">
        <v>16650</v>
      </c>
      <c r="C3422">
        <v>19720</v>
      </c>
      <c r="D3422">
        <v>24860</v>
      </c>
      <c r="E3422">
        <v>30000</v>
      </c>
      <c r="F3422">
        <v>35140</v>
      </c>
      <c r="G3422">
        <v>40280</v>
      </c>
      <c r="H3422">
        <v>45420</v>
      </c>
      <c r="I3422">
        <v>50560</v>
      </c>
      <c r="J3422">
        <v>55450</v>
      </c>
      <c r="K3422" t="s">
        <v>3107</v>
      </c>
      <c r="L3422">
        <v>53</v>
      </c>
      <c r="M3422">
        <v>30</v>
      </c>
      <c r="N3422" t="s">
        <v>3386</v>
      </c>
    </row>
    <row r="3423" spans="1:14" x14ac:dyDescent="0.2">
      <c r="A3423" t="s">
        <v>9182</v>
      </c>
      <c r="B3423">
        <v>14580</v>
      </c>
      <c r="C3423">
        <v>19720</v>
      </c>
      <c r="D3423">
        <v>24860</v>
      </c>
      <c r="E3423">
        <v>30000</v>
      </c>
      <c r="F3423">
        <v>35140</v>
      </c>
      <c r="G3423">
        <v>39750</v>
      </c>
      <c r="H3423">
        <v>42500</v>
      </c>
      <c r="I3423">
        <v>45250</v>
      </c>
      <c r="J3423">
        <v>47950</v>
      </c>
      <c r="K3423" t="s">
        <v>3107</v>
      </c>
      <c r="L3423">
        <v>55</v>
      </c>
      <c r="M3423">
        <v>30</v>
      </c>
      <c r="N3423" t="s">
        <v>2548</v>
      </c>
    </row>
    <row r="3424" spans="1:14" x14ac:dyDescent="0.2">
      <c r="A3424" t="s">
        <v>9183</v>
      </c>
      <c r="B3424">
        <v>14750</v>
      </c>
      <c r="C3424">
        <v>19720</v>
      </c>
      <c r="D3424">
        <v>24860</v>
      </c>
      <c r="E3424">
        <v>30000</v>
      </c>
      <c r="F3424">
        <v>35140</v>
      </c>
      <c r="G3424">
        <v>40280</v>
      </c>
      <c r="H3424">
        <v>43550</v>
      </c>
      <c r="I3424">
        <v>46350</v>
      </c>
      <c r="J3424">
        <v>49150</v>
      </c>
      <c r="K3424" t="s">
        <v>3107</v>
      </c>
      <c r="L3424">
        <v>57</v>
      </c>
      <c r="M3424">
        <v>30</v>
      </c>
      <c r="N3424" t="s">
        <v>3990</v>
      </c>
    </row>
    <row r="3425" spans="1:14" x14ac:dyDescent="0.2">
      <c r="A3425" t="s">
        <v>9184</v>
      </c>
      <c r="B3425">
        <v>15850</v>
      </c>
      <c r="C3425">
        <v>19720</v>
      </c>
      <c r="D3425">
        <v>24860</v>
      </c>
      <c r="E3425">
        <v>30000</v>
      </c>
      <c r="F3425">
        <v>35140</v>
      </c>
      <c r="G3425">
        <v>40280</v>
      </c>
      <c r="H3425">
        <v>45420</v>
      </c>
      <c r="I3425">
        <v>49800</v>
      </c>
      <c r="J3425">
        <v>52800</v>
      </c>
      <c r="K3425" t="s">
        <v>3107</v>
      </c>
      <c r="L3425">
        <v>59</v>
      </c>
      <c r="M3425">
        <v>30</v>
      </c>
      <c r="N3425" t="s">
        <v>4202</v>
      </c>
    </row>
    <row r="3426" spans="1:14" x14ac:dyDescent="0.2">
      <c r="A3426" t="s">
        <v>9185</v>
      </c>
      <c r="B3426">
        <v>14580</v>
      </c>
      <c r="C3426">
        <v>19720</v>
      </c>
      <c r="D3426">
        <v>24860</v>
      </c>
      <c r="E3426">
        <v>30000</v>
      </c>
      <c r="F3426">
        <v>35140</v>
      </c>
      <c r="G3426">
        <v>39750</v>
      </c>
      <c r="H3426">
        <v>42500</v>
      </c>
      <c r="I3426">
        <v>45250</v>
      </c>
      <c r="J3426">
        <v>47950</v>
      </c>
      <c r="K3426" t="s">
        <v>3107</v>
      </c>
      <c r="L3426">
        <v>61</v>
      </c>
      <c r="M3426">
        <v>30</v>
      </c>
      <c r="N3426" t="s">
        <v>4204</v>
      </c>
    </row>
    <row r="3427" spans="1:14" x14ac:dyDescent="0.2">
      <c r="A3427" t="s">
        <v>9186</v>
      </c>
      <c r="B3427">
        <v>14580</v>
      </c>
      <c r="C3427">
        <v>19720</v>
      </c>
      <c r="D3427">
        <v>24860</v>
      </c>
      <c r="E3427">
        <v>30000</v>
      </c>
      <c r="F3427">
        <v>35140</v>
      </c>
      <c r="G3427">
        <v>39750</v>
      </c>
      <c r="H3427">
        <v>42500</v>
      </c>
      <c r="I3427">
        <v>45250</v>
      </c>
      <c r="J3427">
        <v>47950</v>
      </c>
      <c r="K3427" t="s">
        <v>3107</v>
      </c>
      <c r="L3427">
        <v>63</v>
      </c>
      <c r="M3427">
        <v>30</v>
      </c>
      <c r="N3427" t="s">
        <v>3991</v>
      </c>
    </row>
    <row r="3428" spans="1:14" x14ac:dyDescent="0.2">
      <c r="A3428" t="s">
        <v>9187</v>
      </c>
      <c r="B3428">
        <v>14750</v>
      </c>
      <c r="C3428">
        <v>19720</v>
      </c>
      <c r="D3428">
        <v>24860</v>
      </c>
      <c r="E3428">
        <v>30000</v>
      </c>
      <c r="F3428">
        <v>35140</v>
      </c>
      <c r="G3428">
        <v>40280</v>
      </c>
      <c r="H3428">
        <v>43550</v>
      </c>
      <c r="I3428">
        <v>46350</v>
      </c>
      <c r="J3428">
        <v>49150</v>
      </c>
      <c r="K3428" t="s">
        <v>3107</v>
      </c>
      <c r="L3428">
        <v>65</v>
      </c>
      <c r="M3428">
        <v>30</v>
      </c>
      <c r="N3428" t="s">
        <v>3333</v>
      </c>
    </row>
    <row r="3429" spans="1:14" x14ac:dyDescent="0.2">
      <c r="A3429" t="s">
        <v>9188</v>
      </c>
      <c r="B3429">
        <v>14580</v>
      </c>
      <c r="C3429">
        <v>19720</v>
      </c>
      <c r="D3429">
        <v>24860</v>
      </c>
      <c r="E3429">
        <v>30000</v>
      </c>
      <c r="F3429">
        <v>35140</v>
      </c>
      <c r="G3429">
        <v>39750</v>
      </c>
      <c r="H3429">
        <v>42500</v>
      </c>
      <c r="I3429">
        <v>45250</v>
      </c>
      <c r="J3429">
        <v>47950</v>
      </c>
      <c r="K3429" t="s">
        <v>3107</v>
      </c>
      <c r="L3429">
        <v>67</v>
      </c>
      <c r="M3429">
        <v>30</v>
      </c>
      <c r="N3429" t="s">
        <v>3334</v>
      </c>
    </row>
    <row r="3430" spans="1:14" x14ac:dyDescent="0.2">
      <c r="A3430" t="s">
        <v>9189</v>
      </c>
      <c r="B3430">
        <v>14580</v>
      </c>
      <c r="C3430">
        <v>19720</v>
      </c>
      <c r="D3430">
        <v>24860</v>
      </c>
      <c r="E3430">
        <v>30000</v>
      </c>
      <c r="F3430">
        <v>35140</v>
      </c>
      <c r="G3430">
        <v>39750</v>
      </c>
      <c r="H3430">
        <v>42500</v>
      </c>
      <c r="I3430">
        <v>45250</v>
      </c>
      <c r="J3430">
        <v>47950</v>
      </c>
      <c r="K3430" t="s">
        <v>3107</v>
      </c>
      <c r="L3430">
        <v>69</v>
      </c>
      <c r="M3430">
        <v>30</v>
      </c>
      <c r="N3430" t="s">
        <v>2407</v>
      </c>
    </row>
    <row r="3431" spans="1:14" x14ac:dyDescent="0.2">
      <c r="A3431" t="s">
        <v>9190</v>
      </c>
      <c r="B3431">
        <v>14580</v>
      </c>
      <c r="C3431">
        <v>19720</v>
      </c>
      <c r="D3431">
        <v>24860</v>
      </c>
      <c r="E3431">
        <v>30000</v>
      </c>
      <c r="F3431">
        <v>35140</v>
      </c>
      <c r="G3431">
        <v>39750</v>
      </c>
      <c r="H3431">
        <v>42500</v>
      </c>
      <c r="I3431">
        <v>45250</v>
      </c>
      <c r="J3431">
        <v>47950</v>
      </c>
      <c r="K3431" t="s">
        <v>3107</v>
      </c>
      <c r="L3431">
        <v>71</v>
      </c>
      <c r="M3431">
        <v>30</v>
      </c>
      <c r="N3431" t="s">
        <v>3992</v>
      </c>
    </row>
    <row r="3432" spans="1:14" x14ac:dyDescent="0.2">
      <c r="A3432" t="s">
        <v>9191</v>
      </c>
      <c r="B3432">
        <v>16450</v>
      </c>
      <c r="C3432">
        <v>19720</v>
      </c>
      <c r="D3432">
        <v>24860</v>
      </c>
      <c r="E3432">
        <v>30000</v>
      </c>
      <c r="F3432">
        <v>35140</v>
      </c>
      <c r="G3432">
        <v>40280</v>
      </c>
      <c r="H3432">
        <v>45420</v>
      </c>
      <c r="I3432">
        <v>50560</v>
      </c>
      <c r="J3432">
        <v>54700</v>
      </c>
      <c r="K3432" t="s">
        <v>3107</v>
      </c>
      <c r="L3432">
        <v>73</v>
      </c>
      <c r="M3432">
        <v>30</v>
      </c>
      <c r="N3432" t="s">
        <v>3993</v>
      </c>
    </row>
    <row r="3433" spans="1:14" x14ac:dyDescent="0.2">
      <c r="A3433" t="s">
        <v>9192</v>
      </c>
      <c r="B3433">
        <v>14580</v>
      </c>
      <c r="C3433">
        <v>19720</v>
      </c>
      <c r="D3433">
        <v>24860</v>
      </c>
      <c r="E3433">
        <v>30000</v>
      </c>
      <c r="F3433">
        <v>35140</v>
      </c>
      <c r="G3433">
        <v>39750</v>
      </c>
      <c r="H3433">
        <v>42500</v>
      </c>
      <c r="I3433">
        <v>45250</v>
      </c>
      <c r="J3433">
        <v>47950</v>
      </c>
      <c r="K3433" t="s">
        <v>3107</v>
      </c>
      <c r="L3433">
        <v>75</v>
      </c>
      <c r="M3433">
        <v>30</v>
      </c>
      <c r="N3433" t="s">
        <v>2731</v>
      </c>
    </row>
    <row r="3434" spans="1:14" x14ac:dyDescent="0.2">
      <c r="A3434" t="s">
        <v>9193</v>
      </c>
      <c r="B3434">
        <v>14580</v>
      </c>
      <c r="C3434">
        <v>19720</v>
      </c>
      <c r="D3434">
        <v>24860</v>
      </c>
      <c r="E3434">
        <v>30000</v>
      </c>
      <c r="F3434">
        <v>35140</v>
      </c>
      <c r="G3434">
        <v>39750</v>
      </c>
      <c r="H3434">
        <v>42500</v>
      </c>
      <c r="I3434">
        <v>45250</v>
      </c>
      <c r="J3434">
        <v>47950</v>
      </c>
      <c r="K3434" t="s">
        <v>3107</v>
      </c>
      <c r="L3434">
        <v>77</v>
      </c>
      <c r="M3434">
        <v>30</v>
      </c>
      <c r="N3434" t="s">
        <v>3994</v>
      </c>
    </row>
    <row r="3435" spans="1:14" x14ac:dyDescent="0.2">
      <c r="A3435" t="s">
        <v>9194</v>
      </c>
      <c r="B3435">
        <v>14580</v>
      </c>
      <c r="C3435">
        <v>19720</v>
      </c>
      <c r="D3435">
        <v>24860</v>
      </c>
      <c r="E3435">
        <v>30000</v>
      </c>
      <c r="F3435">
        <v>35140</v>
      </c>
      <c r="G3435">
        <v>39750</v>
      </c>
      <c r="H3435">
        <v>42500</v>
      </c>
      <c r="I3435">
        <v>45250</v>
      </c>
      <c r="J3435">
        <v>47950</v>
      </c>
      <c r="K3435" t="s">
        <v>3107</v>
      </c>
      <c r="L3435">
        <v>79</v>
      </c>
      <c r="M3435">
        <v>30</v>
      </c>
      <c r="N3435" t="s">
        <v>3995</v>
      </c>
    </row>
    <row r="3436" spans="1:14" x14ac:dyDescent="0.2">
      <c r="A3436" t="s">
        <v>9195</v>
      </c>
      <c r="B3436">
        <v>15750</v>
      </c>
      <c r="C3436">
        <v>19720</v>
      </c>
      <c r="D3436">
        <v>24860</v>
      </c>
      <c r="E3436">
        <v>30000</v>
      </c>
      <c r="F3436">
        <v>35140</v>
      </c>
      <c r="G3436">
        <v>40280</v>
      </c>
      <c r="H3436">
        <v>45420</v>
      </c>
      <c r="I3436">
        <v>49400</v>
      </c>
      <c r="J3436">
        <v>52400</v>
      </c>
      <c r="K3436" t="s">
        <v>3107</v>
      </c>
      <c r="L3436">
        <v>81</v>
      </c>
      <c r="M3436">
        <v>30</v>
      </c>
      <c r="N3436" t="s">
        <v>3394</v>
      </c>
    </row>
    <row r="3437" spans="1:14" x14ac:dyDescent="0.2">
      <c r="A3437" t="s">
        <v>9196</v>
      </c>
      <c r="B3437">
        <v>18100</v>
      </c>
      <c r="C3437">
        <v>20650</v>
      </c>
      <c r="D3437">
        <v>24860</v>
      </c>
      <c r="E3437">
        <v>30000</v>
      </c>
      <c r="F3437">
        <v>35140</v>
      </c>
      <c r="G3437">
        <v>40280</v>
      </c>
      <c r="H3437">
        <v>45420</v>
      </c>
      <c r="I3437">
        <v>50560</v>
      </c>
      <c r="J3437">
        <v>55700</v>
      </c>
      <c r="K3437" t="s">
        <v>3107</v>
      </c>
      <c r="L3437">
        <v>83</v>
      </c>
      <c r="M3437">
        <v>30</v>
      </c>
      <c r="N3437" t="s">
        <v>3396</v>
      </c>
    </row>
    <row r="3438" spans="1:14" x14ac:dyDescent="0.2">
      <c r="A3438" t="s">
        <v>9197</v>
      </c>
      <c r="B3438">
        <v>15150</v>
      </c>
      <c r="C3438">
        <v>19720</v>
      </c>
      <c r="D3438">
        <v>24860</v>
      </c>
      <c r="E3438">
        <v>30000</v>
      </c>
      <c r="F3438">
        <v>35140</v>
      </c>
      <c r="G3438">
        <v>40280</v>
      </c>
      <c r="H3438">
        <v>44650</v>
      </c>
      <c r="I3438">
        <v>47550</v>
      </c>
      <c r="J3438">
        <v>50400</v>
      </c>
      <c r="K3438" t="s">
        <v>3107</v>
      </c>
      <c r="L3438">
        <v>85</v>
      </c>
      <c r="M3438">
        <v>30</v>
      </c>
      <c r="N3438" t="s">
        <v>3996</v>
      </c>
    </row>
    <row r="3439" spans="1:14" x14ac:dyDescent="0.2">
      <c r="A3439" t="s">
        <v>9198</v>
      </c>
      <c r="B3439">
        <v>18100</v>
      </c>
      <c r="C3439">
        <v>20650</v>
      </c>
      <c r="D3439">
        <v>24860</v>
      </c>
      <c r="E3439">
        <v>30000</v>
      </c>
      <c r="F3439">
        <v>35140</v>
      </c>
      <c r="G3439">
        <v>40280</v>
      </c>
      <c r="H3439">
        <v>45420</v>
      </c>
      <c r="I3439">
        <v>50560</v>
      </c>
      <c r="J3439">
        <v>55700</v>
      </c>
      <c r="K3439" t="s">
        <v>3107</v>
      </c>
      <c r="L3439">
        <v>87</v>
      </c>
      <c r="M3439">
        <v>30</v>
      </c>
      <c r="N3439" t="s">
        <v>3997</v>
      </c>
    </row>
    <row r="3440" spans="1:14" x14ac:dyDescent="0.2">
      <c r="A3440" t="s">
        <v>9199</v>
      </c>
      <c r="B3440">
        <v>14580</v>
      </c>
      <c r="C3440">
        <v>19720</v>
      </c>
      <c r="D3440">
        <v>24860</v>
      </c>
      <c r="E3440">
        <v>30000</v>
      </c>
      <c r="F3440">
        <v>35140</v>
      </c>
      <c r="G3440">
        <v>39750</v>
      </c>
      <c r="H3440">
        <v>42500</v>
      </c>
      <c r="I3440">
        <v>45250</v>
      </c>
      <c r="J3440">
        <v>47950</v>
      </c>
      <c r="K3440" t="s">
        <v>3107</v>
      </c>
      <c r="L3440">
        <v>89</v>
      </c>
      <c r="M3440">
        <v>30</v>
      </c>
      <c r="N3440" t="s">
        <v>3998</v>
      </c>
    </row>
    <row r="3441" spans="1:14" x14ac:dyDescent="0.2">
      <c r="A3441" t="s">
        <v>9200</v>
      </c>
      <c r="B3441">
        <v>14580</v>
      </c>
      <c r="C3441">
        <v>19720</v>
      </c>
      <c r="D3441">
        <v>24860</v>
      </c>
      <c r="E3441">
        <v>30000</v>
      </c>
      <c r="F3441">
        <v>35140</v>
      </c>
      <c r="G3441">
        <v>39750</v>
      </c>
      <c r="H3441">
        <v>42500</v>
      </c>
      <c r="I3441">
        <v>45250</v>
      </c>
      <c r="J3441">
        <v>47950</v>
      </c>
      <c r="K3441" t="s">
        <v>3107</v>
      </c>
      <c r="L3441">
        <v>91</v>
      </c>
      <c r="M3441">
        <v>30</v>
      </c>
      <c r="N3441" t="s">
        <v>3581</v>
      </c>
    </row>
    <row r="3442" spans="1:14" x14ac:dyDescent="0.2">
      <c r="A3442" t="s">
        <v>9201</v>
      </c>
      <c r="B3442">
        <v>15600</v>
      </c>
      <c r="C3442">
        <v>19720</v>
      </c>
      <c r="D3442">
        <v>24860</v>
      </c>
      <c r="E3442">
        <v>30000</v>
      </c>
      <c r="F3442">
        <v>35140</v>
      </c>
      <c r="G3442">
        <v>40280</v>
      </c>
      <c r="H3442">
        <v>45420</v>
      </c>
      <c r="I3442">
        <v>48950</v>
      </c>
      <c r="J3442">
        <v>51900</v>
      </c>
      <c r="K3442" t="s">
        <v>3107</v>
      </c>
      <c r="L3442">
        <v>93</v>
      </c>
      <c r="M3442">
        <v>30</v>
      </c>
      <c r="N3442" t="s">
        <v>3999</v>
      </c>
    </row>
    <row r="3443" spans="1:14" x14ac:dyDescent="0.2">
      <c r="A3443" t="s">
        <v>9202</v>
      </c>
      <c r="B3443">
        <v>14580</v>
      </c>
      <c r="C3443">
        <v>19720</v>
      </c>
      <c r="D3443">
        <v>24860</v>
      </c>
      <c r="E3443">
        <v>30000</v>
      </c>
      <c r="F3443">
        <v>35140</v>
      </c>
      <c r="G3443">
        <v>39750</v>
      </c>
      <c r="H3443">
        <v>42500</v>
      </c>
      <c r="I3443">
        <v>45250</v>
      </c>
      <c r="J3443">
        <v>47950</v>
      </c>
      <c r="K3443" t="s">
        <v>3107</v>
      </c>
      <c r="L3443">
        <v>95</v>
      </c>
      <c r="M3443">
        <v>30</v>
      </c>
      <c r="N3443" t="s">
        <v>3345</v>
      </c>
    </row>
    <row r="3444" spans="1:14" x14ac:dyDescent="0.2">
      <c r="A3444" t="s">
        <v>9203</v>
      </c>
      <c r="B3444">
        <v>14850</v>
      </c>
      <c r="C3444">
        <v>19720</v>
      </c>
      <c r="D3444">
        <v>24860</v>
      </c>
      <c r="E3444">
        <v>30000</v>
      </c>
      <c r="F3444">
        <v>35140</v>
      </c>
      <c r="G3444">
        <v>40280</v>
      </c>
      <c r="H3444">
        <v>43750</v>
      </c>
      <c r="I3444">
        <v>46550</v>
      </c>
      <c r="J3444">
        <v>49350</v>
      </c>
      <c r="K3444" t="s">
        <v>3107</v>
      </c>
      <c r="L3444">
        <v>97</v>
      </c>
      <c r="M3444">
        <v>30</v>
      </c>
      <c r="N3444" t="s">
        <v>4000</v>
      </c>
    </row>
    <row r="3445" spans="1:14" x14ac:dyDescent="0.2">
      <c r="A3445" t="s">
        <v>9204</v>
      </c>
      <c r="B3445">
        <v>15400</v>
      </c>
      <c r="C3445">
        <v>19720</v>
      </c>
      <c r="D3445">
        <v>24860</v>
      </c>
      <c r="E3445">
        <v>30000</v>
      </c>
      <c r="F3445">
        <v>35140</v>
      </c>
      <c r="G3445">
        <v>40280</v>
      </c>
      <c r="H3445">
        <v>45400</v>
      </c>
      <c r="I3445">
        <v>48350</v>
      </c>
      <c r="J3445">
        <v>51250</v>
      </c>
      <c r="K3445" t="s">
        <v>3107</v>
      </c>
      <c r="L3445">
        <v>99</v>
      </c>
      <c r="M3445">
        <v>30</v>
      </c>
      <c r="N3445" t="s">
        <v>3584</v>
      </c>
    </row>
    <row r="3446" spans="1:14" x14ac:dyDescent="0.2">
      <c r="A3446" t="s">
        <v>9205</v>
      </c>
      <c r="B3446">
        <v>14580</v>
      </c>
      <c r="C3446">
        <v>19720</v>
      </c>
      <c r="D3446">
        <v>24860</v>
      </c>
      <c r="E3446">
        <v>30000</v>
      </c>
      <c r="F3446">
        <v>35140</v>
      </c>
      <c r="G3446">
        <v>39750</v>
      </c>
      <c r="H3446">
        <v>42500</v>
      </c>
      <c r="I3446">
        <v>45250</v>
      </c>
      <c r="J3446">
        <v>47950</v>
      </c>
      <c r="K3446" t="s">
        <v>3107</v>
      </c>
      <c r="L3446">
        <v>101</v>
      </c>
      <c r="M3446">
        <v>30</v>
      </c>
      <c r="N3446" t="s">
        <v>4001</v>
      </c>
    </row>
    <row r="3447" spans="1:14" x14ac:dyDescent="0.2">
      <c r="A3447" t="s">
        <v>9206</v>
      </c>
      <c r="B3447">
        <v>16550</v>
      </c>
      <c r="C3447">
        <v>19720</v>
      </c>
      <c r="D3447">
        <v>24860</v>
      </c>
      <c r="E3447">
        <v>30000</v>
      </c>
      <c r="F3447">
        <v>35140</v>
      </c>
      <c r="G3447">
        <v>40280</v>
      </c>
      <c r="H3447">
        <v>45420</v>
      </c>
      <c r="I3447">
        <v>50560</v>
      </c>
      <c r="J3447">
        <v>55050</v>
      </c>
      <c r="K3447" t="s">
        <v>3107</v>
      </c>
      <c r="L3447">
        <v>103</v>
      </c>
      <c r="M3447">
        <v>30</v>
      </c>
      <c r="N3447" t="s">
        <v>4159</v>
      </c>
    </row>
    <row r="3448" spans="1:14" x14ac:dyDescent="0.2">
      <c r="A3448" t="s">
        <v>9207</v>
      </c>
      <c r="B3448">
        <v>14580</v>
      </c>
      <c r="C3448">
        <v>19720</v>
      </c>
      <c r="D3448">
        <v>24860</v>
      </c>
      <c r="E3448">
        <v>30000</v>
      </c>
      <c r="F3448">
        <v>35140</v>
      </c>
      <c r="G3448">
        <v>39750</v>
      </c>
      <c r="H3448">
        <v>42500</v>
      </c>
      <c r="I3448">
        <v>45250</v>
      </c>
      <c r="J3448">
        <v>47950</v>
      </c>
      <c r="K3448" t="s">
        <v>3107</v>
      </c>
      <c r="L3448">
        <v>105</v>
      </c>
      <c r="M3448">
        <v>30</v>
      </c>
      <c r="N3448" t="s">
        <v>4002</v>
      </c>
    </row>
    <row r="3449" spans="1:14" x14ac:dyDescent="0.2">
      <c r="A3449" t="s">
        <v>9208</v>
      </c>
      <c r="B3449">
        <v>14580</v>
      </c>
      <c r="C3449">
        <v>19720</v>
      </c>
      <c r="D3449">
        <v>24860</v>
      </c>
      <c r="E3449">
        <v>30000</v>
      </c>
      <c r="F3449">
        <v>35140</v>
      </c>
      <c r="G3449">
        <v>39750</v>
      </c>
      <c r="H3449">
        <v>42500</v>
      </c>
      <c r="I3449">
        <v>45250</v>
      </c>
      <c r="J3449">
        <v>47950</v>
      </c>
      <c r="K3449" t="s">
        <v>3107</v>
      </c>
      <c r="L3449">
        <v>107</v>
      </c>
      <c r="M3449">
        <v>30</v>
      </c>
      <c r="N3449" t="s">
        <v>4003</v>
      </c>
    </row>
    <row r="3450" spans="1:14" x14ac:dyDescent="0.2">
      <c r="A3450" t="s">
        <v>9209</v>
      </c>
      <c r="B3450">
        <v>18100</v>
      </c>
      <c r="C3450">
        <v>20650</v>
      </c>
      <c r="D3450">
        <v>24860</v>
      </c>
      <c r="E3450">
        <v>30000</v>
      </c>
      <c r="F3450">
        <v>35140</v>
      </c>
      <c r="G3450">
        <v>40280</v>
      </c>
      <c r="H3450">
        <v>45420</v>
      </c>
      <c r="I3450">
        <v>50560</v>
      </c>
      <c r="J3450">
        <v>55700</v>
      </c>
      <c r="K3450" t="s">
        <v>3107</v>
      </c>
      <c r="L3450">
        <v>109</v>
      </c>
      <c r="M3450">
        <v>30</v>
      </c>
      <c r="N3450" t="s">
        <v>4004</v>
      </c>
    </row>
    <row r="3451" spans="1:14" x14ac:dyDescent="0.2">
      <c r="A3451" t="s">
        <v>9210</v>
      </c>
      <c r="B3451">
        <v>14580</v>
      </c>
      <c r="C3451">
        <v>19720</v>
      </c>
      <c r="D3451">
        <v>24860</v>
      </c>
      <c r="E3451">
        <v>30000</v>
      </c>
      <c r="F3451">
        <v>35140</v>
      </c>
      <c r="G3451">
        <v>39750</v>
      </c>
      <c r="H3451">
        <v>42500</v>
      </c>
      <c r="I3451">
        <v>45250</v>
      </c>
      <c r="J3451">
        <v>47950</v>
      </c>
      <c r="K3451" t="s">
        <v>3107</v>
      </c>
      <c r="L3451">
        <v>111</v>
      </c>
      <c r="M3451">
        <v>30</v>
      </c>
      <c r="N3451" t="s">
        <v>4005</v>
      </c>
    </row>
    <row r="3452" spans="1:14" x14ac:dyDescent="0.2">
      <c r="A3452" t="s">
        <v>9211</v>
      </c>
      <c r="B3452">
        <v>17900</v>
      </c>
      <c r="C3452">
        <v>20450</v>
      </c>
      <c r="D3452">
        <v>24860</v>
      </c>
      <c r="E3452">
        <v>30000</v>
      </c>
      <c r="F3452">
        <v>35140</v>
      </c>
      <c r="G3452">
        <v>40280</v>
      </c>
      <c r="H3452">
        <v>45420</v>
      </c>
      <c r="I3452">
        <v>50560</v>
      </c>
      <c r="J3452">
        <v>55700</v>
      </c>
      <c r="K3452" t="s">
        <v>3107</v>
      </c>
      <c r="L3452">
        <v>113</v>
      </c>
      <c r="M3452">
        <v>30</v>
      </c>
      <c r="N3452" t="s">
        <v>3231</v>
      </c>
    </row>
    <row r="3453" spans="1:14" x14ac:dyDescent="0.2">
      <c r="A3453" t="s">
        <v>9212</v>
      </c>
      <c r="B3453">
        <v>14580</v>
      </c>
      <c r="C3453">
        <v>19720</v>
      </c>
      <c r="D3453">
        <v>24860</v>
      </c>
      <c r="E3453">
        <v>30000</v>
      </c>
      <c r="F3453">
        <v>35140</v>
      </c>
      <c r="G3453">
        <v>39750</v>
      </c>
      <c r="H3453">
        <v>42500</v>
      </c>
      <c r="I3453">
        <v>45250</v>
      </c>
      <c r="J3453">
        <v>47950</v>
      </c>
      <c r="K3453" t="s">
        <v>3107</v>
      </c>
      <c r="L3453">
        <v>115</v>
      </c>
      <c r="M3453">
        <v>30</v>
      </c>
      <c r="N3453" t="s">
        <v>3233</v>
      </c>
    </row>
    <row r="3454" spans="1:14" x14ac:dyDescent="0.2">
      <c r="A3454" t="s">
        <v>9213</v>
      </c>
      <c r="B3454">
        <v>14580</v>
      </c>
      <c r="C3454">
        <v>19720</v>
      </c>
      <c r="D3454">
        <v>24860</v>
      </c>
      <c r="E3454">
        <v>30000</v>
      </c>
      <c r="F3454">
        <v>35140</v>
      </c>
      <c r="G3454">
        <v>39750</v>
      </c>
      <c r="H3454">
        <v>42500</v>
      </c>
      <c r="I3454">
        <v>45250</v>
      </c>
      <c r="J3454">
        <v>47950</v>
      </c>
      <c r="K3454" t="s">
        <v>3107</v>
      </c>
      <c r="L3454">
        <v>117</v>
      </c>
      <c r="M3454">
        <v>30</v>
      </c>
      <c r="N3454" t="s">
        <v>3234</v>
      </c>
    </row>
    <row r="3455" spans="1:14" x14ac:dyDescent="0.2">
      <c r="A3455" t="s">
        <v>9214</v>
      </c>
      <c r="B3455">
        <v>14600</v>
      </c>
      <c r="C3455">
        <v>19720</v>
      </c>
      <c r="D3455">
        <v>24860</v>
      </c>
      <c r="E3455">
        <v>30000</v>
      </c>
      <c r="F3455">
        <v>35140</v>
      </c>
      <c r="G3455">
        <v>40200</v>
      </c>
      <c r="H3455">
        <v>43000</v>
      </c>
      <c r="I3455">
        <v>45750</v>
      </c>
      <c r="J3455">
        <v>48550</v>
      </c>
      <c r="K3455" t="s">
        <v>3107</v>
      </c>
      <c r="L3455">
        <v>119</v>
      </c>
      <c r="M3455">
        <v>30</v>
      </c>
      <c r="N3455" t="s">
        <v>4006</v>
      </c>
    </row>
    <row r="3456" spans="1:14" x14ac:dyDescent="0.2">
      <c r="A3456" t="s">
        <v>9215</v>
      </c>
      <c r="B3456">
        <v>14800</v>
      </c>
      <c r="C3456">
        <v>19720</v>
      </c>
      <c r="D3456">
        <v>24860</v>
      </c>
      <c r="E3456">
        <v>30000</v>
      </c>
      <c r="F3456">
        <v>35140</v>
      </c>
      <c r="G3456">
        <v>40280</v>
      </c>
      <c r="H3456">
        <v>43600</v>
      </c>
      <c r="I3456">
        <v>46400</v>
      </c>
      <c r="J3456">
        <v>49250</v>
      </c>
      <c r="K3456" t="s">
        <v>3107</v>
      </c>
      <c r="L3456">
        <v>121</v>
      </c>
      <c r="M3456">
        <v>30</v>
      </c>
      <c r="N3456" t="s">
        <v>4007</v>
      </c>
    </row>
    <row r="3457" spans="1:14" x14ac:dyDescent="0.2">
      <c r="A3457" t="s">
        <v>9216</v>
      </c>
      <c r="B3457">
        <v>15700</v>
      </c>
      <c r="C3457">
        <v>19720</v>
      </c>
      <c r="D3457">
        <v>24860</v>
      </c>
      <c r="E3457">
        <v>30000</v>
      </c>
      <c r="F3457">
        <v>35140</v>
      </c>
      <c r="G3457">
        <v>40280</v>
      </c>
      <c r="H3457">
        <v>45420</v>
      </c>
      <c r="I3457">
        <v>49250</v>
      </c>
      <c r="J3457">
        <v>52250</v>
      </c>
      <c r="K3457" t="s">
        <v>3107</v>
      </c>
      <c r="L3457">
        <v>123</v>
      </c>
      <c r="M3457">
        <v>30</v>
      </c>
      <c r="N3457" t="s">
        <v>3638</v>
      </c>
    </row>
    <row r="3458" spans="1:14" x14ac:dyDescent="0.2">
      <c r="A3458" t="s">
        <v>9217</v>
      </c>
      <c r="B3458">
        <v>15300</v>
      </c>
      <c r="C3458">
        <v>19720</v>
      </c>
      <c r="D3458">
        <v>24860</v>
      </c>
      <c r="E3458">
        <v>30000</v>
      </c>
      <c r="F3458">
        <v>35140</v>
      </c>
      <c r="G3458">
        <v>40280</v>
      </c>
      <c r="H3458">
        <v>45150</v>
      </c>
      <c r="I3458">
        <v>48050</v>
      </c>
      <c r="J3458">
        <v>51000</v>
      </c>
      <c r="K3458" t="s">
        <v>3107</v>
      </c>
      <c r="L3458">
        <v>125</v>
      </c>
      <c r="M3458">
        <v>30</v>
      </c>
      <c r="N3458" t="s">
        <v>3235</v>
      </c>
    </row>
    <row r="3459" spans="1:14" x14ac:dyDescent="0.2">
      <c r="A3459" t="s">
        <v>9218</v>
      </c>
      <c r="B3459">
        <v>14580</v>
      </c>
      <c r="C3459">
        <v>19720</v>
      </c>
      <c r="D3459">
        <v>24860</v>
      </c>
      <c r="E3459">
        <v>30000</v>
      </c>
      <c r="F3459">
        <v>35140</v>
      </c>
      <c r="G3459">
        <v>39750</v>
      </c>
      <c r="H3459">
        <v>42500</v>
      </c>
      <c r="I3459">
        <v>45250</v>
      </c>
      <c r="J3459">
        <v>47950</v>
      </c>
      <c r="K3459" t="s">
        <v>3107</v>
      </c>
      <c r="L3459">
        <v>127</v>
      </c>
      <c r="M3459">
        <v>30</v>
      </c>
      <c r="N3459" t="s">
        <v>4008</v>
      </c>
    </row>
    <row r="3460" spans="1:14" x14ac:dyDescent="0.2">
      <c r="A3460" t="s">
        <v>9219</v>
      </c>
      <c r="B3460">
        <v>14700</v>
      </c>
      <c r="C3460">
        <v>19720</v>
      </c>
      <c r="D3460">
        <v>24860</v>
      </c>
      <c r="E3460">
        <v>30000</v>
      </c>
      <c r="F3460">
        <v>35140</v>
      </c>
      <c r="G3460">
        <v>40280</v>
      </c>
      <c r="H3460">
        <v>43300</v>
      </c>
      <c r="I3460">
        <v>46100</v>
      </c>
      <c r="J3460">
        <v>48900</v>
      </c>
      <c r="K3460" t="s">
        <v>3107</v>
      </c>
      <c r="L3460">
        <v>129</v>
      </c>
      <c r="M3460">
        <v>30</v>
      </c>
      <c r="N3460" t="s">
        <v>4009</v>
      </c>
    </row>
    <row r="3461" spans="1:14" x14ac:dyDescent="0.2">
      <c r="A3461" t="s">
        <v>9220</v>
      </c>
      <c r="B3461">
        <v>17900</v>
      </c>
      <c r="C3461">
        <v>20450</v>
      </c>
      <c r="D3461">
        <v>24860</v>
      </c>
      <c r="E3461">
        <v>30000</v>
      </c>
      <c r="F3461">
        <v>35140</v>
      </c>
      <c r="G3461">
        <v>40280</v>
      </c>
      <c r="H3461">
        <v>45420</v>
      </c>
      <c r="I3461">
        <v>50560</v>
      </c>
      <c r="J3461">
        <v>55700</v>
      </c>
      <c r="K3461" t="s">
        <v>3107</v>
      </c>
      <c r="L3461">
        <v>131</v>
      </c>
      <c r="M3461">
        <v>30</v>
      </c>
      <c r="N3461" t="s">
        <v>4010</v>
      </c>
    </row>
    <row r="3462" spans="1:14" x14ac:dyDescent="0.2">
      <c r="A3462" t="s">
        <v>9221</v>
      </c>
      <c r="B3462">
        <v>14580</v>
      </c>
      <c r="C3462">
        <v>19720</v>
      </c>
      <c r="D3462">
        <v>24860</v>
      </c>
      <c r="E3462">
        <v>30000</v>
      </c>
      <c r="F3462">
        <v>35140</v>
      </c>
      <c r="G3462">
        <v>39750</v>
      </c>
      <c r="H3462">
        <v>42500</v>
      </c>
      <c r="I3462">
        <v>45250</v>
      </c>
      <c r="J3462">
        <v>47950</v>
      </c>
      <c r="K3462" t="s">
        <v>3107</v>
      </c>
      <c r="L3462">
        <v>133</v>
      </c>
      <c r="M3462">
        <v>30</v>
      </c>
      <c r="N3462" t="s">
        <v>2921</v>
      </c>
    </row>
    <row r="3463" spans="1:14" x14ac:dyDescent="0.2">
      <c r="A3463" t="s">
        <v>9222</v>
      </c>
      <c r="B3463">
        <v>14580</v>
      </c>
      <c r="C3463">
        <v>19720</v>
      </c>
      <c r="D3463">
        <v>24860</v>
      </c>
      <c r="E3463">
        <v>30000</v>
      </c>
      <c r="F3463">
        <v>34700</v>
      </c>
      <c r="G3463">
        <v>37250</v>
      </c>
      <c r="H3463">
        <v>39850</v>
      </c>
      <c r="I3463">
        <v>42400</v>
      </c>
      <c r="J3463">
        <v>44950</v>
      </c>
      <c r="K3463" t="s">
        <v>3107</v>
      </c>
      <c r="L3463">
        <v>135</v>
      </c>
      <c r="M3463">
        <v>30</v>
      </c>
      <c r="N3463" t="s">
        <v>4011</v>
      </c>
    </row>
    <row r="3464" spans="1:14" x14ac:dyDescent="0.2">
      <c r="A3464" t="s">
        <v>9223</v>
      </c>
      <c r="B3464">
        <v>14950</v>
      </c>
      <c r="C3464">
        <v>19720</v>
      </c>
      <c r="D3464">
        <v>24860</v>
      </c>
      <c r="E3464">
        <v>30000</v>
      </c>
      <c r="F3464">
        <v>35140</v>
      </c>
      <c r="G3464">
        <v>40280</v>
      </c>
      <c r="H3464">
        <v>44050</v>
      </c>
      <c r="I3464">
        <v>46900</v>
      </c>
      <c r="J3464">
        <v>49700</v>
      </c>
      <c r="K3464" t="s">
        <v>3107</v>
      </c>
      <c r="L3464">
        <v>137</v>
      </c>
      <c r="M3464">
        <v>30</v>
      </c>
      <c r="N3464" t="s">
        <v>3598</v>
      </c>
    </row>
    <row r="3465" spans="1:14" x14ac:dyDescent="0.2">
      <c r="A3465" t="s">
        <v>9224</v>
      </c>
      <c r="B3465">
        <v>14950</v>
      </c>
      <c r="C3465">
        <v>19720</v>
      </c>
      <c r="D3465">
        <v>24860</v>
      </c>
      <c r="E3465">
        <v>30000</v>
      </c>
      <c r="F3465">
        <v>35140</v>
      </c>
      <c r="G3465">
        <v>40280</v>
      </c>
      <c r="H3465">
        <v>44050</v>
      </c>
      <c r="I3465">
        <v>46900</v>
      </c>
      <c r="J3465">
        <v>49700</v>
      </c>
      <c r="K3465" t="s">
        <v>3107</v>
      </c>
      <c r="L3465">
        <v>139</v>
      </c>
      <c r="M3465">
        <v>30</v>
      </c>
      <c r="N3465" t="s">
        <v>3561</v>
      </c>
    </row>
    <row r="3466" spans="1:14" x14ac:dyDescent="0.2">
      <c r="A3466" t="s">
        <v>9225</v>
      </c>
      <c r="B3466">
        <v>14580</v>
      </c>
      <c r="C3466">
        <v>19720</v>
      </c>
      <c r="D3466">
        <v>24860</v>
      </c>
      <c r="E3466">
        <v>30000</v>
      </c>
      <c r="F3466">
        <v>35140</v>
      </c>
      <c r="G3466">
        <v>39750</v>
      </c>
      <c r="H3466">
        <v>42500</v>
      </c>
      <c r="I3466">
        <v>45250</v>
      </c>
      <c r="J3466">
        <v>47950</v>
      </c>
      <c r="K3466" t="s">
        <v>3107</v>
      </c>
      <c r="L3466">
        <v>141</v>
      </c>
      <c r="M3466">
        <v>30</v>
      </c>
      <c r="N3466" t="s">
        <v>4012</v>
      </c>
    </row>
    <row r="3467" spans="1:14" x14ac:dyDescent="0.2">
      <c r="A3467" t="s">
        <v>9226</v>
      </c>
      <c r="B3467">
        <v>17900</v>
      </c>
      <c r="C3467">
        <v>20450</v>
      </c>
      <c r="D3467">
        <v>24860</v>
      </c>
      <c r="E3467">
        <v>30000</v>
      </c>
      <c r="F3467">
        <v>35140</v>
      </c>
      <c r="G3467">
        <v>40280</v>
      </c>
      <c r="H3467">
        <v>45420</v>
      </c>
      <c r="I3467">
        <v>50560</v>
      </c>
      <c r="J3467">
        <v>55700</v>
      </c>
      <c r="K3467" t="s">
        <v>3107</v>
      </c>
      <c r="L3467">
        <v>143</v>
      </c>
      <c r="M3467">
        <v>30</v>
      </c>
      <c r="N3467" t="s">
        <v>4013</v>
      </c>
    </row>
    <row r="3468" spans="1:14" x14ac:dyDescent="0.2">
      <c r="A3468" t="s">
        <v>9227</v>
      </c>
      <c r="B3468">
        <v>17900</v>
      </c>
      <c r="C3468">
        <v>20450</v>
      </c>
      <c r="D3468">
        <v>24860</v>
      </c>
      <c r="E3468">
        <v>30000</v>
      </c>
      <c r="F3468">
        <v>35140</v>
      </c>
      <c r="G3468">
        <v>40280</v>
      </c>
      <c r="H3468">
        <v>45420</v>
      </c>
      <c r="I3468">
        <v>50560</v>
      </c>
      <c r="J3468">
        <v>55700</v>
      </c>
      <c r="K3468" t="s">
        <v>3107</v>
      </c>
      <c r="L3468">
        <v>145</v>
      </c>
      <c r="M3468">
        <v>30</v>
      </c>
      <c r="N3468" t="s">
        <v>4014</v>
      </c>
    </row>
    <row r="3469" spans="1:14" x14ac:dyDescent="0.2">
      <c r="A3469" t="s">
        <v>9228</v>
      </c>
      <c r="B3469">
        <v>16500</v>
      </c>
      <c r="C3469">
        <v>19720</v>
      </c>
      <c r="D3469">
        <v>24860</v>
      </c>
      <c r="E3469">
        <v>30000</v>
      </c>
      <c r="F3469">
        <v>35140</v>
      </c>
      <c r="G3469">
        <v>40280</v>
      </c>
      <c r="H3469">
        <v>45420</v>
      </c>
      <c r="I3469">
        <v>50560</v>
      </c>
      <c r="J3469">
        <v>54950</v>
      </c>
      <c r="K3469" t="s">
        <v>3107</v>
      </c>
      <c r="L3469">
        <v>147</v>
      </c>
      <c r="M3469">
        <v>30</v>
      </c>
      <c r="N3469" t="s">
        <v>3362</v>
      </c>
    </row>
    <row r="3470" spans="1:14" x14ac:dyDescent="0.2">
      <c r="A3470" t="s">
        <v>9229</v>
      </c>
      <c r="B3470">
        <v>15750</v>
      </c>
      <c r="C3470">
        <v>19720</v>
      </c>
      <c r="D3470">
        <v>24860</v>
      </c>
      <c r="E3470">
        <v>30000</v>
      </c>
      <c r="F3470">
        <v>35140</v>
      </c>
      <c r="G3470">
        <v>40280</v>
      </c>
      <c r="H3470">
        <v>45420</v>
      </c>
      <c r="I3470">
        <v>49400</v>
      </c>
      <c r="J3470">
        <v>52400</v>
      </c>
      <c r="K3470" t="s">
        <v>3107</v>
      </c>
      <c r="L3470">
        <v>149</v>
      </c>
      <c r="M3470">
        <v>30</v>
      </c>
      <c r="N3470" t="s">
        <v>4015</v>
      </c>
    </row>
    <row r="3471" spans="1:14" x14ac:dyDescent="0.2">
      <c r="A3471" t="s">
        <v>9230</v>
      </c>
      <c r="B3471">
        <v>17950</v>
      </c>
      <c r="C3471">
        <v>20500</v>
      </c>
      <c r="D3471">
        <v>24860</v>
      </c>
      <c r="E3471">
        <v>30000</v>
      </c>
      <c r="F3471">
        <v>35140</v>
      </c>
      <c r="G3471">
        <v>40280</v>
      </c>
      <c r="H3471">
        <v>45420</v>
      </c>
      <c r="I3471">
        <v>50560</v>
      </c>
      <c r="J3471">
        <v>55700</v>
      </c>
      <c r="K3471" t="s">
        <v>3107</v>
      </c>
      <c r="L3471">
        <v>151</v>
      </c>
      <c r="M3471">
        <v>30</v>
      </c>
      <c r="N3471" t="s">
        <v>4016</v>
      </c>
    </row>
    <row r="3472" spans="1:14" x14ac:dyDescent="0.2">
      <c r="A3472" t="s">
        <v>9231</v>
      </c>
      <c r="B3472">
        <v>16350</v>
      </c>
      <c r="C3472">
        <v>19720</v>
      </c>
      <c r="D3472">
        <v>24860</v>
      </c>
      <c r="E3472">
        <v>30000</v>
      </c>
      <c r="F3472">
        <v>35140</v>
      </c>
      <c r="G3472">
        <v>40280</v>
      </c>
      <c r="H3472">
        <v>45420</v>
      </c>
      <c r="I3472">
        <v>50560</v>
      </c>
      <c r="J3472">
        <v>54400</v>
      </c>
      <c r="K3472" t="s">
        <v>3107</v>
      </c>
      <c r="L3472">
        <v>153</v>
      </c>
      <c r="M3472">
        <v>30</v>
      </c>
      <c r="N3472" t="s">
        <v>4017</v>
      </c>
    </row>
    <row r="3473" spans="1:14" x14ac:dyDescent="0.2">
      <c r="A3473" t="s">
        <v>9232</v>
      </c>
      <c r="B3473">
        <v>16000</v>
      </c>
      <c r="C3473">
        <v>19720</v>
      </c>
      <c r="D3473">
        <v>24860</v>
      </c>
      <c r="E3473">
        <v>30000</v>
      </c>
      <c r="F3473">
        <v>35140</v>
      </c>
      <c r="G3473">
        <v>40280</v>
      </c>
      <c r="H3473">
        <v>45420</v>
      </c>
      <c r="I3473">
        <v>50200</v>
      </c>
      <c r="J3473">
        <v>53200</v>
      </c>
      <c r="K3473" t="s">
        <v>3108</v>
      </c>
      <c r="L3473">
        <v>1</v>
      </c>
      <c r="M3473">
        <v>30</v>
      </c>
      <c r="N3473" t="s">
        <v>4221</v>
      </c>
    </row>
    <row r="3474" spans="1:14" x14ac:dyDescent="0.2">
      <c r="A3474" t="s">
        <v>9233</v>
      </c>
      <c r="B3474">
        <v>20650</v>
      </c>
      <c r="C3474">
        <v>23600</v>
      </c>
      <c r="D3474">
        <v>26550</v>
      </c>
      <c r="E3474">
        <v>30000</v>
      </c>
      <c r="F3474">
        <v>35140</v>
      </c>
      <c r="G3474">
        <v>40280</v>
      </c>
      <c r="H3474">
        <v>45420</v>
      </c>
      <c r="I3474">
        <v>50560</v>
      </c>
      <c r="J3474">
        <v>55700</v>
      </c>
      <c r="K3474" t="s">
        <v>3108</v>
      </c>
      <c r="L3474">
        <v>3</v>
      </c>
      <c r="M3474">
        <v>30</v>
      </c>
      <c r="N3474" t="s">
        <v>3368</v>
      </c>
    </row>
    <row r="3475" spans="1:14" x14ac:dyDescent="0.2">
      <c r="A3475" t="s">
        <v>9234</v>
      </c>
      <c r="B3475">
        <v>23700</v>
      </c>
      <c r="C3475">
        <v>27100</v>
      </c>
      <c r="D3475">
        <v>30500</v>
      </c>
      <c r="E3475">
        <v>33850</v>
      </c>
      <c r="F3475">
        <v>36600</v>
      </c>
      <c r="G3475">
        <v>40280</v>
      </c>
      <c r="H3475">
        <v>45420</v>
      </c>
      <c r="I3475">
        <v>50560</v>
      </c>
      <c r="J3475">
        <v>55700</v>
      </c>
      <c r="K3475" t="s">
        <v>3108</v>
      </c>
      <c r="L3475">
        <v>5</v>
      </c>
      <c r="M3475">
        <v>30</v>
      </c>
      <c r="N3475" t="s">
        <v>4018</v>
      </c>
    </row>
    <row r="3476" spans="1:14" x14ac:dyDescent="0.2">
      <c r="A3476" t="s">
        <v>9235</v>
      </c>
      <c r="B3476">
        <v>17750</v>
      </c>
      <c r="C3476">
        <v>20300</v>
      </c>
      <c r="D3476">
        <v>24860</v>
      </c>
      <c r="E3476">
        <v>30000</v>
      </c>
      <c r="F3476">
        <v>35140</v>
      </c>
      <c r="G3476">
        <v>40280</v>
      </c>
      <c r="H3476">
        <v>45420</v>
      </c>
      <c r="I3476">
        <v>50560</v>
      </c>
      <c r="J3476">
        <v>55700</v>
      </c>
      <c r="K3476" t="s">
        <v>3108</v>
      </c>
      <c r="L3476">
        <v>7</v>
      </c>
      <c r="M3476">
        <v>30</v>
      </c>
      <c r="N3476" t="s">
        <v>4019</v>
      </c>
    </row>
    <row r="3477" spans="1:14" x14ac:dyDescent="0.2">
      <c r="A3477" t="s">
        <v>9236</v>
      </c>
      <c r="B3477">
        <v>23700</v>
      </c>
      <c r="C3477">
        <v>27100</v>
      </c>
      <c r="D3477">
        <v>30500</v>
      </c>
      <c r="E3477">
        <v>33850</v>
      </c>
      <c r="F3477">
        <v>36600</v>
      </c>
      <c r="G3477">
        <v>40280</v>
      </c>
      <c r="H3477">
        <v>45420</v>
      </c>
      <c r="I3477">
        <v>50560</v>
      </c>
      <c r="J3477">
        <v>55700</v>
      </c>
      <c r="K3477" t="s">
        <v>3108</v>
      </c>
      <c r="L3477">
        <v>9</v>
      </c>
      <c r="M3477">
        <v>30</v>
      </c>
      <c r="N3477" t="s">
        <v>3375</v>
      </c>
    </row>
    <row r="3478" spans="1:14" x14ac:dyDescent="0.2">
      <c r="A3478" t="s">
        <v>9237</v>
      </c>
      <c r="B3478">
        <v>16000</v>
      </c>
      <c r="C3478">
        <v>19720</v>
      </c>
      <c r="D3478">
        <v>24860</v>
      </c>
      <c r="E3478">
        <v>30000</v>
      </c>
      <c r="F3478">
        <v>35140</v>
      </c>
      <c r="G3478">
        <v>40280</v>
      </c>
      <c r="H3478">
        <v>45420</v>
      </c>
      <c r="I3478">
        <v>50200</v>
      </c>
      <c r="J3478">
        <v>53200</v>
      </c>
      <c r="K3478" t="s">
        <v>3108</v>
      </c>
      <c r="L3478">
        <v>11</v>
      </c>
      <c r="M3478">
        <v>30</v>
      </c>
      <c r="N3478" t="s">
        <v>2479</v>
      </c>
    </row>
    <row r="3479" spans="1:14" x14ac:dyDescent="0.2">
      <c r="A3479" t="s">
        <v>9238</v>
      </c>
      <c r="B3479">
        <v>16000</v>
      </c>
      <c r="C3479">
        <v>19720</v>
      </c>
      <c r="D3479">
        <v>24860</v>
      </c>
      <c r="E3479">
        <v>30000</v>
      </c>
      <c r="F3479">
        <v>35140</v>
      </c>
      <c r="G3479">
        <v>40280</v>
      </c>
      <c r="H3479">
        <v>45420</v>
      </c>
      <c r="I3479">
        <v>50200</v>
      </c>
      <c r="J3479">
        <v>53200</v>
      </c>
      <c r="K3479" t="s">
        <v>3108</v>
      </c>
      <c r="L3479">
        <v>13</v>
      </c>
      <c r="M3479">
        <v>30</v>
      </c>
      <c r="N3479" t="s">
        <v>4020</v>
      </c>
    </row>
    <row r="3480" spans="1:14" x14ac:dyDescent="0.2">
      <c r="A3480" t="s">
        <v>9239</v>
      </c>
      <c r="B3480">
        <v>16000</v>
      </c>
      <c r="C3480">
        <v>19720</v>
      </c>
      <c r="D3480">
        <v>24860</v>
      </c>
      <c r="E3480">
        <v>30000</v>
      </c>
      <c r="F3480">
        <v>35140</v>
      </c>
      <c r="G3480">
        <v>40280</v>
      </c>
      <c r="H3480">
        <v>45420</v>
      </c>
      <c r="I3480">
        <v>50200</v>
      </c>
      <c r="J3480">
        <v>53200</v>
      </c>
      <c r="K3480" t="s">
        <v>3108</v>
      </c>
      <c r="L3480">
        <v>15</v>
      </c>
      <c r="M3480">
        <v>30</v>
      </c>
      <c r="N3480" t="s">
        <v>1955</v>
      </c>
    </row>
    <row r="3481" spans="1:14" x14ac:dyDescent="0.2">
      <c r="A3481" t="s">
        <v>9240</v>
      </c>
      <c r="B3481">
        <v>20000</v>
      </c>
      <c r="C3481">
        <v>22850</v>
      </c>
      <c r="D3481">
        <v>25700</v>
      </c>
      <c r="E3481">
        <v>30000</v>
      </c>
      <c r="F3481">
        <v>35140</v>
      </c>
      <c r="G3481">
        <v>40280</v>
      </c>
      <c r="H3481">
        <v>45420</v>
      </c>
      <c r="I3481">
        <v>50560</v>
      </c>
      <c r="J3481">
        <v>55700</v>
      </c>
      <c r="K3481" t="s">
        <v>3108</v>
      </c>
      <c r="L3481">
        <v>17</v>
      </c>
      <c r="M3481">
        <v>30</v>
      </c>
      <c r="N3481" t="s">
        <v>4021</v>
      </c>
    </row>
    <row r="3482" spans="1:14" x14ac:dyDescent="0.2">
      <c r="A3482" t="s">
        <v>9241</v>
      </c>
      <c r="B3482">
        <v>16000</v>
      </c>
      <c r="C3482">
        <v>19720</v>
      </c>
      <c r="D3482">
        <v>24860</v>
      </c>
      <c r="E3482">
        <v>30000</v>
      </c>
      <c r="F3482">
        <v>35140</v>
      </c>
      <c r="G3482">
        <v>40280</v>
      </c>
      <c r="H3482">
        <v>45420</v>
      </c>
      <c r="I3482">
        <v>50200</v>
      </c>
      <c r="J3482">
        <v>53200</v>
      </c>
      <c r="K3482" t="s">
        <v>3108</v>
      </c>
      <c r="L3482">
        <v>19</v>
      </c>
      <c r="M3482">
        <v>30</v>
      </c>
      <c r="N3482" t="s">
        <v>2720</v>
      </c>
    </row>
    <row r="3483" spans="1:14" x14ac:dyDescent="0.2">
      <c r="A3483" t="s">
        <v>9242</v>
      </c>
      <c r="B3483">
        <v>16000</v>
      </c>
      <c r="C3483">
        <v>19720</v>
      </c>
      <c r="D3483">
        <v>24860</v>
      </c>
      <c r="E3483">
        <v>30000</v>
      </c>
      <c r="F3483">
        <v>35140</v>
      </c>
      <c r="G3483">
        <v>40280</v>
      </c>
      <c r="H3483">
        <v>45420</v>
      </c>
      <c r="I3483">
        <v>50200</v>
      </c>
      <c r="J3483">
        <v>53200</v>
      </c>
      <c r="K3483" t="s">
        <v>3108</v>
      </c>
      <c r="L3483">
        <v>21</v>
      </c>
      <c r="M3483">
        <v>30</v>
      </c>
      <c r="N3483" t="s">
        <v>4022</v>
      </c>
    </row>
    <row r="3484" spans="1:14" x14ac:dyDescent="0.2">
      <c r="A3484" t="s">
        <v>9243</v>
      </c>
      <c r="B3484">
        <v>16000</v>
      </c>
      <c r="C3484">
        <v>19720</v>
      </c>
      <c r="D3484">
        <v>24860</v>
      </c>
      <c r="E3484">
        <v>30000</v>
      </c>
      <c r="F3484">
        <v>35140</v>
      </c>
      <c r="G3484">
        <v>40280</v>
      </c>
      <c r="H3484">
        <v>45420</v>
      </c>
      <c r="I3484">
        <v>50200</v>
      </c>
      <c r="J3484">
        <v>53200</v>
      </c>
      <c r="K3484" t="s">
        <v>3108</v>
      </c>
      <c r="L3484">
        <v>23</v>
      </c>
      <c r="M3484">
        <v>30</v>
      </c>
      <c r="N3484" t="s">
        <v>3386</v>
      </c>
    </row>
    <row r="3485" spans="1:14" x14ac:dyDescent="0.2">
      <c r="A3485" t="s">
        <v>9244</v>
      </c>
      <c r="B3485">
        <v>16000</v>
      </c>
      <c r="C3485">
        <v>19720</v>
      </c>
      <c r="D3485">
        <v>24860</v>
      </c>
      <c r="E3485">
        <v>30000</v>
      </c>
      <c r="F3485">
        <v>35140</v>
      </c>
      <c r="G3485">
        <v>40280</v>
      </c>
      <c r="H3485">
        <v>45420</v>
      </c>
      <c r="I3485">
        <v>50200</v>
      </c>
      <c r="J3485">
        <v>53200</v>
      </c>
      <c r="K3485" t="s">
        <v>3108</v>
      </c>
      <c r="L3485">
        <v>25</v>
      </c>
      <c r="M3485">
        <v>30</v>
      </c>
      <c r="N3485" t="s">
        <v>4023</v>
      </c>
    </row>
    <row r="3486" spans="1:14" x14ac:dyDescent="0.2">
      <c r="A3486" t="s">
        <v>9245</v>
      </c>
      <c r="B3486">
        <v>18700</v>
      </c>
      <c r="C3486">
        <v>21400</v>
      </c>
      <c r="D3486">
        <v>24860</v>
      </c>
      <c r="E3486">
        <v>30000</v>
      </c>
      <c r="F3486">
        <v>35140</v>
      </c>
      <c r="G3486">
        <v>40280</v>
      </c>
      <c r="H3486">
        <v>45420</v>
      </c>
      <c r="I3486">
        <v>50560</v>
      </c>
      <c r="J3486">
        <v>55700</v>
      </c>
      <c r="K3486" t="s">
        <v>3108</v>
      </c>
      <c r="L3486">
        <v>27</v>
      </c>
      <c r="M3486">
        <v>30</v>
      </c>
      <c r="N3486" t="s">
        <v>4024</v>
      </c>
    </row>
    <row r="3487" spans="1:14" x14ac:dyDescent="0.2">
      <c r="A3487" t="s">
        <v>9246</v>
      </c>
      <c r="B3487">
        <v>17000</v>
      </c>
      <c r="C3487">
        <v>19720</v>
      </c>
      <c r="D3487">
        <v>24860</v>
      </c>
      <c r="E3487">
        <v>30000</v>
      </c>
      <c r="F3487">
        <v>35140</v>
      </c>
      <c r="G3487">
        <v>40280</v>
      </c>
      <c r="H3487">
        <v>45420</v>
      </c>
      <c r="I3487">
        <v>50560</v>
      </c>
      <c r="J3487">
        <v>55700</v>
      </c>
      <c r="K3487" t="s">
        <v>3108</v>
      </c>
      <c r="L3487">
        <v>29</v>
      </c>
      <c r="M3487">
        <v>30</v>
      </c>
      <c r="N3487" t="s">
        <v>3333</v>
      </c>
    </row>
    <row r="3488" spans="1:14" x14ac:dyDescent="0.2">
      <c r="A3488" t="s">
        <v>9247</v>
      </c>
      <c r="B3488">
        <v>16000</v>
      </c>
      <c r="C3488">
        <v>19720</v>
      </c>
      <c r="D3488">
        <v>24860</v>
      </c>
      <c r="E3488">
        <v>30000</v>
      </c>
      <c r="F3488">
        <v>35140</v>
      </c>
      <c r="G3488">
        <v>40280</v>
      </c>
      <c r="H3488">
        <v>45420</v>
      </c>
      <c r="I3488">
        <v>50200</v>
      </c>
      <c r="J3488">
        <v>53200</v>
      </c>
      <c r="K3488" t="s">
        <v>3108</v>
      </c>
      <c r="L3488">
        <v>31</v>
      </c>
      <c r="M3488">
        <v>30</v>
      </c>
      <c r="N3488" t="s">
        <v>3334</v>
      </c>
    </row>
    <row r="3489" spans="1:14" x14ac:dyDescent="0.2">
      <c r="A3489" t="s">
        <v>9248</v>
      </c>
      <c r="B3489">
        <v>16000</v>
      </c>
      <c r="C3489">
        <v>19720</v>
      </c>
      <c r="D3489">
        <v>24860</v>
      </c>
      <c r="E3489">
        <v>30000</v>
      </c>
      <c r="F3489">
        <v>35140</v>
      </c>
      <c r="G3489">
        <v>40280</v>
      </c>
      <c r="H3489">
        <v>45420</v>
      </c>
      <c r="I3489">
        <v>50200</v>
      </c>
      <c r="J3489">
        <v>53200</v>
      </c>
      <c r="K3489" t="s">
        <v>3108</v>
      </c>
      <c r="L3489">
        <v>33</v>
      </c>
      <c r="M3489">
        <v>30</v>
      </c>
      <c r="N3489" t="s">
        <v>4025</v>
      </c>
    </row>
    <row r="3490" spans="1:14" x14ac:dyDescent="0.2">
      <c r="A3490" t="s">
        <v>9249</v>
      </c>
      <c r="B3490">
        <v>16000</v>
      </c>
      <c r="C3490">
        <v>19720</v>
      </c>
      <c r="D3490">
        <v>24860</v>
      </c>
      <c r="E3490">
        <v>30000</v>
      </c>
      <c r="F3490">
        <v>35140</v>
      </c>
      <c r="G3490">
        <v>40280</v>
      </c>
      <c r="H3490">
        <v>45420</v>
      </c>
      <c r="I3490">
        <v>50200</v>
      </c>
      <c r="J3490">
        <v>53200</v>
      </c>
      <c r="K3490" t="s">
        <v>3108</v>
      </c>
      <c r="L3490">
        <v>35</v>
      </c>
      <c r="M3490">
        <v>30</v>
      </c>
      <c r="N3490" t="s">
        <v>4026</v>
      </c>
    </row>
    <row r="3491" spans="1:14" x14ac:dyDescent="0.2">
      <c r="A3491" t="s">
        <v>9250</v>
      </c>
      <c r="B3491">
        <v>16000</v>
      </c>
      <c r="C3491">
        <v>19720</v>
      </c>
      <c r="D3491">
        <v>24860</v>
      </c>
      <c r="E3491">
        <v>30000</v>
      </c>
      <c r="F3491">
        <v>35140</v>
      </c>
      <c r="G3491">
        <v>40280</v>
      </c>
      <c r="H3491">
        <v>45420</v>
      </c>
      <c r="I3491">
        <v>50200</v>
      </c>
      <c r="J3491">
        <v>53200</v>
      </c>
      <c r="K3491" t="s">
        <v>3108</v>
      </c>
      <c r="L3491">
        <v>37</v>
      </c>
      <c r="M3491">
        <v>30</v>
      </c>
      <c r="N3491" t="s">
        <v>3707</v>
      </c>
    </row>
    <row r="3492" spans="1:14" x14ac:dyDescent="0.2">
      <c r="A3492" t="s">
        <v>9251</v>
      </c>
      <c r="B3492">
        <v>17750</v>
      </c>
      <c r="C3492">
        <v>20250</v>
      </c>
      <c r="D3492">
        <v>24860</v>
      </c>
      <c r="E3492">
        <v>30000</v>
      </c>
      <c r="F3492">
        <v>35140</v>
      </c>
      <c r="G3492">
        <v>40280</v>
      </c>
      <c r="H3492">
        <v>45420</v>
      </c>
      <c r="I3492">
        <v>50560</v>
      </c>
      <c r="J3492">
        <v>55700</v>
      </c>
      <c r="K3492" t="s">
        <v>3108</v>
      </c>
      <c r="L3492">
        <v>39</v>
      </c>
      <c r="M3492">
        <v>30</v>
      </c>
      <c r="N3492" t="s">
        <v>4210</v>
      </c>
    </row>
    <row r="3493" spans="1:14" x14ac:dyDescent="0.2">
      <c r="A3493" t="s">
        <v>9252</v>
      </c>
      <c r="B3493">
        <v>16000</v>
      </c>
      <c r="C3493">
        <v>19720</v>
      </c>
      <c r="D3493">
        <v>24860</v>
      </c>
      <c r="E3493">
        <v>30000</v>
      </c>
      <c r="F3493">
        <v>35140</v>
      </c>
      <c r="G3493">
        <v>40280</v>
      </c>
      <c r="H3493">
        <v>45420</v>
      </c>
      <c r="I3493">
        <v>50200</v>
      </c>
      <c r="J3493">
        <v>53200</v>
      </c>
      <c r="K3493" t="s">
        <v>3108</v>
      </c>
      <c r="L3493">
        <v>41</v>
      </c>
      <c r="M3493">
        <v>30</v>
      </c>
      <c r="N3493" t="s">
        <v>3394</v>
      </c>
    </row>
    <row r="3494" spans="1:14" x14ac:dyDescent="0.2">
      <c r="A3494" t="s">
        <v>9253</v>
      </c>
      <c r="B3494">
        <v>16700</v>
      </c>
      <c r="C3494">
        <v>19720</v>
      </c>
      <c r="D3494">
        <v>24860</v>
      </c>
      <c r="E3494">
        <v>30000</v>
      </c>
      <c r="F3494">
        <v>35140</v>
      </c>
      <c r="G3494">
        <v>40280</v>
      </c>
      <c r="H3494">
        <v>45420</v>
      </c>
      <c r="I3494">
        <v>50560</v>
      </c>
      <c r="J3494">
        <v>55650</v>
      </c>
      <c r="K3494" t="s">
        <v>3108</v>
      </c>
      <c r="L3494">
        <v>43</v>
      </c>
      <c r="M3494">
        <v>30</v>
      </c>
      <c r="N3494" t="s">
        <v>3014</v>
      </c>
    </row>
    <row r="3495" spans="1:14" x14ac:dyDescent="0.2">
      <c r="A3495" t="s">
        <v>9254</v>
      </c>
      <c r="B3495">
        <v>16000</v>
      </c>
      <c r="C3495">
        <v>19720</v>
      </c>
      <c r="D3495">
        <v>24860</v>
      </c>
      <c r="E3495">
        <v>30000</v>
      </c>
      <c r="F3495">
        <v>35140</v>
      </c>
      <c r="G3495">
        <v>40280</v>
      </c>
      <c r="H3495">
        <v>45420</v>
      </c>
      <c r="I3495">
        <v>50200</v>
      </c>
      <c r="J3495">
        <v>53200</v>
      </c>
      <c r="K3495" t="s">
        <v>3108</v>
      </c>
      <c r="L3495">
        <v>45</v>
      </c>
      <c r="M3495">
        <v>30</v>
      </c>
      <c r="N3495" t="s">
        <v>4027</v>
      </c>
    </row>
    <row r="3496" spans="1:14" x14ac:dyDescent="0.2">
      <c r="A3496" t="s">
        <v>9255</v>
      </c>
      <c r="B3496">
        <v>17600</v>
      </c>
      <c r="C3496">
        <v>20100</v>
      </c>
      <c r="D3496">
        <v>24860</v>
      </c>
      <c r="E3496">
        <v>30000</v>
      </c>
      <c r="F3496">
        <v>35140</v>
      </c>
      <c r="G3496">
        <v>40280</v>
      </c>
      <c r="H3496">
        <v>45420</v>
      </c>
      <c r="I3496">
        <v>50560</v>
      </c>
      <c r="J3496">
        <v>55700</v>
      </c>
      <c r="K3496" t="s">
        <v>3108</v>
      </c>
      <c r="L3496">
        <v>47</v>
      </c>
      <c r="M3496">
        <v>30</v>
      </c>
      <c r="N3496" t="s">
        <v>3344</v>
      </c>
    </row>
    <row r="3497" spans="1:14" x14ac:dyDescent="0.2">
      <c r="A3497" t="s">
        <v>9256</v>
      </c>
      <c r="B3497">
        <v>16000</v>
      </c>
      <c r="C3497">
        <v>19720</v>
      </c>
      <c r="D3497">
        <v>24860</v>
      </c>
      <c r="E3497">
        <v>30000</v>
      </c>
      <c r="F3497">
        <v>35140</v>
      </c>
      <c r="G3497">
        <v>40280</v>
      </c>
      <c r="H3497">
        <v>45420</v>
      </c>
      <c r="I3497">
        <v>50200</v>
      </c>
      <c r="J3497">
        <v>53200</v>
      </c>
      <c r="K3497" t="s">
        <v>3108</v>
      </c>
      <c r="L3497">
        <v>49</v>
      </c>
      <c r="M3497">
        <v>30</v>
      </c>
      <c r="N3497" t="s">
        <v>2522</v>
      </c>
    </row>
    <row r="3498" spans="1:14" x14ac:dyDescent="0.2">
      <c r="A3498" t="s">
        <v>9257</v>
      </c>
      <c r="B3498">
        <v>23700</v>
      </c>
      <c r="C3498">
        <v>27100</v>
      </c>
      <c r="D3498">
        <v>30500</v>
      </c>
      <c r="E3498">
        <v>33850</v>
      </c>
      <c r="F3498">
        <v>36600</v>
      </c>
      <c r="G3498">
        <v>40280</v>
      </c>
      <c r="H3498">
        <v>45420</v>
      </c>
      <c r="I3498">
        <v>50560</v>
      </c>
      <c r="J3498">
        <v>55700</v>
      </c>
      <c r="K3498" t="s">
        <v>3108</v>
      </c>
      <c r="L3498">
        <v>51</v>
      </c>
      <c r="M3498">
        <v>30</v>
      </c>
      <c r="N3498" t="s">
        <v>4028</v>
      </c>
    </row>
    <row r="3499" spans="1:14" x14ac:dyDescent="0.2">
      <c r="A3499" t="s">
        <v>9258</v>
      </c>
      <c r="B3499">
        <v>17600</v>
      </c>
      <c r="C3499">
        <v>20100</v>
      </c>
      <c r="D3499">
        <v>24860</v>
      </c>
      <c r="E3499">
        <v>30000</v>
      </c>
      <c r="F3499">
        <v>35140</v>
      </c>
      <c r="G3499">
        <v>40280</v>
      </c>
      <c r="H3499">
        <v>45420</v>
      </c>
      <c r="I3499">
        <v>50560</v>
      </c>
      <c r="J3499">
        <v>55700</v>
      </c>
      <c r="K3499" t="s">
        <v>3108</v>
      </c>
      <c r="L3499">
        <v>53</v>
      </c>
      <c r="M3499">
        <v>30</v>
      </c>
      <c r="N3499" t="s">
        <v>3405</v>
      </c>
    </row>
    <row r="3500" spans="1:14" x14ac:dyDescent="0.2">
      <c r="A3500" t="s">
        <v>9259</v>
      </c>
      <c r="B3500">
        <v>16000</v>
      </c>
      <c r="C3500">
        <v>19720</v>
      </c>
      <c r="D3500">
        <v>24860</v>
      </c>
      <c r="E3500">
        <v>30000</v>
      </c>
      <c r="F3500">
        <v>35140</v>
      </c>
      <c r="G3500">
        <v>40280</v>
      </c>
      <c r="H3500">
        <v>45420</v>
      </c>
      <c r="I3500">
        <v>50200</v>
      </c>
      <c r="J3500">
        <v>53200</v>
      </c>
      <c r="K3500" t="s">
        <v>3108</v>
      </c>
      <c r="L3500">
        <v>55</v>
      </c>
      <c r="M3500">
        <v>30</v>
      </c>
      <c r="N3500" t="s">
        <v>3246</v>
      </c>
    </row>
    <row r="3501" spans="1:14" x14ac:dyDescent="0.2">
      <c r="A3501" t="s">
        <v>9260</v>
      </c>
      <c r="B3501">
        <v>16000</v>
      </c>
      <c r="C3501">
        <v>19720</v>
      </c>
      <c r="D3501">
        <v>24860</v>
      </c>
      <c r="E3501">
        <v>30000</v>
      </c>
      <c r="F3501">
        <v>35140</v>
      </c>
      <c r="G3501">
        <v>40280</v>
      </c>
      <c r="H3501">
        <v>45420</v>
      </c>
      <c r="I3501">
        <v>50200</v>
      </c>
      <c r="J3501">
        <v>53200</v>
      </c>
      <c r="K3501" t="s">
        <v>3108</v>
      </c>
      <c r="L3501">
        <v>57</v>
      </c>
      <c r="M3501">
        <v>30</v>
      </c>
      <c r="N3501" t="s">
        <v>4029</v>
      </c>
    </row>
    <row r="3502" spans="1:14" x14ac:dyDescent="0.2">
      <c r="A3502" t="s">
        <v>9261</v>
      </c>
      <c r="B3502">
        <v>16350</v>
      </c>
      <c r="C3502">
        <v>19720</v>
      </c>
      <c r="D3502">
        <v>24860</v>
      </c>
      <c r="E3502">
        <v>30000</v>
      </c>
      <c r="F3502">
        <v>35140</v>
      </c>
      <c r="G3502">
        <v>40280</v>
      </c>
      <c r="H3502">
        <v>45420</v>
      </c>
      <c r="I3502">
        <v>50560</v>
      </c>
      <c r="J3502">
        <v>54350</v>
      </c>
      <c r="K3502" t="s">
        <v>3108</v>
      </c>
      <c r="L3502">
        <v>59</v>
      </c>
      <c r="M3502">
        <v>30</v>
      </c>
      <c r="N3502" t="s">
        <v>4030</v>
      </c>
    </row>
    <row r="3503" spans="1:14" x14ac:dyDescent="0.2">
      <c r="A3503" t="s">
        <v>9262</v>
      </c>
      <c r="B3503">
        <v>16000</v>
      </c>
      <c r="C3503">
        <v>19720</v>
      </c>
      <c r="D3503">
        <v>24860</v>
      </c>
      <c r="E3503">
        <v>30000</v>
      </c>
      <c r="F3503">
        <v>35140</v>
      </c>
      <c r="G3503">
        <v>40280</v>
      </c>
      <c r="H3503">
        <v>45420</v>
      </c>
      <c r="I3503">
        <v>50200</v>
      </c>
      <c r="J3503">
        <v>53200</v>
      </c>
      <c r="K3503" t="s">
        <v>3108</v>
      </c>
      <c r="L3503">
        <v>61</v>
      </c>
      <c r="M3503">
        <v>30</v>
      </c>
      <c r="N3503" t="s">
        <v>3417</v>
      </c>
    </row>
    <row r="3504" spans="1:14" x14ac:dyDescent="0.2">
      <c r="A3504" t="s">
        <v>9263</v>
      </c>
      <c r="B3504">
        <v>16350</v>
      </c>
      <c r="C3504">
        <v>19720</v>
      </c>
      <c r="D3504">
        <v>24860</v>
      </c>
      <c r="E3504">
        <v>30000</v>
      </c>
      <c r="F3504">
        <v>35140</v>
      </c>
      <c r="G3504">
        <v>40280</v>
      </c>
      <c r="H3504">
        <v>45420</v>
      </c>
      <c r="I3504">
        <v>50560</v>
      </c>
      <c r="J3504">
        <v>54500</v>
      </c>
      <c r="K3504" t="s">
        <v>3108</v>
      </c>
      <c r="L3504">
        <v>63</v>
      </c>
      <c r="M3504">
        <v>30</v>
      </c>
      <c r="N3504" t="s">
        <v>4031</v>
      </c>
    </row>
    <row r="3505" spans="1:14" x14ac:dyDescent="0.2">
      <c r="A3505" t="s">
        <v>9264</v>
      </c>
      <c r="B3505">
        <v>16000</v>
      </c>
      <c r="C3505">
        <v>19720</v>
      </c>
      <c r="D3505">
        <v>24860</v>
      </c>
      <c r="E3505">
        <v>30000</v>
      </c>
      <c r="F3505">
        <v>35140</v>
      </c>
      <c r="G3505">
        <v>40280</v>
      </c>
      <c r="H3505">
        <v>45420</v>
      </c>
      <c r="I3505">
        <v>50200</v>
      </c>
      <c r="J3505">
        <v>53200</v>
      </c>
      <c r="K3505" t="s">
        <v>3108</v>
      </c>
      <c r="L3505">
        <v>65</v>
      </c>
      <c r="M3505">
        <v>30</v>
      </c>
      <c r="N3505" t="s">
        <v>4032</v>
      </c>
    </row>
    <row r="3506" spans="1:14" x14ac:dyDescent="0.2">
      <c r="A3506" t="s">
        <v>9265</v>
      </c>
      <c r="B3506">
        <v>23700</v>
      </c>
      <c r="C3506">
        <v>27100</v>
      </c>
      <c r="D3506">
        <v>30500</v>
      </c>
      <c r="E3506">
        <v>33850</v>
      </c>
      <c r="F3506">
        <v>36600</v>
      </c>
      <c r="G3506">
        <v>40280</v>
      </c>
      <c r="H3506">
        <v>45420</v>
      </c>
      <c r="I3506">
        <v>50560</v>
      </c>
      <c r="J3506">
        <v>55700</v>
      </c>
      <c r="K3506" t="s">
        <v>3108</v>
      </c>
      <c r="L3506">
        <v>67</v>
      </c>
      <c r="M3506">
        <v>30</v>
      </c>
      <c r="N3506" t="s">
        <v>3362</v>
      </c>
    </row>
    <row r="3507" spans="1:14" x14ac:dyDescent="0.2">
      <c r="A3507" t="s">
        <v>9266</v>
      </c>
      <c r="B3507">
        <v>16000</v>
      </c>
      <c r="C3507">
        <v>19720</v>
      </c>
      <c r="D3507">
        <v>24860</v>
      </c>
      <c r="E3507">
        <v>30000</v>
      </c>
      <c r="F3507">
        <v>35140</v>
      </c>
      <c r="G3507">
        <v>40280</v>
      </c>
      <c r="H3507">
        <v>45420</v>
      </c>
      <c r="I3507">
        <v>50200</v>
      </c>
      <c r="J3507">
        <v>53200</v>
      </c>
      <c r="K3507" t="s">
        <v>3108</v>
      </c>
      <c r="L3507">
        <v>69</v>
      </c>
      <c r="M3507">
        <v>30</v>
      </c>
      <c r="N3507" t="s">
        <v>3618</v>
      </c>
    </row>
    <row r="3508" spans="1:14" x14ac:dyDescent="0.2">
      <c r="A3508" t="s">
        <v>9267</v>
      </c>
      <c r="B3508">
        <v>23700</v>
      </c>
      <c r="C3508">
        <v>27100</v>
      </c>
      <c r="D3508">
        <v>30500</v>
      </c>
      <c r="E3508">
        <v>33850</v>
      </c>
      <c r="F3508">
        <v>36600</v>
      </c>
      <c r="G3508">
        <v>40280</v>
      </c>
      <c r="H3508">
        <v>45420</v>
      </c>
      <c r="I3508">
        <v>50560</v>
      </c>
      <c r="J3508">
        <v>55700</v>
      </c>
      <c r="K3508" t="s">
        <v>3108</v>
      </c>
      <c r="L3508">
        <v>71</v>
      </c>
      <c r="M3508">
        <v>30</v>
      </c>
      <c r="N3508" t="s">
        <v>4033</v>
      </c>
    </row>
    <row r="3509" spans="1:14" x14ac:dyDescent="0.2">
      <c r="A3509" t="s">
        <v>9268</v>
      </c>
      <c r="B3509">
        <v>20100</v>
      </c>
      <c r="C3509">
        <v>23000</v>
      </c>
      <c r="D3509">
        <v>25850</v>
      </c>
      <c r="E3509">
        <v>30000</v>
      </c>
      <c r="F3509">
        <v>35140</v>
      </c>
      <c r="G3509">
        <v>40280</v>
      </c>
      <c r="H3509">
        <v>45420</v>
      </c>
      <c r="I3509">
        <v>50560</v>
      </c>
      <c r="J3509">
        <v>55700</v>
      </c>
      <c r="K3509" t="s">
        <v>3109</v>
      </c>
      <c r="L3509">
        <v>1</v>
      </c>
      <c r="M3509">
        <v>30</v>
      </c>
      <c r="N3509" t="s">
        <v>3066</v>
      </c>
    </row>
    <row r="3510" spans="1:14" x14ac:dyDescent="0.2">
      <c r="A3510" t="s">
        <v>9269</v>
      </c>
      <c r="B3510">
        <v>21100</v>
      </c>
      <c r="C3510">
        <v>24100</v>
      </c>
      <c r="D3510">
        <v>27100</v>
      </c>
      <c r="E3510">
        <v>30100</v>
      </c>
      <c r="F3510">
        <v>35140</v>
      </c>
      <c r="G3510">
        <v>40280</v>
      </c>
      <c r="H3510">
        <v>45420</v>
      </c>
      <c r="I3510">
        <v>50560</v>
      </c>
      <c r="J3510">
        <v>55700</v>
      </c>
      <c r="K3510" t="s">
        <v>3109</v>
      </c>
      <c r="L3510">
        <v>3</v>
      </c>
      <c r="M3510">
        <v>30</v>
      </c>
      <c r="N3510" t="s">
        <v>4034</v>
      </c>
    </row>
    <row r="3511" spans="1:14" x14ac:dyDescent="0.2">
      <c r="A3511" t="s">
        <v>9270</v>
      </c>
      <c r="B3511">
        <v>16950</v>
      </c>
      <c r="C3511">
        <v>19720</v>
      </c>
      <c r="D3511">
        <v>24860</v>
      </c>
      <c r="E3511">
        <v>30000</v>
      </c>
      <c r="F3511">
        <v>35140</v>
      </c>
      <c r="G3511">
        <v>40280</v>
      </c>
      <c r="H3511">
        <v>45420</v>
      </c>
      <c r="I3511">
        <v>50560</v>
      </c>
      <c r="J3511">
        <v>55700</v>
      </c>
      <c r="K3511" t="s">
        <v>3109</v>
      </c>
      <c r="L3511">
        <v>5</v>
      </c>
      <c r="M3511">
        <v>30</v>
      </c>
      <c r="N3511" t="s">
        <v>4035</v>
      </c>
    </row>
    <row r="3512" spans="1:14" x14ac:dyDescent="0.2">
      <c r="A3512" t="s">
        <v>9271</v>
      </c>
      <c r="B3512">
        <v>21100</v>
      </c>
      <c r="C3512">
        <v>24100</v>
      </c>
      <c r="D3512">
        <v>27100</v>
      </c>
      <c r="E3512">
        <v>30100</v>
      </c>
      <c r="F3512">
        <v>35140</v>
      </c>
      <c r="G3512">
        <v>40280</v>
      </c>
      <c r="H3512">
        <v>45420</v>
      </c>
      <c r="I3512">
        <v>50560</v>
      </c>
      <c r="J3512">
        <v>55700</v>
      </c>
      <c r="K3512" t="s">
        <v>3109</v>
      </c>
      <c r="L3512">
        <v>7</v>
      </c>
      <c r="M3512">
        <v>30</v>
      </c>
      <c r="N3512" t="s">
        <v>2537</v>
      </c>
    </row>
    <row r="3513" spans="1:14" x14ac:dyDescent="0.2">
      <c r="A3513" t="s">
        <v>9272</v>
      </c>
      <c r="B3513">
        <v>16250</v>
      </c>
      <c r="C3513">
        <v>19720</v>
      </c>
      <c r="D3513">
        <v>24860</v>
      </c>
      <c r="E3513">
        <v>30000</v>
      </c>
      <c r="F3513">
        <v>35140</v>
      </c>
      <c r="G3513">
        <v>40280</v>
      </c>
      <c r="H3513">
        <v>45420</v>
      </c>
      <c r="I3513">
        <v>50560</v>
      </c>
      <c r="J3513">
        <v>54000</v>
      </c>
      <c r="K3513" t="s">
        <v>3109</v>
      </c>
      <c r="L3513">
        <v>9</v>
      </c>
      <c r="M3513">
        <v>30</v>
      </c>
      <c r="N3513" t="s">
        <v>4036</v>
      </c>
    </row>
    <row r="3514" spans="1:14" x14ac:dyDescent="0.2">
      <c r="A3514" t="s">
        <v>9273</v>
      </c>
      <c r="B3514">
        <v>20050</v>
      </c>
      <c r="C3514">
        <v>22900</v>
      </c>
      <c r="D3514">
        <v>25750</v>
      </c>
      <c r="E3514">
        <v>30000</v>
      </c>
      <c r="F3514">
        <v>35140</v>
      </c>
      <c r="G3514">
        <v>40280</v>
      </c>
      <c r="H3514">
        <v>45420</v>
      </c>
      <c r="I3514">
        <v>50560</v>
      </c>
      <c r="J3514">
        <v>55700</v>
      </c>
      <c r="K3514" t="s">
        <v>3109</v>
      </c>
      <c r="L3514">
        <v>11</v>
      </c>
      <c r="M3514">
        <v>30</v>
      </c>
      <c r="N3514" t="s">
        <v>4037</v>
      </c>
    </row>
    <row r="3515" spans="1:14" x14ac:dyDescent="0.2">
      <c r="A3515" t="s">
        <v>9274</v>
      </c>
      <c r="B3515">
        <v>16250</v>
      </c>
      <c r="C3515">
        <v>19720</v>
      </c>
      <c r="D3515">
        <v>24860</v>
      </c>
      <c r="E3515">
        <v>30000</v>
      </c>
      <c r="F3515">
        <v>35140</v>
      </c>
      <c r="G3515">
        <v>40280</v>
      </c>
      <c r="H3515">
        <v>45420</v>
      </c>
      <c r="I3515">
        <v>50560</v>
      </c>
      <c r="J3515">
        <v>54050</v>
      </c>
      <c r="K3515" t="s">
        <v>3109</v>
      </c>
      <c r="L3515">
        <v>13</v>
      </c>
      <c r="M3515">
        <v>30</v>
      </c>
      <c r="N3515" t="s">
        <v>4038</v>
      </c>
    </row>
    <row r="3516" spans="1:14" x14ac:dyDescent="0.2">
      <c r="A3516" t="s">
        <v>9275</v>
      </c>
      <c r="B3516">
        <v>16250</v>
      </c>
      <c r="C3516">
        <v>19720</v>
      </c>
      <c r="D3516">
        <v>24860</v>
      </c>
      <c r="E3516">
        <v>30000</v>
      </c>
      <c r="F3516">
        <v>35140</v>
      </c>
      <c r="G3516">
        <v>40280</v>
      </c>
      <c r="H3516">
        <v>45420</v>
      </c>
      <c r="I3516">
        <v>50560</v>
      </c>
      <c r="J3516">
        <v>54050</v>
      </c>
      <c r="K3516" t="s">
        <v>3109</v>
      </c>
      <c r="L3516">
        <v>15</v>
      </c>
      <c r="M3516">
        <v>30</v>
      </c>
      <c r="N3516" t="s">
        <v>4223</v>
      </c>
    </row>
    <row r="3517" spans="1:14" x14ac:dyDescent="0.2">
      <c r="A3517" t="s">
        <v>9276</v>
      </c>
      <c r="B3517">
        <v>23450</v>
      </c>
      <c r="C3517">
        <v>26800</v>
      </c>
      <c r="D3517">
        <v>30150</v>
      </c>
      <c r="E3517">
        <v>33500</v>
      </c>
      <c r="F3517">
        <v>36200</v>
      </c>
      <c r="G3517">
        <v>40280</v>
      </c>
      <c r="H3517">
        <v>45420</v>
      </c>
      <c r="I3517">
        <v>50560</v>
      </c>
      <c r="J3517">
        <v>55700</v>
      </c>
      <c r="K3517" t="s">
        <v>3109</v>
      </c>
      <c r="L3517">
        <v>17</v>
      </c>
      <c r="M3517">
        <v>30</v>
      </c>
      <c r="N3517" t="s">
        <v>4039</v>
      </c>
    </row>
    <row r="3518" spans="1:14" x14ac:dyDescent="0.2">
      <c r="A3518" t="s">
        <v>9277</v>
      </c>
      <c r="B3518">
        <v>21100</v>
      </c>
      <c r="C3518">
        <v>24100</v>
      </c>
      <c r="D3518">
        <v>27100</v>
      </c>
      <c r="E3518">
        <v>30100</v>
      </c>
      <c r="F3518">
        <v>35140</v>
      </c>
      <c r="G3518">
        <v>40280</v>
      </c>
      <c r="H3518">
        <v>45420</v>
      </c>
      <c r="I3518">
        <v>50560</v>
      </c>
      <c r="J3518">
        <v>55700</v>
      </c>
      <c r="K3518" t="s">
        <v>3109</v>
      </c>
      <c r="L3518">
        <v>19</v>
      </c>
      <c r="M3518">
        <v>30</v>
      </c>
      <c r="N3518" t="s">
        <v>3304</v>
      </c>
    </row>
    <row r="3519" spans="1:14" x14ac:dyDescent="0.2">
      <c r="A3519" t="s">
        <v>9278</v>
      </c>
      <c r="B3519">
        <v>16300</v>
      </c>
      <c r="C3519">
        <v>19720</v>
      </c>
      <c r="D3519">
        <v>24860</v>
      </c>
      <c r="E3519">
        <v>30000</v>
      </c>
      <c r="F3519">
        <v>35140</v>
      </c>
      <c r="G3519">
        <v>40280</v>
      </c>
      <c r="H3519">
        <v>45420</v>
      </c>
      <c r="I3519">
        <v>50560</v>
      </c>
      <c r="J3519">
        <v>54250</v>
      </c>
      <c r="K3519" t="s">
        <v>3109</v>
      </c>
      <c r="L3519">
        <v>21</v>
      </c>
      <c r="M3519">
        <v>30</v>
      </c>
      <c r="N3519" t="s">
        <v>4040</v>
      </c>
    </row>
    <row r="3520" spans="1:14" x14ac:dyDescent="0.2">
      <c r="A3520" t="s">
        <v>9279</v>
      </c>
      <c r="B3520">
        <v>16250</v>
      </c>
      <c r="C3520">
        <v>19720</v>
      </c>
      <c r="D3520">
        <v>24860</v>
      </c>
      <c r="E3520">
        <v>30000</v>
      </c>
      <c r="F3520">
        <v>35140</v>
      </c>
      <c r="G3520">
        <v>40280</v>
      </c>
      <c r="H3520">
        <v>45420</v>
      </c>
      <c r="I3520">
        <v>50560</v>
      </c>
      <c r="J3520">
        <v>54000</v>
      </c>
      <c r="K3520" t="s">
        <v>3109</v>
      </c>
      <c r="L3520">
        <v>23</v>
      </c>
      <c r="M3520">
        <v>30</v>
      </c>
      <c r="N3520" t="s">
        <v>4041</v>
      </c>
    </row>
    <row r="3521" spans="1:14" x14ac:dyDescent="0.2">
      <c r="A3521" t="s">
        <v>9280</v>
      </c>
      <c r="B3521">
        <v>20150</v>
      </c>
      <c r="C3521">
        <v>23000</v>
      </c>
      <c r="D3521">
        <v>25900</v>
      </c>
      <c r="E3521">
        <v>30000</v>
      </c>
      <c r="F3521">
        <v>35140</v>
      </c>
      <c r="G3521">
        <v>40280</v>
      </c>
      <c r="H3521">
        <v>45420</v>
      </c>
      <c r="I3521">
        <v>50560</v>
      </c>
      <c r="J3521">
        <v>55700</v>
      </c>
      <c r="K3521" t="s">
        <v>3109</v>
      </c>
      <c r="L3521">
        <v>25</v>
      </c>
      <c r="M3521">
        <v>30</v>
      </c>
      <c r="N3521" t="s">
        <v>3654</v>
      </c>
    </row>
    <row r="3522" spans="1:14" x14ac:dyDescent="0.2">
      <c r="A3522" t="s">
        <v>9281</v>
      </c>
      <c r="B3522">
        <v>21650</v>
      </c>
      <c r="C3522">
        <v>24750</v>
      </c>
      <c r="D3522">
        <v>27850</v>
      </c>
      <c r="E3522">
        <v>30900</v>
      </c>
      <c r="F3522">
        <v>35140</v>
      </c>
      <c r="G3522">
        <v>40280</v>
      </c>
      <c r="H3522">
        <v>45420</v>
      </c>
      <c r="I3522">
        <v>50560</v>
      </c>
      <c r="J3522">
        <v>55700</v>
      </c>
      <c r="K3522" t="s">
        <v>3109</v>
      </c>
      <c r="L3522">
        <v>27</v>
      </c>
      <c r="M3522">
        <v>30</v>
      </c>
      <c r="N3522" t="s">
        <v>4042</v>
      </c>
    </row>
    <row r="3523" spans="1:14" x14ac:dyDescent="0.2">
      <c r="A3523" t="s">
        <v>9282</v>
      </c>
      <c r="B3523">
        <v>23450</v>
      </c>
      <c r="C3523">
        <v>26800</v>
      </c>
      <c r="D3523">
        <v>30150</v>
      </c>
      <c r="E3523">
        <v>33500</v>
      </c>
      <c r="F3523">
        <v>36200</v>
      </c>
      <c r="G3523">
        <v>40280</v>
      </c>
      <c r="H3523">
        <v>45420</v>
      </c>
      <c r="I3523">
        <v>50560</v>
      </c>
      <c r="J3523">
        <v>55700</v>
      </c>
      <c r="K3523" t="s">
        <v>3109</v>
      </c>
      <c r="L3523">
        <v>29</v>
      </c>
      <c r="M3523">
        <v>30</v>
      </c>
      <c r="N3523" t="s">
        <v>4043</v>
      </c>
    </row>
    <row r="3524" spans="1:14" x14ac:dyDescent="0.2">
      <c r="A3524" t="s">
        <v>9283</v>
      </c>
      <c r="B3524">
        <v>16250</v>
      </c>
      <c r="C3524">
        <v>19720</v>
      </c>
      <c r="D3524">
        <v>24860</v>
      </c>
      <c r="E3524">
        <v>30000</v>
      </c>
      <c r="F3524">
        <v>35140</v>
      </c>
      <c r="G3524">
        <v>40280</v>
      </c>
      <c r="H3524">
        <v>45420</v>
      </c>
      <c r="I3524">
        <v>50560</v>
      </c>
      <c r="J3524">
        <v>54000</v>
      </c>
      <c r="K3524" t="s">
        <v>3109</v>
      </c>
      <c r="L3524">
        <v>31</v>
      </c>
      <c r="M3524">
        <v>30</v>
      </c>
      <c r="N3524" t="s">
        <v>4044</v>
      </c>
    </row>
    <row r="3525" spans="1:14" x14ac:dyDescent="0.2">
      <c r="A3525" t="s">
        <v>9284</v>
      </c>
      <c r="B3525">
        <v>16250</v>
      </c>
      <c r="C3525">
        <v>19720</v>
      </c>
      <c r="D3525">
        <v>24860</v>
      </c>
      <c r="E3525">
        <v>30000</v>
      </c>
      <c r="F3525">
        <v>35140</v>
      </c>
      <c r="G3525">
        <v>40280</v>
      </c>
      <c r="H3525">
        <v>45420</v>
      </c>
      <c r="I3525">
        <v>50560</v>
      </c>
      <c r="J3525">
        <v>54000</v>
      </c>
      <c r="K3525" t="s">
        <v>3109</v>
      </c>
      <c r="L3525">
        <v>33</v>
      </c>
      <c r="M3525">
        <v>30</v>
      </c>
      <c r="N3525" t="s">
        <v>4045</v>
      </c>
    </row>
    <row r="3526" spans="1:14" x14ac:dyDescent="0.2">
      <c r="A3526" t="s">
        <v>9285</v>
      </c>
      <c r="B3526">
        <v>16250</v>
      </c>
      <c r="C3526">
        <v>19720</v>
      </c>
      <c r="D3526">
        <v>24860</v>
      </c>
      <c r="E3526">
        <v>30000</v>
      </c>
      <c r="F3526">
        <v>35140</v>
      </c>
      <c r="G3526">
        <v>40280</v>
      </c>
      <c r="H3526">
        <v>45420</v>
      </c>
      <c r="I3526">
        <v>50560</v>
      </c>
      <c r="J3526">
        <v>54000</v>
      </c>
      <c r="K3526" t="s">
        <v>3109</v>
      </c>
      <c r="L3526">
        <v>35</v>
      </c>
      <c r="M3526">
        <v>30</v>
      </c>
      <c r="N3526" t="s">
        <v>3762</v>
      </c>
    </row>
    <row r="3527" spans="1:14" x14ac:dyDescent="0.2">
      <c r="A3527" t="s">
        <v>9286</v>
      </c>
      <c r="B3527">
        <v>16450</v>
      </c>
      <c r="C3527">
        <v>19720</v>
      </c>
      <c r="D3527">
        <v>24860</v>
      </c>
      <c r="E3527">
        <v>30000</v>
      </c>
      <c r="F3527">
        <v>35140</v>
      </c>
      <c r="G3527">
        <v>40280</v>
      </c>
      <c r="H3527">
        <v>45420</v>
      </c>
      <c r="I3527">
        <v>50560</v>
      </c>
      <c r="J3527">
        <v>54850</v>
      </c>
      <c r="K3527" t="s">
        <v>3109</v>
      </c>
      <c r="L3527">
        <v>37</v>
      </c>
      <c r="M3527">
        <v>30</v>
      </c>
      <c r="N3527" t="s">
        <v>3375</v>
      </c>
    </row>
    <row r="3528" spans="1:14" x14ac:dyDescent="0.2">
      <c r="A3528" t="s">
        <v>9287</v>
      </c>
      <c r="B3528">
        <v>16250</v>
      </c>
      <c r="C3528">
        <v>19720</v>
      </c>
      <c r="D3528">
        <v>24860</v>
      </c>
      <c r="E3528">
        <v>30000</v>
      </c>
      <c r="F3528">
        <v>35140</v>
      </c>
      <c r="G3528">
        <v>40280</v>
      </c>
      <c r="H3528">
        <v>45420</v>
      </c>
      <c r="I3528">
        <v>50560</v>
      </c>
      <c r="J3528">
        <v>54050</v>
      </c>
      <c r="K3528" t="s">
        <v>3109</v>
      </c>
      <c r="L3528">
        <v>39</v>
      </c>
      <c r="M3528">
        <v>30</v>
      </c>
      <c r="N3528" t="s">
        <v>3378</v>
      </c>
    </row>
    <row r="3529" spans="1:14" x14ac:dyDescent="0.2">
      <c r="A3529" t="s">
        <v>9288</v>
      </c>
      <c r="B3529">
        <v>21000</v>
      </c>
      <c r="C3529">
        <v>24000</v>
      </c>
      <c r="D3529">
        <v>27000</v>
      </c>
      <c r="E3529">
        <v>30000</v>
      </c>
      <c r="F3529">
        <v>35140</v>
      </c>
      <c r="G3529">
        <v>40280</v>
      </c>
      <c r="H3529">
        <v>45420</v>
      </c>
      <c r="I3529">
        <v>50560</v>
      </c>
      <c r="J3529">
        <v>55700</v>
      </c>
      <c r="K3529" t="s">
        <v>3109</v>
      </c>
      <c r="L3529">
        <v>41</v>
      </c>
      <c r="M3529">
        <v>30</v>
      </c>
      <c r="N3529" t="s">
        <v>2844</v>
      </c>
    </row>
    <row r="3530" spans="1:14" x14ac:dyDescent="0.2">
      <c r="A3530" t="s">
        <v>9289</v>
      </c>
      <c r="B3530">
        <v>21000</v>
      </c>
      <c r="C3530">
        <v>24000</v>
      </c>
      <c r="D3530">
        <v>27000</v>
      </c>
      <c r="E3530">
        <v>30000</v>
      </c>
      <c r="F3530">
        <v>35140</v>
      </c>
      <c r="G3530">
        <v>40280</v>
      </c>
      <c r="H3530">
        <v>45420</v>
      </c>
      <c r="I3530">
        <v>50560</v>
      </c>
      <c r="J3530">
        <v>55700</v>
      </c>
      <c r="K3530" t="s">
        <v>3109</v>
      </c>
      <c r="L3530">
        <v>43</v>
      </c>
      <c r="M3530">
        <v>30</v>
      </c>
      <c r="N3530" t="s">
        <v>4046</v>
      </c>
    </row>
    <row r="3531" spans="1:14" x14ac:dyDescent="0.2">
      <c r="A3531" t="s">
        <v>9290</v>
      </c>
      <c r="B3531">
        <v>23450</v>
      </c>
      <c r="C3531">
        <v>26800</v>
      </c>
      <c r="D3531">
        <v>30150</v>
      </c>
      <c r="E3531">
        <v>33500</v>
      </c>
      <c r="F3531">
        <v>36200</v>
      </c>
      <c r="G3531">
        <v>40280</v>
      </c>
      <c r="H3531">
        <v>45420</v>
      </c>
      <c r="I3531">
        <v>50560</v>
      </c>
      <c r="J3531">
        <v>55700</v>
      </c>
      <c r="K3531" t="s">
        <v>3109</v>
      </c>
      <c r="L3531">
        <v>45</v>
      </c>
      <c r="M3531">
        <v>30</v>
      </c>
      <c r="N3531" t="s">
        <v>3764</v>
      </c>
    </row>
    <row r="3532" spans="1:14" x14ac:dyDescent="0.2">
      <c r="A3532" t="s">
        <v>9291</v>
      </c>
      <c r="B3532">
        <v>17400</v>
      </c>
      <c r="C3532">
        <v>19850</v>
      </c>
      <c r="D3532">
        <v>24860</v>
      </c>
      <c r="E3532">
        <v>30000</v>
      </c>
      <c r="F3532">
        <v>35140</v>
      </c>
      <c r="G3532">
        <v>40280</v>
      </c>
      <c r="H3532">
        <v>45420</v>
      </c>
      <c r="I3532">
        <v>50560</v>
      </c>
      <c r="J3532">
        <v>55700</v>
      </c>
      <c r="K3532" t="s">
        <v>3109</v>
      </c>
      <c r="L3532">
        <v>47</v>
      </c>
      <c r="M3532">
        <v>30</v>
      </c>
      <c r="N3532" t="s">
        <v>4193</v>
      </c>
    </row>
    <row r="3533" spans="1:14" x14ac:dyDescent="0.2">
      <c r="A3533" t="s">
        <v>9292</v>
      </c>
      <c r="B3533">
        <v>16700</v>
      </c>
      <c r="C3533">
        <v>19720</v>
      </c>
      <c r="D3533">
        <v>24860</v>
      </c>
      <c r="E3533">
        <v>30000</v>
      </c>
      <c r="F3533">
        <v>35140</v>
      </c>
      <c r="G3533">
        <v>40280</v>
      </c>
      <c r="H3533">
        <v>45420</v>
      </c>
      <c r="I3533">
        <v>50560</v>
      </c>
      <c r="J3533">
        <v>55600</v>
      </c>
      <c r="K3533" t="s">
        <v>3109</v>
      </c>
      <c r="L3533">
        <v>49</v>
      </c>
      <c r="M3533">
        <v>30</v>
      </c>
      <c r="N3533" t="s">
        <v>3964</v>
      </c>
    </row>
    <row r="3534" spans="1:14" x14ac:dyDescent="0.2">
      <c r="A3534" t="s">
        <v>9293</v>
      </c>
      <c r="B3534">
        <v>21100</v>
      </c>
      <c r="C3534">
        <v>24100</v>
      </c>
      <c r="D3534">
        <v>27100</v>
      </c>
      <c r="E3534">
        <v>30100</v>
      </c>
      <c r="F3534">
        <v>35140</v>
      </c>
      <c r="G3534">
        <v>40280</v>
      </c>
      <c r="H3534">
        <v>45420</v>
      </c>
      <c r="I3534">
        <v>50560</v>
      </c>
      <c r="J3534">
        <v>55700</v>
      </c>
      <c r="K3534" t="s">
        <v>3109</v>
      </c>
      <c r="L3534">
        <v>51</v>
      </c>
      <c r="M3534">
        <v>30</v>
      </c>
      <c r="N3534" t="s">
        <v>3326</v>
      </c>
    </row>
    <row r="3535" spans="1:14" x14ac:dyDescent="0.2">
      <c r="A3535" t="s">
        <v>9294</v>
      </c>
      <c r="B3535">
        <v>16250</v>
      </c>
      <c r="C3535">
        <v>19720</v>
      </c>
      <c r="D3535">
        <v>24860</v>
      </c>
      <c r="E3535">
        <v>30000</v>
      </c>
      <c r="F3535">
        <v>35140</v>
      </c>
      <c r="G3535">
        <v>40280</v>
      </c>
      <c r="H3535">
        <v>45420</v>
      </c>
      <c r="I3535">
        <v>50560</v>
      </c>
      <c r="J3535">
        <v>54000</v>
      </c>
      <c r="K3535" t="s">
        <v>3109</v>
      </c>
      <c r="L3535">
        <v>53</v>
      </c>
      <c r="M3535">
        <v>30</v>
      </c>
      <c r="N3535" t="s">
        <v>4047</v>
      </c>
    </row>
    <row r="3536" spans="1:14" x14ac:dyDescent="0.2">
      <c r="A3536" t="s">
        <v>9295</v>
      </c>
      <c r="B3536">
        <v>18550</v>
      </c>
      <c r="C3536">
        <v>21200</v>
      </c>
      <c r="D3536">
        <v>24860</v>
      </c>
      <c r="E3536">
        <v>30000</v>
      </c>
      <c r="F3536">
        <v>35140</v>
      </c>
      <c r="G3536">
        <v>40280</v>
      </c>
      <c r="H3536">
        <v>45420</v>
      </c>
      <c r="I3536">
        <v>50560</v>
      </c>
      <c r="J3536">
        <v>55700</v>
      </c>
      <c r="K3536" t="s">
        <v>3109</v>
      </c>
      <c r="L3536">
        <v>55</v>
      </c>
      <c r="M3536">
        <v>30</v>
      </c>
      <c r="N3536" t="s">
        <v>3327</v>
      </c>
    </row>
    <row r="3537" spans="1:14" x14ac:dyDescent="0.2">
      <c r="A3537" t="s">
        <v>9296</v>
      </c>
      <c r="B3537">
        <v>16250</v>
      </c>
      <c r="C3537">
        <v>19720</v>
      </c>
      <c r="D3537">
        <v>24860</v>
      </c>
      <c r="E3537">
        <v>30000</v>
      </c>
      <c r="F3537">
        <v>35140</v>
      </c>
      <c r="G3537">
        <v>40280</v>
      </c>
      <c r="H3537">
        <v>45420</v>
      </c>
      <c r="I3537">
        <v>50560</v>
      </c>
      <c r="J3537">
        <v>54000</v>
      </c>
      <c r="K3537" t="s">
        <v>3109</v>
      </c>
      <c r="L3537">
        <v>57</v>
      </c>
      <c r="M3537">
        <v>30</v>
      </c>
      <c r="N3537" t="s">
        <v>3384</v>
      </c>
    </row>
    <row r="3538" spans="1:14" x14ac:dyDescent="0.2">
      <c r="A3538" t="s">
        <v>9297</v>
      </c>
      <c r="B3538">
        <v>17500</v>
      </c>
      <c r="C3538">
        <v>20000</v>
      </c>
      <c r="D3538">
        <v>24860</v>
      </c>
      <c r="E3538">
        <v>30000</v>
      </c>
      <c r="F3538">
        <v>35140</v>
      </c>
      <c r="G3538">
        <v>40280</v>
      </c>
      <c r="H3538">
        <v>45420</v>
      </c>
      <c r="I3538">
        <v>50560</v>
      </c>
      <c r="J3538">
        <v>55700</v>
      </c>
      <c r="K3538" t="s">
        <v>3109</v>
      </c>
      <c r="L3538">
        <v>59</v>
      </c>
      <c r="M3538">
        <v>30</v>
      </c>
      <c r="N3538" t="s">
        <v>3329</v>
      </c>
    </row>
    <row r="3539" spans="1:14" x14ac:dyDescent="0.2">
      <c r="A3539" t="s">
        <v>9298</v>
      </c>
      <c r="B3539">
        <v>16250</v>
      </c>
      <c r="C3539">
        <v>19720</v>
      </c>
      <c r="D3539">
        <v>24860</v>
      </c>
      <c r="E3539">
        <v>30000</v>
      </c>
      <c r="F3539">
        <v>35140</v>
      </c>
      <c r="G3539">
        <v>40280</v>
      </c>
      <c r="H3539">
        <v>45420</v>
      </c>
      <c r="I3539">
        <v>50560</v>
      </c>
      <c r="J3539">
        <v>54000</v>
      </c>
      <c r="K3539" t="s">
        <v>3109</v>
      </c>
      <c r="L3539">
        <v>61</v>
      </c>
      <c r="M3539">
        <v>30</v>
      </c>
      <c r="N3539" t="s">
        <v>4048</v>
      </c>
    </row>
    <row r="3540" spans="1:14" x14ac:dyDescent="0.2">
      <c r="A3540" t="s">
        <v>9299</v>
      </c>
      <c r="B3540">
        <v>16350</v>
      </c>
      <c r="C3540">
        <v>19720</v>
      </c>
      <c r="D3540">
        <v>24860</v>
      </c>
      <c r="E3540">
        <v>30000</v>
      </c>
      <c r="F3540">
        <v>35140</v>
      </c>
      <c r="G3540">
        <v>40280</v>
      </c>
      <c r="H3540">
        <v>45420</v>
      </c>
      <c r="I3540">
        <v>50560</v>
      </c>
      <c r="J3540">
        <v>54500</v>
      </c>
      <c r="K3540" t="s">
        <v>3109</v>
      </c>
      <c r="L3540">
        <v>63</v>
      </c>
      <c r="M3540">
        <v>30</v>
      </c>
      <c r="N3540" t="s">
        <v>4049</v>
      </c>
    </row>
    <row r="3541" spans="1:14" x14ac:dyDescent="0.2">
      <c r="A3541" t="s">
        <v>9300</v>
      </c>
      <c r="B3541">
        <v>16250</v>
      </c>
      <c r="C3541">
        <v>19720</v>
      </c>
      <c r="D3541">
        <v>24860</v>
      </c>
      <c r="E3541">
        <v>30000</v>
      </c>
      <c r="F3541">
        <v>35140</v>
      </c>
      <c r="G3541">
        <v>40280</v>
      </c>
      <c r="H3541">
        <v>45420</v>
      </c>
      <c r="I3541">
        <v>50560</v>
      </c>
      <c r="J3541">
        <v>54000</v>
      </c>
      <c r="K3541" t="s">
        <v>3109</v>
      </c>
      <c r="L3541">
        <v>65</v>
      </c>
      <c r="M3541">
        <v>30</v>
      </c>
      <c r="N3541" t="s">
        <v>3334</v>
      </c>
    </row>
    <row r="3542" spans="1:14" x14ac:dyDescent="0.2">
      <c r="A3542" t="s">
        <v>9301</v>
      </c>
      <c r="B3542">
        <v>17000</v>
      </c>
      <c r="C3542">
        <v>19720</v>
      </c>
      <c r="D3542">
        <v>24860</v>
      </c>
      <c r="E3542">
        <v>30000</v>
      </c>
      <c r="F3542">
        <v>35140</v>
      </c>
      <c r="G3542">
        <v>40280</v>
      </c>
      <c r="H3542">
        <v>45420</v>
      </c>
      <c r="I3542">
        <v>50560</v>
      </c>
      <c r="J3542">
        <v>55700</v>
      </c>
      <c r="K3542" t="s">
        <v>3109</v>
      </c>
      <c r="L3542">
        <v>67</v>
      </c>
      <c r="M3542">
        <v>30</v>
      </c>
      <c r="N3542" t="s">
        <v>4050</v>
      </c>
    </row>
    <row r="3543" spans="1:14" x14ac:dyDescent="0.2">
      <c r="A3543" t="s">
        <v>9302</v>
      </c>
      <c r="B3543">
        <v>16450</v>
      </c>
      <c r="C3543">
        <v>19720</v>
      </c>
      <c r="D3543">
        <v>24860</v>
      </c>
      <c r="E3543">
        <v>30000</v>
      </c>
      <c r="F3543">
        <v>35140</v>
      </c>
      <c r="G3543">
        <v>40280</v>
      </c>
      <c r="H3543">
        <v>45420</v>
      </c>
      <c r="I3543">
        <v>50560</v>
      </c>
      <c r="J3543">
        <v>54900</v>
      </c>
      <c r="K3543" t="s">
        <v>3109</v>
      </c>
      <c r="L3543">
        <v>69</v>
      </c>
      <c r="M3543">
        <v>30</v>
      </c>
      <c r="N3543" t="s">
        <v>4051</v>
      </c>
    </row>
    <row r="3544" spans="1:14" x14ac:dyDescent="0.2">
      <c r="A3544" t="s">
        <v>9303</v>
      </c>
      <c r="B3544">
        <v>20100</v>
      </c>
      <c r="C3544">
        <v>22950</v>
      </c>
      <c r="D3544">
        <v>25800</v>
      </c>
      <c r="E3544">
        <v>30000</v>
      </c>
      <c r="F3544">
        <v>35140</v>
      </c>
      <c r="G3544">
        <v>40280</v>
      </c>
      <c r="H3544">
        <v>45420</v>
      </c>
      <c r="I3544">
        <v>50560</v>
      </c>
      <c r="J3544">
        <v>55700</v>
      </c>
      <c r="K3544" t="s">
        <v>3109</v>
      </c>
      <c r="L3544">
        <v>71</v>
      </c>
      <c r="M3544">
        <v>30</v>
      </c>
      <c r="N3544" t="s">
        <v>2463</v>
      </c>
    </row>
    <row r="3545" spans="1:14" x14ac:dyDescent="0.2">
      <c r="A3545" t="s">
        <v>9304</v>
      </c>
      <c r="B3545">
        <v>16300</v>
      </c>
      <c r="C3545">
        <v>19720</v>
      </c>
      <c r="D3545">
        <v>24860</v>
      </c>
      <c r="E3545">
        <v>30000</v>
      </c>
      <c r="F3545">
        <v>35140</v>
      </c>
      <c r="G3545">
        <v>40280</v>
      </c>
      <c r="H3545">
        <v>45420</v>
      </c>
      <c r="I3545">
        <v>50560</v>
      </c>
      <c r="J3545">
        <v>54250</v>
      </c>
      <c r="K3545" t="s">
        <v>3109</v>
      </c>
      <c r="L3545">
        <v>73</v>
      </c>
      <c r="M3545">
        <v>30</v>
      </c>
      <c r="N3545" t="s">
        <v>3337</v>
      </c>
    </row>
    <row r="3546" spans="1:14" x14ac:dyDescent="0.2">
      <c r="A3546" t="s">
        <v>9305</v>
      </c>
      <c r="B3546">
        <v>18950</v>
      </c>
      <c r="C3546">
        <v>21650</v>
      </c>
      <c r="D3546">
        <v>24860</v>
      </c>
      <c r="E3546">
        <v>30000</v>
      </c>
      <c r="F3546">
        <v>35140</v>
      </c>
      <c r="G3546">
        <v>40280</v>
      </c>
      <c r="H3546">
        <v>45420</v>
      </c>
      <c r="I3546">
        <v>50560</v>
      </c>
      <c r="J3546">
        <v>55700</v>
      </c>
      <c r="K3546" t="s">
        <v>3109</v>
      </c>
      <c r="L3546">
        <v>75</v>
      </c>
      <c r="M3546">
        <v>30</v>
      </c>
      <c r="N3546" t="s">
        <v>4052</v>
      </c>
    </row>
    <row r="3547" spans="1:14" x14ac:dyDescent="0.2">
      <c r="A3547" t="s">
        <v>9306</v>
      </c>
      <c r="B3547">
        <v>20150</v>
      </c>
      <c r="C3547">
        <v>23000</v>
      </c>
      <c r="D3547">
        <v>25900</v>
      </c>
      <c r="E3547">
        <v>30000</v>
      </c>
      <c r="F3547">
        <v>35140</v>
      </c>
      <c r="G3547">
        <v>40280</v>
      </c>
      <c r="H3547">
        <v>45420</v>
      </c>
      <c r="I3547">
        <v>50560</v>
      </c>
      <c r="J3547">
        <v>55700</v>
      </c>
      <c r="K3547" t="s">
        <v>3109</v>
      </c>
      <c r="L3547">
        <v>77</v>
      </c>
      <c r="M3547">
        <v>30</v>
      </c>
      <c r="N3547" t="s">
        <v>4053</v>
      </c>
    </row>
    <row r="3548" spans="1:14" x14ac:dyDescent="0.2">
      <c r="A3548" t="s">
        <v>9307</v>
      </c>
      <c r="B3548">
        <v>16450</v>
      </c>
      <c r="C3548">
        <v>19720</v>
      </c>
      <c r="D3548">
        <v>24860</v>
      </c>
      <c r="E3548">
        <v>30000</v>
      </c>
      <c r="F3548">
        <v>35140</v>
      </c>
      <c r="G3548">
        <v>40280</v>
      </c>
      <c r="H3548">
        <v>45420</v>
      </c>
      <c r="I3548">
        <v>50560</v>
      </c>
      <c r="J3548">
        <v>54900</v>
      </c>
      <c r="K3548" t="s">
        <v>3109</v>
      </c>
      <c r="L3548">
        <v>79</v>
      </c>
      <c r="M3548">
        <v>30</v>
      </c>
      <c r="N3548" t="s">
        <v>4054</v>
      </c>
    </row>
    <row r="3549" spans="1:14" x14ac:dyDescent="0.2">
      <c r="A3549" t="s">
        <v>9308</v>
      </c>
      <c r="B3549">
        <v>16550</v>
      </c>
      <c r="C3549">
        <v>19720</v>
      </c>
      <c r="D3549">
        <v>24860</v>
      </c>
      <c r="E3549">
        <v>30000</v>
      </c>
      <c r="F3549">
        <v>35140</v>
      </c>
      <c r="G3549">
        <v>40280</v>
      </c>
      <c r="H3549">
        <v>45420</v>
      </c>
      <c r="I3549">
        <v>50560</v>
      </c>
      <c r="J3549">
        <v>55100</v>
      </c>
      <c r="K3549" t="s">
        <v>3109</v>
      </c>
      <c r="L3549">
        <v>81</v>
      </c>
      <c r="M3549">
        <v>30</v>
      </c>
      <c r="N3549" t="s">
        <v>4055</v>
      </c>
    </row>
    <row r="3550" spans="1:14" x14ac:dyDescent="0.2">
      <c r="A3550" t="s">
        <v>9309</v>
      </c>
      <c r="B3550">
        <v>16250</v>
      </c>
      <c r="C3550">
        <v>19720</v>
      </c>
      <c r="D3550">
        <v>24860</v>
      </c>
      <c r="E3550">
        <v>30000</v>
      </c>
      <c r="F3550">
        <v>35140</v>
      </c>
      <c r="G3550">
        <v>40280</v>
      </c>
      <c r="H3550">
        <v>45420</v>
      </c>
      <c r="I3550">
        <v>50560</v>
      </c>
      <c r="J3550">
        <v>54000</v>
      </c>
      <c r="K3550" t="s">
        <v>3109</v>
      </c>
      <c r="L3550">
        <v>83</v>
      </c>
      <c r="M3550">
        <v>30</v>
      </c>
      <c r="N3550" t="s">
        <v>4056</v>
      </c>
    </row>
    <row r="3551" spans="1:14" x14ac:dyDescent="0.2">
      <c r="A3551" t="s">
        <v>9310</v>
      </c>
      <c r="B3551">
        <v>16350</v>
      </c>
      <c r="C3551">
        <v>19720</v>
      </c>
      <c r="D3551">
        <v>24860</v>
      </c>
      <c r="E3551">
        <v>30000</v>
      </c>
      <c r="F3551">
        <v>35140</v>
      </c>
      <c r="G3551">
        <v>40280</v>
      </c>
      <c r="H3551">
        <v>45420</v>
      </c>
      <c r="I3551">
        <v>50560</v>
      </c>
      <c r="J3551">
        <v>54500</v>
      </c>
      <c r="K3551" t="s">
        <v>3109</v>
      </c>
      <c r="L3551">
        <v>85</v>
      </c>
      <c r="M3551">
        <v>30</v>
      </c>
      <c r="N3551" t="s">
        <v>4125</v>
      </c>
    </row>
    <row r="3552" spans="1:14" x14ac:dyDescent="0.2">
      <c r="A3552" t="s">
        <v>9311</v>
      </c>
      <c r="B3552">
        <v>16250</v>
      </c>
      <c r="C3552">
        <v>19720</v>
      </c>
      <c r="D3552">
        <v>24860</v>
      </c>
      <c r="E3552">
        <v>30000</v>
      </c>
      <c r="F3552">
        <v>35140</v>
      </c>
      <c r="G3552">
        <v>40280</v>
      </c>
      <c r="H3552">
        <v>45420</v>
      </c>
      <c r="I3552">
        <v>50560</v>
      </c>
      <c r="J3552">
        <v>54000</v>
      </c>
      <c r="K3552" t="s">
        <v>3109</v>
      </c>
      <c r="L3552">
        <v>87</v>
      </c>
      <c r="M3552">
        <v>30</v>
      </c>
      <c r="N3552" t="s">
        <v>1967</v>
      </c>
    </row>
    <row r="3553" spans="1:14" x14ac:dyDescent="0.2">
      <c r="A3553" t="s">
        <v>9312</v>
      </c>
      <c r="B3553">
        <v>19050</v>
      </c>
      <c r="C3553">
        <v>21800</v>
      </c>
      <c r="D3553">
        <v>24860</v>
      </c>
      <c r="E3553">
        <v>30000</v>
      </c>
      <c r="F3553">
        <v>35140</v>
      </c>
      <c r="G3553">
        <v>40280</v>
      </c>
      <c r="H3553">
        <v>45420</v>
      </c>
      <c r="I3553">
        <v>50560</v>
      </c>
      <c r="J3553">
        <v>55700</v>
      </c>
      <c r="K3553" t="s">
        <v>3109</v>
      </c>
      <c r="L3553">
        <v>89</v>
      </c>
      <c r="M3553">
        <v>30</v>
      </c>
      <c r="N3553" t="s">
        <v>3347</v>
      </c>
    </row>
    <row r="3554" spans="1:14" x14ac:dyDescent="0.2">
      <c r="A3554" t="s">
        <v>9313</v>
      </c>
      <c r="B3554">
        <v>23450</v>
      </c>
      <c r="C3554">
        <v>26800</v>
      </c>
      <c r="D3554">
        <v>30150</v>
      </c>
      <c r="E3554">
        <v>33500</v>
      </c>
      <c r="F3554">
        <v>36200</v>
      </c>
      <c r="G3554">
        <v>40280</v>
      </c>
      <c r="H3554">
        <v>45420</v>
      </c>
      <c r="I3554">
        <v>50560</v>
      </c>
      <c r="J3554">
        <v>55700</v>
      </c>
      <c r="K3554" t="s">
        <v>3109</v>
      </c>
      <c r="L3554">
        <v>91</v>
      </c>
      <c r="M3554">
        <v>30</v>
      </c>
      <c r="N3554" t="s">
        <v>3348</v>
      </c>
    </row>
    <row r="3555" spans="1:14" x14ac:dyDescent="0.2">
      <c r="A3555" t="s">
        <v>9314</v>
      </c>
      <c r="B3555">
        <v>19100</v>
      </c>
      <c r="C3555">
        <v>21800</v>
      </c>
      <c r="D3555">
        <v>24860</v>
      </c>
      <c r="E3555">
        <v>30000</v>
      </c>
      <c r="F3555">
        <v>35140</v>
      </c>
      <c r="G3555">
        <v>40280</v>
      </c>
      <c r="H3555">
        <v>45420</v>
      </c>
      <c r="I3555">
        <v>50560</v>
      </c>
      <c r="J3555">
        <v>55700</v>
      </c>
      <c r="K3555" t="s">
        <v>3109</v>
      </c>
      <c r="L3555">
        <v>93</v>
      </c>
      <c r="M3555">
        <v>30</v>
      </c>
      <c r="N3555" t="s">
        <v>1968</v>
      </c>
    </row>
    <row r="3556" spans="1:14" x14ac:dyDescent="0.2">
      <c r="A3556" t="s">
        <v>9315</v>
      </c>
      <c r="B3556">
        <v>20150</v>
      </c>
      <c r="C3556">
        <v>23000</v>
      </c>
      <c r="D3556">
        <v>25900</v>
      </c>
      <c r="E3556">
        <v>30000</v>
      </c>
      <c r="F3556">
        <v>35140</v>
      </c>
      <c r="G3556">
        <v>40280</v>
      </c>
      <c r="H3556">
        <v>45420</v>
      </c>
      <c r="I3556">
        <v>50560</v>
      </c>
      <c r="J3556">
        <v>55700</v>
      </c>
      <c r="K3556" t="s">
        <v>3109</v>
      </c>
      <c r="L3556">
        <v>95</v>
      </c>
      <c r="M3556">
        <v>30</v>
      </c>
      <c r="N3556" t="s">
        <v>2414</v>
      </c>
    </row>
    <row r="3557" spans="1:14" x14ac:dyDescent="0.2">
      <c r="A3557" t="s">
        <v>9316</v>
      </c>
      <c r="B3557">
        <v>16250</v>
      </c>
      <c r="C3557">
        <v>19720</v>
      </c>
      <c r="D3557">
        <v>24860</v>
      </c>
      <c r="E3557">
        <v>30000</v>
      </c>
      <c r="F3557">
        <v>35140</v>
      </c>
      <c r="G3557">
        <v>40280</v>
      </c>
      <c r="H3557">
        <v>45420</v>
      </c>
      <c r="I3557">
        <v>50560</v>
      </c>
      <c r="J3557">
        <v>54050</v>
      </c>
      <c r="K3557" t="s">
        <v>3109</v>
      </c>
      <c r="L3557">
        <v>97</v>
      </c>
      <c r="M3557">
        <v>30</v>
      </c>
      <c r="N3557" t="s">
        <v>1969</v>
      </c>
    </row>
    <row r="3558" spans="1:14" x14ac:dyDescent="0.2">
      <c r="A3558" t="s">
        <v>9317</v>
      </c>
      <c r="B3558">
        <v>21000</v>
      </c>
      <c r="C3558">
        <v>24000</v>
      </c>
      <c r="D3558">
        <v>27000</v>
      </c>
      <c r="E3558">
        <v>30000</v>
      </c>
      <c r="F3558">
        <v>35140</v>
      </c>
      <c r="G3558">
        <v>40280</v>
      </c>
      <c r="H3558">
        <v>45420</v>
      </c>
      <c r="I3558">
        <v>50560</v>
      </c>
      <c r="J3558">
        <v>55700</v>
      </c>
      <c r="K3558" t="s">
        <v>3109</v>
      </c>
      <c r="L3558">
        <v>99</v>
      </c>
      <c r="M3558">
        <v>30</v>
      </c>
      <c r="N3558" t="s">
        <v>3350</v>
      </c>
    </row>
    <row r="3559" spans="1:14" x14ac:dyDescent="0.2">
      <c r="A3559" t="s">
        <v>9318</v>
      </c>
      <c r="B3559">
        <v>23450</v>
      </c>
      <c r="C3559">
        <v>26800</v>
      </c>
      <c r="D3559">
        <v>30150</v>
      </c>
      <c r="E3559">
        <v>33500</v>
      </c>
      <c r="F3559">
        <v>36200</v>
      </c>
      <c r="G3559">
        <v>40280</v>
      </c>
      <c r="H3559">
        <v>45420</v>
      </c>
      <c r="I3559">
        <v>50560</v>
      </c>
      <c r="J3559">
        <v>55700</v>
      </c>
      <c r="K3559" t="s">
        <v>3109</v>
      </c>
      <c r="L3559">
        <v>101</v>
      </c>
      <c r="M3559">
        <v>30</v>
      </c>
      <c r="N3559" t="s">
        <v>1970</v>
      </c>
    </row>
    <row r="3560" spans="1:14" x14ac:dyDescent="0.2">
      <c r="A3560" t="s">
        <v>9319</v>
      </c>
      <c r="B3560">
        <v>19600</v>
      </c>
      <c r="C3560">
        <v>22400</v>
      </c>
      <c r="D3560">
        <v>25200</v>
      </c>
      <c r="E3560">
        <v>30000</v>
      </c>
      <c r="F3560">
        <v>35140</v>
      </c>
      <c r="G3560">
        <v>40280</v>
      </c>
      <c r="H3560">
        <v>45420</v>
      </c>
      <c r="I3560">
        <v>50560</v>
      </c>
      <c r="J3560">
        <v>55700</v>
      </c>
      <c r="K3560" t="s">
        <v>3109</v>
      </c>
      <c r="L3560">
        <v>103</v>
      </c>
      <c r="M3560">
        <v>30</v>
      </c>
      <c r="N3560" t="s">
        <v>3352</v>
      </c>
    </row>
    <row r="3561" spans="1:14" x14ac:dyDescent="0.2">
      <c r="A3561" t="s">
        <v>9320</v>
      </c>
      <c r="B3561">
        <v>16250</v>
      </c>
      <c r="C3561">
        <v>19720</v>
      </c>
      <c r="D3561">
        <v>24860</v>
      </c>
      <c r="E3561">
        <v>30000</v>
      </c>
      <c r="F3561">
        <v>35140</v>
      </c>
      <c r="G3561">
        <v>40280</v>
      </c>
      <c r="H3561">
        <v>45420</v>
      </c>
      <c r="I3561">
        <v>50560</v>
      </c>
      <c r="J3561">
        <v>54000</v>
      </c>
      <c r="K3561" t="s">
        <v>3109</v>
      </c>
      <c r="L3561">
        <v>105</v>
      </c>
      <c r="M3561">
        <v>30</v>
      </c>
      <c r="N3561" t="s">
        <v>1971</v>
      </c>
    </row>
    <row r="3562" spans="1:14" x14ac:dyDescent="0.2">
      <c r="A3562" t="s">
        <v>9321</v>
      </c>
      <c r="B3562">
        <v>16750</v>
      </c>
      <c r="C3562">
        <v>19720</v>
      </c>
      <c r="D3562">
        <v>24860</v>
      </c>
      <c r="E3562">
        <v>30000</v>
      </c>
      <c r="F3562">
        <v>35140</v>
      </c>
      <c r="G3562">
        <v>40280</v>
      </c>
      <c r="H3562">
        <v>45420</v>
      </c>
      <c r="I3562">
        <v>50560</v>
      </c>
      <c r="J3562">
        <v>55700</v>
      </c>
      <c r="K3562" t="s">
        <v>3109</v>
      </c>
      <c r="L3562">
        <v>107</v>
      </c>
      <c r="M3562">
        <v>30</v>
      </c>
      <c r="N3562" t="s">
        <v>1972</v>
      </c>
    </row>
    <row r="3563" spans="1:14" x14ac:dyDescent="0.2">
      <c r="A3563" t="s">
        <v>9322</v>
      </c>
      <c r="B3563">
        <v>16850</v>
      </c>
      <c r="C3563">
        <v>19720</v>
      </c>
      <c r="D3563">
        <v>24860</v>
      </c>
      <c r="E3563">
        <v>30000</v>
      </c>
      <c r="F3563">
        <v>35140</v>
      </c>
      <c r="G3563">
        <v>40280</v>
      </c>
      <c r="H3563">
        <v>45420</v>
      </c>
      <c r="I3563">
        <v>50560</v>
      </c>
      <c r="J3563">
        <v>55700</v>
      </c>
      <c r="K3563" t="s">
        <v>3109</v>
      </c>
      <c r="L3563">
        <v>109</v>
      </c>
      <c r="M3563">
        <v>30</v>
      </c>
      <c r="N3563" t="s">
        <v>1973</v>
      </c>
    </row>
    <row r="3564" spans="1:14" x14ac:dyDescent="0.2">
      <c r="A3564" t="s">
        <v>9323</v>
      </c>
      <c r="B3564">
        <v>16250</v>
      </c>
      <c r="C3564">
        <v>19720</v>
      </c>
      <c r="D3564">
        <v>24860</v>
      </c>
      <c r="E3564">
        <v>30000</v>
      </c>
      <c r="F3564">
        <v>35140</v>
      </c>
      <c r="G3564">
        <v>40280</v>
      </c>
      <c r="H3564">
        <v>45420</v>
      </c>
      <c r="I3564">
        <v>50560</v>
      </c>
      <c r="J3564">
        <v>54000</v>
      </c>
      <c r="K3564" t="s">
        <v>3109</v>
      </c>
      <c r="L3564">
        <v>111</v>
      </c>
      <c r="M3564">
        <v>30</v>
      </c>
      <c r="N3564" t="s">
        <v>2365</v>
      </c>
    </row>
    <row r="3565" spans="1:14" x14ac:dyDescent="0.2">
      <c r="A3565" t="s">
        <v>9324</v>
      </c>
      <c r="B3565">
        <v>16250</v>
      </c>
      <c r="C3565">
        <v>19720</v>
      </c>
      <c r="D3565">
        <v>24860</v>
      </c>
      <c r="E3565">
        <v>30000</v>
      </c>
      <c r="F3565">
        <v>35140</v>
      </c>
      <c r="G3565">
        <v>40280</v>
      </c>
      <c r="H3565">
        <v>45420</v>
      </c>
      <c r="I3565">
        <v>50560</v>
      </c>
      <c r="J3565">
        <v>54000</v>
      </c>
      <c r="K3565" t="s">
        <v>3109</v>
      </c>
      <c r="L3565">
        <v>113</v>
      </c>
      <c r="M3565">
        <v>30</v>
      </c>
      <c r="N3565" t="s">
        <v>4171</v>
      </c>
    </row>
    <row r="3566" spans="1:14" x14ac:dyDescent="0.2">
      <c r="A3566" t="s">
        <v>9325</v>
      </c>
      <c r="B3566">
        <v>16450</v>
      </c>
      <c r="C3566">
        <v>19720</v>
      </c>
      <c r="D3566">
        <v>24860</v>
      </c>
      <c r="E3566">
        <v>30000</v>
      </c>
      <c r="F3566">
        <v>35140</v>
      </c>
      <c r="G3566">
        <v>40280</v>
      </c>
      <c r="H3566">
        <v>45420</v>
      </c>
      <c r="I3566">
        <v>50560</v>
      </c>
      <c r="J3566">
        <v>54850</v>
      </c>
      <c r="K3566" t="s">
        <v>3109</v>
      </c>
      <c r="L3566">
        <v>115</v>
      </c>
      <c r="M3566">
        <v>30</v>
      </c>
      <c r="N3566" t="s">
        <v>1974</v>
      </c>
    </row>
    <row r="3567" spans="1:14" x14ac:dyDescent="0.2">
      <c r="A3567" t="s">
        <v>9326</v>
      </c>
      <c r="B3567">
        <v>16250</v>
      </c>
      <c r="C3567">
        <v>19720</v>
      </c>
      <c r="D3567">
        <v>24860</v>
      </c>
      <c r="E3567">
        <v>30000</v>
      </c>
      <c r="F3567">
        <v>35140</v>
      </c>
      <c r="G3567">
        <v>40280</v>
      </c>
      <c r="H3567">
        <v>45420</v>
      </c>
      <c r="I3567">
        <v>50560</v>
      </c>
      <c r="J3567">
        <v>54000</v>
      </c>
      <c r="K3567" t="s">
        <v>3109</v>
      </c>
      <c r="L3567">
        <v>117</v>
      </c>
      <c r="M3567">
        <v>30</v>
      </c>
      <c r="N3567" t="s">
        <v>2495</v>
      </c>
    </row>
    <row r="3568" spans="1:14" x14ac:dyDescent="0.2">
      <c r="A3568" t="s">
        <v>9327</v>
      </c>
      <c r="B3568">
        <v>18200</v>
      </c>
      <c r="C3568">
        <v>20800</v>
      </c>
      <c r="D3568">
        <v>24860</v>
      </c>
      <c r="E3568">
        <v>30000</v>
      </c>
      <c r="F3568">
        <v>35140</v>
      </c>
      <c r="G3568">
        <v>40280</v>
      </c>
      <c r="H3568">
        <v>45420</v>
      </c>
      <c r="I3568">
        <v>50560</v>
      </c>
      <c r="J3568">
        <v>55700</v>
      </c>
      <c r="K3568" t="s">
        <v>3109</v>
      </c>
      <c r="L3568">
        <v>119</v>
      </c>
      <c r="M3568">
        <v>30</v>
      </c>
      <c r="N3568" t="s">
        <v>3417</v>
      </c>
    </row>
    <row r="3569" spans="1:14" x14ac:dyDescent="0.2">
      <c r="A3569" t="s">
        <v>9328</v>
      </c>
      <c r="B3569">
        <v>16250</v>
      </c>
      <c r="C3569">
        <v>19720</v>
      </c>
      <c r="D3569">
        <v>24860</v>
      </c>
      <c r="E3569">
        <v>30000</v>
      </c>
      <c r="F3569">
        <v>35140</v>
      </c>
      <c r="G3569">
        <v>40280</v>
      </c>
      <c r="H3569">
        <v>45420</v>
      </c>
      <c r="I3569">
        <v>50560</v>
      </c>
      <c r="J3569">
        <v>54000</v>
      </c>
      <c r="K3569" t="s">
        <v>3109</v>
      </c>
      <c r="L3569">
        <v>121</v>
      </c>
      <c r="M3569">
        <v>30</v>
      </c>
      <c r="N3569" t="s">
        <v>1975</v>
      </c>
    </row>
    <row r="3570" spans="1:14" x14ac:dyDescent="0.2">
      <c r="A3570" t="s">
        <v>9329</v>
      </c>
      <c r="B3570">
        <v>16250</v>
      </c>
      <c r="C3570">
        <v>19720</v>
      </c>
      <c r="D3570">
        <v>24860</v>
      </c>
      <c r="E3570">
        <v>30000</v>
      </c>
      <c r="F3570">
        <v>35140</v>
      </c>
      <c r="G3570">
        <v>40280</v>
      </c>
      <c r="H3570">
        <v>45420</v>
      </c>
      <c r="I3570">
        <v>50560</v>
      </c>
      <c r="J3570">
        <v>54000</v>
      </c>
      <c r="K3570" t="s">
        <v>3109</v>
      </c>
      <c r="L3570">
        <v>123</v>
      </c>
      <c r="M3570">
        <v>30</v>
      </c>
      <c r="N3570" t="s">
        <v>3615</v>
      </c>
    </row>
    <row r="3571" spans="1:14" x14ac:dyDescent="0.2">
      <c r="A3571" t="s">
        <v>9330</v>
      </c>
      <c r="B3571">
        <v>21100</v>
      </c>
      <c r="C3571">
        <v>24100</v>
      </c>
      <c r="D3571">
        <v>27100</v>
      </c>
      <c r="E3571">
        <v>30100</v>
      </c>
      <c r="F3571">
        <v>35140</v>
      </c>
      <c r="G3571">
        <v>40280</v>
      </c>
      <c r="H3571">
        <v>45420</v>
      </c>
      <c r="I3571">
        <v>50560</v>
      </c>
      <c r="J3571">
        <v>55700</v>
      </c>
      <c r="K3571" t="s">
        <v>3109</v>
      </c>
      <c r="L3571">
        <v>125</v>
      </c>
      <c r="M3571">
        <v>30</v>
      </c>
      <c r="N3571" t="s">
        <v>3362</v>
      </c>
    </row>
    <row r="3572" spans="1:14" x14ac:dyDescent="0.2">
      <c r="A3572" t="s">
        <v>9331</v>
      </c>
      <c r="B3572">
        <v>16400</v>
      </c>
      <c r="C3572">
        <v>19720</v>
      </c>
      <c r="D3572">
        <v>24860</v>
      </c>
      <c r="E3572">
        <v>30000</v>
      </c>
      <c r="F3572">
        <v>35140</v>
      </c>
      <c r="G3572">
        <v>40280</v>
      </c>
      <c r="H3572">
        <v>45420</v>
      </c>
      <c r="I3572">
        <v>50560</v>
      </c>
      <c r="J3572">
        <v>54600</v>
      </c>
      <c r="K3572" t="s">
        <v>3109</v>
      </c>
      <c r="L3572">
        <v>127</v>
      </c>
      <c r="M3572">
        <v>30</v>
      </c>
      <c r="N3572" t="s">
        <v>3616</v>
      </c>
    </row>
    <row r="3573" spans="1:14" x14ac:dyDescent="0.2">
      <c r="A3573" t="s">
        <v>9332</v>
      </c>
      <c r="B3573">
        <v>21100</v>
      </c>
      <c r="C3573">
        <v>24100</v>
      </c>
      <c r="D3573">
        <v>27100</v>
      </c>
      <c r="E3573">
        <v>30100</v>
      </c>
      <c r="F3573">
        <v>35140</v>
      </c>
      <c r="G3573">
        <v>40280</v>
      </c>
      <c r="H3573">
        <v>45420</v>
      </c>
      <c r="I3573">
        <v>50560</v>
      </c>
      <c r="J3573">
        <v>55700</v>
      </c>
      <c r="K3573" t="s">
        <v>3109</v>
      </c>
      <c r="L3573">
        <v>129</v>
      </c>
      <c r="M3573">
        <v>30</v>
      </c>
      <c r="N3573" t="s">
        <v>1976</v>
      </c>
    </row>
    <row r="3574" spans="1:14" x14ac:dyDescent="0.2">
      <c r="A3574" t="s">
        <v>9333</v>
      </c>
      <c r="B3574">
        <v>16450</v>
      </c>
      <c r="C3574">
        <v>19720</v>
      </c>
      <c r="D3574">
        <v>24860</v>
      </c>
      <c r="E3574">
        <v>30000</v>
      </c>
      <c r="F3574">
        <v>35140</v>
      </c>
      <c r="G3574">
        <v>40280</v>
      </c>
      <c r="H3574">
        <v>45420</v>
      </c>
      <c r="I3574">
        <v>50560</v>
      </c>
      <c r="J3574">
        <v>54900</v>
      </c>
      <c r="K3574" t="s">
        <v>3109</v>
      </c>
      <c r="L3574">
        <v>131</v>
      </c>
      <c r="M3574">
        <v>30</v>
      </c>
      <c r="N3574" t="s">
        <v>2498</v>
      </c>
    </row>
    <row r="3575" spans="1:14" x14ac:dyDescent="0.2">
      <c r="A3575" t="s">
        <v>9334</v>
      </c>
      <c r="B3575">
        <v>20350</v>
      </c>
      <c r="C3575">
        <v>23250</v>
      </c>
      <c r="D3575">
        <v>26150</v>
      </c>
      <c r="E3575">
        <v>30000</v>
      </c>
      <c r="F3575">
        <v>35140</v>
      </c>
      <c r="G3575">
        <v>40280</v>
      </c>
      <c r="H3575">
        <v>45420</v>
      </c>
      <c r="I3575">
        <v>50560</v>
      </c>
      <c r="J3575">
        <v>55700</v>
      </c>
      <c r="K3575" t="s">
        <v>3109</v>
      </c>
      <c r="L3575">
        <v>133</v>
      </c>
      <c r="M3575">
        <v>30</v>
      </c>
      <c r="N3575" t="s">
        <v>2478</v>
      </c>
    </row>
    <row r="3576" spans="1:14" x14ac:dyDescent="0.2">
      <c r="A3576" t="s">
        <v>9335</v>
      </c>
      <c r="B3576">
        <v>21500</v>
      </c>
      <c r="C3576">
        <v>24600</v>
      </c>
      <c r="D3576">
        <v>27650</v>
      </c>
      <c r="E3576">
        <v>30700</v>
      </c>
      <c r="F3576">
        <v>35140</v>
      </c>
      <c r="G3576">
        <v>40280</v>
      </c>
      <c r="H3576">
        <v>45420</v>
      </c>
      <c r="I3576">
        <v>50560</v>
      </c>
      <c r="J3576">
        <v>55700</v>
      </c>
      <c r="K3576" t="s">
        <v>3110</v>
      </c>
      <c r="L3576">
        <v>1</v>
      </c>
      <c r="M3576">
        <v>30</v>
      </c>
      <c r="N3576" t="s">
        <v>771</v>
      </c>
    </row>
    <row r="3577" spans="1:14" x14ac:dyDescent="0.2">
      <c r="A3577" t="s">
        <v>9336</v>
      </c>
      <c r="B3577">
        <v>21500</v>
      </c>
      <c r="C3577">
        <v>24600</v>
      </c>
      <c r="D3577">
        <v>27650</v>
      </c>
      <c r="E3577">
        <v>30700</v>
      </c>
      <c r="F3577">
        <v>35140</v>
      </c>
      <c r="G3577">
        <v>40280</v>
      </c>
      <c r="H3577">
        <v>45420</v>
      </c>
      <c r="I3577">
        <v>50560</v>
      </c>
      <c r="J3577">
        <v>55700</v>
      </c>
      <c r="K3577" t="s">
        <v>3110</v>
      </c>
      <c r="L3577">
        <v>1</v>
      </c>
      <c r="M3577">
        <v>30</v>
      </c>
      <c r="N3577" t="s">
        <v>772</v>
      </c>
    </row>
    <row r="3578" spans="1:14" x14ac:dyDescent="0.2">
      <c r="A3578" t="s">
        <v>9337</v>
      </c>
      <c r="B3578">
        <v>21500</v>
      </c>
      <c r="C3578">
        <v>24600</v>
      </c>
      <c r="D3578">
        <v>27650</v>
      </c>
      <c r="E3578">
        <v>30700</v>
      </c>
      <c r="F3578">
        <v>35140</v>
      </c>
      <c r="G3578">
        <v>40280</v>
      </c>
      <c r="H3578">
        <v>45420</v>
      </c>
      <c r="I3578">
        <v>50560</v>
      </c>
      <c r="J3578">
        <v>55700</v>
      </c>
      <c r="K3578" t="s">
        <v>3110</v>
      </c>
      <c r="L3578">
        <v>1</v>
      </c>
      <c r="M3578">
        <v>30</v>
      </c>
      <c r="N3578" t="s">
        <v>773</v>
      </c>
    </row>
    <row r="3579" spans="1:14" x14ac:dyDescent="0.2">
      <c r="A3579" t="s">
        <v>9338</v>
      </c>
      <c r="B3579">
        <v>21500</v>
      </c>
      <c r="C3579">
        <v>24600</v>
      </c>
      <c r="D3579">
        <v>27650</v>
      </c>
      <c r="E3579">
        <v>30700</v>
      </c>
      <c r="F3579">
        <v>35140</v>
      </c>
      <c r="G3579">
        <v>40280</v>
      </c>
      <c r="H3579">
        <v>45420</v>
      </c>
      <c r="I3579">
        <v>50560</v>
      </c>
      <c r="J3579">
        <v>55700</v>
      </c>
      <c r="K3579" t="s">
        <v>3110</v>
      </c>
      <c r="L3579">
        <v>3</v>
      </c>
      <c r="M3579">
        <v>30</v>
      </c>
      <c r="N3579" t="s">
        <v>774</v>
      </c>
    </row>
    <row r="3580" spans="1:14" x14ac:dyDescent="0.2">
      <c r="A3580" t="s">
        <v>9339</v>
      </c>
      <c r="B3580">
        <v>21500</v>
      </c>
      <c r="C3580">
        <v>24600</v>
      </c>
      <c r="D3580">
        <v>27650</v>
      </c>
      <c r="E3580">
        <v>30700</v>
      </c>
      <c r="F3580">
        <v>35140</v>
      </c>
      <c r="G3580">
        <v>40280</v>
      </c>
      <c r="H3580">
        <v>45420</v>
      </c>
      <c r="I3580">
        <v>50560</v>
      </c>
      <c r="J3580">
        <v>55700</v>
      </c>
      <c r="K3580" t="s">
        <v>3110</v>
      </c>
      <c r="L3580">
        <v>3</v>
      </c>
      <c r="M3580">
        <v>30</v>
      </c>
      <c r="N3580" t="s">
        <v>775</v>
      </c>
    </row>
    <row r="3581" spans="1:14" x14ac:dyDescent="0.2">
      <c r="A3581" t="s">
        <v>9340</v>
      </c>
      <c r="B3581">
        <v>21500</v>
      </c>
      <c r="C3581">
        <v>24600</v>
      </c>
      <c r="D3581">
        <v>27650</v>
      </c>
      <c r="E3581">
        <v>30700</v>
      </c>
      <c r="F3581">
        <v>35140</v>
      </c>
      <c r="G3581">
        <v>40280</v>
      </c>
      <c r="H3581">
        <v>45420</v>
      </c>
      <c r="I3581">
        <v>50560</v>
      </c>
      <c r="J3581">
        <v>55700</v>
      </c>
      <c r="K3581" t="s">
        <v>3110</v>
      </c>
      <c r="L3581">
        <v>3</v>
      </c>
      <c r="M3581">
        <v>30</v>
      </c>
      <c r="N3581" t="s">
        <v>776</v>
      </c>
    </row>
    <row r="3582" spans="1:14" x14ac:dyDescent="0.2">
      <c r="A3582" t="s">
        <v>9341</v>
      </c>
      <c r="B3582">
        <v>21500</v>
      </c>
      <c r="C3582">
        <v>24600</v>
      </c>
      <c r="D3582">
        <v>27650</v>
      </c>
      <c r="E3582">
        <v>30700</v>
      </c>
      <c r="F3582">
        <v>35140</v>
      </c>
      <c r="G3582">
        <v>40280</v>
      </c>
      <c r="H3582">
        <v>45420</v>
      </c>
      <c r="I3582">
        <v>50560</v>
      </c>
      <c r="J3582">
        <v>55700</v>
      </c>
      <c r="K3582" t="s">
        <v>3110</v>
      </c>
      <c r="L3582">
        <v>3</v>
      </c>
      <c r="M3582">
        <v>30</v>
      </c>
      <c r="N3582" t="s">
        <v>777</v>
      </c>
    </row>
    <row r="3583" spans="1:14" x14ac:dyDescent="0.2">
      <c r="A3583" t="s">
        <v>9342</v>
      </c>
      <c r="B3583">
        <v>21500</v>
      </c>
      <c r="C3583">
        <v>24600</v>
      </c>
      <c r="D3583">
        <v>27650</v>
      </c>
      <c r="E3583">
        <v>30700</v>
      </c>
      <c r="F3583">
        <v>35140</v>
      </c>
      <c r="G3583">
        <v>40280</v>
      </c>
      <c r="H3583">
        <v>45420</v>
      </c>
      <c r="I3583">
        <v>50560</v>
      </c>
      <c r="J3583">
        <v>55700</v>
      </c>
      <c r="K3583" t="s">
        <v>3110</v>
      </c>
      <c r="L3583">
        <v>3</v>
      </c>
      <c r="M3583">
        <v>30</v>
      </c>
      <c r="N3583" t="s">
        <v>778</v>
      </c>
    </row>
    <row r="3584" spans="1:14" x14ac:dyDescent="0.2">
      <c r="A3584" t="s">
        <v>9343</v>
      </c>
      <c r="B3584">
        <v>21500</v>
      </c>
      <c r="C3584">
        <v>24600</v>
      </c>
      <c r="D3584">
        <v>27650</v>
      </c>
      <c r="E3584">
        <v>30700</v>
      </c>
      <c r="F3584">
        <v>35140</v>
      </c>
      <c r="G3584">
        <v>40280</v>
      </c>
      <c r="H3584">
        <v>45420</v>
      </c>
      <c r="I3584">
        <v>50560</v>
      </c>
      <c r="J3584">
        <v>55700</v>
      </c>
      <c r="K3584" t="s">
        <v>3110</v>
      </c>
      <c r="L3584">
        <v>5</v>
      </c>
      <c r="M3584">
        <v>30</v>
      </c>
      <c r="N3584" t="s">
        <v>779</v>
      </c>
    </row>
    <row r="3585" spans="1:14" x14ac:dyDescent="0.2">
      <c r="A3585" t="s">
        <v>9344</v>
      </c>
      <c r="B3585">
        <v>21500</v>
      </c>
      <c r="C3585">
        <v>24600</v>
      </c>
      <c r="D3585">
        <v>27650</v>
      </c>
      <c r="E3585">
        <v>30700</v>
      </c>
      <c r="F3585">
        <v>35140</v>
      </c>
      <c r="G3585">
        <v>40280</v>
      </c>
      <c r="H3585">
        <v>45420</v>
      </c>
      <c r="I3585">
        <v>50560</v>
      </c>
      <c r="J3585">
        <v>55700</v>
      </c>
      <c r="K3585" t="s">
        <v>3110</v>
      </c>
      <c r="L3585">
        <v>5</v>
      </c>
      <c r="M3585">
        <v>30</v>
      </c>
      <c r="N3585" t="s">
        <v>780</v>
      </c>
    </row>
    <row r="3586" spans="1:14" x14ac:dyDescent="0.2">
      <c r="A3586" t="s">
        <v>9345</v>
      </c>
      <c r="B3586">
        <v>25950</v>
      </c>
      <c r="C3586">
        <v>29650</v>
      </c>
      <c r="D3586">
        <v>33350</v>
      </c>
      <c r="E3586">
        <v>37050</v>
      </c>
      <c r="F3586">
        <v>40050</v>
      </c>
      <c r="G3586">
        <v>43000</v>
      </c>
      <c r="H3586">
        <v>45950</v>
      </c>
      <c r="I3586">
        <v>50560</v>
      </c>
      <c r="J3586">
        <v>55700</v>
      </c>
      <c r="K3586" t="s">
        <v>3110</v>
      </c>
      <c r="L3586">
        <v>5</v>
      </c>
      <c r="M3586">
        <v>30</v>
      </c>
      <c r="N3586" t="s">
        <v>781</v>
      </c>
    </row>
    <row r="3587" spans="1:14" x14ac:dyDescent="0.2">
      <c r="A3587" t="s">
        <v>9346</v>
      </c>
      <c r="B3587">
        <v>25950</v>
      </c>
      <c r="C3587">
        <v>29650</v>
      </c>
      <c r="D3587">
        <v>33350</v>
      </c>
      <c r="E3587">
        <v>37050</v>
      </c>
      <c r="F3587">
        <v>40050</v>
      </c>
      <c r="G3587">
        <v>43000</v>
      </c>
      <c r="H3587">
        <v>45950</v>
      </c>
      <c r="I3587">
        <v>50560</v>
      </c>
      <c r="J3587">
        <v>55700</v>
      </c>
      <c r="K3587" t="s">
        <v>3110</v>
      </c>
      <c r="L3587">
        <v>5</v>
      </c>
      <c r="M3587">
        <v>30</v>
      </c>
      <c r="N3587" t="s">
        <v>782</v>
      </c>
    </row>
    <row r="3588" spans="1:14" x14ac:dyDescent="0.2">
      <c r="A3588" t="s">
        <v>9347</v>
      </c>
      <c r="B3588">
        <v>25950</v>
      </c>
      <c r="C3588">
        <v>29650</v>
      </c>
      <c r="D3588">
        <v>33350</v>
      </c>
      <c r="E3588">
        <v>37050</v>
      </c>
      <c r="F3588">
        <v>40050</v>
      </c>
      <c r="G3588">
        <v>43000</v>
      </c>
      <c r="H3588">
        <v>45950</v>
      </c>
      <c r="I3588">
        <v>50560</v>
      </c>
      <c r="J3588">
        <v>55700</v>
      </c>
      <c r="K3588" t="s">
        <v>3110</v>
      </c>
      <c r="L3588">
        <v>5</v>
      </c>
      <c r="M3588">
        <v>30</v>
      </c>
      <c r="N3588" t="s">
        <v>783</v>
      </c>
    </row>
    <row r="3589" spans="1:14" x14ac:dyDescent="0.2">
      <c r="A3589" t="s">
        <v>9348</v>
      </c>
      <c r="B3589">
        <v>21500</v>
      </c>
      <c r="C3589">
        <v>24600</v>
      </c>
      <c r="D3589">
        <v>27650</v>
      </c>
      <c r="E3589">
        <v>30700</v>
      </c>
      <c r="F3589">
        <v>35140</v>
      </c>
      <c r="G3589">
        <v>40280</v>
      </c>
      <c r="H3589">
        <v>45420</v>
      </c>
      <c r="I3589">
        <v>50560</v>
      </c>
      <c r="J3589">
        <v>55700</v>
      </c>
      <c r="K3589" t="s">
        <v>3110</v>
      </c>
      <c r="L3589">
        <v>5</v>
      </c>
      <c r="M3589">
        <v>30</v>
      </c>
      <c r="N3589" t="s">
        <v>784</v>
      </c>
    </row>
    <row r="3590" spans="1:14" x14ac:dyDescent="0.2">
      <c r="A3590" t="s">
        <v>9349</v>
      </c>
      <c r="B3590">
        <v>21500</v>
      </c>
      <c r="C3590">
        <v>24600</v>
      </c>
      <c r="D3590">
        <v>27650</v>
      </c>
      <c r="E3590">
        <v>30700</v>
      </c>
      <c r="F3590">
        <v>35140</v>
      </c>
      <c r="G3590">
        <v>40280</v>
      </c>
      <c r="H3590">
        <v>45420</v>
      </c>
      <c r="I3590">
        <v>50560</v>
      </c>
      <c r="J3590">
        <v>55700</v>
      </c>
      <c r="K3590" t="s">
        <v>3110</v>
      </c>
      <c r="L3590">
        <v>7</v>
      </c>
      <c r="M3590">
        <v>30</v>
      </c>
      <c r="N3590" t="s">
        <v>785</v>
      </c>
    </row>
    <row r="3591" spans="1:14" x14ac:dyDescent="0.2">
      <c r="A3591" t="s">
        <v>9350</v>
      </c>
      <c r="B3591">
        <v>21500</v>
      </c>
      <c r="C3591">
        <v>24600</v>
      </c>
      <c r="D3591">
        <v>27650</v>
      </c>
      <c r="E3591">
        <v>30700</v>
      </c>
      <c r="F3591">
        <v>35140</v>
      </c>
      <c r="G3591">
        <v>40280</v>
      </c>
      <c r="H3591">
        <v>45420</v>
      </c>
      <c r="I3591">
        <v>50560</v>
      </c>
      <c r="J3591">
        <v>55700</v>
      </c>
      <c r="K3591" t="s">
        <v>3110</v>
      </c>
      <c r="L3591">
        <v>7</v>
      </c>
      <c r="M3591">
        <v>30</v>
      </c>
      <c r="N3591" t="s">
        <v>786</v>
      </c>
    </row>
    <row r="3592" spans="1:14" x14ac:dyDescent="0.2">
      <c r="A3592" t="s">
        <v>9351</v>
      </c>
      <c r="B3592">
        <v>21500</v>
      </c>
      <c r="C3592">
        <v>24600</v>
      </c>
      <c r="D3592">
        <v>27650</v>
      </c>
      <c r="E3592">
        <v>30700</v>
      </c>
      <c r="F3592">
        <v>35140</v>
      </c>
      <c r="G3592">
        <v>40280</v>
      </c>
      <c r="H3592">
        <v>45420</v>
      </c>
      <c r="I3592">
        <v>50560</v>
      </c>
      <c r="J3592">
        <v>55700</v>
      </c>
      <c r="K3592" t="s">
        <v>3110</v>
      </c>
      <c r="L3592">
        <v>7</v>
      </c>
      <c r="M3592">
        <v>30</v>
      </c>
      <c r="N3592" t="s">
        <v>787</v>
      </c>
    </row>
    <row r="3593" spans="1:14" x14ac:dyDescent="0.2">
      <c r="A3593" t="s">
        <v>9352</v>
      </c>
      <c r="B3593">
        <v>21500</v>
      </c>
      <c r="C3593">
        <v>24600</v>
      </c>
      <c r="D3593">
        <v>27650</v>
      </c>
      <c r="E3593">
        <v>30700</v>
      </c>
      <c r="F3593">
        <v>35140</v>
      </c>
      <c r="G3593">
        <v>40280</v>
      </c>
      <c r="H3593">
        <v>45420</v>
      </c>
      <c r="I3593">
        <v>50560</v>
      </c>
      <c r="J3593">
        <v>55700</v>
      </c>
      <c r="K3593" t="s">
        <v>3110</v>
      </c>
      <c r="L3593">
        <v>7</v>
      </c>
      <c r="M3593">
        <v>30</v>
      </c>
      <c r="N3593" t="s">
        <v>788</v>
      </c>
    </row>
    <row r="3594" spans="1:14" x14ac:dyDescent="0.2">
      <c r="A3594" t="s">
        <v>9353</v>
      </c>
      <c r="B3594">
        <v>21500</v>
      </c>
      <c r="C3594">
        <v>24600</v>
      </c>
      <c r="D3594">
        <v>27650</v>
      </c>
      <c r="E3594">
        <v>30700</v>
      </c>
      <c r="F3594">
        <v>35140</v>
      </c>
      <c r="G3594">
        <v>40280</v>
      </c>
      <c r="H3594">
        <v>45420</v>
      </c>
      <c r="I3594">
        <v>50560</v>
      </c>
      <c r="J3594">
        <v>55700</v>
      </c>
      <c r="K3594" t="s">
        <v>3110</v>
      </c>
      <c r="L3594">
        <v>7</v>
      </c>
      <c r="M3594">
        <v>30</v>
      </c>
      <c r="N3594" t="s">
        <v>789</v>
      </c>
    </row>
    <row r="3595" spans="1:14" x14ac:dyDescent="0.2">
      <c r="A3595" t="s">
        <v>9354</v>
      </c>
      <c r="B3595">
        <v>21500</v>
      </c>
      <c r="C3595">
        <v>24600</v>
      </c>
      <c r="D3595">
        <v>27650</v>
      </c>
      <c r="E3595">
        <v>30700</v>
      </c>
      <c r="F3595">
        <v>35140</v>
      </c>
      <c r="G3595">
        <v>40280</v>
      </c>
      <c r="H3595">
        <v>45420</v>
      </c>
      <c r="I3595">
        <v>50560</v>
      </c>
      <c r="J3595">
        <v>55700</v>
      </c>
      <c r="K3595" t="s">
        <v>3110</v>
      </c>
      <c r="L3595">
        <v>7</v>
      </c>
      <c r="M3595">
        <v>30</v>
      </c>
      <c r="N3595" t="s">
        <v>790</v>
      </c>
    </row>
    <row r="3596" spans="1:14" x14ac:dyDescent="0.2">
      <c r="A3596" t="s">
        <v>9355</v>
      </c>
      <c r="B3596">
        <v>21500</v>
      </c>
      <c r="C3596">
        <v>24600</v>
      </c>
      <c r="D3596">
        <v>27650</v>
      </c>
      <c r="E3596">
        <v>30700</v>
      </c>
      <c r="F3596">
        <v>35140</v>
      </c>
      <c r="G3596">
        <v>40280</v>
      </c>
      <c r="H3596">
        <v>45420</v>
      </c>
      <c r="I3596">
        <v>50560</v>
      </c>
      <c r="J3596">
        <v>55700</v>
      </c>
      <c r="K3596" t="s">
        <v>3110</v>
      </c>
      <c r="L3596">
        <v>7</v>
      </c>
      <c r="M3596">
        <v>30</v>
      </c>
      <c r="N3596" t="s">
        <v>791</v>
      </c>
    </row>
    <row r="3597" spans="1:14" x14ac:dyDescent="0.2">
      <c r="A3597" t="s">
        <v>9356</v>
      </c>
      <c r="B3597">
        <v>21500</v>
      </c>
      <c r="C3597">
        <v>24600</v>
      </c>
      <c r="D3597">
        <v>27650</v>
      </c>
      <c r="E3597">
        <v>30700</v>
      </c>
      <c r="F3597">
        <v>35140</v>
      </c>
      <c r="G3597">
        <v>40280</v>
      </c>
      <c r="H3597">
        <v>45420</v>
      </c>
      <c r="I3597">
        <v>50560</v>
      </c>
      <c r="J3597">
        <v>55700</v>
      </c>
      <c r="K3597" t="s">
        <v>3110</v>
      </c>
      <c r="L3597">
        <v>7</v>
      </c>
      <c r="M3597">
        <v>30</v>
      </c>
      <c r="N3597" t="s">
        <v>792</v>
      </c>
    </row>
    <row r="3598" spans="1:14" x14ac:dyDescent="0.2">
      <c r="A3598" t="s">
        <v>9357</v>
      </c>
      <c r="B3598">
        <v>21500</v>
      </c>
      <c r="C3598">
        <v>24600</v>
      </c>
      <c r="D3598">
        <v>27650</v>
      </c>
      <c r="E3598">
        <v>30700</v>
      </c>
      <c r="F3598">
        <v>35140</v>
      </c>
      <c r="G3598">
        <v>40280</v>
      </c>
      <c r="H3598">
        <v>45420</v>
      </c>
      <c r="I3598">
        <v>50560</v>
      </c>
      <c r="J3598">
        <v>55700</v>
      </c>
      <c r="K3598" t="s">
        <v>3110</v>
      </c>
      <c r="L3598">
        <v>7</v>
      </c>
      <c r="M3598">
        <v>30</v>
      </c>
      <c r="N3598" t="s">
        <v>793</v>
      </c>
    </row>
    <row r="3599" spans="1:14" x14ac:dyDescent="0.2">
      <c r="A3599" t="s">
        <v>9358</v>
      </c>
      <c r="B3599">
        <v>21500</v>
      </c>
      <c r="C3599">
        <v>24600</v>
      </c>
      <c r="D3599">
        <v>27650</v>
      </c>
      <c r="E3599">
        <v>30700</v>
      </c>
      <c r="F3599">
        <v>35140</v>
      </c>
      <c r="G3599">
        <v>40280</v>
      </c>
      <c r="H3599">
        <v>45420</v>
      </c>
      <c r="I3599">
        <v>50560</v>
      </c>
      <c r="J3599">
        <v>55700</v>
      </c>
      <c r="K3599" t="s">
        <v>3110</v>
      </c>
      <c r="L3599">
        <v>7</v>
      </c>
      <c r="M3599">
        <v>30</v>
      </c>
      <c r="N3599" t="s">
        <v>794</v>
      </c>
    </row>
    <row r="3600" spans="1:14" x14ac:dyDescent="0.2">
      <c r="A3600" t="s">
        <v>9359</v>
      </c>
      <c r="B3600">
        <v>21500</v>
      </c>
      <c r="C3600">
        <v>24600</v>
      </c>
      <c r="D3600">
        <v>27650</v>
      </c>
      <c r="E3600">
        <v>30700</v>
      </c>
      <c r="F3600">
        <v>35140</v>
      </c>
      <c r="G3600">
        <v>40280</v>
      </c>
      <c r="H3600">
        <v>45420</v>
      </c>
      <c r="I3600">
        <v>50560</v>
      </c>
      <c r="J3600">
        <v>55700</v>
      </c>
      <c r="K3600" t="s">
        <v>3110</v>
      </c>
      <c r="L3600">
        <v>7</v>
      </c>
      <c r="M3600">
        <v>30</v>
      </c>
      <c r="N3600" t="s">
        <v>795</v>
      </c>
    </row>
    <row r="3601" spans="1:14" x14ac:dyDescent="0.2">
      <c r="A3601" t="s">
        <v>9360</v>
      </c>
      <c r="B3601">
        <v>21500</v>
      </c>
      <c r="C3601">
        <v>24600</v>
      </c>
      <c r="D3601">
        <v>27650</v>
      </c>
      <c r="E3601">
        <v>30700</v>
      </c>
      <c r="F3601">
        <v>35140</v>
      </c>
      <c r="G3601">
        <v>40280</v>
      </c>
      <c r="H3601">
        <v>45420</v>
      </c>
      <c r="I3601">
        <v>50560</v>
      </c>
      <c r="J3601">
        <v>55700</v>
      </c>
      <c r="K3601" t="s">
        <v>3110</v>
      </c>
      <c r="L3601">
        <v>7</v>
      </c>
      <c r="M3601">
        <v>30</v>
      </c>
      <c r="N3601" t="s">
        <v>796</v>
      </c>
    </row>
    <row r="3602" spans="1:14" x14ac:dyDescent="0.2">
      <c r="A3602" t="s">
        <v>9361</v>
      </c>
      <c r="B3602">
        <v>21500</v>
      </c>
      <c r="C3602">
        <v>24600</v>
      </c>
      <c r="D3602">
        <v>27650</v>
      </c>
      <c r="E3602">
        <v>30700</v>
      </c>
      <c r="F3602">
        <v>35140</v>
      </c>
      <c r="G3602">
        <v>40280</v>
      </c>
      <c r="H3602">
        <v>45420</v>
      </c>
      <c r="I3602">
        <v>50560</v>
      </c>
      <c r="J3602">
        <v>55700</v>
      </c>
      <c r="K3602" t="s">
        <v>3110</v>
      </c>
      <c r="L3602">
        <v>7</v>
      </c>
      <c r="M3602">
        <v>30</v>
      </c>
      <c r="N3602" t="s">
        <v>797</v>
      </c>
    </row>
    <row r="3603" spans="1:14" x14ac:dyDescent="0.2">
      <c r="A3603" t="s">
        <v>9362</v>
      </c>
      <c r="B3603">
        <v>21500</v>
      </c>
      <c r="C3603">
        <v>24600</v>
      </c>
      <c r="D3603">
        <v>27650</v>
      </c>
      <c r="E3603">
        <v>30700</v>
      </c>
      <c r="F3603">
        <v>35140</v>
      </c>
      <c r="G3603">
        <v>40280</v>
      </c>
      <c r="H3603">
        <v>45420</v>
      </c>
      <c r="I3603">
        <v>50560</v>
      </c>
      <c r="J3603">
        <v>55700</v>
      </c>
      <c r="K3603" t="s">
        <v>3110</v>
      </c>
      <c r="L3603">
        <v>7</v>
      </c>
      <c r="M3603">
        <v>30</v>
      </c>
      <c r="N3603" t="s">
        <v>798</v>
      </c>
    </row>
    <row r="3604" spans="1:14" x14ac:dyDescent="0.2">
      <c r="A3604" t="s">
        <v>9363</v>
      </c>
      <c r="B3604">
        <v>21500</v>
      </c>
      <c r="C3604">
        <v>24600</v>
      </c>
      <c r="D3604">
        <v>27650</v>
      </c>
      <c r="E3604">
        <v>30700</v>
      </c>
      <c r="F3604">
        <v>35140</v>
      </c>
      <c r="G3604">
        <v>40280</v>
      </c>
      <c r="H3604">
        <v>45420</v>
      </c>
      <c r="I3604">
        <v>50560</v>
      </c>
      <c r="J3604">
        <v>55700</v>
      </c>
      <c r="K3604" t="s">
        <v>3110</v>
      </c>
      <c r="L3604">
        <v>7</v>
      </c>
      <c r="M3604">
        <v>30</v>
      </c>
      <c r="N3604" t="s">
        <v>799</v>
      </c>
    </row>
    <row r="3605" spans="1:14" x14ac:dyDescent="0.2">
      <c r="A3605" t="s">
        <v>9364</v>
      </c>
      <c r="B3605">
        <v>21500</v>
      </c>
      <c r="C3605">
        <v>24600</v>
      </c>
      <c r="D3605">
        <v>27650</v>
      </c>
      <c r="E3605">
        <v>30700</v>
      </c>
      <c r="F3605">
        <v>35140</v>
      </c>
      <c r="G3605">
        <v>40280</v>
      </c>
      <c r="H3605">
        <v>45420</v>
      </c>
      <c r="I3605">
        <v>50560</v>
      </c>
      <c r="J3605">
        <v>55700</v>
      </c>
      <c r="K3605" t="s">
        <v>3110</v>
      </c>
      <c r="L3605">
        <v>7</v>
      </c>
      <c r="M3605">
        <v>30</v>
      </c>
      <c r="N3605" t="s">
        <v>800</v>
      </c>
    </row>
    <row r="3606" spans="1:14" x14ac:dyDescent="0.2">
      <c r="A3606" t="s">
        <v>9365</v>
      </c>
      <c r="B3606">
        <v>21500</v>
      </c>
      <c r="C3606">
        <v>24600</v>
      </c>
      <c r="D3606">
        <v>27650</v>
      </c>
      <c r="E3606">
        <v>30700</v>
      </c>
      <c r="F3606">
        <v>35140</v>
      </c>
      <c r="G3606">
        <v>40280</v>
      </c>
      <c r="H3606">
        <v>45420</v>
      </c>
      <c r="I3606">
        <v>50560</v>
      </c>
      <c r="J3606">
        <v>55700</v>
      </c>
      <c r="K3606" t="s">
        <v>3110</v>
      </c>
      <c r="L3606">
        <v>9</v>
      </c>
      <c r="M3606">
        <v>30</v>
      </c>
      <c r="N3606" t="s">
        <v>801</v>
      </c>
    </row>
    <row r="3607" spans="1:14" x14ac:dyDescent="0.2">
      <c r="A3607" t="s">
        <v>9366</v>
      </c>
      <c r="B3607">
        <v>21500</v>
      </c>
      <c r="C3607">
        <v>24600</v>
      </c>
      <c r="D3607">
        <v>27650</v>
      </c>
      <c r="E3607">
        <v>30700</v>
      </c>
      <c r="F3607">
        <v>35140</v>
      </c>
      <c r="G3607">
        <v>40280</v>
      </c>
      <c r="H3607">
        <v>45420</v>
      </c>
      <c r="I3607">
        <v>50560</v>
      </c>
      <c r="J3607">
        <v>55700</v>
      </c>
      <c r="K3607" t="s">
        <v>3110</v>
      </c>
      <c r="L3607">
        <v>9</v>
      </c>
      <c r="M3607">
        <v>30</v>
      </c>
      <c r="N3607" t="s">
        <v>802</v>
      </c>
    </row>
    <row r="3608" spans="1:14" x14ac:dyDescent="0.2">
      <c r="A3608" t="s">
        <v>9367</v>
      </c>
      <c r="B3608">
        <v>23350</v>
      </c>
      <c r="C3608">
        <v>26700</v>
      </c>
      <c r="D3608">
        <v>30050</v>
      </c>
      <c r="E3608">
        <v>33350</v>
      </c>
      <c r="F3608">
        <v>36050</v>
      </c>
      <c r="G3608">
        <v>40280</v>
      </c>
      <c r="H3608">
        <v>45420</v>
      </c>
      <c r="I3608">
        <v>50560</v>
      </c>
      <c r="J3608">
        <v>55700</v>
      </c>
      <c r="K3608" t="s">
        <v>3110</v>
      </c>
      <c r="L3608">
        <v>9</v>
      </c>
      <c r="M3608">
        <v>30</v>
      </c>
      <c r="N3608" t="s">
        <v>803</v>
      </c>
    </row>
    <row r="3609" spans="1:14" x14ac:dyDescent="0.2">
      <c r="A3609" t="s">
        <v>9368</v>
      </c>
      <c r="B3609">
        <v>21500</v>
      </c>
      <c r="C3609">
        <v>24600</v>
      </c>
      <c r="D3609">
        <v>27650</v>
      </c>
      <c r="E3609">
        <v>30700</v>
      </c>
      <c r="F3609">
        <v>35140</v>
      </c>
      <c r="G3609">
        <v>40280</v>
      </c>
      <c r="H3609">
        <v>45420</v>
      </c>
      <c r="I3609">
        <v>50560</v>
      </c>
      <c r="J3609">
        <v>55700</v>
      </c>
      <c r="K3609" t="s">
        <v>3110</v>
      </c>
      <c r="L3609">
        <v>9</v>
      </c>
      <c r="M3609">
        <v>30</v>
      </c>
      <c r="N3609" t="s">
        <v>804</v>
      </c>
    </row>
    <row r="3610" spans="1:14" x14ac:dyDescent="0.2">
      <c r="A3610" t="s">
        <v>9369</v>
      </c>
      <c r="B3610">
        <v>23350</v>
      </c>
      <c r="C3610">
        <v>26700</v>
      </c>
      <c r="D3610">
        <v>30050</v>
      </c>
      <c r="E3610">
        <v>33350</v>
      </c>
      <c r="F3610">
        <v>36050</v>
      </c>
      <c r="G3610">
        <v>40280</v>
      </c>
      <c r="H3610">
        <v>45420</v>
      </c>
      <c r="I3610">
        <v>50560</v>
      </c>
      <c r="J3610">
        <v>55700</v>
      </c>
      <c r="K3610" t="s">
        <v>3110</v>
      </c>
      <c r="L3610">
        <v>9</v>
      </c>
      <c r="M3610">
        <v>30</v>
      </c>
      <c r="N3610" t="s">
        <v>805</v>
      </c>
    </row>
    <row r="3611" spans="1:14" x14ac:dyDescent="0.2">
      <c r="A3611" t="s">
        <v>9370</v>
      </c>
      <c r="B3611">
        <v>21500</v>
      </c>
      <c r="C3611">
        <v>24600</v>
      </c>
      <c r="D3611">
        <v>27650</v>
      </c>
      <c r="E3611">
        <v>30700</v>
      </c>
      <c r="F3611">
        <v>35140</v>
      </c>
      <c r="G3611">
        <v>40280</v>
      </c>
      <c r="H3611">
        <v>45420</v>
      </c>
      <c r="I3611">
        <v>50560</v>
      </c>
      <c r="J3611">
        <v>55700</v>
      </c>
      <c r="K3611" t="s">
        <v>3110</v>
      </c>
      <c r="L3611">
        <v>9</v>
      </c>
      <c r="M3611">
        <v>30</v>
      </c>
      <c r="N3611" t="s">
        <v>806</v>
      </c>
    </row>
    <row r="3612" spans="1:14" x14ac:dyDescent="0.2">
      <c r="A3612" t="s">
        <v>9371</v>
      </c>
      <c r="B3612">
        <v>21500</v>
      </c>
      <c r="C3612">
        <v>24600</v>
      </c>
      <c r="D3612">
        <v>27650</v>
      </c>
      <c r="E3612">
        <v>30700</v>
      </c>
      <c r="F3612">
        <v>35140</v>
      </c>
      <c r="G3612">
        <v>40280</v>
      </c>
      <c r="H3612">
        <v>45420</v>
      </c>
      <c r="I3612">
        <v>50560</v>
      </c>
      <c r="J3612">
        <v>55700</v>
      </c>
      <c r="K3612" t="s">
        <v>3110</v>
      </c>
      <c r="L3612">
        <v>9</v>
      </c>
      <c r="M3612">
        <v>30</v>
      </c>
      <c r="N3612" t="s">
        <v>807</v>
      </c>
    </row>
    <row r="3613" spans="1:14" x14ac:dyDescent="0.2">
      <c r="A3613" t="s">
        <v>9372</v>
      </c>
      <c r="B3613">
        <v>21500</v>
      </c>
      <c r="C3613">
        <v>24600</v>
      </c>
      <c r="D3613">
        <v>27650</v>
      </c>
      <c r="E3613">
        <v>30700</v>
      </c>
      <c r="F3613">
        <v>35140</v>
      </c>
      <c r="G3613">
        <v>40280</v>
      </c>
      <c r="H3613">
        <v>45420</v>
      </c>
      <c r="I3613">
        <v>50560</v>
      </c>
      <c r="J3613">
        <v>55700</v>
      </c>
      <c r="K3613" t="s">
        <v>3110</v>
      </c>
      <c r="L3613">
        <v>9</v>
      </c>
      <c r="M3613">
        <v>30</v>
      </c>
      <c r="N3613" t="s">
        <v>808</v>
      </c>
    </row>
    <row r="3614" spans="1:14" x14ac:dyDescent="0.2">
      <c r="A3614" t="s">
        <v>9373</v>
      </c>
      <c r="B3614">
        <v>23350</v>
      </c>
      <c r="C3614">
        <v>26700</v>
      </c>
      <c r="D3614">
        <v>30050</v>
      </c>
      <c r="E3614">
        <v>33350</v>
      </c>
      <c r="F3614">
        <v>36050</v>
      </c>
      <c r="G3614">
        <v>40280</v>
      </c>
      <c r="H3614">
        <v>45420</v>
      </c>
      <c r="I3614">
        <v>50560</v>
      </c>
      <c r="J3614">
        <v>55700</v>
      </c>
      <c r="K3614" t="s">
        <v>3110</v>
      </c>
      <c r="L3614">
        <v>9</v>
      </c>
      <c r="M3614">
        <v>30</v>
      </c>
      <c r="N3614" t="s">
        <v>809</v>
      </c>
    </row>
    <row r="3615" spans="1:14" x14ac:dyDescent="0.2">
      <c r="A3615" t="s">
        <v>9374</v>
      </c>
      <c r="B3615">
        <v>14580</v>
      </c>
      <c r="C3615">
        <v>19720</v>
      </c>
      <c r="D3615">
        <v>24860</v>
      </c>
      <c r="E3615">
        <v>30000</v>
      </c>
      <c r="F3615">
        <v>33600</v>
      </c>
      <c r="G3615">
        <v>36100</v>
      </c>
      <c r="H3615">
        <v>38600</v>
      </c>
      <c r="I3615">
        <v>41100</v>
      </c>
      <c r="J3615">
        <v>43550</v>
      </c>
      <c r="K3615" t="s">
        <v>3111</v>
      </c>
      <c r="L3615">
        <v>1</v>
      </c>
      <c r="M3615">
        <v>30</v>
      </c>
      <c r="N3615" t="s">
        <v>2054</v>
      </c>
    </row>
    <row r="3616" spans="1:14" x14ac:dyDescent="0.2">
      <c r="A3616" t="s">
        <v>9375</v>
      </c>
      <c r="B3616">
        <v>16400</v>
      </c>
      <c r="C3616">
        <v>19720</v>
      </c>
      <c r="D3616">
        <v>24860</v>
      </c>
      <c r="E3616">
        <v>30000</v>
      </c>
      <c r="F3616">
        <v>35140</v>
      </c>
      <c r="G3616">
        <v>40280</v>
      </c>
      <c r="H3616">
        <v>45420</v>
      </c>
      <c r="I3616">
        <v>50560</v>
      </c>
      <c r="J3616">
        <v>54600</v>
      </c>
      <c r="K3616" t="s">
        <v>3111</v>
      </c>
      <c r="L3616">
        <v>3</v>
      </c>
      <c r="M3616">
        <v>30</v>
      </c>
      <c r="N3616" t="s">
        <v>2055</v>
      </c>
    </row>
    <row r="3617" spans="1:14" x14ac:dyDescent="0.2">
      <c r="A3617" t="s">
        <v>9376</v>
      </c>
      <c r="B3617">
        <v>14580</v>
      </c>
      <c r="C3617">
        <v>19720</v>
      </c>
      <c r="D3617">
        <v>24860</v>
      </c>
      <c r="E3617">
        <v>30000</v>
      </c>
      <c r="F3617">
        <v>33600</v>
      </c>
      <c r="G3617">
        <v>36100</v>
      </c>
      <c r="H3617">
        <v>38600</v>
      </c>
      <c r="I3617">
        <v>41100</v>
      </c>
      <c r="J3617">
        <v>43550</v>
      </c>
      <c r="K3617" t="s">
        <v>3111</v>
      </c>
      <c r="L3617">
        <v>5</v>
      </c>
      <c r="M3617">
        <v>30</v>
      </c>
      <c r="N3617" t="s">
        <v>2056</v>
      </c>
    </row>
    <row r="3618" spans="1:14" x14ac:dyDescent="0.2">
      <c r="A3618" t="s">
        <v>9377</v>
      </c>
      <c r="B3618">
        <v>15800</v>
      </c>
      <c r="C3618">
        <v>19720</v>
      </c>
      <c r="D3618">
        <v>24860</v>
      </c>
      <c r="E3618">
        <v>30000</v>
      </c>
      <c r="F3618">
        <v>35140</v>
      </c>
      <c r="G3618">
        <v>40280</v>
      </c>
      <c r="H3618">
        <v>45420</v>
      </c>
      <c r="I3618">
        <v>49650</v>
      </c>
      <c r="J3618">
        <v>52650</v>
      </c>
      <c r="K3618" t="s">
        <v>3111</v>
      </c>
      <c r="L3618">
        <v>7</v>
      </c>
      <c r="M3618">
        <v>30</v>
      </c>
      <c r="N3618" t="s">
        <v>4181</v>
      </c>
    </row>
    <row r="3619" spans="1:14" x14ac:dyDescent="0.2">
      <c r="A3619" t="s">
        <v>9378</v>
      </c>
      <c r="B3619">
        <v>14580</v>
      </c>
      <c r="C3619">
        <v>19720</v>
      </c>
      <c r="D3619">
        <v>24860</v>
      </c>
      <c r="E3619">
        <v>30000</v>
      </c>
      <c r="F3619">
        <v>33600</v>
      </c>
      <c r="G3619">
        <v>36100</v>
      </c>
      <c r="H3619">
        <v>38600</v>
      </c>
      <c r="I3619">
        <v>41100</v>
      </c>
      <c r="J3619">
        <v>43550</v>
      </c>
      <c r="K3619" t="s">
        <v>3111</v>
      </c>
      <c r="L3619">
        <v>9</v>
      </c>
      <c r="M3619">
        <v>30</v>
      </c>
      <c r="N3619" t="s">
        <v>2057</v>
      </c>
    </row>
    <row r="3620" spans="1:14" x14ac:dyDescent="0.2">
      <c r="A3620" t="s">
        <v>9379</v>
      </c>
      <c r="B3620">
        <v>14580</v>
      </c>
      <c r="C3620">
        <v>19720</v>
      </c>
      <c r="D3620">
        <v>24860</v>
      </c>
      <c r="E3620">
        <v>30000</v>
      </c>
      <c r="F3620">
        <v>33600</v>
      </c>
      <c r="G3620">
        <v>36100</v>
      </c>
      <c r="H3620">
        <v>38600</v>
      </c>
      <c r="I3620">
        <v>41100</v>
      </c>
      <c r="J3620">
        <v>43550</v>
      </c>
      <c r="K3620" t="s">
        <v>3111</v>
      </c>
      <c r="L3620">
        <v>11</v>
      </c>
      <c r="M3620">
        <v>30</v>
      </c>
      <c r="N3620" t="s">
        <v>2058</v>
      </c>
    </row>
    <row r="3621" spans="1:14" x14ac:dyDescent="0.2">
      <c r="A3621" t="s">
        <v>9380</v>
      </c>
      <c r="B3621">
        <v>19300</v>
      </c>
      <c r="C3621">
        <v>22050</v>
      </c>
      <c r="D3621">
        <v>24860</v>
      </c>
      <c r="E3621">
        <v>30000</v>
      </c>
      <c r="F3621">
        <v>35140</v>
      </c>
      <c r="G3621">
        <v>40280</v>
      </c>
      <c r="H3621">
        <v>45420</v>
      </c>
      <c r="I3621">
        <v>50560</v>
      </c>
      <c r="J3621">
        <v>55700</v>
      </c>
      <c r="K3621" t="s">
        <v>3111</v>
      </c>
      <c r="L3621">
        <v>13</v>
      </c>
      <c r="M3621">
        <v>30</v>
      </c>
      <c r="N3621" t="s">
        <v>3684</v>
      </c>
    </row>
    <row r="3622" spans="1:14" x14ac:dyDescent="0.2">
      <c r="A3622" t="s">
        <v>9381</v>
      </c>
      <c r="B3622">
        <v>20450</v>
      </c>
      <c r="C3622">
        <v>23350</v>
      </c>
      <c r="D3622">
        <v>26250</v>
      </c>
      <c r="E3622">
        <v>30000</v>
      </c>
      <c r="F3622">
        <v>35140</v>
      </c>
      <c r="G3622">
        <v>40280</v>
      </c>
      <c r="H3622">
        <v>45420</v>
      </c>
      <c r="I3622">
        <v>50560</v>
      </c>
      <c r="J3622">
        <v>55700</v>
      </c>
      <c r="K3622" t="s">
        <v>3111</v>
      </c>
      <c r="L3622">
        <v>15</v>
      </c>
      <c r="M3622">
        <v>30</v>
      </c>
      <c r="N3622" t="s">
        <v>2059</v>
      </c>
    </row>
    <row r="3623" spans="1:14" x14ac:dyDescent="0.2">
      <c r="A3623" t="s">
        <v>9382</v>
      </c>
      <c r="B3623">
        <v>17650</v>
      </c>
      <c r="C3623">
        <v>20150</v>
      </c>
      <c r="D3623">
        <v>24860</v>
      </c>
      <c r="E3623">
        <v>30000</v>
      </c>
      <c r="F3623">
        <v>35140</v>
      </c>
      <c r="G3623">
        <v>40280</v>
      </c>
      <c r="H3623">
        <v>45420</v>
      </c>
      <c r="I3623">
        <v>50560</v>
      </c>
      <c r="J3623">
        <v>55700</v>
      </c>
      <c r="K3623" t="s">
        <v>3111</v>
      </c>
      <c r="L3623">
        <v>17</v>
      </c>
      <c r="M3623">
        <v>30</v>
      </c>
      <c r="N3623" t="s">
        <v>3305</v>
      </c>
    </row>
    <row r="3624" spans="1:14" x14ac:dyDescent="0.2">
      <c r="A3624" t="s">
        <v>9383</v>
      </c>
      <c r="B3624">
        <v>20450</v>
      </c>
      <c r="C3624">
        <v>23350</v>
      </c>
      <c r="D3624">
        <v>26250</v>
      </c>
      <c r="E3624">
        <v>30000</v>
      </c>
      <c r="F3624">
        <v>35140</v>
      </c>
      <c r="G3624">
        <v>40280</v>
      </c>
      <c r="H3624">
        <v>45420</v>
      </c>
      <c r="I3624">
        <v>50560</v>
      </c>
      <c r="J3624">
        <v>55700</v>
      </c>
      <c r="K3624" t="s">
        <v>3111</v>
      </c>
      <c r="L3624">
        <v>19</v>
      </c>
      <c r="M3624">
        <v>30</v>
      </c>
      <c r="N3624" t="s">
        <v>2060</v>
      </c>
    </row>
    <row r="3625" spans="1:14" x14ac:dyDescent="0.2">
      <c r="A3625" t="s">
        <v>9384</v>
      </c>
      <c r="B3625">
        <v>14580</v>
      </c>
      <c r="C3625">
        <v>19720</v>
      </c>
      <c r="D3625">
        <v>24860</v>
      </c>
      <c r="E3625">
        <v>30000</v>
      </c>
      <c r="F3625">
        <v>33600</v>
      </c>
      <c r="G3625">
        <v>36100</v>
      </c>
      <c r="H3625">
        <v>38600</v>
      </c>
      <c r="I3625">
        <v>41100</v>
      </c>
      <c r="J3625">
        <v>43550</v>
      </c>
      <c r="K3625" t="s">
        <v>3111</v>
      </c>
      <c r="L3625">
        <v>21</v>
      </c>
      <c r="M3625">
        <v>30</v>
      </c>
      <c r="N3625" t="s">
        <v>3307</v>
      </c>
    </row>
    <row r="3626" spans="1:14" x14ac:dyDescent="0.2">
      <c r="A3626" t="s">
        <v>9385</v>
      </c>
      <c r="B3626">
        <v>14580</v>
      </c>
      <c r="C3626">
        <v>19720</v>
      </c>
      <c r="D3626">
        <v>24860</v>
      </c>
      <c r="E3626">
        <v>30000</v>
      </c>
      <c r="F3626">
        <v>34950</v>
      </c>
      <c r="G3626">
        <v>37550</v>
      </c>
      <c r="H3626">
        <v>40150</v>
      </c>
      <c r="I3626">
        <v>42750</v>
      </c>
      <c r="J3626">
        <v>45300</v>
      </c>
      <c r="K3626" t="s">
        <v>3111</v>
      </c>
      <c r="L3626">
        <v>23</v>
      </c>
      <c r="M3626">
        <v>30</v>
      </c>
      <c r="N3626" t="s">
        <v>4043</v>
      </c>
    </row>
    <row r="3627" spans="1:14" x14ac:dyDescent="0.2">
      <c r="A3627" t="s">
        <v>9386</v>
      </c>
      <c r="B3627">
        <v>14580</v>
      </c>
      <c r="C3627">
        <v>19720</v>
      </c>
      <c r="D3627">
        <v>24860</v>
      </c>
      <c r="E3627">
        <v>30000</v>
      </c>
      <c r="F3627">
        <v>33600</v>
      </c>
      <c r="G3627">
        <v>36100</v>
      </c>
      <c r="H3627">
        <v>38600</v>
      </c>
      <c r="I3627">
        <v>41100</v>
      </c>
      <c r="J3627">
        <v>43550</v>
      </c>
      <c r="K3627" t="s">
        <v>3111</v>
      </c>
      <c r="L3627">
        <v>25</v>
      </c>
      <c r="M3627">
        <v>30</v>
      </c>
      <c r="N3627" t="s">
        <v>2061</v>
      </c>
    </row>
    <row r="3628" spans="1:14" x14ac:dyDescent="0.2">
      <c r="A3628" t="s">
        <v>9387</v>
      </c>
      <c r="B3628">
        <v>14580</v>
      </c>
      <c r="C3628">
        <v>19720</v>
      </c>
      <c r="D3628">
        <v>24860</v>
      </c>
      <c r="E3628">
        <v>30000</v>
      </c>
      <c r="F3628">
        <v>34150</v>
      </c>
      <c r="G3628">
        <v>36700</v>
      </c>
      <c r="H3628">
        <v>39200</v>
      </c>
      <c r="I3628">
        <v>41750</v>
      </c>
      <c r="J3628">
        <v>44250</v>
      </c>
      <c r="K3628" t="s">
        <v>3111</v>
      </c>
      <c r="L3628">
        <v>27</v>
      </c>
      <c r="M3628">
        <v>30</v>
      </c>
      <c r="N3628" t="s">
        <v>2062</v>
      </c>
    </row>
    <row r="3629" spans="1:14" x14ac:dyDescent="0.2">
      <c r="A3629" t="s">
        <v>9388</v>
      </c>
      <c r="B3629">
        <v>14580</v>
      </c>
      <c r="C3629">
        <v>19720</v>
      </c>
      <c r="D3629">
        <v>24860</v>
      </c>
      <c r="E3629">
        <v>30000</v>
      </c>
      <c r="F3629">
        <v>33600</v>
      </c>
      <c r="G3629">
        <v>36100</v>
      </c>
      <c r="H3629">
        <v>38600</v>
      </c>
      <c r="I3629">
        <v>41100</v>
      </c>
      <c r="J3629">
        <v>43550</v>
      </c>
      <c r="K3629" t="s">
        <v>3111</v>
      </c>
      <c r="L3629">
        <v>29</v>
      </c>
      <c r="M3629">
        <v>30</v>
      </c>
      <c r="N3629" t="s">
        <v>2063</v>
      </c>
    </row>
    <row r="3630" spans="1:14" x14ac:dyDescent="0.2">
      <c r="A3630" t="s">
        <v>9389</v>
      </c>
      <c r="B3630">
        <v>14580</v>
      </c>
      <c r="C3630">
        <v>19720</v>
      </c>
      <c r="D3630">
        <v>24860</v>
      </c>
      <c r="E3630">
        <v>30000</v>
      </c>
      <c r="F3630">
        <v>34050</v>
      </c>
      <c r="G3630">
        <v>36550</v>
      </c>
      <c r="H3630">
        <v>39100</v>
      </c>
      <c r="I3630">
        <v>41600</v>
      </c>
      <c r="J3630">
        <v>44100</v>
      </c>
      <c r="K3630" t="s">
        <v>3111</v>
      </c>
      <c r="L3630">
        <v>31</v>
      </c>
      <c r="M3630">
        <v>30</v>
      </c>
      <c r="N3630" t="s">
        <v>2064</v>
      </c>
    </row>
    <row r="3631" spans="1:14" x14ac:dyDescent="0.2">
      <c r="A3631" t="s">
        <v>9390</v>
      </c>
      <c r="B3631">
        <v>14580</v>
      </c>
      <c r="C3631">
        <v>19720</v>
      </c>
      <c r="D3631">
        <v>24860</v>
      </c>
      <c r="E3631">
        <v>30000</v>
      </c>
      <c r="F3631">
        <v>33600</v>
      </c>
      <c r="G3631">
        <v>36100</v>
      </c>
      <c r="H3631">
        <v>38600</v>
      </c>
      <c r="I3631">
        <v>41100</v>
      </c>
      <c r="J3631">
        <v>43550</v>
      </c>
      <c r="K3631" t="s">
        <v>3111</v>
      </c>
      <c r="L3631">
        <v>33</v>
      </c>
      <c r="M3631">
        <v>30</v>
      </c>
      <c r="N3631" t="s">
        <v>2065</v>
      </c>
    </row>
    <row r="3632" spans="1:14" x14ac:dyDescent="0.2">
      <c r="A3632" t="s">
        <v>9391</v>
      </c>
      <c r="B3632">
        <v>20450</v>
      </c>
      <c r="C3632">
        <v>23350</v>
      </c>
      <c r="D3632">
        <v>26250</v>
      </c>
      <c r="E3632">
        <v>30000</v>
      </c>
      <c r="F3632">
        <v>35140</v>
      </c>
      <c r="G3632">
        <v>40280</v>
      </c>
      <c r="H3632">
        <v>45420</v>
      </c>
      <c r="I3632">
        <v>50560</v>
      </c>
      <c r="J3632">
        <v>55700</v>
      </c>
      <c r="K3632" t="s">
        <v>3111</v>
      </c>
      <c r="L3632">
        <v>35</v>
      </c>
      <c r="M3632">
        <v>30</v>
      </c>
      <c r="N3632" t="s">
        <v>2358</v>
      </c>
    </row>
    <row r="3633" spans="1:14" x14ac:dyDescent="0.2">
      <c r="A3633" t="s">
        <v>9392</v>
      </c>
      <c r="B3633">
        <v>16400</v>
      </c>
      <c r="C3633">
        <v>19720</v>
      </c>
      <c r="D3633">
        <v>24860</v>
      </c>
      <c r="E3633">
        <v>30000</v>
      </c>
      <c r="F3633">
        <v>35140</v>
      </c>
      <c r="G3633">
        <v>40280</v>
      </c>
      <c r="H3633">
        <v>45420</v>
      </c>
      <c r="I3633">
        <v>50560</v>
      </c>
      <c r="J3633">
        <v>54600</v>
      </c>
      <c r="K3633" t="s">
        <v>3111</v>
      </c>
      <c r="L3633">
        <v>37</v>
      </c>
      <c r="M3633">
        <v>30</v>
      </c>
      <c r="N3633" t="s">
        <v>2066</v>
      </c>
    </row>
    <row r="3634" spans="1:14" x14ac:dyDescent="0.2">
      <c r="A3634" t="s">
        <v>9393</v>
      </c>
      <c r="B3634">
        <v>17650</v>
      </c>
      <c r="C3634">
        <v>20150</v>
      </c>
      <c r="D3634">
        <v>24860</v>
      </c>
      <c r="E3634">
        <v>30000</v>
      </c>
      <c r="F3634">
        <v>35140</v>
      </c>
      <c r="G3634">
        <v>40280</v>
      </c>
      <c r="H3634">
        <v>45420</v>
      </c>
      <c r="I3634">
        <v>50560</v>
      </c>
      <c r="J3634">
        <v>55700</v>
      </c>
      <c r="K3634" t="s">
        <v>3111</v>
      </c>
      <c r="L3634">
        <v>39</v>
      </c>
      <c r="M3634">
        <v>30</v>
      </c>
      <c r="N3634" t="s">
        <v>2511</v>
      </c>
    </row>
    <row r="3635" spans="1:14" x14ac:dyDescent="0.2">
      <c r="A3635" t="s">
        <v>9394</v>
      </c>
      <c r="B3635">
        <v>14800</v>
      </c>
      <c r="C3635">
        <v>19720</v>
      </c>
      <c r="D3635">
        <v>24860</v>
      </c>
      <c r="E3635">
        <v>30000</v>
      </c>
      <c r="F3635">
        <v>35140</v>
      </c>
      <c r="G3635">
        <v>40280</v>
      </c>
      <c r="H3635">
        <v>43600</v>
      </c>
      <c r="I3635">
        <v>46400</v>
      </c>
      <c r="J3635">
        <v>49250</v>
      </c>
      <c r="K3635" t="s">
        <v>3111</v>
      </c>
      <c r="L3635">
        <v>41</v>
      </c>
      <c r="M3635">
        <v>30</v>
      </c>
      <c r="N3635" t="s">
        <v>2067</v>
      </c>
    </row>
    <row r="3636" spans="1:14" x14ac:dyDescent="0.2">
      <c r="A3636" t="s">
        <v>9395</v>
      </c>
      <c r="B3636">
        <v>15550</v>
      </c>
      <c r="C3636">
        <v>19720</v>
      </c>
      <c r="D3636">
        <v>24860</v>
      </c>
      <c r="E3636">
        <v>30000</v>
      </c>
      <c r="F3636">
        <v>35140</v>
      </c>
      <c r="G3636">
        <v>40280</v>
      </c>
      <c r="H3636">
        <v>45420</v>
      </c>
      <c r="I3636">
        <v>48800</v>
      </c>
      <c r="J3636">
        <v>51750</v>
      </c>
      <c r="K3636" t="s">
        <v>3111</v>
      </c>
      <c r="L3636">
        <v>43</v>
      </c>
      <c r="M3636">
        <v>30</v>
      </c>
      <c r="N3636" t="s">
        <v>2068</v>
      </c>
    </row>
    <row r="3637" spans="1:14" x14ac:dyDescent="0.2">
      <c r="A3637" t="s">
        <v>9396</v>
      </c>
      <c r="B3637">
        <v>18700</v>
      </c>
      <c r="C3637">
        <v>21400</v>
      </c>
      <c r="D3637">
        <v>24860</v>
      </c>
      <c r="E3637">
        <v>30000</v>
      </c>
      <c r="F3637">
        <v>35140</v>
      </c>
      <c r="G3637">
        <v>40280</v>
      </c>
      <c r="H3637">
        <v>45420</v>
      </c>
      <c r="I3637">
        <v>50560</v>
      </c>
      <c r="J3637">
        <v>55700</v>
      </c>
      <c r="K3637" t="s">
        <v>3111</v>
      </c>
      <c r="L3637">
        <v>45</v>
      </c>
      <c r="M3637">
        <v>30</v>
      </c>
      <c r="N3637" t="s">
        <v>2069</v>
      </c>
    </row>
    <row r="3638" spans="1:14" x14ac:dyDescent="0.2">
      <c r="A3638" t="s">
        <v>9397</v>
      </c>
      <c r="B3638">
        <v>14580</v>
      </c>
      <c r="C3638">
        <v>19720</v>
      </c>
      <c r="D3638">
        <v>24860</v>
      </c>
      <c r="E3638">
        <v>30000</v>
      </c>
      <c r="F3638">
        <v>33600</v>
      </c>
      <c r="G3638">
        <v>36100</v>
      </c>
      <c r="H3638">
        <v>38600</v>
      </c>
      <c r="I3638">
        <v>41100</v>
      </c>
      <c r="J3638">
        <v>43550</v>
      </c>
      <c r="K3638" t="s">
        <v>3111</v>
      </c>
      <c r="L3638">
        <v>47</v>
      </c>
      <c r="M3638">
        <v>30</v>
      </c>
      <c r="N3638" t="s">
        <v>4201</v>
      </c>
    </row>
    <row r="3639" spans="1:14" x14ac:dyDescent="0.2">
      <c r="A3639" t="s">
        <v>9398</v>
      </c>
      <c r="B3639">
        <v>14580</v>
      </c>
      <c r="C3639">
        <v>19720</v>
      </c>
      <c r="D3639">
        <v>24860</v>
      </c>
      <c r="E3639">
        <v>30000</v>
      </c>
      <c r="F3639">
        <v>33600</v>
      </c>
      <c r="G3639">
        <v>36100</v>
      </c>
      <c r="H3639">
        <v>38600</v>
      </c>
      <c r="I3639">
        <v>41100</v>
      </c>
      <c r="J3639">
        <v>43550</v>
      </c>
      <c r="K3639" t="s">
        <v>3111</v>
      </c>
      <c r="L3639">
        <v>49</v>
      </c>
      <c r="M3639">
        <v>30</v>
      </c>
      <c r="N3639" t="s">
        <v>2070</v>
      </c>
    </row>
    <row r="3640" spans="1:14" x14ac:dyDescent="0.2">
      <c r="A3640" t="s">
        <v>9399</v>
      </c>
      <c r="B3640">
        <v>15200</v>
      </c>
      <c r="C3640">
        <v>19720</v>
      </c>
      <c r="D3640">
        <v>24860</v>
      </c>
      <c r="E3640">
        <v>30000</v>
      </c>
      <c r="F3640">
        <v>35140</v>
      </c>
      <c r="G3640">
        <v>40280</v>
      </c>
      <c r="H3640">
        <v>44850</v>
      </c>
      <c r="I3640">
        <v>47750</v>
      </c>
      <c r="J3640">
        <v>50650</v>
      </c>
      <c r="K3640" t="s">
        <v>3111</v>
      </c>
      <c r="L3640">
        <v>51</v>
      </c>
      <c r="M3640">
        <v>30</v>
      </c>
      <c r="N3640" t="s">
        <v>2071</v>
      </c>
    </row>
    <row r="3641" spans="1:14" x14ac:dyDescent="0.2">
      <c r="A3641" t="s">
        <v>9400</v>
      </c>
      <c r="B3641">
        <v>14580</v>
      </c>
      <c r="C3641">
        <v>19720</v>
      </c>
      <c r="D3641">
        <v>24860</v>
      </c>
      <c r="E3641">
        <v>30000</v>
      </c>
      <c r="F3641">
        <v>34200</v>
      </c>
      <c r="G3641">
        <v>36750</v>
      </c>
      <c r="H3641">
        <v>39250</v>
      </c>
      <c r="I3641">
        <v>41800</v>
      </c>
      <c r="J3641">
        <v>44350</v>
      </c>
      <c r="K3641" t="s">
        <v>3111</v>
      </c>
      <c r="L3641">
        <v>53</v>
      </c>
      <c r="M3641">
        <v>30</v>
      </c>
      <c r="N3641" t="s">
        <v>3572</v>
      </c>
    </row>
    <row r="3642" spans="1:14" x14ac:dyDescent="0.2">
      <c r="A3642" t="s">
        <v>9401</v>
      </c>
      <c r="B3642">
        <v>15200</v>
      </c>
      <c r="C3642">
        <v>19720</v>
      </c>
      <c r="D3642">
        <v>24860</v>
      </c>
      <c r="E3642">
        <v>30000</v>
      </c>
      <c r="F3642">
        <v>35140</v>
      </c>
      <c r="G3642">
        <v>40280</v>
      </c>
      <c r="H3642">
        <v>44750</v>
      </c>
      <c r="I3642">
        <v>47600</v>
      </c>
      <c r="J3642">
        <v>50500</v>
      </c>
      <c r="K3642" t="s">
        <v>3111</v>
      </c>
      <c r="L3642">
        <v>55</v>
      </c>
      <c r="M3642">
        <v>30</v>
      </c>
      <c r="N3642" t="s">
        <v>2072</v>
      </c>
    </row>
    <row r="3643" spans="1:14" x14ac:dyDescent="0.2">
      <c r="A3643" t="s">
        <v>9402</v>
      </c>
      <c r="B3643">
        <v>17200</v>
      </c>
      <c r="C3643">
        <v>19720</v>
      </c>
      <c r="D3643">
        <v>24860</v>
      </c>
      <c r="E3643">
        <v>30000</v>
      </c>
      <c r="F3643">
        <v>35140</v>
      </c>
      <c r="G3643">
        <v>40280</v>
      </c>
      <c r="H3643">
        <v>45420</v>
      </c>
      <c r="I3643">
        <v>50560</v>
      </c>
      <c r="J3643">
        <v>55700</v>
      </c>
      <c r="K3643" t="s">
        <v>3111</v>
      </c>
      <c r="L3643">
        <v>57</v>
      </c>
      <c r="M3643">
        <v>30</v>
      </c>
      <c r="N3643" t="s">
        <v>2463</v>
      </c>
    </row>
    <row r="3644" spans="1:14" x14ac:dyDescent="0.2">
      <c r="A3644" t="s">
        <v>9403</v>
      </c>
      <c r="B3644">
        <v>14580</v>
      </c>
      <c r="C3644">
        <v>19720</v>
      </c>
      <c r="D3644">
        <v>24860</v>
      </c>
      <c r="E3644">
        <v>30000</v>
      </c>
      <c r="F3644">
        <v>34250</v>
      </c>
      <c r="G3644">
        <v>36800</v>
      </c>
      <c r="H3644">
        <v>39350</v>
      </c>
      <c r="I3644">
        <v>41850</v>
      </c>
      <c r="J3644">
        <v>44400</v>
      </c>
      <c r="K3644" t="s">
        <v>3111</v>
      </c>
      <c r="L3644">
        <v>59</v>
      </c>
      <c r="M3644">
        <v>30</v>
      </c>
      <c r="N3644" t="s">
        <v>3577</v>
      </c>
    </row>
    <row r="3645" spans="1:14" x14ac:dyDescent="0.2">
      <c r="A3645" t="s">
        <v>9404</v>
      </c>
      <c r="B3645">
        <v>14580</v>
      </c>
      <c r="C3645">
        <v>19720</v>
      </c>
      <c r="D3645">
        <v>24860</v>
      </c>
      <c r="E3645">
        <v>30000</v>
      </c>
      <c r="F3645">
        <v>33600</v>
      </c>
      <c r="G3645">
        <v>36100</v>
      </c>
      <c r="H3645">
        <v>38600</v>
      </c>
      <c r="I3645">
        <v>41100</v>
      </c>
      <c r="J3645">
        <v>43550</v>
      </c>
      <c r="K3645" t="s">
        <v>3111</v>
      </c>
      <c r="L3645">
        <v>61</v>
      </c>
      <c r="M3645">
        <v>30</v>
      </c>
      <c r="N3645" t="s">
        <v>3338</v>
      </c>
    </row>
    <row r="3646" spans="1:14" x14ac:dyDescent="0.2">
      <c r="A3646" t="s">
        <v>9405</v>
      </c>
      <c r="B3646">
        <v>17650</v>
      </c>
      <c r="C3646">
        <v>20150</v>
      </c>
      <c r="D3646">
        <v>24860</v>
      </c>
      <c r="E3646">
        <v>30000</v>
      </c>
      <c r="F3646">
        <v>35140</v>
      </c>
      <c r="G3646">
        <v>40280</v>
      </c>
      <c r="H3646">
        <v>45420</v>
      </c>
      <c r="I3646">
        <v>50560</v>
      </c>
      <c r="J3646">
        <v>55700</v>
      </c>
      <c r="K3646" t="s">
        <v>3111</v>
      </c>
      <c r="L3646">
        <v>63</v>
      </c>
      <c r="M3646">
        <v>30</v>
      </c>
      <c r="N3646" t="s">
        <v>2073</v>
      </c>
    </row>
    <row r="3647" spans="1:14" x14ac:dyDescent="0.2">
      <c r="A3647" t="s">
        <v>9406</v>
      </c>
      <c r="B3647">
        <v>14580</v>
      </c>
      <c r="C3647">
        <v>19720</v>
      </c>
      <c r="D3647">
        <v>24860</v>
      </c>
      <c r="E3647">
        <v>30000</v>
      </c>
      <c r="F3647">
        <v>35140</v>
      </c>
      <c r="G3647">
        <v>39150</v>
      </c>
      <c r="H3647">
        <v>41850</v>
      </c>
      <c r="I3647">
        <v>44550</v>
      </c>
      <c r="J3647">
        <v>47250</v>
      </c>
      <c r="K3647" t="s">
        <v>3111</v>
      </c>
      <c r="L3647">
        <v>65</v>
      </c>
      <c r="M3647">
        <v>30</v>
      </c>
      <c r="N3647" t="s">
        <v>2074</v>
      </c>
    </row>
    <row r="3648" spans="1:14" x14ac:dyDescent="0.2">
      <c r="A3648" t="s">
        <v>9407</v>
      </c>
      <c r="B3648">
        <v>14580</v>
      </c>
      <c r="C3648">
        <v>19720</v>
      </c>
      <c r="D3648">
        <v>24860</v>
      </c>
      <c r="E3648">
        <v>30000</v>
      </c>
      <c r="F3648">
        <v>33600</v>
      </c>
      <c r="G3648">
        <v>36100</v>
      </c>
      <c r="H3648">
        <v>38600</v>
      </c>
      <c r="I3648">
        <v>41100</v>
      </c>
      <c r="J3648">
        <v>43550</v>
      </c>
      <c r="K3648" t="s">
        <v>3111</v>
      </c>
      <c r="L3648">
        <v>67</v>
      </c>
      <c r="M3648">
        <v>30</v>
      </c>
      <c r="N3648" t="s">
        <v>3344</v>
      </c>
    </row>
    <row r="3649" spans="1:14" x14ac:dyDescent="0.2">
      <c r="A3649" t="s">
        <v>9408</v>
      </c>
      <c r="B3649">
        <v>14580</v>
      </c>
      <c r="C3649">
        <v>19720</v>
      </c>
      <c r="D3649">
        <v>24860</v>
      </c>
      <c r="E3649">
        <v>30000</v>
      </c>
      <c r="F3649">
        <v>33600</v>
      </c>
      <c r="G3649">
        <v>36100</v>
      </c>
      <c r="H3649">
        <v>38600</v>
      </c>
      <c r="I3649">
        <v>41100</v>
      </c>
      <c r="J3649">
        <v>43550</v>
      </c>
      <c r="K3649" t="s">
        <v>3111</v>
      </c>
      <c r="L3649">
        <v>69</v>
      </c>
      <c r="M3649">
        <v>30</v>
      </c>
      <c r="N3649" t="s">
        <v>2075</v>
      </c>
    </row>
    <row r="3650" spans="1:14" x14ac:dyDescent="0.2">
      <c r="A3650" t="s">
        <v>9409</v>
      </c>
      <c r="B3650">
        <v>14580</v>
      </c>
      <c r="C3650">
        <v>19720</v>
      </c>
      <c r="D3650">
        <v>24860</v>
      </c>
      <c r="E3650">
        <v>30000</v>
      </c>
      <c r="F3650">
        <v>35100</v>
      </c>
      <c r="G3650">
        <v>37700</v>
      </c>
      <c r="H3650">
        <v>40300</v>
      </c>
      <c r="I3650">
        <v>42900</v>
      </c>
      <c r="J3650">
        <v>45500</v>
      </c>
      <c r="K3650" t="s">
        <v>3111</v>
      </c>
      <c r="L3650">
        <v>71</v>
      </c>
      <c r="M3650">
        <v>30</v>
      </c>
      <c r="N3650" t="s">
        <v>2076</v>
      </c>
    </row>
    <row r="3651" spans="1:14" x14ac:dyDescent="0.2">
      <c r="A3651" t="s">
        <v>9410</v>
      </c>
      <c r="B3651">
        <v>14580</v>
      </c>
      <c r="C3651">
        <v>19720</v>
      </c>
      <c r="D3651">
        <v>24860</v>
      </c>
      <c r="E3651">
        <v>30000</v>
      </c>
      <c r="F3651">
        <v>35140</v>
      </c>
      <c r="G3651">
        <v>39950</v>
      </c>
      <c r="H3651">
        <v>42700</v>
      </c>
      <c r="I3651">
        <v>45450</v>
      </c>
      <c r="J3651">
        <v>48200</v>
      </c>
      <c r="K3651" t="s">
        <v>3111</v>
      </c>
      <c r="L3651">
        <v>73</v>
      </c>
      <c r="M3651">
        <v>30</v>
      </c>
      <c r="N3651" t="s">
        <v>3586</v>
      </c>
    </row>
    <row r="3652" spans="1:14" x14ac:dyDescent="0.2">
      <c r="A3652" t="s">
        <v>9411</v>
      </c>
      <c r="B3652">
        <v>14580</v>
      </c>
      <c r="C3652">
        <v>19720</v>
      </c>
      <c r="D3652">
        <v>24860</v>
      </c>
      <c r="E3652">
        <v>30000</v>
      </c>
      <c r="F3652">
        <v>33600</v>
      </c>
      <c r="G3652">
        <v>36100</v>
      </c>
      <c r="H3652">
        <v>38600</v>
      </c>
      <c r="I3652">
        <v>41100</v>
      </c>
      <c r="J3652">
        <v>43550</v>
      </c>
      <c r="K3652" t="s">
        <v>3111</v>
      </c>
      <c r="L3652">
        <v>75</v>
      </c>
      <c r="M3652">
        <v>30</v>
      </c>
      <c r="N3652" t="s">
        <v>2077</v>
      </c>
    </row>
    <row r="3653" spans="1:14" x14ac:dyDescent="0.2">
      <c r="A3653" t="s">
        <v>9412</v>
      </c>
      <c r="B3653">
        <v>18700</v>
      </c>
      <c r="C3653">
        <v>21400</v>
      </c>
      <c r="D3653">
        <v>24860</v>
      </c>
      <c r="E3653">
        <v>30000</v>
      </c>
      <c r="F3653">
        <v>35140</v>
      </c>
      <c r="G3653">
        <v>40280</v>
      </c>
      <c r="H3653">
        <v>45420</v>
      </c>
      <c r="I3653">
        <v>50560</v>
      </c>
      <c r="J3653">
        <v>55700</v>
      </c>
      <c r="K3653" t="s">
        <v>3111</v>
      </c>
      <c r="L3653">
        <v>77</v>
      </c>
      <c r="M3653">
        <v>30</v>
      </c>
      <c r="N3653" t="s">
        <v>3351</v>
      </c>
    </row>
    <row r="3654" spans="1:14" x14ac:dyDescent="0.2">
      <c r="A3654" t="s">
        <v>9413</v>
      </c>
      <c r="B3654">
        <v>17650</v>
      </c>
      <c r="C3654">
        <v>20150</v>
      </c>
      <c r="D3654">
        <v>24860</v>
      </c>
      <c r="E3654">
        <v>30000</v>
      </c>
      <c r="F3654">
        <v>35140</v>
      </c>
      <c r="G3654">
        <v>40280</v>
      </c>
      <c r="H3654">
        <v>45420</v>
      </c>
      <c r="I3654">
        <v>50560</v>
      </c>
      <c r="J3654">
        <v>55700</v>
      </c>
      <c r="K3654" t="s">
        <v>3111</v>
      </c>
      <c r="L3654">
        <v>79</v>
      </c>
      <c r="M3654">
        <v>30</v>
      </c>
      <c r="N3654" t="s">
        <v>4130</v>
      </c>
    </row>
    <row r="3655" spans="1:14" x14ac:dyDescent="0.2">
      <c r="A3655" t="s">
        <v>9414</v>
      </c>
      <c r="B3655">
        <v>17650</v>
      </c>
      <c r="C3655">
        <v>20150</v>
      </c>
      <c r="D3655">
        <v>24860</v>
      </c>
      <c r="E3655">
        <v>30000</v>
      </c>
      <c r="F3655">
        <v>35140</v>
      </c>
      <c r="G3655">
        <v>40280</v>
      </c>
      <c r="H3655">
        <v>45420</v>
      </c>
      <c r="I3655">
        <v>50560</v>
      </c>
      <c r="J3655">
        <v>55700</v>
      </c>
      <c r="K3655" t="s">
        <v>3111</v>
      </c>
      <c r="L3655">
        <v>81</v>
      </c>
      <c r="M3655">
        <v>30</v>
      </c>
      <c r="N3655" t="s">
        <v>2078</v>
      </c>
    </row>
    <row r="3656" spans="1:14" x14ac:dyDescent="0.2">
      <c r="A3656" t="s">
        <v>9415</v>
      </c>
      <c r="B3656">
        <v>16650</v>
      </c>
      <c r="C3656">
        <v>19720</v>
      </c>
      <c r="D3656">
        <v>24860</v>
      </c>
      <c r="E3656">
        <v>30000</v>
      </c>
      <c r="F3656">
        <v>35140</v>
      </c>
      <c r="G3656">
        <v>40280</v>
      </c>
      <c r="H3656">
        <v>45420</v>
      </c>
      <c r="I3656">
        <v>50560</v>
      </c>
      <c r="J3656">
        <v>55400</v>
      </c>
      <c r="K3656" t="s">
        <v>3111</v>
      </c>
      <c r="L3656">
        <v>83</v>
      </c>
      <c r="M3656">
        <v>30</v>
      </c>
      <c r="N3656" t="s">
        <v>2079</v>
      </c>
    </row>
    <row r="3657" spans="1:14" x14ac:dyDescent="0.2">
      <c r="A3657" t="s">
        <v>9416</v>
      </c>
      <c r="B3657">
        <v>14580</v>
      </c>
      <c r="C3657">
        <v>19720</v>
      </c>
      <c r="D3657">
        <v>24860</v>
      </c>
      <c r="E3657">
        <v>30000</v>
      </c>
      <c r="F3657">
        <v>34700</v>
      </c>
      <c r="G3657">
        <v>37250</v>
      </c>
      <c r="H3657">
        <v>39850</v>
      </c>
      <c r="I3657">
        <v>42400</v>
      </c>
      <c r="J3657">
        <v>44950</v>
      </c>
      <c r="K3657" t="s">
        <v>3111</v>
      </c>
      <c r="L3657">
        <v>85</v>
      </c>
      <c r="M3657">
        <v>30</v>
      </c>
      <c r="N3657" t="s">
        <v>3357</v>
      </c>
    </row>
    <row r="3658" spans="1:14" x14ac:dyDescent="0.2">
      <c r="A3658" t="s">
        <v>9417</v>
      </c>
      <c r="B3658">
        <v>14580</v>
      </c>
      <c r="C3658">
        <v>19720</v>
      </c>
      <c r="D3658">
        <v>24860</v>
      </c>
      <c r="E3658">
        <v>30000</v>
      </c>
      <c r="F3658">
        <v>33600</v>
      </c>
      <c r="G3658">
        <v>36100</v>
      </c>
      <c r="H3658">
        <v>38600</v>
      </c>
      <c r="I3658">
        <v>41100</v>
      </c>
      <c r="J3658">
        <v>43550</v>
      </c>
      <c r="K3658" t="s">
        <v>3111</v>
      </c>
      <c r="L3658">
        <v>87</v>
      </c>
      <c r="M3658">
        <v>30</v>
      </c>
      <c r="N3658" t="s">
        <v>3417</v>
      </c>
    </row>
    <row r="3659" spans="1:14" x14ac:dyDescent="0.2">
      <c r="A3659" t="s">
        <v>9418</v>
      </c>
      <c r="B3659">
        <v>14580</v>
      </c>
      <c r="C3659">
        <v>19720</v>
      </c>
      <c r="D3659">
        <v>24860</v>
      </c>
      <c r="E3659">
        <v>30000</v>
      </c>
      <c r="F3659">
        <v>33600</v>
      </c>
      <c r="G3659">
        <v>36100</v>
      </c>
      <c r="H3659">
        <v>38600</v>
      </c>
      <c r="I3659">
        <v>41100</v>
      </c>
      <c r="J3659">
        <v>43550</v>
      </c>
      <c r="K3659" t="s">
        <v>3111</v>
      </c>
      <c r="L3659">
        <v>89</v>
      </c>
      <c r="M3659">
        <v>30</v>
      </c>
      <c r="N3659" t="s">
        <v>2080</v>
      </c>
    </row>
    <row r="3660" spans="1:14" x14ac:dyDescent="0.2">
      <c r="A3660" t="s">
        <v>9419</v>
      </c>
      <c r="B3660">
        <v>20950</v>
      </c>
      <c r="C3660">
        <v>23950</v>
      </c>
      <c r="D3660">
        <v>26950</v>
      </c>
      <c r="E3660">
        <v>30000</v>
      </c>
      <c r="F3660">
        <v>35140</v>
      </c>
      <c r="G3660">
        <v>40280</v>
      </c>
      <c r="H3660">
        <v>45420</v>
      </c>
      <c r="I3660">
        <v>50560</v>
      </c>
      <c r="J3660">
        <v>55700</v>
      </c>
      <c r="K3660" t="s">
        <v>3111</v>
      </c>
      <c r="L3660">
        <v>91</v>
      </c>
      <c r="M3660">
        <v>30</v>
      </c>
      <c r="N3660" t="s">
        <v>2478</v>
      </c>
    </row>
    <row r="3661" spans="1:14" x14ac:dyDescent="0.2">
      <c r="A3661" t="s">
        <v>9420</v>
      </c>
      <c r="B3661">
        <v>18000</v>
      </c>
      <c r="C3661">
        <v>20550</v>
      </c>
      <c r="D3661">
        <v>24860</v>
      </c>
      <c r="E3661">
        <v>30000</v>
      </c>
      <c r="F3661">
        <v>35140</v>
      </c>
      <c r="G3661">
        <v>40280</v>
      </c>
      <c r="H3661">
        <v>45420</v>
      </c>
      <c r="I3661">
        <v>50560</v>
      </c>
      <c r="J3661">
        <v>55700</v>
      </c>
      <c r="K3661" t="s">
        <v>3112</v>
      </c>
      <c r="L3661">
        <v>3</v>
      </c>
      <c r="M3661">
        <v>30</v>
      </c>
      <c r="N3661" t="s">
        <v>2081</v>
      </c>
    </row>
    <row r="3662" spans="1:14" x14ac:dyDescent="0.2">
      <c r="A3662" t="s">
        <v>9421</v>
      </c>
      <c r="B3662">
        <v>17450</v>
      </c>
      <c r="C3662">
        <v>19950</v>
      </c>
      <c r="D3662">
        <v>24860</v>
      </c>
      <c r="E3662">
        <v>30000</v>
      </c>
      <c r="F3662">
        <v>35140</v>
      </c>
      <c r="G3662">
        <v>40280</v>
      </c>
      <c r="H3662">
        <v>45420</v>
      </c>
      <c r="I3662">
        <v>50560</v>
      </c>
      <c r="J3662">
        <v>55700</v>
      </c>
      <c r="K3662" t="s">
        <v>3112</v>
      </c>
      <c r="L3662">
        <v>5</v>
      </c>
      <c r="M3662">
        <v>30</v>
      </c>
      <c r="N3662" t="s">
        <v>2082</v>
      </c>
    </row>
    <row r="3663" spans="1:14" x14ac:dyDescent="0.2">
      <c r="A3663" t="s">
        <v>9422</v>
      </c>
      <c r="B3663">
        <v>17450</v>
      </c>
      <c r="C3663">
        <v>19950</v>
      </c>
      <c r="D3663">
        <v>24860</v>
      </c>
      <c r="E3663">
        <v>30000</v>
      </c>
      <c r="F3663">
        <v>35140</v>
      </c>
      <c r="G3663">
        <v>40280</v>
      </c>
      <c r="H3663">
        <v>45420</v>
      </c>
      <c r="I3663">
        <v>50560</v>
      </c>
      <c r="J3663">
        <v>55700</v>
      </c>
      <c r="K3663" t="s">
        <v>3112</v>
      </c>
      <c r="L3663">
        <v>7</v>
      </c>
      <c r="M3663">
        <v>30</v>
      </c>
      <c r="N3663" t="s">
        <v>2083</v>
      </c>
    </row>
    <row r="3664" spans="1:14" x14ac:dyDescent="0.2">
      <c r="A3664" t="s">
        <v>9423</v>
      </c>
      <c r="B3664">
        <v>17800</v>
      </c>
      <c r="C3664">
        <v>20350</v>
      </c>
      <c r="D3664">
        <v>24860</v>
      </c>
      <c r="E3664">
        <v>30000</v>
      </c>
      <c r="F3664">
        <v>35140</v>
      </c>
      <c r="G3664">
        <v>40280</v>
      </c>
      <c r="H3664">
        <v>45420</v>
      </c>
      <c r="I3664">
        <v>50560</v>
      </c>
      <c r="J3664">
        <v>55700</v>
      </c>
      <c r="K3664" t="s">
        <v>3112</v>
      </c>
      <c r="L3664">
        <v>9</v>
      </c>
      <c r="M3664">
        <v>30</v>
      </c>
      <c r="N3664" t="s">
        <v>2084</v>
      </c>
    </row>
    <row r="3665" spans="1:14" x14ac:dyDescent="0.2">
      <c r="A3665" t="s">
        <v>9424</v>
      </c>
      <c r="B3665">
        <v>21450</v>
      </c>
      <c r="C3665">
        <v>24500</v>
      </c>
      <c r="D3665">
        <v>27550</v>
      </c>
      <c r="E3665">
        <v>30600</v>
      </c>
      <c r="F3665">
        <v>35140</v>
      </c>
      <c r="G3665">
        <v>40280</v>
      </c>
      <c r="H3665">
        <v>45420</v>
      </c>
      <c r="I3665">
        <v>50560</v>
      </c>
      <c r="J3665">
        <v>55700</v>
      </c>
      <c r="K3665" t="s">
        <v>3112</v>
      </c>
      <c r="L3665">
        <v>11</v>
      </c>
      <c r="M3665">
        <v>30</v>
      </c>
      <c r="N3665" t="s">
        <v>2085</v>
      </c>
    </row>
    <row r="3666" spans="1:14" x14ac:dyDescent="0.2">
      <c r="A3666" t="s">
        <v>9425</v>
      </c>
      <c r="B3666">
        <v>19950</v>
      </c>
      <c r="C3666">
        <v>22800</v>
      </c>
      <c r="D3666">
        <v>25650</v>
      </c>
      <c r="E3666">
        <v>30000</v>
      </c>
      <c r="F3666">
        <v>35140</v>
      </c>
      <c r="G3666">
        <v>40280</v>
      </c>
      <c r="H3666">
        <v>45420</v>
      </c>
      <c r="I3666">
        <v>50560</v>
      </c>
      <c r="J3666">
        <v>55700</v>
      </c>
      <c r="K3666" t="s">
        <v>3112</v>
      </c>
      <c r="L3666">
        <v>13</v>
      </c>
      <c r="M3666">
        <v>30</v>
      </c>
      <c r="N3666" t="s">
        <v>3069</v>
      </c>
    </row>
    <row r="3667" spans="1:14" x14ac:dyDescent="0.2">
      <c r="A3667" t="s">
        <v>9426</v>
      </c>
      <c r="B3667">
        <v>17450</v>
      </c>
      <c r="C3667">
        <v>19950</v>
      </c>
      <c r="D3667">
        <v>24860</v>
      </c>
      <c r="E3667">
        <v>30000</v>
      </c>
      <c r="F3667">
        <v>35140</v>
      </c>
      <c r="G3667">
        <v>40280</v>
      </c>
      <c r="H3667">
        <v>45420</v>
      </c>
      <c r="I3667">
        <v>50560</v>
      </c>
      <c r="J3667">
        <v>55700</v>
      </c>
      <c r="K3667" t="s">
        <v>3112</v>
      </c>
      <c r="L3667">
        <v>15</v>
      </c>
      <c r="M3667">
        <v>30</v>
      </c>
      <c r="N3667" t="s">
        <v>2086</v>
      </c>
    </row>
    <row r="3668" spans="1:14" x14ac:dyDescent="0.2">
      <c r="A3668" t="s">
        <v>9427</v>
      </c>
      <c r="B3668">
        <v>17450</v>
      </c>
      <c r="C3668">
        <v>19950</v>
      </c>
      <c r="D3668">
        <v>24860</v>
      </c>
      <c r="E3668">
        <v>30000</v>
      </c>
      <c r="F3668">
        <v>35140</v>
      </c>
      <c r="G3668">
        <v>40280</v>
      </c>
      <c r="H3668">
        <v>45420</v>
      </c>
      <c r="I3668">
        <v>50560</v>
      </c>
      <c r="J3668">
        <v>55700</v>
      </c>
      <c r="K3668" t="s">
        <v>3112</v>
      </c>
      <c r="L3668">
        <v>17</v>
      </c>
      <c r="M3668">
        <v>30</v>
      </c>
      <c r="N3668" t="s">
        <v>3920</v>
      </c>
    </row>
    <row r="3669" spans="1:14" x14ac:dyDescent="0.2">
      <c r="A3669" t="s">
        <v>9428</v>
      </c>
      <c r="B3669">
        <v>17450</v>
      </c>
      <c r="C3669">
        <v>19950</v>
      </c>
      <c r="D3669">
        <v>24860</v>
      </c>
      <c r="E3669">
        <v>30000</v>
      </c>
      <c r="F3669">
        <v>35140</v>
      </c>
      <c r="G3669">
        <v>40280</v>
      </c>
      <c r="H3669">
        <v>45420</v>
      </c>
      <c r="I3669">
        <v>50560</v>
      </c>
      <c r="J3669">
        <v>55700</v>
      </c>
      <c r="K3669" t="s">
        <v>3112</v>
      </c>
      <c r="L3669">
        <v>19</v>
      </c>
      <c r="M3669">
        <v>30</v>
      </c>
      <c r="N3669" t="s">
        <v>3440</v>
      </c>
    </row>
    <row r="3670" spans="1:14" x14ac:dyDescent="0.2">
      <c r="A3670" t="s">
        <v>9429</v>
      </c>
      <c r="B3670">
        <v>18000</v>
      </c>
      <c r="C3670">
        <v>20600</v>
      </c>
      <c r="D3670">
        <v>24860</v>
      </c>
      <c r="E3670">
        <v>30000</v>
      </c>
      <c r="F3670">
        <v>35140</v>
      </c>
      <c r="G3670">
        <v>40280</v>
      </c>
      <c r="H3670">
        <v>45420</v>
      </c>
      <c r="I3670">
        <v>50560</v>
      </c>
      <c r="J3670">
        <v>55700</v>
      </c>
      <c r="K3670" t="s">
        <v>3112</v>
      </c>
      <c r="L3670">
        <v>21</v>
      </c>
      <c r="M3670">
        <v>30</v>
      </c>
      <c r="N3670" t="s">
        <v>3271</v>
      </c>
    </row>
    <row r="3671" spans="1:14" x14ac:dyDescent="0.2">
      <c r="A3671" t="s">
        <v>9430</v>
      </c>
      <c r="B3671">
        <v>17450</v>
      </c>
      <c r="C3671">
        <v>19950</v>
      </c>
      <c r="D3671">
        <v>24860</v>
      </c>
      <c r="E3671">
        <v>30000</v>
      </c>
      <c r="F3671">
        <v>35140</v>
      </c>
      <c r="G3671">
        <v>40280</v>
      </c>
      <c r="H3671">
        <v>45420</v>
      </c>
      <c r="I3671">
        <v>50560</v>
      </c>
      <c r="J3671">
        <v>55700</v>
      </c>
      <c r="K3671" t="s">
        <v>3112</v>
      </c>
      <c r="L3671">
        <v>23</v>
      </c>
      <c r="M3671">
        <v>30</v>
      </c>
      <c r="N3671" t="s">
        <v>2087</v>
      </c>
    </row>
    <row r="3672" spans="1:14" x14ac:dyDescent="0.2">
      <c r="A3672" t="s">
        <v>9431</v>
      </c>
      <c r="B3672">
        <v>17450</v>
      </c>
      <c r="C3672">
        <v>19950</v>
      </c>
      <c r="D3672">
        <v>24860</v>
      </c>
      <c r="E3672">
        <v>30000</v>
      </c>
      <c r="F3672">
        <v>35140</v>
      </c>
      <c r="G3672">
        <v>40280</v>
      </c>
      <c r="H3672">
        <v>45420</v>
      </c>
      <c r="I3672">
        <v>50560</v>
      </c>
      <c r="J3672">
        <v>55700</v>
      </c>
      <c r="K3672" t="s">
        <v>3112</v>
      </c>
      <c r="L3672">
        <v>25</v>
      </c>
      <c r="M3672">
        <v>30</v>
      </c>
      <c r="N3672" t="s">
        <v>3373</v>
      </c>
    </row>
    <row r="3673" spans="1:14" x14ac:dyDescent="0.2">
      <c r="A3673" t="s">
        <v>9432</v>
      </c>
      <c r="B3673">
        <v>19900</v>
      </c>
      <c r="C3673">
        <v>22750</v>
      </c>
      <c r="D3673">
        <v>25600</v>
      </c>
      <c r="E3673">
        <v>30000</v>
      </c>
      <c r="F3673">
        <v>35140</v>
      </c>
      <c r="G3673">
        <v>40280</v>
      </c>
      <c r="H3673">
        <v>45420</v>
      </c>
      <c r="I3673">
        <v>50560</v>
      </c>
      <c r="J3673">
        <v>55700</v>
      </c>
      <c r="K3673" t="s">
        <v>3112</v>
      </c>
      <c r="L3673">
        <v>27</v>
      </c>
      <c r="M3673">
        <v>30</v>
      </c>
      <c r="N3673" t="s">
        <v>3311</v>
      </c>
    </row>
    <row r="3674" spans="1:14" x14ac:dyDescent="0.2">
      <c r="A3674" t="s">
        <v>9433</v>
      </c>
      <c r="B3674">
        <v>18450</v>
      </c>
      <c r="C3674">
        <v>21050</v>
      </c>
      <c r="D3674">
        <v>24860</v>
      </c>
      <c r="E3674">
        <v>30000</v>
      </c>
      <c r="F3674">
        <v>35140</v>
      </c>
      <c r="G3674">
        <v>40280</v>
      </c>
      <c r="H3674">
        <v>45420</v>
      </c>
      <c r="I3674">
        <v>50560</v>
      </c>
      <c r="J3674">
        <v>55700</v>
      </c>
      <c r="K3674" t="s">
        <v>3112</v>
      </c>
      <c r="L3674">
        <v>29</v>
      </c>
      <c r="M3674">
        <v>30</v>
      </c>
      <c r="N3674" t="s">
        <v>2088</v>
      </c>
    </row>
    <row r="3675" spans="1:14" x14ac:dyDescent="0.2">
      <c r="A3675" t="s">
        <v>9434</v>
      </c>
      <c r="B3675">
        <v>17450</v>
      </c>
      <c r="C3675">
        <v>19950</v>
      </c>
      <c r="D3675">
        <v>24860</v>
      </c>
      <c r="E3675">
        <v>30000</v>
      </c>
      <c r="F3675">
        <v>35140</v>
      </c>
      <c r="G3675">
        <v>40280</v>
      </c>
      <c r="H3675">
        <v>45420</v>
      </c>
      <c r="I3675">
        <v>50560</v>
      </c>
      <c r="J3675">
        <v>55700</v>
      </c>
      <c r="K3675" t="s">
        <v>3112</v>
      </c>
      <c r="L3675">
        <v>31</v>
      </c>
      <c r="M3675">
        <v>30</v>
      </c>
      <c r="N3675" t="s">
        <v>2089</v>
      </c>
    </row>
    <row r="3676" spans="1:14" x14ac:dyDescent="0.2">
      <c r="A3676" t="s">
        <v>9435</v>
      </c>
      <c r="B3676">
        <v>17450</v>
      </c>
      <c r="C3676">
        <v>19950</v>
      </c>
      <c r="D3676">
        <v>24860</v>
      </c>
      <c r="E3676">
        <v>30000</v>
      </c>
      <c r="F3676">
        <v>35140</v>
      </c>
      <c r="G3676">
        <v>40280</v>
      </c>
      <c r="H3676">
        <v>45420</v>
      </c>
      <c r="I3676">
        <v>50560</v>
      </c>
      <c r="J3676">
        <v>55700</v>
      </c>
      <c r="K3676" t="s">
        <v>3112</v>
      </c>
      <c r="L3676">
        <v>33</v>
      </c>
      <c r="M3676">
        <v>30</v>
      </c>
      <c r="N3676" t="s">
        <v>2716</v>
      </c>
    </row>
    <row r="3677" spans="1:14" x14ac:dyDescent="0.2">
      <c r="A3677" t="s">
        <v>9436</v>
      </c>
      <c r="B3677">
        <v>17950</v>
      </c>
      <c r="C3677">
        <v>20500</v>
      </c>
      <c r="D3677">
        <v>24860</v>
      </c>
      <c r="E3677">
        <v>30000</v>
      </c>
      <c r="F3677">
        <v>35140</v>
      </c>
      <c r="G3677">
        <v>40280</v>
      </c>
      <c r="H3677">
        <v>45420</v>
      </c>
      <c r="I3677">
        <v>50560</v>
      </c>
      <c r="J3677">
        <v>55700</v>
      </c>
      <c r="K3677" t="s">
        <v>3112</v>
      </c>
      <c r="L3677">
        <v>35</v>
      </c>
      <c r="M3677">
        <v>30</v>
      </c>
      <c r="N3677" t="s">
        <v>2090</v>
      </c>
    </row>
    <row r="3678" spans="1:14" x14ac:dyDescent="0.2">
      <c r="A3678" t="s">
        <v>9437</v>
      </c>
      <c r="B3678">
        <v>17450</v>
      </c>
      <c r="C3678">
        <v>19950</v>
      </c>
      <c r="D3678">
        <v>24860</v>
      </c>
      <c r="E3678">
        <v>30000</v>
      </c>
      <c r="F3678">
        <v>35140</v>
      </c>
      <c r="G3678">
        <v>40280</v>
      </c>
      <c r="H3678">
        <v>45420</v>
      </c>
      <c r="I3678">
        <v>50560</v>
      </c>
      <c r="J3678">
        <v>55700</v>
      </c>
      <c r="K3678" t="s">
        <v>3112</v>
      </c>
      <c r="L3678">
        <v>37</v>
      </c>
      <c r="M3678">
        <v>30</v>
      </c>
      <c r="N3678" t="s">
        <v>2091</v>
      </c>
    </row>
    <row r="3679" spans="1:14" x14ac:dyDescent="0.2">
      <c r="A3679" t="s">
        <v>9438</v>
      </c>
      <c r="B3679">
        <v>18100</v>
      </c>
      <c r="C3679">
        <v>20650</v>
      </c>
      <c r="D3679">
        <v>24860</v>
      </c>
      <c r="E3679">
        <v>30000</v>
      </c>
      <c r="F3679">
        <v>35140</v>
      </c>
      <c r="G3679">
        <v>40280</v>
      </c>
      <c r="H3679">
        <v>45420</v>
      </c>
      <c r="I3679">
        <v>50560</v>
      </c>
      <c r="J3679">
        <v>55700</v>
      </c>
      <c r="K3679" t="s">
        <v>3112</v>
      </c>
      <c r="L3679">
        <v>39</v>
      </c>
      <c r="M3679">
        <v>30</v>
      </c>
      <c r="N3679" t="s">
        <v>3926</v>
      </c>
    </row>
    <row r="3680" spans="1:14" x14ac:dyDescent="0.2">
      <c r="A3680" t="s">
        <v>9439</v>
      </c>
      <c r="B3680">
        <v>17450</v>
      </c>
      <c r="C3680">
        <v>19950</v>
      </c>
      <c r="D3680">
        <v>24860</v>
      </c>
      <c r="E3680">
        <v>30000</v>
      </c>
      <c r="F3680">
        <v>35140</v>
      </c>
      <c r="G3680">
        <v>40280</v>
      </c>
      <c r="H3680">
        <v>45420</v>
      </c>
      <c r="I3680">
        <v>50560</v>
      </c>
      <c r="J3680">
        <v>55700</v>
      </c>
      <c r="K3680" t="s">
        <v>3112</v>
      </c>
      <c r="L3680">
        <v>41</v>
      </c>
      <c r="M3680">
        <v>30</v>
      </c>
      <c r="N3680" t="s">
        <v>2546</v>
      </c>
    </row>
    <row r="3681" spans="1:14" x14ac:dyDescent="0.2">
      <c r="A3681" t="s">
        <v>9440</v>
      </c>
      <c r="B3681">
        <v>18100</v>
      </c>
      <c r="C3681">
        <v>20650</v>
      </c>
      <c r="D3681">
        <v>24860</v>
      </c>
      <c r="E3681">
        <v>30000</v>
      </c>
      <c r="F3681">
        <v>35140</v>
      </c>
      <c r="G3681">
        <v>40280</v>
      </c>
      <c r="H3681">
        <v>45420</v>
      </c>
      <c r="I3681">
        <v>50560</v>
      </c>
      <c r="J3681">
        <v>55700</v>
      </c>
      <c r="K3681" t="s">
        <v>3112</v>
      </c>
      <c r="L3681">
        <v>43</v>
      </c>
      <c r="M3681">
        <v>30</v>
      </c>
      <c r="N3681" t="s">
        <v>2720</v>
      </c>
    </row>
    <row r="3682" spans="1:14" x14ac:dyDescent="0.2">
      <c r="A3682" t="s">
        <v>9441</v>
      </c>
      <c r="B3682">
        <v>19500</v>
      </c>
      <c r="C3682">
        <v>22250</v>
      </c>
      <c r="D3682">
        <v>25050</v>
      </c>
      <c r="E3682">
        <v>30000</v>
      </c>
      <c r="F3682">
        <v>35140</v>
      </c>
      <c r="G3682">
        <v>40280</v>
      </c>
      <c r="H3682">
        <v>45420</v>
      </c>
      <c r="I3682">
        <v>50560</v>
      </c>
      <c r="J3682">
        <v>55700</v>
      </c>
      <c r="K3682" t="s">
        <v>3112</v>
      </c>
      <c r="L3682">
        <v>45</v>
      </c>
      <c r="M3682">
        <v>30</v>
      </c>
      <c r="N3682" t="s">
        <v>2092</v>
      </c>
    </row>
    <row r="3683" spans="1:14" x14ac:dyDescent="0.2">
      <c r="A3683" t="s">
        <v>9442</v>
      </c>
      <c r="B3683">
        <v>17450</v>
      </c>
      <c r="C3683">
        <v>19950</v>
      </c>
      <c r="D3683">
        <v>24860</v>
      </c>
      <c r="E3683">
        <v>30000</v>
      </c>
      <c r="F3683">
        <v>35140</v>
      </c>
      <c r="G3683">
        <v>40280</v>
      </c>
      <c r="H3683">
        <v>45420</v>
      </c>
      <c r="I3683">
        <v>50560</v>
      </c>
      <c r="J3683">
        <v>55700</v>
      </c>
      <c r="K3683" t="s">
        <v>3112</v>
      </c>
      <c r="L3683">
        <v>47</v>
      </c>
      <c r="M3683">
        <v>30</v>
      </c>
      <c r="N3683" t="s">
        <v>2093</v>
      </c>
    </row>
    <row r="3684" spans="1:14" x14ac:dyDescent="0.2">
      <c r="A3684" t="s">
        <v>9443</v>
      </c>
      <c r="B3684">
        <v>18750</v>
      </c>
      <c r="C3684">
        <v>21400</v>
      </c>
      <c r="D3684">
        <v>24860</v>
      </c>
      <c r="E3684">
        <v>30000</v>
      </c>
      <c r="F3684">
        <v>35140</v>
      </c>
      <c r="G3684">
        <v>40280</v>
      </c>
      <c r="H3684">
        <v>45420</v>
      </c>
      <c r="I3684">
        <v>50560</v>
      </c>
      <c r="J3684">
        <v>55700</v>
      </c>
      <c r="K3684" t="s">
        <v>3112</v>
      </c>
      <c r="L3684">
        <v>49</v>
      </c>
      <c r="M3684">
        <v>30</v>
      </c>
      <c r="N3684" t="s">
        <v>2094</v>
      </c>
    </row>
    <row r="3685" spans="1:14" x14ac:dyDescent="0.2">
      <c r="A3685" t="s">
        <v>9444</v>
      </c>
      <c r="B3685">
        <v>18100</v>
      </c>
      <c r="C3685">
        <v>20700</v>
      </c>
      <c r="D3685">
        <v>24860</v>
      </c>
      <c r="E3685">
        <v>30000</v>
      </c>
      <c r="F3685">
        <v>35140</v>
      </c>
      <c r="G3685">
        <v>40280</v>
      </c>
      <c r="H3685">
        <v>45420</v>
      </c>
      <c r="I3685">
        <v>50560</v>
      </c>
      <c r="J3685">
        <v>55700</v>
      </c>
      <c r="K3685" t="s">
        <v>3112</v>
      </c>
      <c r="L3685">
        <v>51</v>
      </c>
      <c r="M3685">
        <v>30</v>
      </c>
      <c r="N3685" t="s">
        <v>3386</v>
      </c>
    </row>
    <row r="3686" spans="1:14" x14ac:dyDescent="0.2">
      <c r="A3686" t="s">
        <v>9445</v>
      </c>
      <c r="B3686">
        <v>17450</v>
      </c>
      <c r="C3686">
        <v>19950</v>
      </c>
      <c r="D3686">
        <v>24860</v>
      </c>
      <c r="E3686">
        <v>30000</v>
      </c>
      <c r="F3686">
        <v>35140</v>
      </c>
      <c r="G3686">
        <v>40280</v>
      </c>
      <c r="H3686">
        <v>45420</v>
      </c>
      <c r="I3686">
        <v>50560</v>
      </c>
      <c r="J3686">
        <v>55700</v>
      </c>
      <c r="K3686" t="s">
        <v>3112</v>
      </c>
      <c r="L3686">
        <v>53</v>
      </c>
      <c r="M3686">
        <v>30</v>
      </c>
      <c r="N3686" t="s">
        <v>2095</v>
      </c>
    </row>
    <row r="3687" spans="1:14" x14ac:dyDescent="0.2">
      <c r="A3687" t="s">
        <v>9446</v>
      </c>
      <c r="B3687">
        <v>17450</v>
      </c>
      <c r="C3687">
        <v>19950</v>
      </c>
      <c r="D3687">
        <v>24860</v>
      </c>
      <c r="E3687">
        <v>30000</v>
      </c>
      <c r="F3687">
        <v>35140</v>
      </c>
      <c r="G3687">
        <v>40280</v>
      </c>
      <c r="H3687">
        <v>45420</v>
      </c>
      <c r="I3687">
        <v>50560</v>
      </c>
      <c r="J3687">
        <v>55700</v>
      </c>
      <c r="K3687" t="s">
        <v>3112</v>
      </c>
      <c r="L3687">
        <v>55</v>
      </c>
      <c r="M3687">
        <v>30</v>
      </c>
      <c r="N3687" t="s">
        <v>2096</v>
      </c>
    </row>
    <row r="3688" spans="1:14" x14ac:dyDescent="0.2">
      <c r="A3688" t="s">
        <v>9447</v>
      </c>
      <c r="B3688">
        <v>18100</v>
      </c>
      <c r="C3688">
        <v>20650</v>
      </c>
      <c r="D3688">
        <v>24860</v>
      </c>
      <c r="E3688">
        <v>30000</v>
      </c>
      <c r="F3688">
        <v>35140</v>
      </c>
      <c r="G3688">
        <v>40280</v>
      </c>
      <c r="H3688">
        <v>45420</v>
      </c>
      <c r="I3688">
        <v>50560</v>
      </c>
      <c r="J3688">
        <v>55700</v>
      </c>
      <c r="K3688" t="s">
        <v>3112</v>
      </c>
      <c r="L3688">
        <v>57</v>
      </c>
      <c r="M3688">
        <v>30</v>
      </c>
      <c r="N3688" t="s">
        <v>2097</v>
      </c>
    </row>
    <row r="3689" spans="1:14" x14ac:dyDescent="0.2">
      <c r="A3689" t="s">
        <v>9448</v>
      </c>
      <c r="B3689">
        <v>18100</v>
      </c>
      <c r="C3689">
        <v>20650</v>
      </c>
      <c r="D3689">
        <v>24860</v>
      </c>
      <c r="E3689">
        <v>30000</v>
      </c>
      <c r="F3689">
        <v>35140</v>
      </c>
      <c r="G3689">
        <v>40280</v>
      </c>
      <c r="H3689">
        <v>45420</v>
      </c>
      <c r="I3689">
        <v>50560</v>
      </c>
      <c r="J3689">
        <v>55700</v>
      </c>
      <c r="K3689" t="s">
        <v>3112</v>
      </c>
      <c r="L3689">
        <v>59</v>
      </c>
      <c r="M3689">
        <v>30</v>
      </c>
      <c r="N3689" t="s">
        <v>2098</v>
      </c>
    </row>
    <row r="3690" spans="1:14" x14ac:dyDescent="0.2">
      <c r="A3690" t="s">
        <v>9449</v>
      </c>
      <c r="B3690">
        <v>18900</v>
      </c>
      <c r="C3690">
        <v>21600</v>
      </c>
      <c r="D3690">
        <v>24860</v>
      </c>
      <c r="E3690">
        <v>30000</v>
      </c>
      <c r="F3690">
        <v>35140</v>
      </c>
      <c r="G3690">
        <v>40280</v>
      </c>
      <c r="H3690">
        <v>45420</v>
      </c>
      <c r="I3690">
        <v>50560</v>
      </c>
      <c r="J3690">
        <v>55700</v>
      </c>
      <c r="K3690" t="s">
        <v>3112</v>
      </c>
      <c r="L3690">
        <v>61</v>
      </c>
      <c r="M3690">
        <v>30</v>
      </c>
      <c r="N3690" t="s">
        <v>2099</v>
      </c>
    </row>
    <row r="3691" spans="1:14" x14ac:dyDescent="0.2">
      <c r="A3691" t="s">
        <v>9450</v>
      </c>
      <c r="B3691">
        <v>17750</v>
      </c>
      <c r="C3691">
        <v>20300</v>
      </c>
      <c r="D3691">
        <v>24860</v>
      </c>
      <c r="E3691">
        <v>30000</v>
      </c>
      <c r="F3691">
        <v>35140</v>
      </c>
      <c r="G3691">
        <v>40280</v>
      </c>
      <c r="H3691">
        <v>45420</v>
      </c>
      <c r="I3691">
        <v>50560</v>
      </c>
      <c r="J3691">
        <v>55700</v>
      </c>
      <c r="K3691" t="s">
        <v>3112</v>
      </c>
      <c r="L3691">
        <v>63</v>
      </c>
      <c r="M3691">
        <v>30</v>
      </c>
      <c r="N3691" t="s">
        <v>1959</v>
      </c>
    </row>
    <row r="3692" spans="1:14" x14ac:dyDescent="0.2">
      <c r="A3692" t="s">
        <v>9451</v>
      </c>
      <c r="B3692">
        <v>21250</v>
      </c>
      <c r="C3692">
        <v>24250</v>
      </c>
      <c r="D3692">
        <v>27300</v>
      </c>
      <c r="E3692">
        <v>30300</v>
      </c>
      <c r="F3692">
        <v>35140</v>
      </c>
      <c r="G3692">
        <v>40280</v>
      </c>
      <c r="H3692">
        <v>45420</v>
      </c>
      <c r="I3692">
        <v>50560</v>
      </c>
      <c r="J3692">
        <v>55700</v>
      </c>
      <c r="K3692" t="s">
        <v>3112</v>
      </c>
      <c r="L3692">
        <v>65</v>
      </c>
      <c r="M3692">
        <v>30</v>
      </c>
      <c r="N3692" t="s">
        <v>3991</v>
      </c>
    </row>
    <row r="3693" spans="1:14" x14ac:dyDescent="0.2">
      <c r="A3693" t="s">
        <v>9452</v>
      </c>
      <c r="B3693">
        <v>18200</v>
      </c>
      <c r="C3693">
        <v>20800</v>
      </c>
      <c r="D3693">
        <v>24860</v>
      </c>
      <c r="E3693">
        <v>30000</v>
      </c>
      <c r="F3693">
        <v>35140</v>
      </c>
      <c r="G3693">
        <v>40280</v>
      </c>
      <c r="H3693">
        <v>45420</v>
      </c>
      <c r="I3693">
        <v>50560</v>
      </c>
      <c r="J3693">
        <v>55700</v>
      </c>
      <c r="K3693" t="s">
        <v>3112</v>
      </c>
      <c r="L3693">
        <v>67</v>
      </c>
      <c r="M3693">
        <v>30</v>
      </c>
      <c r="N3693" t="s">
        <v>2100</v>
      </c>
    </row>
    <row r="3694" spans="1:14" x14ac:dyDescent="0.2">
      <c r="A3694" t="s">
        <v>9453</v>
      </c>
      <c r="B3694">
        <v>18100</v>
      </c>
      <c r="C3694">
        <v>20650</v>
      </c>
      <c r="D3694">
        <v>24860</v>
      </c>
      <c r="E3694">
        <v>30000</v>
      </c>
      <c r="F3694">
        <v>35140</v>
      </c>
      <c r="G3694">
        <v>40280</v>
      </c>
      <c r="H3694">
        <v>45420</v>
      </c>
      <c r="I3694">
        <v>50560</v>
      </c>
      <c r="J3694">
        <v>55700</v>
      </c>
      <c r="K3694" t="s">
        <v>3112</v>
      </c>
      <c r="L3694">
        <v>69</v>
      </c>
      <c r="M3694">
        <v>30</v>
      </c>
      <c r="N3694" t="s">
        <v>2405</v>
      </c>
    </row>
    <row r="3695" spans="1:14" x14ac:dyDescent="0.2">
      <c r="A3695" t="s">
        <v>9454</v>
      </c>
      <c r="B3695">
        <v>17450</v>
      </c>
      <c r="C3695">
        <v>19950</v>
      </c>
      <c r="D3695">
        <v>24860</v>
      </c>
      <c r="E3695">
        <v>30000</v>
      </c>
      <c r="F3695">
        <v>35140</v>
      </c>
      <c r="G3695">
        <v>40280</v>
      </c>
      <c r="H3695">
        <v>45420</v>
      </c>
      <c r="I3695">
        <v>50560</v>
      </c>
      <c r="J3695">
        <v>55700</v>
      </c>
      <c r="K3695" t="s">
        <v>3112</v>
      </c>
      <c r="L3695">
        <v>71</v>
      </c>
      <c r="M3695">
        <v>30</v>
      </c>
      <c r="N3695" t="s">
        <v>3333</v>
      </c>
    </row>
    <row r="3696" spans="1:14" x14ac:dyDescent="0.2">
      <c r="A3696" t="s">
        <v>9455</v>
      </c>
      <c r="B3696">
        <v>17450</v>
      </c>
      <c r="C3696">
        <v>19950</v>
      </c>
      <c r="D3696">
        <v>24860</v>
      </c>
      <c r="E3696">
        <v>30000</v>
      </c>
      <c r="F3696">
        <v>35140</v>
      </c>
      <c r="G3696">
        <v>40280</v>
      </c>
      <c r="H3696">
        <v>45420</v>
      </c>
      <c r="I3696">
        <v>50560</v>
      </c>
      <c r="J3696">
        <v>55700</v>
      </c>
      <c r="K3696" t="s">
        <v>3112</v>
      </c>
      <c r="L3696">
        <v>73</v>
      </c>
      <c r="M3696">
        <v>30</v>
      </c>
      <c r="N3696" t="s">
        <v>2101</v>
      </c>
    </row>
    <row r="3697" spans="1:14" x14ac:dyDescent="0.2">
      <c r="A3697" t="s">
        <v>9456</v>
      </c>
      <c r="B3697">
        <v>17450</v>
      </c>
      <c r="C3697">
        <v>19950</v>
      </c>
      <c r="D3697">
        <v>24860</v>
      </c>
      <c r="E3697">
        <v>30000</v>
      </c>
      <c r="F3697">
        <v>35140</v>
      </c>
      <c r="G3697">
        <v>40280</v>
      </c>
      <c r="H3697">
        <v>45420</v>
      </c>
      <c r="I3697">
        <v>50560</v>
      </c>
      <c r="J3697">
        <v>55700</v>
      </c>
      <c r="K3697" t="s">
        <v>3112</v>
      </c>
      <c r="L3697">
        <v>75</v>
      </c>
      <c r="M3697">
        <v>30</v>
      </c>
      <c r="N3697" t="s">
        <v>3575</v>
      </c>
    </row>
    <row r="3698" spans="1:14" x14ac:dyDescent="0.2">
      <c r="A3698" t="s">
        <v>9457</v>
      </c>
      <c r="B3698">
        <v>18100</v>
      </c>
      <c r="C3698">
        <v>20650</v>
      </c>
      <c r="D3698">
        <v>24860</v>
      </c>
      <c r="E3698">
        <v>30000</v>
      </c>
      <c r="F3698">
        <v>35140</v>
      </c>
      <c r="G3698">
        <v>40280</v>
      </c>
      <c r="H3698">
        <v>45420</v>
      </c>
      <c r="I3698">
        <v>50560</v>
      </c>
      <c r="J3698">
        <v>55700</v>
      </c>
      <c r="K3698" t="s">
        <v>3112</v>
      </c>
      <c r="L3698">
        <v>77</v>
      </c>
      <c r="M3698">
        <v>30</v>
      </c>
      <c r="N3698" t="s">
        <v>2102</v>
      </c>
    </row>
    <row r="3699" spans="1:14" x14ac:dyDescent="0.2">
      <c r="A3699" t="s">
        <v>9458</v>
      </c>
      <c r="B3699">
        <v>19600</v>
      </c>
      <c r="C3699">
        <v>22400</v>
      </c>
      <c r="D3699">
        <v>25200</v>
      </c>
      <c r="E3699">
        <v>30000</v>
      </c>
      <c r="F3699">
        <v>35140</v>
      </c>
      <c r="G3699">
        <v>40280</v>
      </c>
      <c r="H3699">
        <v>45420</v>
      </c>
      <c r="I3699">
        <v>50560</v>
      </c>
      <c r="J3699">
        <v>55700</v>
      </c>
      <c r="K3699" t="s">
        <v>3112</v>
      </c>
      <c r="L3699">
        <v>79</v>
      </c>
      <c r="M3699">
        <v>30</v>
      </c>
      <c r="N3699" t="s">
        <v>3707</v>
      </c>
    </row>
    <row r="3700" spans="1:14" x14ac:dyDescent="0.2">
      <c r="A3700" t="s">
        <v>9459</v>
      </c>
      <c r="B3700">
        <v>18100</v>
      </c>
      <c r="C3700">
        <v>20650</v>
      </c>
      <c r="D3700">
        <v>24860</v>
      </c>
      <c r="E3700">
        <v>30000</v>
      </c>
      <c r="F3700">
        <v>35140</v>
      </c>
      <c r="G3700">
        <v>40280</v>
      </c>
      <c r="H3700">
        <v>45420</v>
      </c>
      <c r="I3700">
        <v>50560</v>
      </c>
      <c r="J3700">
        <v>55700</v>
      </c>
      <c r="K3700" t="s">
        <v>3112</v>
      </c>
      <c r="L3700">
        <v>81</v>
      </c>
      <c r="M3700">
        <v>30</v>
      </c>
      <c r="N3700" t="s">
        <v>3337</v>
      </c>
    </row>
    <row r="3701" spans="1:14" x14ac:dyDescent="0.2">
      <c r="A3701" t="s">
        <v>9460</v>
      </c>
      <c r="B3701">
        <v>20200</v>
      </c>
      <c r="C3701">
        <v>23050</v>
      </c>
      <c r="D3701">
        <v>25950</v>
      </c>
      <c r="E3701">
        <v>30000</v>
      </c>
      <c r="F3701">
        <v>35140</v>
      </c>
      <c r="G3701">
        <v>40280</v>
      </c>
      <c r="H3701">
        <v>45420</v>
      </c>
      <c r="I3701">
        <v>50560</v>
      </c>
      <c r="J3701">
        <v>55700</v>
      </c>
      <c r="K3701" t="s">
        <v>3112</v>
      </c>
      <c r="L3701">
        <v>83</v>
      </c>
      <c r="M3701">
        <v>30</v>
      </c>
      <c r="N3701" t="s">
        <v>3394</v>
      </c>
    </row>
    <row r="3702" spans="1:14" x14ac:dyDescent="0.2">
      <c r="A3702" t="s">
        <v>9461</v>
      </c>
      <c r="B3702">
        <v>17450</v>
      </c>
      <c r="C3702">
        <v>19950</v>
      </c>
      <c r="D3702">
        <v>24860</v>
      </c>
      <c r="E3702">
        <v>30000</v>
      </c>
      <c r="F3702">
        <v>35140</v>
      </c>
      <c r="G3702">
        <v>40280</v>
      </c>
      <c r="H3702">
        <v>45420</v>
      </c>
      <c r="I3702">
        <v>50560</v>
      </c>
      <c r="J3702">
        <v>55700</v>
      </c>
      <c r="K3702" t="s">
        <v>3112</v>
      </c>
      <c r="L3702">
        <v>85</v>
      </c>
      <c r="M3702">
        <v>30</v>
      </c>
      <c r="N3702" t="s">
        <v>2103</v>
      </c>
    </row>
    <row r="3703" spans="1:14" x14ac:dyDescent="0.2">
      <c r="A3703" t="s">
        <v>9462</v>
      </c>
      <c r="B3703">
        <v>20200</v>
      </c>
      <c r="C3703">
        <v>23050</v>
      </c>
      <c r="D3703">
        <v>25950</v>
      </c>
      <c r="E3703">
        <v>30000</v>
      </c>
      <c r="F3703">
        <v>35140</v>
      </c>
      <c r="G3703">
        <v>40280</v>
      </c>
      <c r="H3703">
        <v>45420</v>
      </c>
      <c r="I3703">
        <v>50560</v>
      </c>
      <c r="J3703">
        <v>55700</v>
      </c>
      <c r="K3703" t="s">
        <v>3112</v>
      </c>
      <c r="L3703">
        <v>87</v>
      </c>
      <c r="M3703">
        <v>30</v>
      </c>
      <c r="N3703" t="s">
        <v>2104</v>
      </c>
    </row>
    <row r="3704" spans="1:14" x14ac:dyDescent="0.2">
      <c r="A3704" t="s">
        <v>9463</v>
      </c>
      <c r="B3704">
        <v>17450</v>
      </c>
      <c r="C3704">
        <v>19950</v>
      </c>
      <c r="D3704">
        <v>24860</v>
      </c>
      <c r="E3704">
        <v>30000</v>
      </c>
      <c r="F3704">
        <v>35140</v>
      </c>
      <c r="G3704">
        <v>40280</v>
      </c>
      <c r="H3704">
        <v>45420</v>
      </c>
      <c r="I3704">
        <v>50560</v>
      </c>
      <c r="J3704">
        <v>55700</v>
      </c>
      <c r="K3704" t="s">
        <v>3112</v>
      </c>
      <c r="L3704">
        <v>89</v>
      </c>
      <c r="M3704">
        <v>30</v>
      </c>
      <c r="N3704" t="s">
        <v>4212</v>
      </c>
    </row>
    <row r="3705" spans="1:14" x14ac:dyDescent="0.2">
      <c r="A3705" t="s">
        <v>9464</v>
      </c>
      <c r="B3705">
        <v>18550</v>
      </c>
      <c r="C3705">
        <v>21200</v>
      </c>
      <c r="D3705">
        <v>24860</v>
      </c>
      <c r="E3705">
        <v>30000</v>
      </c>
      <c r="F3705">
        <v>35140</v>
      </c>
      <c r="G3705">
        <v>40280</v>
      </c>
      <c r="H3705">
        <v>45420</v>
      </c>
      <c r="I3705">
        <v>50560</v>
      </c>
      <c r="J3705">
        <v>55700</v>
      </c>
      <c r="K3705" t="s">
        <v>3112</v>
      </c>
      <c r="L3705">
        <v>91</v>
      </c>
      <c r="M3705">
        <v>30</v>
      </c>
      <c r="N3705" t="s">
        <v>3345</v>
      </c>
    </row>
    <row r="3706" spans="1:14" x14ac:dyDescent="0.2">
      <c r="A3706" t="s">
        <v>9465</v>
      </c>
      <c r="B3706">
        <v>18250</v>
      </c>
      <c r="C3706">
        <v>20850</v>
      </c>
      <c r="D3706">
        <v>24860</v>
      </c>
      <c r="E3706">
        <v>30000</v>
      </c>
      <c r="F3706">
        <v>35140</v>
      </c>
      <c r="G3706">
        <v>40280</v>
      </c>
      <c r="H3706">
        <v>45420</v>
      </c>
      <c r="I3706">
        <v>50560</v>
      </c>
      <c r="J3706">
        <v>55700</v>
      </c>
      <c r="K3706" t="s">
        <v>3112</v>
      </c>
      <c r="L3706">
        <v>93</v>
      </c>
      <c r="M3706">
        <v>30</v>
      </c>
      <c r="N3706" t="s">
        <v>3224</v>
      </c>
    </row>
    <row r="3707" spans="1:14" x14ac:dyDescent="0.2">
      <c r="A3707" t="s">
        <v>9466</v>
      </c>
      <c r="B3707">
        <v>17450</v>
      </c>
      <c r="C3707">
        <v>19950</v>
      </c>
      <c r="D3707">
        <v>24860</v>
      </c>
      <c r="E3707">
        <v>30000</v>
      </c>
      <c r="F3707">
        <v>35140</v>
      </c>
      <c r="G3707">
        <v>40280</v>
      </c>
      <c r="H3707">
        <v>45420</v>
      </c>
      <c r="I3707">
        <v>50560</v>
      </c>
      <c r="J3707">
        <v>55700</v>
      </c>
      <c r="K3707" t="s">
        <v>3112</v>
      </c>
      <c r="L3707">
        <v>95</v>
      </c>
      <c r="M3707">
        <v>30</v>
      </c>
      <c r="N3707" t="s">
        <v>2105</v>
      </c>
    </row>
    <row r="3708" spans="1:14" x14ac:dyDescent="0.2">
      <c r="A3708" t="s">
        <v>9467</v>
      </c>
      <c r="B3708">
        <v>17450</v>
      </c>
      <c r="C3708">
        <v>19950</v>
      </c>
      <c r="D3708">
        <v>24860</v>
      </c>
      <c r="E3708">
        <v>30000</v>
      </c>
      <c r="F3708">
        <v>35140</v>
      </c>
      <c r="G3708">
        <v>40280</v>
      </c>
      <c r="H3708">
        <v>45420</v>
      </c>
      <c r="I3708">
        <v>50560</v>
      </c>
      <c r="J3708">
        <v>55700</v>
      </c>
      <c r="K3708" t="s">
        <v>3112</v>
      </c>
      <c r="L3708">
        <v>97</v>
      </c>
      <c r="M3708">
        <v>30</v>
      </c>
      <c r="N3708" t="s">
        <v>2106</v>
      </c>
    </row>
    <row r="3709" spans="1:14" x14ac:dyDescent="0.2">
      <c r="A3709" t="s">
        <v>9468</v>
      </c>
      <c r="B3709">
        <v>20200</v>
      </c>
      <c r="C3709">
        <v>23050</v>
      </c>
      <c r="D3709">
        <v>25950</v>
      </c>
      <c r="E3709">
        <v>30000</v>
      </c>
      <c r="F3709">
        <v>35140</v>
      </c>
      <c r="G3709">
        <v>40280</v>
      </c>
      <c r="H3709">
        <v>45420</v>
      </c>
      <c r="I3709">
        <v>50560</v>
      </c>
      <c r="J3709">
        <v>55700</v>
      </c>
      <c r="K3709" t="s">
        <v>3112</v>
      </c>
      <c r="L3709">
        <v>99</v>
      </c>
      <c r="M3709">
        <v>30</v>
      </c>
      <c r="N3709" t="s">
        <v>2107</v>
      </c>
    </row>
    <row r="3710" spans="1:14" x14ac:dyDescent="0.2">
      <c r="A3710" t="s">
        <v>9469</v>
      </c>
      <c r="B3710">
        <v>18750</v>
      </c>
      <c r="C3710">
        <v>21400</v>
      </c>
      <c r="D3710">
        <v>24860</v>
      </c>
      <c r="E3710">
        <v>30000</v>
      </c>
      <c r="F3710">
        <v>35140</v>
      </c>
      <c r="G3710">
        <v>40280</v>
      </c>
      <c r="H3710">
        <v>45420</v>
      </c>
      <c r="I3710">
        <v>50560</v>
      </c>
      <c r="J3710">
        <v>55700</v>
      </c>
      <c r="K3710" t="s">
        <v>3112</v>
      </c>
      <c r="L3710">
        <v>101</v>
      </c>
      <c r="M3710">
        <v>30</v>
      </c>
      <c r="N3710" t="s">
        <v>2108</v>
      </c>
    </row>
    <row r="3711" spans="1:14" x14ac:dyDescent="0.2">
      <c r="A3711" t="s">
        <v>9470</v>
      </c>
      <c r="B3711">
        <v>17450</v>
      </c>
      <c r="C3711">
        <v>19950</v>
      </c>
      <c r="D3711">
        <v>24860</v>
      </c>
      <c r="E3711">
        <v>30000</v>
      </c>
      <c r="F3711">
        <v>35140</v>
      </c>
      <c r="G3711">
        <v>40280</v>
      </c>
      <c r="H3711">
        <v>45420</v>
      </c>
      <c r="I3711">
        <v>50560</v>
      </c>
      <c r="J3711">
        <v>55700</v>
      </c>
      <c r="K3711" t="s">
        <v>3112</v>
      </c>
      <c r="L3711">
        <v>102</v>
      </c>
      <c r="M3711">
        <v>30</v>
      </c>
      <c r="N3711" t="s">
        <v>5740</v>
      </c>
    </row>
    <row r="3712" spans="1:14" x14ac:dyDescent="0.2">
      <c r="A3712" t="s">
        <v>9471</v>
      </c>
      <c r="B3712">
        <v>18850</v>
      </c>
      <c r="C3712">
        <v>21550</v>
      </c>
      <c r="D3712">
        <v>24860</v>
      </c>
      <c r="E3712">
        <v>30000</v>
      </c>
      <c r="F3712">
        <v>35140</v>
      </c>
      <c r="G3712">
        <v>40280</v>
      </c>
      <c r="H3712">
        <v>45420</v>
      </c>
      <c r="I3712">
        <v>50560</v>
      </c>
      <c r="J3712">
        <v>55700</v>
      </c>
      <c r="K3712" t="s">
        <v>3112</v>
      </c>
      <c r="L3712">
        <v>103</v>
      </c>
      <c r="M3712">
        <v>30</v>
      </c>
      <c r="N3712" t="s">
        <v>3500</v>
      </c>
    </row>
    <row r="3713" spans="1:14" x14ac:dyDescent="0.2">
      <c r="A3713" t="s">
        <v>9472</v>
      </c>
      <c r="B3713">
        <v>17850</v>
      </c>
      <c r="C3713">
        <v>20400</v>
      </c>
      <c r="D3713">
        <v>24860</v>
      </c>
      <c r="E3713">
        <v>30000</v>
      </c>
      <c r="F3713">
        <v>35140</v>
      </c>
      <c r="G3713">
        <v>40280</v>
      </c>
      <c r="H3713">
        <v>45420</v>
      </c>
      <c r="I3713">
        <v>50560</v>
      </c>
      <c r="J3713">
        <v>55700</v>
      </c>
      <c r="K3713" t="s">
        <v>3112</v>
      </c>
      <c r="L3713">
        <v>105</v>
      </c>
      <c r="M3713">
        <v>30</v>
      </c>
      <c r="N3713" t="s">
        <v>2470</v>
      </c>
    </row>
    <row r="3714" spans="1:14" x14ac:dyDescent="0.2">
      <c r="A3714" t="s">
        <v>9473</v>
      </c>
      <c r="B3714">
        <v>17450</v>
      </c>
      <c r="C3714">
        <v>19950</v>
      </c>
      <c r="D3714">
        <v>24860</v>
      </c>
      <c r="E3714">
        <v>30000</v>
      </c>
      <c r="F3714">
        <v>35140</v>
      </c>
      <c r="G3714">
        <v>40280</v>
      </c>
      <c r="H3714">
        <v>45420</v>
      </c>
      <c r="I3714">
        <v>50560</v>
      </c>
      <c r="J3714">
        <v>55700</v>
      </c>
      <c r="K3714" t="s">
        <v>3112</v>
      </c>
      <c r="L3714">
        <v>107</v>
      </c>
      <c r="M3714">
        <v>30</v>
      </c>
      <c r="N3714" t="s">
        <v>1971</v>
      </c>
    </row>
    <row r="3715" spans="1:14" x14ac:dyDescent="0.2">
      <c r="A3715" t="s">
        <v>9474</v>
      </c>
      <c r="B3715">
        <v>17450</v>
      </c>
      <c r="C3715">
        <v>19950</v>
      </c>
      <c r="D3715">
        <v>24860</v>
      </c>
      <c r="E3715">
        <v>30000</v>
      </c>
      <c r="F3715">
        <v>35140</v>
      </c>
      <c r="G3715">
        <v>40280</v>
      </c>
      <c r="H3715">
        <v>45420</v>
      </c>
      <c r="I3715">
        <v>50560</v>
      </c>
      <c r="J3715">
        <v>55700</v>
      </c>
      <c r="K3715" t="s">
        <v>3112</v>
      </c>
      <c r="L3715">
        <v>109</v>
      </c>
      <c r="M3715">
        <v>30</v>
      </c>
      <c r="N3715" t="s">
        <v>2109</v>
      </c>
    </row>
    <row r="3716" spans="1:14" x14ac:dyDescent="0.2">
      <c r="A3716" t="s">
        <v>9475</v>
      </c>
      <c r="B3716">
        <v>17900</v>
      </c>
      <c r="C3716">
        <v>20450</v>
      </c>
      <c r="D3716">
        <v>24860</v>
      </c>
      <c r="E3716">
        <v>30000</v>
      </c>
      <c r="F3716">
        <v>35140</v>
      </c>
      <c r="G3716">
        <v>40280</v>
      </c>
      <c r="H3716">
        <v>45420</v>
      </c>
      <c r="I3716">
        <v>50560</v>
      </c>
      <c r="J3716">
        <v>55700</v>
      </c>
      <c r="K3716" t="s">
        <v>3112</v>
      </c>
      <c r="L3716">
        <v>111</v>
      </c>
      <c r="M3716">
        <v>30</v>
      </c>
      <c r="N3716" t="s">
        <v>2110</v>
      </c>
    </row>
    <row r="3717" spans="1:14" x14ac:dyDescent="0.2">
      <c r="A3717" t="s">
        <v>9476</v>
      </c>
      <c r="B3717">
        <v>17450</v>
      </c>
      <c r="C3717">
        <v>19950</v>
      </c>
      <c r="D3717">
        <v>24860</v>
      </c>
      <c r="E3717">
        <v>30000</v>
      </c>
      <c r="F3717">
        <v>35140</v>
      </c>
      <c r="G3717">
        <v>40280</v>
      </c>
      <c r="H3717">
        <v>45420</v>
      </c>
      <c r="I3717">
        <v>50560</v>
      </c>
      <c r="J3717">
        <v>55700</v>
      </c>
      <c r="K3717" t="s">
        <v>3112</v>
      </c>
      <c r="L3717">
        <v>115</v>
      </c>
      <c r="M3717">
        <v>30</v>
      </c>
      <c r="N3717" t="s">
        <v>2111</v>
      </c>
    </row>
    <row r="3718" spans="1:14" x14ac:dyDescent="0.2">
      <c r="A3718" t="s">
        <v>9477</v>
      </c>
      <c r="B3718">
        <v>19900</v>
      </c>
      <c r="C3718">
        <v>22750</v>
      </c>
      <c r="D3718">
        <v>25600</v>
      </c>
      <c r="E3718">
        <v>30000</v>
      </c>
      <c r="F3718">
        <v>35140</v>
      </c>
      <c r="G3718">
        <v>40280</v>
      </c>
      <c r="H3718">
        <v>45420</v>
      </c>
      <c r="I3718">
        <v>50560</v>
      </c>
      <c r="J3718">
        <v>55700</v>
      </c>
      <c r="K3718" t="s">
        <v>3112</v>
      </c>
      <c r="L3718">
        <v>117</v>
      </c>
      <c r="M3718">
        <v>30</v>
      </c>
      <c r="N3718" t="s">
        <v>2112</v>
      </c>
    </row>
    <row r="3719" spans="1:14" x14ac:dyDescent="0.2">
      <c r="A3719" t="s">
        <v>9478</v>
      </c>
      <c r="B3719">
        <v>18100</v>
      </c>
      <c r="C3719">
        <v>20650</v>
      </c>
      <c r="D3719">
        <v>24860</v>
      </c>
      <c r="E3719">
        <v>30000</v>
      </c>
      <c r="F3719">
        <v>35140</v>
      </c>
      <c r="G3719">
        <v>40280</v>
      </c>
      <c r="H3719">
        <v>45420</v>
      </c>
      <c r="I3719">
        <v>50560</v>
      </c>
      <c r="J3719">
        <v>55700</v>
      </c>
      <c r="K3719" t="s">
        <v>3112</v>
      </c>
      <c r="L3719">
        <v>119</v>
      </c>
      <c r="M3719">
        <v>30</v>
      </c>
      <c r="N3719" t="s">
        <v>2113</v>
      </c>
    </row>
    <row r="3720" spans="1:14" x14ac:dyDescent="0.2">
      <c r="A3720" t="s">
        <v>9479</v>
      </c>
      <c r="B3720">
        <v>17450</v>
      </c>
      <c r="C3720">
        <v>19950</v>
      </c>
      <c r="D3720">
        <v>24860</v>
      </c>
      <c r="E3720">
        <v>30000</v>
      </c>
      <c r="F3720">
        <v>35140</v>
      </c>
      <c r="G3720">
        <v>40280</v>
      </c>
      <c r="H3720">
        <v>45420</v>
      </c>
      <c r="I3720">
        <v>50560</v>
      </c>
      <c r="J3720">
        <v>55700</v>
      </c>
      <c r="K3720" t="s">
        <v>3112</v>
      </c>
      <c r="L3720">
        <v>121</v>
      </c>
      <c r="M3720">
        <v>30</v>
      </c>
      <c r="N3720" t="s">
        <v>1931</v>
      </c>
    </row>
    <row r="3721" spans="1:14" x14ac:dyDescent="0.2">
      <c r="A3721" t="s">
        <v>9480</v>
      </c>
      <c r="B3721">
        <v>17450</v>
      </c>
      <c r="C3721">
        <v>19950</v>
      </c>
      <c r="D3721">
        <v>24860</v>
      </c>
      <c r="E3721">
        <v>30000</v>
      </c>
      <c r="F3721">
        <v>35140</v>
      </c>
      <c r="G3721">
        <v>40280</v>
      </c>
      <c r="H3721">
        <v>45420</v>
      </c>
      <c r="I3721">
        <v>50560</v>
      </c>
      <c r="J3721">
        <v>55700</v>
      </c>
      <c r="K3721" t="s">
        <v>3112</v>
      </c>
      <c r="L3721">
        <v>123</v>
      </c>
      <c r="M3721">
        <v>30</v>
      </c>
      <c r="N3721" t="s">
        <v>2114</v>
      </c>
    </row>
    <row r="3722" spans="1:14" x14ac:dyDescent="0.2">
      <c r="A3722" t="s">
        <v>9481</v>
      </c>
      <c r="B3722">
        <v>20200</v>
      </c>
      <c r="C3722">
        <v>23050</v>
      </c>
      <c r="D3722">
        <v>25950</v>
      </c>
      <c r="E3722">
        <v>30000</v>
      </c>
      <c r="F3722">
        <v>35140</v>
      </c>
      <c r="G3722">
        <v>40280</v>
      </c>
      <c r="H3722">
        <v>45420</v>
      </c>
      <c r="I3722">
        <v>50560</v>
      </c>
      <c r="J3722">
        <v>55700</v>
      </c>
      <c r="K3722" t="s">
        <v>3112</v>
      </c>
      <c r="L3722">
        <v>125</v>
      </c>
      <c r="M3722">
        <v>30</v>
      </c>
      <c r="N3722" t="s">
        <v>3611</v>
      </c>
    </row>
    <row r="3723" spans="1:14" x14ac:dyDescent="0.2">
      <c r="A3723" t="s">
        <v>9482</v>
      </c>
      <c r="B3723">
        <v>18150</v>
      </c>
      <c r="C3723">
        <v>20750</v>
      </c>
      <c r="D3723">
        <v>24860</v>
      </c>
      <c r="E3723">
        <v>30000</v>
      </c>
      <c r="F3723">
        <v>35140</v>
      </c>
      <c r="G3723">
        <v>40280</v>
      </c>
      <c r="H3723">
        <v>45420</v>
      </c>
      <c r="I3723">
        <v>50560</v>
      </c>
      <c r="J3723">
        <v>55700</v>
      </c>
      <c r="K3723" t="s">
        <v>3112</v>
      </c>
      <c r="L3723">
        <v>127</v>
      </c>
      <c r="M3723">
        <v>30</v>
      </c>
      <c r="N3723" t="s">
        <v>3417</v>
      </c>
    </row>
    <row r="3724" spans="1:14" x14ac:dyDescent="0.2">
      <c r="A3724" t="s">
        <v>9483</v>
      </c>
      <c r="B3724">
        <v>17450</v>
      </c>
      <c r="C3724">
        <v>19950</v>
      </c>
      <c r="D3724">
        <v>24860</v>
      </c>
      <c r="E3724">
        <v>30000</v>
      </c>
      <c r="F3724">
        <v>35140</v>
      </c>
      <c r="G3724">
        <v>40280</v>
      </c>
      <c r="H3724">
        <v>45420</v>
      </c>
      <c r="I3724">
        <v>50560</v>
      </c>
      <c r="J3724">
        <v>55700</v>
      </c>
      <c r="K3724" t="s">
        <v>3112</v>
      </c>
      <c r="L3724">
        <v>129</v>
      </c>
      <c r="M3724">
        <v>30</v>
      </c>
      <c r="N3724" t="s">
        <v>2115</v>
      </c>
    </row>
    <row r="3725" spans="1:14" x14ac:dyDescent="0.2">
      <c r="A3725" t="s">
        <v>9484</v>
      </c>
      <c r="B3725">
        <v>17900</v>
      </c>
      <c r="C3725">
        <v>20450</v>
      </c>
      <c r="D3725">
        <v>24860</v>
      </c>
      <c r="E3725">
        <v>30000</v>
      </c>
      <c r="F3725">
        <v>35140</v>
      </c>
      <c r="G3725">
        <v>40280</v>
      </c>
      <c r="H3725">
        <v>45420</v>
      </c>
      <c r="I3725">
        <v>50560</v>
      </c>
      <c r="J3725">
        <v>55700</v>
      </c>
      <c r="K3725" t="s">
        <v>3112</v>
      </c>
      <c r="L3725">
        <v>135</v>
      </c>
      <c r="M3725">
        <v>30</v>
      </c>
      <c r="N3725" t="s">
        <v>2116</v>
      </c>
    </row>
    <row r="3726" spans="1:14" x14ac:dyDescent="0.2">
      <c r="A3726" t="s">
        <v>9485</v>
      </c>
      <c r="B3726">
        <v>17450</v>
      </c>
      <c r="C3726">
        <v>19950</v>
      </c>
      <c r="D3726">
        <v>24860</v>
      </c>
      <c r="E3726">
        <v>30000</v>
      </c>
      <c r="F3726">
        <v>35140</v>
      </c>
      <c r="G3726">
        <v>40280</v>
      </c>
      <c r="H3726">
        <v>45420</v>
      </c>
      <c r="I3726">
        <v>50560</v>
      </c>
      <c r="J3726">
        <v>55700</v>
      </c>
      <c r="K3726" t="s">
        <v>3112</v>
      </c>
      <c r="L3726">
        <v>137</v>
      </c>
      <c r="M3726">
        <v>30</v>
      </c>
      <c r="N3726" t="s">
        <v>2117</v>
      </c>
    </row>
    <row r="3727" spans="1:14" x14ac:dyDescent="0.2">
      <c r="A3727" t="s">
        <v>9486</v>
      </c>
      <c r="B3727">
        <v>18150</v>
      </c>
      <c r="C3727">
        <v>20750</v>
      </c>
      <c r="D3727">
        <v>24860</v>
      </c>
      <c r="E3727">
        <v>30000</v>
      </c>
      <c r="F3727">
        <v>35140</v>
      </c>
      <c r="G3727">
        <v>40280</v>
      </c>
      <c r="H3727">
        <v>45420</v>
      </c>
      <c r="I3727">
        <v>50560</v>
      </c>
      <c r="J3727">
        <v>55700</v>
      </c>
      <c r="K3727" t="s">
        <v>3113</v>
      </c>
      <c r="L3727">
        <v>1</v>
      </c>
      <c r="M3727">
        <v>30</v>
      </c>
      <c r="N3727" t="s">
        <v>4181</v>
      </c>
    </row>
    <row r="3728" spans="1:14" x14ac:dyDescent="0.2">
      <c r="A3728" t="s">
        <v>9487</v>
      </c>
      <c r="B3728">
        <v>14580</v>
      </c>
      <c r="C3728">
        <v>19720</v>
      </c>
      <c r="D3728">
        <v>24860</v>
      </c>
      <c r="E3728">
        <v>30000</v>
      </c>
      <c r="F3728">
        <v>35140</v>
      </c>
      <c r="G3728">
        <v>38750</v>
      </c>
      <c r="H3728">
        <v>41450</v>
      </c>
      <c r="I3728">
        <v>44100</v>
      </c>
      <c r="J3728">
        <v>46800</v>
      </c>
      <c r="K3728" t="s">
        <v>3113</v>
      </c>
      <c r="L3728">
        <v>3</v>
      </c>
      <c r="M3728">
        <v>30</v>
      </c>
      <c r="N3728" t="s">
        <v>4036</v>
      </c>
    </row>
    <row r="3729" spans="1:14" x14ac:dyDescent="0.2">
      <c r="A3729" t="s">
        <v>9488</v>
      </c>
      <c r="B3729">
        <v>14580</v>
      </c>
      <c r="C3729">
        <v>19720</v>
      </c>
      <c r="D3729">
        <v>24860</v>
      </c>
      <c r="E3729">
        <v>30000</v>
      </c>
      <c r="F3729">
        <v>35140</v>
      </c>
      <c r="G3729">
        <v>38750</v>
      </c>
      <c r="H3729">
        <v>41450</v>
      </c>
      <c r="I3729">
        <v>44100</v>
      </c>
      <c r="J3729">
        <v>46800</v>
      </c>
      <c r="K3729" t="s">
        <v>3113</v>
      </c>
      <c r="L3729">
        <v>5</v>
      </c>
      <c r="M3729">
        <v>30</v>
      </c>
      <c r="N3729" t="s">
        <v>3368</v>
      </c>
    </row>
    <row r="3730" spans="1:14" x14ac:dyDescent="0.2">
      <c r="A3730" t="s">
        <v>9489</v>
      </c>
      <c r="B3730">
        <v>14580</v>
      </c>
      <c r="C3730">
        <v>19720</v>
      </c>
      <c r="D3730">
        <v>24860</v>
      </c>
      <c r="E3730">
        <v>30000</v>
      </c>
      <c r="F3730">
        <v>35140</v>
      </c>
      <c r="G3730">
        <v>38750</v>
      </c>
      <c r="H3730">
        <v>41450</v>
      </c>
      <c r="I3730">
        <v>44100</v>
      </c>
      <c r="J3730">
        <v>46800</v>
      </c>
      <c r="K3730" t="s">
        <v>3113</v>
      </c>
      <c r="L3730">
        <v>7</v>
      </c>
      <c r="M3730">
        <v>30</v>
      </c>
      <c r="N3730" t="s">
        <v>2118</v>
      </c>
    </row>
    <row r="3731" spans="1:14" x14ac:dyDescent="0.2">
      <c r="A3731" t="s">
        <v>9490</v>
      </c>
      <c r="B3731">
        <v>18150</v>
      </c>
      <c r="C3731">
        <v>20750</v>
      </c>
      <c r="D3731">
        <v>24860</v>
      </c>
      <c r="E3731">
        <v>30000</v>
      </c>
      <c r="F3731">
        <v>35140</v>
      </c>
      <c r="G3731">
        <v>40280</v>
      </c>
      <c r="H3731">
        <v>45420</v>
      </c>
      <c r="I3731">
        <v>50560</v>
      </c>
      <c r="J3731">
        <v>55700</v>
      </c>
      <c r="K3731" t="s">
        <v>3113</v>
      </c>
      <c r="L3731">
        <v>9</v>
      </c>
      <c r="M3731">
        <v>30</v>
      </c>
      <c r="N3731" t="s">
        <v>3302</v>
      </c>
    </row>
    <row r="3732" spans="1:14" x14ac:dyDescent="0.2">
      <c r="A3732" t="s">
        <v>9491</v>
      </c>
      <c r="B3732">
        <v>14580</v>
      </c>
      <c r="C3732">
        <v>19720</v>
      </c>
      <c r="D3732">
        <v>24860</v>
      </c>
      <c r="E3732">
        <v>30000</v>
      </c>
      <c r="F3732">
        <v>35140</v>
      </c>
      <c r="G3732">
        <v>40100</v>
      </c>
      <c r="H3732">
        <v>42850</v>
      </c>
      <c r="I3732">
        <v>45650</v>
      </c>
      <c r="J3732">
        <v>48400</v>
      </c>
      <c r="K3732" t="s">
        <v>3113</v>
      </c>
      <c r="L3732">
        <v>11</v>
      </c>
      <c r="M3732">
        <v>30</v>
      </c>
      <c r="N3732" t="s">
        <v>3370</v>
      </c>
    </row>
    <row r="3733" spans="1:14" x14ac:dyDescent="0.2">
      <c r="A3733" t="s">
        <v>9492</v>
      </c>
      <c r="B3733">
        <v>14580</v>
      </c>
      <c r="C3733">
        <v>19720</v>
      </c>
      <c r="D3733">
        <v>24860</v>
      </c>
      <c r="E3733">
        <v>30000</v>
      </c>
      <c r="F3733">
        <v>35140</v>
      </c>
      <c r="G3733">
        <v>38750</v>
      </c>
      <c r="H3733">
        <v>41450</v>
      </c>
      <c r="I3733">
        <v>44100</v>
      </c>
      <c r="J3733">
        <v>46800</v>
      </c>
      <c r="K3733" t="s">
        <v>3113</v>
      </c>
      <c r="L3733">
        <v>13</v>
      </c>
      <c r="M3733">
        <v>30</v>
      </c>
      <c r="N3733" t="s">
        <v>3271</v>
      </c>
    </row>
    <row r="3734" spans="1:14" x14ac:dyDescent="0.2">
      <c r="A3734" t="s">
        <v>9493</v>
      </c>
      <c r="B3734">
        <v>21000</v>
      </c>
      <c r="C3734">
        <v>24000</v>
      </c>
      <c r="D3734">
        <v>27000</v>
      </c>
      <c r="E3734">
        <v>30000</v>
      </c>
      <c r="F3734">
        <v>35140</v>
      </c>
      <c r="G3734">
        <v>40280</v>
      </c>
      <c r="H3734">
        <v>45420</v>
      </c>
      <c r="I3734">
        <v>50560</v>
      </c>
      <c r="J3734">
        <v>55700</v>
      </c>
      <c r="K3734" t="s">
        <v>3113</v>
      </c>
      <c r="L3734">
        <v>15</v>
      </c>
      <c r="M3734">
        <v>30</v>
      </c>
      <c r="N3734" t="s">
        <v>2119</v>
      </c>
    </row>
    <row r="3735" spans="1:14" x14ac:dyDescent="0.2">
      <c r="A3735" t="s">
        <v>9494</v>
      </c>
      <c r="B3735">
        <v>14580</v>
      </c>
      <c r="C3735">
        <v>19720</v>
      </c>
      <c r="D3735">
        <v>24860</v>
      </c>
      <c r="E3735">
        <v>30000</v>
      </c>
      <c r="F3735">
        <v>35140</v>
      </c>
      <c r="G3735">
        <v>38750</v>
      </c>
      <c r="H3735">
        <v>41450</v>
      </c>
      <c r="I3735">
        <v>44100</v>
      </c>
      <c r="J3735">
        <v>46800</v>
      </c>
      <c r="K3735" t="s">
        <v>3113</v>
      </c>
      <c r="L3735">
        <v>17</v>
      </c>
      <c r="M3735">
        <v>30</v>
      </c>
      <c r="N3735" t="s">
        <v>3371</v>
      </c>
    </row>
    <row r="3736" spans="1:14" x14ac:dyDescent="0.2">
      <c r="A3736" t="s">
        <v>9495</v>
      </c>
      <c r="B3736">
        <v>15000</v>
      </c>
      <c r="C3736">
        <v>19720</v>
      </c>
      <c r="D3736">
        <v>24860</v>
      </c>
      <c r="E3736">
        <v>30000</v>
      </c>
      <c r="F3736">
        <v>35140</v>
      </c>
      <c r="G3736">
        <v>40280</v>
      </c>
      <c r="H3736">
        <v>44250</v>
      </c>
      <c r="I3736">
        <v>47100</v>
      </c>
      <c r="J3736">
        <v>49950</v>
      </c>
      <c r="K3736" t="s">
        <v>3113</v>
      </c>
      <c r="L3736">
        <v>19</v>
      </c>
      <c r="M3736">
        <v>30</v>
      </c>
      <c r="N3736" t="s">
        <v>3273</v>
      </c>
    </row>
    <row r="3737" spans="1:14" x14ac:dyDescent="0.2">
      <c r="A3737" t="s">
        <v>9496</v>
      </c>
      <c r="B3737">
        <v>21000</v>
      </c>
      <c r="C3737">
        <v>24000</v>
      </c>
      <c r="D3737">
        <v>27000</v>
      </c>
      <c r="E3737">
        <v>30000</v>
      </c>
      <c r="F3737">
        <v>35140</v>
      </c>
      <c r="G3737">
        <v>40280</v>
      </c>
      <c r="H3737">
        <v>45420</v>
      </c>
      <c r="I3737">
        <v>50560</v>
      </c>
      <c r="J3737">
        <v>55700</v>
      </c>
      <c r="K3737" t="s">
        <v>3113</v>
      </c>
      <c r="L3737">
        <v>21</v>
      </c>
      <c r="M3737">
        <v>30</v>
      </c>
      <c r="N3737" t="s">
        <v>2120</v>
      </c>
    </row>
    <row r="3738" spans="1:14" x14ac:dyDescent="0.2">
      <c r="A3738" t="s">
        <v>9497</v>
      </c>
      <c r="B3738">
        <v>14580</v>
      </c>
      <c r="C3738">
        <v>19720</v>
      </c>
      <c r="D3738">
        <v>24860</v>
      </c>
      <c r="E3738">
        <v>30000</v>
      </c>
      <c r="F3738">
        <v>35140</v>
      </c>
      <c r="G3738">
        <v>39750</v>
      </c>
      <c r="H3738">
        <v>42500</v>
      </c>
      <c r="I3738">
        <v>45250</v>
      </c>
      <c r="J3738">
        <v>47950</v>
      </c>
      <c r="K3738" t="s">
        <v>3113</v>
      </c>
      <c r="L3738">
        <v>23</v>
      </c>
      <c r="M3738">
        <v>30</v>
      </c>
      <c r="N3738" t="s">
        <v>4043</v>
      </c>
    </row>
    <row r="3739" spans="1:14" x14ac:dyDescent="0.2">
      <c r="A3739" t="s">
        <v>9498</v>
      </c>
      <c r="B3739">
        <v>14580</v>
      </c>
      <c r="C3739">
        <v>19720</v>
      </c>
      <c r="D3739">
        <v>24860</v>
      </c>
      <c r="E3739">
        <v>30000</v>
      </c>
      <c r="F3739">
        <v>35140</v>
      </c>
      <c r="G3739">
        <v>38750</v>
      </c>
      <c r="H3739">
        <v>41450</v>
      </c>
      <c r="I3739">
        <v>44100</v>
      </c>
      <c r="J3739">
        <v>46800</v>
      </c>
      <c r="K3739" t="s">
        <v>3113</v>
      </c>
      <c r="L3739">
        <v>25</v>
      </c>
      <c r="M3739">
        <v>30</v>
      </c>
      <c r="N3739" t="s">
        <v>3619</v>
      </c>
    </row>
    <row r="3740" spans="1:14" x14ac:dyDescent="0.2">
      <c r="A3740" t="s">
        <v>9499</v>
      </c>
      <c r="B3740">
        <v>14580</v>
      </c>
      <c r="C3740">
        <v>19720</v>
      </c>
      <c r="D3740">
        <v>24860</v>
      </c>
      <c r="E3740">
        <v>30000</v>
      </c>
      <c r="F3740">
        <v>35140</v>
      </c>
      <c r="G3740">
        <v>38750</v>
      </c>
      <c r="H3740">
        <v>41450</v>
      </c>
      <c r="I3740">
        <v>44100</v>
      </c>
      <c r="J3740">
        <v>46800</v>
      </c>
      <c r="K3740" t="s">
        <v>3113</v>
      </c>
      <c r="L3740">
        <v>27</v>
      </c>
      <c r="M3740">
        <v>30</v>
      </c>
      <c r="N3740" t="s">
        <v>3311</v>
      </c>
    </row>
    <row r="3741" spans="1:14" x14ac:dyDescent="0.2">
      <c r="A3741" t="s">
        <v>9500</v>
      </c>
      <c r="B3741">
        <v>14580</v>
      </c>
      <c r="C3741">
        <v>19720</v>
      </c>
      <c r="D3741">
        <v>24860</v>
      </c>
      <c r="E3741">
        <v>30000</v>
      </c>
      <c r="F3741">
        <v>35140</v>
      </c>
      <c r="G3741">
        <v>38750</v>
      </c>
      <c r="H3741">
        <v>41450</v>
      </c>
      <c r="I3741">
        <v>44100</v>
      </c>
      <c r="J3741">
        <v>46800</v>
      </c>
      <c r="K3741" t="s">
        <v>3113</v>
      </c>
      <c r="L3741">
        <v>29</v>
      </c>
      <c r="M3741">
        <v>30</v>
      </c>
      <c r="N3741" t="s">
        <v>2121</v>
      </c>
    </row>
    <row r="3742" spans="1:14" x14ac:dyDescent="0.2">
      <c r="A3742" t="s">
        <v>9501</v>
      </c>
      <c r="B3742">
        <v>15250</v>
      </c>
      <c r="C3742">
        <v>19720</v>
      </c>
      <c r="D3742">
        <v>24860</v>
      </c>
      <c r="E3742">
        <v>30000</v>
      </c>
      <c r="F3742">
        <v>35140</v>
      </c>
      <c r="G3742">
        <v>40280</v>
      </c>
      <c r="H3742">
        <v>44950</v>
      </c>
      <c r="I3742">
        <v>47850</v>
      </c>
      <c r="J3742">
        <v>50750</v>
      </c>
      <c r="K3742" t="s">
        <v>3113</v>
      </c>
      <c r="L3742">
        <v>31</v>
      </c>
      <c r="M3742">
        <v>30</v>
      </c>
      <c r="N3742" t="s">
        <v>3313</v>
      </c>
    </row>
    <row r="3743" spans="1:14" x14ac:dyDescent="0.2">
      <c r="A3743" t="s">
        <v>9502</v>
      </c>
      <c r="B3743">
        <v>14580</v>
      </c>
      <c r="C3743">
        <v>19720</v>
      </c>
      <c r="D3743">
        <v>24860</v>
      </c>
      <c r="E3743">
        <v>30000</v>
      </c>
      <c r="F3743">
        <v>35140</v>
      </c>
      <c r="G3743">
        <v>38750</v>
      </c>
      <c r="H3743">
        <v>41450</v>
      </c>
      <c r="I3743">
        <v>44100</v>
      </c>
      <c r="J3743">
        <v>46800</v>
      </c>
      <c r="K3743" t="s">
        <v>3113</v>
      </c>
      <c r="L3743">
        <v>33</v>
      </c>
      <c r="M3743">
        <v>30</v>
      </c>
      <c r="N3743" t="s">
        <v>2122</v>
      </c>
    </row>
    <row r="3744" spans="1:14" x14ac:dyDescent="0.2">
      <c r="A3744" t="s">
        <v>9503</v>
      </c>
      <c r="B3744">
        <v>14580</v>
      </c>
      <c r="C3744">
        <v>19720</v>
      </c>
      <c r="D3744">
        <v>24860</v>
      </c>
      <c r="E3744">
        <v>30000</v>
      </c>
      <c r="F3744">
        <v>35140</v>
      </c>
      <c r="G3744">
        <v>38750</v>
      </c>
      <c r="H3744">
        <v>41450</v>
      </c>
      <c r="I3744">
        <v>44100</v>
      </c>
      <c r="J3744">
        <v>46800</v>
      </c>
      <c r="K3744" t="s">
        <v>3113</v>
      </c>
      <c r="L3744">
        <v>35</v>
      </c>
      <c r="M3744">
        <v>30</v>
      </c>
      <c r="N3744" t="s">
        <v>2844</v>
      </c>
    </row>
    <row r="3745" spans="1:14" x14ac:dyDescent="0.2">
      <c r="A3745" t="s">
        <v>9504</v>
      </c>
      <c r="B3745">
        <v>21000</v>
      </c>
      <c r="C3745">
        <v>24000</v>
      </c>
      <c r="D3745">
        <v>27000</v>
      </c>
      <c r="E3745">
        <v>30000</v>
      </c>
      <c r="F3745">
        <v>35140</v>
      </c>
      <c r="G3745">
        <v>40280</v>
      </c>
      <c r="H3745">
        <v>45420</v>
      </c>
      <c r="I3745">
        <v>50560</v>
      </c>
      <c r="J3745">
        <v>55700</v>
      </c>
      <c r="K3745" t="s">
        <v>3113</v>
      </c>
      <c r="L3745">
        <v>37</v>
      </c>
      <c r="M3745">
        <v>30</v>
      </c>
      <c r="N3745" t="s">
        <v>3698</v>
      </c>
    </row>
    <row r="3746" spans="1:14" x14ac:dyDescent="0.2">
      <c r="A3746" t="s">
        <v>9505</v>
      </c>
      <c r="B3746">
        <v>14580</v>
      </c>
      <c r="C3746">
        <v>19720</v>
      </c>
      <c r="D3746">
        <v>24860</v>
      </c>
      <c r="E3746">
        <v>30000</v>
      </c>
      <c r="F3746">
        <v>35140</v>
      </c>
      <c r="G3746">
        <v>38750</v>
      </c>
      <c r="H3746">
        <v>41450</v>
      </c>
      <c r="I3746">
        <v>44100</v>
      </c>
      <c r="J3746">
        <v>46800</v>
      </c>
      <c r="K3746" t="s">
        <v>3113</v>
      </c>
      <c r="L3746">
        <v>39</v>
      </c>
      <c r="M3746">
        <v>30</v>
      </c>
      <c r="N3746" t="s">
        <v>2957</v>
      </c>
    </row>
    <row r="3747" spans="1:14" x14ac:dyDescent="0.2">
      <c r="A3747" t="s">
        <v>9506</v>
      </c>
      <c r="B3747">
        <v>14580</v>
      </c>
      <c r="C3747">
        <v>19720</v>
      </c>
      <c r="D3747">
        <v>24860</v>
      </c>
      <c r="E3747">
        <v>30000</v>
      </c>
      <c r="F3747">
        <v>35140</v>
      </c>
      <c r="G3747">
        <v>38750</v>
      </c>
      <c r="H3747">
        <v>41450</v>
      </c>
      <c r="I3747">
        <v>44100</v>
      </c>
      <c r="J3747">
        <v>46800</v>
      </c>
      <c r="K3747" t="s">
        <v>3113</v>
      </c>
      <c r="L3747">
        <v>41</v>
      </c>
      <c r="M3747">
        <v>30</v>
      </c>
      <c r="N3747" t="s">
        <v>3322</v>
      </c>
    </row>
    <row r="3748" spans="1:14" x14ac:dyDescent="0.2">
      <c r="A3748" t="s">
        <v>9507</v>
      </c>
      <c r="B3748">
        <v>21000</v>
      </c>
      <c r="C3748">
        <v>24000</v>
      </c>
      <c r="D3748">
        <v>27000</v>
      </c>
      <c r="E3748">
        <v>30000</v>
      </c>
      <c r="F3748">
        <v>35140</v>
      </c>
      <c r="G3748">
        <v>40280</v>
      </c>
      <c r="H3748">
        <v>45420</v>
      </c>
      <c r="I3748">
        <v>50560</v>
      </c>
      <c r="J3748">
        <v>55700</v>
      </c>
      <c r="K3748" t="s">
        <v>3113</v>
      </c>
      <c r="L3748">
        <v>43</v>
      </c>
      <c r="M3748">
        <v>30</v>
      </c>
      <c r="N3748" t="s">
        <v>2123</v>
      </c>
    </row>
    <row r="3749" spans="1:14" x14ac:dyDescent="0.2">
      <c r="A3749" t="s">
        <v>9508</v>
      </c>
      <c r="B3749">
        <v>14580</v>
      </c>
      <c r="C3749">
        <v>19720</v>
      </c>
      <c r="D3749">
        <v>24860</v>
      </c>
      <c r="E3749">
        <v>30000</v>
      </c>
      <c r="F3749">
        <v>35140</v>
      </c>
      <c r="G3749">
        <v>38750</v>
      </c>
      <c r="H3749">
        <v>41450</v>
      </c>
      <c r="I3749">
        <v>44100</v>
      </c>
      <c r="J3749">
        <v>46800</v>
      </c>
      <c r="K3749" t="s">
        <v>3113</v>
      </c>
      <c r="L3749">
        <v>45</v>
      </c>
      <c r="M3749">
        <v>30</v>
      </c>
      <c r="N3749" t="s">
        <v>2124</v>
      </c>
    </row>
    <row r="3750" spans="1:14" x14ac:dyDescent="0.2">
      <c r="A3750" t="s">
        <v>9509</v>
      </c>
      <c r="B3750">
        <v>17050</v>
      </c>
      <c r="C3750">
        <v>19720</v>
      </c>
      <c r="D3750">
        <v>24860</v>
      </c>
      <c r="E3750">
        <v>30000</v>
      </c>
      <c r="F3750">
        <v>35140</v>
      </c>
      <c r="G3750">
        <v>40280</v>
      </c>
      <c r="H3750">
        <v>45420</v>
      </c>
      <c r="I3750">
        <v>50560</v>
      </c>
      <c r="J3750">
        <v>55700</v>
      </c>
      <c r="K3750" t="s">
        <v>3113</v>
      </c>
      <c r="L3750">
        <v>47</v>
      </c>
      <c r="M3750">
        <v>30</v>
      </c>
      <c r="N3750" t="s">
        <v>3326</v>
      </c>
    </row>
    <row r="3751" spans="1:14" x14ac:dyDescent="0.2">
      <c r="A3751" t="s">
        <v>9510</v>
      </c>
      <c r="B3751">
        <v>14580</v>
      </c>
      <c r="C3751">
        <v>19720</v>
      </c>
      <c r="D3751">
        <v>24860</v>
      </c>
      <c r="E3751">
        <v>30000</v>
      </c>
      <c r="F3751">
        <v>35140</v>
      </c>
      <c r="G3751">
        <v>38750</v>
      </c>
      <c r="H3751">
        <v>41450</v>
      </c>
      <c r="I3751">
        <v>44100</v>
      </c>
      <c r="J3751">
        <v>46800</v>
      </c>
      <c r="K3751" t="s">
        <v>3113</v>
      </c>
      <c r="L3751">
        <v>49</v>
      </c>
      <c r="M3751">
        <v>30</v>
      </c>
      <c r="N3751" t="s">
        <v>2125</v>
      </c>
    </row>
    <row r="3752" spans="1:14" x14ac:dyDescent="0.2">
      <c r="A3752" t="s">
        <v>9511</v>
      </c>
      <c r="B3752">
        <v>14800</v>
      </c>
      <c r="C3752">
        <v>19720</v>
      </c>
      <c r="D3752">
        <v>24860</v>
      </c>
      <c r="E3752">
        <v>30000</v>
      </c>
      <c r="F3752">
        <v>35140</v>
      </c>
      <c r="G3752">
        <v>40280</v>
      </c>
      <c r="H3752">
        <v>43650</v>
      </c>
      <c r="I3752">
        <v>46500</v>
      </c>
      <c r="J3752">
        <v>49300</v>
      </c>
      <c r="K3752" t="s">
        <v>3113</v>
      </c>
      <c r="L3752">
        <v>51</v>
      </c>
      <c r="M3752">
        <v>30</v>
      </c>
      <c r="N3752" t="s">
        <v>3327</v>
      </c>
    </row>
    <row r="3753" spans="1:14" x14ac:dyDescent="0.2">
      <c r="A3753" t="s">
        <v>9512</v>
      </c>
      <c r="B3753">
        <v>14580</v>
      </c>
      <c r="C3753">
        <v>19720</v>
      </c>
      <c r="D3753">
        <v>24860</v>
      </c>
      <c r="E3753">
        <v>30000</v>
      </c>
      <c r="F3753">
        <v>35140</v>
      </c>
      <c r="G3753">
        <v>38750</v>
      </c>
      <c r="H3753">
        <v>41450</v>
      </c>
      <c r="I3753">
        <v>44100</v>
      </c>
      <c r="J3753">
        <v>46800</v>
      </c>
      <c r="K3753" t="s">
        <v>3113</v>
      </c>
      <c r="L3753">
        <v>53</v>
      </c>
      <c r="M3753">
        <v>30</v>
      </c>
      <c r="N3753" t="s">
        <v>4150</v>
      </c>
    </row>
    <row r="3754" spans="1:14" x14ac:dyDescent="0.2">
      <c r="A3754" t="s">
        <v>9513</v>
      </c>
      <c r="B3754">
        <v>14950</v>
      </c>
      <c r="C3754">
        <v>19720</v>
      </c>
      <c r="D3754">
        <v>24860</v>
      </c>
      <c r="E3754">
        <v>30000</v>
      </c>
      <c r="F3754">
        <v>35140</v>
      </c>
      <c r="G3754">
        <v>40280</v>
      </c>
      <c r="H3754">
        <v>44100</v>
      </c>
      <c r="I3754">
        <v>46950</v>
      </c>
      <c r="J3754">
        <v>49800</v>
      </c>
      <c r="K3754" t="s">
        <v>3113</v>
      </c>
      <c r="L3754">
        <v>55</v>
      </c>
      <c r="M3754">
        <v>30</v>
      </c>
      <c r="N3754" t="s">
        <v>2126</v>
      </c>
    </row>
    <row r="3755" spans="1:14" x14ac:dyDescent="0.2">
      <c r="A3755" t="s">
        <v>9514</v>
      </c>
      <c r="B3755">
        <v>14580</v>
      </c>
      <c r="C3755">
        <v>19720</v>
      </c>
      <c r="D3755">
        <v>24860</v>
      </c>
      <c r="E3755">
        <v>30000</v>
      </c>
      <c r="F3755">
        <v>35140</v>
      </c>
      <c r="G3755">
        <v>38750</v>
      </c>
      <c r="H3755">
        <v>41450</v>
      </c>
      <c r="I3755">
        <v>44100</v>
      </c>
      <c r="J3755">
        <v>46800</v>
      </c>
      <c r="K3755" t="s">
        <v>3113</v>
      </c>
      <c r="L3755">
        <v>57</v>
      </c>
      <c r="M3755">
        <v>30</v>
      </c>
      <c r="N3755" t="s">
        <v>2127</v>
      </c>
    </row>
    <row r="3756" spans="1:14" x14ac:dyDescent="0.2">
      <c r="A3756" t="s">
        <v>9515</v>
      </c>
      <c r="B3756">
        <v>14580</v>
      </c>
      <c r="C3756">
        <v>19720</v>
      </c>
      <c r="D3756">
        <v>24860</v>
      </c>
      <c r="E3756">
        <v>30000</v>
      </c>
      <c r="F3756">
        <v>35140</v>
      </c>
      <c r="G3756">
        <v>39500</v>
      </c>
      <c r="H3756">
        <v>42250</v>
      </c>
      <c r="I3756">
        <v>44950</v>
      </c>
      <c r="J3756">
        <v>47700</v>
      </c>
      <c r="K3756" t="s">
        <v>3113</v>
      </c>
      <c r="L3756">
        <v>59</v>
      </c>
      <c r="M3756">
        <v>30</v>
      </c>
      <c r="N3756" t="s">
        <v>3329</v>
      </c>
    </row>
    <row r="3757" spans="1:14" x14ac:dyDescent="0.2">
      <c r="A3757" t="s">
        <v>9516</v>
      </c>
      <c r="B3757">
        <v>14580</v>
      </c>
      <c r="C3757">
        <v>19720</v>
      </c>
      <c r="D3757">
        <v>24860</v>
      </c>
      <c r="E3757">
        <v>30000</v>
      </c>
      <c r="F3757">
        <v>35140</v>
      </c>
      <c r="G3757">
        <v>38750</v>
      </c>
      <c r="H3757">
        <v>41450</v>
      </c>
      <c r="I3757">
        <v>44100</v>
      </c>
      <c r="J3757">
        <v>46800</v>
      </c>
      <c r="K3757" t="s">
        <v>3113</v>
      </c>
      <c r="L3757">
        <v>61</v>
      </c>
      <c r="M3757">
        <v>30</v>
      </c>
      <c r="N3757" t="s">
        <v>3854</v>
      </c>
    </row>
    <row r="3758" spans="1:14" x14ac:dyDescent="0.2">
      <c r="A3758" t="s">
        <v>9517</v>
      </c>
      <c r="B3758">
        <v>14580</v>
      </c>
      <c r="C3758">
        <v>19720</v>
      </c>
      <c r="D3758">
        <v>24860</v>
      </c>
      <c r="E3758">
        <v>30000</v>
      </c>
      <c r="F3758">
        <v>35140</v>
      </c>
      <c r="G3758">
        <v>39950</v>
      </c>
      <c r="H3758">
        <v>42700</v>
      </c>
      <c r="I3758">
        <v>45450</v>
      </c>
      <c r="J3758">
        <v>48200</v>
      </c>
      <c r="K3758" t="s">
        <v>3113</v>
      </c>
      <c r="L3758">
        <v>63</v>
      </c>
      <c r="M3758">
        <v>30</v>
      </c>
      <c r="N3758" t="s">
        <v>2128</v>
      </c>
    </row>
    <row r="3759" spans="1:14" x14ac:dyDescent="0.2">
      <c r="A3759" t="s">
        <v>9518</v>
      </c>
      <c r="B3759">
        <v>16750</v>
      </c>
      <c r="C3759">
        <v>19720</v>
      </c>
      <c r="D3759">
        <v>24860</v>
      </c>
      <c r="E3759">
        <v>30000</v>
      </c>
      <c r="F3759">
        <v>35140</v>
      </c>
      <c r="G3759">
        <v>40280</v>
      </c>
      <c r="H3759">
        <v>45420</v>
      </c>
      <c r="I3759">
        <v>50560</v>
      </c>
      <c r="J3759">
        <v>55700</v>
      </c>
      <c r="K3759" t="s">
        <v>3113</v>
      </c>
      <c r="L3759">
        <v>65</v>
      </c>
      <c r="M3759">
        <v>30</v>
      </c>
      <c r="N3759" t="s">
        <v>4237</v>
      </c>
    </row>
    <row r="3760" spans="1:14" x14ac:dyDescent="0.2">
      <c r="A3760" t="s">
        <v>9519</v>
      </c>
      <c r="B3760">
        <v>14580</v>
      </c>
      <c r="C3760">
        <v>19720</v>
      </c>
      <c r="D3760">
        <v>24860</v>
      </c>
      <c r="E3760">
        <v>30000</v>
      </c>
      <c r="F3760">
        <v>35140</v>
      </c>
      <c r="G3760">
        <v>38750</v>
      </c>
      <c r="H3760">
        <v>41450</v>
      </c>
      <c r="I3760">
        <v>44100</v>
      </c>
      <c r="J3760">
        <v>46800</v>
      </c>
      <c r="K3760" t="s">
        <v>3113</v>
      </c>
      <c r="L3760">
        <v>67</v>
      </c>
      <c r="M3760">
        <v>30</v>
      </c>
      <c r="N3760" t="s">
        <v>2977</v>
      </c>
    </row>
    <row r="3761" spans="1:14" x14ac:dyDescent="0.2">
      <c r="A3761" t="s">
        <v>9520</v>
      </c>
      <c r="B3761">
        <v>14580</v>
      </c>
      <c r="C3761">
        <v>19720</v>
      </c>
      <c r="D3761">
        <v>24860</v>
      </c>
      <c r="E3761">
        <v>30000</v>
      </c>
      <c r="F3761">
        <v>35140</v>
      </c>
      <c r="G3761">
        <v>38750</v>
      </c>
      <c r="H3761">
        <v>41450</v>
      </c>
      <c r="I3761">
        <v>44100</v>
      </c>
      <c r="J3761">
        <v>46800</v>
      </c>
      <c r="K3761" t="s">
        <v>3113</v>
      </c>
      <c r="L3761">
        <v>69</v>
      </c>
      <c r="M3761">
        <v>30</v>
      </c>
      <c r="N3761" t="s">
        <v>2129</v>
      </c>
    </row>
    <row r="3762" spans="1:14" x14ac:dyDescent="0.2">
      <c r="A3762" t="s">
        <v>9521</v>
      </c>
      <c r="B3762">
        <v>14580</v>
      </c>
      <c r="C3762">
        <v>19720</v>
      </c>
      <c r="D3762">
        <v>24860</v>
      </c>
      <c r="E3762">
        <v>30000</v>
      </c>
      <c r="F3762">
        <v>35140</v>
      </c>
      <c r="G3762">
        <v>38750</v>
      </c>
      <c r="H3762">
        <v>41450</v>
      </c>
      <c r="I3762">
        <v>44100</v>
      </c>
      <c r="J3762">
        <v>46800</v>
      </c>
      <c r="K3762" t="s">
        <v>3113</v>
      </c>
      <c r="L3762">
        <v>71</v>
      </c>
      <c r="M3762">
        <v>30</v>
      </c>
      <c r="N3762" t="s">
        <v>3008</v>
      </c>
    </row>
    <row r="3763" spans="1:14" x14ac:dyDescent="0.2">
      <c r="A3763" t="s">
        <v>9522</v>
      </c>
      <c r="B3763">
        <v>14850</v>
      </c>
      <c r="C3763">
        <v>19720</v>
      </c>
      <c r="D3763">
        <v>24860</v>
      </c>
      <c r="E3763">
        <v>30000</v>
      </c>
      <c r="F3763">
        <v>35140</v>
      </c>
      <c r="G3763">
        <v>40280</v>
      </c>
      <c r="H3763">
        <v>43750</v>
      </c>
      <c r="I3763">
        <v>46550</v>
      </c>
      <c r="J3763">
        <v>49350</v>
      </c>
      <c r="K3763" t="s">
        <v>3113</v>
      </c>
      <c r="L3763">
        <v>73</v>
      </c>
      <c r="M3763">
        <v>30</v>
      </c>
      <c r="N3763" t="s">
        <v>2130</v>
      </c>
    </row>
    <row r="3764" spans="1:14" x14ac:dyDescent="0.2">
      <c r="A3764" t="s">
        <v>9523</v>
      </c>
      <c r="B3764">
        <v>14580</v>
      </c>
      <c r="C3764">
        <v>19720</v>
      </c>
      <c r="D3764">
        <v>24860</v>
      </c>
      <c r="E3764">
        <v>30000</v>
      </c>
      <c r="F3764">
        <v>35140</v>
      </c>
      <c r="G3764">
        <v>38750</v>
      </c>
      <c r="H3764">
        <v>41450</v>
      </c>
      <c r="I3764">
        <v>44100</v>
      </c>
      <c r="J3764">
        <v>46800</v>
      </c>
      <c r="K3764" t="s">
        <v>3113</v>
      </c>
      <c r="L3764">
        <v>75</v>
      </c>
      <c r="M3764">
        <v>30</v>
      </c>
      <c r="N3764" t="s">
        <v>2402</v>
      </c>
    </row>
    <row r="3765" spans="1:14" x14ac:dyDescent="0.2">
      <c r="A3765" t="s">
        <v>9524</v>
      </c>
      <c r="B3765">
        <v>14580</v>
      </c>
      <c r="C3765">
        <v>19720</v>
      </c>
      <c r="D3765">
        <v>24860</v>
      </c>
      <c r="E3765">
        <v>30000</v>
      </c>
      <c r="F3765">
        <v>35140</v>
      </c>
      <c r="G3765">
        <v>38850</v>
      </c>
      <c r="H3765">
        <v>41500</v>
      </c>
      <c r="I3765">
        <v>44200</v>
      </c>
      <c r="J3765">
        <v>46850</v>
      </c>
      <c r="K3765" t="s">
        <v>3113</v>
      </c>
      <c r="L3765">
        <v>77</v>
      </c>
      <c r="M3765">
        <v>30</v>
      </c>
      <c r="N3765" t="s">
        <v>4108</v>
      </c>
    </row>
    <row r="3766" spans="1:14" x14ac:dyDescent="0.2">
      <c r="A3766" t="s">
        <v>9525</v>
      </c>
      <c r="B3766">
        <v>14580</v>
      </c>
      <c r="C3766">
        <v>19720</v>
      </c>
      <c r="D3766">
        <v>24860</v>
      </c>
      <c r="E3766">
        <v>30000</v>
      </c>
      <c r="F3766">
        <v>35140</v>
      </c>
      <c r="G3766">
        <v>38750</v>
      </c>
      <c r="H3766">
        <v>41450</v>
      </c>
      <c r="I3766">
        <v>44100</v>
      </c>
      <c r="J3766">
        <v>46800</v>
      </c>
      <c r="K3766" t="s">
        <v>3113</v>
      </c>
      <c r="L3766">
        <v>79</v>
      </c>
      <c r="M3766">
        <v>30</v>
      </c>
      <c r="N3766" t="s">
        <v>3331</v>
      </c>
    </row>
    <row r="3767" spans="1:14" x14ac:dyDescent="0.2">
      <c r="A3767" t="s">
        <v>9526</v>
      </c>
      <c r="B3767">
        <v>14580</v>
      </c>
      <c r="C3767">
        <v>19720</v>
      </c>
      <c r="D3767">
        <v>24860</v>
      </c>
      <c r="E3767">
        <v>30000</v>
      </c>
      <c r="F3767">
        <v>35140</v>
      </c>
      <c r="G3767">
        <v>38750</v>
      </c>
      <c r="H3767">
        <v>41450</v>
      </c>
      <c r="I3767">
        <v>44100</v>
      </c>
      <c r="J3767">
        <v>46800</v>
      </c>
      <c r="K3767" t="s">
        <v>3113</v>
      </c>
      <c r="L3767">
        <v>81</v>
      </c>
      <c r="M3767">
        <v>30</v>
      </c>
      <c r="N3767" t="s">
        <v>2253</v>
      </c>
    </row>
    <row r="3768" spans="1:14" x14ac:dyDescent="0.2">
      <c r="A3768" t="s">
        <v>9527</v>
      </c>
      <c r="B3768">
        <v>14580</v>
      </c>
      <c r="C3768">
        <v>19720</v>
      </c>
      <c r="D3768">
        <v>24860</v>
      </c>
      <c r="E3768">
        <v>30000</v>
      </c>
      <c r="F3768">
        <v>35140</v>
      </c>
      <c r="G3768">
        <v>38750</v>
      </c>
      <c r="H3768">
        <v>41450</v>
      </c>
      <c r="I3768">
        <v>44100</v>
      </c>
      <c r="J3768">
        <v>46800</v>
      </c>
      <c r="K3768" t="s">
        <v>3113</v>
      </c>
      <c r="L3768">
        <v>83</v>
      </c>
      <c r="M3768">
        <v>30</v>
      </c>
      <c r="N3768" t="s">
        <v>3332</v>
      </c>
    </row>
    <row r="3769" spans="1:14" x14ac:dyDescent="0.2">
      <c r="A3769" t="s">
        <v>9528</v>
      </c>
      <c r="B3769">
        <v>14580</v>
      </c>
      <c r="C3769">
        <v>19720</v>
      </c>
      <c r="D3769">
        <v>24860</v>
      </c>
      <c r="E3769">
        <v>30000</v>
      </c>
      <c r="F3769">
        <v>35140</v>
      </c>
      <c r="G3769">
        <v>38750</v>
      </c>
      <c r="H3769">
        <v>41450</v>
      </c>
      <c r="I3769">
        <v>44100</v>
      </c>
      <c r="J3769">
        <v>46800</v>
      </c>
      <c r="K3769" t="s">
        <v>3113</v>
      </c>
      <c r="L3769">
        <v>85</v>
      </c>
      <c r="M3769">
        <v>30</v>
      </c>
      <c r="N3769" t="s">
        <v>3626</v>
      </c>
    </row>
    <row r="3770" spans="1:14" x14ac:dyDescent="0.2">
      <c r="A3770" t="s">
        <v>9529</v>
      </c>
      <c r="B3770">
        <v>14580</v>
      </c>
      <c r="C3770">
        <v>19720</v>
      </c>
      <c r="D3770">
        <v>24860</v>
      </c>
      <c r="E3770">
        <v>30000</v>
      </c>
      <c r="F3770">
        <v>35140</v>
      </c>
      <c r="G3770">
        <v>38750</v>
      </c>
      <c r="H3770">
        <v>41450</v>
      </c>
      <c r="I3770">
        <v>44100</v>
      </c>
      <c r="J3770">
        <v>46800</v>
      </c>
      <c r="K3770" t="s">
        <v>3113</v>
      </c>
      <c r="L3770">
        <v>87</v>
      </c>
      <c r="M3770">
        <v>30</v>
      </c>
      <c r="N3770" t="s">
        <v>3333</v>
      </c>
    </row>
    <row r="3771" spans="1:14" x14ac:dyDescent="0.2">
      <c r="A3771" t="s">
        <v>9530</v>
      </c>
      <c r="B3771">
        <v>14580</v>
      </c>
      <c r="C3771">
        <v>19720</v>
      </c>
      <c r="D3771">
        <v>24860</v>
      </c>
      <c r="E3771">
        <v>30000</v>
      </c>
      <c r="F3771">
        <v>35140</v>
      </c>
      <c r="G3771">
        <v>39950</v>
      </c>
      <c r="H3771">
        <v>42700</v>
      </c>
      <c r="I3771">
        <v>45450</v>
      </c>
      <c r="J3771">
        <v>48200</v>
      </c>
      <c r="K3771" t="s">
        <v>3113</v>
      </c>
      <c r="L3771">
        <v>89</v>
      </c>
      <c r="M3771">
        <v>30</v>
      </c>
      <c r="N3771" t="s">
        <v>3334</v>
      </c>
    </row>
    <row r="3772" spans="1:14" x14ac:dyDescent="0.2">
      <c r="A3772" t="s">
        <v>9531</v>
      </c>
      <c r="B3772">
        <v>14580</v>
      </c>
      <c r="C3772">
        <v>19720</v>
      </c>
      <c r="D3772">
        <v>24860</v>
      </c>
      <c r="E3772">
        <v>30000</v>
      </c>
      <c r="F3772">
        <v>35140</v>
      </c>
      <c r="G3772">
        <v>38750</v>
      </c>
      <c r="H3772">
        <v>41450</v>
      </c>
      <c r="I3772">
        <v>44100</v>
      </c>
      <c r="J3772">
        <v>46800</v>
      </c>
      <c r="K3772" t="s">
        <v>3113</v>
      </c>
      <c r="L3772">
        <v>91</v>
      </c>
      <c r="M3772">
        <v>30</v>
      </c>
      <c r="N3772" t="s">
        <v>3392</v>
      </c>
    </row>
    <row r="3773" spans="1:14" x14ac:dyDescent="0.2">
      <c r="A3773" t="s">
        <v>9532</v>
      </c>
      <c r="B3773">
        <v>18150</v>
      </c>
      <c r="C3773">
        <v>20750</v>
      </c>
      <c r="D3773">
        <v>24860</v>
      </c>
      <c r="E3773">
        <v>30000</v>
      </c>
      <c r="F3773">
        <v>35140</v>
      </c>
      <c r="G3773">
        <v>40280</v>
      </c>
      <c r="H3773">
        <v>45420</v>
      </c>
      <c r="I3773">
        <v>50560</v>
      </c>
      <c r="J3773">
        <v>55700</v>
      </c>
      <c r="K3773" t="s">
        <v>3113</v>
      </c>
      <c r="L3773">
        <v>93</v>
      </c>
      <c r="M3773">
        <v>30</v>
      </c>
      <c r="N3773" t="s">
        <v>4115</v>
      </c>
    </row>
    <row r="3774" spans="1:14" x14ac:dyDescent="0.2">
      <c r="A3774" t="s">
        <v>9533</v>
      </c>
      <c r="B3774">
        <v>14580</v>
      </c>
      <c r="C3774">
        <v>19720</v>
      </c>
      <c r="D3774">
        <v>24860</v>
      </c>
      <c r="E3774">
        <v>30000</v>
      </c>
      <c r="F3774">
        <v>35140</v>
      </c>
      <c r="G3774">
        <v>38750</v>
      </c>
      <c r="H3774">
        <v>41450</v>
      </c>
      <c r="I3774">
        <v>44100</v>
      </c>
      <c r="J3774">
        <v>46800</v>
      </c>
      <c r="K3774" t="s">
        <v>3113</v>
      </c>
      <c r="L3774">
        <v>95</v>
      </c>
      <c r="M3774">
        <v>30</v>
      </c>
      <c r="N3774" t="s">
        <v>3707</v>
      </c>
    </row>
    <row r="3775" spans="1:14" x14ac:dyDescent="0.2">
      <c r="A3775" t="s">
        <v>9534</v>
      </c>
      <c r="B3775">
        <v>14580</v>
      </c>
      <c r="C3775">
        <v>19720</v>
      </c>
      <c r="D3775">
        <v>24860</v>
      </c>
      <c r="E3775">
        <v>30000</v>
      </c>
      <c r="F3775">
        <v>35140</v>
      </c>
      <c r="G3775">
        <v>38750</v>
      </c>
      <c r="H3775">
        <v>41450</v>
      </c>
      <c r="I3775">
        <v>44100</v>
      </c>
      <c r="J3775">
        <v>46800</v>
      </c>
      <c r="K3775" t="s">
        <v>3113</v>
      </c>
      <c r="L3775">
        <v>97</v>
      </c>
      <c r="M3775">
        <v>30</v>
      </c>
      <c r="N3775" t="s">
        <v>3336</v>
      </c>
    </row>
    <row r="3776" spans="1:14" x14ac:dyDescent="0.2">
      <c r="A3776" t="s">
        <v>9535</v>
      </c>
      <c r="B3776">
        <v>14580</v>
      </c>
      <c r="C3776">
        <v>19720</v>
      </c>
      <c r="D3776">
        <v>24860</v>
      </c>
      <c r="E3776">
        <v>30000</v>
      </c>
      <c r="F3776">
        <v>35140</v>
      </c>
      <c r="G3776">
        <v>38750</v>
      </c>
      <c r="H3776">
        <v>41450</v>
      </c>
      <c r="I3776">
        <v>44100</v>
      </c>
      <c r="J3776">
        <v>46800</v>
      </c>
      <c r="K3776" t="s">
        <v>3113</v>
      </c>
      <c r="L3776">
        <v>99</v>
      </c>
      <c r="M3776">
        <v>30</v>
      </c>
      <c r="N3776" t="s">
        <v>3337</v>
      </c>
    </row>
    <row r="3777" spans="1:14" x14ac:dyDescent="0.2">
      <c r="A3777" t="s">
        <v>9536</v>
      </c>
      <c r="B3777">
        <v>14580</v>
      </c>
      <c r="C3777">
        <v>19720</v>
      </c>
      <c r="D3777">
        <v>24860</v>
      </c>
      <c r="E3777">
        <v>30000</v>
      </c>
      <c r="F3777">
        <v>35140</v>
      </c>
      <c r="G3777">
        <v>38750</v>
      </c>
      <c r="H3777">
        <v>41450</v>
      </c>
      <c r="I3777">
        <v>44100</v>
      </c>
      <c r="J3777">
        <v>46800</v>
      </c>
      <c r="K3777" t="s">
        <v>3113</v>
      </c>
      <c r="L3777">
        <v>101</v>
      </c>
      <c r="M3777">
        <v>30</v>
      </c>
      <c r="N3777" t="s">
        <v>2222</v>
      </c>
    </row>
    <row r="3778" spans="1:14" x14ac:dyDescent="0.2">
      <c r="A3778" t="s">
        <v>9537</v>
      </c>
      <c r="B3778">
        <v>14580</v>
      </c>
      <c r="C3778">
        <v>19720</v>
      </c>
      <c r="D3778">
        <v>24860</v>
      </c>
      <c r="E3778">
        <v>30000</v>
      </c>
      <c r="F3778">
        <v>35140</v>
      </c>
      <c r="G3778">
        <v>39500</v>
      </c>
      <c r="H3778">
        <v>42250</v>
      </c>
      <c r="I3778">
        <v>44950</v>
      </c>
      <c r="J3778">
        <v>47700</v>
      </c>
      <c r="K3778" t="s">
        <v>3113</v>
      </c>
      <c r="L3778">
        <v>103</v>
      </c>
      <c r="M3778">
        <v>30</v>
      </c>
      <c r="N3778" t="s">
        <v>3394</v>
      </c>
    </row>
    <row r="3779" spans="1:14" x14ac:dyDescent="0.2">
      <c r="A3779" t="s">
        <v>9538</v>
      </c>
      <c r="B3779">
        <v>18150</v>
      </c>
      <c r="C3779">
        <v>20750</v>
      </c>
      <c r="D3779">
        <v>24860</v>
      </c>
      <c r="E3779">
        <v>30000</v>
      </c>
      <c r="F3779">
        <v>35140</v>
      </c>
      <c r="G3779">
        <v>40280</v>
      </c>
      <c r="H3779">
        <v>45420</v>
      </c>
      <c r="I3779">
        <v>50560</v>
      </c>
      <c r="J3779">
        <v>55700</v>
      </c>
      <c r="K3779" t="s">
        <v>3113</v>
      </c>
      <c r="L3779">
        <v>105</v>
      </c>
      <c r="M3779">
        <v>30</v>
      </c>
      <c r="N3779" t="s">
        <v>3155</v>
      </c>
    </row>
    <row r="3780" spans="1:14" x14ac:dyDescent="0.2">
      <c r="A3780" t="s">
        <v>9539</v>
      </c>
      <c r="B3780">
        <v>14580</v>
      </c>
      <c r="C3780">
        <v>19720</v>
      </c>
      <c r="D3780">
        <v>24860</v>
      </c>
      <c r="E3780">
        <v>30000</v>
      </c>
      <c r="F3780">
        <v>35140</v>
      </c>
      <c r="G3780">
        <v>38750</v>
      </c>
      <c r="H3780">
        <v>41450</v>
      </c>
      <c r="I3780">
        <v>44100</v>
      </c>
      <c r="J3780">
        <v>46800</v>
      </c>
      <c r="K3780" t="s">
        <v>3113</v>
      </c>
      <c r="L3780">
        <v>107</v>
      </c>
      <c r="M3780">
        <v>30</v>
      </c>
      <c r="N3780" t="s">
        <v>3156</v>
      </c>
    </row>
    <row r="3781" spans="1:14" x14ac:dyDescent="0.2">
      <c r="A3781" t="s">
        <v>9540</v>
      </c>
      <c r="B3781">
        <v>14580</v>
      </c>
      <c r="C3781">
        <v>19720</v>
      </c>
      <c r="D3781">
        <v>24860</v>
      </c>
      <c r="E3781">
        <v>30000</v>
      </c>
      <c r="F3781">
        <v>35140</v>
      </c>
      <c r="G3781">
        <v>38750</v>
      </c>
      <c r="H3781">
        <v>41450</v>
      </c>
      <c r="I3781">
        <v>44100</v>
      </c>
      <c r="J3781">
        <v>46800</v>
      </c>
      <c r="K3781" t="s">
        <v>3113</v>
      </c>
      <c r="L3781">
        <v>109</v>
      </c>
      <c r="M3781">
        <v>30</v>
      </c>
      <c r="N3781" t="s">
        <v>3157</v>
      </c>
    </row>
    <row r="3782" spans="1:14" x14ac:dyDescent="0.2">
      <c r="A3782" t="s">
        <v>9541</v>
      </c>
      <c r="B3782">
        <v>14580</v>
      </c>
      <c r="C3782">
        <v>19720</v>
      </c>
      <c r="D3782">
        <v>24860</v>
      </c>
      <c r="E3782">
        <v>30000</v>
      </c>
      <c r="F3782">
        <v>35140</v>
      </c>
      <c r="G3782">
        <v>38750</v>
      </c>
      <c r="H3782">
        <v>41450</v>
      </c>
      <c r="I3782">
        <v>44100</v>
      </c>
      <c r="J3782">
        <v>46800</v>
      </c>
      <c r="K3782" t="s">
        <v>3113</v>
      </c>
      <c r="L3782">
        <v>111</v>
      </c>
      <c r="M3782">
        <v>30</v>
      </c>
      <c r="N3782" t="s">
        <v>3341</v>
      </c>
    </row>
    <row r="3783" spans="1:14" x14ac:dyDescent="0.2">
      <c r="A3783" t="s">
        <v>9542</v>
      </c>
      <c r="B3783">
        <v>14580</v>
      </c>
      <c r="C3783">
        <v>19720</v>
      </c>
      <c r="D3783">
        <v>24860</v>
      </c>
      <c r="E3783">
        <v>30000</v>
      </c>
      <c r="F3783">
        <v>35140</v>
      </c>
      <c r="G3783">
        <v>39750</v>
      </c>
      <c r="H3783">
        <v>42500</v>
      </c>
      <c r="I3783">
        <v>45250</v>
      </c>
      <c r="J3783">
        <v>47950</v>
      </c>
      <c r="K3783" t="s">
        <v>3113</v>
      </c>
      <c r="L3783">
        <v>113</v>
      </c>
      <c r="M3783">
        <v>30</v>
      </c>
      <c r="N3783" t="s">
        <v>3342</v>
      </c>
    </row>
    <row r="3784" spans="1:14" x14ac:dyDescent="0.2">
      <c r="A3784" t="s">
        <v>9543</v>
      </c>
      <c r="B3784">
        <v>16750</v>
      </c>
      <c r="C3784">
        <v>19720</v>
      </c>
      <c r="D3784">
        <v>24860</v>
      </c>
      <c r="E3784">
        <v>30000</v>
      </c>
      <c r="F3784">
        <v>35140</v>
      </c>
      <c r="G3784">
        <v>40280</v>
      </c>
      <c r="H3784">
        <v>45420</v>
      </c>
      <c r="I3784">
        <v>50560</v>
      </c>
      <c r="J3784">
        <v>55700</v>
      </c>
      <c r="K3784" t="s">
        <v>3113</v>
      </c>
      <c r="L3784">
        <v>115</v>
      </c>
      <c r="M3784">
        <v>30</v>
      </c>
      <c r="N3784" t="s">
        <v>3344</v>
      </c>
    </row>
    <row r="3785" spans="1:14" x14ac:dyDescent="0.2">
      <c r="A3785" t="s">
        <v>9544</v>
      </c>
      <c r="B3785">
        <v>14700</v>
      </c>
      <c r="C3785">
        <v>19720</v>
      </c>
      <c r="D3785">
        <v>24860</v>
      </c>
      <c r="E3785">
        <v>30000</v>
      </c>
      <c r="F3785">
        <v>35140</v>
      </c>
      <c r="G3785">
        <v>40280</v>
      </c>
      <c r="H3785">
        <v>43400</v>
      </c>
      <c r="I3785">
        <v>46200</v>
      </c>
      <c r="J3785">
        <v>49000</v>
      </c>
      <c r="K3785" t="s">
        <v>3113</v>
      </c>
      <c r="L3785">
        <v>117</v>
      </c>
      <c r="M3785">
        <v>30</v>
      </c>
      <c r="N3785" t="s">
        <v>3345</v>
      </c>
    </row>
    <row r="3786" spans="1:14" x14ac:dyDescent="0.2">
      <c r="A3786" t="s">
        <v>9545</v>
      </c>
      <c r="B3786">
        <v>16500</v>
      </c>
      <c r="C3786">
        <v>19720</v>
      </c>
      <c r="D3786">
        <v>24860</v>
      </c>
      <c r="E3786">
        <v>30000</v>
      </c>
      <c r="F3786">
        <v>35140</v>
      </c>
      <c r="G3786">
        <v>40280</v>
      </c>
      <c r="H3786">
        <v>45420</v>
      </c>
      <c r="I3786">
        <v>50560</v>
      </c>
      <c r="J3786">
        <v>54950</v>
      </c>
      <c r="K3786" t="s">
        <v>3113</v>
      </c>
      <c r="L3786">
        <v>119</v>
      </c>
      <c r="M3786">
        <v>30</v>
      </c>
      <c r="N3786" t="s">
        <v>3158</v>
      </c>
    </row>
    <row r="3787" spans="1:14" x14ac:dyDescent="0.2">
      <c r="A3787" t="s">
        <v>9546</v>
      </c>
      <c r="B3787">
        <v>14580</v>
      </c>
      <c r="C3787">
        <v>19720</v>
      </c>
      <c r="D3787">
        <v>24860</v>
      </c>
      <c r="E3787">
        <v>30000</v>
      </c>
      <c r="F3787">
        <v>35140</v>
      </c>
      <c r="G3787">
        <v>38750</v>
      </c>
      <c r="H3787">
        <v>41450</v>
      </c>
      <c r="I3787">
        <v>44100</v>
      </c>
      <c r="J3787">
        <v>46800</v>
      </c>
      <c r="K3787" t="s">
        <v>3113</v>
      </c>
      <c r="L3787">
        <v>121</v>
      </c>
      <c r="M3787">
        <v>30</v>
      </c>
      <c r="N3787" t="s">
        <v>2521</v>
      </c>
    </row>
    <row r="3788" spans="1:14" x14ac:dyDescent="0.2">
      <c r="A3788" t="s">
        <v>9547</v>
      </c>
      <c r="B3788">
        <v>14580</v>
      </c>
      <c r="C3788">
        <v>19720</v>
      </c>
      <c r="D3788">
        <v>24860</v>
      </c>
      <c r="E3788">
        <v>30000</v>
      </c>
      <c r="F3788">
        <v>35140</v>
      </c>
      <c r="G3788">
        <v>38750</v>
      </c>
      <c r="H3788">
        <v>41450</v>
      </c>
      <c r="I3788">
        <v>44100</v>
      </c>
      <c r="J3788">
        <v>46800</v>
      </c>
      <c r="K3788" t="s">
        <v>3113</v>
      </c>
      <c r="L3788">
        <v>123</v>
      </c>
      <c r="M3788">
        <v>30</v>
      </c>
      <c r="N3788" t="s">
        <v>3347</v>
      </c>
    </row>
    <row r="3789" spans="1:14" x14ac:dyDescent="0.2">
      <c r="A3789" t="s">
        <v>9548</v>
      </c>
      <c r="B3789">
        <v>15350</v>
      </c>
      <c r="C3789">
        <v>19720</v>
      </c>
      <c r="D3789">
        <v>24860</v>
      </c>
      <c r="E3789">
        <v>30000</v>
      </c>
      <c r="F3789">
        <v>35140</v>
      </c>
      <c r="G3789">
        <v>40280</v>
      </c>
      <c r="H3789">
        <v>45300</v>
      </c>
      <c r="I3789">
        <v>48200</v>
      </c>
      <c r="J3789">
        <v>51100</v>
      </c>
      <c r="K3789" t="s">
        <v>3113</v>
      </c>
      <c r="L3789">
        <v>125</v>
      </c>
      <c r="M3789">
        <v>30</v>
      </c>
      <c r="N3789" t="s">
        <v>3348</v>
      </c>
    </row>
    <row r="3790" spans="1:14" x14ac:dyDescent="0.2">
      <c r="A3790" t="s">
        <v>9549</v>
      </c>
      <c r="B3790">
        <v>16800</v>
      </c>
      <c r="C3790">
        <v>19720</v>
      </c>
      <c r="D3790">
        <v>24860</v>
      </c>
      <c r="E3790">
        <v>30000</v>
      </c>
      <c r="F3790">
        <v>35140</v>
      </c>
      <c r="G3790">
        <v>40280</v>
      </c>
      <c r="H3790">
        <v>45420</v>
      </c>
      <c r="I3790">
        <v>50560</v>
      </c>
      <c r="J3790">
        <v>55700</v>
      </c>
      <c r="K3790" t="s">
        <v>3113</v>
      </c>
      <c r="L3790">
        <v>127</v>
      </c>
      <c r="M3790">
        <v>30</v>
      </c>
      <c r="N3790" t="s">
        <v>2411</v>
      </c>
    </row>
    <row r="3791" spans="1:14" x14ac:dyDescent="0.2">
      <c r="A3791" t="s">
        <v>9550</v>
      </c>
      <c r="B3791">
        <v>14580</v>
      </c>
      <c r="C3791">
        <v>19720</v>
      </c>
      <c r="D3791">
        <v>24860</v>
      </c>
      <c r="E3791">
        <v>30000</v>
      </c>
      <c r="F3791">
        <v>35140</v>
      </c>
      <c r="G3791">
        <v>38750</v>
      </c>
      <c r="H3791">
        <v>41450</v>
      </c>
      <c r="I3791">
        <v>44100</v>
      </c>
      <c r="J3791">
        <v>46800</v>
      </c>
      <c r="K3791" t="s">
        <v>3113</v>
      </c>
      <c r="L3791">
        <v>129</v>
      </c>
      <c r="M3791">
        <v>30</v>
      </c>
      <c r="N3791" t="s">
        <v>3349</v>
      </c>
    </row>
    <row r="3792" spans="1:14" x14ac:dyDescent="0.2">
      <c r="A3792" t="s">
        <v>9551</v>
      </c>
      <c r="B3792">
        <v>14580</v>
      </c>
      <c r="C3792">
        <v>19720</v>
      </c>
      <c r="D3792">
        <v>24860</v>
      </c>
      <c r="E3792">
        <v>30000</v>
      </c>
      <c r="F3792">
        <v>35140</v>
      </c>
      <c r="G3792">
        <v>38750</v>
      </c>
      <c r="H3792">
        <v>41450</v>
      </c>
      <c r="I3792">
        <v>44100</v>
      </c>
      <c r="J3792">
        <v>46800</v>
      </c>
      <c r="K3792" t="s">
        <v>3113</v>
      </c>
      <c r="L3792">
        <v>131</v>
      </c>
      <c r="M3792">
        <v>30</v>
      </c>
      <c r="N3792" t="s">
        <v>3159</v>
      </c>
    </row>
    <row r="3793" spans="1:14" x14ac:dyDescent="0.2">
      <c r="A3793" t="s">
        <v>9552</v>
      </c>
      <c r="B3793">
        <v>14580</v>
      </c>
      <c r="C3793">
        <v>19720</v>
      </c>
      <c r="D3793">
        <v>24860</v>
      </c>
      <c r="E3793">
        <v>30000</v>
      </c>
      <c r="F3793">
        <v>35140</v>
      </c>
      <c r="G3793">
        <v>38750</v>
      </c>
      <c r="H3793">
        <v>41450</v>
      </c>
      <c r="I3793">
        <v>44100</v>
      </c>
      <c r="J3793">
        <v>46800</v>
      </c>
      <c r="K3793" t="s">
        <v>3113</v>
      </c>
      <c r="L3793">
        <v>133</v>
      </c>
      <c r="M3793">
        <v>30</v>
      </c>
      <c r="N3793" t="s">
        <v>3160</v>
      </c>
    </row>
    <row r="3794" spans="1:14" x14ac:dyDescent="0.2">
      <c r="A3794" t="s">
        <v>9553</v>
      </c>
      <c r="B3794">
        <v>14580</v>
      </c>
      <c r="C3794">
        <v>19720</v>
      </c>
      <c r="D3794">
        <v>24860</v>
      </c>
      <c r="E3794">
        <v>30000</v>
      </c>
      <c r="F3794">
        <v>35140</v>
      </c>
      <c r="G3794">
        <v>38750</v>
      </c>
      <c r="H3794">
        <v>41450</v>
      </c>
      <c r="I3794">
        <v>44100</v>
      </c>
      <c r="J3794">
        <v>46800</v>
      </c>
      <c r="K3794" t="s">
        <v>3113</v>
      </c>
      <c r="L3794">
        <v>135</v>
      </c>
      <c r="M3794">
        <v>30</v>
      </c>
      <c r="N3794" t="s">
        <v>3350</v>
      </c>
    </row>
    <row r="3795" spans="1:14" x14ac:dyDescent="0.2">
      <c r="A3795" t="s">
        <v>9554</v>
      </c>
      <c r="B3795">
        <v>14580</v>
      </c>
      <c r="C3795">
        <v>19720</v>
      </c>
      <c r="D3795">
        <v>24860</v>
      </c>
      <c r="E3795">
        <v>30000</v>
      </c>
      <c r="F3795">
        <v>35140</v>
      </c>
      <c r="G3795">
        <v>38750</v>
      </c>
      <c r="H3795">
        <v>41450</v>
      </c>
      <c r="I3795">
        <v>44100</v>
      </c>
      <c r="J3795">
        <v>46800</v>
      </c>
      <c r="K3795" t="s">
        <v>3113</v>
      </c>
      <c r="L3795">
        <v>137</v>
      </c>
      <c r="M3795">
        <v>30</v>
      </c>
      <c r="N3795" t="s">
        <v>3161</v>
      </c>
    </row>
    <row r="3796" spans="1:14" x14ac:dyDescent="0.2">
      <c r="A3796" t="s">
        <v>9555</v>
      </c>
      <c r="B3796">
        <v>14580</v>
      </c>
      <c r="C3796">
        <v>19720</v>
      </c>
      <c r="D3796">
        <v>24860</v>
      </c>
      <c r="E3796">
        <v>30000</v>
      </c>
      <c r="F3796">
        <v>35140</v>
      </c>
      <c r="G3796">
        <v>40100</v>
      </c>
      <c r="H3796">
        <v>42850</v>
      </c>
      <c r="I3796">
        <v>45650</v>
      </c>
      <c r="J3796">
        <v>48400</v>
      </c>
      <c r="K3796" t="s">
        <v>3113</v>
      </c>
      <c r="L3796">
        <v>139</v>
      </c>
      <c r="M3796">
        <v>30</v>
      </c>
      <c r="N3796" t="s">
        <v>3405</v>
      </c>
    </row>
    <row r="3797" spans="1:14" x14ac:dyDescent="0.2">
      <c r="A3797" t="s">
        <v>9556</v>
      </c>
      <c r="B3797">
        <v>14750</v>
      </c>
      <c r="C3797">
        <v>19720</v>
      </c>
      <c r="D3797">
        <v>24860</v>
      </c>
      <c r="E3797">
        <v>30000</v>
      </c>
      <c r="F3797">
        <v>35140</v>
      </c>
      <c r="G3797">
        <v>40280</v>
      </c>
      <c r="H3797">
        <v>43550</v>
      </c>
      <c r="I3797">
        <v>46350</v>
      </c>
      <c r="J3797">
        <v>49150</v>
      </c>
      <c r="K3797" t="s">
        <v>3113</v>
      </c>
      <c r="L3797">
        <v>141</v>
      </c>
      <c r="M3797">
        <v>30</v>
      </c>
      <c r="N3797" t="s">
        <v>2916</v>
      </c>
    </row>
    <row r="3798" spans="1:14" x14ac:dyDescent="0.2">
      <c r="A3798" t="s">
        <v>9557</v>
      </c>
      <c r="B3798">
        <v>14580</v>
      </c>
      <c r="C3798">
        <v>19720</v>
      </c>
      <c r="D3798">
        <v>24860</v>
      </c>
      <c r="E3798">
        <v>30000</v>
      </c>
      <c r="F3798">
        <v>35140</v>
      </c>
      <c r="G3798">
        <v>38750</v>
      </c>
      <c r="H3798">
        <v>41450</v>
      </c>
      <c r="I3798">
        <v>44100</v>
      </c>
      <c r="J3798">
        <v>46800</v>
      </c>
      <c r="K3798" t="s">
        <v>3113</v>
      </c>
      <c r="L3798">
        <v>143</v>
      </c>
      <c r="M3798">
        <v>30</v>
      </c>
      <c r="N3798" t="s">
        <v>3162</v>
      </c>
    </row>
    <row r="3799" spans="1:14" x14ac:dyDescent="0.2">
      <c r="A3799" t="s">
        <v>9558</v>
      </c>
      <c r="B3799">
        <v>16500</v>
      </c>
      <c r="C3799">
        <v>19720</v>
      </c>
      <c r="D3799">
        <v>24860</v>
      </c>
      <c r="E3799">
        <v>30000</v>
      </c>
      <c r="F3799">
        <v>35140</v>
      </c>
      <c r="G3799">
        <v>40280</v>
      </c>
      <c r="H3799">
        <v>45420</v>
      </c>
      <c r="I3799">
        <v>50560</v>
      </c>
      <c r="J3799">
        <v>54950</v>
      </c>
      <c r="K3799" t="s">
        <v>3113</v>
      </c>
      <c r="L3799">
        <v>145</v>
      </c>
      <c r="M3799">
        <v>30</v>
      </c>
      <c r="N3799" t="s">
        <v>3163</v>
      </c>
    </row>
    <row r="3800" spans="1:14" x14ac:dyDescent="0.2">
      <c r="A3800" t="s">
        <v>9559</v>
      </c>
      <c r="B3800">
        <v>21000</v>
      </c>
      <c r="C3800">
        <v>24000</v>
      </c>
      <c r="D3800">
        <v>27000</v>
      </c>
      <c r="E3800">
        <v>30000</v>
      </c>
      <c r="F3800">
        <v>35140</v>
      </c>
      <c r="G3800">
        <v>40280</v>
      </c>
      <c r="H3800">
        <v>45420</v>
      </c>
      <c r="I3800">
        <v>50560</v>
      </c>
      <c r="J3800">
        <v>55700</v>
      </c>
      <c r="K3800" t="s">
        <v>3113</v>
      </c>
      <c r="L3800">
        <v>147</v>
      </c>
      <c r="M3800">
        <v>30</v>
      </c>
      <c r="N3800" t="s">
        <v>2274</v>
      </c>
    </row>
    <row r="3801" spans="1:14" x14ac:dyDescent="0.2">
      <c r="A3801" t="s">
        <v>9560</v>
      </c>
      <c r="B3801">
        <v>21000</v>
      </c>
      <c r="C3801">
        <v>24000</v>
      </c>
      <c r="D3801">
        <v>27000</v>
      </c>
      <c r="E3801">
        <v>30000</v>
      </c>
      <c r="F3801">
        <v>35140</v>
      </c>
      <c r="G3801">
        <v>40280</v>
      </c>
      <c r="H3801">
        <v>45420</v>
      </c>
      <c r="I3801">
        <v>50560</v>
      </c>
      <c r="J3801">
        <v>55700</v>
      </c>
      <c r="K3801" t="s">
        <v>3113</v>
      </c>
      <c r="L3801">
        <v>149</v>
      </c>
      <c r="M3801">
        <v>30</v>
      </c>
      <c r="N3801" t="s">
        <v>2424</v>
      </c>
    </row>
    <row r="3802" spans="1:14" x14ac:dyDescent="0.2">
      <c r="A3802" t="s">
        <v>9561</v>
      </c>
      <c r="B3802">
        <v>14580</v>
      </c>
      <c r="C3802">
        <v>19720</v>
      </c>
      <c r="D3802">
        <v>24860</v>
      </c>
      <c r="E3802">
        <v>30000</v>
      </c>
      <c r="F3802">
        <v>35140</v>
      </c>
      <c r="G3802">
        <v>38750</v>
      </c>
      <c r="H3802">
        <v>41450</v>
      </c>
      <c r="I3802">
        <v>44100</v>
      </c>
      <c r="J3802">
        <v>46800</v>
      </c>
      <c r="K3802" t="s">
        <v>3113</v>
      </c>
      <c r="L3802">
        <v>151</v>
      </c>
      <c r="M3802">
        <v>30</v>
      </c>
      <c r="N3802" t="s">
        <v>3411</v>
      </c>
    </row>
    <row r="3803" spans="1:14" x14ac:dyDescent="0.2">
      <c r="A3803" t="s">
        <v>9562</v>
      </c>
      <c r="B3803">
        <v>16750</v>
      </c>
      <c r="C3803">
        <v>19720</v>
      </c>
      <c r="D3803">
        <v>24860</v>
      </c>
      <c r="E3803">
        <v>30000</v>
      </c>
      <c r="F3803">
        <v>35140</v>
      </c>
      <c r="G3803">
        <v>40280</v>
      </c>
      <c r="H3803">
        <v>45420</v>
      </c>
      <c r="I3803">
        <v>50560</v>
      </c>
      <c r="J3803">
        <v>55700</v>
      </c>
      <c r="K3803" t="s">
        <v>3113</v>
      </c>
      <c r="L3803">
        <v>153</v>
      </c>
      <c r="M3803">
        <v>30</v>
      </c>
      <c r="N3803" t="s">
        <v>3164</v>
      </c>
    </row>
    <row r="3804" spans="1:14" x14ac:dyDescent="0.2">
      <c r="A3804" t="s">
        <v>9563</v>
      </c>
      <c r="B3804">
        <v>14580</v>
      </c>
      <c r="C3804">
        <v>19720</v>
      </c>
      <c r="D3804">
        <v>24860</v>
      </c>
      <c r="E3804">
        <v>30000</v>
      </c>
      <c r="F3804">
        <v>35140</v>
      </c>
      <c r="G3804">
        <v>38750</v>
      </c>
      <c r="H3804">
        <v>41450</v>
      </c>
      <c r="I3804">
        <v>44100</v>
      </c>
      <c r="J3804">
        <v>46800</v>
      </c>
      <c r="K3804" t="s">
        <v>3113</v>
      </c>
      <c r="L3804">
        <v>155</v>
      </c>
      <c r="M3804">
        <v>30</v>
      </c>
      <c r="N3804" t="s">
        <v>3414</v>
      </c>
    </row>
    <row r="3805" spans="1:14" x14ac:dyDescent="0.2">
      <c r="A3805" t="s">
        <v>9564</v>
      </c>
      <c r="B3805">
        <v>17050</v>
      </c>
      <c r="C3805">
        <v>19720</v>
      </c>
      <c r="D3805">
        <v>24860</v>
      </c>
      <c r="E3805">
        <v>30000</v>
      </c>
      <c r="F3805">
        <v>35140</v>
      </c>
      <c r="G3805">
        <v>40280</v>
      </c>
      <c r="H3805">
        <v>45420</v>
      </c>
      <c r="I3805">
        <v>50560</v>
      </c>
      <c r="J3805">
        <v>55700</v>
      </c>
      <c r="K3805" t="s">
        <v>3113</v>
      </c>
      <c r="L3805">
        <v>157</v>
      </c>
      <c r="M3805">
        <v>30</v>
      </c>
      <c r="N3805" t="s">
        <v>3356</v>
      </c>
    </row>
    <row r="3806" spans="1:14" x14ac:dyDescent="0.2">
      <c r="A3806" t="s">
        <v>9565</v>
      </c>
      <c r="B3806">
        <v>14600</v>
      </c>
      <c r="C3806">
        <v>19720</v>
      </c>
      <c r="D3806">
        <v>24860</v>
      </c>
      <c r="E3806">
        <v>30000</v>
      </c>
      <c r="F3806">
        <v>35140</v>
      </c>
      <c r="G3806">
        <v>40280</v>
      </c>
      <c r="H3806">
        <v>43100</v>
      </c>
      <c r="I3806">
        <v>45900</v>
      </c>
      <c r="J3806">
        <v>48650</v>
      </c>
      <c r="K3806" t="s">
        <v>3113</v>
      </c>
      <c r="L3806">
        <v>159</v>
      </c>
      <c r="M3806">
        <v>30</v>
      </c>
      <c r="N3806" t="s">
        <v>3247</v>
      </c>
    </row>
    <row r="3807" spans="1:14" x14ac:dyDescent="0.2">
      <c r="A3807" t="s">
        <v>9566</v>
      </c>
      <c r="B3807">
        <v>14580</v>
      </c>
      <c r="C3807">
        <v>19720</v>
      </c>
      <c r="D3807">
        <v>24860</v>
      </c>
      <c r="E3807">
        <v>30000</v>
      </c>
      <c r="F3807">
        <v>35140</v>
      </c>
      <c r="G3807">
        <v>39700</v>
      </c>
      <c r="H3807">
        <v>42450</v>
      </c>
      <c r="I3807">
        <v>45150</v>
      </c>
      <c r="J3807">
        <v>47900</v>
      </c>
      <c r="K3807" t="s">
        <v>3113</v>
      </c>
      <c r="L3807">
        <v>161</v>
      </c>
      <c r="M3807">
        <v>30</v>
      </c>
      <c r="N3807" t="s">
        <v>3599</v>
      </c>
    </row>
    <row r="3808" spans="1:14" x14ac:dyDescent="0.2">
      <c r="A3808" t="s">
        <v>9567</v>
      </c>
      <c r="B3808">
        <v>14850</v>
      </c>
      <c r="C3808">
        <v>19720</v>
      </c>
      <c r="D3808">
        <v>24860</v>
      </c>
      <c r="E3808">
        <v>30000</v>
      </c>
      <c r="F3808">
        <v>35140</v>
      </c>
      <c r="G3808">
        <v>40280</v>
      </c>
      <c r="H3808">
        <v>43750</v>
      </c>
      <c r="I3808">
        <v>46550</v>
      </c>
      <c r="J3808">
        <v>49350</v>
      </c>
      <c r="K3808" t="s">
        <v>3113</v>
      </c>
      <c r="L3808">
        <v>163</v>
      </c>
      <c r="M3808">
        <v>30</v>
      </c>
      <c r="N3808" t="s">
        <v>4171</v>
      </c>
    </row>
    <row r="3809" spans="1:14" x14ac:dyDescent="0.2">
      <c r="A3809" t="s">
        <v>9568</v>
      </c>
      <c r="B3809">
        <v>21000</v>
      </c>
      <c r="C3809">
        <v>24000</v>
      </c>
      <c r="D3809">
        <v>27000</v>
      </c>
      <c r="E3809">
        <v>30000</v>
      </c>
      <c r="F3809">
        <v>35140</v>
      </c>
      <c r="G3809">
        <v>40280</v>
      </c>
      <c r="H3809">
        <v>45420</v>
      </c>
      <c r="I3809">
        <v>50560</v>
      </c>
      <c r="J3809">
        <v>55700</v>
      </c>
      <c r="K3809" t="s">
        <v>3113</v>
      </c>
      <c r="L3809">
        <v>165</v>
      </c>
      <c r="M3809">
        <v>30</v>
      </c>
      <c r="N3809" t="s">
        <v>3251</v>
      </c>
    </row>
    <row r="3810" spans="1:14" x14ac:dyDescent="0.2">
      <c r="A3810" t="s">
        <v>9569</v>
      </c>
      <c r="B3810">
        <v>17050</v>
      </c>
      <c r="C3810">
        <v>19720</v>
      </c>
      <c r="D3810">
        <v>24860</v>
      </c>
      <c r="E3810">
        <v>30000</v>
      </c>
      <c r="F3810">
        <v>35140</v>
      </c>
      <c r="G3810">
        <v>40280</v>
      </c>
      <c r="H3810">
        <v>45420</v>
      </c>
      <c r="I3810">
        <v>50560</v>
      </c>
      <c r="J3810">
        <v>55700</v>
      </c>
      <c r="K3810" t="s">
        <v>3113</v>
      </c>
      <c r="L3810">
        <v>167</v>
      </c>
      <c r="M3810">
        <v>30</v>
      </c>
      <c r="N3810" t="s">
        <v>4174</v>
      </c>
    </row>
    <row r="3811" spans="1:14" x14ac:dyDescent="0.2">
      <c r="A3811" t="s">
        <v>9570</v>
      </c>
      <c r="B3811">
        <v>21000</v>
      </c>
      <c r="C3811">
        <v>24000</v>
      </c>
      <c r="D3811">
        <v>27000</v>
      </c>
      <c r="E3811">
        <v>30000</v>
      </c>
      <c r="F3811">
        <v>35140</v>
      </c>
      <c r="G3811">
        <v>40280</v>
      </c>
      <c r="H3811">
        <v>45420</v>
      </c>
      <c r="I3811">
        <v>50560</v>
      </c>
      <c r="J3811">
        <v>55700</v>
      </c>
      <c r="K3811" t="s">
        <v>3113</v>
      </c>
      <c r="L3811">
        <v>169</v>
      </c>
      <c r="M3811">
        <v>30</v>
      </c>
      <c r="N3811" t="s">
        <v>3165</v>
      </c>
    </row>
    <row r="3812" spans="1:14" x14ac:dyDescent="0.2">
      <c r="A3812" t="s">
        <v>9571</v>
      </c>
      <c r="B3812">
        <v>15000</v>
      </c>
      <c r="C3812">
        <v>19720</v>
      </c>
      <c r="D3812">
        <v>24860</v>
      </c>
      <c r="E3812">
        <v>30000</v>
      </c>
      <c r="F3812">
        <v>35140</v>
      </c>
      <c r="G3812">
        <v>40280</v>
      </c>
      <c r="H3812">
        <v>44250</v>
      </c>
      <c r="I3812">
        <v>47100</v>
      </c>
      <c r="J3812">
        <v>49950</v>
      </c>
      <c r="K3812" t="s">
        <v>3113</v>
      </c>
      <c r="L3812">
        <v>171</v>
      </c>
      <c r="M3812">
        <v>30</v>
      </c>
      <c r="N3812" t="s">
        <v>3166</v>
      </c>
    </row>
    <row r="3813" spans="1:14" x14ac:dyDescent="0.2">
      <c r="A3813" t="s">
        <v>9572</v>
      </c>
      <c r="B3813">
        <v>18150</v>
      </c>
      <c r="C3813">
        <v>20750</v>
      </c>
      <c r="D3813">
        <v>24860</v>
      </c>
      <c r="E3813">
        <v>30000</v>
      </c>
      <c r="F3813">
        <v>35140</v>
      </c>
      <c r="G3813">
        <v>40280</v>
      </c>
      <c r="H3813">
        <v>45420</v>
      </c>
      <c r="I3813">
        <v>50560</v>
      </c>
      <c r="J3813">
        <v>55700</v>
      </c>
      <c r="K3813" t="s">
        <v>3113</v>
      </c>
      <c r="L3813">
        <v>173</v>
      </c>
      <c r="M3813">
        <v>30</v>
      </c>
      <c r="N3813" t="s">
        <v>3417</v>
      </c>
    </row>
    <row r="3814" spans="1:14" x14ac:dyDescent="0.2">
      <c r="A3814" t="s">
        <v>9573</v>
      </c>
      <c r="B3814">
        <v>14580</v>
      </c>
      <c r="C3814">
        <v>19720</v>
      </c>
      <c r="D3814">
        <v>24860</v>
      </c>
      <c r="E3814">
        <v>30000</v>
      </c>
      <c r="F3814">
        <v>35140</v>
      </c>
      <c r="G3814">
        <v>38750</v>
      </c>
      <c r="H3814">
        <v>41450</v>
      </c>
      <c r="I3814">
        <v>44100</v>
      </c>
      <c r="J3814">
        <v>46800</v>
      </c>
      <c r="K3814" t="s">
        <v>3113</v>
      </c>
      <c r="L3814">
        <v>175</v>
      </c>
      <c r="M3814">
        <v>30</v>
      </c>
      <c r="N3814" t="s">
        <v>3418</v>
      </c>
    </row>
    <row r="3815" spans="1:14" x14ac:dyDescent="0.2">
      <c r="A3815" t="s">
        <v>9574</v>
      </c>
      <c r="B3815">
        <v>14580</v>
      </c>
      <c r="C3815">
        <v>19720</v>
      </c>
      <c r="D3815">
        <v>24860</v>
      </c>
      <c r="E3815">
        <v>30000</v>
      </c>
      <c r="F3815">
        <v>35140</v>
      </c>
      <c r="G3815">
        <v>38750</v>
      </c>
      <c r="H3815">
        <v>41450</v>
      </c>
      <c r="I3815">
        <v>44100</v>
      </c>
      <c r="J3815">
        <v>46800</v>
      </c>
      <c r="K3815" t="s">
        <v>3113</v>
      </c>
      <c r="L3815">
        <v>177</v>
      </c>
      <c r="M3815">
        <v>30</v>
      </c>
      <c r="N3815" t="s">
        <v>3615</v>
      </c>
    </row>
    <row r="3816" spans="1:14" x14ac:dyDescent="0.2">
      <c r="A3816" t="s">
        <v>9575</v>
      </c>
      <c r="B3816">
        <v>15000</v>
      </c>
      <c r="C3816">
        <v>19720</v>
      </c>
      <c r="D3816">
        <v>24860</v>
      </c>
      <c r="E3816">
        <v>30000</v>
      </c>
      <c r="F3816">
        <v>35140</v>
      </c>
      <c r="G3816">
        <v>40280</v>
      </c>
      <c r="H3816">
        <v>44250</v>
      </c>
      <c r="I3816">
        <v>47100</v>
      </c>
      <c r="J3816">
        <v>49950</v>
      </c>
      <c r="K3816" t="s">
        <v>3113</v>
      </c>
      <c r="L3816">
        <v>179</v>
      </c>
      <c r="M3816">
        <v>30</v>
      </c>
      <c r="N3816" t="s">
        <v>3362</v>
      </c>
    </row>
    <row r="3817" spans="1:14" x14ac:dyDescent="0.2">
      <c r="A3817" t="s">
        <v>9576</v>
      </c>
      <c r="B3817">
        <v>14580</v>
      </c>
      <c r="C3817">
        <v>19720</v>
      </c>
      <c r="D3817">
        <v>24860</v>
      </c>
      <c r="E3817">
        <v>30000</v>
      </c>
      <c r="F3817">
        <v>35140</v>
      </c>
      <c r="G3817">
        <v>38750</v>
      </c>
      <c r="H3817">
        <v>41450</v>
      </c>
      <c r="I3817">
        <v>44100</v>
      </c>
      <c r="J3817">
        <v>46800</v>
      </c>
      <c r="K3817" t="s">
        <v>3113</v>
      </c>
      <c r="L3817">
        <v>181</v>
      </c>
      <c r="M3817">
        <v>30</v>
      </c>
      <c r="N3817" t="s">
        <v>3616</v>
      </c>
    </row>
    <row r="3818" spans="1:14" x14ac:dyDescent="0.2">
      <c r="A3818" t="s">
        <v>9577</v>
      </c>
      <c r="B3818">
        <v>14580</v>
      </c>
      <c r="C3818">
        <v>19720</v>
      </c>
      <c r="D3818">
        <v>24860</v>
      </c>
      <c r="E3818">
        <v>30000</v>
      </c>
      <c r="F3818">
        <v>35140</v>
      </c>
      <c r="G3818">
        <v>38750</v>
      </c>
      <c r="H3818">
        <v>41450</v>
      </c>
      <c r="I3818">
        <v>44100</v>
      </c>
      <c r="J3818">
        <v>46800</v>
      </c>
      <c r="K3818" t="s">
        <v>3113</v>
      </c>
      <c r="L3818">
        <v>183</v>
      </c>
      <c r="M3818">
        <v>30</v>
      </c>
      <c r="N3818" t="s">
        <v>3167</v>
      </c>
    </row>
    <row r="3819" spans="1:14" x14ac:dyDescent="0.2">
      <c r="A3819" t="s">
        <v>9578</v>
      </c>
      <c r="B3819">
        <v>14580</v>
      </c>
      <c r="C3819">
        <v>19720</v>
      </c>
      <c r="D3819">
        <v>24860</v>
      </c>
      <c r="E3819">
        <v>30000</v>
      </c>
      <c r="F3819">
        <v>35140</v>
      </c>
      <c r="G3819">
        <v>38750</v>
      </c>
      <c r="H3819">
        <v>41450</v>
      </c>
      <c r="I3819">
        <v>44100</v>
      </c>
      <c r="J3819">
        <v>46800</v>
      </c>
      <c r="K3819" t="s">
        <v>3113</v>
      </c>
      <c r="L3819">
        <v>185</v>
      </c>
      <c r="M3819">
        <v>30</v>
      </c>
      <c r="N3819" t="s">
        <v>3419</v>
      </c>
    </row>
    <row r="3820" spans="1:14" x14ac:dyDescent="0.2">
      <c r="A3820" t="s">
        <v>9579</v>
      </c>
      <c r="B3820">
        <v>21000</v>
      </c>
      <c r="C3820">
        <v>24000</v>
      </c>
      <c r="D3820">
        <v>27000</v>
      </c>
      <c r="E3820">
        <v>30000</v>
      </c>
      <c r="F3820">
        <v>35140</v>
      </c>
      <c r="G3820">
        <v>40280</v>
      </c>
      <c r="H3820">
        <v>45420</v>
      </c>
      <c r="I3820">
        <v>50560</v>
      </c>
      <c r="J3820">
        <v>55700</v>
      </c>
      <c r="K3820" t="s">
        <v>3113</v>
      </c>
      <c r="L3820">
        <v>187</v>
      </c>
      <c r="M3820">
        <v>30</v>
      </c>
      <c r="N3820" t="s">
        <v>4141</v>
      </c>
    </row>
    <row r="3821" spans="1:14" x14ac:dyDescent="0.2">
      <c r="A3821" t="s">
        <v>9580</v>
      </c>
      <c r="B3821">
        <v>21000</v>
      </c>
      <c r="C3821">
        <v>24000</v>
      </c>
      <c r="D3821">
        <v>27000</v>
      </c>
      <c r="E3821">
        <v>30000</v>
      </c>
      <c r="F3821">
        <v>35140</v>
      </c>
      <c r="G3821">
        <v>40280</v>
      </c>
      <c r="H3821">
        <v>45420</v>
      </c>
      <c r="I3821">
        <v>50560</v>
      </c>
      <c r="J3821">
        <v>55700</v>
      </c>
      <c r="K3821" t="s">
        <v>3113</v>
      </c>
      <c r="L3821">
        <v>189</v>
      </c>
      <c r="M3821">
        <v>30</v>
      </c>
      <c r="N3821" t="s">
        <v>3256</v>
      </c>
    </row>
    <row r="3822" spans="1:14" x14ac:dyDescent="0.2">
      <c r="A3822" t="s">
        <v>9581</v>
      </c>
      <c r="B3822">
        <v>15200</v>
      </c>
      <c r="C3822">
        <v>19720</v>
      </c>
      <c r="D3822">
        <v>24860</v>
      </c>
      <c r="E3822">
        <v>30000</v>
      </c>
      <c r="F3822">
        <v>35140</v>
      </c>
      <c r="G3822">
        <v>40280</v>
      </c>
      <c r="H3822">
        <v>44750</v>
      </c>
      <c r="I3822">
        <v>47600</v>
      </c>
      <c r="J3822">
        <v>50500</v>
      </c>
      <c r="K3822" t="s">
        <v>3114</v>
      </c>
      <c r="L3822">
        <v>1</v>
      </c>
      <c r="M3822">
        <v>30</v>
      </c>
      <c r="N3822" t="s">
        <v>4181</v>
      </c>
    </row>
    <row r="3823" spans="1:14" x14ac:dyDescent="0.2">
      <c r="A3823" t="s">
        <v>9582</v>
      </c>
      <c r="B3823">
        <v>20750</v>
      </c>
      <c r="C3823">
        <v>23700</v>
      </c>
      <c r="D3823">
        <v>26650</v>
      </c>
      <c r="E3823">
        <v>30000</v>
      </c>
      <c r="F3823">
        <v>35140</v>
      </c>
      <c r="G3823">
        <v>40280</v>
      </c>
      <c r="H3823">
        <v>45420</v>
      </c>
      <c r="I3823">
        <v>50560</v>
      </c>
      <c r="J3823">
        <v>55700</v>
      </c>
      <c r="K3823" t="s">
        <v>3114</v>
      </c>
      <c r="L3823">
        <v>3</v>
      </c>
      <c r="M3823">
        <v>30</v>
      </c>
      <c r="N3823" t="s">
        <v>3168</v>
      </c>
    </row>
    <row r="3824" spans="1:14" x14ac:dyDescent="0.2">
      <c r="A3824" t="s">
        <v>9583</v>
      </c>
      <c r="B3824">
        <v>15200</v>
      </c>
      <c r="C3824">
        <v>19720</v>
      </c>
      <c r="D3824">
        <v>24860</v>
      </c>
      <c r="E3824">
        <v>30000</v>
      </c>
      <c r="F3824">
        <v>35140</v>
      </c>
      <c r="G3824">
        <v>40280</v>
      </c>
      <c r="H3824">
        <v>44750</v>
      </c>
      <c r="I3824">
        <v>47600</v>
      </c>
      <c r="J3824">
        <v>50500</v>
      </c>
      <c r="K3824" t="s">
        <v>3114</v>
      </c>
      <c r="L3824">
        <v>5</v>
      </c>
      <c r="M3824">
        <v>30</v>
      </c>
      <c r="N3824" t="s">
        <v>3169</v>
      </c>
    </row>
    <row r="3825" spans="1:14" x14ac:dyDescent="0.2">
      <c r="A3825" t="s">
        <v>9584</v>
      </c>
      <c r="B3825">
        <v>15300</v>
      </c>
      <c r="C3825">
        <v>19720</v>
      </c>
      <c r="D3825">
        <v>24860</v>
      </c>
      <c r="E3825">
        <v>30000</v>
      </c>
      <c r="F3825">
        <v>35140</v>
      </c>
      <c r="G3825">
        <v>40280</v>
      </c>
      <c r="H3825">
        <v>45150</v>
      </c>
      <c r="I3825">
        <v>48050</v>
      </c>
      <c r="J3825">
        <v>51000</v>
      </c>
      <c r="K3825" t="s">
        <v>3114</v>
      </c>
      <c r="L3825">
        <v>7</v>
      </c>
      <c r="M3825">
        <v>30</v>
      </c>
      <c r="N3825" t="s">
        <v>3170</v>
      </c>
    </row>
    <row r="3826" spans="1:14" x14ac:dyDescent="0.2">
      <c r="A3826" t="s">
        <v>9585</v>
      </c>
      <c r="B3826">
        <v>16850</v>
      </c>
      <c r="C3826">
        <v>19720</v>
      </c>
      <c r="D3826">
        <v>24860</v>
      </c>
      <c r="E3826">
        <v>30000</v>
      </c>
      <c r="F3826">
        <v>35140</v>
      </c>
      <c r="G3826">
        <v>40280</v>
      </c>
      <c r="H3826">
        <v>45420</v>
      </c>
      <c r="I3826">
        <v>50560</v>
      </c>
      <c r="J3826">
        <v>55700</v>
      </c>
      <c r="K3826" t="s">
        <v>3114</v>
      </c>
      <c r="L3826">
        <v>9</v>
      </c>
      <c r="M3826">
        <v>30</v>
      </c>
      <c r="N3826" t="s">
        <v>3171</v>
      </c>
    </row>
    <row r="3827" spans="1:14" x14ac:dyDescent="0.2">
      <c r="A3827" t="s">
        <v>9586</v>
      </c>
      <c r="B3827">
        <v>17150</v>
      </c>
      <c r="C3827">
        <v>19720</v>
      </c>
      <c r="D3827">
        <v>24860</v>
      </c>
      <c r="E3827">
        <v>30000</v>
      </c>
      <c r="F3827">
        <v>35140</v>
      </c>
      <c r="G3827">
        <v>40280</v>
      </c>
      <c r="H3827">
        <v>45420</v>
      </c>
      <c r="I3827">
        <v>50560</v>
      </c>
      <c r="J3827">
        <v>55700</v>
      </c>
      <c r="K3827" t="s">
        <v>3114</v>
      </c>
      <c r="L3827">
        <v>11</v>
      </c>
      <c r="M3827">
        <v>30</v>
      </c>
      <c r="N3827" t="s">
        <v>4035</v>
      </c>
    </row>
    <row r="3828" spans="1:14" x14ac:dyDescent="0.2">
      <c r="A3828" t="s">
        <v>9587</v>
      </c>
      <c r="B3828">
        <v>15300</v>
      </c>
      <c r="C3828">
        <v>19720</v>
      </c>
      <c r="D3828">
        <v>24860</v>
      </c>
      <c r="E3828">
        <v>30000</v>
      </c>
      <c r="F3828">
        <v>35140</v>
      </c>
      <c r="G3828">
        <v>40280</v>
      </c>
      <c r="H3828">
        <v>45150</v>
      </c>
      <c r="I3828">
        <v>48050</v>
      </c>
      <c r="J3828">
        <v>51000</v>
      </c>
      <c r="K3828" t="s">
        <v>3114</v>
      </c>
      <c r="L3828">
        <v>13</v>
      </c>
      <c r="M3828">
        <v>30</v>
      </c>
      <c r="N3828" t="s">
        <v>3172</v>
      </c>
    </row>
    <row r="3829" spans="1:14" x14ac:dyDescent="0.2">
      <c r="A3829" t="s">
        <v>9588</v>
      </c>
      <c r="B3829">
        <v>19350</v>
      </c>
      <c r="C3829">
        <v>22100</v>
      </c>
      <c r="D3829">
        <v>24860</v>
      </c>
      <c r="E3829">
        <v>30000</v>
      </c>
      <c r="F3829">
        <v>35140</v>
      </c>
      <c r="G3829">
        <v>40280</v>
      </c>
      <c r="H3829">
        <v>45420</v>
      </c>
      <c r="I3829">
        <v>50560</v>
      </c>
      <c r="J3829">
        <v>55700</v>
      </c>
      <c r="K3829" t="s">
        <v>3114</v>
      </c>
      <c r="L3829">
        <v>15</v>
      </c>
      <c r="M3829">
        <v>30</v>
      </c>
      <c r="N3829" t="s">
        <v>3173</v>
      </c>
    </row>
    <row r="3830" spans="1:14" x14ac:dyDescent="0.2">
      <c r="A3830" t="s">
        <v>9589</v>
      </c>
      <c r="B3830">
        <v>15200</v>
      </c>
      <c r="C3830">
        <v>19720</v>
      </c>
      <c r="D3830">
        <v>24860</v>
      </c>
      <c r="E3830">
        <v>30000</v>
      </c>
      <c r="F3830">
        <v>35140</v>
      </c>
      <c r="G3830">
        <v>40280</v>
      </c>
      <c r="H3830">
        <v>44750</v>
      </c>
      <c r="I3830">
        <v>47600</v>
      </c>
      <c r="J3830">
        <v>50500</v>
      </c>
      <c r="K3830" t="s">
        <v>3114</v>
      </c>
      <c r="L3830">
        <v>17</v>
      </c>
      <c r="M3830">
        <v>30</v>
      </c>
      <c r="N3830" t="s">
        <v>3174</v>
      </c>
    </row>
    <row r="3831" spans="1:14" x14ac:dyDescent="0.2">
      <c r="A3831" t="s">
        <v>9590</v>
      </c>
      <c r="B3831">
        <v>18450</v>
      </c>
      <c r="C3831">
        <v>21100</v>
      </c>
      <c r="D3831">
        <v>24860</v>
      </c>
      <c r="E3831">
        <v>30000</v>
      </c>
      <c r="F3831">
        <v>35140</v>
      </c>
      <c r="G3831">
        <v>40280</v>
      </c>
      <c r="H3831">
        <v>45420</v>
      </c>
      <c r="I3831">
        <v>50560</v>
      </c>
      <c r="J3831">
        <v>55700</v>
      </c>
      <c r="K3831" t="s">
        <v>3114</v>
      </c>
      <c r="L3831">
        <v>19</v>
      </c>
      <c r="M3831">
        <v>30</v>
      </c>
      <c r="N3831" t="s">
        <v>3175</v>
      </c>
    </row>
    <row r="3832" spans="1:14" x14ac:dyDescent="0.2">
      <c r="A3832" t="s">
        <v>9591</v>
      </c>
      <c r="B3832">
        <v>24550</v>
      </c>
      <c r="C3832">
        <v>28050</v>
      </c>
      <c r="D3832">
        <v>31550</v>
      </c>
      <c r="E3832">
        <v>35050</v>
      </c>
      <c r="F3832">
        <v>37900</v>
      </c>
      <c r="G3832">
        <v>40700</v>
      </c>
      <c r="H3832">
        <v>45420</v>
      </c>
      <c r="I3832">
        <v>50560</v>
      </c>
      <c r="J3832">
        <v>55700</v>
      </c>
      <c r="K3832" t="s">
        <v>3114</v>
      </c>
      <c r="L3832">
        <v>21</v>
      </c>
      <c r="M3832">
        <v>30</v>
      </c>
      <c r="N3832" t="s">
        <v>3176</v>
      </c>
    </row>
    <row r="3833" spans="1:14" x14ac:dyDescent="0.2">
      <c r="A3833" t="s">
        <v>9592</v>
      </c>
      <c r="B3833">
        <v>15200</v>
      </c>
      <c r="C3833">
        <v>19720</v>
      </c>
      <c r="D3833">
        <v>24860</v>
      </c>
      <c r="E3833">
        <v>30000</v>
      </c>
      <c r="F3833">
        <v>35140</v>
      </c>
      <c r="G3833">
        <v>40280</v>
      </c>
      <c r="H3833">
        <v>44750</v>
      </c>
      <c r="I3833">
        <v>47600</v>
      </c>
      <c r="J3833">
        <v>50500</v>
      </c>
      <c r="K3833" t="s">
        <v>3114</v>
      </c>
      <c r="L3833">
        <v>23</v>
      </c>
      <c r="M3833">
        <v>30</v>
      </c>
      <c r="N3833" t="s">
        <v>3177</v>
      </c>
    </row>
    <row r="3834" spans="1:14" x14ac:dyDescent="0.2">
      <c r="A3834" t="s">
        <v>9593</v>
      </c>
      <c r="B3834">
        <v>15200</v>
      </c>
      <c r="C3834">
        <v>19720</v>
      </c>
      <c r="D3834">
        <v>24860</v>
      </c>
      <c r="E3834">
        <v>30000</v>
      </c>
      <c r="F3834">
        <v>35140</v>
      </c>
      <c r="G3834">
        <v>40280</v>
      </c>
      <c r="H3834">
        <v>44750</v>
      </c>
      <c r="I3834">
        <v>47600</v>
      </c>
      <c r="J3834">
        <v>50500</v>
      </c>
      <c r="K3834" t="s">
        <v>3114</v>
      </c>
      <c r="L3834">
        <v>25</v>
      </c>
      <c r="M3834">
        <v>30</v>
      </c>
      <c r="N3834" t="s">
        <v>3178</v>
      </c>
    </row>
    <row r="3835" spans="1:14" x14ac:dyDescent="0.2">
      <c r="A3835" t="s">
        <v>9594</v>
      </c>
      <c r="B3835">
        <v>16000</v>
      </c>
      <c r="C3835">
        <v>19720</v>
      </c>
      <c r="D3835">
        <v>24860</v>
      </c>
      <c r="E3835">
        <v>30000</v>
      </c>
      <c r="F3835">
        <v>35140</v>
      </c>
      <c r="G3835">
        <v>40280</v>
      </c>
      <c r="H3835">
        <v>45420</v>
      </c>
      <c r="I3835">
        <v>50200</v>
      </c>
      <c r="J3835">
        <v>53200</v>
      </c>
      <c r="K3835" t="s">
        <v>3114</v>
      </c>
      <c r="L3835">
        <v>27</v>
      </c>
      <c r="M3835">
        <v>30</v>
      </c>
      <c r="N3835" t="s">
        <v>3262</v>
      </c>
    </row>
    <row r="3836" spans="1:14" x14ac:dyDescent="0.2">
      <c r="A3836" t="s">
        <v>9595</v>
      </c>
      <c r="B3836">
        <v>18450</v>
      </c>
      <c r="C3836">
        <v>21100</v>
      </c>
      <c r="D3836">
        <v>24860</v>
      </c>
      <c r="E3836">
        <v>30000</v>
      </c>
      <c r="F3836">
        <v>35140</v>
      </c>
      <c r="G3836">
        <v>40280</v>
      </c>
      <c r="H3836">
        <v>45420</v>
      </c>
      <c r="I3836">
        <v>50560</v>
      </c>
      <c r="J3836">
        <v>55700</v>
      </c>
      <c r="K3836" t="s">
        <v>3114</v>
      </c>
      <c r="L3836">
        <v>29</v>
      </c>
      <c r="M3836">
        <v>30</v>
      </c>
      <c r="N3836" t="s">
        <v>3179</v>
      </c>
    </row>
    <row r="3837" spans="1:14" x14ac:dyDescent="0.2">
      <c r="A3837" t="s">
        <v>9596</v>
      </c>
      <c r="B3837">
        <v>17500</v>
      </c>
      <c r="C3837">
        <v>20000</v>
      </c>
      <c r="D3837">
        <v>24860</v>
      </c>
      <c r="E3837">
        <v>30000</v>
      </c>
      <c r="F3837">
        <v>35140</v>
      </c>
      <c r="G3837">
        <v>40280</v>
      </c>
      <c r="H3837">
        <v>45420</v>
      </c>
      <c r="I3837">
        <v>50560</v>
      </c>
      <c r="J3837">
        <v>55700</v>
      </c>
      <c r="K3837" t="s">
        <v>3114</v>
      </c>
      <c r="L3837">
        <v>31</v>
      </c>
      <c r="M3837">
        <v>30</v>
      </c>
      <c r="N3837" t="s">
        <v>3180</v>
      </c>
    </row>
    <row r="3838" spans="1:14" x14ac:dyDescent="0.2">
      <c r="A3838" t="s">
        <v>9597</v>
      </c>
      <c r="B3838">
        <v>22700</v>
      </c>
      <c r="C3838">
        <v>25950</v>
      </c>
      <c r="D3838">
        <v>29200</v>
      </c>
      <c r="E3838">
        <v>32400</v>
      </c>
      <c r="F3838">
        <v>35140</v>
      </c>
      <c r="G3838">
        <v>40280</v>
      </c>
      <c r="H3838">
        <v>45420</v>
      </c>
      <c r="I3838">
        <v>50560</v>
      </c>
      <c r="J3838">
        <v>55700</v>
      </c>
      <c r="K3838" t="s">
        <v>3114</v>
      </c>
      <c r="L3838">
        <v>33</v>
      </c>
      <c r="M3838">
        <v>30</v>
      </c>
      <c r="N3838" t="s">
        <v>3181</v>
      </c>
    </row>
    <row r="3839" spans="1:14" x14ac:dyDescent="0.2">
      <c r="A3839" t="s">
        <v>9598</v>
      </c>
      <c r="B3839">
        <v>15250</v>
      </c>
      <c r="C3839">
        <v>19720</v>
      </c>
      <c r="D3839">
        <v>24860</v>
      </c>
      <c r="E3839">
        <v>30000</v>
      </c>
      <c r="F3839">
        <v>35140</v>
      </c>
      <c r="G3839">
        <v>40280</v>
      </c>
      <c r="H3839">
        <v>44950</v>
      </c>
      <c r="I3839">
        <v>47850</v>
      </c>
      <c r="J3839">
        <v>50750</v>
      </c>
      <c r="K3839" t="s">
        <v>3114</v>
      </c>
      <c r="L3839">
        <v>35</v>
      </c>
      <c r="M3839">
        <v>30</v>
      </c>
      <c r="N3839" t="s">
        <v>3182</v>
      </c>
    </row>
    <row r="3840" spans="1:14" x14ac:dyDescent="0.2">
      <c r="A3840" t="s">
        <v>9599</v>
      </c>
      <c r="B3840">
        <v>15200</v>
      </c>
      <c r="C3840">
        <v>19720</v>
      </c>
      <c r="D3840">
        <v>24860</v>
      </c>
      <c r="E3840">
        <v>30000</v>
      </c>
      <c r="F3840">
        <v>35140</v>
      </c>
      <c r="G3840">
        <v>40280</v>
      </c>
      <c r="H3840">
        <v>44750</v>
      </c>
      <c r="I3840">
        <v>47600</v>
      </c>
      <c r="J3840">
        <v>50500</v>
      </c>
      <c r="K3840" t="s">
        <v>3114</v>
      </c>
      <c r="L3840">
        <v>37</v>
      </c>
      <c r="M3840">
        <v>30</v>
      </c>
      <c r="N3840" t="s">
        <v>3183</v>
      </c>
    </row>
    <row r="3841" spans="1:14" x14ac:dyDescent="0.2">
      <c r="A3841" t="s">
        <v>9600</v>
      </c>
      <c r="B3841">
        <v>23400</v>
      </c>
      <c r="C3841">
        <v>26750</v>
      </c>
      <c r="D3841">
        <v>30100</v>
      </c>
      <c r="E3841">
        <v>33400</v>
      </c>
      <c r="F3841">
        <v>36100</v>
      </c>
      <c r="G3841">
        <v>40280</v>
      </c>
      <c r="H3841">
        <v>45420</v>
      </c>
      <c r="I3841">
        <v>50560</v>
      </c>
      <c r="J3841">
        <v>55700</v>
      </c>
      <c r="K3841" t="s">
        <v>3114</v>
      </c>
      <c r="L3841">
        <v>39</v>
      </c>
      <c r="M3841">
        <v>30</v>
      </c>
      <c r="N3841" t="s">
        <v>3184</v>
      </c>
    </row>
    <row r="3842" spans="1:14" x14ac:dyDescent="0.2">
      <c r="A3842" t="s">
        <v>9601</v>
      </c>
      <c r="B3842">
        <v>16900</v>
      </c>
      <c r="C3842">
        <v>19720</v>
      </c>
      <c r="D3842">
        <v>24860</v>
      </c>
      <c r="E3842">
        <v>30000</v>
      </c>
      <c r="F3842">
        <v>35140</v>
      </c>
      <c r="G3842">
        <v>40280</v>
      </c>
      <c r="H3842">
        <v>45420</v>
      </c>
      <c r="I3842">
        <v>50560</v>
      </c>
      <c r="J3842">
        <v>55700</v>
      </c>
      <c r="K3842" t="s">
        <v>3114</v>
      </c>
      <c r="L3842">
        <v>41</v>
      </c>
      <c r="M3842">
        <v>30</v>
      </c>
      <c r="N3842" t="s">
        <v>3185</v>
      </c>
    </row>
    <row r="3843" spans="1:14" x14ac:dyDescent="0.2">
      <c r="A3843" t="s">
        <v>9602</v>
      </c>
      <c r="B3843">
        <v>15400</v>
      </c>
      <c r="C3843">
        <v>19720</v>
      </c>
      <c r="D3843">
        <v>24860</v>
      </c>
      <c r="E3843">
        <v>30000</v>
      </c>
      <c r="F3843">
        <v>35140</v>
      </c>
      <c r="G3843">
        <v>40280</v>
      </c>
      <c r="H3843">
        <v>45350</v>
      </c>
      <c r="I3843">
        <v>48250</v>
      </c>
      <c r="J3843">
        <v>51200</v>
      </c>
      <c r="K3843" t="s">
        <v>3114</v>
      </c>
      <c r="L3843">
        <v>43</v>
      </c>
      <c r="M3843">
        <v>30</v>
      </c>
      <c r="N3843" t="s">
        <v>3186</v>
      </c>
    </row>
    <row r="3844" spans="1:14" x14ac:dyDescent="0.2">
      <c r="A3844" t="s">
        <v>9603</v>
      </c>
      <c r="B3844">
        <v>15200</v>
      </c>
      <c r="C3844">
        <v>19720</v>
      </c>
      <c r="D3844">
        <v>24860</v>
      </c>
      <c r="E3844">
        <v>30000</v>
      </c>
      <c r="F3844">
        <v>35140</v>
      </c>
      <c r="G3844">
        <v>40280</v>
      </c>
      <c r="H3844">
        <v>44750</v>
      </c>
      <c r="I3844">
        <v>47600</v>
      </c>
      <c r="J3844">
        <v>50500</v>
      </c>
      <c r="K3844" t="s">
        <v>3114</v>
      </c>
      <c r="L3844">
        <v>45</v>
      </c>
      <c r="M3844">
        <v>30</v>
      </c>
      <c r="N3844" t="s">
        <v>3187</v>
      </c>
    </row>
    <row r="3845" spans="1:14" x14ac:dyDescent="0.2">
      <c r="A3845" t="s">
        <v>9604</v>
      </c>
      <c r="B3845">
        <v>15200</v>
      </c>
      <c r="C3845">
        <v>19720</v>
      </c>
      <c r="D3845">
        <v>24860</v>
      </c>
      <c r="E3845">
        <v>30000</v>
      </c>
      <c r="F3845">
        <v>35140</v>
      </c>
      <c r="G3845">
        <v>40280</v>
      </c>
      <c r="H3845">
        <v>44750</v>
      </c>
      <c r="I3845">
        <v>47600</v>
      </c>
      <c r="J3845">
        <v>50500</v>
      </c>
      <c r="K3845" t="s">
        <v>3114</v>
      </c>
      <c r="L3845">
        <v>47</v>
      </c>
      <c r="M3845">
        <v>30</v>
      </c>
      <c r="N3845" t="s">
        <v>2937</v>
      </c>
    </row>
    <row r="3846" spans="1:14" x14ac:dyDescent="0.2">
      <c r="A3846" t="s">
        <v>9605</v>
      </c>
      <c r="B3846">
        <v>15200</v>
      </c>
      <c r="C3846">
        <v>19720</v>
      </c>
      <c r="D3846">
        <v>24860</v>
      </c>
      <c r="E3846">
        <v>30000</v>
      </c>
      <c r="F3846">
        <v>35140</v>
      </c>
      <c r="G3846">
        <v>40280</v>
      </c>
      <c r="H3846">
        <v>44750</v>
      </c>
      <c r="I3846">
        <v>47600</v>
      </c>
      <c r="J3846">
        <v>50500</v>
      </c>
      <c r="K3846" t="s">
        <v>3114</v>
      </c>
      <c r="L3846">
        <v>49</v>
      </c>
      <c r="M3846">
        <v>30</v>
      </c>
      <c r="N3846" t="s">
        <v>3069</v>
      </c>
    </row>
    <row r="3847" spans="1:14" x14ac:dyDescent="0.2">
      <c r="A3847" t="s">
        <v>9606</v>
      </c>
      <c r="B3847">
        <v>16900</v>
      </c>
      <c r="C3847">
        <v>19720</v>
      </c>
      <c r="D3847">
        <v>24860</v>
      </c>
      <c r="E3847">
        <v>30000</v>
      </c>
      <c r="F3847">
        <v>35140</v>
      </c>
      <c r="G3847">
        <v>40280</v>
      </c>
      <c r="H3847">
        <v>45420</v>
      </c>
      <c r="I3847">
        <v>50560</v>
      </c>
      <c r="J3847">
        <v>55700</v>
      </c>
      <c r="K3847" t="s">
        <v>3114</v>
      </c>
      <c r="L3847">
        <v>51</v>
      </c>
      <c r="M3847">
        <v>30</v>
      </c>
      <c r="N3847" t="s">
        <v>3188</v>
      </c>
    </row>
    <row r="3848" spans="1:14" x14ac:dyDescent="0.2">
      <c r="A3848" t="s">
        <v>9607</v>
      </c>
      <c r="B3848">
        <v>17500</v>
      </c>
      <c r="C3848">
        <v>20000</v>
      </c>
      <c r="D3848">
        <v>24860</v>
      </c>
      <c r="E3848">
        <v>30000</v>
      </c>
      <c r="F3848">
        <v>35140</v>
      </c>
      <c r="G3848">
        <v>40280</v>
      </c>
      <c r="H3848">
        <v>45420</v>
      </c>
      <c r="I3848">
        <v>50560</v>
      </c>
      <c r="J3848">
        <v>55700</v>
      </c>
      <c r="K3848" t="s">
        <v>3114</v>
      </c>
      <c r="L3848">
        <v>53</v>
      </c>
      <c r="M3848">
        <v>30</v>
      </c>
      <c r="N3848" t="s">
        <v>3189</v>
      </c>
    </row>
    <row r="3849" spans="1:14" x14ac:dyDescent="0.2">
      <c r="A3849" t="s">
        <v>9608</v>
      </c>
      <c r="B3849">
        <v>24550</v>
      </c>
      <c r="C3849">
        <v>28050</v>
      </c>
      <c r="D3849">
        <v>31550</v>
      </c>
      <c r="E3849">
        <v>35050</v>
      </c>
      <c r="F3849">
        <v>37900</v>
      </c>
      <c r="G3849">
        <v>40700</v>
      </c>
      <c r="H3849">
        <v>45420</v>
      </c>
      <c r="I3849">
        <v>50560</v>
      </c>
      <c r="J3849">
        <v>55700</v>
      </c>
      <c r="K3849" t="s">
        <v>3114</v>
      </c>
      <c r="L3849">
        <v>55</v>
      </c>
      <c r="M3849">
        <v>30</v>
      </c>
      <c r="N3849" t="s">
        <v>3269</v>
      </c>
    </row>
    <row r="3850" spans="1:14" x14ac:dyDescent="0.2">
      <c r="A3850" t="s">
        <v>9609</v>
      </c>
      <c r="B3850">
        <v>17500</v>
      </c>
      <c r="C3850">
        <v>20000</v>
      </c>
      <c r="D3850">
        <v>24860</v>
      </c>
      <c r="E3850">
        <v>30000</v>
      </c>
      <c r="F3850">
        <v>35140</v>
      </c>
      <c r="G3850">
        <v>40280</v>
      </c>
      <c r="H3850">
        <v>45420</v>
      </c>
      <c r="I3850">
        <v>50560</v>
      </c>
      <c r="J3850">
        <v>55700</v>
      </c>
      <c r="K3850" t="s">
        <v>3114</v>
      </c>
      <c r="L3850">
        <v>57</v>
      </c>
      <c r="M3850">
        <v>30</v>
      </c>
      <c r="N3850" t="s">
        <v>3305</v>
      </c>
    </row>
    <row r="3851" spans="1:14" x14ac:dyDescent="0.2">
      <c r="A3851" t="s">
        <v>9610</v>
      </c>
      <c r="B3851">
        <v>15400</v>
      </c>
      <c r="C3851">
        <v>19720</v>
      </c>
      <c r="D3851">
        <v>24860</v>
      </c>
      <c r="E3851">
        <v>30000</v>
      </c>
      <c r="F3851">
        <v>35140</v>
      </c>
      <c r="G3851">
        <v>40280</v>
      </c>
      <c r="H3851">
        <v>45400</v>
      </c>
      <c r="I3851">
        <v>48350</v>
      </c>
      <c r="J3851">
        <v>51250</v>
      </c>
      <c r="K3851" t="s">
        <v>3114</v>
      </c>
      <c r="L3851">
        <v>59</v>
      </c>
      <c r="M3851">
        <v>30</v>
      </c>
      <c r="N3851" t="s">
        <v>3190</v>
      </c>
    </row>
    <row r="3852" spans="1:14" x14ac:dyDescent="0.2">
      <c r="A3852" t="s">
        <v>9611</v>
      </c>
      <c r="B3852">
        <v>15200</v>
      </c>
      <c r="C3852">
        <v>19720</v>
      </c>
      <c r="D3852">
        <v>24860</v>
      </c>
      <c r="E3852">
        <v>30000</v>
      </c>
      <c r="F3852">
        <v>35140</v>
      </c>
      <c r="G3852">
        <v>40280</v>
      </c>
      <c r="H3852">
        <v>44750</v>
      </c>
      <c r="I3852">
        <v>47600</v>
      </c>
      <c r="J3852">
        <v>50500</v>
      </c>
      <c r="K3852" t="s">
        <v>3114</v>
      </c>
      <c r="L3852">
        <v>61</v>
      </c>
      <c r="M3852">
        <v>30</v>
      </c>
      <c r="N3852" t="s">
        <v>4041</v>
      </c>
    </row>
    <row r="3853" spans="1:14" x14ac:dyDescent="0.2">
      <c r="A3853" t="s">
        <v>9612</v>
      </c>
      <c r="B3853">
        <v>15200</v>
      </c>
      <c r="C3853">
        <v>19720</v>
      </c>
      <c r="D3853">
        <v>24860</v>
      </c>
      <c r="E3853">
        <v>30000</v>
      </c>
      <c r="F3853">
        <v>35140</v>
      </c>
      <c r="G3853">
        <v>40280</v>
      </c>
      <c r="H3853">
        <v>44750</v>
      </c>
      <c r="I3853">
        <v>47600</v>
      </c>
      <c r="J3853">
        <v>50500</v>
      </c>
      <c r="K3853" t="s">
        <v>3114</v>
      </c>
      <c r="L3853">
        <v>63</v>
      </c>
      <c r="M3853">
        <v>30</v>
      </c>
      <c r="N3853" t="s">
        <v>3191</v>
      </c>
    </row>
    <row r="3854" spans="1:14" x14ac:dyDescent="0.2">
      <c r="A3854" t="s">
        <v>9613</v>
      </c>
      <c r="B3854">
        <v>17150</v>
      </c>
      <c r="C3854">
        <v>19720</v>
      </c>
      <c r="D3854">
        <v>24860</v>
      </c>
      <c r="E3854">
        <v>30000</v>
      </c>
      <c r="F3854">
        <v>35140</v>
      </c>
      <c r="G3854">
        <v>40280</v>
      </c>
      <c r="H3854">
        <v>45420</v>
      </c>
      <c r="I3854">
        <v>50560</v>
      </c>
      <c r="J3854">
        <v>55700</v>
      </c>
      <c r="K3854" t="s">
        <v>3114</v>
      </c>
      <c r="L3854">
        <v>65</v>
      </c>
      <c r="M3854">
        <v>30</v>
      </c>
      <c r="N3854" t="s">
        <v>3192</v>
      </c>
    </row>
    <row r="3855" spans="1:14" x14ac:dyDescent="0.2">
      <c r="A3855" t="s">
        <v>9614</v>
      </c>
      <c r="B3855">
        <v>15200</v>
      </c>
      <c r="C3855">
        <v>19720</v>
      </c>
      <c r="D3855">
        <v>24860</v>
      </c>
      <c r="E3855">
        <v>30000</v>
      </c>
      <c r="F3855">
        <v>35140</v>
      </c>
      <c r="G3855">
        <v>40280</v>
      </c>
      <c r="H3855">
        <v>44750</v>
      </c>
      <c r="I3855">
        <v>47600</v>
      </c>
      <c r="J3855">
        <v>50500</v>
      </c>
      <c r="K3855" t="s">
        <v>3114</v>
      </c>
      <c r="L3855">
        <v>67</v>
      </c>
      <c r="M3855">
        <v>30</v>
      </c>
      <c r="N3855" t="s">
        <v>3758</v>
      </c>
    </row>
    <row r="3856" spans="1:14" x14ac:dyDescent="0.2">
      <c r="A3856" t="s">
        <v>9615</v>
      </c>
      <c r="B3856">
        <v>15200</v>
      </c>
      <c r="C3856">
        <v>19720</v>
      </c>
      <c r="D3856">
        <v>24860</v>
      </c>
      <c r="E3856">
        <v>30000</v>
      </c>
      <c r="F3856">
        <v>35140</v>
      </c>
      <c r="G3856">
        <v>40280</v>
      </c>
      <c r="H3856">
        <v>44750</v>
      </c>
      <c r="I3856">
        <v>47600</v>
      </c>
      <c r="J3856">
        <v>50500</v>
      </c>
      <c r="K3856" t="s">
        <v>3114</v>
      </c>
      <c r="L3856">
        <v>69</v>
      </c>
      <c r="M3856">
        <v>30</v>
      </c>
      <c r="N3856" t="s">
        <v>3193</v>
      </c>
    </row>
    <row r="3857" spans="1:14" x14ac:dyDescent="0.2">
      <c r="A3857" t="s">
        <v>9616</v>
      </c>
      <c r="B3857">
        <v>19600</v>
      </c>
      <c r="C3857">
        <v>22400</v>
      </c>
      <c r="D3857">
        <v>25200</v>
      </c>
      <c r="E3857">
        <v>30000</v>
      </c>
      <c r="F3857">
        <v>35140</v>
      </c>
      <c r="G3857">
        <v>40280</v>
      </c>
      <c r="H3857">
        <v>45420</v>
      </c>
      <c r="I3857">
        <v>50560</v>
      </c>
      <c r="J3857">
        <v>55700</v>
      </c>
      <c r="K3857" t="s">
        <v>3114</v>
      </c>
      <c r="L3857">
        <v>71</v>
      </c>
      <c r="M3857">
        <v>30</v>
      </c>
      <c r="N3857" t="s">
        <v>3306</v>
      </c>
    </row>
    <row r="3858" spans="1:14" x14ac:dyDescent="0.2">
      <c r="A3858" t="s">
        <v>9617</v>
      </c>
      <c r="B3858">
        <v>15200</v>
      </c>
      <c r="C3858">
        <v>19720</v>
      </c>
      <c r="D3858">
        <v>24860</v>
      </c>
      <c r="E3858">
        <v>30000</v>
      </c>
      <c r="F3858">
        <v>35140</v>
      </c>
      <c r="G3858">
        <v>40280</v>
      </c>
      <c r="H3858">
        <v>44750</v>
      </c>
      <c r="I3858">
        <v>47600</v>
      </c>
      <c r="J3858">
        <v>50500</v>
      </c>
      <c r="K3858" t="s">
        <v>3114</v>
      </c>
      <c r="L3858">
        <v>73</v>
      </c>
      <c r="M3858">
        <v>30</v>
      </c>
      <c r="N3858" t="s">
        <v>3307</v>
      </c>
    </row>
    <row r="3859" spans="1:14" x14ac:dyDescent="0.2">
      <c r="A3859" t="s">
        <v>9618</v>
      </c>
      <c r="B3859">
        <v>15300</v>
      </c>
      <c r="C3859">
        <v>19720</v>
      </c>
      <c r="D3859">
        <v>24860</v>
      </c>
      <c r="E3859">
        <v>30000</v>
      </c>
      <c r="F3859">
        <v>35140</v>
      </c>
      <c r="G3859">
        <v>40280</v>
      </c>
      <c r="H3859">
        <v>45150</v>
      </c>
      <c r="I3859">
        <v>48050</v>
      </c>
      <c r="J3859">
        <v>51000</v>
      </c>
      <c r="K3859" t="s">
        <v>3114</v>
      </c>
      <c r="L3859">
        <v>75</v>
      </c>
      <c r="M3859">
        <v>30</v>
      </c>
      <c r="N3859" t="s">
        <v>3194</v>
      </c>
    </row>
    <row r="3860" spans="1:14" x14ac:dyDescent="0.2">
      <c r="A3860" t="s">
        <v>9619</v>
      </c>
      <c r="B3860">
        <v>16850</v>
      </c>
      <c r="C3860">
        <v>19720</v>
      </c>
      <c r="D3860">
        <v>24860</v>
      </c>
      <c r="E3860">
        <v>30000</v>
      </c>
      <c r="F3860">
        <v>35140</v>
      </c>
      <c r="G3860">
        <v>40280</v>
      </c>
      <c r="H3860">
        <v>45420</v>
      </c>
      <c r="I3860">
        <v>50560</v>
      </c>
      <c r="J3860">
        <v>55700</v>
      </c>
      <c r="K3860" t="s">
        <v>3114</v>
      </c>
      <c r="L3860">
        <v>77</v>
      </c>
      <c r="M3860">
        <v>30</v>
      </c>
      <c r="N3860" t="s">
        <v>3311</v>
      </c>
    </row>
    <row r="3861" spans="1:14" x14ac:dyDescent="0.2">
      <c r="A3861" t="s">
        <v>9620</v>
      </c>
      <c r="B3861">
        <v>15300</v>
      </c>
      <c r="C3861">
        <v>19720</v>
      </c>
      <c r="D3861">
        <v>24860</v>
      </c>
      <c r="E3861">
        <v>30000</v>
      </c>
      <c r="F3861">
        <v>35140</v>
      </c>
      <c r="G3861">
        <v>40280</v>
      </c>
      <c r="H3861">
        <v>45150</v>
      </c>
      <c r="I3861">
        <v>48050</v>
      </c>
      <c r="J3861">
        <v>51000</v>
      </c>
      <c r="K3861" t="s">
        <v>3114</v>
      </c>
      <c r="L3861">
        <v>79</v>
      </c>
      <c r="M3861">
        <v>30</v>
      </c>
      <c r="N3861" t="s">
        <v>3195</v>
      </c>
    </row>
    <row r="3862" spans="1:14" x14ac:dyDescent="0.2">
      <c r="A3862" t="s">
        <v>9621</v>
      </c>
      <c r="B3862">
        <v>15750</v>
      </c>
      <c r="C3862">
        <v>19720</v>
      </c>
      <c r="D3862">
        <v>24860</v>
      </c>
      <c r="E3862">
        <v>30000</v>
      </c>
      <c r="F3862">
        <v>35140</v>
      </c>
      <c r="G3862">
        <v>40280</v>
      </c>
      <c r="H3862">
        <v>45420</v>
      </c>
      <c r="I3862">
        <v>49450</v>
      </c>
      <c r="J3862">
        <v>52450</v>
      </c>
      <c r="K3862" t="s">
        <v>3114</v>
      </c>
      <c r="L3862">
        <v>81</v>
      </c>
      <c r="M3862">
        <v>30</v>
      </c>
      <c r="N3862" t="s">
        <v>3196</v>
      </c>
    </row>
    <row r="3863" spans="1:14" x14ac:dyDescent="0.2">
      <c r="A3863" t="s">
        <v>9622</v>
      </c>
      <c r="B3863">
        <v>15200</v>
      </c>
      <c r="C3863">
        <v>19720</v>
      </c>
      <c r="D3863">
        <v>24860</v>
      </c>
      <c r="E3863">
        <v>30000</v>
      </c>
      <c r="F3863">
        <v>35140</v>
      </c>
      <c r="G3863">
        <v>40280</v>
      </c>
      <c r="H3863">
        <v>44750</v>
      </c>
      <c r="I3863">
        <v>47600</v>
      </c>
      <c r="J3863">
        <v>50500</v>
      </c>
      <c r="K3863" t="s">
        <v>3114</v>
      </c>
      <c r="L3863">
        <v>83</v>
      </c>
      <c r="M3863">
        <v>30</v>
      </c>
      <c r="N3863" t="s">
        <v>3197</v>
      </c>
    </row>
    <row r="3864" spans="1:14" x14ac:dyDescent="0.2">
      <c r="A3864" t="s">
        <v>9623</v>
      </c>
      <c r="B3864">
        <v>21700</v>
      </c>
      <c r="C3864">
        <v>24800</v>
      </c>
      <c r="D3864">
        <v>27900</v>
      </c>
      <c r="E3864">
        <v>30950</v>
      </c>
      <c r="F3864">
        <v>35140</v>
      </c>
      <c r="G3864">
        <v>40280</v>
      </c>
      <c r="H3864">
        <v>45420</v>
      </c>
      <c r="I3864">
        <v>50560</v>
      </c>
      <c r="J3864">
        <v>55700</v>
      </c>
      <c r="K3864" t="s">
        <v>3114</v>
      </c>
      <c r="L3864">
        <v>85</v>
      </c>
      <c r="M3864">
        <v>30</v>
      </c>
      <c r="N3864" t="s">
        <v>3198</v>
      </c>
    </row>
    <row r="3865" spans="1:14" x14ac:dyDescent="0.2">
      <c r="A3865" t="s">
        <v>9624</v>
      </c>
      <c r="B3865">
        <v>15200</v>
      </c>
      <c r="C3865">
        <v>19720</v>
      </c>
      <c r="D3865">
        <v>24860</v>
      </c>
      <c r="E3865">
        <v>30000</v>
      </c>
      <c r="F3865">
        <v>35140</v>
      </c>
      <c r="G3865">
        <v>40280</v>
      </c>
      <c r="H3865">
        <v>44750</v>
      </c>
      <c r="I3865">
        <v>47600</v>
      </c>
      <c r="J3865">
        <v>50500</v>
      </c>
      <c r="K3865" t="s">
        <v>3114</v>
      </c>
      <c r="L3865">
        <v>87</v>
      </c>
      <c r="M3865">
        <v>30</v>
      </c>
      <c r="N3865" t="s">
        <v>3199</v>
      </c>
    </row>
    <row r="3866" spans="1:14" x14ac:dyDescent="0.2">
      <c r="A3866" t="s">
        <v>9625</v>
      </c>
      <c r="B3866">
        <v>15400</v>
      </c>
      <c r="C3866">
        <v>19720</v>
      </c>
      <c r="D3866">
        <v>24860</v>
      </c>
      <c r="E3866">
        <v>30000</v>
      </c>
      <c r="F3866">
        <v>35140</v>
      </c>
      <c r="G3866">
        <v>40280</v>
      </c>
      <c r="H3866">
        <v>45420</v>
      </c>
      <c r="I3866">
        <v>48450</v>
      </c>
      <c r="J3866">
        <v>51400</v>
      </c>
      <c r="K3866" t="s">
        <v>3114</v>
      </c>
      <c r="L3866">
        <v>89</v>
      </c>
      <c r="M3866">
        <v>30</v>
      </c>
      <c r="N3866" t="s">
        <v>3200</v>
      </c>
    </row>
    <row r="3867" spans="1:14" x14ac:dyDescent="0.2">
      <c r="A3867" t="s">
        <v>9626</v>
      </c>
      <c r="B3867">
        <v>18450</v>
      </c>
      <c r="C3867">
        <v>21100</v>
      </c>
      <c r="D3867">
        <v>24860</v>
      </c>
      <c r="E3867">
        <v>30000</v>
      </c>
      <c r="F3867">
        <v>35140</v>
      </c>
      <c r="G3867">
        <v>40280</v>
      </c>
      <c r="H3867">
        <v>45420</v>
      </c>
      <c r="I3867">
        <v>50560</v>
      </c>
      <c r="J3867">
        <v>55700</v>
      </c>
      <c r="K3867" t="s">
        <v>3114</v>
      </c>
      <c r="L3867">
        <v>91</v>
      </c>
      <c r="M3867">
        <v>30</v>
      </c>
      <c r="N3867" t="s">
        <v>3201</v>
      </c>
    </row>
    <row r="3868" spans="1:14" x14ac:dyDescent="0.2">
      <c r="A3868" t="s">
        <v>9627</v>
      </c>
      <c r="B3868">
        <v>15200</v>
      </c>
      <c r="C3868">
        <v>19720</v>
      </c>
      <c r="D3868">
        <v>24860</v>
      </c>
      <c r="E3868">
        <v>30000</v>
      </c>
      <c r="F3868">
        <v>35140</v>
      </c>
      <c r="G3868">
        <v>40280</v>
      </c>
      <c r="H3868">
        <v>44750</v>
      </c>
      <c r="I3868">
        <v>47600</v>
      </c>
      <c r="J3868">
        <v>50500</v>
      </c>
      <c r="K3868" t="s">
        <v>3114</v>
      </c>
      <c r="L3868">
        <v>93</v>
      </c>
      <c r="M3868">
        <v>30</v>
      </c>
      <c r="N3868" t="s">
        <v>4190</v>
      </c>
    </row>
    <row r="3869" spans="1:14" x14ac:dyDescent="0.2">
      <c r="A3869" t="s">
        <v>9628</v>
      </c>
      <c r="B3869">
        <v>15200</v>
      </c>
      <c r="C3869">
        <v>19720</v>
      </c>
      <c r="D3869">
        <v>24860</v>
      </c>
      <c r="E3869">
        <v>30000</v>
      </c>
      <c r="F3869">
        <v>35140</v>
      </c>
      <c r="G3869">
        <v>40280</v>
      </c>
      <c r="H3869">
        <v>44750</v>
      </c>
      <c r="I3869">
        <v>47600</v>
      </c>
      <c r="J3869">
        <v>50500</v>
      </c>
      <c r="K3869" t="s">
        <v>3114</v>
      </c>
      <c r="L3869">
        <v>95</v>
      </c>
      <c r="M3869">
        <v>30</v>
      </c>
      <c r="N3869" t="s">
        <v>3202</v>
      </c>
    </row>
    <row r="3870" spans="1:14" x14ac:dyDescent="0.2">
      <c r="A3870" t="s">
        <v>9629</v>
      </c>
      <c r="B3870">
        <v>18100</v>
      </c>
      <c r="C3870">
        <v>20650</v>
      </c>
      <c r="D3870">
        <v>24860</v>
      </c>
      <c r="E3870">
        <v>30000</v>
      </c>
      <c r="F3870">
        <v>35140</v>
      </c>
      <c r="G3870">
        <v>40280</v>
      </c>
      <c r="H3870">
        <v>45420</v>
      </c>
      <c r="I3870">
        <v>50560</v>
      </c>
      <c r="J3870">
        <v>55700</v>
      </c>
      <c r="K3870" t="s">
        <v>3114</v>
      </c>
      <c r="L3870">
        <v>97</v>
      </c>
      <c r="M3870">
        <v>30</v>
      </c>
      <c r="N3870" t="s">
        <v>3203</v>
      </c>
    </row>
    <row r="3871" spans="1:14" x14ac:dyDescent="0.2">
      <c r="A3871" t="s">
        <v>9630</v>
      </c>
      <c r="B3871">
        <v>16000</v>
      </c>
      <c r="C3871">
        <v>19720</v>
      </c>
      <c r="D3871">
        <v>24860</v>
      </c>
      <c r="E3871">
        <v>30000</v>
      </c>
      <c r="F3871">
        <v>35140</v>
      </c>
      <c r="G3871">
        <v>40280</v>
      </c>
      <c r="H3871">
        <v>45420</v>
      </c>
      <c r="I3871">
        <v>50200</v>
      </c>
      <c r="J3871">
        <v>53200</v>
      </c>
      <c r="K3871" t="s">
        <v>3114</v>
      </c>
      <c r="L3871">
        <v>99</v>
      </c>
      <c r="M3871">
        <v>30</v>
      </c>
      <c r="N3871" t="s">
        <v>3204</v>
      </c>
    </row>
    <row r="3872" spans="1:14" x14ac:dyDescent="0.2">
      <c r="A3872" t="s">
        <v>9631</v>
      </c>
      <c r="B3872">
        <v>15200</v>
      </c>
      <c r="C3872">
        <v>19720</v>
      </c>
      <c r="D3872">
        <v>24860</v>
      </c>
      <c r="E3872">
        <v>30000</v>
      </c>
      <c r="F3872">
        <v>35140</v>
      </c>
      <c r="G3872">
        <v>40280</v>
      </c>
      <c r="H3872">
        <v>44750</v>
      </c>
      <c r="I3872">
        <v>47600</v>
      </c>
      <c r="J3872">
        <v>50500</v>
      </c>
      <c r="K3872" t="s">
        <v>3114</v>
      </c>
      <c r="L3872">
        <v>101</v>
      </c>
      <c r="M3872">
        <v>30</v>
      </c>
      <c r="N3872" t="s">
        <v>3205</v>
      </c>
    </row>
    <row r="3873" spans="1:14" x14ac:dyDescent="0.2">
      <c r="A3873" t="s">
        <v>9632</v>
      </c>
      <c r="B3873">
        <v>18000</v>
      </c>
      <c r="C3873">
        <v>20550</v>
      </c>
      <c r="D3873">
        <v>24860</v>
      </c>
      <c r="E3873">
        <v>30000</v>
      </c>
      <c r="F3873">
        <v>35140</v>
      </c>
      <c r="G3873">
        <v>40280</v>
      </c>
      <c r="H3873">
        <v>45420</v>
      </c>
      <c r="I3873">
        <v>50560</v>
      </c>
      <c r="J3873">
        <v>55700</v>
      </c>
      <c r="K3873" t="s">
        <v>3114</v>
      </c>
      <c r="L3873">
        <v>103</v>
      </c>
      <c r="M3873">
        <v>30</v>
      </c>
      <c r="N3873" t="s">
        <v>3206</v>
      </c>
    </row>
    <row r="3874" spans="1:14" x14ac:dyDescent="0.2">
      <c r="A3874" t="s">
        <v>9633</v>
      </c>
      <c r="B3874">
        <v>15400</v>
      </c>
      <c r="C3874">
        <v>19720</v>
      </c>
      <c r="D3874">
        <v>24860</v>
      </c>
      <c r="E3874">
        <v>30000</v>
      </c>
      <c r="F3874">
        <v>35140</v>
      </c>
      <c r="G3874">
        <v>40280</v>
      </c>
      <c r="H3874">
        <v>45400</v>
      </c>
      <c r="I3874">
        <v>48350</v>
      </c>
      <c r="J3874">
        <v>51250</v>
      </c>
      <c r="K3874" t="s">
        <v>3114</v>
      </c>
      <c r="L3874">
        <v>105</v>
      </c>
      <c r="M3874">
        <v>30</v>
      </c>
      <c r="N3874" t="s">
        <v>2122</v>
      </c>
    </row>
    <row r="3875" spans="1:14" x14ac:dyDescent="0.2">
      <c r="A3875" t="s">
        <v>9634</v>
      </c>
      <c r="B3875">
        <v>17500</v>
      </c>
      <c r="C3875">
        <v>20000</v>
      </c>
      <c r="D3875">
        <v>24860</v>
      </c>
      <c r="E3875">
        <v>30000</v>
      </c>
      <c r="F3875">
        <v>35140</v>
      </c>
      <c r="G3875">
        <v>40280</v>
      </c>
      <c r="H3875">
        <v>45420</v>
      </c>
      <c r="I3875">
        <v>50560</v>
      </c>
      <c r="J3875">
        <v>55700</v>
      </c>
      <c r="K3875" t="s">
        <v>3114</v>
      </c>
      <c r="L3875">
        <v>107</v>
      </c>
      <c r="M3875">
        <v>30</v>
      </c>
      <c r="N3875" t="s">
        <v>3207</v>
      </c>
    </row>
    <row r="3876" spans="1:14" x14ac:dyDescent="0.2">
      <c r="A3876" t="s">
        <v>9635</v>
      </c>
      <c r="B3876">
        <v>15200</v>
      </c>
      <c r="C3876">
        <v>19720</v>
      </c>
      <c r="D3876">
        <v>24860</v>
      </c>
      <c r="E3876">
        <v>30000</v>
      </c>
      <c r="F3876">
        <v>35140</v>
      </c>
      <c r="G3876">
        <v>40280</v>
      </c>
      <c r="H3876">
        <v>44750</v>
      </c>
      <c r="I3876">
        <v>47600</v>
      </c>
      <c r="J3876">
        <v>50500</v>
      </c>
      <c r="K3876" t="s">
        <v>3114</v>
      </c>
      <c r="L3876">
        <v>109</v>
      </c>
      <c r="M3876">
        <v>30</v>
      </c>
      <c r="N3876" t="s">
        <v>3208</v>
      </c>
    </row>
    <row r="3877" spans="1:14" x14ac:dyDescent="0.2">
      <c r="A3877" t="s">
        <v>9636</v>
      </c>
      <c r="B3877">
        <v>15400</v>
      </c>
      <c r="C3877">
        <v>19720</v>
      </c>
      <c r="D3877">
        <v>24860</v>
      </c>
      <c r="E3877">
        <v>30000</v>
      </c>
      <c r="F3877">
        <v>35140</v>
      </c>
      <c r="G3877">
        <v>40280</v>
      </c>
      <c r="H3877">
        <v>45350</v>
      </c>
      <c r="I3877">
        <v>48250</v>
      </c>
      <c r="J3877">
        <v>51200</v>
      </c>
      <c r="K3877" t="s">
        <v>3114</v>
      </c>
      <c r="L3877">
        <v>111</v>
      </c>
      <c r="M3877">
        <v>30</v>
      </c>
      <c r="N3877" t="s">
        <v>3209</v>
      </c>
    </row>
    <row r="3878" spans="1:14" x14ac:dyDescent="0.2">
      <c r="A3878" t="s">
        <v>9637</v>
      </c>
      <c r="B3878">
        <v>21700</v>
      </c>
      <c r="C3878">
        <v>24800</v>
      </c>
      <c r="D3878">
        <v>27900</v>
      </c>
      <c r="E3878">
        <v>30950</v>
      </c>
      <c r="F3878">
        <v>35140</v>
      </c>
      <c r="G3878">
        <v>40280</v>
      </c>
      <c r="H3878">
        <v>45420</v>
      </c>
      <c r="I3878">
        <v>50560</v>
      </c>
      <c r="J3878">
        <v>55700</v>
      </c>
      <c r="K3878" t="s">
        <v>3114</v>
      </c>
      <c r="L3878">
        <v>113</v>
      </c>
      <c r="M3878">
        <v>30</v>
      </c>
      <c r="N3878" t="s">
        <v>3321</v>
      </c>
    </row>
    <row r="3879" spans="1:14" x14ac:dyDescent="0.2">
      <c r="A3879" t="s">
        <v>9638</v>
      </c>
      <c r="B3879">
        <v>15200</v>
      </c>
      <c r="C3879">
        <v>19720</v>
      </c>
      <c r="D3879">
        <v>24860</v>
      </c>
      <c r="E3879">
        <v>30000</v>
      </c>
      <c r="F3879">
        <v>35140</v>
      </c>
      <c r="G3879">
        <v>40280</v>
      </c>
      <c r="H3879">
        <v>44750</v>
      </c>
      <c r="I3879">
        <v>47600</v>
      </c>
      <c r="J3879">
        <v>50500</v>
      </c>
      <c r="K3879" t="s">
        <v>3114</v>
      </c>
      <c r="L3879">
        <v>115</v>
      </c>
      <c r="M3879">
        <v>30</v>
      </c>
      <c r="N3879" t="s">
        <v>2956</v>
      </c>
    </row>
    <row r="3880" spans="1:14" x14ac:dyDescent="0.2">
      <c r="A3880" t="s">
        <v>9639</v>
      </c>
      <c r="B3880">
        <v>15300</v>
      </c>
      <c r="C3880">
        <v>19720</v>
      </c>
      <c r="D3880">
        <v>24860</v>
      </c>
      <c r="E3880">
        <v>30000</v>
      </c>
      <c r="F3880">
        <v>35140</v>
      </c>
      <c r="G3880">
        <v>40280</v>
      </c>
      <c r="H3880">
        <v>45150</v>
      </c>
      <c r="I3880">
        <v>48050</v>
      </c>
      <c r="J3880">
        <v>51000</v>
      </c>
      <c r="K3880" t="s">
        <v>3114</v>
      </c>
      <c r="L3880">
        <v>117</v>
      </c>
      <c r="M3880">
        <v>30</v>
      </c>
      <c r="N3880" t="s">
        <v>3210</v>
      </c>
    </row>
    <row r="3881" spans="1:14" x14ac:dyDescent="0.2">
      <c r="A3881" t="s">
        <v>9640</v>
      </c>
      <c r="B3881">
        <v>15200</v>
      </c>
      <c r="C3881">
        <v>19720</v>
      </c>
      <c r="D3881">
        <v>24860</v>
      </c>
      <c r="E3881">
        <v>30000</v>
      </c>
      <c r="F3881">
        <v>35140</v>
      </c>
      <c r="G3881">
        <v>40280</v>
      </c>
      <c r="H3881">
        <v>44750</v>
      </c>
      <c r="I3881">
        <v>47600</v>
      </c>
      <c r="J3881">
        <v>50500</v>
      </c>
      <c r="K3881" t="s">
        <v>3114</v>
      </c>
      <c r="L3881">
        <v>119</v>
      </c>
      <c r="M3881">
        <v>30</v>
      </c>
      <c r="N3881" t="s">
        <v>2717</v>
      </c>
    </row>
    <row r="3882" spans="1:14" x14ac:dyDescent="0.2">
      <c r="A3882" t="s">
        <v>9641</v>
      </c>
      <c r="B3882">
        <v>21700</v>
      </c>
      <c r="C3882">
        <v>24800</v>
      </c>
      <c r="D3882">
        <v>27900</v>
      </c>
      <c r="E3882">
        <v>30950</v>
      </c>
      <c r="F3882">
        <v>35140</v>
      </c>
      <c r="G3882">
        <v>40280</v>
      </c>
      <c r="H3882">
        <v>45420</v>
      </c>
      <c r="I3882">
        <v>50560</v>
      </c>
      <c r="J3882">
        <v>55700</v>
      </c>
      <c r="K3882" t="s">
        <v>3114</v>
      </c>
      <c r="L3882">
        <v>121</v>
      </c>
      <c r="M3882">
        <v>30</v>
      </c>
      <c r="N3882" t="s">
        <v>3211</v>
      </c>
    </row>
    <row r="3883" spans="1:14" x14ac:dyDescent="0.2">
      <c r="A3883" t="s">
        <v>9642</v>
      </c>
      <c r="B3883">
        <v>16150</v>
      </c>
      <c r="C3883">
        <v>19720</v>
      </c>
      <c r="D3883">
        <v>24860</v>
      </c>
      <c r="E3883">
        <v>30000</v>
      </c>
      <c r="F3883">
        <v>35140</v>
      </c>
      <c r="G3883">
        <v>40280</v>
      </c>
      <c r="H3883">
        <v>45420</v>
      </c>
      <c r="I3883">
        <v>50560</v>
      </c>
      <c r="J3883">
        <v>53800</v>
      </c>
      <c r="K3883" t="s">
        <v>3114</v>
      </c>
      <c r="L3883">
        <v>123</v>
      </c>
      <c r="M3883">
        <v>30</v>
      </c>
      <c r="N3883" t="s">
        <v>3212</v>
      </c>
    </row>
    <row r="3884" spans="1:14" x14ac:dyDescent="0.2">
      <c r="A3884" t="s">
        <v>9643</v>
      </c>
      <c r="B3884">
        <v>15200</v>
      </c>
      <c r="C3884">
        <v>19720</v>
      </c>
      <c r="D3884">
        <v>24860</v>
      </c>
      <c r="E3884">
        <v>30000</v>
      </c>
      <c r="F3884">
        <v>35140</v>
      </c>
      <c r="G3884">
        <v>40280</v>
      </c>
      <c r="H3884">
        <v>44750</v>
      </c>
      <c r="I3884">
        <v>47600</v>
      </c>
      <c r="J3884">
        <v>50500</v>
      </c>
      <c r="K3884" t="s">
        <v>3114</v>
      </c>
      <c r="L3884">
        <v>125</v>
      </c>
      <c r="M3884">
        <v>30</v>
      </c>
      <c r="N3884" t="s">
        <v>3213</v>
      </c>
    </row>
    <row r="3885" spans="1:14" x14ac:dyDescent="0.2">
      <c r="A3885" t="s">
        <v>9644</v>
      </c>
      <c r="B3885">
        <v>15200</v>
      </c>
      <c r="C3885">
        <v>19720</v>
      </c>
      <c r="D3885">
        <v>24860</v>
      </c>
      <c r="E3885">
        <v>30000</v>
      </c>
      <c r="F3885">
        <v>35140</v>
      </c>
      <c r="G3885">
        <v>40280</v>
      </c>
      <c r="H3885">
        <v>44750</v>
      </c>
      <c r="I3885">
        <v>47600</v>
      </c>
      <c r="J3885">
        <v>50500</v>
      </c>
      <c r="K3885" t="s">
        <v>3114</v>
      </c>
      <c r="L3885">
        <v>127</v>
      </c>
      <c r="M3885">
        <v>30</v>
      </c>
      <c r="N3885" t="s">
        <v>3214</v>
      </c>
    </row>
    <row r="3886" spans="1:14" x14ac:dyDescent="0.2">
      <c r="A3886" t="s">
        <v>9645</v>
      </c>
      <c r="B3886">
        <v>15200</v>
      </c>
      <c r="C3886">
        <v>19720</v>
      </c>
      <c r="D3886">
        <v>24860</v>
      </c>
      <c r="E3886">
        <v>30000</v>
      </c>
      <c r="F3886">
        <v>35140</v>
      </c>
      <c r="G3886">
        <v>40280</v>
      </c>
      <c r="H3886">
        <v>44750</v>
      </c>
      <c r="I3886">
        <v>47600</v>
      </c>
      <c r="J3886">
        <v>50500</v>
      </c>
      <c r="K3886" t="s">
        <v>3114</v>
      </c>
      <c r="L3886">
        <v>129</v>
      </c>
      <c r="M3886">
        <v>30</v>
      </c>
      <c r="N3886" t="s">
        <v>3215</v>
      </c>
    </row>
    <row r="3887" spans="1:14" x14ac:dyDescent="0.2">
      <c r="A3887" t="s">
        <v>9646</v>
      </c>
      <c r="B3887">
        <v>15200</v>
      </c>
      <c r="C3887">
        <v>19720</v>
      </c>
      <c r="D3887">
        <v>24860</v>
      </c>
      <c r="E3887">
        <v>30000</v>
      </c>
      <c r="F3887">
        <v>35140</v>
      </c>
      <c r="G3887">
        <v>40280</v>
      </c>
      <c r="H3887">
        <v>44750</v>
      </c>
      <c r="I3887">
        <v>47600</v>
      </c>
      <c r="J3887">
        <v>50500</v>
      </c>
      <c r="K3887" t="s">
        <v>3114</v>
      </c>
      <c r="L3887">
        <v>131</v>
      </c>
      <c r="M3887">
        <v>30</v>
      </c>
      <c r="N3887" t="s">
        <v>4231</v>
      </c>
    </row>
    <row r="3888" spans="1:14" x14ac:dyDescent="0.2">
      <c r="A3888" t="s">
        <v>9647</v>
      </c>
      <c r="B3888">
        <v>15200</v>
      </c>
      <c r="C3888">
        <v>19720</v>
      </c>
      <c r="D3888">
        <v>24860</v>
      </c>
      <c r="E3888">
        <v>30000</v>
      </c>
      <c r="F3888">
        <v>35140</v>
      </c>
      <c r="G3888">
        <v>40280</v>
      </c>
      <c r="H3888">
        <v>44750</v>
      </c>
      <c r="I3888">
        <v>47600</v>
      </c>
      <c r="J3888">
        <v>50500</v>
      </c>
      <c r="K3888" t="s">
        <v>3114</v>
      </c>
      <c r="L3888">
        <v>133</v>
      </c>
      <c r="M3888">
        <v>30</v>
      </c>
      <c r="N3888" t="s">
        <v>3216</v>
      </c>
    </row>
    <row r="3889" spans="1:14" x14ac:dyDescent="0.2">
      <c r="A3889" t="s">
        <v>9648</v>
      </c>
      <c r="B3889">
        <v>16450</v>
      </c>
      <c r="C3889">
        <v>19720</v>
      </c>
      <c r="D3889">
        <v>24860</v>
      </c>
      <c r="E3889">
        <v>30000</v>
      </c>
      <c r="F3889">
        <v>35140</v>
      </c>
      <c r="G3889">
        <v>40280</v>
      </c>
      <c r="H3889">
        <v>45420</v>
      </c>
      <c r="I3889">
        <v>50560</v>
      </c>
      <c r="J3889">
        <v>54900</v>
      </c>
      <c r="K3889" t="s">
        <v>3114</v>
      </c>
      <c r="L3889">
        <v>135</v>
      </c>
      <c r="M3889">
        <v>30</v>
      </c>
      <c r="N3889" t="s">
        <v>3217</v>
      </c>
    </row>
    <row r="3890" spans="1:14" x14ac:dyDescent="0.2">
      <c r="A3890" t="s">
        <v>9649</v>
      </c>
      <c r="B3890">
        <v>15300</v>
      </c>
      <c r="C3890">
        <v>19720</v>
      </c>
      <c r="D3890">
        <v>24860</v>
      </c>
      <c r="E3890">
        <v>30000</v>
      </c>
      <c r="F3890">
        <v>35140</v>
      </c>
      <c r="G3890">
        <v>40280</v>
      </c>
      <c r="H3890">
        <v>45150</v>
      </c>
      <c r="I3890">
        <v>48050</v>
      </c>
      <c r="J3890">
        <v>51000</v>
      </c>
      <c r="K3890" t="s">
        <v>3114</v>
      </c>
      <c r="L3890">
        <v>137</v>
      </c>
      <c r="M3890">
        <v>30</v>
      </c>
      <c r="N3890" t="s">
        <v>4105</v>
      </c>
    </row>
    <row r="3891" spans="1:14" x14ac:dyDescent="0.2">
      <c r="A3891" t="s">
        <v>9650</v>
      </c>
      <c r="B3891">
        <v>21700</v>
      </c>
      <c r="C3891">
        <v>24800</v>
      </c>
      <c r="D3891">
        <v>27900</v>
      </c>
      <c r="E3891">
        <v>30950</v>
      </c>
      <c r="F3891">
        <v>35140</v>
      </c>
      <c r="G3891">
        <v>40280</v>
      </c>
      <c r="H3891">
        <v>45420</v>
      </c>
      <c r="I3891">
        <v>50560</v>
      </c>
      <c r="J3891">
        <v>55700</v>
      </c>
      <c r="K3891" t="s">
        <v>3114</v>
      </c>
      <c r="L3891">
        <v>139</v>
      </c>
      <c r="M3891">
        <v>30</v>
      </c>
      <c r="N3891" t="s">
        <v>4194</v>
      </c>
    </row>
    <row r="3892" spans="1:14" x14ac:dyDescent="0.2">
      <c r="A3892" t="s">
        <v>9651</v>
      </c>
      <c r="B3892">
        <v>15200</v>
      </c>
      <c r="C3892">
        <v>19720</v>
      </c>
      <c r="D3892">
        <v>24860</v>
      </c>
      <c r="E3892">
        <v>30000</v>
      </c>
      <c r="F3892">
        <v>35140</v>
      </c>
      <c r="G3892">
        <v>40280</v>
      </c>
      <c r="H3892">
        <v>44750</v>
      </c>
      <c r="I3892">
        <v>47600</v>
      </c>
      <c r="J3892">
        <v>50500</v>
      </c>
      <c r="K3892" t="s">
        <v>3114</v>
      </c>
      <c r="L3892">
        <v>141</v>
      </c>
      <c r="M3892">
        <v>30</v>
      </c>
      <c r="N3892" t="s">
        <v>2723</v>
      </c>
    </row>
    <row r="3893" spans="1:14" x14ac:dyDescent="0.2">
      <c r="A3893" t="s">
        <v>9652</v>
      </c>
      <c r="B3893">
        <v>16500</v>
      </c>
      <c r="C3893">
        <v>19720</v>
      </c>
      <c r="D3893">
        <v>24860</v>
      </c>
      <c r="E3893">
        <v>30000</v>
      </c>
      <c r="F3893">
        <v>35140</v>
      </c>
      <c r="G3893">
        <v>40280</v>
      </c>
      <c r="H3893">
        <v>45420</v>
      </c>
      <c r="I3893">
        <v>50560</v>
      </c>
      <c r="J3893">
        <v>54950</v>
      </c>
      <c r="K3893" t="s">
        <v>3114</v>
      </c>
      <c r="L3893">
        <v>143</v>
      </c>
      <c r="M3893">
        <v>30</v>
      </c>
      <c r="N3893" t="s">
        <v>3218</v>
      </c>
    </row>
    <row r="3894" spans="1:14" x14ac:dyDescent="0.2">
      <c r="A3894" t="s">
        <v>9653</v>
      </c>
      <c r="B3894">
        <v>15200</v>
      </c>
      <c r="C3894">
        <v>19720</v>
      </c>
      <c r="D3894">
        <v>24860</v>
      </c>
      <c r="E3894">
        <v>30000</v>
      </c>
      <c r="F3894">
        <v>35140</v>
      </c>
      <c r="G3894">
        <v>40280</v>
      </c>
      <c r="H3894">
        <v>44750</v>
      </c>
      <c r="I3894">
        <v>47600</v>
      </c>
      <c r="J3894">
        <v>50500</v>
      </c>
      <c r="K3894" t="s">
        <v>3114</v>
      </c>
      <c r="L3894">
        <v>145</v>
      </c>
      <c r="M3894">
        <v>30</v>
      </c>
      <c r="N3894" t="s">
        <v>3219</v>
      </c>
    </row>
    <row r="3895" spans="1:14" x14ac:dyDescent="0.2">
      <c r="A3895" t="s">
        <v>9654</v>
      </c>
      <c r="B3895">
        <v>16450</v>
      </c>
      <c r="C3895">
        <v>19720</v>
      </c>
      <c r="D3895">
        <v>24860</v>
      </c>
      <c r="E3895">
        <v>30000</v>
      </c>
      <c r="F3895">
        <v>35140</v>
      </c>
      <c r="G3895">
        <v>40280</v>
      </c>
      <c r="H3895">
        <v>45420</v>
      </c>
      <c r="I3895">
        <v>50560</v>
      </c>
      <c r="J3895">
        <v>54900</v>
      </c>
      <c r="K3895" t="s">
        <v>3114</v>
      </c>
      <c r="L3895">
        <v>147</v>
      </c>
      <c r="M3895">
        <v>30</v>
      </c>
      <c r="N3895" t="s">
        <v>2966</v>
      </c>
    </row>
    <row r="3896" spans="1:14" x14ac:dyDescent="0.2">
      <c r="A3896" t="s">
        <v>9655</v>
      </c>
      <c r="B3896">
        <v>17950</v>
      </c>
      <c r="C3896">
        <v>20500</v>
      </c>
      <c r="D3896">
        <v>24860</v>
      </c>
      <c r="E3896">
        <v>30000</v>
      </c>
      <c r="F3896">
        <v>35140</v>
      </c>
      <c r="G3896">
        <v>40280</v>
      </c>
      <c r="H3896">
        <v>45420</v>
      </c>
      <c r="I3896">
        <v>50560</v>
      </c>
      <c r="J3896">
        <v>55700</v>
      </c>
      <c r="K3896" t="s">
        <v>3114</v>
      </c>
      <c r="L3896">
        <v>149</v>
      </c>
      <c r="M3896">
        <v>30</v>
      </c>
      <c r="N3896" t="s">
        <v>3326</v>
      </c>
    </row>
    <row r="3897" spans="1:14" x14ac:dyDescent="0.2">
      <c r="A3897" t="s">
        <v>9656</v>
      </c>
      <c r="B3897">
        <v>15300</v>
      </c>
      <c r="C3897">
        <v>19720</v>
      </c>
      <c r="D3897">
        <v>24860</v>
      </c>
      <c r="E3897">
        <v>30000</v>
      </c>
      <c r="F3897">
        <v>35140</v>
      </c>
      <c r="G3897">
        <v>40280</v>
      </c>
      <c r="H3897">
        <v>45200</v>
      </c>
      <c r="I3897">
        <v>48150</v>
      </c>
      <c r="J3897">
        <v>51050</v>
      </c>
      <c r="K3897" t="s">
        <v>3114</v>
      </c>
      <c r="L3897">
        <v>151</v>
      </c>
      <c r="M3897">
        <v>30</v>
      </c>
      <c r="N3897" t="s">
        <v>3220</v>
      </c>
    </row>
    <row r="3898" spans="1:14" x14ac:dyDescent="0.2">
      <c r="A3898" t="s">
        <v>9657</v>
      </c>
      <c r="B3898">
        <v>15200</v>
      </c>
      <c r="C3898">
        <v>19720</v>
      </c>
      <c r="D3898">
        <v>24860</v>
      </c>
      <c r="E3898">
        <v>30000</v>
      </c>
      <c r="F3898">
        <v>35140</v>
      </c>
      <c r="G3898">
        <v>40280</v>
      </c>
      <c r="H3898">
        <v>44750</v>
      </c>
      <c r="I3898">
        <v>47600</v>
      </c>
      <c r="J3898">
        <v>50500</v>
      </c>
      <c r="K3898" t="s">
        <v>3114</v>
      </c>
      <c r="L3898">
        <v>153</v>
      </c>
      <c r="M3898">
        <v>30</v>
      </c>
      <c r="N3898" t="s">
        <v>2967</v>
      </c>
    </row>
    <row r="3899" spans="1:14" x14ac:dyDescent="0.2">
      <c r="A3899" t="s">
        <v>9658</v>
      </c>
      <c r="B3899">
        <v>15200</v>
      </c>
      <c r="C3899">
        <v>19720</v>
      </c>
      <c r="D3899">
        <v>24860</v>
      </c>
      <c r="E3899">
        <v>30000</v>
      </c>
      <c r="F3899">
        <v>35140</v>
      </c>
      <c r="G3899">
        <v>40280</v>
      </c>
      <c r="H3899">
        <v>44750</v>
      </c>
      <c r="I3899">
        <v>47600</v>
      </c>
      <c r="J3899">
        <v>50500</v>
      </c>
      <c r="K3899" t="s">
        <v>3114</v>
      </c>
      <c r="L3899">
        <v>155</v>
      </c>
      <c r="M3899">
        <v>30</v>
      </c>
      <c r="N3899" t="s">
        <v>3221</v>
      </c>
    </row>
    <row r="3900" spans="1:14" x14ac:dyDescent="0.2">
      <c r="A3900" t="s">
        <v>9659</v>
      </c>
      <c r="B3900">
        <v>19600</v>
      </c>
      <c r="C3900">
        <v>22400</v>
      </c>
      <c r="D3900">
        <v>25200</v>
      </c>
      <c r="E3900">
        <v>30000</v>
      </c>
      <c r="F3900">
        <v>35140</v>
      </c>
      <c r="G3900">
        <v>40280</v>
      </c>
      <c r="H3900">
        <v>45420</v>
      </c>
      <c r="I3900">
        <v>50560</v>
      </c>
      <c r="J3900">
        <v>55700</v>
      </c>
      <c r="K3900" t="s">
        <v>3114</v>
      </c>
      <c r="L3900">
        <v>157</v>
      </c>
      <c r="M3900">
        <v>30</v>
      </c>
      <c r="N3900" t="s">
        <v>3222</v>
      </c>
    </row>
    <row r="3901" spans="1:14" x14ac:dyDescent="0.2">
      <c r="A3901" t="s">
        <v>9660</v>
      </c>
      <c r="B3901">
        <v>16050</v>
      </c>
      <c r="C3901">
        <v>19720</v>
      </c>
      <c r="D3901">
        <v>24860</v>
      </c>
      <c r="E3901">
        <v>30000</v>
      </c>
      <c r="F3901">
        <v>35140</v>
      </c>
      <c r="G3901">
        <v>40280</v>
      </c>
      <c r="H3901">
        <v>45420</v>
      </c>
      <c r="I3901">
        <v>50450</v>
      </c>
      <c r="J3901">
        <v>53500</v>
      </c>
      <c r="K3901" t="s">
        <v>3114</v>
      </c>
      <c r="L3901">
        <v>159</v>
      </c>
      <c r="M3901">
        <v>30</v>
      </c>
      <c r="N3901" t="s">
        <v>3327</v>
      </c>
    </row>
    <row r="3902" spans="1:14" x14ac:dyDescent="0.2">
      <c r="A3902" t="s">
        <v>9661</v>
      </c>
      <c r="B3902">
        <v>15400</v>
      </c>
      <c r="C3902">
        <v>19720</v>
      </c>
      <c r="D3902">
        <v>24860</v>
      </c>
      <c r="E3902">
        <v>30000</v>
      </c>
      <c r="F3902">
        <v>35140</v>
      </c>
      <c r="G3902">
        <v>40280</v>
      </c>
      <c r="H3902">
        <v>45350</v>
      </c>
      <c r="I3902">
        <v>48250</v>
      </c>
      <c r="J3902">
        <v>51200</v>
      </c>
      <c r="K3902" t="s">
        <v>3114</v>
      </c>
      <c r="L3902">
        <v>161</v>
      </c>
      <c r="M3902">
        <v>30</v>
      </c>
      <c r="N3902" t="s">
        <v>3223</v>
      </c>
    </row>
    <row r="3903" spans="1:14" x14ac:dyDescent="0.2">
      <c r="A3903" t="s">
        <v>9662</v>
      </c>
      <c r="B3903">
        <v>15200</v>
      </c>
      <c r="C3903">
        <v>19720</v>
      </c>
      <c r="D3903">
        <v>24860</v>
      </c>
      <c r="E3903">
        <v>30000</v>
      </c>
      <c r="F3903">
        <v>35140</v>
      </c>
      <c r="G3903">
        <v>40280</v>
      </c>
      <c r="H3903">
        <v>44750</v>
      </c>
      <c r="I3903">
        <v>47600</v>
      </c>
      <c r="J3903">
        <v>50500</v>
      </c>
      <c r="K3903" t="s">
        <v>3114</v>
      </c>
      <c r="L3903">
        <v>163</v>
      </c>
      <c r="M3903">
        <v>30</v>
      </c>
      <c r="N3903" t="s">
        <v>2030</v>
      </c>
    </row>
    <row r="3904" spans="1:14" x14ac:dyDescent="0.2">
      <c r="A3904" t="s">
        <v>9663</v>
      </c>
      <c r="B3904">
        <v>16900</v>
      </c>
      <c r="C3904">
        <v>19720</v>
      </c>
      <c r="D3904">
        <v>24860</v>
      </c>
      <c r="E3904">
        <v>30000</v>
      </c>
      <c r="F3904">
        <v>35140</v>
      </c>
      <c r="G3904">
        <v>40280</v>
      </c>
      <c r="H3904">
        <v>45420</v>
      </c>
      <c r="I3904">
        <v>50560</v>
      </c>
      <c r="J3904">
        <v>55700</v>
      </c>
      <c r="K3904" t="s">
        <v>3114</v>
      </c>
      <c r="L3904">
        <v>165</v>
      </c>
      <c r="M3904">
        <v>30</v>
      </c>
      <c r="N3904" t="s">
        <v>2031</v>
      </c>
    </row>
    <row r="3905" spans="1:14" x14ac:dyDescent="0.2">
      <c r="A3905" t="s">
        <v>9664</v>
      </c>
      <c r="B3905">
        <v>19600</v>
      </c>
      <c r="C3905">
        <v>22400</v>
      </c>
      <c r="D3905">
        <v>25200</v>
      </c>
      <c r="E3905">
        <v>30000</v>
      </c>
      <c r="F3905">
        <v>35140</v>
      </c>
      <c r="G3905">
        <v>40280</v>
      </c>
      <c r="H3905">
        <v>45420</v>
      </c>
      <c r="I3905">
        <v>50560</v>
      </c>
      <c r="J3905">
        <v>55700</v>
      </c>
      <c r="K3905" t="s">
        <v>3114</v>
      </c>
      <c r="L3905">
        <v>167</v>
      </c>
      <c r="M3905">
        <v>30</v>
      </c>
      <c r="N3905" t="s">
        <v>2032</v>
      </c>
    </row>
    <row r="3906" spans="1:14" x14ac:dyDescent="0.2">
      <c r="A3906" t="s">
        <v>9665</v>
      </c>
      <c r="B3906">
        <v>15700</v>
      </c>
      <c r="C3906">
        <v>19720</v>
      </c>
      <c r="D3906">
        <v>24860</v>
      </c>
      <c r="E3906">
        <v>30000</v>
      </c>
      <c r="F3906">
        <v>35140</v>
      </c>
      <c r="G3906">
        <v>40280</v>
      </c>
      <c r="H3906">
        <v>45420</v>
      </c>
      <c r="I3906">
        <v>49350</v>
      </c>
      <c r="J3906">
        <v>52300</v>
      </c>
      <c r="K3906" t="s">
        <v>3114</v>
      </c>
      <c r="L3906">
        <v>169</v>
      </c>
      <c r="M3906">
        <v>30</v>
      </c>
      <c r="N3906" t="s">
        <v>2033</v>
      </c>
    </row>
    <row r="3907" spans="1:14" x14ac:dyDescent="0.2">
      <c r="A3907" t="s">
        <v>9666</v>
      </c>
      <c r="B3907">
        <v>18200</v>
      </c>
      <c r="C3907">
        <v>20800</v>
      </c>
      <c r="D3907">
        <v>24860</v>
      </c>
      <c r="E3907">
        <v>30000</v>
      </c>
      <c r="F3907">
        <v>35140</v>
      </c>
      <c r="G3907">
        <v>40280</v>
      </c>
      <c r="H3907">
        <v>45420</v>
      </c>
      <c r="I3907">
        <v>50560</v>
      </c>
      <c r="J3907">
        <v>55700</v>
      </c>
      <c r="K3907" t="s">
        <v>3114</v>
      </c>
      <c r="L3907">
        <v>171</v>
      </c>
      <c r="M3907">
        <v>30</v>
      </c>
      <c r="N3907" t="s">
        <v>2034</v>
      </c>
    </row>
    <row r="3908" spans="1:14" x14ac:dyDescent="0.2">
      <c r="A3908" t="s">
        <v>9667</v>
      </c>
      <c r="B3908">
        <v>19400</v>
      </c>
      <c r="C3908">
        <v>22150</v>
      </c>
      <c r="D3908">
        <v>24900</v>
      </c>
      <c r="E3908">
        <v>30000</v>
      </c>
      <c r="F3908">
        <v>35140</v>
      </c>
      <c r="G3908">
        <v>40280</v>
      </c>
      <c r="H3908">
        <v>45420</v>
      </c>
      <c r="I3908">
        <v>50560</v>
      </c>
      <c r="J3908">
        <v>55700</v>
      </c>
      <c r="K3908" t="s">
        <v>3114</v>
      </c>
      <c r="L3908">
        <v>173</v>
      </c>
      <c r="M3908">
        <v>30</v>
      </c>
      <c r="N3908" t="s">
        <v>2035</v>
      </c>
    </row>
    <row r="3909" spans="1:14" x14ac:dyDescent="0.2">
      <c r="A3909" t="s">
        <v>9668</v>
      </c>
      <c r="B3909">
        <v>15400</v>
      </c>
      <c r="C3909">
        <v>19720</v>
      </c>
      <c r="D3909">
        <v>24860</v>
      </c>
      <c r="E3909">
        <v>30000</v>
      </c>
      <c r="F3909">
        <v>35140</v>
      </c>
      <c r="G3909">
        <v>40280</v>
      </c>
      <c r="H3909">
        <v>45400</v>
      </c>
      <c r="I3909">
        <v>48350</v>
      </c>
      <c r="J3909">
        <v>51250</v>
      </c>
      <c r="K3909" t="s">
        <v>3114</v>
      </c>
      <c r="L3909">
        <v>175</v>
      </c>
      <c r="M3909">
        <v>30</v>
      </c>
      <c r="N3909" t="s">
        <v>2036</v>
      </c>
    </row>
    <row r="3910" spans="1:14" x14ac:dyDescent="0.2">
      <c r="A3910" t="s">
        <v>9669</v>
      </c>
      <c r="B3910">
        <v>15400</v>
      </c>
      <c r="C3910">
        <v>19720</v>
      </c>
      <c r="D3910">
        <v>24860</v>
      </c>
      <c r="E3910">
        <v>30000</v>
      </c>
      <c r="F3910">
        <v>35140</v>
      </c>
      <c r="G3910">
        <v>40280</v>
      </c>
      <c r="H3910">
        <v>45400</v>
      </c>
      <c r="I3910">
        <v>48350</v>
      </c>
      <c r="J3910">
        <v>51250</v>
      </c>
      <c r="K3910" t="s">
        <v>3114</v>
      </c>
      <c r="L3910">
        <v>177</v>
      </c>
      <c r="M3910">
        <v>30</v>
      </c>
      <c r="N3910" t="s">
        <v>2037</v>
      </c>
    </row>
    <row r="3911" spans="1:14" x14ac:dyDescent="0.2">
      <c r="A3911" t="s">
        <v>9670</v>
      </c>
      <c r="B3911">
        <v>15350</v>
      </c>
      <c r="C3911">
        <v>19720</v>
      </c>
      <c r="D3911">
        <v>24860</v>
      </c>
      <c r="E3911">
        <v>30000</v>
      </c>
      <c r="F3911">
        <v>35140</v>
      </c>
      <c r="G3911">
        <v>40280</v>
      </c>
      <c r="H3911">
        <v>45300</v>
      </c>
      <c r="I3911">
        <v>48200</v>
      </c>
      <c r="J3911">
        <v>51100</v>
      </c>
      <c r="K3911" t="s">
        <v>3114</v>
      </c>
      <c r="L3911">
        <v>179</v>
      </c>
      <c r="M3911">
        <v>30</v>
      </c>
      <c r="N3911" t="s">
        <v>4199</v>
      </c>
    </row>
    <row r="3912" spans="1:14" x14ac:dyDescent="0.2">
      <c r="A3912" t="s">
        <v>9671</v>
      </c>
      <c r="B3912">
        <v>17300</v>
      </c>
      <c r="C3912">
        <v>19800</v>
      </c>
      <c r="D3912">
        <v>24860</v>
      </c>
      <c r="E3912">
        <v>30000</v>
      </c>
      <c r="F3912">
        <v>35140</v>
      </c>
      <c r="G3912">
        <v>40280</v>
      </c>
      <c r="H3912">
        <v>45420</v>
      </c>
      <c r="I3912">
        <v>50560</v>
      </c>
      <c r="J3912">
        <v>55700</v>
      </c>
      <c r="K3912" t="s">
        <v>3114</v>
      </c>
      <c r="L3912">
        <v>181</v>
      </c>
      <c r="M3912">
        <v>30</v>
      </c>
      <c r="N3912" t="s">
        <v>3281</v>
      </c>
    </row>
    <row r="3913" spans="1:14" x14ac:dyDescent="0.2">
      <c r="A3913" t="s">
        <v>9672</v>
      </c>
      <c r="B3913">
        <v>15400</v>
      </c>
      <c r="C3913">
        <v>19720</v>
      </c>
      <c r="D3913">
        <v>24860</v>
      </c>
      <c r="E3913">
        <v>30000</v>
      </c>
      <c r="F3913">
        <v>35140</v>
      </c>
      <c r="G3913">
        <v>40280</v>
      </c>
      <c r="H3913">
        <v>45400</v>
      </c>
      <c r="I3913">
        <v>48350</v>
      </c>
      <c r="J3913">
        <v>51250</v>
      </c>
      <c r="K3913" t="s">
        <v>3114</v>
      </c>
      <c r="L3913">
        <v>183</v>
      </c>
      <c r="M3913">
        <v>30</v>
      </c>
      <c r="N3913" t="s">
        <v>2038</v>
      </c>
    </row>
    <row r="3914" spans="1:14" x14ac:dyDescent="0.2">
      <c r="A3914" t="s">
        <v>9673</v>
      </c>
      <c r="B3914">
        <v>15300</v>
      </c>
      <c r="C3914">
        <v>19720</v>
      </c>
      <c r="D3914">
        <v>24860</v>
      </c>
      <c r="E3914">
        <v>30000</v>
      </c>
      <c r="F3914">
        <v>35140</v>
      </c>
      <c r="G3914">
        <v>40280</v>
      </c>
      <c r="H3914">
        <v>45150</v>
      </c>
      <c r="I3914">
        <v>48050</v>
      </c>
      <c r="J3914">
        <v>51000</v>
      </c>
      <c r="K3914" t="s">
        <v>3114</v>
      </c>
      <c r="L3914">
        <v>185</v>
      </c>
      <c r="M3914">
        <v>30</v>
      </c>
      <c r="N3914" t="s">
        <v>2039</v>
      </c>
    </row>
    <row r="3915" spans="1:14" x14ac:dyDescent="0.2">
      <c r="A3915" t="s">
        <v>9674</v>
      </c>
      <c r="B3915">
        <v>18450</v>
      </c>
      <c r="C3915">
        <v>21100</v>
      </c>
      <c r="D3915">
        <v>24860</v>
      </c>
      <c r="E3915">
        <v>30000</v>
      </c>
      <c r="F3915">
        <v>35140</v>
      </c>
      <c r="G3915">
        <v>40280</v>
      </c>
      <c r="H3915">
        <v>45420</v>
      </c>
      <c r="I3915">
        <v>50560</v>
      </c>
      <c r="J3915">
        <v>55700</v>
      </c>
      <c r="K3915" t="s">
        <v>3114</v>
      </c>
      <c r="L3915">
        <v>187</v>
      </c>
      <c r="M3915">
        <v>30</v>
      </c>
      <c r="N3915" t="s">
        <v>1958</v>
      </c>
    </row>
    <row r="3916" spans="1:14" x14ac:dyDescent="0.2">
      <c r="A3916" t="s">
        <v>9675</v>
      </c>
      <c r="B3916">
        <v>15200</v>
      </c>
      <c r="C3916">
        <v>19720</v>
      </c>
      <c r="D3916">
        <v>24860</v>
      </c>
      <c r="E3916">
        <v>30000</v>
      </c>
      <c r="F3916">
        <v>35140</v>
      </c>
      <c r="G3916">
        <v>40280</v>
      </c>
      <c r="H3916">
        <v>44750</v>
      </c>
      <c r="I3916">
        <v>47600</v>
      </c>
      <c r="J3916">
        <v>50500</v>
      </c>
      <c r="K3916" t="s">
        <v>3114</v>
      </c>
      <c r="L3916">
        <v>189</v>
      </c>
      <c r="M3916">
        <v>30</v>
      </c>
      <c r="N3916" t="s">
        <v>3330</v>
      </c>
    </row>
    <row r="3917" spans="1:14" x14ac:dyDescent="0.2">
      <c r="A3917" t="s">
        <v>9676</v>
      </c>
      <c r="B3917">
        <v>15200</v>
      </c>
      <c r="C3917">
        <v>19720</v>
      </c>
      <c r="D3917">
        <v>24860</v>
      </c>
      <c r="E3917">
        <v>30000</v>
      </c>
      <c r="F3917">
        <v>35140</v>
      </c>
      <c r="G3917">
        <v>40280</v>
      </c>
      <c r="H3917">
        <v>44750</v>
      </c>
      <c r="I3917">
        <v>47600</v>
      </c>
      <c r="J3917">
        <v>50500</v>
      </c>
      <c r="K3917" t="s">
        <v>3114</v>
      </c>
      <c r="L3917">
        <v>191</v>
      </c>
      <c r="M3917">
        <v>30</v>
      </c>
      <c r="N3917" t="s">
        <v>2976</v>
      </c>
    </row>
    <row r="3918" spans="1:14" x14ac:dyDescent="0.2">
      <c r="A3918" t="s">
        <v>9677</v>
      </c>
      <c r="B3918">
        <v>15400</v>
      </c>
      <c r="C3918">
        <v>19720</v>
      </c>
      <c r="D3918">
        <v>24860</v>
      </c>
      <c r="E3918">
        <v>30000</v>
      </c>
      <c r="F3918">
        <v>35140</v>
      </c>
      <c r="G3918">
        <v>40280</v>
      </c>
      <c r="H3918">
        <v>45400</v>
      </c>
      <c r="I3918">
        <v>48350</v>
      </c>
      <c r="J3918">
        <v>51250</v>
      </c>
      <c r="K3918" t="s">
        <v>3114</v>
      </c>
      <c r="L3918">
        <v>193</v>
      </c>
      <c r="M3918">
        <v>30</v>
      </c>
      <c r="N3918" t="s">
        <v>4237</v>
      </c>
    </row>
    <row r="3919" spans="1:14" x14ac:dyDescent="0.2">
      <c r="A3919" t="s">
        <v>9678</v>
      </c>
      <c r="B3919">
        <v>15200</v>
      </c>
      <c r="C3919">
        <v>19720</v>
      </c>
      <c r="D3919">
        <v>24860</v>
      </c>
      <c r="E3919">
        <v>30000</v>
      </c>
      <c r="F3919">
        <v>35140</v>
      </c>
      <c r="G3919">
        <v>40280</v>
      </c>
      <c r="H3919">
        <v>44750</v>
      </c>
      <c r="I3919">
        <v>47600</v>
      </c>
      <c r="J3919">
        <v>50500</v>
      </c>
      <c r="K3919" t="s">
        <v>3114</v>
      </c>
      <c r="L3919">
        <v>195</v>
      </c>
      <c r="M3919">
        <v>30</v>
      </c>
      <c r="N3919" t="s">
        <v>2040</v>
      </c>
    </row>
    <row r="3920" spans="1:14" x14ac:dyDescent="0.2">
      <c r="A3920" t="s">
        <v>9679</v>
      </c>
      <c r="B3920">
        <v>15200</v>
      </c>
      <c r="C3920">
        <v>19720</v>
      </c>
      <c r="D3920">
        <v>24860</v>
      </c>
      <c r="E3920">
        <v>30000</v>
      </c>
      <c r="F3920">
        <v>35140</v>
      </c>
      <c r="G3920">
        <v>40280</v>
      </c>
      <c r="H3920">
        <v>44750</v>
      </c>
      <c r="I3920">
        <v>47600</v>
      </c>
      <c r="J3920">
        <v>50500</v>
      </c>
      <c r="K3920" t="s">
        <v>3114</v>
      </c>
      <c r="L3920">
        <v>197</v>
      </c>
      <c r="M3920">
        <v>30</v>
      </c>
      <c r="N3920" t="s">
        <v>2129</v>
      </c>
    </row>
    <row r="3921" spans="1:14" x14ac:dyDescent="0.2">
      <c r="A3921" t="s">
        <v>9680</v>
      </c>
      <c r="B3921">
        <v>16350</v>
      </c>
      <c r="C3921">
        <v>19720</v>
      </c>
      <c r="D3921">
        <v>24860</v>
      </c>
      <c r="E3921">
        <v>30000</v>
      </c>
      <c r="F3921">
        <v>35140</v>
      </c>
      <c r="G3921">
        <v>40280</v>
      </c>
      <c r="H3921">
        <v>45420</v>
      </c>
      <c r="I3921">
        <v>50560</v>
      </c>
      <c r="J3921">
        <v>54550</v>
      </c>
      <c r="K3921" t="s">
        <v>3114</v>
      </c>
      <c r="L3921">
        <v>199</v>
      </c>
      <c r="M3921">
        <v>30</v>
      </c>
      <c r="N3921" t="s">
        <v>3008</v>
      </c>
    </row>
    <row r="3922" spans="1:14" x14ac:dyDescent="0.2">
      <c r="A3922" t="s">
        <v>9681</v>
      </c>
      <c r="B3922">
        <v>19600</v>
      </c>
      <c r="C3922">
        <v>22400</v>
      </c>
      <c r="D3922">
        <v>25200</v>
      </c>
      <c r="E3922">
        <v>30000</v>
      </c>
      <c r="F3922">
        <v>35140</v>
      </c>
      <c r="G3922">
        <v>40280</v>
      </c>
      <c r="H3922">
        <v>45420</v>
      </c>
      <c r="I3922">
        <v>50560</v>
      </c>
      <c r="J3922">
        <v>55700</v>
      </c>
      <c r="K3922" t="s">
        <v>3114</v>
      </c>
      <c r="L3922">
        <v>201</v>
      </c>
      <c r="M3922">
        <v>30</v>
      </c>
      <c r="N3922" t="s">
        <v>3568</v>
      </c>
    </row>
    <row r="3923" spans="1:14" x14ac:dyDescent="0.2">
      <c r="A3923" t="s">
        <v>9682</v>
      </c>
      <c r="B3923">
        <v>16500</v>
      </c>
      <c r="C3923">
        <v>19720</v>
      </c>
      <c r="D3923">
        <v>24860</v>
      </c>
      <c r="E3923">
        <v>30000</v>
      </c>
      <c r="F3923">
        <v>35140</v>
      </c>
      <c r="G3923">
        <v>40280</v>
      </c>
      <c r="H3923">
        <v>45420</v>
      </c>
      <c r="I3923">
        <v>50560</v>
      </c>
      <c r="J3923">
        <v>54950</v>
      </c>
      <c r="K3923" t="s">
        <v>3114</v>
      </c>
      <c r="L3923">
        <v>203</v>
      </c>
      <c r="M3923">
        <v>30</v>
      </c>
      <c r="N3923" t="s">
        <v>3009</v>
      </c>
    </row>
    <row r="3924" spans="1:14" x14ac:dyDescent="0.2">
      <c r="A3924" t="s">
        <v>9683</v>
      </c>
      <c r="B3924">
        <v>16800</v>
      </c>
      <c r="C3924">
        <v>19720</v>
      </c>
      <c r="D3924">
        <v>24860</v>
      </c>
      <c r="E3924">
        <v>30000</v>
      </c>
      <c r="F3924">
        <v>35140</v>
      </c>
      <c r="G3924">
        <v>40280</v>
      </c>
      <c r="H3924">
        <v>45420</v>
      </c>
      <c r="I3924">
        <v>50560</v>
      </c>
      <c r="J3924">
        <v>55700</v>
      </c>
      <c r="K3924" t="s">
        <v>3114</v>
      </c>
      <c r="L3924">
        <v>205</v>
      </c>
      <c r="M3924">
        <v>30</v>
      </c>
      <c r="N3924" t="s">
        <v>2041</v>
      </c>
    </row>
    <row r="3925" spans="1:14" x14ac:dyDescent="0.2">
      <c r="A3925" t="s">
        <v>9684</v>
      </c>
      <c r="B3925">
        <v>15200</v>
      </c>
      <c r="C3925">
        <v>19720</v>
      </c>
      <c r="D3925">
        <v>24860</v>
      </c>
      <c r="E3925">
        <v>30000</v>
      </c>
      <c r="F3925">
        <v>35140</v>
      </c>
      <c r="G3925">
        <v>40280</v>
      </c>
      <c r="H3925">
        <v>44750</v>
      </c>
      <c r="I3925">
        <v>47600</v>
      </c>
      <c r="J3925">
        <v>50500</v>
      </c>
      <c r="K3925" t="s">
        <v>3114</v>
      </c>
      <c r="L3925">
        <v>207</v>
      </c>
      <c r="M3925">
        <v>30</v>
      </c>
      <c r="N3925" t="s">
        <v>4204</v>
      </c>
    </row>
    <row r="3926" spans="1:14" x14ac:dyDescent="0.2">
      <c r="A3926" t="s">
        <v>9685</v>
      </c>
      <c r="B3926">
        <v>24550</v>
      </c>
      <c r="C3926">
        <v>28050</v>
      </c>
      <c r="D3926">
        <v>31550</v>
      </c>
      <c r="E3926">
        <v>35050</v>
      </c>
      <c r="F3926">
        <v>37900</v>
      </c>
      <c r="G3926">
        <v>40700</v>
      </c>
      <c r="H3926">
        <v>45420</v>
      </c>
      <c r="I3926">
        <v>50560</v>
      </c>
      <c r="J3926">
        <v>55700</v>
      </c>
      <c r="K3926" t="s">
        <v>3114</v>
      </c>
      <c r="L3926">
        <v>209</v>
      </c>
      <c r="M3926">
        <v>30</v>
      </c>
      <c r="N3926" t="s">
        <v>2042</v>
      </c>
    </row>
    <row r="3927" spans="1:14" x14ac:dyDescent="0.2">
      <c r="A3927" t="s">
        <v>9686</v>
      </c>
      <c r="B3927">
        <v>18200</v>
      </c>
      <c r="C3927">
        <v>20800</v>
      </c>
      <c r="D3927">
        <v>24860</v>
      </c>
      <c r="E3927">
        <v>30000</v>
      </c>
      <c r="F3927">
        <v>35140</v>
      </c>
      <c r="G3927">
        <v>40280</v>
      </c>
      <c r="H3927">
        <v>45420</v>
      </c>
      <c r="I3927">
        <v>50560</v>
      </c>
      <c r="J3927">
        <v>55700</v>
      </c>
      <c r="K3927" t="s">
        <v>3114</v>
      </c>
      <c r="L3927">
        <v>211</v>
      </c>
      <c r="M3927">
        <v>30</v>
      </c>
      <c r="N3927" t="s">
        <v>2043</v>
      </c>
    </row>
    <row r="3928" spans="1:14" x14ac:dyDescent="0.2">
      <c r="A3928" t="s">
        <v>9687</v>
      </c>
      <c r="B3928">
        <v>15200</v>
      </c>
      <c r="C3928">
        <v>19720</v>
      </c>
      <c r="D3928">
        <v>24860</v>
      </c>
      <c r="E3928">
        <v>30000</v>
      </c>
      <c r="F3928">
        <v>35140</v>
      </c>
      <c r="G3928">
        <v>40280</v>
      </c>
      <c r="H3928">
        <v>44750</v>
      </c>
      <c r="I3928">
        <v>47600</v>
      </c>
      <c r="J3928">
        <v>50500</v>
      </c>
      <c r="K3928" t="s">
        <v>3114</v>
      </c>
      <c r="L3928">
        <v>213</v>
      </c>
      <c r="M3928">
        <v>30</v>
      </c>
      <c r="N3928" t="s">
        <v>4108</v>
      </c>
    </row>
    <row r="3929" spans="1:14" x14ac:dyDescent="0.2">
      <c r="A3929" t="s">
        <v>9688</v>
      </c>
      <c r="B3929">
        <v>15200</v>
      </c>
      <c r="C3929">
        <v>19720</v>
      </c>
      <c r="D3929">
        <v>24860</v>
      </c>
      <c r="E3929">
        <v>30000</v>
      </c>
      <c r="F3929">
        <v>35140</v>
      </c>
      <c r="G3929">
        <v>40280</v>
      </c>
      <c r="H3929">
        <v>44750</v>
      </c>
      <c r="I3929">
        <v>47600</v>
      </c>
      <c r="J3929">
        <v>50500</v>
      </c>
      <c r="K3929" t="s">
        <v>3114</v>
      </c>
      <c r="L3929">
        <v>215</v>
      </c>
      <c r="M3929">
        <v>30</v>
      </c>
      <c r="N3929" t="s">
        <v>1960</v>
      </c>
    </row>
    <row r="3930" spans="1:14" x14ac:dyDescent="0.2">
      <c r="A3930" t="s">
        <v>9689</v>
      </c>
      <c r="B3930">
        <v>15550</v>
      </c>
      <c r="C3930">
        <v>19720</v>
      </c>
      <c r="D3930">
        <v>24860</v>
      </c>
      <c r="E3930">
        <v>30000</v>
      </c>
      <c r="F3930">
        <v>35140</v>
      </c>
      <c r="G3930">
        <v>40280</v>
      </c>
      <c r="H3930">
        <v>45420</v>
      </c>
      <c r="I3930">
        <v>48800</v>
      </c>
      <c r="J3930">
        <v>51750</v>
      </c>
      <c r="K3930" t="s">
        <v>3114</v>
      </c>
      <c r="L3930">
        <v>217</v>
      </c>
      <c r="M3930">
        <v>30</v>
      </c>
      <c r="N3930" t="s">
        <v>3665</v>
      </c>
    </row>
    <row r="3931" spans="1:14" x14ac:dyDescent="0.2">
      <c r="A3931" t="s">
        <v>9690</v>
      </c>
      <c r="B3931">
        <v>15200</v>
      </c>
      <c r="C3931">
        <v>19720</v>
      </c>
      <c r="D3931">
        <v>24860</v>
      </c>
      <c r="E3931">
        <v>30000</v>
      </c>
      <c r="F3931">
        <v>35140</v>
      </c>
      <c r="G3931">
        <v>40280</v>
      </c>
      <c r="H3931">
        <v>44750</v>
      </c>
      <c r="I3931">
        <v>47600</v>
      </c>
      <c r="J3931">
        <v>50500</v>
      </c>
      <c r="K3931" t="s">
        <v>3114</v>
      </c>
      <c r="L3931">
        <v>219</v>
      </c>
      <c r="M3931">
        <v>30</v>
      </c>
      <c r="N3931" t="s">
        <v>2044</v>
      </c>
    </row>
    <row r="3932" spans="1:14" x14ac:dyDescent="0.2">
      <c r="A3932" t="s">
        <v>9691</v>
      </c>
      <c r="B3932">
        <v>18950</v>
      </c>
      <c r="C3932">
        <v>21650</v>
      </c>
      <c r="D3932">
        <v>24860</v>
      </c>
      <c r="E3932">
        <v>30000</v>
      </c>
      <c r="F3932">
        <v>35140</v>
      </c>
      <c r="G3932">
        <v>40280</v>
      </c>
      <c r="H3932">
        <v>45420</v>
      </c>
      <c r="I3932">
        <v>50560</v>
      </c>
      <c r="J3932">
        <v>55700</v>
      </c>
      <c r="K3932" t="s">
        <v>3114</v>
      </c>
      <c r="L3932">
        <v>221</v>
      </c>
      <c r="M3932">
        <v>30</v>
      </c>
      <c r="N3932" t="s">
        <v>2045</v>
      </c>
    </row>
    <row r="3933" spans="1:14" x14ac:dyDescent="0.2">
      <c r="A3933" t="s">
        <v>9692</v>
      </c>
      <c r="B3933">
        <v>15650</v>
      </c>
      <c r="C3933">
        <v>19720</v>
      </c>
      <c r="D3933">
        <v>24860</v>
      </c>
      <c r="E3933">
        <v>30000</v>
      </c>
      <c r="F3933">
        <v>35140</v>
      </c>
      <c r="G3933">
        <v>40280</v>
      </c>
      <c r="H3933">
        <v>45420</v>
      </c>
      <c r="I3933">
        <v>49050</v>
      </c>
      <c r="J3933">
        <v>52050</v>
      </c>
      <c r="K3933" t="s">
        <v>3114</v>
      </c>
      <c r="L3933">
        <v>223</v>
      </c>
      <c r="M3933">
        <v>30</v>
      </c>
      <c r="N3933" t="s">
        <v>2254</v>
      </c>
    </row>
    <row r="3934" spans="1:14" x14ac:dyDescent="0.2">
      <c r="A3934" t="s">
        <v>9693</v>
      </c>
      <c r="B3934">
        <v>15200</v>
      </c>
      <c r="C3934">
        <v>19720</v>
      </c>
      <c r="D3934">
        <v>24860</v>
      </c>
      <c r="E3934">
        <v>30000</v>
      </c>
      <c r="F3934">
        <v>35140</v>
      </c>
      <c r="G3934">
        <v>40280</v>
      </c>
      <c r="H3934">
        <v>44750</v>
      </c>
      <c r="I3934">
        <v>47600</v>
      </c>
      <c r="J3934">
        <v>50500</v>
      </c>
      <c r="K3934" t="s">
        <v>3114</v>
      </c>
      <c r="L3934">
        <v>225</v>
      </c>
      <c r="M3934">
        <v>30</v>
      </c>
      <c r="N3934" t="s">
        <v>3332</v>
      </c>
    </row>
    <row r="3935" spans="1:14" x14ac:dyDescent="0.2">
      <c r="A3935" t="s">
        <v>9694</v>
      </c>
      <c r="B3935">
        <v>15750</v>
      </c>
      <c r="C3935">
        <v>19720</v>
      </c>
      <c r="D3935">
        <v>24860</v>
      </c>
      <c r="E3935">
        <v>30000</v>
      </c>
      <c r="F3935">
        <v>35140</v>
      </c>
      <c r="G3935">
        <v>40280</v>
      </c>
      <c r="H3935">
        <v>45420</v>
      </c>
      <c r="I3935">
        <v>49500</v>
      </c>
      <c r="J3935">
        <v>52500</v>
      </c>
      <c r="K3935" t="s">
        <v>3114</v>
      </c>
      <c r="L3935">
        <v>227</v>
      </c>
      <c r="M3935">
        <v>30</v>
      </c>
      <c r="N3935" t="s">
        <v>3389</v>
      </c>
    </row>
    <row r="3936" spans="1:14" x14ac:dyDescent="0.2">
      <c r="A3936" t="s">
        <v>9695</v>
      </c>
      <c r="B3936">
        <v>15200</v>
      </c>
      <c r="C3936">
        <v>19720</v>
      </c>
      <c r="D3936">
        <v>24860</v>
      </c>
      <c r="E3936">
        <v>30000</v>
      </c>
      <c r="F3936">
        <v>35140</v>
      </c>
      <c r="G3936">
        <v>40280</v>
      </c>
      <c r="H3936">
        <v>44750</v>
      </c>
      <c r="I3936">
        <v>47600</v>
      </c>
      <c r="J3936">
        <v>50500</v>
      </c>
      <c r="K3936" t="s">
        <v>3114</v>
      </c>
      <c r="L3936">
        <v>229</v>
      </c>
      <c r="M3936">
        <v>30</v>
      </c>
      <c r="N3936" t="s">
        <v>2046</v>
      </c>
    </row>
    <row r="3937" spans="1:14" x14ac:dyDescent="0.2">
      <c r="A3937" t="s">
        <v>9696</v>
      </c>
      <c r="B3937">
        <v>21700</v>
      </c>
      <c r="C3937">
        <v>24800</v>
      </c>
      <c r="D3937">
        <v>27900</v>
      </c>
      <c r="E3937">
        <v>30950</v>
      </c>
      <c r="F3937">
        <v>35140</v>
      </c>
      <c r="G3937">
        <v>40280</v>
      </c>
      <c r="H3937">
        <v>45420</v>
      </c>
      <c r="I3937">
        <v>50560</v>
      </c>
      <c r="J3937">
        <v>55700</v>
      </c>
      <c r="K3937" t="s">
        <v>3114</v>
      </c>
      <c r="L3937">
        <v>231</v>
      </c>
      <c r="M3937">
        <v>30</v>
      </c>
      <c r="N3937" t="s">
        <v>2047</v>
      </c>
    </row>
    <row r="3938" spans="1:14" x14ac:dyDescent="0.2">
      <c r="A3938" t="s">
        <v>9697</v>
      </c>
      <c r="B3938">
        <v>15650</v>
      </c>
      <c r="C3938">
        <v>19720</v>
      </c>
      <c r="D3938">
        <v>24860</v>
      </c>
      <c r="E3938">
        <v>30000</v>
      </c>
      <c r="F3938">
        <v>35140</v>
      </c>
      <c r="G3938">
        <v>40280</v>
      </c>
      <c r="H3938">
        <v>45420</v>
      </c>
      <c r="I3938">
        <v>49150</v>
      </c>
      <c r="J3938">
        <v>52100</v>
      </c>
      <c r="K3938" t="s">
        <v>3114</v>
      </c>
      <c r="L3938">
        <v>233</v>
      </c>
      <c r="M3938">
        <v>30</v>
      </c>
      <c r="N3938" t="s">
        <v>2100</v>
      </c>
    </row>
    <row r="3939" spans="1:14" x14ac:dyDescent="0.2">
      <c r="A3939" t="s">
        <v>9698</v>
      </c>
      <c r="B3939">
        <v>16850</v>
      </c>
      <c r="C3939">
        <v>19720</v>
      </c>
      <c r="D3939">
        <v>24860</v>
      </c>
      <c r="E3939">
        <v>30000</v>
      </c>
      <c r="F3939">
        <v>35140</v>
      </c>
      <c r="G3939">
        <v>40280</v>
      </c>
      <c r="H3939">
        <v>45420</v>
      </c>
      <c r="I3939">
        <v>50560</v>
      </c>
      <c r="J3939">
        <v>55700</v>
      </c>
      <c r="K3939" t="s">
        <v>3114</v>
      </c>
      <c r="L3939">
        <v>235</v>
      </c>
      <c r="M3939">
        <v>30</v>
      </c>
      <c r="N3939" t="s">
        <v>2623</v>
      </c>
    </row>
    <row r="3940" spans="1:14" x14ac:dyDescent="0.2">
      <c r="A3940" t="s">
        <v>9699</v>
      </c>
      <c r="B3940">
        <v>15600</v>
      </c>
      <c r="C3940">
        <v>19720</v>
      </c>
      <c r="D3940">
        <v>24860</v>
      </c>
      <c r="E3940">
        <v>30000</v>
      </c>
      <c r="F3940">
        <v>35140</v>
      </c>
      <c r="G3940">
        <v>40280</v>
      </c>
      <c r="H3940">
        <v>45420</v>
      </c>
      <c r="I3940">
        <v>49000</v>
      </c>
      <c r="J3940">
        <v>51950</v>
      </c>
      <c r="K3940" t="s">
        <v>3114</v>
      </c>
      <c r="L3940">
        <v>237</v>
      </c>
      <c r="M3940">
        <v>30</v>
      </c>
      <c r="N3940" t="s">
        <v>2624</v>
      </c>
    </row>
    <row r="3941" spans="1:14" x14ac:dyDescent="0.2">
      <c r="A3941" t="s">
        <v>9700</v>
      </c>
      <c r="B3941">
        <v>17050</v>
      </c>
      <c r="C3941">
        <v>19720</v>
      </c>
      <c r="D3941">
        <v>24860</v>
      </c>
      <c r="E3941">
        <v>30000</v>
      </c>
      <c r="F3941">
        <v>35140</v>
      </c>
      <c r="G3941">
        <v>40280</v>
      </c>
      <c r="H3941">
        <v>45420</v>
      </c>
      <c r="I3941">
        <v>50560</v>
      </c>
      <c r="J3941">
        <v>55700</v>
      </c>
      <c r="K3941" t="s">
        <v>3114</v>
      </c>
      <c r="L3941">
        <v>239</v>
      </c>
      <c r="M3941">
        <v>30</v>
      </c>
      <c r="N3941" t="s">
        <v>3333</v>
      </c>
    </row>
    <row r="3942" spans="1:14" x14ac:dyDescent="0.2">
      <c r="A3942" t="s">
        <v>9701</v>
      </c>
      <c r="B3942">
        <v>15300</v>
      </c>
      <c r="C3942">
        <v>19720</v>
      </c>
      <c r="D3942">
        <v>24860</v>
      </c>
      <c r="E3942">
        <v>30000</v>
      </c>
      <c r="F3942">
        <v>35140</v>
      </c>
      <c r="G3942">
        <v>40280</v>
      </c>
      <c r="H3942">
        <v>45150</v>
      </c>
      <c r="I3942">
        <v>48050</v>
      </c>
      <c r="J3942">
        <v>51000</v>
      </c>
      <c r="K3942" t="s">
        <v>3114</v>
      </c>
      <c r="L3942">
        <v>241</v>
      </c>
      <c r="M3942">
        <v>30</v>
      </c>
      <c r="N3942" t="s">
        <v>3572</v>
      </c>
    </row>
    <row r="3943" spans="1:14" x14ac:dyDescent="0.2">
      <c r="A3943" t="s">
        <v>9702</v>
      </c>
      <c r="B3943">
        <v>15400</v>
      </c>
      <c r="C3943">
        <v>19720</v>
      </c>
      <c r="D3943">
        <v>24860</v>
      </c>
      <c r="E3943">
        <v>30000</v>
      </c>
      <c r="F3943">
        <v>35140</v>
      </c>
      <c r="G3943">
        <v>40280</v>
      </c>
      <c r="H3943">
        <v>45400</v>
      </c>
      <c r="I3943">
        <v>48350</v>
      </c>
      <c r="J3943">
        <v>51250</v>
      </c>
      <c r="K3943" t="s">
        <v>3114</v>
      </c>
      <c r="L3943">
        <v>243</v>
      </c>
      <c r="M3943">
        <v>30</v>
      </c>
      <c r="N3943" t="s">
        <v>3573</v>
      </c>
    </row>
    <row r="3944" spans="1:14" x14ac:dyDescent="0.2">
      <c r="A3944" t="s">
        <v>9703</v>
      </c>
      <c r="B3944">
        <v>16350</v>
      </c>
      <c r="C3944">
        <v>19720</v>
      </c>
      <c r="D3944">
        <v>24860</v>
      </c>
      <c r="E3944">
        <v>30000</v>
      </c>
      <c r="F3944">
        <v>35140</v>
      </c>
      <c r="G3944">
        <v>40280</v>
      </c>
      <c r="H3944">
        <v>45420</v>
      </c>
      <c r="I3944">
        <v>50560</v>
      </c>
      <c r="J3944">
        <v>54550</v>
      </c>
      <c r="K3944" t="s">
        <v>3114</v>
      </c>
      <c r="L3944">
        <v>245</v>
      </c>
      <c r="M3944">
        <v>30</v>
      </c>
      <c r="N3944" t="s">
        <v>3334</v>
      </c>
    </row>
    <row r="3945" spans="1:14" x14ac:dyDescent="0.2">
      <c r="A3945" t="s">
        <v>9704</v>
      </c>
      <c r="B3945">
        <v>15200</v>
      </c>
      <c r="C3945">
        <v>19720</v>
      </c>
      <c r="D3945">
        <v>24860</v>
      </c>
      <c r="E3945">
        <v>30000</v>
      </c>
      <c r="F3945">
        <v>35140</v>
      </c>
      <c r="G3945">
        <v>40280</v>
      </c>
      <c r="H3945">
        <v>44750</v>
      </c>
      <c r="I3945">
        <v>47600</v>
      </c>
      <c r="J3945">
        <v>50500</v>
      </c>
      <c r="K3945" t="s">
        <v>3114</v>
      </c>
      <c r="L3945">
        <v>247</v>
      </c>
      <c r="M3945">
        <v>30</v>
      </c>
      <c r="N3945" t="s">
        <v>2625</v>
      </c>
    </row>
    <row r="3946" spans="1:14" x14ac:dyDescent="0.2">
      <c r="A3946" t="s">
        <v>9705</v>
      </c>
      <c r="B3946">
        <v>15200</v>
      </c>
      <c r="C3946">
        <v>19720</v>
      </c>
      <c r="D3946">
        <v>24860</v>
      </c>
      <c r="E3946">
        <v>30000</v>
      </c>
      <c r="F3946">
        <v>35140</v>
      </c>
      <c r="G3946">
        <v>40280</v>
      </c>
      <c r="H3946">
        <v>44750</v>
      </c>
      <c r="I3946">
        <v>47600</v>
      </c>
      <c r="J3946">
        <v>50500</v>
      </c>
      <c r="K3946" t="s">
        <v>3114</v>
      </c>
      <c r="L3946">
        <v>249</v>
      </c>
      <c r="M3946">
        <v>30</v>
      </c>
      <c r="N3946" t="s">
        <v>2626</v>
      </c>
    </row>
    <row r="3947" spans="1:14" x14ac:dyDescent="0.2">
      <c r="A3947" t="s">
        <v>9706</v>
      </c>
      <c r="B3947">
        <v>20100</v>
      </c>
      <c r="C3947">
        <v>23000</v>
      </c>
      <c r="D3947">
        <v>25850</v>
      </c>
      <c r="E3947">
        <v>30000</v>
      </c>
      <c r="F3947">
        <v>35140</v>
      </c>
      <c r="G3947">
        <v>40280</v>
      </c>
      <c r="H3947">
        <v>45420</v>
      </c>
      <c r="I3947">
        <v>50560</v>
      </c>
      <c r="J3947">
        <v>55700</v>
      </c>
      <c r="K3947" t="s">
        <v>3114</v>
      </c>
      <c r="L3947">
        <v>251</v>
      </c>
      <c r="M3947">
        <v>30</v>
      </c>
      <c r="N3947" t="s">
        <v>3392</v>
      </c>
    </row>
    <row r="3948" spans="1:14" x14ac:dyDescent="0.2">
      <c r="A3948" t="s">
        <v>9707</v>
      </c>
      <c r="B3948">
        <v>15400</v>
      </c>
      <c r="C3948">
        <v>19720</v>
      </c>
      <c r="D3948">
        <v>24860</v>
      </c>
      <c r="E3948">
        <v>30000</v>
      </c>
      <c r="F3948">
        <v>35140</v>
      </c>
      <c r="G3948">
        <v>40280</v>
      </c>
      <c r="H3948">
        <v>45400</v>
      </c>
      <c r="I3948">
        <v>48350</v>
      </c>
      <c r="J3948">
        <v>51250</v>
      </c>
      <c r="K3948" t="s">
        <v>3114</v>
      </c>
      <c r="L3948">
        <v>253</v>
      </c>
      <c r="M3948">
        <v>30</v>
      </c>
      <c r="N3948" t="s">
        <v>3575</v>
      </c>
    </row>
    <row r="3949" spans="1:14" x14ac:dyDescent="0.2">
      <c r="A3949" t="s">
        <v>9708</v>
      </c>
      <c r="B3949">
        <v>15400</v>
      </c>
      <c r="C3949">
        <v>19720</v>
      </c>
      <c r="D3949">
        <v>24860</v>
      </c>
      <c r="E3949">
        <v>30000</v>
      </c>
      <c r="F3949">
        <v>35140</v>
      </c>
      <c r="G3949">
        <v>40280</v>
      </c>
      <c r="H3949">
        <v>45400</v>
      </c>
      <c r="I3949">
        <v>48350</v>
      </c>
      <c r="J3949">
        <v>51250</v>
      </c>
      <c r="K3949" t="s">
        <v>3114</v>
      </c>
      <c r="L3949">
        <v>255</v>
      </c>
      <c r="M3949">
        <v>30</v>
      </c>
      <c r="N3949" t="s">
        <v>2627</v>
      </c>
    </row>
    <row r="3950" spans="1:14" x14ac:dyDescent="0.2">
      <c r="A3950" t="s">
        <v>9709</v>
      </c>
      <c r="B3950">
        <v>21700</v>
      </c>
      <c r="C3950">
        <v>24800</v>
      </c>
      <c r="D3950">
        <v>27900</v>
      </c>
      <c r="E3950">
        <v>30950</v>
      </c>
      <c r="F3950">
        <v>35140</v>
      </c>
      <c r="G3950">
        <v>40280</v>
      </c>
      <c r="H3950">
        <v>45420</v>
      </c>
      <c r="I3950">
        <v>50560</v>
      </c>
      <c r="J3950">
        <v>55700</v>
      </c>
      <c r="K3950" t="s">
        <v>3114</v>
      </c>
      <c r="L3950">
        <v>257</v>
      </c>
      <c r="M3950">
        <v>30</v>
      </c>
      <c r="N3950" t="s">
        <v>2628</v>
      </c>
    </row>
    <row r="3951" spans="1:14" x14ac:dyDescent="0.2">
      <c r="A3951" t="s">
        <v>9710</v>
      </c>
      <c r="B3951">
        <v>25200</v>
      </c>
      <c r="C3951">
        <v>28800</v>
      </c>
      <c r="D3951">
        <v>32400</v>
      </c>
      <c r="E3951">
        <v>35950</v>
      </c>
      <c r="F3951">
        <v>38850</v>
      </c>
      <c r="G3951">
        <v>41750</v>
      </c>
      <c r="H3951">
        <v>45420</v>
      </c>
      <c r="I3951">
        <v>50560</v>
      </c>
      <c r="J3951">
        <v>55700</v>
      </c>
      <c r="K3951" t="s">
        <v>3114</v>
      </c>
      <c r="L3951">
        <v>259</v>
      </c>
      <c r="M3951">
        <v>30</v>
      </c>
      <c r="N3951" t="s">
        <v>4114</v>
      </c>
    </row>
    <row r="3952" spans="1:14" x14ac:dyDescent="0.2">
      <c r="A3952" t="s">
        <v>9711</v>
      </c>
      <c r="B3952">
        <v>15200</v>
      </c>
      <c r="C3952">
        <v>19720</v>
      </c>
      <c r="D3952">
        <v>24860</v>
      </c>
      <c r="E3952">
        <v>30000</v>
      </c>
      <c r="F3952">
        <v>35140</v>
      </c>
      <c r="G3952">
        <v>40280</v>
      </c>
      <c r="H3952">
        <v>44750</v>
      </c>
      <c r="I3952">
        <v>47600</v>
      </c>
      <c r="J3952">
        <v>50500</v>
      </c>
      <c r="K3952" t="s">
        <v>3114</v>
      </c>
      <c r="L3952">
        <v>261</v>
      </c>
      <c r="M3952">
        <v>30</v>
      </c>
      <c r="N3952" t="s">
        <v>2629</v>
      </c>
    </row>
    <row r="3953" spans="1:14" x14ac:dyDescent="0.2">
      <c r="A3953" t="s">
        <v>9712</v>
      </c>
      <c r="B3953">
        <v>16250</v>
      </c>
      <c r="C3953">
        <v>19720</v>
      </c>
      <c r="D3953">
        <v>24860</v>
      </c>
      <c r="E3953">
        <v>30000</v>
      </c>
      <c r="F3953">
        <v>35140</v>
      </c>
      <c r="G3953">
        <v>40280</v>
      </c>
      <c r="H3953">
        <v>45420</v>
      </c>
      <c r="I3953">
        <v>50560</v>
      </c>
      <c r="J3953">
        <v>54000</v>
      </c>
      <c r="K3953" t="s">
        <v>3114</v>
      </c>
      <c r="L3953">
        <v>263</v>
      </c>
      <c r="M3953">
        <v>30</v>
      </c>
      <c r="N3953" t="s">
        <v>2758</v>
      </c>
    </row>
    <row r="3954" spans="1:14" x14ac:dyDescent="0.2">
      <c r="A3954" t="s">
        <v>9713</v>
      </c>
      <c r="B3954">
        <v>16350</v>
      </c>
      <c r="C3954">
        <v>19720</v>
      </c>
      <c r="D3954">
        <v>24860</v>
      </c>
      <c r="E3954">
        <v>30000</v>
      </c>
      <c r="F3954">
        <v>35140</v>
      </c>
      <c r="G3954">
        <v>40280</v>
      </c>
      <c r="H3954">
        <v>45420</v>
      </c>
      <c r="I3954">
        <v>50560</v>
      </c>
      <c r="J3954">
        <v>54400</v>
      </c>
      <c r="K3954" t="s">
        <v>3114</v>
      </c>
      <c r="L3954">
        <v>265</v>
      </c>
      <c r="M3954">
        <v>30</v>
      </c>
      <c r="N3954" t="s">
        <v>2630</v>
      </c>
    </row>
    <row r="3955" spans="1:14" x14ac:dyDescent="0.2">
      <c r="A3955" t="s">
        <v>9714</v>
      </c>
      <c r="B3955">
        <v>15200</v>
      </c>
      <c r="C3955">
        <v>19720</v>
      </c>
      <c r="D3955">
        <v>24860</v>
      </c>
      <c r="E3955">
        <v>30000</v>
      </c>
      <c r="F3955">
        <v>35140</v>
      </c>
      <c r="G3955">
        <v>40280</v>
      </c>
      <c r="H3955">
        <v>44750</v>
      </c>
      <c r="I3955">
        <v>47600</v>
      </c>
      <c r="J3955">
        <v>50500</v>
      </c>
      <c r="K3955" t="s">
        <v>3114</v>
      </c>
      <c r="L3955">
        <v>267</v>
      </c>
      <c r="M3955">
        <v>30</v>
      </c>
      <c r="N3955" t="s">
        <v>2631</v>
      </c>
    </row>
    <row r="3956" spans="1:14" x14ac:dyDescent="0.2">
      <c r="A3956" t="s">
        <v>9715</v>
      </c>
      <c r="B3956">
        <v>15700</v>
      </c>
      <c r="C3956">
        <v>19720</v>
      </c>
      <c r="D3956">
        <v>24860</v>
      </c>
      <c r="E3956">
        <v>30000</v>
      </c>
      <c r="F3956">
        <v>35140</v>
      </c>
      <c r="G3956">
        <v>40280</v>
      </c>
      <c r="H3956">
        <v>45420</v>
      </c>
      <c r="I3956">
        <v>49250</v>
      </c>
      <c r="J3956">
        <v>52250</v>
      </c>
      <c r="K3956" t="s">
        <v>3114</v>
      </c>
      <c r="L3956">
        <v>269</v>
      </c>
      <c r="M3956">
        <v>30</v>
      </c>
      <c r="N3956" t="s">
        <v>2632</v>
      </c>
    </row>
    <row r="3957" spans="1:14" x14ac:dyDescent="0.2">
      <c r="A3957" t="s">
        <v>9716</v>
      </c>
      <c r="B3957">
        <v>15200</v>
      </c>
      <c r="C3957">
        <v>19720</v>
      </c>
      <c r="D3957">
        <v>24860</v>
      </c>
      <c r="E3957">
        <v>30000</v>
      </c>
      <c r="F3957">
        <v>35140</v>
      </c>
      <c r="G3957">
        <v>40280</v>
      </c>
      <c r="H3957">
        <v>44750</v>
      </c>
      <c r="I3957">
        <v>47600</v>
      </c>
      <c r="J3957">
        <v>50500</v>
      </c>
      <c r="K3957" t="s">
        <v>3114</v>
      </c>
      <c r="L3957">
        <v>271</v>
      </c>
      <c r="M3957">
        <v>30</v>
      </c>
      <c r="N3957" t="s">
        <v>2633</v>
      </c>
    </row>
    <row r="3958" spans="1:14" x14ac:dyDescent="0.2">
      <c r="A3958" t="s">
        <v>9717</v>
      </c>
      <c r="B3958">
        <v>15200</v>
      </c>
      <c r="C3958">
        <v>19720</v>
      </c>
      <c r="D3958">
        <v>24860</v>
      </c>
      <c r="E3958">
        <v>30000</v>
      </c>
      <c r="F3958">
        <v>35140</v>
      </c>
      <c r="G3958">
        <v>40280</v>
      </c>
      <c r="H3958">
        <v>44750</v>
      </c>
      <c r="I3958">
        <v>47600</v>
      </c>
      <c r="J3958">
        <v>50500</v>
      </c>
      <c r="K3958" t="s">
        <v>3114</v>
      </c>
      <c r="L3958">
        <v>273</v>
      </c>
      <c r="M3958">
        <v>30</v>
      </c>
      <c r="N3958" t="s">
        <v>2634</v>
      </c>
    </row>
    <row r="3959" spans="1:14" x14ac:dyDescent="0.2">
      <c r="A3959" t="s">
        <v>9718</v>
      </c>
      <c r="B3959">
        <v>15400</v>
      </c>
      <c r="C3959">
        <v>19720</v>
      </c>
      <c r="D3959">
        <v>24860</v>
      </c>
      <c r="E3959">
        <v>30000</v>
      </c>
      <c r="F3959">
        <v>35140</v>
      </c>
      <c r="G3959">
        <v>40280</v>
      </c>
      <c r="H3959">
        <v>45400</v>
      </c>
      <c r="I3959">
        <v>48350</v>
      </c>
      <c r="J3959">
        <v>51250</v>
      </c>
      <c r="K3959" t="s">
        <v>3114</v>
      </c>
      <c r="L3959">
        <v>275</v>
      </c>
      <c r="M3959">
        <v>30</v>
      </c>
      <c r="N3959" t="s">
        <v>4115</v>
      </c>
    </row>
    <row r="3960" spans="1:14" x14ac:dyDescent="0.2">
      <c r="A3960" t="s">
        <v>9719</v>
      </c>
      <c r="B3960">
        <v>15200</v>
      </c>
      <c r="C3960">
        <v>19720</v>
      </c>
      <c r="D3960">
        <v>24860</v>
      </c>
      <c r="E3960">
        <v>30000</v>
      </c>
      <c r="F3960">
        <v>35140</v>
      </c>
      <c r="G3960">
        <v>40280</v>
      </c>
      <c r="H3960">
        <v>44750</v>
      </c>
      <c r="I3960">
        <v>47600</v>
      </c>
      <c r="J3960">
        <v>50500</v>
      </c>
      <c r="K3960" t="s">
        <v>3114</v>
      </c>
      <c r="L3960">
        <v>277</v>
      </c>
      <c r="M3960">
        <v>30</v>
      </c>
      <c r="N3960" t="s">
        <v>3335</v>
      </c>
    </row>
    <row r="3961" spans="1:14" x14ac:dyDescent="0.2">
      <c r="A3961" t="s">
        <v>9720</v>
      </c>
      <c r="B3961">
        <v>15200</v>
      </c>
      <c r="C3961">
        <v>19720</v>
      </c>
      <c r="D3961">
        <v>24860</v>
      </c>
      <c r="E3961">
        <v>30000</v>
      </c>
      <c r="F3961">
        <v>35140</v>
      </c>
      <c r="G3961">
        <v>40280</v>
      </c>
      <c r="H3961">
        <v>44750</v>
      </c>
      <c r="I3961">
        <v>47600</v>
      </c>
      <c r="J3961">
        <v>50500</v>
      </c>
      <c r="K3961" t="s">
        <v>3114</v>
      </c>
      <c r="L3961">
        <v>279</v>
      </c>
      <c r="M3961">
        <v>30</v>
      </c>
      <c r="N3961" t="s">
        <v>2635</v>
      </c>
    </row>
    <row r="3962" spans="1:14" x14ac:dyDescent="0.2">
      <c r="A3962" t="s">
        <v>9721</v>
      </c>
      <c r="B3962">
        <v>18100</v>
      </c>
      <c r="C3962">
        <v>20650</v>
      </c>
      <c r="D3962">
        <v>24860</v>
      </c>
      <c r="E3962">
        <v>30000</v>
      </c>
      <c r="F3962">
        <v>35140</v>
      </c>
      <c r="G3962">
        <v>40280</v>
      </c>
      <c r="H3962">
        <v>45420</v>
      </c>
      <c r="I3962">
        <v>50560</v>
      </c>
      <c r="J3962">
        <v>55700</v>
      </c>
      <c r="K3962" t="s">
        <v>3114</v>
      </c>
      <c r="L3962">
        <v>281</v>
      </c>
      <c r="M3962">
        <v>30</v>
      </c>
      <c r="N3962" t="s">
        <v>2636</v>
      </c>
    </row>
    <row r="3963" spans="1:14" x14ac:dyDescent="0.2">
      <c r="A3963" t="s">
        <v>9722</v>
      </c>
      <c r="B3963">
        <v>15200</v>
      </c>
      <c r="C3963">
        <v>19720</v>
      </c>
      <c r="D3963">
        <v>24860</v>
      </c>
      <c r="E3963">
        <v>30000</v>
      </c>
      <c r="F3963">
        <v>35140</v>
      </c>
      <c r="G3963">
        <v>40280</v>
      </c>
      <c r="H3963">
        <v>44750</v>
      </c>
      <c r="I3963">
        <v>47600</v>
      </c>
      <c r="J3963">
        <v>50500</v>
      </c>
      <c r="K3963" t="s">
        <v>3114</v>
      </c>
      <c r="L3963">
        <v>283</v>
      </c>
      <c r="M3963">
        <v>30</v>
      </c>
      <c r="N3963" t="s">
        <v>4116</v>
      </c>
    </row>
    <row r="3964" spans="1:14" x14ac:dyDescent="0.2">
      <c r="A3964" t="s">
        <v>9723</v>
      </c>
      <c r="B3964">
        <v>16800</v>
      </c>
      <c r="C3964">
        <v>19720</v>
      </c>
      <c r="D3964">
        <v>24860</v>
      </c>
      <c r="E3964">
        <v>30000</v>
      </c>
      <c r="F3964">
        <v>35140</v>
      </c>
      <c r="G3964">
        <v>40280</v>
      </c>
      <c r="H3964">
        <v>45420</v>
      </c>
      <c r="I3964">
        <v>50560</v>
      </c>
      <c r="J3964">
        <v>55700</v>
      </c>
      <c r="K3964" t="s">
        <v>3114</v>
      </c>
      <c r="L3964">
        <v>285</v>
      </c>
      <c r="M3964">
        <v>30</v>
      </c>
      <c r="N3964" t="s">
        <v>2637</v>
      </c>
    </row>
    <row r="3965" spans="1:14" x14ac:dyDescent="0.2">
      <c r="A3965" t="s">
        <v>9724</v>
      </c>
      <c r="B3965">
        <v>15400</v>
      </c>
      <c r="C3965">
        <v>19720</v>
      </c>
      <c r="D3965">
        <v>24860</v>
      </c>
      <c r="E3965">
        <v>30000</v>
      </c>
      <c r="F3965">
        <v>35140</v>
      </c>
      <c r="G3965">
        <v>40280</v>
      </c>
      <c r="H3965">
        <v>45400</v>
      </c>
      <c r="I3965">
        <v>48350</v>
      </c>
      <c r="J3965">
        <v>51250</v>
      </c>
      <c r="K3965" t="s">
        <v>3114</v>
      </c>
      <c r="L3965">
        <v>287</v>
      </c>
      <c r="M3965">
        <v>30</v>
      </c>
      <c r="N3965" t="s">
        <v>3338</v>
      </c>
    </row>
    <row r="3966" spans="1:14" x14ac:dyDescent="0.2">
      <c r="A3966" t="s">
        <v>9725</v>
      </c>
      <c r="B3966">
        <v>15300</v>
      </c>
      <c r="C3966">
        <v>19720</v>
      </c>
      <c r="D3966">
        <v>24860</v>
      </c>
      <c r="E3966">
        <v>30000</v>
      </c>
      <c r="F3966">
        <v>35140</v>
      </c>
      <c r="G3966">
        <v>40280</v>
      </c>
      <c r="H3966">
        <v>45150</v>
      </c>
      <c r="I3966">
        <v>48050</v>
      </c>
      <c r="J3966">
        <v>51000</v>
      </c>
      <c r="K3966" t="s">
        <v>3114</v>
      </c>
      <c r="L3966">
        <v>289</v>
      </c>
      <c r="M3966">
        <v>30</v>
      </c>
      <c r="N3966" t="s">
        <v>4245</v>
      </c>
    </row>
    <row r="3967" spans="1:14" x14ac:dyDescent="0.2">
      <c r="A3967" t="s">
        <v>9726</v>
      </c>
      <c r="B3967">
        <v>19600</v>
      </c>
      <c r="C3967">
        <v>22400</v>
      </c>
      <c r="D3967">
        <v>25200</v>
      </c>
      <c r="E3967">
        <v>30000</v>
      </c>
      <c r="F3967">
        <v>35140</v>
      </c>
      <c r="G3967">
        <v>40280</v>
      </c>
      <c r="H3967">
        <v>45420</v>
      </c>
      <c r="I3967">
        <v>50560</v>
      </c>
      <c r="J3967">
        <v>55700</v>
      </c>
      <c r="K3967" t="s">
        <v>3114</v>
      </c>
      <c r="L3967">
        <v>291</v>
      </c>
      <c r="M3967">
        <v>30</v>
      </c>
      <c r="N3967" t="s">
        <v>4247</v>
      </c>
    </row>
    <row r="3968" spans="1:14" x14ac:dyDescent="0.2">
      <c r="A3968" t="s">
        <v>9727</v>
      </c>
      <c r="B3968">
        <v>15200</v>
      </c>
      <c r="C3968">
        <v>19720</v>
      </c>
      <c r="D3968">
        <v>24860</v>
      </c>
      <c r="E3968">
        <v>30000</v>
      </c>
      <c r="F3968">
        <v>35140</v>
      </c>
      <c r="G3968">
        <v>40280</v>
      </c>
      <c r="H3968">
        <v>44750</v>
      </c>
      <c r="I3968">
        <v>47600</v>
      </c>
      <c r="J3968">
        <v>50500</v>
      </c>
      <c r="K3968" t="s">
        <v>3114</v>
      </c>
      <c r="L3968">
        <v>293</v>
      </c>
      <c r="M3968">
        <v>30</v>
      </c>
      <c r="N3968" t="s">
        <v>3339</v>
      </c>
    </row>
    <row r="3969" spans="1:14" x14ac:dyDescent="0.2">
      <c r="A3969" t="s">
        <v>9728</v>
      </c>
      <c r="B3969">
        <v>16500</v>
      </c>
      <c r="C3969">
        <v>19720</v>
      </c>
      <c r="D3969">
        <v>24860</v>
      </c>
      <c r="E3969">
        <v>30000</v>
      </c>
      <c r="F3969">
        <v>35140</v>
      </c>
      <c r="G3969">
        <v>40280</v>
      </c>
      <c r="H3969">
        <v>45420</v>
      </c>
      <c r="I3969">
        <v>50560</v>
      </c>
      <c r="J3969">
        <v>54950</v>
      </c>
      <c r="K3969" t="s">
        <v>3114</v>
      </c>
      <c r="L3969">
        <v>295</v>
      </c>
      <c r="M3969">
        <v>30</v>
      </c>
      <c r="N3969" t="s">
        <v>2638</v>
      </c>
    </row>
    <row r="3970" spans="1:14" x14ac:dyDescent="0.2">
      <c r="A3970" t="s">
        <v>9729</v>
      </c>
      <c r="B3970">
        <v>15400</v>
      </c>
      <c r="C3970">
        <v>19720</v>
      </c>
      <c r="D3970">
        <v>24860</v>
      </c>
      <c r="E3970">
        <v>30000</v>
      </c>
      <c r="F3970">
        <v>35140</v>
      </c>
      <c r="G3970">
        <v>40280</v>
      </c>
      <c r="H3970">
        <v>45400</v>
      </c>
      <c r="I3970">
        <v>48350</v>
      </c>
      <c r="J3970">
        <v>51250</v>
      </c>
      <c r="K3970" t="s">
        <v>3114</v>
      </c>
      <c r="L3970">
        <v>297</v>
      </c>
      <c r="M3970">
        <v>30</v>
      </c>
      <c r="N3970" t="s">
        <v>2639</v>
      </c>
    </row>
    <row r="3971" spans="1:14" x14ac:dyDescent="0.2">
      <c r="A3971" t="s">
        <v>9730</v>
      </c>
      <c r="B3971">
        <v>15550</v>
      </c>
      <c r="C3971">
        <v>19720</v>
      </c>
      <c r="D3971">
        <v>24860</v>
      </c>
      <c r="E3971">
        <v>30000</v>
      </c>
      <c r="F3971">
        <v>35140</v>
      </c>
      <c r="G3971">
        <v>40280</v>
      </c>
      <c r="H3971">
        <v>45420</v>
      </c>
      <c r="I3971">
        <v>48800</v>
      </c>
      <c r="J3971">
        <v>51750</v>
      </c>
      <c r="K3971" t="s">
        <v>3114</v>
      </c>
      <c r="L3971">
        <v>299</v>
      </c>
      <c r="M3971">
        <v>30</v>
      </c>
      <c r="N3971" t="s">
        <v>2640</v>
      </c>
    </row>
    <row r="3972" spans="1:14" x14ac:dyDescent="0.2">
      <c r="A3972" t="s">
        <v>9731</v>
      </c>
      <c r="B3972">
        <v>20650</v>
      </c>
      <c r="C3972">
        <v>23600</v>
      </c>
      <c r="D3972">
        <v>26550</v>
      </c>
      <c r="E3972">
        <v>30000</v>
      </c>
      <c r="F3972">
        <v>35140</v>
      </c>
      <c r="G3972">
        <v>40280</v>
      </c>
      <c r="H3972">
        <v>45420</v>
      </c>
      <c r="I3972">
        <v>50560</v>
      </c>
      <c r="J3972">
        <v>55700</v>
      </c>
      <c r="K3972" t="s">
        <v>3114</v>
      </c>
      <c r="L3972">
        <v>301</v>
      </c>
      <c r="M3972">
        <v>30</v>
      </c>
      <c r="N3972" t="s">
        <v>2641</v>
      </c>
    </row>
    <row r="3973" spans="1:14" x14ac:dyDescent="0.2">
      <c r="A3973" t="s">
        <v>9732</v>
      </c>
      <c r="B3973">
        <v>17500</v>
      </c>
      <c r="C3973">
        <v>20000</v>
      </c>
      <c r="D3973">
        <v>24860</v>
      </c>
      <c r="E3973">
        <v>30000</v>
      </c>
      <c r="F3973">
        <v>35140</v>
      </c>
      <c r="G3973">
        <v>40280</v>
      </c>
      <c r="H3973">
        <v>45420</v>
      </c>
      <c r="I3973">
        <v>50560</v>
      </c>
      <c r="J3973">
        <v>55700</v>
      </c>
      <c r="K3973" t="s">
        <v>3114</v>
      </c>
      <c r="L3973">
        <v>303</v>
      </c>
      <c r="M3973">
        <v>30</v>
      </c>
      <c r="N3973" t="s">
        <v>2642</v>
      </c>
    </row>
    <row r="3974" spans="1:14" x14ac:dyDescent="0.2">
      <c r="A3974" t="s">
        <v>9733</v>
      </c>
      <c r="B3974">
        <v>15200</v>
      </c>
      <c r="C3974">
        <v>19720</v>
      </c>
      <c r="D3974">
        <v>24860</v>
      </c>
      <c r="E3974">
        <v>30000</v>
      </c>
      <c r="F3974">
        <v>35140</v>
      </c>
      <c r="G3974">
        <v>40280</v>
      </c>
      <c r="H3974">
        <v>44750</v>
      </c>
      <c r="I3974">
        <v>47600</v>
      </c>
      <c r="J3974">
        <v>50500</v>
      </c>
      <c r="K3974" t="s">
        <v>3114</v>
      </c>
      <c r="L3974">
        <v>305</v>
      </c>
      <c r="M3974">
        <v>30</v>
      </c>
      <c r="N3974" t="s">
        <v>2643</v>
      </c>
    </row>
    <row r="3975" spans="1:14" x14ac:dyDescent="0.2">
      <c r="A3975" t="s">
        <v>9734</v>
      </c>
      <c r="B3975">
        <v>15200</v>
      </c>
      <c r="C3975">
        <v>19720</v>
      </c>
      <c r="D3975">
        <v>24860</v>
      </c>
      <c r="E3975">
        <v>30000</v>
      </c>
      <c r="F3975">
        <v>35140</v>
      </c>
      <c r="G3975">
        <v>40280</v>
      </c>
      <c r="H3975">
        <v>44750</v>
      </c>
      <c r="I3975">
        <v>47600</v>
      </c>
      <c r="J3975">
        <v>50500</v>
      </c>
      <c r="K3975" t="s">
        <v>3114</v>
      </c>
      <c r="L3975">
        <v>307</v>
      </c>
      <c r="M3975">
        <v>30</v>
      </c>
      <c r="N3975" t="s">
        <v>2644</v>
      </c>
    </row>
    <row r="3976" spans="1:14" x14ac:dyDescent="0.2">
      <c r="A3976" t="s">
        <v>9735</v>
      </c>
      <c r="B3976">
        <v>15550</v>
      </c>
      <c r="C3976">
        <v>19720</v>
      </c>
      <c r="D3976">
        <v>24860</v>
      </c>
      <c r="E3976">
        <v>30000</v>
      </c>
      <c r="F3976">
        <v>35140</v>
      </c>
      <c r="G3976">
        <v>40280</v>
      </c>
      <c r="H3976">
        <v>45420</v>
      </c>
      <c r="I3976">
        <v>48850</v>
      </c>
      <c r="J3976">
        <v>51800</v>
      </c>
      <c r="K3976" t="s">
        <v>3114</v>
      </c>
      <c r="L3976">
        <v>309</v>
      </c>
      <c r="M3976">
        <v>30</v>
      </c>
      <c r="N3976" t="s">
        <v>2645</v>
      </c>
    </row>
    <row r="3977" spans="1:14" x14ac:dyDescent="0.2">
      <c r="A3977" t="s">
        <v>9736</v>
      </c>
      <c r="B3977">
        <v>16900</v>
      </c>
      <c r="C3977">
        <v>19720</v>
      </c>
      <c r="D3977">
        <v>24860</v>
      </c>
      <c r="E3977">
        <v>30000</v>
      </c>
      <c r="F3977">
        <v>35140</v>
      </c>
      <c r="G3977">
        <v>40280</v>
      </c>
      <c r="H3977">
        <v>45420</v>
      </c>
      <c r="I3977">
        <v>50560</v>
      </c>
      <c r="J3977">
        <v>55700</v>
      </c>
      <c r="K3977" t="s">
        <v>3114</v>
      </c>
      <c r="L3977">
        <v>311</v>
      </c>
      <c r="M3977">
        <v>30</v>
      </c>
      <c r="N3977" t="s">
        <v>2646</v>
      </c>
    </row>
    <row r="3978" spans="1:14" x14ac:dyDescent="0.2">
      <c r="A3978" t="s">
        <v>9737</v>
      </c>
      <c r="B3978">
        <v>15400</v>
      </c>
      <c r="C3978">
        <v>19720</v>
      </c>
      <c r="D3978">
        <v>24860</v>
      </c>
      <c r="E3978">
        <v>30000</v>
      </c>
      <c r="F3978">
        <v>35140</v>
      </c>
      <c r="G3978">
        <v>40280</v>
      </c>
      <c r="H3978">
        <v>45400</v>
      </c>
      <c r="I3978">
        <v>48350</v>
      </c>
      <c r="J3978">
        <v>51250</v>
      </c>
      <c r="K3978" t="s">
        <v>3114</v>
      </c>
      <c r="L3978">
        <v>313</v>
      </c>
      <c r="M3978">
        <v>30</v>
      </c>
      <c r="N3978" t="s">
        <v>3342</v>
      </c>
    </row>
    <row r="3979" spans="1:14" x14ac:dyDescent="0.2">
      <c r="A3979" t="s">
        <v>9738</v>
      </c>
      <c r="B3979">
        <v>15200</v>
      </c>
      <c r="C3979">
        <v>19720</v>
      </c>
      <c r="D3979">
        <v>24860</v>
      </c>
      <c r="E3979">
        <v>30000</v>
      </c>
      <c r="F3979">
        <v>35140</v>
      </c>
      <c r="G3979">
        <v>40280</v>
      </c>
      <c r="H3979">
        <v>44750</v>
      </c>
      <c r="I3979">
        <v>47600</v>
      </c>
      <c r="J3979">
        <v>50500</v>
      </c>
      <c r="K3979" t="s">
        <v>3114</v>
      </c>
      <c r="L3979">
        <v>315</v>
      </c>
      <c r="M3979">
        <v>30</v>
      </c>
      <c r="N3979" t="s">
        <v>3344</v>
      </c>
    </row>
    <row r="3980" spans="1:14" x14ac:dyDescent="0.2">
      <c r="A3980" t="s">
        <v>9739</v>
      </c>
      <c r="B3980">
        <v>19400</v>
      </c>
      <c r="C3980">
        <v>22150</v>
      </c>
      <c r="D3980">
        <v>24900</v>
      </c>
      <c r="E3980">
        <v>30000</v>
      </c>
      <c r="F3980">
        <v>35140</v>
      </c>
      <c r="G3980">
        <v>40280</v>
      </c>
      <c r="H3980">
        <v>45420</v>
      </c>
      <c r="I3980">
        <v>50560</v>
      </c>
      <c r="J3980">
        <v>55700</v>
      </c>
      <c r="K3980" t="s">
        <v>3114</v>
      </c>
      <c r="L3980">
        <v>317</v>
      </c>
      <c r="M3980">
        <v>30</v>
      </c>
      <c r="N3980" t="s">
        <v>4249</v>
      </c>
    </row>
    <row r="3981" spans="1:14" x14ac:dyDescent="0.2">
      <c r="A3981" t="s">
        <v>9740</v>
      </c>
      <c r="B3981">
        <v>15200</v>
      </c>
      <c r="C3981">
        <v>19720</v>
      </c>
      <c r="D3981">
        <v>24860</v>
      </c>
      <c r="E3981">
        <v>30000</v>
      </c>
      <c r="F3981">
        <v>35140</v>
      </c>
      <c r="G3981">
        <v>40280</v>
      </c>
      <c r="H3981">
        <v>44750</v>
      </c>
      <c r="I3981">
        <v>47600</v>
      </c>
      <c r="J3981">
        <v>50500</v>
      </c>
      <c r="K3981" t="s">
        <v>3114</v>
      </c>
      <c r="L3981">
        <v>319</v>
      </c>
      <c r="M3981">
        <v>30</v>
      </c>
      <c r="N3981" t="s">
        <v>4122</v>
      </c>
    </row>
    <row r="3982" spans="1:14" x14ac:dyDescent="0.2">
      <c r="A3982" t="s">
        <v>9741</v>
      </c>
      <c r="B3982">
        <v>15200</v>
      </c>
      <c r="C3982">
        <v>19720</v>
      </c>
      <c r="D3982">
        <v>24860</v>
      </c>
      <c r="E3982">
        <v>30000</v>
      </c>
      <c r="F3982">
        <v>35140</v>
      </c>
      <c r="G3982">
        <v>40280</v>
      </c>
      <c r="H3982">
        <v>44750</v>
      </c>
      <c r="I3982">
        <v>47600</v>
      </c>
      <c r="J3982">
        <v>50500</v>
      </c>
      <c r="K3982" t="s">
        <v>3114</v>
      </c>
      <c r="L3982">
        <v>321</v>
      </c>
      <c r="M3982">
        <v>30</v>
      </c>
      <c r="N3982" t="s">
        <v>2647</v>
      </c>
    </row>
    <row r="3983" spans="1:14" x14ac:dyDescent="0.2">
      <c r="A3983" t="s">
        <v>9742</v>
      </c>
      <c r="B3983">
        <v>15200</v>
      </c>
      <c r="C3983">
        <v>19720</v>
      </c>
      <c r="D3983">
        <v>24860</v>
      </c>
      <c r="E3983">
        <v>30000</v>
      </c>
      <c r="F3983">
        <v>35140</v>
      </c>
      <c r="G3983">
        <v>40280</v>
      </c>
      <c r="H3983">
        <v>44750</v>
      </c>
      <c r="I3983">
        <v>47600</v>
      </c>
      <c r="J3983">
        <v>50500</v>
      </c>
      <c r="K3983" t="s">
        <v>3114</v>
      </c>
      <c r="L3983">
        <v>323</v>
      </c>
      <c r="M3983">
        <v>30</v>
      </c>
      <c r="N3983" t="s">
        <v>2648</v>
      </c>
    </row>
    <row r="3984" spans="1:14" x14ac:dyDescent="0.2">
      <c r="A3984" t="s">
        <v>9743</v>
      </c>
      <c r="B3984">
        <v>19100</v>
      </c>
      <c r="C3984">
        <v>21800</v>
      </c>
      <c r="D3984">
        <v>24860</v>
      </c>
      <c r="E3984">
        <v>30000</v>
      </c>
      <c r="F3984">
        <v>35140</v>
      </c>
      <c r="G3984">
        <v>40280</v>
      </c>
      <c r="H3984">
        <v>45420</v>
      </c>
      <c r="I3984">
        <v>50560</v>
      </c>
      <c r="J3984">
        <v>55700</v>
      </c>
      <c r="K3984" t="s">
        <v>3114</v>
      </c>
      <c r="L3984">
        <v>325</v>
      </c>
      <c r="M3984">
        <v>30</v>
      </c>
      <c r="N3984" t="s">
        <v>2520</v>
      </c>
    </row>
    <row r="3985" spans="1:14" x14ac:dyDescent="0.2">
      <c r="A3985" t="s">
        <v>9744</v>
      </c>
      <c r="B3985">
        <v>15200</v>
      </c>
      <c r="C3985">
        <v>19720</v>
      </c>
      <c r="D3985">
        <v>24860</v>
      </c>
      <c r="E3985">
        <v>30000</v>
      </c>
      <c r="F3985">
        <v>35140</v>
      </c>
      <c r="G3985">
        <v>40280</v>
      </c>
      <c r="H3985">
        <v>44750</v>
      </c>
      <c r="I3985">
        <v>47600</v>
      </c>
      <c r="J3985">
        <v>50500</v>
      </c>
      <c r="K3985" t="s">
        <v>3114</v>
      </c>
      <c r="L3985">
        <v>327</v>
      </c>
      <c r="M3985">
        <v>30</v>
      </c>
      <c r="N3985" t="s">
        <v>4124</v>
      </c>
    </row>
    <row r="3986" spans="1:14" x14ac:dyDescent="0.2">
      <c r="A3986" t="s">
        <v>9745</v>
      </c>
      <c r="B3986">
        <v>22350</v>
      </c>
      <c r="C3986">
        <v>25550</v>
      </c>
      <c r="D3986">
        <v>28750</v>
      </c>
      <c r="E3986">
        <v>31900</v>
      </c>
      <c r="F3986">
        <v>35140</v>
      </c>
      <c r="G3986">
        <v>40280</v>
      </c>
      <c r="H3986">
        <v>45420</v>
      </c>
      <c r="I3986">
        <v>50560</v>
      </c>
      <c r="J3986">
        <v>55700</v>
      </c>
      <c r="K3986" t="s">
        <v>3114</v>
      </c>
      <c r="L3986">
        <v>329</v>
      </c>
      <c r="M3986">
        <v>30</v>
      </c>
      <c r="N3986" t="s">
        <v>2290</v>
      </c>
    </row>
    <row r="3987" spans="1:14" x14ac:dyDescent="0.2">
      <c r="A3987" t="s">
        <v>9746</v>
      </c>
      <c r="B3987">
        <v>15300</v>
      </c>
      <c r="C3987">
        <v>19720</v>
      </c>
      <c r="D3987">
        <v>24860</v>
      </c>
      <c r="E3987">
        <v>30000</v>
      </c>
      <c r="F3987">
        <v>35140</v>
      </c>
      <c r="G3987">
        <v>40280</v>
      </c>
      <c r="H3987">
        <v>45100</v>
      </c>
      <c r="I3987">
        <v>48000</v>
      </c>
      <c r="J3987">
        <v>50900</v>
      </c>
      <c r="K3987" t="s">
        <v>3114</v>
      </c>
      <c r="L3987">
        <v>331</v>
      </c>
      <c r="M3987">
        <v>30</v>
      </c>
      <c r="N3987" t="s">
        <v>2649</v>
      </c>
    </row>
    <row r="3988" spans="1:14" x14ac:dyDescent="0.2">
      <c r="A3988" t="s">
        <v>9747</v>
      </c>
      <c r="B3988">
        <v>15200</v>
      </c>
      <c r="C3988">
        <v>19720</v>
      </c>
      <c r="D3988">
        <v>24860</v>
      </c>
      <c r="E3988">
        <v>30000</v>
      </c>
      <c r="F3988">
        <v>35140</v>
      </c>
      <c r="G3988">
        <v>40280</v>
      </c>
      <c r="H3988">
        <v>44750</v>
      </c>
      <c r="I3988">
        <v>47600</v>
      </c>
      <c r="J3988">
        <v>50500</v>
      </c>
      <c r="K3988" t="s">
        <v>3114</v>
      </c>
      <c r="L3988">
        <v>333</v>
      </c>
      <c r="M3988">
        <v>30</v>
      </c>
      <c r="N3988" t="s">
        <v>3019</v>
      </c>
    </row>
    <row r="3989" spans="1:14" x14ac:dyDescent="0.2">
      <c r="A3989" t="s">
        <v>9748</v>
      </c>
      <c r="B3989">
        <v>18500</v>
      </c>
      <c r="C3989">
        <v>21150</v>
      </c>
      <c r="D3989">
        <v>24860</v>
      </c>
      <c r="E3989">
        <v>30000</v>
      </c>
      <c r="F3989">
        <v>35140</v>
      </c>
      <c r="G3989">
        <v>40280</v>
      </c>
      <c r="H3989">
        <v>45420</v>
      </c>
      <c r="I3989">
        <v>50560</v>
      </c>
      <c r="J3989">
        <v>55700</v>
      </c>
      <c r="K3989" t="s">
        <v>3114</v>
      </c>
      <c r="L3989">
        <v>335</v>
      </c>
      <c r="M3989">
        <v>30</v>
      </c>
      <c r="N3989" t="s">
        <v>3583</v>
      </c>
    </row>
    <row r="3990" spans="1:14" x14ac:dyDescent="0.2">
      <c r="A3990" t="s">
        <v>9749</v>
      </c>
      <c r="B3990">
        <v>15200</v>
      </c>
      <c r="C3990">
        <v>19720</v>
      </c>
      <c r="D3990">
        <v>24860</v>
      </c>
      <c r="E3990">
        <v>30000</v>
      </c>
      <c r="F3990">
        <v>35140</v>
      </c>
      <c r="G3990">
        <v>40280</v>
      </c>
      <c r="H3990">
        <v>44750</v>
      </c>
      <c r="I3990">
        <v>47600</v>
      </c>
      <c r="J3990">
        <v>50500</v>
      </c>
      <c r="K3990" t="s">
        <v>3114</v>
      </c>
      <c r="L3990">
        <v>337</v>
      </c>
      <c r="M3990">
        <v>30</v>
      </c>
      <c r="N3990" t="s">
        <v>2650</v>
      </c>
    </row>
    <row r="3991" spans="1:14" x14ac:dyDescent="0.2">
      <c r="A3991" t="s">
        <v>9750</v>
      </c>
      <c r="B3991">
        <v>19600</v>
      </c>
      <c r="C3991">
        <v>22400</v>
      </c>
      <c r="D3991">
        <v>25200</v>
      </c>
      <c r="E3991">
        <v>30000</v>
      </c>
      <c r="F3991">
        <v>35140</v>
      </c>
      <c r="G3991">
        <v>40280</v>
      </c>
      <c r="H3991">
        <v>45420</v>
      </c>
      <c r="I3991">
        <v>50560</v>
      </c>
      <c r="J3991">
        <v>55700</v>
      </c>
      <c r="K3991" t="s">
        <v>3114</v>
      </c>
      <c r="L3991">
        <v>339</v>
      </c>
      <c r="M3991">
        <v>30</v>
      </c>
      <c r="N3991" t="s">
        <v>3348</v>
      </c>
    </row>
    <row r="3992" spans="1:14" x14ac:dyDescent="0.2">
      <c r="A3992" t="s">
        <v>9751</v>
      </c>
      <c r="B3992">
        <v>15200</v>
      </c>
      <c r="C3992">
        <v>19720</v>
      </c>
      <c r="D3992">
        <v>24860</v>
      </c>
      <c r="E3992">
        <v>30000</v>
      </c>
      <c r="F3992">
        <v>35140</v>
      </c>
      <c r="G3992">
        <v>40280</v>
      </c>
      <c r="H3992">
        <v>44750</v>
      </c>
      <c r="I3992">
        <v>47600</v>
      </c>
      <c r="J3992">
        <v>50500</v>
      </c>
      <c r="K3992" t="s">
        <v>3114</v>
      </c>
      <c r="L3992">
        <v>341</v>
      </c>
      <c r="M3992">
        <v>30</v>
      </c>
      <c r="N3992" t="s">
        <v>2411</v>
      </c>
    </row>
    <row r="3993" spans="1:14" x14ac:dyDescent="0.2">
      <c r="A3993" t="s">
        <v>9752</v>
      </c>
      <c r="B3993">
        <v>15200</v>
      </c>
      <c r="C3993">
        <v>19720</v>
      </c>
      <c r="D3993">
        <v>24860</v>
      </c>
      <c r="E3993">
        <v>30000</v>
      </c>
      <c r="F3993">
        <v>35140</v>
      </c>
      <c r="G3993">
        <v>40280</v>
      </c>
      <c r="H3993">
        <v>44750</v>
      </c>
      <c r="I3993">
        <v>47600</v>
      </c>
      <c r="J3993">
        <v>50500</v>
      </c>
      <c r="K3993" t="s">
        <v>3114</v>
      </c>
      <c r="L3993">
        <v>343</v>
      </c>
      <c r="M3993">
        <v>30</v>
      </c>
      <c r="N3993" t="s">
        <v>3225</v>
      </c>
    </row>
    <row r="3994" spans="1:14" x14ac:dyDescent="0.2">
      <c r="A3994" t="s">
        <v>9753</v>
      </c>
      <c r="B3994">
        <v>15200</v>
      </c>
      <c r="C3994">
        <v>19720</v>
      </c>
      <c r="D3994">
        <v>24860</v>
      </c>
      <c r="E3994">
        <v>30000</v>
      </c>
      <c r="F3994">
        <v>35140</v>
      </c>
      <c r="G3994">
        <v>40280</v>
      </c>
      <c r="H3994">
        <v>44750</v>
      </c>
      <c r="I3994">
        <v>47600</v>
      </c>
      <c r="J3994">
        <v>50500</v>
      </c>
      <c r="K3994" t="s">
        <v>3114</v>
      </c>
      <c r="L3994">
        <v>345</v>
      </c>
      <c r="M3994">
        <v>30</v>
      </c>
      <c r="N3994" t="s">
        <v>2651</v>
      </c>
    </row>
    <row r="3995" spans="1:14" x14ac:dyDescent="0.2">
      <c r="A3995" t="s">
        <v>9754</v>
      </c>
      <c r="B3995">
        <v>15300</v>
      </c>
      <c r="C3995">
        <v>19720</v>
      </c>
      <c r="D3995">
        <v>24860</v>
      </c>
      <c r="E3995">
        <v>30000</v>
      </c>
      <c r="F3995">
        <v>35140</v>
      </c>
      <c r="G3995">
        <v>40280</v>
      </c>
      <c r="H3995">
        <v>45150</v>
      </c>
      <c r="I3995">
        <v>48050</v>
      </c>
      <c r="J3995">
        <v>51000</v>
      </c>
      <c r="K3995" t="s">
        <v>3114</v>
      </c>
      <c r="L3995">
        <v>347</v>
      </c>
      <c r="M3995">
        <v>30</v>
      </c>
      <c r="N3995" t="s">
        <v>2652</v>
      </c>
    </row>
    <row r="3996" spans="1:14" x14ac:dyDescent="0.2">
      <c r="A3996" t="s">
        <v>9755</v>
      </c>
      <c r="B3996">
        <v>15200</v>
      </c>
      <c r="C3996">
        <v>19720</v>
      </c>
      <c r="D3996">
        <v>24860</v>
      </c>
      <c r="E3996">
        <v>30000</v>
      </c>
      <c r="F3996">
        <v>35140</v>
      </c>
      <c r="G3996">
        <v>40280</v>
      </c>
      <c r="H3996">
        <v>44750</v>
      </c>
      <c r="I3996">
        <v>47600</v>
      </c>
      <c r="J3996">
        <v>50500</v>
      </c>
      <c r="K3996" t="s">
        <v>3114</v>
      </c>
      <c r="L3996">
        <v>349</v>
      </c>
      <c r="M3996">
        <v>30</v>
      </c>
      <c r="N3996" t="s">
        <v>2653</v>
      </c>
    </row>
    <row r="3997" spans="1:14" x14ac:dyDescent="0.2">
      <c r="A3997" t="s">
        <v>9756</v>
      </c>
      <c r="B3997">
        <v>15200</v>
      </c>
      <c r="C3997">
        <v>19720</v>
      </c>
      <c r="D3997">
        <v>24860</v>
      </c>
      <c r="E3997">
        <v>30000</v>
      </c>
      <c r="F3997">
        <v>35140</v>
      </c>
      <c r="G3997">
        <v>40280</v>
      </c>
      <c r="H3997">
        <v>44750</v>
      </c>
      <c r="I3997">
        <v>47600</v>
      </c>
      <c r="J3997">
        <v>50500</v>
      </c>
      <c r="K3997" t="s">
        <v>3114</v>
      </c>
      <c r="L3997">
        <v>351</v>
      </c>
      <c r="M3997">
        <v>30</v>
      </c>
      <c r="N3997" t="s">
        <v>3401</v>
      </c>
    </row>
    <row r="3998" spans="1:14" x14ac:dyDescent="0.2">
      <c r="A3998" t="s">
        <v>9757</v>
      </c>
      <c r="B3998">
        <v>15300</v>
      </c>
      <c r="C3998">
        <v>19720</v>
      </c>
      <c r="D3998">
        <v>24860</v>
      </c>
      <c r="E3998">
        <v>30000</v>
      </c>
      <c r="F3998">
        <v>35140</v>
      </c>
      <c r="G3998">
        <v>40280</v>
      </c>
      <c r="H3998">
        <v>45150</v>
      </c>
      <c r="I3998">
        <v>48050</v>
      </c>
      <c r="J3998">
        <v>51000</v>
      </c>
      <c r="K3998" t="s">
        <v>3114</v>
      </c>
      <c r="L3998">
        <v>353</v>
      </c>
      <c r="M3998">
        <v>30</v>
      </c>
      <c r="N3998" t="s">
        <v>2654</v>
      </c>
    </row>
    <row r="3999" spans="1:14" x14ac:dyDescent="0.2">
      <c r="A3999" t="s">
        <v>9758</v>
      </c>
      <c r="B3999">
        <v>16250</v>
      </c>
      <c r="C3999">
        <v>19720</v>
      </c>
      <c r="D3999">
        <v>24860</v>
      </c>
      <c r="E3999">
        <v>30000</v>
      </c>
      <c r="F3999">
        <v>35140</v>
      </c>
      <c r="G3999">
        <v>40280</v>
      </c>
      <c r="H3999">
        <v>45420</v>
      </c>
      <c r="I3999">
        <v>50560</v>
      </c>
      <c r="J3999">
        <v>54200</v>
      </c>
      <c r="K3999" t="s">
        <v>3114</v>
      </c>
      <c r="L3999">
        <v>355</v>
      </c>
      <c r="M3999">
        <v>30</v>
      </c>
      <c r="N3999" t="s">
        <v>2655</v>
      </c>
    </row>
    <row r="4000" spans="1:14" x14ac:dyDescent="0.2">
      <c r="A4000" t="s">
        <v>9759</v>
      </c>
      <c r="B4000">
        <v>15300</v>
      </c>
      <c r="C4000">
        <v>19720</v>
      </c>
      <c r="D4000">
        <v>24860</v>
      </c>
      <c r="E4000">
        <v>30000</v>
      </c>
      <c r="F4000">
        <v>35140</v>
      </c>
      <c r="G4000">
        <v>40280</v>
      </c>
      <c r="H4000">
        <v>45150</v>
      </c>
      <c r="I4000">
        <v>48050</v>
      </c>
      <c r="J4000">
        <v>51000</v>
      </c>
      <c r="K4000" t="s">
        <v>3114</v>
      </c>
      <c r="L4000">
        <v>357</v>
      </c>
      <c r="M4000">
        <v>30</v>
      </c>
      <c r="N4000" t="s">
        <v>2656</v>
      </c>
    </row>
    <row r="4001" spans="1:14" x14ac:dyDescent="0.2">
      <c r="A4001" t="s">
        <v>9760</v>
      </c>
      <c r="B4001">
        <v>17650</v>
      </c>
      <c r="C4001">
        <v>20150</v>
      </c>
      <c r="D4001">
        <v>24860</v>
      </c>
      <c r="E4001">
        <v>30000</v>
      </c>
      <c r="F4001">
        <v>35140</v>
      </c>
      <c r="G4001">
        <v>40280</v>
      </c>
      <c r="H4001">
        <v>45420</v>
      </c>
      <c r="I4001">
        <v>50560</v>
      </c>
      <c r="J4001">
        <v>55700</v>
      </c>
      <c r="K4001" t="s">
        <v>3114</v>
      </c>
      <c r="L4001">
        <v>359</v>
      </c>
      <c r="M4001">
        <v>30</v>
      </c>
      <c r="N4001" t="s">
        <v>2270</v>
      </c>
    </row>
    <row r="4002" spans="1:14" x14ac:dyDescent="0.2">
      <c r="A4002" t="s">
        <v>9761</v>
      </c>
      <c r="B4002">
        <v>16350</v>
      </c>
      <c r="C4002">
        <v>19720</v>
      </c>
      <c r="D4002">
        <v>24860</v>
      </c>
      <c r="E4002">
        <v>30000</v>
      </c>
      <c r="F4002">
        <v>35140</v>
      </c>
      <c r="G4002">
        <v>40280</v>
      </c>
      <c r="H4002">
        <v>45420</v>
      </c>
      <c r="I4002">
        <v>50560</v>
      </c>
      <c r="J4002">
        <v>54550</v>
      </c>
      <c r="K4002" t="s">
        <v>3114</v>
      </c>
      <c r="L4002">
        <v>361</v>
      </c>
      <c r="M4002">
        <v>30</v>
      </c>
      <c r="N4002" t="s">
        <v>3719</v>
      </c>
    </row>
    <row r="4003" spans="1:14" x14ac:dyDescent="0.2">
      <c r="A4003" t="s">
        <v>9762</v>
      </c>
      <c r="B4003">
        <v>15200</v>
      </c>
      <c r="C4003">
        <v>19720</v>
      </c>
      <c r="D4003">
        <v>24860</v>
      </c>
      <c r="E4003">
        <v>30000</v>
      </c>
      <c r="F4003">
        <v>35140</v>
      </c>
      <c r="G4003">
        <v>40280</v>
      </c>
      <c r="H4003">
        <v>44750</v>
      </c>
      <c r="I4003">
        <v>47600</v>
      </c>
      <c r="J4003">
        <v>50500</v>
      </c>
      <c r="K4003" t="s">
        <v>3114</v>
      </c>
      <c r="L4003">
        <v>363</v>
      </c>
      <c r="M4003">
        <v>30</v>
      </c>
      <c r="N4003" t="s">
        <v>2657</v>
      </c>
    </row>
    <row r="4004" spans="1:14" x14ac:dyDescent="0.2">
      <c r="A4004" t="s">
        <v>9763</v>
      </c>
      <c r="B4004">
        <v>15200</v>
      </c>
      <c r="C4004">
        <v>19720</v>
      </c>
      <c r="D4004">
        <v>24860</v>
      </c>
      <c r="E4004">
        <v>30000</v>
      </c>
      <c r="F4004">
        <v>35140</v>
      </c>
      <c r="G4004">
        <v>40280</v>
      </c>
      <c r="H4004">
        <v>44750</v>
      </c>
      <c r="I4004">
        <v>47600</v>
      </c>
      <c r="J4004">
        <v>50500</v>
      </c>
      <c r="K4004" t="s">
        <v>3114</v>
      </c>
      <c r="L4004">
        <v>365</v>
      </c>
      <c r="M4004">
        <v>30</v>
      </c>
      <c r="N4004" t="s">
        <v>3636</v>
      </c>
    </row>
    <row r="4005" spans="1:14" x14ac:dyDescent="0.2">
      <c r="A4005" t="s">
        <v>9764</v>
      </c>
      <c r="B4005">
        <v>20100</v>
      </c>
      <c r="C4005">
        <v>23000</v>
      </c>
      <c r="D4005">
        <v>25850</v>
      </c>
      <c r="E4005">
        <v>30000</v>
      </c>
      <c r="F4005">
        <v>35140</v>
      </c>
      <c r="G4005">
        <v>40280</v>
      </c>
      <c r="H4005">
        <v>45420</v>
      </c>
      <c r="I4005">
        <v>50560</v>
      </c>
      <c r="J4005">
        <v>55700</v>
      </c>
      <c r="K4005" t="s">
        <v>3114</v>
      </c>
      <c r="L4005">
        <v>367</v>
      </c>
      <c r="M4005">
        <v>30</v>
      </c>
      <c r="N4005" t="s">
        <v>2658</v>
      </c>
    </row>
    <row r="4006" spans="1:14" x14ac:dyDescent="0.2">
      <c r="A4006" t="s">
        <v>9765</v>
      </c>
      <c r="B4006">
        <v>15400</v>
      </c>
      <c r="C4006">
        <v>19720</v>
      </c>
      <c r="D4006">
        <v>24860</v>
      </c>
      <c r="E4006">
        <v>30000</v>
      </c>
      <c r="F4006">
        <v>35140</v>
      </c>
      <c r="G4006">
        <v>40280</v>
      </c>
      <c r="H4006">
        <v>45350</v>
      </c>
      <c r="I4006">
        <v>48250</v>
      </c>
      <c r="J4006">
        <v>51200</v>
      </c>
      <c r="K4006" t="s">
        <v>3114</v>
      </c>
      <c r="L4006">
        <v>369</v>
      </c>
      <c r="M4006">
        <v>30</v>
      </c>
      <c r="N4006" t="s">
        <v>2659</v>
      </c>
    </row>
    <row r="4007" spans="1:14" x14ac:dyDescent="0.2">
      <c r="A4007" t="s">
        <v>9766</v>
      </c>
      <c r="B4007">
        <v>15300</v>
      </c>
      <c r="C4007">
        <v>19720</v>
      </c>
      <c r="D4007">
        <v>24860</v>
      </c>
      <c r="E4007">
        <v>30000</v>
      </c>
      <c r="F4007">
        <v>35140</v>
      </c>
      <c r="G4007">
        <v>40280</v>
      </c>
      <c r="H4007">
        <v>45150</v>
      </c>
      <c r="I4007">
        <v>48050</v>
      </c>
      <c r="J4007">
        <v>51000</v>
      </c>
      <c r="K4007" t="s">
        <v>3114</v>
      </c>
      <c r="L4007">
        <v>371</v>
      </c>
      <c r="M4007">
        <v>30</v>
      </c>
      <c r="N4007" t="s">
        <v>2660</v>
      </c>
    </row>
    <row r="4008" spans="1:14" x14ac:dyDescent="0.2">
      <c r="A4008" t="s">
        <v>9767</v>
      </c>
      <c r="B4008">
        <v>15200</v>
      </c>
      <c r="C4008">
        <v>19720</v>
      </c>
      <c r="D4008">
        <v>24860</v>
      </c>
      <c r="E4008">
        <v>30000</v>
      </c>
      <c r="F4008">
        <v>35140</v>
      </c>
      <c r="G4008">
        <v>40280</v>
      </c>
      <c r="H4008">
        <v>44750</v>
      </c>
      <c r="I4008">
        <v>47600</v>
      </c>
      <c r="J4008">
        <v>50500</v>
      </c>
      <c r="K4008" t="s">
        <v>3114</v>
      </c>
      <c r="L4008">
        <v>373</v>
      </c>
      <c r="M4008">
        <v>30</v>
      </c>
      <c r="N4008" t="s">
        <v>3405</v>
      </c>
    </row>
    <row r="4009" spans="1:14" x14ac:dyDescent="0.2">
      <c r="A4009" t="s">
        <v>9768</v>
      </c>
      <c r="B4009">
        <v>17150</v>
      </c>
      <c r="C4009">
        <v>19720</v>
      </c>
      <c r="D4009">
        <v>24860</v>
      </c>
      <c r="E4009">
        <v>30000</v>
      </c>
      <c r="F4009">
        <v>35140</v>
      </c>
      <c r="G4009">
        <v>40280</v>
      </c>
      <c r="H4009">
        <v>45420</v>
      </c>
      <c r="I4009">
        <v>50560</v>
      </c>
      <c r="J4009">
        <v>55700</v>
      </c>
      <c r="K4009" t="s">
        <v>3114</v>
      </c>
      <c r="L4009">
        <v>375</v>
      </c>
      <c r="M4009">
        <v>30</v>
      </c>
      <c r="N4009" t="s">
        <v>1971</v>
      </c>
    </row>
    <row r="4010" spans="1:14" x14ac:dyDescent="0.2">
      <c r="A4010" t="s">
        <v>9769</v>
      </c>
      <c r="B4010">
        <v>15200</v>
      </c>
      <c r="C4010">
        <v>19720</v>
      </c>
      <c r="D4010">
        <v>24860</v>
      </c>
      <c r="E4010">
        <v>30000</v>
      </c>
      <c r="F4010">
        <v>35140</v>
      </c>
      <c r="G4010">
        <v>40280</v>
      </c>
      <c r="H4010">
        <v>44750</v>
      </c>
      <c r="I4010">
        <v>47600</v>
      </c>
      <c r="J4010">
        <v>50500</v>
      </c>
      <c r="K4010" t="s">
        <v>3114</v>
      </c>
      <c r="L4010">
        <v>377</v>
      </c>
      <c r="M4010">
        <v>30</v>
      </c>
      <c r="N4010" t="s">
        <v>2661</v>
      </c>
    </row>
    <row r="4011" spans="1:14" x14ac:dyDescent="0.2">
      <c r="A4011" t="s">
        <v>9770</v>
      </c>
      <c r="B4011">
        <v>16350</v>
      </c>
      <c r="C4011">
        <v>19720</v>
      </c>
      <c r="D4011">
        <v>24860</v>
      </c>
      <c r="E4011">
        <v>30000</v>
      </c>
      <c r="F4011">
        <v>35140</v>
      </c>
      <c r="G4011">
        <v>40280</v>
      </c>
      <c r="H4011">
        <v>45420</v>
      </c>
      <c r="I4011">
        <v>50560</v>
      </c>
      <c r="J4011">
        <v>54350</v>
      </c>
      <c r="K4011" t="s">
        <v>3114</v>
      </c>
      <c r="L4011">
        <v>379</v>
      </c>
      <c r="M4011">
        <v>30</v>
      </c>
      <c r="N4011" t="s">
        <v>2662</v>
      </c>
    </row>
    <row r="4012" spans="1:14" x14ac:dyDescent="0.2">
      <c r="A4012" t="s">
        <v>9771</v>
      </c>
      <c r="B4012">
        <v>17150</v>
      </c>
      <c r="C4012">
        <v>19720</v>
      </c>
      <c r="D4012">
        <v>24860</v>
      </c>
      <c r="E4012">
        <v>30000</v>
      </c>
      <c r="F4012">
        <v>35140</v>
      </c>
      <c r="G4012">
        <v>40280</v>
      </c>
      <c r="H4012">
        <v>45420</v>
      </c>
      <c r="I4012">
        <v>50560</v>
      </c>
      <c r="J4012">
        <v>55700</v>
      </c>
      <c r="K4012" t="s">
        <v>3114</v>
      </c>
      <c r="L4012">
        <v>381</v>
      </c>
      <c r="M4012">
        <v>30</v>
      </c>
      <c r="N4012" t="s">
        <v>2663</v>
      </c>
    </row>
    <row r="4013" spans="1:14" x14ac:dyDescent="0.2">
      <c r="A4013" t="s">
        <v>9772</v>
      </c>
      <c r="B4013">
        <v>17400</v>
      </c>
      <c r="C4013">
        <v>19850</v>
      </c>
      <c r="D4013">
        <v>24860</v>
      </c>
      <c r="E4013">
        <v>30000</v>
      </c>
      <c r="F4013">
        <v>35140</v>
      </c>
      <c r="G4013">
        <v>40280</v>
      </c>
      <c r="H4013">
        <v>45420</v>
      </c>
      <c r="I4013">
        <v>50560</v>
      </c>
      <c r="J4013">
        <v>55700</v>
      </c>
      <c r="K4013" t="s">
        <v>3114</v>
      </c>
      <c r="L4013">
        <v>383</v>
      </c>
      <c r="M4013">
        <v>30</v>
      </c>
      <c r="N4013" t="s">
        <v>2664</v>
      </c>
    </row>
    <row r="4014" spans="1:14" x14ac:dyDescent="0.2">
      <c r="A4014" t="s">
        <v>9773</v>
      </c>
      <c r="B4014">
        <v>15200</v>
      </c>
      <c r="C4014">
        <v>19720</v>
      </c>
      <c r="D4014">
        <v>24860</v>
      </c>
      <c r="E4014">
        <v>30000</v>
      </c>
      <c r="F4014">
        <v>35140</v>
      </c>
      <c r="G4014">
        <v>40280</v>
      </c>
      <c r="H4014">
        <v>44750</v>
      </c>
      <c r="I4014">
        <v>47600</v>
      </c>
      <c r="J4014">
        <v>50500</v>
      </c>
      <c r="K4014" t="s">
        <v>3114</v>
      </c>
      <c r="L4014">
        <v>385</v>
      </c>
      <c r="M4014">
        <v>30</v>
      </c>
      <c r="N4014" t="s">
        <v>2665</v>
      </c>
    </row>
    <row r="4015" spans="1:14" x14ac:dyDescent="0.2">
      <c r="A4015" t="s">
        <v>9774</v>
      </c>
      <c r="B4015">
        <v>15200</v>
      </c>
      <c r="C4015">
        <v>19720</v>
      </c>
      <c r="D4015">
        <v>24860</v>
      </c>
      <c r="E4015">
        <v>30000</v>
      </c>
      <c r="F4015">
        <v>35140</v>
      </c>
      <c r="G4015">
        <v>40280</v>
      </c>
      <c r="H4015">
        <v>44750</v>
      </c>
      <c r="I4015">
        <v>47600</v>
      </c>
      <c r="J4015">
        <v>50500</v>
      </c>
      <c r="K4015" t="s">
        <v>3114</v>
      </c>
      <c r="L4015">
        <v>387</v>
      </c>
      <c r="M4015">
        <v>30</v>
      </c>
      <c r="N4015" t="s">
        <v>2666</v>
      </c>
    </row>
    <row r="4016" spans="1:14" x14ac:dyDescent="0.2">
      <c r="A4016" t="s">
        <v>9775</v>
      </c>
      <c r="B4016">
        <v>15400</v>
      </c>
      <c r="C4016">
        <v>19720</v>
      </c>
      <c r="D4016">
        <v>24860</v>
      </c>
      <c r="E4016">
        <v>30000</v>
      </c>
      <c r="F4016">
        <v>35140</v>
      </c>
      <c r="G4016">
        <v>40280</v>
      </c>
      <c r="H4016">
        <v>45350</v>
      </c>
      <c r="I4016">
        <v>48250</v>
      </c>
      <c r="J4016">
        <v>51200</v>
      </c>
      <c r="K4016" t="s">
        <v>3114</v>
      </c>
      <c r="L4016">
        <v>389</v>
      </c>
      <c r="M4016">
        <v>30</v>
      </c>
      <c r="N4016" t="s">
        <v>2667</v>
      </c>
    </row>
    <row r="4017" spans="1:14" x14ac:dyDescent="0.2">
      <c r="A4017" t="s">
        <v>9776</v>
      </c>
      <c r="B4017">
        <v>15250</v>
      </c>
      <c r="C4017">
        <v>19720</v>
      </c>
      <c r="D4017">
        <v>24860</v>
      </c>
      <c r="E4017">
        <v>30000</v>
      </c>
      <c r="F4017">
        <v>35140</v>
      </c>
      <c r="G4017">
        <v>40280</v>
      </c>
      <c r="H4017">
        <v>44950</v>
      </c>
      <c r="I4017">
        <v>47850</v>
      </c>
      <c r="J4017">
        <v>50750</v>
      </c>
      <c r="K4017" t="s">
        <v>3114</v>
      </c>
      <c r="L4017">
        <v>391</v>
      </c>
      <c r="M4017">
        <v>30</v>
      </c>
      <c r="N4017" t="s">
        <v>2668</v>
      </c>
    </row>
    <row r="4018" spans="1:14" x14ac:dyDescent="0.2">
      <c r="A4018" t="s">
        <v>9777</v>
      </c>
      <c r="B4018">
        <v>18100</v>
      </c>
      <c r="C4018">
        <v>20700</v>
      </c>
      <c r="D4018">
        <v>24860</v>
      </c>
      <c r="E4018">
        <v>30000</v>
      </c>
      <c r="F4018">
        <v>35140</v>
      </c>
      <c r="G4018">
        <v>40280</v>
      </c>
      <c r="H4018">
        <v>45420</v>
      </c>
      <c r="I4018">
        <v>50560</v>
      </c>
      <c r="J4018">
        <v>55700</v>
      </c>
      <c r="K4018" t="s">
        <v>3114</v>
      </c>
      <c r="L4018">
        <v>393</v>
      </c>
      <c r="M4018">
        <v>30</v>
      </c>
      <c r="N4018" t="s">
        <v>2109</v>
      </c>
    </row>
    <row r="4019" spans="1:14" x14ac:dyDescent="0.2">
      <c r="A4019" t="s">
        <v>9778</v>
      </c>
      <c r="B4019">
        <v>16900</v>
      </c>
      <c r="C4019">
        <v>19720</v>
      </c>
      <c r="D4019">
        <v>24860</v>
      </c>
      <c r="E4019">
        <v>30000</v>
      </c>
      <c r="F4019">
        <v>35140</v>
      </c>
      <c r="G4019">
        <v>40280</v>
      </c>
      <c r="H4019">
        <v>45420</v>
      </c>
      <c r="I4019">
        <v>50560</v>
      </c>
      <c r="J4019">
        <v>55700</v>
      </c>
      <c r="K4019" t="s">
        <v>3114</v>
      </c>
      <c r="L4019">
        <v>395</v>
      </c>
      <c r="M4019">
        <v>30</v>
      </c>
      <c r="N4019" t="s">
        <v>2274</v>
      </c>
    </row>
    <row r="4020" spans="1:14" x14ac:dyDescent="0.2">
      <c r="A4020" t="s">
        <v>9779</v>
      </c>
      <c r="B4020">
        <v>21700</v>
      </c>
      <c r="C4020">
        <v>24800</v>
      </c>
      <c r="D4020">
        <v>27900</v>
      </c>
      <c r="E4020">
        <v>30950</v>
      </c>
      <c r="F4020">
        <v>35140</v>
      </c>
      <c r="G4020">
        <v>40280</v>
      </c>
      <c r="H4020">
        <v>45420</v>
      </c>
      <c r="I4020">
        <v>50560</v>
      </c>
      <c r="J4020">
        <v>55700</v>
      </c>
      <c r="K4020" t="s">
        <v>3114</v>
      </c>
      <c r="L4020">
        <v>397</v>
      </c>
      <c r="M4020">
        <v>30</v>
      </c>
      <c r="N4020" t="s">
        <v>2669</v>
      </c>
    </row>
    <row r="4021" spans="1:14" x14ac:dyDescent="0.2">
      <c r="A4021" t="s">
        <v>9780</v>
      </c>
      <c r="B4021">
        <v>15200</v>
      </c>
      <c r="C4021">
        <v>19720</v>
      </c>
      <c r="D4021">
        <v>24860</v>
      </c>
      <c r="E4021">
        <v>30000</v>
      </c>
      <c r="F4021">
        <v>35140</v>
      </c>
      <c r="G4021">
        <v>40280</v>
      </c>
      <c r="H4021">
        <v>44750</v>
      </c>
      <c r="I4021">
        <v>47600</v>
      </c>
      <c r="J4021">
        <v>50500</v>
      </c>
      <c r="K4021" t="s">
        <v>3114</v>
      </c>
      <c r="L4021">
        <v>399</v>
      </c>
      <c r="M4021">
        <v>30</v>
      </c>
      <c r="N4021" t="s">
        <v>2670</v>
      </c>
    </row>
    <row r="4022" spans="1:14" x14ac:dyDescent="0.2">
      <c r="A4022" t="s">
        <v>9781</v>
      </c>
      <c r="B4022">
        <v>15600</v>
      </c>
      <c r="C4022">
        <v>19720</v>
      </c>
      <c r="D4022">
        <v>24860</v>
      </c>
      <c r="E4022">
        <v>30000</v>
      </c>
      <c r="F4022">
        <v>35140</v>
      </c>
      <c r="G4022">
        <v>40280</v>
      </c>
      <c r="H4022">
        <v>45420</v>
      </c>
      <c r="I4022">
        <v>49000</v>
      </c>
      <c r="J4022">
        <v>51950</v>
      </c>
      <c r="K4022" t="s">
        <v>3114</v>
      </c>
      <c r="L4022">
        <v>401</v>
      </c>
      <c r="M4022">
        <v>30</v>
      </c>
      <c r="N4022" t="s">
        <v>2671</v>
      </c>
    </row>
    <row r="4023" spans="1:14" x14ac:dyDescent="0.2">
      <c r="A4023" t="s">
        <v>9782</v>
      </c>
      <c r="B4023">
        <v>15200</v>
      </c>
      <c r="C4023">
        <v>19720</v>
      </c>
      <c r="D4023">
        <v>24860</v>
      </c>
      <c r="E4023">
        <v>30000</v>
      </c>
      <c r="F4023">
        <v>35140</v>
      </c>
      <c r="G4023">
        <v>40280</v>
      </c>
      <c r="H4023">
        <v>44750</v>
      </c>
      <c r="I4023">
        <v>47600</v>
      </c>
      <c r="J4023">
        <v>50500</v>
      </c>
      <c r="K4023" t="s">
        <v>3114</v>
      </c>
      <c r="L4023">
        <v>403</v>
      </c>
      <c r="M4023">
        <v>30</v>
      </c>
      <c r="N4023" t="s">
        <v>2672</v>
      </c>
    </row>
    <row r="4024" spans="1:14" x14ac:dyDescent="0.2">
      <c r="A4024" t="s">
        <v>9783</v>
      </c>
      <c r="B4024">
        <v>15200</v>
      </c>
      <c r="C4024">
        <v>19720</v>
      </c>
      <c r="D4024">
        <v>24860</v>
      </c>
      <c r="E4024">
        <v>30000</v>
      </c>
      <c r="F4024">
        <v>35140</v>
      </c>
      <c r="G4024">
        <v>40280</v>
      </c>
      <c r="H4024">
        <v>44750</v>
      </c>
      <c r="I4024">
        <v>47600</v>
      </c>
      <c r="J4024">
        <v>50500</v>
      </c>
      <c r="K4024" t="s">
        <v>3114</v>
      </c>
      <c r="L4024">
        <v>405</v>
      </c>
      <c r="M4024">
        <v>30</v>
      </c>
      <c r="N4024" t="s">
        <v>2673</v>
      </c>
    </row>
    <row r="4025" spans="1:14" x14ac:dyDescent="0.2">
      <c r="A4025" t="s">
        <v>9784</v>
      </c>
      <c r="B4025">
        <v>15200</v>
      </c>
      <c r="C4025">
        <v>19720</v>
      </c>
      <c r="D4025">
        <v>24860</v>
      </c>
      <c r="E4025">
        <v>30000</v>
      </c>
      <c r="F4025">
        <v>35140</v>
      </c>
      <c r="G4025">
        <v>40280</v>
      </c>
      <c r="H4025">
        <v>44750</v>
      </c>
      <c r="I4025">
        <v>47600</v>
      </c>
      <c r="J4025">
        <v>50500</v>
      </c>
      <c r="K4025" t="s">
        <v>3114</v>
      </c>
      <c r="L4025">
        <v>407</v>
      </c>
      <c r="M4025">
        <v>30</v>
      </c>
      <c r="N4025" t="s">
        <v>2674</v>
      </c>
    </row>
    <row r="4026" spans="1:14" x14ac:dyDescent="0.2">
      <c r="A4026" t="s">
        <v>9785</v>
      </c>
      <c r="B4026">
        <v>16250</v>
      </c>
      <c r="C4026">
        <v>19720</v>
      </c>
      <c r="D4026">
        <v>24860</v>
      </c>
      <c r="E4026">
        <v>30000</v>
      </c>
      <c r="F4026">
        <v>35140</v>
      </c>
      <c r="G4026">
        <v>40280</v>
      </c>
      <c r="H4026">
        <v>45420</v>
      </c>
      <c r="I4026">
        <v>50560</v>
      </c>
      <c r="J4026">
        <v>54200</v>
      </c>
      <c r="K4026" t="s">
        <v>3114</v>
      </c>
      <c r="L4026">
        <v>409</v>
      </c>
      <c r="M4026">
        <v>30</v>
      </c>
      <c r="N4026" t="s">
        <v>2675</v>
      </c>
    </row>
    <row r="4027" spans="1:14" x14ac:dyDescent="0.2">
      <c r="A4027" t="s">
        <v>9786</v>
      </c>
      <c r="B4027">
        <v>15200</v>
      </c>
      <c r="C4027">
        <v>19720</v>
      </c>
      <c r="D4027">
        <v>24860</v>
      </c>
      <c r="E4027">
        <v>30000</v>
      </c>
      <c r="F4027">
        <v>35140</v>
      </c>
      <c r="G4027">
        <v>40280</v>
      </c>
      <c r="H4027">
        <v>44750</v>
      </c>
      <c r="I4027">
        <v>47600</v>
      </c>
      <c r="J4027">
        <v>50500</v>
      </c>
      <c r="K4027" t="s">
        <v>3114</v>
      </c>
      <c r="L4027">
        <v>411</v>
      </c>
      <c r="M4027">
        <v>30</v>
      </c>
      <c r="N4027" t="s">
        <v>2676</v>
      </c>
    </row>
    <row r="4028" spans="1:14" x14ac:dyDescent="0.2">
      <c r="A4028" t="s">
        <v>9787</v>
      </c>
      <c r="B4028">
        <v>17300</v>
      </c>
      <c r="C4028">
        <v>19750</v>
      </c>
      <c r="D4028">
        <v>24860</v>
      </c>
      <c r="E4028">
        <v>30000</v>
      </c>
      <c r="F4028">
        <v>35140</v>
      </c>
      <c r="G4028">
        <v>40280</v>
      </c>
      <c r="H4028">
        <v>45420</v>
      </c>
      <c r="I4028">
        <v>50560</v>
      </c>
      <c r="J4028">
        <v>55700</v>
      </c>
      <c r="K4028" t="s">
        <v>3114</v>
      </c>
      <c r="L4028">
        <v>413</v>
      </c>
      <c r="M4028">
        <v>30</v>
      </c>
      <c r="N4028" t="s">
        <v>2845</v>
      </c>
    </row>
    <row r="4029" spans="1:14" x14ac:dyDescent="0.2">
      <c r="A4029" t="s">
        <v>9788</v>
      </c>
      <c r="B4029">
        <v>16450</v>
      </c>
      <c r="C4029">
        <v>19720</v>
      </c>
      <c r="D4029">
        <v>24860</v>
      </c>
      <c r="E4029">
        <v>30000</v>
      </c>
      <c r="F4029">
        <v>35140</v>
      </c>
      <c r="G4029">
        <v>40280</v>
      </c>
      <c r="H4029">
        <v>45420</v>
      </c>
      <c r="I4029">
        <v>50560</v>
      </c>
      <c r="J4029">
        <v>54700</v>
      </c>
      <c r="K4029" t="s">
        <v>3114</v>
      </c>
      <c r="L4029">
        <v>415</v>
      </c>
      <c r="M4029">
        <v>30</v>
      </c>
      <c r="N4029" t="s">
        <v>2846</v>
      </c>
    </row>
    <row r="4030" spans="1:14" x14ac:dyDescent="0.2">
      <c r="A4030" t="s">
        <v>9789</v>
      </c>
      <c r="B4030">
        <v>15200</v>
      </c>
      <c r="C4030">
        <v>19720</v>
      </c>
      <c r="D4030">
        <v>24860</v>
      </c>
      <c r="E4030">
        <v>30000</v>
      </c>
      <c r="F4030">
        <v>35140</v>
      </c>
      <c r="G4030">
        <v>40280</v>
      </c>
      <c r="H4030">
        <v>44750</v>
      </c>
      <c r="I4030">
        <v>47600</v>
      </c>
      <c r="J4030">
        <v>50500</v>
      </c>
      <c r="K4030" t="s">
        <v>3114</v>
      </c>
      <c r="L4030">
        <v>417</v>
      </c>
      <c r="M4030">
        <v>30</v>
      </c>
      <c r="N4030" t="s">
        <v>2847</v>
      </c>
    </row>
    <row r="4031" spans="1:14" x14ac:dyDescent="0.2">
      <c r="A4031" t="s">
        <v>9790</v>
      </c>
      <c r="B4031">
        <v>15200</v>
      </c>
      <c r="C4031">
        <v>19720</v>
      </c>
      <c r="D4031">
        <v>24860</v>
      </c>
      <c r="E4031">
        <v>30000</v>
      </c>
      <c r="F4031">
        <v>35140</v>
      </c>
      <c r="G4031">
        <v>40280</v>
      </c>
      <c r="H4031">
        <v>44750</v>
      </c>
      <c r="I4031">
        <v>47600</v>
      </c>
      <c r="J4031">
        <v>50500</v>
      </c>
      <c r="K4031" t="s">
        <v>3114</v>
      </c>
      <c r="L4031">
        <v>419</v>
      </c>
      <c r="M4031">
        <v>30</v>
      </c>
      <c r="N4031" t="s">
        <v>3356</v>
      </c>
    </row>
    <row r="4032" spans="1:14" x14ac:dyDescent="0.2">
      <c r="A4032" t="s">
        <v>9791</v>
      </c>
      <c r="B4032">
        <v>15400</v>
      </c>
      <c r="C4032">
        <v>19720</v>
      </c>
      <c r="D4032">
        <v>24860</v>
      </c>
      <c r="E4032">
        <v>30000</v>
      </c>
      <c r="F4032">
        <v>35140</v>
      </c>
      <c r="G4032">
        <v>40280</v>
      </c>
      <c r="H4032">
        <v>45400</v>
      </c>
      <c r="I4032">
        <v>48350</v>
      </c>
      <c r="J4032">
        <v>51250</v>
      </c>
      <c r="K4032" t="s">
        <v>3114</v>
      </c>
      <c r="L4032">
        <v>421</v>
      </c>
      <c r="M4032">
        <v>30</v>
      </c>
      <c r="N4032" t="s">
        <v>3246</v>
      </c>
    </row>
    <row r="4033" spans="1:14" x14ac:dyDescent="0.2">
      <c r="A4033" t="s">
        <v>9792</v>
      </c>
      <c r="B4033">
        <v>17500</v>
      </c>
      <c r="C4033">
        <v>20000</v>
      </c>
      <c r="D4033">
        <v>24860</v>
      </c>
      <c r="E4033">
        <v>30000</v>
      </c>
      <c r="F4033">
        <v>35140</v>
      </c>
      <c r="G4033">
        <v>40280</v>
      </c>
      <c r="H4033">
        <v>45420</v>
      </c>
      <c r="I4033">
        <v>50560</v>
      </c>
      <c r="J4033">
        <v>55700</v>
      </c>
      <c r="K4033" t="s">
        <v>3114</v>
      </c>
      <c r="L4033">
        <v>423</v>
      </c>
      <c r="M4033">
        <v>30</v>
      </c>
      <c r="N4033" t="s">
        <v>3247</v>
      </c>
    </row>
    <row r="4034" spans="1:14" x14ac:dyDescent="0.2">
      <c r="A4034" t="s">
        <v>9793</v>
      </c>
      <c r="B4034">
        <v>15200</v>
      </c>
      <c r="C4034">
        <v>19720</v>
      </c>
      <c r="D4034">
        <v>24860</v>
      </c>
      <c r="E4034">
        <v>30000</v>
      </c>
      <c r="F4034">
        <v>35140</v>
      </c>
      <c r="G4034">
        <v>40280</v>
      </c>
      <c r="H4034">
        <v>44850</v>
      </c>
      <c r="I4034">
        <v>47750</v>
      </c>
      <c r="J4034">
        <v>50650</v>
      </c>
      <c r="K4034" t="s">
        <v>3114</v>
      </c>
      <c r="L4034">
        <v>425</v>
      </c>
      <c r="M4034">
        <v>30</v>
      </c>
      <c r="N4034" t="s">
        <v>2848</v>
      </c>
    </row>
    <row r="4035" spans="1:14" x14ac:dyDescent="0.2">
      <c r="A4035" t="s">
        <v>9794</v>
      </c>
      <c r="B4035">
        <v>15200</v>
      </c>
      <c r="C4035">
        <v>19720</v>
      </c>
      <c r="D4035">
        <v>24860</v>
      </c>
      <c r="E4035">
        <v>30000</v>
      </c>
      <c r="F4035">
        <v>35140</v>
      </c>
      <c r="G4035">
        <v>40280</v>
      </c>
      <c r="H4035">
        <v>44750</v>
      </c>
      <c r="I4035">
        <v>47600</v>
      </c>
      <c r="J4035">
        <v>50500</v>
      </c>
      <c r="K4035" t="s">
        <v>3114</v>
      </c>
      <c r="L4035">
        <v>427</v>
      </c>
      <c r="M4035">
        <v>30</v>
      </c>
      <c r="N4035" t="s">
        <v>2849</v>
      </c>
    </row>
    <row r="4036" spans="1:14" x14ac:dyDescent="0.2">
      <c r="A4036" t="s">
        <v>9795</v>
      </c>
      <c r="B4036">
        <v>15200</v>
      </c>
      <c r="C4036">
        <v>19720</v>
      </c>
      <c r="D4036">
        <v>24860</v>
      </c>
      <c r="E4036">
        <v>30000</v>
      </c>
      <c r="F4036">
        <v>35140</v>
      </c>
      <c r="G4036">
        <v>40280</v>
      </c>
      <c r="H4036">
        <v>44750</v>
      </c>
      <c r="I4036">
        <v>47600</v>
      </c>
      <c r="J4036">
        <v>50500</v>
      </c>
      <c r="K4036" t="s">
        <v>3114</v>
      </c>
      <c r="L4036">
        <v>429</v>
      </c>
      <c r="M4036">
        <v>30</v>
      </c>
      <c r="N4036" t="s">
        <v>3598</v>
      </c>
    </row>
    <row r="4037" spans="1:14" x14ac:dyDescent="0.2">
      <c r="A4037" t="s">
        <v>9796</v>
      </c>
      <c r="B4037">
        <v>15700</v>
      </c>
      <c r="C4037">
        <v>19720</v>
      </c>
      <c r="D4037">
        <v>24860</v>
      </c>
      <c r="E4037">
        <v>30000</v>
      </c>
      <c r="F4037">
        <v>35140</v>
      </c>
      <c r="G4037">
        <v>40280</v>
      </c>
      <c r="H4037">
        <v>45420</v>
      </c>
      <c r="I4037">
        <v>49250</v>
      </c>
      <c r="J4037">
        <v>52250</v>
      </c>
      <c r="K4037" t="s">
        <v>3114</v>
      </c>
      <c r="L4037">
        <v>431</v>
      </c>
      <c r="M4037">
        <v>30</v>
      </c>
      <c r="N4037" t="s">
        <v>2850</v>
      </c>
    </row>
    <row r="4038" spans="1:14" x14ac:dyDescent="0.2">
      <c r="A4038" t="s">
        <v>9797</v>
      </c>
      <c r="B4038">
        <v>17600</v>
      </c>
      <c r="C4038">
        <v>20100</v>
      </c>
      <c r="D4038">
        <v>24860</v>
      </c>
      <c r="E4038">
        <v>30000</v>
      </c>
      <c r="F4038">
        <v>35140</v>
      </c>
      <c r="G4038">
        <v>40280</v>
      </c>
      <c r="H4038">
        <v>45420</v>
      </c>
      <c r="I4038">
        <v>50560</v>
      </c>
      <c r="J4038">
        <v>55700</v>
      </c>
      <c r="K4038" t="s">
        <v>3114</v>
      </c>
      <c r="L4038">
        <v>433</v>
      </c>
      <c r="M4038">
        <v>30</v>
      </c>
      <c r="N4038" t="s">
        <v>2851</v>
      </c>
    </row>
    <row r="4039" spans="1:14" x14ac:dyDescent="0.2">
      <c r="A4039" t="s">
        <v>9798</v>
      </c>
      <c r="B4039">
        <v>15650</v>
      </c>
      <c r="C4039">
        <v>19720</v>
      </c>
      <c r="D4039">
        <v>24860</v>
      </c>
      <c r="E4039">
        <v>30000</v>
      </c>
      <c r="F4039">
        <v>35140</v>
      </c>
      <c r="G4039">
        <v>40280</v>
      </c>
      <c r="H4039">
        <v>45420</v>
      </c>
      <c r="I4039">
        <v>49150</v>
      </c>
      <c r="J4039">
        <v>52100</v>
      </c>
      <c r="K4039" t="s">
        <v>3114</v>
      </c>
      <c r="L4039">
        <v>435</v>
      </c>
      <c r="M4039">
        <v>30</v>
      </c>
      <c r="N4039" t="s">
        <v>2852</v>
      </c>
    </row>
    <row r="4040" spans="1:14" x14ac:dyDescent="0.2">
      <c r="A4040" t="s">
        <v>9799</v>
      </c>
      <c r="B4040">
        <v>15200</v>
      </c>
      <c r="C4040">
        <v>19720</v>
      </c>
      <c r="D4040">
        <v>24860</v>
      </c>
      <c r="E4040">
        <v>30000</v>
      </c>
      <c r="F4040">
        <v>35140</v>
      </c>
      <c r="G4040">
        <v>40280</v>
      </c>
      <c r="H4040">
        <v>44750</v>
      </c>
      <c r="I4040">
        <v>47600</v>
      </c>
      <c r="J4040">
        <v>50500</v>
      </c>
      <c r="K4040" t="s">
        <v>3114</v>
      </c>
      <c r="L4040">
        <v>437</v>
      </c>
      <c r="M4040">
        <v>30</v>
      </c>
      <c r="N4040" t="s">
        <v>2853</v>
      </c>
    </row>
    <row r="4041" spans="1:14" x14ac:dyDescent="0.2">
      <c r="A4041" t="s">
        <v>9800</v>
      </c>
      <c r="B4041">
        <v>20100</v>
      </c>
      <c r="C4041">
        <v>23000</v>
      </c>
      <c r="D4041">
        <v>25850</v>
      </c>
      <c r="E4041">
        <v>30000</v>
      </c>
      <c r="F4041">
        <v>35140</v>
      </c>
      <c r="G4041">
        <v>40280</v>
      </c>
      <c r="H4041">
        <v>45420</v>
      </c>
      <c r="I4041">
        <v>50560</v>
      </c>
      <c r="J4041">
        <v>55700</v>
      </c>
      <c r="K4041" t="s">
        <v>3114</v>
      </c>
      <c r="L4041">
        <v>439</v>
      </c>
      <c r="M4041">
        <v>30</v>
      </c>
      <c r="N4041" t="s">
        <v>2854</v>
      </c>
    </row>
    <row r="4042" spans="1:14" x14ac:dyDescent="0.2">
      <c r="A4042" t="s">
        <v>9801</v>
      </c>
      <c r="B4042">
        <v>15400</v>
      </c>
      <c r="C4042">
        <v>19720</v>
      </c>
      <c r="D4042">
        <v>24860</v>
      </c>
      <c r="E4042">
        <v>30000</v>
      </c>
      <c r="F4042">
        <v>35140</v>
      </c>
      <c r="G4042">
        <v>40280</v>
      </c>
      <c r="H4042">
        <v>45400</v>
      </c>
      <c r="I4042">
        <v>48350</v>
      </c>
      <c r="J4042">
        <v>51250</v>
      </c>
      <c r="K4042" t="s">
        <v>3114</v>
      </c>
      <c r="L4042">
        <v>441</v>
      </c>
      <c r="M4042">
        <v>30</v>
      </c>
      <c r="N4042" t="s">
        <v>2923</v>
      </c>
    </row>
    <row r="4043" spans="1:14" x14ac:dyDescent="0.2">
      <c r="A4043" t="s">
        <v>9802</v>
      </c>
      <c r="B4043">
        <v>15200</v>
      </c>
      <c r="C4043">
        <v>19720</v>
      </c>
      <c r="D4043">
        <v>24860</v>
      </c>
      <c r="E4043">
        <v>30000</v>
      </c>
      <c r="F4043">
        <v>35140</v>
      </c>
      <c r="G4043">
        <v>40280</v>
      </c>
      <c r="H4043">
        <v>44750</v>
      </c>
      <c r="I4043">
        <v>47600</v>
      </c>
      <c r="J4043">
        <v>50500</v>
      </c>
      <c r="K4043" t="s">
        <v>3114</v>
      </c>
      <c r="L4043">
        <v>443</v>
      </c>
      <c r="M4043">
        <v>30</v>
      </c>
      <c r="N4043" t="s">
        <v>3604</v>
      </c>
    </row>
    <row r="4044" spans="1:14" x14ac:dyDescent="0.2">
      <c r="A4044" t="s">
        <v>9803</v>
      </c>
      <c r="B4044">
        <v>15200</v>
      </c>
      <c r="C4044">
        <v>19720</v>
      </c>
      <c r="D4044">
        <v>24860</v>
      </c>
      <c r="E4044">
        <v>30000</v>
      </c>
      <c r="F4044">
        <v>35140</v>
      </c>
      <c r="G4044">
        <v>40280</v>
      </c>
      <c r="H4044">
        <v>44750</v>
      </c>
      <c r="I4044">
        <v>47600</v>
      </c>
      <c r="J4044">
        <v>50500</v>
      </c>
      <c r="K4044" t="s">
        <v>3114</v>
      </c>
      <c r="L4044">
        <v>445</v>
      </c>
      <c r="M4044">
        <v>30</v>
      </c>
      <c r="N4044" t="s">
        <v>2855</v>
      </c>
    </row>
    <row r="4045" spans="1:14" x14ac:dyDescent="0.2">
      <c r="A4045" t="s">
        <v>9804</v>
      </c>
      <c r="B4045">
        <v>15300</v>
      </c>
      <c r="C4045">
        <v>19720</v>
      </c>
      <c r="D4045">
        <v>24860</v>
      </c>
      <c r="E4045">
        <v>30000</v>
      </c>
      <c r="F4045">
        <v>35140</v>
      </c>
      <c r="G4045">
        <v>40280</v>
      </c>
      <c r="H4045">
        <v>45150</v>
      </c>
      <c r="I4045">
        <v>48050</v>
      </c>
      <c r="J4045">
        <v>51000</v>
      </c>
      <c r="K4045" t="s">
        <v>3114</v>
      </c>
      <c r="L4045">
        <v>447</v>
      </c>
      <c r="M4045">
        <v>30</v>
      </c>
      <c r="N4045" t="s">
        <v>2856</v>
      </c>
    </row>
    <row r="4046" spans="1:14" x14ac:dyDescent="0.2">
      <c r="A4046" t="s">
        <v>9805</v>
      </c>
      <c r="B4046">
        <v>15200</v>
      </c>
      <c r="C4046">
        <v>19720</v>
      </c>
      <c r="D4046">
        <v>24860</v>
      </c>
      <c r="E4046">
        <v>30000</v>
      </c>
      <c r="F4046">
        <v>35140</v>
      </c>
      <c r="G4046">
        <v>40280</v>
      </c>
      <c r="H4046">
        <v>44750</v>
      </c>
      <c r="I4046">
        <v>47600</v>
      </c>
      <c r="J4046">
        <v>50500</v>
      </c>
      <c r="K4046" t="s">
        <v>3114</v>
      </c>
      <c r="L4046">
        <v>449</v>
      </c>
      <c r="M4046">
        <v>30</v>
      </c>
      <c r="N4046" t="s">
        <v>2857</v>
      </c>
    </row>
    <row r="4047" spans="1:14" x14ac:dyDescent="0.2">
      <c r="A4047" t="s">
        <v>9806</v>
      </c>
      <c r="B4047">
        <v>16850</v>
      </c>
      <c r="C4047">
        <v>19720</v>
      </c>
      <c r="D4047">
        <v>24860</v>
      </c>
      <c r="E4047">
        <v>30000</v>
      </c>
      <c r="F4047">
        <v>35140</v>
      </c>
      <c r="G4047">
        <v>40280</v>
      </c>
      <c r="H4047">
        <v>45420</v>
      </c>
      <c r="I4047">
        <v>50560</v>
      </c>
      <c r="J4047">
        <v>55700</v>
      </c>
      <c r="K4047" t="s">
        <v>3114</v>
      </c>
      <c r="L4047">
        <v>451</v>
      </c>
      <c r="M4047">
        <v>30</v>
      </c>
      <c r="N4047" t="s">
        <v>2858</v>
      </c>
    </row>
    <row r="4048" spans="1:14" x14ac:dyDescent="0.2">
      <c r="A4048" t="s">
        <v>9807</v>
      </c>
      <c r="B4048">
        <v>24550</v>
      </c>
      <c r="C4048">
        <v>28050</v>
      </c>
      <c r="D4048">
        <v>31550</v>
      </c>
      <c r="E4048">
        <v>35050</v>
      </c>
      <c r="F4048">
        <v>37900</v>
      </c>
      <c r="G4048">
        <v>40700</v>
      </c>
      <c r="H4048">
        <v>45420</v>
      </c>
      <c r="I4048">
        <v>50560</v>
      </c>
      <c r="J4048">
        <v>55700</v>
      </c>
      <c r="K4048" t="s">
        <v>3114</v>
      </c>
      <c r="L4048">
        <v>453</v>
      </c>
      <c r="M4048">
        <v>30</v>
      </c>
      <c r="N4048" t="s">
        <v>2859</v>
      </c>
    </row>
    <row r="4049" spans="1:14" x14ac:dyDescent="0.2">
      <c r="A4049" t="s">
        <v>9808</v>
      </c>
      <c r="B4049">
        <v>15200</v>
      </c>
      <c r="C4049">
        <v>19720</v>
      </c>
      <c r="D4049">
        <v>24860</v>
      </c>
      <c r="E4049">
        <v>30000</v>
      </c>
      <c r="F4049">
        <v>35140</v>
      </c>
      <c r="G4049">
        <v>40280</v>
      </c>
      <c r="H4049">
        <v>44750</v>
      </c>
      <c r="I4049">
        <v>47600</v>
      </c>
      <c r="J4049">
        <v>50500</v>
      </c>
      <c r="K4049" t="s">
        <v>3114</v>
      </c>
      <c r="L4049">
        <v>455</v>
      </c>
      <c r="M4049">
        <v>30</v>
      </c>
      <c r="N4049" t="s">
        <v>2697</v>
      </c>
    </row>
    <row r="4050" spans="1:14" x14ac:dyDescent="0.2">
      <c r="A4050" t="s">
        <v>9809</v>
      </c>
      <c r="B4050">
        <v>15300</v>
      </c>
      <c r="C4050">
        <v>19720</v>
      </c>
      <c r="D4050">
        <v>24860</v>
      </c>
      <c r="E4050">
        <v>30000</v>
      </c>
      <c r="F4050">
        <v>35140</v>
      </c>
      <c r="G4050">
        <v>40280</v>
      </c>
      <c r="H4050">
        <v>45100</v>
      </c>
      <c r="I4050">
        <v>48000</v>
      </c>
      <c r="J4050">
        <v>50900</v>
      </c>
      <c r="K4050" t="s">
        <v>3114</v>
      </c>
      <c r="L4050">
        <v>457</v>
      </c>
      <c r="M4050">
        <v>30</v>
      </c>
      <c r="N4050" t="s">
        <v>2860</v>
      </c>
    </row>
    <row r="4051" spans="1:14" x14ac:dyDescent="0.2">
      <c r="A4051" t="s">
        <v>9810</v>
      </c>
      <c r="B4051">
        <v>15400</v>
      </c>
      <c r="C4051">
        <v>19720</v>
      </c>
      <c r="D4051">
        <v>24860</v>
      </c>
      <c r="E4051">
        <v>30000</v>
      </c>
      <c r="F4051">
        <v>35140</v>
      </c>
      <c r="G4051">
        <v>40280</v>
      </c>
      <c r="H4051">
        <v>45400</v>
      </c>
      <c r="I4051">
        <v>48350</v>
      </c>
      <c r="J4051">
        <v>51250</v>
      </c>
      <c r="K4051" t="s">
        <v>3114</v>
      </c>
      <c r="L4051">
        <v>459</v>
      </c>
      <c r="M4051">
        <v>30</v>
      </c>
      <c r="N4051" t="s">
        <v>2861</v>
      </c>
    </row>
    <row r="4052" spans="1:14" x14ac:dyDescent="0.2">
      <c r="A4052" t="s">
        <v>9811</v>
      </c>
      <c r="B4052">
        <v>17000</v>
      </c>
      <c r="C4052">
        <v>19720</v>
      </c>
      <c r="D4052">
        <v>24860</v>
      </c>
      <c r="E4052">
        <v>30000</v>
      </c>
      <c r="F4052">
        <v>35140</v>
      </c>
      <c r="G4052">
        <v>40280</v>
      </c>
      <c r="H4052">
        <v>45420</v>
      </c>
      <c r="I4052">
        <v>50560</v>
      </c>
      <c r="J4052">
        <v>55700</v>
      </c>
      <c r="K4052" t="s">
        <v>3114</v>
      </c>
      <c r="L4052">
        <v>461</v>
      </c>
      <c r="M4052">
        <v>30</v>
      </c>
      <c r="N4052" t="s">
        <v>2862</v>
      </c>
    </row>
    <row r="4053" spans="1:14" x14ac:dyDescent="0.2">
      <c r="A4053" t="s">
        <v>9812</v>
      </c>
      <c r="B4053">
        <v>15200</v>
      </c>
      <c r="C4053">
        <v>19720</v>
      </c>
      <c r="D4053">
        <v>24860</v>
      </c>
      <c r="E4053">
        <v>30000</v>
      </c>
      <c r="F4053">
        <v>35140</v>
      </c>
      <c r="G4053">
        <v>40280</v>
      </c>
      <c r="H4053">
        <v>44750</v>
      </c>
      <c r="I4053">
        <v>47600</v>
      </c>
      <c r="J4053">
        <v>50500</v>
      </c>
      <c r="K4053" t="s">
        <v>3114</v>
      </c>
      <c r="L4053">
        <v>463</v>
      </c>
      <c r="M4053">
        <v>30</v>
      </c>
      <c r="N4053" t="s">
        <v>2863</v>
      </c>
    </row>
    <row r="4054" spans="1:14" x14ac:dyDescent="0.2">
      <c r="A4054" t="s">
        <v>9813</v>
      </c>
      <c r="B4054">
        <v>15200</v>
      </c>
      <c r="C4054">
        <v>19720</v>
      </c>
      <c r="D4054">
        <v>24860</v>
      </c>
      <c r="E4054">
        <v>30000</v>
      </c>
      <c r="F4054">
        <v>35140</v>
      </c>
      <c r="G4054">
        <v>40280</v>
      </c>
      <c r="H4054">
        <v>44750</v>
      </c>
      <c r="I4054">
        <v>47600</v>
      </c>
      <c r="J4054">
        <v>50500</v>
      </c>
      <c r="K4054" t="s">
        <v>3114</v>
      </c>
      <c r="L4054">
        <v>465</v>
      </c>
      <c r="M4054">
        <v>30</v>
      </c>
      <c r="N4054" t="s">
        <v>2864</v>
      </c>
    </row>
    <row r="4055" spans="1:14" x14ac:dyDescent="0.2">
      <c r="A4055" t="s">
        <v>9814</v>
      </c>
      <c r="B4055">
        <v>15850</v>
      </c>
      <c r="C4055">
        <v>19720</v>
      </c>
      <c r="D4055">
        <v>24860</v>
      </c>
      <c r="E4055">
        <v>30000</v>
      </c>
      <c r="F4055">
        <v>35140</v>
      </c>
      <c r="G4055">
        <v>40280</v>
      </c>
      <c r="H4055">
        <v>45420</v>
      </c>
      <c r="I4055">
        <v>49700</v>
      </c>
      <c r="J4055">
        <v>52750</v>
      </c>
      <c r="K4055" t="s">
        <v>3114</v>
      </c>
      <c r="L4055">
        <v>467</v>
      </c>
      <c r="M4055">
        <v>30</v>
      </c>
      <c r="N4055" t="s">
        <v>2865</v>
      </c>
    </row>
    <row r="4056" spans="1:14" x14ac:dyDescent="0.2">
      <c r="A4056" t="s">
        <v>9815</v>
      </c>
      <c r="B4056">
        <v>15400</v>
      </c>
      <c r="C4056">
        <v>19720</v>
      </c>
      <c r="D4056">
        <v>24860</v>
      </c>
      <c r="E4056">
        <v>30000</v>
      </c>
      <c r="F4056">
        <v>35140</v>
      </c>
      <c r="G4056">
        <v>40280</v>
      </c>
      <c r="H4056">
        <v>45400</v>
      </c>
      <c r="I4056">
        <v>48350</v>
      </c>
      <c r="J4056">
        <v>51250</v>
      </c>
      <c r="K4056" t="s">
        <v>3114</v>
      </c>
      <c r="L4056">
        <v>469</v>
      </c>
      <c r="M4056">
        <v>30</v>
      </c>
      <c r="N4056" t="s">
        <v>2866</v>
      </c>
    </row>
    <row r="4057" spans="1:14" x14ac:dyDescent="0.2">
      <c r="A4057" t="s">
        <v>9816</v>
      </c>
      <c r="B4057">
        <v>15400</v>
      </c>
      <c r="C4057">
        <v>19720</v>
      </c>
      <c r="D4057">
        <v>24860</v>
      </c>
      <c r="E4057">
        <v>30000</v>
      </c>
      <c r="F4057">
        <v>35140</v>
      </c>
      <c r="G4057">
        <v>40280</v>
      </c>
      <c r="H4057">
        <v>45400</v>
      </c>
      <c r="I4057">
        <v>48350</v>
      </c>
      <c r="J4057">
        <v>51250</v>
      </c>
      <c r="K4057" t="s">
        <v>3114</v>
      </c>
      <c r="L4057">
        <v>471</v>
      </c>
      <c r="M4057">
        <v>30</v>
      </c>
      <c r="N4057" t="s">
        <v>3361</v>
      </c>
    </row>
    <row r="4058" spans="1:14" x14ac:dyDescent="0.2">
      <c r="A4058" t="s">
        <v>9817</v>
      </c>
      <c r="B4058">
        <v>19600</v>
      </c>
      <c r="C4058">
        <v>22400</v>
      </c>
      <c r="D4058">
        <v>25200</v>
      </c>
      <c r="E4058">
        <v>30000</v>
      </c>
      <c r="F4058">
        <v>35140</v>
      </c>
      <c r="G4058">
        <v>40280</v>
      </c>
      <c r="H4058">
        <v>45420</v>
      </c>
      <c r="I4058">
        <v>50560</v>
      </c>
      <c r="J4058">
        <v>55700</v>
      </c>
      <c r="K4058" t="s">
        <v>3114</v>
      </c>
      <c r="L4058">
        <v>473</v>
      </c>
      <c r="M4058">
        <v>30</v>
      </c>
      <c r="N4058" t="s">
        <v>2867</v>
      </c>
    </row>
    <row r="4059" spans="1:14" x14ac:dyDescent="0.2">
      <c r="A4059" t="s">
        <v>9818</v>
      </c>
      <c r="B4059">
        <v>16650</v>
      </c>
      <c r="C4059">
        <v>19720</v>
      </c>
      <c r="D4059">
        <v>24860</v>
      </c>
      <c r="E4059">
        <v>30000</v>
      </c>
      <c r="F4059">
        <v>35140</v>
      </c>
      <c r="G4059">
        <v>40280</v>
      </c>
      <c r="H4059">
        <v>45420</v>
      </c>
      <c r="I4059">
        <v>50560</v>
      </c>
      <c r="J4059">
        <v>55400</v>
      </c>
      <c r="K4059" t="s">
        <v>3114</v>
      </c>
      <c r="L4059">
        <v>475</v>
      </c>
      <c r="M4059">
        <v>30</v>
      </c>
      <c r="N4059" t="s">
        <v>3914</v>
      </c>
    </row>
    <row r="4060" spans="1:14" x14ac:dyDescent="0.2">
      <c r="A4060" t="s">
        <v>9819</v>
      </c>
      <c r="B4060">
        <v>17450</v>
      </c>
      <c r="C4060">
        <v>19950</v>
      </c>
      <c r="D4060">
        <v>24860</v>
      </c>
      <c r="E4060">
        <v>30000</v>
      </c>
      <c r="F4060">
        <v>35140</v>
      </c>
      <c r="G4060">
        <v>40280</v>
      </c>
      <c r="H4060">
        <v>45420</v>
      </c>
      <c r="I4060">
        <v>50560</v>
      </c>
      <c r="J4060">
        <v>55700</v>
      </c>
      <c r="K4060" t="s">
        <v>3114</v>
      </c>
      <c r="L4060">
        <v>477</v>
      </c>
      <c r="M4060">
        <v>30</v>
      </c>
      <c r="N4060" t="s">
        <v>3362</v>
      </c>
    </row>
    <row r="4061" spans="1:14" x14ac:dyDescent="0.2">
      <c r="A4061" t="s">
        <v>9820</v>
      </c>
      <c r="B4061">
        <v>15200</v>
      </c>
      <c r="C4061">
        <v>19720</v>
      </c>
      <c r="D4061">
        <v>24860</v>
      </c>
      <c r="E4061">
        <v>30000</v>
      </c>
      <c r="F4061">
        <v>35140</v>
      </c>
      <c r="G4061">
        <v>40280</v>
      </c>
      <c r="H4061">
        <v>44750</v>
      </c>
      <c r="I4061">
        <v>47600</v>
      </c>
      <c r="J4061">
        <v>50500</v>
      </c>
      <c r="K4061" t="s">
        <v>3114</v>
      </c>
      <c r="L4061">
        <v>479</v>
      </c>
      <c r="M4061">
        <v>30</v>
      </c>
      <c r="N4061" t="s">
        <v>2868</v>
      </c>
    </row>
    <row r="4062" spans="1:14" x14ac:dyDescent="0.2">
      <c r="A4062" t="s">
        <v>9821</v>
      </c>
      <c r="B4062">
        <v>15300</v>
      </c>
      <c r="C4062">
        <v>19720</v>
      </c>
      <c r="D4062">
        <v>24860</v>
      </c>
      <c r="E4062">
        <v>30000</v>
      </c>
      <c r="F4062">
        <v>35140</v>
      </c>
      <c r="G4062">
        <v>40280</v>
      </c>
      <c r="H4062">
        <v>45150</v>
      </c>
      <c r="I4062">
        <v>48050</v>
      </c>
      <c r="J4062">
        <v>51000</v>
      </c>
      <c r="K4062" t="s">
        <v>3114</v>
      </c>
      <c r="L4062">
        <v>481</v>
      </c>
      <c r="M4062">
        <v>30</v>
      </c>
      <c r="N4062" t="s">
        <v>2869</v>
      </c>
    </row>
    <row r="4063" spans="1:14" x14ac:dyDescent="0.2">
      <c r="A4063" t="s">
        <v>9822</v>
      </c>
      <c r="B4063">
        <v>15200</v>
      </c>
      <c r="C4063">
        <v>19720</v>
      </c>
      <c r="D4063">
        <v>24860</v>
      </c>
      <c r="E4063">
        <v>30000</v>
      </c>
      <c r="F4063">
        <v>35140</v>
      </c>
      <c r="G4063">
        <v>40280</v>
      </c>
      <c r="H4063">
        <v>44750</v>
      </c>
      <c r="I4063">
        <v>47600</v>
      </c>
      <c r="J4063">
        <v>50500</v>
      </c>
      <c r="K4063" t="s">
        <v>3114</v>
      </c>
      <c r="L4063">
        <v>483</v>
      </c>
      <c r="M4063">
        <v>30</v>
      </c>
      <c r="N4063" t="s">
        <v>3618</v>
      </c>
    </row>
    <row r="4064" spans="1:14" x14ac:dyDescent="0.2">
      <c r="A4064" t="s">
        <v>9823</v>
      </c>
      <c r="B4064">
        <v>16850</v>
      </c>
      <c r="C4064">
        <v>19720</v>
      </c>
      <c r="D4064">
        <v>24860</v>
      </c>
      <c r="E4064">
        <v>30000</v>
      </c>
      <c r="F4064">
        <v>35140</v>
      </c>
      <c r="G4064">
        <v>40280</v>
      </c>
      <c r="H4064">
        <v>45420</v>
      </c>
      <c r="I4064">
        <v>50560</v>
      </c>
      <c r="J4064">
        <v>55700</v>
      </c>
      <c r="K4064" t="s">
        <v>3114</v>
      </c>
      <c r="L4064">
        <v>485</v>
      </c>
      <c r="M4064">
        <v>30</v>
      </c>
      <c r="N4064" t="s">
        <v>3255</v>
      </c>
    </row>
    <row r="4065" spans="1:14" x14ac:dyDescent="0.2">
      <c r="A4065" t="s">
        <v>9824</v>
      </c>
      <c r="B4065">
        <v>15200</v>
      </c>
      <c r="C4065">
        <v>19720</v>
      </c>
      <c r="D4065">
        <v>24860</v>
      </c>
      <c r="E4065">
        <v>30000</v>
      </c>
      <c r="F4065">
        <v>35140</v>
      </c>
      <c r="G4065">
        <v>40280</v>
      </c>
      <c r="H4065">
        <v>44750</v>
      </c>
      <c r="I4065">
        <v>47600</v>
      </c>
      <c r="J4065">
        <v>50500</v>
      </c>
      <c r="K4065" t="s">
        <v>3114</v>
      </c>
      <c r="L4065">
        <v>487</v>
      </c>
      <c r="M4065">
        <v>30</v>
      </c>
      <c r="N4065" t="s">
        <v>2870</v>
      </c>
    </row>
    <row r="4066" spans="1:14" x14ac:dyDescent="0.2">
      <c r="A4066" t="s">
        <v>9825</v>
      </c>
      <c r="B4066">
        <v>15200</v>
      </c>
      <c r="C4066">
        <v>19720</v>
      </c>
      <c r="D4066">
        <v>24860</v>
      </c>
      <c r="E4066">
        <v>30000</v>
      </c>
      <c r="F4066">
        <v>35140</v>
      </c>
      <c r="G4066">
        <v>40280</v>
      </c>
      <c r="H4066">
        <v>44750</v>
      </c>
      <c r="I4066">
        <v>47600</v>
      </c>
      <c r="J4066">
        <v>50500</v>
      </c>
      <c r="K4066" t="s">
        <v>3114</v>
      </c>
      <c r="L4066">
        <v>489</v>
      </c>
      <c r="M4066">
        <v>30</v>
      </c>
      <c r="N4066" t="s">
        <v>2871</v>
      </c>
    </row>
    <row r="4067" spans="1:14" x14ac:dyDescent="0.2">
      <c r="A4067" t="s">
        <v>9826</v>
      </c>
      <c r="B4067">
        <v>24550</v>
      </c>
      <c r="C4067">
        <v>28050</v>
      </c>
      <c r="D4067">
        <v>31550</v>
      </c>
      <c r="E4067">
        <v>35050</v>
      </c>
      <c r="F4067">
        <v>37900</v>
      </c>
      <c r="G4067">
        <v>40700</v>
      </c>
      <c r="H4067">
        <v>45420</v>
      </c>
      <c r="I4067">
        <v>50560</v>
      </c>
      <c r="J4067">
        <v>55700</v>
      </c>
      <c r="K4067" t="s">
        <v>3114</v>
      </c>
      <c r="L4067">
        <v>491</v>
      </c>
      <c r="M4067">
        <v>30</v>
      </c>
      <c r="N4067" t="s">
        <v>4141</v>
      </c>
    </row>
    <row r="4068" spans="1:14" x14ac:dyDescent="0.2">
      <c r="A4068" t="s">
        <v>9827</v>
      </c>
      <c r="B4068">
        <v>18450</v>
      </c>
      <c r="C4068">
        <v>21100</v>
      </c>
      <c r="D4068">
        <v>24860</v>
      </c>
      <c r="E4068">
        <v>30000</v>
      </c>
      <c r="F4068">
        <v>35140</v>
      </c>
      <c r="G4068">
        <v>40280</v>
      </c>
      <c r="H4068">
        <v>45420</v>
      </c>
      <c r="I4068">
        <v>50560</v>
      </c>
      <c r="J4068">
        <v>55700</v>
      </c>
      <c r="K4068" t="s">
        <v>3114</v>
      </c>
      <c r="L4068">
        <v>493</v>
      </c>
      <c r="M4068">
        <v>30</v>
      </c>
      <c r="N4068" t="s">
        <v>3256</v>
      </c>
    </row>
    <row r="4069" spans="1:14" x14ac:dyDescent="0.2">
      <c r="A4069" t="s">
        <v>9828</v>
      </c>
      <c r="B4069">
        <v>15600</v>
      </c>
      <c r="C4069">
        <v>19720</v>
      </c>
      <c r="D4069">
        <v>24860</v>
      </c>
      <c r="E4069">
        <v>30000</v>
      </c>
      <c r="F4069">
        <v>35140</v>
      </c>
      <c r="G4069">
        <v>40280</v>
      </c>
      <c r="H4069">
        <v>45420</v>
      </c>
      <c r="I4069">
        <v>48950</v>
      </c>
      <c r="J4069">
        <v>51900</v>
      </c>
      <c r="K4069" t="s">
        <v>3114</v>
      </c>
      <c r="L4069">
        <v>495</v>
      </c>
      <c r="M4069">
        <v>30</v>
      </c>
      <c r="N4069" t="s">
        <v>2872</v>
      </c>
    </row>
    <row r="4070" spans="1:14" x14ac:dyDescent="0.2">
      <c r="A4070" t="s">
        <v>9829</v>
      </c>
      <c r="B4070">
        <v>18500</v>
      </c>
      <c r="C4070">
        <v>21150</v>
      </c>
      <c r="D4070">
        <v>24860</v>
      </c>
      <c r="E4070">
        <v>30000</v>
      </c>
      <c r="F4070">
        <v>35140</v>
      </c>
      <c r="G4070">
        <v>40280</v>
      </c>
      <c r="H4070">
        <v>45420</v>
      </c>
      <c r="I4070">
        <v>50560</v>
      </c>
      <c r="J4070">
        <v>55700</v>
      </c>
      <c r="K4070" t="s">
        <v>3114</v>
      </c>
      <c r="L4070">
        <v>497</v>
      </c>
      <c r="M4070">
        <v>30</v>
      </c>
      <c r="N4070" t="s">
        <v>2873</v>
      </c>
    </row>
    <row r="4071" spans="1:14" x14ac:dyDescent="0.2">
      <c r="A4071" t="s">
        <v>9830</v>
      </c>
      <c r="B4071">
        <v>15300</v>
      </c>
      <c r="C4071">
        <v>19720</v>
      </c>
      <c r="D4071">
        <v>24860</v>
      </c>
      <c r="E4071">
        <v>30000</v>
      </c>
      <c r="F4071">
        <v>35140</v>
      </c>
      <c r="G4071">
        <v>40280</v>
      </c>
      <c r="H4071">
        <v>45150</v>
      </c>
      <c r="I4071">
        <v>48050</v>
      </c>
      <c r="J4071">
        <v>51000</v>
      </c>
      <c r="K4071" t="s">
        <v>3114</v>
      </c>
      <c r="L4071">
        <v>499</v>
      </c>
      <c r="M4071">
        <v>30</v>
      </c>
      <c r="N4071" t="s">
        <v>3071</v>
      </c>
    </row>
    <row r="4072" spans="1:14" x14ac:dyDescent="0.2">
      <c r="A4072" t="s">
        <v>9831</v>
      </c>
      <c r="B4072">
        <v>18200</v>
      </c>
      <c r="C4072">
        <v>20800</v>
      </c>
      <c r="D4072">
        <v>24860</v>
      </c>
      <c r="E4072">
        <v>30000</v>
      </c>
      <c r="F4072">
        <v>35140</v>
      </c>
      <c r="G4072">
        <v>40280</v>
      </c>
      <c r="H4072">
        <v>45420</v>
      </c>
      <c r="I4072">
        <v>50560</v>
      </c>
      <c r="J4072">
        <v>55700</v>
      </c>
      <c r="K4072" t="s">
        <v>3114</v>
      </c>
      <c r="L4072">
        <v>501</v>
      </c>
      <c r="M4072">
        <v>30</v>
      </c>
      <c r="N4072" t="s">
        <v>2874</v>
      </c>
    </row>
    <row r="4073" spans="1:14" x14ac:dyDescent="0.2">
      <c r="A4073" t="s">
        <v>9832</v>
      </c>
      <c r="B4073">
        <v>15450</v>
      </c>
      <c r="C4073">
        <v>19720</v>
      </c>
      <c r="D4073">
        <v>24860</v>
      </c>
      <c r="E4073">
        <v>30000</v>
      </c>
      <c r="F4073">
        <v>35140</v>
      </c>
      <c r="G4073">
        <v>40280</v>
      </c>
      <c r="H4073">
        <v>45420</v>
      </c>
      <c r="I4073">
        <v>48550</v>
      </c>
      <c r="J4073">
        <v>51450</v>
      </c>
      <c r="K4073" t="s">
        <v>3114</v>
      </c>
      <c r="L4073">
        <v>503</v>
      </c>
      <c r="M4073">
        <v>30</v>
      </c>
      <c r="N4073" t="s">
        <v>2875</v>
      </c>
    </row>
    <row r="4074" spans="1:14" x14ac:dyDescent="0.2">
      <c r="A4074" t="s">
        <v>9833</v>
      </c>
      <c r="B4074">
        <v>15200</v>
      </c>
      <c r="C4074">
        <v>19720</v>
      </c>
      <c r="D4074">
        <v>24860</v>
      </c>
      <c r="E4074">
        <v>30000</v>
      </c>
      <c r="F4074">
        <v>35140</v>
      </c>
      <c r="G4074">
        <v>40280</v>
      </c>
      <c r="H4074">
        <v>44750</v>
      </c>
      <c r="I4074">
        <v>47600</v>
      </c>
      <c r="J4074">
        <v>50500</v>
      </c>
      <c r="K4074" t="s">
        <v>3114</v>
      </c>
      <c r="L4074">
        <v>505</v>
      </c>
      <c r="M4074">
        <v>30</v>
      </c>
      <c r="N4074" t="s">
        <v>2876</v>
      </c>
    </row>
    <row r="4075" spans="1:14" x14ac:dyDescent="0.2">
      <c r="A4075" t="s">
        <v>9834</v>
      </c>
      <c r="B4075">
        <v>15200</v>
      </c>
      <c r="C4075">
        <v>19720</v>
      </c>
      <c r="D4075">
        <v>24860</v>
      </c>
      <c r="E4075">
        <v>30000</v>
      </c>
      <c r="F4075">
        <v>35140</v>
      </c>
      <c r="G4075">
        <v>40280</v>
      </c>
      <c r="H4075">
        <v>44750</v>
      </c>
      <c r="I4075">
        <v>47600</v>
      </c>
      <c r="J4075">
        <v>50500</v>
      </c>
      <c r="K4075" t="s">
        <v>3114</v>
      </c>
      <c r="L4075">
        <v>507</v>
      </c>
      <c r="M4075">
        <v>30</v>
      </c>
      <c r="N4075" t="s">
        <v>2877</v>
      </c>
    </row>
    <row r="4076" spans="1:14" x14ac:dyDescent="0.2">
      <c r="A4076" t="s">
        <v>9835</v>
      </c>
      <c r="B4076">
        <v>18450</v>
      </c>
      <c r="C4076">
        <v>21100</v>
      </c>
      <c r="D4076">
        <v>24860</v>
      </c>
      <c r="E4076">
        <v>30000</v>
      </c>
      <c r="F4076">
        <v>35140</v>
      </c>
      <c r="G4076">
        <v>40280</v>
      </c>
      <c r="H4076">
        <v>45420</v>
      </c>
      <c r="I4076">
        <v>50560</v>
      </c>
      <c r="J4076">
        <v>55700</v>
      </c>
      <c r="K4076" t="s">
        <v>3115</v>
      </c>
      <c r="L4076">
        <v>1</v>
      </c>
      <c r="M4076">
        <v>30</v>
      </c>
      <c r="N4076" t="s">
        <v>2537</v>
      </c>
    </row>
    <row r="4077" spans="1:14" x14ac:dyDescent="0.2">
      <c r="A4077" t="s">
        <v>9836</v>
      </c>
      <c r="B4077">
        <v>18450</v>
      </c>
      <c r="C4077">
        <v>21100</v>
      </c>
      <c r="D4077">
        <v>24860</v>
      </c>
      <c r="E4077">
        <v>30000</v>
      </c>
      <c r="F4077">
        <v>35140</v>
      </c>
      <c r="G4077">
        <v>40280</v>
      </c>
      <c r="H4077">
        <v>45420</v>
      </c>
      <c r="I4077">
        <v>50560</v>
      </c>
      <c r="J4077">
        <v>55700</v>
      </c>
      <c r="K4077" t="s">
        <v>3115</v>
      </c>
      <c r="L4077">
        <v>3</v>
      </c>
      <c r="M4077">
        <v>30</v>
      </c>
      <c r="N4077" t="s">
        <v>2878</v>
      </c>
    </row>
    <row r="4078" spans="1:14" x14ac:dyDescent="0.2">
      <c r="A4078" t="s">
        <v>9837</v>
      </c>
      <c r="B4078">
        <v>18350</v>
      </c>
      <c r="C4078">
        <v>21000</v>
      </c>
      <c r="D4078">
        <v>24860</v>
      </c>
      <c r="E4078">
        <v>30000</v>
      </c>
      <c r="F4078">
        <v>35140</v>
      </c>
      <c r="G4078">
        <v>40280</v>
      </c>
      <c r="H4078">
        <v>45420</v>
      </c>
      <c r="I4078">
        <v>50560</v>
      </c>
      <c r="J4078">
        <v>55700</v>
      </c>
      <c r="K4078" t="s">
        <v>3115</v>
      </c>
      <c r="L4078">
        <v>5</v>
      </c>
      <c r="M4078">
        <v>30</v>
      </c>
      <c r="N4078" t="s">
        <v>2879</v>
      </c>
    </row>
    <row r="4079" spans="1:14" x14ac:dyDescent="0.2">
      <c r="A4079" t="s">
        <v>9838</v>
      </c>
      <c r="B4079">
        <v>18350</v>
      </c>
      <c r="C4079">
        <v>21000</v>
      </c>
      <c r="D4079">
        <v>24860</v>
      </c>
      <c r="E4079">
        <v>30000</v>
      </c>
      <c r="F4079">
        <v>35140</v>
      </c>
      <c r="G4079">
        <v>40280</v>
      </c>
      <c r="H4079">
        <v>45420</v>
      </c>
      <c r="I4079">
        <v>50560</v>
      </c>
      <c r="J4079">
        <v>55700</v>
      </c>
      <c r="K4079" t="s">
        <v>3115</v>
      </c>
      <c r="L4079">
        <v>7</v>
      </c>
      <c r="M4079">
        <v>30</v>
      </c>
      <c r="N4079" t="s">
        <v>3654</v>
      </c>
    </row>
    <row r="4080" spans="1:14" x14ac:dyDescent="0.2">
      <c r="A4080" t="s">
        <v>9839</v>
      </c>
      <c r="B4080">
        <v>22450</v>
      </c>
      <c r="C4080">
        <v>25650</v>
      </c>
      <c r="D4080">
        <v>28850</v>
      </c>
      <c r="E4080">
        <v>32050</v>
      </c>
      <c r="F4080">
        <v>35140</v>
      </c>
      <c r="G4080">
        <v>40280</v>
      </c>
      <c r="H4080">
        <v>45420</v>
      </c>
      <c r="I4080">
        <v>50560</v>
      </c>
      <c r="J4080">
        <v>55700</v>
      </c>
      <c r="K4080" t="s">
        <v>3115</v>
      </c>
      <c r="L4080">
        <v>9</v>
      </c>
      <c r="M4080">
        <v>30</v>
      </c>
      <c r="N4080" t="s">
        <v>2880</v>
      </c>
    </row>
    <row r="4081" spans="1:14" x14ac:dyDescent="0.2">
      <c r="A4081" t="s">
        <v>9840</v>
      </c>
      <c r="B4081">
        <v>22350</v>
      </c>
      <c r="C4081">
        <v>25550</v>
      </c>
      <c r="D4081">
        <v>28750</v>
      </c>
      <c r="E4081">
        <v>31900</v>
      </c>
      <c r="F4081">
        <v>35140</v>
      </c>
      <c r="G4081">
        <v>40280</v>
      </c>
      <c r="H4081">
        <v>45420</v>
      </c>
      <c r="I4081">
        <v>50560</v>
      </c>
      <c r="J4081">
        <v>55700</v>
      </c>
      <c r="K4081" t="s">
        <v>3115</v>
      </c>
      <c r="L4081">
        <v>11</v>
      </c>
      <c r="M4081">
        <v>30</v>
      </c>
      <c r="N4081" t="s">
        <v>3763</v>
      </c>
    </row>
    <row r="4082" spans="1:14" x14ac:dyDescent="0.2">
      <c r="A4082" t="s">
        <v>9841</v>
      </c>
      <c r="B4082">
        <v>18350</v>
      </c>
      <c r="C4082">
        <v>21000</v>
      </c>
      <c r="D4082">
        <v>24860</v>
      </c>
      <c r="E4082">
        <v>30000</v>
      </c>
      <c r="F4082">
        <v>35140</v>
      </c>
      <c r="G4082">
        <v>40280</v>
      </c>
      <c r="H4082">
        <v>45420</v>
      </c>
      <c r="I4082">
        <v>50560</v>
      </c>
      <c r="J4082">
        <v>55700</v>
      </c>
      <c r="K4082" t="s">
        <v>3115</v>
      </c>
      <c r="L4082">
        <v>13</v>
      </c>
      <c r="M4082">
        <v>30</v>
      </c>
      <c r="N4082" t="s">
        <v>2881</v>
      </c>
    </row>
    <row r="4083" spans="1:14" x14ac:dyDescent="0.2">
      <c r="A4083" t="s">
        <v>9842</v>
      </c>
      <c r="B4083">
        <v>18350</v>
      </c>
      <c r="C4083">
        <v>21000</v>
      </c>
      <c r="D4083">
        <v>24860</v>
      </c>
      <c r="E4083">
        <v>30000</v>
      </c>
      <c r="F4083">
        <v>35140</v>
      </c>
      <c r="G4083">
        <v>40280</v>
      </c>
      <c r="H4083">
        <v>45420</v>
      </c>
      <c r="I4083">
        <v>50560</v>
      </c>
      <c r="J4083">
        <v>55700</v>
      </c>
      <c r="K4083" t="s">
        <v>3115</v>
      </c>
      <c r="L4083">
        <v>15</v>
      </c>
      <c r="M4083">
        <v>30</v>
      </c>
      <c r="N4083" t="s">
        <v>2882</v>
      </c>
    </row>
    <row r="4084" spans="1:14" x14ac:dyDescent="0.2">
      <c r="A4084" t="s">
        <v>9843</v>
      </c>
      <c r="B4084">
        <v>18350</v>
      </c>
      <c r="C4084">
        <v>21000</v>
      </c>
      <c r="D4084">
        <v>24860</v>
      </c>
      <c r="E4084">
        <v>30000</v>
      </c>
      <c r="F4084">
        <v>35140</v>
      </c>
      <c r="G4084">
        <v>40280</v>
      </c>
      <c r="H4084">
        <v>45420</v>
      </c>
      <c r="I4084">
        <v>50560</v>
      </c>
      <c r="J4084">
        <v>55700</v>
      </c>
      <c r="K4084" t="s">
        <v>3115</v>
      </c>
      <c r="L4084">
        <v>17</v>
      </c>
      <c r="M4084">
        <v>30</v>
      </c>
      <c r="N4084" t="s">
        <v>2725</v>
      </c>
    </row>
    <row r="4085" spans="1:14" x14ac:dyDescent="0.2">
      <c r="A4085" t="s">
        <v>9844</v>
      </c>
      <c r="B4085">
        <v>18350</v>
      </c>
      <c r="C4085">
        <v>21000</v>
      </c>
      <c r="D4085">
        <v>24860</v>
      </c>
      <c r="E4085">
        <v>30000</v>
      </c>
      <c r="F4085">
        <v>35140</v>
      </c>
      <c r="G4085">
        <v>40280</v>
      </c>
      <c r="H4085">
        <v>45420</v>
      </c>
      <c r="I4085">
        <v>50560</v>
      </c>
      <c r="J4085">
        <v>55700</v>
      </c>
      <c r="K4085" t="s">
        <v>3115</v>
      </c>
      <c r="L4085">
        <v>19</v>
      </c>
      <c r="M4085">
        <v>30</v>
      </c>
      <c r="N4085" t="s">
        <v>2727</v>
      </c>
    </row>
    <row r="4086" spans="1:14" x14ac:dyDescent="0.2">
      <c r="A4086" t="s">
        <v>9845</v>
      </c>
      <c r="B4086">
        <v>18350</v>
      </c>
      <c r="C4086">
        <v>21000</v>
      </c>
      <c r="D4086">
        <v>24860</v>
      </c>
      <c r="E4086">
        <v>30000</v>
      </c>
      <c r="F4086">
        <v>35140</v>
      </c>
      <c r="G4086">
        <v>40280</v>
      </c>
      <c r="H4086">
        <v>45420</v>
      </c>
      <c r="I4086">
        <v>50560</v>
      </c>
      <c r="J4086">
        <v>55700</v>
      </c>
      <c r="K4086" t="s">
        <v>3115</v>
      </c>
      <c r="L4086">
        <v>21</v>
      </c>
      <c r="M4086">
        <v>30</v>
      </c>
      <c r="N4086" t="s">
        <v>2394</v>
      </c>
    </row>
    <row r="4087" spans="1:14" x14ac:dyDescent="0.2">
      <c r="A4087" t="s">
        <v>9846</v>
      </c>
      <c r="B4087">
        <v>20850</v>
      </c>
      <c r="C4087">
        <v>23800</v>
      </c>
      <c r="D4087">
        <v>26800</v>
      </c>
      <c r="E4087">
        <v>30000</v>
      </c>
      <c r="F4087">
        <v>35140</v>
      </c>
      <c r="G4087">
        <v>40280</v>
      </c>
      <c r="H4087">
        <v>45420</v>
      </c>
      <c r="I4087">
        <v>50560</v>
      </c>
      <c r="J4087">
        <v>55700</v>
      </c>
      <c r="K4087" t="s">
        <v>3115</v>
      </c>
      <c r="L4087">
        <v>23</v>
      </c>
      <c r="M4087">
        <v>30</v>
      </c>
      <c r="N4087" t="s">
        <v>2883</v>
      </c>
    </row>
    <row r="4088" spans="1:14" x14ac:dyDescent="0.2">
      <c r="A4088" t="s">
        <v>9847</v>
      </c>
      <c r="B4088">
        <v>18350</v>
      </c>
      <c r="C4088">
        <v>21000</v>
      </c>
      <c r="D4088">
        <v>24860</v>
      </c>
      <c r="E4088">
        <v>30000</v>
      </c>
      <c r="F4088">
        <v>35140</v>
      </c>
      <c r="G4088">
        <v>40280</v>
      </c>
      <c r="H4088">
        <v>45420</v>
      </c>
      <c r="I4088">
        <v>50560</v>
      </c>
      <c r="J4088">
        <v>55700</v>
      </c>
      <c r="K4088" t="s">
        <v>3115</v>
      </c>
      <c r="L4088">
        <v>25</v>
      </c>
      <c r="M4088">
        <v>30</v>
      </c>
      <c r="N4088" t="s">
        <v>4112</v>
      </c>
    </row>
    <row r="4089" spans="1:14" x14ac:dyDescent="0.2">
      <c r="A4089" t="s">
        <v>9848</v>
      </c>
      <c r="B4089">
        <v>18350</v>
      </c>
      <c r="C4089">
        <v>21000</v>
      </c>
      <c r="D4089">
        <v>24860</v>
      </c>
      <c r="E4089">
        <v>30000</v>
      </c>
      <c r="F4089">
        <v>35140</v>
      </c>
      <c r="G4089">
        <v>40280</v>
      </c>
      <c r="H4089">
        <v>45420</v>
      </c>
      <c r="I4089">
        <v>50560</v>
      </c>
      <c r="J4089">
        <v>55700</v>
      </c>
      <c r="K4089" t="s">
        <v>3115</v>
      </c>
      <c r="L4089">
        <v>27</v>
      </c>
      <c r="M4089">
        <v>30</v>
      </c>
      <c r="N4089" t="s">
        <v>2884</v>
      </c>
    </row>
    <row r="4090" spans="1:14" x14ac:dyDescent="0.2">
      <c r="A4090" t="s">
        <v>9849</v>
      </c>
      <c r="B4090">
        <v>22350</v>
      </c>
      <c r="C4090">
        <v>25550</v>
      </c>
      <c r="D4090">
        <v>28750</v>
      </c>
      <c r="E4090">
        <v>31900</v>
      </c>
      <c r="F4090">
        <v>35140</v>
      </c>
      <c r="G4090">
        <v>40280</v>
      </c>
      <c r="H4090">
        <v>45420</v>
      </c>
      <c r="I4090">
        <v>50560</v>
      </c>
      <c r="J4090">
        <v>55700</v>
      </c>
      <c r="K4090" t="s">
        <v>3115</v>
      </c>
      <c r="L4090">
        <v>29</v>
      </c>
      <c r="M4090">
        <v>30</v>
      </c>
      <c r="N4090" t="s">
        <v>3349</v>
      </c>
    </row>
    <row r="4091" spans="1:14" x14ac:dyDescent="0.2">
      <c r="A4091" t="s">
        <v>9850</v>
      </c>
      <c r="B4091">
        <v>18350</v>
      </c>
      <c r="C4091">
        <v>21000</v>
      </c>
      <c r="D4091">
        <v>24860</v>
      </c>
      <c r="E4091">
        <v>30000</v>
      </c>
      <c r="F4091">
        <v>35140</v>
      </c>
      <c r="G4091">
        <v>40280</v>
      </c>
      <c r="H4091">
        <v>45420</v>
      </c>
      <c r="I4091">
        <v>50560</v>
      </c>
      <c r="J4091">
        <v>55700</v>
      </c>
      <c r="K4091" t="s">
        <v>3115</v>
      </c>
      <c r="L4091">
        <v>31</v>
      </c>
      <c r="M4091">
        <v>30</v>
      </c>
      <c r="N4091" t="s">
        <v>2885</v>
      </c>
    </row>
    <row r="4092" spans="1:14" x14ac:dyDescent="0.2">
      <c r="A4092" t="s">
        <v>9851</v>
      </c>
      <c r="B4092">
        <v>18350</v>
      </c>
      <c r="C4092">
        <v>21000</v>
      </c>
      <c r="D4092">
        <v>24860</v>
      </c>
      <c r="E4092">
        <v>30000</v>
      </c>
      <c r="F4092">
        <v>35140</v>
      </c>
      <c r="G4092">
        <v>40280</v>
      </c>
      <c r="H4092">
        <v>45420</v>
      </c>
      <c r="I4092">
        <v>50560</v>
      </c>
      <c r="J4092">
        <v>55700</v>
      </c>
      <c r="K4092" t="s">
        <v>3115</v>
      </c>
      <c r="L4092">
        <v>33</v>
      </c>
      <c r="M4092">
        <v>30</v>
      </c>
      <c r="N4092" t="s">
        <v>4213</v>
      </c>
    </row>
    <row r="4093" spans="1:14" x14ac:dyDescent="0.2">
      <c r="A4093" t="s">
        <v>9852</v>
      </c>
      <c r="B4093">
        <v>22300</v>
      </c>
      <c r="C4093">
        <v>25450</v>
      </c>
      <c r="D4093">
        <v>28650</v>
      </c>
      <c r="E4093">
        <v>31800</v>
      </c>
      <c r="F4093">
        <v>35140</v>
      </c>
      <c r="G4093">
        <v>40280</v>
      </c>
      <c r="H4093">
        <v>45420</v>
      </c>
      <c r="I4093">
        <v>50560</v>
      </c>
      <c r="J4093">
        <v>55700</v>
      </c>
      <c r="K4093" t="s">
        <v>3115</v>
      </c>
      <c r="L4093">
        <v>35</v>
      </c>
      <c r="M4093">
        <v>30</v>
      </c>
      <c r="N4093" t="s">
        <v>4214</v>
      </c>
    </row>
    <row r="4094" spans="1:14" x14ac:dyDescent="0.2">
      <c r="A4094" t="s">
        <v>9853</v>
      </c>
      <c r="B4094">
        <v>18350</v>
      </c>
      <c r="C4094">
        <v>21000</v>
      </c>
      <c r="D4094">
        <v>24860</v>
      </c>
      <c r="E4094">
        <v>30000</v>
      </c>
      <c r="F4094">
        <v>35140</v>
      </c>
      <c r="G4094">
        <v>40280</v>
      </c>
      <c r="H4094">
        <v>45420</v>
      </c>
      <c r="I4094">
        <v>50560</v>
      </c>
      <c r="J4094">
        <v>55700</v>
      </c>
      <c r="K4094" t="s">
        <v>3115</v>
      </c>
      <c r="L4094">
        <v>37</v>
      </c>
      <c r="M4094">
        <v>30</v>
      </c>
      <c r="N4094" t="s">
        <v>2751</v>
      </c>
    </row>
    <row r="4095" spans="1:14" x14ac:dyDescent="0.2">
      <c r="A4095" t="s">
        <v>9854</v>
      </c>
      <c r="B4095">
        <v>18350</v>
      </c>
      <c r="C4095">
        <v>21000</v>
      </c>
      <c r="D4095">
        <v>24860</v>
      </c>
      <c r="E4095">
        <v>30000</v>
      </c>
      <c r="F4095">
        <v>35140</v>
      </c>
      <c r="G4095">
        <v>40280</v>
      </c>
      <c r="H4095">
        <v>45420</v>
      </c>
      <c r="I4095">
        <v>50560</v>
      </c>
      <c r="J4095">
        <v>55700</v>
      </c>
      <c r="K4095" t="s">
        <v>3115</v>
      </c>
      <c r="L4095">
        <v>39</v>
      </c>
      <c r="M4095">
        <v>30</v>
      </c>
      <c r="N4095" t="s">
        <v>4215</v>
      </c>
    </row>
    <row r="4096" spans="1:14" x14ac:dyDescent="0.2">
      <c r="A4096" t="s">
        <v>9855</v>
      </c>
      <c r="B4096">
        <v>18350</v>
      </c>
      <c r="C4096">
        <v>21000</v>
      </c>
      <c r="D4096">
        <v>24860</v>
      </c>
      <c r="E4096">
        <v>30000</v>
      </c>
      <c r="F4096">
        <v>35140</v>
      </c>
      <c r="G4096">
        <v>40280</v>
      </c>
      <c r="H4096">
        <v>45420</v>
      </c>
      <c r="I4096">
        <v>50560</v>
      </c>
      <c r="J4096">
        <v>55700</v>
      </c>
      <c r="K4096" t="s">
        <v>3115</v>
      </c>
      <c r="L4096">
        <v>41</v>
      </c>
      <c r="M4096">
        <v>30</v>
      </c>
      <c r="N4096" t="s">
        <v>3414</v>
      </c>
    </row>
    <row r="4097" spans="1:14" x14ac:dyDescent="0.2">
      <c r="A4097" t="s">
        <v>9856</v>
      </c>
      <c r="B4097">
        <v>29750</v>
      </c>
      <c r="C4097">
        <v>34000</v>
      </c>
      <c r="D4097">
        <v>38250</v>
      </c>
      <c r="E4097">
        <v>42500</v>
      </c>
      <c r="F4097">
        <v>45900</v>
      </c>
      <c r="G4097">
        <v>49300</v>
      </c>
      <c r="H4097">
        <v>52700</v>
      </c>
      <c r="I4097">
        <v>56100</v>
      </c>
      <c r="J4097">
        <v>59500</v>
      </c>
      <c r="K4097" t="s">
        <v>3115</v>
      </c>
      <c r="L4097">
        <v>43</v>
      </c>
      <c r="M4097">
        <v>30</v>
      </c>
      <c r="N4097" t="s">
        <v>2754</v>
      </c>
    </row>
    <row r="4098" spans="1:14" x14ac:dyDescent="0.2">
      <c r="A4098" t="s">
        <v>9857</v>
      </c>
      <c r="B4098">
        <v>20650</v>
      </c>
      <c r="C4098">
        <v>23600</v>
      </c>
      <c r="D4098">
        <v>26550</v>
      </c>
      <c r="E4098">
        <v>30000</v>
      </c>
      <c r="F4098">
        <v>35140</v>
      </c>
      <c r="G4098">
        <v>40280</v>
      </c>
      <c r="H4098">
        <v>45420</v>
      </c>
      <c r="I4098">
        <v>50560</v>
      </c>
      <c r="J4098">
        <v>55700</v>
      </c>
      <c r="K4098" t="s">
        <v>3115</v>
      </c>
      <c r="L4098">
        <v>45</v>
      </c>
      <c r="M4098">
        <v>30</v>
      </c>
      <c r="N4098" t="s">
        <v>4216</v>
      </c>
    </row>
    <row r="4099" spans="1:14" x14ac:dyDescent="0.2">
      <c r="A4099" t="s">
        <v>9858</v>
      </c>
      <c r="B4099">
        <v>18350</v>
      </c>
      <c r="C4099">
        <v>21000</v>
      </c>
      <c r="D4099">
        <v>24860</v>
      </c>
      <c r="E4099">
        <v>30000</v>
      </c>
      <c r="F4099">
        <v>35140</v>
      </c>
      <c r="G4099">
        <v>40280</v>
      </c>
      <c r="H4099">
        <v>45420</v>
      </c>
      <c r="I4099">
        <v>50560</v>
      </c>
      <c r="J4099">
        <v>55700</v>
      </c>
      <c r="K4099" t="s">
        <v>3115</v>
      </c>
      <c r="L4099">
        <v>47</v>
      </c>
      <c r="M4099">
        <v>30</v>
      </c>
      <c r="N4099" t="s">
        <v>4217</v>
      </c>
    </row>
    <row r="4100" spans="1:14" x14ac:dyDescent="0.2">
      <c r="A4100" t="s">
        <v>9859</v>
      </c>
      <c r="B4100">
        <v>20850</v>
      </c>
      <c r="C4100">
        <v>23800</v>
      </c>
      <c r="D4100">
        <v>26800</v>
      </c>
      <c r="E4100">
        <v>30000</v>
      </c>
      <c r="F4100">
        <v>35140</v>
      </c>
      <c r="G4100">
        <v>40280</v>
      </c>
      <c r="H4100">
        <v>45420</v>
      </c>
      <c r="I4100">
        <v>50560</v>
      </c>
      <c r="J4100">
        <v>55700</v>
      </c>
      <c r="K4100" t="s">
        <v>3115</v>
      </c>
      <c r="L4100">
        <v>49</v>
      </c>
      <c r="M4100">
        <v>30</v>
      </c>
      <c r="N4100" t="s">
        <v>4218</v>
      </c>
    </row>
    <row r="4101" spans="1:14" x14ac:dyDescent="0.2">
      <c r="A4101" t="s">
        <v>9860</v>
      </c>
      <c r="B4101">
        <v>23100</v>
      </c>
      <c r="C4101">
        <v>26400</v>
      </c>
      <c r="D4101">
        <v>29700</v>
      </c>
      <c r="E4101">
        <v>32950</v>
      </c>
      <c r="F4101">
        <v>35600</v>
      </c>
      <c r="G4101">
        <v>40280</v>
      </c>
      <c r="H4101">
        <v>45420</v>
      </c>
      <c r="I4101">
        <v>50560</v>
      </c>
      <c r="J4101">
        <v>55700</v>
      </c>
      <c r="K4101" t="s">
        <v>3115</v>
      </c>
      <c r="L4101">
        <v>51</v>
      </c>
      <c r="M4101">
        <v>30</v>
      </c>
      <c r="N4101" t="s">
        <v>4219</v>
      </c>
    </row>
    <row r="4102" spans="1:14" x14ac:dyDescent="0.2">
      <c r="A4102" t="s">
        <v>9861</v>
      </c>
      <c r="B4102">
        <v>18450</v>
      </c>
      <c r="C4102">
        <v>21100</v>
      </c>
      <c r="D4102">
        <v>24860</v>
      </c>
      <c r="E4102">
        <v>30000</v>
      </c>
      <c r="F4102">
        <v>35140</v>
      </c>
      <c r="G4102">
        <v>40280</v>
      </c>
      <c r="H4102">
        <v>45420</v>
      </c>
      <c r="I4102">
        <v>50560</v>
      </c>
      <c r="J4102">
        <v>55700</v>
      </c>
      <c r="K4102" t="s">
        <v>3115</v>
      </c>
      <c r="L4102">
        <v>53</v>
      </c>
      <c r="M4102">
        <v>30</v>
      </c>
      <c r="N4102" t="s">
        <v>3362</v>
      </c>
    </row>
    <row r="4103" spans="1:14" x14ac:dyDescent="0.2">
      <c r="A4103" t="s">
        <v>9862</v>
      </c>
      <c r="B4103">
        <v>18350</v>
      </c>
      <c r="C4103">
        <v>21000</v>
      </c>
      <c r="D4103">
        <v>24860</v>
      </c>
      <c r="E4103">
        <v>30000</v>
      </c>
      <c r="F4103">
        <v>35140</v>
      </c>
      <c r="G4103">
        <v>40280</v>
      </c>
      <c r="H4103">
        <v>45420</v>
      </c>
      <c r="I4103">
        <v>50560</v>
      </c>
      <c r="J4103">
        <v>55700</v>
      </c>
      <c r="K4103" t="s">
        <v>3115</v>
      </c>
      <c r="L4103">
        <v>55</v>
      </c>
      <c r="M4103">
        <v>30</v>
      </c>
      <c r="N4103" t="s">
        <v>3616</v>
      </c>
    </row>
    <row r="4104" spans="1:14" x14ac:dyDescent="0.2">
      <c r="A4104" t="s">
        <v>9863</v>
      </c>
      <c r="B4104">
        <v>22350</v>
      </c>
      <c r="C4104">
        <v>25550</v>
      </c>
      <c r="D4104">
        <v>28750</v>
      </c>
      <c r="E4104">
        <v>31900</v>
      </c>
      <c r="F4104">
        <v>35140</v>
      </c>
      <c r="G4104">
        <v>40280</v>
      </c>
      <c r="H4104">
        <v>45420</v>
      </c>
      <c r="I4104">
        <v>50560</v>
      </c>
      <c r="J4104">
        <v>55700</v>
      </c>
      <c r="K4104" t="s">
        <v>3115</v>
      </c>
      <c r="L4104">
        <v>57</v>
      </c>
      <c r="M4104">
        <v>30</v>
      </c>
      <c r="N4104" t="s">
        <v>2886</v>
      </c>
    </row>
    <row r="4105" spans="1:14" x14ac:dyDescent="0.2">
      <c r="A4105" t="s">
        <v>9864</v>
      </c>
      <c r="B4105">
        <v>20850</v>
      </c>
      <c r="C4105">
        <v>23800</v>
      </c>
      <c r="D4105">
        <v>26800</v>
      </c>
      <c r="E4105">
        <v>30000</v>
      </c>
      <c r="F4105">
        <v>35140</v>
      </c>
      <c r="G4105">
        <v>40280</v>
      </c>
      <c r="H4105">
        <v>45420</v>
      </c>
      <c r="I4105">
        <v>50560</v>
      </c>
      <c r="J4105">
        <v>55700</v>
      </c>
      <c r="K4105" t="s">
        <v>3116</v>
      </c>
      <c r="L4105">
        <v>1</v>
      </c>
      <c r="M4105">
        <v>30</v>
      </c>
      <c r="N4105" t="s">
        <v>810</v>
      </c>
    </row>
    <row r="4106" spans="1:14" x14ac:dyDescent="0.2">
      <c r="A4106" t="s">
        <v>9865</v>
      </c>
      <c r="B4106">
        <v>20850</v>
      </c>
      <c r="C4106">
        <v>23800</v>
      </c>
      <c r="D4106">
        <v>26800</v>
      </c>
      <c r="E4106">
        <v>30000</v>
      </c>
      <c r="F4106">
        <v>35140</v>
      </c>
      <c r="G4106">
        <v>40280</v>
      </c>
      <c r="H4106">
        <v>45420</v>
      </c>
      <c r="I4106">
        <v>50560</v>
      </c>
      <c r="J4106">
        <v>55700</v>
      </c>
      <c r="K4106" t="s">
        <v>3116</v>
      </c>
      <c r="L4106">
        <v>1</v>
      </c>
      <c r="M4106">
        <v>30</v>
      </c>
      <c r="N4106" t="s">
        <v>811</v>
      </c>
    </row>
    <row r="4107" spans="1:14" x14ac:dyDescent="0.2">
      <c r="A4107" t="s">
        <v>9866</v>
      </c>
      <c r="B4107">
        <v>20850</v>
      </c>
      <c r="C4107">
        <v>23800</v>
      </c>
      <c r="D4107">
        <v>26800</v>
      </c>
      <c r="E4107">
        <v>30000</v>
      </c>
      <c r="F4107">
        <v>35140</v>
      </c>
      <c r="G4107">
        <v>40280</v>
      </c>
      <c r="H4107">
        <v>45420</v>
      </c>
      <c r="I4107">
        <v>50560</v>
      </c>
      <c r="J4107">
        <v>55700</v>
      </c>
      <c r="K4107" t="s">
        <v>3116</v>
      </c>
      <c r="L4107">
        <v>1</v>
      </c>
      <c r="M4107">
        <v>30</v>
      </c>
      <c r="N4107" t="s">
        <v>812</v>
      </c>
    </row>
    <row r="4108" spans="1:14" x14ac:dyDescent="0.2">
      <c r="A4108" t="s">
        <v>9867</v>
      </c>
      <c r="B4108">
        <v>20850</v>
      </c>
      <c r="C4108">
        <v>23800</v>
      </c>
      <c r="D4108">
        <v>26800</v>
      </c>
      <c r="E4108">
        <v>30000</v>
      </c>
      <c r="F4108">
        <v>35140</v>
      </c>
      <c r="G4108">
        <v>40280</v>
      </c>
      <c r="H4108">
        <v>45420</v>
      </c>
      <c r="I4108">
        <v>50560</v>
      </c>
      <c r="J4108">
        <v>55700</v>
      </c>
      <c r="K4108" t="s">
        <v>3116</v>
      </c>
      <c r="L4108">
        <v>1</v>
      </c>
      <c r="M4108">
        <v>30</v>
      </c>
      <c r="N4108" t="s">
        <v>813</v>
      </c>
    </row>
    <row r="4109" spans="1:14" x14ac:dyDescent="0.2">
      <c r="A4109" t="s">
        <v>9868</v>
      </c>
      <c r="B4109">
        <v>20850</v>
      </c>
      <c r="C4109">
        <v>23800</v>
      </c>
      <c r="D4109">
        <v>26800</v>
      </c>
      <c r="E4109">
        <v>30000</v>
      </c>
      <c r="F4109">
        <v>35140</v>
      </c>
      <c r="G4109">
        <v>40280</v>
      </c>
      <c r="H4109">
        <v>45420</v>
      </c>
      <c r="I4109">
        <v>50560</v>
      </c>
      <c r="J4109">
        <v>55700</v>
      </c>
      <c r="K4109" t="s">
        <v>3116</v>
      </c>
      <c r="L4109">
        <v>1</v>
      </c>
      <c r="M4109">
        <v>30</v>
      </c>
      <c r="N4109" t="s">
        <v>4303</v>
      </c>
    </row>
    <row r="4110" spans="1:14" x14ac:dyDescent="0.2">
      <c r="A4110" t="s">
        <v>9869</v>
      </c>
      <c r="B4110">
        <v>20850</v>
      </c>
      <c r="C4110">
        <v>23800</v>
      </c>
      <c r="D4110">
        <v>26800</v>
      </c>
      <c r="E4110">
        <v>30000</v>
      </c>
      <c r="F4110">
        <v>35140</v>
      </c>
      <c r="G4110">
        <v>40280</v>
      </c>
      <c r="H4110">
        <v>45420</v>
      </c>
      <c r="I4110">
        <v>50560</v>
      </c>
      <c r="J4110">
        <v>55700</v>
      </c>
      <c r="K4110" t="s">
        <v>3116</v>
      </c>
      <c r="L4110">
        <v>1</v>
      </c>
      <c r="M4110">
        <v>30</v>
      </c>
      <c r="N4110" t="s">
        <v>814</v>
      </c>
    </row>
    <row r="4111" spans="1:14" x14ac:dyDescent="0.2">
      <c r="A4111" t="s">
        <v>9870</v>
      </c>
      <c r="B4111">
        <v>20850</v>
      </c>
      <c r="C4111">
        <v>23800</v>
      </c>
      <c r="D4111">
        <v>26800</v>
      </c>
      <c r="E4111">
        <v>30000</v>
      </c>
      <c r="F4111">
        <v>35140</v>
      </c>
      <c r="G4111">
        <v>40280</v>
      </c>
      <c r="H4111">
        <v>45420</v>
      </c>
      <c r="I4111">
        <v>50560</v>
      </c>
      <c r="J4111">
        <v>55700</v>
      </c>
      <c r="K4111" t="s">
        <v>3116</v>
      </c>
      <c r="L4111">
        <v>1</v>
      </c>
      <c r="M4111">
        <v>30</v>
      </c>
      <c r="N4111" t="s">
        <v>815</v>
      </c>
    </row>
    <row r="4112" spans="1:14" x14ac:dyDescent="0.2">
      <c r="A4112" t="s">
        <v>9871</v>
      </c>
      <c r="B4112">
        <v>20850</v>
      </c>
      <c r="C4112">
        <v>23800</v>
      </c>
      <c r="D4112">
        <v>26800</v>
      </c>
      <c r="E4112">
        <v>30000</v>
      </c>
      <c r="F4112">
        <v>35140</v>
      </c>
      <c r="G4112">
        <v>40280</v>
      </c>
      <c r="H4112">
        <v>45420</v>
      </c>
      <c r="I4112">
        <v>50560</v>
      </c>
      <c r="J4112">
        <v>55700</v>
      </c>
      <c r="K4112" t="s">
        <v>3116</v>
      </c>
      <c r="L4112">
        <v>1</v>
      </c>
      <c r="M4112">
        <v>30</v>
      </c>
      <c r="N4112" t="s">
        <v>816</v>
      </c>
    </row>
    <row r="4113" spans="1:14" x14ac:dyDescent="0.2">
      <c r="A4113" t="s">
        <v>9872</v>
      </c>
      <c r="B4113">
        <v>20850</v>
      </c>
      <c r="C4113">
        <v>23800</v>
      </c>
      <c r="D4113">
        <v>26800</v>
      </c>
      <c r="E4113">
        <v>30000</v>
      </c>
      <c r="F4113">
        <v>35140</v>
      </c>
      <c r="G4113">
        <v>40280</v>
      </c>
      <c r="H4113">
        <v>45420</v>
      </c>
      <c r="I4113">
        <v>50560</v>
      </c>
      <c r="J4113">
        <v>55700</v>
      </c>
      <c r="K4113" t="s">
        <v>3116</v>
      </c>
      <c r="L4113">
        <v>1</v>
      </c>
      <c r="M4113">
        <v>30</v>
      </c>
      <c r="N4113" t="s">
        <v>817</v>
      </c>
    </row>
    <row r="4114" spans="1:14" x14ac:dyDescent="0.2">
      <c r="A4114" t="s">
        <v>9873</v>
      </c>
      <c r="B4114">
        <v>20850</v>
      </c>
      <c r="C4114">
        <v>23800</v>
      </c>
      <c r="D4114">
        <v>26800</v>
      </c>
      <c r="E4114">
        <v>30000</v>
      </c>
      <c r="F4114">
        <v>35140</v>
      </c>
      <c r="G4114">
        <v>40280</v>
      </c>
      <c r="H4114">
        <v>45420</v>
      </c>
      <c r="I4114">
        <v>50560</v>
      </c>
      <c r="J4114">
        <v>55700</v>
      </c>
      <c r="K4114" t="s">
        <v>3116</v>
      </c>
      <c r="L4114">
        <v>1</v>
      </c>
      <c r="M4114">
        <v>30</v>
      </c>
      <c r="N4114" t="s">
        <v>818</v>
      </c>
    </row>
    <row r="4115" spans="1:14" x14ac:dyDescent="0.2">
      <c r="A4115" t="s">
        <v>9874</v>
      </c>
      <c r="B4115">
        <v>20850</v>
      </c>
      <c r="C4115">
        <v>23800</v>
      </c>
      <c r="D4115">
        <v>26800</v>
      </c>
      <c r="E4115">
        <v>30000</v>
      </c>
      <c r="F4115">
        <v>35140</v>
      </c>
      <c r="G4115">
        <v>40280</v>
      </c>
      <c r="H4115">
        <v>45420</v>
      </c>
      <c r="I4115">
        <v>50560</v>
      </c>
      <c r="J4115">
        <v>55700</v>
      </c>
      <c r="K4115" t="s">
        <v>3116</v>
      </c>
      <c r="L4115">
        <v>1</v>
      </c>
      <c r="M4115">
        <v>30</v>
      </c>
      <c r="N4115" t="s">
        <v>819</v>
      </c>
    </row>
    <row r="4116" spans="1:14" x14ac:dyDescent="0.2">
      <c r="A4116" t="s">
        <v>9875</v>
      </c>
      <c r="B4116">
        <v>20850</v>
      </c>
      <c r="C4116">
        <v>23800</v>
      </c>
      <c r="D4116">
        <v>26800</v>
      </c>
      <c r="E4116">
        <v>30000</v>
      </c>
      <c r="F4116">
        <v>35140</v>
      </c>
      <c r="G4116">
        <v>40280</v>
      </c>
      <c r="H4116">
        <v>45420</v>
      </c>
      <c r="I4116">
        <v>50560</v>
      </c>
      <c r="J4116">
        <v>55700</v>
      </c>
      <c r="K4116" t="s">
        <v>3116</v>
      </c>
      <c r="L4116">
        <v>1</v>
      </c>
      <c r="M4116">
        <v>30</v>
      </c>
      <c r="N4116" t="s">
        <v>820</v>
      </c>
    </row>
    <row r="4117" spans="1:14" x14ac:dyDescent="0.2">
      <c r="A4117" t="s">
        <v>9876</v>
      </c>
      <c r="B4117">
        <v>20850</v>
      </c>
      <c r="C4117">
        <v>23800</v>
      </c>
      <c r="D4117">
        <v>26800</v>
      </c>
      <c r="E4117">
        <v>30000</v>
      </c>
      <c r="F4117">
        <v>35140</v>
      </c>
      <c r="G4117">
        <v>40280</v>
      </c>
      <c r="H4117">
        <v>45420</v>
      </c>
      <c r="I4117">
        <v>50560</v>
      </c>
      <c r="J4117">
        <v>55700</v>
      </c>
      <c r="K4117" t="s">
        <v>3116</v>
      </c>
      <c r="L4117">
        <v>1</v>
      </c>
      <c r="M4117">
        <v>30</v>
      </c>
      <c r="N4117" t="s">
        <v>821</v>
      </c>
    </row>
    <row r="4118" spans="1:14" x14ac:dyDescent="0.2">
      <c r="A4118" t="s">
        <v>9877</v>
      </c>
      <c r="B4118">
        <v>20850</v>
      </c>
      <c r="C4118">
        <v>23800</v>
      </c>
      <c r="D4118">
        <v>26800</v>
      </c>
      <c r="E4118">
        <v>30000</v>
      </c>
      <c r="F4118">
        <v>35140</v>
      </c>
      <c r="G4118">
        <v>40280</v>
      </c>
      <c r="H4118">
        <v>45420</v>
      </c>
      <c r="I4118">
        <v>50560</v>
      </c>
      <c r="J4118">
        <v>55700</v>
      </c>
      <c r="K4118" t="s">
        <v>3116</v>
      </c>
      <c r="L4118">
        <v>1</v>
      </c>
      <c r="M4118">
        <v>30</v>
      </c>
      <c r="N4118" t="s">
        <v>822</v>
      </c>
    </row>
    <row r="4119" spans="1:14" x14ac:dyDescent="0.2">
      <c r="A4119" t="s">
        <v>9878</v>
      </c>
      <c r="B4119">
        <v>20850</v>
      </c>
      <c r="C4119">
        <v>23800</v>
      </c>
      <c r="D4119">
        <v>26800</v>
      </c>
      <c r="E4119">
        <v>30000</v>
      </c>
      <c r="F4119">
        <v>35140</v>
      </c>
      <c r="G4119">
        <v>40280</v>
      </c>
      <c r="H4119">
        <v>45420</v>
      </c>
      <c r="I4119">
        <v>50560</v>
      </c>
      <c r="J4119">
        <v>55700</v>
      </c>
      <c r="K4119" t="s">
        <v>3116</v>
      </c>
      <c r="L4119">
        <v>1</v>
      </c>
      <c r="M4119">
        <v>30</v>
      </c>
      <c r="N4119" t="s">
        <v>823</v>
      </c>
    </row>
    <row r="4120" spans="1:14" x14ac:dyDescent="0.2">
      <c r="A4120" t="s">
        <v>9879</v>
      </c>
      <c r="B4120">
        <v>20850</v>
      </c>
      <c r="C4120">
        <v>23800</v>
      </c>
      <c r="D4120">
        <v>26800</v>
      </c>
      <c r="E4120">
        <v>30000</v>
      </c>
      <c r="F4120">
        <v>35140</v>
      </c>
      <c r="G4120">
        <v>40280</v>
      </c>
      <c r="H4120">
        <v>45420</v>
      </c>
      <c r="I4120">
        <v>50560</v>
      </c>
      <c r="J4120">
        <v>55700</v>
      </c>
      <c r="K4120" t="s">
        <v>3116</v>
      </c>
      <c r="L4120">
        <v>1</v>
      </c>
      <c r="M4120">
        <v>30</v>
      </c>
      <c r="N4120" t="s">
        <v>824</v>
      </c>
    </row>
    <row r="4121" spans="1:14" x14ac:dyDescent="0.2">
      <c r="A4121" t="s">
        <v>9880</v>
      </c>
      <c r="B4121">
        <v>20850</v>
      </c>
      <c r="C4121">
        <v>23800</v>
      </c>
      <c r="D4121">
        <v>26800</v>
      </c>
      <c r="E4121">
        <v>30000</v>
      </c>
      <c r="F4121">
        <v>35140</v>
      </c>
      <c r="G4121">
        <v>40280</v>
      </c>
      <c r="H4121">
        <v>45420</v>
      </c>
      <c r="I4121">
        <v>50560</v>
      </c>
      <c r="J4121">
        <v>55700</v>
      </c>
      <c r="K4121" t="s">
        <v>3116</v>
      </c>
      <c r="L4121">
        <v>1</v>
      </c>
      <c r="M4121">
        <v>30</v>
      </c>
      <c r="N4121" t="s">
        <v>825</v>
      </c>
    </row>
    <row r="4122" spans="1:14" x14ac:dyDescent="0.2">
      <c r="A4122" t="s">
        <v>9881</v>
      </c>
      <c r="B4122">
        <v>20850</v>
      </c>
      <c r="C4122">
        <v>23800</v>
      </c>
      <c r="D4122">
        <v>26800</v>
      </c>
      <c r="E4122">
        <v>30000</v>
      </c>
      <c r="F4122">
        <v>35140</v>
      </c>
      <c r="G4122">
        <v>40280</v>
      </c>
      <c r="H4122">
        <v>45420</v>
      </c>
      <c r="I4122">
        <v>50560</v>
      </c>
      <c r="J4122">
        <v>55700</v>
      </c>
      <c r="K4122" t="s">
        <v>3116</v>
      </c>
      <c r="L4122">
        <v>1</v>
      </c>
      <c r="M4122">
        <v>30</v>
      </c>
      <c r="N4122" t="s">
        <v>826</v>
      </c>
    </row>
    <row r="4123" spans="1:14" x14ac:dyDescent="0.2">
      <c r="A4123" t="s">
        <v>9882</v>
      </c>
      <c r="B4123">
        <v>20850</v>
      </c>
      <c r="C4123">
        <v>23800</v>
      </c>
      <c r="D4123">
        <v>26800</v>
      </c>
      <c r="E4123">
        <v>30000</v>
      </c>
      <c r="F4123">
        <v>35140</v>
      </c>
      <c r="G4123">
        <v>40280</v>
      </c>
      <c r="H4123">
        <v>45420</v>
      </c>
      <c r="I4123">
        <v>50560</v>
      </c>
      <c r="J4123">
        <v>55700</v>
      </c>
      <c r="K4123" t="s">
        <v>3116</v>
      </c>
      <c r="L4123">
        <v>1</v>
      </c>
      <c r="M4123">
        <v>30</v>
      </c>
      <c r="N4123" t="s">
        <v>827</v>
      </c>
    </row>
    <row r="4124" spans="1:14" x14ac:dyDescent="0.2">
      <c r="A4124" t="s">
        <v>9883</v>
      </c>
      <c r="B4124">
        <v>20850</v>
      </c>
      <c r="C4124">
        <v>23800</v>
      </c>
      <c r="D4124">
        <v>26800</v>
      </c>
      <c r="E4124">
        <v>30000</v>
      </c>
      <c r="F4124">
        <v>35140</v>
      </c>
      <c r="G4124">
        <v>40280</v>
      </c>
      <c r="H4124">
        <v>45420</v>
      </c>
      <c r="I4124">
        <v>50560</v>
      </c>
      <c r="J4124">
        <v>55700</v>
      </c>
      <c r="K4124" t="s">
        <v>3116</v>
      </c>
      <c r="L4124">
        <v>1</v>
      </c>
      <c r="M4124">
        <v>30</v>
      </c>
      <c r="N4124" t="s">
        <v>828</v>
      </c>
    </row>
    <row r="4125" spans="1:14" x14ac:dyDescent="0.2">
      <c r="A4125" t="s">
        <v>9884</v>
      </c>
      <c r="B4125">
        <v>20850</v>
      </c>
      <c r="C4125">
        <v>23800</v>
      </c>
      <c r="D4125">
        <v>26800</v>
      </c>
      <c r="E4125">
        <v>30000</v>
      </c>
      <c r="F4125">
        <v>35140</v>
      </c>
      <c r="G4125">
        <v>40280</v>
      </c>
      <c r="H4125">
        <v>45420</v>
      </c>
      <c r="I4125">
        <v>50560</v>
      </c>
      <c r="J4125">
        <v>55700</v>
      </c>
      <c r="K4125" t="s">
        <v>3116</v>
      </c>
      <c r="L4125">
        <v>1</v>
      </c>
      <c r="M4125">
        <v>30</v>
      </c>
      <c r="N4125" t="s">
        <v>829</v>
      </c>
    </row>
    <row r="4126" spans="1:14" x14ac:dyDescent="0.2">
      <c r="A4126" t="s">
        <v>9885</v>
      </c>
      <c r="B4126">
        <v>20850</v>
      </c>
      <c r="C4126">
        <v>23800</v>
      </c>
      <c r="D4126">
        <v>26800</v>
      </c>
      <c r="E4126">
        <v>30000</v>
      </c>
      <c r="F4126">
        <v>35140</v>
      </c>
      <c r="G4126">
        <v>40280</v>
      </c>
      <c r="H4126">
        <v>45420</v>
      </c>
      <c r="I4126">
        <v>50560</v>
      </c>
      <c r="J4126">
        <v>55700</v>
      </c>
      <c r="K4126" t="s">
        <v>3116</v>
      </c>
      <c r="L4126">
        <v>1</v>
      </c>
      <c r="M4126">
        <v>30</v>
      </c>
      <c r="N4126" t="s">
        <v>830</v>
      </c>
    </row>
    <row r="4127" spans="1:14" x14ac:dyDescent="0.2">
      <c r="A4127" t="s">
        <v>9886</v>
      </c>
      <c r="B4127">
        <v>20850</v>
      </c>
      <c r="C4127">
        <v>23800</v>
      </c>
      <c r="D4127">
        <v>26800</v>
      </c>
      <c r="E4127">
        <v>30000</v>
      </c>
      <c r="F4127">
        <v>35140</v>
      </c>
      <c r="G4127">
        <v>40280</v>
      </c>
      <c r="H4127">
        <v>45420</v>
      </c>
      <c r="I4127">
        <v>50560</v>
      </c>
      <c r="J4127">
        <v>55700</v>
      </c>
      <c r="K4127" t="s">
        <v>3116</v>
      </c>
      <c r="L4127">
        <v>1</v>
      </c>
      <c r="M4127">
        <v>30</v>
      </c>
      <c r="N4127" t="s">
        <v>831</v>
      </c>
    </row>
    <row r="4128" spans="1:14" x14ac:dyDescent="0.2">
      <c r="A4128" t="s">
        <v>9887</v>
      </c>
      <c r="B4128">
        <v>19050</v>
      </c>
      <c r="C4128">
        <v>21800</v>
      </c>
      <c r="D4128">
        <v>24860</v>
      </c>
      <c r="E4128">
        <v>30000</v>
      </c>
      <c r="F4128">
        <v>35140</v>
      </c>
      <c r="G4128">
        <v>40280</v>
      </c>
      <c r="H4128">
        <v>45420</v>
      </c>
      <c r="I4128">
        <v>50560</v>
      </c>
      <c r="J4128">
        <v>55700</v>
      </c>
      <c r="K4128" t="s">
        <v>3116</v>
      </c>
      <c r="L4128">
        <v>3</v>
      </c>
      <c r="M4128">
        <v>30</v>
      </c>
      <c r="N4128" t="s">
        <v>832</v>
      </c>
    </row>
    <row r="4129" spans="1:14" x14ac:dyDescent="0.2">
      <c r="A4129" t="s">
        <v>9888</v>
      </c>
      <c r="B4129">
        <v>19050</v>
      </c>
      <c r="C4129">
        <v>21800</v>
      </c>
      <c r="D4129">
        <v>24860</v>
      </c>
      <c r="E4129">
        <v>30000</v>
      </c>
      <c r="F4129">
        <v>35140</v>
      </c>
      <c r="G4129">
        <v>40280</v>
      </c>
      <c r="H4129">
        <v>45420</v>
      </c>
      <c r="I4129">
        <v>50560</v>
      </c>
      <c r="J4129">
        <v>55700</v>
      </c>
      <c r="K4129" t="s">
        <v>3116</v>
      </c>
      <c r="L4129">
        <v>3</v>
      </c>
      <c r="M4129">
        <v>30</v>
      </c>
      <c r="N4129" t="s">
        <v>833</v>
      </c>
    </row>
    <row r="4130" spans="1:14" x14ac:dyDescent="0.2">
      <c r="A4130" t="s">
        <v>9889</v>
      </c>
      <c r="B4130">
        <v>19050</v>
      </c>
      <c r="C4130">
        <v>21800</v>
      </c>
      <c r="D4130">
        <v>24860</v>
      </c>
      <c r="E4130">
        <v>30000</v>
      </c>
      <c r="F4130">
        <v>35140</v>
      </c>
      <c r="G4130">
        <v>40280</v>
      </c>
      <c r="H4130">
        <v>45420</v>
      </c>
      <c r="I4130">
        <v>50560</v>
      </c>
      <c r="J4130">
        <v>55700</v>
      </c>
      <c r="K4130" t="s">
        <v>3116</v>
      </c>
      <c r="L4130">
        <v>3</v>
      </c>
      <c r="M4130">
        <v>30</v>
      </c>
      <c r="N4130" t="s">
        <v>834</v>
      </c>
    </row>
    <row r="4131" spans="1:14" x14ac:dyDescent="0.2">
      <c r="A4131" t="s">
        <v>9890</v>
      </c>
      <c r="B4131">
        <v>19050</v>
      </c>
      <c r="C4131">
        <v>21800</v>
      </c>
      <c r="D4131">
        <v>24860</v>
      </c>
      <c r="E4131">
        <v>30000</v>
      </c>
      <c r="F4131">
        <v>35140</v>
      </c>
      <c r="G4131">
        <v>40280</v>
      </c>
      <c r="H4131">
        <v>45420</v>
      </c>
      <c r="I4131">
        <v>50560</v>
      </c>
      <c r="J4131">
        <v>55700</v>
      </c>
      <c r="K4131" t="s">
        <v>3116</v>
      </c>
      <c r="L4131">
        <v>3</v>
      </c>
      <c r="M4131">
        <v>30</v>
      </c>
      <c r="N4131" t="s">
        <v>835</v>
      </c>
    </row>
    <row r="4132" spans="1:14" x14ac:dyDescent="0.2">
      <c r="A4132" t="s">
        <v>9891</v>
      </c>
      <c r="B4132">
        <v>19050</v>
      </c>
      <c r="C4132">
        <v>21800</v>
      </c>
      <c r="D4132">
        <v>24860</v>
      </c>
      <c r="E4132">
        <v>30000</v>
      </c>
      <c r="F4132">
        <v>35140</v>
      </c>
      <c r="G4132">
        <v>40280</v>
      </c>
      <c r="H4132">
        <v>45420</v>
      </c>
      <c r="I4132">
        <v>50560</v>
      </c>
      <c r="J4132">
        <v>55700</v>
      </c>
      <c r="K4132" t="s">
        <v>3116</v>
      </c>
      <c r="L4132">
        <v>3</v>
      </c>
      <c r="M4132">
        <v>30</v>
      </c>
      <c r="N4132" t="s">
        <v>836</v>
      </c>
    </row>
    <row r="4133" spans="1:14" x14ac:dyDescent="0.2">
      <c r="A4133" t="s">
        <v>9892</v>
      </c>
      <c r="B4133">
        <v>19050</v>
      </c>
      <c r="C4133">
        <v>21800</v>
      </c>
      <c r="D4133">
        <v>24860</v>
      </c>
      <c r="E4133">
        <v>30000</v>
      </c>
      <c r="F4133">
        <v>35140</v>
      </c>
      <c r="G4133">
        <v>40280</v>
      </c>
      <c r="H4133">
        <v>45420</v>
      </c>
      <c r="I4133">
        <v>50560</v>
      </c>
      <c r="J4133">
        <v>55700</v>
      </c>
      <c r="K4133" t="s">
        <v>3116</v>
      </c>
      <c r="L4133">
        <v>3</v>
      </c>
      <c r="M4133">
        <v>30</v>
      </c>
      <c r="N4133" t="s">
        <v>837</v>
      </c>
    </row>
    <row r="4134" spans="1:14" x14ac:dyDescent="0.2">
      <c r="A4134" t="s">
        <v>9893</v>
      </c>
      <c r="B4134">
        <v>19050</v>
      </c>
      <c r="C4134">
        <v>21800</v>
      </c>
      <c r="D4134">
        <v>24860</v>
      </c>
      <c r="E4134">
        <v>30000</v>
      </c>
      <c r="F4134">
        <v>35140</v>
      </c>
      <c r="G4134">
        <v>40280</v>
      </c>
      <c r="H4134">
        <v>45420</v>
      </c>
      <c r="I4134">
        <v>50560</v>
      </c>
      <c r="J4134">
        <v>55700</v>
      </c>
      <c r="K4134" t="s">
        <v>3116</v>
      </c>
      <c r="L4134">
        <v>3</v>
      </c>
      <c r="M4134">
        <v>30</v>
      </c>
      <c r="N4134" t="s">
        <v>838</v>
      </c>
    </row>
    <row r="4135" spans="1:14" x14ac:dyDescent="0.2">
      <c r="A4135" t="s">
        <v>9894</v>
      </c>
      <c r="B4135">
        <v>19050</v>
      </c>
      <c r="C4135">
        <v>21800</v>
      </c>
      <c r="D4135">
        <v>24860</v>
      </c>
      <c r="E4135">
        <v>30000</v>
      </c>
      <c r="F4135">
        <v>35140</v>
      </c>
      <c r="G4135">
        <v>40280</v>
      </c>
      <c r="H4135">
        <v>45420</v>
      </c>
      <c r="I4135">
        <v>50560</v>
      </c>
      <c r="J4135">
        <v>55700</v>
      </c>
      <c r="K4135" t="s">
        <v>3116</v>
      </c>
      <c r="L4135">
        <v>3</v>
      </c>
      <c r="M4135">
        <v>30</v>
      </c>
      <c r="N4135" t="s">
        <v>839</v>
      </c>
    </row>
    <row r="4136" spans="1:14" x14ac:dyDescent="0.2">
      <c r="A4136" t="s">
        <v>9895</v>
      </c>
      <c r="B4136">
        <v>19050</v>
      </c>
      <c r="C4136">
        <v>21800</v>
      </c>
      <c r="D4136">
        <v>24860</v>
      </c>
      <c r="E4136">
        <v>30000</v>
      </c>
      <c r="F4136">
        <v>35140</v>
      </c>
      <c r="G4136">
        <v>40280</v>
      </c>
      <c r="H4136">
        <v>45420</v>
      </c>
      <c r="I4136">
        <v>50560</v>
      </c>
      <c r="J4136">
        <v>55700</v>
      </c>
      <c r="K4136" t="s">
        <v>3116</v>
      </c>
      <c r="L4136">
        <v>3</v>
      </c>
      <c r="M4136">
        <v>30</v>
      </c>
      <c r="N4136" t="s">
        <v>840</v>
      </c>
    </row>
    <row r="4137" spans="1:14" x14ac:dyDescent="0.2">
      <c r="A4137" t="s">
        <v>9896</v>
      </c>
      <c r="B4137">
        <v>19050</v>
      </c>
      <c r="C4137">
        <v>21800</v>
      </c>
      <c r="D4137">
        <v>24860</v>
      </c>
      <c r="E4137">
        <v>30000</v>
      </c>
      <c r="F4137">
        <v>35140</v>
      </c>
      <c r="G4137">
        <v>40280</v>
      </c>
      <c r="H4137">
        <v>45420</v>
      </c>
      <c r="I4137">
        <v>50560</v>
      </c>
      <c r="J4137">
        <v>55700</v>
      </c>
      <c r="K4137" t="s">
        <v>3116</v>
      </c>
      <c r="L4137">
        <v>3</v>
      </c>
      <c r="M4137">
        <v>30</v>
      </c>
      <c r="N4137" t="s">
        <v>841</v>
      </c>
    </row>
    <row r="4138" spans="1:14" x14ac:dyDescent="0.2">
      <c r="A4138" t="s">
        <v>9897</v>
      </c>
      <c r="B4138">
        <v>19050</v>
      </c>
      <c r="C4138">
        <v>21800</v>
      </c>
      <c r="D4138">
        <v>24860</v>
      </c>
      <c r="E4138">
        <v>30000</v>
      </c>
      <c r="F4138">
        <v>35140</v>
      </c>
      <c r="G4138">
        <v>40280</v>
      </c>
      <c r="H4138">
        <v>45420</v>
      </c>
      <c r="I4138">
        <v>50560</v>
      </c>
      <c r="J4138">
        <v>55700</v>
      </c>
      <c r="K4138" t="s">
        <v>3116</v>
      </c>
      <c r="L4138">
        <v>3</v>
      </c>
      <c r="M4138">
        <v>30</v>
      </c>
      <c r="N4138" t="s">
        <v>842</v>
      </c>
    </row>
    <row r="4139" spans="1:14" x14ac:dyDescent="0.2">
      <c r="A4139" t="s">
        <v>9898</v>
      </c>
      <c r="B4139">
        <v>19050</v>
      </c>
      <c r="C4139">
        <v>21800</v>
      </c>
      <c r="D4139">
        <v>24860</v>
      </c>
      <c r="E4139">
        <v>30000</v>
      </c>
      <c r="F4139">
        <v>35140</v>
      </c>
      <c r="G4139">
        <v>40280</v>
      </c>
      <c r="H4139">
        <v>45420</v>
      </c>
      <c r="I4139">
        <v>50560</v>
      </c>
      <c r="J4139">
        <v>55700</v>
      </c>
      <c r="K4139" t="s">
        <v>3116</v>
      </c>
      <c r="L4139">
        <v>3</v>
      </c>
      <c r="M4139">
        <v>30</v>
      </c>
      <c r="N4139" t="s">
        <v>843</v>
      </c>
    </row>
    <row r="4140" spans="1:14" x14ac:dyDescent="0.2">
      <c r="A4140" t="s">
        <v>9899</v>
      </c>
      <c r="B4140">
        <v>19050</v>
      </c>
      <c r="C4140">
        <v>21800</v>
      </c>
      <c r="D4140">
        <v>24860</v>
      </c>
      <c r="E4140">
        <v>30000</v>
      </c>
      <c r="F4140">
        <v>35140</v>
      </c>
      <c r="G4140">
        <v>40280</v>
      </c>
      <c r="H4140">
        <v>45420</v>
      </c>
      <c r="I4140">
        <v>50560</v>
      </c>
      <c r="J4140">
        <v>55700</v>
      </c>
      <c r="K4140" t="s">
        <v>3116</v>
      </c>
      <c r="L4140">
        <v>3</v>
      </c>
      <c r="M4140">
        <v>30</v>
      </c>
      <c r="N4140" t="s">
        <v>844</v>
      </c>
    </row>
    <row r="4141" spans="1:14" x14ac:dyDescent="0.2">
      <c r="A4141" t="s">
        <v>9900</v>
      </c>
      <c r="B4141">
        <v>19050</v>
      </c>
      <c r="C4141">
        <v>21800</v>
      </c>
      <c r="D4141">
        <v>24860</v>
      </c>
      <c r="E4141">
        <v>30000</v>
      </c>
      <c r="F4141">
        <v>35140</v>
      </c>
      <c r="G4141">
        <v>40280</v>
      </c>
      <c r="H4141">
        <v>45420</v>
      </c>
      <c r="I4141">
        <v>50560</v>
      </c>
      <c r="J4141">
        <v>55700</v>
      </c>
      <c r="K4141" t="s">
        <v>3116</v>
      </c>
      <c r="L4141">
        <v>3</v>
      </c>
      <c r="M4141">
        <v>30</v>
      </c>
      <c r="N4141" t="s">
        <v>845</v>
      </c>
    </row>
    <row r="4142" spans="1:14" x14ac:dyDescent="0.2">
      <c r="A4142" t="s">
        <v>9901</v>
      </c>
      <c r="B4142">
        <v>19050</v>
      </c>
      <c r="C4142">
        <v>21800</v>
      </c>
      <c r="D4142">
        <v>24860</v>
      </c>
      <c r="E4142">
        <v>30000</v>
      </c>
      <c r="F4142">
        <v>35140</v>
      </c>
      <c r="G4142">
        <v>40280</v>
      </c>
      <c r="H4142">
        <v>45420</v>
      </c>
      <c r="I4142">
        <v>50560</v>
      </c>
      <c r="J4142">
        <v>55700</v>
      </c>
      <c r="K4142" t="s">
        <v>3116</v>
      </c>
      <c r="L4142">
        <v>3</v>
      </c>
      <c r="M4142">
        <v>30</v>
      </c>
      <c r="N4142" t="s">
        <v>846</v>
      </c>
    </row>
    <row r="4143" spans="1:14" x14ac:dyDescent="0.2">
      <c r="A4143" t="s">
        <v>9902</v>
      </c>
      <c r="B4143">
        <v>19050</v>
      </c>
      <c r="C4143">
        <v>21800</v>
      </c>
      <c r="D4143">
        <v>24860</v>
      </c>
      <c r="E4143">
        <v>30000</v>
      </c>
      <c r="F4143">
        <v>35140</v>
      </c>
      <c r="G4143">
        <v>40280</v>
      </c>
      <c r="H4143">
        <v>45420</v>
      </c>
      <c r="I4143">
        <v>50560</v>
      </c>
      <c r="J4143">
        <v>55700</v>
      </c>
      <c r="K4143" t="s">
        <v>3116</v>
      </c>
      <c r="L4143">
        <v>3</v>
      </c>
      <c r="M4143">
        <v>30</v>
      </c>
      <c r="N4143" t="s">
        <v>847</v>
      </c>
    </row>
    <row r="4144" spans="1:14" x14ac:dyDescent="0.2">
      <c r="A4144" t="s">
        <v>9903</v>
      </c>
      <c r="B4144">
        <v>19050</v>
      </c>
      <c r="C4144">
        <v>21800</v>
      </c>
      <c r="D4144">
        <v>24860</v>
      </c>
      <c r="E4144">
        <v>30000</v>
      </c>
      <c r="F4144">
        <v>35140</v>
      </c>
      <c r="G4144">
        <v>40280</v>
      </c>
      <c r="H4144">
        <v>45420</v>
      </c>
      <c r="I4144">
        <v>50560</v>
      </c>
      <c r="J4144">
        <v>55700</v>
      </c>
      <c r="K4144" t="s">
        <v>3116</v>
      </c>
      <c r="L4144">
        <v>3</v>
      </c>
      <c r="M4144">
        <v>30</v>
      </c>
      <c r="N4144" t="s">
        <v>848</v>
      </c>
    </row>
    <row r="4145" spans="1:14" x14ac:dyDescent="0.2">
      <c r="A4145" t="s">
        <v>9904</v>
      </c>
      <c r="B4145">
        <v>19050</v>
      </c>
      <c r="C4145">
        <v>21800</v>
      </c>
      <c r="D4145">
        <v>24860</v>
      </c>
      <c r="E4145">
        <v>30000</v>
      </c>
      <c r="F4145">
        <v>35140</v>
      </c>
      <c r="G4145">
        <v>40280</v>
      </c>
      <c r="H4145">
        <v>45420</v>
      </c>
      <c r="I4145">
        <v>50560</v>
      </c>
      <c r="J4145">
        <v>55700</v>
      </c>
      <c r="K4145" t="s">
        <v>3116</v>
      </c>
      <c r="L4145">
        <v>5</v>
      </c>
      <c r="M4145">
        <v>30</v>
      </c>
      <c r="N4145" t="s">
        <v>849</v>
      </c>
    </row>
    <row r="4146" spans="1:14" x14ac:dyDescent="0.2">
      <c r="A4146" t="s">
        <v>9905</v>
      </c>
      <c r="B4146">
        <v>19050</v>
      </c>
      <c r="C4146">
        <v>21800</v>
      </c>
      <c r="D4146">
        <v>24860</v>
      </c>
      <c r="E4146">
        <v>30000</v>
      </c>
      <c r="F4146">
        <v>35140</v>
      </c>
      <c r="G4146">
        <v>40280</v>
      </c>
      <c r="H4146">
        <v>45420</v>
      </c>
      <c r="I4146">
        <v>50560</v>
      </c>
      <c r="J4146">
        <v>55700</v>
      </c>
      <c r="K4146" t="s">
        <v>3116</v>
      </c>
      <c r="L4146">
        <v>5</v>
      </c>
      <c r="M4146">
        <v>30</v>
      </c>
      <c r="N4146" t="s">
        <v>850</v>
      </c>
    </row>
    <row r="4147" spans="1:14" x14ac:dyDescent="0.2">
      <c r="A4147" t="s">
        <v>9906</v>
      </c>
      <c r="B4147">
        <v>19050</v>
      </c>
      <c r="C4147">
        <v>21800</v>
      </c>
      <c r="D4147">
        <v>24860</v>
      </c>
      <c r="E4147">
        <v>30000</v>
      </c>
      <c r="F4147">
        <v>35140</v>
      </c>
      <c r="G4147">
        <v>40280</v>
      </c>
      <c r="H4147">
        <v>45420</v>
      </c>
      <c r="I4147">
        <v>50560</v>
      </c>
      <c r="J4147">
        <v>55700</v>
      </c>
      <c r="K4147" t="s">
        <v>3116</v>
      </c>
      <c r="L4147">
        <v>5</v>
      </c>
      <c r="M4147">
        <v>30</v>
      </c>
      <c r="N4147" t="s">
        <v>851</v>
      </c>
    </row>
    <row r="4148" spans="1:14" x14ac:dyDescent="0.2">
      <c r="A4148" t="s">
        <v>9907</v>
      </c>
      <c r="B4148">
        <v>19050</v>
      </c>
      <c r="C4148">
        <v>21800</v>
      </c>
      <c r="D4148">
        <v>24860</v>
      </c>
      <c r="E4148">
        <v>30000</v>
      </c>
      <c r="F4148">
        <v>35140</v>
      </c>
      <c r="G4148">
        <v>40280</v>
      </c>
      <c r="H4148">
        <v>45420</v>
      </c>
      <c r="I4148">
        <v>50560</v>
      </c>
      <c r="J4148">
        <v>55700</v>
      </c>
      <c r="K4148" t="s">
        <v>3116</v>
      </c>
      <c r="L4148">
        <v>5</v>
      </c>
      <c r="M4148">
        <v>30</v>
      </c>
      <c r="N4148" t="s">
        <v>1</v>
      </c>
    </row>
    <row r="4149" spans="1:14" x14ac:dyDescent="0.2">
      <c r="A4149" t="s">
        <v>9908</v>
      </c>
      <c r="B4149">
        <v>19050</v>
      </c>
      <c r="C4149">
        <v>21800</v>
      </c>
      <c r="D4149">
        <v>24860</v>
      </c>
      <c r="E4149">
        <v>30000</v>
      </c>
      <c r="F4149">
        <v>35140</v>
      </c>
      <c r="G4149">
        <v>40280</v>
      </c>
      <c r="H4149">
        <v>45420</v>
      </c>
      <c r="I4149">
        <v>50560</v>
      </c>
      <c r="J4149">
        <v>55700</v>
      </c>
      <c r="K4149" t="s">
        <v>3116</v>
      </c>
      <c r="L4149">
        <v>5</v>
      </c>
      <c r="M4149">
        <v>30</v>
      </c>
      <c r="N4149" t="s">
        <v>2</v>
      </c>
    </row>
    <row r="4150" spans="1:14" x14ac:dyDescent="0.2">
      <c r="A4150" t="s">
        <v>9909</v>
      </c>
      <c r="B4150">
        <v>19050</v>
      </c>
      <c r="C4150">
        <v>21800</v>
      </c>
      <c r="D4150">
        <v>24860</v>
      </c>
      <c r="E4150">
        <v>30000</v>
      </c>
      <c r="F4150">
        <v>35140</v>
      </c>
      <c r="G4150">
        <v>40280</v>
      </c>
      <c r="H4150">
        <v>45420</v>
      </c>
      <c r="I4150">
        <v>50560</v>
      </c>
      <c r="J4150">
        <v>55700</v>
      </c>
      <c r="K4150" t="s">
        <v>3116</v>
      </c>
      <c r="L4150">
        <v>5</v>
      </c>
      <c r="M4150">
        <v>30</v>
      </c>
      <c r="N4150" t="s">
        <v>3</v>
      </c>
    </row>
    <row r="4151" spans="1:14" x14ac:dyDescent="0.2">
      <c r="A4151" t="s">
        <v>9910</v>
      </c>
      <c r="B4151">
        <v>19050</v>
      </c>
      <c r="C4151">
        <v>21800</v>
      </c>
      <c r="D4151">
        <v>24860</v>
      </c>
      <c r="E4151">
        <v>30000</v>
      </c>
      <c r="F4151">
        <v>35140</v>
      </c>
      <c r="G4151">
        <v>40280</v>
      </c>
      <c r="H4151">
        <v>45420</v>
      </c>
      <c r="I4151">
        <v>50560</v>
      </c>
      <c r="J4151">
        <v>55700</v>
      </c>
      <c r="K4151" t="s">
        <v>3116</v>
      </c>
      <c r="L4151">
        <v>5</v>
      </c>
      <c r="M4151">
        <v>30</v>
      </c>
      <c r="N4151" t="s">
        <v>4</v>
      </c>
    </row>
    <row r="4152" spans="1:14" x14ac:dyDescent="0.2">
      <c r="A4152" t="s">
        <v>9911</v>
      </c>
      <c r="B4152">
        <v>19050</v>
      </c>
      <c r="C4152">
        <v>21800</v>
      </c>
      <c r="D4152">
        <v>24860</v>
      </c>
      <c r="E4152">
        <v>30000</v>
      </c>
      <c r="F4152">
        <v>35140</v>
      </c>
      <c r="G4152">
        <v>40280</v>
      </c>
      <c r="H4152">
        <v>45420</v>
      </c>
      <c r="I4152">
        <v>50560</v>
      </c>
      <c r="J4152">
        <v>55700</v>
      </c>
      <c r="K4152" t="s">
        <v>3116</v>
      </c>
      <c r="L4152">
        <v>5</v>
      </c>
      <c r="M4152">
        <v>30</v>
      </c>
      <c r="N4152" t="s">
        <v>5</v>
      </c>
    </row>
    <row r="4153" spans="1:14" x14ac:dyDescent="0.2">
      <c r="A4153" t="s">
        <v>9912</v>
      </c>
      <c r="B4153">
        <v>19050</v>
      </c>
      <c r="C4153">
        <v>21800</v>
      </c>
      <c r="D4153">
        <v>24860</v>
      </c>
      <c r="E4153">
        <v>30000</v>
      </c>
      <c r="F4153">
        <v>35140</v>
      </c>
      <c r="G4153">
        <v>40280</v>
      </c>
      <c r="H4153">
        <v>45420</v>
      </c>
      <c r="I4153">
        <v>50560</v>
      </c>
      <c r="J4153">
        <v>55700</v>
      </c>
      <c r="K4153" t="s">
        <v>3116</v>
      </c>
      <c r="L4153">
        <v>5</v>
      </c>
      <c r="M4153">
        <v>30</v>
      </c>
      <c r="N4153" t="s">
        <v>6</v>
      </c>
    </row>
    <row r="4154" spans="1:14" x14ac:dyDescent="0.2">
      <c r="A4154" t="s">
        <v>9913</v>
      </c>
      <c r="B4154">
        <v>19050</v>
      </c>
      <c r="C4154">
        <v>21800</v>
      </c>
      <c r="D4154">
        <v>24860</v>
      </c>
      <c r="E4154">
        <v>30000</v>
      </c>
      <c r="F4154">
        <v>35140</v>
      </c>
      <c r="G4154">
        <v>40280</v>
      </c>
      <c r="H4154">
        <v>45420</v>
      </c>
      <c r="I4154">
        <v>50560</v>
      </c>
      <c r="J4154">
        <v>55700</v>
      </c>
      <c r="K4154" t="s">
        <v>3116</v>
      </c>
      <c r="L4154">
        <v>5</v>
      </c>
      <c r="M4154">
        <v>30</v>
      </c>
      <c r="N4154" t="s">
        <v>7</v>
      </c>
    </row>
    <row r="4155" spans="1:14" x14ac:dyDescent="0.2">
      <c r="A4155" t="s">
        <v>9914</v>
      </c>
      <c r="B4155">
        <v>19050</v>
      </c>
      <c r="C4155">
        <v>21800</v>
      </c>
      <c r="D4155">
        <v>24860</v>
      </c>
      <c r="E4155">
        <v>30000</v>
      </c>
      <c r="F4155">
        <v>35140</v>
      </c>
      <c r="G4155">
        <v>40280</v>
      </c>
      <c r="H4155">
        <v>45420</v>
      </c>
      <c r="I4155">
        <v>50560</v>
      </c>
      <c r="J4155">
        <v>55700</v>
      </c>
      <c r="K4155" t="s">
        <v>3116</v>
      </c>
      <c r="L4155">
        <v>5</v>
      </c>
      <c r="M4155">
        <v>30</v>
      </c>
      <c r="N4155" t="s">
        <v>9</v>
      </c>
    </row>
    <row r="4156" spans="1:14" x14ac:dyDescent="0.2">
      <c r="A4156" t="s">
        <v>9915</v>
      </c>
      <c r="B4156">
        <v>19050</v>
      </c>
      <c r="C4156">
        <v>21800</v>
      </c>
      <c r="D4156">
        <v>24860</v>
      </c>
      <c r="E4156">
        <v>30000</v>
      </c>
      <c r="F4156">
        <v>35140</v>
      </c>
      <c r="G4156">
        <v>40280</v>
      </c>
      <c r="H4156">
        <v>45420</v>
      </c>
      <c r="I4156">
        <v>50560</v>
      </c>
      <c r="J4156">
        <v>55700</v>
      </c>
      <c r="K4156" t="s">
        <v>3116</v>
      </c>
      <c r="L4156">
        <v>5</v>
      </c>
      <c r="M4156">
        <v>30</v>
      </c>
      <c r="N4156" t="s">
        <v>8</v>
      </c>
    </row>
    <row r="4157" spans="1:14" x14ac:dyDescent="0.2">
      <c r="A4157" t="s">
        <v>9916</v>
      </c>
      <c r="B4157">
        <v>19050</v>
      </c>
      <c r="C4157">
        <v>21800</v>
      </c>
      <c r="D4157">
        <v>24860</v>
      </c>
      <c r="E4157">
        <v>30000</v>
      </c>
      <c r="F4157">
        <v>35140</v>
      </c>
      <c r="G4157">
        <v>40280</v>
      </c>
      <c r="H4157">
        <v>45420</v>
      </c>
      <c r="I4157">
        <v>50560</v>
      </c>
      <c r="J4157">
        <v>55700</v>
      </c>
      <c r="K4157" t="s">
        <v>3116</v>
      </c>
      <c r="L4157">
        <v>5</v>
      </c>
      <c r="M4157">
        <v>30</v>
      </c>
      <c r="N4157" t="s">
        <v>10</v>
      </c>
    </row>
    <row r="4158" spans="1:14" x14ac:dyDescent="0.2">
      <c r="A4158" t="s">
        <v>9917</v>
      </c>
      <c r="B4158">
        <v>19050</v>
      </c>
      <c r="C4158">
        <v>21800</v>
      </c>
      <c r="D4158">
        <v>24860</v>
      </c>
      <c r="E4158">
        <v>30000</v>
      </c>
      <c r="F4158">
        <v>35140</v>
      </c>
      <c r="G4158">
        <v>40280</v>
      </c>
      <c r="H4158">
        <v>45420</v>
      </c>
      <c r="I4158">
        <v>50560</v>
      </c>
      <c r="J4158">
        <v>55700</v>
      </c>
      <c r="K4158" t="s">
        <v>3116</v>
      </c>
      <c r="L4158">
        <v>5</v>
      </c>
      <c r="M4158">
        <v>30</v>
      </c>
      <c r="N4158" t="s">
        <v>11</v>
      </c>
    </row>
    <row r="4159" spans="1:14" x14ac:dyDescent="0.2">
      <c r="A4159" t="s">
        <v>9918</v>
      </c>
      <c r="B4159">
        <v>19050</v>
      </c>
      <c r="C4159">
        <v>21800</v>
      </c>
      <c r="D4159">
        <v>24860</v>
      </c>
      <c r="E4159">
        <v>30000</v>
      </c>
      <c r="F4159">
        <v>35140</v>
      </c>
      <c r="G4159">
        <v>40280</v>
      </c>
      <c r="H4159">
        <v>45420</v>
      </c>
      <c r="I4159">
        <v>50560</v>
      </c>
      <c r="J4159">
        <v>55700</v>
      </c>
      <c r="K4159" t="s">
        <v>3116</v>
      </c>
      <c r="L4159">
        <v>5</v>
      </c>
      <c r="M4159">
        <v>30</v>
      </c>
      <c r="N4159" t="s">
        <v>1570</v>
      </c>
    </row>
    <row r="4160" spans="1:14" x14ac:dyDescent="0.2">
      <c r="A4160" t="s">
        <v>9919</v>
      </c>
      <c r="B4160">
        <v>19050</v>
      </c>
      <c r="C4160">
        <v>21800</v>
      </c>
      <c r="D4160">
        <v>24860</v>
      </c>
      <c r="E4160">
        <v>30000</v>
      </c>
      <c r="F4160">
        <v>35140</v>
      </c>
      <c r="G4160">
        <v>40280</v>
      </c>
      <c r="H4160">
        <v>45420</v>
      </c>
      <c r="I4160">
        <v>50560</v>
      </c>
      <c r="J4160">
        <v>55700</v>
      </c>
      <c r="K4160" t="s">
        <v>3116</v>
      </c>
      <c r="L4160">
        <v>5</v>
      </c>
      <c r="M4160">
        <v>30</v>
      </c>
      <c r="N4160" t="s">
        <v>1571</v>
      </c>
    </row>
    <row r="4161" spans="1:14" x14ac:dyDescent="0.2">
      <c r="A4161" t="s">
        <v>9920</v>
      </c>
      <c r="B4161">
        <v>19050</v>
      </c>
      <c r="C4161">
        <v>21800</v>
      </c>
      <c r="D4161">
        <v>24860</v>
      </c>
      <c r="E4161">
        <v>30000</v>
      </c>
      <c r="F4161">
        <v>35140</v>
      </c>
      <c r="G4161">
        <v>40280</v>
      </c>
      <c r="H4161">
        <v>45420</v>
      </c>
      <c r="I4161">
        <v>50560</v>
      </c>
      <c r="J4161">
        <v>55700</v>
      </c>
      <c r="K4161" t="s">
        <v>3116</v>
      </c>
      <c r="L4161">
        <v>5</v>
      </c>
      <c r="M4161">
        <v>30</v>
      </c>
      <c r="N4161" t="s">
        <v>1572</v>
      </c>
    </row>
    <row r="4162" spans="1:14" x14ac:dyDescent="0.2">
      <c r="A4162" t="s">
        <v>9921</v>
      </c>
      <c r="B4162">
        <v>23900</v>
      </c>
      <c r="C4162">
        <v>27300</v>
      </c>
      <c r="D4162">
        <v>30700</v>
      </c>
      <c r="E4162">
        <v>34100</v>
      </c>
      <c r="F4162">
        <v>36850</v>
      </c>
      <c r="G4162">
        <v>40280</v>
      </c>
      <c r="H4162">
        <v>45420</v>
      </c>
      <c r="I4162">
        <v>50560</v>
      </c>
      <c r="J4162">
        <v>55700</v>
      </c>
      <c r="K4162" t="s">
        <v>3116</v>
      </c>
      <c r="L4162">
        <v>7</v>
      </c>
      <c r="M4162">
        <v>30</v>
      </c>
      <c r="N4162" t="s">
        <v>1573</v>
      </c>
    </row>
    <row r="4163" spans="1:14" x14ac:dyDescent="0.2">
      <c r="A4163" t="s">
        <v>9922</v>
      </c>
      <c r="B4163">
        <v>23900</v>
      </c>
      <c r="C4163">
        <v>27300</v>
      </c>
      <c r="D4163">
        <v>30700</v>
      </c>
      <c r="E4163">
        <v>34100</v>
      </c>
      <c r="F4163">
        <v>36850</v>
      </c>
      <c r="G4163">
        <v>40280</v>
      </c>
      <c r="H4163">
        <v>45420</v>
      </c>
      <c r="I4163">
        <v>50560</v>
      </c>
      <c r="J4163">
        <v>55700</v>
      </c>
      <c r="K4163" t="s">
        <v>3116</v>
      </c>
      <c r="L4163">
        <v>7</v>
      </c>
      <c r="M4163">
        <v>30</v>
      </c>
      <c r="N4163" t="s">
        <v>1574</v>
      </c>
    </row>
    <row r="4164" spans="1:14" x14ac:dyDescent="0.2">
      <c r="A4164" t="s">
        <v>9923</v>
      </c>
      <c r="B4164">
        <v>23900</v>
      </c>
      <c r="C4164">
        <v>27300</v>
      </c>
      <c r="D4164">
        <v>30700</v>
      </c>
      <c r="E4164">
        <v>34100</v>
      </c>
      <c r="F4164">
        <v>36850</v>
      </c>
      <c r="G4164">
        <v>40280</v>
      </c>
      <c r="H4164">
        <v>45420</v>
      </c>
      <c r="I4164">
        <v>50560</v>
      </c>
      <c r="J4164">
        <v>55700</v>
      </c>
      <c r="K4164" t="s">
        <v>3116</v>
      </c>
      <c r="L4164">
        <v>7</v>
      </c>
      <c r="M4164">
        <v>30</v>
      </c>
      <c r="N4164" t="s">
        <v>1575</v>
      </c>
    </row>
    <row r="4165" spans="1:14" x14ac:dyDescent="0.2">
      <c r="A4165" t="s">
        <v>9924</v>
      </c>
      <c r="B4165">
        <v>23900</v>
      </c>
      <c r="C4165">
        <v>27300</v>
      </c>
      <c r="D4165">
        <v>30700</v>
      </c>
      <c r="E4165">
        <v>34100</v>
      </c>
      <c r="F4165">
        <v>36850</v>
      </c>
      <c r="G4165">
        <v>40280</v>
      </c>
      <c r="H4165">
        <v>45420</v>
      </c>
      <c r="I4165">
        <v>50560</v>
      </c>
      <c r="J4165">
        <v>55700</v>
      </c>
      <c r="K4165" t="s">
        <v>3116</v>
      </c>
      <c r="L4165">
        <v>7</v>
      </c>
      <c r="M4165">
        <v>30</v>
      </c>
      <c r="N4165" t="s">
        <v>1576</v>
      </c>
    </row>
    <row r="4166" spans="1:14" x14ac:dyDescent="0.2">
      <c r="A4166" t="s">
        <v>9925</v>
      </c>
      <c r="B4166">
        <v>23900</v>
      </c>
      <c r="C4166">
        <v>27300</v>
      </c>
      <c r="D4166">
        <v>30700</v>
      </c>
      <c r="E4166">
        <v>34100</v>
      </c>
      <c r="F4166">
        <v>36850</v>
      </c>
      <c r="G4166">
        <v>40280</v>
      </c>
      <c r="H4166">
        <v>45420</v>
      </c>
      <c r="I4166">
        <v>50560</v>
      </c>
      <c r="J4166">
        <v>55700</v>
      </c>
      <c r="K4166" t="s">
        <v>3116</v>
      </c>
      <c r="L4166">
        <v>7</v>
      </c>
      <c r="M4166">
        <v>30</v>
      </c>
      <c r="N4166" t="s">
        <v>1577</v>
      </c>
    </row>
    <row r="4167" spans="1:14" x14ac:dyDescent="0.2">
      <c r="A4167" t="s">
        <v>9926</v>
      </c>
      <c r="B4167">
        <v>23900</v>
      </c>
      <c r="C4167">
        <v>27300</v>
      </c>
      <c r="D4167">
        <v>30700</v>
      </c>
      <c r="E4167">
        <v>34100</v>
      </c>
      <c r="F4167">
        <v>36850</v>
      </c>
      <c r="G4167">
        <v>40280</v>
      </c>
      <c r="H4167">
        <v>45420</v>
      </c>
      <c r="I4167">
        <v>50560</v>
      </c>
      <c r="J4167">
        <v>55700</v>
      </c>
      <c r="K4167" t="s">
        <v>3116</v>
      </c>
      <c r="L4167">
        <v>7</v>
      </c>
      <c r="M4167">
        <v>30</v>
      </c>
      <c r="N4167" t="s">
        <v>1578</v>
      </c>
    </row>
    <row r="4168" spans="1:14" x14ac:dyDescent="0.2">
      <c r="A4168" t="s">
        <v>9927</v>
      </c>
      <c r="B4168">
        <v>23900</v>
      </c>
      <c r="C4168">
        <v>27300</v>
      </c>
      <c r="D4168">
        <v>30700</v>
      </c>
      <c r="E4168">
        <v>34100</v>
      </c>
      <c r="F4168">
        <v>36850</v>
      </c>
      <c r="G4168">
        <v>40280</v>
      </c>
      <c r="H4168">
        <v>45420</v>
      </c>
      <c r="I4168">
        <v>50560</v>
      </c>
      <c r="J4168">
        <v>55700</v>
      </c>
      <c r="K4168" t="s">
        <v>3116</v>
      </c>
      <c r="L4168">
        <v>7</v>
      </c>
      <c r="M4168">
        <v>30</v>
      </c>
      <c r="N4168" t="s">
        <v>1579</v>
      </c>
    </row>
    <row r="4169" spans="1:14" x14ac:dyDescent="0.2">
      <c r="A4169" t="s">
        <v>9928</v>
      </c>
      <c r="B4169">
        <v>23900</v>
      </c>
      <c r="C4169">
        <v>27300</v>
      </c>
      <c r="D4169">
        <v>30700</v>
      </c>
      <c r="E4169">
        <v>34100</v>
      </c>
      <c r="F4169">
        <v>36850</v>
      </c>
      <c r="G4169">
        <v>40280</v>
      </c>
      <c r="H4169">
        <v>45420</v>
      </c>
      <c r="I4169">
        <v>50560</v>
      </c>
      <c r="J4169">
        <v>55700</v>
      </c>
      <c r="K4169" t="s">
        <v>3116</v>
      </c>
      <c r="L4169">
        <v>7</v>
      </c>
      <c r="M4169">
        <v>30</v>
      </c>
      <c r="N4169" t="s">
        <v>1580</v>
      </c>
    </row>
    <row r="4170" spans="1:14" x14ac:dyDescent="0.2">
      <c r="A4170" t="s">
        <v>9929</v>
      </c>
      <c r="B4170">
        <v>23900</v>
      </c>
      <c r="C4170">
        <v>27300</v>
      </c>
      <c r="D4170">
        <v>30700</v>
      </c>
      <c r="E4170">
        <v>34100</v>
      </c>
      <c r="F4170">
        <v>36850</v>
      </c>
      <c r="G4170">
        <v>40280</v>
      </c>
      <c r="H4170">
        <v>45420</v>
      </c>
      <c r="I4170">
        <v>50560</v>
      </c>
      <c r="J4170">
        <v>55700</v>
      </c>
      <c r="K4170" t="s">
        <v>3116</v>
      </c>
      <c r="L4170">
        <v>7</v>
      </c>
      <c r="M4170">
        <v>30</v>
      </c>
      <c r="N4170" t="s">
        <v>1581</v>
      </c>
    </row>
    <row r="4171" spans="1:14" x14ac:dyDescent="0.2">
      <c r="A4171" t="s">
        <v>9930</v>
      </c>
      <c r="B4171">
        <v>23900</v>
      </c>
      <c r="C4171">
        <v>27300</v>
      </c>
      <c r="D4171">
        <v>30700</v>
      </c>
      <c r="E4171">
        <v>34100</v>
      </c>
      <c r="F4171">
        <v>36850</v>
      </c>
      <c r="G4171">
        <v>40280</v>
      </c>
      <c r="H4171">
        <v>45420</v>
      </c>
      <c r="I4171">
        <v>50560</v>
      </c>
      <c r="J4171">
        <v>55700</v>
      </c>
      <c r="K4171" t="s">
        <v>3116</v>
      </c>
      <c r="L4171">
        <v>7</v>
      </c>
      <c r="M4171">
        <v>30</v>
      </c>
      <c r="N4171" t="s">
        <v>1582</v>
      </c>
    </row>
    <row r="4172" spans="1:14" x14ac:dyDescent="0.2">
      <c r="A4172" t="s">
        <v>9931</v>
      </c>
      <c r="B4172">
        <v>23900</v>
      </c>
      <c r="C4172">
        <v>27300</v>
      </c>
      <c r="D4172">
        <v>30700</v>
      </c>
      <c r="E4172">
        <v>34100</v>
      </c>
      <c r="F4172">
        <v>36850</v>
      </c>
      <c r="G4172">
        <v>40280</v>
      </c>
      <c r="H4172">
        <v>45420</v>
      </c>
      <c r="I4172">
        <v>50560</v>
      </c>
      <c r="J4172">
        <v>55700</v>
      </c>
      <c r="K4172" t="s">
        <v>3116</v>
      </c>
      <c r="L4172">
        <v>7</v>
      </c>
      <c r="M4172">
        <v>30</v>
      </c>
      <c r="N4172" t="s">
        <v>1583</v>
      </c>
    </row>
    <row r="4173" spans="1:14" x14ac:dyDescent="0.2">
      <c r="A4173" t="s">
        <v>9932</v>
      </c>
      <c r="B4173">
        <v>23900</v>
      </c>
      <c r="C4173">
        <v>27300</v>
      </c>
      <c r="D4173">
        <v>30700</v>
      </c>
      <c r="E4173">
        <v>34100</v>
      </c>
      <c r="F4173">
        <v>36850</v>
      </c>
      <c r="G4173">
        <v>40280</v>
      </c>
      <c r="H4173">
        <v>45420</v>
      </c>
      <c r="I4173">
        <v>50560</v>
      </c>
      <c r="J4173">
        <v>55700</v>
      </c>
      <c r="K4173" t="s">
        <v>3116</v>
      </c>
      <c r="L4173">
        <v>7</v>
      </c>
      <c r="M4173">
        <v>30</v>
      </c>
      <c r="N4173" t="s">
        <v>1585</v>
      </c>
    </row>
    <row r="4174" spans="1:14" x14ac:dyDescent="0.2">
      <c r="A4174" t="s">
        <v>9933</v>
      </c>
      <c r="B4174">
        <v>23900</v>
      </c>
      <c r="C4174">
        <v>27300</v>
      </c>
      <c r="D4174">
        <v>30700</v>
      </c>
      <c r="E4174">
        <v>34100</v>
      </c>
      <c r="F4174">
        <v>36850</v>
      </c>
      <c r="G4174">
        <v>40280</v>
      </c>
      <c r="H4174">
        <v>45420</v>
      </c>
      <c r="I4174">
        <v>50560</v>
      </c>
      <c r="J4174">
        <v>55700</v>
      </c>
      <c r="K4174" t="s">
        <v>3116</v>
      </c>
      <c r="L4174">
        <v>7</v>
      </c>
      <c r="M4174">
        <v>30</v>
      </c>
      <c r="N4174" t="s">
        <v>1586</v>
      </c>
    </row>
    <row r="4175" spans="1:14" x14ac:dyDescent="0.2">
      <c r="A4175" t="s">
        <v>9934</v>
      </c>
      <c r="B4175">
        <v>23900</v>
      </c>
      <c r="C4175">
        <v>27300</v>
      </c>
      <c r="D4175">
        <v>30700</v>
      </c>
      <c r="E4175">
        <v>34100</v>
      </c>
      <c r="F4175">
        <v>36850</v>
      </c>
      <c r="G4175">
        <v>40280</v>
      </c>
      <c r="H4175">
        <v>45420</v>
      </c>
      <c r="I4175">
        <v>50560</v>
      </c>
      <c r="J4175">
        <v>55700</v>
      </c>
      <c r="K4175" t="s">
        <v>3116</v>
      </c>
      <c r="L4175">
        <v>7</v>
      </c>
      <c r="M4175">
        <v>30</v>
      </c>
      <c r="N4175" t="s">
        <v>1584</v>
      </c>
    </row>
    <row r="4176" spans="1:14" x14ac:dyDescent="0.2">
      <c r="A4176" t="s">
        <v>9935</v>
      </c>
      <c r="B4176">
        <v>23900</v>
      </c>
      <c r="C4176">
        <v>27300</v>
      </c>
      <c r="D4176">
        <v>30700</v>
      </c>
      <c r="E4176">
        <v>34100</v>
      </c>
      <c r="F4176">
        <v>36850</v>
      </c>
      <c r="G4176">
        <v>40280</v>
      </c>
      <c r="H4176">
        <v>45420</v>
      </c>
      <c r="I4176">
        <v>50560</v>
      </c>
      <c r="J4176">
        <v>55700</v>
      </c>
      <c r="K4176" t="s">
        <v>3116</v>
      </c>
      <c r="L4176">
        <v>7</v>
      </c>
      <c r="M4176">
        <v>30</v>
      </c>
      <c r="N4176" t="s">
        <v>1587</v>
      </c>
    </row>
    <row r="4177" spans="1:14" x14ac:dyDescent="0.2">
      <c r="A4177" t="s">
        <v>9936</v>
      </c>
      <c r="B4177">
        <v>23900</v>
      </c>
      <c r="C4177">
        <v>27300</v>
      </c>
      <c r="D4177">
        <v>30700</v>
      </c>
      <c r="E4177">
        <v>34100</v>
      </c>
      <c r="F4177">
        <v>36850</v>
      </c>
      <c r="G4177">
        <v>40280</v>
      </c>
      <c r="H4177">
        <v>45420</v>
      </c>
      <c r="I4177">
        <v>50560</v>
      </c>
      <c r="J4177">
        <v>55700</v>
      </c>
      <c r="K4177" t="s">
        <v>3116</v>
      </c>
      <c r="L4177">
        <v>7</v>
      </c>
      <c r="M4177">
        <v>30</v>
      </c>
      <c r="N4177" t="s">
        <v>1588</v>
      </c>
    </row>
    <row r="4178" spans="1:14" x14ac:dyDescent="0.2">
      <c r="A4178" t="s">
        <v>9937</v>
      </c>
      <c r="B4178">
        <v>23900</v>
      </c>
      <c r="C4178">
        <v>27300</v>
      </c>
      <c r="D4178">
        <v>30700</v>
      </c>
      <c r="E4178">
        <v>34100</v>
      </c>
      <c r="F4178">
        <v>36850</v>
      </c>
      <c r="G4178">
        <v>40280</v>
      </c>
      <c r="H4178">
        <v>45420</v>
      </c>
      <c r="I4178">
        <v>50560</v>
      </c>
      <c r="J4178">
        <v>55700</v>
      </c>
      <c r="K4178" t="s">
        <v>3116</v>
      </c>
      <c r="L4178">
        <v>7</v>
      </c>
      <c r="M4178">
        <v>30</v>
      </c>
      <c r="N4178" t="s">
        <v>1589</v>
      </c>
    </row>
    <row r="4179" spans="1:14" x14ac:dyDescent="0.2">
      <c r="A4179" t="s">
        <v>9938</v>
      </c>
      <c r="B4179">
        <v>23900</v>
      </c>
      <c r="C4179">
        <v>27300</v>
      </c>
      <c r="D4179">
        <v>30700</v>
      </c>
      <c r="E4179">
        <v>34100</v>
      </c>
      <c r="F4179">
        <v>36850</v>
      </c>
      <c r="G4179">
        <v>40280</v>
      </c>
      <c r="H4179">
        <v>45420</v>
      </c>
      <c r="I4179">
        <v>50560</v>
      </c>
      <c r="J4179">
        <v>55700</v>
      </c>
      <c r="K4179" t="s">
        <v>3116</v>
      </c>
      <c r="L4179">
        <v>7</v>
      </c>
      <c r="M4179">
        <v>30</v>
      </c>
      <c r="N4179" t="s">
        <v>1590</v>
      </c>
    </row>
    <row r="4180" spans="1:14" x14ac:dyDescent="0.2">
      <c r="A4180" t="s">
        <v>9939</v>
      </c>
      <c r="B4180">
        <v>19050</v>
      </c>
      <c r="C4180">
        <v>21800</v>
      </c>
      <c r="D4180">
        <v>24860</v>
      </c>
      <c r="E4180">
        <v>30000</v>
      </c>
      <c r="F4180">
        <v>35140</v>
      </c>
      <c r="G4180">
        <v>40280</v>
      </c>
      <c r="H4180">
        <v>45420</v>
      </c>
      <c r="I4180">
        <v>50560</v>
      </c>
      <c r="J4180">
        <v>55700</v>
      </c>
      <c r="K4180" t="s">
        <v>3116</v>
      </c>
      <c r="L4180">
        <v>9</v>
      </c>
      <c r="M4180">
        <v>30</v>
      </c>
      <c r="N4180" t="s">
        <v>1591</v>
      </c>
    </row>
    <row r="4181" spans="1:14" x14ac:dyDescent="0.2">
      <c r="A4181" t="s">
        <v>9940</v>
      </c>
      <c r="B4181">
        <v>19050</v>
      </c>
      <c r="C4181">
        <v>21800</v>
      </c>
      <c r="D4181">
        <v>24860</v>
      </c>
      <c r="E4181">
        <v>30000</v>
      </c>
      <c r="F4181">
        <v>35140</v>
      </c>
      <c r="G4181">
        <v>40280</v>
      </c>
      <c r="H4181">
        <v>45420</v>
      </c>
      <c r="I4181">
        <v>50560</v>
      </c>
      <c r="J4181">
        <v>55700</v>
      </c>
      <c r="K4181" t="s">
        <v>3116</v>
      </c>
      <c r="L4181">
        <v>9</v>
      </c>
      <c r="M4181">
        <v>30</v>
      </c>
      <c r="N4181" t="s">
        <v>1592</v>
      </c>
    </row>
    <row r="4182" spans="1:14" x14ac:dyDescent="0.2">
      <c r="A4182" t="s">
        <v>9941</v>
      </c>
      <c r="B4182">
        <v>19050</v>
      </c>
      <c r="C4182">
        <v>21800</v>
      </c>
      <c r="D4182">
        <v>24860</v>
      </c>
      <c r="E4182">
        <v>30000</v>
      </c>
      <c r="F4182">
        <v>35140</v>
      </c>
      <c r="G4182">
        <v>40280</v>
      </c>
      <c r="H4182">
        <v>45420</v>
      </c>
      <c r="I4182">
        <v>50560</v>
      </c>
      <c r="J4182">
        <v>55700</v>
      </c>
      <c r="K4182" t="s">
        <v>3116</v>
      </c>
      <c r="L4182">
        <v>9</v>
      </c>
      <c r="M4182">
        <v>30</v>
      </c>
      <c r="N4182" t="s">
        <v>1593</v>
      </c>
    </row>
    <row r="4183" spans="1:14" x14ac:dyDescent="0.2">
      <c r="A4183" t="s">
        <v>9942</v>
      </c>
      <c r="B4183">
        <v>19050</v>
      </c>
      <c r="C4183">
        <v>21800</v>
      </c>
      <c r="D4183">
        <v>24860</v>
      </c>
      <c r="E4183">
        <v>30000</v>
      </c>
      <c r="F4183">
        <v>35140</v>
      </c>
      <c r="G4183">
        <v>40280</v>
      </c>
      <c r="H4183">
        <v>45420</v>
      </c>
      <c r="I4183">
        <v>50560</v>
      </c>
      <c r="J4183">
        <v>55700</v>
      </c>
      <c r="K4183" t="s">
        <v>3116</v>
      </c>
      <c r="L4183">
        <v>9</v>
      </c>
      <c r="M4183">
        <v>30</v>
      </c>
      <c r="N4183" t="s">
        <v>1594</v>
      </c>
    </row>
    <row r="4184" spans="1:14" x14ac:dyDescent="0.2">
      <c r="A4184" t="s">
        <v>9943</v>
      </c>
      <c r="B4184">
        <v>19050</v>
      </c>
      <c r="C4184">
        <v>21800</v>
      </c>
      <c r="D4184">
        <v>24860</v>
      </c>
      <c r="E4184">
        <v>30000</v>
      </c>
      <c r="F4184">
        <v>35140</v>
      </c>
      <c r="G4184">
        <v>40280</v>
      </c>
      <c r="H4184">
        <v>45420</v>
      </c>
      <c r="I4184">
        <v>50560</v>
      </c>
      <c r="J4184">
        <v>55700</v>
      </c>
      <c r="K4184" t="s">
        <v>3116</v>
      </c>
      <c r="L4184">
        <v>9</v>
      </c>
      <c r="M4184">
        <v>30</v>
      </c>
      <c r="N4184" t="s">
        <v>1595</v>
      </c>
    </row>
    <row r="4185" spans="1:14" x14ac:dyDescent="0.2">
      <c r="A4185" t="s">
        <v>9944</v>
      </c>
      <c r="B4185">
        <v>19050</v>
      </c>
      <c r="C4185">
        <v>21800</v>
      </c>
      <c r="D4185">
        <v>24860</v>
      </c>
      <c r="E4185">
        <v>30000</v>
      </c>
      <c r="F4185">
        <v>35140</v>
      </c>
      <c r="G4185">
        <v>40280</v>
      </c>
      <c r="H4185">
        <v>45420</v>
      </c>
      <c r="I4185">
        <v>50560</v>
      </c>
      <c r="J4185">
        <v>55700</v>
      </c>
      <c r="K4185" t="s">
        <v>3116</v>
      </c>
      <c r="L4185">
        <v>9</v>
      </c>
      <c r="M4185">
        <v>30</v>
      </c>
      <c r="N4185" t="s">
        <v>1596</v>
      </c>
    </row>
    <row r="4186" spans="1:14" x14ac:dyDescent="0.2">
      <c r="A4186" t="s">
        <v>9945</v>
      </c>
      <c r="B4186">
        <v>19050</v>
      </c>
      <c r="C4186">
        <v>21800</v>
      </c>
      <c r="D4186">
        <v>24860</v>
      </c>
      <c r="E4186">
        <v>30000</v>
      </c>
      <c r="F4186">
        <v>35140</v>
      </c>
      <c r="G4186">
        <v>40280</v>
      </c>
      <c r="H4186">
        <v>45420</v>
      </c>
      <c r="I4186">
        <v>50560</v>
      </c>
      <c r="J4186">
        <v>55700</v>
      </c>
      <c r="K4186" t="s">
        <v>3116</v>
      </c>
      <c r="L4186">
        <v>9</v>
      </c>
      <c r="M4186">
        <v>30</v>
      </c>
      <c r="N4186" t="s">
        <v>1597</v>
      </c>
    </row>
    <row r="4187" spans="1:14" x14ac:dyDescent="0.2">
      <c r="A4187" t="s">
        <v>9946</v>
      </c>
      <c r="B4187">
        <v>19050</v>
      </c>
      <c r="C4187">
        <v>21800</v>
      </c>
      <c r="D4187">
        <v>24860</v>
      </c>
      <c r="E4187">
        <v>30000</v>
      </c>
      <c r="F4187">
        <v>35140</v>
      </c>
      <c r="G4187">
        <v>40280</v>
      </c>
      <c r="H4187">
        <v>45420</v>
      </c>
      <c r="I4187">
        <v>50560</v>
      </c>
      <c r="J4187">
        <v>55700</v>
      </c>
      <c r="K4187" t="s">
        <v>3116</v>
      </c>
      <c r="L4187">
        <v>9</v>
      </c>
      <c r="M4187">
        <v>30</v>
      </c>
      <c r="N4187" t="s">
        <v>1598</v>
      </c>
    </row>
    <row r="4188" spans="1:14" x14ac:dyDescent="0.2">
      <c r="A4188" t="s">
        <v>9947</v>
      </c>
      <c r="B4188">
        <v>19050</v>
      </c>
      <c r="C4188">
        <v>21800</v>
      </c>
      <c r="D4188">
        <v>24860</v>
      </c>
      <c r="E4188">
        <v>30000</v>
      </c>
      <c r="F4188">
        <v>35140</v>
      </c>
      <c r="G4188">
        <v>40280</v>
      </c>
      <c r="H4188">
        <v>45420</v>
      </c>
      <c r="I4188">
        <v>50560</v>
      </c>
      <c r="J4188">
        <v>55700</v>
      </c>
      <c r="K4188" t="s">
        <v>3116</v>
      </c>
      <c r="L4188">
        <v>9</v>
      </c>
      <c r="M4188">
        <v>30</v>
      </c>
      <c r="N4188" t="s">
        <v>1599</v>
      </c>
    </row>
    <row r="4189" spans="1:14" x14ac:dyDescent="0.2">
      <c r="A4189" t="s">
        <v>9948</v>
      </c>
      <c r="B4189">
        <v>19050</v>
      </c>
      <c r="C4189">
        <v>21800</v>
      </c>
      <c r="D4189">
        <v>24860</v>
      </c>
      <c r="E4189">
        <v>30000</v>
      </c>
      <c r="F4189">
        <v>35140</v>
      </c>
      <c r="G4189">
        <v>40280</v>
      </c>
      <c r="H4189">
        <v>45420</v>
      </c>
      <c r="I4189">
        <v>50560</v>
      </c>
      <c r="J4189">
        <v>55700</v>
      </c>
      <c r="K4189" t="s">
        <v>3116</v>
      </c>
      <c r="L4189">
        <v>9</v>
      </c>
      <c r="M4189">
        <v>30</v>
      </c>
      <c r="N4189" t="s">
        <v>1600</v>
      </c>
    </row>
    <row r="4190" spans="1:14" x14ac:dyDescent="0.2">
      <c r="A4190" t="s">
        <v>9949</v>
      </c>
      <c r="B4190">
        <v>19050</v>
      </c>
      <c r="C4190">
        <v>21800</v>
      </c>
      <c r="D4190">
        <v>24860</v>
      </c>
      <c r="E4190">
        <v>30000</v>
      </c>
      <c r="F4190">
        <v>35140</v>
      </c>
      <c r="G4190">
        <v>40280</v>
      </c>
      <c r="H4190">
        <v>45420</v>
      </c>
      <c r="I4190">
        <v>50560</v>
      </c>
      <c r="J4190">
        <v>55700</v>
      </c>
      <c r="K4190" t="s">
        <v>3116</v>
      </c>
      <c r="L4190">
        <v>9</v>
      </c>
      <c r="M4190">
        <v>30</v>
      </c>
      <c r="N4190" t="s">
        <v>1601</v>
      </c>
    </row>
    <row r="4191" spans="1:14" x14ac:dyDescent="0.2">
      <c r="A4191" t="s">
        <v>9950</v>
      </c>
      <c r="B4191">
        <v>19050</v>
      </c>
      <c r="C4191">
        <v>21800</v>
      </c>
      <c r="D4191">
        <v>24860</v>
      </c>
      <c r="E4191">
        <v>30000</v>
      </c>
      <c r="F4191">
        <v>35140</v>
      </c>
      <c r="G4191">
        <v>40280</v>
      </c>
      <c r="H4191">
        <v>45420</v>
      </c>
      <c r="I4191">
        <v>50560</v>
      </c>
      <c r="J4191">
        <v>55700</v>
      </c>
      <c r="K4191" t="s">
        <v>3116</v>
      </c>
      <c r="L4191">
        <v>9</v>
      </c>
      <c r="M4191">
        <v>30</v>
      </c>
      <c r="N4191" t="s">
        <v>1602</v>
      </c>
    </row>
    <row r="4192" spans="1:14" x14ac:dyDescent="0.2">
      <c r="A4192" t="s">
        <v>9951</v>
      </c>
      <c r="B4192">
        <v>19050</v>
      </c>
      <c r="C4192">
        <v>21800</v>
      </c>
      <c r="D4192">
        <v>24860</v>
      </c>
      <c r="E4192">
        <v>30000</v>
      </c>
      <c r="F4192">
        <v>35140</v>
      </c>
      <c r="G4192">
        <v>40280</v>
      </c>
      <c r="H4192">
        <v>45420</v>
      </c>
      <c r="I4192">
        <v>50560</v>
      </c>
      <c r="J4192">
        <v>55700</v>
      </c>
      <c r="K4192" t="s">
        <v>3116</v>
      </c>
      <c r="L4192">
        <v>9</v>
      </c>
      <c r="M4192">
        <v>30</v>
      </c>
      <c r="N4192" t="s">
        <v>1603</v>
      </c>
    </row>
    <row r="4193" spans="1:14" x14ac:dyDescent="0.2">
      <c r="A4193" t="s">
        <v>9952</v>
      </c>
      <c r="B4193">
        <v>19050</v>
      </c>
      <c r="C4193">
        <v>21800</v>
      </c>
      <c r="D4193">
        <v>24860</v>
      </c>
      <c r="E4193">
        <v>30000</v>
      </c>
      <c r="F4193">
        <v>35140</v>
      </c>
      <c r="G4193">
        <v>40280</v>
      </c>
      <c r="H4193">
        <v>45420</v>
      </c>
      <c r="I4193">
        <v>50560</v>
      </c>
      <c r="J4193">
        <v>55700</v>
      </c>
      <c r="K4193" t="s">
        <v>3116</v>
      </c>
      <c r="L4193">
        <v>9</v>
      </c>
      <c r="M4193">
        <v>30</v>
      </c>
      <c r="N4193" t="s">
        <v>1604</v>
      </c>
    </row>
    <row r="4194" spans="1:14" x14ac:dyDescent="0.2">
      <c r="A4194" t="s">
        <v>9953</v>
      </c>
      <c r="B4194">
        <v>19050</v>
      </c>
      <c r="C4194">
        <v>21800</v>
      </c>
      <c r="D4194">
        <v>24860</v>
      </c>
      <c r="E4194">
        <v>30000</v>
      </c>
      <c r="F4194">
        <v>35140</v>
      </c>
      <c r="G4194">
        <v>40280</v>
      </c>
      <c r="H4194">
        <v>45420</v>
      </c>
      <c r="I4194">
        <v>50560</v>
      </c>
      <c r="J4194">
        <v>55700</v>
      </c>
      <c r="K4194" t="s">
        <v>3116</v>
      </c>
      <c r="L4194">
        <v>9</v>
      </c>
      <c r="M4194">
        <v>30</v>
      </c>
      <c r="N4194" t="s">
        <v>1605</v>
      </c>
    </row>
    <row r="4195" spans="1:14" x14ac:dyDescent="0.2">
      <c r="A4195" t="s">
        <v>9954</v>
      </c>
      <c r="B4195">
        <v>19050</v>
      </c>
      <c r="C4195">
        <v>21800</v>
      </c>
      <c r="D4195">
        <v>24860</v>
      </c>
      <c r="E4195">
        <v>30000</v>
      </c>
      <c r="F4195">
        <v>35140</v>
      </c>
      <c r="G4195">
        <v>40280</v>
      </c>
      <c r="H4195">
        <v>45420</v>
      </c>
      <c r="I4195">
        <v>50560</v>
      </c>
      <c r="J4195">
        <v>55700</v>
      </c>
      <c r="K4195" t="s">
        <v>3116</v>
      </c>
      <c r="L4195">
        <v>9</v>
      </c>
      <c r="M4195">
        <v>30</v>
      </c>
      <c r="N4195" t="s">
        <v>1606</v>
      </c>
    </row>
    <row r="4196" spans="1:14" x14ac:dyDescent="0.2">
      <c r="A4196" t="s">
        <v>9955</v>
      </c>
      <c r="B4196">
        <v>19050</v>
      </c>
      <c r="C4196">
        <v>21800</v>
      </c>
      <c r="D4196">
        <v>24860</v>
      </c>
      <c r="E4196">
        <v>30000</v>
      </c>
      <c r="F4196">
        <v>35140</v>
      </c>
      <c r="G4196">
        <v>40280</v>
      </c>
      <c r="H4196">
        <v>45420</v>
      </c>
      <c r="I4196">
        <v>50560</v>
      </c>
      <c r="J4196">
        <v>55700</v>
      </c>
      <c r="K4196" t="s">
        <v>3116</v>
      </c>
      <c r="L4196">
        <v>9</v>
      </c>
      <c r="M4196">
        <v>30</v>
      </c>
      <c r="N4196" t="s">
        <v>1607</v>
      </c>
    </row>
    <row r="4197" spans="1:14" x14ac:dyDescent="0.2">
      <c r="A4197" t="s">
        <v>9956</v>
      </c>
      <c r="B4197">
        <v>19050</v>
      </c>
      <c r="C4197">
        <v>21800</v>
      </c>
      <c r="D4197">
        <v>24860</v>
      </c>
      <c r="E4197">
        <v>30000</v>
      </c>
      <c r="F4197">
        <v>35140</v>
      </c>
      <c r="G4197">
        <v>40280</v>
      </c>
      <c r="H4197">
        <v>45420</v>
      </c>
      <c r="I4197">
        <v>50560</v>
      </c>
      <c r="J4197">
        <v>55700</v>
      </c>
      <c r="K4197" t="s">
        <v>3116</v>
      </c>
      <c r="L4197">
        <v>9</v>
      </c>
      <c r="M4197">
        <v>30</v>
      </c>
      <c r="N4197" t="s">
        <v>1608</v>
      </c>
    </row>
    <row r="4198" spans="1:14" x14ac:dyDescent="0.2">
      <c r="A4198" t="s">
        <v>9957</v>
      </c>
      <c r="B4198">
        <v>19050</v>
      </c>
      <c r="C4198">
        <v>21800</v>
      </c>
      <c r="D4198">
        <v>24860</v>
      </c>
      <c r="E4198">
        <v>30000</v>
      </c>
      <c r="F4198">
        <v>35140</v>
      </c>
      <c r="G4198">
        <v>40280</v>
      </c>
      <c r="H4198">
        <v>45420</v>
      </c>
      <c r="I4198">
        <v>50560</v>
      </c>
      <c r="J4198">
        <v>55700</v>
      </c>
      <c r="K4198" t="s">
        <v>3116</v>
      </c>
      <c r="L4198">
        <v>9</v>
      </c>
      <c r="M4198">
        <v>30</v>
      </c>
      <c r="N4198" t="s">
        <v>1609</v>
      </c>
    </row>
    <row r="4199" spans="1:14" x14ac:dyDescent="0.2">
      <c r="A4199" t="s">
        <v>9958</v>
      </c>
      <c r="B4199">
        <v>23900</v>
      </c>
      <c r="C4199">
        <v>27300</v>
      </c>
      <c r="D4199">
        <v>30700</v>
      </c>
      <c r="E4199">
        <v>34100</v>
      </c>
      <c r="F4199">
        <v>36850</v>
      </c>
      <c r="G4199">
        <v>40280</v>
      </c>
      <c r="H4199">
        <v>45420</v>
      </c>
      <c r="I4199">
        <v>50560</v>
      </c>
      <c r="J4199">
        <v>55700</v>
      </c>
      <c r="K4199" t="s">
        <v>3116</v>
      </c>
      <c r="L4199">
        <v>11</v>
      </c>
      <c r="M4199">
        <v>30</v>
      </c>
      <c r="N4199" t="s">
        <v>1610</v>
      </c>
    </row>
    <row r="4200" spans="1:14" x14ac:dyDescent="0.2">
      <c r="A4200" t="s">
        <v>9959</v>
      </c>
      <c r="B4200">
        <v>23900</v>
      </c>
      <c r="C4200">
        <v>27300</v>
      </c>
      <c r="D4200">
        <v>30700</v>
      </c>
      <c r="E4200">
        <v>34100</v>
      </c>
      <c r="F4200">
        <v>36850</v>
      </c>
      <c r="G4200">
        <v>40280</v>
      </c>
      <c r="H4200">
        <v>45420</v>
      </c>
      <c r="I4200">
        <v>50560</v>
      </c>
      <c r="J4200">
        <v>55700</v>
      </c>
      <c r="K4200" t="s">
        <v>3116</v>
      </c>
      <c r="L4200">
        <v>11</v>
      </c>
      <c r="M4200">
        <v>30</v>
      </c>
      <c r="N4200" t="s">
        <v>1611</v>
      </c>
    </row>
    <row r="4201" spans="1:14" x14ac:dyDescent="0.2">
      <c r="A4201" t="s">
        <v>9960</v>
      </c>
      <c r="B4201">
        <v>23900</v>
      </c>
      <c r="C4201">
        <v>27300</v>
      </c>
      <c r="D4201">
        <v>30700</v>
      </c>
      <c r="E4201">
        <v>34100</v>
      </c>
      <c r="F4201">
        <v>36850</v>
      </c>
      <c r="G4201">
        <v>40280</v>
      </c>
      <c r="H4201">
        <v>45420</v>
      </c>
      <c r="I4201">
        <v>50560</v>
      </c>
      <c r="J4201">
        <v>55700</v>
      </c>
      <c r="K4201" t="s">
        <v>3116</v>
      </c>
      <c r="L4201">
        <v>11</v>
      </c>
      <c r="M4201">
        <v>30</v>
      </c>
      <c r="N4201" t="s">
        <v>5728</v>
      </c>
    </row>
    <row r="4202" spans="1:14" x14ac:dyDescent="0.2">
      <c r="A4202" t="s">
        <v>9961</v>
      </c>
      <c r="B4202">
        <v>23900</v>
      </c>
      <c r="C4202">
        <v>27300</v>
      </c>
      <c r="D4202">
        <v>30700</v>
      </c>
      <c r="E4202">
        <v>34100</v>
      </c>
      <c r="F4202">
        <v>36850</v>
      </c>
      <c r="G4202">
        <v>40280</v>
      </c>
      <c r="H4202">
        <v>45420</v>
      </c>
      <c r="I4202">
        <v>50560</v>
      </c>
      <c r="J4202">
        <v>55700</v>
      </c>
      <c r="K4202" t="s">
        <v>3116</v>
      </c>
      <c r="L4202">
        <v>11</v>
      </c>
      <c r="M4202">
        <v>30</v>
      </c>
      <c r="N4202" t="s">
        <v>1613</v>
      </c>
    </row>
    <row r="4203" spans="1:14" x14ac:dyDescent="0.2">
      <c r="A4203" t="s">
        <v>9962</v>
      </c>
      <c r="B4203">
        <v>23900</v>
      </c>
      <c r="C4203">
        <v>27300</v>
      </c>
      <c r="D4203">
        <v>30700</v>
      </c>
      <c r="E4203">
        <v>34100</v>
      </c>
      <c r="F4203">
        <v>36850</v>
      </c>
      <c r="G4203">
        <v>40280</v>
      </c>
      <c r="H4203">
        <v>45420</v>
      </c>
      <c r="I4203">
        <v>50560</v>
      </c>
      <c r="J4203">
        <v>55700</v>
      </c>
      <c r="K4203" t="s">
        <v>3116</v>
      </c>
      <c r="L4203">
        <v>11</v>
      </c>
      <c r="M4203">
        <v>30</v>
      </c>
      <c r="N4203" t="s">
        <v>1614</v>
      </c>
    </row>
    <row r="4204" spans="1:14" x14ac:dyDescent="0.2">
      <c r="A4204" t="s">
        <v>9963</v>
      </c>
      <c r="B4204">
        <v>23900</v>
      </c>
      <c r="C4204">
        <v>27300</v>
      </c>
      <c r="D4204">
        <v>30700</v>
      </c>
      <c r="E4204">
        <v>34100</v>
      </c>
      <c r="F4204">
        <v>36850</v>
      </c>
      <c r="G4204">
        <v>40280</v>
      </c>
      <c r="H4204">
        <v>45420</v>
      </c>
      <c r="I4204">
        <v>50560</v>
      </c>
      <c r="J4204">
        <v>55700</v>
      </c>
      <c r="K4204" t="s">
        <v>3116</v>
      </c>
      <c r="L4204">
        <v>11</v>
      </c>
      <c r="M4204">
        <v>30</v>
      </c>
      <c r="N4204" t="s">
        <v>1615</v>
      </c>
    </row>
    <row r="4205" spans="1:14" x14ac:dyDescent="0.2">
      <c r="A4205" t="s">
        <v>9964</v>
      </c>
      <c r="B4205">
        <v>23900</v>
      </c>
      <c r="C4205">
        <v>27300</v>
      </c>
      <c r="D4205">
        <v>30700</v>
      </c>
      <c r="E4205">
        <v>34100</v>
      </c>
      <c r="F4205">
        <v>36850</v>
      </c>
      <c r="G4205">
        <v>40280</v>
      </c>
      <c r="H4205">
        <v>45420</v>
      </c>
      <c r="I4205">
        <v>50560</v>
      </c>
      <c r="J4205">
        <v>55700</v>
      </c>
      <c r="K4205" t="s">
        <v>3116</v>
      </c>
      <c r="L4205">
        <v>11</v>
      </c>
      <c r="M4205">
        <v>30</v>
      </c>
      <c r="N4205" t="s">
        <v>1616</v>
      </c>
    </row>
    <row r="4206" spans="1:14" x14ac:dyDescent="0.2">
      <c r="A4206" t="s">
        <v>9965</v>
      </c>
      <c r="B4206">
        <v>23900</v>
      </c>
      <c r="C4206">
        <v>27300</v>
      </c>
      <c r="D4206">
        <v>30700</v>
      </c>
      <c r="E4206">
        <v>34100</v>
      </c>
      <c r="F4206">
        <v>36850</v>
      </c>
      <c r="G4206">
        <v>40280</v>
      </c>
      <c r="H4206">
        <v>45420</v>
      </c>
      <c r="I4206">
        <v>50560</v>
      </c>
      <c r="J4206">
        <v>55700</v>
      </c>
      <c r="K4206" t="s">
        <v>3116</v>
      </c>
      <c r="L4206">
        <v>11</v>
      </c>
      <c r="M4206">
        <v>30</v>
      </c>
      <c r="N4206" t="s">
        <v>1617</v>
      </c>
    </row>
    <row r="4207" spans="1:14" x14ac:dyDescent="0.2">
      <c r="A4207" t="s">
        <v>9966</v>
      </c>
      <c r="B4207">
        <v>23900</v>
      </c>
      <c r="C4207">
        <v>27300</v>
      </c>
      <c r="D4207">
        <v>30700</v>
      </c>
      <c r="E4207">
        <v>34100</v>
      </c>
      <c r="F4207">
        <v>36850</v>
      </c>
      <c r="G4207">
        <v>40280</v>
      </c>
      <c r="H4207">
        <v>45420</v>
      </c>
      <c r="I4207">
        <v>50560</v>
      </c>
      <c r="J4207">
        <v>55700</v>
      </c>
      <c r="K4207" t="s">
        <v>3116</v>
      </c>
      <c r="L4207">
        <v>11</v>
      </c>
      <c r="M4207">
        <v>30</v>
      </c>
      <c r="N4207" t="s">
        <v>1618</v>
      </c>
    </row>
    <row r="4208" spans="1:14" x14ac:dyDescent="0.2">
      <c r="A4208" t="s">
        <v>9967</v>
      </c>
      <c r="B4208">
        <v>23900</v>
      </c>
      <c r="C4208">
        <v>27300</v>
      </c>
      <c r="D4208">
        <v>30700</v>
      </c>
      <c r="E4208">
        <v>34100</v>
      </c>
      <c r="F4208">
        <v>36850</v>
      </c>
      <c r="G4208">
        <v>40280</v>
      </c>
      <c r="H4208">
        <v>45420</v>
      </c>
      <c r="I4208">
        <v>50560</v>
      </c>
      <c r="J4208">
        <v>55700</v>
      </c>
      <c r="K4208" t="s">
        <v>3116</v>
      </c>
      <c r="L4208">
        <v>11</v>
      </c>
      <c r="M4208">
        <v>30</v>
      </c>
      <c r="N4208" t="s">
        <v>1619</v>
      </c>
    </row>
    <row r="4209" spans="1:14" x14ac:dyDescent="0.2">
      <c r="A4209" t="s">
        <v>9968</v>
      </c>
      <c r="B4209">
        <v>23900</v>
      </c>
      <c r="C4209">
        <v>27300</v>
      </c>
      <c r="D4209">
        <v>30700</v>
      </c>
      <c r="E4209">
        <v>34100</v>
      </c>
      <c r="F4209">
        <v>36850</v>
      </c>
      <c r="G4209">
        <v>40280</v>
      </c>
      <c r="H4209">
        <v>45420</v>
      </c>
      <c r="I4209">
        <v>50560</v>
      </c>
      <c r="J4209">
        <v>55700</v>
      </c>
      <c r="K4209" t="s">
        <v>3116</v>
      </c>
      <c r="L4209">
        <v>11</v>
      </c>
      <c r="M4209">
        <v>30</v>
      </c>
      <c r="N4209" t="s">
        <v>1620</v>
      </c>
    </row>
    <row r="4210" spans="1:14" x14ac:dyDescent="0.2">
      <c r="A4210" t="s">
        <v>9969</v>
      </c>
      <c r="B4210">
        <v>23900</v>
      </c>
      <c r="C4210">
        <v>27300</v>
      </c>
      <c r="D4210">
        <v>30700</v>
      </c>
      <c r="E4210">
        <v>34100</v>
      </c>
      <c r="F4210">
        <v>36850</v>
      </c>
      <c r="G4210">
        <v>40280</v>
      </c>
      <c r="H4210">
        <v>45420</v>
      </c>
      <c r="I4210">
        <v>50560</v>
      </c>
      <c r="J4210">
        <v>55700</v>
      </c>
      <c r="K4210" t="s">
        <v>3116</v>
      </c>
      <c r="L4210">
        <v>11</v>
      </c>
      <c r="M4210">
        <v>30</v>
      </c>
      <c r="N4210" t="s">
        <v>1623</v>
      </c>
    </row>
    <row r="4211" spans="1:14" x14ac:dyDescent="0.2">
      <c r="A4211" t="s">
        <v>9970</v>
      </c>
      <c r="B4211">
        <v>23900</v>
      </c>
      <c r="C4211">
        <v>27300</v>
      </c>
      <c r="D4211">
        <v>30700</v>
      </c>
      <c r="E4211">
        <v>34100</v>
      </c>
      <c r="F4211">
        <v>36850</v>
      </c>
      <c r="G4211">
        <v>40280</v>
      </c>
      <c r="H4211">
        <v>45420</v>
      </c>
      <c r="I4211">
        <v>50560</v>
      </c>
      <c r="J4211">
        <v>55700</v>
      </c>
      <c r="K4211" t="s">
        <v>3116</v>
      </c>
      <c r="L4211">
        <v>11</v>
      </c>
      <c r="M4211">
        <v>30</v>
      </c>
      <c r="N4211" t="s">
        <v>1621</v>
      </c>
    </row>
    <row r="4212" spans="1:14" x14ac:dyDescent="0.2">
      <c r="A4212" t="s">
        <v>9971</v>
      </c>
      <c r="B4212">
        <v>23900</v>
      </c>
      <c r="C4212">
        <v>27300</v>
      </c>
      <c r="D4212">
        <v>30700</v>
      </c>
      <c r="E4212">
        <v>34100</v>
      </c>
      <c r="F4212">
        <v>36850</v>
      </c>
      <c r="G4212">
        <v>40280</v>
      </c>
      <c r="H4212">
        <v>45420</v>
      </c>
      <c r="I4212">
        <v>50560</v>
      </c>
      <c r="J4212">
        <v>55700</v>
      </c>
      <c r="K4212" t="s">
        <v>3116</v>
      </c>
      <c r="L4212">
        <v>11</v>
      </c>
      <c r="M4212">
        <v>30</v>
      </c>
      <c r="N4212" t="s">
        <v>1622</v>
      </c>
    </row>
    <row r="4213" spans="1:14" x14ac:dyDescent="0.2">
      <c r="A4213" t="s">
        <v>9972</v>
      </c>
      <c r="B4213">
        <v>23900</v>
      </c>
      <c r="C4213">
        <v>27300</v>
      </c>
      <c r="D4213">
        <v>30700</v>
      </c>
      <c r="E4213">
        <v>34100</v>
      </c>
      <c r="F4213">
        <v>36850</v>
      </c>
      <c r="G4213">
        <v>40280</v>
      </c>
      <c r="H4213">
        <v>45420</v>
      </c>
      <c r="I4213">
        <v>50560</v>
      </c>
      <c r="J4213">
        <v>55700</v>
      </c>
      <c r="K4213" t="s">
        <v>3116</v>
      </c>
      <c r="L4213">
        <v>11</v>
      </c>
      <c r="M4213">
        <v>30</v>
      </c>
      <c r="N4213" t="s">
        <v>1624</v>
      </c>
    </row>
    <row r="4214" spans="1:14" x14ac:dyDescent="0.2">
      <c r="A4214" t="s">
        <v>9973</v>
      </c>
      <c r="B4214">
        <v>23900</v>
      </c>
      <c r="C4214">
        <v>27300</v>
      </c>
      <c r="D4214">
        <v>30700</v>
      </c>
      <c r="E4214">
        <v>34100</v>
      </c>
      <c r="F4214">
        <v>36850</v>
      </c>
      <c r="G4214">
        <v>40280</v>
      </c>
      <c r="H4214">
        <v>45420</v>
      </c>
      <c r="I4214">
        <v>50560</v>
      </c>
      <c r="J4214">
        <v>55700</v>
      </c>
      <c r="K4214" t="s">
        <v>3116</v>
      </c>
      <c r="L4214">
        <v>13</v>
      </c>
      <c r="M4214">
        <v>30</v>
      </c>
      <c r="N4214" t="s">
        <v>5543</v>
      </c>
    </row>
    <row r="4215" spans="1:14" x14ac:dyDescent="0.2">
      <c r="A4215" t="s">
        <v>9974</v>
      </c>
      <c r="B4215">
        <v>23900</v>
      </c>
      <c r="C4215">
        <v>27300</v>
      </c>
      <c r="D4215">
        <v>30700</v>
      </c>
      <c r="E4215">
        <v>34100</v>
      </c>
      <c r="F4215">
        <v>36850</v>
      </c>
      <c r="G4215">
        <v>40280</v>
      </c>
      <c r="H4215">
        <v>45420</v>
      </c>
      <c r="I4215">
        <v>50560</v>
      </c>
      <c r="J4215">
        <v>55700</v>
      </c>
      <c r="K4215" t="s">
        <v>3116</v>
      </c>
      <c r="L4215">
        <v>13</v>
      </c>
      <c r="M4215">
        <v>30</v>
      </c>
      <c r="N4215" t="s">
        <v>1626</v>
      </c>
    </row>
    <row r="4216" spans="1:14" x14ac:dyDescent="0.2">
      <c r="A4216" t="s">
        <v>9975</v>
      </c>
      <c r="B4216">
        <v>23900</v>
      </c>
      <c r="C4216">
        <v>27300</v>
      </c>
      <c r="D4216">
        <v>30700</v>
      </c>
      <c r="E4216">
        <v>34100</v>
      </c>
      <c r="F4216">
        <v>36850</v>
      </c>
      <c r="G4216">
        <v>40280</v>
      </c>
      <c r="H4216">
        <v>45420</v>
      </c>
      <c r="I4216">
        <v>50560</v>
      </c>
      <c r="J4216">
        <v>55700</v>
      </c>
      <c r="K4216" t="s">
        <v>3116</v>
      </c>
      <c r="L4216">
        <v>13</v>
      </c>
      <c r="M4216">
        <v>30</v>
      </c>
      <c r="N4216" t="s">
        <v>1627</v>
      </c>
    </row>
    <row r="4217" spans="1:14" x14ac:dyDescent="0.2">
      <c r="A4217" t="s">
        <v>9976</v>
      </c>
      <c r="B4217">
        <v>23900</v>
      </c>
      <c r="C4217">
        <v>27300</v>
      </c>
      <c r="D4217">
        <v>30700</v>
      </c>
      <c r="E4217">
        <v>34100</v>
      </c>
      <c r="F4217">
        <v>36850</v>
      </c>
      <c r="G4217">
        <v>40280</v>
      </c>
      <c r="H4217">
        <v>45420</v>
      </c>
      <c r="I4217">
        <v>50560</v>
      </c>
      <c r="J4217">
        <v>55700</v>
      </c>
      <c r="K4217" t="s">
        <v>3116</v>
      </c>
      <c r="L4217">
        <v>13</v>
      </c>
      <c r="M4217">
        <v>30</v>
      </c>
      <c r="N4217" t="s">
        <v>1628</v>
      </c>
    </row>
    <row r="4218" spans="1:14" x14ac:dyDescent="0.2">
      <c r="A4218" t="s">
        <v>9977</v>
      </c>
      <c r="B4218">
        <v>23900</v>
      </c>
      <c r="C4218">
        <v>27300</v>
      </c>
      <c r="D4218">
        <v>30700</v>
      </c>
      <c r="E4218">
        <v>34100</v>
      </c>
      <c r="F4218">
        <v>36850</v>
      </c>
      <c r="G4218">
        <v>40280</v>
      </c>
      <c r="H4218">
        <v>45420</v>
      </c>
      <c r="I4218">
        <v>50560</v>
      </c>
      <c r="J4218">
        <v>55700</v>
      </c>
      <c r="K4218" t="s">
        <v>3116</v>
      </c>
      <c r="L4218">
        <v>13</v>
      </c>
      <c r="M4218">
        <v>30</v>
      </c>
      <c r="N4218" t="s">
        <v>1629</v>
      </c>
    </row>
    <row r="4219" spans="1:14" x14ac:dyDescent="0.2">
      <c r="A4219" t="s">
        <v>9978</v>
      </c>
      <c r="B4219">
        <v>19050</v>
      </c>
      <c r="C4219">
        <v>21800</v>
      </c>
      <c r="D4219">
        <v>24860</v>
      </c>
      <c r="E4219">
        <v>30000</v>
      </c>
      <c r="F4219">
        <v>35140</v>
      </c>
      <c r="G4219">
        <v>40280</v>
      </c>
      <c r="H4219">
        <v>45420</v>
      </c>
      <c r="I4219">
        <v>50560</v>
      </c>
      <c r="J4219">
        <v>55700</v>
      </c>
      <c r="K4219" t="s">
        <v>3116</v>
      </c>
      <c r="L4219">
        <v>15</v>
      </c>
      <c r="M4219">
        <v>30</v>
      </c>
      <c r="N4219" t="s">
        <v>1630</v>
      </c>
    </row>
    <row r="4220" spans="1:14" x14ac:dyDescent="0.2">
      <c r="A4220" t="s">
        <v>9979</v>
      </c>
      <c r="B4220">
        <v>19050</v>
      </c>
      <c r="C4220">
        <v>21800</v>
      </c>
      <c r="D4220">
        <v>24860</v>
      </c>
      <c r="E4220">
        <v>30000</v>
      </c>
      <c r="F4220">
        <v>35140</v>
      </c>
      <c r="G4220">
        <v>40280</v>
      </c>
      <c r="H4220">
        <v>45420</v>
      </c>
      <c r="I4220">
        <v>50560</v>
      </c>
      <c r="J4220">
        <v>55700</v>
      </c>
      <c r="K4220" t="s">
        <v>3116</v>
      </c>
      <c r="L4220">
        <v>15</v>
      </c>
      <c r="M4220">
        <v>30</v>
      </c>
      <c r="N4220" t="s">
        <v>1631</v>
      </c>
    </row>
    <row r="4221" spans="1:14" x14ac:dyDescent="0.2">
      <c r="A4221" t="s">
        <v>9980</v>
      </c>
      <c r="B4221">
        <v>19050</v>
      </c>
      <c r="C4221">
        <v>21800</v>
      </c>
      <c r="D4221">
        <v>24860</v>
      </c>
      <c r="E4221">
        <v>30000</v>
      </c>
      <c r="F4221">
        <v>35140</v>
      </c>
      <c r="G4221">
        <v>40280</v>
      </c>
      <c r="H4221">
        <v>45420</v>
      </c>
      <c r="I4221">
        <v>50560</v>
      </c>
      <c r="J4221">
        <v>55700</v>
      </c>
      <c r="K4221" t="s">
        <v>3116</v>
      </c>
      <c r="L4221">
        <v>15</v>
      </c>
      <c r="M4221">
        <v>30</v>
      </c>
      <c r="N4221" t="s">
        <v>1632</v>
      </c>
    </row>
    <row r="4222" spans="1:14" x14ac:dyDescent="0.2">
      <c r="A4222" t="s">
        <v>9981</v>
      </c>
      <c r="B4222">
        <v>19050</v>
      </c>
      <c r="C4222">
        <v>21800</v>
      </c>
      <c r="D4222">
        <v>24860</v>
      </c>
      <c r="E4222">
        <v>30000</v>
      </c>
      <c r="F4222">
        <v>35140</v>
      </c>
      <c r="G4222">
        <v>40280</v>
      </c>
      <c r="H4222">
        <v>45420</v>
      </c>
      <c r="I4222">
        <v>50560</v>
      </c>
      <c r="J4222">
        <v>55700</v>
      </c>
      <c r="K4222" t="s">
        <v>3116</v>
      </c>
      <c r="L4222">
        <v>15</v>
      </c>
      <c r="M4222">
        <v>30</v>
      </c>
      <c r="N4222" t="s">
        <v>1633</v>
      </c>
    </row>
    <row r="4223" spans="1:14" x14ac:dyDescent="0.2">
      <c r="A4223" t="s">
        <v>9982</v>
      </c>
      <c r="B4223">
        <v>19050</v>
      </c>
      <c r="C4223">
        <v>21800</v>
      </c>
      <c r="D4223">
        <v>24860</v>
      </c>
      <c r="E4223">
        <v>30000</v>
      </c>
      <c r="F4223">
        <v>35140</v>
      </c>
      <c r="G4223">
        <v>40280</v>
      </c>
      <c r="H4223">
        <v>45420</v>
      </c>
      <c r="I4223">
        <v>50560</v>
      </c>
      <c r="J4223">
        <v>55700</v>
      </c>
      <c r="K4223" t="s">
        <v>3116</v>
      </c>
      <c r="L4223">
        <v>15</v>
      </c>
      <c r="M4223">
        <v>30</v>
      </c>
      <c r="N4223" t="s">
        <v>1634</v>
      </c>
    </row>
    <row r="4224" spans="1:14" x14ac:dyDescent="0.2">
      <c r="A4224" t="s">
        <v>9983</v>
      </c>
      <c r="B4224">
        <v>19050</v>
      </c>
      <c r="C4224">
        <v>21800</v>
      </c>
      <c r="D4224">
        <v>24860</v>
      </c>
      <c r="E4224">
        <v>30000</v>
      </c>
      <c r="F4224">
        <v>35140</v>
      </c>
      <c r="G4224">
        <v>40280</v>
      </c>
      <c r="H4224">
        <v>45420</v>
      </c>
      <c r="I4224">
        <v>50560</v>
      </c>
      <c r="J4224">
        <v>55700</v>
      </c>
      <c r="K4224" t="s">
        <v>3116</v>
      </c>
      <c r="L4224">
        <v>15</v>
      </c>
      <c r="M4224">
        <v>30</v>
      </c>
      <c r="N4224" t="s">
        <v>1635</v>
      </c>
    </row>
    <row r="4225" spans="1:14" x14ac:dyDescent="0.2">
      <c r="A4225" t="s">
        <v>9984</v>
      </c>
      <c r="B4225">
        <v>19050</v>
      </c>
      <c r="C4225">
        <v>21800</v>
      </c>
      <c r="D4225">
        <v>24860</v>
      </c>
      <c r="E4225">
        <v>30000</v>
      </c>
      <c r="F4225">
        <v>35140</v>
      </c>
      <c r="G4225">
        <v>40280</v>
      </c>
      <c r="H4225">
        <v>45420</v>
      </c>
      <c r="I4225">
        <v>50560</v>
      </c>
      <c r="J4225">
        <v>55700</v>
      </c>
      <c r="K4225" t="s">
        <v>3116</v>
      </c>
      <c r="L4225">
        <v>15</v>
      </c>
      <c r="M4225">
        <v>30</v>
      </c>
      <c r="N4225" t="s">
        <v>1636</v>
      </c>
    </row>
    <row r="4226" spans="1:14" x14ac:dyDescent="0.2">
      <c r="A4226" t="s">
        <v>9985</v>
      </c>
      <c r="B4226">
        <v>19050</v>
      </c>
      <c r="C4226">
        <v>21800</v>
      </c>
      <c r="D4226">
        <v>24860</v>
      </c>
      <c r="E4226">
        <v>30000</v>
      </c>
      <c r="F4226">
        <v>35140</v>
      </c>
      <c r="G4226">
        <v>40280</v>
      </c>
      <c r="H4226">
        <v>45420</v>
      </c>
      <c r="I4226">
        <v>50560</v>
      </c>
      <c r="J4226">
        <v>55700</v>
      </c>
      <c r="K4226" t="s">
        <v>3116</v>
      </c>
      <c r="L4226">
        <v>15</v>
      </c>
      <c r="M4226">
        <v>30</v>
      </c>
      <c r="N4226" t="s">
        <v>1637</v>
      </c>
    </row>
    <row r="4227" spans="1:14" x14ac:dyDescent="0.2">
      <c r="A4227" t="s">
        <v>9986</v>
      </c>
      <c r="B4227">
        <v>19050</v>
      </c>
      <c r="C4227">
        <v>21800</v>
      </c>
      <c r="D4227">
        <v>24860</v>
      </c>
      <c r="E4227">
        <v>30000</v>
      </c>
      <c r="F4227">
        <v>35140</v>
      </c>
      <c r="G4227">
        <v>40280</v>
      </c>
      <c r="H4227">
        <v>45420</v>
      </c>
      <c r="I4227">
        <v>50560</v>
      </c>
      <c r="J4227">
        <v>55700</v>
      </c>
      <c r="K4227" t="s">
        <v>3116</v>
      </c>
      <c r="L4227">
        <v>15</v>
      </c>
      <c r="M4227">
        <v>30</v>
      </c>
      <c r="N4227" t="s">
        <v>1638</v>
      </c>
    </row>
    <row r="4228" spans="1:14" x14ac:dyDescent="0.2">
      <c r="A4228" t="s">
        <v>9987</v>
      </c>
      <c r="B4228">
        <v>19050</v>
      </c>
      <c r="C4228">
        <v>21800</v>
      </c>
      <c r="D4228">
        <v>24860</v>
      </c>
      <c r="E4228">
        <v>30000</v>
      </c>
      <c r="F4228">
        <v>35140</v>
      </c>
      <c r="G4228">
        <v>40280</v>
      </c>
      <c r="H4228">
        <v>45420</v>
      </c>
      <c r="I4228">
        <v>50560</v>
      </c>
      <c r="J4228">
        <v>55700</v>
      </c>
      <c r="K4228" t="s">
        <v>3116</v>
      </c>
      <c r="L4228">
        <v>15</v>
      </c>
      <c r="M4228">
        <v>30</v>
      </c>
      <c r="N4228" t="s">
        <v>1639</v>
      </c>
    </row>
    <row r="4229" spans="1:14" x14ac:dyDescent="0.2">
      <c r="A4229" t="s">
        <v>9988</v>
      </c>
      <c r="B4229">
        <v>19050</v>
      </c>
      <c r="C4229">
        <v>21800</v>
      </c>
      <c r="D4229">
        <v>24860</v>
      </c>
      <c r="E4229">
        <v>30000</v>
      </c>
      <c r="F4229">
        <v>35140</v>
      </c>
      <c r="G4229">
        <v>40280</v>
      </c>
      <c r="H4229">
        <v>45420</v>
      </c>
      <c r="I4229">
        <v>50560</v>
      </c>
      <c r="J4229">
        <v>55700</v>
      </c>
      <c r="K4229" t="s">
        <v>3116</v>
      </c>
      <c r="L4229">
        <v>17</v>
      </c>
      <c r="M4229">
        <v>30</v>
      </c>
      <c r="N4229" t="s">
        <v>1640</v>
      </c>
    </row>
    <row r="4230" spans="1:14" x14ac:dyDescent="0.2">
      <c r="A4230" t="s">
        <v>9989</v>
      </c>
      <c r="B4230">
        <v>19050</v>
      </c>
      <c r="C4230">
        <v>21800</v>
      </c>
      <c r="D4230">
        <v>24860</v>
      </c>
      <c r="E4230">
        <v>30000</v>
      </c>
      <c r="F4230">
        <v>35140</v>
      </c>
      <c r="G4230">
        <v>40280</v>
      </c>
      <c r="H4230">
        <v>45420</v>
      </c>
      <c r="I4230">
        <v>50560</v>
      </c>
      <c r="J4230">
        <v>55700</v>
      </c>
      <c r="K4230" t="s">
        <v>3116</v>
      </c>
      <c r="L4230">
        <v>17</v>
      </c>
      <c r="M4230">
        <v>30</v>
      </c>
      <c r="N4230" t="s">
        <v>1641</v>
      </c>
    </row>
    <row r="4231" spans="1:14" x14ac:dyDescent="0.2">
      <c r="A4231" t="s">
        <v>9990</v>
      </c>
      <c r="B4231">
        <v>19050</v>
      </c>
      <c r="C4231">
        <v>21800</v>
      </c>
      <c r="D4231">
        <v>24860</v>
      </c>
      <c r="E4231">
        <v>30000</v>
      </c>
      <c r="F4231">
        <v>35140</v>
      </c>
      <c r="G4231">
        <v>40280</v>
      </c>
      <c r="H4231">
        <v>45420</v>
      </c>
      <c r="I4231">
        <v>50560</v>
      </c>
      <c r="J4231">
        <v>55700</v>
      </c>
      <c r="K4231" t="s">
        <v>3116</v>
      </c>
      <c r="L4231">
        <v>17</v>
      </c>
      <c r="M4231">
        <v>30</v>
      </c>
      <c r="N4231" t="s">
        <v>1642</v>
      </c>
    </row>
    <row r="4232" spans="1:14" x14ac:dyDescent="0.2">
      <c r="A4232" t="s">
        <v>9991</v>
      </c>
      <c r="B4232">
        <v>19050</v>
      </c>
      <c r="C4232">
        <v>21800</v>
      </c>
      <c r="D4232">
        <v>24860</v>
      </c>
      <c r="E4232">
        <v>30000</v>
      </c>
      <c r="F4232">
        <v>35140</v>
      </c>
      <c r="G4232">
        <v>40280</v>
      </c>
      <c r="H4232">
        <v>45420</v>
      </c>
      <c r="I4232">
        <v>50560</v>
      </c>
      <c r="J4232">
        <v>55700</v>
      </c>
      <c r="K4232" t="s">
        <v>3116</v>
      </c>
      <c r="L4232">
        <v>17</v>
      </c>
      <c r="M4232">
        <v>30</v>
      </c>
      <c r="N4232" t="s">
        <v>1643</v>
      </c>
    </row>
    <row r="4233" spans="1:14" x14ac:dyDescent="0.2">
      <c r="A4233" t="s">
        <v>9992</v>
      </c>
      <c r="B4233">
        <v>19050</v>
      </c>
      <c r="C4233">
        <v>21800</v>
      </c>
      <c r="D4233">
        <v>24860</v>
      </c>
      <c r="E4233">
        <v>30000</v>
      </c>
      <c r="F4233">
        <v>35140</v>
      </c>
      <c r="G4233">
        <v>40280</v>
      </c>
      <c r="H4233">
        <v>45420</v>
      </c>
      <c r="I4233">
        <v>50560</v>
      </c>
      <c r="J4233">
        <v>55700</v>
      </c>
      <c r="K4233" t="s">
        <v>3116</v>
      </c>
      <c r="L4233">
        <v>17</v>
      </c>
      <c r="M4233">
        <v>30</v>
      </c>
      <c r="N4233" t="s">
        <v>1644</v>
      </c>
    </row>
    <row r="4234" spans="1:14" x14ac:dyDescent="0.2">
      <c r="A4234" t="s">
        <v>9993</v>
      </c>
      <c r="B4234">
        <v>19050</v>
      </c>
      <c r="C4234">
        <v>21800</v>
      </c>
      <c r="D4234">
        <v>24860</v>
      </c>
      <c r="E4234">
        <v>30000</v>
      </c>
      <c r="F4234">
        <v>35140</v>
      </c>
      <c r="G4234">
        <v>40280</v>
      </c>
      <c r="H4234">
        <v>45420</v>
      </c>
      <c r="I4234">
        <v>50560</v>
      </c>
      <c r="J4234">
        <v>55700</v>
      </c>
      <c r="K4234" t="s">
        <v>3116</v>
      </c>
      <c r="L4234">
        <v>17</v>
      </c>
      <c r="M4234">
        <v>30</v>
      </c>
      <c r="N4234" t="s">
        <v>1645</v>
      </c>
    </row>
    <row r="4235" spans="1:14" x14ac:dyDescent="0.2">
      <c r="A4235" t="s">
        <v>9994</v>
      </c>
      <c r="B4235">
        <v>19050</v>
      </c>
      <c r="C4235">
        <v>21800</v>
      </c>
      <c r="D4235">
        <v>24860</v>
      </c>
      <c r="E4235">
        <v>30000</v>
      </c>
      <c r="F4235">
        <v>35140</v>
      </c>
      <c r="G4235">
        <v>40280</v>
      </c>
      <c r="H4235">
        <v>45420</v>
      </c>
      <c r="I4235">
        <v>50560</v>
      </c>
      <c r="J4235">
        <v>55700</v>
      </c>
      <c r="K4235" t="s">
        <v>3116</v>
      </c>
      <c r="L4235">
        <v>17</v>
      </c>
      <c r="M4235">
        <v>30</v>
      </c>
      <c r="N4235" t="s">
        <v>1646</v>
      </c>
    </row>
    <row r="4236" spans="1:14" x14ac:dyDescent="0.2">
      <c r="A4236" t="s">
        <v>9995</v>
      </c>
      <c r="B4236">
        <v>19050</v>
      </c>
      <c r="C4236">
        <v>21800</v>
      </c>
      <c r="D4236">
        <v>24860</v>
      </c>
      <c r="E4236">
        <v>30000</v>
      </c>
      <c r="F4236">
        <v>35140</v>
      </c>
      <c r="G4236">
        <v>40280</v>
      </c>
      <c r="H4236">
        <v>45420</v>
      </c>
      <c r="I4236">
        <v>50560</v>
      </c>
      <c r="J4236">
        <v>55700</v>
      </c>
      <c r="K4236" t="s">
        <v>3116</v>
      </c>
      <c r="L4236">
        <v>17</v>
      </c>
      <c r="M4236">
        <v>30</v>
      </c>
      <c r="N4236" t="s">
        <v>1647</v>
      </c>
    </row>
    <row r="4237" spans="1:14" x14ac:dyDescent="0.2">
      <c r="A4237" t="s">
        <v>9996</v>
      </c>
      <c r="B4237">
        <v>19050</v>
      </c>
      <c r="C4237">
        <v>21800</v>
      </c>
      <c r="D4237">
        <v>24860</v>
      </c>
      <c r="E4237">
        <v>30000</v>
      </c>
      <c r="F4237">
        <v>35140</v>
      </c>
      <c r="G4237">
        <v>40280</v>
      </c>
      <c r="H4237">
        <v>45420</v>
      </c>
      <c r="I4237">
        <v>50560</v>
      </c>
      <c r="J4237">
        <v>55700</v>
      </c>
      <c r="K4237" t="s">
        <v>3116</v>
      </c>
      <c r="L4237">
        <v>17</v>
      </c>
      <c r="M4237">
        <v>30</v>
      </c>
      <c r="N4237" t="s">
        <v>1648</v>
      </c>
    </row>
    <row r="4238" spans="1:14" x14ac:dyDescent="0.2">
      <c r="A4238" t="s">
        <v>9997</v>
      </c>
      <c r="B4238">
        <v>19050</v>
      </c>
      <c r="C4238">
        <v>21800</v>
      </c>
      <c r="D4238">
        <v>24860</v>
      </c>
      <c r="E4238">
        <v>30000</v>
      </c>
      <c r="F4238">
        <v>35140</v>
      </c>
      <c r="G4238">
        <v>40280</v>
      </c>
      <c r="H4238">
        <v>45420</v>
      </c>
      <c r="I4238">
        <v>50560</v>
      </c>
      <c r="J4238">
        <v>55700</v>
      </c>
      <c r="K4238" t="s">
        <v>3116</v>
      </c>
      <c r="L4238">
        <v>17</v>
      </c>
      <c r="M4238">
        <v>30</v>
      </c>
      <c r="N4238" t="s">
        <v>1649</v>
      </c>
    </row>
    <row r="4239" spans="1:14" x14ac:dyDescent="0.2">
      <c r="A4239" t="s">
        <v>9998</v>
      </c>
      <c r="B4239">
        <v>19050</v>
      </c>
      <c r="C4239">
        <v>21800</v>
      </c>
      <c r="D4239">
        <v>24860</v>
      </c>
      <c r="E4239">
        <v>30000</v>
      </c>
      <c r="F4239">
        <v>35140</v>
      </c>
      <c r="G4239">
        <v>40280</v>
      </c>
      <c r="H4239">
        <v>45420</v>
      </c>
      <c r="I4239">
        <v>50560</v>
      </c>
      <c r="J4239">
        <v>55700</v>
      </c>
      <c r="K4239" t="s">
        <v>3116</v>
      </c>
      <c r="L4239">
        <v>17</v>
      </c>
      <c r="M4239">
        <v>30</v>
      </c>
      <c r="N4239" t="s">
        <v>1650</v>
      </c>
    </row>
    <row r="4240" spans="1:14" x14ac:dyDescent="0.2">
      <c r="A4240" t="s">
        <v>9999</v>
      </c>
      <c r="B4240">
        <v>19050</v>
      </c>
      <c r="C4240">
        <v>21800</v>
      </c>
      <c r="D4240">
        <v>24860</v>
      </c>
      <c r="E4240">
        <v>30000</v>
      </c>
      <c r="F4240">
        <v>35140</v>
      </c>
      <c r="G4240">
        <v>40280</v>
      </c>
      <c r="H4240">
        <v>45420</v>
      </c>
      <c r="I4240">
        <v>50560</v>
      </c>
      <c r="J4240">
        <v>55700</v>
      </c>
      <c r="K4240" t="s">
        <v>3116</v>
      </c>
      <c r="L4240">
        <v>17</v>
      </c>
      <c r="M4240">
        <v>30</v>
      </c>
      <c r="N4240" t="s">
        <v>1651</v>
      </c>
    </row>
    <row r="4241" spans="1:14" x14ac:dyDescent="0.2">
      <c r="A4241" t="s">
        <v>10000</v>
      </c>
      <c r="B4241">
        <v>19050</v>
      </c>
      <c r="C4241">
        <v>21800</v>
      </c>
      <c r="D4241">
        <v>24860</v>
      </c>
      <c r="E4241">
        <v>30000</v>
      </c>
      <c r="F4241">
        <v>35140</v>
      </c>
      <c r="G4241">
        <v>40280</v>
      </c>
      <c r="H4241">
        <v>45420</v>
      </c>
      <c r="I4241">
        <v>50560</v>
      </c>
      <c r="J4241">
        <v>55700</v>
      </c>
      <c r="K4241" t="s">
        <v>3116</v>
      </c>
      <c r="L4241">
        <v>17</v>
      </c>
      <c r="M4241">
        <v>30</v>
      </c>
      <c r="N4241" t="s">
        <v>1652</v>
      </c>
    </row>
    <row r="4242" spans="1:14" x14ac:dyDescent="0.2">
      <c r="A4242" t="s">
        <v>10001</v>
      </c>
      <c r="B4242">
        <v>19050</v>
      </c>
      <c r="C4242">
        <v>21800</v>
      </c>
      <c r="D4242">
        <v>24860</v>
      </c>
      <c r="E4242">
        <v>30000</v>
      </c>
      <c r="F4242">
        <v>35140</v>
      </c>
      <c r="G4242">
        <v>40280</v>
      </c>
      <c r="H4242">
        <v>45420</v>
      </c>
      <c r="I4242">
        <v>50560</v>
      </c>
      <c r="J4242">
        <v>55700</v>
      </c>
      <c r="K4242" t="s">
        <v>3116</v>
      </c>
      <c r="L4242">
        <v>17</v>
      </c>
      <c r="M4242">
        <v>30</v>
      </c>
      <c r="N4242" t="s">
        <v>1653</v>
      </c>
    </row>
    <row r="4243" spans="1:14" x14ac:dyDescent="0.2">
      <c r="A4243" t="s">
        <v>10002</v>
      </c>
      <c r="B4243">
        <v>19050</v>
      </c>
      <c r="C4243">
        <v>21800</v>
      </c>
      <c r="D4243">
        <v>24860</v>
      </c>
      <c r="E4243">
        <v>30000</v>
      </c>
      <c r="F4243">
        <v>35140</v>
      </c>
      <c r="G4243">
        <v>40280</v>
      </c>
      <c r="H4243">
        <v>45420</v>
      </c>
      <c r="I4243">
        <v>50560</v>
      </c>
      <c r="J4243">
        <v>55700</v>
      </c>
      <c r="K4243" t="s">
        <v>3116</v>
      </c>
      <c r="L4243">
        <v>17</v>
      </c>
      <c r="M4243">
        <v>30</v>
      </c>
      <c r="N4243" t="s">
        <v>1654</v>
      </c>
    </row>
    <row r="4244" spans="1:14" x14ac:dyDescent="0.2">
      <c r="A4244" t="s">
        <v>10003</v>
      </c>
      <c r="B4244">
        <v>19050</v>
      </c>
      <c r="C4244">
        <v>21800</v>
      </c>
      <c r="D4244">
        <v>24860</v>
      </c>
      <c r="E4244">
        <v>30000</v>
      </c>
      <c r="F4244">
        <v>35140</v>
      </c>
      <c r="G4244">
        <v>40280</v>
      </c>
      <c r="H4244">
        <v>45420</v>
      </c>
      <c r="I4244">
        <v>50560</v>
      </c>
      <c r="J4244">
        <v>55700</v>
      </c>
      <c r="K4244" t="s">
        <v>3116</v>
      </c>
      <c r="L4244">
        <v>17</v>
      </c>
      <c r="M4244">
        <v>30</v>
      </c>
      <c r="N4244" t="s">
        <v>1655</v>
      </c>
    </row>
    <row r="4245" spans="1:14" x14ac:dyDescent="0.2">
      <c r="A4245" t="s">
        <v>10004</v>
      </c>
      <c r="B4245">
        <v>19050</v>
      </c>
      <c r="C4245">
        <v>21800</v>
      </c>
      <c r="D4245">
        <v>24860</v>
      </c>
      <c r="E4245">
        <v>30000</v>
      </c>
      <c r="F4245">
        <v>35140</v>
      </c>
      <c r="G4245">
        <v>40280</v>
      </c>
      <c r="H4245">
        <v>45420</v>
      </c>
      <c r="I4245">
        <v>50560</v>
      </c>
      <c r="J4245">
        <v>55700</v>
      </c>
      <c r="K4245" t="s">
        <v>3116</v>
      </c>
      <c r="L4245">
        <v>17</v>
      </c>
      <c r="M4245">
        <v>30</v>
      </c>
      <c r="N4245" t="s">
        <v>1656</v>
      </c>
    </row>
    <row r="4246" spans="1:14" x14ac:dyDescent="0.2">
      <c r="A4246" t="s">
        <v>10005</v>
      </c>
      <c r="B4246">
        <v>19050</v>
      </c>
      <c r="C4246">
        <v>21800</v>
      </c>
      <c r="D4246">
        <v>24860</v>
      </c>
      <c r="E4246">
        <v>30000</v>
      </c>
      <c r="F4246">
        <v>35140</v>
      </c>
      <c r="G4246">
        <v>40280</v>
      </c>
      <c r="H4246">
        <v>45420</v>
      </c>
      <c r="I4246">
        <v>50560</v>
      </c>
      <c r="J4246">
        <v>55700</v>
      </c>
      <c r="K4246" t="s">
        <v>3116</v>
      </c>
      <c r="L4246">
        <v>19</v>
      </c>
      <c r="M4246">
        <v>30</v>
      </c>
      <c r="N4246" t="s">
        <v>1657</v>
      </c>
    </row>
    <row r="4247" spans="1:14" x14ac:dyDescent="0.2">
      <c r="A4247" t="s">
        <v>10006</v>
      </c>
      <c r="B4247">
        <v>19050</v>
      </c>
      <c r="C4247">
        <v>21800</v>
      </c>
      <c r="D4247">
        <v>24860</v>
      </c>
      <c r="E4247">
        <v>30000</v>
      </c>
      <c r="F4247">
        <v>35140</v>
      </c>
      <c r="G4247">
        <v>40280</v>
      </c>
      <c r="H4247">
        <v>45420</v>
      </c>
      <c r="I4247">
        <v>50560</v>
      </c>
      <c r="J4247">
        <v>55700</v>
      </c>
      <c r="K4247" t="s">
        <v>3116</v>
      </c>
      <c r="L4247">
        <v>19</v>
      </c>
      <c r="M4247">
        <v>30</v>
      </c>
      <c r="N4247" t="s">
        <v>1658</v>
      </c>
    </row>
    <row r="4248" spans="1:14" x14ac:dyDescent="0.2">
      <c r="A4248" t="s">
        <v>10007</v>
      </c>
      <c r="B4248">
        <v>19050</v>
      </c>
      <c r="C4248">
        <v>21800</v>
      </c>
      <c r="D4248">
        <v>24860</v>
      </c>
      <c r="E4248">
        <v>30000</v>
      </c>
      <c r="F4248">
        <v>35140</v>
      </c>
      <c r="G4248">
        <v>40280</v>
      </c>
      <c r="H4248">
        <v>45420</v>
      </c>
      <c r="I4248">
        <v>50560</v>
      </c>
      <c r="J4248">
        <v>55700</v>
      </c>
      <c r="K4248" t="s">
        <v>3116</v>
      </c>
      <c r="L4248">
        <v>19</v>
      </c>
      <c r="M4248">
        <v>30</v>
      </c>
      <c r="N4248" t="s">
        <v>1659</v>
      </c>
    </row>
    <row r="4249" spans="1:14" x14ac:dyDescent="0.2">
      <c r="A4249" t="s">
        <v>10008</v>
      </c>
      <c r="B4249">
        <v>19050</v>
      </c>
      <c r="C4249">
        <v>21800</v>
      </c>
      <c r="D4249">
        <v>24860</v>
      </c>
      <c r="E4249">
        <v>30000</v>
      </c>
      <c r="F4249">
        <v>35140</v>
      </c>
      <c r="G4249">
        <v>40280</v>
      </c>
      <c r="H4249">
        <v>45420</v>
      </c>
      <c r="I4249">
        <v>50560</v>
      </c>
      <c r="J4249">
        <v>55700</v>
      </c>
      <c r="K4249" t="s">
        <v>3116</v>
      </c>
      <c r="L4249">
        <v>19</v>
      </c>
      <c r="M4249">
        <v>30</v>
      </c>
      <c r="N4249" t="s">
        <v>1660</v>
      </c>
    </row>
    <row r="4250" spans="1:14" x14ac:dyDescent="0.2">
      <c r="A4250" t="s">
        <v>10009</v>
      </c>
      <c r="B4250">
        <v>19050</v>
      </c>
      <c r="C4250">
        <v>21800</v>
      </c>
      <c r="D4250">
        <v>24860</v>
      </c>
      <c r="E4250">
        <v>30000</v>
      </c>
      <c r="F4250">
        <v>35140</v>
      </c>
      <c r="G4250">
        <v>40280</v>
      </c>
      <c r="H4250">
        <v>45420</v>
      </c>
      <c r="I4250">
        <v>50560</v>
      </c>
      <c r="J4250">
        <v>55700</v>
      </c>
      <c r="K4250" t="s">
        <v>3116</v>
      </c>
      <c r="L4250">
        <v>19</v>
      </c>
      <c r="M4250">
        <v>30</v>
      </c>
      <c r="N4250" t="s">
        <v>1661</v>
      </c>
    </row>
    <row r="4251" spans="1:14" x14ac:dyDescent="0.2">
      <c r="A4251" t="s">
        <v>10010</v>
      </c>
      <c r="B4251">
        <v>19050</v>
      </c>
      <c r="C4251">
        <v>21800</v>
      </c>
      <c r="D4251">
        <v>24860</v>
      </c>
      <c r="E4251">
        <v>30000</v>
      </c>
      <c r="F4251">
        <v>35140</v>
      </c>
      <c r="G4251">
        <v>40280</v>
      </c>
      <c r="H4251">
        <v>45420</v>
      </c>
      <c r="I4251">
        <v>50560</v>
      </c>
      <c r="J4251">
        <v>55700</v>
      </c>
      <c r="K4251" t="s">
        <v>3116</v>
      </c>
      <c r="L4251">
        <v>19</v>
      </c>
      <c r="M4251">
        <v>30</v>
      </c>
      <c r="N4251" t="s">
        <v>1662</v>
      </c>
    </row>
    <row r="4252" spans="1:14" x14ac:dyDescent="0.2">
      <c r="A4252" t="s">
        <v>10011</v>
      </c>
      <c r="B4252">
        <v>19050</v>
      </c>
      <c r="C4252">
        <v>21800</v>
      </c>
      <c r="D4252">
        <v>24860</v>
      </c>
      <c r="E4252">
        <v>30000</v>
      </c>
      <c r="F4252">
        <v>35140</v>
      </c>
      <c r="G4252">
        <v>40280</v>
      </c>
      <c r="H4252">
        <v>45420</v>
      </c>
      <c r="I4252">
        <v>50560</v>
      </c>
      <c r="J4252">
        <v>55700</v>
      </c>
      <c r="K4252" t="s">
        <v>3116</v>
      </c>
      <c r="L4252">
        <v>19</v>
      </c>
      <c r="M4252">
        <v>30</v>
      </c>
      <c r="N4252" t="s">
        <v>1663</v>
      </c>
    </row>
    <row r="4253" spans="1:14" x14ac:dyDescent="0.2">
      <c r="A4253" t="s">
        <v>10012</v>
      </c>
      <c r="B4253">
        <v>19050</v>
      </c>
      <c r="C4253">
        <v>21800</v>
      </c>
      <c r="D4253">
        <v>24860</v>
      </c>
      <c r="E4253">
        <v>30000</v>
      </c>
      <c r="F4253">
        <v>35140</v>
      </c>
      <c r="G4253">
        <v>40280</v>
      </c>
      <c r="H4253">
        <v>45420</v>
      </c>
      <c r="I4253">
        <v>50560</v>
      </c>
      <c r="J4253">
        <v>55700</v>
      </c>
      <c r="K4253" t="s">
        <v>3116</v>
      </c>
      <c r="L4253">
        <v>19</v>
      </c>
      <c r="M4253">
        <v>30</v>
      </c>
      <c r="N4253" t="s">
        <v>1664</v>
      </c>
    </row>
    <row r="4254" spans="1:14" x14ac:dyDescent="0.2">
      <c r="A4254" t="s">
        <v>10013</v>
      </c>
      <c r="B4254">
        <v>19050</v>
      </c>
      <c r="C4254">
        <v>21800</v>
      </c>
      <c r="D4254">
        <v>24860</v>
      </c>
      <c r="E4254">
        <v>30000</v>
      </c>
      <c r="F4254">
        <v>35140</v>
      </c>
      <c r="G4254">
        <v>40280</v>
      </c>
      <c r="H4254">
        <v>45420</v>
      </c>
      <c r="I4254">
        <v>50560</v>
      </c>
      <c r="J4254">
        <v>55700</v>
      </c>
      <c r="K4254" t="s">
        <v>3116</v>
      </c>
      <c r="L4254">
        <v>19</v>
      </c>
      <c r="M4254">
        <v>30</v>
      </c>
      <c r="N4254" t="s">
        <v>1665</v>
      </c>
    </row>
    <row r="4255" spans="1:14" x14ac:dyDescent="0.2">
      <c r="A4255" t="s">
        <v>10014</v>
      </c>
      <c r="B4255">
        <v>19050</v>
      </c>
      <c r="C4255">
        <v>21800</v>
      </c>
      <c r="D4255">
        <v>24860</v>
      </c>
      <c r="E4255">
        <v>30000</v>
      </c>
      <c r="F4255">
        <v>35140</v>
      </c>
      <c r="G4255">
        <v>40280</v>
      </c>
      <c r="H4255">
        <v>45420</v>
      </c>
      <c r="I4255">
        <v>50560</v>
      </c>
      <c r="J4255">
        <v>55700</v>
      </c>
      <c r="K4255" t="s">
        <v>3116</v>
      </c>
      <c r="L4255">
        <v>19</v>
      </c>
      <c r="M4255">
        <v>30</v>
      </c>
      <c r="N4255" t="s">
        <v>1666</v>
      </c>
    </row>
    <row r="4256" spans="1:14" x14ac:dyDescent="0.2">
      <c r="A4256" t="s">
        <v>10015</v>
      </c>
      <c r="B4256">
        <v>19050</v>
      </c>
      <c r="C4256">
        <v>21800</v>
      </c>
      <c r="D4256">
        <v>24860</v>
      </c>
      <c r="E4256">
        <v>30000</v>
      </c>
      <c r="F4256">
        <v>35140</v>
      </c>
      <c r="G4256">
        <v>40280</v>
      </c>
      <c r="H4256">
        <v>45420</v>
      </c>
      <c r="I4256">
        <v>50560</v>
      </c>
      <c r="J4256">
        <v>55700</v>
      </c>
      <c r="K4256" t="s">
        <v>3116</v>
      </c>
      <c r="L4256">
        <v>19</v>
      </c>
      <c r="M4256">
        <v>30</v>
      </c>
      <c r="N4256" t="s">
        <v>1667</v>
      </c>
    </row>
    <row r="4257" spans="1:14" x14ac:dyDescent="0.2">
      <c r="A4257" t="s">
        <v>10016</v>
      </c>
      <c r="B4257">
        <v>19050</v>
      </c>
      <c r="C4257">
        <v>21800</v>
      </c>
      <c r="D4257">
        <v>24860</v>
      </c>
      <c r="E4257">
        <v>30000</v>
      </c>
      <c r="F4257">
        <v>35140</v>
      </c>
      <c r="G4257">
        <v>40280</v>
      </c>
      <c r="H4257">
        <v>45420</v>
      </c>
      <c r="I4257">
        <v>50560</v>
      </c>
      <c r="J4257">
        <v>55700</v>
      </c>
      <c r="K4257" t="s">
        <v>3116</v>
      </c>
      <c r="L4257">
        <v>19</v>
      </c>
      <c r="M4257">
        <v>30</v>
      </c>
      <c r="N4257" t="s">
        <v>1668</v>
      </c>
    </row>
    <row r="4258" spans="1:14" x14ac:dyDescent="0.2">
      <c r="A4258" t="s">
        <v>10017</v>
      </c>
      <c r="B4258">
        <v>19050</v>
      </c>
      <c r="C4258">
        <v>21800</v>
      </c>
      <c r="D4258">
        <v>24860</v>
      </c>
      <c r="E4258">
        <v>30000</v>
      </c>
      <c r="F4258">
        <v>35140</v>
      </c>
      <c r="G4258">
        <v>40280</v>
      </c>
      <c r="H4258">
        <v>45420</v>
      </c>
      <c r="I4258">
        <v>50560</v>
      </c>
      <c r="J4258">
        <v>55700</v>
      </c>
      <c r="K4258" t="s">
        <v>3116</v>
      </c>
      <c r="L4258">
        <v>19</v>
      </c>
      <c r="M4258">
        <v>30</v>
      </c>
      <c r="N4258" t="s">
        <v>1669</v>
      </c>
    </row>
    <row r="4259" spans="1:14" x14ac:dyDescent="0.2">
      <c r="A4259" t="s">
        <v>10018</v>
      </c>
      <c r="B4259">
        <v>19050</v>
      </c>
      <c r="C4259">
        <v>21800</v>
      </c>
      <c r="D4259">
        <v>24860</v>
      </c>
      <c r="E4259">
        <v>30000</v>
      </c>
      <c r="F4259">
        <v>35140</v>
      </c>
      <c r="G4259">
        <v>40280</v>
      </c>
      <c r="H4259">
        <v>45420</v>
      </c>
      <c r="I4259">
        <v>50560</v>
      </c>
      <c r="J4259">
        <v>55700</v>
      </c>
      <c r="K4259" t="s">
        <v>3116</v>
      </c>
      <c r="L4259">
        <v>19</v>
      </c>
      <c r="M4259">
        <v>30</v>
      </c>
      <c r="N4259" t="s">
        <v>1670</v>
      </c>
    </row>
    <row r="4260" spans="1:14" x14ac:dyDescent="0.2">
      <c r="A4260" t="s">
        <v>10019</v>
      </c>
      <c r="B4260">
        <v>19050</v>
      </c>
      <c r="C4260">
        <v>21800</v>
      </c>
      <c r="D4260">
        <v>24860</v>
      </c>
      <c r="E4260">
        <v>30000</v>
      </c>
      <c r="F4260">
        <v>35140</v>
      </c>
      <c r="G4260">
        <v>40280</v>
      </c>
      <c r="H4260">
        <v>45420</v>
      </c>
      <c r="I4260">
        <v>50560</v>
      </c>
      <c r="J4260">
        <v>55700</v>
      </c>
      <c r="K4260" t="s">
        <v>3116</v>
      </c>
      <c r="L4260">
        <v>19</v>
      </c>
      <c r="M4260">
        <v>30</v>
      </c>
      <c r="N4260" t="s">
        <v>1671</v>
      </c>
    </row>
    <row r="4261" spans="1:14" x14ac:dyDescent="0.2">
      <c r="A4261" t="s">
        <v>10020</v>
      </c>
      <c r="B4261">
        <v>19050</v>
      </c>
      <c r="C4261">
        <v>21800</v>
      </c>
      <c r="D4261">
        <v>24860</v>
      </c>
      <c r="E4261">
        <v>30000</v>
      </c>
      <c r="F4261">
        <v>35140</v>
      </c>
      <c r="G4261">
        <v>40280</v>
      </c>
      <c r="H4261">
        <v>45420</v>
      </c>
      <c r="I4261">
        <v>50560</v>
      </c>
      <c r="J4261">
        <v>55700</v>
      </c>
      <c r="K4261" t="s">
        <v>3116</v>
      </c>
      <c r="L4261">
        <v>19</v>
      </c>
      <c r="M4261">
        <v>30</v>
      </c>
      <c r="N4261" t="s">
        <v>1672</v>
      </c>
    </row>
    <row r="4262" spans="1:14" x14ac:dyDescent="0.2">
      <c r="A4262" t="s">
        <v>10021</v>
      </c>
      <c r="B4262">
        <v>19050</v>
      </c>
      <c r="C4262">
        <v>21800</v>
      </c>
      <c r="D4262">
        <v>24860</v>
      </c>
      <c r="E4262">
        <v>30000</v>
      </c>
      <c r="F4262">
        <v>35140</v>
      </c>
      <c r="G4262">
        <v>40280</v>
      </c>
      <c r="H4262">
        <v>45420</v>
      </c>
      <c r="I4262">
        <v>50560</v>
      </c>
      <c r="J4262">
        <v>55700</v>
      </c>
      <c r="K4262" t="s">
        <v>3116</v>
      </c>
      <c r="L4262">
        <v>19</v>
      </c>
      <c r="M4262">
        <v>30</v>
      </c>
      <c r="N4262" t="s">
        <v>1673</v>
      </c>
    </row>
    <row r="4263" spans="1:14" x14ac:dyDescent="0.2">
      <c r="A4263" t="s">
        <v>10022</v>
      </c>
      <c r="B4263">
        <v>19050</v>
      </c>
      <c r="C4263">
        <v>21800</v>
      </c>
      <c r="D4263">
        <v>24860</v>
      </c>
      <c r="E4263">
        <v>30000</v>
      </c>
      <c r="F4263">
        <v>35140</v>
      </c>
      <c r="G4263">
        <v>40280</v>
      </c>
      <c r="H4263">
        <v>45420</v>
      </c>
      <c r="I4263">
        <v>50560</v>
      </c>
      <c r="J4263">
        <v>55700</v>
      </c>
      <c r="K4263" t="s">
        <v>3116</v>
      </c>
      <c r="L4263">
        <v>19</v>
      </c>
      <c r="M4263">
        <v>30</v>
      </c>
      <c r="N4263" t="s">
        <v>1674</v>
      </c>
    </row>
    <row r="4264" spans="1:14" x14ac:dyDescent="0.2">
      <c r="A4264" t="s">
        <v>10023</v>
      </c>
      <c r="B4264">
        <v>19050</v>
      </c>
      <c r="C4264">
        <v>21800</v>
      </c>
      <c r="D4264">
        <v>24860</v>
      </c>
      <c r="E4264">
        <v>30000</v>
      </c>
      <c r="F4264">
        <v>35140</v>
      </c>
      <c r="G4264">
        <v>40280</v>
      </c>
      <c r="H4264">
        <v>45420</v>
      </c>
      <c r="I4264">
        <v>50560</v>
      </c>
      <c r="J4264">
        <v>55700</v>
      </c>
      <c r="K4264" t="s">
        <v>3116</v>
      </c>
      <c r="L4264">
        <v>19</v>
      </c>
      <c r="M4264">
        <v>30</v>
      </c>
      <c r="N4264" t="s">
        <v>1131</v>
      </c>
    </row>
    <row r="4265" spans="1:14" x14ac:dyDescent="0.2">
      <c r="A4265" t="s">
        <v>10024</v>
      </c>
      <c r="B4265">
        <v>19050</v>
      </c>
      <c r="C4265">
        <v>21800</v>
      </c>
      <c r="D4265">
        <v>24860</v>
      </c>
      <c r="E4265">
        <v>30000</v>
      </c>
      <c r="F4265">
        <v>35140</v>
      </c>
      <c r="G4265">
        <v>40280</v>
      </c>
      <c r="H4265">
        <v>45420</v>
      </c>
      <c r="I4265">
        <v>50560</v>
      </c>
      <c r="J4265">
        <v>55700</v>
      </c>
      <c r="K4265" t="s">
        <v>3116</v>
      </c>
      <c r="L4265">
        <v>21</v>
      </c>
      <c r="M4265">
        <v>30</v>
      </c>
      <c r="N4265" t="s">
        <v>1132</v>
      </c>
    </row>
    <row r="4266" spans="1:14" x14ac:dyDescent="0.2">
      <c r="A4266" t="s">
        <v>10025</v>
      </c>
      <c r="B4266">
        <v>19050</v>
      </c>
      <c r="C4266">
        <v>21800</v>
      </c>
      <c r="D4266">
        <v>24860</v>
      </c>
      <c r="E4266">
        <v>30000</v>
      </c>
      <c r="F4266">
        <v>35140</v>
      </c>
      <c r="G4266">
        <v>40280</v>
      </c>
      <c r="H4266">
        <v>45420</v>
      </c>
      <c r="I4266">
        <v>50560</v>
      </c>
      <c r="J4266">
        <v>55700</v>
      </c>
      <c r="K4266" t="s">
        <v>3116</v>
      </c>
      <c r="L4266">
        <v>21</v>
      </c>
      <c r="M4266">
        <v>30</v>
      </c>
      <c r="N4266" t="s">
        <v>1133</v>
      </c>
    </row>
    <row r="4267" spans="1:14" x14ac:dyDescent="0.2">
      <c r="A4267" t="s">
        <v>10026</v>
      </c>
      <c r="B4267">
        <v>19050</v>
      </c>
      <c r="C4267">
        <v>21800</v>
      </c>
      <c r="D4267">
        <v>24860</v>
      </c>
      <c r="E4267">
        <v>30000</v>
      </c>
      <c r="F4267">
        <v>35140</v>
      </c>
      <c r="G4267">
        <v>40280</v>
      </c>
      <c r="H4267">
        <v>45420</v>
      </c>
      <c r="I4267">
        <v>50560</v>
      </c>
      <c r="J4267">
        <v>55700</v>
      </c>
      <c r="K4267" t="s">
        <v>3116</v>
      </c>
      <c r="L4267">
        <v>21</v>
      </c>
      <c r="M4267">
        <v>30</v>
      </c>
      <c r="N4267" t="s">
        <v>1134</v>
      </c>
    </row>
    <row r="4268" spans="1:14" x14ac:dyDescent="0.2">
      <c r="A4268" t="s">
        <v>10027</v>
      </c>
      <c r="B4268">
        <v>19050</v>
      </c>
      <c r="C4268">
        <v>21800</v>
      </c>
      <c r="D4268">
        <v>24860</v>
      </c>
      <c r="E4268">
        <v>30000</v>
      </c>
      <c r="F4268">
        <v>35140</v>
      </c>
      <c r="G4268">
        <v>40280</v>
      </c>
      <c r="H4268">
        <v>45420</v>
      </c>
      <c r="I4268">
        <v>50560</v>
      </c>
      <c r="J4268">
        <v>55700</v>
      </c>
      <c r="K4268" t="s">
        <v>3116</v>
      </c>
      <c r="L4268">
        <v>21</v>
      </c>
      <c r="M4268">
        <v>30</v>
      </c>
      <c r="N4268" t="s">
        <v>1135</v>
      </c>
    </row>
    <row r="4269" spans="1:14" x14ac:dyDescent="0.2">
      <c r="A4269" t="s">
        <v>10028</v>
      </c>
      <c r="B4269">
        <v>19050</v>
      </c>
      <c r="C4269">
        <v>21800</v>
      </c>
      <c r="D4269">
        <v>24860</v>
      </c>
      <c r="E4269">
        <v>30000</v>
      </c>
      <c r="F4269">
        <v>35140</v>
      </c>
      <c r="G4269">
        <v>40280</v>
      </c>
      <c r="H4269">
        <v>45420</v>
      </c>
      <c r="I4269">
        <v>50560</v>
      </c>
      <c r="J4269">
        <v>55700</v>
      </c>
      <c r="K4269" t="s">
        <v>3116</v>
      </c>
      <c r="L4269">
        <v>21</v>
      </c>
      <c r="M4269">
        <v>30</v>
      </c>
      <c r="N4269" t="s">
        <v>1136</v>
      </c>
    </row>
    <row r="4270" spans="1:14" x14ac:dyDescent="0.2">
      <c r="A4270" t="s">
        <v>10029</v>
      </c>
      <c r="B4270">
        <v>19050</v>
      </c>
      <c r="C4270">
        <v>21800</v>
      </c>
      <c r="D4270">
        <v>24860</v>
      </c>
      <c r="E4270">
        <v>30000</v>
      </c>
      <c r="F4270">
        <v>35140</v>
      </c>
      <c r="G4270">
        <v>40280</v>
      </c>
      <c r="H4270">
        <v>45420</v>
      </c>
      <c r="I4270">
        <v>50560</v>
      </c>
      <c r="J4270">
        <v>55700</v>
      </c>
      <c r="K4270" t="s">
        <v>3116</v>
      </c>
      <c r="L4270">
        <v>21</v>
      </c>
      <c r="M4270">
        <v>30</v>
      </c>
      <c r="N4270" t="s">
        <v>1137</v>
      </c>
    </row>
    <row r="4271" spans="1:14" x14ac:dyDescent="0.2">
      <c r="A4271" t="s">
        <v>10030</v>
      </c>
      <c r="B4271">
        <v>19050</v>
      </c>
      <c r="C4271">
        <v>21800</v>
      </c>
      <c r="D4271">
        <v>24860</v>
      </c>
      <c r="E4271">
        <v>30000</v>
      </c>
      <c r="F4271">
        <v>35140</v>
      </c>
      <c r="G4271">
        <v>40280</v>
      </c>
      <c r="H4271">
        <v>45420</v>
      </c>
      <c r="I4271">
        <v>50560</v>
      </c>
      <c r="J4271">
        <v>55700</v>
      </c>
      <c r="K4271" t="s">
        <v>3116</v>
      </c>
      <c r="L4271">
        <v>21</v>
      </c>
      <c r="M4271">
        <v>30</v>
      </c>
      <c r="N4271" t="s">
        <v>1138</v>
      </c>
    </row>
    <row r="4272" spans="1:14" x14ac:dyDescent="0.2">
      <c r="A4272" t="s">
        <v>10031</v>
      </c>
      <c r="B4272">
        <v>19050</v>
      </c>
      <c r="C4272">
        <v>21800</v>
      </c>
      <c r="D4272">
        <v>24860</v>
      </c>
      <c r="E4272">
        <v>30000</v>
      </c>
      <c r="F4272">
        <v>35140</v>
      </c>
      <c r="G4272">
        <v>40280</v>
      </c>
      <c r="H4272">
        <v>45420</v>
      </c>
      <c r="I4272">
        <v>50560</v>
      </c>
      <c r="J4272">
        <v>55700</v>
      </c>
      <c r="K4272" t="s">
        <v>3116</v>
      </c>
      <c r="L4272">
        <v>21</v>
      </c>
      <c r="M4272">
        <v>30</v>
      </c>
      <c r="N4272" t="s">
        <v>1139</v>
      </c>
    </row>
    <row r="4273" spans="1:14" x14ac:dyDescent="0.2">
      <c r="A4273" t="s">
        <v>10032</v>
      </c>
      <c r="B4273">
        <v>19050</v>
      </c>
      <c r="C4273">
        <v>21800</v>
      </c>
      <c r="D4273">
        <v>24860</v>
      </c>
      <c r="E4273">
        <v>30000</v>
      </c>
      <c r="F4273">
        <v>35140</v>
      </c>
      <c r="G4273">
        <v>40280</v>
      </c>
      <c r="H4273">
        <v>45420</v>
      </c>
      <c r="I4273">
        <v>50560</v>
      </c>
      <c r="J4273">
        <v>55700</v>
      </c>
      <c r="K4273" t="s">
        <v>3116</v>
      </c>
      <c r="L4273">
        <v>21</v>
      </c>
      <c r="M4273">
        <v>30</v>
      </c>
      <c r="N4273" t="s">
        <v>1140</v>
      </c>
    </row>
    <row r="4274" spans="1:14" x14ac:dyDescent="0.2">
      <c r="A4274" t="s">
        <v>10033</v>
      </c>
      <c r="B4274">
        <v>19050</v>
      </c>
      <c r="C4274">
        <v>21800</v>
      </c>
      <c r="D4274">
        <v>24860</v>
      </c>
      <c r="E4274">
        <v>30000</v>
      </c>
      <c r="F4274">
        <v>35140</v>
      </c>
      <c r="G4274">
        <v>40280</v>
      </c>
      <c r="H4274">
        <v>45420</v>
      </c>
      <c r="I4274">
        <v>50560</v>
      </c>
      <c r="J4274">
        <v>55700</v>
      </c>
      <c r="K4274" t="s">
        <v>3116</v>
      </c>
      <c r="L4274">
        <v>21</v>
      </c>
      <c r="M4274">
        <v>30</v>
      </c>
      <c r="N4274" t="s">
        <v>1141</v>
      </c>
    </row>
    <row r="4275" spans="1:14" x14ac:dyDescent="0.2">
      <c r="A4275" t="s">
        <v>10034</v>
      </c>
      <c r="B4275">
        <v>19050</v>
      </c>
      <c r="C4275">
        <v>21800</v>
      </c>
      <c r="D4275">
        <v>24860</v>
      </c>
      <c r="E4275">
        <v>30000</v>
      </c>
      <c r="F4275">
        <v>35140</v>
      </c>
      <c r="G4275">
        <v>40280</v>
      </c>
      <c r="H4275">
        <v>45420</v>
      </c>
      <c r="I4275">
        <v>50560</v>
      </c>
      <c r="J4275">
        <v>55700</v>
      </c>
      <c r="K4275" t="s">
        <v>3116</v>
      </c>
      <c r="L4275">
        <v>21</v>
      </c>
      <c r="M4275">
        <v>30</v>
      </c>
      <c r="N4275" t="s">
        <v>1142</v>
      </c>
    </row>
    <row r="4276" spans="1:14" x14ac:dyDescent="0.2">
      <c r="A4276" t="s">
        <v>10035</v>
      </c>
      <c r="B4276">
        <v>19050</v>
      </c>
      <c r="C4276">
        <v>21800</v>
      </c>
      <c r="D4276">
        <v>24860</v>
      </c>
      <c r="E4276">
        <v>30000</v>
      </c>
      <c r="F4276">
        <v>35140</v>
      </c>
      <c r="G4276">
        <v>40280</v>
      </c>
      <c r="H4276">
        <v>45420</v>
      </c>
      <c r="I4276">
        <v>50560</v>
      </c>
      <c r="J4276">
        <v>55700</v>
      </c>
      <c r="K4276" t="s">
        <v>3116</v>
      </c>
      <c r="L4276">
        <v>21</v>
      </c>
      <c r="M4276">
        <v>30</v>
      </c>
      <c r="N4276" t="s">
        <v>1143</v>
      </c>
    </row>
    <row r="4277" spans="1:14" x14ac:dyDescent="0.2">
      <c r="A4277" t="s">
        <v>10036</v>
      </c>
      <c r="B4277">
        <v>19050</v>
      </c>
      <c r="C4277">
        <v>21800</v>
      </c>
      <c r="D4277">
        <v>24860</v>
      </c>
      <c r="E4277">
        <v>30000</v>
      </c>
      <c r="F4277">
        <v>35140</v>
      </c>
      <c r="G4277">
        <v>40280</v>
      </c>
      <c r="H4277">
        <v>45420</v>
      </c>
      <c r="I4277">
        <v>50560</v>
      </c>
      <c r="J4277">
        <v>55700</v>
      </c>
      <c r="K4277" t="s">
        <v>3116</v>
      </c>
      <c r="L4277">
        <v>21</v>
      </c>
      <c r="M4277">
        <v>30</v>
      </c>
      <c r="N4277" t="s">
        <v>1144</v>
      </c>
    </row>
    <row r="4278" spans="1:14" x14ac:dyDescent="0.2">
      <c r="A4278" t="s">
        <v>10037</v>
      </c>
      <c r="B4278">
        <v>19050</v>
      </c>
      <c r="C4278">
        <v>21800</v>
      </c>
      <c r="D4278">
        <v>24860</v>
      </c>
      <c r="E4278">
        <v>30000</v>
      </c>
      <c r="F4278">
        <v>35140</v>
      </c>
      <c r="G4278">
        <v>40280</v>
      </c>
      <c r="H4278">
        <v>45420</v>
      </c>
      <c r="I4278">
        <v>50560</v>
      </c>
      <c r="J4278">
        <v>55700</v>
      </c>
      <c r="K4278" t="s">
        <v>3116</v>
      </c>
      <c r="L4278">
        <v>21</v>
      </c>
      <c r="M4278">
        <v>30</v>
      </c>
      <c r="N4278" t="s">
        <v>1145</v>
      </c>
    </row>
    <row r="4279" spans="1:14" x14ac:dyDescent="0.2">
      <c r="A4279" t="s">
        <v>10038</v>
      </c>
      <c r="B4279">
        <v>19050</v>
      </c>
      <c r="C4279">
        <v>21800</v>
      </c>
      <c r="D4279">
        <v>24860</v>
      </c>
      <c r="E4279">
        <v>30000</v>
      </c>
      <c r="F4279">
        <v>35140</v>
      </c>
      <c r="G4279">
        <v>40280</v>
      </c>
      <c r="H4279">
        <v>45420</v>
      </c>
      <c r="I4279">
        <v>50560</v>
      </c>
      <c r="J4279">
        <v>55700</v>
      </c>
      <c r="K4279" t="s">
        <v>3116</v>
      </c>
      <c r="L4279">
        <v>21</v>
      </c>
      <c r="M4279">
        <v>30</v>
      </c>
      <c r="N4279" t="s">
        <v>1146</v>
      </c>
    </row>
    <row r="4280" spans="1:14" x14ac:dyDescent="0.2">
      <c r="A4280" t="s">
        <v>10039</v>
      </c>
      <c r="B4280">
        <v>19050</v>
      </c>
      <c r="C4280">
        <v>21800</v>
      </c>
      <c r="D4280">
        <v>24860</v>
      </c>
      <c r="E4280">
        <v>30000</v>
      </c>
      <c r="F4280">
        <v>35140</v>
      </c>
      <c r="G4280">
        <v>40280</v>
      </c>
      <c r="H4280">
        <v>45420</v>
      </c>
      <c r="I4280">
        <v>50560</v>
      </c>
      <c r="J4280">
        <v>55700</v>
      </c>
      <c r="K4280" t="s">
        <v>3116</v>
      </c>
      <c r="L4280">
        <v>21</v>
      </c>
      <c r="M4280">
        <v>30</v>
      </c>
      <c r="N4280" t="s">
        <v>1147</v>
      </c>
    </row>
    <row r="4281" spans="1:14" x14ac:dyDescent="0.2">
      <c r="A4281" t="s">
        <v>10040</v>
      </c>
      <c r="B4281">
        <v>19050</v>
      </c>
      <c r="C4281">
        <v>21800</v>
      </c>
      <c r="D4281">
        <v>24860</v>
      </c>
      <c r="E4281">
        <v>30000</v>
      </c>
      <c r="F4281">
        <v>35140</v>
      </c>
      <c r="G4281">
        <v>40280</v>
      </c>
      <c r="H4281">
        <v>45420</v>
      </c>
      <c r="I4281">
        <v>50560</v>
      </c>
      <c r="J4281">
        <v>55700</v>
      </c>
      <c r="K4281" t="s">
        <v>3116</v>
      </c>
      <c r="L4281">
        <v>21</v>
      </c>
      <c r="M4281">
        <v>30</v>
      </c>
      <c r="N4281" t="s">
        <v>1148</v>
      </c>
    </row>
    <row r="4282" spans="1:14" x14ac:dyDescent="0.2">
      <c r="A4282" t="s">
        <v>10041</v>
      </c>
      <c r="B4282">
        <v>19050</v>
      </c>
      <c r="C4282">
        <v>21800</v>
      </c>
      <c r="D4282">
        <v>24860</v>
      </c>
      <c r="E4282">
        <v>30000</v>
      </c>
      <c r="F4282">
        <v>35140</v>
      </c>
      <c r="G4282">
        <v>40280</v>
      </c>
      <c r="H4282">
        <v>45420</v>
      </c>
      <c r="I4282">
        <v>50560</v>
      </c>
      <c r="J4282">
        <v>55700</v>
      </c>
      <c r="K4282" t="s">
        <v>3116</v>
      </c>
      <c r="L4282">
        <v>21</v>
      </c>
      <c r="M4282">
        <v>30</v>
      </c>
      <c r="N4282" t="s">
        <v>1149</v>
      </c>
    </row>
    <row r="4283" spans="1:14" x14ac:dyDescent="0.2">
      <c r="A4283" t="s">
        <v>10042</v>
      </c>
      <c r="B4283">
        <v>19050</v>
      </c>
      <c r="C4283">
        <v>21800</v>
      </c>
      <c r="D4283">
        <v>24860</v>
      </c>
      <c r="E4283">
        <v>30000</v>
      </c>
      <c r="F4283">
        <v>35140</v>
      </c>
      <c r="G4283">
        <v>40280</v>
      </c>
      <c r="H4283">
        <v>45420</v>
      </c>
      <c r="I4283">
        <v>50560</v>
      </c>
      <c r="J4283">
        <v>55700</v>
      </c>
      <c r="K4283" t="s">
        <v>3116</v>
      </c>
      <c r="L4283">
        <v>21</v>
      </c>
      <c r="M4283">
        <v>30</v>
      </c>
      <c r="N4283" t="s">
        <v>1150</v>
      </c>
    </row>
    <row r="4284" spans="1:14" x14ac:dyDescent="0.2">
      <c r="A4284" t="s">
        <v>10043</v>
      </c>
      <c r="B4284">
        <v>19050</v>
      </c>
      <c r="C4284">
        <v>21800</v>
      </c>
      <c r="D4284">
        <v>24860</v>
      </c>
      <c r="E4284">
        <v>30000</v>
      </c>
      <c r="F4284">
        <v>35140</v>
      </c>
      <c r="G4284">
        <v>40280</v>
      </c>
      <c r="H4284">
        <v>45420</v>
      </c>
      <c r="I4284">
        <v>50560</v>
      </c>
      <c r="J4284">
        <v>55700</v>
      </c>
      <c r="K4284" t="s">
        <v>3116</v>
      </c>
      <c r="L4284">
        <v>21</v>
      </c>
      <c r="M4284">
        <v>30</v>
      </c>
      <c r="N4284" t="s">
        <v>1151</v>
      </c>
    </row>
    <row r="4285" spans="1:14" x14ac:dyDescent="0.2">
      <c r="A4285" t="s">
        <v>10044</v>
      </c>
      <c r="B4285">
        <v>19050</v>
      </c>
      <c r="C4285">
        <v>21800</v>
      </c>
      <c r="D4285">
        <v>24860</v>
      </c>
      <c r="E4285">
        <v>30000</v>
      </c>
      <c r="F4285">
        <v>35140</v>
      </c>
      <c r="G4285">
        <v>40280</v>
      </c>
      <c r="H4285">
        <v>45420</v>
      </c>
      <c r="I4285">
        <v>50560</v>
      </c>
      <c r="J4285">
        <v>55700</v>
      </c>
      <c r="K4285" t="s">
        <v>3116</v>
      </c>
      <c r="L4285">
        <v>21</v>
      </c>
      <c r="M4285">
        <v>30</v>
      </c>
      <c r="N4285" t="s">
        <v>1152</v>
      </c>
    </row>
    <row r="4286" spans="1:14" x14ac:dyDescent="0.2">
      <c r="A4286" t="s">
        <v>10045</v>
      </c>
      <c r="B4286">
        <v>19050</v>
      </c>
      <c r="C4286">
        <v>21800</v>
      </c>
      <c r="D4286">
        <v>24860</v>
      </c>
      <c r="E4286">
        <v>30000</v>
      </c>
      <c r="F4286">
        <v>35140</v>
      </c>
      <c r="G4286">
        <v>40280</v>
      </c>
      <c r="H4286">
        <v>45420</v>
      </c>
      <c r="I4286">
        <v>50560</v>
      </c>
      <c r="J4286">
        <v>55700</v>
      </c>
      <c r="K4286" t="s">
        <v>3116</v>
      </c>
      <c r="L4286">
        <v>21</v>
      </c>
      <c r="M4286">
        <v>30</v>
      </c>
      <c r="N4286" t="s">
        <v>1153</v>
      </c>
    </row>
    <row r="4287" spans="1:14" x14ac:dyDescent="0.2">
      <c r="A4287" t="s">
        <v>10046</v>
      </c>
      <c r="B4287">
        <v>19050</v>
      </c>
      <c r="C4287">
        <v>21800</v>
      </c>
      <c r="D4287">
        <v>24860</v>
      </c>
      <c r="E4287">
        <v>30000</v>
      </c>
      <c r="F4287">
        <v>35140</v>
      </c>
      <c r="G4287">
        <v>40280</v>
      </c>
      <c r="H4287">
        <v>45420</v>
      </c>
      <c r="I4287">
        <v>50560</v>
      </c>
      <c r="J4287">
        <v>55700</v>
      </c>
      <c r="K4287" t="s">
        <v>3116</v>
      </c>
      <c r="L4287">
        <v>21</v>
      </c>
      <c r="M4287">
        <v>30</v>
      </c>
      <c r="N4287" t="s">
        <v>1154</v>
      </c>
    </row>
    <row r="4288" spans="1:14" x14ac:dyDescent="0.2">
      <c r="A4288" t="s">
        <v>10047</v>
      </c>
      <c r="B4288">
        <v>19050</v>
      </c>
      <c r="C4288">
        <v>21800</v>
      </c>
      <c r="D4288">
        <v>24860</v>
      </c>
      <c r="E4288">
        <v>30000</v>
      </c>
      <c r="F4288">
        <v>35140</v>
      </c>
      <c r="G4288">
        <v>40280</v>
      </c>
      <c r="H4288">
        <v>45420</v>
      </c>
      <c r="I4288">
        <v>50560</v>
      </c>
      <c r="J4288">
        <v>55700</v>
      </c>
      <c r="K4288" t="s">
        <v>3116</v>
      </c>
      <c r="L4288">
        <v>21</v>
      </c>
      <c r="M4288">
        <v>30</v>
      </c>
      <c r="N4288" t="s">
        <v>1155</v>
      </c>
    </row>
    <row r="4289" spans="1:14" x14ac:dyDescent="0.2">
      <c r="A4289" t="s">
        <v>10048</v>
      </c>
      <c r="B4289">
        <v>19050</v>
      </c>
      <c r="C4289">
        <v>21800</v>
      </c>
      <c r="D4289">
        <v>24860</v>
      </c>
      <c r="E4289">
        <v>30000</v>
      </c>
      <c r="F4289">
        <v>35140</v>
      </c>
      <c r="G4289">
        <v>40280</v>
      </c>
      <c r="H4289">
        <v>45420</v>
      </c>
      <c r="I4289">
        <v>50560</v>
      </c>
      <c r="J4289">
        <v>55700</v>
      </c>
      <c r="K4289" t="s">
        <v>3116</v>
      </c>
      <c r="L4289">
        <v>21</v>
      </c>
      <c r="M4289">
        <v>30</v>
      </c>
      <c r="N4289" t="s">
        <v>1156</v>
      </c>
    </row>
    <row r="4290" spans="1:14" x14ac:dyDescent="0.2">
      <c r="A4290" t="s">
        <v>10049</v>
      </c>
      <c r="B4290">
        <v>19050</v>
      </c>
      <c r="C4290">
        <v>21800</v>
      </c>
      <c r="D4290">
        <v>24860</v>
      </c>
      <c r="E4290">
        <v>30000</v>
      </c>
      <c r="F4290">
        <v>35140</v>
      </c>
      <c r="G4290">
        <v>40280</v>
      </c>
      <c r="H4290">
        <v>45420</v>
      </c>
      <c r="I4290">
        <v>50560</v>
      </c>
      <c r="J4290">
        <v>55700</v>
      </c>
      <c r="K4290" t="s">
        <v>3116</v>
      </c>
      <c r="L4290">
        <v>21</v>
      </c>
      <c r="M4290">
        <v>30</v>
      </c>
      <c r="N4290" t="s">
        <v>1157</v>
      </c>
    </row>
    <row r="4291" spans="1:14" x14ac:dyDescent="0.2">
      <c r="A4291" t="s">
        <v>10050</v>
      </c>
      <c r="B4291">
        <v>19050</v>
      </c>
      <c r="C4291">
        <v>21800</v>
      </c>
      <c r="D4291">
        <v>24860</v>
      </c>
      <c r="E4291">
        <v>30000</v>
      </c>
      <c r="F4291">
        <v>35140</v>
      </c>
      <c r="G4291">
        <v>40280</v>
      </c>
      <c r="H4291">
        <v>45420</v>
      </c>
      <c r="I4291">
        <v>50560</v>
      </c>
      <c r="J4291">
        <v>55700</v>
      </c>
      <c r="K4291" t="s">
        <v>3116</v>
      </c>
      <c r="L4291">
        <v>21</v>
      </c>
      <c r="M4291">
        <v>30</v>
      </c>
      <c r="N4291" t="s">
        <v>1158</v>
      </c>
    </row>
    <row r="4292" spans="1:14" x14ac:dyDescent="0.2">
      <c r="A4292" t="s">
        <v>10051</v>
      </c>
      <c r="B4292">
        <v>19050</v>
      </c>
      <c r="C4292">
        <v>21800</v>
      </c>
      <c r="D4292">
        <v>24860</v>
      </c>
      <c r="E4292">
        <v>30000</v>
      </c>
      <c r="F4292">
        <v>35140</v>
      </c>
      <c r="G4292">
        <v>40280</v>
      </c>
      <c r="H4292">
        <v>45420</v>
      </c>
      <c r="I4292">
        <v>50560</v>
      </c>
      <c r="J4292">
        <v>55700</v>
      </c>
      <c r="K4292" t="s">
        <v>3116</v>
      </c>
      <c r="L4292">
        <v>21</v>
      </c>
      <c r="M4292">
        <v>30</v>
      </c>
      <c r="N4292" t="s">
        <v>1159</v>
      </c>
    </row>
    <row r="4293" spans="1:14" x14ac:dyDescent="0.2">
      <c r="A4293" t="s">
        <v>10052</v>
      </c>
      <c r="B4293">
        <v>20350</v>
      </c>
      <c r="C4293">
        <v>23250</v>
      </c>
      <c r="D4293">
        <v>26150</v>
      </c>
      <c r="E4293">
        <v>30000</v>
      </c>
      <c r="F4293">
        <v>35140</v>
      </c>
      <c r="G4293">
        <v>40280</v>
      </c>
      <c r="H4293">
        <v>45420</v>
      </c>
      <c r="I4293">
        <v>50560</v>
      </c>
      <c r="J4293">
        <v>55700</v>
      </c>
      <c r="K4293" t="s">
        <v>3116</v>
      </c>
      <c r="L4293">
        <v>23</v>
      </c>
      <c r="M4293">
        <v>30</v>
      </c>
      <c r="N4293" t="s">
        <v>1160</v>
      </c>
    </row>
    <row r="4294" spans="1:14" x14ac:dyDescent="0.2">
      <c r="A4294" t="s">
        <v>10053</v>
      </c>
      <c r="B4294">
        <v>20350</v>
      </c>
      <c r="C4294">
        <v>23250</v>
      </c>
      <c r="D4294">
        <v>26150</v>
      </c>
      <c r="E4294">
        <v>30000</v>
      </c>
      <c r="F4294">
        <v>35140</v>
      </c>
      <c r="G4294">
        <v>40280</v>
      </c>
      <c r="H4294">
        <v>45420</v>
      </c>
      <c r="I4294">
        <v>50560</v>
      </c>
      <c r="J4294">
        <v>55700</v>
      </c>
      <c r="K4294" t="s">
        <v>3116</v>
      </c>
      <c r="L4294">
        <v>23</v>
      </c>
      <c r="M4294">
        <v>30</v>
      </c>
      <c r="N4294" t="s">
        <v>1161</v>
      </c>
    </row>
    <row r="4295" spans="1:14" x14ac:dyDescent="0.2">
      <c r="A4295" t="s">
        <v>10054</v>
      </c>
      <c r="B4295">
        <v>20350</v>
      </c>
      <c r="C4295">
        <v>23250</v>
      </c>
      <c r="D4295">
        <v>26150</v>
      </c>
      <c r="E4295">
        <v>30000</v>
      </c>
      <c r="F4295">
        <v>35140</v>
      </c>
      <c r="G4295">
        <v>40280</v>
      </c>
      <c r="H4295">
        <v>45420</v>
      </c>
      <c r="I4295">
        <v>50560</v>
      </c>
      <c r="J4295">
        <v>55700</v>
      </c>
      <c r="K4295" t="s">
        <v>3116</v>
      </c>
      <c r="L4295">
        <v>23</v>
      </c>
      <c r="M4295">
        <v>30</v>
      </c>
      <c r="N4295" t="s">
        <v>1162</v>
      </c>
    </row>
    <row r="4296" spans="1:14" x14ac:dyDescent="0.2">
      <c r="A4296" t="s">
        <v>10055</v>
      </c>
      <c r="B4296">
        <v>20350</v>
      </c>
      <c r="C4296">
        <v>23250</v>
      </c>
      <c r="D4296">
        <v>26150</v>
      </c>
      <c r="E4296">
        <v>30000</v>
      </c>
      <c r="F4296">
        <v>35140</v>
      </c>
      <c r="G4296">
        <v>40280</v>
      </c>
      <c r="H4296">
        <v>45420</v>
      </c>
      <c r="I4296">
        <v>50560</v>
      </c>
      <c r="J4296">
        <v>55700</v>
      </c>
      <c r="K4296" t="s">
        <v>3116</v>
      </c>
      <c r="L4296">
        <v>23</v>
      </c>
      <c r="M4296">
        <v>30</v>
      </c>
      <c r="N4296" t="s">
        <v>1163</v>
      </c>
    </row>
    <row r="4297" spans="1:14" x14ac:dyDescent="0.2">
      <c r="A4297" t="s">
        <v>10056</v>
      </c>
      <c r="B4297">
        <v>20350</v>
      </c>
      <c r="C4297">
        <v>23250</v>
      </c>
      <c r="D4297">
        <v>26150</v>
      </c>
      <c r="E4297">
        <v>30000</v>
      </c>
      <c r="F4297">
        <v>35140</v>
      </c>
      <c r="G4297">
        <v>40280</v>
      </c>
      <c r="H4297">
        <v>45420</v>
      </c>
      <c r="I4297">
        <v>50560</v>
      </c>
      <c r="J4297">
        <v>55700</v>
      </c>
      <c r="K4297" t="s">
        <v>3116</v>
      </c>
      <c r="L4297">
        <v>23</v>
      </c>
      <c r="M4297">
        <v>30</v>
      </c>
      <c r="N4297" t="s">
        <v>1164</v>
      </c>
    </row>
    <row r="4298" spans="1:14" x14ac:dyDescent="0.2">
      <c r="A4298" t="s">
        <v>10057</v>
      </c>
      <c r="B4298">
        <v>20350</v>
      </c>
      <c r="C4298">
        <v>23250</v>
      </c>
      <c r="D4298">
        <v>26150</v>
      </c>
      <c r="E4298">
        <v>30000</v>
      </c>
      <c r="F4298">
        <v>35140</v>
      </c>
      <c r="G4298">
        <v>40280</v>
      </c>
      <c r="H4298">
        <v>45420</v>
      </c>
      <c r="I4298">
        <v>50560</v>
      </c>
      <c r="J4298">
        <v>55700</v>
      </c>
      <c r="K4298" t="s">
        <v>3116</v>
      </c>
      <c r="L4298">
        <v>23</v>
      </c>
      <c r="M4298">
        <v>30</v>
      </c>
      <c r="N4298" t="s">
        <v>1165</v>
      </c>
    </row>
    <row r="4299" spans="1:14" x14ac:dyDescent="0.2">
      <c r="A4299" t="s">
        <v>10058</v>
      </c>
      <c r="B4299">
        <v>20350</v>
      </c>
      <c r="C4299">
        <v>23250</v>
      </c>
      <c r="D4299">
        <v>26150</v>
      </c>
      <c r="E4299">
        <v>30000</v>
      </c>
      <c r="F4299">
        <v>35140</v>
      </c>
      <c r="G4299">
        <v>40280</v>
      </c>
      <c r="H4299">
        <v>45420</v>
      </c>
      <c r="I4299">
        <v>50560</v>
      </c>
      <c r="J4299">
        <v>55700</v>
      </c>
      <c r="K4299" t="s">
        <v>3116</v>
      </c>
      <c r="L4299">
        <v>23</v>
      </c>
      <c r="M4299">
        <v>30</v>
      </c>
      <c r="N4299" t="s">
        <v>1166</v>
      </c>
    </row>
    <row r="4300" spans="1:14" x14ac:dyDescent="0.2">
      <c r="A4300" t="s">
        <v>10059</v>
      </c>
      <c r="B4300">
        <v>20350</v>
      </c>
      <c r="C4300">
        <v>23250</v>
      </c>
      <c r="D4300">
        <v>26150</v>
      </c>
      <c r="E4300">
        <v>30000</v>
      </c>
      <c r="F4300">
        <v>35140</v>
      </c>
      <c r="G4300">
        <v>40280</v>
      </c>
      <c r="H4300">
        <v>45420</v>
      </c>
      <c r="I4300">
        <v>50560</v>
      </c>
      <c r="J4300">
        <v>55700</v>
      </c>
      <c r="K4300" t="s">
        <v>3116</v>
      </c>
      <c r="L4300">
        <v>23</v>
      </c>
      <c r="M4300">
        <v>30</v>
      </c>
      <c r="N4300" t="s">
        <v>1167</v>
      </c>
    </row>
    <row r="4301" spans="1:14" x14ac:dyDescent="0.2">
      <c r="A4301" t="s">
        <v>10060</v>
      </c>
      <c r="B4301">
        <v>20350</v>
      </c>
      <c r="C4301">
        <v>23250</v>
      </c>
      <c r="D4301">
        <v>26150</v>
      </c>
      <c r="E4301">
        <v>30000</v>
      </c>
      <c r="F4301">
        <v>35140</v>
      </c>
      <c r="G4301">
        <v>40280</v>
      </c>
      <c r="H4301">
        <v>45420</v>
      </c>
      <c r="I4301">
        <v>50560</v>
      </c>
      <c r="J4301">
        <v>55700</v>
      </c>
      <c r="K4301" t="s">
        <v>3116</v>
      </c>
      <c r="L4301">
        <v>23</v>
      </c>
      <c r="M4301">
        <v>30</v>
      </c>
      <c r="N4301" t="s">
        <v>518</v>
      </c>
    </row>
    <row r="4302" spans="1:14" x14ac:dyDescent="0.2">
      <c r="A4302" t="s">
        <v>10061</v>
      </c>
      <c r="B4302">
        <v>20350</v>
      </c>
      <c r="C4302">
        <v>23250</v>
      </c>
      <c r="D4302">
        <v>26150</v>
      </c>
      <c r="E4302">
        <v>30000</v>
      </c>
      <c r="F4302">
        <v>35140</v>
      </c>
      <c r="G4302">
        <v>40280</v>
      </c>
      <c r="H4302">
        <v>45420</v>
      </c>
      <c r="I4302">
        <v>50560</v>
      </c>
      <c r="J4302">
        <v>55700</v>
      </c>
      <c r="K4302" t="s">
        <v>3116</v>
      </c>
      <c r="L4302">
        <v>23</v>
      </c>
      <c r="M4302">
        <v>30</v>
      </c>
      <c r="N4302" t="s">
        <v>1168</v>
      </c>
    </row>
    <row r="4303" spans="1:14" x14ac:dyDescent="0.2">
      <c r="A4303" t="s">
        <v>10062</v>
      </c>
      <c r="B4303">
        <v>20350</v>
      </c>
      <c r="C4303">
        <v>23250</v>
      </c>
      <c r="D4303">
        <v>26150</v>
      </c>
      <c r="E4303">
        <v>30000</v>
      </c>
      <c r="F4303">
        <v>35140</v>
      </c>
      <c r="G4303">
        <v>40280</v>
      </c>
      <c r="H4303">
        <v>45420</v>
      </c>
      <c r="I4303">
        <v>50560</v>
      </c>
      <c r="J4303">
        <v>55700</v>
      </c>
      <c r="K4303" t="s">
        <v>3116</v>
      </c>
      <c r="L4303">
        <v>23</v>
      </c>
      <c r="M4303">
        <v>30</v>
      </c>
      <c r="N4303" t="s">
        <v>1169</v>
      </c>
    </row>
    <row r="4304" spans="1:14" x14ac:dyDescent="0.2">
      <c r="A4304" t="s">
        <v>10063</v>
      </c>
      <c r="B4304">
        <v>20350</v>
      </c>
      <c r="C4304">
        <v>23250</v>
      </c>
      <c r="D4304">
        <v>26150</v>
      </c>
      <c r="E4304">
        <v>30000</v>
      </c>
      <c r="F4304">
        <v>35140</v>
      </c>
      <c r="G4304">
        <v>40280</v>
      </c>
      <c r="H4304">
        <v>45420</v>
      </c>
      <c r="I4304">
        <v>50560</v>
      </c>
      <c r="J4304">
        <v>55700</v>
      </c>
      <c r="K4304" t="s">
        <v>3116</v>
      </c>
      <c r="L4304">
        <v>23</v>
      </c>
      <c r="M4304">
        <v>30</v>
      </c>
      <c r="N4304" t="s">
        <v>1170</v>
      </c>
    </row>
    <row r="4305" spans="1:14" x14ac:dyDescent="0.2">
      <c r="A4305" t="s">
        <v>10064</v>
      </c>
      <c r="B4305">
        <v>20350</v>
      </c>
      <c r="C4305">
        <v>23250</v>
      </c>
      <c r="D4305">
        <v>26150</v>
      </c>
      <c r="E4305">
        <v>30000</v>
      </c>
      <c r="F4305">
        <v>35140</v>
      </c>
      <c r="G4305">
        <v>40280</v>
      </c>
      <c r="H4305">
        <v>45420</v>
      </c>
      <c r="I4305">
        <v>50560</v>
      </c>
      <c r="J4305">
        <v>55700</v>
      </c>
      <c r="K4305" t="s">
        <v>3116</v>
      </c>
      <c r="L4305">
        <v>23</v>
      </c>
      <c r="M4305">
        <v>30</v>
      </c>
      <c r="N4305" t="s">
        <v>521</v>
      </c>
    </row>
    <row r="4306" spans="1:14" x14ac:dyDescent="0.2">
      <c r="A4306" t="s">
        <v>10065</v>
      </c>
      <c r="B4306">
        <v>20350</v>
      </c>
      <c r="C4306">
        <v>23250</v>
      </c>
      <c r="D4306">
        <v>26150</v>
      </c>
      <c r="E4306">
        <v>30000</v>
      </c>
      <c r="F4306">
        <v>35140</v>
      </c>
      <c r="G4306">
        <v>40280</v>
      </c>
      <c r="H4306">
        <v>45420</v>
      </c>
      <c r="I4306">
        <v>50560</v>
      </c>
      <c r="J4306">
        <v>55700</v>
      </c>
      <c r="K4306" t="s">
        <v>3116</v>
      </c>
      <c r="L4306">
        <v>23</v>
      </c>
      <c r="M4306">
        <v>30</v>
      </c>
      <c r="N4306" t="s">
        <v>1171</v>
      </c>
    </row>
    <row r="4307" spans="1:14" x14ac:dyDescent="0.2">
      <c r="A4307" t="s">
        <v>10066</v>
      </c>
      <c r="B4307">
        <v>20350</v>
      </c>
      <c r="C4307">
        <v>23250</v>
      </c>
      <c r="D4307">
        <v>26150</v>
      </c>
      <c r="E4307">
        <v>30000</v>
      </c>
      <c r="F4307">
        <v>35140</v>
      </c>
      <c r="G4307">
        <v>40280</v>
      </c>
      <c r="H4307">
        <v>45420</v>
      </c>
      <c r="I4307">
        <v>50560</v>
      </c>
      <c r="J4307">
        <v>55700</v>
      </c>
      <c r="K4307" t="s">
        <v>3116</v>
      </c>
      <c r="L4307">
        <v>23</v>
      </c>
      <c r="M4307">
        <v>30</v>
      </c>
      <c r="N4307" t="s">
        <v>1172</v>
      </c>
    </row>
    <row r="4308" spans="1:14" x14ac:dyDescent="0.2">
      <c r="A4308" t="s">
        <v>10067</v>
      </c>
      <c r="B4308">
        <v>20350</v>
      </c>
      <c r="C4308">
        <v>23250</v>
      </c>
      <c r="D4308">
        <v>26150</v>
      </c>
      <c r="E4308">
        <v>30000</v>
      </c>
      <c r="F4308">
        <v>35140</v>
      </c>
      <c r="G4308">
        <v>40280</v>
      </c>
      <c r="H4308">
        <v>45420</v>
      </c>
      <c r="I4308">
        <v>50560</v>
      </c>
      <c r="J4308">
        <v>55700</v>
      </c>
      <c r="K4308" t="s">
        <v>3116</v>
      </c>
      <c r="L4308">
        <v>23</v>
      </c>
      <c r="M4308">
        <v>30</v>
      </c>
      <c r="N4308" t="s">
        <v>1173</v>
      </c>
    </row>
    <row r="4309" spans="1:14" x14ac:dyDescent="0.2">
      <c r="A4309" t="s">
        <v>10068</v>
      </c>
      <c r="B4309">
        <v>20350</v>
      </c>
      <c r="C4309">
        <v>23250</v>
      </c>
      <c r="D4309">
        <v>26150</v>
      </c>
      <c r="E4309">
        <v>30000</v>
      </c>
      <c r="F4309">
        <v>35140</v>
      </c>
      <c r="G4309">
        <v>40280</v>
      </c>
      <c r="H4309">
        <v>45420</v>
      </c>
      <c r="I4309">
        <v>50560</v>
      </c>
      <c r="J4309">
        <v>55700</v>
      </c>
      <c r="K4309" t="s">
        <v>3116</v>
      </c>
      <c r="L4309">
        <v>23</v>
      </c>
      <c r="M4309">
        <v>30</v>
      </c>
      <c r="N4309" t="s">
        <v>1174</v>
      </c>
    </row>
    <row r="4310" spans="1:14" x14ac:dyDescent="0.2">
      <c r="A4310" t="s">
        <v>10069</v>
      </c>
      <c r="B4310">
        <v>20350</v>
      </c>
      <c r="C4310">
        <v>23250</v>
      </c>
      <c r="D4310">
        <v>26150</v>
      </c>
      <c r="E4310">
        <v>30000</v>
      </c>
      <c r="F4310">
        <v>35140</v>
      </c>
      <c r="G4310">
        <v>40280</v>
      </c>
      <c r="H4310">
        <v>45420</v>
      </c>
      <c r="I4310">
        <v>50560</v>
      </c>
      <c r="J4310">
        <v>55700</v>
      </c>
      <c r="K4310" t="s">
        <v>3116</v>
      </c>
      <c r="L4310">
        <v>23</v>
      </c>
      <c r="M4310">
        <v>30</v>
      </c>
      <c r="N4310" t="s">
        <v>1175</v>
      </c>
    </row>
    <row r="4311" spans="1:14" x14ac:dyDescent="0.2">
      <c r="A4311" t="s">
        <v>10070</v>
      </c>
      <c r="B4311">
        <v>20350</v>
      </c>
      <c r="C4311">
        <v>23250</v>
      </c>
      <c r="D4311">
        <v>26150</v>
      </c>
      <c r="E4311">
        <v>30000</v>
      </c>
      <c r="F4311">
        <v>35140</v>
      </c>
      <c r="G4311">
        <v>40280</v>
      </c>
      <c r="H4311">
        <v>45420</v>
      </c>
      <c r="I4311">
        <v>50560</v>
      </c>
      <c r="J4311">
        <v>55700</v>
      </c>
      <c r="K4311" t="s">
        <v>3116</v>
      </c>
      <c r="L4311">
        <v>23</v>
      </c>
      <c r="M4311">
        <v>30</v>
      </c>
      <c r="N4311" t="s">
        <v>1176</v>
      </c>
    </row>
    <row r="4312" spans="1:14" x14ac:dyDescent="0.2">
      <c r="A4312" t="s">
        <v>10071</v>
      </c>
      <c r="B4312">
        <v>20350</v>
      </c>
      <c r="C4312">
        <v>23250</v>
      </c>
      <c r="D4312">
        <v>26150</v>
      </c>
      <c r="E4312">
        <v>30000</v>
      </c>
      <c r="F4312">
        <v>35140</v>
      </c>
      <c r="G4312">
        <v>40280</v>
      </c>
      <c r="H4312">
        <v>45420</v>
      </c>
      <c r="I4312">
        <v>50560</v>
      </c>
      <c r="J4312">
        <v>55700</v>
      </c>
      <c r="K4312" t="s">
        <v>3116</v>
      </c>
      <c r="L4312">
        <v>23</v>
      </c>
      <c r="M4312">
        <v>30</v>
      </c>
      <c r="N4312" t="s">
        <v>1177</v>
      </c>
    </row>
    <row r="4313" spans="1:14" x14ac:dyDescent="0.2">
      <c r="A4313" t="s">
        <v>10072</v>
      </c>
      <c r="B4313">
        <v>19050</v>
      </c>
      <c r="C4313">
        <v>21800</v>
      </c>
      <c r="D4313">
        <v>24860</v>
      </c>
      <c r="E4313">
        <v>30000</v>
      </c>
      <c r="F4313">
        <v>35140</v>
      </c>
      <c r="G4313">
        <v>40280</v>
      </c>
      <c r="H4313">
        <v>45420</v>
      </c>
      <c r="I4313">
        <v>50560</v>
      </c>
      <c r="J4313">
        <v>55700</v>
      </c>
      <c r="K4313" t="s">
        <v>3116</v>
      </c>
      <c r="L4313">
        <v>25</v>
      </c>
      <c r="M4313">
        <v>30</v>
      </c>
      <c r="N4313" t="s">
        <v>1178</v>
      </c>
    </row>
    <row r="4314" spans="1:14" x14ac:dyDescent="0.2">
      <c r="A4314" t="s">
        <v>10073</v>
      </c>
      <c r="B4314">
        <v>19050</v>
      </c>
      <c r="C4314">
        <v>21800</v>
      </c>
      <c r="D4314">
        <v>24860</v>
      </c>
      <c r="E4314">
        <v>30000</v>
      </c>
      <c r="F4314">
        <v>35140</v>
      </c>
      <c r="G4314">
        <v>40280</v>
      </c>
      <c r="H4314">
        <v>45420</v>
      </c>
      <c r="I4314">
        <v>50560</v>
      </c>
      <c r="J4314">
        <v>55700</v>
      </c>
      <c r="K4314" t="s">
        <v>3116</v>
      </c>
      <c r="L4314">
        <v>25</v>
      </c>
      <c r="M4314">
        <v>30</v>
      </c>
      <c r="N4314" t="s">
        <v>1179</v>
      </c>
    </row>
    <row r="4315" spans="1:14" x14ac:dyDescent="0.2">
      <c r="A4315" t="s">
        <v>10074</v>
      </c>
      <c r="B4315">
        <v>19050</v>
      </c>
      <c r="C4315">
        <v>21800</v>
      </c>
      <c r="D4315">
        <v>24860</v>
      </c>
      <c r="E4315">
        <v>30000</v>
      </c>
      <c r="F4315">
        <v>35140</v>
      </c>
      <c r="G4315">
        <v>40280</v>
      </c>
      <c r="H4315">
        <v>45420</v>
      </c>
      <c r="I4315">
        <v>50560</v>
      </c>
      <c r="J4315">
        <v>55700</v>
      </c>
      <c r="K4315" t="s">
        <v>3116</v>
      </c>
      <c r="L4315">
        <v>25</v>
      </c>
      <c r="M4315">
        <v>30</v>
      </c>
      <c r="N4315" t="s">
        <v>1180</v>
      </c>
    </row>
    <row r="4316" spans="1:14" x14ac:dyDescent="0.2">
      <c r="A4316" t="s">
        <v>10075</v>
      </c>
      <c r="B4316">
        <v>19050</v>
      </c>
      <c r="C4316">
        <v>21800</v>
      </c>
      <c r="D4316">
        <v>24860</v>
      </c>
      <c r="E4316">
        <v>30000</v>
      </c>
      <c r="F4316">
        <v>35140</v>
      </c>
      <c r="G4316">
        <v>40280</v>
      </c>
      <c r="H4316">
        <v>45420</v>
      </c>
      <c r="I4316">
        <v>50560</v>
      </c>
      <c r="J4316">
        <v>55700</v>
      </c>
      <c r="K4316" t="s">
        <v>3116</v>
      </c>
      <c r="L4316">
        <v>25</v>
      </c>
      <c r="M4316">
        <v>30</v>
      </c>
      <c r="N4316" t="s">
        <v>1181</v>
      </c>
    </row>
    <row r="4317" spans="1:14" x14ac:dyDescent="0.2">
      <c r="A4317" t="s">
        <v>10076</v>
      </c>
      <c r="B4317">
        <v>19050</v>
      </c>
      <c r="C4317">
        <v>21800</v>
      </c>
      <c r="D4317">
        <v>24860</v>
      </c>
      <c r="E4317">
        <v>30000</v>
      </c>
      <c r="F4317">
        <v>35140</v>
      </c>
      <c r="G4317">
        <v>40280</v>
      </c>
      <c r="H4317">
        <v>45420</v>
      </c>
      <c r="I4317">
        <v>50560</v>
      </c>
      <c r="J4317">
        <v>55700</v>
      </c>
      <c r="K4317" t="s">
        <v>3116</v>
      </c>
      <c r="L4317">
        <v>25</v>
      </c>
      <c r="M4317">
        <v>30</v>
      </c>
      <c r="N4317" t="s">
        <v>1182</v>
      </c>
    </row>
    <row r="4318" spans="1:14" x14ac:dyDescent="0.2">
      <c r="A4318" t="s">
        <v>10077</v>
      </c>
      <c r="B4318">
        <v>19050</v>
      </c>
      <c r="C4318">
        <v>21800</v>
      </c>
      <c r="D4318">
        <v>24860</v>
      </c>
      <c r="E4318">
        <v>30000</v>
      </c>
      <c r="F4318">
        <v>35140</v>
      </c>
      <c r="G4318">
        <v>40280</v>
      </c>
      <c r="H4318">
        <v>45420</v>
      </c>
      <c r="I4318">
        <v>50560</v>
      </c>
      <c r="J4318">
        <v>55700</v>
      </c>
      <c r="K4318" t="s">
        <v>3116</v>
      </c>
      <c r="L4318">
        <v>25</v>
      </c>
      <c r="M4318">
        <v>30</v>
      </c>
      <c r="N4318" t="s">
        <v>1183</v>
      </c>
    </row>
    <row r="4319" spans="1:14" x14ac:dyDescent="0.2">
      <c r="A4319" t="s">
        <v>10078</v>
      </c>
      <c r="B4319">
        <v>19050</v>
      </c>
      <c r="C4319">
        <v>21800</v>
      </c>
      <c r="D4319">
        <v>24860</v>
      </c>
      <c r="E4319">
        <v>30000</v>
      </c>
      <c r="F4319">
        <v>35140</v>
      </c>
      <c r="G4319">
        <v>40280</v>
      </c>
      <c r="H4319">
        <v>45420</v>
      </c>
      <c r="I4319">
        <v>50560</v>
      </c>
      <c r="J4319">
        <v>55700</v>
      </c>
      <c r="K4319" t="s">
        <v>3116</v>
      </c>
      <c r="L4319">
        <v>25</v>
      </c>
      <c r="M4319">
        <v>30</v>
      </c>
      <c r="N4319" t="s">
        <v>1184</v>
      </c>
    </row>
    <row r="4320" spans="1:14" x14ac:dyDescent="0.2">
      <c r="A4320" t="s">
        <v>10079</v>
      </c>
      <c r="B4320">
        <v>19050</v>
      </c>
      <c r="C4320">
        <v>21800</v>
      </c>
      <c r="D4320">
        <v>24860</v>
      </c>
      <c r="E4320">
        <v>30000</v>
      </c>
      <c r="F4320">
        <v>35140</v>
      </c>
      <c r="G4320">
        <v>40280</v>
      </c>
      <c r="H4320">
        <v>45420</v>
      </c>
      <c r="I4320">
        <v>50560</v>
      </c>
      <c r="J4320">
        <v>55700</v>
      </c>
      <c r="K4320" t="s">
        <v>3116</v>
      </c>
      <c r="L4320">
        <v>25</v>
      </c>
      <c r="M4320">
        <v>30</v>
      </c>
      <c r="N4320" t="s">
        <v>1185</v>
      </c>
    </row>
    <row r="4321" spans="1:14" x14ac:dyDescent="0.2">
      <c r="A4321" t="s">
        <v>10080</v>
      </c>
      <c r="B4321">
        <v>19050</v>
      </c>
      <c r="C4321">
        <v>21800</v>
      </c>
      <c r="D4321">
        <v>24860</v>
      </c>
      <c r="E4321">
        <v>30000</v>
      </c>
      <c r="F4321">
        <v>35140</v>
      </c>
      <c r="G4321">
        <v>40280</v>
      </c>
      <c r="H4321">
        <v>45420</v>
      </c>
      <c r="I4321">
        <v>50560</v>
      </c>
      <c r="J4321">
        <v>55700</v>
      </c>
      <c r="K4321" t="s">
        <v>3116</v>
      </c>
      <c r="L4321">
        <v>25</v>
      </c>
      <c r="M4321">
        <v>30</v>
      </c>
      <c r="N4321" t="s">
        <v>1186</v>
      </c>
    </row>
    <row r="4322" spans="1:14" x14ac:dyDescent="0.2">
      <c r="A4322" t="s">
        <v>10081</v>
      </c>
      <c r="B4322">
        <v>19050</v>
      </c>
      <c r="C4322">
        <v>21800</v>
      </c>
      <c r="D4322">
        <v>24860</v>
      </c>
      <c r="E4322">
        <v>30000</v>
      </c>
      <c r="F4322">
        <v>35140</v>
      </c>
      <c r="G4322">
        <v>40280</v>
      </c>
      <c r="H4322">
        <v>45420</v>
      </c>
      <c r="I4322">
        <v>50560</v>
      </c>
      <c r="J4322">
        <v>55700</v>
      </c>
      <c r="K4322" t="s">
        <v>3116</v>
      </c>
      <c r="L4322">
        <v>25</v>
      </c>
      <c r="M4322">
        <v>30</v>
      </c>
      <c r="N4322" t="s">
        <v>1187</v>
      </c>
    </row>
    <row r="4323" spans="1:14" x14ac:dyDescent="0.2">
      <c r="A4323" t="s">
        <v>10082</v>
      </c>
      <c r="B4323">
        <v>19050</v>
      </c>
      <c r="C4323">
        <v>21800</v>
      </c>
      <c r="D4323">
        <v>24860</v>
      </c>
      <c r="E4323">
        <v>30000</v>
      </c>
      <c r="F4323">
        <v>35140</v>
      </c>
      <c r="G4323">
        <v>40280</v>
      </c>
      <c r="H4323">
        <v>45420</v>
      </c>
      <c r="I4323">
        <v>50560</v>
      </c>
      <c r="J4323">
        <v>55700</v>
      </c>
      <c r="K4323" t="s">
        <v>3116</v>
      </c>
      <c r="L4323">
        <v>25</v>
      </c>
      <c r="M4323">
        <v>30</v>
      </c>
      <c r="N4323" t="s">
        <v>1188</v>
      </c>
    </row>
    <row r="4324" spans="1:14" x14ac:dyDescent="0.2">
      <c r="A4324" t="s">
        <v>10083</v>
      </c>
      <c r="B4324">
        <v>19050</v>
      </c>
      <c r="C4324">
        <v>21800</v>
      </c>
      <c r="D4324">
        <v>24860</v>
      </c>
      <c r="E4324">
        <v>30000</v>
      </c>
      <c r="F4324">
        <v>35140</v>
      </c>
      <c r="G4324">
        <v>40280</v>
      </c>
      <c r="H4324">
        <v>45420</v>
      </c>
      <c r="I4324">
        <v>50560</v>
      </c>
      <c r="J4324">
        <v>55700</v>
      </c>
      <c r="K4324" t="s">
        <v>3116</v>
      </c>
      <c r="L4324">
        <v>25</v>
      </c>
      <c r="M4324">
        <v>30</v>
      </c>
      <c r="N4324" t="s">
        <v>1189</v>
      </c>
    </row>
    <row r="4325" spans="1:14" x14ac:dyDescent="0.2">
      <c r="A4325" t="s">
        <v>10084</v>
      </c>
      <c r="B4325">
        <v>19050</v>
      </c>
      <c r="C4325">
        <v>21800</v>
      </c>
      <c r="D4325">
        <v>24860</v>
      </c>
      <c r="E4325">
        <v>30000</v>
      </c>
      <c r="F4325">
        <v>35140</v>
      </c>
      <c r="G4325">
        <v>40280</v>
      </c>
      <c r="H4325">
        <v>45420</v>
      </c>
      <c r="I4325">
        <v>50560</v>
      </c>
      <c r="J4325">
        <v>55700</v>
      </c>
      <c r="K4325" t="s">
        <v>3116</v>
      </c>
      <c r="L4325">
        <v>25</v>
      </c>
      <c r="M4325">
        <v>30</v>
      </c>
      <c r="N4325" t="s">
        <v>1190</v>
      </c>
    </row>
    <row r="4326" spans="1:14" x14ac:dyDescent="0.2">
      <c r="A4326" t="s">
        <v>10085</v>
      </c>
      <c r="B4326">
        <v>19050</v>
      </c>
      <c r="C4326">
        <v>21800</v>
      </c>
      <c r="D4326">
        <v>24860</v>
      </c>
      <c r="E4326">
        <v>30000</v>
      </c>
      <c r="F4326">
        <v>35140</v>
      </c>
      <c r="G4326">
        <v>40280</v>
      </c>
      <c r="H4326">
        <v>45420</v>
      </c>
      <c r="I4326">
        <v>50560</v>
      </c>
      <c r="J4326">
        <v>55700</v>
      </c>
      <c r="K4326" t="s">
        <v>3116</v>
      </c>
      <c r="L4326">
        <v>25</v>
      </c>
      <c r="M4326">
        <v>30</v>
      </c>
      <c r="N4326" t="s">
        <v>1191</v>
      </c>
    </row>
    <row r="4327" spans="1:14" x14ac:dyDescent="0.2">
      <c r="A4327" t="s">
        <v>10086</v>
      </c>
      <c r="B4327">
        <v>19050</v>
      </c>
      <c r="C4327">
        <v>21800</v>
      </c>
      <c r="D4327">
        <v>24860</v>
      </c>
      <c r="E4327">
        <v>30000</v>
      </c>
      <c r="F4327">
        <v>35140</v>
      </c>
      <c r="G4327">
        <v>40280</v>
      </c>
      <c r="H4327">
        <v>45420</v>
      </c>
      <c r="I4327">
        <v>50560</v>
      </c>
      <c r="J4327">
        <v>55700</v>
      </c>
      <c r="K4327" t="s">
        <v>3116</v>
      </c>
      <c r="L4327">
        <v>25</v>
      </c>
      <c r="M4327">
        <v>30</v>
      </c>
      <c r="N4327" t="s">
        <v>1192</v>
      </c>
    </row>
    <row r="4328" spans="1:14" x14ac:dyDescent="0.2">
      <c r="A4328" t="s">
        <v>10087</v>
      </c>
      <c r="B4328">
        <v>19050</v>
      </c>
      <c r="C4328">
        <v>21800</v>
      </c>
      <c r="D4328">
        <v>24860</v>
      </c>
      <c r="E4328">
        <v>30000</v>
      </c>
      <c r="F4328">
        <v>35140</v>
      </c>
      <c r="G4328">
        <v>40280</v>
      </c>
      <c r="H4328">
        <v>45420</v>
      </c>
      <c r="I4328">
        <v>50560</v>
      </c>
      <c r="J4328">
        <v>55700</v>
      </c>
      <c r="K4328" t="s">
        <v>3116</v>
      </c>
      <c r="L4328">
        <v>25</v>
      </c>
      <c r="M4328">
        <v>30</v>
      </c>
      <c r="N4328" t="s">
        <v>1193</v>
      </c>
    </row>
    <row r="4329" spans="1:14" x14ac:dyDescent="0.2">
      <c r="A4329" t="s">
        <v>10088</v>
      </c>
      <c r="B4329">
        <v>19050</v>
      </c>
      <c r="C4329">
        <v>21800</v>
      </c>
      <c r="D4329">
        <v>24860</v>
      </c>
      <c r="E4329">
        <v>30000</v>
      </c>
      <c r="F4329">
        <v>35140</v>
      </c>
      <c r="G4329">
        <v>40280</v>
      </c>
      <c r="H4329">
        <v>45420</v>
      </c>
      <c r="I4329">
        <v>50560</v>
      </c>
      <c r="J4329">
        <v>55700</v>
      </c>
      <c r="K4329" t="s">
        <v>3116</v>
      </c>
      <c r="L4329">
        <v>25</v>
      </c>
      <c r="M4329">
        <v>30</v>
      </c>
      <c r="N4329" t="s">
        <v>1194</v>
      </c>
    </row>
    <row r="4330" spans="1:14" x14ac:dyDescent="0.2">
      <c r="A4330" t="s">
        <v>10089</v>
      </c>
      <c r="B4330">
        <v>19050</v>
      </c>
      <c r="C4330">
        <v>21800</v>
      </c>
      <c r="D4330">
        <v>24860</v>
      </c>
      <c r="E4330">
        <v>30000</v>
      </c>
      <c r="F4330">
        <v>35140</v>
      </c>
      <c r="G4330">
        <v>40280</v>
      </c>
      <c r="H4330">
        <v>45420</v>
      </c>
      <c r="I4330">
        <v>50560</v>
      </c>
      <c r="J4330">
        <v>55700</v>
      </c>
      <c r="K4330" t="s">
        <v>3116</v>
      </c>
      <c r="L4330">
        <v>25</v>
      </c>
      <c r="M4330">
        <v>30</v>
      </c>
      <c r="N4330" t="s">
        <v>1195</v>
      </c>
    </row>
    <row r="4331" spans="1:14" x14ac:dyDescent="0.2">
      <c r="A4331" t="s">
        <v>10090</v>
      </c>
      <c r="B4331">
        <v>19050</v>
      </c>
      <c r="C4331">
        <v>21800</v>
      </c>
      <c r="D4331">
        <v>24860</v>
      </c>
      <c r="E4331">
        <v>30000</v>
      </c>
      <c r="F4331">
        <v>35140</v>
      </c>
      <c r="G4331">
        <v>40280</v>
      </c>
      <c r="H4331">
        <v>45420</v>
      </c>
      <c r="I4331">
        <v>50560</v>
      </c>
      <c r="J4331">
        <v>55700</v>
      </c>
      <c r="K4331" t="s">
        <v>3116</v>
      </c>
      <c r="L4331">
        <v>25</v>
      </c>
      <c r="M4331">
        <v>30</v>
      </c>
      <c r="N4331" t="s">
        <v>1196</v>
      </c>
    </row>
    <row r="4332" spans="1:14" x14ac:dyDescent="0.2">
      <c r="A4332" t="s">
        <v>10091</v>
      </c>
      <c r="B4332">
        <v>19050</v>
      </c>
      <c r="C4332">
        <v>21800</v>
      </c>
      <c r="D4332">
        <v>24860</v>
      </c>
      <c r="E4332">
        <v>30000</v>
      </c>
      <c r="F4332">
        <v>35140</v>
      </c>
      <c r="G4332">
        <v>40280</v>
      </c>
      <c r="H4332">
        <v>45420</v>
      </c>
      <c r="I4332">
        <v>50560</v>
      </c>
      <c r="J4332">
        <v>55700</v>
      </c>
      <c r="K4332" t="s">
        <v>3116</v>
      </c>
      <c r="L4332">
        <v>25</v>
      </c>
      <c r="M4332">
        <v>30</v>
      </c>
      <c r="N4332" t="s">
        <v>1197</v>
      </c>
    </row>
    <row r="4333" spans="1:14" x14ac:dyDescent="0.2">
      <c r="A4333" t="s">
        <v>10092</v>
      </c>
      <c r="B4333">
        <v>19050</v>
      </c>
      <c r="C4333">
        <v>21800</v>
      </c>
      <c r="D4333">
        <v>24860</v>
      </c>
      <c r="E4333">
        <v>30000</v>
      </c>
      <c r="F4333">
        <v>35140</v>
      </c>
      <c r="G4333">
        <v>40280</v>
      </c>
      <c r="H4333">
        <v>45420</v>
      </c>
      <c r="I4333">
        <v>50560</v>
      </c>
      <c r="J4333">
        <v>55700</v>
      </c>
      <c r="K4333" t="s">
        <v>3116</v>
      </c>
      <c r="L4333">
        <v>25</v>
      </c>
      <c r="M4333">
        <v>30</v>
      </c>
      <c r="N4333" t="s">
        <v>1198</v>
      </c>
    </row>
    <row r="4334" spans="1:14" x14ac:dyDescent="0.2">
      <c r="A4334" t="s">
        <v>10093</v>
      </c>
      <c r="B4334">
        <v>19050</v>
      </c>
      <c r="C4334">
        <v>21800</v>
      </c>
      <c r="D4334">
        <v>24860</v>
      </c>
      <c r="E4334">
        <v>30000</v>
      </c>
      <c r="F4334">
        <v>35140</v>
      </c>
      <c r="G4334">
        <v>40280</v>
      </c>
      <c r="H4334">
        <v>45420</v>
      </c>
      <c r="I4334">
        <v>50560</v>
      </c>
      <c r="J4334">
        <v>55700</v>
      </c>
      <c r="K4334" t="s">
        <v>3116</v>
      </c>
      <c r="L4334">
        <v>25</v>
      </c>
      <c r="M4334">
        <v>30</v>
      </c>
      <c r="N4334" t="s">
        <v>1199</v>
      </c>
    </row>
    <row r="4335" spans="1:14" x14ac:dyDescent="0.2">
      <c r="A4335" t="s">
        <v>10094</v>
      </c>
      <c r="B4335">
        <v>19050</v>
      </c>
      <c r="C4335">
        <v>21800</v>
      </c>
      <c r="D4335">
        <v>24860</v>
      </c>
      <c r="E4335">
        <v>30000</v>
      </c>
      <c r="F4335">
        <v>35140</v>
      </c>
      <c r="G4335">
        <v>40280</v>
      </c>
      <c r="H4335">
        <v>45420</v>
      </c>
      <c r="I4335">
        <v>50560</v>
      </c>
      <c r="J4335">
        <v>55700</v>
      </c>
      <c r="K4335" t="s">
        <v>3116</v>
      </c>
      <c r="L4335">
        <v>25</v>
      </c>
      <c r="M4335">
        <v>30</v>
      </c>
      <c r="N4335" t="s">
        <v>903</v>
      </c>
    </row>
    <row r="4336" spans="1:14" x14ac:dyDescent="0.2">
      <c r="A4336" t="s">
        <v>10095</v>
      </c>
      <c r="B4336">
        <v>19600</v>
      </c>
      <c r="C4336">
        <v>22400</v>
      </c>
      <c r="D4336">
        <v>25200</v>
      </c>
      <c r="E4336">
        <v>30000</v>
      </c>
      <c r="F4336">
        <v>35140</v>
      </c>
      <c r="G4336">
        <v>40280</v>
      </c>
      <c r="H4336">
        <v>45420</v>
      </c>
      <c r="I4336">
        <v>50560</v>
      </c>
      <c r="J4336">
        <v>55700</v>
      </c>
      <c r="K4336" t="s">
        <v>3116</v>
      </c>
      <c r="L4336">
        <v>27</v>
      </c>
      <c r="M4336">
        <v>30</v>
      </c>
      <c r="N4336" t="s">
        <v>1200</v>
      </c>
    </row>
    <row r="4337" spans="1:14" x14ac:dyDescent="0.2">
      <c r="A4337" t="s">
        <v>10096</v>
      </c>
      <c r="B4337">
        <v>19600</v>
      </c>
      <c r="C4337">
        <v>22400</v>
      </c>
      <c r="D4337">
        <v>25200</v>
      </c>
      <c r="E4337">
        <v>30000</v>
      </c>
      <c r="F4337">
        <v>35140</v>
      </c>
      <c r="G4337">
        <v>40280</v>
      </c>
      <c r="H4337">
        <v>45420</v>
      </c>
      <c r="I4337">
        <v>50560</v>
      </c>
      <c r="J4337">
        <v>55700</v>
      </c>
      <c r="K4337" t="s">
        <v>3116</v>
      </c>
      <c r="L4337">
        <v>27</v>
      </c>
      <c r="M4337">
        <v>30</v>
      </c>
      <c r="N4337" t="s">
        <v>1201</v>
      </c>
    </row>
    <row r="4338" spans="1:14" x14ac:dyDescent="0.2">
      <c r="A4338" t="s">
        <v>10097</v>
      </c>
      <c r="B4338">
        <v>19600</v>
      </c>
      <c r="C4338">
        <v>22400</v>
      </c>
      <c r="D4338">
        <v>25200</v>
      </c>
      <c r="E4338">
        <v>30000</v>
      </c>
      <c r="F4338">
        <v>35140</v>
      </c>
      <c r="G4338">
        <v>40280</v>
      </c>
      <c r="H4338">
        <v>45420</v>
      </c>
      <c r="I4338">
        <v>50560</v>
      </c>
      <c r="J4338">
        <v>55700</v>
      </c>
      <c r="K4338" t="s">
        <v>3116</v>
      </c>
      <c r="L4338">
        <v>27</v>
      </c>
      <c r="M4338">
        <v>30</v>
      </c>
      <c r="N4338" t="s">
        <v>1202</v>
      </c>
    </row>
    <row r="4339" spans="1:14" x14ac:dyDescent="0.2">
      <c r="A4339" t="s">
        <v>10098</v>
      </c>
      <c r="B4339">
        <v>19600</v>
      </c>
      <c r="C4339">
        <v>22400</v>
      </c>
      <c r="D4339">
        <v>25200</v>
      </c>
      <c r="E4339">
        <v>30000</v>
      </c>
      <c r="F4339">
        <v>35140</v>
      </c>
      <c r="G4339">
        <v>40280</v>
      </c>
      <c r="H4339">
        <v>45420</v>
      </c>
      <c r="I4339">
        <v>50560</v>
      </c>
      <c r="J4339">
        <v>55700</v>
      </c>
      <c r="K4339" t="s">
        <v>3116</v>
      </c>
      <c r="L4339">
        <v>27</v>
      </c>
      <c r="M4339">
        <v>30</v>
      </c>
      <c r="N4339" t="s">
        <v>1203</v>
      </c>
    </row>
    <row r="4340" spans="1:14" x14ac:dyDescent="0.2">
      <c r="A4340" t="s">
        <v>10099</v>
      </c>
      <c r="B4340">
        <v>19600</v>
      </c>
      <c r="C4340">
        <v>22400</v>
      </c>
      <c r="D4340">
        <v>25200</v>
      </c>
      <c r="E4340">
        <v>30000</v>
      </c>
      <c r="F4340">
        <v>35140</v>
      </c>
      <c r="G4340">
        <v>40280</v>
      </c>
      <c r="H4340">
        <v>45420</v>
      </c>
      <c r="I4340">
        <v>50560</v>
      </c>
      <c r="J4340">
        <v>55700</v>
      </c>
      <c r="K4340" t="s">
        <v>3116</v>
      </c>
      <c r="L4340">
        <v>27</v>
      </c>
      <c r="M4340">
        <v>30</v>
      </c>
      <c r="N4340" t="s">
        <v>1204</v>
      </c>
    </row>
    <row r="4341" spans="1:14" x14ac:dyDescent="0.2">
      <c r="A4341" t="s">
        <v>10100</v>
      </c>
      <c r="B4341">
        <v>19600</v>
      </c>
      <c r="C4341">
        <v>22400</v>
      </c>
      <c r="D4341">
        <v>25200</v>
      </c>
      <c r="E4341">
        <v>30000</v>
      </c>
      <c r="F4341">
        <v>35140</v>
      </c>
      <c r="G4341">
        <v>40280</v>
      </c>
      <c r="H4341">
        <v>45420</v>
      </c>
      <c r="I4341">
        <v>50560</v>
      </c>
      <c r="J4341">
        <v>55700</v>
      </c>
      <c r="K4341" t="s">
        <v>3116</v>
      </c>
      <c r="L4341">
        <v>27</v>
      </c>
      <c r="M4341">
        <v>30</v>
      </c>
      <c r="N4341" t="s">
        <v>1205</v>
      </c>
    </row>
    <row r="4342" spans="1:14" x14ac:dyDescent="0.2">
      <c r="A4342" t="s">
        <v>10101</v>
      </c>
      <c r="B4342">
        <v>19600</v>
      </c>
      <c r="C4342">
        <v>22400</v>
      </c>
      <c r="D4342">
        <v>25200</v>
      </c>
      <c r="E4342">
        <v>30000</v>
      </c>
      <c r="F4342">
        <v>35140</v>
      </c>
      <c r="G4342">
        <v>40280</v>
      </c>
      <c r="H4342">
        <v>45420</v>
      </c>
      <c r="I4342">
        <v>50560</v>
      </c>
      <c r="J4342">
        <v>55700</v>
      </c>
      <c r="K4342" t="s">
        <v>3116</v>
      </c>
      <c r="L4342">
        <v>27</v>
      </c>
      <c r="M4342">
        <v>30</v>
      </c>
      <c r="N4342" t="s">
        <v>1206</v>
      </c>
    </row>
    <row r="4343" spans="1:14" x14ac:dyDescent="0.2">
      <c r="A4343" t="s">
        <v>10102</v>
      </c>
      <c r="B4343">
        <v>19600</v>
      </c>
      <c r="C4343">
        <v>22400</v>
      </c>
      <c r="D4343">
        <v>25200</v>
      </c>
      <c r="E4343">
        <v>30000</v>
      </c>
      <c r="F4343">
        <v>35140</v>
      </c>
      <c r="G4343">
        <v>40280</v>
      </c>
      <c r="H4343">
        <v>45420</v>
      </c>
      <c r="I4343">
        <v>50560</v>
      </c>
      <c r="J4343">
        <v>55700</v>
      </c>
      <c r="K4343" t="s">
        <v>3116</v>
      </c>
      <c r="L4343">
        <v>27</v>
      </c>
      <c r="M4343">
        <v>30</v>
      </c>
      <c r="N4343" t="s">
        <v>1207</v>
      </c>
    </row>
    <row r="4344" spans="1:14" x14ac:dyDescent="0.2">
      <c r="A4344" t="s">
        <v>10103</v>
      </c>
      <c r="B4344">
        <v>19600</v>
      </c>
      <c r="C4344">
        <v>22400</v>
      </c>
      <c r="D4344">
        <v>25200</v>
      </c>
      <c r="E4344">
        <v>30000</v>
      </c>
      <c r="F4344">
        <v>35140</v>
      </c>
      <c r="G4344">
        <v>40280</v>
      </c>
      <c r="H4344">
        <v>45420</v>
      </c>
      <c r="I4344">
        <v>50560</v>
      </c>
      <c r="J4344">
        <v>55700</v>
      </c>
      <c r="K4344" t="s">
        <v>3116</v>
      </c>
      <c r="L4344">
        <v>27</v>
      </c>
      <c r="M4344">
        <v>30</v>
      </c>
      <c r="N4344" t="s">
        <v>1675</v>
      </c>
    </row>
    <row r="4345" spans="1:14" x14ac:dyDescent="0.2">
      <c r="A4345" t="s">
        <v>10104</v>
      </c>
      <c r="B4345">
        <v>19600</v>
      </c>
      <c r="C4345">
        <v>22400</v>
      </c>
      <c r="D4345">
        <v>25200</v>
      </c>
      <c r="E4345">
        <v>30000</v>
      </c>
      <c r="F4345">
        <v>35140</v>
      </c>
      <c r="G4345">
        <v>40280</v>
      </c>
      <c r="H4345">
        <v>45420</v>
      </c>
      <c r="I4345">
        <v>50560</v>
      </c>
      <c r="J4345">
        <v>55700</v>
      </c>
      <c r="K4345" t="s">
        <v>3116</v>
      </c>
      <c r="L4345">
        <v>27</v>
      </c>
      <c r="M4345">
        <v>30</v>
      </c>
      <c r="N4345" t="s">
        <v>1676</v>
      </c>
    </row>
    <row r="4346" spans="1:14" x14ac:dyDescent="0.2">
      <c r="A4346" t="s">
        <v>10105</v>
      </c>
      <c r="B4346">
        <v>19600</v>
      </c>
      <c r="C4346">
        <v>22400</v>
      </c>
      <c r="D4346">
        <v>25200</v>
      </c>
      <c r="E4346">
        <v>30000</v>
      </c>
      <c r="F4346">
        <v>35140</v>
      </c>
      <c r="G4346">
        <v>40280</v>
      </c>
      <c r="H4346">
        <v>45420</v>
      </c>
      <c r="I4346">
        <v>50560</v>
      </c>
      <c r="J4346">
        <v>55700</v>
      </c>
      <c r="K4346" t="s">
        <v>3116</v>
      </c>
      <c r="L4346">
        <v>27</v>
      </c>
      <c r="M4346">
        <v>30</v>
      </c>
      <c r="N4346" t="s">
        <v>1677</v>
      </c>
    </row>
    <row r="4347" spans="1:14" x14ac:dyDescent="0.2">
      <c r="A4347" t="s">
        <v>10106</v>
      </c>
      <c r="B4347">
        <v>19600</v>
      </c>
      <c r="C4347">
        <v>22400</v>
      </c>
      <c r="D4347">
        <v>25200</v>
      </c>
      <c r="E4347">
        <v>30000</v>
      </c>
      <c r="F4347">
        <v>35140</v>
      </c>
      <c r="G4347">
        <v>40280</v>
      </c>
      <c r="H4347">
        <v>45420</v>
      </c>
      <c r="I4347">
        <v>50560</v>
      </c>
      <c r="J4347">
        <v>55700</v>
      </c>
      <c r="K4347" t="s">
        <v>3116</v>
      </c>
      <c r="L4347">
        <v>27</v>
      </c>
      <c r="M4347">
        <v>30</v>
      </c>
      <c r="N4347" t="s">
        <v>1678</v>
      </c>
    </row>
    <row r="4348" spans="1:14" x14ac:dyDescent="0.2">
      <c r="A4348" t="s">
        <v>10107</v>
      </c>
      <c r="B4348">
        <v>19600</v>
      </c>
      <c r="C4348">
        <v>22400</v>
      </c>
      <c r="D4348">
        <v>25200</v>
      </c>
      <c r="E4348">
        <v>30000</v>
      </c>
      <c r="F4348">
        <v>35140</v>
      </c>
      <c r="G4348">
        <v>40280</v>
      </c>
      <c r="H4348">
        <v>45420</v>
      </c>
      <c r="I4348">
        <v>50560</v>
      </c>
      <c r="J4348">
        <v>55700</v>
      </c>
      <c r="K4348" t="s">
        <v>3116</v>
      </c>
      <c r="L4348">
        <v>27</v>
      </c>
      <c r="M4348">
        <v>30</v>
      </c>
      <c r="N4348" t="s">
        <v>1679</v>
      </c>
    </row>
    <row r="4349" spans="1:14" x14ac:dyDescent="0.2">
      <c r="A4349" t="s">
        <v>10108</v>
      </c>
      <c r="B4349">
        <v>19600</v>
      </c>
      <c r="C4349">
        <v>22400</v>
      </c>
      <c r="D4349">
        <v>25200</v>
      </c>
      <c r="E4349">
        <v>30000</v>
      </c>
      <c r="F4349">
        <v>35140</v>
      </c>
      <c r="G4349">
        <v>40280</v>
      </c>
      <c r="H4349">
        <v>45420</v>
      </c>
      <c r="I4349">
        <v>50560</v>
      </c>
      <c r="J4349">
        <v>55700</v>
      </c>
      <c r="K4349" t="s">
        <v>3116</v>
      </c>
      <c r="L4349">
        <v>27</v>
      </c>
      <c r="M4349">
        <v>30</v>
      </c>
      <c r="N4349" t="s">
        <v>1680</v>
      </c>
    </row>
    <row r="4350" spans="1:14" x14ac:dyDescent="0.2">
      <c r="A4350" t="s">
        <v>10109</v>
      </c>
      <c r="B4350">
        <v>19600</v>
      </c>
      <c r="C4350">
        <v>22400</v>
      </c>
      <c r="D4350">
        <v>25200</v>
      </c>
      <c r="E4350">
        <v>30000</v>
      </c>
      <c r="F4350">
        <v>35140</v>
      </c>
      <c r="G4350">
        <v>40280</v>
      </c>
      <c r="H4350">
        <v>45420</v>
      </c>
      <c r="I4350">
        <v>50560</v>
      </c>
      <c r="J4350">
        <v>55700</v>
      </c>
      <c r="K4350" t="s">
        <v>3116</v>
      </c>
      <c r="L4350">
        <v>27</v>
      </c>
      <c r="M4350">
        <v>30</v>
      </c>
      <c r="N4350" t="s">
        <v>1681</v>
      </c>
    </row>
    <row r="4351" spans="1:14" x14ac:dyDescent="0.2">
      <c r="A4351" t="s">
        <v>10110</v>
      </c>
      <c r="B4351">
        <v>19600</v>
      </c>
      <c r="C4351">
        <v>22400</v>
      </c>
      <c r="D4351">
        <v>25200</v>
      </c>
      <c r="E4351">
        <v>30000</v>
      </c>
      <c r="F4351">
        <v>35140</v>
      </c>
      <c r="G4351">
        <v>40280</v>
      </c>
      <c r="H4351">
        <v>45420</v>
      </c>
      <c r="I4351">
        <v>50560</v>
      </c>
      <c r="J4351">
        <v>55700</v>
      </c>
      <c r="K4351" t="s">
        <v>3116</v>
      </c>
      <c r="L4351">
        <v>27</v>
      </c>
      <c r="M4351">
        <v>30</v>
      </c>
      <c r="N4351" t="s">
        <v>1682</v>
      </c>
    </row>
    <row r="4352" spans="1:14" x14ac:dyDescent="0.2">
      <c r="A4352" t="s">
        <v>10111</v>
      </c>
      <c r="B4352">
        <v>19600</v>
      </c>
      <c r="C4352">
        <v>22400</v>
      </c>
      <c r="D4352">
        <v>25200</v>
      </c>
      <c r="E4352">
        <v>30000</v>
      </c>
      <c r="F4352">
        <v>35140</v>
      </c>
      <c r="G4352">
        <v>40280</v>
      </c>
      <c r="H4352">
        <v>45420</v>
      </c>
      <c r="I4352">
        <v>50560</v>
      </c>
      <c r="J4352">
        <v>55700</v>
      </c>
      <c r="K4352" t="s">
        <v>3116</v>
      </c>
      <c r="L4352">
        <v>27</v>
      </c>
      <c r="M4352">
        <v>30</v>
      </c>
      <c r="N4352" t="s">
        <v>1683</v>
      </c>
    </row>
    <row r="4353" spans="1:14" x14ac:dyDescent="0.2">
      <c r="A4353" t="s">
        <v>10112</v>
      </c>
      <c r="B4353">
        <v>19600</v>
      </c>
      <c r="C4353">
        <v>22400</v>
      </c>
      <c r="D4353">
        <v>25200</v>
      </c>
      <c r="E4353">
        <v>30000</v>
      </c>
      <c r="F4353">
        <v>35140</v>
      </c>
      <c r="G4353">
        <v>40280</v>
      </c>
      <c r="H4353">
        <v>45420</v>
      </c>
      <c r="I4353">
        <v>50560</v>
      </c>
      <c r="J4353">
        <v>55700</v>
      </c>
      <c r="K4353" t="s">
        <v>3116</v>
      </c>
      <c r="L4353">
        <v>27</v>
      </c>
      <c r="M4353">
        <v>30</v>
      </c>
      <c r="N4353" t="s">
        <v>1684</v>
      </c>
    </row>
    <row r="4354" spans="1:14" x14ac:dyDescent="0.2">
      <c r="A4354" t="s">
        <v>10113</v>
      </c>
      <c r="B4354">
        <v>19600</v>
      </c>
      <c r="C4354">
        <v>22400</v>
      </c>
      <c r="D4354">
        <v>25200</v>
      </c>
      <c r="E4354">
        <v>30000</v>
      </c>
      <c r="F4354">
        <v>35140</v>
      </c>
      <c r="G4354">
        <v>40280</v>
      </c>
      <c r="H4354">
        <v>45420</v>
      </c>
      <c r="I4354">
        <v>50560</v>
      </c>
      <c r="J4354">
        <v>55700</v>
      </c>
      <c r="K4354" t="s">
        <v>3116</v>
      </c>
      <c r="L4354">
        <v>27</v>
      </c>
      <c r="M4354">
        <v>30</v>
      </c>
      <c r="N4354" t="s">
        <v>1685</v>
      </c>
    </row>
    <row r="4355" spans="1:14" x14ac:dyDescent="0.2">
      <c r="A4355" t="s">
        <v>10114</v>
      </c>
      <c r="B4355">
        <v>19600</v>
      </c>
      <c r="C4355">
        <v>22400</v>
      </c>
      <c r="D4355">
        <v>25200</v>
      </c>
      <c r="E4355">
        <v>30000</v>
      </c>
      <c r="F4355">
        <v>35140</v>
      </c>
      <c r="G4355">
        <v>40280</v>
      </c>
      <c r="H4355">
        <v>45420</v>
      </c>
      <c r="I4355">
        <v>50560</v>
      </c>
      <c r="J4355">
        <v>55700</v>
      </c>
      <c r="K4355" t="s">
        <v>3116</v>
      </c>
      <c r="L4355">
        <v>27</v>
      </c>
      <c r="M4355">
        <v>30</v>
      </c>
      <c r="N4355" t="s">
        <v>1686</v>
      </c>
    </row>
    <row r="4356" spans="1:14" x14ac:dyDescent="0.2">
      <c r="A4356" t="s">
        <v>10115</v>
      </c>
      <c r="B4356">
        <v>19600</v>
      </c>
      <c r="C4356">
        <v>22400</v>
      </c>
      <c r="D4356">
        <v>25200</v>
      </c>
      <c r="E4356">
        <v>30000</v>
      </c>
      <c r="F4356">
        <v>35140</v>
      </c>
      <c r="G4356">
        <v>40280</v>
      </c>
      <c r="H4356">
        <v>45420</v>
      </c>
      <c r="I4356">
        <v>50560</v>
      </c>
      <c r="J4356">
        <v>55700</v>
      </c>
      <c r="K4356" t="s">
        <v>3116</v>
      </c>
      <c r="L4356">
        <v>27</v>
      </c>
      <c r="M4356">
        <v>30</v>
      </c>
      <c r="N4356" t="s">
        <v>1688</v>
      </c>
    </row>
    <row r="4357" spans="1:14" x14ac:dyDescent="0.2">
      <c r="A4357" t="s">
        <v>10116</v>
      </c>
      <c r="B4357">
        <v>19600</v>
      </c>
      <c r="C4357">
        <v>22400</v>
      </c>
      <c r="D4357">
        <v>25200</v>
      </c>
      <c r="E4357">
        <v>30000</v>
      </c>
      <c r="F4357">
        <v>35140</v>
      </c>
      <c r="G4357">
        <v>40280</v>
      </c>
      <c r="H4357">
        <v>45420</v>
      </c>
      <c r="I4357">
        <v>50560</v>
      </c>
      <c r="J4357">
        <v>55700</v>
      </c>
      <c r="K4357" t="s">
        <v>3116</v>
      </c>
      <c r="L4357">
        <v>27</v>
      </c>
      <c r="M4357">
        <v>30</v>
      </c>
      <c r="N4357" t="s">
        <v>1687</v>
      </c>
    </row>
    <row r="4358" spans="1:14" x14ac:dyDescent="0.2">
      <c r="A4358" t="s">
        <v>10117</v>
      </c>
      <c r="B4358">
        <v>19600</v>
      </c>
      <c r="C4358">
        <v>22400</v>
      </c>
      <c r="D4358">
        <v>25200</v>
      </c>
      <c r="E4358">
        <v>30000</v>
      </c>
      <c r="F4358">
        <v>35140</v>
      </c>
      <c r="G4358">
        <v>40280</v>
      </c>
      <c r="H4358">
        <v>45420</v>
      </c>
      <c r="I4358">
        <v>50560</v>
      </c>
      <c r="J4358">
        <v>55700</v>
      </c>
      <c r="K4358" t="s">
        <v>3116</v>
      </c>
      <c r="L4358">
        <v>27</v>
      </c>
      <c r="M4358">
        <v>30</v>
      </c>
      <c r="N4358" t="s">
        <v>1689</v>
      </c>
    </row>
    <row r="4359" spans="1:14" x14ac:dyDescent="0.2">
      <c r="A4359" t="s">
        <v>10118</v>
      </c>
      <c r="B4359">
        <v>19600</v>
      </c>
      <c r="C4359">
        <v>22400</v>
      </c>
      <c r="D4359">
        <v>25200</v>
      </c>
      <c r="E4359">
        <v>30000</v>
      </c>
      <c r="F4359">
        <v>35140</v>
      </c>
      <c r="G4359">
        <v>40280</v>
      </c>
      <c r="H4359">
        <v>45420</v>
      </c>
      <c r="I4359">
        <v>50560</v>
      </c>
      <c r="J4359">
        <v>55700</v>
      </c>
      <c r="K4359" t="s">
        <v>3116</v>
      </c>
      <c r="L4359">
        <v>27</v>
      </c>
      <c r="M4359">
        <v>30</v>
      </c>
      <c r="N4359" t="s">
        <v>1690</v>
      </c>
    </row>
    <row r="4360" spans="1:14" x14ac:dyDescent="0.2">
      <c r="A4360" t="s">
        <v>10119</v>
      </c>
      <c r="B4360">
        <v>14850</v>
      </c>
      <c r="C4360">
        <v>19720</v>
      </c>
      <c r="D4360">
        <v>24860</v>
      </c>
      <c r="E4360">
        <v>30000</v>
      </c>
      <c r="F4360">
        <v>35140</v>
      </c>
      <c r="G4360">
        <v>40280</v>
      </c>
      <c r="H4360">
        <v>43800</v>
      </c>
      <c r="I4360">
        <v>46600</v>
      </c>
      <c r="J4360">
        <v>49450</v>
      </c>
      <c r="K4360" t="s">
        <v>3117</v>
      </c>
      <c r="L4360">
        <v>1</v>
      </c>
      <c r="M4360">
        <v>30</v>
      </c>
      <c r="N4360" t="s">
        <v>2887</v>
      </c>
    </row>
    <row r="4361" spans="1:14" x14ac:dyDescent="0.2">
      <c r="A4361" t="s">
        <v>10120</v>
      </c>
      <c r="B4361">
        <v>23350</v>
      </c>
      <c r="C4361">
        <v>26650</v>
      </c>
      <c r="D4361">
        <v>30000</v>
      </c>
      <c r="E4361">
        <v>33300</v>
      </c>
      <c r="F4361">
        <v>36000</v>
      </c>
      <c r="G4361">
        <v>40280</v>
      </c>
      <c r="H4361">
        <v>45420</v>
      </c>
      <c r="I4361">
        <v>50560</v>
      </c>
      <c r="J4361">
        <v>55700</v>
      </c>
      <c r="K4361" t="s">
        <v>3117</v>
      </c>
      <c r="L4361">
        <v>3</v>
      </c>
      <c r="M4361">
        <v>30</v>
      </c>
      <c r="N4361" t="s">
        <v>2888</v>
      </c>
    </row>
    <row r="4362" spans="1:14" x14ac:dyDescent="0.2">
      <c r="A4362" t="s">
        <v>10121</v>
      </c>
      <c r="B4362">
        <v>15100</v>
      </c>
      <c r="C4362">
        <v>19720</v>
      </c>
      <c r="D4362">
        <v>24860</v>
      </c>
      <c r="E4362">
        <v>30000</v>
      </c>
      <c r="F4362">
        <v>35140</v>
      </c>
      <c r="G4362">
        <v>40280</v>
      </c>
      <c r="H4362">
        <v>44550</v>
      </c>
      <c r="I4362">
        <v>47400</v>
      </c>
      <c r="J4362">
        <v>50300</v>
      </c>
      <c r="K4362" t="s">
        <v>3117</v>
      </c>
      <c r="L4362">
        <v>5</v>
      </c>
      <c r="M4362">
        <v>30</v>
      </c>
      <c r="N4362" t="s">
        <v>3680</v>
      </c>
    </row>
    <row r="4363" spans="1:14" x14ac:dyDescent="0.2">
      <c r="A4363" t="s">
        <v>10122</v>
      </c>
      <c r="B4363">
        <v>22400</v>
      </c>
      <c r="C4363">
        <v>25600</v>
      </c>
      <c r="D4363">
        <v>28800</v>
      </c>
      <c r="E4363">
        <v>32000</v>
      </c>
      <c r="F4363">
        <v>35140</v>
      </c>
      <c r="G4363">
        <v>40280</v>
      </c>
      <c r="H4363">
        <v>45420</v>
      </c>
      <c r="I4363">
        <v>50560</v>
      </c>
      <c r="J4363">
        <v>55700</v>
      </c>
      <c r="K4363" t="s">
        <v>3117</v>
      </c>
      <c r="L4363">
        <v>7</v>
      </c>
      <c r="M4363">
        <v>30</v>
      </c>
      <c r="N4363" t="s">
        <v>2889</v>
      </c>
    </row>
    <row r="4364" spans="1:14" x14ac:dyDescent="0.2">
      <c r="A4364" t="s">
        <v>10123</v>
      </c>
      <c r="B4364">
        <v>17450</v>
      </c>
      <c r="C4364">
        <v>19950</v>
      </c>
      <c r="D4364">
        <v>24860</v>
      </c>
      <c r="E4364">
        <v>30000</v>
      </c>
      <c r="F4364">
        <v>35140</v>
      </c>
      <c r="G4364">
        <v>40280</v>
      </c>
      <c r="H4364">
        <v>45420</v>
      </c>
      <c r="I4364">
        <v>50560</v>
      </c>
      <c r="J4364">
        <v>55700</v>
      </c>
      <c r="K4364" t="s">
        <v>3117</v>
      </c>
      <c r="L4364">
        <v>9</v>
      </c>
      <c r="M4364">
        <v>30</v>
      </c>
      <c r="N4364" t="s">
        <v>2890</v>
      </c>
    </row>
    <row r="4365" spans="1:14" x14ac:dyDescent="0.2">
      <c r="A4365" t="s">
        <v>10124</v>
      </c>
      <c r="B4365">
        <v>17450</v>
      </c>
      <c r="C4365">
        <v>19950</v>
      </c>
      <c r="D4365">
        <v>24860</v>
      </c>
      <c r="E4365">
        <v>30000</v>
      </c>
      <c r="F4365">
        <v>35140</v>
      </c>
      <c r="G4365">
        <v>40280</v>
      </c>
      <c r="H4365">
        <v>45420</v>
      </c>
      <c r="I4365">
        <v>50560</v>
      </c>
      <c r="J4365">
        <v>55700</v>
      </c>
      <c r="K4365" t="s">
        <v>3117</v>
      </c>
      <c r="L4365">
        <v>11</v>
      </c>
      <c r="M4365">
        <v>30</v>
      </c>
      <c r="N4365" t="s">
        <v>2891</v>
      </c>
    </row>
    <row r="4366" spans="1:14" x14ac:dyDescent="0.2">
      <c r="A4366" t="s">
        <v>10125</v>
      </c>
      <c r="B4366">
        <v>31650</v>
      </c>
      <c r="C4366">
        <v>36200</v>
      </c>
      <c r="D4366">
        <v>40700</v>
      </c>
      <c r="E4366">
        <v>45200</v>
      </c>
      <c r="F4366">
        <v>48850</v>
      </c>
      <c r="G4366">
        <v>52450</v>
      </c>
      <c r="H4366">
        <v>56050</v>
      </c>
      <c r="I4366">
        <v>59700</v>
      </c>
      <c r="J4366">
        <v>63300</v>
      </c>
      <c r="K4366" t="s">
        <v>3117</v>
      </c>
      <c r="L4366">
        <v>13</v>
      </c>
      <c r="M4366">
        <v>30</v>
      </c>
      <c r="N4366" t="s">
        <v>2892</v>
      </c>
    </row>
    <row r="4367" spans="1:14" x14ac:dyDescent="0.2">
      <c r="A4367" t="s">
        <v>10126</v>
      </c>
      <c r="B4367">
        <v>17750</v>
      </c>
      <c r="C4367">
        <v>20250</v>
      </c>
      <c r="D4367">
        <v>24860</v>
      </c>
      <c r="E4367">
        <v>30000</v>
      </c>
      <c r="F4367">
        <v>35140</v>
      </c>
      <c r="G4367">
        <v>40280</v>
      </c>
      <c r="H4367">
        <v>45420</v>
      </c>
      <c r="I4367">
        <v>50560</v>
      </c>
      <c r="J4367">
        <v>55700</v>
      </c>
      <c r="K4367" t="s">
        <v>3117</v>
      </c>
      <c r="L4367">
        <v>15</v>
      </c>
      <c r="M4367">
        <v>30</v>
      </c>
      <c r="N4367" t="s">
        <v>2893</v>
      </c>
    </row>
    <row r="4368" spans="1:14" x14ac:dyDescent="0.2">
      <c r="A4368" t="s">
        <v>10127</v>
      </c>
      <c r="B4368">
        <v>15250</v>
      </c>
      <c r="C4368">
        <v>19720</v>
      </c>
      <c r="D4368">
        <v>24860</v>
      </c>
      <c r="E4368">
        <v>30000</v>
      </c>
      <c r="F4368">
        <v>35140</v>
      </c>
      <c r="G4368">
        <v>40280</v>
      </c>
      <c r="H4368">
        <v>44950</v>
      </c>
      <c r="I4368">
        <v>47850</v>
      </c>
      <c r="J4368">
        <v>50750</v>
      </c>
      <c r="K4368" t="s">
        <v>3117</v>
      </c>
      <c r="L4368">
        <v>17</v>
      </c>
      <c r="M4368">
        <v>30</v>
      </c>
      <c r="N4368" t="s">
        <v>3261</v>
      </c>
    </row>
    <row r="4369" spans="1:14" x14ac:dyDescent="0.2">
      <c r="A4369" t="s">
        <v>10128</v>
      </c>
      <c r="B4369">
        <v>17450</v>
      </c>
      <c r="C4369">
        <v>19950</v>
      </c>
      <c r="D4369">
        <v>24860</v>
      </c>
      <c r="E4369">
        <v>30000</v>
      </c>
      <c r="F4369">
        <v>35140</v>
      </c>
      <c r="G4369">
        <v>40280</v>
      </c>
      <c r="H4369">
        <v>45420</v>
      </c>
      <c r="I4369">
        <v>50560</v>
      </c>
      <c r="J4369">
        <v>55700</v>
      </c>
      <c r="K4369" t="s">
        <v>3117</v>
      </c>
      <c r="L4369">
        <v>19</v>
      </c>
      <c r="M4369">
        <v>30</v>
      </c>
      <c r="N4369" t="s">
        <v>4036</v>
      </c>
    </row>
    <row r="4370" spans="1:14" x14ac:dyDescent="0.2">
      <c r="A4370" t="s">
        <v>10129</v>
      </c>
      <c r="B4370">
        <v>15100</v>
      </c>
      <c r="C4370">
        <v>19720</v>
      </c>
      <c r="D4370">
        <v>24860</v>
      </c>
      <c r="E4370">
        <v>30000</v>
      </c>
      <c r="F4370">
        <v>35140</v>
      </c>
      <c r="G4370">
        <v>40280</v>
      </c>
      <c r="H4370">
        <v>44550</v>
      </c>
      <c r="I4370">
        <v>47400</v>
      </c>
      <c r="J4370">
        <v>50300</v>
      </c>
      <c r="K4370" t="s">
        <v>3117</v>
      </c>
      <c r="L4370">
        <v>21</v>
      </c>
      <c r="M4370">
        <v>30</v>
      </c>
      <c r="N4370" t="s">
        <v>2894</v>
      </c>
    </row>
    <row r="4371" spans="1:14" x14ac:dyDescent="0.2">
      <c r="A4371" t="s">
        <v>10130</v>
      </c>
      <c r="B4371">
        <v>19200</v>
      </c>
      <c r="C4371">
        <v>21950</v>
      </c>
      <c r="D4371">
        <v>24860</v>
      </c>
      <c r="E4371">
        <v>30000</v>
      </c>
      <c r="F4371">
        <v>35140</v>
      </c>
      <c r="G4371">
        <v>40280</v>
      </c>
      <c r="H4371">
        <v>45420</v>
      </c>
      <c r="I4371">
        <v>50560</v>
      </c>
      <c r="J4371">
        <v>55700</v>
      </c>
      <c r="K4371" t="s">
        <v>3117</v>
      </c>
      <c r="L4371">
        <v>23</v>
      </c>
      <c r="M4371">
        <v>30</v>
      </c>
      <c r="N4371" t="s">
        <v>2895</v>
      </c>
    </row>
    <row r="4372" spans="1:14" x14ac:dyDescent="0.2">
      <c r="A4372" t="s">
        <v>10131</v>
      </c>
      <c r="B4372">
        <v>14850</v>
      </c>
      <c r="C4372">
        <v>19720</v>
      </c>
      <c r="D4372">
        <v>24860</v>
      </c>
      <c r="E4372">
        <v>30000</v>
      </c>
      <c r="F4372">
        <v>35140</v>
      </c>
      <c r="G4372">
        <v>40280</v>
      </c>
      <c r="H4372">
        <v>43800</v>
      </c>
      <c r="I4372">
        <v>46600</v>
      </c>
      <c r="J4372">
        <v>49450</v>
      </c>
      <c r="K4372" t="s">
        <v>3117</v>
      </c>
      <c r="L4372">
        <v>25</v>
      </c>
      <c r="M4372">
        <v>30</v>
      </c>
      <c r="N4372" t="s">
        <v>3687</v>
      </c>
    </row>
    <row r="4373" spans="1:14" x14ac:dyDescent="0.2">
      <c r="A4373" t="s">
        <v>10132</v>
      </c>
      <c r="B4373">
        <v>14850</v>
      </c>
      <c r="C4373">
        <v>19720</v>
      </c>
      <c r="D4373">
        <v>24860</v>
      </c>
      <c r="E4373">
        <v>30000</v>
      </c>
      <c r="F4373">
        <v>35140</v>
      </c>
      <c r="G4373">
        <v>40280</v>
      </c>
      <c r="H4373">
        <v>43800</v>
      </c>
      <c r="I4373">
        <v>46600</v>
      </c>
      <c r="J4373">
        <v>49450</v>
      </c>
      <c r="K4373" t="s">
        <v>3117</v>
      </c>
      <c r="L4373">
        <v>27</v>
      </c>
      <c r="M4373">
        <v>30</v>
      </c>
      <c r="N4373" t="s">
        <v>3756</v>
      </c>
    </row>
    <row r="4374" spans="1:14" x14ac:dyDescent="0.2">
      <c r="A4374" t="s">
        <v>10133</v>
      </c>
      <c r="B4374">
        <v>14850</v>
      </c>
      <c r="C4374">
        <v>19720</v>
      </c>
      <c r="D4374">
        <v>24860</v>
      </c>
      <c r="E4374">
        <v>30000</v>
      </c>
      <c r="F4374">
        <v>35140</v>
      </c>
      <c r="G4374">
        <v>40280</v>
      </c>
      <c r="H4374">
        <v>43800</v>
      </c>
      <c r="I4374">
        <v>46600</v>
      </c>
      <c r="J4374">
        <v>49450</v>
      </c>
      <c r="K4374" t="s">
        <v>3117</v>
      </c>
      <c r="L4374">
        <v>29</v>
      </c>
      <c r="M4374">
        <v>30</v>
      </c>
      <c r="N4374" t="s">
        <v>2896</v>
      </c>
    </row>
    <row r="4375" spans="1:14" x14ac:dyDescent="0.2">
      <c r="A4375" t="s">
        <v>10134</v>
      </c>
      <c r="B4375">
        <v>17450</v>
      </c>
      <c r="C4375">
        <v>19950</v>
      </c>
      <c r="D4375">
        <v>24860</v>
      </c>
      <c r="E4375">
        <v>30000</v>
      </c>
      <c r="F4375">
        <v>35140</v>
      </c>
      <c r="G4375">
        <v>40280</v>
      </c>
      <c r="H4375">
        <v>45420</v>
      </c>
      <c r="I4375">
        <v>50560</v>
      </c>
      <c r="J4375">
        <v>55700</v>
      </c>
      <c r="K4375" t="s">
        <v>3117</v>
      </c>
      <c r="L4375">
        <v>31</v>
      </c>
      <c r="M4375">
        <v>30</v>
      </c>
      <c r="N4375" t="s">
        <v>3271</v>
      </c>
    </row>
    <row r="4376" spans="1:14" x14ac:dyDescent="0.2">
      <c r="A4376" t="s">
        <v>10135</v>
      </c>
      <c r="B4376">
        <v>19050</v>
      </c>
      <c r="C4376">
        <v>21800</v>
      </c>
      <c r="D4376">
        <v>24860</v>
      </c>
      <c r="E4376">
        <v>30000</v>
      </c>
      <c r="F4376">
        <v>35140</v>
      </c>
      <c r="G4376">
        <v>40280</v>
      </c>
      <c r="H4376">
        <v>45420</v>
      </c>
      <c r="I4376">
        <v>50560</v>
      </c>
      <c r="J4376">
        <v>55700</v>
      </c>
      <c r="K4376" t="s">
        <v>3117</v>
      </c>
      <c r="L4376">
        <v>33</v>
      </c>
      <c r="M4376">
        <v>30</v>
      </c>
      <c r="N4376" t="s">
        <v>2355</v>
      </c>
    </row>
    <row r="4377" spans="1:14" x14ac:dyDescent="0.2">
      <c r="A4377" t="s">
        <v>10136</v>
      </c>
      <c r="B4377">
        <v>14850</v>
      </c>
      <c r="C4377">
        <v>19720</v>
      </c>
      <c r="D4377">
        <v>24860</v>
      </c>
      <c r="E4377">
        <v>30000</v>
      </c>
      <c r="F4377">
        <v>35140</v>
      </c>
      <c r="G4377">
        <v>40280</v>
      </c>
      <c r="H4377">
        <v>43800</v>
      </c>
      <c r="I4377">
        <v>46600</v>
      </c>
      <c r="J4377">
        <v>49450</v>
      </c>
      <c r="K4377" t="s">
        <v>3117</v>
      </c>
      <c r="L4377">
        <v>35</v>
      </c>
      <c r="M4377">
        <v>30</v>
      </c>
      <c r="N4377" t="s">
        <v>3371</v>
      </c>
    </row>
    <row r="4378" spans="1:14" x14ac:dyDescent="0.2">
      <c r="A4378" t="s">
        <v>10137</v>
      </c>
      <c r="B4378">
        <v>22400</v>
      </c>
      <c r="C4378">
        <v>25600</v>
      </c>
      <c r="D4378">
        <v>28800</v>
      </c>
      <c r="E4378">
        <v>32000</v>
      </c>
      <c r="F4378">
        <v>35140</v>
      </c>
      <c r="G4378">
        <v>40280</v>
      </c>
      <c r="H4378">
        <v>45420</v>
      </c>
      <c r="I4378">
        <v>50560</v>
      </c>
      <c r="J4378">
        <v>55700</v>
      </c>
      <c r="K4378" t="s">
        <v>3117</v>
      </c>
      <c r="L4378">
        <v>36</v>
      </c>
      <c r="M4378">
        <v>30</v>
      </c>
      <c r="N4378" t="s">
        <v>2897</v>
      </c>
    </row>
    <row r="4379" spans="1:14" x14ac:dyDescent="0.2">
      <c r="A4379" t="s">
        <v>10138</v>
      </c>
      <c r="B4379">
        <v>14850</v>
      </c>
      <c r="C4379">
        <v>19720</v>
      </c>
      <c r="D4379">
        <v>24860</v>
      </c>
      <c r="E4379">
        <v>30000</v>
      </c>
      <c r="F4379">
        <v>35140</v>
      </c>
      <c r="G4379">
        <v>40280</v>
      </c>
      <c r="H4379">
        <v>43800</v>
      </c>
      <c r="I4379">
        <v>46600</v>
      </c>
      <c r="J4379">
        <v>49450</v>
      </c>
      <c r="K4379" t="s">
        <v>3117</v>
      </c>
      <c r="L4379">
        <v>37</v>
      </c>
      <c r="M4379">
        <v>30</v>
      </c>
      <c r="N4379" t="s">
        <v>4226</v>
      </c>
    </row>
    <row r="4380" spans="1:14" x14ac:dyDescent="0.2">
      <c r="A4380" t="s">
        <v>10139</v>
      </c>
      <c r="B4380">
        <v>22400</v>
      </c>
      <c r="C4380">
        <v>25600</v>
      </c>
      <c r="D4380">
        <v>28800</v>
      </c>
      <c r="E4380">
        <v>32000</v>
      </c>
      <c r="F4380">
        <v>35140</v>
      </c>
      <c r="G4380">
        <v>40280</v>
      </c>
      <c r="H4380">
        <v>45420</v>
      </c>
      <c r="I4380">
        <v>50560</v>
      </c>
      <c r="J4380">
        <v>55700</v>
      </c>
      <c r="K4380" t="s">
        <v>3117</v>
      </c>
      <c r="L4380">
        <v>41</v>
      </c>
      <c r="M4380">
        <v>30</v>
      </c>
      <c r="N4380" t="s">
        <v>2061</v>
      </c>
    </row>
    <row r="4381" spans="1:14" x14ac:dyDescent="0.2">
      <c r="A4381" t="s">
        <v>10140</v>
      </c>
      <c r="B4381">
        <v>31650</v>
      </c>
      <c r="C4381">
        <v>36200</v>
      </c>
      <c r="D4381">
        <v>40700</v>
      </c>
      <c r="E4381">
        <v>45200</v>
      </c>
      <c r="F4381">
        <v>48850</v>
      </c>
      <c r="G4381">
        <v>52450</v>
      </c>
      <c r="H4381">
        <v>56050</v>
      </c>
      <c r="I4381">
        <v>59700</v>
      </c>
      <c r="J4381">
        <v>63300</v>
      </c>
      <c r="K4381" t="s">
        <v>3117</v>
      </c>
      <c r="L4381">
        <v>43</v>
      </c>
      <c r="M4381">
        <v>30</v>
      </c>
      <c r="N4381" t="s">
        <v>3310</v>
      </c>
    </row>
    <row r="4382" spans="1:14" x14ac:dyDescent="0.2">
      <c r="A4382" t="s">
        <v>10141</v>
      </c>
      <c r="B4382">
        <v>19200</v>
      </c>
      <c r="C4382">
        <v>21950</v>
      </c>
      <c r="D4382">
        <v>24860</v>
      </c>
      <c r="E4382">
        <v>30000</v>
      </c>
      <c r="F4382">
        <v>35140</v>
      </c>
      <c r="G4382">
        <v>40280</v>
      </c>
      <c r="H4382">
        <v>45420</v>
      </c>
      <c r="I4382">
        <v>50560</v>
      </c>
      <c r="J4382">
        <v>55700</v>
      </c>
      <c r="K4382" t="s">
        <v>3117</v>
      </c>
      <c r="L4382">
        <v>45</v>
      </c>
      <c r="M4382">
        <v>30</v>
      </c>
      <c r="N4382" t="s">
        <v>2544</v>
      </c>
    </row>
    <row r="4383" spans="1:14" x14ac:dyDescent="0.2">
      <c r="A4383" t="s">
        <v>10142</v>
      </c>
      <c r="B4383">
        <v>22200</v>
      </c>
      <c r="C4383">
        <v>25400</v>
      </c>
      <c r="D4383">
        <v>28550</v>
      </c>
      <c r="E4383">
        <v>31700</v>
      </c>
      <c r="F4383">
        <v>35140</v>
      </c>
      <c r="G4383">
        <v>40280</v>
      </c>
      <c r="H4383">
        <v>45420</v>
      </c>
      <c r="I4383">
        <v>50560</v>
      </c>
      <c r="J4383">
        <v>55700</v>
      </c>
      <c r="K4383" t="s">
        <v>3117</v>
      </c>
      <c r="L4383">
        <v>47</v>
      </c>
      <c r="M4383">
        <v>30</v>
      </c>
      <c r="N4383" t="s">
        <v>2898</v>
      </c>
    </row>
    <row r="4384" spans="1:14" x14ac:dyDescent="0.2">
      <c r="A4384" t="s">
        <v>10143</v>
      </c>
      <c r="B4384">
        <v>15100</v>
      </c>
      <c r="C4384">
        <v>19720</v>
      </c>
      <c r="D4384">
        <v>24860</v>
      </c>
      <c r="E4384">
        <v>30000</v>
      </c>
      <c r="F4384">
        <v>35140</v>
      </c>
      <c r="G4384">
        <v>40280</v>
      </c>
      <c r="H4384">
        <v>44550</v>
      </c>
      <c r="I4384">
        <v>47400</v>
      </c>
      <c r="J4384">
        <v>50300</v>
      </c>
      <c r="K4384" t="s">
        <v>3117</v>
      </c>
      <c r="L4384">
        <v>49</v>
      </c>
      <c r="M4384">
        <v>30</v>
      </c>
      <c r="N4384" t="s">
        <v>2844</v>
      </c>
    </row>
    <row r="4385" spans="1:14" x14ac:dyDescent="0.2">
      <c r="A4385" t="s">
        <v>10144</v>
      </c>
      <c r="B4385">
        <v>14850</v>
      </c>
      <c r="C4385">
        <v>19720</v>
      </c>
      <c r="D4385">
        <v>24860</v>
      </c>
      <c r="E4385">
        <v>30000</v>
      </c>
      <c r="F4385">
        <v>35140</v>
      </c>
      <c r="G4385">
        <v>40280</v>
      </c>
      <c r="H4385">
        <v>43800</v>
      </c>
      <c r="I4385">
        <v>46600</v>
      </c>
      <c r="J4385">
        <v>49450</v>
      </c>
      <c r="K4385" t="s">
        <v>3117</v>
      </c>
      <c r="L4385">
        <v>51</v>
      </c>
      <c r="M4385">
        <v>30</v>
      </c>
      <c r="N4385" t="s">
        <v>2899</v>
      </c>
    </row>
    <row r="4386" spans="1:14" x14ac:dyDescent="0.2">
      <c r="A4386" t="s">
        <v>10145</v>
      </c>
      <c r="B4386">
        <v>22400</v>
      </c>
      <c r="C4386">
        <v>25600</v>
      </c>
      <c r="D4386">
        <v>28800</v>
      </c>
      <c r="E4386">
        <v>32000</v>
      </c>
      <c r="F4386">
        <v>35140</v>
      </c>
      <c r="G4386">
        <v>40280</v>
      </c>
      <c r="H4386">
        <v>45420</v>
      </c>
      <c r="I4386">
        <v>50560</v>
      </c>
      <c r="J4386">
        <v>55700</v>
      </c>
      <c r="K4386" t="s">
        <v>3117</v>
      </c>
      <c r="L4386">
        <v>53</v>
      </c>
      <c r="M4386">
        <v>30</v>
      </c>
      <c r="N4386" t="s">
        <v>2900</v>
      </c>
    </row>
    <row r="4387" spans="1:14" x14ac:dyDescent="0.2">
      <c r="A4387" t="s">
        <v>10146</v>
      </c>
      <c r="B4387">
        <v>15050</v>
      </c>
      <c r="C4387">
        <v>19720</v>
      </c>
      <c r="D4387">
        <v>24860</v>
      </c>
      <c r="E4387">
        <v>30000</v>
      </c>
      <c r="F4387">
        <v>35140</v>
      </c>
      <c r="G4387">
        <v>40280</v>
      </c>
      <c r="H4387">
        <v>44400</v>
      </c>
      <c r="I4387">
        <v>47300</v>
      </c>
      <c r="J4387">
        <v>50150</v>
      </c>
      <c r="K4387" t="s">
        <v>3117</v>
      </c>
      <c r="L4387">
        <v>57</v>
      </c>
      <c r="M4387">
        <v>30</v>
      </c>
      <c r="N4387" t="s">
        <v>2484</v>
      </c>
    </row>
    <row r="4388" spans="1:14" x14ac:dyDescent="0.2">
      <c r="A4388" t="s">
        <v>10147</v>
      </c>
      <c r="B4388">
        <v>31650</v>
      </c>
      <c r="C4388">
        <v>36200</v>
      </c>
      <c r="D4388">
        <v>40700</v>
      </c>
      <c r="E4388">
        <v>45200</v>
      </c>
      <c r="F4388">
        <v>48850</v>
      </c>
      <c r="G4388">
        <v>52450</v>
      </c>
      <c r="H4388">
        <v>56050</v>
      </c>
      <c r="I4388">
        <v>59700</v>
      </c>
      <c r="J4388">
        <v>63300</v>
      </c>
      <c r="K4388" t="s">
        <v>3117</v>
      </c>
      <c r="L4388">
        <v>59</v>
      </c>
      <c r="M4388">
        <v>30</v>
      </c>
      <c r="N4388" t="s">
        <v>2901</v>
      </c>
    </row>
    <row r="4389" spans="1:14" x14ac:dyDescent="0.2">
      <c r="A4389" t="s">
        <v>10148</v>
      </c>
      <c r="B4389">
        <v>31650</v>
      </c>
      <c r="C4389">
        <v>36200</v>
      </c>
      <c r="D4389">
        <v>40700</v>
      </c>
      <c r="E4389">
        <v>45200</v>
      </c>
      <c r="F4389">
        <v>48850</v>
      </c>
      <c r="G4389">
        <v>52450</v>
      </c>
      <c r="H4389">
        <v>56050</v>
      </c>
      <c r="I4389">
        <v>59700</v>
      </c>
      <c r="J4389">
        <v>63300</v>
      </c>
      <c r="K4389" t="s">
        <v>3117</v>
      </c>
      <c r="L4389">
        <v>61</v>
      </c>
      <c r="M4389">
        <v>30</v>
      </c>
      <c r="N4389" t="s">
        <v>2902</v>
      </c>
    </row>
    <row r="4390" spans="1:14" x14ac:dyDescent="0.2">
      <c r="A4390" t="s">
        <v>10149</v>
      </c>
      <c r="B4390">
        <v>15450</v>
      </c>
      <c r="C4390">
        <v>19720</v>
      </c>
      <c r="D4390">
        <v>24860</v>
      </c>
      <c r="E4390">
        <v>30000</v>
      </c>
      <c r="F4390">
        <v>35140</v>
      </c>
      <c r="G4390">
        <v>40280</v>
      </c>
      <c r="H4390">
        <v>45420</v>
      </c>
      <c r="I4390">
        <v>48550</v>
      </c>
      <c r="J4390">
        <v>51450</v>
      </c>
      <c r="K4390" t="s">
        <v>3117</v>
      </c>
      <c r="L4390">
        <v>63</v>
      </c>
      <c r="M4390">
        <v>30</v>
      </c>
      <c r="N4390" t="s">
        <v>2967</v>
      </c>
    </row>
    <row r="4391" spans="1:14" x14ac:dyDescent="0.2">
      <c r="A4391" t="s">
        <v>10150</v>
      </c>
      <c r="B4391">
        <v>23350</v>
      </c>
      <c r="C4391">
        <v>26650</v>
      </c>
      <c r="D4391">
        <v>30000</v>
      </c>
      <c r="E4391">
        <v>33300</v>
      </c>
      <c r="F4391">
        <v>36000</v>
      </c>
      <c r="G4391">
        <v>40280</v>
      </c>
      <c r="H4391">
        <v>45420</v>
      </c>
      <c r="I4391">
        <v>50560</v>
      </c>
      <c r="J4391">
        <v>55700</v>
      </c>
      <c r="K4391" t="s">
        <v>3117</v>
      </c>
      <c r="L4391">
        <v>65</v>
      </c>
      <c r="M4391">
        <v>30</v>
      </c>
      <c r="N4391" t="s">
        <v>2903</v>
      </c>
    </row>
    <row r="4392" spans="1:14" x14ac:dyDescent="0.2">
      <c r="A4392" t="s">
        <v>10151</v>
      </c>
      <c r="B4392">
        <v>16600</v>
      </c>
      <c r="C4392">
        <v>19720</v>
      </c>
      <c r="D4392">
        <v>24860</v>
      </c>
      <c r="E4392">
        <v>30000</v>
      </c>
      <c r="F4392">
        <v>35140</v>
      </c>
      <c r="G4392">
        <v>40280</v>
      </c>
      <c r="H4392">
        <v>45420</v>
      </c>
      <c r="I4392">
        <v>50560</v>
      </c>
      <c r="J4392">
        <v>55200</v>
      </c>
      <c r="K4392" t="s">
        <v>3117</v>
      </c>
      <c r="L4392">
        <v>67</v>
      </c>
      <c r="M4392">
        <v>30</v>
      </c>
      <c r="N4392" t="s">
        <v>3327</v>
      </c>
    </row>
    <row r="4393" spans="1:14" x14ac:dyDescent="0.2">
      <c r="A4393" t="s">
        <v>10152</v>
      </c>
      <c r="B4393">
        <v>20250</v>
      </c>
      <c r="C4393">
        <v>23150</v>
      </c>
      <c r="D4393">
        <v>26050</v>
      </c>
      <c r="E4393">
        <v>30000</v>
      </c>
      <c r="F4393">
        <v>35140</v>
      </c>
      <c r="G4393">
        <v>40280</v>
      </c>
      <c r="H4393">
        <v>45420</v>
      </c>
      <c r="I4393">
        <v>50560</v>
      </c>
      <c r="J4393">
        <v>55700</v>
      </c>
      <c r="K4393" t="s">
        <v>3117</v>
      </c>
      <c r="L4393">
        <v>69</v>
      </c>
      <c r="M4393">
        <v>30</v>
      </c>
      <c r="N4393" t="s">
        <v>2359</v>
      </c>
    </row>
    <row r="4394" spans="1:14" x14ac:dyDescent="0.2">
      <c r="A4394" t="s">
        <v>10153</v>
      </c>
      <c r="B4394">
        <v>14950</v>
      </c>
      <c r="C4394">
        <v>19720</v>
      </c>
      <c r="D4394">
        <v>24860</v>
      </c>
      <c r="E4394">
        <v>30000</v>
      </c>
      <c r="F4394">
        <v>35140</v>
      </c>
      <c r="G4394">
        <v>40280</v>
      </c>
      <c r="H4394">
        <v>44150</v>
      </c>
      <c r="I4394">
        <v>47000</v>
      </c>
      <c r="J4394">
        <v>49850</v>
      </c>
      <c r="K4394" t="s">
        <v>3117</v>
      </c>
      <c r="L4394">
        <v>71</v>
      </c>
      <c r="M4394">
        <v>30</v>
      </c>
      <c r="N4394" t="s">
        <v>2126</v>
      </c>
    </row>
    <row r="4395" spans="1:14" x14ac:dyDescent="0.2">
      <c r="A4395" t="s">
        <v>10154</v>
      </c>
      <c r="B4395">
        <v>20800</v>
      </c>
      <c r="C4395">
        <v>23800</v>
      </c>
      <c r="D4395">
        <v>26750</v>
      </c>
      <c r="E4395">
        <v>30000</v>
      </c>
      <c r="F4395">
        <v>35140</v>
      </c>
      <c r="G4395">
        <v>40280</v>
      </c>
      <c r="H4395">
        <v>45420</v>
      </c>
      <c r="I4395">
        <v>50560</v>
      </c>
      <c r="J4395">
        <v>55700</v>
      </c>
      <c r="K4395" t="s">
        <v>3117</v>
      </c>
      <c r="L4395">
        <v>73</v>
      </c>
      <c r="M4395">
        <v>30</v>
      </c>
      <c r="N4395" t="s">
        <v>2485</v>
      </c>
    </row>
    <row r="4396" spans="1:14" x14ac:dyDescent="0.2">
      <c r="A4396" t="s">
        <v>10155</v>
      </c>
      <c r="B4396">
        <v>22400</v>
      </c>
      <c r="C4396">
        <v>25600</v>
      </c>
      <c r="D4396">
        <v>28800</v>
      </c>
      <c r="E4396">
        <v>32000</v>
      </c>
      <c r="F4396">
        <v>35140</v>
      </c>
      <c r="G4396">
        <v>40280</v>
      </c>
      <c r="H4396">
        <v>45420</v>
      </c>
      <c r="I4396">
        <v>50560</v>
      </c>
      <c r="J4396">
        <v>55700</v>
      </c>
      <c r="K4396" t="s">
        <v>3117</v>
      </c>
      <c r="L4396">
        <v>75</v>
      </c>
      <c r="M4396">
        <v>30</v>
      </c>
      <c r="N4396" t="s">
        <v>2904</v>
      </c>
    </row>
    <row r="4397" spans="1:14" x14ac:dyDescent="0.2">
      <c r="A4397" t="s">
        <v>10156</v>
      </c>
      <c r="B4397">
        <v>14850</v>
      </c>
      <c r="C4397">
        <v>19720</v>
      </c>
      <c r="D4397">
        <v>24860</v>
      </c>
      <c r="E4397">
        <v>30000</v>
      </c>
      <c r="F4397">
        <v>35140</v>
      </c>
      <c r="G4397">
        <v>40280</v>
      </c>
      <c r="H4397">
        <v>43800</v>
      </c>
      <c r="I4397">
        <v>46600</v>
      </c>
      <c r="J4397">
        <v>49450</v>
      </c>
      <c r="K4397" t="s">
        <v>3117</v>
      </c>
      <c r="L4397">
        <v>77</v>
      </c>
      <c r="M4397">
        <v>30</v>
      </c>
      <c r="N4397" t="s">
        <v>3281</v>
      </c>
    </row>
    <row r="4398" spans="1:14" x14ac:dyDescent="0.2">
      <c r="A4398" t="s">
        <v>10157</v>
      </c>
      <c r="B4398">
        <v>23350</v>
      </c>
      <c r="C4398">
        <v>26650</v>
      </c>
      <c r="D4398">
        <v>30000</v>
      </c>
      <c r="E4398">
        <v>33300</v>
      </c>
      <c r="F4398">
        <v>36000</v>
      </c>
      <c r="G4398">
        <v>40280</v>
      </c>
      <c r="H4398">
        <v>45420</v>
      </c>
      <c r="I4398">
        <v>50560</v>
      </c>
      <c r="J4398">
        <v>55700</v>
      </c>
      <c r="K4398" t="s">
        <v>3117</v>
      </c>
      <c r="L4398">
        <v>79</v>
      </c>
      <c r="M4398">
        <v>30</v>
      </c>
      <c r="N4398" t="s">
        <v>3329</v>
      </c>
    </row>
    <row r="4399" spans="1:14" x14ac:dyDescent="0.2">
      <c r="A4399" t="s">
        <v>10158</v>
      </c>
      <c r="B4399">
        <v>14850</v>
      </c>
      <c r="C4399">
        <v>19720</v>
      </c>
      <c r="D4399">
        <v>24860</v>
      </c>
      <c r="E4399">
        <v>30000</v>
      </c>
      <c r="F4399">
        <v>35140</v>
      </c>
      <c r="G4399">
        <v>40280</v>
      </c>
      <c r="H4399">
        <v>43800</v>
      </c>
      <c r="I4399">
        <v>46600</v>
      </c>
      <c r="J4399">
        <v>49450</v>
      </c>
      <c r="K4399" t="s">
        <v>3117</v>
      </c>
      <c r="L4399">
        <v>81</v>
      </c>
      <c r="M4399">
        <v>30</v>
      </c>
      <c r="N4399" t="s">
        <v>2905</v>
      </c>
    </row>
    <row r="4400" spans="1:14" x14ac:dyDescent="0.2">
      <c r="A4400" t="s">
        <v>10159</v>
      </c>
      <c r="B4400">
        <v>14950</v>
      </c>
      <c r="C4400">
        <v>19720</v>
      </c>
      <c r="D4400">
        <v>24860</v>
      </c>
      <c r="E4400">
        <v>30000</v>
      </c>
      <c r="F4400">
        <v>35140</v>
      </c>
      <c r="G4400">
        <v>40280</v>
      </c>
      <c r="H4400">
        <v>44050</v>
      </c>
      <c r="I4400">
        <v>46900</v>
      </c>
      <c r="J4400">
        <v>49700</v>
      </c>
      <c r="K4400" t="s">
        <v>3117</v>
      </c>
      <c r="L4400">
        <v>83</v>
      </c>
      <c r="M4400">
        <v>30</v>
      </c>
      <c r="N4400" t="s">
        <v>2400</v>
      </c>
    </row>
    <row r="4401" spans="1:14" x14ac:dyDescent="0.2">
      <c r="A4401" t="s">
        <v>10160</v>
      </c>
      <c r="B4401">
        <v>22400</v>
      </c>
      <c r="C4401">
        <v>25600</v>
      </c>
      <c r="D4401">
        <v>28800</v>
      </c>
      <c r="E4401">
        <v>32000</v>
      </c>
      <c r="F4401">
        <v>35140</v>
      </c>
      <c r="G4401">
        <v>40280</v>
      </c>
      <c r="H4401">
        <v>45420</v>
      </c>
      <c r="I4401">
        <v>50560</v>
      </c>
      <c r="J4401">
        <v>55700</v>
      </c>
      <c r="K4401" t="s">
        <v>3117</v>
      </c>
      <c r="L4401">
        <v>85</v>
      </c>
      <c r="M4401">
        <v>30</v>
      </c>
      <c r="N4401" t="s">
        <v>2906</v>
      </c>
    </row>
    <row r="4402" spans="1:14" x14ac:dyDescent="0.2">
      <c r="A4402" t="s">
        <v>10161</v>
      </c>
      <c r="B4402">
        <v>22400</v>
      </c>
      <c r="C4402">
        <v>25600</v>
      </c>
      <c r="D4402">
        <v>28800</v>
      </c>
      <c r="E4402">
        <v>32000</v>
      </c>
      <c r="F4402">
        <v>35140</v>
      </c>
      <c r="G4402">
        <v>40280</v>
      </c>
      <c r="H4402">
        <v>45420</v>
      </c>
      <c r="I4402">
        <v>50560</v>
      </c>
      <c r="J4402">
        <v>55700</v>
      </c>
      <c r="K4402" t="s">
        <v>3117</v>
      </c>
      <c r="L4402">
        <v>87</v>
      </c>
      <c r="M4402">
        <v>30</v>
      </c>
      <c r="N4402" t="s">
        <v>2907</v>
      </c>
    </row>
    <row r="4403" spans="1:14" x14ac:dyDescent="0.2">
      <c r="A4403" t="s">
        <v>10162</v>
      </c>
      <c r="B4403">
        <v>14850</v>
      </c>
      <c r="C4403">
        <v>19720</v>
      </c>
      <c r="D4403">
        <v>24860</v>
      </c>
      <c r="E4403">
        <v>30000</v>
      </c>
      <c r="F4403">
        <v>35140</v>
      </c>
      <c r="G4403">
        <v>40280</v>
      </c>
      <c r="H4403">
        <v>43800</v>
      </c>
      <c r="I4403">
        <v>46600</v>
      </c>
      <c r="J4403">
        <v>49450</v>
      </c>
      <c r="K4403" t="s">
        <v>3117</v>
      </c>
      <c r="L4403">
        <v>89</v>
      </c>
      <c r="M4403">
        <v>30</v>
      </c>
      <c r="N4403" t="s">
        <v>3331</v>
      </c>
    </row>
    <row r="4404" spans="1:14" x14ac:dyDescent="0.2">
      <c r="A4404" t="s">
        <v>10163</v>
      </c>
      <c r="B4404">
        <v>15100</v>
      </c>
      <c r="C4404">
        <v>19720</v>
      </c>
      <c r="D4404">
        <v>24860</v>
      </c>
      <c r="E4404">
        <v>30000</v>
      </c>
      <c r="F4404">
        <v>35140</v>
      </c>
      <c r="G4404">
        <v>40280</v>
      </c>
      <c r="H4404">
        <v>44550</v>
      </c>
      <c r="I4404">
        <v>47400</v>
      </c>
      <c r="J4404">
        <v>50300</v>
      </c>
      <c r="K4404" t="s">
        <v>3117</v>
      </c>
      <c r="L4404">
        <v>91</v>
      </c>
      <c r="M4404">
        <v>30</v>
      </c>
      <c r="N4404" t="s">
        <v>2515</v>
      </c>
    </row>
    <row r="4405" spans="1:14" x14ac:dyDescent="0.2">
      <c r="A4405" t="s">
        <v>10164</v>
      </c>
      <c r="B4405">
        <v>20800</v>
      </c>
      <c r="C4405">
        <v>23800</v>
      </c>
      <c r="D4405">
        <v>26750</v>
      </c>
      <c r="E4405">
        <v>30000</v>
      </c>
      <c r="F4405">
        <v>35140</v>
      </c>
      <c r="G4405">
        <v>40280</v>
      </c>
      <c r="H4405">
        <v>45420</v>
      </c>
      <c r="I4405">
        <v>50560</v>
      </c>
      <c r="J4405">
        <v>55700</v>
      </c>
      <c r="K4405" t="s">
        <v>3117</v>
      </c>
      <c r="L4405">
        <v>93</v>
      </c>
      <c r="M4405">
        <v>30</v>
      </c>
      <c r="N4405" t="s">
        <v>2908</v>
      </c>
    </row>
    <row r="4406" spans="1:14" x14ac:dyDescent="0.2">
      <c r="A4406" t="s">
        <v>10165</v>
      </c>
      <c r="B4406">
        <v>20800</v>
      </c>
      <c r="C4406">
        <v>23800</v>
      </c>
      <c r="D4406">
        <v>26750</v>
      </c>
      <c r="E4406">
        <v>30000</v>
      </c>
      <c r="F4406">
        <v>35140</v>
      </c>
      <c r="G4406">
        <v>40280</v>
      </c>
      <c r="H4406">
        <v>45420</v>
      </c>
      <c r="I4406">
        <v>50560</v>
      </c>
      <c r="J4406">
        <v>55700</v>
      </c>
      <c r="K4406" t="s">
        <v>3117</v>
      </c>
      <c r="L4406">
        <v>95</v>
      </c>
      <c r="M4406">
        <v>30</v>
      </c>
      <c r="N4406" t="s">
        <v>2909</v>
      </c>
    </row>
    <row r="4407" spans="1:14" x14ac:dyDescent="0.2">
      <c r="A4407" t="s">
        <v>10166</v>
      </c>
      <c r="B4407">
        <v>15850</v>
      </c>
      <c r="C4407">
        <v>19720</v>
      </c>
      <c r="D4407">
        <v>24860</v>
      </c>
      <c r="E4407">
        <v>30000</v>
      </c>
      <c r="F4407">
        <v>35140</v>
      </c>
      <c r="G4407">
        <v>40280</v>
      </c>
      <c r="H4407">
        <v>45420</v>
      </c>
      <c r="I4407">
        <v>49700</v>
      </c>
      <c r="J4407">
        <v>52750</v>
      </c>
      <c r="K4407" t="s">
        <v>3117</v>
      </c>
      <c r="L4407">
        <v>97</v>
      </c>
      <c r="M4407">
        <v>30</v>
      </c>
      <c r="N4407" t="s">
        <v>2910</v>
      </c>
    </row>
    <row r="4408" spans="1:14" x14ac:dyDescent="0.2">
      <c r="A4408" t="s">
        <v>10167</v>
      </c>
      <c r="B4408">
        <v>24950</v>
      </c>
      <c r="C4408">
        <v>28500</v>
      </c>
      <c r="D4408">
        <v>32050</v>
      </c>
      <c r="E4408">
        <v>35600</v>
      </c>
      <c r="F4408">
        <v>38450</v>
      </c>
      <c r="G4408">
        <v>41300</v>
      </c>
      <c r="H4408">
        <v>45420</v>
      </c>
      <c r="I4408">
        <v>50560</v>
      </c>
      <c r="J4408">
        <v>55700</v>
      </c>
      <c r="K4408" t="s">
        <v>3117</v>
      </c>
      <c r="L4408">
        <v>99</v>
      </c>
      <c r="M4408">
        <v>30</v>
      </c>
      <c r="N4408" t="s">
        <v>2911</v>
      </c>
    </row>
    <row r="4409" spans="1:14" x14ac:dyDescent="0.2">
      <c r="A4409" t="s">
        <v>10168</v>
      </c>
      <c r="B4409">
        <v>22400</v>
      </c>
      <c r="C4409">
        <v>25600</v>
      </c>
      <c r="D4409">
        <v>28800</v>
      </c>
      <c r="E4409">
        <v>32000</v>
      </c>
      <c r="F4409">
        <v>35140</v>
      </c>
      <c r="G4409">
        <v>40280</v>
      </c>
      <c r="H4409">
        <v>45420</v>
      </c>
      <c r="I4409">
        <v>50560</v>
      </c>
      <c r="J4409">
        <v>55700</v>
      </c>
      <c r="K4409" t="s">
        <v>3117</v>
      </c>
      <c r="L4409">
        <v>101</v>
      </c>
      <c r="M4409">
        <v>30</v>
      </c>
      <c r="N4409" t="s">
        <v>2912</v>
      </c>
    </row>
    <row r="4410" spans="1:14" x14ac:dyDescent="0.2">
      <c r="A4410" t="s">
        <v>10169</v>
      </c>
      <c r="B4410">
        <v>17900</v>
      </c>
      <c r="C4410">
        <v>20450</v>
      </c>
      <c r="D4410">
        <v>24860</v>
      </c>
      <c r="E4410">
        <v>30000</v>
      </c>
      <c r="F4410">
        <v>35140</v>
      </c>
      <c r="G4410">
        <v>40280</v>
      </c>
      <c r="H4410">
        <v>45420</v>
      </c>
      <c r="I4410">
        <v>50560</v>
      </c>
      <c r="J4410">
        <v>55700</v>
      </c>
      <c r="K4410" t="s">
        <v>3117</v>
      </c>
      <c r="L4410">
        <v>103</v>
      </c>
      <c r="M4410">
        <v>30</v>
      </c>
      <c r="N4410" t="s">
        <v>2463</v>
      </c>
    </row>
    <row r="4411" spans="1:14" x14ac:dyDescent="0.2">
      <c r="A4411" t="s">
        <v>10170</v>
      </c>
      <c r="B4411">
        <v>14850</v>
      </c>
      <c r="C4411">
        <v>19720</v>
      </c>
      <c r="D4411">
        <v>24860</v>
      </c>
      <c r="E4411">
        <v>30000</v>
      </c>
      <c r="F4411">
        <v>35140</v>
      </c>
      <c r="G4411">
        <v>40280</v>
      </c>
      <c r="H4411">
        <v>43800</v>
      </c>
      <c r="I4411">
        <v>46600</v>
      </c>
      <c r="J4411">
        <v>49450</v>
      </c>
      <c r="K4411" t="s">
        <v>3117</v>
      </c>
      <c r="L4411">
        <v>105</v>
      </c>
      <c r="M4411">
        <v>30</v>
      </c>
      <c r="N4411" t="s">
        <v>3338</v>
      </c>
    </row>
    <row r="4412" spans="1:14" x14ac:dyDescent="0.2">
      <c r="A4412" t="s">
        <v>10171</v>
      </c>
      <c r="B4412">
        <v>31650</v>
      </c>
      <c r="C4412">
        <v>36200</v>
      </c>
      <c r="D4412">
        <v>40700</v>
      </c>
      <c r="E4412">
        <v>45200</v>
      </c>
      <c r="F4412">
        <v>48850</v>
      </c>
      <c r="G4412">
        <v>52450</v>
      </c>
      <c r="H4412">
        <v>56050</v>
      </c>
      <c r="I4412">
        <v>59700</v>
      </c>
      <c r="J4412">
        <v>63300</v>
      </c>
      <c r="K4412" t="s">
        <v>3117</v>
      </c>
      <c r="L4412">
        <v>107</v>
      </c>
      <c r="M4412">
        <v>30</v>
      </c>
      <c r="N4412" t="s">
        <v>2913</v>
      </c>
    </row>
    <row r="4413" spans="1:14" x14ac:dyDescent="0.2">
      <c r="A4413" t="s">
        <v>10172</v>
      </c>
      <c r="B4413">
        <v>18050</v>
      </c>
      <c r="C4413">
        <v>20600</v>
      </c>
      <c r="D4413">
        <v>24860</v>
      </c>
      <c r="E4413">
        <v>30000</v>
      </c>
      <c r="F4413">
        <v>35140</v>
      </c>
      <c r="G4413">
        <v>40280</v>
      </c>
      <c r="H4413">
        <v>45420</v>
      </c>
      <c r="I4413">
        <v>50560</v>
      </c>
      <c r="J4413">
        <v>55700</v>
      </c>
      <c r="K4413" t="s">
        <v>3117</v>
      </c>
      <c r="L4413">
        <v>109</v>
      </c>
      <c r="M4413">
        <v>30</v>
      </c>
      <c r="N4413" t="s">
        <v>3015</v>
      </c>
    </row>
    <row r="4414" spans="1:14" x14ac:dyDescent="0.2">
      <c r="A4414" t="s">
        <v>10173</v>
      </c>
      <c r="B4414">
        <v>14850</v>
      </c>
      <c r="C4414">
        <v>19720</v>
      </c>
      <c r="D4414">
        <v>24860</v>
      </c>
      <c r="E4414">
        <v>30000</v>
      </c>
      <c r="F4414">
        <v>35140</v>
      </c>
      <c r="G4414">
        <v>40280</v>
      </c>
      <c r="H4414">
        <v>43800</v>
      </c>
      <c r="I4414">
        <v>46600</v>
      </c>
      <c r="J4414">
        <v>49450</v>
      </c>
      <c r="K4414" t="s">
        <v>3117</v>
      </c>
      <c r="L4414">
        <v>111</v>
      </c>
      <c r="M4414">
        <v>30</v>
      </c>
      <c r="N4414" t="s">
        <v>2914</v>
      </c>
    </row>
    <row r="4415" spans="1:14" x14ac:dyDescent="0.2">
      <c r="A4415" t="s">
        <v>10174</v>
      </c>
      <c r="B4415">
        <v>15750</v>
      </c>
      <c r="C4415">
        <v>19720</v>
      </c>
      <c r="D4415">
        <v>24860</v>
      </c>
      <c r="E4415">
        <v>30000</v>
      </c>
      <c r="F4415">
        <v>35140</v>
      </c>
      <c r="G4415">
        <v>40280</v>
      </c>
      <c r="H4415">
        <v>45420</v>
      </c>
      <c r="I4415">
        <v>49500</v>
      </c>
      <c r="J4415">
        <v>52500</v>
      </c>
      <c r="K4415" t="s">
        <v>3117</v>
      </c>
      <c r="L4415">
        <v>113</v>
      </c>
      <c r="M4415">
        <v>30</v>
      </c>
      <c r="N4415" t="s">
        <v>3342</v>
      </c>
    </row>
    <row r="4416" spans="1:14" x14ac:dyDescent="0.2">
      <c r="A4416" t="s">
        <v>10175</v>
      </c>
      <c r="B4416">
        <v>20800</v>
      </c>
      <c r="C4416">
        <v>23800</v>
      </c>
      <c r="D4416">
        <v>26750</v>
      </c>
      <c r="E4416">
        <v>30000</v>
      </c>
      <c r="F4416">
        <v>35140</v>
      </c>
      <c r="G4416">
        <v>40280</v>
      </c>
      <c r="H4416">
        <v>45420</v>
      </c>
      <c r="I4416">
        <v>50560</v>
      </c>
      <c r="J4416">
        <v>55700</v>
      </c>
      <c r="K4416" t="s">
        <v>3117</v>
      </c>
      <c r="L4416">
        <v>115</v>
      </c>
      <c r="M4416">
        <v>30</v>
      </c>
      <c r="N4416" t="s">
        <v>2915</v>
      </c>
    </row>
    <row r="4417" spans="1:14" x14ac:dyDescent="0.2">
      <c r="A4417" t="s">
        <v>10176</v>
      </c>
      <c r="B4417">
        <v>14850</v>
      </c>
      <c r="C4417">
        <v>19720</v>
      </c>
      <c r="D4417">
        <v>24860</v>
      </c>
      <c r="E4417">
        <v>30000</v>
      </c>
      <c r="F4417">
        <v>35140</v>
      </c>
      <c r="G4417">
        <v>40280</v>
      </c>
      <c r="H4417">
        <v>43800</v>
      </c>
      <c r="I4417">
        <v>46600</v>
      </c>
      <c r="J4417">
        <v>49450</v>
      </c>
      <c r="K4417" t="s">
        <v>3117</v>
      </c>
      <c r="L4417">
        <v>117</v>
      </c>
      <c r="M4417">
        <v>30</v>
      </c>
      <c r="N4417" t="s">
        <v>2410</v>
      </c>
    </row>
    <row r="4418" spans="1:14" x14ac:dyDescent="0.2">
      <c r="A4418" t="s">
        <v>10177</v>
      </c>
      <c r="B4418">
        <v>16750</v>
      </c>
      <c r="C4418">
        <v>19720</v>
      </c>
      <c r="D4418">
        <v>24860</v>
      </c>
      <c r="E4418">
        <v>30000</v>
      </c>
      <c r="F4418">
        <v>35140</v>
      </c>
      <c r="G4418">
        <v>40280</v>
      </c>
      <c r="H4418">
        <v>45420</v>
      </c>
      <c r="I4418">
        <v>50560</v>
      </c>
      <c r="J4418">
        <v>55700</v>
      </c>
      <c r="K4418" t="s">
        <v>3117</v>
      </c>
      <c r="L4418">
        <v>119</v>
      </c>
      <c r="M4418">
        <v>30</v>
      </c>
      <c r="N4418" t="s">
        <v>2488</v>
      </c>
    </row>
    <row r="4419" spans="1:14" x14ac:dyDescent="0.2">
      <c r="A4419" t="s">
        <v>10178</v>
      </c>
      <c r="B4419">
        <v>19200</v>
      </c>
      <c r="C4419">
        <v>21950</v>
      </c>
      <c r="D4419">
        <v>24860</v>
      </c>
      <c r="E4419">
        <v>30000</v>
      </c>
      <c r="F4419">
        <v>35140</v>
      </c>
      <c r="G4419">
        <v>40280</v>
      </c>
      <c r="H4419">
        <v>45420</v>
      </c>
      <c r="I4419">
        <v>50560</v>
      </c>
      <c r="J4419">
        <v>55700</v>
      </c>
      <c r="K4419" t="s">
        <v>3117</v>
      </c>
      <c r="L4419">
        <v>121</v>
      </c>
      <c r="M4419">
        <v>30</v>
      </c>
      <c r="N4419" t="s">
        <v>3348</v>
      </c>
    </row>
    <row r="4420" spans="1:14" x14ac:dyDescent="0.2">
      <c r="A4420" t="s">
        <v>10179</v>
      </c>
      <c r="B4420">
        <v>23350</v>
      </c>
      <c r="C4420">
        <v>26650</v>
      </c>
      <c r="D4420">
        <v>30000</v>
      </c>
      <c r="E4420">
        <v>33300</v>
      </c>
      <c r="F4420">
        <v>36000</v>
      </c>
      <c r="G4420">
        <v>40280</v>
      </c>
      <c r="H4420">
        <v>45420</v>
      </c>
      <c r="I4420">
        <v>50560</v>
      </c>
      <c r="J4420">
        <v>55700</v>
      </c>
      <c r="K4420" t="s">
        <v>3117</v>
      </c>
      <c r="L4420">
        <v>125</v>
      </c>
      <c r="M4420">
        <v>30</v>
      </c>
      <c r="N4420" t="s">
        <v>2268</v>
      </c>
    </row>
    <row r="4421" spans="1:14" x14ac:dyDescent="0.2">
      <c r="A4421" t="s">
        <v>10180</v>
      </c>
      <c r="B4421">
        <v>22400</v>
      </c>
      <c r="C4421">
        <v>25600</v>
      </c>
      <c r="D4421">
        <v>28800</v>
      </c>
      <c r="E4421">
        <v>32000</v>
      </c>
      <c r="F4421">
        <v>35140</v>
      </c>
      <c r="G4421">
        <v>40280</v>
      </c>
      <c r="H4421">
        <v>45420</v>
      </c>
      <c r="I4421">
        <v>50560</v>
      </c>
      <c r="J4421">
        <v>55700</v>
      </c>
      <c r="K4421" t="s">
        <v>3117</v>
      </c>
      <c r="L4421">
        <v>127</v>
      </c>
      <c r="M4421">
        <v>30</v>
      </c>
      <c r="N4421" t="s">
        <v>2131</v>
      </c>
    </row>
    <row r="4422" spans="1:14" x14ac:dyDescent="0.2">
      <c r="A4422" t="s">
        <v>10181</v>
      </c>
      <c r="B4422">
        <v>14950</v>
      </c>
      <c r="C4422">
        <v>19720</v>
      </c>
      <c r="D4422">
        <v>24860</v>
      </c>
      <c r="E4422">
        <v>30000</v>
      </c>
      <c r="F4422">
        <v>35140</v>
      </c>
      <c r="G4422">
        <v>40280</v>
      </c>
      <c r="H4422">
        <v>44100</v>
      </c>
      <c r="I4422">
        <v>46950</v>
      </c>
      <c r="J4422">
        <v>49800</v>
      </c>
      <c r="K4422" t="s">
        <v>3117</v>
      </c>
      <c r="L4422">
        <v>131</v>
      </c>
      <c r="M4422">
        <v>30</v>
      </c>
      <c r="N4422" t="s">
        <v>2414</v>
      </c>
    </row>
    <row r="4423" spans="1:14" x14ac:dyDescent="0.2">
      <c r="A4423" t="s">
        <v>10182</v>
      </c>
      <c r="B4423">
        <v>16900</v>
      </c>
      <c r="C4423">
        <v>19720</v>
      </c>
      <c r="D4423">
        <v>24860</v>
      </c>
      <c r="E4423">
        <v>30000</v>
      </c>
      <c r="F4423">
        <v>35140</v>
      </c>
      <c r="G4423">
        <v>40280</v>
      </c>
      <c r="H4423">
        <v>45420</v>
      </c>
      <c r="I4423">
        <v>50560</v>
      </c>
      <c r="J4423">
        <v>55700</v>
      </c>
      <c r="K4423" t="s">
        <v>3117</v>
      </c>
      <c r="L4423">
        <v>133</v>
      </c>
      <c r="M4423">
        <v>30</v>
      </c>
      <c r="N4423" t="s">
        <v>1969</v>
      </c>
    </row>
    <row r="4424" spans="1:14" x14ac:dyDescent="0.2">
      <c r="A4424" t="s">
        <v>10183</v>
      </c>
      <c r="B4424">
        <v>14850</v>
      </c>
      <c r="C4424">
        <v>19720</v>
      </c>
      <c r="D4424">
        <v>24860</v>
      </c>
      <c r="E4424">
        <v>30000</v>
      </c>
      <c r="F4424">
        <v>35140</v>
      </c>
      <c r="G4424">
        <v>40280</v>
      </c>
      <c r="H4424">
        <v>43800</v>
      </c>
      <c r="I4424">
        <v>46600</v>
      </c>
      <c r="J4424">
        <v>49450</v>
      </c>
      <c r="K4424" t="s">
        <v>3117</v>
      </c>
      <c r="L4424">
        <v>135</v>
      </c>
      <c r="M4424">
        <v>30</v>
      </c>
      <c r="N4424" t="s">
        <v>2132</v>
      </c>
    </row>
    <row r="4425" spans="1:14" x14ac:dyDescent="0.2">
      <c r="A4425" t="s">
        <v>10184</v>
      </c>
      <c r="B4425">
        <v>20400</v>
      </c>
      <c r="C4425">
        <v>23300</v>
      </c>
      <c r="D4425">
        <v>26200</v>
      </c>
      <c r="E4425">
        <v>30000</v>
      </c>
      <c r="F4425">
        <v>35140</v>
      </c>
      <c r="G4425">
        <v>40280</v>
      </c>
      <c r="H4425">
        <v>45420</v>
      </c>
      <c r="I4425">
        <v>50560</v>
      </c>
      <c r="J4425">
        <v>55700</v>
      </c>
      <c r="K4425" t="s">
        <v>3117</v>
      </c>
      <c r="L4425">
        <v>137</v>
      </c>
      <c r="M4425">
        <v>30</v>
      </c>
      <c r="N4425" t="s">
        <v>3719</v>
      </c>
    </row>
    <row r="4426" spans="1:14" x14ac:dyDescent="0.2">
      <c r="A4426" t="s">
        <v>10185</v>
      </c>
      <c r="B4426">
        <v>15300</v>
      </c>
      <c r="C4426">
        <v>19720</v>
      </c>
      <c r="D4426">
        <v>24860</v>
      </c>
      <c r="E4426">
        <v>30000</v>
      </c>
      <c r="F4426">
        <v>35140</v>
      </c>
      <c r="G4426">
        <v>40280</v>
      </c>
      <c r="H4426">
        <v>45100</v>
      </c>
      <c r="I4426">
        <v>48000</v>
      </c>
      <c r="J4426">
        <v>50900</v>
      </c>
      <c r="K4426" t="s">
        <v>3117</v>
      </c>
      <c r="L4426">
        <v>139</v>
      </c>
      <c r="M4426">
        <v>30</v>
      </c>
      <c r="N4426" t="s">
        <v>3023</v>
      </c>
    </row>
    <row r="4427" spans="1:14" x14ac:dyDescent="0.2">
      <c r="A4427" t="s">
        <v>10186</v>
      </c>
      <c r="B4427">
        <v>14850</v>
      </c>
      <c r="C4427">
        <v>19720</v>
      </c>
      <c r="D4427">
        <v>24860</v>
      </c>
      <c r="E4427">
        <v>30000</v>
      </c>
      <c r="F4427">
        <v>35140</v>
      </c>
      <c r="G4427">
        <v>40280</v>
      </c>
      <c r="H4427">
        <v>43800</v>
      </c>
      <c r="I4427">
        <v>46600</v>
      </c>
      <c r="J4427">
        <v>49450</v>
      </c>
      <c r="K4427" t="s">
        <v>3117</v>
      </c>
      <c r="L4427">
        <v>141</v>
      </c>
      <c r="M4427">
        <v>30</v>
      </c>
      <c r="N4427" t="s">
        <v>2133</v>
      </c>
    </row>
    <row r="4428" spans="1:14" x14ac:dyDescent="0.2">
      <c r="A4428" t="s">
        <v>10187</v>
      </c>
      <c r="B4428">
        <v>14850</v>
      </c>
      <c r="C4428">
        <v>19720</v>
      </c>
      <c r="D4428">
        <v>24860</v>
      </c>
      <c r="E4428">
        <v>30000</v>
      </c>
      <c r="F4428">
        <v>35140</v>
      </c>
      <c r="G4428">
        <v>40280</v>
      </c>
      <c r="H4428">
        <v>43800</v>
      </c>
      <c r="I4428">
        <v>46600</v>
      </c>
      <c r="J4428">
        <v>49450</v>
      </c>
      <c r="K4428" t="s">
        <v>3117</v>
      </c>
      <c r="L4428">
        <v>143</v>
      </c>
      <c r="M4428">
        <v>30</v>
      </c>
      <c r="N4428" t="s">
        <v>2134</v>
      </c>
    </row>
    <row r="4429" spans="1:14" x14ac:dyDescent="0.2">
      <c r="A4429" t="s">
        <v>10188</v>
      </c>
      <c r="B4429">
        <v>22400</v>
      </c>
      <c r="C4429">
        <v>25600</v>
      </c>
      <c r="D4429">
        <v>28800</v>
      </c>
      <c r="E4429">
        <v>32000</v>
      </c>
      <c r="F4429">
        <v>35140</v>
      </c>
      <c r="G4429">
        <v>40280</v>
      </c>
      <c r="H4429">
        <v>45420</v>
      </c>
      <c r="I4429">
        <v>50560</v>
      </c>
      <c r="J4429">
        <v>55700</v>
      </c>
      <c r="K4429" t="s">
        <v>3117</v>
      </c>
      <c r="L4429">
        <v>145</v>
      </c>
      <c r="M4429">
        <v>30</v>
      </c>
      <c r="N4429" t="s">
        <v>2135</v>
      </c>
    </row>
    <row r="4430" spans="1:14" x14ac:dyDescent="0.2">
      <c r="A4430" t="s">
        <v>10189</v>
      </c>
      <c r="B4430">
        <v>15550</v>
      </c>
      <c r="C4430">
        <v>19720</v>
      </c>
      <c r="D4430">
        <v>24860</v>
      </c>
      <c r="E4430">
        <v>30000</v>
      </c>
      <c r="F4430">
        <v>35140</v>
      </c>
      <c r="G4430">
        <v>40280</v>
      </c>
      <c r="H4430">
        <v>45420</v>
      </c>
      <c r="I4430">
        <v>48750</v>
      </c>
      <c r="J4430">
        <v>51700</v>
      </c>
      <c r="K4430" t="s">
        <v>3117</v>
      </c>
      <c r="L4430">
        <v>147</v>
      </c>
      <c r="M4430">
        <v>30</v>
      </c>
      <c r="N4430" t="s">
        <v>2136</v>
      </c>
    </row>
    <row r="4431" spans="1:14" x14ac:dyDescent="0.2">
      <c r="A4431" t="s">
        <v>10190</v>
      </c>
      <c r="B4431">
        <v>22400</v>
      </c>
      <c r="C4431">
        <v>25600</v>
      </c>
      <c r="D4431">
        <v>28800</v>
      </c>
      <c r="E4431">
        <v>32000</v>
      </c>
      <c r="F4431">
        <v>35140</v>
      </c>
      <c r="G4431">
        <v>40280</v>
      </c>
      <c r="H4431">
        <v>45420</v>
      </c>
      <c r="I4431">
        <v>50560</v>
      </c>
      <c r="J4431">
        <v>55700</v>
      </c>
      <c r="K4431" t="s">
        <v>3117</v>
      </c>
      <c r="L4431">
        <v>149</v>
      </c>
      <c r="M4431">
        <v>30</v>
      </c>
      <c r="N4431" t="s">
        <v>2137</v>
      </c>
    </row>
    <row r="4432" spans="1:14" x14ac:dyDescent="0.2">
      <c r="A4432" t="s">
        <v>10191</v>
      </c>
      <c r="B4432">
        <v>31650</v>
      </c>
      <c r="C4432">
        <v>36200</v>
      </c>
      <c r="D4432">
        <v>40700</v>
      </c>
      <c r="E4432">
        <v>45200</v>
      </c>
      <c r="F4432">
        <v>48850</v>
      </c>
      <c r="G4432">
        <v>52450</v>
      </c>
      <c r="H4432">
        <v>56050</v>
      </c>
      <c r="I4432">
        <v>59700</v>
      </c>
      <c r="J4432">
        <v>63300</v>
      </c>
      <c r="K4432" t="s">
        <v>3117</v>
      </c>
      <c r="L4432">
        <v>153</v>
      </c>
      <c r="M4432">
        <v>30</v>
      </c>
      <c r="N4432" t="s">
        <v>2138</v>
      </c>
    </row>
    <row r="4433" spans="1:14" x14ac:dyDescent="0.2">
      <c r="A4433" t="s">
        <v>10192</v>
      </c>
      <c r="B4433">
        <v>15800</v>
      </c>
      <c r="C4433">
        <v>19720</v>
      </c>
      <c r="D4433">
        <v>24860</v>
      </c>
      <c r="E4433">
        <v>30000</v>
      </c>
      <c r="F4433">
        <v>35140</v>
      </c>
      <c r="G4433">
        <v>40280</v>
      </c>
      <c r="H4433">
        <v>45420</v>
      </c>
      <c r="I4433">
        <v>49650</v>
      </c>
      <c r="J4433">
        <v>52650</v>
      </c>
      <c r="K4433" t="s">
        <v>3117</v>
      </c>
      <c r="L4433">
        <v>155</v>
      </c>
      <c r="M4433">
        <v>30</v>
      </c>
      <c r="N4433" t="s">
        <v>3408</v>
      </c>
    </row>
    <row r="4434" spans="1:14" x14ac:dyDescent="0.2">
      <c r="A4434" t="s">
        <v>10193</v>
      </c>
      <c r="B4434">
        <v>21900</v>
      </c>
      <c r="C4434">
        <v>25000</v>
      </c>
      <c r="D4434">
        <v>28150</v>
      </c>
      <c r="E4434">
        <v>31250</v>
      </c>
      <c r="F4434">
        <v>35140</v>
      </c>
      <c r="G4434">
        <v>40280</v>
      </c>
      <c r="H4434">
        <v>45420</v>
      </c>
      <c r="I4434">
        <v>50560</v>
      </c>
      <c r="J4434">
        <v>55700</v>
      </c>
      <c r="K4434" t="s">
        <v>3117</v>
      </c>
      <c r="L4434">
        <v>157</v>
      </c>
      <c r="M4434">
        <v>30</v>
      </c>
      <c r="N4434" t="s">
        <v>2139</v>
      </c>
    </row>
    <row r="4435" spans="1:14" x14ac:dyDescent="0.2">
      <c r="A4435" t="s">
        <v>10194</v>
      </c>
      <c r="B4435">
        <v>15050</v>
      </c>
      <c r="C4435">
        <v>19720</v>
      </c>
      <c r="D4435">
        <v>24860</v>
      </c>
      <c r="E4435">
        <v>30000</v>
      </c>
      <c r="F4435">
        <v>35140</v>
      </c>
      <c r="G4435">
        <v>40280</v>
      </c>
      <c r="H4435">
        <v>44400</v>
      </c>
      <c r="I4435">
        <v>47300</v>
      </c>
      <c r="J4435">
        <v>50150</v>
      </c>
      <c r="K4435" t="s">
        <v>3117</v>
      </c>
      <c r="L4435">
        <v>159</v>
      </c>
      <c r="M4435">
        <v>30</v>
      </c>
      <c r="N4435" t="s">
        <v>3593</v>
      </c>
    </row>
    <row r="4436" spans="1:14" x14ac:dyDescent="0.2">
      <c r="A4436" t="s">
        <v>10195</v>
      </c>
      <c r="B4436">
        <v>19200</v>
      </c>
      <c r="C4436">
        <v>21950</v>
      </c>
      <c r="D4436">
        <v>24860</v>
      </c>
      <c r="E4436">
        <v>30000</v>
      </c>
      <c r="F4436">
        <v>35140</v>
      </c>
      <c r="G4436">
        <v>40280</v>
      </c>
      <c r="H4436">
        <v>45420</v>
      </c>
      <c r="I4436">
        <v>50560</v>
      </c>
      <c r="J4436">
        <v>55700</v>
      </c>
      <c r="K4436" t="s">
        <v>3117</v>
      </c>
      <c r="L4436">
        <v>161</v>
      </c>
      <c r="M4436">
        <v>30</v>
      </c>
      <c r="N4436" t="s">
        <v>2140</v>
      </c>
    </row>
    <row r="4437" spans="1:14" x14ac:dyDescent="0.2">
      <c r="A4437" t="s">
        <v>10196</v>
      </c>
      <c r="B4437">
        <v>15200</v>
      </c>
      <c r="C4437">
        <v>19720</v>
      </c>
      <c r="D4437">
        <v>24860</v>
      </c>
      <c r="E4437">
        <v>30000</v>
      </c>
      <c r="F4437">
        <v>35140</v>
      </c>
      <c r="G4437">
        <v>40280</v>
      </c>
      <c r="H4437">
        <v>44900</v>
      </c>
      <c r="I4437">
        <v>47800</v>
      </c>
      <c r="J4437">
        <v>50700</v>
      </c>
      <c r="K4437" t="s">
        <v>3117</v>
      </c>
      <c r="L4437">
        <v>163</v>
      </c>
      <c r="M4437">
        <v>30</v>
      </c>
      <c r="N4437" t="s">
        <v>2141</v>
      </c>
    </row>
    <row r="4438" spans="1:14" x14ac:dyDescent="0.2">
      <c r="A4438" t="s">
        <v>10197</v>
      </c>
      <c r="B4438">
        <v>17050</v>
      </c>
      <c r="C4438">
        <v>19720</v>
      </c>
      <c r="D4438">
        <v>24860</v>
      </c>
      <c r="E4438">
        <v>30000</v>
      </c>
      <c r="F4438">
        <v>35140</v>
      </c>
      <c r="G4438">
        <v>40280</v>
      </c>
      <c r="H4438">
        <v>45420</v>
      </c>
      <c r="I4438">
        <v>50560</v>
      </c>
      <c r="J4438">
        <v>55700</v>
      </c>
      <c r="K4438" t="s">
        <v>3117</v>
      </c>
      <c r="L4438">
        <v>165</v>
      </c>
      <c r="M4438">
        <v>30</v>
      </c>
      <c r="N4438" t="s">
        <v>2423</v>
      </c>
    </row>
    <row r="4439" spans="1:14" x14ac:dyDescent="0.2">
      <c r="A4439" t="s">
        <v>10198</v>
      </c>
      <c r="B4439">
        <v>14850</v>
      </c>
      <c r="C4439">
        <v>19720</v>
      </c>
      <c r="D4439">
        <v>24860</v>
      </c>
      <c r="E4439">
        <v>30000</v>
      </c>
      <c r="F4439">
        <v>35140</v>
      </c>
      <c r="G4439">
        <v>40280</v>
      </c>
      <c r="H4439">
        <v>43800</v>
      </c>
      <c r="I4439">
        <v>46600</v>
      </c>
      <c r="J4439">
        <v>49450</v>
      </c>
      <c r="K4439" t="s">
        <v>3117</v>
      </c>
      <c r="L4439">
        <v>167</v>
      </c>
      <c r="M4439">
        <v>30</v>
      </c>
      <c r="N4439" t="s">
        <v>3354</v>
      </c>
    </row>
    <row r="4440" spans="1:14" x14ac:dyDescent="0.2">
      <c r="A4440" t="s">
        <v>10199</v>
      </c>
      <c r="B4440">
        <v>14850</v>
      </c>
      <c r="C4440">
        <v>19720</v>
      </c>
      <c r="D4440">
        <v>24860</v>
      </c>
      <c r="E4440">
        <v>30000</v>
      </c>
      <c r="F4440">
        <v>35140</v>
      </c>
      <c r="G4440">
        <v>40280</v>
      </c>
      <c r="H4440">
        <v>43750</v>
      </c>
      <c r="I4440">
        <v>46550</v>
      </c>
      <c r="J4440">
        <v>49350</v>
      </c>
      <c r="K4440" t="s">
        <v>3117</v>
      </c>
      <c r="L4440">
        <v>169</v>
      </c>
      <c r="M4440">
        <v>30</v>
      </c>
      <c r="N4440" t="s">
        <v>3411</v>
      </c>
    </row>
    <row r="4441" spans="1:14" x14ac:dyDescent="0.2">
      <c r="A4441" t="s">
        <v>10200</v>
      </c>
      <c r="B4441">
        <v>16950</v>
      </c>
      <c r="C4441">
        <v>19720</v>
      </c>
      <c r="D4441">
        <v>24860</v>
      </c>
      <c r="E4441">
        <v>30000</v>
      </c>
      <c r="F4441">
        <v>35140</v>
      </c>
      <c r="G4441">
        <v>40280</v>
      </c>
      <c r="H4441">
        <v>45420</v>
      </c>
      <c r="I4441">
        <v>50560</v>
      </c>
      <c r="J4441">
        <v>55700</v>
      </c>
      <c r="K4441" t="s">
        <v>3117</v>
      </c>
      <c r="L4441">
        <v>171</v>
      </c>
      <c r="M4441">
        <v>30</v>
      </c>
      <c r="N4441" t="s">
        <v>2142</v>
      </c>
    </row>
    <row r="4442" spans="1:14" x14ac:dyDescent="0.2">
      <c r="A4442" t="s">
        <v>10201</v>
      </c>
      <c r="B4442">
        <v>14850</v>
      </c>
      <c r="C4442">
        <v>19720</v>
      </c>
      <c r="D4442">
        <v>24860</v>
      </c>
      <c r="E4442">
        <v>30000</v>
      </c>
      <c r="F4442">
        <v>35140</v>
      </c>
      <c r="G4442">
        <v>40280</v>
      </c>
      <c r="H4442">
        <v>43800</v>
      </c>
      <c r="I4442">
        <v>46600</v>
      </c>
      <c r="J4442">
        <v>49450</v>
      </c>
      <c r="K4442" t="s">
        <v>3117</v>
      </c>
      <c r="L4442">
        <v>173</v>
      </c>
      <c r="M4442">
        <v>30</v>
      </c>
      <c r="N4442" t="s">
        <v>2143</v>
      </c>
    </row>
    <row r="4443" spans="1:14" x14ac:dyDescent="0.2">
      <c r="A4443" t="s">
        <v>10202</v>
      </c>
      <c r="B4443">
        <v>16450</v>
      </c>
      <c r="C4443">
        <v>19720</v>
      </c>
      <c r="D4443">
        <v>24860</v>
      </c>
      <c r="E4443">
        <v>30000</v>
      </c>
      <c r="F4443">
        <v>35140</v>
      </c>
      <c r="G4443">
        <v>40280</v>
      </c>
      <c r="H4443">
        <v>45420</v>
      </c>
      <c r="I4443">
        <v>50560</v>
      </c>
      <c r="J4443">
        <v>54700</v>
      </c>
      <c r="K4443" t="s">
        <v>3117</v>
      </c>
      <c r="L4443">
        <v>175</v>
      </c>
      <c r="M4443">
        <v>30</v>
      </c>
      <c r="N4443" t="s">
        <v>2144</v>
      </c>
    </row>
    <row r="4444" spans="1:14" x14ac:dyDescent="0.2">
      <c r="A4444" t="s">
        <v>10203</v>
      </c>
      <c r="B4444">
        <v>31650</v>
      </c>
      <c r="C4444">
        <v>36200</v>
      </c>
      <c r="D4444">
        <v>40700</v>
      </c>
      <c r="E4444">
        <v>45200</v>
      </c>
      <c r="F4444">
        <v>48850</v>
      </c>
      <c r="G4444">
        <v>52450</v>
      </c>
      <c r="H4444">
        <v>56050</v>
      </c>
      <c r="I4444">
        <v>59700</v>
      </c>
      <c r="J4444">
        <v>63300</v>
      </c>
      <c r="K4444" t="s">
        <v>3117</v>
      </c>
      <c r="L4444">
        <v>177</v>
      </c>
      <c r="M4444">
        <v>30</v>
      </c>
      <c r="N4444" t="s">
        <v>2145</v>
      </c>
    </row>
    <row r="4445" spans="1:14" x14ac:dyDescent="0.2">
      <c r="A4445" t="s">
        <v>10204</v>
      </c>
      <c r="B4445">
        <v>31650</v>
      </c>
      <c r="C4445">
        <v>36200</v>
      </c>
      <c r="D4445">
        <v>40700</v>
      </c>
      <c r="E4445">
        <v>45200</v>
      </c>
      <c r="F4445">
        <v>48850</v>
      </c>
      <c r="G4445">
        <v>52450</v>
      </c>
      <c r="H4445">
        <v>56050</v>
      </c>
      <c r="I4445">
        <v>59700</v>
      </c>
      <c r="J4445">
        <v>63300</v>
      </c>
      <c r="K4445" t="s">
        <v>3117</v>
      </c>
      <c r="L4445">
        <v>179</v>
      </c>
      <c r="M4445">
        <v>30</v>
      </c>
      <c r="N4445" t="s">
        <v>3248</v>
      </c>
    </row>
    <row r="4446" spans="1:14" x14ac:dyDescent="0.2">
      <c r="A4446" t="s">
        <v>10205</v>
      </c>
      <c r="B4446">
        <v>16850</v>
      </c>
      <c r="C4446">
        <v>19720</v>
      </c>
      <c r="D4446">
        <v>24860</v>
      </c>
      <c r="E4446">
        <v>30000</v>
      </c>
      <c r="F4446">
        <v>35140</v>
      </c>
      <c r="G4446">
        <v>40280</v>
      </c>
      <c r="H4446">
        <v>45420</v>
      </c>
      <c r="I4446">
        <v>50560</v>
      </c>
      <c r="J4446">
        <v>55700</v>
      </c>
      <c r="K4446" t="s">
        <v>3117</v>
      </c>
      <c r="L4446">
        <v>181</v>
      </c>
      <c r="M4446">
        <v>30</v>
      </c>
      <c r="N4446" t="s">
        <v>2428</v>
      </c>
    </row>
    <row r="4447" spans="1:14" x14ac:dyDescent="0.2">
      <c r="A4447" t="s">
        <v>10206</v>
      </c>
      <c r="B4447">
        <v>22400</v>
      </c>
      <c r="C4447">
        <v>25600</v>
      </c>
      <c r="D4447">
        <v>28800</v>
      </c>
      <c r="E4447">
        <v>32000</v>
      </c>
      <c r="F4447">
        <v>35140</v>
      </c>
      <c r="G4447">
        <v>40280</v>
      </c>
      <c r="H4447">
        <v>45420</v>
      </c>
      <c r="I4447">
        <v>50560</v>
      </c>
      <c r="J4447">
        <v>55700</v>
      </c>
      <c r="K4447" t="s">
        <v>3117</v>
      </c>
      <c r="L4447">
        <v>183</v>
      </c>
      <c r="M4447">
        <v>30</v>
      </c>
      <c r="N4447" t="s">
        <v>2760</v>
      </c>
    </row>
    <row r="4448" spans="1:14" x14ac:dyDescent="0.2">
      <c r="A4448" t="s">
        <v>10207</v>
      </c>
      <c r="B4448">
        <v>14850</v>
      </c>
      <c r="C4448">
        <v>19720</v>
      </c>
      <c r="D4448">
        <v>24860</v>
      </c>
      <c r="E4448">
        <v>30000</v>
      </c>
      <c r="F4448">
        <v>35140</v>
      </c>
      <c r="G4448">
        <v>40280</v>
      </c>
      <c r="H4448">
        <v>43800</v>
      </c>
      <c r="I4448">
        <v>46600</v>
      </c>
      <c r="J4448">
        <v>49450</v>
      </c>
      <c r="K4448" t="s">
        <v>3117</v>
      </c>
      <c r="L4448">
        <v>185</v>
      </c>
      <c r="M4448">
        <v>30</v>
      </c>
      <c r="N4448" t="s">
        <v>4136</v>
      </c>
    </row>
    <row r="4449" spans="1:14" x14ac:dyDescent="0.2">
      <c r="A4449" t="s">
        <v>10208</v>
      </c>
      <c r="B4449">
        <v>20350</v>
      </c>
      <c r="C4449">
        <v>23250</v>
      </c>
      <c r="D4449">
        <v>26150</v>
      </c>
      <c r="E4449">
        <v>30000</v>
      </c>
      <c r="F4449">
        <v>35140</v>
      </c>
      <c r="G4449">
        <v>40280</v>
      </c>
      <c r="H4449">
        <v>45420</v>
      </c>
      <c r="I4449">
        <v>50560</v>
      </c>
      <c r="J4449">
        <v>55700</v>
      </c>
      <c r="K4449" t="s">
        <v>3117</v>
      </c>
      <c r="L4449">
        <v>187</v>
      </c>
      <c r="M4449">
        <v>30</v>
      </c>
      <c r="N4449" t="s">
        <v>3615</v>
      </c>
    </row>
    <row r="4450" spans="1:14" x14ac:dyDescent="0.2">
      <c r="A4450" t="s">
        <v>10209</v>
      </c>
      <c r="B4450">
        <v>14850</v>
      </c>
      <c r="C4450">
        <v>19720</v>
      </c>
      <c r="D4450">
        <v>24860</v>
      </c>
      <c r="E4450">
        <v>30000</v>
      </c>
      <c r="F4450">
        <v>35140</v>
      </c>
      <c r="G4450">
        <v>40280</v>
      </c>
      <c r="H4450">
        <v>43750</v>
      </c>
      <c r="I4450">
        <v>46550</v>
      </c>
      <c r="J4450">
        <v>49350</v>
      </c>
      <c r="K4450" t="s">
        <v>3117</v>
      </c>
      <c r="L4450">
        <v>191</v>
      </c>
      <c r="M4450">
        <v>30</v>
      </c>
      <c r="N4450" t="s">
        <v>3362</v>
      </c>
    </row>
    <row r="4451" spans="1:14" x14ac:dyDescent="0.2">
      <c r="A4451" t="s">
        <v>10210</v>
      </c>
      <c r="B4451">
        <v>17700</v>
      </c>
      <c r="C4451">
        <v>20200</v>
      </c>
      <c r="D4451">
        <v>24860</v>
      </c>
      <c r="E4451">
        <v>30000</v>
      </c>
      <c r="F4451">
        <v>35140</v>
      </c>
      <c r="G4451">
        <v>40280</v>
      </c>
      <c r="H4451">
        <v>45420</v>
      </c>
      <c r="I4451">
        <v>50560</v>
      </c>
      <c r="J4451">
        <v>55700</v>
      </c>
      <c r="K4451" t="s">
        <v>3117</v>
      </c>
      <c r="L4451">
        <v>193</v>
      </c>
      <c r="M4451">
        <v>30</v>
      </c>
      <c r="N4451" t="s">
        <v>1976</v>
      </c>
    </row>
    <row r="4452" spans="1:14" x14ac:dyDescent="0.2">
      <c r="A4452" t="s">
        <v>10211</v>
      </c>
      <c r="B4452">
        <v>14850</v>
      </c>
      <c r="C4452">
        <v>19720</v>
      </c>
      <c r="D4452">
        <v>24860</v>
      </c>
      <c r="E4452">
        <v>30000</v>
      </c>
      <c r="F4452">
        <v>35140</v>
      </c>
      <c r="G4452">
        <v>40280</v>
      </c>
      <c r="H4452">
        <v>43800</v>
      </c>
      <c r="I4452">
        <v>46600</v>
      </c>
      <c r="J4452">
        <v>49450</v>
      </c>
      <c r="K4452" t="s">
        <v>3117</v>
      </c>
      <c r="L4452">
        <v>195</v>
      </c>
      <c r="M4452">
        <v>30</v>
      </c>
      <c r="N4452" t="s">
        <v>2873</v>
      </c>
    </row>
    <row r="4453" spans="1:14" x14ac:dyDescent="0.2">
      <c r="A4453" t="s">
        <v>10212</v>
      </c>
      <c r="B4453">
        <v>15150</v>
      </c>
      <c r="C4453">
        <v>19720</v>
      </c>
      <c r="D4453">
        <v>24860</v>
      </c>
      <c r="E4453">
        <v>30000</v>
      </c>
      <c r="F4453">
        <v>35140</v>
      </c>
      <c r="G4453">
        <v>40280</v>
      </c>
      <c r="H4453">
        <v>44650</v>
      </c>
      <c r="I4453">
        <v>47550</v>
      </c>
      <c r="J4453">
        <v>50400</v>
      </c>
      <c r="K4453" t="s">
        <v>3117</v>
      </c>
      <c r="L4453">
        <v>197</v>
      </c>
      <c r="M4453">
        <v>30</v>
      </c>
      <c r="N4453" t="s">
        <v>2146</v>
      </c>
    </row>
    <row r="4454" spans="1:14" x14ac:dyDescent="0.2">
      <c r="A4454" t="s">
        <v>10213</v>
      </c>
      <c r="B4454">
        <v>20800</v>
      </c>
      <c r="C4454">
        <v>23800</v>
      </c>
      <c r="D4454">
        <v>26750</v>
      </c>
      <c r="E4454">
        <v>30000</v>
      </c>
      <c r="F4454">
        <v>35140</v>
      </c>
      <c r="G4454">
        <v>40280</v>
      </c>
      <c r="H4454">
        <v>45420</v>
      </c>
      <c r="I4454">
        <v>50560</v>
      </c>
      <c r="J4454">
        <v>55700</v>
      </c>
      <c r="K4454" t="s">
        <v>3117</v>
      </c>
      <c r="L4454">
        <v>199</v>
      </c>
      <c r="M4454">
        <v>30</v>
      </c>
      <c r="N4454" t="s">
        <v>2478</v>
      </c>
    </row>
    <row r="4455" spans="1:14" x14ac:dyDescent="0.2">
      <c r="A4455" t="s">
        <v>10214</v>
      </c>
      <c r="B4455">
        <v>31650</v>
      </c>
      <c r="C4455">
        <v>36200</v>
      </c>
      <c r="D4455">
        <v>40700</v>
      </c>
      <c r="E4455">
        <v>45200</v>
      </c>
      <c r="F4455">
        <v>48850</v>
      </c>
      <c r="G4455">
        <v>52450</v>
      </c>
      <c r="H4455">
        <v>56050</v>
      </c>
      <c r="I4455">
        <v>59700</v>
      </c>
      <c r="J4455">
        <v>63300</v>
      </c>
      <c r="K4455" t="s">
        <v>3117</v>
      </c>
      <c r="L4455">
        <v>510</v>
      </c>
      <c r="M4455">
        <v>30</v>
      </c>
      <c r="N4455" t="s">
        <v>2147</v>
      </c>
    </row>
    <row r="4456" spans="1:14" x14ac:dyDescent="0.2">
      <c r="A4456" t="s">
        <v>10215</v>
      </c>
      <c r="B4456">
        <v>14850</v>
      </c>
      <c r="C4456">
        <v>19720</v>
      </c>
      <c r="D4456">
        <v>24860</v>
      </c>
      <c r="E4456">
        <v>30000</v>
      </c>
      <c r="F4456">
        <v>35140</v>
      </c>
      <c r="G4456">
        <v>40280</v>
      </c>
      <c r="H4456">
        <v>43750</v>
      </c>
      <c r="I4456">
        <v>46550</v>
      </c>
      <c r="J4456">
        <v>49350</v>
      </c>
      <c r="K4456" t="s">
        <v>3117</v>
      </c>
      <c r="L4456">
        <v>520</v>
      </c>
      <c r="M4456">
        <v>30</v>
      </c>
      <c r="N4456" t="s">
        <v>2149</v>
      </c>
    </row>
    <row r="4457" spans="1:14" x14ac:dyDescent="0.2">
      <c r="A4457" t="s">
        <v>10216</v>
      </c>
      <c r="B4457">
        <v>15200</v>
      </c>
      <c r="C4457">
        <v>19720</v>
      </c>
      <c r="D4457">
        <v>24860</v>
      </c>
      <c r="E4457">
        <v>30000</v>
      </c>
      <c r="F4457">
        <v>35140</v>
      </c>
      <c r="G4457">
        <v>40280</v>
      </c>
      <c r="H4457">
        <v>44900</v>
      </c>
      <c r="I4457">
        <v>47800</v>
      </c>
      <c r="J4457">
        <v>50700</v>
      </c>
      <c r="K4457" t="s">
        <v>3117</v>
      </c>
      <c r="L4457">
        <v>530</v>
      </c>
      <c r="M4457">
        <v>30</v>
      </c>
      <c r="N4457" t="s">
        <v>2150</v>
      </c>
    </row>
    <row r="4458" spans="1:14" x14ac:dyDescent="0.2">
      <c r="A4458" t="s">
        <v>10217</v>
      </c>
      <c r="B4458">
        <v>23350</v>
      </c>
      <c r="C4458">
        <v>26650</v>
      </c>
      <c r="D4458">
        <v>30000</v>
      </c>
      <c r="E4458">
        <v>33300</v>
      </c>
      <c r="F4458">
        <v>36000</v>
      </c>
      <c r="G4458">
        <v>40280</v>
      </c>
      <c r="H4458">
        <v>45420</v>
      </c>
      <c r="I4458">
        <v>50560</v>
      </c>
      <c r="J4458">
        <v>55700</v>
      </c>
      <c r="K4458" t="s">
        <v>3117</v>
      </c>
      <c r="L4458">
        <v>540</v>
      </c>
      <c r="M4458">
        <v>30</v>
      </c>
      <c r="N4458" t="s">
        <v>2151</v>
      </c>
    </row>
    <row r="4459" spans="1:14" x14ac:dyDescent="0.2">
      <c r="A4459" t="s">
        <v>10218</v>
      </c>
      <c r="B4459">
        <v>20800</v>
      </c>
      <c r="C4459">
        <v>23800</v>
      </c>
      <c r="D4459">
        <v>26750</v>
      </c>
      <c r="E4459">
        <v>30000</v>
      </c>
      <c r="F4459">
        <v>35140</v>
      </c>
      <c r="G4459">
        <v>40280</v>
      </c>
      <c r="H4459">
        <v>45420</v>
      </c>
      <c r="I4459">
        <v>50560</v>
      </c>
      <c r="J4459">
        <v>55700</v>
      </c>
      <c r="K4459" t="s">
        <v>3117</v>
      </c>
      <c r="L4459">
        <v>550</v>
      </c>
      <c r="M4459">
        <v>30</v>
      </c>
      <c r="N4459" t="s">
        <v>2152</v>
      </c>
    </row>
    <row r="4460" spans="1:14" x14ac:dyDescent="0.2">
      <c r="A4460" t="s">
        <v>10219</v>
      </c>
      <c r="B4460">
        <v>22400</v>
      </c>
      <c r="C4460">
        <v>25600</v>
      </c>
      <c r="D4460">
        <v>28800</v>
      </c>
      <c r="E4460">
        <v>32000</v>
      </c>
      <c r="F4460">
        <v>35140</v>
      </c>
      <c r="G4460">
        <v>40280</v>
      </c>
      <c r="H4460">
        <v>45420</v>
      </c>
      <c r="I4460">
        <v>50560</v>
      </c>
      <c r="J4460">
        <v>55700</v>
      </c>
      <c r="K4460" t="s">
        <v>3117</v>
      </c>
      <c r="L4460">
        <v>570</v>
      </c>
      <c r="M4460">
        <v>30</v>
      </c>
      <c r="N4460" t="s">
        <v>2154</v>
      </c>
    </row>
    <row r="4461" spans="1:14" x14ac:dyDescent="0.2">
      <c r="A4461" t="s">
        <v>10220</v>
      </c>
      <c r="B4461">
        <v>15100</v>
      </c>
      <c r="C4461">
        <v>19720</v>
      </c>
      <c r="D4461">
        <v>24860</v>
      </c>
      <c r="E4461">
        <v>30000</v>
      </c>
      <c r="F4461">
        <v>35140</v>
      </c>
      <c r="G4461">
        <v>40280</v>
      </c>
      <c r="H4461">
        <v>44550</v>
      </c>
      <c r="I4461">
        <v>47400</v>
      </c>
      <c r="J4461">
        <v>50300</v>
      </c>
      <c r="K4461" t="s">
        <v>3117</v>
      </c>
      <c r="L4461">
        <v>580</v>
      </c>
      <c r="M4461">
        <v>30</v>
      </c>
      <c r="N4461" t="s">
        <v>2155</v>
      </c>
    </row>
    <row r="4462" spans="1:14" x14ac:dyDescent="0.2">
      <c r="A4462" t="s">
        <v>10221</v>
      </c>
      <c r="B4462">
        <v>14850</v>
      </c>
      <c r="C4462">
        <v>19720</v>
      </c>
      <c r="D4462">
        <v>24860</v>
      </c>
      <c r="E4462">
        <v>30000</v>
      </c>
      <c r="F4462">
        <v>35140</v>
      </c>
      <c r="G4462">
        <v>40280</v>
      </c>
      <c r="H4462">
        <v>43800</v>
      </c>
      <c r="I4462">
        <v>46600</v>
      </c>
      <c r="J4462">
        <v>49450</v>
      </c>
      <c r="K4462" t="s">
        <v>3117</v>
      </c>
      <c r="L4462">
        <v>590</v>
      </c>
      <c r="M4462">
        <v>30</v>
      </c>
      <c r="N4462" t="s">
        <v>2156</v>
      </c>
    </row>
    <row r="4463" spans="1:14" x14ac:dyDescent="0.2">
      <c r="A4463" t="s">
        <v>10222</v>
      </c>
      <c r="B4463">
        <v>14850</v>
      </c>
      <c r="C4463">
        <v>19720</v>
      </c>
      <c r="D4463">
        <v>24860</v>
      </c>
      <c r="E4463">
        <v>30000</v>
      </c>
      <c r="F4463">
        <v>35140</v>
      </c>
      <c r="G4463">
        <v>40280</v>
      </c>
      <c r="H4463">
        <v>43800</v>
      </c>
      <c r="I4463">
        <v>46600</v>
      </c>
      <c r="J4463">
        <v>49450</v>
      </c>
      <c r="K4463" t="s">
        <v>3117</v>
      </c>
      <c r="L4463">
        <v>595</v>
      </c>
      <c r="M4463">
        <v>30</v>
      </c>
      <c r="N4463" t="s">
        <v>2157</v>
      </c>
    </row>
    <row r="4464" spans="1:14" x14ac:dyDescent="0.2">
      <c r="A4464" t="s">
        <v>10223</v>
      </c>
      <c r="B4464">
        <v>31650</v>
      </c>
      <c r="C4464">
        <v>36200</v>
      </c>
      <c r="D4464">
        <v>40700</v>
      </c>
      <c r="E4464">
        <v>45200</v>
      </c>
      <c r="F4464">
        <v>48850</v>
      </c>
      <c r="G4464">
        <v>52450</v>
      </c>
      <c r="H4464">
        <v>56050</v>
      </c>
      <c r="I4464">
        <v>59700</v>
      </c>
      <c r="J4464">
        <v>63300</v>
      </c>
      <c r="K4464" t="s">
        <v>3117</v>
      </c>
      <c r="L4464">
        <v>600</v>
      </c>
      <c r="M4464">
        <v>30</v>
      </c>
      <c r="N4464" t="s">
        <v>2158</v>
      </c>
    </row>
    <row r="4465" spans="1:14" x14ac:dyDescent="0.2">
      <c r="A4465" t="s">
        <v>10224</v>
      </c>
      <c r="B4465">
        <v>31650</v>
      </c>
      <c r="C4465">
        <v>36200</v>
      </c>
      <c r="D4465">
        <v>40700</v>
      </c>
      <c r="E4465">
        <v>45200</v>
      </c>
      <c r="F4465">
        <v>48850</v>
      </c>
      <c r="G4465">
        <v>52450</v>
      </c>
      <c r="H4465">
        <v>56050</v>
      </c>
      <c r="I4465">
        <v>59700</v>
      </c>
      <c r="J4465">
        <v>63300</v>
      </c>
      <c r="K4465" t="s">
        <v>3117</v>
      </c>
      <c r="L4465">
        <v>610</v>
      </c>
      <c r="M4465">
        <v>30</v>
      </c>
      <c r="N4465" t="s">
        <v>2159</v>
      </c>
    </row>
    <row r="4466" spans="1:14" x14ac:dyDescent="0.2">
      <c r="A4466" t="s">
        <v>10225</v>
      </c>
      <c r="B4466">
        <v>16450</v>
      </c>
      <c r="C4466">
        <v>19720</v>
      </c>
      <c r="D4466">
        <v>24860</v>
      </c>
      <c r="E4466">
        <v>30000</v>
      </c>
      <c r="F4466">
        <v>35140</v>
      </c>
      <c r="G4466">
        <v>40280</v>
      </c>
      <c r="H4466">
        <v>45420</v>
      </c>
      <c r="I4466">
        <v>50560</v>
      </c>
      <c r="J4466">
        <v>54700</v>
      </c>
      <c r="K4466" t="s">
        <v>3117</v>
      </c>
      <c r="L4466">
        <v>620</v>
      </c>
      <c r="M4466">
        <v>30</v>
      </c>
      <c r="N4466" t="s">
        <v>2160</v>
      </c>
    </row>
    <row r="4467" spans="1:14" x14ac:dyDescent="0.2">
      <c r="A4467" t="s">
        <v>10226</v>
      </c>
      <c r="B4467">
        <v>31650</v>
      </c>
      <c r="C4467">
        <v>36200</v>
      </c>
      <c r="D4467">
        <v>40700</v>
      </c>
      <c r="E4467">
        <v>45200</v>
      </c>
      <c r="F4467">
        <v>48850</v>
      </c>
      <c r="G4467">
        <v>52450</v>
      </c>
      <c r="H4467">
        <v>56050</v>
      </c>
      <c r="I4467">
        <v>59700</v>
      </c>
      <c r="J4467">
        <v>63300</v>
      </c>
      <c r="K4467" t="s">
        <v>3117</v>
      </c>
      <c r="L4467">
        <v>630</v>
      </c>
      <c r="M4467">
        <v>30</v>
      </c>
      <c r="N4467" t="s">
        <v>2161</v>
      </c>
    </row>
    <row r="4468" spans="1:14" x14ac:dyDescent="0.2">
      <c r="A4468" t="s">
        <v>10227</v>
      </c>
      <c r="B4468">
        <v>14850</v>
      </c>
      <c r="C4468">
        <v>19720</v>
      </c>
      <c r="D4468">
        <v>24860</v>
      </c>
      <c r="E4468">
        <v>30000</v>
      </c>
      <c r="F4468">
        <v>35140</v>
      </c>
      <c r="G4468">
        <v>40280</v>
      </c>
      <c r="H4468">
        <v>43800</v>
      </c>
      <c r="I4468">
        <v>46600</v>
      </c>
      <c r="J4468">
        <v>49450</v>
      </c>
      <c r="K4468" t="s">
        <v>3117</v>
      </c>
      <c r="L4468">
        <v>640</v>
      </c>
      <c r="M4468">
        <v>30</v>
      </c>
      <c r="N4468" t="s">
        <v>2162</v>
      </c>
    </row>
    <row r="4469" spans="1:14" x14ac:dyDescent="0.2">
      <c r="A4469" t="s">
        <v>10228</v>
      </c>
      <c r="B4469">
        <v>20800</v>
      </c>
      <c r="C4469">
        <v>23800</v>
      </c>
      <c r="D4469">
        <v>26750</v>
      </c>
      <c r="E4469">
        <v>30000</v>
      </c>
      <c r="F4469">
        <v>35140</v>
      </c>
      <c r="G4469">
        <v>40280</v>
      </c>
      <c r="H4469">
        <v>45420</v>
      </c>
      <c r="I4469">
        <v>50560</v>
      </c>
      <c r="J4469">
        <v>55700</v>
      </c>
      <c r="K4469" t="s">
        <v>3117</v>
      </c>
      <c r="L4469">
        <v>650</v>
      </c>
      <c r="M4469">
        <v>30</v>
      </c>
      <c r="N4469" t="s">
        <v>2163</v>
      </c>
    </row>
    <row r="4470" spans="1:14" x14ac:dyDescent="0.2">
      <c r="A4470" t="s">
        <v>10229</v>
      </c>
      <c r="B4470">
        <v>17050</v>
      </c>
      <c r="C4470">
        <v>19720</v>
      </c>
      <c r="D4470">
        <v>24860</v>
      </c>
      <c r="E4470">
        <v>30000</v>
      </c>
      <c r="F4470">
        <v>35140</v>
      </c>
      <c r="G4470">
        <v>40280</v>
      </c>
      <c r="H4470">
        <v>45420</v>
      </c>
      <c r="I4470">
        <v>50560</v>
      </c>
      <c r="J4470">
        <v>55700</v>
      </c>
      <c r="K4470" t="s">
        <v>3117</v>
      </c>
      <c r="L4470">
        <v>660</v>
      </c>
      <c r="M4470">
        <v>30</v>
      </c>
      <c r="N4470" t="s">
        <v>2164</v>
      </c>
    </row>
    <row r="4471" spans="1:14" x14ac:dyDescent="0.2">
      <c r="A4471" t="s">
        <v>10230</v>
      </c>
      <c r="B4471">
        <v>22400</v>
      </c>
      <c r="C4471">
        <v>25600</v>
      </c>
      <c r="D4471">
        <v>28800</v>
      </c>
      <c r="E4471">
        <v>32000</v>
      </c>
      <c r="F4471">
        <v>35140</v>
      </c>
      <c r="G4471">
        <v>40280</v>
      </c>
      <c r="H4471">
        <v>45420</v>
      </c>
      <c r="I4471">
        <v>50560</v>
      </c>
      <c r="J4471">
        <v>55700</v>
      </c>
      <c r="K4471" t="s">
        <v>3117</v>
      </c>
      <c r="L4471">
        <v>670</v>
      </c>
      <c r="M4471">
        <v>30</v>
      </c>
      <c r="N4471" t="s">
        <v>2165</v>
      </c>
    </row>
    <row r="4472" spans="1:14" x14ac:dyDescent="0.2">
      <c r="A4472" t="s">
        <v>10231</v>
      </c>
      <c r="B4472">
        <v>15200</v>
      </c>
      <c r="C4472">
        <v>19720</v>
      </c>
      <c r="D4472">
        <v>24860</v>
      </c>
      <c r="E4472">
        <v>30000</v>
      </c>
      <c r="F4472">
        <v>35140</v>
      </c>
      <c r="G4472">
        <v>40280</v>
      </c>
      <c r="H4472">
        <v>44900</v>
      </c>
      <c r="I4472">
        <v>47800</v>
      </c>
      <c r="J4472">
        <v>50700</v>
      </c>
      <c r="K4472" t="s">
        <v>3117</v>
      </c>
      <c r="L4472">
        <v>678</v>
      </c>
      <c r="M4472">
        <v>30</v>
      </c>
      <c r="N4472" t="s">
        <v>2166</v>
      </c>
    </row>
    <row r="4473" spans="1:14" x14ac:dyDescent="0.2">
      <c r="A4473" t="s">
        <v>10232</v>
      </c>
      <c r="B4473">
        <v>17450</v>
      </c>
      <c r="C4473">
        <v>19950</v>
      </c>
      <c r="D4473">
        <v>24860</v>
      </c>
      <c r="E4473">
        <v>30000</v>
      </c>
      <c r="F4473">
        <v>35140</v>
      </c>
      <c r="G4473">
        <v>40280</v>
      </c>
      <c r="H4473">
        <v>45420</v>
      </c>
      <c r="I4473">
        <v>50560</v>
      </c>
      <c r="J4473">
        <v>55700</v>
      </c>
      <c r="K4473" t="s">
        <v>3117</v>
      </c>
      <c r="L4473">
        <v>680</v>
      </c>
      <c r="M4473">
        <v>30</v>
      </c>
      <c r="N4473" t="s">
        <v>2167</v>
      </c>
    </row>
    <row r="4474" spans="1:14" x14ac:dyDescent="0.2">
      <c r="A4474" t="s">
        <v>10233</v>
      </c>
      <c r="B4474">
        <v>31650</v>
      </c>
      <c r="C4474">
        <v>36200</v>
      </c>
      <c r="D4474">
        <v>40700</v>
      </c>
      <c r="E4474">
        <v>45200</v>
      </c>
      <c r="F4474">
        <v>48850</v>
      </c>
      <c r="G4474">
        <v>52450</v>
      </c>
      <c r="H4474">
        <v>56050</v>
      </c>
      <c r="I4474">
        <v>59700</v>
      </c>
      <c r="J4474">
        <v>63300</v>
      </c>
      <c r="K4474" t="s">
        <v>3117</v>
      </c>
      <c r="L4474">
        <v>683</v>
      </c>
      <c r="M4474">
        <v>30</v>
      </c>
      <c r="N4474" t="s">
        <v>2978</v>
      </c>
    </row>
    <row r="4475" spans="1:14" x14ac:dyDescent="0.2">
      <c r="A4475" t="s">
        <v>10234</v>
      </c>
      <c r="B4475">
        <v>31650</v>
      </c>
      <c r="C4475">
        <v>36200</v>
      </c>
      <c r="D4475">
        <v>40700</v>
      </c>
      <c r="E4475">
        <v>45200</v>
      </c>
      <c r="F4475">
        <v>48850</v>
      </c>
      <c r="G4475">
        <v>52450</v>
      </c>
      <c r="H4475">
        <v>56050</v>
      </c>
      <c r="I4475">
        <v>59700</v>
      </c>
      <c r="J4475">
        <v>63300</v>
      </c>
      <c r="K4475" t="s">
        <v>3117</v>
      </c>
      <c r="L4475">
        <v>685</v>
      </c>
      <c r="M4475">
        <v>30</v>
      </c>
      <c r="N4475" t="s">
        <v>2979</v>
      </c>
    </row>
    <row r="4476" spans="1:14" x14ac:dyDescent="0.2">
      <c r="A4476" t="s">
        <v>10235</v>
      </c>
      <c r="B4476">
        <v>14850</v>
      </c>
      <c r="C4476">
        <v>19720</v>
      </c>
      <c r="D4476">
        <v>24860</v>
      </c>
      <c r="E4476">
        <v>30000</v>
      </c>
      <c r="F4476">
        <v>35140</v>
      </c>
      <c r="G4476">
        <v>40280</v>
      </c>
      <c r="H4476">
        <v>43800</v>
      </c>
      <c r="I4476">
        <v>46600</v>
      </c>
      <c r="J4476">
        <v>49450</v>
      </c>
      <c r="K4476" t="s">
        <v>3117</v>
      </c>
      <c r="L4476">
        <v>690</v>
      </c>
      <c r="M4476">
        <v>30</v>
      </c>
      <c r="N4476" t="s">
        <v>2980</v>
      </c>
    </row>
    <row r="4477" spans="1:14" x14ac:dyDescent="0.2">
      <c r="A4477" t="s">
        <v>10236</v>
      </c>
      <c r="B4477">
        <v>20800</v>
      </c>
      <c r="C4477">
        <v>23800</v>
      </c>
      <c r="D4477">
        <v>26750</v>
      </c>
      <c r="E4477">
        <v>30000</v>
      </c>
      <c r="F4477">
        <v>35140</v>
      </c>
      <c r="G4477">
        <v>40280</v>
      </c>
      <c r="H4477">
        <v>45420</v>
      </c>
      <c r="I4477">
        <v>50560</v>
      </c>
      <c r="J4477">
        <v>55700</v>
      </c>
      <c r="K4477" t="s">
        <v>3117</v>
      </c>
      <c r="L4477">
        <v>700</v>
      </c>
      <c r="M4477">
        <v>30</v>
      </c>
      <c r="N4477" t="s">
        <v>2981</v>
      </c>
    </row>
    <row r="4478" spans="1:14" x14ac:dyDescent="0.2">
      <c r="A4478" t="s">
        <v>10237</v>
      </c>
      <c r="B4478">
        <v>20800</v>
      </c>
      <c r="C4478">
        <v>23800</v>
      </c>
      <c r="D4478">
        <v>26750</v>
      </c>
      <c r="E4478">
        <v>30000</v>
      </c>
      <c r="F4478">
        <v>35140</v>
      </c>
      <c r="G4478">
        <v>40280</v>
      </c>
      <c r="H4478">
        <v>45420</v>
      </c>
      <c r="I4478">
        <v>50560</v>
      </c>
      <c r="J4478">
        <v>55700</v>
      </c>
      <c r="K4478" t="s">
        <v>3117</v>
      </c>
      <c r="L4478">
        <v>710</v>
      </c>
      <c r="M4478">
        <v>30</v>
      </c>
      <c r="N4478" t="s">
        <v>2982</v>
      </c>
    </row>
    <row r="4479" spans="1:14" x14ac:dyDescent="0.2">
      <c r="A4479" t="s">
        <v>10238</v>
      </c>
      <c r="B4479">
        <v>14850</v>
      </c>
      <c r="C4479">
        <v>19720</v>
      </c>
      <c r="D4479">
        <v>24860</v>
      </c>
      <c r="E4479">
        <v>30000</v>
      </c>
      <c r="F4479">
        <v>35140</v>
      </c>
      <c r="G4479">
        <v>40280</v>
      </c>
      <c r="H4479">
        <v>43800</v>
      </c>
      <c r="I4479">
        <v>46600</v>
      </c>
      <c r="J4479">
        <v>49450</v>
      </c>
      <c r="K4479" t="s">
        <v>3117</v>
      </c>
      <c r="L4479">
        <v>720</v>
      </c>
      <c r="M4479">
        <v>30</v>
      </c>
      <c r="N4479" t="s">
        <v>2983</v>
      </c>
    </row>
    <row r="4480" spans="1:14" x14ac:dyDescent="0.2">
      <c r="A4480" t="s">
        <v>10239</v>
      </c>
      <c r="B4480">
        <v>22400</v>
      </c>
      <c r="C4480">
        <v>25600</v>
      </c>
      <c r="D4480">
        <v>28800</v>
      </c>
      <c r="E4480">
        <v>32000</v>
      </c>
      <c r="F4480">
        <v>35140</v>
      </c>
      <c r="G4480">
        <v>40280</v>
      </c>
      <c r="H4480">
        <v>45420</v>
      </c>
      <c r="I4480">
        <v>50560</v>
      </c>
      <c r="J4480">
        <v>55700</v>
      </c>
      <c r="K4480" t="s">
        <v>3117</v>
      </c>
      <c r="L4480">
        <v>730</v>
      </c>
      <c r="M4480">
        <v>30</v>
      </c>
      <c r="N4480" t="s">
        <v>2984</v>
      </c>
    </row>
    <row r="4481" spans="1:14" x14ac:dyDescent="0.2">
      <c r="A4481" t="s">
        <v>10240</v>
      </c>
      <c r="B4481">
        <v>20800</v>
      </c>
      <c r="C4481">
        <v>23800</v>
      </c>
      <c r="D4481">
        <v>26750</v>
      </c>
      <c r="E4481">
        <v>30000</v>
      </c>
      <c r="F4481">
        <v>35140</v>
      </c>
      <c r="G4481">
        <v>40280</v>
      </c>
      <c r="H4481">
        <v>45420</v>
      </c>
      <c r="I4481">
        <v>50560</v>
      </c>
      <c r="J4481">
        <v>55700</v>
      </c>
      <c r="K4481" t="s">
        <v>3117</v>
      </c>
      <c r="L4481">
        <v>735</v>
      </c>
      <c r="M4481">
        <v>30</v>
      </c>
      <c r="N4481" t="s">
        <v>2985</v>
      </c>
    </row>
    <row r="4482" spans="1:14" x14ac:dyDescent="0.2">
      <c r="A4482" t="s">
        <v>10241</v>
      </c>
      <c r="B4482">
        <v>20800</v>
      </c>
      <c r="C4482">
        <v>23800</v>
      </c>
      <c r="D4482">
        <v>26750</v>
      </c>
      <c r="E4482">
        <v>30000</v>
      </c>
      <c r="F4482">
        <v>35140</v>
      </c>
      <c r="G4482">
        <v>40280</v>
      </c>
      <c r="H4482">
        <v>45420</v>
      </c>
      <c r="I4482">
        <v>50560</v>
      </c>
      <c r="J4482">
        <v>55700</v>
      </c>
      <c r="K4482" t="s">
        <v>3117</v>
      </c>
      <c r="L4482">
        <v>740</v>
      </c>
      <c r="M4482">
        <v>30</v>
      </c>
      <c r="N4482" t="s">
        <v>2986</v>
      </c>
    </row>
    <row r="4483" spans="1:14" x14ac:dyDescent="0.2">
      <c r="A4483" t="s">
        <v>10242</v>
      </c>
      <c r="B4483">
        <v>19200</v>
      </c>
      <c r="C4483">
        <v>21950</v>
      </c>
      <c r="D4483">
        <v>24860</v>
      </c>
      <c r="E4483">
        <v>30000</v>
      </c>
      <c r="F4483">
        <v>35140</v>
      </c>
      <c r="G4483">
        <v>40280</v>
      </c>
      <c r="H4483">
        <v>45420</v>
      </c>
      <c r="I4483">
        <v>50560</v>
      </c>
      <c r="J4483">
        <v>55700</v>
      </c>
      <c r="K4483" t="s">
        <v>3117</v>
      </c>
      <c r="L4483">
        <v>750</v>
      </c>
      <c r="M4483">
        <v>30</v>
      </c>
      <c r="N4483" t="s">
        <v>2987</v>
      </c>
    </row>
    <row r="4484" spans="1:14" x14ac:dyDescent="0.2">
      <c r="A4484" t="s">
        <v>10243</v>
      </c>
      <c r="B4484">
        <v>22400</v>
      </c>
      <c r="C4484">
        <v>25600</v>
      </c>
      <c r="D4484">
        <v>28800</v>
      </c>
      <c r="E4484">
        <v>32000</v>
      </c>
      <c r="F4484">
        <v>35140</v>
      </c>
      <c r="G4484">
        <v>40280</v>
      </c>
      <c r="H4484">
        <v>45420</v>
      </c>
      <c r="I4484">
        <v>50560</v>
      </c>
      <c r="J4484">
        <v>55700</v>
      </c>
      <c r="K4484" t="s">
        <v>3117</v>
      </c>
      <c r="L4484">
        <v>760</v>
      </c>
      <c r="M4484">
        <v>30</v>
      </c>
      <c r="N4484" t="s">
        <v>2988</v>
      </c>
    </row>
    <row r="4485" spans="1:14" x14ac:dyDescent="0.2">
      <c r="A4485" t="s">
        <v>10244</v>
      </c>
      <c r="B4485">
        <v>19200</v>
      </c>
      <c r="C4485">
        <v>21950</v>
      </c>
      <c r="D4485">
        <v>24860</v>
      </c>
      <c r="E4485">
        <v>30000</v>
      </c>
      <c r="F4485">
        <v>35140</v>
      </c>
      <c r="G4485">
        <v>40280</v>
      </c>
      <c r="H4485">
        <v>45420</v>
      </c>
      <c r="I4485">
        <v>50560</v>
      </c>
      <c r="J4485">
        <v>55700</v>
      </c>
      <c r="K4485" t="s">
        <v>3117</v>
      </c>
      <c r="L4485">
        <v>770</v>
      </c>
      <c r="M4485">
        <v>30</v>
      </c>
      <c r="N4485" t="s">
        <v>2989</v>
      </c>
    </row>
    <row r="4486" spans="1:14" x14ac:dyDescent="0.2">
      <c r="A4486" t="s">
        <v>10245</v>
      </c>
      <c r="B4486">
        <v>19200</v>
      </c>
      <c r="C4486">
        <v>21950</v>
      </c>
      <c r="D4486">
        <v>24860</v>
      </c>
      <c r="E4486">
        <v>30000</v>
      </c>
      <c r="F4486">
        <v>35140</v>
      </c>
      <c r="G4486">
        <v>40280</v>
      </c>
      <c r="H4486">
        <v>45420</v>
      </c>
      <c r="I4486">
        <v>50560</v>
      </c>
      <c r="J4486">
        <v>55700</v>
      </c>
      <c r="K4486" t="s">
        <v>3117</v>
      </c>
      <c r="L4486">
        <v>775</v>
      </c>
      <c r="M4486">
        <v>30</v>
      </c>
      <c r="N4486" t="s">
        <v>2990</v>
      </c>
    </row>
    <row r="4487" spans="1:14" x14ac:dyDescent="0.2">
      <c r="A4487" t="s">
        <v>10246</v>
      </c>
      <c r="B4487">
        <v>17750</v>
      </c>
      <c r="C4487">
        <v>20250</v>
      </c>
      <c r="D4487">
        <v>24860</v>
      </c>
      <c r="E4487">
        <v>30000</v>
      </c>
      <c r="F4487">
        <v>35140</v>
      </c>
      <c r="G4487">
        <v>40280</v>
      </c>
      <c r="H4487">
        <v>45420</v>
      </c>
      <c r="I4487">
        <v>50560</v>
      </c>
      <c r="J4487">
        <v>55700</v>
      </c>
      <c r="K4487" t="s">
        <v>3117</v>
      </c>
      <c r="L4487">
        <v>790</v>
      </c>
      <c r="M4487">
        <v>30</v>
      </c>
      <c r="N4487" t="s">
        <v>2991</v>
      </c>
    </row>
    <row r="4488" spans="1:14" x14ac:dyDescent="0.2">
      <c r="A4488" t="s">
        <v>10247</v>
      </c>
      <c r="B4488">
        <v>20800</v>
      </c>
      <c r="C4488">
        <v>23800</v>
      </c>
      <c r="D4488">
        <v>26750</v>
      </c>
      <c r="E4488">
        <v>30000</v>
      </c>
      <c r="F4488">
        <v>35140</v>
      </c>
      <c r="G4488">
        <v>40280</v>
      </c>
      <c r="H4488">
        <v>45420</v>
      </c>
      <c r="I4488">
        <v>50560</v>
      </c>
      <c r="J4488">
        <v>55700</v>
      </c>
      <c r="K4488" t="s">
        <v>3117</v>
      </c>
      <c r="L4488">
        <v>800</v>
      </c>
      <c r="M4488">
        <v>30</v>
      </c>
      <c r="N4488" t="s">
        <v>2992</v>
      </c>
    </row>
    <row r="4489" spans="1:14" x14ac:dyDescent="0.2">
      <c r="A4489" t="s">
        <v>10248</v>
      </c>
      <c r="B4489">
        <v>20800</v>
      </c>
      <c r="C4489">
        <v>23800</v>
      </c>
      <c r="D4489">
        <v>26750</v>
      </c>
      <c r="E4489">
        <v>30000</v>
      </c>
      <c r="F4489">
        <v>35140</v>
      </c>
      <c r="G4489">
        <v>40280</v>
      </c>
      <c r="H4489">
        <v>45420</v>
      </c>
      <c r="I4489">
        <v>50560</v>
      </c>
      <c r="J4489">
        <v>55700</v>
      </c>
      <c r="K4489" t="s">
        <v>3117</v>
      </c>
      <c r="L4489">
        <v>810</v>
      </c>
      <c r="M4489">
        <v>30</v>
      </c>
      <c r="N4489" t="s">
        <v>2993</v>
      </c>
    </row>
    <row r="4490" spans="1:14" x14ac:dyDescent="0.2">
      <c r="A4490" t="s">
        <v>10249</v>
      </c>
      <c r="B4490">
        <v>17750</v>
      </c>
      <c r="C4490">
        <v>20250</v>
      </c>
      <c r="D4490">
        <v>24860</v>
      </c>
      <c r="E4490">
        <v>30000</v>
      </c>
      <c r="F4490">
        <v>35140</v>
      </c>
      <c r="G4490">
        <v>40280</v>
      </c>
      <c r="H4490">
        <v>45420</v>
      </c>
      <c r="I4490">
        <v>50560</v>
      </c>
      <c r="J4490">
        <v>55700</v>
      </c>
      <c r="K4490" t="s">
        <v>3117</v>
      </c>
      <c r="L4490">
        <v>820</v>
      </c>
      <c r="M4490">
        <v>30</v>
      </c>
      <c r="N4490" t="s">
        <v>2994</v>
      </c>
    </row>
    <row r="4491" spans="1:14" x14ac:dyDescent="0.2">
      <c r="A4491" t="s">
        <v>10250</v>
      </c>
      <c r="B4491">
        <v>20800</v>
      </c>
      <c r="C4491">
        <v>23800</v>
      </c>
      <c r="D4491">
        <v>26750</v>
      </c>
      <c r="E4491">
        <v>30000</v>
      </c>
      <c r="F4491">
        <v>35140</v>
      </c>
      <c r="G4491">
        <v>40280</v>
      </c>
      <c r="H4491">
        <v>45420</v>
      </c>
      <c r="I4491">
        <v>50560</v>
      </c>
      <c r="J4491">
        <v>55700</v>
      </c>
      <c r="K4491" t="s">
        <v>3117</v>
      </c>
      <c r="L4491">
        <v>830</v>
      </c>
      <c r="M4491">
        <v>30</v>
      </c>
      <c r="N4491" t="s">
        <v>2995</v>
      </c>
    </row>
    <row r="4492" spans="1:14" x14ac:dyDescent="0.2">
      <c r="A4492" t="s">
        <v>10251</v>
      </c>
      <c r="B4492">
        <v>20250</v>
      </c>
      <c r="C4492">
        <v>23150</v>
      </c>
      <c r="D4492">
        <v>26050</v>
      </c>
      <c r="E4492">
        <v>30000</v>
      </c>
      <c r="F4492">
        <v>35140</v>
      </c>
      <c r="G4492">
        <v>40280</v>
      </c>
      <c r="H4492">
        <v>45420</v>
      </c>
      <c r="I4492">
        <v>50560</v>
      </c>
      <c r="J4492">
        <v>55700</v>
      </c>
      <c r="K4492" t="s">
        <v>3117</v>
      </c>
      <c r="L4492">
        <v>840</v>
      </c>
      <c r="M4492">
        <v>30</v>
      </c>
      <c r="N4492" t="s">
        <v>2996</v>
      </c>
    </row>
    <row r="4493" spans="1:14" x14ac:dyDescent="0.2">
      <c r="A4493" t="s">
        <v>10252</v>
      </c>
      <c r="B4493">
        <v>17550</v>
      </c>
      <c r="C4493">
        <v>20050</v>
      </c>
      <c r="D4493">
        <v>24860</v>
      </c>
      <c r="E4493">
        <v>30000</v>
      </c>
      <c r="F4493">
        <v>35140</v>
      </c>
      <c r="G4493">
        <v>40280</v>
      </c>
      <c r="H4493">
        <v>45420</v>
      </c>
      <c r="I4493">
        <v>50560</v>
      </c>
      <c r="J4493">
        <v>55700</v>
      </c>
      <c r="K4493" t="s">
        <v>3118</v>
      </c>
      <c r="L4493">
        <v>1</v>
      </c>
      <c r="M4493">
        <v>30</v>
      </c>
      <c r="N4493" t="s">
        <v>3066</v>
      </c>
    </row>
    <row r="4494" spans="1:14" x14ac:dyDescent="0.2">
      <c r="A4494" t="s">
        <v>10253</v>
      </c>
      <c r="B4494">
        <v>17800</v>
      </c>
      <c r="C4494">
        <v>20350</v>
      </c>
      <c r="D4494">
        <v>24860</v>
      </c>
      <c r="E4494">
        <v>30000</v>
      </c>
      <c r="F4494">
        <v>35140</v>
      </c>
      <c r="G4494">
        <v>40280</v>
      </c>
      <c r="H4494">
        <v>45420</v>
      </c>
      <c r="I4494">
        <v>50560</v>
      </c>
      <c r="J4494">
        <v>55700</v>
      </c>
      <c r="K4494" t="s">
        <v>3118</v>
      </c>
      <c r="L4494">
        <v>3</v>
      </c>
      <c r="M4494">
        <v>30</v>
      </c>
      <c r="N4494" t="s">
        <v>3000</v>
      </c>
    </row>
    <row r="4495" spans="1:14" x14ac:dyDescent="0.2">
      <c r="A4495" t="s">
        <v>10254</v>
      </c>
      <c r="B4495">
        <v>19400</v>
      </c>
      <c r="C4495">
        <v>22200</v>
      </c>
      <c r="D4495">
        <v>24950</v>
      </c>
      <c r="E4495">
        <v>30000</v>
      </c>
      <c r="F4495">
        <v>35140</v>
      </c>
      <c r="G4495">
        <v>40280</v>
      </c>
      <c r="H4495">
        <v>45420</v>
      </c>
      <c r="I4495">
        <v>50560</v>
      </c>
      <c r="J4495">
        <v>55700</v>
      </c>
      <c r="K4495" t="s">
        <v>3118</v>
      </c>
      <c r="L4495">
        <v>5</v>
      </c>
      <c r="M4495">
        <v>30</v>
      </c>
      <c r="N4495" t="s">
        <v>3368</v>
      </c>
    </row>
    <row r="4496" spans="1:14" x14ac:dyDescent="0.2">
      <c r="A4496" t="s">
        <v>10255</v>
      </c>
      <c r="B4496">
        <v>17750</v>
      </c>
      <c r="C4496">
        <v>20250</v>
      </c>
      <c r="D4496">
        <v>24860</v>
      </c>
      <c r="E4496">
        <v>30000</v>
      </c>
      <c r="F4496">
        <v>35140</v>
      </c>
      <c r="G4496">
        <v>40280</v>
      </c>
      <c r="H4496">
        <v>45420</v>
      </c>
      <c r="I4496">
        <v>50560</v>
      </c>
      <c r="J4496">
        <v>55700</v>
      </c>
      <c r="K4496" t="s">
        <v>3118</v>
      </c>
      <c r="L4496">
        <v>7</v>
      </c>
      <c r="M4496">
        <v>30</v>
      </c>
      <c r="N4496" t="s">
        <v>3001</v>
      </c>
    </row>
    <row r="4497" spans="1:14" x14ac:dyDescent="0.2">
      <c r="A4497" t="s">
        <v>10256</v>
      </c>
      <c r="B4497">
        <v>17550</v>
      </c>
      <c r="C4497">
        <v>20050</v>
      </c>
      <c r="D4497">
        <v>24860</v>
      </c>
      <c r="E4497">
        <v>30000</v>
      </c>
      <c r="F4497">
        <v>35140</v>
      </c>
      <c r="G4497">
        <v>40280</v>
      </c>
      <c r="H4497">
        <v>45420</v>
      </c>
      <c r="I4497">
        <v>50560</v>
      </c>
      <c r="J4497">
        <v>55700</v>
      </c>
      <c r="K4497" t="s">
        <v>3118</v>
      </c>
      <c r="L4497">
        <v>9</v>
      </c>
      <c r="M4497">
        <v>30</v>
      </c>
      <c r="N4497" t="s">
        <v>3002</v>
      </c>
    </row>
    <row r="4498" spans="1:14" x14ac:dyDescent="0.2">
      <c r="A4498" t="s">
        <v>10257</v>
      </c>
      <c r="B4498">
        <v>23700</v>
      </c>
      <c r="C4498">
        <v>27100</v>
      </c>
      <c r="D4498">
        <v>30500</v>
      </c>
      <c r="E4498">
        <v>33850</v>
      </c>
      <c r="F4498">
        <v>36600</v>
      </c>
      <c r="G4498">
        <v>40280</v>
      </c>
      <c r="H4498">
        <v>45420</v>
      </c>
      <c r="I4498">
        <v>50560</v>
      </c>
      <c r="J4498">
        <v>55700</v>
      </c>
      <c r="K4498" t="s">
        <v>3118</v>
      </c>
      <c r="L4498">
        <v>11</v>
      </c>
      <c r="M4498">
        <v>30</v>
      </c>
      <c r="N4498" t="s">
        <v>3373</v>
      </c>
    </row>
    <row r="4499" spans="1:14" x14ac:dyDescent="0.2">
      <c r="A4499" t="s">
        <v>10258</v>
      </c>
      <c r="B4499">
        <v>17550</v>
      </c>
      <c r="C4499">
        <v>20050</v>
      </c>
      <c r="D4499">
        <v>24860</v>
      </c>
      <c r="E4499">
        <v>30000</v>
      </c>
      <c r="F4499">
        <v>35140</v>
      </c>
      <c r="G4499">
        <v>40280</v>
      </c>
      <c r="H4499">
        <v>45420</v>
      </c>
      <c r="I4499">
        <v>50560</v>
      </c>
      <c r="J4499">
        <v>55700</v>
      </c>
      <c r="K4499" t="s">
        <v>3118</v>
      </c>
      <c r="L4499">
        <v>13</v>
      </c>
      <c r="M4499">
        <v>30</v>
      </c>
      <c r="N4499" t="s">
        <v>3375</v>
      </c>
    </row>
    <row r="4500" spans="1:14" x14ac:dyDescent="0.2">
      <c r="A4500" t="s">
        <v>10259</v>
      </c>
      <c r="B4500">
        <v>17750</v>
      </c>
      <c r="C4500">
        <v>20250</v>
      </c>
      <c r="D4500">
        <v>24860</v>
      </c>
      <c r="E4500">
        <v>30000</v>
      </c>
      <c r="F4500">
        <v>35140</v>
      </c>
      <c r="G4500">
        <v>40280</v>
      </c>
      <c r="H4500">
        <v>45420</v>
      </c>
      <c r="I4500">
        <v>50560</v>
      </c>
      <c r="J4500">
        <v>55700</v>
      </c>
      <c r="K4500" t="s">
        <v>3118</v>
      </c>
      <c r="L4500">
        <v>15</v>
      </c>
      <c r="M4500">
        <v>30</v>
      </c>
      <c r="N4500" t="s">
        <v>3003</v>
      </c>
    </row>
    <row r="4501" spans="1:14" x14ac:dyDescent="0.2">
      <c r="A4501" t="s">
        <v>10260</v>
      </c>
      <c r="B4501">
        <v>17750</v>
      </c>
      <c r="C4501">
        <v>20250</v>
      </c>
      <c r="D4501">
        <v>24860</v>
      </c>
      <c r="E4501">
        <v>30000</v>
      </c>
      <c r="F4501">
        <v>35140</v>
      </c>
      <c r="G4501">
        <v>40280</v>
      </c>
      <c r="H4501">
        <v>45420</v>
      </c>
      <c r="I4501">
        <v>50560</v>
      </c>
      <c r="J4501">
        <v>55700</v>
      </c>
      <c r="K4501" t="s">
        <v>3118</v>
      </c>
      <c r="L4501">
        <v>17</v>
      </c>
      <c r="M4501">
        <v>30</v>
      </c>
      <c r="N4501" t="s">
        <v>2720</v>
      </c>
    </row>
    <row r="4502" spans="1:14" x14ac:dyDescent="0.2">
      <c r="A4502" t="s">
        <v>10261</v>
      </c>
      <c r="B4502">
        <v>17550</v>
      </c>
      <c r="C4502">
        <v>20050</v>
      </c>
      <c r="D4502">
        <v>24860</v>
      </c>
      <c r="E4502">
        <v>30000</v>
      </c>
      <c r="F4502">
        <v>35140</v>
      </c>
      <c r="G4502">
        <v>40280</v>
      </c>
      <c r="H4502">
        <v>45420</v>
      </c>
      <c r="I4502">
        <v>50560</v>
      </c>
      <c r="J4502">
        <v>55700</v>
      </c>
      <c r="K4502" t="s">
        <v>3118</v>
      </c>
      <c r="L4502">
        <v>19</v>
      </c>
      <c r="M4502">
        <v>30</v>
      </c>
      <c r="N4502" t="s">
        <v>3004</v>
      </c>
    </row>
    <row r="4503" spans="1:14" x14ac:dyDescent="0.2">
      <c r="A4503" t="s">
        <v>10262</v>
      </c>
      <c r="B4503">
        <v>19400</v>
      </c>
      <c r="C4503">
        <v>22200</v>
      </c>
      <c r="D4503">
        <v>24950</v>
      </c>
      <c r="E4503">
        <v>30000</v>
      </c>
      <c r="F4503">
        <v>35140</v>
      </c>
      <c r="G4503">
        <v>40280</v>
      </c>
      <c r="H4503">
        <v>45420</v>
      </c>
      <c r="I4503">
        <v>50560</v>
      </c>
      <c r="J4503">
        <v>55700</v>
      </c>
      <c r="K4503" t="s">
        <v>3118</v>
      </c>
      <c r="L4503">
        <v>21</v>
      </c>
      <c r="M4503">
        <v>30</v>
      </c>
      <c r="N4503" t="s">
        <v>3327</v>
      </c>
    </row>
    <row r="4504" spans="1:14" x14ac:dyDescent="0.2">
      <c r="A4504" t="s">
        <v>10263</v>
      </c>
      <c r="B4504">
        <v>17550</v>
      </c>
      <c r="C4504">
        <v>20050</v>
      </c>
      <c r="D4504">
        <v>24860</v>
      </c>
      <c r="E4504">
        <v>30000</v>
      </c>
      <c r="F4504">
        <v>35140</v>
      </c>
      <c r="G4504">
        <v>40280</v>
      </c>
      <c r="H4504">
        <v>45420</v>
      </c>
      <c r="I4504">
        <v>50560</v>
      </c>
      <c r="J4504">
        <v>55700</v>
      </c>
      <c r="K4504" t="s">
        <v>3118</v>
      </c>
      <c r="L4504">
        <v>23</v>
      </c>
      <c r="M4504">
        <v>30</v>
      </c>
      <c r="N4504" t="s">
        <v>2725</v>
      </c>
    </row>
    <row r="4505" spans="1:14" x14ac:dyDescent="0.2">
      <c r="A4505" t="s">
        <v>10264</v>
      </c>
      <c r="B4505">
        <v>17750</v>
      </c>
      <c r="C4505">
        <v>20250</v>
      </c>
      <c r="D4505">
        <v>24860</v>
      </c>
      <c r="E4505">
        <v>30000</v>
      </c>
      <c r="F4505">
        <v>35140</v>
      </c>
      <c r="G4505">
        <v>40280</v>
      </c>
      <c r="H4505">
        <v>45420</v>
      </c>
      <c r="I4505">
        <v>50560</v>
      </c>
      <c r="J4505">
        <v>55700</v>
      </c>
      <c r="K4505" t="s">
        <v>3118</v>
      </c>
      <c r="L4505">
        <v>25</v>
      </c>
      <c r="M4505">
        <v>30</v>
      </c>
      <c r="N4505" t="s">
        <v>3386</v>
      </c>
    </row>
    <row r="4506" spans="1:14" x14ac:dyDescent="0.2">
      <c r="A4506" t="s">
        <v>10265</v>
      </c>
      <c r="B4506">
        <v>17550</v>
      </c>
      <c r="C4506">
        <v>20050</v>
      </c>
      <c r="D4506">
        <v>24860</v>
      </c>
      <c r="E4506">
        <v>30000</v>
      </c>
      <c r="F4506">
        <v>35140</v>
      </c>
      <c r="G4506">
        <v>40280</v>
      </c>
      <c r="H4506">
        <v>45420</v>
      </c>
      <c r="I4506">
        <v>50560</v>
      </c>
      <c r="J4506">
        <v>55700</v>
      </c>
      <c r="K4506" t="s">
        <v>3118</v>
      </c>
      <c r="L4506">
        <v>27</v>
      </c>
      <c r="M4506">
        <v>30</v>
      </c>
      <c r="N4506" t="s">
        <v>3005</v>
      </c>
    </row>
    <row r="4507" spans="1:14" x14ac:dyDescent="0.2">
      <c r="A4507" t="s">
        <v>10266</v>
      </c>
      <c r="B4507">
        <v>19850</v>
      </c>
      <c r="C4507">
        <v>22650</v>
      </c>
      <c r="D4507">
        <v>25500</v>
      </c>
      <c r="E4507">
        <v>30000</v>
      </c>
      <c r="F4507">
        <v>35140</v>
      </c>
      <c r="G4507">
        <v>40280</v>
      </c>
      <c r="H4507">
        <v>45420</v>
      </c>
      <c r="I4507">
        <v>50560</v>
      </c>
      <c r="J4507">
        <v>55700</v>
      </c>
      <c r="K4507" t="s">
        <v>3118</v>
      </c>
      <c r="L4507">
        <v>29</v>
      </c>
      <c r="M4507">
        <v>30</v>
      </c>
      <c r="N4507" t="s">
        <v>3006</v>
      </c>
    </row>
    <row r="4508" spans="1:14" x14ac:dyDescent="0.2">
      <c r="A4508" t="s">
        <v>10267</v>
      </c>
      <c r="B4508">
        <v>17750</v>
      </c>
      <c r="C4508">
        <v>20250</v>
      </c>
      <c r="D4508">
        <v>24860</v>
      </c>
      <c r="E4508">
        <v>30000</v>
      </c>
      <c r="F4508">
        <v>35140</v>
      </c>
      <c r="G4508">
        <v>40280</v>
      </c>
      <c r="H4508">
        <v>45420</v>
      </c>
      <c r="I4508">
        <v>50560</v>
      </c>
      <c r="J4508">
        <v>55700</v>
      </c>
      <c r="K4508" t="s">
        <v>3118</v>
      </c>
      <c r="L4508">
        <v>31</v>
      </c>
      <c r="M4508">
        <v>30</v>
      </c>
      <c r="N4508" t="s">
        <v>3334</v>
      </c>
    </row>
    <row r="4509" spans="1:14" x14ac:dyDescent="0.2">
      <c r="A4509" t="s">
        <v>10268</v>
      </c>
      <c r="B4509">
        <v>28800</v>
      </c>
      <c r="C4509">
        <v>32900</v>
      </c>
      <c r="D4509">
        <v>37000</v>
      </c>
      <c r="E4509">
        <v>41100</v>
      </c>
      <c r="F4509">
        <v>44400</v>
      </c>
      <c r="G4509">
        <v>47700</v>
      </c>
      <c r="H4509">
        <v>51000</v>
      </c>
      <c r="I4509">
        <v>54300</v>
      </c>
      <c r="J4509">
        <v>57550</v>
      </c>
      <c r="K4509" t="s">
        <v>3118</v>
      </c>
      <c r="L4509">
        <v>33</v>
      </c>
      <c r="M4509">
        <v>30</v>
      </c>
      <c r="N4509" t="s">
        <v>2632</v>
      </c>
    </row>
    <row r="4510" spans="1:14" x14ac:dyDescent="0.2">
      <c r="A4510" t="s">
        <v>10269</v>
      </c>
      <c r="B4510">
        <v>22900</v>
      </c>
      <c r="C4510">
        <v>26150</v>
      </c>
      <c r="D4510">
        <v>29400</v>
      </c>
      <c r="E4510">
        <v>32650</v>
      </c>
      <c r="F4510">
        <v>35300</v>
      </c>
      <c r="G4510">
        <v>40280</v>
      </c>
      <c r="H4510">
        <v>45420</v>
      </c>
      <c r="I4510">
        <v>50560</v>
      </c>
      <c r="J4510">
        <v>55700</v>
      </c>
      <c r="K4510" t="s">
        <v>3118</v>
      </c>
      <c r="L4510">
        <v>35</v>
      </c>
      <c r="M4510">
        <v>30</v>
      </c>
      <c r="N4510" t="s">
        <v>2168</v>
      </c>
    </row>
    <row r="4511" spans="1:14" x14ac:dyDescent="0.2">
      <c r="A4511" t="s">
        <v>10270</v>
      </c>
      <c r="B4511">
        <v>18900</v>
      </c>
      <c r="C4511">
        <v>21600</v>
      </c>
      <c r="D4511">
        <v>24860</v>
      </c>
      <c r="E4511">
        <v>30000</v>
      </c>
      <c r="F4511">
        <v>35140</v>
      </c>
      <c r="G4511">
        <v>40280</v>
      </c>
      <c r="H4511">
        <v>45420</v>
      </c>
      <c r="I4511">
        <v>50560</v>
      </c>
      <c r="J4511">
        <v>55700</v>
      </c>
      <c r="K4511" t="s">
        <v>3118</v>
      </c>
      <c r="L4511">
        <v>37</v>
      </c>
      <c r="M4511">
        <v>30</v>
      </c>
      <c r="N4511" t="s">
        <v>2169</v>
      </c>
    </row>
    <row r="4512" spans="1:14" x14ac:dyDescent="0.2">
      <c r="A4512" t="s">
        <v>10271</v>
      </c>
      <c r="B4512">
        <v>17550</v>
      </c>
      <c r="C4512">
        <v>20050</v>
      </c>
      <c r="D4512">
        <v>24860</v>
      </c>
      <c r="E4512">
        <v>30000</v>
      </c>
      <c r="F4512">
        <v>35140</v>
      </c>
      <c r="G4512">
        <v>40280</v>
      </c>
      <c r="H4512">
        <v>45420</v>
      </c>
      <c r="I4512">
        <v>50560</v>
      </c>
      <c r="J4512">
        <v>55700</v>
      </c>
      <c r="K4512" t="s">
        <v>3118</v>
      </c>
      <c r="L4512">
        <v>39</v>
      </c>
      <c r="M4512">
        <v>30</v>
      </c>
      <c r="N4512" t="s">
        <v>2170</v>
      </c>
    </row>
    <row r="4513" spans="1:14" x14ac:dyDescent="0.2">
      <c r="A4513" t="s">
        <v>10272</v>
      </c>
      <c r="B4513">
        <v>17550</v>
      </c>
      <c r="C4513">
        <v>20050</v>
      </c>
      <c r="D4513">
        <v>24860</v>
      </c>
      <c r="E4513">
        <v>30000</v>
      </c>
      <c r="F4513">
        <v>35140</v>
      </c>
      <c r="G4513">
        <v>40280</v>
      </c>
      <c r="H4513">
        <v>45420</v>
      </c>
      <c r="I4513">
        <v>50560</v>
      </c>
      <c r="J4513">
        <v>55700</v>
      </c>
      <c r="K4513" t="s">
        <v>3118</v>
      </c>
      <c r="L4513">
        <v>41</v>
      </c>
      <c r="M4513">
        <v>30</v>
      </c>
      <c r="N4513" t="s">
        <v>2222</v>
      </c>
    </row>
    <row r="4514" spans="1:14" x14ac:dyDescent="0.2">
      <c r="A4514" t="s">
        <v>10273</v>
      </c>
      <c r="B4514">
        <v>17550</v>
      </c>
      <c r="C4514">
        <v>20050</v>
      </c>
      <c r="D4514">
        <v>24860</v>
      </c>
      <c r="E4514">
        <v>30000</v>
      </c>
      <c r="F4514">
        <v>35140</v>
      </c>
      <c r="G4514">
        <v>40280</v>
      </c>
      <c r="H4514">
        <v>45420</v>
      </c>
      <c r="I4514">
        <v>50560</v>
      </c>
      <c r="J4514">
        <v>55700</v>
      </c>
      <c r="K4514" t="s">
        <v>3118</v>
      </c>
      <c r="L4514">
        <v>43</v>
      </c>
      <c r="M4514">
        <v>30</v>
      </c>
      <c r="N4514" t="s">
        <v>3394</v>
      </c>
    </row>
    <row r="4515" spans="1:14" x14ac:dyDescent="0.2">
      <c r="A4515" t="s">
        <v>10274</v>
      </c>
      <c r="B4515">
        <v>17550</v>
      </c>
      <c r="C4515">
        <v>20050</v>
      </c>
      <c r="D4515">
        <v>24860</v>
      </c>
      <c r="E4515">
        <v>30000</v>
      </c>
      <c r="F4515">
        <v>35140</v>
      </c>
      <c r="G4515">
        <v>40280</v>
      </c>
      <c r="H4515">
        <v>45420</v>
      </c>
      <c r="I4515">
        <v>50560</v>
      </c>
      <c r="J4515">
        <v>55700</v>
      </c>
      <c r="K4515" t="s">
        <v>3118</v>
      </c>
      <c r="L4515">
        <v>45</v>
      </c>
      <c r="M4515">
        <v>30</v>
      </c>
      <c r="N4515" t="s">
        <v>4122</v>
      </c>
    </row>
    <row r="4516" spans="1:14" x14ac:dyDescent="0.2">
      <c r="A4516" t="s">
        <v>10275</v>
      </c>
      <c r="B4516">
        <v>17550</v>
      </c>
      <c r="C4516">
        <v>20050</v>
      </c>
      <c r="D4516">
        <v>24860</v>
      </c>
      <c r="E4516">
        <v>30000</v>
      </c>
      <c r="F4516">
        <v>35140</v>
      </c>
      <c r="G4516">
        <v>40280</v>
      </c>
      <c r="H4516">
        <v>45420</v>
      </c>
      <c r="I4516">
        <v>50560</v>
      </c>
      <c r="J4516">
        <v>55700</v>
      </c>
      <c r="K4516" t="s">
        <v>3118</v>
      </c>
      <c r="L4516">
        <v>47</v>
      </c>
      <c r="M4516">
        <v>30</v>
      </c>
      <c r="N4516" t="s">
        <v>2171</v>
      </c>
    </row>
    <row r="4517" spans="1:14" x14ac:dyDescent="0.2">
      <c r="A4517" t="s">
        <v>10276</v>
      </c>
      <c r="B4517">
        <v>17550</v>
      </c>
      <c r="C4517">
        <v>20050</v>
      </c>
      <c r="D4517">
        <v>24860</v>
      </c>
      <c r="E4517">
        <v>30000</v>
      </c>
      <c r="F4517">
        <v>35140</v>
      </c>
      <c r="G4517">
        <v>40280</v>
      </c>
      <c r="H4517">
        <v>45420</v>
      </c>
      <c r="I4517">
        <v>50560</v>
      </c>
      <c r="J4517">
        <v>55700</v>
      </c>
      <c r="K4517" t="s">
        <v>3118</v>
      </c>
      <c r="L4517">
        <v>49</v>
      </c>
      <c r="M4517">
        <v>30</v>
      </c>
      <c r="N4517" t="s">
        <v>2172</v>
      </c>
    </row>
    <row r="4518" spans="1:14" x14ac:dyDescent="0.2">
      <c r="A4518" t="s">
        <v>10277</v>
      </c>
      <c r="B4518">
        <v>17550</v>
      </c>
      <c r="C4518">
        <v>20050</v>
      </c>
      <c r="D4518">
        <v>24860</v>
      </c>
      <c r="E4518">
        <v>30000</v>
      </c>
      <c r="F4518">
        <v>35140</v>
      </c>
      <c r="G4518">
        <v>40280</v>
      </c>
      <c r="H4518">
        <v>45420</v>
      </c>
      <c r="I4518">
        <v>50560</v>
      </c>
      <c r="J4518">
        <v>55700</v>
      </c>
      <c r="K4518" t="s">
        <v>3118</v>
      </c>
      <c r="L4518">
        <v>51</v>
      </c>
      <c r="M4518">
        <v>30</v>
      </c>
      <c r="N4518" t="s">
        <v>2173</v>
      </c>
    </row>
    <row r="4519" spans="1:14" x14ac:dyDescent="0.2">
      <c r="A4519" t="s">
        <v>10278</v>
      </c>
      <c r="B4519">
        <v>22600</v>
      </c>
      <c r="C4519">
        <v>25800</v>
      </c>
      <c r="D4519">
        <v>29050</v>
      </c>
      <c r="E4519">
        <v>32250</v>
      </c>
      <c r="F4519">
        <v>35140</v>
      </c>
      <c r="G4519">
        <v>40280</v>
      </c>
      <c r="H4519">
        <v>45420</v>
      </c>
      <c r="I4519">
        <v>50560</v>
      </c>
      <c r="J4519">
        <v>55700</v>
      </c>
      <c r="K4519" t="s">
        <v>3118</v>
      </c>
      <c r="L4519">
        <v>53</v>
      </c>
      <c r="M4519">
        <v>30</v>
      </c>
      <c r="N4519" t="s">
        <v>3590</v>
      </c>
    </row>
    <row r="4520" spans="1:14" x14ac:dyDescent="0.2">
      <c r="A4520" t="s">
        <v>10279</v>
      </c>
      <c r="B4520">
        <v>19400</v>
      </c>
      <c r="C4520">
        <v>22200</v>
      </c>
      <c r="D4520">
        <v>24950</v>
      </c>
      <c r="E4520">
        <v>30000</v>
      </c>
      <c r="F4520">
        <v>35140</v>
      </c>
      <c r="G4520">
        <v>40280</v>
      </c>
      <c r="H4520">
        <v>45420</v>
      </c>
      <c r="I4520">
        <v>50560</v>
      </c>
      <c r="J4520">
        <v>55700</v>
      </c>
      <c r="K4520" t="s">
        <v>3118</v>
      </c>
      <c r="L4520">
        <v>55</v>
      </c>
      <c r="M4520">
        <v>30</v>
      </c>
      <c r="N4520" t="s">
        <v>2751</v>
      </c>
    </row>
    <row r="4521" spans="1:14" x14ac:dyDescent="0.2">
      <c r="A4521" t="s">
        <v>10280</v>
      </c>
      <c r="B4521">
        <v>19150</v>
      </c>
      <c r="C4521">
        <v>21900</v>
      </c>
      <c r="D4521">
        <v>24860</v>
      </c>
      <c r="E4521">
        <v>30000</v>
      </c>
      <c r="F4521">
        <v>35140</v>
      </c>
      <c r="G4521">
        <v>40280</v>
      </c>
      <c r="H4521">
        <v>45420</v>
      </c>
      <c r="I4521">
        <v>50560</v>
      </c>
      <c r="J4521">
        <v>55700</v>
      </c>
      <c r="K4521" t="s">
        <v>3118</v>
      </c>
      <c r="L4521">
        <v>57</v>
      </c>
      <c r="M4521">
        <v>30</v>
      </c>
      <c r="N4521" t="s">
        <v>2174</v>
      </c>
    </row>
    <row r="4522" spans="1:14" x14ac:dyDescent="0.2">
      <c r="A4522" t="s">
        <v>10281</v>
      </c>
      <c r="B4522">
        <v>23700</v>
      </c>
      <c r="C4522">
        <v>27100</v>
      </c>
      <c r="D4522">
        <v>30500</v>
      </c>
      <c r="E4522">
        <v>33850</v>
      </c>
      <c r="F4522">
        <v>36600</v>
      </c>
      <c r="G4522">
        <v>40280</v>
      </c>
      <c r="H4522">
        <v>45420</v>
      </c>
      <c r="I4522">
        <v>50560</v>
      </c>
      <c r="J4522">
        <v>55700</v>
      </c>
      <c r="K4522" t="s">
        <v>3118</v>
      </c>
      <c r="L4522">
        <v>59</v>
      </c>
      <c r="M4522">
        <v>30</v>
      </c>
      <c r="N4522" t="s">
        <v>2175</v>
      </c>
    </row>
    <row r="4523" spans="1:14" x14ac:dyDescent="0.2">
      <c r="A4523" t="s">
        <v>10282</v>
      </c>
      <c r="B4523">
        <v>28800</v>
      </c>
      <c r="C4523">
        <v>32900</v>
      </c>
      <c r="D4523">
        <v>37000</v>
      </c>
      <c r="E4523">
        <v>41100</v>
      </c>
      <c r="F4523">
        <v>44400</v>
      </c>
      <c r="G4523">
        <v>47700</v>
      </c>
      <c r="H4523">
        <v>51000</v>
      </c>
      <c r="I4523">
        <v>54300</v>
      </c>
      <c r="J4523">
        <v>57550</v>
      </c>
      <c r="K4523" t="s">
        <v>3118</v>
      </c>
      <c r="L4523">
        <v>61</v>
      </c>
      <c r="M4523">
        <v>30</v>
      </c>
      <c r="N4523" t="s">
        <v>2176</v>
      </c>
    </row>
    <row r="4524" spans="1:14" x14ac:dyDescent="0.2">
      <c r="A4524" t="s">
        <v>10283</v>
      </c>
      <c r="B4524">
        <v>18700</v>
      </c>
      <c r="C4524">
        <v>21400</v>
      </c>
      <c r="D4524">
        <v>24860</v>
      </c>
      <c r="E4524">
        <v>30000</v>
      </c>
      <c r="F4524">
        <v>35140</v>
      </c>
      <c r="G4524">
        <v>40280</v>
      </c>
      <c r="H4524">
        <v>45420</v>
      </c>
      <c r="I4524">
        <v>50560</v>
      </c>
      <c r="J4524">
        <v>55700</v>
      </c>
      <c r="K4524" t="s">
        <v>3118</v>
      </c>
      <c r="L4524">
        <v>63</v>
      </c>
      <c r="M4524">
        <v>30</v>
      </c>
      <c r="N4524" t="s">
        <v>2177</v>
      </c>
    </row>
    <row r="4525" spans="1:14" x14ac:dyDescent="0.2">
      <c r="A4525" t="s">
        <v>10284</v>
      </c>
      <c r="B4525">
        <v>17550</v>
      </c>
      <c r="C4525">
        <v>20050</v>
      </c>
      <c r="D4525">
        <v>24860</v>
      </c>
      <c r="E4525">
        <v>30000</v>
      </c>
      <c r="F4525">
        <v>35140</v>
      </c>
      <c r="G4525">
        <v>40280</v>
      </c>
      <c r="H4525">
        <v>45420</v>
      </c>
      <c r="I4525">
        <v>50560</v>
      </c>
      <c r="J4525">
        <v>55700</v>
      </c>
      <c r="K4525" t="s">
        <v>3118</v>
      </c>
      <c r="L4525">
        <v>65</v>
      </c>
      <c r="M4525">
        <v>30</v>
      </c>
      <c r="N4525" t="s">
        <v>3250</v>
      </c>
    </row>
    <row r="4526" spans="1:14" x14ac:dyDescent="0.2">
      <c r="A4526" t="s">
        <v>10285</v>
      </c>
      <c r="B4526">
        <v>21550</v>
      </c>
      <c r="C4526">
        <v>24600</v>
      </c>
      <c r="D4526">
        <v>27700</v>
      </c>
      <c r="E4526">
        <v>30750</v>
      </c>
      <c r="F4526">
        <v>35140</v>
      </c>
      <c r="G4526">
        <v>40280</v>
      </c>
      <c r="H4526">
        <v>45420</v>
      </c>
      <c r="I4526">
        <v>50560</v>
      </c>
      <c r="J4526">
        <v>55700</v>
      </c>
      <c r="K4526" t="s">
        <v>3118</v>
      </c>
      <c r="L4526">
        <v>67</v>
      </c>
      <c r="M4526">
        <v>30</v>
      </c>
      <c r="N4526" t="s">
        <v>2477</v>
      </c>
    </row>
    <row r="4527" spans="1:14" x14ac:dyDescent="0.2">
      <c r="A4527" t="s">
        <v>10286</v>
      </c>
      <c r="B4527">
        <v>17550</v>
      </c>
      <c r="C4527">
        <v>20050</v>
      </c>
      <c r="D4527">
        <v>24860</v>
      </c>
      <c r="E4527">
        <v>30000</v>
      </c>
      <c r="F4527">
        <v>35140</v>
      </c>
      <c r="G4527">
        <v>40280</v>
      </c>
      <c r="H4527">
        <v>45420</v>
      </c>
      <c r="I4527">
        <v>50560</v>
      </c>
      <c r="J4527">
        <v>55700</v>
      </c>
      <c r="K4527" t="s">
        <v>3118</v>
      </c>
      <c r="L4527">
        <v>69</v>
      </c>
      <c r="M4527">
        <v>30</v>
      </c>
      <c r="N4527" t="s">
        <v>2178</v>
      </c>
    </row>
    <row r="4528" spans="1:14" x14ac:dyDescent="0.2">
      <c r="A4528" t="s">
        <v>10287</v>
      </c>
      <c r="B4528">
        <v>17950</v>
      </c>
      <c r="C4528">
        <v>20500</v>
      </c>
      <c r="D4528">
        <v>24860</v>
      </c>
      <c r="E4528">
        <v>30000</v>
      </c>
      <c r="F4528">
        <v>35140</v>
      </c>
      <c r="G4528">
        <v>40280</v>
      </c>
      <c r="H4528">
        <v>45420</v>
      </c>
      <c r="I4528">
        <v>50560</v>
      </c>
      <c r="J4528">
        <v>55700</v>
      </c>
      <c r="K4528" t="s">
        <v>3118</v>
      </c>
      <c r="L4528">
        <v>71</v>
      </c>
      <c r="M4528">
        <v>30</v>
      </c>
      <c r="N4528" t="s">
        <v>2179</v>
      </c>
    </row>
    <row r="4529" spans="1:14" x14ac:dyDescent="0.2">
      <c r="A4529" t="s">
        <v>10288</v>
      </c>
      <c r="B4529">
        <v>20200</v>
      </c>
      <c r="C4529">
        <v>23050</v>
      </c>
      <c r="D4529">
        <v>25950</v>
      </c>
      <c r="E4529">
        <v>30000</v>
      </c>
      <c r="F4529">
        <v>35140</v>
      </c>
      <c r="G4529">
        <v>40280</v>
      </c>
      <c r="H4529">
        <v>45420</v>
      </c>
      <c r="I4529">
        <v>50560</v>
      </c>
      <c r="J4529">
        <v>55700</v>
      </c>
      <c r="K4529" t="s">
        <v>3118</v>
      </c>
      <c r="L4529">
        <v>73</v>
      </c>
      <c r="M4529">
        <v>30</v>
      </c>
      <c r="N4529" t="s">
        <v>2180</v>
      </c>
    </row>
    <row r="4530" spans="1:14" x14ac:dyDescent="0.2">
      <c r="A4530" t="s">
        <v>10289</v>
      </c>
      <c r="B4530">
        <v>17750</v>
      </c>
      <c r="C4530">
        <v>20300</v>
      </c>
      <c r="D4530">
        <v>24860</v>
      </c>
      <c r="E4530">
        <v>30000</v>
      </c>
      <c r="F4530">
        <v>35140</v>
      </c>
      <c r="G4530">
        <v>40280</v>
      </c>
      <c r="H4530">
        <v>45420</v>
      </c>
      <c r="I4530">
        <v>50560</v>
      </c>
      <c r="J4530">
        <v>55700</v>
      </c>
      <c r="K4530" t="s">
        <v>3118</v>
      </c>
      <c r="L4530">
        <v>75</v>
      </c>
      <c r="M4530">
        <v>30</v>
      </c>
      <c r="N4530" t="s">
        <v>2181</v>
      </c>
    </row>
    <row r="4531" spans="1:14" x14ac:dyDescent="0.2">
      <c r="A4531" t="s">
        <v>10290</v>
      </c>
      <c r="B4531">
        <v>17550</v>
      </c>
      <c r="C4531">
        <v>20050</v>
      </c>
      <c r="D4531">
        <v>24860</v>
      </c>
      <c r="E4531">
        <v>30000</v>
      </c>
      <c r="F4531">
        <v>35140</v>
      </c>
      <c r="G4531">
        <v>40280</v>
      </c>
      <c r="H4531">
        <v>45420</v>
      </c>
      <c r="I4531">
        <v>50560</v>
      </c>
      <c r="J4531">
        <v>55700</v>
      </c>
      <c r="K4531" t="s">
        <v>3118</v>
      </c>
      <c r="L4531">
        <v>77</v>
      </c>
      <c r="M4531">
        <v>30</v>
      </c>
      <c r="N4531" t="s">
        <v>2182</v>
      </c>
    </row>
    <row r="4532" spans="1:14" x14ac:dyDescent="0.2">
      <c r="A4532" t="s">
        <v>10291</v>
      </c>
      <c r="B4532">
        <v>14580</v>
      </c>
      <c r="C4532">
        <v>19720</v>
      </c>
      <c r="D4532">
        <v>24860</v>
      </c>
      <c r="E4532">
        <v>30000</v>
      </c>
      <c r="F4532">
        <v>33950</v>
      </c>
      <c r="G4532">
        <v>36450</v>
      </c>
      <c r="H4532">
        <v>38950</v>
      </c>
      <c r="I4532">
        <v>41450</v>
      </c>
      <c r="J4532">
        <v>44000</v>
      </c>
      <c r="K4532" t="s">
        <v>3119</v>
      </c>
      <c r="L4532">
        <v>1</v>
      </c>
      <c r="M4532">
        <v>30</v>
      </c>
      <c r="N4532" t="s">
        <v>3300</v>
      </c>
    </row>
    <row r="4533" spans="1:14" x14ac:dyDescent="0.2">
      <c r="A4533" t="s">
        <v>10292</v>
      </c>
      <c r="B4533">
        <v>16000</v>
      </c>
      <c r="C4533">
        <v>19720</v>
      </c>
      <c r="D4533">
        <v>24860</v>
      </c>
      <c r="E4533">
        <v>30000</v>
      </c>
      <c r="F4533">
        <v>35140</v>
      </c>
      <c r="G4533">
        <v>40280</v>
      </c>
      <c r="H4533">
        <v>45420</v>
      </c>
      <c r="I4533">
        <v>50300</v>
      </c>
      <c r="J4533">
        <v>53350</v>
      </c>
      <c r="K4533" t="s">
        <v>3119</v>
      </c>
      <c r="L4533">
        <v>3</v>
      </c>
      <c r="M4533">
        <v>30</v>
      </c>
      <c r="N4533" t="s">
        <v>2059</v>
      </c>
    </row>
    <row r="4534" spans="1:14" x14ac:dyDescent="0.2">
      <c r="A4534" t="s">
        <v>10293</v>
      </c>
      <c r="B4534">
        <v>14580</v>
      </c>
      <c r="C4534">
        <v>19720</v>
      </c>
      <c r="D4534">
        <v>24860</v>
      </c>
      <c r="E4534">
        <v>30000</v>
      </c>
      <c r="F4534">
        <v>33950</v>
      </c>
      <c r="G4534">
        <v>36450</v>
      </c>
      <c r="H4534">
        <v>38950</v>
      </c>
      <c r="I4534">
        <v>41450</v>
      </c>
      <c r="J4534">
        <v>44000</v>
      </c>
      <c r="K4534" t="s">
        <v>3119</v>
      </c>
      <c r="L4534">
        <v>5</v>
      </c>
      <c r="M4534">
        <v>30</v>
      </c>
      <c r="N4534" t="s">
        <v>3369</v>
      </c>
    </row>
    <row r="4535" spans="1:14" x14ac:dyDescent="0.2">
      <c r="A4535" t="s">
        <v>10294</v>
      </c>
      <c r="B4535">
        <v>14580</v>
      </c>
      <c r="C4535">
        <v>19720</v>
      </c>
      <c r="D4535">
        <v>24860</v>
      </c>
      <c r="E4535">
        <v>30000</v>
      </c>
      <c r="F4535">
        <v>33950</v>
      </c>
      <c r="G4535">
        <v>36450</v>
      </c>
      <c r="H4535">
        <v>38950</v>
      </c>
      <c r="I4535">
        <v>41450</v>
      </c>
      <c r="J4535">
        <v>44000</v>
      </c>
      <c r="K4535" t="s">
        <v>3119</v>
      </c>
      <c r="L4535">
        <v>7</v>
      </c>
      <c r="M4535">
        <v>30</v>
      </c>
      <c r="N4535" t="s">
        <v>2225</v>
      </c>
    </row>
    <row r="4536" spans="1:14" x14ac:dyDescent="0.2">
      <c r="A4536" t="s">
        <v>10295</v>
      </c>
      <c r="B4536">
        <v>16450</v>
      </c>
      <c r="C4536">
        <v>19720</v>
      </c>
      <c r="D4536">
        <v>24860</v>
      </c>
      <c r="E4536">
        <v>30000</v>
      </c>
      <c r="F4536">
        <v>35140</v>
      </c>
      <c r="G4536">
        <v>40280</v>
      </c>
      <c r="H4536">
        <v>45420</v>
      </c>
      <c r="I4536">
        <v>50560</v>
      </c>
      <c r="J4536">
        <v>54900</v>
      </c>
      <c r="K4536" t="s">
        <v>3119</v>
      </c>
      <c r="L4536">
        <v>9</v>
      </c>
      <c r="M4536">
        <v>30</v>
      </c>
      <c r="N4536" t="s">
        <v>2226</v>
      </c>
    </row>
    <row r="4537" spans="1:14" x14ac:dyDescent="0.2">
      <c r="A4537" t="s">
        <v>10296</v>
      </c>
      <c r="B4537">
        <v>14580</v>
      </c>
      <c r="C4537">
        <v>19720</v>
      </c>
      <c r="D4537">
        <v>24860</v>
      </c>
      <c r="E4537">
        <v>30000</v>
      </c>
      <c r="F4537">
        <v>35140</v>
      </c>
      <c r="G4537">
        <v>40150</v>
      </c>
      <c r="H4537">
        <v>42950</v>
      </c>
      <c r="I4537">
        <v>45700</v>
      </c>
      <c r="J4537">
        <v>48450</v>
      </c>
      <c r="K4537" t="s">
        <v>3119</v>
      </c>
      <c r="L4537">
        <v>11</v>
      </c>
      <c r="M4537">
        <v>30</v>
      </c>
      <c r="N4537" t="s">
        <v>2227</v>
      </c>
    </row>
    <row r="4538" spans="1:14" x14ac:dyDescent="0.2">
      <c r="A4538" t="s">
        <v>10297</v>
      </c>
      <c r="B4538">
        <v>14580</v>
      </c>
      <c r="C4538">
        <v>19720</v>
      </c>
      <c r="D4538">
        <v>24860</v>
      </c>
      <c r="E4538">
        <v>30000</v>
      </c>
      <c r="F4538">
        <v>33950</v>
      </c>
      <c r="G4538">
        <v>36450</v>
      </c>
      <c r="H4538">
        <v>38950</v>
      </c>
      <c r="I4538">
        <v>41450</v>
      </c>
      <c r="J4538">
        <v>44000</v>
      </c>
      <c r="K4538" t="s">
        <v>3119</v>
      </c>
      <c r="L4538">
        <v>13</v>
      </c>
      <c r="M4538">
        <v>30</v>
      </c>
      <c r="N4538" t="s">
        <v>3305</v>
      </c>
    </row>
    <row r="4539" spans="1:14" x14ac:dyDescent="0.2">
      <c r="A4539" t="s">
        <v>10298</v>
      </c>
      <c r="B4539">
        <v>14800</v>
      </c>
      <c r="C4539">
        <v>19720</v>
      </c>
      <c r="D4539">
        <v>24860</v>
      </c>
      <c r="E4539">
        <v>30000</v>
      </c>
      <c r="F4539">
        <v>35140</v>
      </c>
      <c r="G4539">
        <v>40280</v>
      </c>
      <c r="H4539">
        <v>43600</v>
      </c>
      <c r="I4539">
        <v>46400</v>
      </c>
      <c r="J4539">
        <v>49250</v>
      </c>
      <c r="K4539" t="s">
        <v>3119</v>
      </c>
      <c r="L4539">
        <v>15</v>
      </c>
      <c r="M4539">
        <v>30</v>
      </c>
      <c r="N4539" t="s">
        <v>3311</v>
      </c>
    </row>
    <row r="4540" spans="1:14" x14ac:dyDescent="0.2">
      <c r="A4540" t="s">
        <v>10299</v>
      </c>
      <c r="B4540">
        <v>15300</v>
      </c>
      <c r="C4540">
        <v>19720</v>
      </c>
      <c r="D4540">
        <v>24860</v>
      </c>
      <c r="E4540">
        <v>30000</v>
      </c>
      <c r="F4540">
        <v>35140</v>
      </c>
      <c r="G4540">
        <v>40280</v>
      </c>
      <c r="H4540">
        <v>45100</v>
      </c>
      <c r="I4540">
        <v>48000</v>
      </c>
      <c r="J4540">
        <v>50900</v>
      </c>
      <c r="K4540" t="s">
        <v>3119</v>
      </c>
      <c r="L4540">
        <v>17</v>
      </c>
      <c r="M4540">
        <v>30</v>
      </c>
      <c r="N4540" t="s">
        <v>2228</v>
      </c>
    </row>
    <row r="4541" spans="1:14" x14ac:dyDescent="0.2">
      <c r="A4541" t="s">
        <v>10300</v>
      </c>
      <c r="B4541">
        <v>14580</v>
      </c>
      <c r="C4541">
        <v>19720</v>
      </c>
      <c r="D4541">
        <v>24860</v>
      </c>
      <c r="E4541">
        <v>30000</v>
      </c>
      <c r="F4541">
        <v>33950</v>
      </c>
      <c r="G4541">
        <v>36450</v>
      </c>
      <c r="H4541">
        <v>38950</v>
      </c>
      <c r="I4541">
        <v>41450</v>
      </c>
      <c r="J4541">
        <v>44000</v>
      </c>
      <c r="K4541" t="s">
        <v>3119</v>
      </c>
      <c r="L4541">
        <v>19</v>
      </c>
      <c r="M4541">
        <v>30</v>
      </c>
      <c r="N4541" t="s">
        <v>3326</v>
      </c>
    </row>
    <row r="4542" spans="1:14" x14ac:dyDescent="0.2">
      <c r="A4542" t="s">
        <v>10301</v>
      </c>
      <c r="B4542">
        <v>14580</v>
      </c>
      <c r="C4542">
        <v>19720</v>
      </c>
      <c r="D4542">
        <v>24860</v>
      </c>
      <c r="E4542">
        <v>30000</v>
      </c>
      <c r="F4542">
        <v>35140</v>
      </c>
      <c r="G4542">
        <v>38300</v>
      </c>
      <c r="H4542">
        <v>40950</v>
      </c>
      <c r="I4542">
        <v>43600</v>
      </c>
      <c r="J4542">
        <v>46200</v>
      </c>
      <c r="K4542" t="s">
        <v>3119</v>
      </c>
      <c r="L4542">
        <v>21</v>
      </c>
      <c r="M4542">
        <v>30</v>
      </c>
      <c r="N4542" t="s">
        <v>2969</v>
      </c>
    </row>
    <row r="4543" spans="1:14" x14ac:dyDescent="0.2">
      <c r="A4543" t="s">
        <v>10302</v>
      </c>
      <c r="B4543">
        <v>14580</v>
      </c>
      <c r="C4543">
        <v>19720</v>
      </c>
      <c r="D4543">
        <v>24860</v>
      </c>
      <c r="E4543">
        <v>30000</v>
      </c>
      <c r="F4543">
        <v>35140</v>
      </c>
      <c r="G4543">
        <v>38850</v>
      </c>
      <c r="H4543">
        <v>41500</v>
      </c>
      <c r="I4543">
        <v>44200</v>
      </c>
      <c r="J4543">
        <v>46850</v>
      </c>
      <c r="K4543" t="s">
        <v>3119</v>
      </c>
      <c r="L4543">
        <v>23</v>
      </c>
      <c r="M4543">
        <v>30</v>
      </c>
      <c r="N4543" t="s">
        <v>3386</v>
      </c>
    </row>
    <row r="4544" spans="1:14" x14ac:dyDescent="0.2">
      <c r="A4544" t="s">
        <v>10303</v>
      </c>
      <c r="B4544">
        <v>14580</v>
      </c>
      <c r="C4544">
        <v>19720</v>
      </c>
      <c r="D4544">
        <v>24860</v>
      </c>
      <c r="E4544">
        <v>30000</v>
      </c>
      <c r="F4544">
        <v>33950</v>
      </c>
      <c r="G4544">
        <v>36450</v>
      </c>
      <c r="H4544">
        <v>38950</v>
      </c>
      <c r="I4544">
        <v>41450</v>
      </c>
      <c r="J4544">
        <v>44000</v>
      </c>
      <c r="K4544" t="s">
        <v>3119</v>
      </c>
      <c r="L4544">
        <v>25</v>
      </c>
      <c r="M4544">
        <v>30</v>
      </c>
      <c r="N4544" t="s">
        <v>2229</v>
      </c>
    </row>
    <row r="4545" spans="1:14" x14ac:dyDescent="0.2">
      <c r="A4545" t="s">
        <v>10304</v>
      </c>
      <c r="B4545">
        <v>20250</v>
      </c>
      <c r="C4545">
        <v>23150</v>
      </c>
      <c r="D4545">
        <v>26050</v>
      </c>
      <c r="E4545">
        <v>30000</v>
      </c>
      <c r="F4545">
        <v>35140</v>
      </c>
      <c r="G4545">
        <v>40280</v>
      </c>
      <c r="H4545">
        <v>45420</v>
      </c>
      <c r="I4545">
        <v>50560</v>
      </c>
      <c r="J4545">
        <v>55700</v>
      </c>
      <c r="K4545" t="s">
        <v>3119</v>
      </c>
      <c r="L4545">
        <v>27</v>
      </c>
      <c r="M4545">
        <v>30</v>
      </c>
      <c r="N4545" t="s">
        <v>2349</v>
      </c>
    </row>
    <row r="4546" spans="1:14" x14ac:dyDescent="0.2">
      <c r="A4546" t="s">
        <v>10305</v>
      </c>
      <c r="B4546">
        <v>16450</v>
      </c>
      <c r="C4546">
        <v>19720</v>
      </c>
      <c r="D4546">
        <v>24860</v>
      </c>
      <c r="E4546">
        <v>30000</v>
      </c>
      <c r="F4546">
        <v>35140</v>
      </c>
      <c r="G4546">
        <v>40280</v>
      </c>
      <c r="H4546">
        <v>45420</v>
      </c>
      <c r="I4546">
        <v>50560</v>
      </c>
      <c r="J4546">
        <v>54900</v>
      </c>
      <c r="K4546" t="s">
        <v>3119</v>
      </c>
      <c r="L4546">
        <v>29</v>
      </c>
      <c r="M4546">
        <v>30</v>
      </c>
      <c r="N4546" t="s">
        <v>2977</v>
      </c>
    </row>
    <row r="4547" spans="1:14" x14ac:dyDescent="0.2">
      <c r="A4547" t="s">
        <v>10306</v>
      </c>
      <c r="B4547">
        <v>14580</v>
      </c>
      <c r="C4547">
        <v>19720</v>
      </c>
      <c r="D4547">
        <v>24860</v>
      </c>
      <c r="E4547">
        <v>30000</v>
      </c>
      <c r="F4547">
        <v>34150</v>
      </c>
      <c r="G4547">
        <v>36700</v>
      </c>
      <c r="H4547">
        <v>39200</v>
      </c>
      <c r="I4547">
        <v>41750</v>
      </c>
      <c r="J4547">
        <v>44250</v>
      </c>
      <c r="K4547" t="s">
        <v>3119</v>
      </c>
      <c r="L4547">
        <v>31</v>
      </c>
      <c r="M4547">
        <v>30</v>
      </c>
      <c r="N4547" t="s">
        <v>2230</v>
      </c>
    </row>
    <row r="4548" spans="1:14" x14ac:dyDescent="0.2">
      <c r="A4548" t="s">
        <v>10307</v>
      </c>
      <c r="B4548">
        <v>17150</v>
      </c>
      <c r="C4548">
        <v>19720</v>
      </c>
      <c r="D4548">
        <v>24860</v>
      </c>
      <c r="E4548">
        <v>30000</v>
      </c>
      <c r="F4548">
        <v>35140</v>
      </c>
      <c r="G4548">
        <v>40280</v>
      </c>
      <c r="H4548">
        <v>45420</v>
      </c>
      <c r="I4548">
        <v>50560</v>
      </c>
      <c r="J4548">
        <v>55700</v>
      </c>
      <c r="K4548" t="s">
        <v>3119</v>
      </c>
      <c r="L4548">
        <v>33</v>
      </c>
      <c r="M4548">
        <v>30</v>
      </c>
      <c r="N4548" t="s">
        <v>3009</v>
      </c>
    </row>
    <row r="4549" spans="1:14" x14ac:dyDescent="0.2">
      <c r="A4549" t="s">
        <v>10308</v>
      </c>
      <c r="B4549">
        <v>15350</v>
      </c>
      <c r="C4549">
        <v>19720</v>
      </c>
      <c r="D4549">
        <v>24860</v>
      </c>
      <c r="E4549">
        <v>30000</v>
      </c>
      <c r="F4549">
        <v>35140</v>
      </c>
      <c r="G4549">
        <v>40280</v>
      </c>
      <c r="H4549">
        <v>45300</v>
      </c>
      <c r="I4549">
        <v>48200</v>
      </c>
      <c r="J4549">
        <v>51100</v>
      </c>
      <c r="K4549" t="s">
        <v>3119</v>
      </c>
      <c r="L4549">
        <v>35</v>
      </c>
      <c r="M4549">
        <v>30</v>
      </c>
      <c r="N4549" t="s">
        <v>3333</v>
      </c>
    </row>
    <row r="4550" spans="1:14" x14ac:dyDescent="0.2">
      <c r="A4550" t="s">
        <v>10309</v>
      </c>
      <c r="B4550">
        <v>24200</v>
      </c>
      <c r="C4550">
        <v>27650</v>
      </c>
      <c r="D4550">
        <v>31100</v>
      </c>
      <c r="E4550">
        <v>34550</v>
      </c>
      <c r="F4550">
        <v>37350</v>
      </c>
      <c r="G4550">
        <v>40280</v>
      </c>
      <c r="H4550">
        <v>45420</v>
      </c>
      <c r="I4550">
        <v>50560</v>
      </c>
      <c r="J4550">
        <v>55700</v>
      </c>
      <c r="K4550" t="s">
        <v>3119</v>
      </c>
      <c r="L4550">
        <v>37</v>
      </c>
      <c r="M4550">
        <v>30</v>
      </c>
      <c r="N4550" t="s">
        <v>3334</v>
      </c>
    </row>
    <row r="4551" spans="1:14" x14ac:dyDescent="0.2">
      <c r="A4551" t="s">
        <v>10310</v>
      </c>
      <c r="B4551">
        <v>14800</v>
      </c>
      <c r="C4551">
        <v>19720</v>
      </c>
      <c r="D4551">
        <v>24860</v>
      </c>
      <c r="E4551">
        <v>30000</v>
      </c>
      <c r="F4551">
        <v>35140</v>
      </c>
      <c r="G4551">
        <v>40280</v>
      </c>
      <c r="H4551">
        <v>43600</v>
      </c>
      <c r="I4551">
        <v>46400</v>
      </c>
      <c r="J4551">
        <v>49250</v>
      </c>
      <c r="K4551" t="s">
        <v>3119</v>
      </c>
      <c r="L4551">
        <v>39</v>
      </c>
      <c r="M4551">
        <v>30</v>
      </c>
      <c r="N4551" t="s">
        <v>2231</v>
      </c>
    </row>
    <row r="4552" spans="1:14" x14ac:dyDescent="0.2">
      <c r="A4552" t="s">
        <v>10311</v>
      </c>
      <c r="B4552">
        <v>14580</v>
      </c>
      <c r="C4552">
        <v>19720</v>
      </c>
      <c r="D4552">
        <v>24860</v>
      </c>
      <c r="E4552">
        <v>30000</v>
      </c>
      <c r="F4552">
        <v>33950</v>
      </c>
      <c r="G4552">
        <v>36450</v>
      </c>
      <c r="H4552">
        <v>38950</v>
      </c>
      <c r="I4552">
        <v>41450</v>
      </c>
      <c r="J4552">
        <v>44000</v>
      </c>
      <c r="K4552" t="s">
        <v>3119</v>
      </c>
      <c r="L4552">
        <v>41</v>
      </c>
      <c r="M4552">
        <v>30</v>
      </c>
      <c r="N4552" t="s">
        <v>2222</v>
      </c>
    </row>
    <row r="4553" spans="1:14" x14ac:dyDescent="0.2">
      <c r="A4553" t="s">
        <v>10312</v>
      </c>
      <c r="B4553">
        <v>14580</v>
      </c>
      <c r="C4553">
        <v>19720</v>
      </c>
      <c r="D4553">
        <v>24860</v>
      </c>
      <c r="E4553">
        <v>30000</v>
      </c>
      <c r="F4553">
        <v>33950</v>
      </c>
      <c r="G4553">
        <v>36450</v>
      </c>
      <c r="H4553">
        <v>38950</v>
      </c>
      <c r="I4553">
        <v>41450</v>
      </c>
      <c r="J4553">
        <v>44000</v>
      </c>
      <c r="K4553" t="s">
        <v>3119</v>
      </c>
      <c r="L4553">
        <v>43</v>
      </c>
      <c r="M4553">
        <v>30</v>
      </c>
      <c r="N4553" t="s">
        <v>3394</v>
      </c>
    </row>
    <row r="4554" spans="1:14" x14ac:dyDescent="0.2">
      <c r="A4554" t="s">
        <v>10313</v>
      </c>
      <c r="B4554">
        <v>14580</v>
      </c>
      <c r="C4554">
        <v>19720</v>
      </c>
      <c r="D4554">
        <v>24860</v>
      </c>
      <c r="E4554">
        <v>30000</v>
      </c>
      <c r="F4554">
        <v>33950</v>
      </c>
      <c r="G4554">
        <v>36450</v>
      </c>
      <c r="H4554">
        <v>38950</v>
      </c>
      <c r="I4554">
        <v>41450</v>
      </c>
      <c r="J4554">
        <v>44000</v>
      </c>
      <c r="K4554" t="s">
        <v>3119</v>
      </c>
      <c r="L4554">
        <v>45</v>
      </c>
      <c r="M4554">
        <v>30</v>
      </c>
      <c r="N4554" t="s">
        <v>3396</v>
      </c>
    </row>
    <row r="4555" spans="1:14" x14ac:dyDescent="0.2">
      <c r="A4555" t="s">
        <v>10314</v>
      </c>
      <c r="B4555">
        <v>14580</v>
      </c>
      <c r="C4555">
        <v>19720</v>
      </c>
      <c r="D4555">
        <v>24860</v>
      </c>
      <c r="E4555">
        <v>30000</v>
      </c>
      <c r="F4555">
        <v>33950</v>
      </c>
      <c r="G4555">
        <v>36450</v>
      </c>
      <c r="H4555">
        <v>38950</v>
      </c>
      <c r="I4555">
        <v>41450</v>
      </c>
      <c r="J4555">
        <v>44000</v>
      </c>
      <c r="K4555" t="s">
        <v>3119</v>
      </c>
      <c r="L4555">
        <v>47</v>
      </c>
      <c r="M4555">
        <v>30</v>
      </c>
      <c r="N4555" t="s">
        <v>2409</v>
      </c>
    </row>
    <row r="4556" spans="1:14" x14ac:dyDescent="0.2">
      <c r="A4556" t="s">
        <v>10315</v>
      </c>
      <c r="B4556">
        <v>15600</v>
      </c>
      <c r="C4556">
        <v>19720</v>
      </c>
      <c r="D4556">
        <v>24860</v>
      </c>
      <c r="E4556">
        <v>30000</v>
      </c>
      <c r="F4556">
        <v>35140</v>
      </c>
      <c r="G4556">
        <v>40280</v>
      </c>
      <c r="H4556">
        <v>45420</v>
      </c>
      <c r="I4556">
        <v>49000</v>
      </c>
      <c r="J4556">
        <v>51950</v>
      </c>
      <c r="K4556" t="s">
        <v>3119</v>
      </c>
      <c r="L4556">
        <v>49</v>
      </c>
      <c r="M4556">
        <v>30</v>
      </c>
      <c r="N4556" t="s">
        <v>3344</v>
      </c>
    </row>
    <row r="4557" spans="1:14" x14ac:dyDescent="0.2">
      <c r="A4557" t="s">
        <v>10316</v>
      </c>
      <c r="B4557">
        <v>16300</v>
      </c>
      <c r="C4557">
        <v>19720</v>
      </c>
      <c r="D4557">
        <v>24860</v>
      </c>
      <c r="E4557">
        <v>30000</v>
      </c>
      <c r="F4557">
        <v>35140</v>
      </c>
      <c r="G4557">
        <v>40280</v>
      </c>
      <c r="H4557">
        <v>45420</v>
      </c>
      <c r="I4557">
        <v>50560</v>
      </c>
      <c r="J4557">
        <v>54250</v>
      </c>
      <c r="K4557" t="s">
        <v>3119</v>
      </c>
      <c r="L4557">
        <v>51</v>
      </c>
      <c r="M4557">
        <v>30</v>
      </c>
      <c r="N4557" t="s">
        <v>3345</v>
      </c>
    </row>
    <row r="4558" spans="1:14" x14ac:dyDescent="0.2">
      <c r="A4558" t="s">
        <v>10317</v>
      </c>
      <c r="B4558">
        <v>14580</v>
      </c>
      <c r="C4558">
        <v>19720</v>
      </c>
      <c r="D4558">
        <v>24860</v>
      </c>
      <c r="E4558">
        <v>30000</v>
      </c>
      <c r="F4558">
        <v>35140</v>
      </c>
      <c r="G4558">
        <v>37800</v>
      </c>
      <c r="H4558">
        <v>40400</v>
      </c>
      <c r="I4558">
        <v>43000</v>
      </c>
      <c r="J4558">
        <v>45600</v>
      </c>
      <c r="K4558" t="s">
        <v>3119</v>
      </c>
      <c r="L4558">
        <v>53</v>
      </c>
      <c r="M4558">
        <v>30</v>
      </c>
      <c r="N4558" t="s">
        <v>4122</v>
      </c>
    </row>
    <row r="4559" spans="1:14" x14ac:dyDescent="0.2">
      <c r="A4559" t="s">
        <v>10318</v>
      </c>
      <c r="B4559">
        <v>14580</v>
      </c>
      <c r="C4559">
        <v>19720</v>
      </c>
      <c r="D4559">
        <v>24860</v>
      </c>
      <c r="E4559">
        <v>30000</v>
      </c>
      <c r="F4559">
        <v>33950</v>
      </c>
      <c r="G4559">
        <v>36450</v>
      </c>
      <c r="H4559">
        <v>38950</v>
      </c>
      <c r="I4559">
        <v>41450</v>
      </c>
      <c r="J4559">
        <v>44000</v>
      </c>
      <c r="K4559" t="s">
        <v>3119</v>
      </c>
      <c r="L4559">
        <v>55</v>
      </c>
      <c r="M4559">
        <v>30</v>
      </c>
      <c r="N4559" t="s">
        <v>4125</v>
      </c>
    </row>
    <row r="4560" spans="1:14" x14ac:dyDescent="0.2">
      <c r="A4560" t="s">
        <v>10319</v>
      </c>
      <c r="B4560">
        <v>17900</v>
      </c>
      <c r="C4560">
        <v>20450</v>
      </c>
      <c r="D4560">
        <v>24860</v>
      </c>
      <c r="E4560">
        <v>30000</v>
      </c>
      <c r="F4560">
        <v>35140</v>
      </c>
      <c r="G4560">
        <v>40280</v>
      </c>
      <c r="H4560">
        <v>45420</v>
      </c>
      <c r="I4560">
        <v>50560</v>
      </c>
      <c r="J4560">
        <v>55700</v>
      </c>
      <c r="K4560" t="s">
        <v>3119</v>
      </c>
      <c r="L4560">
        <v>57</v>
      </c>
      <c r="M4560">
        <v>30</v>
      </c>
      <c r="N4560" t="s">
        <v>2737</v>
      </c>
    </row>
    <row r="4561" spans="1:14" x14ac:dyDescent="0.2">
      <c r="A4561" t="s">
        <v>10320</v>
      </c>
      <c r="B4561">
        <v>14580</v>
      </c>
      <c r="C4561">
        <v>19720</v>
      </c>
      <c r="D4561">
        <v>24860</v>
      </c>
      <c r="E4561">
        <v>30000</v>
      </c>
      <c r="F4561">
        <v>33950</v>
      </c>
      <c r="G4561">
        <v>36450</v>
      </c>
      <c r="H4561">
        <v>38950</v>
      </c>
      <c r="I4561">
        <v>41450</v>
      </c>
      <c r="J4561">
        <v>44000</v>
      </c>
      <c r="K4561" t="s">
        <v>3119</v>
      </c>
      <c r="L4561">
        <v>59</v>
      </c>
      <c r="M4561">
        <v>30</v>
      </c>
      <c r="N4561" t="s">
        <v>1928</v>
      </c>
    </row>
    <row r="4562" spans="1:14" x14ac:dyDescent="0.2">
      <c r="A4562" t="s">
        <v>10321</v>
      </c>
      <c r="B4562">
        <v>18950</v>
      </c>
      <c r="C4562">
        <v>21650</v>
      </c>
      <c r="D4562">
        <v>24860</v>
      </c>
      <c r="E4562">
        <v>30000</v>
      </c>
      <c r="F4562">
        <v>35140</v>
      </c>
      <c r="G4562">
        <v>40280</v>
      </c>
      <c r="H4562">
        <v>45420</v>
      </c>
      <c r="I4562">
        <v>50560</v>
      </c>
      <c r="J4562">
        <v>55700</v>
      </c>
      <c r="K4562" t="s">
        <v>3119</v>
      </c>
      <c r="L4562">
        <v>61</v>
      </c>
      <c r="M4562">
        <v>30</v>
      </c>
      <c r="N4562" t="s">
        <v>1929</v>
      </c>
    </row>
    <row r="4563" spans="1:14" x14ac:dyDescent="0.2">
      <c r="A4563" t="s">
        <v>10322</v>
      </c>
      <c r="B4563">
        <v>14580</v>
      </c>
      <c r="C4563">
        <v>19720</v>
      </c>
      <c r="D4563">
        <v>24860</v>
      </c>
      <c r="E4563">
        <v>30000</v>
      </c>
      <c r="F4563">
        <v>33950</v>
      </c>
      <c r="G4563">
        <v>36450</v>
      </c>
      <c r="H4563">
        <v>38950</v>
      </c>
      <c r="I4563">
        <v>41450</v>
      </c>
      <c r="J4563">
        <v>44000</v>
      </c>
      <c r="K4563" t="s">
        <v>3119</v>
      </c>
      <c r="L4563">
        <v>63</v>
      </c>
      <c r="M4563">
        <v>30</v>
      </c>
      <c r="N4563" t="s">
        <v>3347</v>
      </c>
    </row>
    <row r="4564" spans="1:14" x14ac:dyDescent="0.2">
      <c r="A4564" t="s">
        <v>10323</v>
      </c>
      <c r="B4564">
        <v>15650</v>
      </c>
      <c r="C4564">
        <v>19720</v>
      </c>
      <c r="D4564">
        <v>24860</v>
      </c>
      <c r="E4564">
        <v>30000</v>
      </c>
      <c r="F4564">
        <v>35140</v>
      </c>
      <c r="G4564">
        <v>40280</v>
      </c>
      <c r="H4564">
        <v>45420</v>
      </c>
      <c r="I4564">
        <v>49150</v>
      </c>
      <c r="J4564">
        <v>52100</v>
      </c>
      <c r="K4564" t="s">
        <v>3119</v>
      </c>
      <c r="L4564">
        <v>65</v>
      </c>
      <c r="M4564">
        <v>30</v>
      </c>
      <c r="N4564" t="s">
        <v>3349</v>
      </c>
    </row>
    <row r="4565" spans="1:14" x14ac:dyDescent="0.2">
      <c r="A4565" t="s">
        <v>10324</v>
      </c>
      <c r="B4565">
        <v>14580</v>
      </c>
      <c r="C4565">
        <v>19720</v>
      </c>
      <c r="D4565">
        <v>24860</v>
      </c>
      <c r="E4565">
        <v>30000</v>
      </c>
      <c r="F4565">
        <v>33950</v>
      </c>
      <c r="G4565">
        <v>36450</v>
      </c>
      <c r="H4565">
        <v>38950</v>
      </c>
      <c r="I4565">
        <v>41450</v>
      </c>
      <c r="J4565">
        <v>44000</v>
      </c>
      <c r="K4565" t="s">
        <v>3119</v>
      </c>
      <c r="L4565">
        <v>67</v>
      </c>
      <c r="M4565">
        <v>30</v>
      </c>
      <c r="N4565" t="s">
        <v>2269</v>
      </c>
    </row>
    <row r="4566" spans="1:14" x14ac:dyDescent="0.2">
      <c r="A4566" t="s">
        <v>10325</v>
      </c>
      <c r="B4566">
        <v>16300</v>
      </c>
      <c r="C4566">
        <v>19720</v>
      </c>
      <c r="D4566">
        <v>24860</v>
      </c>
      <c r="E4566">
        <v>30000</v>
      </c>
      <c r="F4566">
        <v>35140</v>
      </c>
      <c r="G4566">
        <v>40280</v>
      </c>
      <c r="H4566">
        <v>45420</v>
      </c>
      <c r="I4566">
        <v>50560</v>
      </c>
      <c r="J4566">
        <v>54250</v>
      </c>
      <c r="K4566" t="s">
        <v>3119</v>
      </c>
      <c r="L4566">
        <v>69</v>
      </c>
      <c r="M4566">
        <v>30</v>
      </c>
      <c r="N4566" t="s">
        <v>4160</v>
      </c>
    </row>
    <row r="4567" spans="1:14" x14ac:dyDescent="0.2">
      <c r="A4567" t="s">
        <v>10326</v>
      </c>
      <c r="B4567">
        <v>14580</v>
      </c>
      <c r="C4567">
        <v>19720</v>
      </c>
      <c r="D4567">
        <v>24860</v>
      </c>
      <c r="E4567">
        <v>30000</v>
      </c>
      <c r="F4567">
        <v>33950</v>
      </c>
      <c r="G4567">
        <v>36450</v>
      </c>
      <c r="H4567">
        <v>38950</v>
      </c>
      <c r="I4567">
        <v>41450</v>
      </c>
      <c r="J4567">
        <v>44000</v>
      </c>
      <c r="K4567" t="s">
        <v>3119</v>
      </c>
      <c r="L4567">
        <v>71</v>
      </c>
      <c r="M4567">
        <v>30</v>
      </c>
      <c r="N4567" t="s">
        <v>2272</v>
      </c>
    </row>
    <row r="4568" spans="1:14" x14ac:dyDescent="0.2">
      <c r="A4568" t="s">
        <v>10327</v>
      </c>
      <c r="B4568">
        <v>15550</v>
      </c>
      <c r="C4568">
        <v>19720</v>
      </c>
      <c r="D4568">
        <v>24860</v>
      </c>
      <c r="E4568">
        <v>30000</v>
      </c>
      <c r="F4568">
        <v>35140</v>
      </c>
      <c r="G4568">
        <v>40280</v>
      </c>
      <c r="H4568">
        <v>45420</v>
      </c>
      <c r="I4568">
        <v>48850</v>
      </c>
      <c r="J4568">
        <v>51800</v>
      </c>
      <c r="K4568" t="s">
        <v>3119</v>
      </c>
      <c r="L4568">
        <v>73</v>
      </c>
      <c r="M4568">
        <v>30</v>
      </c>
      <c r="N4568" t="s">
        <v>2234</v>
      </c>
    </row>
    <row r="4569" spans="1:14" x14ac:dyDescent="0.2">
      <c r="A4569" t="s">
        <v>10328</v>
      </c>
      <c r="B4569">
        <v>14580</v>
      </c>
      <c r="C4569">
        <v>19720</v>
      </c>
      <c r="D4569">
        <v>24860</v>
      </c>
      <c r="E4569">
        <v>30000</v>
      </c>
      <c r="F4569">
        <v>34700</v>
      </c>
      <c r="G4569">
        <v>37250</v>
      </c>
      <c r="H4569">
        <v>39850</v>
      </c>
      <c r="I4569">
        <v>42400</v>
      </c>
      <c r="J4569">
        <v>44950</v>
      </c>
      <c r="K4569" t="s">
        <v>3119</v>
      </c>
      <c r="L4569">
        <v>75</v>
      </c>
      <c r="M4569">
        <v>30</v>
      </c>
      <c r="N4569" t="s">
        <v>3026</v>
      </c>
    </row>
    <row r="4570" spans="1:14" x14ac:dyDescent="0.2">
      <c r="A4570" t="s">
        <v>10329</v>
      </c>
      <c r="B4570">
        <v>18950</v>
      </c>
      <c r="C4570">
        <v>21650</v>
      </c>
      <c r="D4570">
        <v>24860</v>
      </c>
      <c r="E4570">
        <v>30000</v>
      </c>
      <c r="F4570">
        <v>35140</v>
      </c>
      <c r="G4570">
        <v>40280</v>
      </c>
      <c r="H4570">
        <v>45420</v>
      </c>
      <c r="I4570">
        <v>50560</v>
      </c>
      <c r="J4570">
        <v>55700</v>
      </c>
      <c r="K4570" t="s">
        <v>3119</v>
      </c>
      <c r="L4570">
        <v>77</v>
      </c>
      <c r="M4570">
        <v>30</v>
      </c>
      <c r="N4570" t="s">
        <v>2235</v>
      </c>
    </row>
    <row r="4571" spans="1:14" x14ac:dyDescent="0.2">
      <c r="A4571" t="s">
        <v>10330</v>
      </c>
      <c r="B4571">
        <v>18250</v>
      </c>
      <c r="C4571">
        <v>20850</v>
      </c>
      <c r="D4571">
        <v>24860</v>
      </c>
      <c r="E4571">
        <v>30000</v>
      </c>
      <c r="F4571">
        <v>35140</v>
      </c>
      <c r="G4571">
        <v>40280</v>
      </c>
      <c r="H4571">
        <v>45420</v>
      </c>
      <c r="I4571">
        <v>50560</v>
      </c>
      <c r="J4571">
        <v>55700</v>
      </c>
      <c r="K4571" t="s">
        <v>3119</v>
      </c>
      <c r="L4571">
        <v>79</v>
      </c>
      <c r="M4571">
        <v>30</v>
      </c>
      <c r="N4571" t="s">
        <v>2916</v>
      </c>
    </row>
    <row r="4572" spans="1:14" x14ac:dyDescent="0.2">
      <c r="A4572" t="s">
        <v>10331</v>
      </c>
      <c r="B4572">
        <v>14580</v>
      </c>
      <c r="C4572">
        <v>19720</v>
      </c>
      <c r="D4572">
        <v>24860</v>
      </c>
      <c r="E4572">
        <v>30000</v>
      </c>
      <c r="F4572">
        <v>35140</v>
      </c>
      <c r="G4572">
        <v>38650</v>
      </c>
      <c r="H4572">
        <v>41300</v>
      </c>
      <c r="I4572">
        <v>44000</v>
      </c>
      <c r="J4572">
        <v>46650</v>
      </c>
      <c r="K4572" t="s">
        <v>3119</v>
      </c>
      <c r="L4572">
        <v>81</v>
      </c>
      <c r="M4572">
        <v>30</v>
      </c>
      <c r="N4572" t="s">
        <v>2236</v>
      </c>
    </row>
    <row r="4573" spans="1:14" x14ac:dyDescent="0.2">
      <c r="A4573" t="s">
        <v>10332</v>
      </c>
      <c r="B4573">
        <v>14580</v>
      </c>
      <c r="C4573">
        <v>19720</v>
      </c>
      <c r="D4573">
        <v>24860</v>
      </c>
      <c r="E4573">
        <v>30000</v>
      </c>
      <c r="F4573">
        <v>35140</v>
      </c>
      <c r="G4573">
        <v>38650</v>
      </c>
      <c r="H4573">
        <v>41300</v>
      </c>
      <c r="I4573">
        <v>44000</v>
      </c>
      <c r="J4573">
        <v>46650</v>
      </c>
      <c r="K4573" t="s">
        <v>3119</v>
      </c>
      <c r="L4573">
        <v>83</v>
      </c>
      <c r="M4573">
        <v>30</v>
      </c>
      <c r="N4573" t="s">
        <v>3353</v>
      </c>
    </row>
    <row r="4574" spans="1:14" x14ac:dyDescent="0.2">
      <c r="A4574" t="s">
        <v>10333</v>
      </c>
      <c r="B4574">
        <v>14580</v>
      </c>
      <c r="C4574">
        <v>19720</v>
      </c>
      <c r="D4574">
        <v>24860</v>
      </c>
      <c r="E4574">
        <v>30000</v>
      </c>
      <c r="F4574">
        <v>33950</v>
      </c>
      <c r="G4574">
        <v>36450</v>
      </c>
      <c r="H4574">
        <v>38950</v>
      </c>
      <c r="I4574">
        <v>41450</v>
      </c>
      <c r="J4574">
        <v>44000</v>
      </c>
      <c r="K4574" t="s">
        <v>3119</v>
      </c>
      <c r="L4574">
        <v>85</v>
      </c>
      <c r="M4574">
        <v>30</v>
      </c>
      <c r="N4574" t="s">
        <v>2237</v>
      </c>
    </row>
    <row r="4575" spans="1:14" x14ac:dyDescent="0.2">
      <c r="A4575" t="s">
        <v>10334</v>
      </c>
      <c r="B4575">
        <v>14580</v>
      </c>
      <c r="C4575">
        <v>19720</v>
      </c>
      <c r="D4575">
        <v>24860</v>
      </c>
      <c r="E4575">
        <v>30000</v>
      </c>
      <c r="F4575">
        <v>33950</v>
      </c>
      <c r="G4575">
        <v>36450</v>
      </c>
      <c r="H4575">
        <v>38950</v>
      </c>
      <c r="I4575">
        <v>41450</v>
      </c>
      <c r="J4575">
        <v>44000</v>
      </c>
      <c r="K4575" t="s">
        <v>3119</v>
      </c>
      <c r="L4575">
        <v>87</v>
      </c>
      <c r="M4575">
        <v>30</v>
      </c>
      <c r="N4575" t="s">
        <v>3163</v>
      </c>
    </row>
    <row r="4576" spans="1:14" x14ac:dyDescent="0.2">
      <c r="A4576" t="s">
        <v>10335</v>
      </c>
      <c r="B4576">
        <v>14580</v>
      </c>
      <c r="C4576">
        <v>19720</v>
      </c>
      <c r="D4576">
        <v>24860</v>
      </c>
      <c r="E4576">
        <v>30000</v>
      </c>
      <c r="F4576">
        <v>33950</v>
      </c>
      <c r="G4576">
        <v>36450</v>
      </c>
      <c r="H4576">
        <v>38950</v>
      </c>
      <c r="I4576">
        <v>41450</v>
      </c>
      <c r="J4576">
        <v>44000</v>
      </c>
      <c r="K4576" t="s">
        <v>3119</v>
      </c>
      <c r="L4576">
        <v>89</v>
      </c>
      <c r="M4576">
        <v>30</v>
      </c>
      <c r="N4576" t="s">
        <v>2238</v>
      </c>
    </row>
    <row r="4577" spans="1:14" x14ac:dyDescent="0.2">
      <c r="A4577" t="s">
        <v>10336</v>
      </c>
      <c r="B4577">
        <v>15300</v>
      </c>
      <c r="C4577">
        <v>19720</v>
      </c>
      <c r="D4577">
        <v>24860</v>
      </c>
      <c r="E4577">
        <v>30000</v>
      </c>
      <c r="F4577">
        <v>35140</v>
      </c>
      <c r="G4577">
        <v>40280</v>
      </c>
      <c r="H4577">
        <v>45050</v>
      </c>
      <c r="I4577">
        <v>47950</v>
      </c>
      <c r="J4577">
        <v>50850</v>
      </c>
      <c r="K4577" t="s">
        <v>3119</v>
      </c>
      <c r="L4577">
        <v>91</v>
      </c>
      <c r="M4577">
        <v>30</v>
      </c>
      <c r="N4577" t="s">
        <v>2923</v>
      </c>
    </row>
    <row r="4578" spans="1:14" x14ac:dyDescent="0.2">
      <c r="A4578" t="s">
        <v>10337</v>
      </c>
      <c r="B4578">
        <v>14580</v>
      </c>
      <c r="C4578">
        <v>19720</v>
      </c>
      <c r="D4578">
        <v>24860</v>
      </c>
      <c r="E4578">
        <v>30000</v>
      </c>
      <c r="F4578">
        <v>35140</v>
      </c>
      <c r="G4578">
        <v>39450</v>
      </c>
      <c r="H4578">
        <v>42200</v>
      </c>
      <c r="I4578">
        <v>44900</v>
      </c>
      <c r="J4578">
        <v>47600</v>
      </c>
      <c r="K4578" t="s">
        <v>3119</v>
      </c>
      <c r="L4578">
        <v>93</v>
      </c>
      <c r="M4578">
        <v>30</v>
      </c>
      <c r="N4578" t="s">
        <v>2239</v>
      </c>
    </row>
    <row r="4579" spans="1:14" x14ac:dyDescent="0.2">
      <c r="A4579" t="s">
        <v>10338</v>
      </c>
      <c r="B4579">
        <v>14580</v>
      </c>
      <c r="C4579">
        <v>19720</v>
      </c>
      <c r="D4579">
        <v>24860</v>
      </c>
      <c r="E4579">
        <v>30000</v>
      </c>
      <c r="F4579">
        <v>35140</v>
      </c>
      <c r="G4579">
        <v>38950</v>
      </c>
      <c r="H4579">
        <v>41650</v>
      </c>
      <c r="I4579">
        <v>44300</v>
      </c>
      <c r="J4579">
        <v>47000</v>
      </c>
      <c r="K4579" t="s">
        <v>3119</v>
      </c>
      <c r="L4579">
        <v>95</v>
      </c>
      <c r="M4579">
        <v>30</v>
      </c>
      <c r="N4579" t="s">
        <v>2860</v>
      </c>
    </row>
    <row r="4580" spans="1:14" x14ac:dyDescent="0.2">
      <c r="A4580" t="s">
        <v>10339</v>
      </c>
      <c r="B4580">
        <v>14580</v>
      </c>
      <c r="C4580">
        <v>19720</v>
      </c>
      <c r="D4580">
        <v>24860</v>
      </c>
      <c r="E4580">
        <v>30000</v>
      </c>
      <c r="F4580">
        <v>35100</v>
      </c>
      <c r="G4580">
        <v>37700</v>
      </c>
      <c r="H4580">
        <v>40300</v>
      </c>
      <c r="I4580">
        <v>42900</v>
      </c>
      <c r="J4580">
        <v>45500</v>
      </c>
      <c r="K4580" t="s">
        <v>3119</v>
      </c>
      <c r="L4580">
        <v>97</v>
      </c>
      <c r="M4580">
        <v>30</v>
      </c>
      <c r="N4580" t="s">
        <v>2861</v>
      </c>
    </row>
    <row r="4581" spans="1:14" x14ac:dyDescent="0.2">
      <c r="A4581" t="s">
        <v>10340</v>
      </c>
      <c r="B4581">
        <v>14580</v>
      </c>
      <c r="C4581">
        <v>19720</v>
      </c>
      <c r="D4581">
        <v>24860</v>
      </c>
      <c r="E4581">
        <v>30000</v>
      </c>
      <c r="F4581">
        <v>35140</v>
      </c>
      <c r="G4581">
        <v>40150</v>
      </c>
      <c r="H4581">
        <v>42950</v>
      </c>
      <c r="I4581">
        <v>45700</v>
      </c>
      <c r="J4581">
        <v>48450</v>
      </c>
      <c r="K4581" t="s">
        <v>3119</v>
      </c>
      <c r="L4581">
        <v>99</v>
      </c>
      <c r="M4581">
        <v>30</v>
      </c>
      <c r="N4581" t="s">
        <v>3616</v>
      </c>
    </row>
    <row r="4582" spans="1:14" x14ac:dyDescent="0.2">
      <c r="A4582" t="s">
        <v>10341</v>
      </c>
      <c r="B4582">
        <v>14580</v>
      </c>
      <c r="C4582">
        <v>19720</v>
      </c>
      <c r="D4582">
        <v>24860</v>
      </c>
      <c r="E4582">
        <v>30000</v>
      </c>
      <c r="F4582">
        <v>33950</v>
      </c>
      <c r="G4582">
        <v>36450</v>
      </c>
      <c r="H4582">
        <v>38950</v>
      </c>
      <c r="I4582">
        <v>41450</v>
      </c>
      <c r="J4582">
        <v>44000</v>
      </c>
      <c r="K4582" t="s">
        <v>3119</v>
      </c>
      <c r="L4582">
        <v>101</v>
      </c>
      <c r="M4582">
        <v>30</v>
      </c>
      <c r="N4582" t="s">
        <v>3617</v>
      </c>
    </row>
    <row r="4583" spans="1:14" x14ac:dyDescent="0.2">
      <c r="A4583" t="s">
        <v>10342</v>
      </c>
      <c r="B4583">
        <v>14580</v>
      </c>
      <c r="C4583">
        <v>19720</v>
      </c>
      <c r="D4583">
        <v>24860</v>
      </c>
      <c r="E4583">
        <v>30000</v>
      </c>
      <c r="F4583">
        <v>33950</v>
      </c>
      <c r="G4583">
        <v>36450</v>
      </c>
      <c r="H4583">
        <v>38950</v>
      </c>
      <c r="I4583">
        <v>41450</v>
      </c>
      <c r="J4583">
        <v>44000</v>
      </c>
      <c r="K4583" t="s">
        <v>3119</v>
      </c>
      <c r="L4583">
        <v>103</v>
      </c>
      <c r="M4583">
        <v>30</v>
      </c>
      <c r="N4583" t="s">
        <v>2240</v>
      </c>
    </row>
    <row r="4584" spans="1:14" x14ac:dyDescent="0.2">
      <c r="A4584" t="s">
        <v>10343</v>
      </c>
      <c r="B4584">
        <v>15050</v>
      </c>
      <c r="C4584">
        <v>19720</v>
      </c>
      <c r="D4584">
        <v>24860</v>
      </c>
      <c r="E4584">
        <v>30000</v>
      </c>
      <c r="F4584">
        <v>35140</v>
      </c>
      <c r="G4584">
        <v>40280</v>
      </c>
      <c r="H4584">
        <v>44400</v>
      </c>
      <c r="I4584">
        <v>47300</v>
      </c>
      <c r="J4584">
        <v>50150</v>
      </c>
      <c r="K4584" t="s">
        <v>3119</v>
      </c>
      <c r="L4584">
        <v>105</v>
      </c>
      <c r="M4584">
        <v>30</v>
      </c>
      <c r="N4584" t="s">
        <v>2241</v>
      </c>
    </row>
    <row r="4585" spans="1:14" x14ac:dyDescent="0.2">
      <c r="A4585" t="s">
        <v>10344</v>
      </c>
      <c r="B4585">
        <v>15050</v>
      </c>
      <c r="C4585">
        <v>19720</v>
      </c>
      <c r="D4585">
        <v>24860</v>
      </c>
      <c r="E4585">
        <v>30000</v>
      </c>
      <c r="F4585">
        <v>35140</v>
      </c>
      <c r="G4585">
        <v>40280</v>
      </c>
      <c r="H4585">
        <v>44400</v>
      </c>
      <c r="I4585">
        <v>47300</v>
      </c>
      <c r="J4585">
        <v>50150</v>
      </c>
      <c r="K4585" t="s">
        <v>3119</v>
      </c>
      <c r="L4585">
        <v>107</v>
      </c>
      <c r="M4585">
        <v>30</v>
      </c>
      <c r="N4585" t="s">
        <v>3071</v>
      </c>
    </row>
    <row r="4586" spans="1:14" x14ac:dyDescent="0.2">
      <c r="A4586" t="s">
        <v>10345</v>
      </c>
      <c r="B4586">
        <v>14580</v>
      </c>
      <c r="C4586">
        <v>19720</v>
      </c>
      <c r="D4586">
        <v>24860</v>
      </c>
      <c r="E4586">
        <v>30000</v>
      </c>
      <c r="F4586">
        <v>33950</v>
      </c>
      <c r="G4586">
        <v>36450</v>
      </c>
      <c r="H4586">
        <v>38950</v>
      </c>
      <c r="I4586">
        <v>41450</v>
      </c>
      <c r="J4586">
        <v>44000</v>
      </c>
      <c r="K4586" t="s">
        <v>3119</v>
      </c>
      <c r="L4586">
        <v>109</v>
      </c>
      <c r="M4586">
        <v>30</v>
      </c>
      <c r="N4586" t="s">
        <v>2498</v>
      </c>
    </row>
    <row r="4587" spans="1:14" x14ac:dyDescent="0.2">
      <c r="A4587" t="s">
        <v>10346</v>
      </c>
      <c r="B4587">
        <v>17850</v>
      </c>
      <c r="C4587">
        <v>20400</v>
      </c>
      <c r="D4587">
        <v>24860</v>
      </c>
      <c r="E4587">
        <v>30000</v>
      </c>
      <c r="F4587">
        <v>35140</v>
      </c>
      <c r="G4587">
        <v>40280</v>
      </c>
      <c r="H4587">
        <v>45420</v>
      </c>
      <c r="I4587">
        <v>50560</v>
      </c>
      <c r="J4587">
        <v>55700</v>
      </c>
      <c r="K4587" t="s">
        <v>3065</v>
      </c>
      <c r="L4587">
        <v>1</v>
      </c>
      <c r="M4587">
        <v>30</v>
      </c>
      <c r="N4587" t="s">
        <v>3066</v>
      </c>
    </row>
    <row r="4588" spans="1:14" x14ac:dyDescent="0.2">
      <c r="A4588" t="s">
        <v>10347</v>
      </c>
      <c r="B4588">
        <v>17850</v>
      </c>
      <c r="C4588">
        <v>20400</v>
      </c>
      <c r="D4588">
        <v>24860</v>
      </c>
      <c r="E4588">
        <v>30000</v>
      </c>
      <c r="F4588">
        <v>35140</v>
      </c>
      <c r="G4588">
        <v>40280</v>
      </c>
      <c r="H4588">
        <v>45420</v>
      </c>
      <c r="I4588">
        <v>50560</v>
      </c>
      <c r="J4588">
        <v>55700</v>
      </c>
      <c r="K4588" t="s">
        <v>3065</v>
      </c>
      <c r="L4588">
        <v>3</v>
      </c>
      <c r="M4588">
        <v>30</v>
      </c>
      <c r="N4588" t="s">
        <v>2500</v>
      </c>
    </row>
    <row r="4589" spans="1:14" x14ac:dyDescent="0.2">
      <c r="A4589" t="s">
        <v>10348</v>
      </c>
      <c r="B4589">
        <v>17850</v>
      </c>
      <c r="C4589">
        <v>20400</v>
      </c>
      <c r="D4589">
        <v>24860</v>
      </c>
      <c r="E4589">
        <v>30000</v>
      </c>
      <c r="F4589">
        <v>35140</v>
      </c>
      <c r="G4589">
        <v>40280</v>
      </c>
      <c r="H4589">
        <v>45420</v>
      </c>
      <c r="I4589">
        <v>50560</v>
      </c>
      <c r="J4589">
        <v>55700</v>
      </c>
      <c r="K4589" t="s">
        <v>3065</v>
      </c>
      <c r="L4589">
        <v>5</v>
      </c>
      <c r="M4589">
        <v>30</v>
      </c>
      <c r="N4589" t="s">
        <v>2183</v>
      </c>
    </row>
    <row r="4590" spans="1:14" x14ac:dyDescent="0.2">
      <c r="A4590" t="s">
        <v>10349</v>
      </c>
      <c r="B4590">
        <v>17850</v>
      </c>
      <c r="C4590">
        <v>20400</v>
      </c>
      <c r="D4590">
        <v>24860</v>
      </c>
      <c r="E4590">
        <v>30000</v>
      </c>
      <c r="F4590">
        <v>35140</v>
      </c>
      <c r="G4590">
        <v>40280</v>
      </c>
      <c r="H4590">
        <v>45420</v>
      </c>
      <c r="I4590">
        <v>50560</v>
      </c>
      <c r="J4590">
        <v>55700</v>
      </c>
      <c r="K4590" t="s">
        <v>3065</v>
      </c>
      <c r="L4590">
        <v>7</v>
      </c>
      <c r="M4590">
        <v>30</v>
      </c>
      <c r="N4590" t="s">
        <v>2184</v>
      </c>
    </row>
    <row r="4591" spans="1:14" x14ac:dyDescent="0.2">
      <c r="A4591" t="s">
        <v>10350</v>
      </c>
      <c r="B4591">
        <v>20100</v>
      </c>
      <c r="C4591">
        <v>22950</v>
      </c>
      <c r="D4591">
        <v>25800</v>
      </c>
      <c r="E4591">
        <v>30000</v>
      </c>
      <c r="F4591">
        <v>35140</v>
      </c>
      <c r="G4591">
        <v>40280</v>
      </c>
      <c r="H4591">
        <v>45420</v>
      </c>
      <c r="I4591">
        <v>50560</v>
      </c>
      <c r="J4591">
        <v>55700</v>
      </c>
      <c r="K4591" t="s">
        <v>3065</v>
      </c>
      <c r="L4591">
        <v>9</v>
      </c>
      <c r="M4591">
        <v>30</v>
      </c>
      <c r="N4591" t="s">
        <v>3069</v>
      </c>
    </row>
    <row r="4592" spans="1:14" x14ac:dyDescent="0.2">
      <c r="A4592" t="s">
        <v>10351</v>
      </c>
      <c r="B4592">
        <v>17850</v>
      </c>
      <c r="C4592">
        <v>20400</v>
      </c>
      <c r="D4592">
        <v>24860</v>
      </c>
      <c r="E4592">
        <v>30000</v>
      </c>
      <c r="F4592">
        <v>35140</v>
      </c>
      <c r="G4592">
        <v>40280</v>
      </c>
      <c r="H4592">
        <v>45420</v>
      </c>
      <c r="I4592">
        <v>50560</v>
      </c>
      <c r="J4592">
        <v>55700</v>
      </c>
      <c r="K4592" t="s">
        <v>3065</v>
      </c>
      <c r="L4592">
        <v>11</v>
      </c>
      <c r="M4592">
        <v>30</v>
      </c>
      <c r="N4592" t="s">
        <v>3920</v>
      </c>
    </row>
    <row r="4593" spans="1:14" x14ac:dyDescent="0.2">
      <c r="A4593" t="s">
        <v>10352</v>
      </c>
      <c r="B4593">
        <v>17850</v>
      </c>
      <c r="C4593">
        <v>20400</v>
      </c>
      <c r="D4593">
        <v>24860</v>
      </c>
      <c r="E4593">
        <v>30000</v>
      </c>
      <c r="F4593">
        <v>35140</v>
      </c>
      <c r="G4593">
        <v>40280</v>
      </c>
      <c r="H4593">
        <v>45420</v>
      </c>
      <c r="I4593">
        <v>50560</v>
      </c>
      <c r="J4593">
        <v>55700</v>
      </c>
      <c r="K4593" t="s">
        <v>3065</v>
      </c>
      <c r="L4593">
        <v>13</v>
      </c>
      <c r="M4593">
        <v>30</v>
      </c>
      <c r="N4593" t="s">
        <v>2185</v>
      </c>
    </row>
    <row r="4594" spans="1:14" x14ac:dyDescent="0.2">
      <c r="A4594" t="s">
        <v>10353</v>
      </c>
      <c r="B4594">
        <v>21300</v>
      </c>
      <c r="C4594">
        <v>24350</v>
      </c>
      <c r="D4594">
        <v>27400</v>
      </c>
      <c r="E4594">
        <v>30400</v>
      </c>
      <c r="F4594">
        <v>35140</v>
      </c>
      <c r="G4594">
        <v>40280</v>
      </c>
      <c r="H4594">
        <v>45420</v>
      </c>
      <c r="I4594">
        <v>50560</v>
      </c>
      <c r="J4594">
        <v>55700</v>
      </c>
      <c r="K4594" t="s">
        <v>3065</v>
      </c>
      <c r="L4594">
        <v>15</v>
      </c>
      <c r="M4594">
        <v>30</v>
      </c>
      <c r="N4594" t="s">
        <v>2186</v>
      </c>
    </row>
    <row r="4595" spans="1:14" x14ac:dyDescent="0.2">
      <c r="A4595" t="s">
        <v>10354</v>
      </c>
      <c r="B4595">
        <v>19200</v>
      </c>
      <c r="C4595">
        <v>21950</v>
      </c>
      <c r="D4595">
        <v>24860</v>
      </c>
      <c r="E4595">
        <v>30000</v>
      </c>
      <c r="F4595">
        <v>35140</v>
      </c>
      <c r="G4595">
        <v>40280</v>
      </c>
      <c r="H4595">
        <v>45420</v>
      </c>
      <c r="I4595">
        <v>50560</v>
      </c>
      <c r="J4595">
        <v>55700</v>
      </c>
      <c r="K4595" t="s">
        <v>3065</v>
      </c>
      <c r="L4595">
        <v>17</v>
      </c>
      <c r="M4595">
        <v>30</v>
      </c>
      <c r="N4595" t="s">
        <v>2380</v>
      </c>
    </row>
    <row r="4596" spans="1:14" x14ac:dyDescent="0.2">
      <c r="A4596" t="s">
        <v>10355</v>
      </c>
      <c r="B4596">
        <v>17850</v>
      </c>
      <c r="C4596">
        <v>20400</v>
      </c>
      <c r="D4596">
        <v>24860</v>
      </c>
      <c r="E4596">
        <v>30000</v>
      </c>
      <c r="F4596">
        <v>35140</v>
      </c>
      <c r="G4596">
        <v>40280</v>
      </c>
      <c r="H4596">
        <v>45420</v>
      </c>
      <c r="I4596">
        <v>50560</v>
      </c>
      <c r="J4596">
        <v>55700</v>
      </c>
      <c r="K4596" t="s">
        <v>3065</v>
      </c>
      <c r="L4596">
        <v>19</v>
      </c>
      <c r="M4596">
        <v>30</v>
      </c>
      <c r="N4596" t="s">
        <v>3373</v>
      </c>
    </row>
    <row r="4597" spans="1:14" x14ac:dyDescent="0.2">
      <c r="A4597" t="s">
        <v>10356</v>
      </c>
      <c r="B4597">
        <v>20550</v>
      </c>
      <c r="C4597">
        <v>23500</v>
      </c>
      <c r="D4597">
        <v>26450</v>
      </c>
      <c r="E4597">
        <v>30000</v>
      </c>
      <c r="F4597">
        <v>35140</v>
      </c>
      <c r="G4597">
        <v>40280</v>
      </c>
      <c r="H4597">
        <v>45420</v>
      </c>
      <c r="I4597">
        <v>50560</v>
      </c>
      <c r="J4597">
        <v>55700</v>
      </c>
      <c r="K4597" t="s">
        <v>3065</v>
      </c>
      <c r="L4597">
        <v>21</v>
      </c>
      <c r="M4597">
        <v>30</v>
      </c>
      <c r="N4597" t="s">
        <v>3375</v>
      </c>
    </row>
    <row r="4598" spans="1:14" x14ac:dyDescent="0.2">
      <c r="A4598" t="s">
        <v>10357</v>
      </c>
      <c r="B4598">
        <v>17850</v>
      </c>
      <c r="C4598">
        <v>20400</v>
      </c>
      <c r="D4598">
        <v>24860</v>
      </c>
      <c r="E4598">
        <v>30000</v>
      </c>
      <c r="F4598">
        <v>35140</v>
      </c>
      <c r="G4598">
        <v>40280</v>
      </c>
      <c r="H4598">
        <v>45420</v>
      </c>
      <c r="I4598">
        <v>50560</v>
      </c>
      <c r="J4598">
        <v>55700</v>
      </c>
      <c r="K4598" t="s">
        <v>3065</v>
      </c>
      <c r="L4598">
        <v>23</v>
      </c>
      <c r="M4598">
        <v>30</v>
      </c>
      <c r="N4598" t="s">
        <v>3378</v>
      </c>
    </row>
    <row r="4599" spans="1:14" x14ac:dyDescent="0.2">
      <c r="A4599" t="s">
        <v>10358</v>
      </c>
      <c r="B4599">
        <v>25700</v>
      </c>
      <c r="C4599">
        <v>29350</v>
      </c>
      <c r="D4599">
        <v>33000</v>
      </c>
      <c r="E4599">
        <v>36650</v>
      </c>
      <c r="F4599">
        <v>39600</v>
      </c>
      <c r="G4599">
        <v>42550</v>
      </c>
      <c r="H4599">
        <v>45450</v>
      </c>
      <c r="I4599">
        <v>50560</v>
      </c>
      <c r="J4599">
        <v>55700</v>
      </c>
      <c r="K4599" t="s">
        <v>3065</v>
      </c>
      <c r="L4599">
        <v>25</v>
      </c>
      <c r="M4599">
        <v>30</v>
      </c>
      <c r="N4599" t="s">
        <v>2187</v>
      </c>
    </row>
    <row r="4600" spans="1:14" x14ac:dyDescent="0.2">
      <c r="A4600" t="s">
        <v>10359</v>
      </c>
      <c r="B4600">
        <v>18150</v>
      </c>
      <c r="C4600">
        <v>20750</v>
      </c>
      <c r="D4600">
        <v>24860</v>
      </c>
      <c r="E4600">
        <v>30000</v>
      </c>
      <c r="F4600">
        <v>35140</v>
      </c>
      <c r="G4600">
        <v>40280</v>
      </c>
      <c r="H4600">
        <v>45420</v>
      </c>
      <c r="I4600">
        <v>50560</v>
      </c>
      <c r="J4600">
        <v>55700</v>
      </c>
      <c r="K4600" t="s">
        <v>3065</v>
      </c>
      <c r="L4600">
        <v>27</v>
      </c>
      <c r="M4600">
        <v>30</v>
      </c>
      <c r="N4600" t="s">
        <v>2958</v>
      </c>
    </row>
    <row r="4601" spans="1:14" x14ac:dyDescent="0.2">
      <c r="A4601" t="s">
        <v>10360</v>
      </c>
      <c r="B4601">
        <v>18350</v>
      </c>
      <c r="C4601">
        <v>20950</v>
      </c>
      <c r="D4601">
        <v>24860</v>
      </c>
      <c r="E4601">
        <v>30000</v>
      </c>
      <c r="F4601">
        <v>35140</v>
      </c>
      <c r="G4601">
        <v>40280</v>
      </c>
      <c r="H4601">
        <v>45420</v>
      </c>
      <c r="I4601">
        <v>50560</v>
      </c>
      <c r="J4601">
        <v>55700</v>
      </c>
      <c r="K4601" t="s">
        <v>3065</v>
      </c>
      <c r="L4601">
        <v>29</v>
      </c>
      <c r="M4601">
        <v>30</v>
      </c>
      <c r="N4601" t="s">
        <v>2188</v>
      </c>
    </row>
    <row r="4602" spans="1:14" x14ac:dyDescent="0.2">
      <c r="A4602" t="s">
        <v>10361</v>
      </c>
      <c r="B4602">
        <v>19000</v>
      </c>
      <c r="C4602">
        <v>21700</v>
      </c>
      <c r="D4602">
        <v>24860</v>
      </c>
      <c r="E4602">
        <v>30000</v>
      </c>
      <c r="F4602">
        <v>35140</v>
      </c>
      <c r="G4602">
        <v>40280</v>
      </c>
      <c r="H4602">
        <v>45420</v>
      </c>
      <c r="I4602">
        <v>50560</v>
      </c>
      <c r="J4602">
        <v>55700</v>
      </c>
      <c r="K4602" t="s">
        <v>3065</v>
      </c>
      <c r="L4602">
        <v>31</v>
      </c>
      <c r="M4602">
        <v>30</v>
      </c>
      <c r="N4602" t="s">
        <v>2720</v>
      </c>
    </row>
    <row r="4603" spans="1:14" x14ac:dyDescent="0.2">
      <c r="A4603" t="s">
        <v>10362</v>
      </c>
      <c r="B4603">
        <v>18250</v>
      </c>
      <c r="C4603">
        <v>20850</v>
      </c>
      <c r="D4603">
        <v>24860</v>
      </c>
      <c r="E4603">
        <v>30000</v>
      </c>
      <c r="F4603">
        <v>35140</v>
      </c>
      <c r="G4603">
        <v>40280</v>
      </c>
      <c r="H4603">
        <v>45420</v>
      </c>
      <c r="I4603">
        <v>50560</v>
      </c>
      <c r="J4603">
        <v>55700</v>
      </c>
      <c r="K4603" t="s">
        <v>3065</v>
      </c>
      <c r="L4603">
        <v>33</v>
      </c>
      <c r="M4603">
        <v>30</v>
      </c>
      <c r="N4603" t="s">
        <v>2446</v>
      </c>
    </row>
    <row r="4604" spans="1:14" x14ac:dyDescent="0.2">
      <c r="A4604" t="s">
        <v>10363</v>
      </c>
      <c r="B4604">
        <v>19200</v>
      </c>
      <c r="C4604">
        <v>21950</v>
      </c>
      <c r="D4604">
        <v>24860</v>
      </c>
      <c r="E4604">
        <v>30000</v>
      </c>
      <c r="F4604">
        <v>35140</v>
      </c>
      <c r="G4604">
        <v>40280</v>
      </c>
      <c r="H4604">
        <v>45420</v>
      </c>
      <c r="I4604">
        <v>50560</v>
      </c>
      <c r="J4604">
        <v>55700</v>
      </c>
      <c r="K4604" t="s">
        <v>3065</v>
      </c>
      <c r="L4604">
        <v>35</v>
      </c>
      <c r="M4604">
        <v>30</v>
      </c>
      <c r="N4604" t="s">
        <v>2189</v>
      </c>
    </row>
    <row r="4605" spans="1:14" x14ac:dyDescent="0.2">
      <c r="A4605" t="s">
        <v>10364</v>
      </c>
      <c r="B4605">
        <v>17850</v>
      </c>
      <c r="C4605">
        <v>20400</v>
      </c>
      <c r="D4605">
        <v>24860</v>
      </c>
      <c r="E4605">
        <v>30000</v>
      </c>
      <c r="F4605">
        <v>35140</v>
      </c>
      <c r="G4605">
        <v>40280</v>
      </c>
      <c r="H4605">
        <v>45420</v>
      </c>
      <c r="I4605">
        <v>50560</v>
      </c>
      <c r="J4605">
        <v>55700</v>
      </c>
      <c r="K4605" t="s">
        <v>3065</v>
      </c>
      <c r="L4605">
        <v>37</v>
      </c>
      <c r="M4605">
        <v>30</v>
      </c>
      <c r="N4605" t="s">
        <v>2067</v>
      </c>
    </row>
    <row r="4606" spans="1:14" x14ac:dyDescent="0.2">
      <c r="A4606" t="s">
        <v>10365</v>
      </c>
      <c r="B4606">
        <v>18750</v>
      </c>
      <c r="C4606">
        <v>21400</v>
      </c>
      <c r="D4606">
        <v>24860</v>
      </c>
      <c r="E4606">
        <v>30000</v>
      </c>
      <c r="F4606">
        <v>35140</v>
      </c>
      <c r="G4606">
        <v>40280</v>
      </c>
      <c r="H4606">
        <v>45420</v>
      </c>
      <c r="I4606">
        <v>50560</v>
      </c>
      <c r="J4606">
        <v>55700</v>
      </c>
      <c r="K4606" t="s">
        <v>3065</v>
      </c>
      <c r="L4606">
        <v>39</v>
      </c>
      <c r="M4606">
        <v>30</v>
      </c>
      <c r="N4606" t="s">
        <v>2190</v>
      </c>
    </row>
    <row r="4607" spans="1:14" x14ac:dyDescent="0.2">
      <c r="A4607" t="s">
        <v>10366</v>
      </c>
      <c r="B4607">
        <v>17850</v>
      </c>
      <c r="C4607">
        <v>20400</v>
      </c>
      <c r="D4607">
        <v>24860</v>
      </c>
      <c r="E4607">
        <v>30000</v>
      </c>
      <c r="F4607">
        <v>35140</v>
      </c>
      <c r="G4607">
        <v>40280</v>
      </c>
      <c r="H4607">
        <v>45420</v>
      </c>
      <c r="I4607">
        <v>50560</v>
      </c>
      <c r="J4607">
        <v>55700</v>
      </c>
      <c r="K4607" t="s">
        <v>3065</v>
      </c>
      <c r="L4607">
        <v>41</v>
      </c>
      <c r="M4607">
        <v>30</v>
      </c>
      <c r="N4607" t="s">
        <v>4047</v>
      </c>
    </row>
    <row r="4608" spans="1:14" x14ac:dyDescent="0.2">
      <c r="A4608" t="s">
        <v>10367</v>
      </c>
      <c r="B4608">
        <v>17850</v>
      </c>
      <c r="C4608">
        <v>20400</v>
      </c>
      <c r="D4608">
        <v>24860</v>
      </c>
      <c r="E4608">
        <v>30000</v>
      </c>
      <c r="F4608">
        <v>35140</v>
      </c>
      <c r="G4608">
        <v>40280</v>
      </c>
      <c r="H4608">
        <v>45420</v>
      </c>
      <c r="I4608">
        <v>50560</v>
      </c>
      <c r="J4608">
        <v>55700</v>
      </c>
      <c r="K4608" t="s">
        <v>3065</v>
      </c>
      <c r="L4608">
        <v>43</v>
      </c>
      <c r="M4608">
        <v>30</v>
      </c>
      <c r="N4608" t="s">
        <v>3386</v>
      </c>
    </row>
    <row r="4609" spans="1:14" x14ac:dyDescent="0.2">
      <c r="A4609" t="s">
        <v>10368</v>
      </c>
      <c r="B4609">
        <v>19750</v>
      </c>
      <c r="C4609">
        <v>22600</v>
      </c>
      <c r="D4609">
        <v>25400</v>
      </c>
      <c r="E4609">
        <v>30000</v>
      </c>
      <c r="F4609">
        <v>35140</v>
      </c>
      <c r="G4609">
        <v>40280</v>
      </c>
      <c r="H4609">
        <v>45420</v>
      </c>
      <c r="I4609">
        <v>50560</v>
      </c>
      <c r="J4609">
        <v>55700</v>
      </c>
      <c r="K4609" t="s">
        <v>3065</v>
      </c>
      <c r="L4609">
        <v>45</v>
      </c>
      <c r="M4609">
        <v>30</v>
      </c>
      <c r="N4609" t="s">
        <v>3282</v>
      </c>
    </row>
    <row r="4610" spans="1:14" x14ac:dyDescent="0.2">
      <c r="A4610" t="s">
        <v>10369</v>
      </c>
      <c r="B4610">
        <v>17850</v>
      </c>
      <c r="C4610">
        <v>20400</v>
      </c>
      <c r="D4610">
        <v>24860</v>
      </c>
      <c r="E4610">
        <v>30000</v>
      </c>
      <c r="F4610">
        <v>35140</v>
      </c>
      <c r="G4610">
        <v>40280</v>
      </c>
      <c r="H4610">
        <v>45420</v>
      </c>
      <c r="I4610">
        <v>50560</v>
      </c>
      <c r="J4610">
        <v>55700</v>
      </c>
      <c r="K4610" t="s">
        <v>3065</v>
      </c>
      <c r="L4610">
        <v>47</v>
      </c>
      <c r="M4610">
        <v>30</v>
      </c>
      <c r="N4610" t="s">
        <v>2191</v>
      </c>
    </row>
    <row r="4611" spans="1:14" x14ac:dyDescent="0.2">
      <c r="A4611" t="s">
        <v>10370</v>
      </c>
      <c r="B4611">
        <v>20150</v>
      </c>
      <c r="C4611">
        <v>23000</v>
      </c>
      <c r="D4611">
        <v>25900</v>
      </c>
      <c r="E4611">
        <v>30000</v>
      </c>
      <c r="F4611">
        <v>35140</v>
      </c>
      <c r="G4611">
        <v>40280</v>
      </c>
      <c r="H4611">
        <v>45420</v>
      </c>
      <c r="I4611">
        <v>50560</v>
      </c>
      <c r="J4611">
        <v>55700</v>
      </c>
      <c r="K4611" t="s">
        <v>3065</v>
      </c>
      <c r="L4611">
        <v>49</v>
      </c>
      <c r="M4611">
        <v>30</v>
      </c>
      <c r="N4611" t="s">
        <v>3011</v>
      </c>
    </row>
    <row r="4612" spans="1:14" x14ac:dyDescent="0.2">
      <c r="A4612" t="s">
        <v>10371</v>
      </c>
      <c r="B4612">
        <v>17850</v>
      </c>
      <c r="C4612">
        <v>20400</v>
      </c>
      <c r="D4612">
        <v>24860</v>
      </c>
      <c r="E4612">
        <v>30000</v>
      </c>
      <c r="F4612">
        <v>35140</v>
      </c>
      <c r="G4612">
        <v>40280</v>
      </c>
      <c r="H4612">
        <v>45420</v>
      </c>
      <c r="I4612">
        <v>50560</v>
      </c>
      <c r="J4612">
        <v>55700</v>
      </c>
      <c r="K4612" t="s">
        <v>3065</v>
      </c>
      <c r="L4612">
        <v>51</v>
      </c>
      <c r="M4612">
        <v>30</v>
      </c>
      <c r="N4612" t="s">
        <v>2394</v>
      </c>
    </row>
    <row r="4613" spans="1:14" x14ac:dyDescent="0.2">
      <c r="A4613" t="s">
        <v>10372</v>
      </c>
      <c r="B4613">
        <v>17850</v>
      </c>
      <c r="C4613">
        <v>20400</v>
      </c>
      <c r="D4613">
        <v>24860</v>
      </c>
      <c r="E4613">
        <v>30000</v>
      </c>
      <c r="F4613">
        <v>35140</v>
      </c>
      <c r="G4613">
        <v>40280</v>
      </c>
      <c r="H4613">
        <v>45420</v>
      </c>
      <c r="I4613">
        <v>50560</v>
      </c>
      <c r="J4613">
        <v>55700</v>
      </c>
      <c r="K4613" t="s">
        <v>3065</v>
      </c>
      <c r="L4613">
        <v>53</v>
      </c>
      <c r="M4613">
        <v>30</v>
      </c>
      <c r="N4613" t="s">
        <v>3333</v>
      </c>
    </row>
    <row r="4614" spans="1:14" x14ac:dyDescent="0.2">
      <c r="A4614" t="s">
        <v>10373</v>
      </c>
      <c r="B4614">
        <v>19600</v>
      </c>
      <c r="C4614">
        <v>22400</v>
      </c>
      <c r="D4614">
        <v>25200</v>
      </c>
      <c r="E4614">
        <v>30000</v>
      </c>
      <c r="F4614">
        <v>35140</v>
      </c>
      <c r="G4614">
        <v>40280</v>
      </c>
      <c r="H4614">
        <v>45420</v>
      </c>
      <c r="I4614">
        <v>50560</v>
      </c>
      <c r="J4614">
        <v>55700</v>
      </c>
      <c r="K4614" t="s">
        <v>3065</v>
      </c>
      <c r="L4614">
        <v>55</v>
      </c>
      <c r="M4614">
        <v>30</v>
      </c>
      <c r="N4614" t="s">
        <v>3334</v>
      </c>
    </row>
    <row r="4615" spans="1:14" x14ac:dyDescent="0.2">
      <c r="A4615" t="s">
        <v>10374</v>
      </c>
      <c r="B4615">
        <v>17850</v>
      </c>
      <c r="C4615">
        <v>20400</v>
      </c>
      <c r="D4615">
        <v>24860</v>
      </c>
      <c r="E4615">
        <v>30000</v>
      </c>
      <c r="F4615">
        <v>35140</v>
      </c>
      <c r="G4615">
        <v>40280</v>
      </c>
      <c r="H4615">
        <v>45420</v>
      </c>
      <c r="I4615">
        <v>50560</v>
      </c>
      <c r="J4615">
        <v>55700</v>
      </c>
      <c r="K4615" t="s">
        <v>3065</v>
      </c>
      <c r="L4615">
        <v>57</v>
      </c>
      <c r="M4615">
        <v>30</v>
      </c>
      <c r="N4615" t="s">
        <v>2192</v>
      </c>
    </row>
    <row r="4616" spans="1:14" x14ac:dyDescent="0.2">
      <c r="A4616" t="s">
        <v>10375</v>
      </c>
      <c r="B4616">
        <v>19900</v>
      </c>
      <c r="C4616">
        <v>22750</v>
      </c>
      <c r="D4616">
        <v>25600</v>
      </c>
      <c r="E4616">
        <v>30000</v>
      </c>
      <c r="F4616">
        <v>35140</v>
      </c>
      <c r="G4616">
        <v>40280</v>
      </c>
      <c r="H4616">
        <v>45420</v>
      </c>
      <c r="I4616">
        <v>50560</v>
      </c>
      <c r="J4616">
        <v>55700</v>
      </c>
      <c r="K4616" t="s">
        <v>3065</v>
      </c>
      <c r="L4616">
        <v>59</v>
      </c>
      <c r="M4616">
        <v>30</v>
      </c>
      <c r="N4616" t="s">
        <v>2193</v>
      </c>
    </row>
    <row r="4617" spans="1:14" x14ac:dyDescent="0.2">
      <c r="A4617" t="s">
        <v>10376</v>
      </c>
      <c r="B4617">
        <v>20100</v>
      </c>
      <c r="C4617">
        <v>22950</v>
      </c>
      <c r="D4617">
        <v>25800</v>
      </c>
      <c r="E4617">
        <v>30000</v>
      </c>
      <c r="F4617">
        <v>35140</v>
      </c>
      <c r="G4617">
        <v>40280</v>
      </c>
      <c r="H4617">
        <v>45420</v>
      </c>
      <c r="I4617">
        <v>50560</v>
      </c>
      <c r="J4617">
        <v>55700</v>
      </c>
      <c r="K4617" t="s">
        <v>3065</v>
      </c>
      <c r="L4617">
        <v>61</v>
      </c>
      <c r="M4617">
        <v>30</v>
      </c>
      <c r="N4617" t="s">
        <v>2194</v>
      </c>
    </row>
    <row r="4618" spans="1:14" x14ac:dyDescent="0.2">
      <c r="A4618" t="s">
        <v>10377</v>
      </c>
      <c r="B4618">
        <v>19600</v>
      </c>
      <c r="C4618">
        <v>22400</v>
      </c>
      <c r="D4618">
        <v>25200</v>
      </c>
      <c r="E4618">
        <v>30000</v>
      </c>
      <c r="F4618">
        <v>35140</v>
      </c>
      <c r="G4618">
        <v>40280</v>
      </c>
      <c r="H4618">
        <v>45420</v>
      </c>
      <c r="I4618">
        <v>50560</v>
      </c>
      <c r="J4618">
        <v>55700</v>
      </c>
      <c r="K4618" t="s">
        <v>3065</v>
      </c>
      <c r="L4618">
        <v>63</v>
      </c>
      <c r="M4618">
        <v>30</v>
      </c>
      <c r="N4618" t="s">
        <v>2195</v>
      </c>
    </row>
    <row r="4619" spans="1:14" x14ac:dyDescent="0.2">
      <c r="A4619" t="s">
        <v>10378</v>
      </c>
      <c r="B4619">
        <v>17850</v>
      </c>
      <c r="C4619">
        <v>20400</v>
      </c>
      <c r="D4619">
        <v>24860</v>
      </c>
      <c r="E4619">
        <v>30000</v>
      </c>
      <c r="F4619">
        <v>35140</v>
      </c>
      <c r="G4619">
        <v>40280</v>
      </c>
      <c r="H4619">
        <v>45420</v>
      </c>
      <c r="I4619">
        <v>50560</v>
      </c>
      <c r="J4619">
        <v>55700</v>
      </c>
      <c r="K4619" t="s">
        <v>3065</v>
      </c>
      <c r="L4619">
        <v>65</v>
      </c>
      <c r="M4619">
        <v>30</v>
      </c>
      <c r="N4619" t="s">
        <v>3393</v>
      </c>
    </row>
    <row r="4620" spans="1:14" x14ac:dyDescent="0.2">
      <c r="A4620" t="s">
        <v>10379</v>
      </c>
      <c r="B4620">
        <v>17850</v>
      </c>
      <c r="C4620">
        <v>20400</v>
      </c>
      <c r="D4620">
        <v>24860</v>
      </c>
      <c r="E4620">
        <v>30000</v>
      </c>
      <c r="F4620">
        <v>35140</v>
      </c>
      <c r="G4620">
        <v>40280</v>
      </c>
      <c r="H4620">
        <v>45420</v>
      </c>
      <c r="I4620">
        <v>50560</v>
      </c>
      <c r="J4620">
        <v>55700</v>
      </c>
      <c r="K4620" t="s">
        <v>3065</v>
      </c>
      <c r="L4620">
        <v>67</v>
      </c>
      <c r="M4620">
        <v>30</v>
      </c>
      <c r="N4620" t="s">
        <v>2196</v>
      </c>
    </row>
    <row r="4621" spans="1:14" x14ac:dyDescent="0.2">
      <c r="A4621" t="s">
        <v>10380</v>
      </c>
      <c r="B4621">
        <v>18150</v>
      </c>
      <c r="C4621">
        <v>20750</v>
      </c>
      <c r="D4621">
        <v>24860</v>
      </c>
      <c r="E4621">
        <v>30000</v>
      </c>
      <c r="F4621">
        <v>35140</v>
      </c>
      <c r="G4621">
        <v>40280</v>
      </c>
      <c r="H4621">
        <v>45420</v>
      </c>
      <c r="I4621">
        <v>50560</v>
      </c>
      <c r="J4621">
        <v>55700</v>
      </c>
      <c r="K4621" t="s">
        <v>3065</v>
      </c>
      <c r="L4621">
        <v>69</v>
      </c>
      <c r="M4621">
        <v>30</v>
      </c>
      <c r="N4621" t="s">
        <v>3394</v>
      </c>
    </row>
    <row r="4622" spans="1:14" x14ac:dyDescent="0.2">
      <c r="A4622" t="s">
        <v>10381</v>
      </c>
      <c r="B4622">
        <v>17950</v>
      </c>
      <c r="C4622">
        <v>20500</v>
      </c>
      <c r="D4622">
        <v>24860</v>
      </c>
      <c r="E4622">
        <v>30000</v>
      </c>
      <c r="F4622">
        <v>35140</v>
      </c>
      <c r="G4622">
        <v>40280</v>
      </c>
      <c r="H4622">
        <v>45420</v>
      </c>
      <c r="I4622">
        <v>50560</v>
      </c>
      <c r="J4622">
        <v>55700</v>
      </c>
      <c r="K4622" t="s">
        <v>3065</v>
      </c>
      <c r="L4622">
        <v>71</v>
      </c>
      <c r="M4622">
        <v>30</v>
      </c>
      <c r="N4622" t="s">
        <v>2197</v>
      </c>
    </row>
    <row r="4623" spans="1:14" x14ac:dyDescent="0.2">
      <c r="A4623" t="s">
        <v>10382</v>
      </c>
      <c r="B4623">
        <v>19500</v>
      </c>
      <c r="C4623">
        <v>22250</v>
      </c>
      <c r="D4623">
        <v>25050</v>
      </c>
      <c r="E4623">
        <v>30000</v>
      </c>
      <c r="F4623">
        <v>35140</v>
      </c>
      <c r="G4623">
        <v>40280</v>
      </c>
      <c r="H4623">
        <v>45420</v>
      </c>
      <c r="I4623">
        <v>50560</v>
      </c>
      <c r="J4623">
        <v>55700</v>
      </c>
      <c r="K4623" t="s">
        <v>3065</v>
      </c>
      <c r="L4623">
        <v>73</v>
      </c>
      <c r="M4623">
        <v>30</v>
      </c>
      <c r="N4623" t="s">
        <v>2198</v>
      </c>
    </row>
    <row r="4624" spans="1:14" x14ac:dyDescent="0.2">
      <c r="A4624" t="s">
        <v>10383</v>
      </c>
      <c r="B4624">
        <v>17850</v>
      </c>
      <c r="C4624">
        <v>20400</v>
      </c>
      <c r="D4624">
        <v>24860</v>
      </c>
      <c r="E4624">
        <v>30000</v>
      </c>
      <c r="F4624">
        <v>35140</v>
      </c>
      <c r="G4624">
        <v>40280</v>
      </c>
      <c r="H4624">
        <v>45420</v>
      </c>
      <c r="I4624">
        <v>50560</v>
      </c>
      <c r="J4624">
        <v>55700</v>
      </c>
      <c r="K4624" t="s">
        <v>3065</v>
      </c>
      <c r="L4624">
        <v>75</v>
      </c>
      <c r="M4624">
        <v>30</v>
      </c>
      <c r="N4624" t="s">
        <v>2199</v>
      </c>
    </row>
    <row r="4625" spans="1:14" x14ac:dyDescent="0.2">
      <c r="A4625" t="s">
        <v>10384</v>
      </c>
      <c r="B4625">
        <v>17850</v>
      </c>
      <c r="C4625">
        <v>20400</v>
      </c>
      <c r="D4625">
        <v>24860</v>
      </c>
      <c r="E4625">
        <v>30000</v>
      </c>
      <c r="F4625">
        <v>35140</v>
      </c>
      <c r="G4625">
        <v>40280</v>
      </c>
      <c r="H4625">
        <v>45420</v>
      </c>
      <c r="I4625">
        <v>50560</v>
      </c>
      <c r="J4625">
        <v>55700</v>
      </c>
      <c r="K4625" t="s">
        <v>3065</v>
      </c>
      <c r="L4625">
        <v>77</v>
      </c>
      <c r="M4625">
        <v>30</v>
      </c>
      <c r="N4625" t="s">
        <v>2288</v>
      </c>
    </row>
    <row r="4626" spans="1:14" x14ac:dyDescent="0.2">
      <c r="A4626" t="s">
        <v>10385</v>
      </c>
      <c r="B4626">
        <v>17850</v>
      </c>
      <c r="C4626">
        <v>20400</v>
      </c>
      <c r="D4626">
        <v>24860</v>
      </c>
      <c r="E4626">
        <v>30000</v>
      </c>
      <c r="F4626">
        <v>35140</v>
      </c>
      <c r="G4626">
        <v>40280</v>
      </c>
      <c r="H4626">
        <v>45420</v>
      </c>
      <c r="I4626">
        <v>50560</v>
      </c>
      <c r="J4626">
        <v>55700</v>
      </c>
      <c r="K4626" t="s">
        <v>3065</v>
      </c>
      <c r="L4626">
        <v>78</v>
      </c>
      <c r="M4626">
        <v>30</v>
      </c>
      <c r="N4626" t="s">
        <v>2766</v>
      </c>
    </row>
    <row r="4627" spans="1:14" x14ac:dyDescent="0.2">
      <c r="A4627" t="s">
        <v>10386</v>
      </c>
      <c r="B4627">
        <v>21000</v>
      </c>
      <c r="C4627">
        <v>24000</v>
      </c>
      <c r="D4627">
        <v>27000</v>
      </c>
      <c r="E4627">
        <v>30000</v>
      </c>
      <c r="F4627">
        <v>35140</v>
      </c>
      <c r="G4627">
        <v>40280</v>
      </c>
      <c r="H4627">
        <v>45420</v>
      </c>
      <c r="I4627">
        <v>50560</v>
      </c>
      <c r="J4627">
        <v>55700</v>
      </c>
      <c r="K4627" t="s">
        <v>3065</v>
      </c>
      <c r="L4627">
        <v>79</v>
      </c>
      <c r="M4627">
        <v>30</v>
      </c>
      <c r="N4627" t="s">
        <v>2200</v>
      </c>
    </row>
    <row r="4628" spans="1:14" x14ac:dyDescent="0.2">
      <c r="A4628" t="s">
        <v>10387</v>
      </c>
      <c r="B4628">
        <v>18100</v>
      </c>
      <c r="C4628">
        <v>20650</v>
      </c>
      <c r="D4628">
        <v>24860</v>
      </c>
      <c r="E4628">
        <v>30000</v>
      </c>
      <c r="F4628">
        <v>35140</v>
      </c>
      <c r="G4628">
        <v>40280</v>
      </c>
      <c r="H4628">
        <v>45420</v>
      </c>
      <c r="I4628">
        <v>50560</v>
      </c>
      <c r="J4628">
        <v>55700</v>
      </c>
      <c r="K4628" t="s">
        <v>3065</v>
      </c>
      <c r="L4628">
        <v>81</v>
      </c>
      <c r="M4628">
        <v>30</v>
      </c>
      <c r="N4628" t="s">
        <v>3347</v>
      </c>
    </row>
    <row r="4629" spans="1:14" x14ac:dyDescent="0.2">
      <c r="A4629" t="s">
        <v>10388</v>
      </c>
      <c r="B4629">
        <v>17850</v>
      </c>
      <c r="C4629">
        <v>20400</v>
      </c>
      <c r="D4629">
        <v>24860</v>
      </c>
      <c r="E4629">
        <v>30000</v>
      </c>
      <c r="F4629">
        <v>35140</v>
      </c>
      <c r="G4629">
        <v>40280</v>
      </c>
      <c r="H4629">
        <v>45420</v>
      </c>
      <c r="I4629">
        <v>50560</v>
      </c>
      <c r="J4629">
        <v>55700</v>
      </c>
      <c r="K4629" t="s">
        <v>3065</v>
      </c>
      <c r="L4629">
        <v>83</v>
      </c>
      <c r="M4629">
        <v>30</v>
      </c>
      <c r="N4629" t="s">
        <v>2201</v>
      </c>
    </row>
    <row r="4630" spans="1:14" x14ac:dyDescent="0.2">
      <c r="A4630" t="s">
        <v>10389</v>
      </c>
      <c r="B4630">
        <v>18000</v>
      </c>
      <c r="C4630">
        <v>20600</v>
      </c>
      <c r="D4630">
        <v>24860</v>
      </c>
      <c r="E4630">
        <v>30000</v>
      </c>
      <c r="F4630">
        <v>35140</v>
      </c>
      <c r="G4630">
        <v>40280</v>
      </c>
      <c r="H4630">
        <v>45420</v>
      </c>
      <c r="I4630">
        <v>50560</v>
      </c>
      <c r="J4630">
        <v>55700</v>
      </c>
      <c r="K4630" t="s">
        <v>3065</v>
      </c>
      <c r="L4630">
        <v>85</v>
      </c>
      <c r="M4630">
        <v>30</v>
      </c>
      <c r="N4630" t="s">
        <v>3855</v>
      </c>
    </row>
    <row r="4631" spans="1:14" x14ac:dyDescent="0.2">
      <c r="A4631" t="s">
        <v>10390</v>
      </c>
      <c r="B4631">
        <v>21300</v>
      </c>
      <c r="C4631">
        <v>24350</v>
      </c>
      <c r="D4631">
        <v>27400</v>
      </c>
      <c r="E4631">
        <v>30400</v>
      </c>
      <c r="F4631">
        <v>35140</v>
      </c>
      <c r="G4631">
        <v>40280</v>
      </c>
      <c r="H4631">
        <v>45420</v>
      </c>
      <c r="I4631">
        <v>50560</v>
      </c>
      <c r="J4631">
        <v>55700</v>
      </c>
      <c r="K4631" t="s">
        <v>3065</v>
      </c>
      <c r="L4631">
        <v>87</v>
      </c>
      <c r="M4631">
        <v>30</v>
      </c>
      <c r="N4631" t="s">
        <v>2202</v>
      </c>
    </row>
    <row r="4632" spans="1:14" x14ac:dyDescent="0.2">
      <c r="A4632" t="s">
        <v>10391</v>
      </c>
      <c r="B4632">
        <v>21000</v>
      </c>
      <c r="C4632">
        <v>24000</v>
      </c>
      <c r="D4632">
        <v>27000</v>
      </c>
      <c r="E4632">
        <v>30000</v>
      </c>
      <c r="F4632">
        <v>35140</v>
      </c>
      <c r="G4632">
        <v>40280</v>
      </c>
      <c r="H4632">
        <v>45420</v>
      </c>
      <c r="I4632">
        <v>50560</v>
      </c>
      <c r="J4632">
        <v>55700</v>
      </c>
      <c r="K4632" t="s">
        <v>3065</v>
      </c>
      <c r="L4632">
        <v>89</v>
      </c>
      <c r="M4632">
        <v>30</v>
      </c>
      <c r="N4632" t="s">
        <v>2203</v>
      </c>
    </row>
    <row r="4633" spans="1:14" x14ac:dyDescent="0.2">
      <c r="A4633" t="s">
        <v>10392</v>
      </c>
      <c r="B4633">
        <v>18100</v>
      </c>
      <c r="C4633">
        <v>20650</v>
      </c>
      <c r="D4633">
        <v>24860</v>
      </c>
      <c r="E4633">
        <v>30000</v>
      </c>
      <c r="F4633">
        <v>35140</v>
      </c>
      <c r="G4633">
        <v>40280</v>
      </c>
      <c r="H4633">
        <v>45420</v>
      </c>
      <c r="I4633">
        <v>50560</v>
      </c>
      <c r="J4633">
        <v>55700</v>
      </c>
      <c r="K4633" t="s">
        <v>3065</v>
      </c>
      <c r="L4633">
        <v>91</v>
      </c>
      <c r="M4633">
        <v>30</v>
      </c>
      <c r="N4633" t="s">
        <v>2204</v>
      </c>
    </row>
    <row r="4634" spans="1:14" x14ac:dyDescent="0.2">
      <c r="A4634" t="s">
        <v>10393</v>
      </c>
      <c r="B4634">
        <v>26100</v>
      </c>
      <c r="C4634">
        <v>29800</v>
      </c>
      <c r="D4634">
        <v>33550</v>
      </c>
      <c r="E4634">
        <v>37250</v>
      </c>
      <c r="F4634">
        <v>40250</v>
      </c>
      <c r="G4634">
        <v>43250</v>
      </c>
      <c r="H4634">
        <v>46200</v>
      </c>
      <c r="I4634">
        <v>50560</v>
      </c>
      <c r="J4634">
        <v>55700</v>
      </c>
      <c r="K4634" t="s">
        <v>3065</v>
      </c>
      <c r="L4634">
        <v>93</v>
      </c>
      <c r="M4634">
        <v>30</v>
      </c>
      <c r="N4634" t="s">
        <v>3590</v>
      </c>
    </row>
    <row r="4635" spans="1:14" x14ac:dyDescent="0.2">
      <c r="A4635" t="s">
        <v>10394</v>
      </c>
      <c r="B4635">
        <v>17850</v>
      </c>
      <c r="C4635">
        <v>20400</v>
      </c>
      <c r="D4635">
        <v>24860</v>
      </c>
      <c r="E4635">
        <v>30000</v>
      </c>
      <c r="F4635">
        <v>35140</v>
      </c>
      <c r="G4635">
        <v>40280</v>
      </c>
      <c r="H4635">
        <v>45420</v>
      </c>
      <c r="I4635">
        <v>50560</v>
      </c>
      <c r="J4635">
        <v>55700</v>
      </c>
      <c r="K4635" t="s">
        <v>3065</v>
      </c>
      <c r="L4635">
        <v>95</v>
      </c>
      <c r="M4635">
        <v>30</v>
      </c>
      <c r="N4635" t="s">
        <v>3405</v>
      </c>
    </row>
    <row r="4636" spans="1:14" x14ac:dyDescent="0.2">
      <c r="A4636" t="s">
        <v>10395</v>
      </c>
      <c r="B4636">
        <v>19300</v>
      </c>
      <c r="C4636">
        <v>22050</v>
      </c>
      <c r="D4636">
        <v>24860</v>
      </c>
      <c r="E4636">
        <v>30000</v>
      </c>
      <c r="F4636">
        <v>35140</v>
      </c>
      <c r="G4636">
        <v>40280</v>
      </c>
      <c r="H4636">
        <v>45420</v>
      </c>
      <c r="I4636">
        <v>50560</v>
      </c>
      <c r="J4636">
        <v>55700</v>
      </c>
      <c r="K4636" t="s">
        <v>3065</v>
      </c>
      <c r="L4636">
        <v>97</v>
      </c>
      <c r="M4636">
        <v>30</v>
      </c>
      <c r="N4636" t="s">
        <v>2525</v>
      </c>
    </row>
    <row r="4637" spans="1:14" x14ac:dyDescent="0.2">
      <c r="A4637" t="s">
        <v>10396</v>
      </c>
      <c r="B4637">
        <v>17850</v>
      </c>
      <c r="C4637">
        <v>20400</v>
      </c>
      <c r="D4637">
        <v>24860</v>
      </c>
      <c r="E4637">
        <v>30000</v>
      </c>
      <c r="F4637">
        <v>35140</v>
      </c>
      <c r="G4637">
        <v>40280</v>
      </c>
      <c r="H4637">
        <v>45420</v>
      </c>
      <c r="I4637">
        <v>50560</v>
      </c>
      <c r="J4637">
        <v>55700</v>
      </c>
      <c r="K4637" t="s">
        <v>3065</v>
      </c>
      <c r="L4637">
        <v>99</v>
      </c>
      <c r="M4637">
        <v>30</v>
      </c>
      <c r="N4637" t="s">
        <v>2205</v>
      </c>
    </row>
    <row r="4638" spans="1:14" x14ac:dyDescent="0.2">
      <c r="A4638" t="s">
        <v>10397</v>
      </c>
      <c r="B4638">
        <v>19200</v>
      </c>
      <c r="C4638">
        <v>21950</v>
      </c>
      <c r="D4638">
        <v>24860</v>
      </c>
      <c r="E4638">
        <v>30000</v>
      </c>
      <c r="F4638">
        <v>35140</v>
      </c>
      <c r="G4638">
        <v>40280</v>
      </c>
      <c r="H4638">
        <v>45420</v>
      </c>
      <c r="I4638">
        <v>50560</v>
      </c>
      <c r="J4638">
        <v>55700</v>
      </c>
      <c r="K4638" t="s">
        <v>3065</v>
      </c>
      <c r="L4638">
        <v>101</v>
      </c>
      <c r="M4638">
        <v>30</v>
      </c>
      <c r="N4638" t="s">
        <v>2206</v>
      </c>
    </row>
    <row r="4639" spans="1:14" x14ac:dyDescent="0.2">
      <c r="A4639" t="s">
        <v>10398</v>
      </c>
      <c r="B4639">
        <v>17850</v>
      </c>
      <c r="C4639">
        <v>20400</v>
      </c>
      <c r="D4639">
        <v>24860</v>
      </c>
      <c r="E4639">
        <v>30000</v>
      </c>
      <c r="F4639">
        <v>35140</v>
      </c>
      <c r="G4639">
        <v>40280</v>
      </c>
      <c r="H4639">
        <v>45420</v>
      </c>
      <c r="I4639">
        <v>50560</v>
      </c>
      <c r="J4639">
        <v>55700</v>
      </c>
      <c r="K4639" t="s">
        <v>3065</v>
      </c>
      <c r="L4639">
        <v>103</v>
      </c>
      <c r="M4639">
        <v>30</v>
      </c>
      <c r="N4639" t="s">
        <v>4130</v>
      </c>
    </row>
    <row r="4640" spans="1:14" x14ac:dyDescent="0.2">
      <c r="A4640" t="s">
        <v>10399</v>
      </c>
      <c r="B4640">
        <v>18150</v>
      </c>
      <c r="C4640">
        <v>20750</v>
      </c>
      <c r="D4640">
        <v>24860</v>
      </c>
      <c r="E4640">
        <v>30000</v>
      </c>
      <c r="F4640">
        <v>35140</v>
      </c>
      <c r="G4640">
        <v>40280</v>
      </c>
      <c r="H4640">
        <v>45420</v>
      </c>
      <c r="I4640">
        <v>50560</v>
      </c>
      <c r="J4640">
        <v>55700</v>
      </c>
      <c r="K4640" t="s">
        <v>3065</v>
      </c>
      <c r="L4640">
        <v>105</v>
      </c>
      <c r="M4640">
        <v>30</v>
      </c>
      <c r="N4640" t="s">
        <v>3507</v>
      </c>
    </row>
    <row r="4641" spans="1:14" x14ac:dyDescent="0.2">
      <c r="A4641" t="s">
        <v>10400</v>
      </c>
      <c r="B4641">
        <v>17850</v>
      </c>
      <c r="C4641">
        <v>20400</v>
      </c>
      <c r="D4641">
        <v>24860</v>
      </c>
      <c r="E4641">
        <v>30000</v>
      </c>
      <c r="F4641">
        <v>35140</v>
      </c>
      <c r="G4641">
        <v>40280</v>
      </c>
      <c r="H4641">
        <v>45420</v>
      </c>
      <c r="I4641">
        <v>50560</v>
      </c>
      <c r="J4641">
        <v>55700</v>
      </c>
      <c r="K4641" t="s">
        <v>3065</v>
      </c>
      <c r="L4641">
        <v>107</v>
      </c>
      <c r="M4641">
        <v>30</v>
      </c>
      <c r="N4641" t="s">
        <v>2671</v>
      </c>
    </row>
    <row r="4642" spans="1:14" x14ac:dyDescent="0.2">
      <c r="A4642" t="s">
        <v>10401</v>
      </c>
      <c r="B4642">
        <v>26100</v>
      </c>
      <c r="C4642">
        <v>29800</v>
      </c>
      <c r="D4642">
        <v>33550</v>
      </c>
      <c r="E4642">
        <v>37250</v>
      </c>
      <c r="F4642">
        <v>40250</v>
      </c>
      <c r="G4642">
        <v>43250</v>
      </c>
      <c r="H4642">
        <v>46200</v>
      </c>
      <c r="I4642">
        <v>50560</v>
      </c>
      <c r="J4642">
        <v>55700</v>
      </c>
      <c r="K4642" t="s">
        <v>3065</v>
      </c>
      <c r="L4642">
        <v>109</v>
      </c>
      <c r="M4642">
        <v>30</v>
      </c>
      <c r="N4642" t="s">
        <v>2997</v>
      </c>
    </row>
    <row r="4643" spans="1:14" x14ac:dyDescent="0.2">
      <c r="A4643" t="s">
        <v>10402</v>
      </c>
      <c r="B4643">
        <v>18300</v>
      </c>
      <c r="C4643">
        <v>20900</v>
      </c>
      <c r="D4643">
        <v>24860</v>
      </c>
      <c r="E4643">
        <v>30000</v>
      </c>
      <c r="F4643">
        <v>35140</v>
      </c>
      <c r="G4643">
        <v>40280</v>
      </c>
      <c r="H4643">
        <v>45420</v>
      </c>
      <c r="I4643">
        <v>50560</v>
      </c>
      <c r="J4643">
        <v>55700</v>
      </c>
      <c r="K4643" t="s">
        <v>3065</v>
      </c>
      <c r="L4643">
        <v>111</v>
      </c>
      <c r="M4643">
        <v>30</v>
      </c>
      <c r="N4643" t="s">
        <v>1919</v>
      </c>
    </row>
    <row r="4644" spans="1:14" x14ac:dyDescent="0.2">
      <c r="A4644" t="s">
        <v>10403</v>
      </c>
      <c r="B4644">
        <v>17850</v>
      </c>
      <c r="C4644">
        <v>20400</v>
      </c>
      <c r="D4644">
        <v>24860</v>
      </c>
      <c r="E4644">
        <v>30000</v>
      </c>
      <c r="F4644">
        <v>35140</v>
      </c>
      <c r="G4644">
        <v>40280</v>
      </c>
      <c r="H4644">
        <v>45420</v>
      </c>
      <c r="I4644">
        <v>50560</v>
      </c>
      <c r="J4644">
        <v>55700</v>
      </c>
      <c r="K4644" t="s">
        <v>3065</v>
      </c>
      <c r="L4644">
        <v>113</v>
      </c>
      <c r="M4644">
        <v>30</v>
      </c>
      <c r="N4644" t="s">
        <v>1920</v>
      </c>
    </row>
    <row r="4645" spans="1:14" x14ac:dyDescent="0.2">
      <c r="A4645" t="s">
        <v>10404</v>
      </c>
      <c r="B4645">
        <v>17850</v>
      </c>
      <c r="C4645">
        <v>20400</v>
      </c>
      <c r="D4645">
        <v>24860</v>
      </c>
      <c r="E4645">
        <v>30000</v>
      </c>
      <c r="F4645">
        <v>35140</v>
      </c>
      <c r="G4645">
        <v>40280</v>
      </c>
      <c r="H4645">
        <v>45420</v>
      </c>
      <c r="I4645">
        <v>50560</v>
      </c>
      <c r="J4645">
        <v>55700</v>
      </c>
      <c r="K4645" t="s">
        <v>3065</v>
      </c>
      <c r="L4645">
        <v>115</v>
      </c>
      <c r="M4645">
        <v>30</v>
      </c>
      <c r="N4645" t="s">
        <v>3070</v>
      </c>
    </row>
    <row r="4646" spans="1:14" x14ac:dyDescent="0.2">
      <c r="A4646" t="s">
        <v>10405</v>
      </c>
      <c r="B4646">
        <v>18850</v>
      </c>
      <c r="C4646">
        <v>21550</v>
      </c>
      <c r="D4646">
        <v>24860</v>
      </c>
      <c r="E4646">
        <v>30000</v>
      </c>
      <c r="F4646">
        <v>35140</v>
      </c>
      <c r="G4646">
        <v>40280</v>
      </c>
      <c r="H4646">
        <v>45420</v>
      </c>
      <c r="I4646">
        <v>50560</v>
      </c>
      <c r="J4646">
        <v>55700</v>
      </c>
      <c r="K4646" t="s">
        <v>3065</v>
      </c>
      <c r="L4646">
        <v>117</v>
      </c>
      <c r="M4646">
        <v>30</v>
      </c>
      <c r="N4646" t="s">
        <v>1921</v>
      </c>
    </row>
    <row r="4647" spans="1:14" x14ac:dyDescent="0.2">
      <c r="A4647" t="s">
        <v>10406</v>
      </c>
      <c r="B4647">
        <v>17850</v>
      </c>
      <c r="C4647">
        <v>20400</v>
      </c>
      <c r="D4647">
        <v>24860</v>
      </c>
      <c r="E4647">
        <v>30000</v>
      </c>
      <c r="F4647">
        <v>35140</v>
      </c>
      <c r="G4647">
        <v>40280</v>
      </c>
      <c r="H4647">
        <v>45420</v>
      </c>
      <c r="I4647">
        <v>50560</v>
      </c>
      <c r="J4647">
        <v>55700</v>
      </c>
      <c r="K4647" t="s">
        <v>3065</v>
      </c>
      <c r="L4647">
        <v>119</v>
      </c>
      <c r="M4647">
        <v>30</v>
      </c>
      <c r="N4647" t="s">
        <v>2923</v>
      </c>
    </row>
    <row r="4648" spans="1:14" x14ac:dyDescent="0.2">
      <c r="A4648" t="s">
        <v>10407</v>
      </c>
      <c r="B4648">
        <v>18150</v>
      </c>
      <c r="C4648">
        <v>20750</v>
      </c>
      <c r="D4648">
        <v>24860</v>
      </c>
      <c r="E4648">
        <v>30000</v>
      </c>
      <c r="F4648">
        <v>35140</v>
      </c>
      <c r="G4648">
        <v>40280</v>
      </c>
      <c r="H4648">
        <v>45420</v>
      </c>
      <c r="I4648">
        <v>50560</v>
      </c>
      <c r="J4648">
        <v>55700</v>
      </c>
      <c r="K4648" t="s">
        <v>3065</v>
      </c>
      <c r="L4648">
        <v>121</v>
      </c>
      <c r="M4648">
        <v>30</v>
      </c>
      <c r="N4648" t="s">
        <v>1922</v>
      </c>
    </row>
    <row r="4649" spans="1:14" x14ac:dyDescent="0.2">
      <c r="A4649" t="s">
        <v>10408</v>
      </c>
      <c r="B4649">
        <v>17850</v>
      </c>
      <c r="C4649">
        <v>20400</v>
      </c>
      <c r="D4649">
        <v>24860</v>
      </c>
      <c r="E4649">
        <v>30000</v>
      </c>
      <c r="F4649">
        <v>35140</v>
      </c>
      <c r="G4649">
        <v>40280</v>
      </c>
      <c r="H4649">
        <v>45420</v>
      </c>
      <c r="I4649">
        <v>50560</v>
      </c>
      <c r="J4649">
        <v>55700</v>
      </c>
      <c r="K4649" t="s">
        <v>3065</v>
      </c>
      <c r="L4649">
        <v>123</v>
      </c>
      <c r="M4649">
        <v>30</v>
      </c>
      <c r="N4649" t="s">
        <v>3562</v>
      </c>
    </row>
    <row r="4650" spans="1:14" x14ac:dyDescent="0.2">
      <c r="A4650" t="s">
        <v>10409</v>
      </c>
      <c r="B4650">
        <v>17850</v>
      </c>
      <c r="C4650">
        <v>20400</v>
      </c>
      <c r="D4650">
        <v>24860</v>
      </c>
      <c r="E4650">
        <v>30000</v>
      </c>
      <c r="F4650">
        <v>35140</v>
      </c>
      <c r="G4650">
        <v>40280</v>
      </c>
      <c r="H4650">
        <v>45420</v>
      </c>
      <c r="I4650">
        <v>50560</v>
      </c>
      <c r="J4650">
        <v>55700</v>
      </c>
      <c r="K4650" t="s">
        <v>3065</v>
      </c>
      <c r="L4650">
        <v>125</v>
      </c>
      <c r="M4650">
        <v>30</v>
      </c>
      <c r="N4650" t="s">
        <v>1923</v>
      </c>
    </row>
    <row r="4651" spans="1:14" x14ac:dyDescent="0.2">
      <c r="A4651" t="s">
        <v>10410</v>
      </c>
      <c r="B4651">
        <v>19600</v>
      </c>
      <c r="C4651">
        <v>22400</v>
      </c>
      <c r="D4651">
        <v>25200</v>
      </c>
      <c r="E4651">
        <v>30000</v>
      </c>
      <c r="F4651">
        <v>35140</v>
      </c>
      <c r="G4651">
        <v>40280</v>
      </c>
      <c r="H4651">
        <v>45420</v>
      </c>
      <c r="I4651">
        <v>50560</v>
      </c>
      <c r="J4651">
        <v>55700</v>
      </c>
      <c r="K4651" t="s">
        <v>3065</v>
      </c>
      <c r="L4651">
        <v>127</v>
      </c>
      <c r="M4651">
        <v>30</v>
      </c>
      <c r="N4651" t="s">
        <v>2115</v>
      </c>
    </row>
    <row r="4652" spans="1:14" x14ac:dyDescent="0.2">
      <c r="A4652" t="s">
        <v>10411</v>
      </c>
      <c r="B4652">
        <v>17850</v>
      </c>
      <c r="C4652">
        <v>20400</v>
      </c>
      <c r="D4652">
        <v>24860</v>
      </c>
      <c r="E4652">
        <v>30000</v>
      </c>
      <c r="F4652">
        <v>35140</v>
      </c>
      <c r="G4652">
        <v>40280</v>
      </c>
      <c r="H4652">
        <v>45420</v>
      </c>
      <c r="I4652">
        <v>50560</v>
      </c>
      <c r="J4652">
        <v>55700</v>
      </c>
      <c r="K4652" t="s">
        <v>3065</v>
      </c>
      <c r="L4652">
        <v>129</v>
      </c>
      <c r="M4652">
        <v>30</v>
      </c>
      <c r="N4652" t="s">
        <v>1924</v>
      </c>
    </row>
    <row r="4653" spans="1:14" x14ac:dyDescent="0.2">
      <c r="A4653" t="s">
        <v>10412</v>
      </c>
      <c r="B4653">
        <v>21000</v>
      </c>
      <c r="C4653">
        <v>24000</v>
      </c>
      <c r="D4653">
        <v>27000</v>
      </c>
      <c r="E4653">
        <v>30000</v>
      </c>
      <c r="F4653">
        <v>35140</v>
      </c>
      <c r="G4653">
        <v>40280</v>
      </c>
      <c r="H4653">
        <v>45420</v>
      </c>
      <c r="I4653">
        <v>50560</v>
      </c>
      <c r="J4653">
        <v>55700</v>
      </c>
      <c r="K4653" t="s">
        <v>3065</v>
      </c>
      <c r="L4653">
        <v>131</v>
      </c>
      <c r="M4653">
        <v>30</v>
      </c>
      <c r="N4653" t="s">
        <v>3362</v>
      </c>
    </row>
    <row r="4654" spans="1:14" x14ac:dyDescent="0.2">
      <c r="A4654" t="s">
        <v>10413</v>
      </c>
      <c r="B4654">
        <v>21000</v>
      </c>
      <c r="C4654">
        <v>24000</v>
      </c>
      <c r="D4654">
        <v>27000</v>
      </c>
      <c r="E4654">
        <v>30000</v>
      </c>
      <c r="F4654">
        <v>35140</v>
      </c>
      <c r="G4654">
        <v>40280</v>
      </c>
      <c r="H4654">
        <v>45420</v>
      </c>
      <c r="I4654">
        <v>50560</v>
      </c>
      <c r="J4654">
        <v>55700</v>
      </c>
      <c r="K4654" t="s">
        <v>3065</v>
      </c>
      <c r="L4654">
        <v>133</v>
      </c>
      <c r="M4654">
        <v>30</v>
      </c>
      <c r="N4654" t="s">
        <v>1925</v>
      </c>
    </row>
    <row r="4655" spans="1:14" x14ac:dyDescent="0.2">
      <c r="A4655" t="s">
        <v>10414</v>
      </c>
      <c r="B4655">
        <v>18150</v>
      </c>
      <c r="C4655">
        <v>20750</v>
      </c>
      <c r="D4655">
        <v>24860</v>
      </c>
      <c r="E4655">
        <v>30000</v>
      </c>
      <c r="F4655">
        <v>35140</v>
      </c>
      <c r="G4655">
        <v>40280</v>
      </c>
      <c r="H4655">
        <v>45420</v>
      </c>
      <c r="I4655">
        <v>50560</v>
      </c>
      <c r="J4655">
        <v>55700</v>
      </c>
      <c r="K4655" t="s">
        <v>3065</v>
      </c>
      <c r="L4655">
        <v>135</v>
      </c>
      <c r="M4655">
        <v>30</v>
      </c>
      <c r="N4655" t="s">
        <v>1926</v>
      </c>
    </row>
    <row r="4656" spans="1:14" x14ac:dyDescent="0.2">
      <c r="A4656" t="s">
        <v>10415</v>
      </c>
      <c r="B4656">
        <v>17850</v>
      </c>
      <c r="C4656">
        <v>20400</v>
      </c>
      <c r="D4656">
        <v>24860</v>
      </c>
      <c r="E4656">
        <v>30000</v>
      </c>
      <c r="F4656">
        <v>35140</v>
      </c>
      <c r="G4656">
        <v>40280</v>
      </c>
      <c r="H4656">
        <v>45420</v>
      </c>
      <c r="I4656">
        <v>50560</v>
      </c>
      <c r="J4656">
        <v>55700</v>
      </c>
      <c r="K4656" t="s">
        <v>3065</v>
      </c>
      <c r="L4656">
        <v>137</v>
      </c>
      <c r="M4656">
        <v>30</v>
      </c>
      <c r="N4656" t="s">
        <v>1927</v>
      </c>
    </row>
    <row r="4657" spans="1:14" x14ac:dyDescent="0.2">
      <c r="A4657" t="s">
        <v>10416</v>
      </c>
      <c r="B4657">
        <v>18900</v>
      </c>
      <c r="C4657">
        <v>21600</v>
      </c>
      <c r="D4657">
        <v>24860</v>
      </c>
      <c r="E4657">
        <v>30000</v>
      </c>
      <c r="F4657">
        <v>35140</v>
      </c>
      <c r="G4657">
        <v>40280</v>
      </c>
      <c r="H4657">
        <v>45420</v>
      </c>
      <c r="I4657">
        <v>50560</v>
      </c>
      <c r="J4657">
        <v>55700</v>
      </c>
      <c r="K4657" t="s">
        <v>3065</v>
      </c>
      <c r="L4657">
        <v>139</v>
      </c>
      <c r="M4657">
        <v>30</v>
      </c>
      <c r="N4657" t="s">
        <v>3035</v>
      </c>
    </row>
    <row r="4658" spans="1:14" x14ac:dyDescent="0.2">
      <c r="A4658" t="s">
        <v>10417</v>
      </c>
      <c r="B4658">
        <v>17850</v>
      </c>
      <c r="C4658">
        <v>20400</v>
      </c>
      <c r="D4658">
        <v>24860</v>
      </c>
      <c r="E4658">
        <v>30000</v>
      </c>
      <c r="F4658">
        <v>35140</v>
      </c>
      <c r="G4658">
        <v>40280</v>
      </c>
      <c r="H4658">
        <v>45420</v>
      </c>
      <c r="I4658">
        <v>50560</v>
      </c>
      <c r="J4658">
        <v>55700</v>
      </c>
      <c r="K4658" t="s">
        <v>3065</v>
      </c>
      <c r="L4658">
        <v>141</v>
      </c>
      <c r="M4658">
        <v>30</v>
      </c>
      <c r="N4658" t="s">
        <v>3071</v>
      </c>
    </row>
    <row r="4659" spans="1:14" x14ac:dyDescent="0.2">
      <c r="A4659" t="s">
        <v>10418</v>
      </c>
      <c r="B4659">
        <v>19800</v>
      </c>
      <c r="C4659">
        <v>22600</v>
      </c>
      <c r="D4659">
        <v>25450</v>
      </c>
      <c r="E4659">
        <v>30000</v>
      </c>
      <c r="F4659">
        <v>35140</v>
      </c>
      <c r="G4659">
        <v>40280</v>
      </c>
      <c r="H4659">
        <v>45420</v>
      </c>
      <c r="I4659">
        <v>50560</v>
      </c>
      <c r="J4659">
        <v>55700</v>
      </c>
      <c r="K4659" t="s">
        <v>3120</v>
      </c>
      <c r="L4659">
        <v>1</v>
      </c>
      <c r="M4659">
        <v>30</v>
      </c>
      <c r="N4659" t="s">
        <v>3955</v>
      </c>
    </row>
    <row r="4660" spans="1:14" x14ac:dyDescent="0.2">
      <c r="A4660" t="s">
        <v>10419</v>
      </c>
      <c r="B4660">
        <v>19500</v>
      </c>
      <c r="C4660">
        <v>22250</v>
      </c>
      <c r="D4660">
        <v>25050</v>
      </c>
      <c r="E4660">
        <v>30000</v>
      </c>
      <c r="F4660">
        <v>35140</v>
      </c>
      <c r="G4660">
        <v>40280</v>
      </c>
      <c r="H4660">
        <v>45420</v>
      </c>
      <c r="I4660">
        <v>50560</v>
      </c>
      <c r="J4660">
        <v>55700</v>
      </c>
      <c r="K4660" t="s">
        <v>3120</v>
      </c>
      <c r="L4660">
        <v>3</v>
      </c>
      <c r="M4660">
        <v>30</v>
      </c>
      <c r="N4660" t="s">
        <v>3652</v>
      </c>
    </row>
    <row r="4661" spans="1:14" x14ac:dyDescent="0.2">
      <c r="A4661" t="s">
        <v>10420</v>
      </c>
      <c r="B4661">
        <v>22050</v>
      </c>
      <c r="C4661">
        <v>25200</v>
      </c>
      <c r="D4661">
        <v>28350</v>
      </c>
      <c r="E4661">
        <v>31450</v>
      </c>
      <c r="F4661">
        <v>35140</v>
      </c>
      <c r="G4661">
        <v>40280</v>
      </c>
      <c r="H4661">
        <v>45420</v>
      </c>
      <c r="I4661">
        <v>50560</v>
      </c>
      <c r="J4661">
        <v>55700</v>
      </c>
      <c r="K4661" t="s">
        <v>3120</v>
      </c>
      <c r="L4661">
        <v>5</v>
      </c>
      <c r="M4661">
        <v>30</v>
      </c>
      <c r="N4661" t="s">
        <v>3271</v>
      </c>
    </row>
    <row r="4662" spans="1:14" x14ac:dyDescent="0.2">
      <c r="A4662" t="s">
        <v>10421</v>
      </c>
      <c r="B4662">
        <v>19500</v>
      </c>
      <c r="C4662">
        <v>22250</v>
      </c>
      <c r="D4662">
        <v>25050</v>
      </c>
      <c r="E4662">
        <v>30000</v>
      </c>
      <c r="F4662">
        <v>35140</v>
      </c>
      <c r="G4662">
        <v>40280</v>
      </c>
      <c r="H4662">
        <v>45420</v>
      </c>
      <c r="I4662">
        <v>50560</v>
      </c>
      <c r="J4662">
        <v>55700</v>
      </c>
      <c r="K4662" t="s">
        <v>3120</v>
      </c>
      <c r="L4662">
        <v>7</v>
      </c>
      <c r="M4662">
        <v>30</v>
      </c>
      <c r="N4662" t="s">
        <v>3654</v>
      </c>
    </row>
    <row r="4663" spans="1:14" x14ac:dyDescent="0.2">
      <c r="A4663" t="s">
        <v>10422</v>
      </c>
      <c r="B4663">
        <v>20300</v>
      </c>
      <c r="C4663">
        <v>23200</v>
      </c>
      <c r="D4663">
        <v>26100</v>
      </c>
      <c r="E4663">
        <v>30000</v>
      </c>
      <c r="F4663">
        <v>35140</v>
      </c>
      <c r="G4663">
        <v>40280</v>
      </c>
      <c r="H4663">
        <v>45420</v>
      </c>
      <c r="I4663">
        <v>50560</v>
      </c>
      <c r="J4663">
        <v>55700</v>
      </c>
      <c r="K4663" t="s">
        <v>3120</v>
      </c>
      <c r="L4663">
        <v>9</v>
      </c>
      <c r="M4663">
        <v>30</v>
      </c>
      <c r="N4663" t="s">
        <v>2242</v>
      </c>
    </row>
    <row r="4664" spans="1:14" x14ac:dyDescent="0.2">
      <c r="A4664" t="s">
        <v>10423</v>
      </c>
      <c r="B4664">
        <v>19800</v>
      </c>
      <c r="C4664">
        <v>22600</v>
      </c>
      <c r="D4664">
        <v>25450</v>
      </c>
      <c r="E4664">
        <v>30000</v>
      </c>
      <c r="F4664">
        <v>35140</v>
      </c>
      <c r="G4664">
        <v>40280</v>
      </c>
      <c r="H4664">
        <v>45420</v>
      </c>
      <c r="I4664">
        <v>50560</v>
      </c>
      <c r="J4664">
        <v>55700</v>
      </c>
      <c r="K4664" t="s">
        <v>3120</v>
      </c>
      <c r="L4664">
        <v>11</v>
      </c>
      <c r="M4664">
        <v>30</v>
      </c>
      <c r="N4664" t="s">
        <v>4020</v>
      </c>
    </row>
    <row r="4665" spans="1:14" x14ac:dyDescent="0.2">
      <c r="A4665" t="s">
        <v>10424</v>
      </c>
      <c r="B4665">
        <v>19500</v>
      </c>
      <c r="C4665">
        <v>22250</v>
      </c>
      <c r="D4665">
        <v>25050</v>
      </c>
      <c r="E4665">
        <v>30000</v>
      </c>
      <c r="F4665">
        <v>35140</v>
      </c>
      <c r="G4665">
        <v>40280</v>
      </c>
      <c r="H4665">
        <v>45420</v>
      </c>
      <c r="I4665">
        <v>50560</v>
      </c>
      <c r="J4665">
        <v>55700</v>
      </c>
      <c r="K4665" t="s">
        <v>3120</v>
      </c>
      <c r="L4665">
        <v>13</v>
      </c>
      <c r="M4665">
        <v>30</v>
      </c>
      <c r="N4665" t="s">
        <v>2724</v>
      </c>
    </row>
    <row r="4666" spans="1:14" x14ac:dyDescent="0.2">
      <c r="A4666" t="s">
        <v>10425</v>
      </c>
      <c r="B4666">
        <v>19500</v>
      </c>
      <c r="C4666">
        <v>22250</v>
      </c>
      <c r="D4666">
        <v>25050</v>
      </c>
      <c r="E4666">
        <v>30000</v>
      </c>
      <c r="F4666">
        <v>35140</v>
      </c>
      <c r="G4666">
        <v>40280</v>
      </c>
      <c r="H4666">
        <v>45420</v>
      </c>
      <c r="I4666">
        <v>50560</v>
      </c>
      <c r="J4666">
        <v>55700</v>
      </c>
      <c r="K4666" t="s">
        <v>3120</v>
      </c>
      <c r="L4666">
        <v>15</v>
      </c>
      <c r="M4666">
        <v>30</v>
      </c>
      <c r="N4666" t="s">
        <v>2243</v>
      </c>
    </row>
    <row r="4667" spans="1:14" x14ac:dyDescent="0.2">
      <c r="A4667" t="s">
        <v>10426</v>
      </c>
      <c r="B4667">
        <v>19500</v>
      </c>
      <c r="C4667">
        <v>22250</v>
      </c>
      <c r="D4667">
        <v>25050</v>
      </c>
      <c r="E4667">
        <v>30000</v>
      </c>
      <c r="F4667">
        <v>35140</v>
      </c>
      <c r="G4667">
        <v>40280</v>
      </c>
      <c r="H4667">
        <v>45420</v>
      </c>
      <c r="I4667">
        <v>50560</v>
      </c>
      <c r="J4667">
        <v>55700</v>
      </c>
      <c r="K4667" t="s">
        <v>3120</v>
      </c>
      <c r="L4667">
        <v>17</v>
      </c>
      <c r="M4667">
        <v>30</v>
      </c>
      <c r="N4667" t="s">
        <v>2244</v>
      </c>
    </row>
    <row r="4668" spans="1:14" x14ac:dyDescent="0.2">
      <c r="A4668" t="s">
        <v>10427</v>
      </c>
      <c r="B4668">
        <v>19500</v>
      </c>
      <c r="C4668">
        <v>22250</v>
      </c>
      <c r="D4668">
        <v>25050</v>
      </c>
      <c r="E4668">
        <v>30000</v>
      </c>
      <c r="F4668">
        <v>35140</v>
      </c>
      <c r="G4668">
        <v>40280</v>
      </c>
      <c r="H4668">
        <v>45420</v>
      </c>
      <c r="I4668">
        <v>50560</v>
      </c>
      <c r="J4668">
        <v>55700</v>
      </c>
      <c r="K4668" t="s">
        <v>3120</v>
      </c>
      <c r="L4668">
        <v>19</v>
      </c>
      <c r="M4668">
        <v>30</v>
      </c>
      <c r="N4668" t="s">
        <v>3392</v>
      </c>
    </row>
    <row r="4669" spans="1:14" x14ac:dyDescent="0.2">
      <c r="A4669" t="s">
        <v>10428</v>
      </c>
      <c r="B4669">
        <v>19900</v>
      </c>
      <c r="C4669">
        <v>22750</v>
      </c>
      <c r="D4669">
        <v>25600</v>
      </c>
      <c r="E4669">
        <v>30000</v>
      </c>
      <c r="F4669">
        <v>35140</v>
      </c>
      <c r="G4669">
        <v>40280</v>
      </c>
      <c r="H4669">
        <v>45420</v>
      </c>
      <c r="I4669">
        <v>50560</v>
      </c>
      <c r="J4669">
        <v>55700</v>
      </c>
      <c r="K4669" t="s">
        <v>3120</v>
      </c>
      <c r="L4669">
        <v>21</v>
      </c>
      <c r="M4669">
        <v>30</v>
      </c>
      <c r="N4669" t="s">
        <v>2245</v>
      </c>
    </row>
    <row r="4670" spans="1:14" x14ac:dyDescent="0.2">
      <c r="A4670" t="s">
        <v>10429</v>
      </c>
      <c r="B4670">
        <v>20200</v>
      </c>
      <c r="C4670">
        <v>23100</v>
      </c>
      <c r="D4670">
        <v>26000</v>
      </c>
      <c r="E4670">
        <v>30000</v>
      </c>
      <c r="F4670">
        <v>35140</v>
      </c>
      <c r="G4670">
        <v>40280</v>
      </c>
      <c r="H4670">
        <v>45420</v>
      </c>
      <c r="I4670">
        <v>50560</v>
      </c>
      <c r="J4670">
        <v>55700</v>
      </c>
      <c r="K4670" t="s">
        <v>3120</v>
      </c>
      <c r="L4670">
        <v>23</v>
      </c>
      <c r="M4670">
        <v>30</v>
      </c>
      <c r="N4670" t="s">
        <v>3394</v>
      </c>
    </row>
    <row r="4671" spans="1:14" x14ac:dyDescent="0.2">
      <c r="A4671" t="s">
        <v>10430</v>
      </c>
      <c r="B4671">
        <v>19500</v>
      </c>
      <c r="C4671">
        <v>22250</v>
      </c>
      <c r="D4671">
        <v>25050</v>
      </c>
      <c r="E4671">
        <v>30000</v>
      </c>
      <c r="F4671">
        <v>35140</v>
      </c>
      <c r="G4671">
        <v>40280</v>
      </c>
      <c r="H4671">
        <v>45420</v>
      </c>
      <c r="I4671">
        <v>50560</v>
      </c>
      <c r="J4671">
        <v>55700</v>
      </c>
      <c r="K4671" t="s">
        <v>3120</v>
      </c>
      <c r="L4671">
        <v>25</v>
      </c>
      <c r="M4671">
        <v>30</v>
      </c>
      <c r="N4671" t="s">
        <v>2246</v>
      </c>
    </row>
    <row r="4672" spans="1:14" x14ac:dyDescent="0.2">
      <c r="A4672" t="s">
        <v>10431</v>
      </c>
      <c r="B4672">
        <v>19500</v>
      </c>
      <c r="C4672">
        <v>22250</v>
      </c>
      <c r="D4672">
        <v>25050</v>
      </c>
      <c r="E4672">
        <v>30000</v>
      </c>
      <c r="F4672">
        <v>35140</v>
      </c>
      <c r="G4672">
        <v>40280</v>
      </c>
      <c r="H4672">
        <v>45420</v>
      </c>
      <c r="I4672">
        <v>50560</v>
      </c>
      <c r="J4672">
        <v>55700</v>
      </c>
      <c r="K4672" t="s">
        <v>3120</v>
      </c>
      <c r="L4672">
        <v>27</v>
      </c>
      <c r="M4672">
        <v>30</v>
      </c>
      <c r="N4672" t="s">
        <v>2247</v>
      </c>
    </row>
    <row r="4673" spans="1:14" x14ac:dyDescent="0.2">
      <c r="A4673" t="s">
        <v>10432</v>
      </c>
      <c r="B4673">
        <v>19500</v>
      </c>
      <c r="C4673">
        <v>22250</v>
      </c>
      <c r="D4673">
        <v>25050</v>
      </c>
      <c r="E4673">
        <v>30000</v>
      </c>
      <c r="F4673">
        <v>35140</v>
      </c>
      <c r="G4673">
        <v>40280</v>
      </c>
      <c r="H4673">
        <v>45420</v>
      </c>
      <c r="I4673">
        <v>50560</v>
      </c>
      <c r="J4673">
        <v>55700</v>
      </c>
      <c r="K4673" t="s">
        <v>3120</v>
      </c>
      <c r="L4673">
        <v>29</v>
      </c>
      <c r="M4673">
        <v>30</v>
      </c>
      <c r="N4673" t="s">
        <v>2743</v>
      </c>
    </row>
    <row r="4674" spans="1:14" x14ac:dyDescent="0.2">
      <c r="A4674" t="s">
        <v>10433</v>
      </c>
      <c r="B4674">
        <v>19500</v>
      </c>
      <c r="C4674">
        <v>22250</v>
      </c>
      <c r="D4674">
        <v>25050</v>
      </c>
      <c r="E4674">
        <v>30000</v>
      </c>
      <c r="F4674">
        <v>35140</v>
      </c>
      <c r="G4674">
        <v>40280</v>
      </c>
      <c r="H4674">
        <v>45420</v>
      </c>
      <c r="I4674">
        <v>50560</v>
      </c>
      <c r="J4674">
        <v>55700</v>
      </c>
      <c r="K4674" t="s">
        <v>3120</v>
      </c>
      <c r="L4674">
        <v>31</v>
      </c>
      <c r="M4674">
        <v>30</v>
      </c>
      <c r="N4674" t="s">
        <v>3550</v>
      </c>
    </row>
    <row r="4675" spans="1:14" x14ac:dyDescent="0.2">
      <c r="A4675" t="s">
        <v>10434</v>
      </c>
      <c r="B4675">
        <v>20200</v>
      </c>
      <c r="C4675">
        <v>23050</v>
      </c>
      <c r="D4675">
        <v>25950</v>
      </c>
      <c r="E4675">
        <v>30000</v>
      </c>
      <c r="F4675">
        <v>35140</v>
      </c>
      <c r="G4675">
        <v>40280</v>
      </c>
      <c r="H4675">
        <v>45420</v>
      </c>
      <c r="I4675">
        <v>50560</v>
      </c>
      <c r="J4675">
        <v>55700</v>
      </c>
      <c r="K4675" t="s">
        <v>3120</v>
      </c>
      <c r="L4675">
        <v>33</v>
      </c>
      <c r="M4675">
        <v>30</v>
      </c>
      <c r="N4675" t="s">
        <v>3245</v>
      </c>
    </row>
    <row r="4676" spans="1:14" x14ac:dyDescent="0.2">
      <c r="A4676" t="s">
        <v>10435</v>
      </c>
      <c r="B4676">
        <v>20150</v>
      </c>
      <c r="C4676">
        <v>23000</v>
      </c>
      <c r="D4676">
        <v>25900</v>
      </c>
      <c r="E4676">
        <v>30000</v>
      </c>
      <c r="F4676">
        <v>35140</v>
      </c>
      <c r="G4676">
        <v>40280</v>
      </c>
      <c r="H4676">
        <v>45420</v>
      </c>
      <c r="I4676">
        <v>50560</v>
      </c>
      <c r="J4676">
        <v>55700</v>
      </c>
      <c r="K4676" t="s">
        <v>3120</v>
      </c>
      <c r="L4676">
        <v>35</v>
      </c>
      <c r="M4676">
        <v>30</v>
      </c>
      <c r="N4676" t="s">
        <v>2248</v>
      </c>
    </row>
    <row r="4677" spans="1:14" x14ac:dyDescent="0.2">
      <c r="A4677" t="s">
        <v>10436</v>
      </c>
      <c r="B4677">
        <v>21700</v>
      </c>
      <c r="C4677">
        <v>24800</v>
      </c>
      <c r="D4677">
        <v>27900</v>
      </c>
      <c r="E4677">
        <v>31000</v>
      </c>
      <c r="F4677">
        <v>35140</v>
      </c>
      <c r="G4677">
        <v>40280</v>
      </c>
      <c r="H4677">
        <v>45420</v>
      </c>
      <c r="I4677">
        <v>50560</v>
      </c>
      <c r="J4677">
        <v>55700</v>
      </c>
      <c r="K4677" t="s">
        <v>3120</v>
      </c>
      <c r="L4677">
        <v>37</v>
      </c>
      <c r="M4677">
        <v>30</v>
      </c>
      <c r="N4677" t="s">
        <v>2249</v>
      </c>
    </row>
    <row r="4678" spans="1:14" x14ac:dyDescent="0.2">
      <c r="A4678" t="s">
        <v>10437</v>
      </c>
      <c r="B4678">
        <v>26850</v>
      </c>
      <c r="C4678">
        <v>30650</v>
      </c>
      <c r="D4678">
        <v>34500</v>
      </c>
      <c r="E4678">
        <v>38300</v>
      </c>
      <c r="F4678">
        <v>41400</v>
      </c>
      <c r="G4678">
        <v>44450</v>
      </c>
      <c r="H4678">
        <v>47500</v>
      </c>
      <c r="I4678">
        <v>50600</v>
      </c>
      <c r="J4678">
        <v>55700</v>
      </c>
      <c r="K4678" t="s">
        <v>3120</v>
      </c>
      <c r="L4678">
        <v>39</v>
      </c>
      <c r="M4678">
        <v>30</v>
      </c>
      <c r="N4678" t="s">
        <v>3860</v>
      </c>
    </row>
    <row r="4679" spans="1:14" x14ac:dyDescent="0.2">
      <c r="A4679" t="s">
        <v>10438</v>
      </c>
      <c r="B4679">
        <v>19500</v>
      </c>
      <c r="C4679">
        <v>22250</v>
      </c>
      <c r="D4679">
        <v>25050</v>
      </c>
      <c r="E4679">
        <v>30000</v>
      </c>
      <c r="F4679">
        <v>35140</v>
      </c>
      <c r="G4679">
        <v>40280</v>
      </c>
      <c r="H4679">
        <v>45420</v>
      </c>
      <c r="I4679">
        <v>50560</v>
      </c>
      <c r="J4679">
        <v>55700</v>
      </c>
      <c r="K4679" t="s">
        <v>3120</v>
      </c>
      <c r="L4679">
        <v>41</v>
      </c>
      <c r="M4679">
        <v>30</v>
      </c>
      <c r="N4679" t="s">
        <v>2250</v>
      </c>
    </row>
    <row r="4680" spans="1:14" x14ac:dyDescent="0.2">
      <c r="A4680" t="s">
        <v>10439</v>
      </c>
      <c r="B4680">
        <v>19500</v>
      </c>
      <c r="C4680">
        <v>22250</v>
      </c>
      <c r="D4680">
        <v>25050</v>
      </c>
      <c r="E4680">
        <v>30000</v>
      </c>
      <c r="F4680">
        <v>35140</v>
      </c>
      <c r="G4680">
        <v>40280</v>
      </c>
      <c r="H4680">
        <v>45420</v>
      </c>
      <c r="I4680">
        <v>50560</v>
      </c>
      <c r="J4680">
        <v>55700</v>
      </c>
      <c r="K4680" t="s">
        <v>3120</v>
      </c>
      <c r="L4680">
        <v>43</v>
      </c>
      <c r="M4680">
        <v>30</v>
      </c>
      <c r="N4680" t="s">
        <v>2251</v>
      </c>
    </row>
    <row r="4681" spans="1:14" x14ac:dyDescent="0.2">
      <c r="A4681" t="s">
        <v>10440</v>
      </c>
      <c r="B4681">
        <v>19500</v>
      </c>
      <c r="C4681">
        <v>22250</v>
      </c>
      <c r="D4681">
        <v>25050</v>
      </c>
      <c r="E4681">
        <v>30000</v>
      </c>
      <c r="F4681">
        <v>35140</v>
      </c>
      <c r="G4681">
        <v>40280</v>
      </c>
      <c r="H4681">
        <v>45420</v>
      </c>
      <c r="I4681">
        <v>50560</v>
      </c>
      <c r="J4681">
        <v>55700</v>
      </c>
      <c r="K4681" t="s">
        <v>3120</v>
      </c>
      <c r="L4681">
        <v>45</v>
      </c>
      <c r="M4681">
        <v>30</v>
      </c>
      <c r="N4681" t="s">
        <v>2252</v>
      </c>
    </row>
    <row r="4682" spans="1:14" x14ac:dyDescent="0.2">
      <c r="A4682" t="s">
        <v>10441</v>
      </c>
      <c r="B4682">
        <v>10550</v>
      </c>
      <c r="C4682">
        <v>12050</v>
      </c>
      <c r="D4682">
        <v>13550</v>
      </c>
      <c r="E4682">
        <v>15050</v>
      </c>
      <c r="F4682">
        <v>16300</v>
      </c>
      <c r="G4682">
        <v>17500</v>
      </c>
      <c r="H4682">
        <v>18700</v>
      </c>
      <c r="I4682">
        <v>19900</v>
      </c>
      <c r="J4682">
        <v>21100</v>
      </c>
      <c r="K4682" t="s">
        <v>5535</v>
      </c>
      <c r="L4682">
        <v>999</v>
      </c>
      <c r="M4682">
        <v>30</v>
      </c>
      <c r="N4682" t="s">
        <v>5536</v>
      </c>
    </row>
    <row r="4683" spans="1:14" x14ac:dyDescent="0.2">
      <c r="A4683" t="s">
        <v>10442</v>
      </c>
      <c r="B4683">
        <v>17000</v>
      </c>
      <c r="C4683">
        <v>19400</v>
      </c>
      <c r="D4683">
        <v>21850</v>
      </c>
      <c r="E4683">
        <v>24250</v>
      </c>
      <c r="F4683">
        <v>26200</v>
      </c>
      <c r="G4683">
        <v>28150</v>
      </c>
      <c r="H4683">
        <v>30100</v>
      </c>
      <c r="I4683">
        <v>32050</v>
      </c>
      <c r="J4683">
        <v>33950</v>
      </c>
      <c r="K4683" t="s">
        <v>3121</v>
      </c>
      <c r="L4683">
        <v>10</v>
      </c>
      <c r="M4683">
        <v>30</v>
      </c>
      <c r="N4683" t="s">
        <v>5537</v>
      </c>
    </row>
    <row r="4684" spans="1:14" x14ac:dyDescent="0.2">
      <c r="A4684" t="s">
        <v>10443</v>
      </c>
      <c r="B4684">
        <v>11000</v>
      </c>
      <c r="C4684">
        <v>12600</v>
      </c>
      <c r="D4684">
        <v>14150</v>
      </c>
      <c r="E4684">
        <v>15750</v>
      </c>
      <c r="F4684">
        <v>17000</v>
      </c>
      <c r="G4684">
        <v>18250</v>
      </c>
      <c r="H4684">
        <v>19500</v>
      </c>
      <c r="I4684">
        <v>20750</v>
      </c>
      <c r="J4684">
        <v>22050</v>
      </c>
      <c r="K4684" t="s">
        <v>5541</v>
      </c>
      <c r="L4684">
        <v>999</v>
      </c>
      <c r="M4684">
        <v>30</v>
      </c>
      <c r="N4684" t="s">
        <v>5542</v>
      </c>
    </row>
    <row r="4685" spans="1:14" x14ac:dyDescent="0.2">
      <c r="A4685" t="s">
        <v>10444</v>
      </c>
      <c r="B4685">
        <v>9800</v>
      </c>
      <c r="C4685">
        <v>11200</v>
      </c>
      <c r="D4685">
        <v>12600</v>
      </c>
      <c r="E4685">
        <v>14000</v>
      </c>
      <c r="F4685">
        <v>15150</v>
      </c>
      <c r="G4685">
        <v>16250</v>
      </c>
      <c r="H4685">
        <v>17400</v>
      </c>
      <c r="I4685">
        <v>18500</v>
      </c>
      <c r="J4685">
        <v>19600</v>
      </c>
      <c r="K4685" t="s">
        <v>3122</v>
      </c>
      <c r="L4685">
        <v>1</v>
      </c>
      <c r="M4685">
        <v>30</v>
      </c>
      <c r="N4685" t="s">
        <v>1977</v>
      </c>
    </row>
    <row r="4686" spans="1:14" x14ac:dyDescent="0.2">
      <c r="A4686" t="s">
        <v>10445</v>
      </c>
      <c r="B4686">
        <v>9950</v>
      </c>
      <c r="C4686">
        <v>11350</v>
      </c>
      <c r="D4686">
        <v>12750</v>
      </c>
      <c r="E4686">
        <v>14150</v>
      </c>
      <c r="F4686">
        <v>15300</v>
      </c>
      <c r="G4686">
        <v>16450</v>
      </c>
      <c r="H4686">
        <v>17550</v>
      </c>
      <c r="I4686">
        <v>18700</v>
      </c>
      <c r="J4686">
        <v>19850</v>
      </c>
      <c r="K4686" t="s">
        <v>3122</v>
      </c>
      <c r="L4686">
        <v>3</v>
      </c>
      <c r="M4686">
        <v>30</v>
      </c>
      <c r="N4686" t="s">
        <v>1978</v>
      </c>
    </row>
    <row r="4687" spans="1:14" x14ac:dyDescent="0.2">
      <c r="A4687" t="s">
        <v>10446</v>
      </c>
      <c r="B4687">
        <v>9950</v>
      </c>
      <c r="C4687">
        <v>11350</v>
      </c>
      <c r="D4687">
        <v>12750</v>
      </c>
      <c r="E4687">
        <v>14150</v>
      </c>
      <c r="F4687">
        <v>15300</v>
      </c>
      <c r="G4687">
        <v>16450</v>
      </c>
      <c r="H4687">
        <v>17550</v>
      </c>
      <c r="I4687">
        <v>18700</v>
      </c>
      <c r="J4687">
        <v>19850</v>
      </c>
      <c r="K4687" t="s">
        <v>3122</v>
      </c>
      <c r="L4687">
        <v>5</v>
      </c>
      <c r="M4687">
        <v>30</v>
      </c>
      <c r="N4687" t="s">
        <v>1979</v>
      </c>
    </row>
    <row r="4688" spans="1:14" x14ac:dyDescent="0.2">
      <c r="A4688" t="s">
        <v>10447</v>
      </c>
      <c r="B4688">
        <v>11800</v>
      </c>
      <c r="C4688">
        <v>13450</v>
      </c>
      <c r="D4688">
        <v>15150</v>
      </c>
      <c r="E4688">
        <v>16800</v>
      </c>
      <c r="F4688">
        <v>18150</v>
      </c>
      <c r="G4688">
        <v>19500</v>
      </c>
      <c r="H4688">
        <v>20850</v>
      </c>
      <c r="I4688">
        <v>22200</v>
      </c>
      <c r="J4688">
        <v>23550</v>
      </c>
      <c r="K4688" t="s">
        <v>3122</v>
      </c>
      <c r="L4688">
        <v>7</v>
      </c>
      <c r="M4688">
        <v>30</v>
      </c>
      <c r="N4688" t="s">
        <v>1980</v>
      </c>
    </row>
    <row r="4689" spans="1:14" x14ac:dyDescent="0.2">
      <c r="A4689" t="s">
        <v>10448</v>
      </c>
      <c r="B4689">
        <v>9600</v>
      </c>
      <c r="C4689">
        <v>11000</v>
      </c>
      <c r="D4689">
        <v>12350</v>
      </c>
      <c r="E4689">
        <v>13700</v>
      </c>
      <c r="F4689">
        <v>14800</v>
      </c>
      <c r="G4689">
        <v>15900</v>
      </c>
      <c r="H4689">
        <v>17000</v>
      </c>
      <c r="I4689">
        <v>18100</v>
      </c>
      <c r="J4689">
        <v>19200</v>
      </c>
      <c r="K4689" t="s">
        <v>3122</v>
      </c>
      <c r="L4689">
        <v>9</v>
      </c>
      <c r="M4689">
        <v>30</v>
      </c>
      <c r="N4689" t="s">
        <v>1981</v>
      </c>
    </row>
    <row r="4690" spans="1:14" x14ac:dyDescent="0.2">
      <c r="A4690" t="s">
        <v>10449</v>
      </c>
      <c r="B4690">
        <v>9950</v>
      </c>
      <c r="C4690">
        <v>11350</v>
      </c>
      <c r="D4690">
        <v>12750</v>
      </c>
      <c r="E4690">
        <v>14150</v>
      </c>
      <c r="F4690">
        <v>15300</v>
      </c>
      <c r="G4690">
        <v>16450</v>
      </c>
      <c r="H4690">
        <v>17550</v>
      </c>
      <c r="I4690">
        <v>18700</v>
      </c>
      <c r="J4690">
        <v>19850</v>
      </c>
      <c r="K4690" t="s">
        <v>3122</v>
      </c>
      <c r="L4690">
        <v>11</v>
      </c>
      <c r="M4690">
        <v>30</v>
      </c>
      <c r="N4690" t="s">
        <v>1982</v>
      </c>
    </row>
    <row r="4691" spans="1:14" x14ac:dyDescent="0.2">
      <c r="A4691" t="s">
        <v>10450</v>
      </c>
      <c r="B4691">
        <v>10000</v>
      </c>
      <c r="C4691">
        <v>11400</v>
      </c>
      <c r="D4691">
        <v>12850</v>
      </c>
      <c r="E4691">
        <v>14250</v>
      </c>
      <c r="F4691">
        <v>15400</v>
      </c>
      <c r="G4691">
        <v>16550</v>
      </c>
      <c r="H4691">
        <v>17700</v>
      </c>
      <c r="I4691">
        <v>18850</v>
      </c>
      <c r="J4691">
        <v>19950</v>
      </c>
      <c r="K4691" t="s">
        <v>3122</v>
      </c>
      <c r="L4691">
        <v>13</v>
      </c>
      <c r="M4691">
        <v>30</v>
      </c>
      <c r="N4691" t="s">
        <v>1983</v>
      </c>
    </row>
    <row r="4692" spans="1:14" x14ac:dyDescent="0.2">
      <c r="A4692" t="s">
        <v>10451</v>
      </c>
      <c r="B4692">
        <v>9350</v>
      </c>
      <c r="C4692">
        <v>10650</v>
      </c>
      <c r="D4692">
        <v>12000</v>
      </c>
      <c r="E4692">
        <v>13300</v>
      </c>
      <c r="F4692">
        <v>14400</v>
      </c>
      <c r="G4692">
        <v>15450</v>
      </c>
      <c r="H4692">
        <v>16500</v>
      </c>
      <c r="I4692">
        <v>17600</v>
      </c>
      <c r="J4692">
        <v>18650</v>
      </c>
      <c r="K4692" t="s">
        <v>3122</v>
      </c>
      <c r="L4692">
        <v>15</v>
      </c>
      <c r="M4692">
        <v>30</v>
      </c>
      <c r="N4692" t="s">
        <v>1984</v>
      </c>
    </row>
    <row r="4693" spans="1:14" x14ac:dyDescent="0.2">
      <c r="A4693" t="s">
        <v>10452</v>
      </c>
      <c r="B4693">
        <v>11800</v>
      </c>
      <c r="C4693">
        <v>13450</v>
      </c>
      <c r="D4693">
        <v>15150</v>
      </c>
      <c r="E4693">
        <v>16800</v>
      </c>
      <c r="F4693">
        <v>18150</v>
      </c>
      <c r="G4693">
        <v>19500</v>
      </c>
      <c r="H4693">
        <v>20850</v>
      </c>
      <c r="I4693">
        <v>22200</v>
      </c>
      <c r="J4693">
        <v>23550</v>
      </c>
      <c r="K4693" t="s">
        <v>3122</v>
      </c>
      <c r="L4693">
        <v>17</v>
      </c>
      <c r="M4693">
        <v>30</v>
      </c>
      <c r="N4693" t="s">
        <v>1985</v>
      </c>
    </row>
    <row r="4694" spans="1:14" x14ac:dyDescent="0.2">
      <c r="A4694" t="s">
        <v>10453</v>
      </c>
      <c r="B4694">
        <v>9600</v>
      </c>
      <c r="C4694">
        <v>11000</v>
      </c>
      <c r="D4694">
        <v>12350</v>
      </c>
      <c r="E4694">
        <v>13700</v>
      </c>
      <c r="F4694">
        <v>14800</v>
      </c>
      <c r="G4694">
        <v>15900</v>
      </c>
      <c r="H4694">
        <v>17000</v>
      </c>
      <c r="I4694">
        <v>18100</v>
      </c>
      <c r="J4694">
        <v>19200</v>
      </c>
      <c r="K4694" t="s">
        <v>3122</v>
      </c>
      <c r="L4694">
        <v>19</v>
      </c>
      <c r="M4694">
        <v>30</v>
      </c>
      <c r="N4694" t="s">
        <v>1986</v>
      </c>
    </row>
    <row r="4695" spans="1:14" x14ac:dyDescent="0.2">
      <c r="A4695" t="s">
        <v>10454</v>
      </c>
      <c r="B4695">
        <v>11800</v>
      </c>
      <c r="C4695">
        <v>13450</v>
      </c>
      <c r="D4695">
        <v>15150</v>
      </c>
      <c r="E4695">
        <v>16800</v>
      </c>
      <c r="F4695">
        <v>18150</v>
      </c>
      <c r="G4695">
        <v>19500</v>
      </c>
      <c r="H4695">
        <v>20850</v>
      </c>
      <c r="I4695">
        <v>22200</v>
      </c>
      <c r="J4695">
        <v>23550</v>
      </c>
      <c r="K4695" t="s">
        <v>3122</v>
      </c>
      <c r="L4695">
        <v>21</v>
      </c>
      <c r="M4695">
        <v>30</v>
      </c>
      <c r="N4695" t="s">
        <v>1987</v>
      </c>
    </row>
    <row r="4696" spans="1:14" x14ac:dyDescent="0.2">
      <c r="A4696" t="s">
        <v>10455</v>
      </c>
      <c r="B4696">
        <v>9450</v>
      </c>
      <c r="C4696">
        <v>10800</v>
      </c>
      <c r="D4696">
        <v>12150</v>
      </c>
      <c r="E4696">
        <v>13500</v>
      </c>
      <c r="F4696">
        <v>14600</v>
      </c>
      <c r="G4696">
        <v>15700</v>
      </c>
      <c r="H4696">
        <v>16750</v>
      </c>
      <c r="I4696">
        <v>17850</v>
      </c>
      <c r="J4696">
        <v>18900</v>
      </c>
      <c r="K4696" t="s">
        <v>3122</v>
      </c>
      <c r="L4696">
        <v>23</v>
      </c>
      <c r="M4696">
        <v>30</v>
      </c>
      <c r="N4696" t="s">
        <v>1988</v>
      </c>
    </row>
    <row r="4697" spans="1:14" x14ac:dyDescent="0.2">
      <c r="A4697" t="s">
        <v>10456</v>
      </c>
      <c r="B4697">
        <v>12050</v>
      </c>
      <c r="C4697">
        <v>13800</v>
      </c>
      <c r="D4697">
        <v>15500</v>
      </c>
      <c r="E4697">
        <v>17200</v>
      </c>
      <c r="F4697">
        <v>18600</v>
      </c>
      <c r="G4697">
        <v>20000</v>
      </c>
      <c r="H4697">
        <v>21350</v>
      </c>
      <c r="I4697">
        <v>22750</v>
      </c>
      <c r="J4697">
        <v>24100</v>
      </c>
      <c r="K4697" t="s">
        <v>3122</v>
      </c>
      <c r="L4697">
        <v>25</v>
      </c>
      <c r="M4697">
        <v>30</v>
      </c>
      <c r="N4697" t="s">
        <v>1989</v>
      </c>
    </row>
    <row r="4698" spans="1:14" x14ac:dyDescent="0.2">
      <c r="A4698" t="s">
        <v>10457</v>
      </c>
      <c r="B4698">
        <v>10000</v>
      </c>
      <c r="C4698">
        <v>11400</v>
      </c>
      <c r="D4698">
        <v>12850</v>
      </c>
      <c r="E4698">
        <v>14250</v>
      </c>
      <c r="F4698">
        <v>15400</v>
      </c>
      <c r="G4698">
        <v>16550</v>
      </c>
      <c r="H4698">
        <v>17700</v>
      </c>
      <c r="I4698">
        <v>18850</v>
      </c>
      <c r="J4698">
        <v>19950</v>
      </c>
      <c r="K4698" t="s">
        <v>3122</v>
      </c>
      <c r="L4698">
        <v>27</v>
      </c>
      <c r="M4698">
        <v>30</v>
      </c>
      <c r="N4698" t="s">
        <v>1990</v>
      </c>
    </row>
    <row r="4699" spans="1:14" x14ac:dyDescent="0.2">
      <c r="A4699" t="s">
        <v>10458</v>
      </c>
      <c r="B4699">
        <v>11800</v>
      </c>
      <c r="C4699">
        <v>13450</v>
      </c>
      <c r="D4699">
        <v>15150</v>
      </c>
      <c r="E4699">
        <v>16800</v>
      </c>
      <c r="F4699">
        <v>18150</v>
      </c>
      <c r="G4699">
        <v>19500</v>
      </c>
      <c r="H4699">
        <v>20850</v>
      </c>
      <c r="I4699">
        <v>22200</v>
      </c>
      <c r="J4699">
        <v>23550</v>
      </c>
      <c r="K4699" t="s">
        <v>3122</v>
      </c>
      <c r="L4699">
        <v>29</v>
      </c>
      <c r="M4699">
        <v>30</v>
      </c>
      <c r="N4699" t="s">
        <v>1991</v>
      </c>
    </row>
    <row r="4700" spans="1:14" x14ac:dyDescent="0.2">
      <c r="A4700" t="s">
        <v>10459</v>
      </c>
      <c r="B4700">
        <v>11800</v>
      </c>
      <c r="C4700">
        <v>13450</v>
      </c>
      <c r="D4700">
        <v>15150</v>
      </c>
      <c r="E4700">
        <v>16800</v>
      </c>
      <c r="F4700">
        <v>18150</v>
      </c>
      <c r="G4700">
        <v>19500</v>
      </c>
      <c r="H4700">
        <v>20850</v>
      </c>
      <c r="I4700">
        <v>22200</v>
      </c>
      <c r="J4700">
        <v>23550</v>
      </c>
      <c r="K4700" t="s">
        <v>3122</v>
      </c>
      <c r="L4700">
        <v>31</v>
      </c>
      <c r="M4700">
        <v>30</v>
      </c>
      <c r="N4700" t="s">
        <v>1992</v>
      </c>
    </row>
    <row r="4701" spans="1:14" x14ac:dyDescent="0.2">
      <c r="A4701" t="s">
        <v>10460</v>
      </c>
      <c r="B4701">
        <v>11800</v>
      </c>
      <c r="C4701">
        <v>13450</v>
      </c>
      <c r="D4701">
        <v>15150</v>
      </c>
      <c r="E4701">
        <v>16800</v>
      </c>
      <c r="F4701">
        <v>18150</v>
      </c>
      <c r="G4701">
        <v>19500</v>
      </c>
      <c r="H4701">
        <v>20850</v>
      </c>
      <c r="I4701">
        <v>22200</v>
      </c>
      <c r="J4701">
        <v>23550</v>
      </c>
      <c r="K4701" t="s">
        <v>3122</v>
      </c>
      <c r="L4701">
        <v>33</v>
      </c>
      <c r="M4701">
        <v>30</v>
      </c>
      <c r="N4701" t="s">
        <v>1993</v>
      </c>
    </row>
    <row r="4702" spans="1:14" x14ac:dyDescent="0.2">
      <c r="A4702" t="s">
        <v>10461</v>
      </c>
      <c r="B4702">
        <v>12050</v>
      </c>
      <c r="C4702">
        <v>13800</v>
      </c>
      <c r="D4702">
        <v>15500</v>
      </c>
      <c r="E4702">
        <v>17200</v>
      </c>
      <c r="F4702">
        <v>18600</v>
      </c>
      <c r="G4702">
        <v>20000</v>
      </c>
      <c r="H4702">
        <v>21350</v>
      </c>
      <c r="I4702">
        <v>22750</v>
      </c>
      <c r="J4702">
        <v>24100</v>
      </c>
      <c r="K4702" t="s">
        <v>3122</v>
      </c>
      <c r="L4702">
        <v>35</v>
      </c>
      <c r="M4702">
        <v>30</v>
      </c>
      <c r="N4702" t="s">
        <v>1994</v>
      </c>
    </row>
    <row r="4703" spans="1:14" x14ac:dyDescent="0.2">
      <c r="A4703" t="s">
        <v>10462</v>
      </c>
      <c r="B4703">
        <v>11000</v>
      </c>
      <c r="C4703">
        <v>12550</v>
      </c>
      <c r="D4703">
        <v>14100</v>
      </c>
      <c r="E4703">
        <v>15650</v>
      </c>
      <c r="F4703">
        <v>16950</v>
      </c>
      <c r="G4703">
        <v>18200</v>
      </c>
      <c r="H4703">
        <v>19450</v>
      </c>
      <c r="I4703">
        <v>20700</v>
      </c>
      <c r="J4703">
        <v>21950</v>
      </c>
      <c r="K4703" t="s">
        <v>3122</v>
      </c>
      <c r="L4703">
        <v>37</v>
      </c>
      <c r="M4703">
        <v>30</v>
      </c>
      <c r="N4703" t="s">
        <v>1995</v>
      </c>
    </row>
    <row r="4704" spans="1:14" x14ac:dyDescent="0.2">
      <c r="A4704" t="s">
        <v>10463</v>
      </c>
      <c r="B4704">
        <v>9600</v>
      </c>
      <c r="C4704">
        <v>11000</v>
      </c>
      <c r="D4704">
        <v>12350</v>
      </c>
      <c r="E4704">
        <v>13700</v>
      </c>
      <c r="F4704">
        <v>14800</v>
      </c>
      <c r="G4704">
        <v>15900</v>
      </c>
      <c r="H4704">
        <v>17000</v>
      </c>
      <c r="I4704">
        <v>18100</v>
      </c>
      <c r="J4704">
        <v>19200</v>
      </c>
      <c r="K4704" t="s">
        <v>3122</v>
      </c>
      <c r="L4704">
        <v>39</v>
      </c>
      <c r="M4704">
        <v>30</v>
      </c>
      <c r="N4704" t="s">
        <v>1996</v>
      </c>
    </row>
    <row r="4705" spans="1:14" x14ac:dyDescent="0.2">
      <c r="A4705" t="s">
        <v>10464</v>
      </c>
      <c r="B4705">
        <v>12050</v>
      </c>
      <c r="C4705">
        <v>13800</v>
      </c>
      <c r="D4705">
        <v>15500</v>
      </c>
      <c r="E4705">
        <v>17200</v>
      </c>
      <c r="F4705">
        <v>18600</v>
      </c>
      <c r="G4705">
        <v>20000</v>
      </c>
      <c r="H4705">
        <v>21350</v>
      </c>
      <c r="I4705">
        <v>22750</v>
      </c>
      <c r="J4705">
        <v>24100</v>
      </c>
      <c r="K4705" t="s">
        <v>3122</v>
      </c>
      <c r="L4705">
        <v>41</v>
      </c>
      <c r="M4705">
        <v>30</v>
      </c>
      <c r="N4705" t="s">
        <v>1997</v>
      </c>
    </row>
    <row r="4706" spans="1:14" x14ac:dyDescent="0.2">
      <c r="A4706" t="s">
        <v>10465</v>
      </c>
      <c r="B4706">
        <v>9100</v>
      </c>
      <c r="C4706">
        <v>10400</v>
      </c>
      <c r="D4706">
        <v>11700</v>
      </c>
      <c r="E4706">
        <v>12950</v>
      </c>
      <c r="F4706">
        <v>14000</v>
      </c>
      <c r="G4706">
        <v>15050</v>
      </c>
      <c r="H4706">
        <v>16100</v>
      </c>
      <c r="I4706">
        <v>17100</v>
      </c>
      <c r="J4706">
        <v>18150</v>
      </c>
      <c r="K4706" t="s">
        <v>3122</v>
      </c>
      <c r="L4706">
        <v>43</v>
      </c>
      <c r="M4706">
        <v>30</v>
      </c>
      <c r="N4706" t="s">
        <v>1998</v>
      </c>
    </row>
    <row r="4707" spans="1:14" x14ac:dyDescent="0.2">
      <c r="A4707" t="s">
        <v>10466</v>
      </c>
      <c r="B4707">
        <v>11800</v>
      </c>
      <c r="C4707">
        <v>13450</v>
      </c>
      <c r="D4707">
        <v>15150</v>
      </c>
      <c r="E4707">
        <v>16800</v>
      </c>
      <c r="F4707">
        <v>18150</v>
      </c>
      <c r="G4707">
        <v>19500</v>
      </c>
      <c r="H4707">
        <v>20850</v>
      </c>
      <c r="I4707">
        <v>22200</v>
      </c>
      <c r="J4707">
        <v>23550</v>
      </c>
      <c r="K4707" t="s">
        <v>3122</v>
      </c>
      <c r="L4707">
        <v>45</v>
      </c>
      <c r="M4707">
        <v>30</v>
      </c>
      <c r="N4707" t="s">
        <v>1999</v>
      </c>
    </row>
    <row r="4708" spans="1:14" x14ac:dyDescent="0.2">
      <c r="A4708" t="s">
        <v>10467</v>
      </c>
      <c r="B4708">
        <v>11800</v>
      </c>
      <c r="C4708">
        <v>13450</v>
      </c>
      <c r="D4708">
        <v>15150</v>
      </c>
      <c r="E4708">
        <v>16800</v>
      </c>
      <c r="F4708">
        <v>18150</v>
      </c>
      <c r="G4708">
        <v>19500</v>
      </c>
      <c r="H4708">
        <v>20850</v>
      </c>
      <c r="I4708">
        <v>22200</v>
      </c>
      <c r="J4708">
        <v>23550</v>
      </c>
      <c r="K4708" t="s">
        <v>3122</v>
      </c>
      <c r="L4708">
        <v>47</v>
      </c>
      <c r="M4708">
        <v>30</v>
      </c>
      <c r="N4708" t="s">
        <v>2000</v>
      </c>
    </row>
    <row r="4709" spans="1:14" x14ac:dyDescent="0.2">
      <c r="A4709" t="s">
        <v>10468</v>
      </c>
      <c r="B4709">
        <v>9100</v>
      </c>
      <c r="C4709">
        <v>10400</v>
      </c>
      <c r="D4709">
        <v>11700</v>
      </c>
      <c r="E4709">
        <v>12950</v>
      </c>
      <c r="F4709">
        <v>14000</v>
      </c>
      <c r="G4709">
        <v>15050</v>
      </c>
      <c r="H4709">
        <v>16100</v>
      </c>
      <c r="I4709">
        <v>17100</v>
      </c>
      <c r="J4709">
        <v>18150</v>
      </c>
      <c r="K4709" t="s">
        <v>3122</v>
      </c>
      <c r="L4709">
        <v>49</v>
      </c>
      <c r="M4709">
        <v>30</v>
      </c>
      <c r="N4709" t="s">
        <v>2001</v>
      </c>
    </row>
    <row r="4710" spans="1:14" x14ac:dyDescent="0.2">
      <c r="A4710" t="s">
        <v>10469</v>
      </c>
      <c r="B4710">
        <v>11800</v>
      </c>
      <c r="C4710">
        <v>13450</v>
      </c>
      <c r="D4710">
        <v>15150</v>
      </c>
      <c r="E4710">
        <v>16800</v>
      </c>
      <c r="F4710">
        <v>18150</v>
      </c>
      <c r="G4710">
        <v>19500</v>
      </c>
      <c r="H4710">
        <v>20850</v>
      </c>
      <c r="I4710">
        <v>22200</v>
      </c>
      <c r="J4710">
        <v>23550</v>
      </c>
      <c r="K4710" t="s">
        <v>3122</v>
      </c>
      <c r="L4710">
        <v>51</v>
      </c>
      <c r="M4710">
        <v>30</v>
      </c>
      <c r="N4710" t="s">
        <v>2002</v>
      </c>
    </row>
    <row r="4711" spans="1:14" x14ac:dyDescent="0.2">
      <c r="A4711" t="s">
        <v>10470</v>
      </c>
      <c r="B4711">
        <v>11000</v>
      </c>
      <c r="C4711">
        <v>12550</v>
      </c>
      <c r="D4711">
        <v>14100</v>
      </c>
      <c r="E4711">
        <v>15650</v>
      </c>
      <c r="F4711">
        <v>16950</v>
      </c>
      <c r="G4711">
        <v>18200</v>
      </c>
      <c r="H4711">
        <v>19450</v>
      </c>
      <c r="I4711">
        <v>20700</v>
      </c>
      <c r="J4711">
        <v>21950</v>
      </c>
      <c r="K4711" t="s">
        <v>3122</v>
      </c>
      <c r="L4711">
        <v>53</v>
      </c>
      <c r="M4711">
        <v>30</v>
      </c>
      <c r="N4711" t="s">
        <v>2003</v>
      </c>
    </row>
    <row r="4712" spans="1:14" x14ac:dyDescent="0.2">
      <c r="A4712" t="s">
        <v>10471</v>
      </c>
      <c r="B4712">
        <v>11800</v>
      </c>
      <c r="C4712">
        <v>13450</v>
      </c>
      <c r="D4712">
        <v>15150</v>
      </c>
      <c r="E4712">
        <v>16800</v>
      </c>
      <c r="F4712">
        <v>18150</v>
      </c>
      <c r="G4712">
        <v>19500</v>
      </c>
      <c r="H4712">
        <v>20850</v>
      </c>
      <c r="I4712">
        <v>22200</v>
      </c>
      <c r="J4712">
        <v>23550</v>
      </c>
      <c r="K4712" t="s">
        <v>3122</v>
      </c>
      <c r="L4712">
        <v>54</v>
      </c>
      <c r="M4712">
        <v>30</v>
      </c>
      <c r="N4712" t="s">
        <v>2004</v>
      </c>
    </row>
    <row r="4713" spans="1:14" x14ac:dyDescent="0.2">
      <c r="A4713" t="s">
        <v>10472</v>
      </c>
      <c r="B4713">
        <v>9100</v>
      </c>
      <c r="C4713">
        <v>10400</v>
      </c>
      <c r="D4713">
        <v>11700</v>
      </c>
      <c r="E4713">
        <v>12950</v>
      </c>
      <c r="F4713">
        <v>14000</v>
      </c>
      <c r="G4713">
        <v>15050</v>
      </c>
      <c r="H4713">
        <v>16100</v>
      </c>
      <c r="I4713">
        <v>17100</v>
      </c>
      <c r="J4713">
        <v>18150</v>
      </c>
      <c r="K4713" t="s">
        <v>3122</v>
      </c>
      <c r="L4713">
        <v>55</v>
      </c>
      <c r="M4713">
        <v>30</v>
      </c>
      <c r="N4713" t="s">
        <v>2005</v>
      </c>
    </row>
    <row r="4714" spans="1:14" x14ac:dyDescent="0.2">
      <c r="A4714" t="s">
        <v>10473</v>
      </c>
      <c r="B4714">
        <v>9350</v>
      </c>
      <c r="C4714">
        <v>10650</v>
      </c>
      <c r="D4714">
        <v>12000</v>
      </c>
      <c r="E4714">
        <v>13300</v>
      </c>
      <c r="F4714">
        <v>14400</v>
      </c>
      <c r="G4714">
        <v>15450</v>
      </c>
      <c r="H4714">
        <v>16500</v>
      </c>
      <c r="I4714">
        <v>17600</v>
      </c>
      <c r="J4714">
        <v>18650</v>
      </c>
      <c r="K4714" t="s">
        <v>3122</v>
      </c>
      <c r="L4714">
        <v>57</v>
      </c>
      <c r="M4714">
        <v>30</v>
      </c>
      <c r="N4714" t="s">
        <v>2006</v>
      </c>
    </row>
    <row r="4715" spans="1:14" x14ac:dyDescent="0.2">
      <c r="A4715" t="s">
        <v>10474</v>
      </c>
      <c r="B4715">
        <v>9100</v>
      </c>
      <c r="C4715">
        <v>10400</v>
      </c>
      <c r="D4715">
        <v>11700</v>
      </c>
      <c r="E4715">
        <v>12950</v>
      </c>
      <c r="F4715">
        <v>14000</v>
      </c>
      <c r="G4715">
        <v>15050</v>
      </c>
      <c r="H4715">
        <v>16100</v>
      </c>
      <c r="I4715">
        <v>17100</v>
      </c>
      <c r="J4715">
        <v>18150</v>
      </c>
      <c r="K4715" t="s">
        <v>3122</v>
      </c>
      <c r="L4715">
        <v>59</v>
      </c>
      <c r="M4715">
        <v>30</v>
      </c>
      <c r="N4715" t="s">
        <v>2007</v>
      </c>
    </row>
    <row r="4716" spans="1:14" x14ac:dyDescent="0.2">
      <c r="A4716" t="s">
        <v>10475</v>
      </c>
      <c r="B4716">
        <v>11800</v>
      </c>
      <c r="C4716">
        <v>13450</v>
      </c>
      <c r="D4716">
        <v>15150</v>
      </c>
      <c r="E4716">
        <v>16800</v>
      </c>
      <c r="F4716">
        <v>18150</v>
      </c>
      <c r="G4716">
        <v>19500</v>
      </c>
      <c r="H4716">
        <v>20850</v>
      </c>
      <c r="I4716">
        <v>22200</v>
      </c>
      <c r="J4716">
        <v>23550</v>
      </c>
      <c r="K4716" t="s">
        <v>3122</v>
      </c>
      <c r="L4716">
        <v>61</v>
      </c>
      <c r="M4716">
        <v>30</v>
      </c>
      <c r="N4716" t="s">
        <v>2008</v>
      </c>
    </row>
    <row r="4717" spans="1:14" x14ac:dyDescent="0.2">
      <c r="A4717" t="s">
        <v>10476</v>
      </c>
      <c r="B4717">
        <v>12050</v>
      </c>
      <c r="C4717">
        <v>13800</v>
      </c>
      <c r="D4717">
        <v>15500</v>
      </c>
      <c r="E4717">
        <v>17200</v>
      </c>
      <c r="F4717">
        <v>18600</v>
      </c>
      <c r="G4717">
        <v>20000</v>
      </c>
      <c r="H4717">
        <v>21350</v>
      </c>
      <c r="I4717">
        <v>22750</v>
      </c>
      <c r="J4717">
        <v>24100</v>
      </c>
      <c r="K4717" t="s">
        <v>3122</v>
      </c>
      <c r="L4717">
        <v>63</v>
      </c>
      <c r="M4717">
        <v>30</v>
      </c>
      <c r="N4717" t="s">
        <v>2009</v>
      </c>
    </row>
    <row r="4718" spans="1:14" x14ac:dyDescent="0.2">
      <c r="A4718" t="s">
        <v>10477</v>
      </c>
      <c r="B4718">
        <v>10000</v>
      </c>
      <c r="C4718">
        <v>11400</v>
      </c>
      <c r="D4718">
        <v>12850</v>
      </c>
      <c r="E4718">
        <v>14250</v>
      </c>
      <c r="F4718">
        <v>15400</v>
      </c>
      <c r="G4718">
        <v>16550</v>
      </c>
      <c r="H4718">
        <v>17700</v>
      </c>
      <c r="I4718">
        <v>18850</v>
      </c>
      <c r="J4718">
        <v>19950</v>
      </c>
      <c r="K4718" t="s">
        <v>3122</v>
      </c>
      <c r="L4718">
        <v>65</v>
      </c>
      <c r="M4718">
        <v>30</v>
      </c>
      <c r="N4718" t="s">
        <v>2010</v>
      </c>
    </row>
    <row r="4719" spans="1:14" x14ac:dyDescent="0.2">
      <c r="A4719" t="s">
        <v>10478</v>
      </c>
      <c r="B4719">
        <v>10400</v>
      </c>
      <c r="C4719">
        <v>11850</v>
      </c>
      <c r="D4719">
        <v>13350</v>
      </c>
      <c r="E4719">
        <v>14800</v>
      </c>
      <c r="F4719">
        <v>16000</v>
      </c>
      <c r="G4719">
        <v>17200</v>
      </c>
      <c r="H4719">
        <v>18400</v>
      </c>
      <c r="I4719">
        <v>19550</v>
      </c>
      <c r="J4719">
        <v>20750</v>
      </c>
      <c r="K4719" t="s">
        <v>3122</v>
      </c>
      <c r="L4719">
        <v>67</v>
      </c>
      <c r="M4719">
        <v>30</v>
      </c>
      <c r="N4719" t="s">
        <v>2011</v>
      </c>
    </row>
    <row r="4720" spans="1:14" x14ac:dyDescent="0.2">
      <c r="A4720" t="s">
        <v>10479</v>
      </c>
      <c r="B4720">
        <v>11800</v>
      </c>
      <c r="C4720">
        <v>13450</v>
      </c>
      <c r="D4720">
        <v>15150</v>
      </c>
      <c r="E4720">
        <v>16800</v>
      </c>
      <c r="F4720">
        <v>18150</v>
      </c>
      <c r="G4720">
        <v>19500</v>
      </c>
      <c r="H4720">
        <v>20850</v>
      </c>
      <c r="I4720">
        <v>22200</v>
      </c>
      <c r="J4720">
        <v>23550</v>
      </c>
      <c r="K4720" t="s">
        <v>3122</v>
      </c>
      <c r="L4720">
        <v>69</v>
      </c>
      <c r="M4720">
        <v>30</v>
      </c>
      <c r="N4720" t="s">
        <v>2012</v>
      </c>
    </row>
    <row r="4721" spans="1:14" x14ac:dyDescent="0.2">
      <c r="A4721" t="s">
        <v>10480</v>
      </c>
      <c r="B4721">
        <v>9950</v>
      </c>
      <c r="C4721">
        <v>11350</v>
      </c>
      <c r="D4721">
        <v>12750</v>
      </c>
      <c r="E4721">
        <v>14150</v>
      </c>
      <c r="F4721">
        <v>15300</v>
      </c>
      <c r="G4721">
        <v>16450</v>
      </c>
      <c r="H4721">
        <v>17550</v>
      </c>
      <c r="I4721">
        <v>18700</v>
      </c>
      <c r="J4721">
        <v>19850</v>
      </c>
      <c r="K4721" t="s">
        <v>3122</v>
      </c>
      <c r="L4721">
        <v>71</v>
      </c>
      <c r="M4721">
        <v>30</v>
      </c>
      <c r="N4721" t="s">
        <v>2013</v>
      </c>
    </row>
    <row r="4722" spans="1:14" x14ac:dyDescent="0.2">
      <c r="A4722" t="s">
        <v>10481</v>
      </c>
      <c r="B4722">
        <v>9100</v>
      </c>
      <c r="C4722">
        <v>10400</v>
      </c>
      <c r="D4722">
        <v>11700</v>
      </c>
      <c r="E4722">
        <v>12950</v>
      </c>
      <c r="F4722">
        <v>14000</v>
      </c>
      <c r="G4722">
        <v>15050</v>
      </c>
      <c r="H4722">
        <v>16100</v>
      </c>
      <c r="I4722">
        <v>17100</v>
      </c>
      <c r="J4722">
        <v>18150</v>
      </c>
      <c r="K4722" t="s">
        <v>3122</v>
      </c>
      <c r="L4722">
        <v>73</v>
      </c>
      <c r="M4722">
        <v>30</v>
      </c>
      <c r="N4722" t="s">
        <v>2014</v>
      </c>
    </row>
    <row r="4723" spans="1:14" x14ac:dyDescent="0.2">
      <c r="A4723" t="s">
        <v>10482</v>
      </c>
      <c r="B4723">
        <v>9800</v>
      </c>
      <c r="C4723">
        <v>11200</v>
      </c>
      <c r="D4723">
        <v>12600</v>
      </c>
      <c r="E4723">
        <v>14000</v>
      </c>
      <c r="F4723">
        <v>15150</v>
      </c>
      <c r="G4723">
        <v>16250</v>
      </c>
      <c r="H4723">
        <v>17400</v>
      </c>
      <c r="I4723">
        <v>18500</v>
      </c>
      <c r="J4723">
        <v>19600</v>
      </c>
      <c r="K4723" t="s">
        <v>3122</v>
      </c>
      <c r="L4723">
        <v>75</v>
      </c>
      <c r="M4723">
        <v>30</v>
      </c>
      <c r="N4723" t="s">
        <v>2015</v>
      </c>
    </row>
    <row r="4724" spans="1:14" x14ac:dyDescent="0.2">
      <c r="A4724" t="s">
        <v>10483</v>
      </c>
      <c r="B4724">
        <v>11800</v>
      </c>
      <c r="C4724">
        <v>13450</v>
      </c>
      <c r="D4724">
        <v>15150</v>
      </c>
      <c r="E4724">
        <v>16800</v>
      </c>
      <c r="F4724">
        <v>18150</v>
      </c>
      <c r="G4724">
        <v>19500</v>
      </c>
      <c r="H4724">
        <v>20850</v>
      </c>
      <c r="I4724">
        <v>22200</v>
      </c>
      <c r="J4724">
        <v>23550</v>
      </c>
      <c r="K4724" t="s">
        <v>3122</v>
      </c>
      <c r="L4724">
        <v>77</v>
      </c>
      <c r="M4724">
        <v>30</v>
      </c>
      <c r="N4724" t="s">
        <v>2016</v>
      </c>
    </row>
    <row r="4725" spans="1:14" x14ac:dyDescent="0.2">
      <c r="A4725" t="s">
        <v>10484</v>
      </c>
      <c r="B4725">
        <v>9450</v>
      </c>
      <c r="C4725">
        <v>10800</v>
      </c>
      <c r="D4725">
        <v>12150</v>
      </c>
      <c r="E4725">
        <v>13500</v>
      </c>
      <c r="F4725">
        <v>14600</v>
      </c>
      <c r="G4725">
        <v>15700</v>
      </c>
      <c r="H4725">
        <v>16750</v>
      </c>
      <c r="I4725">
        <v>17850</v>
      </c>
      <c r="J4725">
        <v>18900</v>
      </c>
      <c r="K4725" t="s">
        <v>3122</v>
      </c>
      <c r="L4725">
        <v>79</v>
      </c>
      <c r="M4725">
        <v>30</v>
      </c>
      <c r="N4725" t="s">
        <v>2017</v>
      </c>
    </row>
    <row r="4726" spans="1:14" x14ac:dyDescent="0.2">
      <c r="A4726" t="s">
        <v>10485</v>
      </c>
      <c r="B4726">
        <v>9950</v>
      </c>
      <c r="C4726">
        <v>11350</v>
      </c>
      <c r="D4726">
        <v>12750</v>
      </c>
      <c r="E4726">
        <v>14150</v>
      </c>
      <c r="F4726">
        <v>15300</v>
      </c>
      <c r="G4726">
        <v>16450</v>
      </c>
      <c r="H4726">
        <v>17550</v>
      </c>
      <c r="I4726">
        <v>18700</v>
      </c>
      <c r="J4726">
        <v>19850</v>
      </c>
      <c r="K4726" t="s">
        <v>3122</v>
      </c>
      <c r="L4726">
        <v>81</v>
      </c>
      <c r="M4726">
        <v>30</v>
      </c>
      <c r="N4726" t="s">
        <v>2018</v>
      </c>
    </row>
    <row r="4727" spans="1:14" x14ac:dyDescent="0.2">
      <c r="A4727" t="s">
        <v>10486</v>
      </c>
      <c r="B4727">
        <v>10400</v>
      </c>
      <c r="C4727">
        <v>11850</v>
      </c>
      <c r="D4727">
        <v>13350</v>
      </c>
      <c r="E4727">
        <v>14800</v>
      </c>
      <c r="F4727">
        <v>16000</v>
      </c>
      <c r="G4727">
        <v>17200</v>
      </c>
      <c r="H4727">
        <v>18400</v>
      </c>
      <c r="I4727">
        <v>19550</v>
      </c>
      <c r="J4727">
        <v>20750</v>
      </c>
      <c r="K4727" t="s">
        <v>3122</v>
      </c>
      <c r="L4727">
        <v>83</v>
      </c>
      <c r="M4727">
        <v>30</v>
      </c>
      <c r="N4727" t="s">
        <v>2019</v>
      </c>
    </row>
    <row r="4728" spans="1:14" x14ac:dyDescent="0.2">
      <c r="A4728" t="s">
        <v>10487</v>
      </c>
      <c r="B4728">
        <v>11800</v>
      </c>
      <c r="C4728">
        <v>13450</v>
      </c>
      <c r="D4728">
        <v>15150</v>
      </c>
      <c r="E4728">
        <v>16800</v>
      </c>
      <c r="F4728">
        <v>18150</v>
      </c>
      <c r="G4728">
        <v>19500</v>
      </c>
      <c r="H4728">
        <v>20850</v>
      </c>
      <c r="I4728">
        <v>22200</v>
      </c>
      <c r="J4728">
        <v>23550</v>
      </c>
      <c r="K4728" t="s">
        <v>3122</v>
      </c>
      <c r="L4728">
        <v>85</v>
      </c>
      <c r="M4728">
        <v>30</v>
      </c>
      <c r="N4728" t="s">
        <v>2020</v>
      </c>
    </row>
    <row r="4729" spans="1:14" x14ac:dyDescent="0.2">
      <c r="A4729" t="s">
        <v>10488</v>
      </c>
      <c r="B4729">
        <v>11800</v>
      </c>
      <c r="C4729">
        <v>13450</v>
      </c>
      <c r="D4729">
        <v>15150</v>
      </c>
      <c r="E4729">
        <v>16800</v>
      </c>
      <c r="F4729">
        <v>18150</v>
      </c>
      <c r="G4729">
        <v>19500</v>
      </c>
      <c r="H4729">
        <v>20850</v>
      </c>
      <c r="I4729">
        <v>22200</v>
      </c>
      <c r="J4729">
        <v>23550</v>
      </c>
      <c r="K4729" t="s">
        <v>3122</v>
      </c>
      <c r="L4729">
        <v>87</v>
      </c>
      <c r="M4729">
        <v>30</v>
      </c>
      <c r="N4729" t="s">
        <v>2021</v>
      </c>
    </row>
    <row r="4730" spans="1:14" x14ac:dyDescent="0.2">
      <c r="A4730" t="s">
        <v>10489</v>
      </c>
      <c r="B4730">
        <v>11000</v>
      </c>
      <c r="C4730">
        <v>12550</v>
      </c>
      <c r="D4730">
        <v>14100</v>
      </c>
      <c r="E4730">
        <v>15650</v>
      </c>
      <c r="F4730">
        <v>16950</v>
      </c>
      <c r="G4730">
        <v>18200</v>
      </c>
      <c r="H4730">
        <v>19450</v>
      </c>
      <c r="I4730">
        <v>20700</v>
      </c>
      <c r="J4730">
        <v>21950</v>
      </c>
      <c r="K4730" t="s">
        <v>3122</v>
      </c>
      <c r="L4730">
        <v>89</v>
      </c>
      <c r="M4730">
        <v>30</v>
      </c>
      <c r="N4730" t="s">
        <v>2022</v>
      </c>
    </row>
    <row r="4731" spans="1:14" x14ac:dyDescent="0.2">
      <c r="A4731" t="s">
        <v>10490</v>
      </c>
      <c r="B4731">
        <v>11800</v>
      </c>
      <c r="C4731">
        <v>13450</v>
      </c>
      <c r="D4731">
        <v>15150</v>
      </c>
      <c r="E4731">
        <v>16800</v>
      </c>
      <c r="F4731">
        <v>18150</v>
      </c>
      <c r="G4731">
        <v>19500</v>
      </c>
      <c r="H4731">
        <v>20850</v>
      </c>
      <c r="I4731">
        <v>22200</v>
      </c>
      <c r="J4731">
        <v>23550</v>
      </c>
      <c r="K4731" t="s">
        <v>3122</v>
      </c>
      <c r="L4731">
        <v>91</v>
      </c>
      <c r="M4731">
        <v>30</v>
      </c>
      <c r="N4731" t="s">
        <v>2023</v>
      </c>
    </row>
    <row r="4732" spans="1:14" x14ac:dyDescent="0.2">
      <c r="A4732" t="s">
        <v>10491</v>
      </c>
      <c r="B4732">
        <v>9100</v>
      </c>
      <c r="C4732">
        <v>10400</v>
      </c>
      <c r="D4732">
        <v>11700</v>
      </c>
      <c r="E4732">
        <v>12950</v>
      </c>
      <c r="F4732">
        <v>14000</v>
      </c>
      <c r="G4732">
        <v>15050</v>
      </c>
      <c r="H4732">
        <v>16100</v>
      </c>
      <c r="I4732">
        <v>17100</v>
      </c>
      <c r="J4732">
        <v>18150</v>
      </c>
      <c r="K4732" t="s">
        <v>3122</v>
      </c>
      <c r="L4732">
        <v>93</v>
      </c>
      <c r="M4732">
        <v>30</v>
      </c>
      <c r="N4732" t="s">
        <v>2024</v>
      </c>
    </row>
    <row r="4733" spans="1:14" x14ac:dyDescent="0.2">
      <c r="A4733" t="s">
        <v>10492</v>
      </c>
      <c r="B4733">
        <v>11800</v>
      </c>
      <c r="C4733">
        <v>13450</v>
      </c>
      <c r="D4733">
        <v>15150</v>
      </c>
      <c r="E4733">
        <v>16800</v>
      </c>
      <c r="F4733">
        <v>18150</v>
      </c>
      <c r="G4733">
        <v>19500</v>
      </c>
      <c r="H4733">
        <v>20850</v>
      </c>
      <c r="I4733">
        <v>22200</v>
      </c>
      <c r="J4733">
        <v>23550</v>
      </c>
      <c r="K4733" t="s">
        <v>3122</v>
      </c>
      <c r="L4733">
        <v>95</v>
      </c>
      <c r="M4733">
        <v>30</v>
      </c>
      <c r="N4733" t="s">
        <v>2025</v>
      </c>
    </row>
    <row r="4734" spans="1:14" x14ac:dyDescent="0.2">
      <c r="A4734" t="s">
        <v>10493</v>
      </c>
      <c r="B4734">
        <v>10400</v>
      </c>
      <c r="C4734">
        <v>11850</v>
      </c>
      <c r="D4734">
        <v>13350</v>
      </c>
      <c r="E4734">
        <v>14800</v>
      </c>
      <c r="F4734">
        <v>16000</v>
      </c>
      <c r="G4734">
        <v>17200</v>
      </c>
      <c r="H4734">
        <v>18400</v>
      </c>
      <c r="I4734">
        <v>19550</v>
      </c>
      <c r="J4734">
        <v>20750</v>
      </c>
      <c r="K4734" t="s">
        <v>3122</v>
      </c>
      <c r="L4734">
        <v>97</v>
      </c>
      <c r="M4734">
        <v>30</v>
      </c>
      <c r="N4734" t="s">
        <v>2026</v>
      </c>
    </row>
    <row r="4735" spans="1:14" x14ac:dyDescent="0.2">
      <c r="A4735" t="s">
        <v>10494</v>
      </c>
      <c r="B4735">
        <v>9950</v>
      </c>
      <c r="C4735">
        <v>11350</v>
      </c>
      <c r="D4735">
        <v>12750</v>
      </c>
      <c r="E4735">
        <v>14150</v>
      </c>
      <c r="F4735">
        <v>15300</v>
      </c>
      <c r="G4735">
        <v>16450</v>
      </c>
      <c r="H4735">
        <v>17550</v>
      </c>
      <c r="I4735">
        <v>18700</v>
      </c>
      <c r="J4735">
        <v>19850</v>
      </c>
      <c r="K4735" t="s">
        <v>3122</v>
      </c>
      <c r="L4735">
        <v>99</v>
      </c>
      <c r="M4735">
        <v>30</v>
      </c>
      <c r="N4735" t="s">
        <v>2027</v>
      </c>
    </row>
    <row r="4736" spans="1:14" x14ac:dyDescent="0.2">
      <c r="A4736" t="s">
        <v>10495</v>
      </c>
      <c r="B4736">
        <v>11800</v>
      </c>
      <c r="C4736">
        <v>13450</v>
      </c>
      <c r="D4736">
        <v>15150</v>
      </c>
      <c r="E4736">
        <v>16800</v>
      </c>
      <c r="F4736">
        <v>18150</v>
      </c>
      <c r="G4736">
        <v>19500</v>
      </c>
      <c r="H4736">
        <v>20850</v>
      </c>
      <c r="I4736">
        <v>22200</v>
      </c>
      <c r="J4736">
        <v>23550</v>
      </c>
      <c r="K4736" t="s">
        <v>3122</v>
      </c>
      <c r="L4736">
        <v>101</v>
      </c>
      <c r="M4736">
        <v>30</v>
      </c>
      <c r="N4736" t="s">
        <v>2028</v>
      </c>
    </row>
    <row r="4737" spans="1:14" x14ac:dyDescent="0.2">
      <c r="A4737" t="s">
        <v>10496</v>
      </c>
      <c r="B4737">
        <v>11800</v>
      </c>
      <c r="C4737">
        <v>13450</v>
      </c>
      <c r="D4737">
        <v>15150</v>
      </c>
      <c r="E4737">
        <v>16800</v>
      </c>
      <c r="F4737">
        <v>18150</v>
      </c>
      <c r="G4737">
        <v>19500</v>
      </c>
      <c r="H4737">
        <v>20850</v>
      </c>
      <c r="I4737">
        <v>22200</v>
      </c>
      <c r="J4737">
        <v>23550</v>
      </c>
      <c r="K4737" t="s">
        <v>3122</v>
      </c>
      <c r="L4737">
        <v>103</v>
      </c>
      <c r="M4737">
        <v>30</v>
      </c>
      <c r="N4737" t="s">
        <v>2029</v>
      </c>
    </row>
    <row r="4738" spans="1:14" x14ac:dyDescent="0.2">
      <c r="A4738" t="s">
        <v>10497</v>
      </c>
      <c r="B4738">
        <v>11800</v>
      </c>
      <c r="C4738">
        <v>13450</v>
      </c>
      <c r="D4738">
        <v>15150</v>
      </c>
      <c r="E4738">
        <v>16800</v>
      </c>
      <c r="F4738">
        <v>18150</v>
      </c>
      <c r="G4738">
        <v>19500</v>
      </c>
      <c r="H4738">
        <v>20850</v>
      </c>
      <c r="I4738">
        <v>22200</v>
      </c>
      <c r="J4738">
        <v>23550</v>
      </c>
      <c r="K4738" t="s">
        <v>3122</v>
      </c>
      <c r="L4738">
        <v>105</v>
      </c>
      <c r="M4738">
        <v>30</v>
      </c>
      <c r="N4738" t="s">
        <v>1899</v>
      </c>
    </row>
    <row r="4739" spans="1:14" x14ac:dyDescent="0.2">
      <c r="A4739" t="s">
        <v>10498</v>
      </c>
      <c r="B4739">
        <v>9600</v>
      </c>
      <c r="C4739">
        <v>11000</v>
      </c>
      <c r="D4739">
        <v>12350</v>
      </c>
      <c r="E4739">
        <v>13700</v>
      </c>
      <c r="F4739">
        <v>14800</v>
      </c>
      <c r="G4739">
        <v>15900</v>
      </c>
      <c r="H4739">
        <v>17000</v>
      </c>
      <c r="I4739">
        <v>18100</v>
      </c>
      <c r="J4739">
        <v>19200</v>
      </c>
      <c r="K4739" t="s">
        <v>3122</v>
      </c>
      <c r="L4739">
        <v>107</v>
      </c>
      <c r="M4739">
        <v>30</v>
      </c>
      <c r="N4739" t="s">
        <v>1900</v>
      </c>
    </row>
    <row r="4740" spans="1:14" x14ac:dyDescent="0.2">
      <c r="A4740" t="s">
        <v>10499</v>
      </c>
      <c r="B4740">
        <v>9350</v>
      </c>
      <c r="C4740">
        <v>10650</v>
      </c>
      <c r="D4740">
        <v>12000</v>
      </c>
      <c r="E4740">
        <v>13300</v>
      </c>
      <c r="F4740">
        <v>14400</v>
      </c>
      <c r="G4740">
        <v>15450</v>
      </c>
      <c r="H4740">
        <v>16500</v>
      </c>
      <c r="I4740">
        <v>17600</v>
      </c>
      <c r="J4740">
        <v>18650</v>
      </c>
      <c r="K4740" t="s">
        <v>3122</v>
      </c>
      <c r="L4740">
        <v>109</v>
      </c>
      <c r="M4740">
        <v>30</v>
      </c>
      <c r="N4740" t="s">
        <v>1901</v>
      </c>
    </row>
    <row r="4741" spans="1:14" x14ac:dyDescent="0.2">
      <c r="A4741" t="s">
        <v>10500</v>
      </c>
      <c r="B4741">
        <v>9100</v>
      </c>
      <c r="C4741">
        <v>10400</v>
      </c>
      <c r="D4741">
        <v>11700</v>
      </c>
      <c r="E4741">
        <v>12950</v>
      </c>
      <c r="F4741">
        <v>14000</v>
      </c>
      <c r="G4741">
        <v>15050</v>
      </c>
      <c r="H4741">
        <v>16100</v>
      </c>
      <c r="I4741">
        <v>17100</v>
      </c>
      <c r="J4741">
        <v>18150</v>
      </c>
      <c r="K4741" t="s">
        <v>3122</v>
      </c>
      <c r="L4741">
        <v>111</v>
      </c>
      <c r="M4741">
        <v>30</v>
      </c>
      <c r="N4741" t="s">
        <v>1902</v>
      </c>
    </row>
    <row r="4742" spans="1:14" x14ac:dyDescent="0.2">
      <c r="A4742" t="s">
        <v>10501</v>
      </c>
      <c r="B4742">
        <v>9800</v>
      </c>
      <c r="C4742">
        <v>11200</v>
      </c>
      <c r="D4742">
        <v>12600</v>
      </c>
      <c r="E4742">
        <v>14000</v>
      </c>
      <c r="F4742">
        <v>15150</v>
      </c>
      <c r="G4742">
        <v>16250</v>
      </c>
      <c r="H4742">
        <v>17400</v>
      </c>
      <c r="I4742">
        <v>18500</v>
      </c>
      <c r="J4742">
        <v>19600</v>
      </c>
      <c r="K4742" t="s">
        <v>3122</v>
      </c>
      <c r="L4742">
        <v>113</v>
      </c>
      <c r="M4742">
        <v>30</v>
      </c>
      <c r="N4742" t="s">
        <v>1903</v>
      </c>
    </row>
    <row r="4743" spans="1:14" x14ac:dyDescent="0.2">
      <c r="A4743" t="s">
        <v>10502</v>
      </c>
      <c r="B4743">
        <v>10000</v>
      </c>
      <c r="C4743">
        <v>11400</v>
      </c>
      <c r="D4743">
        <v>12850</v>
      </c>
      <c r="E4743">
        <v>14250</v>
      </c>
      <c r="F4743">
        <v>15400</v>
      </c>
      <c r="G4743">
        <v>16550</v>
      </c>
      <c r="H4743">
        <v>17700</v>
      </c>
      <c r="I4743">
        <v>18850</v>
      </c>
      <c r="J4743">
        <v>19950</v>
      </c>
      <c r="K4743" t="s">
        <v>3122</v>
      </c>
      <c r="L4743">
        <v>115</v>
      </c>
      <c r="M4743">
        <v>30</v>
      </c>
      <c r="N4743" t="s">
        <v>1904</v>
      </c>
    </row>
    <row r="4744" spans="1:14" x14ac:dyDescent="0.2">
      <c r="A4744" t="s">
        <v>10503</v>
      </c>
      <c r="B4744">
        <v>9950</v>
      </c>
      <c r="C4744">
        <v>11350</v>
      </c>
      <c r="D4744">
        <v>12750</v>
      </c>
      <c r="E4744">
        <v>14150</v>
      </c>
      <c r="F4744">
        <v>15300</v>
      </c>
      <c r="G4744">
        <v>16450</v>
      </c>
      <c r="H4744">
        <v>17550</v>
      </c>
      <c r="I4744">
        <v>18700</v>
      </c>
      <c r="J4744">
        <v>19850</v>
      </c>
      <c r="K4744" t="s">
        <v>3122</v>
      </c>
      <c r="L4744">
        <v>117</v>
      </c>
      <c r="M4744">
        <v>30</v>
      </c>
      <c r="N4744" t="s">
        <v>1905</v>
      </c>
    </row>
    <row r="4745" spans="1:14" x14ac:dyDescent="0.2">
      <c r="A4745" t="s">
        <v>10504</v>
      </c>
      <c r="B4745">
        <v>11800</v>
      </c>
      <c r="C4745">
        <v>13450</v>
      </c>
      <c r="D4745">
        <v>15150</v>
      </c>
      <c r="E4745">
        <v>16800</v>
      </c>
      <c r="F4745">
        <v>18150</v>
      </c>
      <c r="G4745">
        <v>19500</v>
      </c>
      <c r="H4745">
        <v>20850</v>
      </c>
      <c r="I4745">
        <v>22200</v>
      </c>
      <c r="J4745">
        <v>23550</v>
      </c>
      <c r="K4745" t="s">
        <v>3122</v>
      </c>
      <c r="L4745">
        <v>119</v>
      </c>
      <c r="M4745">
        <v>30</v>
      </c>
      <c r="N4745" t="s">
        <v>1906</v>
      </c>
    </row>
    <row r="4746" spans="1:14" x14ac:dyDescent="0.2">
      <c r="A4746" t="s">
        <v>10505</v>
      </c>
      <c r="B4746">
        <v>9450</v>
      </c>
      <c r="C4746">
        <v>10800</v>
      </c>
      <c r="D4746">
        <v>12150</v>
      </c>
      <c r="E4746">
        <v>13500</v>
      </c>
      <c r="F4746">
        <v>14600</v>
      </c>
      <c r="G4746">
        <v>15700</v>
      </c>
      <c r="H4746">
        <v>16750</v>
      </c>
      <c r="I4746">
        <v>17850</v>
      </c>
      <c r="J4746">
        <v>18900</v>
      </c>
      <c r="K4746" t="s">
        <v>3122</v>
      </c>
      <c r="L4746">
        <v>121</v>
      </c>
      <c r="M4746">
        <v>30</v>
      </c>
      <c r="N4746" t="s">
        <v>1907</v>
      </c>
    </row>
    <row r="4747" spans="1:14" x14ac:dyDescent="0.2">
      <c r="A4747" t="s">
        <v>10506</v>
      </c>
      <c r="B4747">
        <v>9100</v>
      </c>
      <c r="C4747">
        <v>10400</v>
      </c>
      <c r="D4747">
        <v>11700</v>
      </c>
      <c r="E4747">
        <v>12950</v>
      </c>
      <c r="F4747">
        <v>14000</v>
      </c>
      <c r="G4747">
        <v>15050</v>
      </c>
      <c r="H4747">
        <v>16100</v>
      </c>
      <c r="I4747">
        <v>17100</v>
      </c>
      <c r="J4747">
        <v>18150</v>
      </c>
      <c r="K4747" t="s">
        <v>3122</v>
      </c>
      <c r="L4747">
        <v>123</v>
      </c>
      <c r="M4747">
        <v>30</v>
      </c>
      <c r="N4747" t="s">
        <v>1908</v>
      </c>
    </row>
    <row r="4748" spans="1:14" x14ac:dyDescent="0.2">
      <c r="A4748" t="s">
        <v>10507</v>
      </c>
      <c r="B4748">
        <v>9450</v>
      </c>
      <c r="C4748">
        <v>10800</v>
      </c>
      <c r="D4748">
        <v>12150</v>
      </c>
      <c r="E4748">
        <v>13500</v>
      </c>
      <c r="F4748">
        <v>14600</v>
      </c>
      <c r="G4748">
        <v>15700</v>
      </c>
      <c r="H4748">
        <v>16750</v>
      </c>
      <c r="I4748">
        <v>17850</v>
      </c>
      <c r="J4748">
        <v>18900</v>
      </c>
      <c r="K4748" t="s">
        <v>3122</v>
      </c>
      <c r="L4748">
        <v>125</v>
      </c>
      <c r="M4748">
        <v>30</v>
      </c>
      <c r="N4748" t="s">
        <v>1909</v>
      </c>
    </row>
    <row r="4749" spans="1:14" x14ac:dyDescent="0.2">
      <c r="A4749" t="s">
        <v>10508</v>
      </c>
      <c r="B4749">
        <v>11800</v>
      </c>
      <c r="C4749">
        <v>13450</v>
      </c>
      <c r="D4749">
        <v>15150</v>
      </c>
      <c r="E4749">
        <v>16800</v>
      </c>
      <c r="F4749">
        <v>18150</v>
      </c>
      <c r="G4749">
        <v>19500</v>
      </c>
      <c r="H4749">
        <v>20850</v>
      </c>
      <c r="I4749">
        <v>22200</v>
      </c>
      <c r="J4749">
        <v>23550</v>
      </c>
      <c r="K4749" t="s">
        <v>3122</v>
      </c>
      <c r="L4749">
        <v>127</v>
      </c>
      <c r="M4749">
        <v>30</v>
      </c>
      <c r="N4749" t="s">
        <v>1910</v>
      </c>
    </row>
    <row r="4750" spans="1:14" x14ac:dyDescent="0.2">
      <c r="A4750" t="s">
        <v>10509</v>
      </c>
      <c r="B4750">
        <v>12050</v>
      </c>
      <c r="C4750">
        <v>13800</v>
      </c>
      <c r="D4750">
        <v>15500</v>
      </c>
      <c r="E4750">
        <v>17200</v>
      </c>
      <c r="F4750">
        <v>18600</v>
      </c>
      <c r="G4750">
        <v>20000</v>
      </c>
      <c r="H4750">
        <v>21350</v>
      </c>
      <c r="I4750">
        <v>22750</v>
      </c>
      <c r="J4750">
        <v>24100</v>
      </c>
      <c r="K4750" t="s">
        <v>3122</v>
      </c>
      <c r="L4750">
        <v>129</v>
      </c>
      <c r="M4750">
        <v>30</v>
      </c>
      <c r="N4750" t="s">
        <v>1911</v>
      </c>
    </row>
    <row r="4751" spans="1:14" x14ac:dyDescent="0.2">
      <c r="A4751" t="s">
        <v>10510</v>
      </c>
      <c r="B4751">
        <v>9950</v>
      </c>
      <c r="C4751">
        <v>11350</v>
      </c>
      <c r="D4751">
        <v>12750</v>
      </c>
      <c r="E4751">
        <v>14150</v>
      </c>
      <c r="F4751">
        <v>15300</v>
      </c>
      <c r="G4751">
        <v>16450</v>
      </c>
      <c r="H4751">
        <v>17550</v>
      </c>
      <c r="I4751">
        <v>18700</v>
      </c>
      <c r="J4751">
        <v>19850</v>
      </c>
      <c r="K4751" t="s">
        <v>3122</v>
      </c>
      <c r="L4751">
        <v>131</v>
      </c>
      <c r="M4751">
        <v>30</v>
      </c>
      <c r="N4751" t="s">
        <v>1912</v>
      </c>
    </row>
    <row r="4752" spans="1:14" x14ac:dyDescent="0.2">
      <c r="A4752" t="s">
        <v>10511</v>
      </c>
      <c r="B4752">
        <v>9100</v>
      </c>
      <c r="C4752">
        <v>10400</v>
      </c>
      <c r="D4752">
        <v>11700</v>
      </c>
      <c r="E4752">
        <v>12950</v>
      </c>
      <c r="F4752">
        <v>14000</v>
      </c>
      <c r="G4752">
        <v>15050</v>
      </c>
      <c r="H4752">
        <v>16100</v>
      </c>
      <c r="I4752">
        <v>17100</v>
      </c>
      <c r="J4752">
        <v>18150</v>
      </c>
      <c r="K4752" t="s">
        <v>3122</v>
      </c>
      <c r="L4752">
        <v>133</v>
      </c>
      <c r="M4752">
        <v>30</v>
      </c>
      <c r="N4752" t="s">
        <v>1913</v>
      </c>
    </row>
    <row r="4753" spans="1:14" x14ac:dyDescent="0.2">
      <c r="A4753" t="s">
        <v>10512</v>
      </c>
      <c r="B4753">
        <v>11800</v>
      </c>
      <c r="C4753">
        <v>13450</v>
      </c>
      <c r="D4753">
        <v>15150</v>
      </c>
      <c r="E4753">
        <v>16800</v>
      </c>
      <c r="F4753">
        <v>18150</v>
      </c>
      <c r="G4753">
        <v>19500</v>
      </c>
      <c r="H4753">
        <v>20850</v>
      </c>
      <c r="I4753">
        <v>22200</v>
      </c>
      <c r="J4753">
        <v>23550</v>
      </c>
      <c r="K4753" t="s">
        <v>3122</v>
      </c>
      <c r="L4753">
        <v>135</v>
      </c>
      <c r="M4753">
        <v>30</v>
      </c>
      <c r="N4753" t="s">
        <v>1914</v>
      </c>
    </row>
    <row r="4754" spans="1:14" x14ac:dyDescent="0.2">
      <c r="A4754" t="s">
        <v>10513</v>
      </c>
      <c r="B4754">
        <v>11800</v>
      </c>
      <c r="C4754">
        <v>13450</v>
      </c>
      <c r="D4754">
        <v>15150</v>
      </c>
      <c r="E4754">
        <v>16800</v>
      </c>
      <c r="F4754">
        <v>18150</v>
      </c>
      <c r="G4754">
        <v>19500</v>
      </c>
      <c r="H4754">
        <v>20850</v>
      </c>
      <c r="I4754">
        <v>22200</v>
      </c>
      <c r="J4754">
        <v>23550</v>
      </c>
      <c r="K4754" t="s">
        <v>3122</v>
      </c>
      <c r="L4754">
        <v>137</v>
      </c>
      <c r="M4754">
        <v>30</v>
      </c>
      <c r="N4754" t="s">
        <v>1915</v>
      </c>
    </row>
    <row r="4755" spans="1:14" x14ac:dyDescent="0.2">
      <c r="A4755" t="s">
        <v>10514</v>
      </c>
      <c r="B4755">
        <v>11800</v>
      </c>
      <c r="C4755">
        <v>13450</v>
      </c>
      <c r="D4755">
        <v>15150</v>
      </c>
      <c r="E4755">
        <v>16800</v>
      </c>
      <c r="F4755">
        <v>18150</v>
      </c>
      <c r="G4755">
        <v>19500</v>
      </c>
      <c r="H4755">
        <v>20850</v>
      </c>
      <c r="I4755">
        <v>22200</v>
      </c>
      <c r="J4755">
        <v>23550</v>
      </c>
      <c r="K4755" t="s">
        <v>3122</v>
      </c>
      <c r="L4755">
        <v>139</v>
      </c>
      <c r="M4755">
        <v>30</v>
      </c>
      <c r="N4755" t="s">
        <v>1916</v>
      </c>
    </row>
    <row r="4756" spans="1:14" x14ac:dyDescent="0.2">
      <c r="A4756" t="s">
        <v>10515</v>
      </c>
      <c r="B4756">
        <v>9950</v>
      </c>
      <c r="C4756">
        <v>11350</v>
      </c>
      <c r="D4756">
        <v>12750</v>
      </c>
      <c r="E4756">
        <v>14150</v>
      </c>
      <c r="F4756">
        <v>15300</v>
      </c>
      <c r="G4756">
        <v>16450</v>
      </c>
      <c r="H4756">
        <v>17550</v>
      </c>
      <c r="I4756">
        <v>18700</v>
      </c>
      <c r="J4756">
        <v>19850</v>
      </c>
      <c r="K4756" t="s">
        <v>3122</v>
      </c>
      <c r="L4756">
        <v>141</v>
      </c>
      <c r="M4756">
        <v>30</v>
      </c>
      <c r="N4756" t="s">
        <v>1917</v>
      </c>
    </row>
    <row r="4757" spans="1:14" x14ac:dyDescent="0.2">
      <c r="A4757" t="s">
        <v>10516</v>
      </c>
      <c r="B4757">
        <v>11800</v>
      </c>
      <c r="C4757">
        <v>13450</v>
      </c>
      <c r="D4757">
        <v>15150</v>
      </c>
      <c r="E4757">
        <v>16800</v>
      </c>
      <c r="F4757">
        <v>18150</v>
      </c>
      <c r="G4757">
        <v>19500</v>
      </c>
      <c r="H4757">
        <v>20850</v>
      </c>
      <c r="I4757">
        <v>22200</v>
      </c>
      <c r="J4757">
        <v>23550</v>
      </c>
      <c r="K4757" t="s">
        <v>3122</v>
      </c>
      <c r="L4757">
        <v>143</v>
      </c>
      <c r="M4757">
        <v>30</v>
      </c>
      <c r="N4757" t="s">
        <v>2048</v>
      </c>
    </row>
    <row r="4758" spans="1:14" x14ac:dyDescent="0.2">
      <c r="A4758" t="s">
        <v>10517</v>
      </c>
      <c r="B4758">
        <v>11800</v>
      </c>
      <c r="C4758">
        <v>13450</v>
      </c>
      <c r="D4758">
        <v>15150</v>
      </c>
      <c r="E4758">
        <v>16800</v>
      </c>
      <c r="F4758">
        <v>18150</v>
      </c>
      <c r="G4758">
        <v>19500</v>
      </c>
      <c r="H4758">
        <v>20850</v>
      </c>
      <c r="I4758">
        <v>22200</v>
      </c>
      <c r="J4758">
        <v>23550</v>
      </c>
      <c r="K4758" t="s">
        <v>3122</v>
      </c>
      <c r="L4758">
        <v>145</v>
      </c>
      <c r="M4758">
        <v>30</v>
      </c>
      <c r="N4758" t="s">
        <v>2049</v>
      </c>
    </row>
    <row r="4759" spans="1:14" x14ac:dyDescent="0.2">
      <c r="A4759" t="s">
        <v>10518</v>
      </c>
      <c r="B4759">
        <v>9100</v>
      </c>
      <c r="C4759">
        <v>10400</v>
      </c>
      <c r="D4759">
        <v>11700</v>
      </c>
      <c r="E4759">
        <v>12950</v>
      </c>
      <c r="F4759">
        <v>14000</v>
      </c>
      <c r="G4759">
        <v>15050</v>
      </c>
      <c r="H4759">
        <v>16100</v>
      </c>
      <c r="I4759">
        <v>17100</v>
      </c>
      <c r="J4759">
        <v>18150</v>
      </c>
      <c r="K4759" t="s">
        <v>3122</v>
      </c>
      <c r="L4759">
        <v>147</v>
      </c>
      <c r="M4759">
        <v>30</v>
      </c>
      <c r="N4759" t="s">
        <v>2050</v>
      </c>
    </row>
    <row r="4760" spans="1:14" x14ac:dyDescent="0.2">
      <c r="A4760" t="s">
        <v>10519</v>
      </c>
      <c r="B4760">
        <v>9800</v>
      </c>
      <c r="C4760">
        <v>11200</v>
      </c>
      <c r="D4760">
        <v>12600</v>
      </c>
      <c r="E4760">
        <v>14000</v>
      </c>
      <c r="F4760">
        <v>15150</v>
      </c>
      <c r="G4760">
        <v>16250</v>
      </c>
      <c r="H4760">
        <v>17400</v>
      </c>
      <c r="I4760">
        <v>18500</v>
      </c>
      <c r="J4760">
        <v>19600</v>
      </c>
      <c r="K4760" t="s">
        <v>3122</v>
      </c>
      <c r="L4760">
        <v>149</v>
      </c>
      <c r="M4760">
        <v>30</v>
      </c>
      <c r="N4760" t="s">
        <v>2051</v>
      </c>
    </row>
    <row r="4761" spans="1:14" x14ac:dyDescent="0.2">
      <c r="A4761" t="s">
        <v>10520</v>
      </c>
      <c r="B4761">
        <v>11800</v>
      </c>
      <c r="C4761">
        <v>13450</v>
      </c>
      <c r="D4761">
        <v>15150</v>
      </c>
      <c r="E4761">
        <v>16800</v>
      </c>
      <c r="F4761">
        <v>18150</v>
      </c>
      <c r="G4761">
        <v>19500</v>
      </c>
      <c r="H4761">
        <v>20850</v>
      </c>
      <c r="I4761">
        <v>22200</v>
      </c>
      <c r="J4761">
        <v>23550</v>
      </c>
      <c r="K4761" t="s">
        <v>3122</v>
      </c>
      <c r="L4761">
        <v>151</v>
      </c>
      <c r="M4761">
        <v>30</v>
      </c>
      <c r="N4761" t="s">
        <v>2052</v>
      </c>
    </row>
    <row r="4762" spans="1:14" x14ac:dyDescent="0.2">
      <c r="A4762" t="s">
        <v>10521</v>
      </c>
      <c r="B4762">
        <v>9100</v>
      </c>
      <c r="C4762">
        <v>10400</v>
      </c>
      <c r="D4762">
        <v>11700</v>
      </c>
      <c r="E4762">
        <v>12950</v>
      </c>
      <c r="F4762">
        <v>14000</v>
      </c>
      <c r="G4762">
        <v>15050</v>
      </c>
      <c r="H4762">
        <v>16100</v>
      </c>
      <c r="I4762">
        <v>17100</v>
      </c>
      <c r="J4762">
        <v>18150</v>
      </c>
      <c r="K4762" t="s">
        <v>3122</v>
      </c>
      <c r="L4762">
        <v>153</v>
      </c>
      <c r="M4762">
        <v>30</v>
      </c>
      <c r="N4762" t="s">
        <v>2053</v>
      </c>
    </row>
    <row r="4763" spans="1:14" x14ac:dyDescent="0.2">
      <c r="A4763" t="s">
        <v>10522</v>
      </c>
      <c r="B4763">
        <v>14250</v>
      </c>
      <c r="C4763">
        <v>16300</v>
      </c>
      <c r="D4763">
        <v>18350</v>
      </c>
      <c r="E4763">
        <v>20350</v>
      </c>
      <c r="F4763">
        <v>22000</v>
      </c>
      <c r="G4763">
        <v>23650</v>
      </c>
      <c r="H4763">
        <v>25250</v>
      </c>
      <c r="I4763">
        <v>26900</v>
      </c>
      <c r="J4763">
        <v>28500</v>
      </c>
      <c r="K4763" t="s">
        <v>3123</v>
      </c>
      <c r="L4763">
        <v>10</v>
      </c>
      <c r="M4763">
        <v>30</v>
      </c>
      <c r="N4763" t="s">
        <v>2997</v>
      </c>
    </row>
    <row r="4764" spans="1:14" x14ac:dyDescent="0.2">
      <c r="A4764" t="s">
        <v>10523</v>
      </c>
      <c r="B4764">
        <v>22050</v>
      </c>
      <c r="C4764">
        <v>25200</v>
      </c>
      <c r="D4764">
        <v>28350</v>
      </c>
      <c r="E4764">
        <v>31450</v>
      </c>
      <c r="F4764">
        <v>34000</v>
      </c>
      <c r="G4764">
        <v>36500</v>
      </c>
      <c r="H4764">
        <v>39000</v>
      </c>
      <c r="I4764">
        <v>41550</v>
      </c>
      <c r="J4764">
        <v>44050</v>
      </c>
      <c r="K4764" t="s">
        <v>3123</v>
      </c>
      <c r="L4764">
        <v>20</v>
      </c>
      <c r="M4764">
        <v>30</v>
      </c>
      <c r="N4764" t="s">
        <v>2998</v>
      </c>
    </row>
    <row r="4765" spans="1:14" x14ac:dyDescent="0.2">
      <c r="A4765" t="s">
        <v>10524</v>
      </c>
      <c r="B4765">
        <v>16250</v>
      </c>
      <c r="C4765">
        <v>18600</v>
      </c>
      <c r="D4765">
        <v>20900</v>
      </c>
      <c r="E4765">
        <v>23200</v>
      </c>
      <c r="F4765">
        <v>25100</v>
      </c>
      <c r="G4765">
        <v>26950</v>
      </c>
      <c r="H4765">
        <v>28800</v>
      </c>
      <c r="I4765">
        <v>30650</v>
      </c>
      <c r="J4765">
        <v>32500</v>
      </c>
      <c r="K4765" t="s">
        <v>3123</v>
      </c>
      <c r="L4765">
        <v>30</v>
      </c>
      <c r="M4765">
        <v>30</v>
      </c>
      <c r="N4765" t="s">
        <v>2999</v>
      </c>
    </row>
    <row r="4766" spans="1:14" x14ac:dyDescent="0.2">
      <c r="A4766" t="s">
        <v>10525</v>
      </c>
      <c r="B4766">
        <v>26050</v>
      </c>
      <c r="C4766">
        <v>29800</v>
      </c>
      <c r="D4766">
        <v>33500</v>
      </c>
      <c r="E4766">
        <v>37200</v>
      </c>
      <c r="F4766">
        <v>40200</v>
      </c>
      <c r="G4766">
        <v>43200</v>
      </c>
      <c r="H4766">
        <v>46150</v>
      </c>
      <c r="I4766">
        <v>49150</v>
      </c>
      <c r="J4766">
        <v>52100</v>
      </c>
      <c r="K4766" t="s">
        <v>3073</v>
      </c>
      <c r="L4766">
        <v>1</v>
      </c>
      <c r="M4766">
        <v>50</v>
      </c>
      <c r="N4766" t="s">
        <v>3298</v>
      </c>
    </row>
    <row r="4767" spans="1:14" x14ac:dyDescent="0.2">
      <c r="A4767" t="s">
        <v>10526</v>
      </c>
      <c r="B4767">
        <v>31700</v>
      </c>
      <c r="C4767">
        <v>36200</v>
      </c>
      <c r="D4767">
        <v>40750</v>
      </c>
      <c r="E4767">
        <v>45250</v>
      </c>
      <c r="F4767">
        <v>48900</v>
      </c>
      <c r="G4767">
        <v>52500</v>
      </c>
      <c r="H4767">
        <v>56150</v>
      </c>
      <c r="I4767">
        <v>59750</v>
      </c>
      <c r="J4767">
        <v>63350</v>
      </c>
      <c r="K4767" t="s">
        <v>3073</v>
      </c>
      <c r="L4767">
        <v>3</v>
      </c>
      <c r="M4767">
        <v>50</v>
      </c>
      <c r="N4767" t="s">
        <v>3299</v>
      </c>
    </row>
    <row r="4768" spans="1:14" x14ac:dyDescent="0.2">
      <c r="A4768" t="s">
        <v>10527</v>
      </c>
      <c r="B4768">
        <v>22850</v>
      </c>
      <c r="C4768">
        <v>26100</v>
      </c>
      <c r="D4768">
        <v>29350</v>
      </c>
      <c r="E4768">
        <v>32600</v>
      </c>
      <c r="F4768">
        <v>35250</v>
      </c>
      <c r="G4768">
        <v>37850</v>
      </c>
      <c r="H4768">
        <v>40450</v>
      </c>
      <c r="I4768">
        <v>43050</v>
      </c>
      <c r="J4768">
        <v>45650</v>
      </c>
      <c r="K4768" t="s">
        <v>3073</v>
      </c>
      <c r="L4768">
        <v>5</v>
      </c>
      <c r="M4768">
        <v>50</v>
      </c>
      <c r="N4768" t="s">
        <v>3300</v>
      </c>
    </row>
    <row r="4769" spans="1:14" x14ac:dyDescent="0.2">
      <c r="A4769" t="s">
        <v>10528</v>
      </c>
      <c r="B4769">
        <v>31450</v>
      </c>
      <c r="C4769">
        <v>35950</v>
      </c>
      <c r="D4769">
        <v>40450</v>
      </c>
      <c r="E4769">
        <v>44900</v>
      </c>
      <c r="F4769">
        <v>48500</v>
      </c>
      <c r="G4769">
        <v>52100</v>
      </c>
      <c r="H4769">
        <v>55700</v>
      </c>
      <c r="I4769">
        <v>59300</v>
      </c>
      <c r="J4769">
        <v>62900</v>
      </c>
      <c r="K4769" t="s">
        <v>3073</v>
      </c>
      <c r="L4769">
        <v>7</v>
      </c>
      <c r="M4769">
        <v>50</v>
      </c>
      <c r="N4769" t="s">
        <v>3301</v>
      </c>
    </row>
    <row r="4770" spans="1:14" x14ac:dyDescent="0.2">
      <c r="A4770" t="s">
        <v>10529</v>
      </c>
      <c r="B4770">
        <v>31450</v>
      </c>
      <c r="C4770">
        <v>35950</v>
      </c>
      <c r="D4770">
        <v>40450</v>
      </c>
      <c r="E4770">
        <v>44900</v>
      </c>
      <c r="F4770">
        <v>48500</v>
      </c>
      <c r="G4770">
        <v>52100</v>
      </c>
      <c r="H4770">
        <v>55700</v>
      </c>
      <c r="I4770">
        <v>59300</v>
      </c>
      <c r="J4770">
        <v>62900</v>
      </c>
      <c r="K4770" t="s">
        <v>3073</v>
      </c>
      <c r="L4770">
        <v>9</v>
      </c>
      <c r="M4770">
        <v>50</v>
      </c>
      <c r="N4770" t="s">
        <v>3302</v>
      </c>
    </row>
    <row r="4771" spans="1:14" x14ac:dyDescent="0.2">
      <c r="A4771" t="s">
        <v>10530</v>
      </c>
      <c r="B4771">
        <v>22850</v>
      </c>
      <c r="C4771">
        <v>26100</v>
      </c>
      <c r="D4771">
        <v>29350</v>
      </c>
      <c r="E4771">
        <v>32600</v>
      </c>
      <c r="F4771">
        <v>35250</v>
      </c>
      <c r="G4771">
        <v>37850</v>
      </c>
      <c r="H4771">
        <v>40450</v>
      </c>
      <c r="I4771">
        <v>43050</v>
      </c>
      <c r="J4771">
        <v>45650</v>
      </c>
      <c r="K4771" t="s">
        <v>3073</v>
      </c>
      <c r="L4771">
        <v>11</v>
      </c>
      <c r="M4771">
        <v>50</v>
      </c>
      <c r="N4771" t="s">
        <v>3303</v>
      </c>
    </row>
    <row r="4772" spans="1:14" x14ac:dyDescent="0.2">
      <c r="A4772" t="s">
        <v>10531</v>
      </c>
      <c r="B4772">
        <v>22850</v>
      </c>
      <c r="C4772">
        <v>26100</v>
      </c>
      <c r="D4772">
        <v>29350</v>
      </c>
      <c r="E4772">
        <v>32600</v>
      </c>
      <c r="F4772">
        <v>35250</v>
      </c>
      <c r="G4772">
        <v>37850</v>
      </c>
      <c r="H4772">
        <v>40450</v>
      </c>
      <c r="I4772">
        <v>43050</v>
      </c>
      <c r="J4772">
        <v>45650</v>
      </c>
      <c r="K4772" t="s">
        <v>3073</v>
      </c>
      <c r="L4772">
        <v>13</v>
      </c>
      <c r="M4772">
        <v>50</v>
      </c>
      <c r="N4772" t="s">
        <v>3304</v>
      </c>
    </row>
    <row r="4773" spans="1:14" x14ac:dyDescent="0.2">
      <c r="A4773" t="s">
        <v>10532</v>
      </c>
      <c r="B4773">
        <v>25500</v>
      </c>
      <c r="C4773">
        <v>29150</v>
      </c>
      <c r="D4773">
        <v>32800</v>
      </c>
      <c r="E4773">
        <v>36400</v>
      </c>
      <c r="F4773">
        <v>39350</v>
      </c>
      <c r="G4773">
        <v>42250</v>
      </c>
      <c r="H4773">
        <v>45150</v>
      </c>
      <c r="I4773">
        <v>48050</v>
      </c>
      <c r="J4773">
        <v>51000</v>
      </c>
      <c r="K4773" t="s">
        <v>3073</v>
      </c>
      <c r="L4773">
        <v>15</v>
      </c>
      <c r="M4773">
        <v>50</v>
      </c>
      <c r="N4773" t="s">
        <v>3305</v>
      </c>
    </row>
    <row r="4774" spans="1:14" x14ac:dyDescent="0.2">
      <c r="A4774" t="s">
        <v>10533</v>
      </c>
      <c r="B4774">
        <v>22850</v>
      </c>
      <c r="C4774">
        <v>26100</v>
      </c>
      <c r="D4774">
        <v>29350</v>
      </c>
      <c r="E4774">
        <v>32600</v>
      </c>
      <c r="F4774">
        <v>35250</v>
      </c>
      <c r="G4774">
        <v>37850</v>
      </c>
      <c r="H4774">
        <v>40450</v>
      </c>
      <c r="I4774">
        <v>43050</v>
      </c>
      <c r="J4774">
        <v>45650</v>
      </c>
      <c r="K4774" t="s">
        <v>3073</v>
      </c>
      <c r="L4774">
        <v>17</v>
      </c>
      <c r="M4774">
        <v>50</v>
      </c>
      <c r="N4774" t="s">
        <v>3306</v>
      </c>
    </row>
    <row r="4775" spans="1:14" x14ac:dyDescent="0.2">
      <c r="A4775" t="s">
        <v>10534</v>
      </c>
      <c r="B4775">
        <v>22850</v>
      </c>
      <c r="C4775">
        <v>26100</v>
      </c>
      <c r="D4775">
        <v>29350</v>
      </c>
      <c r="E4775">
        <v>32600</v>
      </c>
      <c r="F4775">
        <v>35250</v>
      </c>
      <c r="G4775">
        <v>37850</v>
      </c>
      <c r="H4775">
        <v>40450</v>
      </c>
      <c r="I4775">
        <v>43050</v>
      </c>
      <c r="J4775">
        <v>45650</v>
      </c>
      <c r="K4775" t="s">
        <v>3073</v>
      </c>
      <c r="L4775">
        <v>19</v>
      </c>
      <c r="M4775">
        <v>50</v>
      </c>
      <c r="N4775" t="s">
        <v>3307</v>
      </c>
    </row>
    <row r="4776" spans="1:14" x14ac:dyDescent="0.2">
      <c r="A4776" t="s">
        <v>10535</v>
      </c>
      <c r="B4776">
        <v>23450</v>
      </c>
      <c r="C4776">
        <v>26800</v>
      </c>
      <c r="D4776">
        <v>30150</v>
      </c>
      <c r="E4776">
        <v>33450</v>
      </c>
      <c r="F4776">
        <v>36150</v>
      </c>
      <c r="G4776">
        <v>38850</v>
      </c>
      <c r="H4776">
        <v>41500</v>
      </c>
      <c r="I4776">
        <v>44200</v>
      </c>
      <c r="J4776">
        <v>46850</v>
      </c>
      <c r="K4776" t="s">
        <v>3073</v>
      </c>
      <c r="L4776">
        <v>21</v>
      </c>
      <c r="M4776">
        <v>50</v>
      </c>
      <c r="N4776" t="s">
        <v>3308</v>
      </c>
    </row>
    <row r="4777" spans="1:14" x14ac:dyDescent="0.2">
      <c r="A4777" t="s">
        <v>10536</v>
      </c>
      <c r="B4777">
        <v>22850</v>
      </c>
      <c r="C4777">
        <v>26100</v>
      </c>
      <c r="D4777">
        <v>29350</v>
      </c>
      <c r="E4777">
        <v>32600</v>
      </c>
      <c r="F4777">
        <v>35250</v>
      </c>
      <c r="G4777">
        <v>37850</v>
      </c>
      <c r="H4777">
        <v>40450</v>
      </c>
      <c r="I4777">
        <v>43050</v>
      </c>
      <c r="J4777">
        <v>45650</v>
      </c>
      <c r="K4777" t="s">
        <v>3073</v>
      </c>
      <c r="L4777">
        <v>23</v>
      </c>
      <c r="M4777">
        <v>50</v>
      </c>
      <c r="N4777" t="s">
        <v>3309</v>
      </c>
    </row>
    <row r="4778" spans="1:14" x14ac:dyDescent="0.2">
      <c r="A4778" t="s">
        <v>10537</v>
      </c>
      <c r="B4778">
        <v>22850</v>
      </c>
      <c r="C4778">
        <v>26100</v>
      </c>
      <c r="D4778">
        <v>29350</v>
      </c>
      <c r="E4778">
        <v>32600</v>
      </c>
      <c r="F4778">
        <v>35250</v>
      </c>
      <c r="G4778">
        <v>37850</v>
      </c>
      <c r="H4778">
        <v>40450</v>
      </c>
      <c r="I4778">
        <v>43050</v>
      </c>
      <c r="J4778">
        <v>45650</v>
      </c>
      <c r="K4778" t="s">
        <v>3073</v>
      </c>
      <c r="L4778">
        <v>25</v>
      </c>
      <c r="M4778">
        <v>50</v>
      </c>
      <c r="N4778" t="s">
        <v>3310</v>
      </c>
    </row>
    <row r="4779" spans="1:14" x14ac:dyDescent="0.2">
      <c r="A4779" t="s">
        <v>10538</v>
      </c>
      <c r="B4779">
        <v>22850</v>
      </c>
      <c r="C4779">
        <v>26100</v>
      </c>
      <c r="D4779">
        <v>29350</v>
      </c>
      <c r="E4779">
        <v>32600</v>
      </c>
      <c r="F4779">
        <v>35250</v>
      </c>
      <c r="G4779">
        <v>37850</v>
      </c>
      <c r="H4779">
        <v>40450</v>
      </c>
      <c r="I4779">
        <v>43050</v>
      </c>
      <c r="J4779">
        <v>45650</v>
      </c>
      <c r="K4779" t="s">
        <v>3073</v>
      </c>
      <c r="L4779">
        <v>27</v>
      </c>
      <c r="M4779">
        <v>50</v>
      </c>
      <c r="N4779" t="s">
        <v>3311</v>
      </c>
    </row>
    <row r="4780" spans="1:14" x14ac:dyDescent="0.2">
      <c r="A4780" t="s">
        <v>10539</v>
      </c>
      <c r="B4780">
        <v>23150</v>
      </c>
      <c r="C4780">
        <v>26450</v>
      </c>
      <c r="D4780">
        <v>29750</v>
      </c>
      <c r="E4780">
        <v>33050</v>
      </c>
      <c r="F4780">
        <v>35700</v>
      </c>
      <c r="G4780">
        <v>38350</v>
      </c>
      <c r="H4780">
        <v>41000</v>
      </c>
      <c r="I4780">
        <v>43650</v>
      </c>
      <c r="J4780">
        <v>46300</v>
      </c>
      <c r="K4780" t="s">
        <v>3073</v>
      </c>
      <c r="L4780">
        <v>29</v>
      </c>
      <c r="M4780">
        <v>50</v>
      </c>
      <c r="N4780" t="s">
        <v>3312</v>
      </c>
    </row>
    <row r="4781" spans="1:14" x14ac:dyDescent="0.2">
      <c r="A4781" t="s">
        <v>10540</v>
      </c>
      <c r="B4781">
        <v>27850</v>
      </c>
      <c r="C4781">
        <v>31800</v>
      </c>
      <c r="D4781">
        <v>35800</v>
      </c>
      <c r="E4781">
        <v>39750</v>
      </c>
      <c r="F4781">
        <v>42950</v>
      </c>
      <c r="G4781">
        <v>46150</v>
      </c>
      <c r="H4781">
        <v>49300</v>
      </c>
      <c r="I4781">
        <v>52500</v>
      </c>
      <c r="J4781">
        <v>55650</v>
      </c>
      <c r="K4781" t="s">
        <v>3073</v>
      </c>
      <c r="L4781">
        <v>31</v>
      </c>
      <c r="M4781">
        <v>50</v>
      </c>
      <c r="N4781" t="s">
        <v>3313</v>
      </c>
    </row>
    <row r="4782" spans="1:14" x14ac:dyDescent="0.2">
      <c r="A4782" t="s">
        <v>10541</v>
      </c>
      <c r="B4782">
        <v>25300</v>
      </c>
      <c r="C4782">
        <v>28900</v>
      </c>
      <c r="D4782">
        <v>32500</v>
      </c>
      <c r="E4782">
        <v>36100</v>
      </c>
      <c r="F4782">
        <v>39000</v>
      </c>
      <c r="G4782">
        <v>41900</v>
      </c>
      <c r="H4782">
        <v>44800</v>
      </c>
      <c r="I4782">
        <v>47700</v>
      </c>
      <c r="J4782">
        <v>50550</v>
      </c>
      <c r="K4782" t="s">
        <v>3073</v>
      </c>
      <c r="L4782">
        <v>33</v>
      </c>
      <c r="M4782">
        <v>50</v>
      </c>
      <c r="N4782" t="s">
        <v>3314</v>
      </c>
    </row>
    <row r="4783" spans="1:14" x14ac:dyDescent="0.2">
      <c r="A4783" t="s">
        <v>10542</v>
      </c>
      <c r="B4783">
        <v>22850</v>
      </c>
      <c r="C4783">
        <v>26100</v>
      </c>
      <c r="D4783">
        <v>29350</v>
      </c>
      <c r="E4783">
        <v>32600</v>
      </c>
      <c r="F4783">
        <v>35250</v>
      </c>
      <c r="G4783">
        <v>37850</v>
      </c>
      <c r="H4783">
        <v>40450</v>
      </c>
      <c r="I4783">
        <v>43050</v>
      </c>
      <c r="J4783">
        <v>45650</v>
      </c>
      <c r="K4783" t="s">
        <v>3073</v>
      </c>
      <c r="L4783">
        <v>35</v>
      </c>
      <c r="M4783">
        <v>50</v>
      </c>
      <c r="N4783" t="s">
        <v>3315</v>
      </c>
    </row>
    <row r="4784" spans="1:14" x14ac:dyDescent="0.2">
      <c r="A4784" t="s">
        <v>10543</v>
      </c>
      <c r="B4784">
        <v>22850</v>
      </c>
      <c r="C4784">
        <v>26100</v>
      </c>
      <c r="D4784">
        <v>29350</v>
      </c>
      <c r="E4784">
        <v>32600</v>
      </c>
      <c r="F4784">
        <v>35250</v>
      </c>
      <c r="G4784">
        <v>37850</v>
      </c>
      <c r="H4784">
        <v>40450</v>
      </c>
      <c r="I4784">
        <v>43050</v>
      </c>
      <c r="J4784">
        <v>45650</v>
      </c>
      <c r="K4784" t="s">
        <v>3073</v>
      </c>
      <c r="L4784">
        <v>37</v>
      </c>
      <c r="M4784">
        <v>50</v>
      </c>
      <c r="N4784" t="s">
        <v>3316</v>
      </c>
    </row>
    <row r="4785" spans="1:14" x14ac:dyDescent="0.2">
      <c r="A4785" t="s">
        <v>10544</v>
      </c>
      <c r="B4785">
        <v>23450</v>
      </c>
      <c r="C4785">
        <v>26800</v>
      </c>
      <c r="D4785">
        <v>30150</v>
      </c>
      <c r="E4785">
        <v>33450</v>
      </c>
      <c r="F4785">
        <v>36150</v>
      </c>
      <c r="G4785">
        <v>38850</v>
      </c>
      <c r="H4785">
        <v>41500</v>
      </c>
      <c r="I4785">
        <v>44200</v>
      </c>
      <c r="J4785">
        <v>46850</v>
      </c>
      <c r="K4785" t="s">
        <v>3073</v>
      </c>
      <c r="L4785">
        <v>39</v>
      </c>
      <c r="M4785">
        <v>50</v>
      </c>
      <c r="N4785" t="s">
        <v>3317</v>
      </c>
    </row>
    <row r="4786" spans="1:14" x14ac:dyDescent="0.2">
      <c r="A4786" t="s">
        <v>10545</v>
      </c>
      <c r="B4786">
        <v>23800</v>
      </c>
      <c r="C4786">
        <v>27200</v>
      </c>
      <c r="D4786">
        <v>30600</v>
      </c>
      <c r="E4786">
        <v>34000</v>
      </c>
      <c r="F4786">
        <v>36750</v>
      </c>
      <c r="G4786">
        <v>39450</v>
      </c>
      <c r="H4786">
        <v>42200</v>
      </c>
      <c r="I4786">
        <v>44900</v>
      </c>
      <c r="J4786">
        <v>47600</v>
      </c>
      <c r="K4786" t="s">
        <v>3073</v>
      </c>
      <c r="L4786">
        <v>41</v>
      </c>
      <c r="M4786">
        <v>50</v>
      </c>
      <c r="N4786" t="s">
        <v>3318</v>
      </c>
    </row>
    <row r="4787" spans="1:14" x14ac:dyDescent="0.2">
      <c r="A4787" t="s">
        <v>10546</v>
      </c>
      <c r="B4787">
        <v>23750</v>
      </c>
      <c r="C4787">
        <v>27150</v>
      </c>
      <c r="D4787">
        <v>30550</v>
      </c>
      <c r="E4787">
        <v>33900</v>
      </c>
      <c r="F4787">
        <v>36650</v>
      </c>
      <c r="G4787">
        <v>39350</v>
      </c>
      <c r="H4787">
        <v>42050</v>
      </c>
      <c r="I4787">
        <v>44750</v>
      </c>
      <c r="J4787">
        <v>47500</v>
      </c>
      <c r="K4787" t="s">
        <v>3073</v>
      </c>
      <c r="L4787">
        <v>43</v>
      </c>
      <c r="M4787">
        <v>50</v>
      </c>
      <c r="N4787" t="s">
        <v>3319</v>
      </c>
    </row>
    <row r="4788" spans="1:14" x14ac:dyDescent="0.2">
      <c r="A4788" t="s">
        <v>10547</v>
      </c>
      <c r="B4788">
        <v>23650</v>
      </c>
      <c r="C4788">
        <v>27000</v>
      </c>
      <c r="D4788">
        <v>30400</v>
      </c>
      <c r="E4788">
        <v>33750</v>
      </c>
      <c r="F4788">
        <v>36450</v>
      </c>
      <c r="G4788">
        <v>39150</v>
      </c>
      <c r="H4788">
        <v>41850</v>
      </c>
      <c r="I4788">
        <v>44550</v>
      </c>
      <c r="J4788">
        <v>47250</v>
      </c>
      <c r="K4788" t="s">
        <v>3073</v>
      </c>
      <c r="L4788">
        <v>45</v>
      </c>
      <c r="M4788">
        <v>50</v>
      </c>
      <c r="N4788" t="s">
        <v>3320</v>
      </c>
    </row>
    <row r="4789" spans="1:14" x14ac:dyDescent="0.2">
      <c r="A4789" t="s">
        <v>10548</v>
      </c>
      <c r="B4789">
        <v>22850</v>
      </c>
      <c r="C4789">
        <v>26100</v>
      </c>
      <c r="D4789">
        <v>29350</v>
      </c>
      <c r="E4789">
        <v>32600</v>
      </c>
      <c r="F4789">
        <v>35250</v>
      </c>
      <c r="G4789">
        <v>37850</v>
      </c>
      <c r="H4789">
        <v>40450</v>
      </c>
      <c r="I4789">
        <v>43050</v>
      </c>
      <c r="J4789">
        <v>45650</v>
      </c>
      <c r="K4789" t="s">
        <v>3073</v>
      </c>
      <c r="L4789">
        <v>47</v>
      </c>
      <c r="M4789">
        <v>50</v>
      </c>
      <c r="N4789" t="s">
        <v>3321</v>
      </c>
    </row>
    <row r="4790" spans="1:14" x14ac:dyDescent="0.2">
      <c r="A4790" t="s">
        <v>10549</v>
      </c>
      <c r="B4790">
        <v>22850</v>
      </c>
      <c r="C4790">
        <v>26100</v>
      </c>
      <c r="D4790">
        <v>29350</v>
      </c>
      <c r="E4790">
        <v>32600</v>
      </c>
      <c r="F4790">
        <v>35250</v>
      </c>
      <c r="G4790">
        <v>37850</v>
      </c>
      <c r="H4790">
        <v>40450</v>
      </c>
      <c r="I4790">
        <v>43050</v>
      </c>
      <c r="J4790">
        <v>45650</v>
      </c>
      <c r="K4790" t="s">
        <v>3073</v>
      </c>
      <c r="L4790">
        <v>49</v>
      </c>
      <c r="M4790">
        <v>50</v>
      </c>
      <c r="N4790" t="s">
        <v>3322</v>
      </c>
    </row>
    <row r="4791" spans="1:14" x14ac:dyDescent="0.2">
      <c r="A4791" t="s">
        <v>10550</v>
      </c>
      <c r="B4791">
        <v>26050</v>
      </c>
      <c r="C4791">
        <v>29800</v>
      </c>
      <c r="D4791">
        <v>33500</v>
      </c>
      <c r="E4791">
        <v>37200</v>
      </c>
      <c r="F4791">
        <v>40200</v>
      </c>
      <c r="G4791">
        <v>43200</v>
      </c>
      <c r="H4791">
        <v>46150</v>
      </c>
      <c r="I4791">
        <v>49150</v>
      </c>
      <c r="J4791">
        <v>52100</v>
      </c>
      <c r="K4791" t="s">
        <v>3073</v>
      </c>
      <c r="L4791">
        <v>51</v>
      </c>
      <c r="M4791">
        <v>50</v>
      </c>
      <c r="N4791" t="s">
        <v>3323</v>
      </c>
    </row>
    <row r="4792" spans="1:14" x14ac:dyDescent="0.2">
      <c r="A4792" t="s">
        <v>10551</v>
      </c>
      <c r="B4792">
        <v>22850</v>
      </c>
      <c r="C4792">
        <v>26100</v>
      </c>
      <c r="D4792">
        <v>29350</v>
      </c>
      <c r="E4792">
        <v>32600</v>
      </c>
      <c r="F4792">
        <v>35250</v>
      </c>
      <c r="G4792">
        <v>37850</v>
      </c>
      <c r="H4792">
        <v>40450</v>
      </c>
      <c r="I4792">
        <v>43050</v>
      </c>
      <c r="J4792">
        <v>45650</v>
      </c>
      <c r="K4792" t="s">
        <v>3073</v>
      </c>
      <c r="L4792">
        <v>53</v>
      </c>
      <c r="M4792">
        <v>50</v>
      </c>
      <c r="N4792" t="s">
        <v>3324</v>
      </c>
    </row>
    <row r="4793" spans="1:14" x14ac:dyDescent="0.2">
      <c r="A4793" t="s">
        <v>10552</v>
      </c>
      <c r="B4793">
        <v>23000</v>
      </c>
      <c r="C4793">
        <v>26300</v>
      </c>
      <c r="D4793">
        <v>29600</v>
      </c>
      <c r="E4793">
        <v>32850</v>
      </c>
      <c r="F4793">
        <v>35500</v>
      </c>
      <c r="G4793">
        <v>38150</v>
      </c>
      <c r="H4793">
        <v>40750</v>
      </c>
      <c r="I4793">
        <v>43400</v>
      </c>
      <c r="J4793">
        <v>46000</v>
      </c>
      <c r="K4793" t="s">
        <v>3073</v>
      </c>
      <c r="L4793">
        <v>55</v>
      </c>
      <c r="M4793">
        <v>50</v>
      </c>
      <c r="N4793" t="s">
        <v>3325</v>
      </c>
    </row>
    <row r="4794" spans="1:14" x14ac:dyDescent="0.2">
      <c r="A4794" t="s">
        <v>10553</v>
      </c>
      <c r="B4794">
        <v>22850</v>
      </c>
      <c r="C4794">
        <v>26100</v>
      </c>
      <c r="D4794">
        <v>29350</v>
      </c>
      <c r="E4794">
        <v>32600</v>
      </c>
      <c r="F4794">
        <v>35250</v>
      </c>
      <c r="G4794">
        <v>37850</v>
      </c>
      <c r="H4794">
        <v>40450</v>
      </c>
      <c r="I4794">
        <v>43050</v>
      </c>
      <c r="J4794">
        <v>45650</v>
      </c>
      <c r="K4794" t="s">
        <v>3073</v>
      </c>
      <c r="L4794">
        <v>57</v>
      </c>
      <c r="M4794">
        <v>50</v>
      </c>
      <c r="N4794" t="s">
        <v>3326</v>
      </c>
    </row>
    <row r="4795" spans="1:14" x14ac:dyDescent="0.2">
      <c r="A4795" t="s">
        <v>10554</v>
      </c>
      <c r="B4795">
        <v>22850</v>
      </c>
      <c r="C4795">
        <v>26100</v>
      </c>
      <c r="D4795">
        <v>29350</v>
      </c>
      <c r="E4795">
        <v>32600</v>
      </c>
      <c r="F4795">
        <v>35250</v>
      </c>
      <c r="G4795">
        <v>37850</v>
      </c>
      <c r="H4795">
        <v>40450</v>
      </c>
      <c r="I4795">
        <v>43050</v>
      </c>
      <c r="J4795">
        <v>45650</v>
      </c>
      <c r="K4795" t="s">
        <v>3073</v>
      </c>
      <c r="L4795">
        <v>59</v>
      </c>
      <c r="M4795">
        <v>50</v>
      </c>
      <c r="N4795" t="s">
        <v>3327</v>
      </c>
    </row>
    <row r="4796" spans="1:14" x14ac:dyDescent="0.2">
      <c r="A4796" t="s">
        <v>10555</v>
      </c>
      <c r="B4796">
        <v>23800</v>
      </c>
      <c r="C4796">
        <v>27200</v>
      </c>
      <c r="D4796">
        <v>30600</v>
      </c>
      <c r="E4796">
        <v>34000</v>
      </c>
      <c r="F4796">
        <v>36750</v>
      </c>
      <c r="G4796">
        <v>39450</v>
      </c>
      <c r="H4796">
        <v>42200</v>
      </c>
      <c r="I4796">
        <v>44900</v>
      </c>
      <c r="J4796">
        <v>47600</v>
      </c>
      <c r="K4796" t="s">
        <v>3073</v>
      </c>
      <c r="L4796">
        <v>61</v>
      </c>
      <c r="M4796">
        <v>50</v>
      </c>
      <c r="N4796" t="s">
        <v>3328</v>
      </c>
    </row>
    <row r="4797" spans="1:14" x14ac:dyDescent="0.2">
      <c r="A4797" t="s">
        <v>10556</v>
      </c>
      <c r="B4797">
        <v>22850</v>
      </c>
      <c r="C4797">
        <v>26100</v>
      </c>
      <c r="D4797">
        <v>29350</v>
      </c>
      <c r="E4797">
        <v>32600</v>
      </c>
      <c r="F4797">
        <v>35250</v>
      </c>
      <c r="G4797">
        <v>37850</v>
      </c>
      <c r="H4797">
        <v>40450</v>
      </c>
      <c r="I4797">
        <v>43050</v>
      </c>
      <c r="J4797">
        <v>45650</v>
      </c>
      <c r="K4797" t="s">
        <v>3073</v>
      </c>
      <c r="L4797">
        <v>63</v>
      </c>
      <c r="M4797">
        <v>50</v>
      </c>
      <c r="N4797" t="s">
        <v>3329</v>
      </c>
    </row>
    <row r="4798" spans="1:14" x14ac:dyDescent="0.2">
      <c r="A4798" t="s">
        <v>10557</v>
      </c>
      <c r="B4798">
        <v>28750</v>
      </c>
      <c r="C4798">
        <v>32850</v>
      </c>
      <c r="D4798">
        <v>36950</v>
      </c>
      <c r="E4798">
        <v>41050</v>
      </c>
      <c r="F4798">
        <v>44350</v>
      </c>
      <c r="G4798">
        <v>47650</v>
      </c>
      <c r="H4798">
        <v>50950</v>
      </c>
      <c r="I4798">
        <v>54200</v>
      </c>
      <c r="J4798">
        <v>57500</v>
      </c>
      <c r="K4798" t="s">
        <v>3073</v>
      </c>
      <c r="L4798">
        <v>65</v>
      </c>
      <c r="M4798">
        <v>50</v>
      </c>
      <c r="N4798" t="s">
        <v>3330</v>
      </c>
    </row>
    <row r="4799" spans="1:14" x14ac:dyDescent="0.2">
      <c r="A4799" t="s">
        <v>10558</v>
      </c>
      <c r="B4799">
        <v>25000</v>
      </c>
      <c r="C4799">
        <v>28600</v>
      </c>
      <c r="D4799">
        <v>32150</v>
      </c>
      <c r="E4799">
        <v>35700</v>
      </c>
      <c r="F4799">
        <v>38600</v>
      </c>
      <c r="G4799">
        <v>41450</v>
      </c>
      <c r="H4799">
        <v>44300</v>
      </c>
      <c r="I4799">
        <v>47150</v>
      </c>
      <c r="J4799">
        <v>50000</v>
      </c>
      <c r="K4799" t="s">
        <v>3073</v>
      </c>
      <c r="L4799">
        <v>67</v>
      </c>
      <c r="M4799">
        <v>50</v>
      </c>
      <c r="N4799" t="s">
        <v>3331</v>
      </c>
    </row>
    <row r="4800" spans="1:14" x14ac:dyDescent="0.2">
      <c r="A4800" t="s">
        <v>10559</v>
      </c>
      <c r="B4800">
        <v>23800</v>
      </c>
      <c r="C4800">
        <v>27200</v>
      </c>
      <c r="D4800">
        <v>30600</v>
      </c>
      <c r="E4800">
        <v>34000</v>
      </c>
      <c r="F4800">
        <v>36750</v>
      </c>
      <c r="G4800">
        <v>39450</v>
      </c>
      <c r="H4800">
        <v>42200</v>
      </c>
      <c r="I4800">
        <v>44900</v>
      </c>
      <c r="J4800">
        <v>47600</v>
      </c>
      <c r="K4800" t="s">
        <v>3073</v>
      </c>
      <c r="L4800">
        <v>69</v>
      </c>
      <c r="M4800">
        <v>50</v>
      </c>
      <c r="N4800" t="s">
        <v>3332</v>
      </c>
    </row>
    <row r="4801" spans="1:14" x14ac:dyDescent="0.2">
      <c r="A4801" t="s">
        <v>10560</v>
      </c>
      <c r="B4801">
        <v>22850</v>
      </c>
      <c r="C4801">
        <v>26100</v>
      </c>
      <c r="D4801">
        <v>29350</v>
      </c>
      <c r="E4801">
        <v>32600</v>
      </c>
      <c r="F4801">
        <v>35250</v>
      </c>
      <c r="G4801">
        <v>37850</v>
      </c>
      <c r="H4801">
        <v>40450</v>
      </c>
      <c r="I4801">
        <v>43050</v>
      </c>
      <c r="J4801">
        <v>45650</v>
      </c>
      <c r="K4801" t="s">
        <v>3073</v>
      </c>
      <c r="L4801">
        <v>71</v>
      </c>
      <c r="M4801">
        <v>50</v>
      </c>
      <c r="N4801" t="s">
        <v>3333</v>
      </c>
    </row>
    <row r="4802" spans="1:14" x14ac:dyDescent="0.2">
      <c r="A4802" t="s">
        <v>10561</v>
      </c>
      <c r="B4802">
        <v>31450</v>
      </c>
      <c r="C4802">
        <v>35950</v>
      </c>
      <c r="D4802">
        <v>40450</v>
      </c>
      <c r="E4802">
        <v>44900</v>
      </c>
      <c r="F4802">
        <v>48500</v>
      </c>
      <c r="G4802">
        <v>52100</v>
      </c>
      <c r="H4802">
        <v>55700</v>
      </c>
      <c r="I4802">
        <v>59300</v>
      </c>
      <c r="J4802">
        <v>62900</v>
      </c>
      <c r="K4802" t="s">
        <v>3073</v>
      </c>
      <c r="L4802">
        <v>73</v>
      </c>
      <c r="M4802">
        <v>50</v>
      </c>
      <c r="N4802" t="s">
        <v>3334</v>
      </c>
    </row>
    <row r="4803" spans="1:14" x14ac:dyDescent="0.2">
      <c r="A4803" t="s">
        <v>10562</v>
      </c>
      <c r="B4803">
        <v>22850</v>
      </c>
      <c r="C4803">
        <v>26100</v>
      </c>
      <c r="D4803">
        <v>29350</v>
      </c>
      <c r="E4803">
        <v>32600</v>
      </c>
      <c r="F4803">
        <v>35250</v>
      </c>
      <c r="G4803">
        <v>37850</v>
      </c>
      <c r="H4803">
        <v>40450</v>
      </c>
      <c r="I4803">
        <v>43050</v>
      </c>
      <c r="J4803">
        <v>45650</v>
      </c>
      <c r="K4803" t="s">
        <v>3073</v>
      </c>
      <c r="L4803">
        <v>75</v>
      </c>
      <c r="M4803">
        <v>50</v>
      </c>
      <c r="N4803" t="s">
        <v>3335</v>
      </c>
    </row>
    <row r="4804" spans="1:14" x14ac:dyDescent="0.2">
      <c r="A4804" t="s">
        <v>10563</v>
      </c>
      <c r="B4804">
        <v>25300</v>
      </c>
      <c r="C4804">
        <v>28900</v>
      </c>
      <c r="D4804">
        <v>32500</v>
      </c>
      <c r="E4804">
        <v>36100</v>
      </c>
      <c r="F4804">
        <v>39000</v>
      </c>
      <c r="G4804">
        <v>41900</v>
      </c>
      <c r="H4804">
        <v>44800</v>
      </c>
      <c r="I4804">
        <v>47700</v>
      </c>
      <c r="J4804">
        <v>50550</v>
      </c>
      <c r="K4804" t="s">
        <v>3073</v>
      </c>
      <c r="L4804">
        <v>77</v>
      </c>
      <c r="M4804">
        <v>50</v>
      </c>
      <c r="N4804" t="s">
        <v>3336</v>
      </c>
    </row>
    <row r="4805" spans="1:14" x14ac:dyDescent="0.2">
      <c r="A4805" t="s">
        <v>10564</v>
      </c>
      <c r="B4805">
        <v>26150</v>
      </c>
      <c r="C4805">
        <v>29900</v>
      </c>
      <c r="D4805">
        <v>33650</v>
      </c>
      <c r="E4805">
        <v>37350</v>
      </c>
      <c r="F4805">
        <v>40350</v>
      </c>
      <c r="G4805">
        <v>43350</v>
      </c>
      <c r="H4805">
        <v>46350</v>
      </c>
      <c r="I4805">
        <v>49350</v>
      </c>
      <c r="J4805">
        <v>52300</v>
      </c>
      <c r="K4805" t="s">
        <v>3073</v>
      </c>
      <c r="L4805">
        <v>79</v>
      </c>
      <c r="M4805">
        <v>50</v>
      </c>
      <c r="N4805" t="s">
        <v>3337</v>
      </c>
    </row>
    <row r="4806" spans="1:14" x14ac:dyDescent="0.2">
      <c r="A4806" t="s">
        <v>10565</v>
      </c>
      <c r="B4806">
        <v>29400</v>
      </c>
      <c r="C4806">
        <v>33600</v>
      </c>
      <c r="D4806">
        <v>37800</v>
      </c>
      <c r="E4806">
        <v>41950</v>
      </c>
      <c r="F4806">
        <v>45350</v>
      </c>
      <c r="G4806">
        <v>48700</v>
      </c>
      <c r="H4806">
        <v>52050</v>
      </c>
      <c r="I4806">
        <v>55400</v>
      </c>
      <c r="J4806">
        <v>58750</v>
      </c>
      <c r="K4806" t="s">
        <v>3073</v>
      </c>
      <c r="L4806">
        <v>81</v>
      </c>
      <c r="M4806">
        <v>50</v>
      </c>
      <c r="N4806" t="s">
        <v>3338</v>
      </c>
    </row>
    <row r="4807" spans="1:14" x14ac:dyDescent="0.2">
      <c r="A4807" t="s">
        <v>10566</v>
      </c>
      <c r="B4807">
        <v>34350</v>
      </c>
      <c r="C4807">
        <v>39250</v>
      </c>
      <c r="D4807">
        <v>44150</v>
      </c>
      <c r="E4807">
        <v>49050</v>
      </c>
      <c r="F4807">
        <v>53000</v>
      </c>
      <c r="G4807">
        <v>56900</v>
      </c>
      <c r="H4807">
        <v>60850</v>
      </c>
      <c r="I4807">
        <v>64750</v>
      </c>
      <c r="J4807">
        <v>68700</v>
      </c>
      <c r="K4807" t="s">
        <v>3073</v>
      </c>
      <c r="L4807">
        <v>83</v>
      </c>
      <c r="M4807">
        <v>50</v>
      </c>
      <c r="N4807" t="s">
        <v>3339</v>
      </c>
    </row>
    <row r="4808" spans="1:14" x14ac:dyDescent="0.2">
      <c r="A4808" t="s">
        <v>10567</v>
      </c>
      <c r="B4808">
        <v>26050</v>
      </c>
      <c r="C4808">
        <v>29800</v>
      </c>
      <c r="D4808">
        <v>33500</v>
      </c>
      <c r="E4808">
        <v>37200</v>
      </c>
      <c r="F4808">
        <v>40200</v>
      </c>
      <c r="G4808">
        <v>43200</v>
      </c>
      <c r="H4808">
        <v>46150</v>
      </c>
      <c r="I4808">
        <v>49150</v>
      </c>
      <c r="J4808">
        <v>52100</v>
      </c>
      <c r="K4808" t="s">
        <v>3073</v>
      </c>
      <c r="L4808">
        <v>85</v>
      </c>
      <c r="M4808">
        <v>50</v>
      </c>
      <c r="N4808" t="s">
        <v>3340</v>
      </c>
    </row>
    <row r="4809" spans="1:14" x14ac:dyDescent="0.2">
      <c r="A4809" t="s">
        <v>10568</v>
      </c>
      <c r="B4809">
        <v>22850</v>
      </c>
      <c r="C4809">
        <v>26100</v>
      </c>
      <c r="D4809">
        <v>29350</v>
      </c>
      <c r="E4809">
        <v>32600</v>
      </c>
      <c r="F4809">
        <v>35250</v>
      </c>
      <c r="G4809">
        <v>37850</v>
      </c>
      <c r="H4809">
        <v>40450</v>
      </c>
      <c r="I4809">
        <v>43050</v>
      </c>
      <c r="J4809">
        <v>45650</v>
      </c>
      <c r="K4809" t="s">
        <v>3073</v>
      </c>
      <c r="L4809">
        <v>87</v>
      </c>
      <c r="M4809">
        <v>50</v>
      </c>
      <c r="N4809" t="s">
        <v>3341</v>
      </c>
    </row>
    <row r="4810" spans="1:14" x14ac:dyDescent="0.2">
      <c r="A4810" t="s">
        <v>10569</v>
      </c>
      <c r="B4810">
        <v>34350</v>
      </c>
      <c r="C4810">
        <v>39250</v>
      </c>
      <c r="D4810">
        <v>44150</v>
      </c>
      <c r="E4810">
        <v>49050</v>
      </c>
      <c r="F4810">
        <v>53000</v>
      </c>
      <c r="G4810">
        <v>56900</v>
      </c>
      <c r="H4810">
        <v>60850</v>
      </c>
      <c r="I4810">
        <v>64750</v>
      </c>
      <c r="J4810">
        <v>68700</v>
      </c>
      <c r="K4810" t="s">
        <v>3073</v>
      </c>
      <c r="L4810">
        <v>89</v>
      </c>
      <c r="M4810">
        <v>50</v>
      </c>
      <c r="N4810" t="s">
        <v>3342</v>
      </c>
    </row>
    <row r="4811" spans="1:14" x14ac:dyDescent="0.2">
      <c r="A4811" t="s">
        <v>10570</v>
      </c>
      <c r="B4811">
        <v>22950</v>
      </c>
      <c r="C4811">
        <v>26200</v>
      </c>
      <c r="D4811">
        <v>29500</v>
      </c>
      <c r="E4811">
        <v>32750</v>
      </c>
      <c r="F4811">
        <v>35400</v>
      </c>
      <c r="G4811">
        <v>38000</v>
      </c>
      <c r="H4811">
        <v>40650</v>
      </c>
      <c r="I4811">
        <v>43250</v>
      </c>
      <c r="J4811">
        <v>45850</v>
      </c>
      <c r="K4811" t="s">
        <v>3073</v>
      </c>
      <c r="L4811">
        <v>91</v>
      </c>
      <c r="M4811">
        <v>50</v>
      </c>
      <c r="N4811" t="s">
        <v>3343</v>
      </c>
    </row>
    <row r="4812" spans="1:14" x14ac:dyDescent="0.2">
      <c r="A4812" t="s">
        <v>10571</v>
      </c>
      <c r="B4812">
        <v>22850</v>
      </c>
      <c r="C4812">
        <v>26100</v>
      </c>
      <c r="D4812">
        <v>29350</v>
      </c>
      <c r="E4812">
        <v>32600</v>
      </c>
      <c r="F4812">
        <v>35250</v>
      </c>
      <c r="G4812">
        <v>37850</v>
      </c>
      <c r="H4812">
        <v>40450</v>
      </c>
      <c r="I4812">
        <v>43050</v>
      </c>
      <c r="J4812">
        <v>45650</v>
      </c>
      <c r="K4812" t="s">
        <v>3073</v>
      </c>
      <c r="L4812">
        <v>93</v>
      </c>
      <c r="M4812">
        <v>50</v>
      </c>
      <c r="N4812" t="s">
        <v>3344</v>
      </c>
    </row>
    <row r="4813" spans="1:14" x14ac:dyDescent="0.2">
      <c r="A4813" t="s">
        <v>10572</v>
      </c>
      <c r="B4813">
        <v>23500</v>
      </c>
      <c r="C4813">
        <v>26850</v>
      </c>
      <c r="D4813">
        <v>30200</v>
      </c>
      <c r="E4813">
        <v>33550</v>
      </c>
      <c r="F4813">
        <v>36250</v>
      </c>
      <c r="G4813">
        <v>38950</v>
      </c>
      <c r="H4813">
        <v>41650</v>
      </c>
      <c r="I4813">
        <v>44300</v>
      </c>
      <c r="J4813">
        <v>47000</v>
      </c>
      <c r="K4813" t="s">
        <v>3073</v>
      </c>
      <c r="L4813">
        <v>95</v>
      </c>
      <c r="M4813">
        <v>50</v>
      </c>
      <c r="N4813" t="s">
        <v>3345</v>
      </c>
    </row>
    <row r="4814" spans="1:14" x14ac:dyDescent="0.2">
      <c r="A4814" t="s">
        <v>10573</v>
      </c>
      <c r="B4814">
        <v>24200</v>
      </c>
      <c r="C4814">
        <v>27650</v>
      </c>
      <c r="D4814">
        <v>31100</v>
      </c>
      <c r="E4814">
        <v>34550</v>
      </c>
      <c r="F4814">
        <v>37350</v>
      </c>
      <c r="G4814">
        <v>40100</v>
      </c>
      <c r="H4814">
        <v>42850</v>
      </c>
      <c r="I4814">
        <v>45650</v>
      </c>
      <c r="J4814">
        <v>48400</v>
      </c>
      <c r="K4814" t="s">
        <v>3073</v>
      </c>
      <c r="L4814">
        <v>97</v>
      </c>
      <c r="M4814">
        <v>50</v>
      </c>
      <c r="N4814" t="s">
        <v>3346</v>
      </c>
    </row>
    <row r="4815" spans="1:14" x14ac:dyDescent="0.2">
      <c r="A4815" t="s">
        <v>10574</v>
      </c>
      <c r="B4815">
        <v>22850</v>
      </c>
      <c r="C4815">
        <v>26100</v>
      </c>
      <c r="D4815">
        <v>29350</v>
      </c>
      <c r="E4815">
        <v>32600</v>
      </c>
      <c r="F4815">
        <v>35250</v>
      </c>
      <c r="G4815">
        <v>37850</v>
      </c>
      <c r="H4815">
        <v>40450</v>
      </c>
      <c r="I4815">
        <v>43050</v>
      </c>
      <c r="J4815">
        <v>45650</v>
      </c>
      <c r="K4815" t="s">
        <v>3073</v>
      </c>
      <c r="L4815">
        <v>99</v>
      </c>
      <c r="M4815">
        <v>50</v>
      </c>
      <c r="N4815" t="s">
        <v>3347</v>
      </c>
    </row>
    <row r="4816" spans="1:14" x14ac:dyDescent="0.2">
      <c r="A4816" t="s">
        <v>10575</v>
      </c>
      <c r="B4816">
        <v>26050</v>
      </c>
      <c r="C4816">
        <v>29800</v>
      </c>
      <c r="D4816">
        <v>33500</v>
      </c>
      <c r="E4816">
        <v>37200</v>
      </c>
      <c r="F4816">
        <v>40200</v>
      </c>
      <c r="G4816">
        <v>43200</v>
      </c>
      <c r="H4816">
        <v>46150</v>
      </c>
      <c r="I4816">
        <v>49150</v>
      </c>
      <c r="J4816">
        <v>52100</v>
      </c>
      <c r="K4816" t="s">
        <v>3073</v>
      </c>
      <c r="L4816">
        <v>101</v>
      </c>
      <c r="M4816">
        <v>50</v>
      </c>
      <c r="N4816" t="s">
        <v>3348</v>
      </c>
    </row>
    <row r="4817" spans="1:14" x14ac:dyDescent="0.2">
      <c r="A4817" t="s">
        <v>10576</v>
      </c>
      <c r="B4817">
        <v>26150</v>
      </c>
      <c r="C4817">
        <v>29900</v>
      </c>
      <c r="D4817">
        <v>33650</v>
      </c>
      <c r="E4817">
        <v>37350</v>
      </c>
      <c r="F4817">
        <v>40350</v>
      </c>
      <c r="G4817">
        <v>43350</v>
      </c>
      <c r="H4817">
        <v>46350</v>
      </c>
      <c r="I4817">
        <v>49350</v>
      </c>
      <c r="J4817">
        <v>52300</v>
      </c>
      <c r="K4817" t="s">
        <v>3073</v>
      </c>
      <c r="L4817">
        <v>103</v>
      </c>
      <c r="M4817">
        <v>50</v>
      </c>
      <c r="N4817" t="s">
        <v>3349</v>
      </c>
    </row>
    <row r="4818" spans="1:14" x14ac:dyDescent="0.2">
      <c r="A4818" t="s">
        <v>10577</v>
      </c>
      <c r="B4818">
        <v>22850</v>
      </c>
      <c r="C4818">
        <v>26100</v>
      </c>
      <c r="D4818">
        <v>29350</v>
      </c>
      <c r="E4818">
        <v>32600</v>
      </c>
      <c r="F4818">
        <v>35250</v>
      </c>
      <c r="G4818">
        <v>37850</v>
      </c>
      <c r="H4818">
        <v>40450</v>
      </c>
      <c r="I4818">
        <v>43050</v>
      </c>
      <c r="J4818">
        <v>45650</v>
      </c>
      <c r="K4818" t="s">
        <v>3073</v>
      </c>
      <c r="L4818">
        <v>105</v>
      </c>
      <c r="M4818">
        <v>50</v>
      </c>
      <c r="N4818" t="s">
        <v>3350</v>
      </c>
    </row>
    <row r="4819" spans="1:14" x14ac:dyDescent="0.2">
      <c r="A4819" t="s">
        <v>10578</v>
      </c>
      <c r="B4819">
        <v>22850</v>
      </c>
      <c r="C4819">
        <v>26100</v>
      </c>
      <c r="D4819">
        <v>29350</v>
      </c>
      <c r="E4819">
        <v>32600</v>
      </c>
      <c r="F4819">
        <v>35250</v>
      </c>
      <c r="G4819">
        <v>37850</v>
      </c>
      <c r="H4819">
        <v>40450</v>
      </c>
      <c r="I4819">
        <v>43050</v>
      </c>
      <c r="J4819">
        <v>45650</v>
      </c>
      <c r="K4819" t="s">
        <v>3073</v>
      </c>
      <c r="L4819">
        <v>107</v>
      </c>
      <c r="M4819">
        <v>50</v>
      </c>
      <c r="N4819" t="s">
        <v>3351</v>
      </c>
    </row>
    <row r="4820" spans="1:14" x14ac:dyDescent="0.2">
      <c r="A4820" t="s">
        <v>10579</v>
      </c>
      <c r="B4820">
        <v>22850</v>
      </c>
      <c r="C4820">
        <v>26100</v>
      </c>
      <c r="D4820">
        <v>29350</v>
      </c>
      <c r="E4820">
        <v>32600</v>
      </c>
      <c r="F4820">
        <v>35250</v>
      </c>
      <c r="G4820">
        <v>37850</v>
      </c>
      <c r="H4820">
        <v>40450</v>
      </c>
      <c r="I4820">
        <v>43050</v>
      </c>
      <c r="J4820">
        <v>45650</v>
      </c>
      <c r="K4820" t="s">
        <v>3073</v>
      </c>
      <c r="L4820">
        <v>109</v>
      </c>
      <c r="M4820">
        <v>50</v>
      </c>
      <c r="N4820" t="s">
        <v>3352</v>
      </c>
    </row>
    <row r="4821" spans="1:14" x14ac:dyDescent="0.2">
      <c r="A4821" t="s">
        <v>10580</v>
      </c>
      <c r="B4821">
        <v>22850</v>
      </c>
      <c r="C4821">
        <v>26100</v>
      </c>
      <c r="D4821">
        <v>29350</v>
      </c>
      <c r="E4821">
        <v>32600</v>
      </c>
      <c r="F4821">
        <v>35250</v>
      </c>
      <c r="G4821">
        <v>37850</v>
      </c>
      <c r="H4821">
        <v>40450</v>
      </c>
      <c r="I4821">
        <v>43050</v>
      </c>
      <c r="J4821">
        <v>45650</v>
      </c>
      <c r="K4821" t="s">
        <v>3073</v>
      </c>
      <c r="L4821">
        <v>111</v>
      </c>
      <c r="M4821">
        <v>50</v>
      </c>
      <c r="N4821" t="s">
        <v>3353</v>
      </c>
    </row>
    <row r="4822" spans="1:14" x14ac:dyDescent="0.2">
      <c r="A4822" t="s">
        <v>10581</v>
      </c>
      <c r="B4822">
        <v>25050</v>
      </c>
      <c r="C4822">
        <v>28600</v>
      </c>
      <c r="D4822">
        <v>32200</v>
      </c>
      <c r="E4822">
        <v>35750</v>
      </c>
      <c r="F4822">
        <v>38650</v>
      </c>
      <c r="G4822">
        <v>41500</v>
      </c>
      <c r="H4822">
        <v>44350</v>
      </c>
      <c r="I4822">
        <v>47200</v>
      </c>
      <c r="J4822">
        <v>50050</v>
      </c>
      <c r="K4822" t="s">
        <v>3073</v>
      </c>
      <c r="L4822">
        <v>113</v>
      </c>
      <c r="M4822">
        <v>50</v>
      </c>
      <c r="N4822" t="s">
        <v>3354</v>
      </c>
    </row>
    <row r="4823" spans="1:14" x14ac:dyDescent="0.2">
      <c r="A4823" t="s">
        <v>10582</v>
      </c>
      <c r="B4823">
        <v>31450</v>
      </c>
      <c r="C4823">
        <v>35950</v>
      </c>
      <c r="D4823">
        <v>40450</v>
      </c>
      <c r="E4823">
        <v>44900</v>
      </c>
      <c r="F4823">
        <v>48500</v>
      </c>
      <c r="G4823">
        <v>52100</v>
      </c>
      <c r="H4823">
        <v>55700</v>
      </c>
      <c r="I4823">
        <v>59300</v>
      </c>
      <c r="J4823">
        <v>62900</v>
      </c>
      <c r="K4823" t="s">
        <v>3073</v>
      </c>
      <c r="L4823">
        <v>115</v>
      </c>
      <c r="M4823">
        <v>50</v>
      </c>
      <c r="N4823" t="s">
        <v>3355</v>
      </c>
    </row>
    <row r="4824" spans="1:14" x14ac:dyDescent="0.2">
      <c r="A4824" t="s">
        <v>10583</v>
      </c>
      <c r="B4824">
        <v>31450</v>
      </c>
      <c r="C4824">
        <v>35950</v>
      </c>
      <c r="D4824">
        <v>40450</v>
      </c>
      <c r="E4824">
        <v>44900</v>
      </c>
      <c r="F4824">
        <v>48500</v>
      </c>
      <c r="G4824">
        <v>52100</v>
      </c>
      <c r="H4824">
        <v>55700</v>
      </c>
      <c r="I4824">
        <v>59300</v>
      </c>
      <c r="J4824">
        <v>62900</v>
      </c>
      <c r="K4824" t="s">
        <v>3073</v>
      </c>
      <c r="L4824">
        <v>117</v>
      </c>
      <c r="M4824">
        <v>50</v>
      </c>
      <c r="N4824" t="s">
        <v>3356</v>
      </c>
    </row>
    <row r="4825" spans="1:14" x14ac:dyDescent="0.2">
      <c r="A4825" t="s">
        <v>10584</v>
      </c>
      <c r="B4825">
        <v>22850</v>
      </c>
      <c r="C4825">
        <v>26100</v>
      </c>
      <c r="D4825">
        <v>29350</v>
      </c>
      <c r="E4825">
        <v>32600</v>
      </c>
      <c r="F4825">
        <v>35250</v>
      </c>
      <c r="G4825">
        <v>37850</v>
      </c>
      <c r="H4825">
        <v>40450</v>
      </c>
      <c r="I4825">
        <v>43050</v>
      </c>
      <c r="J4825">
        <v>45650</v>
      </c>
      <c r="K4825" t="s">
        <v>3073</v>
      </c>
      <c r="L4825">
        <v>119</v>
      </c>
      <c r="M4825">
        <v>50</v>
      </c>
      <c r="N4825" t="s">
        <v>3357</v>
      </c>
    </row>
    <row r="4826" spans="1:14" x14ac:dyDescent="0.2">
      <c r="A4826" t="s">
        <v>10585</v>
      </c>
      <c r="B4826">
        <v>22850</v>
      </c>
      <c r="C4826">
        <v>26100</v>
      </c>
      <c r="D4826">
        <v>29350</v>
      </c>
      <c r="E4826">
        <v>32600</v>
      </c>
      <c r="F4826">
        <v>35250</v>
      </c>
      <c r="G4826">
        <v>37850</v>
      </c>
      <c r="H4826">
        <v>40450</v>
      </c>
      <c r="I4826">
        <v>43050</v>
      </c>
      <c r="J4826">
        <v>45650</v>
      </c>
      <c r="K4826" t="s">
        <v>3073</v>
      </c>
      <c r="L4826">
        <v>121</v>
      </c>
      <c r="M4826">
        <v>50</v>
      </c>
      <c r="N4826" t="s">
        <v>3358</v>
      </c>
    </row>
    <row r="4827" spans="1:14" x14ac:dyDescent="0.2">
      <c r="A4827" t="s">
        <v>10586</v>
      </c>
      <c r="B4827">
        <v>23450</v>
      </c>
      <c r="C4827">
        <v>26800</v>
      </c>
      <c r="D4827">
        <v>30150</v>
      </c>
      <c r="E4827">
        <v>33450</v>
      </c>
      <c r="F4827">
        <v>36150</v>
      </c>
      <c r="G4827">
        <v>38850</v>
      </c>
      <c r="H4827">
        <v>41500</v>
      </c>
      <c r="I4827">
        <v>44200</v>
      </c>
      <c r="J4827">
        <v>46850</v>
      </c>
      <c r="K4827" t="s">
        <v>3073</v>
      </c>
      <c r="L4827">
        <v>123</v>
      </c>
      <c r="M4827">
        <v>50</v>
      </c>
      <c r="N4827" t="s">
        <v>3359</v>
      </c>
    </row>
    <row r="4828" spans="1:14" x14ac:dyDescent="0.2">
      <c r="A4828" t="s">
        <v>10587</v>
      </c>
      <c r="B4828">
        <v>28750</v>
      </c>
      <c r="C4828">
        <v>32850</v>
      </c>
      <c r="D4828">
        <v>36950</v>
      </c>
      <c r="E4828">
        <v>41050</v>
      </c>
      <c r="F4828">
        <v>44350</v>
      </c>
      <c r="G4828">
        <v>47650</v>
      </c>
      <c r="H4828">
        <v>50950</v>
      </c>
      <c r="I4828">
        <v>54200</v>
      </c>
      <c r="J4828">
        <v>57500</v>
      </c>
      <c r="K4828" t="s">
        <v>3073</v>
      </c>
      <c r="L4828">
        <v>125</v>
      </c>
      <c r="M4828">
        <v>50</v>
      </c>
      <c r="N4828" t="s">
        <v>3360</v>
      </c>
    </row>
    <row r="4829" spans="1:14" x14ac:dyDescent="0.2">
      <c r="A4829" t="s">
        <v>10588</v>
      </c>
      <c r="B4829">
        <v>23700</v>
      </c>
      <c r="C4829">
        <v>27050</v>
      </c>
      <c r="D4829">
        <v>30450</v>
      </c>
      <c r="E4829">
        <v>33800</v>
      </c>
      <c r="F4829">
        <v>36550</v>
      </c>
      <c r="G4829">
        <v>39250</v>
      </c>
      <c r="H4829">
        <v>41950</v>
      </c>
      <c r="I4829">
        <v>44650</v>
      </c>
      <c r="J4829">
        <v>47350</v>
      </c>
      <c r="K4829" t="s">
        <v>3073</v>
      </c>
      <c r="L4829">
        <v>127</v>
      </c>
      <c r="M4829">
        <v>50</v>
      </c>
      <c r="N4829" t="s">
        <v>3361</v>
      </c>
    </row>
    <row r="4830" spans="1:14" x14ac:dyDescent="0.2">
      <c r="A4830" t="s">
        <v>10589</v>
      </c>
      <c r="B4830">
        <v>22850</v>
      </c>
      <c r="C4830">
        <v>26100</v>
      </c>
      <c r="D4830">
        <v>29350</v>
      </c>
      <c r="E4830">
        <v>32600</v>
      </c>
      <c r="F4830">
        <v>35250</v>
      </c>
      <c r="G4830">
        <v>37850</v>
      </c>
      <c r="H4830">
        <v>40450</v>
      </c>
      <c r="I4830">
        <v>43050</v>
      </c>
      <c r="J4830">
        <v>45650</v>
      </c>
      <c r="K4830" t="s">
        <v>3073</v>
      </c>
      <c r="L4830">
        <v>129</v>
      </c>
      <c r="M4830">
        <v>50</v>
      </c>
      <c r="N4830" t="s">
        <v>3362</v>
      </c>
    </row>
    <row r="4831" spans="1:14" x14ac:dyDescent="0.2">
      <c r="A4831" t="s">
        <v>10590</v>
      </c>
      <c r="B4831">
        <v>22850</v>
      </c>
      <c r="C4831">
        <v>26100</v>
      </c>
      <c r="D4831">
        <v>29350</v>
      </c>
      <c r="E4831">
        <v>32600</v>
      </c>
      <c r="F4831">
        <v>35250</v>
      </c>
      <c r="G4831">
        <v>37850</v>
      </c>
      <c r="H4831">
        <v>40450</v>
      </c>
      <c r="I4831">
        <v>43050</v>
      </c>
      <c r="J4831">
        <v>45650</v>
      </c>
      <c r="K4831" t="s">
        <v>3073</v>
      </c>
      <c r="L4831">
        <v>131</v>
      </c>
      <c r="M4831">
        <v>50</v>
      </c>
      <c r="N4831" t="s">
        <v>3363</v>
      </c>
    </row>
    <row r="4832" spans="1:14" x14ac:dyDescent="0.2">
      <c r="A4832" t="s">
        <v>10591</v>
      </c>
      <c r="B4832">
        <v>22850</v>
      </c>
      <c r="C4832">
        <v>26100</v>
      </c>
      <c r="D4832">
        <v>29350</v>
      </c>
      <c r="E4832">
        <v>32600</v>
      </c>
      <c r="F4832">
        <v>35250</v>
      </c>
      <c r="G4832">
        <v>37850</v>
      </c>
      <c r="H4832">
        <v>40450</v>
      </c>
      <c r="I4832">
        <v>43050</v>
      </c>
      <c r="J4832">
        <v>45650</v>
      </c>
      <c r="K4832" t="s">
        <v>3073</v>
      </c>
      <c r="L4832">
        <v>133</v>
      </c>
      <c r="M4832">
        <v>50</v>
      </c>
      <c r="N4832" t="s">
        <v>3364</v>
      </c>
    </row>
    <row r="4833" spans="1:14" x14ac:dyDescent="0.2">
      <c r="A4833" t="s">
        <v>10592</v>
      </c>
      <c r="B4833">
        <v>32900</v>
      </c>
      <c r="C4833">
        <v>37600</v>
      </c>
      <c r="D4833">
        <v>42300</v>
      </c>
      <c r="E4833">
        <v>47000</v>
      </c>
      <c r="F4833">
        <v>50800</v>
      </c>
      <c r="G4833">
        <v>54550</v>
      </c>
      <c r="H4833">
        <v>58300</v>
      </c>
      <c r="I4833">
        <v>62050</v>
      </c>
      <c r="J4833">
        <v>65800</v>
      </c>
      <c r="K4833" t="s">
        <v>3074</v>
      </c>
      <c r="L4833">
        <v>13</v>
      </c>
      <c r="M4833">
        <v>50</v>
      </c>
      <c r="N4833" t="s">
        <v>3139</v>
      </c>
    </row>
    <row r="4834" spans="1:14" x14ac:dyDescent="0.2">
      <c r="A4834" t="s">
        <v>10593</v>
      </c>
      <c r="B4834">
        <v>39350</v>
      </c>
      <c r="C4834">
        <v>45000</v>
      </c>
      <c r="D4834">
        <v>50600</v>
      </c>
      <c r="E4834">
        <v>56200</v>
      </c>
      <c r="F4834">
        <v>60700</v>
      </c>
      <c r="G4834">
        <v>65200</v>
      </c>
      <c r="H4834">
        <v>69700</v>
      </c>
      <c r="I4834">
        <v>74200</v>
      </c>
      <c r="J4834">
        <v>78700</v>
      </c>
      <c r="K4834" t="s">
        <v>3074</v>
      </c>
      <c r="L4834">
        <v>16</v>
      </c>
      <c r="M4834">
        <v>50</v>
      </c>
      <c r="N4834" t="s">
        <v>3140</v>
      </c>
    </row>
    <row r="4835" spans="1:14" x14ac:dyDescent="0.2">
      <c r="A4835" t="s">
        <v>10594</v>
      </c>
      <c r="B4835">
        <v>42850</v>
      </c>
      <c r="C4835">
        <v>48950</v>
      </c>
      <c r="D4835">
        <v>55050</v>
      </c>
      <c r="E4835">
        <v>61150</v>
      </c>
      <c r="F4835">
        <v>66050</v>
      </c>
      <c r="G4835">
        <v>70950</v>
      </c>
      <c r="H4835">
        <v>75850</v>
      </c>
      <c r="I4835">
        <v>80750</v>
      </c>
      <c r="J4835">
        <v>85650</v>
      </c>
      <c r="K4835" t="s">
        <v>3074</v>
      </c>
      <c r="L4835">
        <v>20</v>
      </c>
      <c r="M4835">
        <v>50</v>
      </c>
      <c r="N4835" t="s">
        <v>3141</v>
      </c>
    </row>
    <row r="4836" spans="1:14" x14ac:dyDescent="0.2">
      <c r="A4836" t="s">
        <v>10595</v>
      </c>
      <c r="B4836">
        <v>36700</v>
      </c>
      <c r="C4836">
        <v>41950</v>
      </c>
      <c r="D4836">
        <v>47200</v>
      </c>
      <c r="E4836">
        <v>52400</v>
      </c>
      <c r="F4836">
        <v>56600</v>
      </c>
      <c r="G4836">
        <v>60800</v>
      </c>
      <c r="H4836">
        <v>65000</v>
      </c>
      <c r="I4836">
        <v>69200</v>
      </c>
      <c r="J4836">
        <v>73400</v>
      </c>
      <c r="K4836" t="s">
        <v>3074</v>
      </c>
      <c r="L4836">
        <v>50</v>
      </c>
      <c r="M4836">
        <v>50</v>
      </c>
      <c r="N4836" t="s">
        <v>3142</v>
      </c>
    </row>
    <row r="4837" spans="1:14" x14ac:dyDescent="0.2">
      <c r="A4837" t="s">
        <v>10596</v>
      </c>
      <c r="B4837">
        <v>36350</v>
      </c>
      <c r="C4837">
        <v>41550</v>
      </c>
      <c r="D4837">
        <v>46750</v>
      </c>
      <c r="E4837">
        <v>51900</v>
      </c>
      <c r="F4837">
        <v>56100</v>
      </c>
      <c r="G4837">
        <v>60250</v>
      </c>
      <c r="H4837">
        <v>64400</v>
      </c>
      <c r="I4837">
        <v>68550</v>
      </c>
      <c r="J4837">
        <v>72700</v>
      </c>
      <c r="K4837" t="s">
        <v>3074</v>
      </c>
      <c r="L4837">
        <v>60</v>
      </c>
      <c r="M4837">
        <v>50</v>
      </c>
      <c r="N4837" t="s">
        <v>3143</v>
      </c>
    </row>
    <row r="4838" spans="1:14" x14ac:dyDescent="0.2">
      <c r="A4838" t="s">
        <v>10597</v>
      </c>
      <c r="B4838">
        <v>39150</v>
      </c>
      <c r="C4838">
        <v>44750</v>
      </c>
      <c r="D4838">
        <v>50350</v>
      </c>
      <c r="E4838">
        <v>55900</v>
      </c>
      <c r="F4838">
        <v>60400</v>
      </c>
      <c r="G4838">
        <v>64850</v>
      </c>
      <c r="H4838">
        <v>69350</v>
      </c>
      <c r="I4838">
        <v>73800</v>
      </c>
      <c r="J4838">
        <v>78300</v>
      </c>
      <c r="K4838" t="s">
        <v>3074</v>
      </c>
      <c r="L4838">
        <v>63</v>
      </c>
      <c r="M4838">
        <v>50</v>
      </c>
      <c r="N4838" t="s">
        <v>5754</v>
      </c>
    </row>
    <row r="4839" spans="1:14" x14ac:dyDescent="0.2">
      <c r="A4839" t="s">
        <v>10598</v>
      </c>
      <c r="B4839">
        <v>36650</v>
      </c>
      <c r="C4839">
        <v>41900</v>
      </c>
      <c r="D4839">
        <v>47150</v>
      </c>
      <c r="E4839">
        <v>52350</v>
      </c>
      <c r="F4839">
        <v>56550</v>
      </c>
      <c r="G4839">
        <v>60750</v>
      </c>
      <c r="H4839">
        <v>64950</v>
      </c>
      <c r="I4839">
        <v>69150</v>
      </c>
      <c r="J4839">
        <v>73300</v>
      </c>
      <c r="K4839" t="s">
        <v>3074</v>
      </c>
      <c r="L4839">
        <v>66</v>
      </c>
      <c r="M4839">
        <v>50</v>
      </c>
      <c r="N4839" t="s">
        <v>5755</v>
      </c>
    </row>
    <row r="4840" spans="1:14" x14ac:dyDescent="0.2">
      <c r="A4840" t="s">
        <v>10599</v>
      </c>
      <c r="B4840">
        <v>43600</v>
      </c>
      <c r="C4840">
        <v>49800</v>
      </c>
      <c r="D4840">
        <v>56050</v>
      </c>
      <c r="E4840">
        <v>62250</v>
      </c>
      <c r="F4840">
        <v>67250</v>
      </c>
      <c r="G4840">
        <v>72250</v>
      </c>
      <c r="H4840">
        <v>77200</v>
      </c>
      <c r="I4840">
        <v>82200</v>
      </c>
      <c r="J4840">
        <v>87150</v>
      </c>
      <c r="K4840" t="s">
        <v>3074</v>
      </c>
      <c r="L4840">
        <v>68</v>
      </c>
      <c r="M4840">
        <v>50</v>
      </c>
      <c r="N4840" t="s">
        <v>3144</v>
      </c>
    </row>
    <row r="4841" spans="1:14" x14ac:dyDescent="0.2">
      <c r="A4841" t="s">
        <v>10600</v>
      </c>
      <c r="B4841">
        <v>32900</v>
      </c>
      <c r="C4841">
        <v>37600</v>
      </c>
      <c r="D4841">
        <v>42300</v>
      </c>
      <c r="E4841">
        <v>47000</v>
      </c>
      <c r="F4841">
        <v>50800</v>
      </c>
      <c r="G4841">
        <v>54550</v>
      </c>
      <c r="H4841">
        <v>58300</v>
      </c>
      <c r="I4841">
        <v>62050</v>
      </c>
      <c r="J4841">
        <v>65800</v>
      </c>
      <c r="K4841" t="s">
        <v>3074</v>
      </c>
      <c r="L4841">
        <v>70</v>
      </c>
      <c r="M4841">
        <v>50</v>
      </c>
      <c r="N4841" t="s">
        <v>3145</v>
      </c>
    </row>
    <row r="4842" spans="1:14" x14ac:dyDescent="0.2">
      <c r="A4842" t="s">
        <v>10601</v>
      </c>
      <c r="B4842">
        <v>34550</v>
      </c>
      <c r="C4842">
        <v>39450</v>
      </c>
      <c r="D4842">
        <v>44400</v>
      </c>
      <c r="E4842">
        <v>49300</v>
      </c>
      <c r="F4842">
        <v>53250</v>
      </c>
      <c r="G4842">
        <v>57200</v>
      </c>
      <c r="H4842">
        <v>61150</v>
      </c>
      <c r="I4842">
        <v>65100</v>
      </c>
      <c r="J4842">
        <v>69050</v>
      </c>
      <c r="K4842" t="s">
        <v>3074</v>
      </c>
      <c r="L4842">
        <v>90</v>
      </c>
      <c r="M4842">
        <v>50</v>
      </c>
      <c r="N4842" t="s">
        <v>3146</v>
      </c>
    </row>
    <row r="4843" spans="1:14" x14ac:dyDescent="0.2">
      <c r="A4843" t="s">
        <v>10602</v>
      </c>
      <c r="B4843">
        <v>34100</v>
      </c>
      <c r="C4843">
        <v>38950</v>
      </c>
      <c r="D4843">
        <v>43800</v>
      </c>
      <c r="E4843">
        <v>48650</v>
      </c>
      <c r="F4843">
        <v>52550</v>
      </c>
      <c r="G4843">
        <v>56450</v>
      </c>
      <c r="H4843">
        <v>60350</v>
      </c>
      <c r="I4843">
        <v>64250</v>
      </c>
      <c r="J4843">
        <v>68150</v>
      </c>
      <c r="K4843" t="s">
        <v>3074</v>
      </c>
      <c r="L4843">
        <v>100</v>
      </c>
      <c r="M4843">
        <v>50</v>
      </c>
      <c r="N4843" t="s">
        <v>3147</v>
      </c>
    </row>
    <row r="4844" spans="1:14" x14ac:dyDescent="0.2">
      <c r="A4844" t="s">
        <v>10603</v>
      </c>
      <c r="B4844">
        <v>32900</v>
      </c>
      <c r="C4844">
        <v>37600</v>
      </c>
      <c r="D4844">
        <v>42300</v>
      </c>
      <c r="E4844">
        <v>47000</v>
      </c>
      <c r="F4844">
        <v>50800</v>
      </c>
      <c r="G4844">
        <v>54550</v>
      </c>
      <c r="H4844">
        <v>58300</v>
      </c>
      <c r="I4844">
        <v>62050</v>
      </c>
      <c r="J4844">
        <v>65800</v>
      </c>
      <c r="K4844" t="s">
        <v>3074</v>
      </c>
      <c r="L4844">
        <v>105</v>
      </c>
      <c r="M4844">
        <v>50</v>
      </c>
      <c r="N4844" t="s">
        <v>3148</v>
      </c>
    </row>
    <row r="4845" spans="1:14" x14ac:dyDescent="0.2">
      <c r="A4845" t="s">
        <v>10604</v>
      </c>
      <c r="B4845">
        <v>42800</v>
      </c>
      <c r="C4845">
        <v>48900</v>
      </c>
      <c r="D4845">
        <v>55000</v>
      </c>
      <c r="E4845">
        <v>61100</v>
      </c>
      <c r="F4845">
        <v>66000</v>
      </c>
      <c r="G4845">
        <v>70900</v>
      </c>
      <c r="H4845">
        <v>75800</v>
      </c>
      <c r="I4845">
        <v>80700</v>
      </c>
      <c r="J4845">
        <v>85550</v>
      </c>
      <c r="K4845" t="s">
        <v>3074</v>
      </c>
      <c r="L4845">
        <v>110</v>
      </c>
      <c r="M4845">
        <v>50</v>
      </c>
      <c r="N4845" t="s">
        <v>3149</v>
      </c>
    </row>
    <row r="4846" spans="1:14" x14ac:dyDescent="0.2">
      <c r="A4846" t="s">
        <v>10605</v>
      </c>
      <c r="B4846">
        <v>36500</v>
      </c>
      <c r="C4846">
        <v>41700</v>
      </c>
      <c r="D4846">
        <v>46900</v>
      </c>
      <c r="E4846">
        <v>52100</v>
      </c>
      <c r="F4846">
        <v>56300</v>
      </c>
      <c r="G4846">
        <v>60450</v>
      </c>
      <c r="H4846">
        <v>64650</v>
      </c>
      <c r="I4846">
        <v>68800</v>
      </c>
      <c r="J4846">
        <v>72950</v>
      </c>
      <c r="K4846" t="s">
        <v>3074</v>
      </c>
      <c r="L4846">
        <v>122</v>
      </c>
      <c r="M4846">
        <v>50</v>
      </c>
      <c r="N4846" t="s">
        <v>3150</v>
      </c>
    </row>
    <row r="4847" spans="1:14" x14ac:dyDescent="0.2">
      <c r="A4847" t="s">
        <v>10606</v>
      </c>
      <c r="B4847">
        <v>37000</v>
      </c>
      <c r="C4847">
        <v>42300</v>
      </c>
      <c r="D4847">
        <v>47600</v>
      </c>
      <c r="E4847">
        <v>52850</v>
      </c>
      <c r="F4847">
        <v>57100</v>
      </c>
      <c r="G4847">
        <v>61350</v>
      </c>
      <c r="H4847">
        <v>65550</v>
      </c>
      <c r="I4847">
        <v>69800</v>
      </c>
      <c r="J4847">
        <v>74000</v>
      </c>
      <c r="K4847" t="s">
        <v>3074</v>
      </c>
      <c r="L4847">
        <v>130</v>
      </c>
      <c r="M4847">
        <v>50</v>
      </c>
      <c r="N4847" t="s">
        <v>3151</v>
      </c>
    </row>
    <row r="4848" spans="1:14" x14ac:dyDescent="0.2">
      <c r="A4848" t="s">
        <v>10607</v>
      </c>
      <c r="B4848">
        <v>38300</v>
      </c>
      <c r="C4848">
        <v>43800</v>
      </c>
      <c r="D4848">
        <v>49250</v>
      </c>
      <c r="E4848">
        <v>54700</v>
      </c>
      <c r="F4848">
        <v>59100</v>
      </c>
      <c r="G4848">
        <v>63500</v>
      </c>
      <c r="H4848">
        <v>67850</v>
      </c>
      <c r="I4848">
        <v>72250</v>
      </c>
      <c r="J4848">
        <v>76600</v>
      </c>
      <c r="K4848" t="s">
        <v>3074</v>
      </c>
      <c r="L4848">
        <v>150</v>
      </c>
      <c r="M4848">
        <v>50</v>
      </c>
      <c r="N4848" t="s">
        <v>3152</v>
      </c>
    </row>
    <row r="4849" spans="1:14" x14ac:dyDescent="0.2">
      <c r="A4849" t="s">
        <v>10608</v>
      </c>
      <c r="B4849">
        <v>32900</v>
      </c>
      <c r="C4849">
        <v>37600</v>
      </c>
      <c r="D4849">
        <v>42300</v>
      </c>
      <c r="E4849">
        <v>47000</v>
      </c>
      <c r="F4849">
        <v>50800</v>
      </c>
      <c r="G4849">
        <v>54550</v>
      </c>
      <c r="H4849">
        <v>58300</v>
      </c>
      <c r="I4849">
        <v>62050</v>
      </c>
      <c r="J4849">
        <v>65800</v>
      </c>
      <c r="K4849" t="s">
        <v>3074</v>
      </c>
      <c r="L4849">
        <v>158</v>
      </c>
      <c r="M4849">
        <v>50</v>
      </c>
      <c r="N4849" t="s">
        <v>5739</v>
      </c>
    </row>
    <row r="4850" spans="1:14" x14ac:dyDescent="0.2">
      <c r="A4850" t="s">
        <v>10609</v>
      </c>
      <c r="B4850">
        <v>32900</v>
      </c>
      <c r="C4850">
        <v>37600</v>
      </c>
      <c r="D4850">
        <v>42300</v>
      </c>
      <c r="E4850">
        <v>47000</v>
      </c>
      <c r="F4850">
        <v>50800</v>
      </c>
      <c r="G4850">
        <v>54550</v>
      </c>
      <c r="H4850">
        <v>58300</v>
      </c>
      <c r="I4850">
        <v>62050</v>
      </c>
      <c r="J4850">
        <v>65800</v>
      </c>
      <c r="K4850" t="s">
        <v>3074</v>
      </c>
      <c r="L4850">
        <v>164</v>
      </c>
      <c r="M4850">
        <v>50</v>
      </c>
      <c r="N4850" t="s">
        <v>3153</v>
      </c>
    </row>
    <row r="4851" spans="1:14" x14ac:dyDescent="0.2">
      <c r="A4851" t="s">
        <v>10610</v>
      </c>
      <c r="B4851">
        <v>35150</v>
      </c>
      <c r="C4851">
        <v>40200</v>
      </c>
      <c r="D4851">
        <v>45200</v>
      </c>
      <c r="E4851">
        <v>50200</v>
      </c>
      <c r="F4851">
        <v>54250</v>
      </c>
      <c r="G4851">
        <v>58250</v>
      </c>
      <c r="H4851">
        <v>62250</v>
      </c>
      <c r="I4851">
        <v>66300</v>
      </c>
      <c r="J4851">
        <v>70300</v>
      </c>
      <c r="K4851" t="s">
        <v>3074</v>
      </c>
      <c r="L4851">
        <v>170</v>
      </c>
      <c r="M4851">
        <v>50</v>
      </c>
      <c r="N4851" t="s">
        <v>3154</v>
      </c>
    </row>
    <row r="4852" spans="1:14" x14ac:dyDescent="0.2">
      <c r="A4852" t="s">
        <v>10611</v>
      </c>
      <c r="B4852">
        <v>32900</v>
      </c>
      <c r="C4852">
        <v>37600</v>
      </c>
      <c r="D4852">
        <v>42300</v>
      </c>
      <c r="E4852">
        <v>47000</v>
      </c>
      <c r="F4852">
        <v>50800</v>
      </c>
      <c r="G4852">
        <v>54550</v>
      </c>
      <c r="H4852">
        <v>58300</v>
      </c>
      <c r="I4852">
        <v>62050</v>
      </c>
      <c r="J4852">
        <v>65800</v>
      </c>
      <c r="K4852" t="s">
        <v>3074</v>
      </c>
      <c r="L4852">
        <v>180</v>
      </c>
      <c r="M4852">
        <v>50</v>
      </c>
      <c r="N4852" t="s">
        <v>3285</v>
      </c>
    </row>
    <row r="4853" spans="1:14" x14ac:dyDescent="0.2">
      <c r="A4853" t="s">
        <v>10612</v>
      </c>
      <c r="B4853">
        <v>34800</v>
      </c>
      <c r="C4853">
        <v>39800</v>
      </c>
      <c r="D4853">
        <v>44750</v>
      </c>
      <c r="E4853">
        <v>49700</v>
      </c>
      <c r="F4853">
        <v>53700</v>
      </c>
      <c r="G4853">
        <v>57700</v>
      </c>
      <c r="H4853">
        <v>61650</v>
      </c>
      <c r="I4853">
        <v>65650</v>
      </c>
      <c r="J4853">
        <v>69600</v>
      </c>
      <c r="K4853" t="s">
        <v>3074</v>
      </c>
      <c r="L4853">
        <v>185</v>
      </c>
      <c r="M4853">
        <v>50</v>
      </c>
      <c r="N4853" t="s">
        <v>3286</v>
      </c>
    </row>
    <row r="4854" spans="1:14" x14ac:dyDescent="0.2">
      <c r="A4854" t="s">
        <v>10613</v>
      </c>
      <c r="B4854">
        <v>34100</v>
      </c>
      <c r="C4854">
        <v>38950</v>
      </c>
      <c r="D4854">
        <v>43800</v>
      </c>
      <c r="E4854">
        <v>48650</v>
      </c>
      <c r="F4854">
        <v>52550</v>
      </c>
      <c r="G4854">
        <v>56450</v>
      </c>
      <c r="H4854">
        <v>60350</v>
      </c>
      <c r="I4854">
        <v>64250</v>
      </c>
      <c r="J4854">
        <v>68150</v>
      </c>
      <c r="K4854" t="s">
        <v>3074</v>
      </c>
      <c r="L4854">
        <v>188</v>
      </c>
      <c r="M4854">
        <v>50</v>
      </c>
      <c r="N4854" t="s">
        <v>3287</v>
      </c>
    </row>
    <row r="4855" spans="1:14" x14ac:dyDescent="0.2">
      <c r="A4855" t="s">
        <v>10614</v>
      </c>
      <c r="B4855">
        <v>33300</v>
      </c>
      <c r="C4855">
        <v>38050</v>
      </c>
      <c r="D4855">
        <v>42800</v>
      </c>
      <c r="E4855">
        <v>47550</v>
      </c>
      <c r="F4855">
        <v>51400</v>
      </c>
      <c r="G4855">
        <v>55200</v>
      </c>
      <c r="H4855">
        <v>59000</v>
      </c>
      <c r="I4855">
        <v>62800</v>
      </c>
      <c r="J4855">
        <v>66600</v>
      </c>
      <c r="K4855" t="s">
        <v>3074</v>
      </c>
      <c r="L4855">
        <v>195</v>
      </c>
      <c r="M4855">
        <v>50</v>
      </c>
      <c r="N4855" t="s">
        <v>5746</v>
      </c>
    </row>
    <row r="4856" spans="1:14" x14ac:dyDescent="0.2">
      <c r="A4856" t="s">
        <v>10615</v>
      </c>
      <c r="B4856">
        <v>32900</v>
      </c>
      <c r="C4856">
        <v>37600</v>
      </c>
      <c r="D4856">
        <v>42300</v>
      </c>
      <c r="E4856">
        <v>47000</v>
      </c>
      <c r="F4856">
        <v>50800</v>
      </c>
      <c r="G4856">
        <v>54550</v>
      </c>
      <c r="H4856">
        <v>58300</v>
      </c>
      <c r="I4856">
        <v>62050</v>
      </c>
      <c r="J4856">
        <v>65800</v>
      </c>
      <c r="K4856" t="s">
        <v>3074</v>
      </c>
      <c r="L4856">
        <v>198</v>
      </c>
      <c r="M4856">
        <v>50</v>
      </c>
      <c r="N4856" t="s">
        <v>3289</v>
      </c>
    </row>
    <row r="4857" spans="1:14" x14ac:dyDescent="0.2">
      <c r="A4857" t="s">
        <v>10616</v>
      </c>
      <c r="B4857">
        <v>37900</v>
      </c>
      <c r="C4857">
        <v>43300</v>
      </c>
      <c r="D4857">
        <v>48700</v>
      </c>
      <c r="E4857">
        <v>54100</v>
      </c>
      <c r="F4857">
        <v>58450</v>
      </c>
      <c r="G4857">
        <v>62800</v>
      </c>
      <c r="H4857">
        <v>67100</v>
      </c>
      <c r="I4857">
        <v>71450</v>
      </c>
      <c r="J4857">
        <v>75750</v>
      </c>
      <c r="K4857" t="s">
        <v>3074</v>
      </c>
      <c r="L4857">
        <v>220</v>
      </c>
      <c r="M4857">
        <v>50</v>
      </c>
      <c r="N4857" t="s">
        <v>3290</v>
      </c>
    </row>
    <row r="4858" spans="1:14" x14ac:dyDescent="0.2">
      <c r="A4858" t="s">
        <v>10617</v>
      </c>
      <c r="B4858">
        <v>34300</v>
      </c>
      <c r="C4858">
        <v>39200</v>
      </c>
      <c r="D4858">
        <v>44100</v>
      </c>
      <c r="E4858">
        <v>48950</v>
      </c>
      <c r="F4858">
        <v>52900</v>
      </c>
      <c r="G4858">
        <v>56800</v>
      </c>
      <c r="H4858">
        <v>60700</v>
      </c>
      <c r="I4858">
        <v>64650</v>
      </c>
      <c r="J4858">
        <v>68550</v>
      </c>
      <c r="K4858" t="s">
        <v>3074</v>
      </c>
      <c r="L4858">
        <v>230</v>
      </c>
      <c r="M4858">
        <v>50</v>
      </c>
      <c r="N4858" t="s">
        <v>3291</v>
      </c>
    </row>
    <row r="4859" spans="1:14" x14ac:dyDescent="0.2">
      <c r="A4859" t="s">
        <v>10618</v>
      </c>
      <c r="B4859">
        <v>32900</v>
      </c>
      <c r="C4859">
        <v>37600</v>
      </c>
      <c r="D4859">
        <v>42300</v>
      </c>
      <c r="E4859">
        <v>47000</v>
      </c>
      <c r="F4859">
        <v>50800</v>
      </c>
      <c r="G4859">
        <v>54550</v>
      </c>
      <c r="H4859">
        <v>58300</v>
      </c>
      <c r="I4859">
        <v>62050</v>
      </c>
      <c r="J4859">
        <v>65800</v>
      </c>
      <c r="K4859" t="s">
        <v>3074</v>
      </c>
      <c r="L4859">
        <v>240</v>
      </c>
      <c r="M4859">
        <v>50</v>
      </c>
      <c r="N4859" t="s">
        <v>3292</v>
      </c>
    </row>
    <row r="4860" spans="1:14" x14ac:dyDescent="0.2">
      <c r="A4860" t="s">
        <v>10619</v>
      </c>
      <c r="B4860">
        <v>32900</v>
      </c>
      <c r="C4860">
        <v>37600</v>
      </c>
      <c r="D4860">
        <v>42300</v>
      </c>
      <c r="E4860">
        <v>47000</v>
      </c>
      <c r="F4860">
        <v>50800</v>
      </c>
      <c r="G4860">
        <v>54550</v>
      </c>
      <c r="H4860">
        <v>58300</v>
      </c>
      <c r="I4860">
        <v>62050</v>
      </c>
      <c r="J4860">
        <v>65800</v>
      </c>
      <c r="K4860" t="s">
        <v>3074</v>
      </c>
      <c r="L4860">
        <v>275</v>
      </c>
      <c r="M4860">
        <v>50</v>
      </c>
      <c r="N4860" t="s">
        <v>3295</v>
      </c>
    </row>
    <row r="4861" spans="1:14" x14ac:dyDescent="0.2">
      <c r="A4861" t="s">
        <v>10620</v>
      </c>
      <c r="B4861">
        <v>32900</v>
      </c>
      <c r="C4861">
        <v>37600</v>
      </c>
      <c r="D4861">
        <v>42300</v>
      </c>
      <c r="E4861">
        <v>47000</v>
      </c>
      <c r="F4861">
        <v>50800</v>
      </c>
      <c r="G4861">
        <v>54550</v>
      </c>
      <c r="H4861">
        <v>58300</v>
      </c>
      <c r="I4861">
        <v>62050</v>
      </c>
      <c r="J4861">
        <v>65800</v>
      </c>
      <c r="K4861" t="s">
        <v>3074</v>
      </c>
      <c r="L4861">
        <v>282</v>
      </c>
      <c r="M4861">
        <v>50</v>
      </c>
      <c r="N4861" t="s">
        <v>3296</v>
      </c>
    </row>
    <row r="4862" spans="1:14" x14ac:dyDescent="0.2">
      <c r="A4862" t="s">
        <v>10621</v>
      </c>
      <c r="B4862">
        <v>32900</v>
      </c>
      <c r="C4862">
        <v>37600</v>
      </c>
      <c r="D4862">
        <v>42300</v>
      </c>
      <c r="E4862">
        <v>47000</v>
      </c>
      <c r="F4862">
        <v>50800</v>
      </c>
      <c r="G4862">
        <v>54550</v>
      </c>
      <c r="H4862">
        <v>58300</v>
      </c>
      <c r="I4862">
        <v>62050</v>
      </c>
      <c r="J4862">
        <v>65800</v>
      </c>
      <c r="K4862" t="s">
        <v>3074</v>
      </c>
      <c r="L4862">
        <v>290</v>
      </c>
      <c r="M4862">
        <v>50</v>
      </c>
      <c r="N4862" t="s">
        <v>3297</v>
      </c>
    </row>
    <row r="4863" spans="1:14" x14ac:dyDescent="0.2">
      <c r="A4863" t="s">
        <v>10622</v>
      </c>
      <c r="B4863">
        <v>20550</v>
      </c>
      <c r="C4863">
        <v>23450</v>
      </c>
      <c r="D4863">
        <v>26400</v>
      </c>
      <c r="E4863">
        <v>29300</v>
      </c>
      <c r="F4863">
        <v>31650</v>
      </c>
      <c r="G4863">
        <v>34000</v>
      </c>
      <c r="H4863">
        <v>36350</v>
      </c>
      <c r="I4863">
        <v>38700</v>
      </c>
      <c r="J4863">
        <v>41050</v>
      </c>
      <c r="K4863" t="s">
        <v>3075</v>
      </c>
      <c r="L4863">
        <v>1</v>
      </c>
      <c r="M4863">
        <v>50</v>
      </c>
      <c r="N4863" t="s">
        <v>3422</v>
      </c>
    </row>
    <row r="4864" spans="1:14" x14ac:dyDescent="0.2">
      <c r="A4864" t="s">
        <v>10623</v>
      </c>
      <c r="B4864">
        <v>23950</v>
      </c>
      <c r="C4864">
        <v>27350</v>
      </c>
      <c r="D4864">
        <v>30750</v>
      </c>
      <c r="E4864">
        <v>34150</v>
      </c>
      <c r="F4864">
        <v>36900</v>
      </c>
      <c r="G4864">
        <v>39650</v>
      </c>
      <c r="H4864">
        <v>42350</v>
      </c>
      <c r="I4864">
        <v>45100</v>
      </c>
      <c r="J4864">
        <v>47850</v>
      </c>
      <c r="K4864" t="s">
        <v>3075</v>
      </c>
      <c r="L4864">
        <v>3</v>
      </c>
      <c r="M4864">
        <v>50</v>
      </c>
      <c r="N4864" t="s">
        <v>3423</v>
      </c>
    </row>
    <row r="4865" spans="1:14" x14ac:dyDescent="0.2">
      <c r="A4865" t="s">
        <v>10624</v>
      </c>
      <c r="B4865">
        <v>31850</v>
      </c>
      <c r="C4865">
        <v>36400</v>
      </c>
      <c r="D4865">
        <v>40950</v>
      </c>
      <c r="E4865">
        <v>45450</v>
      </c>
      <c r="F4865">
        <v>49100</v>
      </c>
      <c r="G4865">
        <v>52750</v>
      </c>
      <c r="H4865">
        <v>56400</v>
      </c>
      <c r="I4865">
        <v>60000</v>
      </c>
      <c r="J4865">
        <v>63650</v>
      </c>
      <c r="K4865" t="s">
        <v>3075</v>
      </c>
      <c r="L4865">
        <v>5</v>
      </c>
      <c r="M4865">
        <v>50</v>
      </c>
      <c r="N4865" t="s">
        <v>3424</v>
      </c>
    </row>
    <row r="4866" spans="1:14" x14ac:dyDescent="0.2">
      <c r="A4866" t="s">
        <v>10625</v>
      </c>
      <c r="B4866">
        <v>22300</v>
      </c>
      <c r="C4866">
        <v>25500</v>
      </c>
      <c r="D4866">
        <v>28700</v>
      </c>
      <c r="E4866">
        <v>31850</v>
      </c>
      <c r="F4866">
        <v>34400</v>
      </c>
      <c r="G4866">
        <v>36950</v>
      </c>
      <c r="H4866">
        <v>39500</v>
      </c>
      <c r="I4866">
        <v>42050</v>
      </c>
      <c r="J4866">
        <v>44600</v>
      </c>
      <c r="K4866" t="s">
        <v>3075</v>
      </c>
      <c r="L4866">
        <v>7</v>
      </c>
      <c r="M4866">
        <v>50</v>
      </c>
      <c r="N4866" t="s">
        <v>3425</v>
      </c>
    </row>
    <row r="4867" spans="1:14" x14ac:dyDescent="0.2">
      <c r="A4867" t="s">
        <v>10626</v>
      </c>
      <c r="B4867">
        <v>24500</v>
      </c>
      <c r="C4867">
        <v>28000</v>
      </c>
      <c r="D4867">
        <v>31500</v>
      </c>
      <c r="E4867">
        <v>35000</v>
      </c>
      <c r="F4867">
        <v>37800</v>
      </c>
      <c r="G4867">
        <v>40600</v>
      </c>
      <c r="H4867">
        <v>43400</v>
      </c>
      <c r="I4867">
        <v>46200</v>
      </c>
      <c r="J4867">
        <v>49000</v>
      </c>
      <c r="K4867" t="s">
        <v>3075</v>
      </c>
      <c r="L4867">
        <v>9</v>
      </c>
      <c r="M4867">
        <v>50</v>
      </c>
      <c r="N4867" t="s">
        <v>3426</v>
      </c>
    </row>
    <row r="4868" spans="1:14" x14ac:dyDescent="0.2">
      <c r="A4868" t="s">
        <v>10627</v>
      </c>
      <c r="B4868">
        <v>26600</v>
      </c>
      <c r="C4868">
        <v>30400</v>
      </c>
      <c r="D4868">
        <v>34200</v>
      </c>
      <c r="E4868">
        <v>37950</v>
      </c>
      <c r="F4868">
        <v>41000</v>
      </c>
      <c r="G4868">
        <v>44050</v>
      </c>
      <c r="H4868">
        <v>47100</v>
      </c>
      <c r="I4868">
        <v>50100</v>
      </c>
      <c r="J4868">
        <v>53150</v>
      </c>
      <c r="K4868" t="s">
        <v>3075</v>
      </c>
      <c r="L4868">
        <v>11</v>
      </c>
      <c r="M4868">
        <v>50</v>
      </c>
      <c r="N4868" t="s">
        <v>3427</v>
      </c>
    </row>
    <row r="4869" spans="1:14" x14ac:dyDescent="0.2">
      <c r="A4869" t="s">
        <v>10628</v>
      </c>
      <c r="B4869">
        <v>21750</v>
      </c>
      <c r="C4869">
        <v>24850</v>
      </c>
      <c r="D4869">
        <v>27950</v>
      </c>
      <c r="E4869">
        <v>31050</v>
      </c>
      <c r="F4869">
        <v>33550</v>
      </c>
      <c r="G4869">
        <v>36050</v>
      </c>
      <c r="H4869">
        <v>38550</v>
      </c>
      <c r="I4869">
        <v>41000</v>
      </c>
      <c r="J4869">
        <v>43500</v>
      </c>
      <c r="K4869" t="s">
        <v>3075</v>
      </c>
      <c r="L4869">
        <v>12</v>
      </c>
      <c r="M4869">
        <v>50</v>
      </c>
      <c r="N4869" t="s">
        <v>3428</v>
      </c>
    </row>
    <row r="4870" spans="1:14" x14ac:dyDescent="0.2">
      <c r="A4870" t="s">
        <v>10629</v>
      </c>
      <c r="B4870">
        <v>32750</v>
      </c>
      <c r="C4870">
        <v>37400</v>
      </c>
      <c r="D4870">
        <v>42100</v>
      </c>
      <c r="E4870">
        <v>46750</v>
      </c>
      <c r="F4870">
        <v>50500</v>
      </c>
      <c r="G4870">
        <v>54250</v>
      </c>
      <c r="H4870">
        <v>58000</v>
      </c>
      <c r="I4870">
        <v>61750</v>
      </c>
      <c r="J4870">
        <v>65450</v>
      </c>
      <c r="K4870" t="s">
        <v>3075</v>
      </c>
      <c r="L4870">
        <v>13</v>
      </c>
      <c r="M4870">
        <v>50</v>
      </c>
      <c r="N4870" t="s">
        <v>3429</v>
      </c>
    </row>
    <row r="4871" spans="1:14" x14ac:dyDescent="0.2">
      <c r="A4871" t="s">
        <v>10630</v>
      </c>
      <c r="B4871">
        <v>23000</v>
      </c>
      <c r="C4871">
        <v>26300</v>
      </c>
      <c r="D4871">
        <v>29600</v>
      </c>
      <c r="E4871">
        <v>32850</v>
      </c>
      <c r="F4871">
        <v>35500</v>
      </c>
      <c r="G4871">
        <v>38150</v>
      </c>
      <c r="H4871">
        <v>40750</v>
      </c>
      <c r="I4871">
        <v>43400</v>
      </c>
      <c r="J4871">
        <v>46000</v>
      </c>
      <c r="K4871" t="s">
        <v>3075</v>
      </c>
      <c r="L4871">
        <v>15</v>
      </c>
      <c r="M4871">
        <v>50</v>
      </c>
      <c r="N4871" t="s">
        <v>3430</v>
      </c>
    </row>
    <row r="4872" spans="1:14" x14ac:dyDescent="0.2">
      <c r="A4872" t="s">
        <v>10631</v>
      </c>
      <c r="B4872">
        <v>20550</v>
      </c>
      <c r="C4872">
        <v>23450</v>
      </c>
      <c r="D4872">
        <v>26400</v>
      </c>
      <c r="E4872">
        <v>29300</v>
      </c>
      <c r="F4872">
        <v>31650</v>
      </c>
      <c r="G4872">
        <v>34000</v>
      </c>
      <c r="H4872">
        <v>36350</v>
      </c>
      <c r="I4872">
        <v>38700</v>
      </c>
      <c r="J4872">
        <v>41050</v>
      </c>
      <c r="K4872" t="s">
        <v>3075</v>
      </c>
      <c r="L4872">
        <v>17</v>
      </c>
      <c r="M4872">
        <v>50</v>
      </c>
      <c r="N4872" t="s">
        <v>3431</v>
      </c>
    </row>
    <row r="4873" spans="1:14" x14ac:dyDescent="0.2">
      <c r="A4873" t="s">
        <v>10632</v>
      </c>
      <c r="B4873">
        <v>28450</v>
      </c>
      <c r="C4873">
        <v>32500</v>
      </c>
      <c r="D4873">
        <v>36550</v>
      </c>
      <c r="E4873">
        <v>40600</v>
      </c>
      <c r="F4873">
        <v>43850</v>
      </c>
      <c r="G4873">
        <v>47100</v>
      </c>
      <c r="H4873">
        <v>50350</v>
      </c>
      <c r="I4873">
        <v>53600</v>
      </c>
      <c r="J4873">
        <v>56850</v>
      </c>
      <c r="K4873" t="s">
        <v>3075</v>
      </c>
      <c r="L4873">
        <v>19</v>
      </c>
      <c r="M4873">
        <v>50</v>
      </c>
      <c r="N4873" t="s">
        <v>3432</v>
      </c>
    </row>
    <row r="4874" spans="1:14" x14ac:dyDescent="0.2">
      <c r="A4874" t="s">
        <v>10633</v>
      </c>
      <c r="B4874">
        <v>32750</v>
      </c>
      <c r="C4874">
        <v>37400</v>
      </c>
      <c r="D4874">
        <v>42100</v>
      </c>
      <c r="E4874">
        <v>46750</v>
      </c>
      <c r="F4874">
        <v>50500</v>
      </c>
      <c r="G4874">
        <v>54250</v>
      </c>
      <c r="H4874">
        <v>58000</v>
      </c>
      <c r="I4874">
        <v>61750</v>
      </c>
      <c r="J4874">
        <v>65450</v>
      </c>
      <c r="K4874" t="s">
        <v>3075</v>
      </c>
      <c r="L4874">
        <v>21</v>
      </c>
      <c r="M4874">
        <v>50</v>
      </c>
      <c r="N4874" t="s">
        <v>3433</v>
      </c>
    </row>
    <row r="4875" spans="1:14" x14ac:dyDescent="0.2">
      <c r="A4875" t="s">
        <v>10634</v>
      </c>
      <c r="B4875">
        <v>20550</v>
      </c>
      <c r="C4875">
        <v>23450</v>
      </c>
      <c r="D4875">
        <v>26400</v>
      </c>
      <c r="E4875">
        <v>29300</v>
      </c>
      <c r="F4875">
        <v>31650</v>
      </c>
      <c r="G4875">
        <v>34000</v>
      </c>
      <c r="H4875">
        <v>36350</v>
      </c>
      <c r="I4875">
        <v>38700</v>
      </c>
      <c r="J4875">
        <v>41050</v>
      </c>
      <c r="K4875" t="s">
        <v>3075</v>
      </c>
      <c r="L4875">
        <v>23</v>
      </c>
      <c r="M4875">
        <v>50</v>
      </c>
      <c r="N4875" t="s">
        <v>3434</v>
      </c>
    </row>
    <row r="4876" spans="1:14" x14ac:dyDescent="0.2">
      <c r="A4876" t="s">
        <v>10635</v>
      </c>
      <c r="B4876">
        <v>26450</v>
      </c>
      <c r="C4876">
        <v>30200</v>
      </c>
      <c r="D4876">
        <v>34000</v>
      </c>
      <c r="E4876">
        <v>37750</v>
      </c>
      <c r="F4876">
        <v>40800</v>
      </c>
      <c r="G4876">
        <v>43800</v>
      </c>
      <c r="H4876">
        <v>46850</v>
      </c>
      <c r="I4876">
        <v>49850</v>
      </c>
      <c r="J4876">
        <v>52850</v>
      </c>
      <c r="K4876" t="s">
        <v>3075</v>
      </c>
      <c r="L4876">
        <v>25</v>
      </c>
      <c r="M4876">
        <v>50</v>
      </c>
      <c r="N4876" t="s">
        <v>3435</v>
      </c>
    </row>
    <row r="4877" spans="1:14" x14ac:dyDescent="0.2">
      <c r="A4877" t="s">
        <v>10636</v>
      </c>
      <c r="B4877">
        <v>21200</v>
      </c>
      <c r="C4877">
        <v>24200</v>
      </c>
      <c r="D4877">
        <v>27250</v>
      </c>
      <c r="E4877">
        <v>30250</v>
      </c>
      <c r="F4877">
        <v>32700</v>
      </c>
      <c r="G4877">
        <v>35100</v>
      </c>
      <c r="H4877">
        <v>37550</v>
      </c>
      <c r="I4877">
        <v>39950</v>
      </c>
      <c r="J4877">
        <v>42350</v>
      </c>
      <c r="K4877" t="s">
        <v>3075</v>
      </c>
      <c r="L4877">
        <v>27</v>
      </c>
      <c r="M4877">
        <v>50</v>
      </c>
      <c r="N4877" t="s">
        <v>3436</v>
      </c>
    </row>
    <row r="4878" spans="1:14" x14ac:dyDescent="0.2">
      <c r="A4878" t="s">
        <v>10637</v>
      </c>
      <c r="B4878">
        <v>22550</v>
      </c>
      <c r="C4878">
        <v>25750</v>
      </c>
      <c r="D4878">
        <v>28950</v>
      </c>
      <c r="E4878">
        <v>32150</v>
      </c>
      <c r="F4878">
        <v>34750</v>
      </c>
      <c r="G4878">
        <v>37300</v>
      </c>
      <c r="H4878">
        <v>39900</v>
      </c>
      <c r="I4878">
        <v>42450</v>
      </c>
      <c r="J4878">
        <v>45050</v>
      </c>
      <c r="K4878" t="s">
        <v>4080</v>
      </c>
      <c r="L4878">
        <v>1</v>
      </c>
      <c r="M4878">
        <v>50</v>
      </c>
      <c r="N4878" t="s">
        <v>3365</v>
      </c>
    </row>
    <row r="4879" spans="1:14" x14ac:dyDescent="0.2">
      <c r="A4879" t="s">
        <v>10638</v>
      </c>
      <c r="B4879">
        <v>22200</v>
      </c>
      <c r="C4879">
        <v>25400</v>
      </c>
      <c r="D4879">
        <v>28550</v>
      </c>
      <c r="E4879">
        <v>31700</v>
      </c>
      <c r="F4879">
        <v>34250</v>
      </c>
      <c r="G4879">
        <v>36800</v>
      </c>
      <c r="H4879">
        <v>39350</v>
      </c>
      <c r="I4879">
        <v>41850</v>
      </c>
      <c r="J4879">
        <v>44400</v>
      </c>
      <c r="K4879" t="s">
        <v>4080</v>
      </c>
      <c r="L4879">
        <v>3</v>
      </c>
      <c r="M4879">
        <v>50</v>
      </c>
      <c r="N4879" t="s">
        <v>3366</v>
      </c>
    </row>
    <row r="4880" spans="1:14" x14ac:dyDescent="0.2">
      <c r="A4880" t="s">
        <v>10639</v>
      </c>
      <c r="B4880">
        <v>22200</v>
      </c>
      <c r="C4880">
        <v>25400</v>
      </c>
      <c r="D4880">
        <v>28550</v>
      </c>
      <c r="E4880">
        <v>31700</v>
      </c>
      <c r="F4880">
        <v>34250</v>
      </c>
      <c r="G4880">
        <v>36800</v>
      </c>
      <c r="H4880">
        <v>39350</v>
      </c>
      <c r="I4880">
        <v>41850</v>
      </c>
      <c r="J4880">
        <v>44400</v>
      </c>
      <c r="K4880" t="s">
        <v>4080</v>
      </c>
      <c r="L4880">
        <v>5</v>
      </c>
      <c r="M4880">
        <v>50</v>
      </c>
      <c r="N4880" t="s">
        <v>3367</v>
      </c>
    </row>
    <row r="4881" spans="1:14" x14ac:dyDescent="0.2">
      <c r="A4881" t="s">
        <v>10640</v>
      </c>
      <c r="B4881">
        <v>31050</v>
      </c>
      <c r="C4881">
        <v>35450</v>
      </c>
      <c r="D4881">
        <v>39900</v>
      </c>
      <c r="E4881">
        <v>44300</v>
      </c>
      <c r="F4881">
        <v>47850</v>
      </c>
      <c r="G4881">
        <v>51400</v>
      </c>
      <c r="H4881">
        <v>54950</v>
      </c>
      <c r="I4881">
        <v>58500</v>
      </c>
      <c r="J4881">
        <v>62050</v>
      </c>
      <c r="K4881" t="s">
        <v>4080</v>
      </c>
      <c r="L4881">
        <v>7</v>
      </c>
      <c r="M4881">
        <v>50</v>
      </c>
      <c r="N4881" t="s">
        <v>3368</v>
      </c>
    </row>
    <row r="4882" spans="1:14" x14ac:dyDescent="0.2">
      <c r="A4882" t="s">
        <v>10641</v>
      </c>
      <c r="B4882">
        <v>22300</v>
      </c>
      <c r="C4882">
        <v>25500</v>
      </c>
      <c r="D4882">
        <v>28700</v>
      </c>
      <c r="E4882">
        <v>31850</v>
      </c>
      <c r="F4882">
        <v>34400</v>
      </c>
      <c r="G4882">
        <v>36950</v>
      </c>
      <c r="H4882">
        <v>39500</v>
      </c>
      <c r="I4882">
        <v>42050</v>
      </c>
      <c r="J4882">
        <v>44600</v>
      </c>
      <c r="K4882" t="s">
        <v>4080</v>
      </c>
      <c r="L4882">
        <v>9</v>
      </c>
      <c r="M4882">
        <v>50</v>
      </c>
      <c r="N4882" t="s">
        <v>3369</v>
      </c>
    </row>
    <row r="4883" spans="1:14" x14ac:dyDescent="0.2">
      <c r="A4883" t="s">
        <v>10642</v>
      </c>
      <c r="B4883">
        <v>22200</v>
      </c>
      <c r="C4883">
        <v>25400</v>
      </c>
      <c r="D4883">
        <v>28550</v>
      </c>
      <c r="E4883">
        <v>31700</v>
      </c>
      <c r="F4883">
        <v>34250</v>
      </c>
      <c r="G4883">
        <v>36800</v>
      </c>
      <c r="H4883">
        <v>39350</v>
      </c>
      <c r="I4883">
        <v>41850</v>
      </c>
      <c r="J4883">
        <v>44400</v>
      </c>
      <c r="K4883" t="s">
        <v>4080</v>
      </c>
      <c r="L4883">
        <v>11</v>
      </c>
      <c r="M4883">
        <v>50</v>
      </c>
      <c r="N4883" t="s">
        <v>3370</v>
      </c>
    </row>
    <row r="4884" spans="1:14" x14ac:dyDescent="0.2">
      <c r="A4884" t="s">
        <v>10643</v>
      </c>
      <c r="B4884">
        <v>22850</v>
      </c>
      <c r="C4884">
        <v>26100</v>
      </c>
      <c r="D4884">
        <v>29350</v>
      </c>
      <c r="E4884">
        <v>32600</v>
      </c>
      <c r="F4884">
        <v>35250</v>
      </c>
      <c r="G4884">
        <v>37850</v>
      </c>
      <c r="H4884">
        <v>40450</v>
      </c>
      <c r="I4884">
        <v>43050</v>
      </c>
      <c r="J4884">
        <v>45650</v>
      </c>
      <c r="K4884" t="s">
        <v>4080</v>
      </c>
      <c r="L4884">
        <v>13</v>
      </c>
      <c r="M4884">
        <v>50</v>
      </c>
      <c r="N4884" t="s">
        <v>3305</v>
      </c>
    </row>
    <row r="4885" spans="1:14" x14ac:dyDescent="0.2">
      <c r="A4885" t="s">
        <v>10644</v>
      </c>
      <c r="B4885">
        <v>23350</v>
      </c>
      <c r="C4885">
        <v>26650</v>
      </c>
      <c r="D4885">
        <v>30000</v>
      </c>
      <c r="E4885">
        <v>33300</v>
      </c>
      <c r="F4885">
        <v>36000</v>
      </c>
      <c r="G4885">
        <v>38650</v>
      </c>
      <c r="H4885">
        <v>41300</v>
      </c>
      <c r="I4885">
        <v>44000</v>
      </c>
      <c r="J4885">
        <v>46650</v>
      </c>
      <c r="K4885" t="s">
        <v>4080</v>
      </c>
      <c r="L4885">
        <v>15</v>
      </c>
      <c r="M4885">
        <v>50</v>
      </c>
      <c r="N4885" t="s">
        <v>3371</v>
      </c>
    </row>
    <row r="4886" spans="1:14" x14ac:dyDescent="0.2">
      <c r="A4886" t="s">
        <v>10645</v>
      </c>
      <c r="B4886">
        <v>22200</v>
      </c>
      <c r="C4886">
        <v>25400</v>
      </c>
      <c r="D4886">
        <v>28550</v>
      </c>
      <c r="E4886">
        <v>31700</v>
      </c>
      <c r="F4886">
        <v>34250</v>
      </c>
      <c r="G4886">
        <v>36800</v>
      </c>
      <c r="H4886">
        <v>39350</v>
      </c>
      <c r="I4886">
        <v>41850</v>
      </c>
      <c r="J4886">
        <v>44400</v>
      </c>
      <c r="K4886" t="s">
        <v>4080</v>
      </c>
      <c r="L4886">
        <v>17</v>
      </c>
      <c r="M4886">
        <v>50</v>
      </c>
      <c r="N4886" t="s">
        <v>3372</v>
      </c>
    </row>
    <row r="4887" spans="1:14" x14ac:dyDescent="0.2">
      <c r="A4887" t="s">
        <v>10646</v>
      </c>
      <c r="B4887">
        <v>24200</v>
      </c>
      <c r="C4887">
        <v>27650</v>
      </c>
      <c r="D4887">
        <v>31100</v>
      </c>
      <c r="E4887">
        <v>34550</v>
      </c>
      <c r="F4887">
        <v>37350</v>
      </c>
      <c r="G4887">
        <v>40100</v>
      </c>
      <c r="H4887">
        <v>42850</v>
      </c>
      <c r="I4887">
        <v>45650</v>
      </c>
      <c r="J4887">
        <v>48400</v>
      </c>
      <c r="K4887" t="s">
        <v>4080</v>
      </c>
      <c r="L4887">
        <v>19</v>
      </c>
      <c r="M4887">
        <v>50</v>
      </c>
      <c r="N4887" t="s">
        <v>3373</v>
      </c>
    </row>
    <row r="4888" spans="1:14" x14ac:dyDescent="0.2">
      <c r="A4888" t="s">
        <v>10647</v>
      </c>
      <c r="B4888">
        <v>22200</v>
      </c>
      <c r="C4888">
        <v>25400</v>
      </c>
      <c r="D4888">
        <v>28550</v>
      </c>
      <c r="E4888">
        <v>31700</v>
      </c>
      <c r="F4888">
        <v>34250</v>
      </c>
      <c r="G4888">
        <v>36800</v>
      </c>
      <c r="H4888">
        <v>39350</v>
      </c>
      <c r="I4888">
        <v>41850</v>
      </c>
      <c r="J4888">
        <v>44400</v>
      </c>
      <c r="K4888" t="s">
        <v>4080</v>
      </c>
      <c r="L4888">
        <v>21</v>
      </c>
      <c r="M4888">
        <v>50</v>
      </c>
      <c r="N4888" t="s">
        <v>3311</v>
      </c>
    </row>
    <row r="4889" spans="1:14" x14ac:dyDescent="0.2">
      <c r="A4889" t="s">
        <v>10648</v>
      </c>
      <c r="B4889">
        <v>22400</v>
      </c>
      <c r="C4889">
        <v>25600</v>
      </c>
      <c r="D4889">
        <v>28800</v>
      </c>
      <c r="E4889">
        <v>32000</v>
      </c>
      <c r="F4889">
        <v>34600</v>
      </c>
      <c r="G4889">
        <v>37150</v>
      </c>
      <c r="H4889">
        <v>39700</v>
      </c>
      <c r="I4889">
        <v>42250</v>
      </c>
      <c r="J4889">
        <v>44800</v>
      </c>
      <c r="K4889" t="s">
        <v>4080</v>
      </c>
      <c r="L4889">
        <v>23</v>
      </c>
      <c r="M4889">
        <v>50</v>
      </c>
      <c r="N4889" t="s">
        <v>3312</v>
      </c>
    </row>
    <row r="4890" spans="1:14" x14ac:dyDescent="0.2">
      <c r="A4890" t="s">
        <v>10649</v>
      </c>
      <c r="B4890">
        <v>22300</v>
      </c>
      <c r="C4890">
        <v>25500</v>
      </c>
      <c r="D4890">
        <v>28700</v>
      </c>
      <c r="E4890">
        <v>31850</v>
      </c>
      <c r="F4890">
        <v>34400</v>
      </c>
      <c r="G4890">
        <v>36950</v>
      </c>
      <c r="H4890">
        <v>39500</v>
      </c>
      <c r="I4890">
        <v>42050</v>
      </c>
      <c r="J4890">
        <v>44600</v>
      </c>
      <c r="K4890" t="s">
        <v>4080</v>
      </c>
      <c r="L4890">
        <v>25</v>
      </c>
      <c r="M4890">
        <v>50</v>
      </c>
      <c r="N4890" t="s">
        <v>3374</v>
      </c>
    </row>
    <row r="4891" spans="1:14" x14ac:dyDescent="0.2">
      <c r="A4891" t="s">
        <v>10650</v>
      </c>
      <c r="B4891">
        <v>22200</v>
      </c>
      <c r="C4891">
        <v>25400</v>
      </c>
      <c r="D4891">
        <v>28550</v>
      </c>
      <c r="E4891">
        <v>31700</v>
      </c>
      <c r="F4891">
        <v>34250</v>
      </c>
      <c r="G4891">
        <v>36800</v>
      </c>
      <c r="H4891">
        <v>39350</v>
      </c>
      <c r="I4891">
        <v>41850</v>
      </c>
      <c r="J4891">
        <v>44400</v>
      </c>
      <c r="K4891" t="s">
        <v>4080</v>
      </c>
      <c r="L4891">
        <v>27</v>
      </c>
      <c r="M4891">
        <v>50</v>
      </c>
      <c r="N4891" t="s">
        <v>3375</v>
      </c>
    </row>
    <row r="4892" spans="1:14" x14ac:dyDescent="0.2">
      <c r="A4892" t="s">
        <v>10651</v>
      </c>
      <c r="B4892">
        <v>22600</v>
      </c>
      <c r="C4892">
        <v>25800</v>
      </c>
      <c r="D4892">
        <v>29050</v>
      </c>
      <c r="E4892">
        <v>32250</v>
      </c>
      <c r="F4892">
        <v>34850</v>
      </c>
      <c r="G4892">
        <v>37450</v>
      </c>
      <c r="H4892">
        <v>40000</v>
      </c>
      <c r="I4892">
        <v>42600</v>
      </c>
      <c r="J4892">
        <v>45150</v>
      </c>
      <c r="K4892" t="s">
        <v>4080</v>
      </c>
      <c r="L4892">
        <v>29</v>
      </c>
      <c r="M4892">
        <v>50</v>
      </c>
      <c r="N4892" t="s">
        <v>3376</v>
      </c>
    </row>
    <row r="4893" spans="1:14" x14ac:dyDescent="0.2">
      <c r="A4893" t="s">
        <v>10652</v>
      </c>
      <c r="B4893">
        <v>24450</v>
      </c>
      <c r="C4893">
        <v>27950</v>
      </c>
      <c r="D4893">
        <v>31450</v>
      </c>
      <c r="E4893">
        <v>34900</v>
      </c>
      <c r="F4893">
        <v>37700</v>
      </c>
      <c r="G4893">
        <v>40500</v>
      </c>
      <c r="H4893">
        <v>43300</v>
      </c>
      <c r="I4893">
        <v>46100</v>
      </c>
      <c r="J4893">
        <v>48900</v>
      </c>
      <c r="K4893" t="s">
        <v>4080</v>
      </c>
      <c r="L4893">
        <v>31</v>
      </c>
      <c r="M4893">
        <v>50</v>
      </c>
      <c r="N4893" t="s">
        <v>3377</v>
      </c>
    </row>
    <row r="4894" spans="1:14" x14ac:dyDescent="0.2">
      <c r="A4894" t="s">
        <v>10653</v>
      </c>
      <c r="B4894">
        <v>22500</v>
      </c>
      <c r="C4894">
        <v>25700</v>
      </c>
      <c r="D4894">
        <v>28900</v>
      </c>
      <c r="E4894">
        <v>32100</v>
      </c>
      <c r="F4894">
        <v>34700</v>
      </c>
      <c r="G4894">
        <v>37250</v>
      </c>
      <c r="H4894">
        <v>39850</v>
      </c>
      <c r="I4894">
        <v>42400</v>
      </c>
      <c r="J4894">
        <v>44950</v>
      </c>
      <c r="K4894" t="s">
        <v>4080</v>
      </c>
      <c r="L4894">
        <v>33</v>
      </c>
      <c r="M4894">
        <v>50</v>
      </c>
      <c r="N4894" t="s">
        <v>3378</v>
      </c>
    </row>
    <row r="4895" spans="1:14" x14ac:dyDescent="0.2">
      <c r="A4895" t="s">
        <v>10654</v>
      </c>
      <c r="B4895">
        <v>28350</v>
      </c>
      <c r="C4895">
        <v>32400</v>
      </c>
      <c r="D4895">
        <v>36450</v>
      </c>
      <c r="E4895">
        <v>40500</v>
      </c>
      <c r="F4895">
        <v>43750</v>
      </c>
      <c r="G4895">
        <v>47000</v>
      </c>
      <c r="H4895">
        <v>50250</v>
      </c>
      <c r="I4895">
        <v>53500</v>
      </c>
      <c r="J4895">
        <v>56700</v>
      </c>
      <c r="K4895" t="s">
        <v>4080</v>
      </c>
      <c r="L4895">
        <v>35</v>
      </c>
      <c r="M4895">
        <v>50</v>
      </c>
      <c r="N4895" t="s">
        <v>3379</v>
      </c>
    </row>
    <row r="4896" spans="1:14" x14ac:dyDescent="0.2">
      <c r="A4896" t="s">
        <v>10655</v>
      </c>
      <c r="B4896">
        <v>23600</v>
      </c>
      <c r="C4896">
        <v>26950</v>
      </c>
      <c r="D4896">
        <v>30300</v>
      </c>
      <c r="E4896">
        <v>33650</v>
      </c>
      <c r="F4896">
        <v>36350</v>
      </c>
      <c r="G4896">
        <v>39050</v>
      </c>
      <c r="H4896">
        <v>41750</v>
      </c>
      <c r="I4896">
        <v>44450</v>
      </c>
      <c r="J4896">
        <v>47150</v>
      </c>
      <c r="K4896" t="s">
        <v>4080</v>
      </c>
      <c r="L4896">
        <v>37</v>
      </c>
      <c r="M4896">
        <v>50</v>
      </c>
      <c r="N4896" t="s">
        <v>3380</v>
      </c>
    </row>
    <row r="4897" spans="1:14" x14ac:dyDescent="0.2">
      <c r="A4897" t="s">
        <v>10656</v>
      </c>
      <c r="B4897">
        <v>22300</v>
      </c>
      <c r="C4897">
        <v>25500</v>
      </c>
      <c r="D4897">
        <v>28700</v>
      </c>
      <c r="E4897">
        <v>31850</v>
      </c>
      <c r="F4897">
        <v>34400</v>
      </c>
      <c r="G4897">
        <v>36950</v>
      </c>
      <c r="H4897">
        <v>39500</v>
      </c>
      <c r="I4897">
        <v>42050</v>
      </c>
      <c r="J4897">
        <v>44600</v>
      </c>
      <c r="K4897" t="s">
        <v>4080</v>
      </c>
      <c r="L4897">
        <v>39</v>
      </c>
      <c r="M4897">
        <v>50</v>
      </c>
      <c r="N4897" t="s">
        <v>3321</v>
      </c>
    </row>
    <row r="4898" spans="1:14" x14ac:dyDescent="0.2">
      <c r="A4898" t="s">
        <v>10657</v>
      </c>
      <c r="B4898">
        <v>22200</v>
      </c>
      <c r="C4898">
        <v>25400</v>
      </c>
      <c r="D4898">
        <v>28550</v>
      </c>
      <c r="E4898">
        <v>31700</v>
      </c>
      <c r="F4898">
        <v>34250</v>
      </c>
      <c r="G4898">
        <v>36800</v>
      </c>
      <c r="H4898">
        <v>39350</v>
      </c>
      <c r="I4898">
        <v>41850</v>
      </c>
      <c r="J4898">
        <v>44400</v>
      </c>
      <c r="K4898" t="s">
        <v>4080</v>
      </c>
      <c r="L4898">
        <v>41</v>
      </c>
      <c r="M4898">
        <v>50</v>
      </c>
      <c r="N4898" t="s">
        <v>3381</v>
      </c>
    </row>
    <row r="4899" spans="1:14" x14ac:dyDescent="0.2">
      <c r="A4899" t="s">
        <v>10658</v>
      </c>
      <c r="B4899">
        <v>23450</v>
      </c>
      <c r="C4899">
        <v>26800</v>
      </c>
      <c r="D4899">
        <v>30150</v>
      </c>
      <c r="E4899">
        <v>33450</v>
      </c>
      <c r="F4899">
        <v>36150</v>
      </c>
      <c r="G4899">
        <v>38850</v>
      </c>
      <c r="H4899">
        <v>41500</v>
      </c>
      <c r="I4899">
        <v>44200</v>
      </c>
      <c r="J4899">
        <v>46850</v>
      </c>
      <c r="K4899" t="s">
        <v>4080</v>
      </c>
      <c r="L4899">
        <v>43</v>
      </c>
      <c r="M4899">
        <v>50</v>
      </c>
      <c r="N4899" t="s">
        <v>3382</v>
      </c>
    </row>
    <row r="4900" spans="1:14" x14ac:dyDescent="0.2">
      <c r="A4900" t="s">
        <v>10659</v>
      </c>
      <c r="B4900">
        <v>29050</v>
      </c>
      <c r="C4900">
        <v>33200</v>
      </c>
      <c r="D4900">
        <v>37350</v>
      </c>
      <c r="E4900">
        <v>41500</v>
      </c>
      <c r="F4900">
        <v>44850</v>
      </c>
      <c r="G4900">
        <v>48150</v>
      </c>
      <c r="H4900">
        <v>51500</v>
      </c>
      <c r="I4900">
        <v>54800</v>
      </c>
      <c r="J4900">
        <v>58100</v>
      </c>
      <c r="K4900" t="s">
        <v>4080</v>
      </c>
      <c r="L4900">
        <v>45</v>
      </c>
      <c r="M4900">
        <v>50</v>
      </c>
      <c r="N4900" t="s">
        <v>3383</v>
      </c>
    </row>
    <row r="4901" spans="1:14" x14ac:dyDescent="0.2">
      <c r="A4901" t="s">
        <v>10660</v>
      </c>
      <c r="B4901">
        <v>22300</v>
      </c>
      <c r="C4901">
        <v>25500</v>
      </c>
      <c r="D4901">
        <v>28700</v>
      </c>
      <c r="E4901">
        <v>31850</v>
      </c>
      <c r="F4901">
        <v>34400</v>
      </c>
      <c r="G4901">
        <v>36950</v>
      </c>
      <c r="H4901">
        <v>39500</v>
      </c>
      <c r="I4901">
        <v>42050</v>
      </c>
      <c r="J4901">
        <v>44600</v>
      </c>
      <c r="K4901" t="s">
        <v>4080</v>
      </c>
      <c r="L4901">
        <v>47</v>
      </c>
      <c r="M4901">
        <v>50</v>
      </c>
      <c r="N4901" t="s">
        <v>3327</v>
      </c>
    </row>
    <row r="4902" spans="1:14" x14ac:dyDescent="0.2">
      <c r="A4902" t="s">
        <v>10661</v>
      </c>
      <c r="B4902">
        <v>22200</v>
      </c>
      <c r="C4902">
        <v>25400</v>
      </c>
      <c r="D4902">
        <v>28550</v>
      </c>
      <c r="E4902">
        <v>31700</v>
      </c>
      <c r="F4902">
        <v>34250</v>
      </c>
      <c r="G4902">
        <v>36800</v>
      </c>
      <c r="H4902">
        <v>39350</v>
      </c>
      <c r="I4902">
        <v>41850</v>
      </c>
      <c r="J4902">
        <v>44400</v>
      </c>
      <c r="K4902" t="s">
        <v>4080</v>
      </c>
      <c r="L4902">
        <v>49</v>
      </c>
      <c r="M4902">
        <v>50</v>
      </c>
      <c r="N4902" t="s">
        <v>3384</v>
      </c>
    </row>
    <row r="4903" spans="1:14" x14ac:dyDescent="0.2">
      <c r="A4903" t="s">
        <v>10662</v>
      </c>
      <c r="B4903">
        <v>22400</v>
      </c>
      <c r="C4903">
        <v>25600</v>
      </c>
      <c r="D4903">
        <v>28800</v>
      </c>
      <c r="E4903">
        <v>32000</v>
      </c>
      <c r="F4903">
        <v>34600</v>
      </c>
      <c r="G4903">
        <v>37150</v>
      </c>
      <c r="H4903">
        <v>39700</v>
      </c>
      <c r="I4903">
        <v>42250</v>
      </c>
      <c r="J4903">
        <v>44800</v>
      </c>
      <c r="K4903" t="s">
        <v>4080</v>
      </c>
      <c r="L4903">
        <v>51</v>
      </c>
      <c r="M4903">
        <v>50</v>
      </c>
      <c r="N4903" t="s">
        <v>3385</v>
      </c>
    </row>
    <row r="4904" spans="1:14" x14ac:dyDescent="0.2">
      <c r="A4904" t="s">
        <v>10663</v>
      </c>
      <c r="B4904">
        <v>26550</v>
      </c>
      <c r="C4904">
        <v>30350</v>
      </c>
      <c r="D4904">
        <v>34150</v>
      </c>
      <c r="E4904">
        <v>37900</v>
      </c>
      <c r="F4904">
        <v>40950</v>
      </c>
      <c r="G4904">
        <v>44000</v>
      </c>
      <c r="H4904">
        <v>47000</v>
      </c>
      <c r="I4904">
        <v>50050</v>
      </c>
      <c r="J4904">
        <v>53100</v>
      </c>
      <c r="K4904" t="s">
        <v>4080</v>
      </c>
      <c r="L4904">
        <v>53</v>
      </c>
      <c r="M4904">
        <v>50</v>
      </c>
      <c r="N4904" t="s">
        <v>3386</v>
      </c>
    </row>
    <row r="4905" spans="1:14" x14ac:dyDescent="0.2">
      <c r="A4905" t="s">
        <v>10664</v>
      </c>
      <c r="B4905">
        <v>22850</v>
      </c>
      <c r="C4905">
        <v>26100</v>
      </c>
      <c r="D4905">
        <v>29350</v>
      </c>
      <c r="E4905">
        <v>32600</v>
      </c>
      <c r="F4905">
        <v>35250</v>
      </c>
      <c r="G4905">
        <v>37850</v>
      </c>
      <c r="H4905">
        <v>40450</v>
      </c>
      <c r="I4905">
        <v>43050</v>
      </c>
      <c r="J4905">
        <v>45650</v>
      </c>
      <c r="K4905" t="s">
        <v>4080</v>
      </c>
      <c r="L4905">
        <v>55</v>
      </c>
      <c r="M4905">
        <v>50</v>
      </c>
      <c r="N4905" t="s">
        <v>3329</v>
      </c>
    </row>
    <row r="4906" spans="1:14" x14ac:dyDescent="0.2">
      <c r="A4906" t="s">
        <v>10665</v>
      </c>
      <c r="B4906">
        <v>22300</v>
      </c>
      <c r="C4906">
        <v>25500</v>
      </c>
      <c r="D4906">
        <v>28700</v>
      </c>
      <c r="E4906">
        <v>31850</v>
      </c>
      <c r="F4906">
        <v>34400</v>
      </c>
      <c r="G4906">
        <v>36950</v>
      </c>
      <c r="H4906">
        <v>39500</v>
      </c>
      <c r="I4906">
        <v>42050</v>
      </c>
      <c r="J4906">
        <v>44600</v>
      </c>
      <c r="K4906" t="s">
        <v>4080</v>
      </c>
      <c r="L4906">
        <v>57</v>
      </c>
      <c r="M4906">
        <v>50</v>
      </c>
      <c r="N4906" t="s">
        <v>3387</v>
      </c>
    </row>
    <row r="4907" spans="1:14" x14ac:dyDescent="0.2">
      <c r="A4907" t="s">
        <v>10666</v>
      </c>
      <c r="B4907">
        <v>22300</v>
      </c>
      <c r="C4907">
        <v>25500</v>
      </c>
      <c r="D4907">
        <v>28700</v>
      </c>
      <c r="E4907">
        <v>31850</v>
      </c>
      <c r="F4907">
        <v>34400</v>
      </c>
      <c r="G4907">
        <v>36950</v>
      </c>
      <c r="H4907">
        <v>39500</v>
      </c>
      <c r="I4907">
        <v>42050</v>
      </c>
      <c r="J4907">
        <v>44600</v>
      </c>
      <c r="K4907" t="s">
        <v>4080</v>
      </c>
      <c r="L4907">
        <v>59</v>
      </c>
      <c r="M4907">
        <v>50</v>
      </c>
      <c r="N4907" t="s">
        <v>3388</v>
      </c>
    </row>
    <row r="4908" spans="1:14" x14ac:dyDescent="0.2">
      <c r="A4908" t="s">
        <v>10667</v>
      </c>
      <c r="B4908">
        <v>22200</v>
      </c>
      <c r="C4908">
        <v>25400</v>
      </c>
      <c r="D4908">
        <v>28550</v>
      </c>
      <c r="E4908">
        <v>31700</v>
      </c>
      <c r="F4908">
        <v>34250</v>
      </c>
      <c r="G4908">
        <v>36800</v>
      </c>
      <c r="H4908">
        <v>39350</v>
      </c>
      <c r="I4908">
        <v>41850</v>
      </c>
      <c r="J4908">
        <v>44400</v>
      </c>
      <c r="K4908" t="s">
        <v>4080</v>
      </c>
      <c r="L4908">
        <v>61</v>
      </c>
      <c r="M4908">
        <v>50</v>
      </c>
      <c r="N4908" t="s">
        <v>3389</v>
      </c>
    </row>
    <row r="4909" spans="1:14" x14ac:dyDescent="0.2">
      <c r="A4909" t="s">
        <v>10668</v>
      </c>
      <c r="B4909">
        <v>22450</v>
      </c>
      <c r="C4909">
        <v>25650</v>
      </c>
      <c r="D4909">
        <v>28850</v>
      </c>
      <c r="E4909">
        <v>32050</v>
      </c>
      <c r="F4909">
        <v>34650</v>
      </c>
      <c r="G4909">
        <v>37200</v>
      </c>
      <c r="H4909">
        <v>39750</v>
      </c>
      <c r="I4909">
        <v>42350</v>
      </c>
      <c r="J4909">
        <v>44900</v>
      </c>
      <c r="K4909" t="s">
        <v>4080</v>
      </c>
      <c r="L4909">
        <v>63</v>
      </c>
      <c r="M4909">
        <v>50</v>
      </c>
      <c r="N4909" t="s">
        <v>3390</v>
      </c>
    </row>
    <row r="4910" spans="1:14" x14ac:dyDescent="0.2">
      <c r="A4910" t="s">
        <v>10669</v>
      </c>
      <c r="B4910">
        <v>22200</v>
      </c>
      <c r="C4910">
        <v>25400</v>
      </c>
      <c r="D4910">
        <v>28550</v>
      </c>
      <c r="E4910">
        <v>31700</v>
      </c>
      <c r="F4910">
        <v>34250</v>
      </c>
      <c r="G4910">
        <v>36800</v>
      </c>
      <c r="H4910">
        <v>39350</v>
      </c>
      <c r="I4910">
        <v>41850</v>
      </c>
      <c r="J4910">
        <v>44400</v>
      </c>
      <c r="K4910" t="s">
        <v>4080</v>
      </c>
      <c r="L4910">
        <v>65</v>
      </c>
      <c r="M4910">
        <v>50</v>
      </c>
      <c r="N4910" t="s">
        <v>3391</v>
      </c>
    </row>
    <row r="4911" spans="1:14" x14ac:dyDescent="0.2">
      <c r="A4911" t="s">
        <v>10670</v>
      </c>
      <c r="B4911">
        <v>22200</v>
      </c>
      <c r="C4911">
        <v>25400</v>
      </c>
      <c r="D4911">
        <v>28550</v>
      </c>
      <c r="E4911">
        <v>31700</v>
      </c>
      <c r="F4911">
        <v>34250</v>
      </c>
      <c r="G4911">
        <v>36800</v>
      </c>
      <c r="H4911">
        <v>39350</v>
      </c>
      <c r="I4911">
        <v>41850</v>
      </c>
      <c r="J4911">
        <v>44400</v>
      </c>
      <c r="K4911" t="s">
        <v>4080</v>
      </c>
      <c r="L4911">
        <v>67</v>
      </c>
      <c r="M4911">
        <v>50</v>
      </c>
      <c r="N4911" t="s">
        <v>3333</v>
      </c>
    </row>
    <row r="4912" spans="1:14" x14ac:dyDescent="0.2">
      <c r="A4912" t="s">
        <v>10671</v>
      </c>
      <c r="B4912">
        <v>22300</v>
      </c>
      <c r="C4912">
        <v>25500</v>
      </c>
      <c r="D4912">
        <v>28700</v>
      </c>
      <c r="E4912">
        <v>31850</v>
      </c>
      <c r="F4912">
        <v>34400</v>
      </c>
      <c r="G4912">
        <v>36950</v>
      </c>
      <c r="H4912">
        <v>39500</v>
      </c>
      <c r="I4912">
        <v>42050</v>
      </c>
      <c r="J4912">
        <v>44600</v>
      </c>
      <c r="K4912" t="s">
        <v>4080</v>
      </c>
      <c r="L4912">
        <v>69</v>
      </c>
      <c r="M4912">
        <v>50</v>
      </c>
      <c r="N4912" t="s">
        <v>3334</v>
      </c>
    </row>
    <row r="4913" spans="1:14" x14ac:dyDescent="0.2">
      <c r="A4913" t="s">
        <v>10672</v>
      </c>
      <c r="B4913">
        <v>22200</v>
      </c>
      <c r="C4913">
        <v>25400</v>
      </c>
      <c r="D4913">
        <v>28550</v>
      </c>
      <c r="E4913">
        <v>31700</v>
      </c>
      <c r="F4913">
        <v>34250</v>
      </c>
      <c r="G4913">
        <v>36800</v>
      </c>
      <c r="H4913">
        <v>39350</v>
      </c>
      <c r="I4913">
        <v>41850</v>
      </c>
      <c r="J4913">
        <v>44400</v>
      </c>
      <c r="K4913" t="s">
        <v>4080</v>
      </c>
      <c r="L4913">
        <v>71</v>
      </c>
      <c r="M4913">
        <v>50</v>
      </c>
      <c r="N4913" t="s">
        <v>3392</v>
      </c>
    </row>
    <row r="4914" spans="1:14" x14ac:dyDescent="0.2">
      <c r="A4914" t="s">
        <v>10673</v>
      </c>
      <c r="B4914">
        <v>22200</v>
      </c>
      <c r="C4914">
        <v>25400</v>
      </c>
      <c r="D4914">
        <v>28550</v>
      </c>
      <c r="E4914">
        <v>31700</v>
      </c>
      <c r="F4914">
        <v>34250</v>
      </c>
      <c r="G4914">
        <v>36800</v>
      </c>
      <c r="H4914">
        <v>39350</v>
      </c>
      <c r="I4914">
        <v>41850</v>
      </c>
      <c r="J4914">
        <v>44400</v>
      </c>
      <c r="K4914" t="s">
        <v>4080</v>
      </c>
      <c r="L4914">
        <v>73</v>
      </c>
      <c r="M4914">
        <v>50</v>
      </c>
      <c r="N4914" t="s">
        <v>3393</v>
      </c>
    </row>
    <row r="4915" spans="1:14" x14ac:dyDescent="0.2">
      <c r="A4915" t="s">
        <v>10674</v>
      </c>
      <c r="B4915">
        <v>22200</v>
      </c>
      <c r="C4915">
        <v>25400</v>
      </c>
      <c r="D4915">
        <v>28550</v>
      </c>
      <c r="E4915">
        <v>31700</v>
      </c>
      <c r="F4915">
        <v>34250</v>
      </c>
      <c r="G4915">
        <v>36800</v>
      </c>
      <c r="H4915">
        <v>39350</v>
      </c>
      <c r="I4915">
        <v>41850</v>
      </c>
      <c r="J4915">
        <v>44400</v>
      </c>
      <c r="K4915" t="s">
        <v>4080</v>
      </c>
      <c r="L4915">
        <v>75</v>
      </c>
      <c r="M4915">
        <v>50</v>
      </c>
      <c r="N4915" t="s">
        <v>3337</v>
      </c>
    </row>
    <row r="4916" spans="1:14" x14ac:dyDescent="0.2">
      <c r="A4916" t="s">
        <v>10675</v>
      </c>
      <c r="B4916">
        <v>22200</v>
      </c>
      <c r="C4916">
        <v>25400</v>
      </c>
      <c r="D4916">
        <v>28550</v>
      </c>
      <c r="E4916">
        <v>31700</v>
      </c>
      <c r="F4916">
        <v>34250</v>
      </c>
      <c r="G4916">
        <v>36800</v>
      </c>
      <c r="H4916">
        <v>39350</v>
      </c>
      <c r="I4916">
        <v>41850</v>
      </c>
      <c r="J4916">
        <v>44400</v>
      </c>
      <c r="K4916" t="s">
        <v>4080</v>
      </c>
      <c r="L4916">
        <v>77</v>
      </c>
      <c r="M4916">
        <v>50</v>
      </c>
      <c r="N4916" t="s">
        <v>3338</v>
      </c>
    </row>
    <row r="4917" spans="1:14" x14ac:dyDescent="0.2">
      <c r="A4917" t="s">
        <v>10676</v>
      </c>
      <c r="B4917">
        <v>22300</v>
      </c>
      <c r="C4917">
        <v>25500</v>
      </c>
      <c r="D4917">
        <v>28700</v>
      </c>
      <c r="E4917">
        <v>31850</v>
      </c>
      <c r="F4917">
        <v>34400</v>
      </c>
      <c r="G4917">
        <v>36950</v>
      </c>
      <c r="H4917">
        <v>39500</v>
      </c>
      <c r="I4917">
        <v>42050</v>
      </c>
      <c r="J4917">
        <v>44600</v>
      </c>
      <c r="K4917" t="s">
        <v>4080</v>
      </c>
      <c r="L4917">
        <v>79</v>
      </c>
      <c r="M4917">
        <v>50</v>
      </c>
      <c r="N4917" t="s">
        <v>3394</v>
      </c>
    </row>
    <row r="4918" spans="1:14" x14ac:dyDescent="0.2">
      <c r="A4918" t="s">
        <v>10677</v>
      </c>
      <c r="B4918">
        <v>23700</v>
      </c>
      <c r="C4918">
        <v>27100</v>
      </c>
      <c r="D4918">
        <v>30500</v>
      </c>
      <c r="E4918">
        <v>33850</v>
      </c>
      <c r="F4918">
        <v>36600</v>
      </c>
      <c r="G4918">
        <v>39300</v>
      </c>
      <c r="H4918">
        <v>42000</v>
      </c>
      <c r="I4918">
        <v>44700</v>
      </c>
      <c r="J4918">
        <v>47400</v>
      </c>
      <c r="K4918" t="s">
        <v>4080</v>
      </c>
      <c r="L4918">
        <v>81</v>
      </c>
      <c r="M4918">
        <v>50</v>
      </c>
      <c r="N4918" t="s">
        <v>3395</v>
      </c>
    </row>
    <row r="4919" spans="1:14" x14ac:dyDescent="0.2">
      <c r="A4919" t="s">
        <v>10678</v>
      </c>
      <c r="B4919">
        <v>22200</v>
      </c>
      <c r="C4919">
        <v>25400</v>
      </c>
      <c r="D4919">
        <v>28550</v>
      </c>
      <c r="E4919">
        <v>31700</v>
      </c>
      <c r="F4919">
        <v>34250</v>
      </c>
      <c r="G4919">
        <v>36800</v>
      </c>
      <c r="H4919">
        <v>39350</v>
      </c>
      <c r="I4919">
        <v>41850</v>
      </c>
      <c r="J4919">
        <v>44400</v>
      </c>
      <c r="K4919" t="s">
        <v>4080</v>
      </c>
      <c r="L4919">
        <v>83</v>
      </c>
      <c r="M4919">
        <v>50</v>
      </c>
      <c r="N4919" t="s">
        <v>3396</v>
      </c>
    </row>
    <row r="4920" spans="1:14" x14ac:dyDescent="0.2">
      <c r="A4920" t="s">
        <v>10679</v>
      </c>
      <c r="B4920">
        <v>29050</v>
      </c>
      <c r="C4920">
        <v>33200</v>
      </c>
      <c r="D4920">
        <v>37350</v>
      </c>
      <c r="E4920">
        <v>41500</v>
      </c>
      <c r="F4920">
        <v>44850</v>
      </c>
      <c r="G4920">
        <v>48150</v>
      </c>
      <c r="H4920">
        <v>51500</v>
      </c>
      <c r="I4920">
        <v>54800</v>
      </c>
      <c r="J4920">
        <v>58100</v>
      </c>
      <c r="K4920" t="s">
        <v>4080</v>
      </c>
      <c r="L4920">
        <v>85</v>
      </c>
      <c r="M4920">
        <v>50</v>
      </c>
      <c r="N4920" t="s">
        <v>3397</v>
      </c>
    </row>
    <row r="4921" spans="1:14" x14ac:dyDescent="0.2">
      <c r="A4921" t="s">
        <v>10680</v>
      </c>
      <c r="B4921">
        <v>31050</v>
      </c>
      <c r="C4921">
        <v>35450</v>
      </c>
      <c r="D4921">
        <v>39900</v>
      </c>
      <c r="E4921">
        <v>44300</v>
      </c>
      <c r="F4921">
        <v>47850</v>
      </c>
      <c r="G4921">
        <v>51400</v>
      </c>
      <c r="H4921">
        <v>54950</v>
      </c>
      <c r="I4921">
        <v>58500</v>
      </c>
      <c r="J4921">
        <v>62050</v>
      </c>
      <c r="K4921" t="s">
        <v>4080</v>
      </c>
      <c r="L4921">
        <v>87</v>
      </c>
      <c r="M4921">
        <v>50</v>
      </c>
      <c r="N4921" t="s">
        <v>3342</v>
      </c>
    </row>
    <row r="4922" spans="1:14" x14ac:dyDescent="0.2">
      <c r="A4922" t="s">
        <v>10681</v>
      </c>
      <c r="B4922">
        <v>22200</v>
      </c>
      <c r="C4922">
        <v>25400</v>
      </c>
      <c r="D4922">
        <v>28550</v>
      </c>
      <c r="E4922">
        <v>31700</v>
      </c>
      <c r="F4922">
        <v>34250</v>
      </c>
      <c r="G4922">
        <v>36800</v>
      </c>
      <c r="H4922">
        <v>39350</v>
      </c>
      <c r="I4922">
        <v>41850</v>
      </c>
      <c r="J4922">
        <v>44400</v>
      </c>
      <c r="K4922" t="s">
        <v>4080</v>
      </c>
      <c r="L4922">
        <v>89</v>
      </c>
      <c r="M4922">
        <v>50</v>
      </c>
      <c r="N4922" t="s">
        <v>3344</v>
      </c>
    </row>
    <row r="4923" spans="1:14" x14ac:dyDescent="0.2">
      <c r="A4923" t="s">
        <v>10682</v>
      </c>
      <c r="B4923">
        <v>25250</v>
      </c>
      <c r="C4923">
        <v>28850</v>
      </c>
      <c r="D4923">
        <v>32450</v>
      </c>
      <c r="E4923">
        <v>36050</v>
      </c>
      <c r="F4923">
        <v>38950</v>
      </c>
      <c r="G4923">
        <v>41850</v>
      </c>
      <c r="H4923">
        <v>44750</v>
      </c>
      <c r="I4923">
        <v>47600</v>
      </c>
      <c r="J4923">
        <v>50500</v>
      </c>
      <c r="K4923" t="s">
        <v>4080</v>
      </c>
      <c r="L4923">
        <v>91</v>
      </c>
      <c r="M4923">
        <v>50</v>
      </c>
      <c r="N4923" t="s">
        <v>3398</v>
      </c>
    </row>
    <row r="4924" spans="1:14" x14ac:dyDescent="0.2">
      <c r="A4924" t="s">
        <v>10683</v>
      </c>
      <c r="B4924">
        <v>22200</v>
      </c>
      <c r="C4924">
        <v>25400</v>
      </c>
      <c r="D4924">
        <v>28550</v>
      </c>
      <c r="E4924">
        <v>31700</v>
      </c>
      <c r="F4924">
        <v>34250</v>
      </c>
      <c r="G4924">
        <v>36800</v>
      </c>
      <c r="H4924">
        <v>39350</v>
      </c>
      <c r="I4924">
        <v>41850</v>
      </c>
      <c r="J4924">
        <v>44400</v>
      </c>
      <c r="K4924" t="s">
        <v>4080</v>
      </c>
      <c r="L4924">
        <v>93</v>
      </c>
      <c r="M4924">
        <v>50</v>
      </c>
      <c r="N4924" t="s">
        <v>3399</v>
      </c>
    </row>
    <row r="4925" spans="1:14" x14ac:dyDescent="0.2">
      <c r="A4925" t="s">
        <v>10684</v>
      </c>
      <c r="B4925">
        <v>22300</v>
      </c>
      <c r="C4925">
        <v>25500</v>
      </c>
      <c r="D4925">
        <v>28700</v>
      </c>
      <c r="E4925">
        <v>31850</v>
      </c>
      <c r="F4925">
        <v>34400</v>
      </c>
      <c r="G4925">
        <v>36950</v>
      </c>
      <c r="H4925">
        <v>39500</v>
      </c>
      <c r="I4925">
        <v>42050</v>
      </c>
      <c r="J4925">
        <v>44600</v>
      </c>
      <c r="K4925" t="s">
        <v>4080</v>
      </c>
      <c r="L4925">
        <v>95</v>
      </c>
      <c r="M4925">
        <v>50</v>
      </c>
      <c r="N4925" t="s">
        <v>3347</v>
      </c>
    </row>
    <row r="4926" spans="1:14" x14ac:dyDescent="0.2">
      <c r="A4926" t="s">
        <v>10685</v>
      </c>
      <c r="B4926">
        <v>22200</v>
      </c>
      <c r="C4926">
        <v>25400</v>
      </c>
      <c r="D4926">
        <v>28550</v>
      </c>
      <c r="E4926">
        <v>31700</v>
      </c>
      <c r="F4926">
        <v>34250</v>
      </c>
      <c r="G4926">
        <v>36800</v>
      </c>
      <c r="H4926">
        <v>39350</v>
      </c>
      <c r="I4926">
        <v>41850</v>
      </c>
      <c r="J4926">
        <v>44400</v>
      </c>
      <c r="K4926" t="s">
        <v>4080</v>
      </c>
      <c r="L4926">
        <v>97</v>
      </c>
      <c r="M4926">
        <v>50</v>
      </c>
      <c r="N4926" t="s">
        <v>3348</v>
      </c>
    </row>
    <row r="4927" spans="1:14" x14ac:dyDescent="0.2">
      <c r="A4927" t="s">
        <v>10686</v>
      </c>
      <c r="B4927">
        <v>22200</v>
      </c>
      <c r="C4927">
        <v>25400</v>
      </c>
      <c r="D4927">
        <v>28550</v>
      </c>
      <c r="E4927">
        <v>31700</v>
      </c>
      <c r="F4927">
        <v>34250</v>
      </c>
      <c r="G4927">
        <v>36800</v>
      </c>
      <c r="H4927">
        <v>39350</v>
      </c>
      <c r="I4927">
        <v>41850</v>
      </c>
      <c r="J4927">
        <v>44400</v>
      </c>
      <c r="K4927" t="s">
        <v>4080</v>
      </c>
      <c r="L4927">
        <v>99</v>
      </c>
      <c r="M4927">
        <v>50</v>
      </c>
      <c r="N4927" t="s">
        <v>3400</v>
      </c>
    </row>
    <row r="4928" spans="1:14" x14ac:dyDescent="0.2">
      <c r="A4928" t="s">
        <v>10687</v>
      </c>
      <c r="B4928">
        <v>22300</v>
      </c>
      <c r="C4928">
        <v>25500</v>
      </c>
      <c r="D4928">
        <v>28700</v>
      </c>
      <c r="E4928">
        <v>31850</v>
      </c>
      <c r="F4928">
        <v>34400</v>
      </c>
      <c r="G4928">
        <v>36950</v>
      </c>
      <c r="H4928">
        <v>39500</v>
      </c>
      <c r="I4928">
        <v>42050</v>
      </c>
      <c r="J4928">
        <v>44600</v>
      </c>
      <c r="K4928" t="s">
        <v>4080</v>
      </c>
      <c r="L4928">
        <v>101</v>
      </c>
      <c r="M4928">
        <v>50</v>
      </c>
      <c r="N4928" t="s">
        <v>3401</v>
      </c>
    </row>
    <row r="4929" spans="1:14" x14ac:dyDescent="0.2">
      <c r="A4929" t="s">
        <v>10688</v>
      </c>
      <c r="B4929">
        <v>22200</v>
      </c>
      <c r="C4929">
        <v>25400</v>
      </c>
      <c r="D4929">
        <v>28550</v>
      </c>
      <c r="E4929">
        <v>31700</v>
      </c>
      <c r="F4929">
        <v>34250</v>
      </c>
      <c r="G4929">
        <v>36800</v>
      </c>
      <c r="H4929">
        <v>39350</v>
      </c>
      <c r="I4929">
        <v>41850</v>
      </c>
      <c r="J4929">
        <v>44400</v>
      </c>
      <c r="K4929" t="s">
        <v>4080</v>
      </c>
      <c r="L4929">
        <v>103</v>
      </c>
      <c r="M4929">
        <v>50</v>
      </c>
      <c r="N4929" t="s">
        <v>3402</v>
      </c>
    </row>
    <row r="4930" spans="1:14" x14ac:dyDescent="0.2">
      <c r="A4930" t="s">
        <v>10689</v>
      </c>
      <c r="B4930">
        <v>29050</v>
      </c>
      <c r="C4930">
        <v>33200</v>
      </c>
      <c r="D4930">
        <v>37350</v>
      </c>
      <c r="E4930">
        <v>41500</v>
      </c>
      <c r="F4930">
        <v>44850</v>
      </c>
      <c r="G4930">
        <v>48150</v>
      </c>
      <c r="H4930">
        <v>51500</v>
      </c>
      <c r="I4930">
        <v>54800</v>
      </c>
      <c r="J4930">
        <v>58100</v>
      </c>
      <c r="K4930" t="s">
        <v>4080</v>
      </c>
      <c r="L4930">
        <v>105</v>
      </c>
      <c r="M4930">
        <v>50</v>
      </c>
      <c r="N4930" t="s">
        <v>3350</v>
      </c>
    </row>
    <row r="4931" spans="1:14" x14ac:dyDescent="0.2">
      <c r="A4931" t="s">
        <v>10690</v>
      </c>
      <c r="B4931">
        <v>22200</v>
      </c>
      <c r="C4931">
        <v>25400</v>
      </c>
      <c r="D4931">
        <v>28550</v>
      </c>
      <c r="E4931">
        <v>31700</v>
      </c>
      <c r="F4931">
        <v>34250</v>
      </c>
      <c r="G4931">
        <v>36800</v>
      </c>
      <c r="H4931">
        <v>39350</v>
      </c>
      <c r="I4931">
        <v>41850</v>
      </c>
      <c r="J4931">
        <v>44400</v>
      </c>
      <c r="K4931" t="s">
        <v>4080</v>
      </c>
      <c r="L4931">
        <v>107</v>
      </c>
      <c r="M4931">
        <v>50</v>
      </c>
      <c r="N4931" t="s">
        <v>3403</v>
      </c>
    </row>
    <row r="4932" spans="1:14" x14ac:dyDescent="0.2">
      <c r="A4932" t="s">
        <v>10691</v>
      </c>
      <c r="B4932">
        <v>22300</v>
      </c>
      <c r="C4932">
        <v>25500</v>
      </c>
      <c r="D4932">
        <v>28700</v>
      </c>
      <c r="E4932">
        <v>31850</v>
      </c>
      <c r="F4932">
        <v>34400</v>
      </c>
      <c r="G4932">
        <v>36950</v>
      </c>
      <c r="H4932">
        <v>39500</v>
      </c>
      <c r="I4932">
        <v>42050</v>
      </c>
      <c r="J4932">
        <v>44600</v>
      </c>
      <c r="K4932" t="s">
        <v>4080</v>
      </c>
      <c r="L4932">
        <v>109</v>
      </c>
      <c r="M4932">
        <v>50</v>
      </c>
      <c r="N4932" t="s">
        <v>3352</v>
      </c>
    </row>
    <row r="4933" spans="1:14" x14ac:dyDescent="0.2">
      <c r="A4933" t="s">
        <v>10692</v>
      </c>
      <c r="B4933">
        <v>22200</v>
      </c>
      <c r="C4933">
        <v>25400</v>
      </c>
      <c r="D4933">
        <v>28550</v>
      </c>
      <c r="E4933">
        <v>31700</v>
      </c>
      <c r="F4933">
        <v>34250</v>
      </c>
      <c r="G4933">
        <v>36800</v>
      </c>
      <c r="H4933">
        <v>39350</v>
      </c>
      <c r="I4933">
        <v>41850</v>
      </c>
      <c r="J4933">
        <v>44400</v>
      </c>
      <c r="K4933" t="s">
        <v>4080</v>
      </c>
      <c r="L4933">
        <v>111</v>
      </c>
      <c r="M4933">
        <v>50</v>
      </c>
      <c r="N4933" t="s">
        <v>3404</v>
      </c>
    </row>
    <row r="4934" spans="1:14" x14ac:dyDescent="0.2">
      <c r="A4934" t="s">
        <v>10693</v>
      </c>
      <c r="B4934">
        <v>22200</v>
      </c>
      <c r="C4934">
        <v>25400</v>
      </c>
      <c r="D4934">
        <v>28550</v>
      </c>
      <c r="E4934">
        <v>31700</v>
      </c>
      <c r="F4934">
        <v>34250</v>
      </c>
      <c r="G4934">
        <v>36800</v>
      </c>
      <c r="H4934">
        <v>39350</v>
      </c>
      <c r="I4934">
        <v>41850</v>
      </c>
      <c r="J4934">
        <v>44400</v>
      </c>
      <c r="K4934" t="s">
        <v>4080</v>
      </c>
      <c r="L4934">
        <v>113</v>
      </c>
      <c r="M4934">
        <v>50</v>
      </c>
      <c r="N4934" t="s">
        <v>3405</v>
      </c>
    </row>
    <row r="4935" spans="1:14" x14ac:dyDescent="0.2">
      <c r="A4935" t="s">
        <v>10694</v>
      </c>
      <c r="B4935">
        <v>22400</v>
      </c>
      <c r="C4935">
        <v>25600</v>
      </c>
      <c r="D4935">
        <v>28800</v>
      </c>
      <c r="E4935">
        <v>32000</v>
      </c>
      <c r="F4935">
        <v>34600</v>
      </c>
      <c r="G4935">
        <v>37150</v>
      </c>
      <c r="H4935">
        <v>39700</v>
      </c>
      <c r="I4935">
        <v>42250</v>
      </c>
      <c r="J4935">
        <v>44800</v>
      </c>
      <c r="K4935" t="s">
        <v>4080</v>
      </c>
      <c r="L4935">
        <v>115</v>
      </c>
      <c r="M4935">
        <v>50</v>
      </c>
      <c r="N4935" t="s">
        <v>3406</v>
      </c>
    </row>
    <row r="4936" spans="1:14" x14ac:dyDescent="0.2">
      <c r="A4936" t="s">
        <v>10695</v>
      </c>
      <c r="B4936">
        <v>22400</v>
      </c>
      <c r="C4936">
        <v>25600</v>
      </c>
      <c r="D4936">
        <v>28800</v>
      </c>
      <c r="E4936">
        <v>32000</v>
      </c>
      <c r="F4936">
        <v>34600</v>
      </c>
      <c r="G4936">
        <v>37150</v>
      </c>
      <c r="H4936">
        <v>39700</v>
      </c>
      <c r="I4936">
        <v>42250</v>
      </c>
      <c r="J4936">
        <v>44800</v>
      </c>
      <c r="K4936" t="s">
        <v>4080</v>
      </c>
      <c r="L4936">
        <v>117</v>
      </c>
      <c r="M4936">
        <v>50</v>
      </c>
      <c r="N4936" t="s">
        <v>3407</v>
      </c>
    </row>
    <row r="4937" spans="1:14" x14ac:dyDescent="0.2">
      <c r="A4937" t="s">
        <v>10696</v>
      </c>
      <c r="B4937">
        <v>29050</v>
      </c>
      <c r="C4937">
        <v>33200</v>
      </c>
      <c r="D4937">
        <v>37350</v>
      </c>
      <c r="E4937">
        <v>41500</v>
      </c>
      <c r="F4937">
        <v>44850</v>
      </c>
      <c r="G4937">
        <v>48150</v>
      </c>
      <c r="H4937">
        <v>51500</v>
      </c>
      <c r="I4937">
        <v>54800</v>
      </c>
      <c r="J4937">
        <v>58100</v>
      </c>
      <c r="K4937" t="s">
        <v>4080</v>
      </c>
      <c r="L4937">
        <v>119</v>
      </c>
      <c r="M4937">
        <v>50</v>
      </c>
      <c r="N4937" t="s">
        <v>3408</v>
      </c>
    </row>
    <row r="4938" spans="1:14" x14ac:dyDescent="0.2">
      <c r="A4938" t="s">
        <v>10697</v>
      </c>
      <c r="B4938">
        <v>22200</v>
      </c>
      <c r="C4938">
        <v>25400</v>
      </c>
      <c r="D4938">
        <v>28550</v>
      </c>
      <c r="E4938">
        <v>31700</v>
      </c>
      <c r="F4938">
        <v>34250</v>
      </c>
      <c r="G4938">
        <v>36800</v>
      </c>
      <c r="H4938">
        <v>39350</v>
      </c>
      <c r="I4938">
        <v>41850</v>
      </c>
      <c r="J4938">
        <v>44400</v>
      </c>
      <c r="K4938" t="s">
        <v>4080</v>
      </c>
      <c r="L4938">
        <v>121</v>
      </c>
      <c r="M4938">
        <v>50</v>
      </c>
      <c r="N4938" t="s">
        <v>3353</v>
      </c>
    </row>
    <row r="4939" spans="1:14" x14ac:dyDescent="0.2">
      <c r="A4939" t="s">
        <v>10698</v>
      </c>
      <c r="B4939">
        <v>22200</v>
      </c>
      <c r="C4939">
        <v>25400</v>
      </c>
      <c r="D4939">
        <v>28550</v>
      </c>
      <c r="E4939">
        <v>31700</v>
      </c>
      <c r="F4939">
        <v>34250</v>
      </c>
      <c r="G4939">
        <v>36800</v>
      </c>
      <c r="H4939">
        <v>39350</v>
      </c>
      <c r="I4939">
        <v>41850</v>
      </c>
      <c r="J4939">
        <v>44400</v>
      </c>
      <c r="K4939" t="s">
        <v>4080</v>
      </c>
      <c r="L4939">
        <v>123</v>
      </c>
      <c r="M4939">
        <v>50</v>
      </c>
      <c r="N4939" t="s">
        <v>3409</v>
      </c>
    </row>
    <row r="4940" spans="1:14" x14ac:dyDescent="0.2">
      <c r="A4940" t="s">
        <v>10699</v>
      </c>
      <c r="B4940">
        <v>29050</v>
      </c>
      <c r="C4940">
        <v>33200</v>
      </c>
      <c r="D4940">
        <v>37350</v>
      </c>
      <c r="E4940">
        <v>41500</v>
      </c>
      <c r="F4940">
        <v>44850</v>
      </c>
      <c r="G4940">
        <v>48150</v>
      </c>
      <c r="H4940">
        <v>51500</v>
      </c>
      <c r="I4940">
        <v>54800</v>
      </c>
      <c r="J4940">
        <v>58100</v>
      </c>
      <c r="K4940" t="s">
        <v>4080</v>
      </c>
      <c r="L4940">
        <v>125</v>
      </c>
      <c r="M4940">
        <v>50</v>
      </c>
      <c r="N4940" t="s">
        <v>3410</v>
      </c>
    </row>
    <row r="4941" spans="1:14" x14ac:dyDescent="0.2">
      <c r="A4941" t="s">
        <v>10700</v>
      </c>
      <c r="B4941">
        <v>22200</v>
      </c>
      <c r="C4941">
        <v>25400</v>
      </c>
      <c r="D4941">
        <v>28550</v>
      </c>
      <c r="E4941">
        <v>31700</v>
      </c>
      <c r="F4941">
        <v>34250</v>
      </c>
      <c r="G4941">
        <v>36800</v>
      </c>
      <c r="H4941">
        <v>39350</v>
      </c>
      <c r="I4941">
        <v>41850</v>
      </c>
      <c r="J4941">
        <v>44400</v>
      </c>
      <c r="K4941" t="s">
        <v>4080</v>
      </c>
      <c r="L4941">
        <v>127</v>
      </c>
      <c r="M4941">
        <v>50</v>
      </c>
      <c r="N4941" t="s">
        <v>3411</v>
      </c>
    </row>
    <row r="4942" spans="1:14" x14ac:dyDescent="0.2">
      <c r="A4942" t="s">
        <v>10701</v>
      </c>
      <c r="B4942">
        <v>22200</v>
      </c>
      <c r="C4942">
        <v>25400</v>
      </c>
      <c r="D4942">
        <v>28550</v>
      </c>
      <c r="E4942">
        <v>31700</v>
      </c>
      <c r="F4942">
        <v>34250</v>
      </c>
      <c r="G4942">
        <v>36800</v>
      </c>
      <c r="H4942">
        <v>39350</v>
      </c>
      <c r="I4942">
        <v>41850</v>
      </c>
      <c r="J4942">
        <v>44400</v>
      </c>
      <c r="K4942" t="s">
        <v>4080</v>
      </c>
      <c r="L4942">
        <v>129</v>
      </c>
      <c r="M4942">
        <v>50</v>
      </c>
      <c r="N4942" t="s">
        <v>3412</v>
      </c>
    </row>
    <row r="4943" spans="1:14" x14ac:dyDescent="0.2">
      <c r="A4943" t="s">
        <v>10702</v>
      </c>
      <c r="B4943">
        <v>22500</v>
      </c>
      <c r="C4943">
        <v>25700</v>
      </c>
      <c r="D4943">
        <v>28900</v>
      </c>
      <c r="E4943">
        <v>32100</v>
      </c>
      <c r="F4943">
        <v>34700</v>
      </c>
      <c r="G4943">
        <v>37250</v>
      </c>
      <c r="H4943">
        <v>39850</v>
      </c>
      <c r="I4943">
        <v>42400</v>
      </c>
      <c r="J4943">
        <v>44950</v>
      </c>
      <c r="K4943" t="s">
        <v>4080</v>
      </c>
      <c r="L4943">
        <v>131</v>
      </c>
      <c r="M4943">
        <v>50</v>
      </c>
      <c r="N4943" t="s">
        <v>3413</v>
      </c>
    </row>
    <row r="4944" spans="1:14" x14ac:dyDescent="0.2">
      <c r="A4944" t="s">
        <v>10703</v>
      </c>
      <c r="B4944">
        <v>22700</v>
      </c>
      <c r="C4944">
        <v>25950</v>
      </c>
      <c r="D4944">
        <v>29200</v>
      </c>
      <c r="E4944">
        <v>32400</v>
      </c>
      <c r="F4944">
        <v>35000</v>
      </c>
      <c r="G4944">
        <v>37600</v>
      </c>
      <c r="H4944">
        <v>40200</v>
      </c>
      <c r="I4944">
        <v>42800</v>
      </c>
      <c r="J4944">
        <v>45400</v>
      </c>
      <c r="K4944" t="s">
        <v>4080</v>
      </c>
      <c r="L4944">
        <v>133</v>
      </c>
      <c r="M4944">
        <v>50</v>
      </c>
      <c r="N4944" t="s">
        <v>3414</v>
      </c>
    </row>
    <row r="4945" spans="1:14" x14ac:dyDescent="0.2">
      <c r="A4945" t="s">
        <v>10704</v>
      </c>
      <c r="B4945">
        <v>22200</v>
      </c>
      <c r="C4945">
        <v>25400</v>
      </c>
      <c r="D4945">
        <v>28550</v>
      </c>
      <c r="E4945">
        <v>31700</v>
      </c>
      <c r="F4945">
        <v>34250</v>
      </c>
      <c r="G4945">
        <v>36800</v>
      </c>
      <c r="H4945">
        <v>39350</v>
      </c>
      <c r="I4945">
        <v>41850</v>
      </c>
      <c r="J4945">
        <v>44400</v>
      </c>
      <c r="K4945" t="s">
        <v>4080</v>
      </c>
      <c r="L4945">
        <v>135</v>
      </c>
      <c r="M4945">
        <v>50</v>
      </c>
      <c r="N4945" t="s">
        <v>3415</v>
      </c>
    </row>
    <row r="4946" spans="1:14" x14ac:dyDescent="0.2">
      <c r="A4946" t="s">
        <v>10705</v>
      </c>
      <c r="B4946">
        <v>22200</v>
      </c>
      <c r="C4946">
        <v>25400</v>
      </c>
      <c r="D4946">
        <v>28550</v>
      </c>
      <c r="E4946">
        <v>31700</v>
      </c>
      <c r="F4946">
        <v>34250</v>
      </c>
      <c r="G4946">
        <v>36800</v>
      </c>
      <c r="H4946">
        <v>39350</v>
      </c>
      <c r="I4946">
        <v>41850</v>
      </c>
      <c r="J4946">
        <v>44400</v>
      </c>
      <c r="K4946" t="s">
        <v>4080</v>
      </c>
      <c r="L4946">
        <v>137</v>
      </c>
      <c r="M4946">
        <v>50</v>
      </c>
      <c r="N4946" t="s">
        <v>3416</v>
      </c>
    </row>
    <row r="4947" spans="1:14" x14ac:dyDescent="0.2">
      <c r="A4947" t="s">
        <v>10706</v>
      </c>
      <c r="B4947">
        <v>23100</v>
      </c>
      <c r="C4947">
        <v>26400</v>
      </c>
      <c r="D4947">
        <v>29700</v>
      </c>
      <c r="E4947">
        <v>33000</v>
      </c>
      <c r="F4947">
        <v>35650</v>
      </c>
      <c r="G4947">
        <v>38300</v>
      </c>
      <c r="H4947">
        <v>40950</v>
      </c>
      <c r="I4947">
        <v>43600</v>
      </c>
      <c r="J4947">
        <v>46200</v>
      </c>
      <c r="K4947" t="s">
        <v>4080</v>
      </c>
      <c r="L4947">
        <v>139</v>
      </c>
      <c r="M4947">
        <v>50</v>
      </c>
      <c r="N4947" t="s">
        <v>3417</v>
      </c>
    </row>
    <row r="4948" spans="1:14" x14ac:dyDescent="0.2">
      <c r="A4948" t="s">
        <v>10707</v>
      </c>
      <c r="B4948">
        <v>22200</v>
      </c>
      <c r="C4948">
        <v>25400</v>
      </c>
      <c r="D4948">
        <v>28550</v>
      </c>
      <c r="E4948">
        <v>31700</v>
      </c>
      <c r="F4948">
        <v>34250</v>
      </c>
      <c r="G4948">
        <v>36800</v>
      </c>
      <c r="H4948">
        <v>39350</v>
      </c>
      <c r="I4948">
        <v>41850</v>
      </c>
      <c r="J4948">
        <v>44400</v>
      </c>
      <c r="K4948" t="s">
        <v>4080</v>
      </c>
      <c r="L4948">
        <v>141</v>
      </c>
      <c r="M4948">
        <v>50</v>
      </c>
      <c r="N4948" t="s">
        <v>3418</v>
      </c>
    </row>
    <row r="4949" spans="1:14" x14ac:dyDescent="0.2">
      <c r="A4949" t="s">
        <v>10708</v>
      </c>
      <c r="B4949">
        <v>31050</v>
      </c>
      <c r="C4949">
        <v>35450</v>
      </c>
      <c r="D4949">
        <v>39900</v>
      </c>
      <c r="E4949">
        <v>44300</v>
      </c>
      <c r="F4949">
        <v>47850</v>
      </c>
      <c r="G4949">
        <v>51400</v>
      </c>
      <c r="H4949">
        <v>54950</v>
      </c>
      <c r="I4949">
        <v>58500</v>
      </c>
      <c r="J4949">
        <v>62050</v>
      </c>
      <c r="K4949" t="s">
        <v>4080</v>
      </c>
      <c r="L4949">
        <v>143</v>
      </c>
      <c r="M4949">
        <v>50</v>
      </c>
      <c r="N4949" t="s">
        <v>3362</v>
      </c>
    </row>
    <row r="4950" spans="1:14" x14ac:dyDescent="0.2">
      <c r="A4950" t="s">
        <v>10709</v>
      </c>
      <c r="B4950">
        <v>22600</v>
      </c>
      <c r="C4950">
        <v>25800</v>
      </c>
      <c r="D4950">
        <v>29050</v>
      </c>
      <c r="E4950">
        <v>32250</v>
      </c>
      <c r="F4950">
        <v>34850</v>
      </c>
      <c r="G4950">
        <v>37450</v>
      </c>
      <c r="H4950">
        <v>40000</v>
      </c>
      <c r="I4950">
        <v>42600</v>
      </c>
      <c r="J4950">
        <v>45150</v>
      </c>
      <c r="K4950" t="s">
        <v>4080</v>
      </c>
      <c r="L4950">
        <v>145</v>
      </c>
      <c r="M4950">
        <v>50</v>
      </c>
      <c r="N4950" t="s">
        <v>3419</v>
      </c>
    </row>
    <row r="4951" spans="1:14" x14ac:dyDescent="0.2">
      <c r="A4951" t="s">
        <v>10710</v>
      </c>
      <c r="B4951">
        <v>22300</v>
      </c>
      <c r="C4951">
        <v>25500</v>
      </c>
      <c r="D4951">
        <v>28700</v>
      </c>
      <c r="E4951">
        <v>31850</v>
      </c>
      <c r="F4951">
        <v>34400</v>
      </c>
      <c r="G4951">
        <v>36950</v>
      </c>
      <c r="H4951">
        <v>39500</v>
      </c>
      <c r="I4951">
        <v>42050</v>
      </c>
      <c r="J4951">
        <v>44600</v>
      </c>
      <c r="K4951" t="s">
        <v>4080</v>
      </c>
      <c r="L4951">
        <v>147</v>
      </c>
      <c r="M4951">
        <v>50</v>
      </c>
      <c r="N4951" t="s">
        <v>3420</v>
      </c>
    </row>
    <row r="4952" spans="1:14" x14ac:dyDescent="0.2">
      <c r="A4952" t="s">
        <v>10711</v>
      </c>
      <c r="B4952">
        <v>22300</v>
      </c>
      <c r="C4952">
        <v>25500</v>
      </c>
      <c r="D4952">
        <v>28700</v>
      </c>
      <c r="E4952">
        <v>31850</v>
      </c>
      <c r="F4952">
        <v>34400</v>
      </c>
      <c r="G4952">
        <v>36950</v>
      </c>
      <c r="H4952">
        <v>39500</v>
      </c>
      <c r="I4952">
        <v>42050</v>
      </c>
      <c r="J4952">
        <v>44600</v>
      </c>
      <c r="K4952" t="s">
        <v>4080</v>
      </c>
      <c r="L4952">
        <v>149</v>
      </c>
      <c r="M4952">
        <v>50</v>
      </c>
      <c r="N4952" t="s">
        <v>3421</v>
      </c>
    </row>
    <row r="4953" spans="1:14" x14ac:dyDescent="0.2">
      <c r="A4953" t="s">
        <v>10712</v>
      </c>
      <c r="B4953">
        <v>51800</v>
      </c>
      <c r="C4953">
        <v>59200</v>
      </c>
      <c r="D4953">
        <v>66600</v>
      </c>
      <c r="E4953">
        <v>73950</v>
      </c>
      <c r="F4953">
        <v>79900</v>
      </c>
      <c r="G4953">
        <v>85800</v>
      </c>
      <c r="H4953">
        <v>91700</v>
      </c>
      <c r="I4953">
        <v>97650</v>
      </c>
      <c r="J4953">
        <v>103550</v>
      </c>
      <c r="K4953" t="s">
        <v>3076</v>
      </c>
      <c r="L4953">
        <v>1</v>
      </c>
      <c r="M4953">
        <v>50</v>
      </c>
      <c r="N4953" t="s">
        <v>3437</v>
      </c>
    </row>
    <row r="4954" spans="1:14" x14ac:dyDescent="0.2">
      <c r="A4954" t="s">
        <v>10713</v>
      </c>
      <c r="B4954">
        <v>33650</v>
      </c>
      <c r="C4954">
        <v>38450</v>
      </c>
      <c r="D4954">
        <v>43250</v>
      </c>
      <c r="E4954">
        <v>48050</v>
      </c>
      <c r="F4954">
        <v>51900</v>
      </c>
      <c r="G4954">
        <v>55750</v>
      </c>
      <c r="H4954">
        <v>59600</v>
      </c>
      <c r="I4954">
        <v>63450</v>
      </c>
      <c r="J4954">
        <v>67300</v>
      </c>
      <c r="K4954" t="s">
        <v>3076</v>
      </c>
      <c r="L4954">
        <v>3</v>
      </c>
      <c r="M4954">
        <v>50</v>
      </c>
      <c r="N4954" t="s">
        <v>3438</v>
      </c>
    </row>
    <row r="4955" spans="1:14" x14ac:dyDescent="0.2">
      <c r="A4955" t="s">
        <v>10714</v>
      </c>
      <c r="B4955">
        <v>32100</v>
      </c>
      <c r="C4955">
        <v>36700</v>
      </c>
      <c r="D4955">
        <v>41300</v>
      </c>
      <c r="E4955">
        <v>45850</v>
      </c>
      <c r="F4955">
        <v>49550</v>
      </c>
      <c r="G4955">
        <v>53200</v>
      </c>
      <c r="H4955">
        <v>56900</v>
      </c>
      <c r="I4955">
        <v>60550</v>
      </c>
      <c r="J4955">
        <v>64200</v>
      </c>
      <c r="K4955" t="s">
        <v>3076</v>
      </c>
      <c r="L4955">
        <v>5</v>
      </c>
      <c r="M4955">
        <v>50</v>
      </c>
      <c r="N4955" t="s">
        <v>3439</v>
      </c>
    </row>
    <row r="4956" spans="1:14" x14ac:dyDescent="0.2">
      <c r="A4956" t="s">
        <v>10715</v>
      </c>
      <c r="B4956">
        <v>28900</v>
      </c>
      <c r="C4956">
        <v>33000</v>
      </c>
      <c r="D4956">
        <v>37150</v>
      </c>
      <c r="E4956">
        <v>41250</v>
      </c>
      <c r="F4956">
        <v>44550</v>
      </c>
      <c r="G4956">
        <v>47850</v>
      </c>
      <c r="H4956">
        <v>51150</v>
      </c>
      <c r="I4956">
        <v>54450</v>
      </c>
      <c r="J4956">
        <v>57750</v>
      </c>
      <c r="K4956" t="s">
        <v>3076</v>
      </c>
      <c r="L4956">
        <v>7</v>
      </c>
      <c r="M4956">
        <v>50</v>
      </c>
      <c r="N4956" t="s">
        <v>3440</v>
      </c>
    </row>
    <row r="4957" spans="1:14" x14ac:dyDescent="0.2">
      <c r="A4957" t="s">
        <v>10716</v>
      </c>
      <c r="B4957">
        <v>33400</v>
      </c>
      <c r="C4957">
        <v>38150</v>
      </c>
      <c r="D4957">
        <v>42900</v>
      </c>
      <c r="E4957">
        <v>47650</v>
      </c>
      <c r="F4957">
        <v>51500</v>
      </c>
      <c r="G4957">
        <v>55300</v>
      </c>
      <c r="H4957">
        <v>59100</v>
      </c>
      <c r="I4957">
        <v>62900</v>
      </c>
      <c r="J4957">
        <v>66750</v>
      </c>
      <c r="K4957" t="s">
        <v>3076</v>
      </c>
      <c r="L4957">
        <v>9</v>
      </c>
      <c r="M4957">
        <v>50</v>
      </c>
      <c r="N4957" t="s">
        <v>3441</v>
      </c>
    </row>
    <row r="4958" spans="1:14" x14ac:dyDescent="0.2">
      <c r="A4958" t="s">
        <v>10717</v>
      </c>
      <c r="B4958">
        <v>28900</v>
      </c>
      <c r="C4958">
        <v>33000</v>
      </c>
      <c r="D4958">
        <v>37150</v>
      </c>
      <c r="E4958">
        <v>41250</v>
      </c>
      <c r="F4958">
        <v>44550</v>
      </c>
      <c r="G4958">
        <v>47850</v>
      </c>
      <c r="H4958">
        <v>51150</v>
      </c>
      <c r="I4958">
        <v>54450</v>
      </c>
      <c r="J4958">
        <v>57750</v>
      </c>
      <c r="K4958" t="s">
        <v>3076</v>
      </c>
      <c r="L4958">
        <v>11</v>
      </c>
      <c r="M4958">
        <v>50</v>
      </c>
      <c r="N4958" t="s">
        <v>3442</v>
      </c>
    </row>
    <row r="4959" spans="1:14" x14ac:dyDescent="0.2">
      <c r="A4959" t="s">
        <v>10718</v>
      </c>
      <c r="B4959">
        <v>51800</v>
      </c>
      <c r="C4959">
        <v>59200</v>
      </c>
      <c r="D4959">
        <v>66600</v>
      </c>
      <c r="E4959">
        <v>73950</v>
      </c>
      <c r="F4959">
        <v>79900</v>
      </c>
      <c r="G4959">
        <v>85800</v>
      </c>
      <c r="H4959">
        <v>91700</v>
      </c>
      <c r="I4959">
        <v>97650</v>
      </c>
      <c r="J4959">
        <v>103550</v>
      </c>
      <c r="K4959" t="s">
        <v>3076</v>
      </c>
      <c r="L4959">
        <v>13</v>
      </c>
      <c r="M4959">
        <v>50</v>
      </c>
      <c r="N4959" t="s">
        <v>3443</v>
      </c>
    </row>
    <row r="4960" spans="1:14" x14ac:dyDescent="0.2">
      <c r="A4960" t="s">
        <v>10719</v>
      </c>
      <c r="B4960">
        <v>28900</v>
      </c>
      <c r="C4960">
        <v>33000</v>
      </c>
      <c r="D4960">
        <v>37150</v>
      </c>
      <c r="E4960">
        <v>41250</v>
      </c>
      <c r="F4960">
        <v>44550</v>
      </c>
      <c r="G4960">
        <v>47850</v>
      </c>
      <c r="H4960">
        <v>51150</v>
      </c>
      <c r="I4960">
        <v>54450</v>
      </c>
      <c r="J4960">
        <v>57750</v>
      </c>
      <c r="K4960" t="s">
        <v>3076</v>
      </c>
      <c r="L4960">
        <v>15</v>
      </c>
      <c r="M4960">
        <v>50</v>
      </c>
      <c r="N4960" t="s">
        <v>3444</v>
      </c>
    </row>
    <row r="4961" spans="1:14" x14ac:dyDescent="0.2">
      <c r="A4961" t="s">
        <v>10720</v>
      </c>
      <c r="B4961">
        <v>37550</v>
      </c>
      <c r="C4961">
        <v>42900</v>
      </c>
      <c r="D4961">
        <v>48250</v>
      </c>
      <c r="E4961">
        <v>53600</v>
      </c>
      <c r="F4961">
        <v>57900</v>
      </c>
      <c r="G4961">
        <v>62200</v>
      </c>
      <c r="H4961">
        <v>66500</v>
      </c>
      <c r="I4961">
        <v>70800</v>
      </c>
      <c r="J4961">
        <v>75050</v>
      </c>
      <c r="K4961" t="s">
        <v>3076</v>
      </c>
      <c r="L4961">
        <v>17</v>
      </c>
      <c r="M4961">
        <v>50</v>
      </c>
      <c r="N4961" t="s">
        <v>3445</v>
      </c>
    </row>
    <row r="4962" spans="1:14" x14ac:dyDescent="0.2">
      <c r="A4962" t="s">
        <v>10721</v>
      </c>
      <c r="B4962">
        <v>28900</v>
      </c>
      <c r="C4962">
        <v>33000</v>
      </c>
      <c r="D4962">
        <v>37150</v>
      </c>
      <c r="E4962">
        <v>41250</v>
      </c>
      <c r="F4962">
        <v>44550</v>
      </c>
      <c r="G4962">
        <v>47850</v>
      </c>
      <c r="H4962">
        <v>51150</v>
      </c>
      <c r="I4962">
        <v>54450</v>
      </c>
      <c r="J4962">
        <v>57750</v>
      </c>
      <c r="K4962" t="s">
        <v>3076</v>
      </c>
      <c r="L4962">
        <v>19</v>
      </c>
      <c r="M4962">
        <v>50</v>
      </c>
      <c r="N4962" t="s">
        <v>3446</v>
      </c>
    </row>
    <row r="4963" spans="1:14" x14ac:dyDescent="0.2">
      <c r="A4963" t="s">
        <v>10722</v>
      </c>
      <c r="B4963">
        <v>28900</v>
      </c>
      <c r="C4963">
        <v>33000</v>
      </c>
      <c r="D4963">
        <v>37150</v>
      </c>
      <c r="E4963">
        <v>41250</v>
      </c>
      <c r="F4963">
        <v>44550</v>
      </c>
      <c r="G4963">
        <v>47850</v>
      </c>
      <c r="H4963">
        <v>51150</v>
      </c>
      <c r="I4963">
        <v>54450</v>
      </c>
      <c r="J4963">
        <v>57750</v>
      </c>
      <c r="K4963" t="s">
        <v>3076</v>
      </c>
      <c r="L4963">
        <v>21</v>
      </c>
      <c r="M4963">
        <v>50</v>
      </c>
      <c r="N4963" t="s">
        <v>3447</v>
      </c>
    </row>
    <row r="4964" spans="1:14" x14ac:dyDescent="0.2">
      <c r="A4964" t="s">
        <v>10723</v>
      </c>
      <c r="B4964">
        <v>28900</v>
      </c>
      <c r="C4964">
        <v>33000</v>
      </c>
      <c r="D4964">
        <v>37150</v>
      </c>
      <c r="E4964">
        <v>41250</v>
      </c>
      <c r="F4964">
        <v>44550</v>
      </c>
      <c r="G4964">
        <v>47850</v>
      </c>
      <c r="H4964">
        <v>51150</v>
      </c>
      <c r="I4964">
        <v>54450</v>
      </c>
      <c r="J4964">
        <v>57750</v>
      </c>
      <c r="K4964" t="s">
        <v>3076</v>
      </c>
      <c r="L4964">
        <v>23</v>
      </c>
      <c r="M4964">
        <v>50</v>
      </c>
      <c r="N4964" t="s">
        <v>3448</v>
      </c>
    </row>
    <row r="4965" spans="1:14" x14ac:dyDescent="0.2">
      <c r="A4965" t="s">
        <v>10724</v>
      </c>
      <c r="B4965">
        <v>28900</v>
      </c>
      <c r="C4965">
        <v>33000</v>
      </c>
      <c r="D4965">
        <v>37150</v>
      </c>
      <c r="E4965">
        <v>41250</v>
      </c>
      <c r="F4965">
        <v>44550</v>
      </c>
      <c r="G4965">
        <v>47850</v>
      </c>
      <c r="H4965">
        <v>51150</v>
      </c>
      <c r="I4965">
        <v>54450</v>
      </c>
      <c r="J4965">
        <v>57750</v>
      </c>
      <c r="K4965" t="s">
        <v>3076</v>
      </c>
      <c r="L4965">
        <v>25</v>
      </c>
      <c r="M4965">
        <v>50</v>
      </c>
      <c r="N4965" t="s">
        <v>3449</v>
      </c>
    </row>
    <row r="4966" spans="1:14" x14ac:dyDescent="0.2">
      <c r="A4966" t="s">
        <v>10725</v>
      </c>
      <c r="B4966">
        <v>29900</v>
      </c>
      <c r="C4966">
        <v>34200</v>
      </c>
      <c r="D4966">
        <v>38450</v>
      </c>
      <c r="E4966">
        <v>42700</v>
      </c>
      <c r="F4966">
        <v>46150</v>
      </c>
      <c r="G4966">
        <v>49550</v>
      </c>
      <c r="H4966">
        <v>52950</v>
      </c>
      <c r="I4966">
        <v>56400</v>
      </c>
      <c r="J4966">
        <v>59800</v>
      </c>
      <c r="K4966" t="s">
        <v>3076</v>
      </c>
      <c r="L4966">
        <v>27</v>
      </c>
      <c r="M4966">
        <v>50</v>
      </c>
      <c r="N4966" t="s">
        <v>3704</v>
      </c>
    </row>
    <row r="4967" spans="1:14" x14ac:dyDescent="0.2">
      <c r="A4967" t="s">
        <v>10726</v>
      </c>
      <c r="B4967">
        <v>28900</v>
      </c>
      <c r="C4967">
        <v>33000</v>
      </c>
      <c r="D4967">
        <v>37150</v>
      </c>
      <c r="E4967">
        <v>41250</v>
      </c>
      <c r="F4967">
        <v>44550</v>
      </c>
      <c r="G4967">
        <v>47850</v>
      </c>
      <c r="H4967">
        <v>51150</v>
      </c>
      <c r="I4967">
        <v>54450</v>
      </c>
      <c r="J4967">
        <v>57750</v>
      </c>
      <c r="K4967" t="s">
        <v>3076</v>
      </c>
      <c r="L4967">
        <v>29</v>
      </c>
      <c r="M4967">
        <v>50</v>
      </c>
      <c r="N4967" t="s">
        <v>3705</v>
      </c>
    </row>
    <row r="4968" spans="1:14" x14ac:dyDescent="0.2">
      <c r="A4968" t="s">
        <v>10727</v>
      </c>
      <c r="B4968">
        <v>28900</v>
      </c>
      <c r="C4968">
        <v>33000</v>
      </c>
      <c r="D4968">
        <v>37150</v>
      </c>
      <c r="E4968">
        <v>41250</v>
      </c>
      <c r="F4968">
        <v>44550</v>
      </c>
      <c r="G4968">
        <v>47850</v>
      </c>
      <c r="H4968">
        <v>51150</v>
      </c>
      <c r="I4968">
        <v>54450</v>
      </c>
      <c r="J4968">
        <v>57750</v>
      </c>
      <c r="K4968" t="s">
        <v>3076</v>
      </c>
      <c r="L4968">
        <v>31</v>
      </c>
      <c r="M4968">
        <v>50</v>
      </c>
      <c r="N4968" t="s">
        <v>3706</v>
      </c>
    </row>
    <row r="4969" spans="1:14" x14ac:dyDescent="0.2">
      <c r="A4969" t="s">
        <v>10728</v>
      </c>
      <c r="B4969">
        <v>28900</v>
      </c>
      <c r="C4969">
        <v>33000</v>
      </c>
      <c r="D4969">
        <v>37150</v>
      </c>
      <c r="E4969">
        <v>41250</v>
      </c>
      <c r="F4969">
        <v>44550</v>
      </c>
      <c r="G4969">
        <v>47850</v>
      </c>
      <c r="H4969">
        <v>51150</v>
      </c>
      <c r="I4969">
        <v>54450</v>
      </c>
      <c r="J4969">
        <v>57750</v>
      </c>
      <c r="K4969" t="s">
        <v>3076</v>
      </c>
      <c r="L4969">
        <v>33</v>
      </c>
      <c r="M4969">
        <v>50</v>
      </c>
      <c r="N4969" t="s">
        <v>3707</v>
      </c>
    </row>
    <row r="4970" spans="1:14" x14ac:dyDescent="0.2">
      <c r="A4970" t="s">
        <v>10729</v>
      </c>
      <c r="B4970">
        <v>29350</v>
      </c>
      <c r="C4970">
        <v>33550</v>
      </c>
      <c r="D4970">
        <v>37750</v>
      </c>
      <c r="E4970">
        <v>41900</v>
      </c>
      <c r="F4970">
        <v>45300</v>
      </c>
      <c r="G4970">
        <v>48650</v>
      </c>
      <c r="H4970">
        <v>52000</v>
      </c>
      <c r="I4970">
        <v>55350</v>
      </c>
      <c r="J4970">
        <v>58700</v>
      </c>
      <c r="K4970" t="s">
        <v>3076</v>
      </c>
      <c r="L4970">
        <v>35</v>
      </c>
      <c r="M4970">
        <v>50</v>
      </c>
      <c r="N4970" t="s">
        <v>3708</v>
      </c>
    </row>
    <row r="4971" spans="1:14" x14ac:dyDescent="0.2">
      <c r="A4971" t="s">
        <v>10730</v>
      </c>
      <c r="B4971">
        <v>44150</v>
      </c>
      <c r="C4971">
        <v>50450</v>
      </c>
      <c r="D4971">
        <v>56750</v>
      </c>
      <c r="E4971">
        <v>63050</v>
      </c>
      <c r="F4971">
        <v>68100</v>
      </c>
      <c r="G4971">
        <v>73150</v>
      </c>
      <c r="H4971">
        <v>78200</v>
      </c>
      <c r="I4971">
        <v>83250</v>
      </c>
      <c r="J4971">
        <v>88300</v>
      </c>
      <c r="K4971" t="s">
        <v>3076</v>
      </c>
      <c r="L4971">
        <v>37</v>
      </c>
      <c r="M4971">
        <v>50</v>
      </c>
      <c r="N4971" t="s">
        <v>3709</v>
      </c>
    </row>
    <row r="4972" spans="1:14" x14ac:dyDescent="0.2">
      <c r="A4972" t="s">
        <v>10731</v>
      </c>
      <c r="B4972">
        <v>28900</v>
      </c>
      <c r="C4972">
        <v>33000</v>
      </c>
      <c r="D4972">
        <v>37150</v>
      </c>
      <c r="E4972">
        <v>41250</v>
      </c>
      <c r="F4972">
        <v>44550</v>
      </c>
      <c r="G4972">
        <v>47850</v>
      </c>
      <c r="H4972">
        <v>51150</v>
      </c>
      <c r="I4972">
        <v>54450</v>
      </c>
      <c r="J4972">
        <v>57750</v>
      </c>
      <c r="K4972" t="s">
        <v>3076</v>
      </c>
      <c r="L4972">
        <v>39</v>
      </c>
      <c r="M4972">
        <v>50</v>
      </c>
      <c r="N4972" t="s">
        <v>3710</v>
      </c>
    </row>
    <row r="4973" spans="1:14" x14ac:dyDescent="0.2">
      <c r="A4973" t="s">
        <v>10732</v>
      </c>
      <c r="B4973">
        <v>65050</v>
      </c>
      <c r="C4973">
        <v>74350</v>
      </c>
      <c r="D4973">
        <v>83650</v>
      </c>
      <c r="E4973">
        <v>92900</v>
      </c>
      <c r="F4973">
        <v>100350</v>
      </c>
      <c r="G4973">
        <v>107800</v>
      </c>
      <c r="H4973">
        <v>115200</v>
      </c>
      <c r="I4973">
        <v>122650</v>
      </c>
      <c r="J4973">
        <v>130100</v>
      </c>
      <c r="K4973" t="s">
        <v>3076</v>
      </c>
      <c r="L4973">
        <v>41</v>
      </c>
      <c r="M4973">
        <v>50</v>
      </c>
      <c r="N4973" t="s">
        <v>3711</v>
      </c>
    </row>
    <row r="4974" spans="1:14" x14ac:dyDescent="0.2">
      <c r="A4974" t="s">
        <v>10733</v>
      </c>
      <c r="B4974">
        <v>28900</v>
      </c>
      <c r="C4974">
        <v>33000</v>
      </c>
      <c r="D4974">
        <v>37150</v>
      </c>
      <c r="E4974">
        <v>41250</v>
      </c>
      <c r="F4974">
        <v>44550</v>
      </c>
      <c r="G4974">
        <v>47850</v>
      </c>
      <c r="H4974">
        <v>51150</v>
      </c>
      <c r="I4974">
        <v>54450</v>
      </c>
      <c r="J4974">
        <v>57750</v>
      </c>
      <c r="K4974" t="s">
        <v>3076</v>
      </c>
      <c r="L4974">
        <v>43</v>
      </c>
      <c r="M4974">
        <v>50</v>
      </c>
      <c r="N4974" t="s">
        <v>3712</v>
      </c>
    </row>
    <row r="4975" spans="1:14" x14ac:dyDescent="0.2">
      <c r="A4975" t="s">
        <v>10734</v>
      </c>
      <c r="B4975">
        <v>29750</v>
      </c>
      <c r="C4975">
        <v>34000</v>
      </c>
      <c r="D4975">
        <v>38250</v>
      </c>
      <c r="E4975">
        <v>42500</v>
      </c>
      <c r="F4975">
        <v>45900</v>
      </c>
      <c r="G4975">
        <v>49300</v>
      </c>
      <c r="H4975">
        <v>52700</v>
      </c>
      <c r="I4975">
        <v>56100</v>
      </c>
      <c r="J4975">
        <v>59500</v>
      </c>
      <c r="K4975" t="s">
        <v>3076</v>
      </c>
      <c r="L4975">
        <v>45</v>
      </c>
      <c r="M4975">
        <v>50</v>
      </c>
      <c r="N4975" t="s">
        <v>3713</v>
      </c>
    </row>
    <row r="4976" spans="1:14" x14ac:dyDescent="0.2">
      <c r="A4976" t="s">
        <v>10735</v>
      </c>
      <c r="B4976">
        <v>28900</v>
      </c>
      <c r="C4976">
        <v>33000</v>
      </c>
      <c r="D4976">
        <v>37150</v>
      </c>
      <c r="E4976">
        <v>41250</v>
      </c>
      <c r="F4976">
        <v>44550</v>
      </c>
      <c r="G4976">
        <v>47850</v>
      </c>
      <c r="H4976">
        <v>51150</v>
      </c>
      <c r="I4976">
        <v>54450</v>
      </c>
      <c r="J4976">
        <v>57750</v>
      </c>
      <c r="K4976" t="s">
        <v>3076</v>
      </c>
      <c r="L4976">
        <v>47</v>
      </c>
      <c r="M4976">
        <v>50</v>
      </c>
      <c r="N4976" t="s">
        <v>3714</v>
      </c>
    </row>
    <row r="4977" spans="1:14" x14ac:dyDescent="0.2">
      <c r="A4977" t="s">
        <v>10736</v>
      </c>
      <c r="B4977">
        <v>28900</v>
      </c>
      <c r="C4977">
        <v>33000</v>
      </c>
      <c r="D4977">
        <v>37150</v>
      </c>
      <c r="E4977">
        <v>41250</v>
      </c>
      <c r="F4977">
        <v>44550</v>
      </c>
      <c r="G4977">
        <v>47850</v>
      </c>
      <c r="H4977">
        <v>51150</v>
      </c>
      <c r="I4977">
        <v>54450</v>
      </c>
      <c r="J4977">
        <v>57750</v>
      </c>
      <c r="K4977" t="s">
        <v>3076</v>
      </c>
      <c r="L4977">
        <v>49</v>
      </c>
      <c r="M4977">
        <v>50</v>
      </c>
      <c r="N4977" t="s">
        <v>3715</v>
      </c>
    </row>
    <row r="4978" spans="1:14" x14ac:dyDescent="0.2">
      <c r="A4978" t="s">
        <v>10737</v>
      </c>
      <c r="B4978">
        <v>29750</v>
      </c>
      <c r="C4978">
        <v>34000</v>
      </c>
      <c r="D4978">
        <v>38250</v>
      </c>
      <c r="E4978">
        <v>42500</v>
      </c>
      <c r="F4978">
        <v>45900</v>
      </c>
      <c r="G4978">
        <v>49300</v>
      </c>
      <c r="H4978">
        <v>52700</v>
      </c>
      <c r="I4978">
        <v>56100</v>
      </c>
      <c r="J4978">
        <v>59500</v>
      </c>
      <c r="K4978" t="s">
        <v>3076</v>
      </c>
      <c r="L4978">
        <v>51</v>
      </c>
      <c r="M4978">
        <v>50</v>
      </c>
      <c r="N4978" t="s">
        <v>3716</v>
      </c>
    </row>
    <row r="4979" spans="1:14" x14ac:dyDescent="0.2">
      <c r="A4979" t="s">
        <v>10738</v>
      </c>
      <c r="B4979">
        <v>42150</v>
      </c>
      <c r="C4979">
        <v>48200</v>
      </c>
      <c r="D4979">
        <v>54200</v>
      </c>
      <c r="E4979">
        <v>60200</v>
      </c>
      <c r="F4979">
        <v>65050</v>
      </c>
      <c r="G4979">
        <v>69850</v>
      </c>
      <c r="H4979">
        <v>74650</v>
      </c>
      <c r="I4979">
        <v>79500</v>
      </c>
      <c r="J4979">
        <v>84300</v>
      </c>
      <c r="K4979" t="s">
        <v>3076</v>
      </c>
      <c r="L4979">
        <v>53</v>
      </c>
      <c r="M4979">
        <v>50</v>
      </c>
      <c r="N4979" t="s">
        <v>3717</v>
      </c>
    </row>
    <row r="4980" spans="1:14" x14ac:dyDescent="0.2">
      <c r="A4980" t="s">
        <v>10739</v>
      </c>
      <c r="B4980">
        <v>46750</v>
      </c>
      <c r="C4980">
        <v>53400</v>
      </c>
      <c r="D4980">
        <v>60100</v>
      </c>
      <c r="E4980">
        <v>66750</v>
      </c>
      <c r="F4980">
        <v>72100</v>
      </c>
      <c r="G4980">
        <v>77450</v>
      </c>
      <c r="H4980">
        <v>82800</v>
      </c>
      <c r="I4980">
        <v>88150</v>
      </c>
      <c r="J4980">
        <v>93450</v>
      </c>
      <c r="K4980" t="s">
        <v>3076</v>
      </c>
      <c r="L4980">
        <v>55</v>
      </c>
      <c r="M4980">
        <v>50</v>
      </c>
      <c r="N4980" t="s">
        <v>3718</v>
      </c>
    </row>
    <row r="4981" spans="1:14" x14ac:dyDescent="0.2">
      <c r="A4981" t="s">
        <v>10740</v>
      </c>
      <c r="B4981">
        <v>36500</v>
      </c>
      <c r="C4981">
        <v>41700</v>
      </c>
      <c r="D4981">
        <v>46900</v>
      </c>
      <c r="E4981">
        <v>52100</v>
      </c>
      <c r="F4981">
        <v>56300</v>
      </c>
      <c r="G4981">
        <v>60450</v>
      </c>
      <c r="H4981">
        <v>64650</v>
      </c>
      <c r="I4981">
        <v>68800</v>
      </c>
      <c r="J4981">
        <v>72950</v>
      </c>
      <c r="K4981" t="s">
        <v>3076</v>
      </c>
      <c r="L4981">
        <v>57</v>
      </c>
      <c r="M4981">
        <v>50</v>
      </c>
      <c r="N4981" t="s">
        <v>3400</v>
      </c>
    </row>
    <row r="4982" spans="1:14" x14ac:dyDescent="0.2">
      <c r="A4982" t="s">
        <v>10741</v>
      </c>
      <c r="B4982">
        <v>50250</v>
      </c>
      <c r="C4982">
        <v>57400</v>
      </c>
      <c r="D4982">
        <v>64600</v>
      </c>
      <c r="E4982">
        <v>71750</v>
      </c>
      <c r="F4982">
        <v>77500</v>
      </c>
      <c r="G4982">
        <v>83250</v>
      </c>
      <c r="H4982">
        <v>89000</v>
      </c>
      <c r="I4982">
        <v>94750</v>
      </c>
      <c r="J4982">
        <v>100450</v>
      </c>
      <c r="K4982" t="s">
        <v>3076</v>
      </c>
      <c r="L4982">
        <v>59</v>
      </c>
      <c r="M4982">
        <v>50</v>
      </c>
      <c r="N4982" t="s">
        <v>3719</v>
      </c>
    </row>
    <row r="4983" spans="1:14" x14ac:dyDescent="0.2">
      <c r="A4983" t="s">
        <v>10742</v>
      </c>
      <c r="B4983">
        <v>37550</v>
      </c>
      <c r="C4983">
        <v>42900</v>
      </c>
      <c r="D4983">
        <v>48250</v>
      </c>
      <c r="E4983">
        <v>53600</v>
      </c>
      <c r="F4983">
        <v>57900</v>
      </c>
      <c r="G4983">
        <v>62200</v>
      </c>
      <c r="H4983">
        <v>66500</v>
      </c>
      <c r="I4983">
        <v>70800</v>
      </c>
      <c r="J4983">
        <v>75050</v>
      </c>
      <c r="K4983" t="s">
        <v>3076</v>
      </c>
      <c r="L4983">
        <v>61</v>
      </c>
      <c r="M4983">
        <v>50</v>
      </c>
      <c r="N4983" t="s">
        <v>2677</v>
      </c>
    </row>
    <row r="4984" spans="1:14" x14ac:dyDescent="0.2">
      <c r="A4984" t="s">
        <v>10743</v>
      </c>
      <c r="B4984">
        <v>29350</v>
      </c>
      <c r="C4984">
        <v>33550</v>
      </c>
      <c r="D4984">
        <v>37750</v>
      </c>
      <c r="E4984">
        <v>41900</v>
      </c>
      <c r="F4984">
        <v>45300</v>
      </c>
      <c r="G4984">
        <v>48650</v>
      </c>
      <c r="H4984">
        <v>52000</v>
      </c>
      <c r="I4984">
        <v>55350</v>
      </c>
      <c r="J4984">
        <v>58700</v>
      </c>
      <c r="K4984" t="s">
        <v>3076</v>
      </c>
      <c r="L4984">
        <v>63</v>
      </c>
      <c r="M4984">
        <v>50</v>
      </c>
      <c r="N4984" t="s">
        <v>2678</v>
      </c>
    </row>
    <row r="4985" spans="1:14" x14ac:dyDescent="0.2">
      <c r="A4985" t="s">
        <v>10744</v>
      </c>
      <c r="B4985">
        <v>32650</v>
      </c>
      <c r="C4985">
        <v>37300</v>
      </c>
      <c r="D4985">
        <v>41950</v>
      </c>
      <c r="E4985">
        <v>46600</v>
      </c>
      <c r="F4985">
        <v>50350</v>
      </c>
      <c r="G4985">
        <v>54100</v>
      </c>
      <c r="H4985">
        <v>57800</v>
      </c>
      <c r="I4985">
        <v>61550</v>
      </c>
      <c r="J4985">
        <v>65250</v>
      </c>
      <c r="K4985" t="s">
        <v>3076</v>
      </c>
      <c r="L4985">
        <v>65</v>
      </c>
      <c r="M4985">
        <v>50</v>
      </c>
      <c r="N4985" t="s">
        <v>2679</v>
      </c>
    </row>
    <row r="4986" spans="1:14" x14ac:dyDescent="0.2">
      <c r="A4986" t="s">
        <v>10745</v>
      </c>
      <c r="B4986">
        <v>37550</v>
      </c>
      <c r="C4986">
        <v>42900</v>
      </c>
      <c r="D4986">
        <v>48250</v>
      </c>
      <c r="E4986">
        <v>53600</v>
      </c>
      <c r="F4986">
        <v>57900</v>
      </c>
      <c r="G4986">
        <v>62200</v>
      </c>
      <c r="H4986">
        <v>66500</v>
      </c>
      <c r="I4986">
        <v>70800</v>
      </c>
      <c r="J4986">
        <v>75050</v>
      </c>
      <c r="K4986" t="s">
        <v>3076</v>
      </c>
      <c r="L4986">
        <v>67</v>
      </c>
      <c r="M4986">
        <v>50</v>
      </c>
      <c r="N4986" t="s">
        <v>2680</v>
      </c>
    </row>
    <row r="4987" spans="1:14" x14ac:dyDescent="0.2">
      <c r="A4987" t="s">
        <v>10746</v>
      </c>
      <c r="B4987">
        <v>39000</v>
      </c>
      <c r="C4987">
        <v>44550</v>
      </c>
      <c r="D4987">
        <v>50100</v>
      </c>
      <c r="E4987">
        <v>55650</v>
      </c>
      <c r="F4987">
        <v>60150</v>
      </c>
      <c r="G4987">
        <v>64600</v>
      </c>
      <c r="H4987">
        <v>69050</v>
      </c>
      <c r="I4987">
        <v>73500</v>
      </c>
      <c r="J4987">
        <v>77950</v>
      </c>
      <c r="K4987" t="s">
        <v>3076</v>
      </c>
      <c r="L4987">
        <v>69</v>
      </c>
      <c r="M4987">
        <v>50</v>
      </c>
      <c r="N4987" t="s">
        <v>2681</v>
      </c>
    </row>
    <row r="4988" spans="1:14" x14ac:dyDescent="0.2">
      <c r="A4988" t="s">
        <v>10747</v>
      </c>
      <c r="B4988">
        <v>32650</v>
      </c>
      <c r="C4988">
        <v>37300</v>
      </c>
      <c r="D4988">
        <v>41950</v>
      </c>
      <c r="E4988">
        <v>46600</v>
      </c>
      <c r="F4988">
        <v>50350</v>
      </c>
      <c r="G4988">
        <v>54100</v>
      </c>
      <c r="H4988">
        <v>57800</v>
      </c>
      <c r="I4988">
        <v>61550</v>
      </c>
      <c r="J4988">
        <v>65250</v>
      </c>
      <c r="K4988" t="s">
        <v>3076</v>
      </c>
      <c r="L4988">
        <v>71</v>
      </c>
      <c r="M4988">
        <v>50</v>
      </c>
      <c r="N4988" t="s">
        <v>2682</v>
      </c>
    </row>
    <row r="4989" spans="1:14" x14ac:dyDescent="0.2">
      <c r="A4989" t="s">
        <v>10748</v>
      </c>
      <c r="B4989">
        <v>48250</v>
      </c>
      <c r="C4989">
        <v>55150</v>
      </c>
      <c r="D4989">
        <v>62050</v>
      </c>
      <c r="E4989">
        <v>68900</v>
      </c>
      <c r="F4989">
        <v>74450</v>
      </c>
      <c r="G4989">
        <v>79950</v>
      </c>
      <c r="H4989">
        <v>85450</v>
      </c>
      <c r="I4989">
        <v>90950</v>
      </c>
      <c r="J4989">
        <v>96500</v>
      </c>
      <c r="K4989" t="s">
        <v>3076</v>
      </c>
      <c r="L4989">
        <v>73</v>
      </c>
      <c r="M4989">
        <v>50</v>
      </c>
      <c r="N4989" t="s">
        <v>2683</v>
      </c>
    </row>
    <row r="4990" spans="1:14" x14ac:dyDescent="0.2">
      <c r="A4990" t="s">
        <v>10749</v>
      </c>
      <c r="B4990">
        <v>65050</v>
      </c>
      <c r="C4990">
        <v>74350</v>
      </c>
      <c r="D4990">
        <v>83650</v>
      </c>
      <c r="E4990">
        <v>92900</v>
      </c>
      <c r="F4990">
        <v>100350</v>
      </c>
      <c r="G4990">
        <v>107800</v>
      </c>
      <c r="H4990">
        <v>115200</v>
      </c>
      <c r="I4990">
        <v>122650</v>
      </c>
      <c r="J4990">
        <v>130100</v>
      </c>
      <c r="K4990" t="s">
        <v>3076</v>
      </c>
      <c r="L4990">
        <v>75</v>
      </c>
      <c r="M4990">
        <v>50</v>
      </c>
      <c r="N4990" t="s">
        <v>2763</v>
      </c>
    </row>
    <row r="4991" spans="1:14" x14ac:dyDescent="0.2">
      <c r="A4991" t="s">
        <v>10750</v>
      </c>
      <c r="B4991">
        <v>30700</v>
      </c>
      <c r="C4991">
        <v>35100</v>
      </c>
      <c r="D4991">
        <v>39500</v>
      </c>
      <c r="E4991">
        <v>43850</v>
      </c>
      <c r="F4991">
        <v>47400</v>
      </c>
      <c r="G4991">
        <v>50900</v>
      </c>
      <c r="H4991">
        <v>54400</v>
      </c>
      <c r="I4991">
        <v>57900</v>
      </c>
      <c r="J4991">
        <v>61400</v>
      </c>
      <c r="K4991" t="s">
        <v>3076</v>
      </c>
      <c r="L4991">
        <v>77</v>
      </c>
      <c r="M4991">
        <v>50</v>
      </c>
      <c r="N4991" t="s">
        <v>2684</v>
      </c>
    </row>
    <row r="4992" spans="1:14" x14ac:dyDescent="0.2">
      <c r="A4992" t="s">
        <v>10751</v>
      </c>
      <c r="B4992">
        <v>40550</v>
      </c>
      <c r="C4992">
        <v>46350</v>
      </c>
      <c r="D4992">
        <v>52150</v>
      </c>
      <c r="E4992">
        <v>57900</v>
      </c>
      <c r="F4992">
        <v>62550</v>
      </c>
      <c r="G4992">
        <v>67200</v>
      </c>
      <c r="H4992">
        <v>71800</v>
      </c>
      <c r="I4992">
        <v>76450</v>
      </c>
      <c r="J4992">
        <v>81100</v>
      </c>
      <c r="K4992" t="s">
        <v>3076</v>
      </c>
      <c r="L4992">
        <v>79</v>
      </c>
      <c r="M4992">
        <v>50</v>
      </c>
      <c r="N4992" t="s">
        <v>2685</v>
      </c>
    </row>
    <row r="4993" spans="1:14" x14ac:dyDescent="0.2">
      <c r="A4993" t="s">
        <v>10752</v>
      </c>
      <c r="B4993">
        <v>65050</v>
      </c>
      <c r="C4993">
        <v>74350</v>
      </c>
      <c r="D4993">
        <v>83650</v>
      </c>
      <c r="E4993">
        <v>92900</v>
      </c>
      <c r="F4993">
        <v>100350</v>
      </c>
      <c r="G4993">
        <v>107800</v>
      </c>
      <c r="H4993">
        <v>115200</v>
      </c>
      <c r="I4993">
        <v>122650</v>
      </c>
      <c r="J4993">
        <v>130100</v>
      </c>
      <c r="K4993" t="s">
        <v>3076</v>
      </c>
      <c r="L4993">
        <v>81</v>
      </c>
      <c r="M4993">
        <v>50</v>
      </c>
      <c r="N4993" t="s">
        <v>2686</v>
      </c>
    </row>
    <row r="4994" spans="1:14" x14ac:dyDescent="0.2">
      <c r="A4994" t="s">
        <v>10753</v>
      </c>
      <c r="B4994">
        <v>51800</v>
      </c>
      <c r="C4994">
        <v>59200</v>
      </c>
      <c r="D4994">
        <v>66600</v>
      </c>
      <c r="E4994">
        <v>73950</v>
      </c>
      <c r="F4994">
        <v>79900</v>
      </c>
      <c r="G4994">
        <v>85800</v>
      </c>
      <c r="H4994">
        <v>91700</v>
      </c>
      <c r="I4994">
        <v>97650</v>
      </c>
      <c r="J4994">
        <v>103550</v>
      </c>
      <c r="K4994" t="s">
        <v>3076</v>
      </c>
      <c r="L4994">
        <v>83</v>
      </c>
      <c r="M4994">
        <v>50</v>
      </c>
      <c r="N4994" t="s">
        <v>2687</v>
      </c>
    </row>
    <row r="4995" spans="1:14" x14ac:dyDescent="0.2">
      <c r="A4995" t="s">
        <v>10754</v>
      </c>
      <c r="B4995">
        <v>62450</v>
      </c>
      <c r="C4995">
        <v>71400</v>
      </c>
      <c r="D4995">
        <v>80300</v>
      </c>
      <c r="E4995">
        <v>89200</v>
      </c>
      <c r="F4995">
        <v>96350</v>
      </c>
      <c r="G4995">
        <v>103500</v>
      </c>
      <c r="H4995">
        <v>110650</v>
      </c>
      <c r="I4995">
        <v>117750</v>
      </c>
      <c r="J4995">
        <v>124900</v>
      </c>
      <c r="K4995" t="s">
        <v>3076</v>
      </c>
      <c r="L4995">
        <v>85</v>
      </c>
      <c r="M4995">
        <v>50</v>
      </c>
      <c r="N4995" t="s">
        <v>2688</v>
      </c>
    </row>
    <row r="4996" spans="1:14" x14ac:dyDescent="0.2">
      <c r="A4996" t="s">
        <v>10755</v>
      </c>
      <c r="B4996">
        <v>57650</v>
      </c>
      <c r="C4996">
        <v>65900</v>
      </c>
      <c r="D4996">
        <v>74150</v>
      </c>
      <c r="E4996">
        <v>82350</v>
      </c>
      <c r="F4996">
        <v>88950</v>
      </c>
      <c r="G4996">
        <v>95550</v>
      </c>
      <c r="H4996">
        <v>102150</v>
      </c>
      <c r="I4996">
        <v>108750</v>
      </c>
      <c r="J4996">
        <v>115300</v>
      </c>
      <c r="K4996" t="s">
        <v>3076</v>
      </c>
      <c r="L4996">
        <v>87</v>
      </c>
      <c r="M4996">
        <v>50</v>
      </c>
      <c r="N4996" t="s">
        <v>3434</v>
      </c>
    </row>
    <row r="4997" spans="1:14" x14ac:dyDescent="0.2">
      <c r="A4997" t="s">
        <v>10756</v>
      </c>
      <c r="B4997">
        <v>29400</v>
      </c>
      <c r="C4997">
        <v>33600</v>
      </c>
      <c r="D4997">
        <v>37800</v>
      </c>
      <c r="E4997">
        <v>42000</v>
      </c>
      <c r="F4997">
        <v>45400</v>
      </c>
      <c r="G4997">
        <v>48750</v>
      </c>
      <c r="H4997">
        <v>52100</v>
      </c>
      <c r="I4997">
        <v>55450</v>
      </c>
      <c r="J4997">
        <v>58800</v>
      </c>
      <c r="K4997" t="s">
        <v>3076</v>
      </c>
      <c r="L4997">
        <v>89</v>
      </c>
      <c r="M4997">
        <v>50</v>
      </c>
      <c r="N4997" t="s">
        <v>2689</v>
      </c>
    </row>
    <row r="4998" spans="1:14" x14ac:dyDescent="0.2">
      <c r="A4998" t="s">
        <v>10757</v>
      </c>
      <c r="B4998">
        <v>29950</v>
      </c>
      <c r="C4998">
        <v>34200</v>
      </c>
      <c r="D4998">
        <v>38500</v>
      </c>
      <c r="E4998">
        <v>42750</v>
      </c>
      <c r="F4998">
        <v>46200</v>
      </c>
      <c r="G4998">
        <v>49600</v>
      </c>
      <c r="H4998">
        <v>53050</v>
      </c>
      <c r="I4998">
        <v>56450</v>
      </c>
      <c r="J4998">
        <v>59850</v>
      </c>
      <c r="K4998" t="s">
        <v>3076</v>
      </c>
      <c r="L4998">
        <v>91</v>
      </c>
      <c r="M4998">
        <v>50</v>
      </c>
      <c r="N4998" t="s">
        <v>2690</v>
      </c>
    </row>
    <row r="4999" spans="1:14" x14ac:dyDescent="0.2">
      <c r="A4999" t="s">
        <v>10758</v>
      </c>
      <c r="B4999">
        <v>28900</v>
      </c>
      <c r="C4999">
        <v>33000</v>
      </c>
      <c r="D4999">
        <v>37150</v>
      </c>
      <c r="E4999">
        <v>41250</v>
      </c>
      <c r="F4999">
        <v>44550</v>
      </c>
      <c r="G4999">
        <v>47850</v>
      </c>
      <c r="H4999">
        <v>51150</v>
      </c>
      <c r="I4999">
        <v>54450</v>
      </c>
      <c r="J4999">
        <v>57750</v>
      </c>
      <c r="K4999" t="s">
        <v>3076</v>
      </c>
      <c r="L4999">
        <v>93</v>
      </c>
      <c r="M4999">
        <v>50</v>
      </c>
      <c r="N4999" t="s">
        <v>2691</v>
      </c>
    </row>
    <row r="5000" spans="1:14" x14ac:dyDescent="0.2">
      <c r="A5000" t="s">
        <v>10759</v>
      </c>
      <c r="B5000">
        <v>40050</v>
      </c>
      <c r="C5000">
        <v>45800</v>
      </c>
      <c r="D5000">
        <v>51500</v>
      </c>
      <c r="E5000">
        <v>57200</v>
      </c>
      <c r="F5000">
        <v>61800</v>
      </c>
      <c r="G5000">
        <v>66400</v>
      </c>
      <c r="H5000">
        <v>70950</v>
      </c>
      <c r="I5000">
        <v>75550</v>
      </c>
      <c r="J5000">
        <v>80100</v>
      </c>
      <c r="K5000" t="s">
        <v>3076</v>
      </c>
      <c r="L5000">
        <v>95</v>
      </c>
      <c r="M5000">
        <v>50</v>
      </c>
      <c r="N5000" t="s">
        <v>2692</v>
      </c>
    </row>
    <row r="5001" spans="1:14" x14ac:dyDescent="0.2">
      <c r="A5001" t="s">
        <v>10760</v>
      </c>
      <c r="B5001">
        <v>44050</v>
      </c>
      <c r="C5001">
        <v>50350</v>
      </c>
      <c r="D5001">
        <v>56650</v>
      </c>
      <c r="E5001">
        <v>62900</v>
      </c>
      <c r="F5001">
        <v>67950</v>
      </c>
      <c r="G5001">
        <v>73000</v>
      </c>
      <c r="H5001">
        <v>78000</v>
      </c>
      <c r="I5001">
        <v>83050</v>
      </c>
      <c r="J5001">
        <v>88100</v>
      </c>
      <c r="K5001" t="s">
        <v>3076</v>
      </c>
      <c r="L5001">
        <v>97</v>
      </c>
      <c r="M5001">
        <v>50</v>
      </c>
      <c r="N5001" t="s">
        <v>2693</v>
      </c>
    </row>
    <row r="5002" spans="1:14" x14ac:dyDescent="0.2">
      <c r="A5002" t="s">
        <v>10761</v>
      </c>
      <c r="B5002">
        <v>29550</v>
      </c>
      <c r="C5002">
        <v>33800</v>
      </c>
      <c r="D5002">
        <v>38000</v>
      </c>
      <c r="E5002">
        <v>42200</v>
      </c>
      <c r="F5002">
        <v>45600</v>
      </c>
      <c r="G5002">
        <v>49000</v>
      </c>
      <c r="H5002">
        <v>52350</v>
      </c>
      <c r="I5002">
        <v>55750</v>
      </c>
      <c r="J5002">
        <v>59100</v>
      </c>
      <c r="K5002" t="s">
        <v>3076</v>
      </c>
      <c r="L5002">
        <v>99</v>
      </c>
      <c r="M5002">
        <v>50</v>
      </c>
      <c r="N5002" t="s">
        <v>2694</v>
      </c>
    </row>
    <row r="5003" spans="1:14" x14ac:dyDescent="0.2">
      <c r="A5003" t="s">
        <v>10762</v>
      </c>
      <c r="B5003">
        <v>28900</v>
      </c>
      <c r="C5003">
        <v>33000</v>
      </c>
      <c r="D5003">
        <v>37150</v>
      </c>
      <c r="E5003">
        <v>41250</v>
      </c>
      <c r="F5003">
        <v>44550</v>
      </c>
      <c r="G5003">
        <v>47850</v>
      </c>
      <c r="H5003">
        <v>51150</v>
      </c>
      <c r="I5003">
        <v>54450</v>
      </c>
      <c r="J5003">
        <v>57750</v>
      </c>
      <c r="K5003" t="s">
        <v>3076</v>
      </c>
      <c r="L5003">
        <v>101</v>
      </c>
      <c r="M5003">
        <v>50</v>
      </c>
      <c r="N5003" t="s">
        <v>2695</v>
      </c>
    </row>
    <row r="5004" spans="1:14" x14ac:dyDescent="0.2">
      <c r="A5004" t="s">
        <v>10763</v>
      </c>
      <c r="B5004">
        <v>28900</v>
      </c>
      <c r="C5004">
        <v>33000</v>
      </c>
      <c r="D5004">
        <v>37150</v>
      </c>
      <c r="E5004">
        <v>41250</v>
      </c>
      <c r="F5004">
        <v>44550</v>
      </c>
      <c r="G5004">
        <v>47850</v>
      </c>
      <c r="H5004">
        <v>51150</v>
      </c>
      <c r="I5004">
        <v>54450</v>
      </c>
      <c r="J5004">
        <v>57750</v>
      </c>
      <c r="K5004" t="s">
        <v>3076</v>
      </c>
      <c r="L5004">
        <v>103</v>
      </c>
      <c r="M5004">
        <v>50</v>
      </c>
      <c r="N5004" t="s">
        <v>2696</v>
      </c>
    </row>
    <row r="5005" spans="1:14" x14ac:dyDescent="0.2">
      <c r="A5005" t="s">
        <v>10764</v>
      </c>
      <c r="B5005">
        <v>28900</v>
      </c>
      <c r="C5005">
        <v>33000</v>
      </c>
      <c r="D5005">
        <v>37150</v>
      </c>
      <c r="E5005">
        <v>41250</v>
      </c>
      <c r="F5005">
        <v>44550</v>
      </c>
      <c r="G5005">
        <v>47850</v>
      </c>
      <c r="H5005">
        <v>51150</v>
      </c>
      <c r="I5005">
        <v>54450</v>
      </c>
      <c r="J5005">
        <v>57750</v>
      </c>
      <c r="K5005" t="s">
        <v>3076</v>
      </c>
      <c r="L5005">
        <v>105</v>
      </c>
      <c r="M5005">
        <v>50</v>
      </c>
      <c r="N5005" t="s">
        <v>2697</v>
      </c>
    </row>
    <row r="5006" spans="1:14" x14ac:dyDescent="0.2">
      <c r="A5006" t="s">
        <v>10765</v>
      </c>
      <c r="B5006">
        <v>28900</v>
      </c>
      <c r="C5006">
        <v>33000</v>
      </c>
      <c r="D5006">
        <v>37150</v>
      </c>
      <c r="E5006">
        <v>41250</v>
      </c>
      <c r="F5006">
        <v>44550</v>
      </c>
      <c r="G5006">
        <v>47850</v>
      </c>
      <c r="H5006">
        <v>51150</v>
      </c>
      <c r="I5006">
        <v>54450</v>
      </c>
      <c r="J5006">
        <v>57750</v>
      </c>
      <c r="K5006" t="s">
        <v>3076</v>
      </c>
      <c r="L5006">
        <v>107</v>
      </c>
      <c r="M5006">
        <v>50</v>
      </c>
      <c r="N5006" t="s">
        <v>2698</v>
      </c>
    </row>
    <row r="5007" spans="1:14" x14ac:dyDescent="0.2">
      <c r="A5007" t="s">
        <v>10766</v>
      </c>
      <c r="B5007">
        <v>30850</v>
      </c>
      <c r="C5007">
        <v>35250</v>
      </c>
      <c r="D5007">
        <v>39650</v>
      </c>
      <c r="E5007">
        <v>44050</v>
      </c>
      <c r="F5007">
        <v>47600</v>
      </c>
      <c r="G5007">
        <v>51100</v>
      </c>
      <c r="H5007">
        <v>54650</v>
      </c>
      <c r="I5007">
        <v>58150</v>
      </c>
      <c r="J5007">
        <v>61700</v>
      </c>
      <c r="K5007" t="s">
        <v>3076</v>
      </c>
      <c r="L5007">
        <v>109</v>
      </c>
      <c r="M5007">
        <v>50</v>
      </c>
      <c r="N5007" t="s">
        <v>2699</v>
      </c>
    </row>
    <row r="5008" spans="1:14" x14ac:dyDescent="0.2">
      <c r="A5008" t="s">
        <v>10767</v>
      </c>
      <c r="B5008">
        <v>46500</v>
      </c>
      <c r="C5008">
        <v>53150</v>
      </c>
      <c r="D5008">
        <v>59800</v>
      </c>
      <c r="E5008">
        <v>66400</v>
      </c>
      <c r="F5008">
        <v>71750</v>
      </c>
      <c r="G5008">
        <v>77050</v>
      </c>
      <c r="H5008">
        <v>82350</v>
      </c>
      <c r="I5008">
        <v>87650</v>
      </c>
      <c r="J5008">
        <v>93000</v>
      </c>
      <c r="K5008" t="s">
        <v>3076</v>
      </c>
      <c r="L5008">
        <v>111</v>
      </c>
      <c r="M5008">
        <v>50</v>
      </c>
      <c r="N5008" t="s">
        <v>2700</v>
      </c>
    </row>
    <row r="5009" spans="1:14" x14ac:dyDescent="0.2">
      <c r="A5009" t="s">
        <v>10768</v>
      </c>
      <c r="B5009">
        <v>36750</v>
      </c>
      <c r="C5009">
        <v>42000</v>
      </c>
      <c r="D5009">
        <v>47250</v>
      </c>
      <c r="E5009">
        <v>52450</v>
      </c>
      <c r="F5009">
        <v>56650</v>
      </c>
      <c r="G5009">
        <v>60850</v>
      </c>
      <c r="H5009">
        <v>65050</v>
      </c>
      <c r="I5009">
        <v>69250</v>
      </c>
      <c r="J5009">
        <v>73450</v>
      </c>
      <c r="K5009" t="s">
        <v>3076</v>
      </c>
      <c r="L5009">
        <v>113</v>
      </c>
      <c r="M5009">
        <v>50</v>
      </c>
      <c r="N5009" t="s">
        <v>2701</v>
      </c>
    </row>
    <row r="5010" spans="1:14" x14ac:dyDescent="0.2">
      <c r="A5010" t="s">
        <v>10769</v>
      </c>
      <c r="B5010">
        <v>28900</v>
      </c>
      <c r="C5010">
        <v>33000</v>
      </c>
      <c r="D5010">
        <v>37150</v>
      </c>
      <c r="E5010">
        <v>41250</v>
      </c>
      <c r="F5010">
        <v>44550</v>
      </c>
      <c r="G5010">
        <v>47850</v>
      </c>
      <c r="H5010">
        <v>51150</v>
      </c>
      <c r="I5010">
        <v>54450</v>
      </c>
      <c r="J5010">
        <v>57750</v>
      </c>
      <c r="K5010" t="s">
        <v>3076</v>
      </c>
      <c r="L5010">
        <v>115</v>
      </c>
      <c r="M5010">
        <v>50</v>
      </c>
      <c r="N5010" t="s">
        <v>2702</v>
      </c>
    </row>
    <row r="5011" spans="1:14" x14ac:dyDescent="0.2">
      <c r="A5011" t="s">
        <v>10770</v>
      </c>
      <c r="B5011">
        <v>43450</v>
      </c>
      <c r="C5011">
        <v>49650</v>
      </c>
      <c r="D5011">
        <v>55850</v>
      </c>
      <c r="E5011">
        <v>62050</v>
      </c>
      <c r="F5011">
        <v>67050</v>
      </c>
      <c r="G5011">
        <v>72000</v>
      </c>
      <c r="H5011">
        <v>76950</v>
      </c>
      <c r="I5011">
        <v>81950</v>
      </c>
      <c r="J5011">
        <v>86900</v>
      </c>
      <c r="K5011" t="s">
        <v>3077</v>
      </c>
      <c r="L5011">
        <v>1</v>
      </c>
      <c r="M5011">
        <v>50</v>
      </c>
      <c r="N5011" t="s">
        <v>3066</v>
      </c>
    </row>
    <row r="5012" spans="1:14" x14ac:dyDescent="0.2">
      <c r="A5012" t="s">
        <v>10771</v>
      </c>
      <c r="B5012">
        <v>30450</v>
      </c>
      <c r="C5012">
        <v>34800</v>
      </c>
      <c r="D5012">
        <v>39150</v>
      </c>
      <c r="E5012">
        <v>43500</v>
      </c>
      <c r="F5012">
        <v>47000</v>
      </c>
      <c r="G5012">
        <v>50500</v>
      </c>
      <c r="H5012">
        <v>53950</v>
      </c>
      <c r="I5012">
        <v>57450</v>
      </c>
      <c r="J5012">
        <v>60900</v>
      </c>
      <c r="K5012" t="s">
        <v>3077</v>
      </c>
      <c r="L5012">
        <v>3</v>
      </c>
      <c r="M5012">
        <v>50</v>
      </c>
      <c r="N5012" t="s">
        <v>2703</v>
      </c>
    </row>
    <row r="5013" spans="1:14" x14ac:dyDescent="0.2">
      <c r="A5013" t="s">
        <v>10772</v>
      </c>
      <c r="B5013">
        <v>43450</v>
      </c>
      <c r="C5013">
        <v>49650</v>
      </c>
      <c r="D5013">
        <v>55850</v>
      </c>
      <c r="E5013">
        <v>62050</v>
      </c>
      <c r="F5013">
        <v>67050</v>
      </c>
      <c r="G5013">
        <v>72000</v>
      </c>
      <c r="H5013">
        <v>76950</v>
      </c>
      <c r="I5013">
        <v>81950</v>
      </c>
      <c r="J5013">
        <v>86900</v>
      </c>
      <c r="K5013" t="s">
        <v>3077</v>
      </c>
      <c r="L5013">
        <v>5</v>
      </c>
      <c r="M5013">
        <v>50</v>
      </c>
      <c r="N5013" t="s">
        <v>2704</v>
      </c>
    </row>
    <row r="5014" spans="1:14" x14ac:dyDescent="0.2">
      <c r="A5014" t="s">
        <v>10773</v>
      </c>
      <c r="B5014">
        <v>30450</v>
      </c>
      <c r="C5014">
        <v>34800</v>
      </c>
      <c r="D5014">
        <v>39150</v>
      </c>
      <c r="E5014">
        <v>43500</v>
      </c>
      <c r="F5014">
        <v>47000</v>
      </c>
      <c r="G5014">
        <v>50500</v>
      </c>
      <c r="H5014">
        <v>53950</v>
      </c>
      <c r="I5014">
        <v>57450</v>
      </c>
      <c r="J5014">
        <v>60900</v>
      </c>
      <c r="K5014" t="s">
        <v>3077</v>
      </c>
      <c r="L5014">
        <v>7</v>
      </c>
      <c r="M5014">
        <v>50</v>
      </c>
      <c r="N5014" t="s">
        <v>2705</v>
      </c>
    </row>
    <row r="5015" spans="1:14" x14ac:dyDescent="0.2">
      <c r="A5015" t="s">
        <v>10774</v>
      </c>
      <c r="B5015">
        <v>30450</v>
      </c>
      <c r="C5015">
        <v>34800</v>
      </c>
      <c r="D5015">
        <v>39150</v>
      </c>
      <c r="E5015">
        <v>43500</v>
      </c>
      <c r="F5015">
        <v>47000</v>
      </c>
      <c r="G5015">
        <v>50500</v>
      </c>
      <c r="H5015">
        <v>53950</v>
      </c>
      <c r="I5015">
        <v>57450</v>
      </c>
      <c r="J5015">
        <v>60900</v>
      </c>
      <c r="K5015" t="s">
        <v>3077</v>
      </c>
      <c r="L5015">
        <v>9</v>
      </c>
      <c r="M5015">
        <v>50</v>
      </c>
      <c r="N5015" t="s">
        <v>2706</v>
      </c>
    </row>
    <row r="5016" spans="1:14" x14ac:dyDescent="0.2">
      <c r="A5016" t="s">
        <v>10775</v>
      </c>
      <c r="B5016">
        <v>30450</v>
      </c>
      <c r="C5016">
        <v>34800</v>
      </c>
      <c r="D5016">
        <v>39150</v>
      </c>
      <c r="E5016">
        <v>43500</v>
      </c>
      <c r="F5016">
        <v>47000</v>
      </c>
      <c r="G5016">
        <v>50500</v>
      </c>
      <c r="H5016">
        <v>53950</v>
      </c>
      <c r="I5016">
        <v>57450</v>
      </c>
      <c r="J5016">
        <v>60900</v>
      </c>
      <c r="K5016" t="s">
        <v>3077</v>
      </c>
      <c r="L5016">
        <v>11</v>
      </c>
      <c r="M5016">
        <v>50</v>
      </c>
      <c r="N5016" t="s">
        <v>2707</v>
      </c>
    </row>
    <row r="5017" spans="1:14" x14ac:dyDescent="0.2">
      <c r="A5017" t="s">
        <v>10776</v>
      </c>
      <c r="B5017">
        <v>46500</v>
      </c>
      <c r="C5017">
        <v>53150</v>
      </c>
      <c r="D5017">
        <v>59800</v>
      </c>
      <c r="E5017">
        <v>66400</v>
      </c>
      <c r="F5017">
        <v>71750</v>
      </c>
      <c r="G5017">
        <v>77050</v>
      </c>
      <c r="H5017">
        <v>82350</v>
      </c>
      <c r="I5017">
        <v>87650</v>
      </c>
      <c r="J5017">
        <v>93000</v>
      </c>
      <c r="K5017" t="s">
        <v>3077</v>
      </c>
      <c r="L5017">
        <v>13</v>
      </c>
      <c r="M5017">
        <v>50</v>
      </c>
      <c r="N5017" t="s">
        <v>2708</v>
      </c>
    </row>
    <row r="5018" spans="1:14" x14ac:dyDescent="0.2">
      <c r="A5018" t="s">
        <v>10777</v>
      </c>
      <c r="B5018">
        <v>43450</v>
      </c>
      <c r="C5018">
        <v>49650</v>
      </c>
      <c r="D5018">
        <v>55850</v>
      </c>
      <c r="E5018">
        <v>62050</v>
      </c>
      <c r="F5018">
        <v>67050</v>
      </c>
      <c r="G5018">
        <v>72000</v>
      </c>
      <c r="H5018">
        <v>76950</v>
      </c>
      <c r="I5018">
        <v>81950</v>
      </c>
      <c r="J5018">
        <v>86900</v>
      </c>
      <c r="K5018" t="s">
        <v>3077</v>
      </c>
      <c r="L5018">
        <v>14</v>
      </c>
      <c r="M5018">
        <v>50</v>
      </c>
      <c r="N5018" t="s">
        <v>2709</v>
      </c>
    </row>
    <row r="5019" spans="1:14" x14ac:dyDescent="0.2">
      <c r="A5019" t="s">
        <v>10778</v>
      </c>
      <c r="B5019">
        <v>30450</v>
      </c>
      <c r="C5019">
        <v>34800</v>
      </c>
      <c r="D5019">
        <v>39150</v>
      </c>
      <c r="E5019">
        <v>43500</v>
      </c>
      <c r="F5019">
        <v>47000</v>
      </c>
      <c r="G5019">
        <v>50500</v>
      </c>
      <c r="H5019">
        <v>53950</v>
      </c>
      <c r="I5019">
        <v>57450</v>
      </c>
      <c r="J5019">
        <v>60900</v>
      </c>
      <c r="K5019" t="s">
        <v>3077</v>
      </c>
      <c r="L5019">
        <v>15</v>
      </c>
      <c r="M5019">
        <v>50</v>
      </c>
      <c r="N5019" t="s">
        <v>2710</v>
      </c>
    </row>
    <row r="5020" spans="1:14" x14ac:dyDescent="0.2">
      <c r="A5020" t="s">
        <v>10779</v>
      </c>
      <c r="B5020">
        <v>31650</v>
      </c>
      <c r="C5020">
        <v>36200</v>
      </c>
      <c r="D5020">
        <v>40700</v>
      </c>
      <c r="E5020">
        <v>45200</v>
      </c>
      <c r="F5020">
        <v>48850</v>
      </c>
      <c r="G5020">
        <v>52450</v>
      </c>
      <c r="H5020">
        <v>56050</v>
      </c>
      <c r="I5020">
        <v>59700</v>
      </c>
      <c r="J5020">
        <v>63300</v>
      </c>
      <c r="K5020" t="s">
        <v>3077</v>
      </c>
      <c r="L5020">
        <v>17</v>
      </c>
      <c r="M5020">
        <v>50</v>
      </c>
      <c r="N5020" t="s">
        <v>2711</v>
      </c>
    </row>
    <row r="5021" spans="1:14" x14ac:dyDescent="0.2">
      <c r="A5021" t="s">
        <v>10780</v>
      </c>
      <c r="B5021">
        <v>43450</v>
      </c>
      <c r="C5021">
        <v>49650</v>
      </c>
      <c r="D5021">
        <v>55850</v>
      </c>
      <c r="E5021">
        <v>62050</v>
      </c>
      <c r="F5021">
        <v>67050</v>
      </c>
      <c r="G5021">
        <v>72000</v>
      </c>
      <c r="H5021">
        <v>76950</v>
      </c>
      <c r="I5021">
        <v>81950</v>
      </c>
      <c r="J5021">
        <v>86900</v>
      </c>
      <c r="K5021" t="s">
        <v>3077</v>
      </c>
      <c r="L5021">
        <v>19</v>
      </c>
      <c r="M5021">
        <v>50</v>
      </c>
      <c r="N5021" t="s">
        <v>2712</v>
      </c>
    </row>
    <row r="5022" spans="1:14" x14ac:dyDescent="0.2">
      <c r="A5022" t="s">
        <v>10781</v>
      </c>
      <c r="B5022">
        <v>30450</v>
      </c>
      <c r="C5022">
        <v>34800</v>
      </c>
      <c r="D5022">
        <v>39150</v>
      </c>
      <c r="E5022">
        <v>43500</v>
      </c>
      <c r="F5022">
        <v>47000</v>
      </c>
      <c r="G5022">
        <v>50500</v>
      </c>
      <c r="H5022">
        <v>53950</v>
      </c>
      <c r="I5022">
        <v>57450</v>
      </c>
      <c r="J5022">
        <v>60900</v>
      </c>
      <c r="K5022" t="s">
        <v>3077</v>
      </c>
      <c r="L5022">
        <v>21</v>
      </c>
      <c r="M5022">
        <v>50</v>
      </c>
      <c r="N5022" t="s">
        <v>2713</v>
      </c>
    </row>
    <row r="5023" spans="1:14" x14ac:dyDescent="0.2">
      <c r="A5023" t="s">
        <v>10782</v>
      </c>
      <c r="B5023">
        <v>30450</v>
      </c>
      <c r="C5023">
        <v>34800</v>
      </c>
      <c r="D5023">
        <v>39150</v>
      </c>
      <c r="E5023">
        <v>43500</v>
      </c>
      <c r="F5023">
        <v>47000</v>
      </c>
      <c r="G5023">
        <v>50500</v>
      </c>
      <c r="H5023">
        <v>53950</v>
      </c>
      <c r="I5023">
        <v>57450</v>
      </c>
      <c r="J5023">
        <v>60900</v>
      </c>
      <c r="K5023" t="s">
        <v>3077</v>
      </c>
      <c r="L5023">
        <v>23</v>
      </c>
      <c r="M5023">
        <v>50</v>
      </c>
      <c r="N5023" t="s">
        <v>2714</v>
      </c>
    </row>
    <row r="5024" spans="1:14" x14ac:dyDescent="0.2">
      <c r="A5024" t="s">
        <v>10783</v>
      </c>
      <c r="B5024">
        <v>30450</v>
      </c>
      <c r="C5024">
        <v>34800</v>
      </c>
      <c r="D5024">
        <v>39150</v>
      </c>
      <c r="E5024">
        <v>43500</v>
      </c>
      <c r="F5024">
        <v>47000</v>
      </c>
      <c r="G5024">
        <v>50500</v>
      </c>
      <c r="H5024">
        <v>53950</v>
      </c>
      <c r="I5024">
        <v>57450</v>
      </c>
      <c r="J5024">
        <v>60900</v>
      </c>
      <c r="K5024" t="s">
        <v>3077</v>
      </c>
      <c r="L5024">
        <v>25</v>
      </c>
      <c r="M5024">
        <v>50</v>
      </c>
      <c r="N5024" t="s">
        <v>2715</v>
      </c>
    </row>
    <row r="5025" spans="1:14" x14ac:dyDescent="0.2">
      <c r="A5025" t="s">
        <v>10784</v>
      </c>
      <c r="B5025">
        <v>30450</v>
      </c>
      <c r="C5025">
        <v>34800</v>
      </c>
      <c r="D5025">
        <v>39150</v>
      </c>
      <c r="E5025">
        <v>43500</v>
      </c>
      <c r="F5025">
        <v>47000</v>
      </c>
      <c r="G5025">
        <v>50500</v>
      </c>
      <c r="H5025">
        <v>53950</v>
      </c>
      <c r="I5025">
        <v>57450</v>
      </c>
      <c r="J5025">
        <v>60900</v>
      </c>
      <c r="K5025" t="s">
        <v>3077</v>
      </c>
      <c r="L5025">
        <v>27</v>
      </c>
      <c r="M5025">
        <v>50</v>
      </c>
      <c r="N5025" t="s">
        <v>2716</v>
      </c>
    </row>
    <row r="5026" spans="1:14" x14ac:dyDescent="0.2">
      <c r="A5026" t="s">
        <v>10785</v>
      </c>
      <c r="B5026">
        <v>30450</v>
      </c>
      <c r="C5026">
        <v>34800</v>
      </c>
      <c r="D5026">
        <v>39150</v>
      </c>
      <c r="E5026">
        <v>43500</v>
      </c>
      <c r="F5026">
        <v>47000</v>
      </c>
      <c r="G5026">
        <v>50500</v>
      </c>
      <c r="H5026">
        <v>53950</v>
      </c>
      <c r="I5026">
        <v>57450</v>
      </c>
      <c r="J5026">
        <v>60900</v>
      </c>
      <c r="K5026" t="s">
        <v>3077</v>
      </c>
      <c r="L5026">
        <v>29</v>
      </c>
      <c r="M5026">
        <v>50</v>
      </c>
      <c r="N5026" t="s">
        <v>2717</v>
      </c>
    </row>
    <row r="5027" spans="1:14" x14ac:dyDescent="0.2">
      <c r="A5027" t="s">
        <v>10786</v>
      </c>
      <c r="B5027">
        <v>43450</v>
      </c>
      <c r="C5027">
        <v>49650</v>
      </c>
      <c r="D5027">
        <v>55850</v>
      </c>
      <c r="E5027">
        <v>62050</v>
      </c>
      <c r="F5027">
        <v>67050</v>
      </c>
      <c r="G5027">
        <v>72000</v>
      </c>
      <c r="H5027">
        <v>76950</v>
      </c>
      <c r="I5027">
        <v>81950</v>
      </c>
      <c r="J5027">
        <v>86900</v>
      </c>
      <c r="K5027" t="s">
        <v>3077</v>
      </c>
      <c r="L5027">
        <v>31</v>
      </c>
      <c r="M5027">
        <v>50</v>
      </c>
      <c r="N5027" t="s">
        <v>2718</v>
      </c>
    </row>
    <row r="5028" spans="1:14" x14ac:dyDescent="0.2">
      <c r="A5028" t="s">
        <v>10787</v>
      </c>
      <c r="B5028">
        <v>30450</v>
      </c>
      <c r="C5028">
        <v>34800</v>
      </c>
      <c r="D5028">
        <v>39150</v>
      </c>
      <c r="E5028">
        <v>43500</v>
      </c>
      <c r="F5028">
        <v>47000</v>
      </c>
      <c r="G5028">
        <v>50500</v>
      </c>
      <c r="H5028">
        <v>53950</v>
      </c>
      <c r="I5028">
        <v>57450</v>
      </c>
      <c r="J5028">
        <v>60900</v>
      </c>
      <c r="K5028" t="s">
        <v>3077</v>
      </c>
      <c r="L5028">
        <v>33</v>
      </c>
      <c r="M5028">
        <v>50</v>
      </c>
      <c r="N5028" t="s">
        <v>2719</v>
      </c>
    </row>
    <row r="5029" spans="1:14" x14ac:dyDescent="0.2">
      <c r="A5029" t="s">
        <v>10788</v>
      </c>
      <c r="B5029">
        <v>43450</v>
      </c>
      <c r="C5029">
        <v>49650</v>
      </c>
      <c r="D5029">
        <v>55850</v>
      </c>
      <c r="E5029">
        <v>62050</v>
      </c>
      <c r="F5029">
        <v>67050</v>
      </c>
      <c r="G5029">
        <v>72000</v>
      </c>
      <c r="H5029">
        <v>76950</v>
      </c>
      <c r="I5029">
        <v>81950</v>
      </c>
      <c r="J5029">
        <v>86900</v>
      </c>
      <c r="K5029" t="s">
        <v>3077</v>
      </c>
      <c r="L5029">
        <v>35</v>
      </c>
      <c r="M5029">
        <v>50</v>
      </c>
      <c r="N5029" t="s">
        <v>2720</v>
      </c>
    </row>
    <row r="5030" spans="1:14" x14ac:dyDescent="0.2">
      <c r="A5030" t="s">
        <v>10789</v>
      </c>
      <c r="B5030">
        <v>41450</v>
      </c>
      <c r="C5030">
        <v>47350</v>
      </c>
      <c r="D5030">
        <v>53250</v>
      </c>
      <c r="E5030">
        <v>59150</v>
      </c>
      <c r="F5030">
        <v>63900</v>
      </c>
      <c r="G5030">
        <v>68650</v>
      </c>
      <c r="H5030">
        <v>73350</v>
      </c>
      <c r="I5030">
        <v>78100</v>
      </c>
      <c r="J5030">
        <v>82850</v>
      </c>
      <c r="K5030" t="s">
        <v>3077</v>
      </c>
      <c r="L5030">
        <v>37</v>
      </c>
      <c r="M5030">
        <v>50</v>
      </c>
      <c r="N5030" t="s">
        <v>2721</v>
      </c>
    </row>
    <row r="5031" spans="1:14" x14ac:dyDescent="0.2">
      <c r="A5031" t="s">
        <v>10790</v>
      </c>
      <c r="B5031">
        <v>43450</v>
      </c>
      <c r="C5031">
        <v>49650</v>
      </c>
      <c r="D5031">
        <v>55850</v>
      </c>
      <c r="E5031">
        <v>62050</v>
      </c>
      <c r="F5031">
        <v>67050</v>
      </c>
      <c r="G5031">
        <v>72000</v>
      </c>
      <c r="H5031">
        <v>76950</v>
      </c>
      <c r="I5031">
        <v>81950</v>
      </c>
      <c r="J5031">
        <v>86900</v>
      </c>
      <c r="K5031" t="s">
        <v>3077</v>
      </c>
      <c r="L5031">
        <v>39</v>
      </c>
      <c r="M5031">
        <v>50</v>
      </c>
      <c r="N5031" t="s">
        <v>2722</v>
      </c>
    </row>
    <row r="5032" spans="1:14" x14ac:dyDescent="0.2">
      <c r="A5032" t="s">
        <v>10791</v>
      </c>
      <c r="B5032">
        <v>34150</v>
      </c>
      <c r="C5032">
        <v>39000</v>
      </c>
      <c r="D5032">
        <v>43900</v>
      </c>
      <c r="E5032">
        <v>48750</v>
      </c>
      <c r="F5032">
        <v>52650</v>
      </c>
      <c r="G5032">
        <v>56550</v>
      </c>
      <c r="H5032">
        <v>60450</v>
      </c>
      <c r="I5032">
        <v>64350</v>
      </c>
      <c r="J5032">
        <v>68250</v>
      </c>
      <c r="K5032" t="s">
        <v>3077</v>
      </c>
      <c r="L5032">
        <v>41</v>
      </c>
      <c r="M5032">
        <v>50</v>
      </c>
      <c r="N5032" t="s">
        <v>2723</v>
      </c>
    </row>
    <row r="5033" spans="1:14" x14ac:dyDescent="0.2">
      <c r="A5033" t="s">
        <v>10792</v>
      </c>
      <c r="B5033">
        <v>30450</v>
      </c>
      <c r="C5033">
        <v>34800</v>
      </c>
      <c r="D5033">
        <v>39150</v>
      </c>
      <c r="E5033">
        <v>43500</v>
      </c>
      <c r="F5033">
        <v>47000</v>
      </c>
      <c r="G5033">
        <v>50500</v>
      </c>
      <c r="H5033">
        <v>53950</v>
      </c>
      <c r="I5033">
        <v>57450</v>
      </c>
      <c r="J5033">
        <v>60900</v>
      </c>
      <c r="K5033" t="s">
        <v>3077</v>
      </c>
      <c r="L5033">
        <v>43</v>
      </c>
      <c r="M5033">
        <v>50</v>
      </c>
      <c r="N5033" t="s">
        <v>2724</v>
      </c>
    </row>
    <row r="5034" spans="1:14" x14ac:dyDescent="0.2">
      <c r="A5034" t="s">
        <v>10793</v>
      </c>
      <c r="B5034">
        <v>34750</v>
      </c>
      <c r="C5034">
        <v>39700</v>
      </c>
      <c r="D5034">
        <v>44650</v>
      </c>
      <c r="E5034">
        <v>49600</v>
      </c>
      <c r="F5034">
        <v>53600</v>
      </c>
      <c r="G5034">
        <v>57550</v>
      </c>
      <c r="H5034">
        <v>61550</v>
      </c>
      <c r="I5034">
        <v>65500</v>
      </c>
      <c r="J5034">
        <v>69450</v>
      </c>
      <c r="K5034" t="s">
        <v>3077</v>
      </c>
      <c r="L5034">
        <v>45</v>
      </c>
      <c r="M5034">
        <v>50</v>
      </c>
      <c r="N5034" t="s">
        <v>2725</v>
      </c>
    </row>
    <row r="5035" spans="1:14" x14ac:dyDescent="0.2">
      <c r="A5035" t="s">
        <v>10794</v>
      </c>
      <c r="B5035">
        <v>43450</v>
      </c>
      <c r="C5035">
        <v>49650</v>
      </c>
      <c r="D5035">
        <v>55850</v>
      </c>
      <c r="E5035">
        <v>62050</v>
      </c>
      <c r="F5035">
        <v>67050</v>
      </c>
      <c r="G5035">
        <v>72000</v>
      </c>
      <c r="H5035">
        <v>76950</v>
      </c>
      <c r="I5035">
        <v>81950</v>
      </c>
      <c r="J5035">
        <v>86900</v>
      </c>
      <c r="K5035" t="s">
        <v>3077</v>
      </c>
      <c r="L5035">
        <v>47</v>
      </c>
      <c r="M5035">
        <v>50</v>
      </c>
      <c r="N5035" t="s">
        <v>2726</v>
      </c>
    </row>
    <row r="5036" spans="1:14" x14ac:dyDescent="0.2">
      <c r="A5036" t="s">
        <v>10795</v>
      </c>
      <c r="B5036">
        <v>32700</v>
      </c>
      <c r="C5036">
        <v>37350</v>
      </c>
      <c r="D5036">
        <v>42000</v>
      </c>
      <c r="E5036">
        <v>46650</v>
      </c>
      <c r="F5036">
        <v>50400</v>
      </c>
      <c r="G5036">
        <v>54150</v>
      </c>
      <c r="H5036">
        <v>57850</v>
      </c>
      <c r="I5036">
        <v>61600</v>
      </c>
      <c r="J5036">
        <v>65350</v>
      </c>
      <c r="K5036" t="s">
        <v>3077</v>
      </c>
      <c r="L5036">
        <v>49</v>
      </c>
      <c r="M5036">
        <v>50</v>
      </c>
      <c r="N5036" t="s">
        <v>2727</v>
      </c>
    </row>
    <row r="5037" spans="1:14" x14ac:dyDescent="0.2">
      <c r="A5037" t="s">
        <v>10796</v>
      </c>
      <c r="B5037">
        <v>32800</v>
      </c>
      <c r="C5037">
        <v>37500</v>
      </c>
      <c r="D5037">
        <v>42200</v>
      </c>
      <c r="E5037">
        <v>46850</v>
      </c>
      <c r="F5037">
        <v>50600</v>
      </c>
      <c r="G5037">
        <v>54350</v>
      </c>
      <c r="H5037">
        <v>58100</v>
      </c>
      <c r="I5037">
        <v>61850</v>
      </c>
      <c r="J5037">
        <v>65600</v>
      </c>
      <c r="K5037" t="s">
        <v>3077</v>
      </c>
      <c r="L5037">
        <v>51</v>
      </c>
      <c r="M5037">
        <v>50</v>
      </c>
      <c r="N5037" t="s">
        <v>2728</v>
      </c>
    </row>
    <row r="5038" spans="1:14" x14ac:dyDescent="0.2">
      <c r="A5038" t="s">
        <v>10797</v>
      </c>
      <c r="B5038">
        <v>30450</v>
      </c>
      <c r="C5038">
        <v>34800</v>
      </c>
      <c r="D5038">
        <v>39150</v>
      </c>
      <c r="E5038">
        <v>43500</v>
      </c>
      <c r="F5038">
        <v>47000</v>
      </c>
      <c r="G5038">
        <v>50500</v>
      </c>
      <c r="H5038">
        <v>53950</v>
      </c>
      <c r="I5038">
        <v>57450</v>
      </c>
      <c r="J5038">
        <v>60900</v>
      </c>
      <c r="K5038" t="s">
        <v>3077</v>
      </c>
      <c r="L5038">
        <v>53</v>
      </c>
      <c r="M5038">
        <v>50</v>
      </c>
      <c r="N5038" t="s">
        <v>2729</v>
      </c>
    </row>
    <row r="5039" spans="1:14" x14ac:dyDescent="0.2">
      <c r="A5039" t="s">
        <v>10798</v>
      </c>
      <c r="B5039">
        <v>30450</v>
      </c>
      <c r="C5039">
        <v>34800</v>
      </c>
      <c r="D5039">
        <v>39150</v>
      </c>
      <c r="E5039">
        <v>43500</v>
      </c>
      <c r="F5039">
        <v>47000</v>
      </c>
      <c r="G5039">
        <v>50500</v>
      </c>
      <c r="H5039">
        <v>53950</v>
      </c>
      <c r="I5039">
        <v>57450</v>
      </c>
      <c r="J5039">
        <v>60900</v>
      </c>
      <c r="K5039" t="s">
        <v>3077</v>
      </c>
      <c r="L5039">
        <v>55</v>
      </c>
      <c r="M5039">
        <v>50</v>
      </c>
      <c r="N5039" t="s">
        <v>2730</v>
      </c>
    </row>
    <row r="5040" spans="1:14" x14ac:dyDescent="0.2">
      <c r="A5040" t="s">
        <v>10799</v>
      </c>
      <c r="B5040">
        <v>30450</v>
      </c>
      <c r="C5040">
        <v>34800</v>
      </c>
      <c r="D5040">
        <v>39150</v>
      </c>
      <c r="E5040">
        <v>43500</v>
      </c>
      <c r="F5040">
        <v>47000</v>
      </c>
      <c r="G5040">
        <v>50500</v>
      </c>
      <c r="H5040">
        <v>53950</v>
      </c>
      <c r="I5040">
        <v>57450</v>
      </c>
      <c r="J5040">
        <v>60900</v>
      </c>
      <c r="K5040" t="s">
        <v>3077</v>
      </c>
      <c r="L5040">
        <v>57</v>
      </c>
      <c r="M5040">
        <v>50</v>
      </c>
      <c r="N5040" t="s">
        <v>3333</v>
      </c>
    </row>
    <row r="5041" spans="1:14" x14ac:dyDescent="0.2">
      <c r="A5041" t="s">
        <v>10800</v>
      </c>
      <c r="B5041">
        <v>43450</v>
      </c>
      <c r="C5041">
        <v>49650</v>
      </c>
      <c r="D5041">
        <v>55850</v>
      </c>
      <c r="E5041">
        <v>62050</v>
      </c>
      <c r="F5041">
        <v>67050</v>
      </c>
      <c r="G5041">
        <v>72000</v>
      </c>
      <c r="H5041">
        <v>76950</v>
      </c>
      <c r="I5041">
        <v>81950</v>
      </c>
      <c r="J5041">
        <v>86900</v>
      </c>
      <c r="K5041" t="s">
        <v>3077</v>
      </c>
      <c r="L5041">
        <v>59</v>
      </c>
      <c r="M5041">
        <v>50</v>
      </c>
      <c r="N5041" t="s">
        <v>3334</v>
      </c>
    </row>
    <row r="5042" spans="1:14" x14ac:dyDescent="0.2">
      <c r="A5042" t="s">
        <v>10801</v>
      </c>
      <c r="B5042">
        <v>30450</v>
      </c>
      <c r="C5042">
        <v>34800</v>
      </c>
      <c r="D5042">
        <v>39150</v>
      </c>
      <c r="E5042">
        <v>43500</v>
      </c>
      <c r="F5042">
        <v>47000</v>
      </c>
      <c r="G5042">
        <v>50500</v>
      </c>
      <c r="H5042">
        <v>53950</v>
      </c>
      <c r="I5042">
        <v>57450</v>
      </c>
      <c r="J5042">
        <v>60900</v>
      </c>
      <c r="K5042" t="s">
        <v>3077</v>
      </c>
      <c r="L5042">
        <v>61</v>
      </c>
      <c r="M5042">
        <v>50</v>
      </c>
      <c r="N5042" t="s">
        <v>2731</v>
      </c>
    </row>
    <row r="5043" spans="1:14" x14ac:dyDescent="0.2">
      <c r="A5043" t="s">
        <v>10802</v>
      </c>
      <c r="B5043">
        <v>30450</v>
      </c>
      <c r="C5043">
        <v>34800</v>
      </c>
      <c r="D5043">
        <v>39150</v>
      </c>
      <c r="E5043">
        <v>43500</v>
      </c>
      <c r="F5043">
        <v>47000</v>
      </c>
      <c r="G5043">
        <v>50500</v>
      </c>
      <c r="H5043">
        <v>53950</v>
      </c>
      <c r="I5043">
        <v>57450</v>
      </c>
      <c r="J5043">
        <v>60900</v>
      </c>
      <c r="K5043" t="s">
        <v>3077</v>
      </c>
      <c r="L5043">
        <v>63</v>
      </c>
      <c r="M5043">
        <v>50</v>
      </c>
      <c r="N5043" t="s">
        <v>2732</v>
      </c>
    </row>
    <row r="5044" spans="1:14" x14ac:dyDescent="0.2">
      <c r="A5044" t="s">
        <v>10803</v>
      </c>
      <c r="B5044">
        <v>30450</v>
      </c>
      <c r="C5044">
        <v>34800</v>
      </c>
      <c r="D5044">
        <v>39150</v>
      </c>
      <c r="E5044">
        <v>43500</v>
      </c>
      <c r="F5044">
        <v>47000</v>
      </c>
      <c r="G5044">
        <v>50500</v>
      </c>
      <c r="H5044">
        <v>53950</v>
      </c>
      <c r="I5044">
        <v>57450</v>
      </c>
      <c r="J5044">
        <v>60900</v>
      </c>
      <c r="K5044" t="s">
        <v>3077</v>
      </c>
      <c r="L5044">
        <v>65</v>
      </c>
      <c r="M5044">
        <v>50</v>
      </c>
      <c r="N5044" t="s">
        <v>3707</v>
      </c>
    </row>
    <row r="5045" spans="1:14" x14ac:dyDescent="0.2">
      <c r="A5045" t="s">
        <v>10804</v>
      </c>
      <c r="B5045">
        <v>36400</v>
      </c>
      <c r="C5045">
        <v>41600</v>
      </c>
      <c r="D5045">
        <v>46800</v>
      </c>
      <c r="E5045">
        <v>51950</v>
      </c>
      <c r="F5045">
        <v>56150</v>
      </c>
      <c r="G5045">
        <v>60300</v>
      </c>
      <c r="H5045">
        <v>64450</v>
      </c>
      <c r="I5045">
        <v>68600</v>
      </c>
      <c r="J5045">
        <v>72750</v>
      </c>
      <c r="K5045" t="s">
        <v>3077</v>
      </c>
      <c r="L5045">
        <v>67</v>
      </c>
      <c r="M5045">
        <v>50</v>
      </c>
      <c r="N5045" t="s">
        <v>2733</v>
      </c>
    </row>
    <row r="5046" spans="1:14" x14ac:dyDescent="0.2">
      <c r="A5046" t="s">
        <v>10805</v>
      </c>
      <c r="B5046">
        <v>39800</v>
      </c>
      <c r="C5046">
        <v>45450</v>
      </c>
      <c r="D5046">
        <v>51150</v>
      </c>
      <c r="E5046">
        <v>56800</v>
      </c>
      <c r="F5046">
        <v>61350</v>
      </c>
      <c r="G5046">
        <v>65900</v>
      </c>
      <c r="H5046">
        <v>70450</v>
      </c>
      <c r="I5046">
        <v>75000</v>
      </c>
      <c r="J5046">
        <v>79550</v>
      </c>
      <c r="K5046" t="s">
        <v>3077</v>
      </c>
      <c r="L5046">
        <v>69</v>
      </c>
      <c r="M5046">
        <v>50</v>
      </c>
      <c r="N5046" t="s">
        <v>2734</v>
      </c>
    </row>
    <row r="5047" spans="1:14" x14ac:dyDescent="0.2">
      <c r="A5047" t="s">
        <v>10806</v>
      </c>
      <c r="B5047">
        <v>30450</v>
      </c>
      <c r="C5047">
        <v>34800</v>
      </c>
      <c r="D5047">
        <v>39150</v>
      </c>
      <c r="E5047">
        <v>43500</v>
      </c>
      <c r="F5047">
        <v>47000</v>
      </c>
      <c r="G5047">
        <v>50500</v>
      </c>
      <c r="H5047">
        <v>53950</v>
      </c>
      <c r="I5047">
        <v>57450</v>
      </c>
      <c r="J5047">
        <v>60900</v>
      </c>
      <c r="K5047" t="s">
        <v>3077</v>
      </c>
      <c r="L5047">
        <v>71</v>
      </c>
      <c r="M5047">
        <v>50</v>
      </c>
      <c r="N5047" t="s">
        <v>2735</v>
      </c>
    </row>
    <row r="5048" spans="1:14" x14ac:dyDescent="0.2">
      <c r="A5048" t="s">
        <v>10807</v>
      </c>
      <c r="B5048">
        <v>30450</v>
      </c>
      <c r="C5048">
        <v>34800</v>
      </c>
      <c r="D5048">
        <v>39150</v>
      </c>
      <c r="E5048">
        <v>43500</v>
      </c>
      <c r="F5048">
        <v>47000</v>
      </c>
      <c r="G5048">
        <v>50500</v>
      </c>
      <c r="H5048">
        <v>53950</v>
      </c>
      <c r="I5048">
        <v>57450</v>
      </c>
      <c r="J5048">
        <v>60900</v>
      </c>
      <c r="K5048" t="s">
        <v>3077</v>
      </c>
      <c r="L5048">
        <v>73</v>
      </c>
      <c r="M5048">
        <v>50</v>
      </c>
      <c r="N5048" t="s">
        <v>3394</v>
      </c>
    </row>
    <row r="5049" spans="1:14" x14ac:dyDescent="0.2">
      <c r="A5049" t="s">
        <v>10808</v>
      </c>
      <c r="B5049">
        <v>30450</v>
      </c>
      <c r="C5049">
        <v>34800</v>
      </c>
      <c r="D5049">
        <v>39150</v>
      </c>
      <c r="E5049">
        <v>43500</v>
      </c>
      <c r="F5049">
        <v>47000</v>
      </c>
      <c r="G5049">
        <v>50500</v>
      </c>
      <c r="H5049">
        <v>53950</v>
      </c>
      <c r="I5049">
        <v>57450</v>
      </c>
      <c r="J5049">
        <v>60900</v>
      </c>
      <c r="K5049" t="s">
        <v>3077</v>
      </c>
      <c r="L5049">
        <v>75</v>
      </c>
      <c r="M5049">
        <v>50</v>
      </c>
      <c r="N5049" t="s">
        <v>3396</v>
      </c>
    </row>
    <row r="5050" spans="1:14" x14ac:dyDescent="0.2">
      <c r="A5050" t="s">
        <v>10809</v>
      </c>
      <c r="B5050">
        <v>30450</v>
      </c>
      <c r="C5050">
        <v>34800</v>
      </c>
      <c r="D5050">
        <v>39150</v>
      </c>
      <c r="E5050">
        <v>43500</v>
      </c>
      <c r="F5050">
        <v>47000</v>
      </c>
      <c r="G5050">
        <v>50500</v>
      </c>
      <c r="H5050">
        <v>53950</v>
      </c>
      <c r="I5050">
        <v>57450</v>
      </c>
      <c r="J5050">
        <v>60900</v>
      </c>
      <c r="K5050" t="s">
        <v>3077</v>
      </c>
      <c r="L5050">
        <v>77</v>
      </c>
      <c r="M5050">
        <v>50</v>
      </c>
      <c r="N5050" t="s">
        <v>2736</v>
      </c>
    </row>
    <row r="5051" spans="1:14" x14ac:dyDescent="0.2">
      <c r="A5051" t="s">
        <v>10810</v>
      </c>
      <c r="B5051">
        <v>30450</v>
      </c>
      <c r="C5051">
        <v>34800</v>
      </c>
      <c r="D5051">
        <v>39150</v>
      </c>
      <c r="E5051">
        <v>43500</v>
      </c>
      <c r="F5051">
        <v>47000</v>
      </c>
      <c r="G5051">
        <v>50500</v>
      </c>
      <c r="H5051">
        <v>53950</v>
      </c>
      <c r="I5051">
        <v>57450</v>
      </c>
      <c r="J5051">
        <v>60900</v>
      </c>
      <c r="K5051" t="s">
        <v>3077</v>
      </c>
      <c r="L5051">
        <v>79</v>
      </c>
      <c r="M5051">
        <v>50</v>
      </c>
      <c r="N5051" t="s">
        <v>2737</v>
      </c>
    </row>
    <row r="5052" spans="1:14" x14ac:dyDescent="0.2">
      <c r="A5052" t="s">
        <v>10811</v>
      </c>
      <c r="B5052">
        <v>30450</v>
      </c>
      <c r="C5052">
        <v>34800</v>
      </c>
      <c r="D5052">
        <v>39150</v>
      </c>
      <c r="E5052">
        <v>43500</v>
      </c>
      <c r="F5052">
        <v>47000</v>
      </c>
      <c r="G5052">
        <v>50500</v>
      </c>
      <c r="H5052">
        <v>53950</v>
      </c>
      <c r="I5052">
        <v>57450</v>
      </c>
      <c r="J5052">
        <v>60900</v>
      </c>
      <c r="K5052" t="s">
        <v>3077</v>
      </c>
      <c r="L5052">
        <v>81</v>
      </c>
      <c r="M5052">
        <v>50</v>
      </c>
      <c r="N5052" t="s">
        <v>2738</v>
      </c>
    </row>
    <row r="5053" spans="1:14" x14ac:dyDescent="0.2">
      <c r="A5053" t="s">
        <v>10812</v>
      </c>
      <c r="B5053">
        <v>30450</v>
      </c>
      <c r="C5053">
        <v>34800</v>
      </c>
      <c r="D5053">
        <v>39150</v>
      </c>
      <c r="E5053">
        <v>43500</v>
      </c>
      <c r="F5053">
        <v>47000</v>
      </c>
      <c r="G5053">
        <v>50500</v>
      </c>
      <c r="H5053">
        <v>53950</v>
      </c>
      <c r="I5053">
        <v>57450</v>
      </c>
      <c r="J5053">
        <v>60900</v>
      </c>
      <c r="K5053" t="s">
        <v>3077</v>
      </c>
      <c r="L5053">
        <v>83</v>
      </c>
      <c r="M5053">
        <v>50</v>
      </c>
      <c r="N5053" t="s">
        <v>2739</v>
      </c>
    </row>
    <row r="5054" spans="1:14" x14ac:dyDescent="0.2">
      <c r="A5054" t="s">
        <v>10813</v>
      </c>
      <c r="B5054">
        <v>30450</v>
      </c>
      <c r="C5054">
        <v>34800</v>
      </c>
      <c r="D5054">
        <v>39150</v>
      </c>
      <c r="E5054">
        <v>43500</v>
      </c>
      <c r="F5054">
        <v>47000</v>
      </c>
      <c r="G5054">
        <v>50500</v>
      </c>
      <c r="H5054">
        <v>53950</v>
      </c>
      <c r="I5054">
        <v>57450</v>
      </c>
      <c r="J5054">
        <v>60900</v>
      </c>
      <c r="K5054" t="s">
        <v>3077</v>
      </c>
      <c r="L5054">
        <v>85</v>
      </c>
      <c r="M5054">
        <v>50</v>
      </c>
      <c r="N5054" t="s">
        <v>2740</v>
      </c>
    </row>
    <row r="5055" spans="1:14" x14ac:dyDescent="0.2">
      <c r="A5055" t="s">
        <v>10814</v>
      </c>
      <c r="B5055">
        <v>30450</v>
      </c>
      <c r="C5055">
        <v>34800</v>
      </c>
      <c r="D5055">
        <v>39150</v>
      </c>
      <c r="E5055">
        <v>43500</v>
      </c>
      <c r="F5055">
        <v>47000</v>
      </c>
      <c r="G5055">
        <v>50500</v>
      </c>
      <c r="H5055">
        <v>53950</v>
      </c>
      <c r="I5055">
        <v>57450</v>
      </c>
      <c r="J5055">
        <v>60900</v>
      </c>
      <c r="K5055" t="s">
        <v>3077</v>
      </c>
      <c r="L5055">
        <v>87</v>
      </c>
      <c r="M5055">
        <v>50</v>
      </c>
      <c r="N5055" t="s">
        <v>3349</v>
      </c>
    </row>
    <row r="5056" spans="1:14" x14ac:dyDescent="0.2">
      <c r="A5056" t="s">
        <v>10815</v>
      </c>
      <c r="B5056">
        <v>30450</v>
      </c>
      <c r="C5056">
        <v>34800</v>
      </c>
      <c r="D5056">
        <v>39150</v>
      </c>
      <c r="E5056">
        <v>43500</v>
      </c>
      <c r="F5056">
        <v>47000</v>
      </c>
      <c r="G5056">
        <v>50500</v>
      </c>
      <c r="H5056">
        <v>53950</v>
      </c>
      <c r="I5056">
        <v>57450</v>
      </c>
      <c r="J5056">
        <v>60900</v>
      </c>
      <c r="K5056" t="s">
        <v>3077</v>
      </c>
      <c r="L5056">
        <v>89</v>
      </c>
      <c r="M5056">
        <v>50</v>
      </c>
      <c r="N5056" t="s">
        <v>2741</v>
      </c>
    </row>
    <row r="5057" spans="1:14" x14ac:dyDescent="0.2">
      <c r="A5057" t="s">
        <v>10816</v>
      </c>
      <c r="B5057">
        <v>32600</v>
      </c>
      <c r="C5057">
        <v>37250</v>
      </c>
      <c r="D5057">
        <v>41900</v>
      </c>
      <c r="E5057">
        <v>46550</v>
      </c>
      <c r="F5057">
        <v>50300</v>
      </c>
      <c r="G5057">
        <v>54000</v>
      </c>
      <c r="H5057">
        <v>57750</v>
      </c>
      <c r="I5057">
        <v>61450</v>
      </c>
      <c r="J5057">
        <v>65200</v>
      </c>
      <c r="K5057" t="s">
        <v>3077</v>
      </c>
      <c r="L5057">
        <v>91</v>
      </c>
      <c r="M5057">
        <v>50</v>
      </c>
      <c r="N5057" t="s">
        <v>2742</v>
      </c>
    </row>
    <row r="5058" spans="1:14" x14ac:dyDescent="0.2">
      <c r="A5058" t="s">
        <v>10817</v>
      </c>
      <c r="B5058">
        <v>43450</v>
      </c>
      <c r="C5058">
        <v>49650</v>
      </c>
      <c r="D5058">
        <v>55850</v>
      </c>
      <c r="E5058">
        <v>62050</v>
      </c>
      <c r="F5058">
        <v>67050</v>
      </c>
      <c r="G5058">
        <v>72000</v>
      </c>
      <c r="H5058">
        <v>76950</v>
      </c>
      <c r="I5058">
        <v>81950</v>
      </c>
      <c r="J5058">
        <v>86900</v>
      </c>
      <c r="K5058" t="s">
        <v>3077</v>
      </c>
      <c r="L5058">
        <v>93</v>
      </c>
      <c r="M5058">
        <v>50</v>
      </c>
      <c r="N5058" t="s">
        <v>2743</v>
      </c>
    </row>
    <row r="5059" spans="1:14" x14ac:dyDescent="0.2">
      <c r="A5059" t="s">
        <v>10818</v>
      </c>
      <c r="B5059">
        <v>30450</v>
      </c>
      <c r="C5059">
        <v>34800</v>
      </c>
      <c r="D5059">
        <v>39150</v>
      </c>
      <c r="E5059">
        <v>43500</v>
      </c>
      <c r="F5059">
        <v>47000</v>
      </c>
      <c r="G5059">
        <v>50500</v>
      </c>
      <c r="H5059">
        <v>53950</v>
      </c>
      <c r="I5059">
        <v>57450</v>
      </c>
      <c r="J5059">
        <v>60900</v>
      </c>
      <c r="K5059" t="s">
        <v>3077</v>
      </c>
      <c r="L5059">
        <v>95</v>
      </c>
      <c r="M5059">
        <v>50</v>
      </c>
      <c r="N5059" t="s">
        <v>3403</v>
      </c>
    </row>
    <row r="5060" spans="1:14" x14ac:dyDescent="0.2">
      <c r="A5060" t="s">
        <v>10819</v>
      </c>
      <c r="B5060">
        <v>40050</v>
      </c>
      <c r="C5060">
        <v>45750</v>
      </c>
      <c r="D5060">
        <v>51450</v>
      </c>
      <c r="E5060">
        <v>57150</v>
      </c>
      <c r="F5060">
        <v>61750</v>
      </c>
      <c r="G5060">
        <v>66300</v>
      </c>
      <c r="H5060">
        <v>70900</v>
      </c>
      <c r="I5060">
        <v>75450</v>
      </c>
      <c r="J5060">
        <v>80050</v>
      </c>
      <c r="K5060" t="s">
        <v>3077</v>
      </c>
      <c r="L5060">
        <v>97</v>
      </c>
      <c r="M5060">
        <v>50</v>
      </c>
      <c r="N5060" t="s">
        <v>2744</v>
      </c>
    </row>
    <row r="5061" spans="1:14" x14ac:dyDescent="0.2">
      <c r="A5061" t="s">
        <v>10820</v>
      </c>
      <c r="B5061">
        <v>30450</v>
      </c>
      <c r="C5061">
        <v>34800</v>
      </c>
      <c r="D5061">
        <v>39150</v>
      </c>
      <c r="E5061">
        <v>43500</v>
      </c>
      <c r="F5061">
        <v>47000</v>
      </c>
      <c r="G5061">
        <v>50500</v>
      </c>
      <c r="H5061">
        <v>53950</v>
      </c>
      <c r="I5061">
        <v>57450</v>
      </c>
      <c r="J5061">
        <v>60900</v>
      </c>
      <c r="K5061" t="s">
        <v>3077</v>
      </c>
      <c r="L5061">
        <v>99</v>
      </c>
      <c r="M5061">
        <v>50</v>
      </c>
      <c r="N5061" t="s">
        <v>2745</v>
      </c>
    </row>
    <row r="5062" spans="1:14" x14ac:dyDescent="0.2">
      <c r="A5062" t="s">
        <v>10821</v>
      </c>
      <c r="B5062">
        <v>30450</v>
      </c>
      <c r="C5062">
        <v>34800</v>
      </c>
      <c r="D5062">
        <v>39150</v>
      </c>
      <c r="E5062">
        <v>43500</v>
      </c>
      <c r="F5062">
        <v>47000</v>
      </c>
      <c r="G5062">
        <v>50500</v>
      </c>
      <c r="H5062">
        <v>53950</v>
      </c>
      <c r="I5062">
        <v>57450</v>
      </c>
      <c r="J5062">
        <v>60900</v>
      </c>
      <c r="K5062" t="s">
        <v>3077</v>
      </c>
      <c r="L5062">
        <v>101</v>
      </c>
      <c r="M5062">
        <v>50</v>
      </c>
      <c r="N5062" t="s">
        <v>2746</v>
      </c>
    </row>
    <row r="5063" spans="1:14" x14ac:dyDescent="0.2">
      <c r="A5063" t="s">
        <v>10822</v>
      </c>
      <c r="B5063">
        <v>31250</v>
      </c>
      <c r="C5063">
        <v>35700</v>
      </c>
      <c r="D5063">
        <v>40150</v>
      </c>
      <c r="E5063">
        <v>44600</v>
      </c>
      <c r="F5063">
        <v>48200</v>
      </c>
      <c r="G5063">
        <v>51750</v>
      </c>
      <c r="H5063">
        <v>55350</v>
      </c>
      <c r="I5063">
        <v>58900</v>
      </c>
      <c r="J5063">
        <v>62450</v>
      </c>
      <c r="K5063" t="s">
        <v>3077</v>
      </c>
      <c r="L5063">
        <v>103</v>
      </c>
      <c r="M5063">
        <v>50</v>
      </c>
      <c r="N5063" t="s">
        <v>2747</v>
      </c>
    </row>
    <row r="5064" spans="1:14" x14ac:dyDescent="0.2">
      <c r="A5064" t="s">
        <v>10823</v>
      </c>
      <c r="B5064">
        <v>30450</v>
      </c>
      <c r="C5064">
        <v>34800</v>
      </c>
      <c r="D5064">
        <v>39150</v>
      </c>
      <c r="E5064">
        <v>43500</v>
      </c>
      <c r="F5064">
        <v>47000</v>
      </c>
      <c r="G5064">
        <v>50500</v>
      </c>
      <c r="H5064">
        <v>53950</v>
      </c>
      <c r="I5064">
        <v>57450</v>
      </c>
      <c r="J5064">
        <v>60900</v>
      </c>
      <c r="K5064" t="s">
        <v>3077</v>
      </c>
      <c r="L5064">
        <v>105</v>
      </c>
      <c r="M5064">
        <v>50</v>
      </c>
      <c r="N5064" t="s">
        <v>2748</v>
      </c>
    </row>
    <row r="5065" spans="1:14" x14ac:dyDescent="0.2">
      <c r="A5065" t="s">
        <v>10824</v>
      </c>
      <c r="B5065">
        <v>37950</v>
      </c>
      <c r="C5065">
        <v>43350</v>
      </c>
      <c r="D5065">
        <v>48750</v>
      </c>
      <c r="E5065">
        <v>54150</v>
      </c>
      <c r="F5065">
        <v>58500</v>
      </c>
      <c r="G5065">
        <v>62850</v>
      </c>
      <c r="H5065">
        <v>67150</v>
      </c>
      <c r="I5065">
        <v>71500</v>
      </c>
      <c r="J5065">
        <v>75850</v>
      </c>
      <c r="K5065" t="s">
        <v>3077</v>
      </c>
      <c r="L5065">
        <v>107</v>
      </c>
      <c r="M5065">
        <v>50</v>
      </c>
      <c r="N5065" t="s">
        <v>2749</v>
      </c>
    </row>
    <row r="5066" spans="1:14" x14ac:dyDescent="0.2">
      <c r="A5066" t="s">
        <v>10825</v>
      </c>
      <c r="B5066">
        <v>30450</v>
      </c>
      <c r="C5066">
        <v>34800</v>
      </c>
      <c r="D5066">
        <v>39150</v>
      </c>
      <c r="E5066">
        <v>43500</v>
      </c>
      <c r="F5066">
        <v>47000</v>
      </c>
      <c r="G5066">
        <v>50500</v>
      </c>
      <c r="H5066">
        <v>53950</v>
      </c>
      <c r="I5066">
        <v>57450</v>
      </c>
      <c r="J5066">
        <v>60900</v>
      </c>
      <c r="K5066" t="s">
        <v>3077</v>
      </c>
      <c r="L5066">
        <v>109</v>
      </c>
      <c r="M5066">
        <v>50</v>
      </c>
      <c r="N5066" t="s">
        <v>2750</v>
      </c>
    </row>
    <row r="5067" spans="1:14" x14ac:dyDescent="0.2">
      <c r="A5067" t="s">
        <v>10826</v>
      </c>
      <c r="B5067">
        <v>30450</v>
      </c>
      <c r="C5067">
        <v>34800</v>
      </c>
      <c r="D5067">
        <v>39150</v>
      </c>
      <c r="E5067">
        <v>43500</v>
      </c>
      <c r="F5067">
        <v>47000</v>
      </c>
      <c r="G5067">
        <v>50500</v>
      </c>
      <c r="H5067">
        <v>53950</v>
      </c>
      <c r="I5067">
        <v>57450</v>
      </c>
      <c r="J5067">
        <v>60900</v>
      </c>
      <c r="K5067" t="s">
        <v>3077</v>
      </c>
      <c r="L5067">
        <v>111</v>
      </c>
      <c r="M5067">
        <v>50</v>
      </c>
      <c r="N5067" t="s">
        <v>2751</v>
      </c>
    </row>
    <row r="5068" spans="1:14" x14ac:dyDescent="0.2">
      <c r="A5068" t="s">
        <v>10827</v>
      </c>
      <c r="B5068">
        <v>34900</v>
      </c>
      <c r="C5068">
        <v>39900</v>
      </c>
      <c r="D5068">
        <v>44900</v>
      </c>
      <c r="E5068">
        <v>49850</v>
      </c>
      <c r="F5068">
        <v>53850</v>
      </c>
      <c r="G5068">
        <v>57850</v>
      </c>
      <c r="H5068">
        <v>61850</v>
      </c>
      <c r="I5068">
        <v>65850</v>
      </c>
      <c r="J5068">
        <v>69800</v>
      </c>
      <c r="K5068" t="s">
        <v>3077</v>
      </c>
      <c r="L5068">
        <v>113</v>
      </c>
      <c r="M5068">
        <v>50</v>
      </c>
      <c r="N5068" t="s">
        <v>2752</v>
      </c>
    </row>
    <row r="5069" spans="1:14" x14ac:dyDescent="0.2">
      <c r="A5069" t="s">
        <v>10828</v>
      </c>
      <c r="B5069">
        <v>30450</v>
      </c>
      <c r="C5069">
        <v>34800</v>
      </c>
      <c r="D5069">
        <v>39150</v>
      </c>
      <c r="E5069">
        <v>43500</v>
      </c>
      <c r="F5069">
        <v>47000</v>
      </c>
      <c r="G5069">
        <v>50500</v>
      </c>
      <c r="H5069">
        <v>53950</v>
      </c>
      <c r="I5069">
        <v>57450</v>
      </c>
      <c r="J5069">
        <v>60900</v>
      </c>
      <c r="K5069" t="s">
        <v>3077</v>
      </c>
      <c r="L5069">
        <v>115</v>
      </c>
      <c r="M5069">
        <v>50</v>
      </c>
      <c r="N5069" t="s">
        <v>2753</v>
      </c>
    </row>
    <row r="5070" spans="1:14" x14ac:dyDescent="0.2">
      <c r="A5070" t="s">
        <v>10829</v>
      </c>
      <c r="B5070">
        <v>38800</v>
      </c>
      <c r="C5070">
        <v>44350</v>
      </c>
      <c r="D5070">
        <v>49900</v>
      </c>
      <c r="E5070">
        <v>55400</v>
      </c>
      <c r="F5070">
        <v>59850</v>
      </c>
      <c r="G5070">
        <v>64300</v>
      </c>
      <c r="H5070">
        <v>68700</v>
      </c>
      <c r="I5070">
        <v>73150</v>
      </c>
      <c r="J5070">
        <v>77600</v>
      </c>
      <c r="K5070" t="s">
        <v>3077</v>
      </c>
      <c r="L5070">
        <v>117</v>
      </c>
      <c r="M5070">
        <v>50</v>
      </c>
      <c r="N5070" t="s">
        <v>2754</v>
      </c>
    </row>
    <row r="5071" spans="1:14" x14ac:dyDescent="0.2">
      <c r="A5071" t="s">
        <v>10830</v>
      </c>
      <c r="B5071">
        <v>32800</v>
      </c>
      <c r="C5071">
        <v>37450</v>
      </c>
      <c r="D5071">
        <v>42150</v>
      </c>
      <c r="E5071">
        <v>46800</v>
      </c>
      <c r="F5071">
        <v>50550</v>
      </c>
      <c r="G5071">
        <v>54300</v>
      </c>
      <c r="H5071">
        <v>58050</v>
      </c>
      <c r="I5071">
        <v>61800</v>
      </c>
      <c r="J5071">
        <v>65550</v>
      </c>
      <c r="K5071" t="s">
        <v>3077</v>
      </c>
      <c r="L5071">
        <v>119</v>
      </c>
      <c r="M5071">
        <v>50</v>
      </c>
      <c r="N5071" t="s">
        <v>2755</v>
      </c>
    </row>
    <row r="5072" spans="1:14" x14ac:dyDescent="0.2">
      <c r="A5072" t="s">
        <v>10831</v>
      </c>
      <c r="B5072">
        <v>30450</v>
      </c>
      <c r="C5072">
        <v>34800</v>
      </c>
      <c r="D5072">
        <v>39150</v>
      </c>
      <c r="E5072">
        <v>43500</v>
      </c>
      <c r="F5072">
        <v>47000</v>
      </c>
      <c r="G5072">
        <v>50500</v>
      </c>
      <c r="H5072">
        <v>53950</v>
      </c>
      <c r="I5072">
        <v>57450</v>
      </c>
      <c r="J5072">
        <v>60900</v>
      </c>
      <c r="K5072" t="s">
        <v>3077</v>
      </c>
      <c r="L5072">
        <v>121</v>
      </c>
      <c r="M5072">
        <v>50</v>
      </c>
      <c r="N5072" t="s">
        <v>3362</v>
      </c>
    </row>
    <row r="5073" spans="1:14" x14ac:dyDescent="0.2">
      <c r="A5073" t="s">
        <v>10832</v>
      </c>
      <c r="B5073">
        <v>36700</v>
      </c>
      <c r="C5073">
        <v>41950</v>
      </c>
      <c r="D5073">
        <v>47200</v>
      </c>
      <c r="E5073">
        <v>52400</v>
      </c>
      <c r="F5073">
        <v>56600</v>
      </c>
      <c r="G5073">
        <v>60800</v>
      </c>
      <c r="H5073">
        <v>65000</v>
      </c>
      <c r="I5073">
        <v>69200</v>
      </c>
      <c r="J5073">
        <v>73400</v>
      </c>
      <c r="K5073" t="s">
        <v>3077</v>
      </c>
      <c r="L5073">
        <v>123</v>
      </c>
      <c r="M5073">
        <v>50</v>
      </c>
      <c r="N5073" t="s">
        <v>2756</v>
      </c>
    </row>
    <row r="5074" spans="1:14" x14ac:dyDescent="0.2">
      <c r="A5074" t="s">
        <v>10833</v>
      </c>
      <c r="B5074">
        <v>30450</v>
      </c>
      <c r="C5074">
        <v>34800</v>
      </c>
      <c r="D5074">
        <v>39150</v>
      </c>
      <c r="E5074">
        <v>43500</v>
      </c>
      <c r="F5074">
        <v>47000</v>
      </c>
      <c r="G5074">
        <v>50500</v>
      </c>
      <c r="H5074">
        <v>53950</v>
      </c>
      <c r="I5074">
        <v>57450</v>
      </c>
      <c r="J5074">
        <v>60900</v>
      </c>
      <c r="K5074" t="s">
        <v>3077</v>
      </c>
      <c r="L5074">
        <v>125</v>
      </c>
      <c r="M5074">
        <v>50</v>
      </c>
      <c r="N5074" t="s">
        <v>3436</v>
      </c>
    </row>
    <row r="5075" spans="1:14" x14ac:dyDescent="0.2">
      <c r="A5075" t="s">
        <v>10834</v>
      </c>
      <c r="B5075">
        <v>48050</v>
      </c>
      <c r="C5075">
        <v>54900</v>
      </c>
      <c r="D5075">
        <v>61750</v>
      </c>
      <c r="E5075">
        <v>68600</v>
      </c>
      <c r="F5075">
        <v>74100</v>
      </c>
      <c r="G5075">
        <v>79600</v>
      </c>
      <c r="H5075">
        <v>85100</v>
      </c>
      <c r="I5075">
        <v>90600</v>
      </c>
      <c r="J5075">
        <v>96050</v>
      </c>
      <c r="K5075" t="s">
        <v>3078</v>
      </c>
      <c r="L5075">
        <v>1</v>
      </c>
      <c r="M5075">
        <v>50</v>
      </c>
      <c r="N5075" t="s">
        <v>14</v>
      </c>
    </row>
    <row r="5076" spans="1:14" x14ac:dyDescent="0.2">
      <c r="A5076" t="s">
        <v>10835</v>
      </c>
      <c r="B5076">
        <v>41100</v>
      </c>
      <c r="C5076">
        <v>47000</v>
      </c>
      <c r="D5076">
        <v>52850</v>
      </c>
      <c r="E5076">
        <v>58700</v>
      </c>
      <c r="F5076">
        <v>63400</v>
      </c>
      <c r="G5076">
        <v>68100</v>
      </c>
      <c r="H5076">
        <v>72800</v>
      </c>
      <c r="I5076">
        <v>77500</v>
      </c>
      <c r="J5076">
        <v>82200</v>
      </c>
      <c r="K5076" t="s">
        <v>3078</v>
      </c>
      <c r="L5076">
        <v>1</v>
      </c>
      <c r="M5076">
        <v>50</v>
      </c>
      <c r="N5076" t="s">
        <v>15</v>
      </c>
    </row>
    <row r="5077" spans="1:14" x14ac:dyDescent="0.2">
      <c r="A5077" t="s">
        <v>10836</v>
      </c>
      <c r="B5077">
        <v>48050</v>
      </c>
      <c r="C5077">
        <v>54900</v>
      </c>
      <c r="D5077">
        <v>61750</v>
      </c>
      <c r="E5077">
        <v>68600</v>
      </c>
      <c r="F5077">
        <v>74100</v>
      </c>
      <c r="G5077">
        <v>79600</v>
      </c>
      <c r="H5077">
        <v>85100</v>
      </c>
      <c r="I5077">
        <v>90600</v>
      </c>
      <c r="J5077">
        <v>96050</v>
      </c>
      <c r="K5077" t="s">
        <v>3078</v>
      </c>
      <c r="L5077">
        <v>1</v>
      </c>
      <c r="M5077">
        <v>50</v>
      </c>
      <c r="N5077" t="s">
        <v>16</v>
      </c>
    </row>
    <row r="5078" spans="1:14" x14ac:dyDescent="0.2">
      <c r="A5078" t="s">
        <v>10837</v>
      </c>
      <c r="B5078">
        <v>48050</v>
      </c>
      <c r="C5078">
        <v>54900</v>
      </c>
      <c r="D5078">
        <v>61750</v>
      </c>
      <c r="E5078">
        <v>68600</v>
      </c>
      <c r="F5078">
        <v>74100</v>
      </c>
      <c r="G5078">
        <v>79600</v>
      </c>
      <c r="H5078">
        <v>85100</v>
      </c>
      <c r="I5078">
        <v>90600</v>
      </c>
      <c r="J5078">
        <v>96050</v>
      </c>
      <c r="K5078" t="s">
        <v>3078</v>
      </c>
      <c r="L5078">
        <v>1</v>
      </c>
      <c r="M5078">
        <v>50</v>
      </c>
      <c r="N5078" t="s">
        <v>17</v>
      </c>
    </row>
    <row r="5079" spans="1:14" x14ac:dyDescent="0.2">
      <c r="A5079" t="s">
        <v>10838</v>
      </c>
      <c r="B5079">
        <v>60000</v>
      </c>
      <c r="C5079">
        <v>68550</v>
      </c>
      <c r="D5079">
        <v>77100</v>
      </c>
      <c r="E5079">
        <v>85650</v>
      </c>
      <c r="F5079">
        <v>92550</v>
      </c>
      <c r="G5079">
        <v>99400</v>
      </c>
      <c r="H5079">
        <v>106250</v>
      </c>
      <c r="I5079">
        <v>113100</v>
      </c>
      <c r="J5079">
        <v>119950</v>
      </c>
      <c r="K5079" t="s">
        <v>3078</v>
      </c>
      <c r="L5079">
        <v>1</v>
      </c>
      <c r="M5079">
        <v>50</v>
      </c>
      <c r="N5079" t="s">
        <v>18</v>
      </c>
    </row>
    <row r="5080" spans="1:14" x14ac:dyDescent="0.2">
      <c r="A5080" t="s">
        <v>10839</v>
      </c>
      <c r="B5080">
        <v>41100</v>
      </c>
      <c r="C5080">
        <v>47000</v>
      </c>
      <c r="D5080">
        <v>52850</v>
      </c>
      <c r="E5080">
        <v>58700</v>
      </c>
      <c r="F5080">
        <v>63400</v>
      </c>
      <c r="G5080">
        <v>68100</v>
      </c>
      <c r="H5080">
        <v>72800</v>
      </c>
      <c r="I5080">
        <v>77500</v>
      </c>
      <c r="J5080">
        <v>82200</v>
      </c>
      <c r="K5080" t="s">
        <v>3078</v>
      </c>
      <c r="L5080">
        <v>1</v>
      </c>
      <c r="M5080">
        <v>50</v>
      </c>
      <c r="N5080" t="s">
        <v>19</v>
      </c>
    </row>
    <row r="5081" spans="1:14" x14ac:dyDescent="0.2">
      <c r="A5081" t="s">
        <v>10840</v>
      </c>
      <c r="B5081">
        <v>41100</v>
      </c>
      <c r="C5081">
        <v>47000</v>
      </c>
      <c r="D5081">
        <v>52850</v>
      </c>
      <c r="E5081">
        <v>58700</v>
      </c>
      <c r="F5081">
        <v>63400</v>
      </c>
      <c r="G5081">
        <v>68100</v>
      </c>
      <c r="H5081">
        <v>72800</v>
      </c>
      <c r="I5081">
        <v>77500</v>
      </c>
      <c r="J5081">
        <v>82200</v>
      </c>
      <c r="K5081" t="s">
        <v>3078</v>
      </c>
      <c r="L5081">
        <v>1</v>
      </c>
      <c r="M5081">
        <v>50</v>
      </c>
      <c r="N5081" t="s">
        <v>20</v>
      </c>
    </row>
    <row r="5082" spans="1:14" x14ac:dyDescent="0.2">
      <c r="A5082" t="s">
        <v>10841</v>
      </c>
      <c r="B5082">
        <v>60000</v>
      </c>
      <c r="C5082">
        <v>68550</v>
      </c>
      <c r="D5082">
        <v>77100</v>
      </c>
      <c r="E5082">
        <v>85650</v>
      </c>
      <c r="F5082">
        <v>92550</v>
      </c>
      <c r="G5082">
        <v>99400</v>
      </c>
      <c r="H5082">
        <v>106250</v>
      </c>
      <c r="I5082">
        <v>113100</v>
      </c>
      <c r="J5082">
        <v>119950</v>
      </c>
      <c r="K5082" t="s">
        <v>3078</v>
      </c>
      <c r="L5082">
        <v>1</v>
      </c>
      <c r="M5082">
        <v>50</v>
      </c>
      <c r="N5082" t="s">
        <v>21</v>
      </c>
    </row>
    <row r="5083" spans="1:14" x14ac:dyDescent="0.2">
      <c r="A5083" t="s">
        <v>10842</v>
      </c>
      <c r="B5083">
        <v>41100</v>
      </c>
      <c r="C5083">
        <v>47000</v>
      </c>
      <c r="D5083">
        <v>52850</v>
      </c>
      <c r="E5083">
        <v>58700</v>
      </c>
      <c r="F5083">
        <v>63400</v>
      </c>
      <c r="G5083">
        <v>68100</v>
      </c>
      <c r="H5083">
        <v>72800</v>
      </c>
      <c r="I5083">
        <v>77500</v>
      </c>
      <c r="J5083">
        <v>82200</v>
      </c>
      <c r="K5083" t="s">
        <v>3078</v>
      </c>
      <c r="L5083">
        <v>1</v>
      </c>
      <c r="M5083">
        <v>50</v>
      </c>
      <c r="N5083" t="s">
        <v>22</v>
      </c>
    </row>
    <row r="5084" spans="1:14" x14ac:dyDescent="0.2">
      <c r="A5084" t="s">
        <v>10843</v>
      </c>
      <c r="B5084">
        <v>60000</v>
      </c>
      <c r="C5084">
        <v>68550</v>
      </c>
      <c r="D5084">
        <v>77100</v>
      </c>
      <c r="E5084">
        <v>85650</v>
      </c>
      <c r="F5084">
        <v>92550</v>
      </c>
      <c r="G5084">
        <v>99400</v>
      </c>
      <c r="H5084">
        <v>106250</v>
      </c>
      <c r="I5084">
        <v>113100</v>
      </c>
      <c r="J5084">
        <v>119950</v>
      </c>
      <c r="K5084" t="s">
        <v>3078</v>
      </c>
      <c r="L5084">
        <v>1</v>
      </c>
      <c r="M5084">
        <v>50</v>
      </c>
      <c r="N5084" t="s">
        <v>23</v>
      </c>
    </row>
    <row r="5085" spans="1:14" x14ac:dyDescent="0.2">
      <c r="A5085" t="s">
        <v>10844</v>
      </c>
      <c r="B5085">
        <v>48050</v>
      </c>
      <c r="C5085">
        <v>54900</v>
      </c>
      <c r="D5085">
        <v>61750</v>
      </c>
      <c r="E5085">
        <v>68600</v>
      </c>
      <c r="F5085">
        <v>74100</v>
      </c>
      <c r="G5085">
        <v>79600</v>
      </c>
      <c r="H5085">
        <v>85100</v>
      </c>
      <c r="I5085">
        <v>90600</v>
      </c>
      <c r="J5085">
        <v>96050</v>
      </c>
      <c r="K5085" t="s">
        <v>3078</v>
      </c>
      <c r="L5085">
        <v>1</v>
      </c>
      <c r="M5085">
        <v>50</v>
      </c>
      <c r="N5085" t="s">
        <v>24</v>
      </c>
    </row>
    <row r="5086" spans="1:14" x14ac:dyDescent="0.2">
      <c r="A5086" t="s">
        <v>10845</v>
      </c>
      <c r="B5086">
        <v>48050</v>
      </c>
      <c r="C5086">
        <v>54900</v>
      </c>
      <c r="D5086">
        <v>61750</v>
      </c>
      <c r="E5086">
        <v>68600</v>
      </c>
      <c r="F5086">
        <v>74100</v>
      </c>
      <c r="G5086">
        <v>79600</v>
      </c>
      <c r="H5086">
        <v>85100</v>
      </c>
      <c r="I5086">
        <v>90600</v>
      </c>
      <c r="J5086">
        <v>96050</v>
      </c>
      <c r="K5086" t="s">
        <v>3078</v>
      </c>
      <c r="L5086">
        <v>1</v>
      </c>
      <c r="M5086">
        <v>50</v>
      </c>
      <c r="N5086" t="s">
        <v>25</v>
      </c>
    </row>
    <row r="5087" spans="1:14" x14ac:dyDescent="0.2">
      <c r="A5087" t="s">
        <v>10846</v>
      </c>
      <c r="B5087">
        <v>60000</v>
      </c>
      <c r="C5087">
        <v>68550</v>
      </c>
      <c r="D5087">
        <v>77100</v>
      </c>
      <c r="E5087">
        <v>85650</v>
      </c>
      <c r="F5087">
        <v>92550</v>
      </c>
      <c r="G5087">
        <v>99400</v>
      </c>
      <c r="H5087">
        <v>106250</v>
      </c>
      <c r="I5087">
        <v>113100</v>
      </c>
      <c r="J5087">
        <v>119950</v>
      </c>
      <c r="K5087" t="s">
        <v>3078</v>
      </c>
      <c r="L5087">
        <v>1</v>
      </c>
      <c r="M5087">
        <v>50</v>
      </c>
      <c r="N5087" t="s">
        <v>26</v>
      </c>
    </row>
    <row r="5088" spans="1:14" x14ac:dyDescent="0.2">
      <c r="A5088" t="s">
        <v>10847</v>
      </c>
      <c r="B5088">
        <v>48050</v>
      </c>
      <c r="C5088">
        <v>54900</v>
      </c>
      <c r="D5088">
        <v>61750</v>
      </c>
      <c r="E5088">
        <v>68600</v>
      </c>
      <c r="F5088">
        <v>74100</v>
      </c>
      <c r="G5088">
        <v>79600</v>
      </c>
      <c r="H5088">
        <v>85100</v>
      </c>
      <c r="I5088">
        <v>90600</v>
      </c>
      <c r="J5088">
        <v>96050</v>
      </c>
      <c r="K5088" t="s">
        <v>3078</v>
      </c>
      <c r="L5088">
        <v>1</v>
      </c>
      <c r="M5088">
        <v>50</v>
      </c>
      <c r="N5088" t="s">
        <v>27</v>
      </c>
    </row>
    <row r="5089" spans="1:14" x14ac:dyDescent="0.2">
      <c r="A5089" t="s">
        <v>10848</v>
      </c>
      <c r="B5089">
        <v>48050</v>
      </c>
      <c r="C5089">
        <v>54900</v>
      </c>
      <c r="D5089">
        <v>61750</v>
      </c>
      <c r="E5089">
        <v>68600</v>
      </c>
      <c r="F5089">
        <v>74100</v>
      </c>
      <c r="G5089">
        <v>79600</v>
      </c>
      <c r="H5089">
        <v>85100</v>
      </c>
      <c r="I5089">
        <v>90600</v>
      </c>
      <c r="J5089">
        <v>96050</v>
      </c>
      <c r="K5089" t="s">
        <v>3078</v>
      </c>
      <c r="L5089">
        <v>1</v>
      </c>
      <c r="M5089">
        <v>50</v>
      </c>
      <c r="N5089" t="s">
        <v>28</v>
      </c>
    </row>
    <row r="5090" spans="1:14" x14ac:dyDescent="0.2">
      <c r="A5090" t="s">
        <v>10849</v>
      </c>
      <c r="B5090">
        <v>41100</v>
      </c>
      <c r="C5090">
        <v>47000</v>
      </c>
      <c r="D5090">
        <v>52850</v>
      </c>
      <c r="E5090">
        <v>58700</v>
      </c>
      <c r="F5090">
        <v>63400</v>
      </c>
      <c r="G5090">
        <v>68100</v>
      </c>
      <c r="H5090">
        <v>72800</v>
      </c>
      <c r="I5090">
        <v>77500</v>
      </c>
      <c r="J5090">
        <v>82200</v>
      </c>
      <c r="K5090" t="s">
        <v>3078</v>
      </c>
      <c r="L5090">
        <v>1</v>
      </c>
      <c r="M5090">
        <v>50</v>
      </c>
      <c r="N5090" t="s">
        <v>29</v>
      </c>
    </row>
    <row r="5091" spans="1:14" x14ac:dyDescent="0.2">
      <c r="A5091" t="s">
        <v>10850</v>
      </c>
      <c r="B5091">
        <v>48050</v>
      </c>
      <c r="C5091">
        <v>54900</v>
      </c>
      <c r="D5091">
        <v>61750</v>
      </c>
      <c r="E5091">
        <v>68600</v>
      </c>
      <c r="F5091">
        <v>74100</v>
      </c>
      <c r="G5091">
        <v>79600</v>
      </c>
      <c r="H5091">
        <v>85100</v>
      </c>
      <c r="I5091">
        <v>90600</v>
      </c>
      <c r="J5091">
        <v>96050</v>
      </c>
      <c r="K5091" t="s">
        <v>3078</v>
      </c>
      <c r="L5091">
        <v>1</v>
      </c>
      <c r="M5091">
        <v>50</v>
      </c>
      <c r="N5091" t="s">
        <v>30</v>
      </c>
    </row>
    <row r="5092" spans="1:14" x14ac:dyDescent="0.2">
      <c r="A5092" t="s">
        <v>10851</v>
      </c>
      <c r="B5092">
        <v>60000</v>
      </c>
      <c r="C5092">
        <v>68550</v>
      </c>
      <c r="D5092">
        <v>77100</v>
      </c>
      <c r="E5092">
        <v>85650</v>
      </c>
      <c r="F5092">
        <v>92550</v>
      </c>
      <c r="G5092">
        <v>99400</v>
      </c>
      <c r="H5092">
        <v>106250</v>
      </c>
      <c r="I5092">
        <v>113100</v>
      </c>
      <c r="J5092">
        <v>119950</v>
      </c>
      <c r="K5092" t="s">
        <v>3078</v>
      </c>
      <c r="L5092">
        <v>1</v>
      </c>
      <c r="M5092">
        <v>50</v>
      </c>
      <c r="N5092" t="s">
        <v>31</v>
      </c>
    </row>
    <row r="5093" spans="1:14" x14ac:dyDescent="0.2">
      <c r="A5093" t="s">
        <v>10852</v>
      </c>
      <c r="B5093">
        <v>41100</v>
      </c>
      <c r="C5093">
        <v>47000</v>
      </c>
      <c r="D5093">
        <v>52850</v>
      </c>
      <c r="E5093">
        <v>58700</v>
      </c>
      <c r="F5093">
        <v>63400</v>
      </c>
      <c r="G5093">
        <v>68100</v>
      </c>
      <c r="H5093">
        <v>72800</v>
      </c>
      <c r="I5093">
        <v>77500</v>
      </c>
      <c r="J5093">
        <v>82200</v>
      </c>
      <c r="K5093" t="s">
        <v>3078</v>
      </c>
      <c r="L5093">
        <v>1</v>
      </c>
      <c r="M5093">
        <v>50</v>
      </c>
      <c r="N5093" t="s">
        <v>32</v>
      </c>
    </row>
    <row r="5094" spans="1:14" x14ac:dyDescent="0.2">
      <c r="A5094" t="s">
        <v>10853</v>
      </c>
      <c r="B5094">
        <v>41100</v>
      </c>
      <c r="C5094">
        <v>47000</v>
      </c>
      <c r="D5094">
        <v>52850</v>
      </c>
      <c r="E5094">
        <v>58700</v>
      </c>
      <c r="F5094">
        <v>63400</v>
      </c>
      <c r="G5094">
        <v>68100</v>
      </c>
      <c r="H5094">
        <v>72800</v>
      </c>
      <c r="I5094">
        <v>77500</v>
      </c>
      <c r="J5094">
        <v>82200</v>
      </c>
      <c r="K5094" t="s">
        <v>3078</v>
      </c>
      <c r="L5094">
        <v>1</v>
      </c>
      <c r="M5094">
        <v>50</v>
      </c>
      <c r="N5094" t="s">
        <v>33</v>
      </c>
    </row>
    <row r="5095" spans="1:14" x14ac:dyDescent="0.2">
      <c r="A5095" t="s">
        <v>10854</v>
      </c>
      <c r="B5095">
        <v>60000</v>
      </c>
      <c r="C5095">
        <v>68550</v>
      </c>
      <c r="D5095">
        <v>77100</v>
      </c>
      <c r="E5095">
        <v>85650</v>
      </c>
      <c r="F5095">
        <v>92550</v>
      </c>
      <c r="G5095">
        <v>99400</v>
      </c>
      <c r="H5095">
        <v>106250</v>
      </c>
      <c r="I5095">
        <v>113100</v>
      </c>
      <c r="J5095">
        <v>119950</v>
      </c>
      <c r="K5095" t="s">
        <v>3078</v>
      </c>
      <c r="L5095">
        <v>1</v>
      </c>
      <c r="M5095">
        <v>50</v>
      </c>
      <c r="N5095" t="s">
        <v>34</v>
      </c>
    </row>
    <row r="5096" spans="1:14" x14ac:dyDescent="0.2">
      <c r="A5096" t="s">
        <v>10855</v>
      </c>
      <c r="B5096">
        <v>60000</v>
      </c>
      <c r="C5096">
        <v>68550</v>
      </c>
      <c r="D5096">
        <v>77100</v>
      </c>
      <c r="E5096">
        <v>85650</v>
      </c>
      <c r="F5096">
        <v>92550</v>
      </c>
      <c r="G5096">
        <v>99400</v>
      </c>
      <c r="H5096">
        <v>106250</v>
      </c>
      <c r="I5096">
        <v>113100</v>
      </c>
      <c r="J5096">
        <v>119950</v>
      </c>
      <c r="K5096" t="s">
        <v>3078</v>
      </c>
      <c r="L5096">
        <v>1</v>
      </c>
      <c r="M5096">
        <v>50</v>
      </c>
      <c r="N5096" t="s">
        <v>35</v>
      </c>
    </row>
    <row r="5097" spans="1:14" x14ac:dyDescent="0.2">
      <c r="A5097" t="s">
        <v>10856</v>
      </c>
      <c r="B5097">
        <v>60000</v>
      </c>
      <c r="C5097">
        <v>68550</v>
      </c>
      <c r="D5097">
        <v>77100</v>
      </c>
      <c r="E5097">
        <v>85650</v>
      </c>
      <c r="F5097">
        <v>92550</v>
      </c>
      <c r="G5097">
        <v>99400</v>
      </c>
      <c r="H5097">
        <v>106250</v>
      </c>
      <c r="I5097">
        <v>113100</v>
      </c>
      <c r="J5097">
        <v>119950</v>
      </c>
      <c r="K5097" t="s">
        <v>3078</v>
      </c>
      <c r="L5097">
        <v>1</v>
      </c>
      <c r="M5097">
        <v>50</v>
      </c>
      <c r="N5097" t="s">
        <v>36</v>
      </c>
    </row>
    <row r="5098" spans="1:14" x14ac:dyDescent="0.2">
      <c r="A5098" t="s">
        <v>10857</v>
      </c>
      <c r="B5098">
        <v>41350</v>
      </c>
      <c r="C5098">
        <v>47250</v>
      </c>
      <c r="D5098">
        <v>53150</v>
      </c>
      <c r="E5098">
        <v>59050</v>
      </c>
      <c r="F5098">
        <v>63800</v>
      </c>
      <c r="G5098">
        <v>68500</v>
      </c>
      <c r="H5098">
        <v>73250</v>
      </c>
      <c r="I5098">
        <v>77950</v>
      </c>
      <c r="J5098">
        <v>82700</v>
      </c>
      <c r="K5098" t="s">
        <v>3078</v>
      </c>
      <c r="L5098">
        <v>3</v>
      </c>
      <c r="M5098">
        <v>50</v>
      </c>
      <c r="N5098" t="s">
        <v>37</v>
      </c>
    </row>
    <row r="5099" spans="1:14" x14ac:dyDescent="0.2">
      <c r="A5099" t="s">
        <v>10858</v>
      </c>
      <c r="B5099">
        <v>41350</v>
      </c>
      <c r="C5099">
        <v>47250</v>
      </c>
      <c r="D5099">
        <v>53150</v>
      </c>
      <c r="E5099">
        <v>59050</v>
      </c>
      <c r="F5099">
        <v>63800</v>
      </c>
      <c r="G5099">
        <v>68500</v>
      </c>
      <c r="H5099">
        <v>73250</v>
      </c>
      <c r="I5099">
        <v>77950</v>
      </c>
      <c r="J5099">
        <v>82700</v>
      </c>
      <c r="K5099" t="s">
        <v>3078</v>
      </c>
      <c r="L5099">
        <v>3</v>
      </c>
      <c r="M5099">
        <v>50</v>
      </c>
      <c r="N5099" t="s">
        <v>38</v>
      </c>
    </row>
    <row r="5100" spans="1:14" x14ac:dyDescent="0.2">
      <c r="A5100" t="s">
        <v>10859</v>
      </c>
      <c r="B5100">
        <v>41350</v>
      </c>
      <c r="C5100">
        <v>47250</v>
      </c>
      <c r="D5100">
        <v>53150</v>
      </c>
      <c r="E5100">
        <v>59050</v>
      </c>
      <c r="F5100">
        <v>63800</v>
      </c>
      <c r="G5100">
        <v>68500</v>
      </c>
      <c r="H5100">
        <v>73250</v>
      </c>
      <c r="I5100">
        <v>77950</v>
      </c>
      <c r="J5100">
        <v>82700</v>
      </c>
      <c r="K5100" t="s">
        <v>3078</v>
      </c>
      <c r="L5100">
        <v>3</v>
      </c>
      <c r="M5100">
        <v>50</v>
      </c>
      <c r="N5100" t="s">
        <v>39</v>
      </c>
    </row>
    <row r="5101" spans="1:14" x14ac:dyDescent="0.2">
      <c r="A5101" t="s">
        <v>10860</v>
      </c>
      <c r="B5101">
        <v>41350</v>
      </c>
      <c r="C5101">
        <v>47250</v>
      </c>
      <c r="D5101">
        <v>53150</v>
      </c>
      <c r="E5101">
        <v>59050</v>
      </c>
      <c r="F5101">
        <v>63800</v>
      </c>
      <c r="G5101">
        <v>68500</v>
      </c>
      <c r="H5101">
        <v>73250</v>
      </c>
      <c r="I5101">
        <v>77950</v>
      </c>
      <c r="J5101">
        <v>82700</v>
      </c>
      <c r="K5101" t="s">
        <v>3078</v>
      </c>
      <c r="L5101">
        <v>3</v>
      </c>
      <c r="M5101">
        <v>50</v>
      </c>
      <c r="N5101" t="s">
        <v>40</v>
      </c>
    </row>
    <row r="5102" spans="1:14" x14ac:dyDescent="0.2">
      <c r="A5102" t="s">
        <v>10861</v>
      </c>
      <c r="B5102">
        <v>41350</v>
      </c>
      <c r="C5102">
        <v>47250</v>
      </c>
      <c r="D5102">
        <v>53150</v>
      </c>
      <c r="E5102">
        <v>59050</v>
      </c>
      <c r="F5102">
        <v>63800</v>
      </c>
      <c r="G5102">
        <v>68500</v>
      </c>
      <c r="H5102">
        <v>73250</v>
      </c>
      <c r="I5102">
        <v>77950</v>
      </c>
      <c r="J5102">
        <v>82700</v>
      </c>
      <c r="K5102" t="s">
        <v>3078</v>
      </c>
      <c r="L5102">
        <v>3</v>
      </c>
      <c r="M5102">
        <v>50</v>
      </c>
      <c r="N5102" t="s">
        <v>41</v>
      </c>
    </row>
    <row r="5103" spans="1:14" x14ac:dyDescent="0.2">
      <c r="A5103" t="s">
        <v>10862</v>
      </c>
      <c r="B5103">
        <v>41350</v>
      </c>
      <c r="C5103">
        <v>47250</v>
      </c>
      <c r="D5103">
        <v>53150</v>
      </c>
      <c r="E5103">
        <v>59050</v>
      </c>
      <c r="F5103">
        <v>63800</v>
      </c>
      <c r="G5103">
        <v>68500</v>
      </c>
      <c r="H5103">
        <v>73250</v>
      </c>
      <c r="I5103">
        <v>77950</v>
      </c>
      <c r="J5103">
        <v>82700</v>
      </c>
      <c r="K5103" t="s">
        <v>3078</v>
      </c>
      <c r="L5103">
        <v>3</v>
      </c>
      <c r="M5103">
        <v>50</v>
      </c>
      <c r="N5103" t="s">
        <v>42</v>
      </c>
    </row>
    <row r="5104" spans="1:14" x14ac:dyDescent="0.2">
      <c r="A5104" t="s">
        <v>10863</v>
      </c>
      <c r="B5104">
        <v>41350</v>
      </c>
      <c r="C5104">
        <v>47250</v>
      </c>
      <c r="D5104">
        <v>53150</v>
      </c>
      <c r="E5104">
        <v>59050</v>
      </c>
      <c r="F5104">
        <v>63800</v>
      </c>
      <c r="G5104">
        <v>68500</v>
      </c>
      <c r="H5104">
        <v>73250</v>
      </c>
      <c r="I5104">
        <v>77950</v>
      </c>
      <c r="J5104">
        <v>82700</v>
      </c>
      <c r="K5104" t="s">
        <v>3078</v>
      </c>
      <c r="L5104">
        <v>3</v>
      </c>
      <c r="M5104">
        <v>50</v>
      </c>
      <c r="N5104" t="s">
        <v>43</v>
      </c>
    </row>
    <row r="5105" spans="1:14" x14ac:dyDescent="0.2">
      <c r="A5105" t="s">
        <v>10864</v>
      </c>
      <c r="B5105">
        <v>41350</v>
      </c>
      <c r="C5105">
        <v>47250</v>
      </c>
      <c r="D5105">
        <v>53150</v>
      </c>
      <c r="E5105">
        <v>59050</v>
      </c>
      <c r="F5105">
        <v>63800</v>
      </c>
      <c r="G5105">
        <v>68500</v>
      </c>
      <c r="H5105">
        <v>73250</v>
      </c>
      <c r="I5105">
        <v>77950</v>
      </c>
      <c r="J5105">
        <v>82700</v>
      </c>
      <c r="K5105" t="s">
        <v>3078</v>
      </c>
      <c r="L5105">
        <v>3</v>
      </c>
      <c r="M5105">
        <v>50</v>
      </c>
      <c r="N5105" t="s">
        <v>44</v>
      </c>
    </row>
    <row r="5106" spans="1:14" x14ac:dyDescent="0.2">
      <c r="A5106" t="s">
        <v>10865</v>
      </c>
      <c r="B5106">
        <v>41350</v>
      </c>
      <c r="C5106">
        <v>47250</v>
      </c>
      <c r="D5106">
        <v>53150</v>
      </c>
      <c r="E5106">
        <v>59050</v>
      </c>
      <c r="F5106">
        <v>63800</v>
      </c>
      <c r="G5106">
        <v>68500</v>
      </c>
      <c r="H5106">
        <v>73250</v>
      </c>
      <c r="I5106">
        <v>77950</v>
      </c>
      <c r="J5106">
        <v>82700</v>
      </c>
      <c r="K5106" t="s">
        <v>3078</v>
      </c>
      <c r="L5106">
        <v>3</v>
      </c>
      <c r="M5106">
        <v>50</v>
      </c>
      <c r="N5106" t="s">
        <v>45</v>
      </c>
    </row>
    <row r="5107" spans="1:14" x14ac:dyDescent="0.2">
      <c r="A5107" t="s">
        <v>10866</v>
      </c>
      <c r="B5107">
        <v>41350</v>
      </c>
      <c r="C5107">
        <v>47250</v>
      </c>
      <c r="D5107">
        <v>53150</v>
      </c>
      <c r="E5107">
        <v>59050</v>
      </c>
      <c r="F5107">
        <v>63800</v>
      </c>
      <c r="G5107">
        <v>68500</v>
      </c>
      <c r="H5107">
        <v>73250</v>
      </c>
      <c r="I5107">
        <v>77950</v>
      </c>
      <c r="J5107">
        <v>82700</v>
      </c>
      <c r="K5107" t="s">
        <v>3078</v>
      </c>
      <c r="L5107">
        <v>3</v>
      </c>
      <c r="M5107">
        <v>50</v>
      </c>
      <c r="N5107" t="s">
        <v>46</v>
      </c>
    </row>
    <row r="5108" spans="1:14" x14ac:dyDescent="0.2">
      <c r="A5108" t="s">
        <v>10867</v>
      </c>
      <c r="B5108">
        <v>41350</v>
      </c>
      <c r="C5108">
        <v>47250</v>
      </c>
      <c r="D5108">
        <v>53150</v>
      </c>
      <c r="E5108">
        <v>59050</v>
      </c>
      <c r="F5108">
        <v>63800</v>
      </c>
      <c r="G5108">
        <v>68500</v>
      </c>
      <c r="H5108">
        <v>73250</v>
      </c>
      <c r="I5108">
        <v>77950</v>
      </c>
      <c r="J5108">
        <v>82700</v>
      </c>
      <c r="K5108" t="s">
        <v>3078</v>
      </c>
      <c r="L5108">
        <v>3</v>
      </c>
      <c r="M5108">
        <v>50</v>
      </c>
      <c r="N5108" t="s">
        <v>47</v>
      </c>
    </row>
    <row r="5109" spans="1:14" x14ac:dyDescent="0.2">
      <c r="A5109" t="s">
        <v>10868</v>
      </c>
      <c r="B5109">
        <v>41350</v>
      </c>
      <c r="C5109">
        <v>47250</v>
      </c>
      <c r="D5109">
        <v>53150</v>
      </c>
      <c r="E5109">
        <v>59050</v>
      </c>
      <c r="F5109">
        <v>63800</v>
      </c>
      <c r="G5109">
        <v>68500</v>
      </c>
      <c r="H5109">
        <v>73250</v>
      </c>
      <c r="I5109">
        <v>77950</v>
      </c>
      <c r="J5109">
        <v>82700</v>
      </c>
      <c r="K5109" t="s">
        <v>3078</v>
      </c>
      <c r="L5109">
        <v>3</v>
      </c>
      <c r="M5109">
        <v>50</v>
      </c>
      <c r="N5109" t="s">
        <v>48</v>
      </c>
    </row>
    <row r="5110" spans="1:14" x14ac:dyDescent="0.2">
      <c r="A5110" t="s">
        <v>10869</v>
      </c>
      <c r="B5110">
        <v>41350</v>
      </c>
      <c r="C5110">
        <v>47250</v>
      </c>
      <c r="D5110">
        <v>53150</v>
      </c>
      <c r="E5110">
        <v>59050</v>
      </c>
      <c r="F5110">
        <v>63800</v>
      </c>
      <c r="G5110">
        <v>68500</v>
      </c>
      <c r="H5110">
        <v>73250</v>
      </c>
      <c r="I5110">
        <v>77950</v>
      </c>
      <c r="J5110">
        <v>82700</v>
      </c>
      <c r="K5110" t="s">
        <v>3078</v>
      </c>
      <c r="L5110">
        <v>3</v>
      </c>
      <c r="M5110">
        <v>50</v>
      </c>
      <c r="N5110" t="s">
        <v>49</v>
      </c>
    </row>
    <row r="5111" spans="1:14" x14ac:dyDescent="0.2">
      <c r="A5111" t="s">
        <v>10870</v>
      </c>
      <c r="B5111">
        <v>41350</v>
      </c>
      <c r="C5111">
        <v>47250</v>
      </c>
      <c r="D5111">
        <v>53150</v>
      </c>
      <c r="E5111">
        <v>59050</v>
      </c>
      <c r="F5111">
        <v>63800</v>
      </c>
      <c r="G5111">
        <v>68500</v>
      </c>
      <c r="H5111">
        <v>73250</v>
      </c>
      <c r="I5111">
        <v>77950</v>
      </c>
      <c r="J5111">
        <v>82700</v>
      </c>
      <c r="K5111" t="s">
        <v>3078</v>
      </c>
      <c r="L5111">
        <v>3</v>
      </c>
      <c r="M5111">
        <v>50</v>
      </c>
      <c r="N5111" t="s">
        <v>50</v>
      </c>
    </row>
    <row r="5112" spans="1:14" x14ac:dyDescent="0.2">
      <c r="A5112" t="s">
        <v>10871</v>
      </c>
      <c r="B5112">
        <v>41350</v>
      </c>
      <c r="C5112">
        <v>47250</v>
      </c>
      <c r="D5112">
        <v>53150</v>
      </c>
      <c r="E5112">
        <v>59050</v>
      </c>
      <c r="F5112">
        <v>63800</v>
      </c>
      <c r="G5112">
        <v>68500</v>
      </c>
      <c r="H5112">
        <v>73250</v>
      </c>
      <c r="I5112">
        <v>77950</v>
      </c>
      <c r="J5112">
        <v>82700</v>
      </c>
      <c r="K5112" t="s">
        <v>3078</v>
      </c>
      <c r="L5112">
        <v>3</v>
      </c>
      <c r="M5112">
        <v>50</v>
      </c>
      <c r="N5112" t="s">
        <v>51</v>
      </c>
    </row>
    <row r="5113" spans="1:14" x14ac:dyDescent="0.2">
      <c r="A5113" t="s">
        <v>10872</v>
      </c>
      <c r="B5113">
        <v>41350</v>
      </c>
      <c r="C5113">
        <v>47250</v>
      </c>
      <c r="D5113">
        <v>53150</v>
      </c>
      <c r="E5113">
        <v>59050</v>
      </c>
      <c r="F5113">
        <v>63800</v>
      </c>
      <c r="G5113">
        <v>68500</v>
      </c>
      <c r="H5113">
        <v>73250</v>
      </c>
      <c r="I5113">
        <v>77950</v>
      </c>
      <c r="J5113">
        <v>82700</v>
      </c>
      <c r="K5113" t="s">
        <v>3078</v>
      </c>
      <c r="L5113">
        <v>3</v>
      </c>
      <c r="M5113">
        <v>50</v>
      </c>
      <c r="N5113" t="s">
        <v>52</v>
      </c>
    </row>
    <row r="5114" spans="1:14" x14ac:dyDescent="0.2">
      <c r="A5114" t="s">
        <v>10873</v>
      </c>
      <c r="B5114">
        <v>41350</v>
      </c>
      <c r="C5114">
        <v>47250</v>
      </c>
      <c r="D5114">
        <v>53150</v>
      </c>
      <c r="E5114">
        <v>59050</v>
      </c>
      <c r="F5114">
        <v>63800</v>
      </c>
      <c r="G5114">
        <v>68500</v>
      </c>
      <c r="H5114">
        <v>73250</v>
      </c>
      <c r="I5114">
        <v>77950</v>
      </c>
      <c r="J5114">
        <v>82700</v>
      </c>
      <c r="K5114" t="s">
        <v>3078</v>
      </c>
      <c r="L5114">
        <v>3</v>
      </c>
      <c r="M5114">
        <v>50</v>
      </c>
      <c r="N5114" t="s">
        <v>53</v>
      </c>
    </row>
    <row r="5115" spans="1:14" x14ac:dyDescent="0.2">
      <c r="A5115" t="s">
        <v>10874</v>
      </c>
      <c r="B5115">
        <v>41350</v>
      </c>
      <c r="C5115">
        <v>47250</v>
      </c>
      <c r="D5115">
        <v>53150</v>
      </c>
      <c r="E5115">
        <v>59050</v>
      </c>
      <c r="F5115">
        <v>63800</v>
      </c>
      <c r="G5115">
        <v>68500</v>
      </c>
      <c r="H5115">
        <v>73250</v>
      </c>
      <c r="I5115">
        <v>77950</v>
      </c>
      <c r="J5115">
        <v>82700</v>
      </c>
      <c r="K5115" t="s">
        <v>3078</v>
      </c>
      <c r="L5115">
        <v>3</v>
      </c>
      <c r="M5115">
        <v>50</v>
      </c>
      <c r="N5115" t="s">
        <v>54</v>
      </c>
    </row>
    <row r="5116" spans="1:14" x14ac:dyDescent="0.2">
      <c r="A5116" t="s">
        <v>10875</v>
      </c>
      <c r="B5116">
        <v>41350</v>
      </c>
      <c r="C5116">
        <v>47250</v>
      </c>
      <c r="D5116">
        <v>53150</v>
      </c>
      <c r="E5116">
        <v>59050</v>
      </c>
      <c r="F5116">
        <v>63800</v>
      </c>
      <c r="G5116">
        <v>68500</v>
      </c>
      <c r="H5116">
        <v>73250</v>
      </c>
      <c r="I5116">
        <v>77950</v>
      </c>
      <c r="J5116">
        <v>82700</v>
      </c>
      <c r="K5116" t="s">
        <v>3078</v>
      </c>
      <c r="L5116">
        <v>3</v>
      </c>
      <c r="M5116">
        <v>50</v>
      </c>
      <c r="N5116" t="s">
        <v>55</v>
      </c>
    </row>
    <row r="5117" spans="1:14" x14ac:dyDescent="0.2">
      <c r="A5117" t="s">
        <v>10876</v>
      </c>
      <c r="B5117">
        <v>41350</v>
      </c>
      <c r="C5117">
        <v>47250</v>
      </c>
      <c r="D5117">
        <v>53150</v>
      </c>
      <c r="E5117">
        <v>59050</v>
      </c>
      <c r="F5117">
        <v>63800</v>
      </c>
      <c r="G5117">
        <v>68500</v>
      </c>
      <c r="H5117">
        <v>73250</v>
      </c>
      <c r="I5117">
        <v>77950</v>
      </c>
      <c r="J5117">
        <v>82700</v>
      </c>
      <c r="K5117" t="s">
        <v>3078</v>
      </c>
      <c r="L5117">
        <v>3</v>
      </c>
      <c r="M5117">
        <v>50</v>
      </c>
      <c r="N5117" t="s">
        <v>56</v>
      </c>
    </row>
    <row r="5118" spans="1:14" x14ac:dyDescent="0.2">
      <c r="A5118" t="s">
        <v>10877</v>
      </c>
      <c r="B5118">
        <v>41350</v>
      </c>
      <c r="C5118">
        <v>47250</v>
      </c>
      <c r="D5118">
        <v>53150</v>
      </c>
      <c r="E5118">
        <v>59050</v>
      </c>
      <c r="F5118">
        <v>63800</v>
      </c>
      <c r="G5118">
        <v>68500</v>
      </c>
      <c r="H5118">
        <v>73250</v>
      </c>
      <c r="I5118">
        <v>77950</v>
      </c>
      <c r="J5118">
        <v>82700</v>
      </c>
      <c r="K5118" t="s">
        <v>3078</v>
      </c>
      <c r="L5118">
        <v>3</v>
      </c>
      <c r="M5118">
        <v>50</v>
      </c>
      <c r="N5118" t="s">
        <v>57</v>
      </c>
    </row>
    <row r="5119" spans="1:14" x14ac:dyDescent="0.2">
      <c r="A5119" t="s">
        <v>10878</v>
      </c>
      <c r="B5119">
        <v>41350</v>
      </c>
      <c r="C5119">
        <v>47250</v>
      </c>
      <c r="D5119">
        <v>53150</v>
      </c>
      <c r="E5119">
        <v>59050</v>
      </c>
      <c r="F5119">
        <v>63800</v>
      </c>
      <c r="G5119">
        <v>68500</v>
      </c>
      <c r="H5119">
        <v>73250</v>
      </c>
      <c r="I5119">
        <v>77950</v>
      </c>
      <c r="J5119">
        <v>82700</v>
      </c>
      <c r="K5119" t="s">
        <v>3078</v>
      </c>
      <c r="L5119">
        <v>3</v>
      </c>
      <c r="M5119">
        <v>50</v>
      </c>
      <c r="N5119" t="s">
        <v>58</v>
      </c>
    </row>
    <row r="5120" spans="1:14" x14ac:dyDescent="0.2">
      <c r="A5120" t="s">
        <v>10879</v>
      </c>
      <c r="B5120">
        <v>41350</v>
      </c>
      <c r="C5120">
        <v>47250</v>
      </c>
      <c r="D5120">
        <v>53150</v>
      </c>
      <c r="E5120">
        <v>59050</v>
      </c>
      <c r="F5120">
        <v>63800</v>
      </c>
      <c r="G5120">
        <v>68500</v>
      </c>
      <c r="H5120">
        <v>73250</v>
      </c>
      <c r="I5120">
        <v>77950</v>
      </c>
      <c r="J5120">
        <v>82700</v>
      </c>
      <c r="K5120" t="s">
        <v>3078</v>
      </c>
      <c r="L5120">
        <v>3</v>
      </c>
      <c r="M5120">
        <v>50</v>
      </c>
      <c r="N5120" t="s">
        <v>60</v>
      </c>
    </row>
    <row r="5121" spans="1:14" x14ac:dyDescent="0.2">
      <c r="A5121" t="s">
        <v>10880</v>
      </c>
      <c r="B5121">
        <v>41350</v>
      </c>
      <c r="C5121">
        <v>47250</v>
      </c>
      <c r="D5121">
        <v>53150</v>
      </c>
      <c r="E5121">
        <v>59050</v>
      </c>
      <c r="F5121">
        <v>63800</v>
      </c>
      <c r="G5121">
        <v>68500</v>
      </c>
      <c r="H5121">
        <v>73250</v>
      </c>
      <c r="I5121">
        <v>77950</v>
      </c>
      <c r="J5121">
        <v>82700</v>
      </c>
      <c r="K5121" t="s">
        <v>3078</v>
      </c>
      <c r="L5121">
        <v>3</v>
      </c>
      <c r="M5121">
        <v>50</v>
      </c>
      <c r="N5121" t="s">
        <v>59</v>
      </c>
    </row>
    <row r="5122" spans="1:14" x14ac:dyDescent="0.2">
      <c r="A5122" t="s">
        <v>10881</v>
      </c>
      <c r="B5122">
        <v>41350</v>
      </c>
      <c r="C5122">
        <v>47250</v>
      </c>
      <c r="D5122">
        <v>53150</v>
      </c>
      <c r="E5122">
        <v>59050</v>
      </c>
      <c r="F5122">
        <v>63800</v>
      </c>
      <c r="G5122">
        <v>68500</v>
      </c>
      <c r="H5122">
        <v>73250</v>
      </c>
      <c r="I5122">
        <v>77950</v>
      </c>
      <c r="J5122">
        <v>82700</v>
      </c>
      <c r="K5122" t="s">
        <v>3078</v>
      </c>
      <c r="L5122">
        <v>3</v>
      </c>
      <c r="M5122">
        <v>50</v>
      </c>
      <c r="N5122" t="s">
        <v>61</v>
      </c>
    </row>
    <row r="5123" spans="1:14" x14ac:dyDescent="0.2">
      <c r="A5123" t="s">
        <v>10882</v>
      </c>
      <c r="B5123">
        <v>41350</v>
      </c>
      <c r="C5123">
        <v>47250</v>
      </c>
      <c r="D5123">
        <v>53150</v>
      </c>
      <c r="E5123">
        <v>59050</v>
      </c>
      <c r="F5123">
        <v>63800</v>
      </c>
      <c r="G5123">
        <v>68500</v>
      </c>
      <c r="H5123">
        <v>73250</v>
      </c>
      <c r="I5123">
        <v>77950</v>
      </c>
      <c r="J5123">
        <v>82700</v>
      </c>
      <c r="K5123" t="s">
        <v>3078</v>
      </c>
      <c r="L5123">
        <v>3</v>
      </c>
      <c r="M5123">
        <v>50</v>
      </c>
      <c r="N5123" t="s">
        <v>62</v>
      </c>
    </row>
    <row r="5124" spans="1:14" x14ac:dyDescent="0.2">
      <c r="A5124" t="s">
        <v>10883</v>
      </c>
      <c r="B5124">
        <v>41350</v>
      </c>
      <c r="C5124">
        <v>47250</v>
      </c>
      <c r="D5124">
        <v>53150</v>
      </c>
      <c r="E5124">
        <v>59050</v>
      </c>
      <c r="F5124">
        <v>63800</v>
      </c>
      <c r="G5124">
        <v>68500</v>
      </c>
      <c r="H5124">
        <v>73250</v>
      </c>
      <c r="I5124">
        <v>77950</v>
      </c>
      <c r="J5124">
        <v>82700</v>
      </c>
      <c r="K5124" t="s">
        <v>3078</v>
      </c>
      <c r="L5124">
        <v>3</v>
      </c>
      <c r="M5124">
        <v>50</v>
      </c>
      <c r="N5124" t="s">
        <v>63</v>
      </c>
    </row>
    <row r="5125" spans="1:14" x14ac:dyDescent="0.2">
      <c r="A5125" t="s">
        <v>10884</v>
      </c>
      <c r="B5125">
        <v>41350</v>
      </c>
      <c r="C5125">
        <v>47250</v>
      </c>
      <c r="D5125">
        <v>53150</v>
      </c>
      <c r="E5125">
        <v>59050</v>
      </c>
      <c r="F5125">
        <v>63800</v>
      </c>
      <c r="G5125">
        <v>68500</v>
      </c>
      <c r="H5125">
        <v>73250</v>
      </c>
      <c r="I5125">
        <v>77950</v>
      </c>
      <c r="J5125">
        <v>82700</v>
      </c>
      <c r="K5125" t="s">
        <v>3078</v>
      </c>
      <c r="L5125">
        <v>3</v>
      </c>
      <c r="M5125">
        <v>50</v>
      </c>
      <c r="N5125" t="s">
        <v>65</v>
      </c>
    </row>
    <row r="5126" spans="1:14" x14ac:dyDescent="0.2">
      <c r="A5126" t="s">
        <v>10885</v>
      </c>
      <c r="B5126">
        <v>41350</v>
      </c>
      <c r="C5126">
        <v>47250</v>
      </c>
      <c r="D5126">
        <v>53150</v>
      </c>
      <c r="E5126">
        <v>59050</v>
      </c>
      <c r="F5126">
        <v>63800</v>
      </c>
      <c r="G5126">
        <v>68500</v>
      </c>
      <c r="H5126">
        <v>73250</v>
      </c>
      <c r="I5126">
        <v>77950</v>
      </c>
      <c r="J5126">
        <v>82700</v>
      </c>
      <c r="K5126" t="s">
        <v>3078</v>
      </c>
      <c r="L5126">
        <v>3</v>
      </c>
      <c r="M5126">
        <v>50</v>
      </c>
      <c r="N5126" t="s">
        <v>64</v>
      </c>
    </row>
    <row r="5127" spans="1:14" x14ac:dyDescent="0.2">
      <c r="A5127" t="s">
        <v>10886</v>
      </c>
      <c r="B5127">
        <v>40150</v>
      </c>
      <c r="C5127">
        <v>45900</v>
      </c>
      <c r="D5127">
        <v>51650</v>
      </c>
      <c r="E5127">
        <v>57350</v>
      </c>
      <c r="F5127">
        <v>61950</v>
      </c>
      <c r="G5127">
        <v>66550</v>
      </c>
      <c r="H5127">
        <v>71150</v>
      </c>
      <c r="I5127">
        <v>75750</v>
      </c>
      <c r="J5127">
        <v>80300</v>
      </c>
      <c r="K5127" t="s">
        <v>3078</v>
      </c>
      <c r="L5127">
        <v>5</v>
      </c>
      <c r="M5127">
        <v>50</v>
      </c>
      <c r="N5127" t="s">
        <v>66</v>
      </c>
    </row>
    <row r="5128" spans="1:14" x14ac:dyDescent="0.2">
      <c r="A5128" t="s">
        <v>10887</v>
      </c>
      <c r="B5128">
        <v>40150</v>
      </c>
      <c r="C5128">
        <v>45900</v>
      </c>
      <c r="D5128">
        <v>51650</v>
      </c>
      <c r="E5128">
        <v>57350</v>
      </c>
      <c r="F5128">
        <v>61950</v>
      </c>
      <c r="G5128">
        <v>66550</v>
      </c>
      <c r="H5128">
        <v>71150</v>
      </c>
      <c r="I5128">
        <v>75750</v>
      </c>
      <c r="J5128">
        <v>80300</v>
      </c>
      <c r="K5128" t="s">
        <v>3078</v>
      </c>
      <c r="L5128">
        <v>5</v>
      </c>
      <c r="M5128">
        <v>50</v>
      </c>
      <c r="N5128" t="s">
        <v>67</v>
      </c>
    </row>
    <row r="5129" spans="1:14" x14ac:dyDescent="0.2">
      <c r="A5129" t="s">
        <v>10888</v>
      </c>
      <c r="B5129">
        <v>40150</v>
      </c>
      <c r="C5129">
        <v>45900</v>
      </c>
      <c r="D5129">
        <v>51650</v>
      </c>
      <c r="E5129">
        <v>57350</v>
      </c>
      <c r="F5129">
        <v>61950</v>
      </c>
      <c r="G5129">
        <v>66550</v>
      </c>
      <c r="H5129">
        <v>71150</v>
      </c>
      <c r="I5129">
        <v>75750</v>
      </c>
      <c r="J5129">
        <v>80300</v>
      </c>
      <c r="K5129" t="s">
        <v>3078</v>
      </c>
      <c r="L5129">
        <v>5</v>
      </c>
      <c r="M5129">
        <v>50</v>
      </c>
      <c r="N5129" t="s">
        <v>68</v>
      </c>
    </row>
    <row r="5130" spans="1:14" x14ac:dyDescent="0.2">
      <c r="A5130" t="s">
        <v>10889</v>
      </c>
      <c r="B5130">
        <v>40150</v>
      </c>
      <c r="C5130">
        <v>45900</v>
      </c>
      <c r="D5130">
        <v>51650</v>
      </c>
      <c r="E5130">
        <v>57350</v>
      </c>
      <c r="F5130">
        <v>61950</v>
      </c>
      <c r="G5130">
        <v>66550</v>
      </c>
      <c r="H5130">
        <v>71150</v>
      </c>
      <c r="I5130">
        <v>75750</v>
      </c>
      <c r="J5130">
        <v>80300</v>
      </c>
      <c r="K5130" t="s">
        <v>3078</v>
      </c>
      <c r="L5130">
        <v>5</v>
      </c>
      <c r="M5130">
        <v>50</v>
      </c>
      <c r="N5130" t="s">
        <v>69</v>
      </c>
    </row>
    <row r="5131" spans="1:14" x14ac:dyDescent="0.2">
      <c r="A5131" t="s">
        <v>10890</v>
      </c>
      <c r="B5131">
        <v>40150</v>
      </c>
      <c r="C5131">
        <v>45900</v>
      </c>
      <c r="D5131">
        <v>51650</v>
      </c>
      <c r="E5131">
        <v>57350</v>
      </c>
      <c r="F5131">
        <v>61950</v>
      </c>
      <c r="G5131">
        <v>66550</v>
      </c>
      <c r="H5131">
        <v>71150</v>
      </c>
      <c r="I5131">
        <v>75750</v>
      </c>
      <c r="J5131">
        <v>80300</v>
      </c>
      <c r="K5131" t="s">
        <v>3078</v>
      </c>
      <c r="L5131">
        <v>5</v>
      </c>
      <c r="M5131">
        <v>50</v>
      </c>
      <c r="N5131" t="s">
        <v>70</v>
      </c>
    </row>
    <row r="5132" spans="1:14" x14ac:dyDescent="0.2">
      <c r="A5132" t="s">
        <v>10891</v>
      </c>
      <c r="B5132">
        <v>40150</v>
      </c>
      <c r="C5132">
        <v>45900</v>
      </c>
      <c r="D5132">
        <v>51650</v>
      </c>
      <c r="E5132">
        <v>57350</v>
      </c>
      <c r="F5132">
        <v>61950</v>
      </c>
      <c r="G5132">
        <v>66550</v>
      </c>
      <c r="H5132">
        <v>71150</v>
      </c>
      <c r="I5132">
        <v>75750</v>
      </c>
      <c r="J5132">
        <v>80300</v>
      </c>
      <c r="K5132" t="s">
        <v>3078</v>
      </c>
      <c r="L5132">
        <v>5</v>
      </c>
      <c r="M5132">
        <v>50</v>
      </c>
      <c r="N5132" t="s">
        <v>71</v>
      </c>
    </row>
    <row r="5133" spans="1:14" x14ac:dyDescent="0.2">
      <c r="A5133" t="s">
        <v>10892</v>
      </c>
      <c r="B5133">
        <v>40150</v>
      </c>
      <c r="C5133">
        <v>45900</v>
      </c>
      <c r="D5133">
        <v>51650</v>
      </c>
      <c r="E5133">
        <v>57350</v>
      </c>
      <c r="F5133">
        <v>61950</v>
      </c>
      <c r="G5133">
        <v>66550</v>
      </c>
      <c r="H5133">
        <v>71150</v>
      </c>
      <c r="I5133">
        <v>75750</v>
      </c>
      <c r="J5133">
        <v>80300</v>
      </c>
      <c r="K5133" t="s">
        <v>3078</v>
      </c>
      <c r="L5133">
        <v>5</v>
      </c>
      <c r="M5133">
        <v>50</v>
      </c>
      <c r="N5133" t="s">
        <v>72</v>
      </c>
    </row>
    <row r="5134" spans="1:14" x14ac:dyDescent="0.2">
      <c r="A5134" t="s">
        <v>10893</v>
      </c>
      <c r="B5134">
        <v>40150</v>
      </c>
      <c r="C5134">
        <v>45900</v>
      </c>
      <c r="D5134">
        <v>51650</v>
      </c>
      <c r="E5134">
        <v>57350</v>
      </c>
      <c r="F5134">
        <v>61950</v>
      </c>
      <c r="G5134">
        <v>66550</v>
      </c>
      <c r="H5134">
        <v>71150</v>
      </c>
      <c r="I5134">
        <v>75750</v>
      </c>
      <c r="J5134">
        <v>80300</v>
      </c>
      <c r="K5134" t="s">
        <v>3078</v>
      </c>
      <c r="L5134">
        <v>5</v>
      </c>
      <c r="M5134">
        <v>50</v>
      </c>
      <c r="N5134" t="s">
        <v>73</v>
      </c>
    </row>
    <row r="5135" spans="1:14" x14ac:dyDescent="0.2">
      <c r="A5135" t="s">
        <v>10894</v>
      </c>
      <c r="B5135">
        <v>40150</v>
      </c>
      <c r="C5135">
        <v>45900</v>
      </c>
      <c r="D5135">
        <v>51650</v>
      </c>
      <c r="E5135">
        <v>57350</v>
      </c>
      <c r="F5135">
        <v>61950</v>
      </c>
      <c r="G5135">
        <v>66550</v>
      </c>
      <c r="H5135">
        <v>71150</v>
      </c>
      <c r="I5135">
        <v>75750</v>
      </c>
      <c r="J5135">
        <v>80300</v>
      </c>
      <c r="K5135" t="s">
        <v>3078</v>
      </c>
      <c r="L5135">
        <v>5</v>
      </c>
      <c r="M5135">
        <v>50</v>
      </c>
      <c r="N5135" t="s">
        <v>74</v>
      </c>
    </row>
    <row r="5136" spans="1:14" x14ac:dyDescent="0.2">
      <c r="A5136" t="s">
        <v>10895</v>
      </c>
      <c r="B5136">
        <v>40150</v>
      </c>
      <c r="C5136">
        <v>45900</v>
      </c>
      <c r="D5136">
        <v>51650</v>
      </c>
      <c r="E5136">
        <v>57350</v>
      </c>
      <c r="F5136">
        <v>61950</v>
      </c>
      <c r="G5136">
        <v>66550</v>
      </c>
      <c r="H5136">
        <v>71150</v>
      </c>
      <c r="I5136">
        <v>75750</v>
      </c>
      <c r="J5136">
        <v>80300</v>
      </c>
      <c r="K5136" t="s">
        <v>3078</v>
      </c>
      <c r="L5136">
        <v>5</v>
      </c>
      <c r="M5136">
        <v>50</v>
      </c>
      <c r="N5136" t="s">
        <v>75</v>
      </c>
    </row>
    <row r="5137" spans="1:14" x14ac:dyDescent="0.2">
      <c r="A5137" t="s">
        <v>10896</v>
      </c>
      <c r="B5137">
        <v>40150</v>
      </c>
      <c r="C5137">
        <v>45900</v>
      </c>
      <c r="D5137">
        <v>51650</v>
      </c>
      <c r="E5137">
        <v>57350</v>
      </c>
      <c r="F5137">
        <v>61950</v>
      </c>
      <c r="G5137">
        <v>66550</v>
      </c>
      <c r="H5137">
        <v>71150</v>
      </c>
      <c r="I5137">
        <v>75750</v>
      </c>
      <c r="J5137">
        <v>80300</v>
      </c>
      <c r="K5137" t="s">
        <v>3078</v>
      </c>
      <c r="L5137">
        <v>5</v>
      </c>
      <c r="M5137">
        <v>50</v>
      </c>
      <c r="N5137" t="s">
        <v>76</v>
      </c>
    </row>
    <row r="5138" spans="1:14" x14ac:dyDescent="0.2">
      <c r="A5138" t="s">
        <v>10897</v>
      </c>
      <c r="B5138">
        <v>40150</v>
      </c>
      <c r="C5138">
        <v>45900</v>
      </c>
      <c r="D5138">
        <v>51650</v>
      </c>
      <c r="E5138">
        <v>57350</v>
      </c>
      <c r="F5138">
        <v>61950</v>
      </c>
      <c r="G5138">
        <v>66550</v>
      </c>
      <c r="H5138">
        <v>71150</v>
      </c>
      <c r="I5138">
        <v>75750</v>
      </c>
      <c r="J5138">
        <v>80300</v>
      </c>
      <c r="K5138" t="s">
        <v>3078</v>
      </c>
      <c r="L5138">
        <v>5</v>
      </c>
      <c r="M5138">
        <v>50</v>
      </c>
      <c r="N5138" t="s">
        <v>77</v>
      </c>
    </row>
    <row r="5139" spans="1:14" x14ac:dyDescent="0.2">
      <c r="A5139" t="s">
        <v>10898</v>
      </c>
      <c r="B5139">
        <v>40150</v>
      </c>
      <c r="C5139">
        <v>45900</v>
      </c>
      <c r="D5139">
        <v>51650</v>
      </c>
      <c r="E5139">
        <v>57350</v>
      </c>
      <c r="F5139">
        <v>61950</v>
      </c>
      <c r="G5139">
        <v>66550</v>
      </c>
      <c r="H5139">
        <v>71150</v>
      </c>
      <c r="I5139">
        <v>75750</v>
      </c>
      <c r="J5139">
        <v>80300</v>
      </c>
      <c r="K5139" t="s">
        <v>3078</v>
      </c>
      <c r="L5139">
        <v>5</v>
      </c>
      <c r="M5139">
        <v>50</v>
      </c>
      <c r="N5139" t="s">
        <v>78</v>
      </c>
    </row>
    <row r="5140" spans="1:14" x14ac:dyDescent="0.2">
      <c r="A5140" t="s">
        <v>10899</v>
      </c>
      <c r="B5140">
        <v>40150</v>
      </c>
      <c r="C5140">
        <v>45900</v>
      </c>
      <c r="D5140">
        <v>51650</v>
      </c>
      <c r="E5140">
        <v>57350</v>
      </c>
      <c r="F5140">
        <v>61950</v>
      </c>
      <c r="G5140">
        <v>66550</v>
      </c>
      <c r="H5140">
        <v>71150</v>
      </c>
      <c r="I5140">
        <v>75750</v>
      </c>
      <c r="J5140">
        <v>80300</v>
      </c>
      <c r="K5140" t="s">
        <v>3078</v>
      </c>
      <c r="L5140">
        <v>5</v>
      </c>
      <c r="M5140">
        <v>50</v>
      </c>
      <c r="N5140" t="s">
        <v>79</v>
      </c>
    </row>
    <row r="5141" spans="1:14" x14ac:dyDescent="0.2">
      <c r="A5141" t="s">
        <v>10900</v>
      </c>
      <c r="B5141">
        <v>40150</v>
      </c>
      <c r="C5141">
        <v>45900</v>
      </c>
      <c r="D5141">
        <v>51650</v>
      </c>
      <c r="E5141">
        <v>57350</v>
      </c>
      <c r="F5141">
        <v>61950</v>
      </c>
      <c r="G5141">
        <v>66550</v>
      </c>
      <c r="H5141">
        <v>71150</v>
      </c>
      <c r="I5141">
        <v>75750</v>
      </c>
      <c r="J5141">
        <v>80300</v>
      </c>
      <c r="K5141" t="s">
        <v>3078</v>
      </c>
      <c r="L5141">
        <v>5</v>
      </c>
      <c r="M5141">
        <v>50</v>
      </c>
      <c r="N5141" t="s">
        <v>80</v>
      </c>
    </row>
    <row r="5142" spans="1:14" x14ac:dyDescent="0.2">
      <c r="A5142" t="s">
        <v>10901</v>
      </c>
      <c r="B5142">
        <v>40150</v>
      </c>
      <c r="C5142">
        <v>45900</v>
      </c>
      <c r="D5142">
        <v>51650</v>
      </c>
      <c r="E5142">
        <v>57350</v>
      </c>
      <c r="F5142">
        <v>61950</v>
      </c>
      <c r="G5142">
        <v>66550</v>
      </c>
      <c r="H5142">
        <v>71150</v>
      </c>
      <c r="I5142">
        <v>75750</v>
      </c>
      <c r="J5142">
        <v>80300</v>
      </c>
      <c r="K5142" t="s">
        <v>3078</v>
      </c>
      <c r="L5142">
        <v>5</v>
      </c>
      <c r="M5142">
        <v>50</v>
      </c>
      <c r="N5142" t="s">
        <v>81</v>
      </c>
    </row>
    <row r="5143" spans="1:14" x14ac:dyDescent="0.2">
      <c r="A5143" t="s">
        <v>10902</v>
      </c>
      <c r="B5143">
        <v>40150</v>
      </c>
      <c r="C5143">
        <v>45900</v>
      </c>
      <c r="D5143">
        <v>51650</v>
      </c>
      <c r="E5143">
        <v>57350</v>
      </c>
      <c r="F5143">
        <v>61950</v>
      </c>
      <c r="G5143">
        <v>66550</v>
      </c>
      <c r="H5143">
        <v>71150</v>
      </c>
      <c r="I5143">
        <v>75750</v>
      </c>
      <c r="J5143">
        <v>80300</v>
      </c>
      <c r="K5143" t="s">
        <v>3078</v>
      </c>
      <c r="L5143">
        <v>5</v>
      </c>
      <c r="M5143">
        <v>50</v>
      </c>
      <c r="N5143" t="s">
        <v>82</v>
      </c>
    </row>
    <row r="5144" spans="1:14" x14ac:dyDescent="0.2">
      <c r="A5144" t="s">
        <v>10903</v>
      </c>
      <c r="B5144">
        <v>40150</v>
      </c>
      <c r="C5144">
        <v>45900</v>
      </c>
      <c r="D5144">
        <v>51650</v>
      </c>
      <c r="E5144">
        <v>57350</v>
      </c>
      <c r="F5144">
        <v>61950</v>
      </c>
      <c r="G5144">
        <v>66550</v>
      </c>
      <c r="H5144">
        <v>71150</v>
      </c>
      <c r="I5144">
        <v>75750</v>
      </c>
      <c r="J5144">
        <v>80300</v>
      </c>
      <c r="K5144" t="s">
        <v>3078</v>
      </c>
      <c r="L5144">
        <v>5</v>
      </c>
      <c r="M5144">
        <v>50</v>
      </c>
      <c r="N5144" t="s">
        <v>83</v>
      </c>
    </row>
    <row r="5145" spans="1:14" x14ac:dyDescent="0.2">
      <c r="A5145" t="s">
        <v>10904</v>
      </c>
      <c r="B5145">
        <v>40150</v>
      </c>
      <c r="C5145">
        <v>45900</v>
      </c>
      <c r="D5145">
        <v>51650</v>
      </c>
      <c r="E5145">
        <v>57350</v>
      </c>
      <c r="F5145">
        <v>61950</v>
      </c>
      <c r="G5145">
        <v>66550</v>
      </c>
      <c r="H5145">
        <v>71150</v>
      </c>
      <c r="I5145">
        <v>75750</v>
      </c>
      <c r="J5145">
        <v>80300</v>
      </c>
      <c r="K5145" t="s">
        <v>3078</v>
      </c>
      <c r="L5145">
        <v>5</v>
      </c>
      <c r="M5145">
        <v>50</v>
      </c>
      <c r="N5145" t="s">
        <v>84</v>
      </c>
    </row>
    <row r="5146" spans="1:14" x14ac:dyDescent="0.2">
      <c r="A5146" t="s">
        <v>10905</v>
      </c>
      <c r="B5146">
        <v>40150</v>
      </c>
      <c r="C5146">
        <v>45900</v>
      </c>
      <c r="D5146">
        <v>51650</v>
      </c>
      <c r="E5146">
        <v>57350</v>
      </c>
      <c r="F5146">
        <v>61950</v>
      </c>
      <c r="G5146">
        <v>66550</v>
      </c>
      <c r="H5146">
        <v>71150</v>
      </c>
      <c r="I5146">
        <v>75750</v>
      </c>
      <c r="J5146">
        <v>80300</v>
      </c>
      <c r="K5146" t="s">
        <v>3078</v>
      </c>
      <c r="L5146">
        <v>5</v>
      </c>
      <c r="M5146">
        <v>50</v>
      </c>
      <c r="N5146" t="s">
        <v>85</v>
      </c>
    </row>
    <row r="5147" spans="1:14" x14ac:dyDescent="0.2">
      <c r="A5147" t="s">
        <v>10906</v>
      </c>
      <c r="B5147">
        <v>40150</v>
      </c>
      <c r="C5147">
        <v>45900</v>
      </c>
      <c r="D5147">
        <v>51650</v>
      </c>
      <c r="E5147">
        <v>57350</v>
      </c>
      <c r="F5147">
        <v>61950</v>
      </c>
      <c r="G5147">
        <v>66550</v>
      </c>
      <c r="H5147">
        <v>71150</v>
      </c>
      <c r="I5147">
        <v>75750</v>
      </c>
      <c r="J5147">
        <v>80300</v>
      </c>
      <c r="K5147" t="s">
        <v>3078</v>
      </c>
      <c r="L5147">
        <v>5</v>
      </c>
      <c r="M5147">
        <v>50</v>
      </c>
      <c r="N5147" t="s">
        <v>86</v>
      </c>
    </row>
    <row r="5148" spans="1:14" x14ac:dyDescent="0.2">
      <c r="A5148" t="s">
        <v>10907</v>
      </c>
      <c r="B5148">
        <v>40150</v>
      </c>
      <c r="C5148">
        <v>45900</v>
      </c>
      <c r="D5148">
        <v>51650</v>
      </c>
      <c r="E5148">
        <v>57350</v>
      </c>
      <c r="F5148">
        <v>61950</v>
      </c>
      <c r="G5148">
        <v>66550</v>
      </c>
      <c r="H5148">
        <v>71150</v>
      </c>
      <c r="I5148">
        <v>75750</v>
      </c>
      <c r="J5148">
        <v>80300</v>
      </c>
      <c r="K5148" t="s">
        <v>3078</v>
      </c>
      <c r="L5148">
        <v>5</v>
      </c>
      <c r="M5148">
        <v>50</v>
      </c>
      <c r="N5148" t="s">
        <v>87</v>
      </c>
    </row>
    <row r="5149" spans="1:14" x14ac:dyDescent="0.2">
      <c r="A5149" t="s">
        <v>10908</v>
      </c>
      <c r="B5149">
        <v>40150</v>
      </c>
      <c r="C5149">
        <v>45900</v>
      </c>
      <c r="D5149">
        <v>51650</v>
      </c>
      <c r="E5149">
        <v>57350</v>
      </c>
      <c r="F5149">
        <v>61950</v>
      </c>
      <c r="G5149">
        <v>66550</v>
      </c>
      <c r="H5149">
        <v>71150</v>
      </c>
      <c r="I5149">
        <v>75750</v>
      </c>
      <c r="J5149">
        <v>80300</v>
      </c>
      <c r="K5149" t="s">
        <v>3078</v>
      </c>
      <c r="L5149">
        <v>5</v>
      </c>
      <c r="M5149">
        <v>50</v>
      </c>
      <c r="N5149" t="s">
        <v>88</v>
      </c>
    </row>
    <row r="5150" spans="1:14" x14ac:dyDescent="0.2">
      <c r="A5150" t="s">
        <v>10909</v>
      </c>
      <c r="B5150">
        <v>40150</v>
      </c>
      <c r="C5150">
        <v>45900</v>
      </c>
      <c r="D5150">
        <v>51650</v>
      </c>
      <c r="E5150">
        <v>57350</v>
      </c>
      <c r="F5150">
        <v>61950</v>
      </c>
      <c r="G5150">
        <v>66550</v>
      </c>
      <c r="H5150">
        <v>71150</v>
      </c>
      <c r="I5150">
        <v>75750</v>
      </c>
      <c r="J5150">
        <v>80300</v>
      </c>
      <c r="K5150" t="s">
        <v>3078</v>
      </c>
      <c r="L5150">
        <v>5</v>
      </c>
      <c r="M5150">
        <v>50</v>
      </c>
      <c r="N5150" t="s">
        <v>89</v>
      </c>
    </row>
    <row r="5151" spans="1:14" x14ac:dyDescent="0.2">
      <c r="A5151" t="s">
        <v>10910</v>
      </c>
      <c r="B5151">
        <v>40150</v>
      </c>
      <c r="C5151">
        <v>45900</v>
      </c>
      <c r="D5151">
        <v>51650</v>
      </c>
      <c r="E5151">
        <v>57350</v>
      </c>
      <c r="F5151">
        <v>61950</v>
      </c>
      <c r="G5151">
        <v>66550</v>
      </c>
      <c r="H5151">
        <v>71150</v>
      </c>
      <c r="I5151">
        <v>75750</v>
      </c>
      <c r="J5151">
        <v>80300</v>
      </c>
      <c r="K5151" t="s">
        <v>3078</v>
      </c>
      <c r="L5151">
        <v>5</v>
      </c>
      <c r="M5151">
        <v>50</v>
      </c>
      <c r="N5151" t="s">
        <v>90</v>
      </c>
    </row>
    <row r="5152" spans="1:14" x14ac:dyDescent="0.2">
      <c r="A5152" t="s">
        <v>10911</v>
      </c>
      <c r="B5152">
        <v>40150</v>
      </c>
      <c r="C5152">
        <v>45900</v>
      </c>
      <c r="D5152">
        <v>51650</v>
      </c>
      <c r="E5152">
        <v>57350</v>
      </c>
      <c r="F5152">
        <v>61950</v>
      </c>
      <c r="G5152">
        <v>66550</v>
      </c>
      <c r="H5152">
        <v>71150</v>
      </c>
      <c r="I5152">
        <v>75750</v>
      </c>
      <c r="J5152">
        <v>80300</v>
      </c>
      <c r="K5152" t="s">
        <v>3078</v>
      </c>
      <c r="L5152">
        <v>5</v>
      </c>
      <c r="M5152">
        <v>50</v>
      </c>
      <c r="N5152" t="s">
        <v>91</v>
      </c>
    </row>
    <row r="5153" spans="1:14" x14ac:dyDescent="0.2">
      <c r="A5153" t="s">
        <v>10912</v>
      </c>
      <c r="B5153">
        <v>41350</v>
      </c>
      <c r="C5153">
        <v>47250</v>
      </c>
      <c r="D5153">
        <v>53150</v>
      </c>
      <c r="E5153">
        <v>59050</v>
      </c>
      <c r="F5153">
        <v>63800</v>
      </c>
      <c r="G5153">
        <v>68500</v>
      </c>
      <c r="H5153">
        <v>73250</v>
      </c>
      <c r="I5153">
        <v>77950</v>
      </c>
      <c r="J5153">
        <v>82700</v>
      </c>
      <c r="K5153" t="s">
        <v>3078</v>
      </c>
      <c r="L5153">
        <v>7</v>
      </c>
      <c r="M5153">
        <v>50</v>
      </c>
      <c r="N5153" t="s">
        <v>92</v>
      </c>
    </row>
    <row r="5154" spans="1:14" x14ac:dyDescent="0.2">
      <c r="A5154" t="s">
        <v>10913</v>
      </c>
      <c r="B5154">
        <v>46300</v>
      </c>
      <c r="C5154">
        <v>52900</v>
      </c>
      <c r="D5154">
        <v>59500</v>
      </c>
      <c r="E5154">
        <v>66100</v>
      </c>
      <c r="F5154">
        <v>71400</v>
      </c>
      <c r="G5154">
        <v>76700</v>
      </c>
      <c r="H5154">
        <v>82000</v>
      </c>
      <c r="I5154">
        <v>87300</v>
      </c>
      <c r="J5154">
        <v>92550</v>
      </c>
      <c r="K5154" t="s">
        <v>3078</v>
      </c>
      <c r="L5154">
        <v>7</v>
      </c>
      <c r="M5154">
        <v>50</v>
      </c>
      <c r="N5154" t="s">
        <v>93</v>
      </c>
    </row>
    <row r="5155" spans="1:14" x14ac:dyDescent="0.2">
      <c r="A5155" t="s">
        <v>10914</v>
      </c>
      <c r="B5155">
        <v>41350</v>
      </c>
      <c r="C5155">
        <v>47250</v>
      </c>
      <c r="D5155">
        <v>53150</v>
      </c>
      <c r="E5155">
        <v>59050</v>
      </c>
      <c r="F5155">
        <v>63800</v>
      </c>
      <c r="G5155">
        <v>68500</v>
      </c>
      <c r="H5155">
        <v>73250</v>
      </c>
      <c r="I5155">
        <v>77950</v>
      </c>
      <c r="J5155">
        <v>82700</v>
      </c>
      <c r="K5155" t="s">
        <v>3078</v>
      </c>
      <c r="L5155">
        <v>7</v>
      </c>
      <c r="M5155">
        <v>50</v>
      </c>
      <c r="N5155" t="s">
        <v>94</v>
      </c>
    </row>
    <row r="5156" spans="1:14" x14ac:dyDescent="0.2">
      <c r="A5156" t="s">
        <v>10915</v>
      </c>
      <c r="B5156">
        <v>46300</v>
      </c>
      <c r="C5156">
        <v>52900</v>
      </c>
      <c r="D5156">
        <v>59500</v>
      </c>
      <c r="E5156">
        <v>66100</v>
      </c>
      <c r="F5156">
        <v>71400</v>
      </c>
      <c r="G5156">
        <v>76700</v>
      </c>
      <c r="H5156">
        <v>82000</v>
      </c>
      <c r="I5156">
        <v>87300</v>
      </c>
      <c r="J5156">
        <v>92550</v>
      </c>
      <c r="K5156" t="s">
        <v>3078</v>
      </c>
      <c r="L5156">
        <v>7</v>
      </c>
      <c r="M5156">
        <v>50</v>
      </c>
      <c r="N5156" t="s">
        <v>95</v>
      </c>
    </row>
    <row r="5157" spans="1:14" x14ac:dyDescent="0.2">
      <c r="A5157" t="s">
        <v>10916</v>
      </c>
      <c r="B5157">
        <v>41350</v>
      </c>
      <c r="C5157">
        <v>47250</v>
      </c>
      <c r="D5157">
        <v>53150</v>
      </c>
      <c r="E5157">
        <v>59050</v>
      </c>
      <c r="F5157">
        <v>63800</v>
      </c>
      <c r="G5157">
        <v>68500</v>
      </c>
      <c r="H5157">
        <v>73250</v>
      </c>
      <c r="I5157">
        <v>77950</v>
      </c>
      <c r="J5157">
        <v>82700</v>
      </c>
      <c r="K5157" t="s">
        <v>3078</v>
      </c>
      <c r="L5157">
        <v>7</v>
      </c>
      <c r="M5157">
        <v>50</v>
      </c>
      <c r="N5157" t="s">
        <v>96</v>
      </c>
    </row>
    <row r="5158" spans="1:14" x14ac:dyDescent="0.2">
      <c r="A5158" t="s">
        <v>10917</v>
      </c>
      <c r="B5158">
        <v>41350</v>
      </c>
      <c r="C5158">
        <v>47250</v>
      </c>
      <c r="D5158">
        <v>53150</v>
      </c>
      <c r="E5158">
        <v>59050</v>
      </c>
      <c r="F5158">
        <v>63800</v>
      </c>
      <c r="G5158">
        <v>68500</v>
      </c>
      <c r="H5158">
        <v>73250</v>
      </c>
      <c r="I5158">
        <v>77950</v>
      </c>
      <c r="J5158">
        <v>82700</v>
      </c>
      <c r="K5158" t="s">
        <v>3078</v>
      </c>
      <c r="L5158">
        <v>7</v>
      </c>
      <c r="M5158">
        <v>50</v>
      </c>
      <c r="N5158" t="s">
        <v>97</v>
      </c>
    </row>
    <row r="5159" spans="1:14" x14ac:dyDescent="0.2">
      <c r="A5159" t="s">
        <v>10918</v>
      </c>
      <c r="B5159">
        <v>41350</v>
      </c>
      <c r="C5159">
        <v>47250</v>
      </c>
      <c r="D5159">
        <v>53150</v>
      </c>
      <c r="E5159">
        <v>59050</v>
      </c>
      <c r="F5159">
        <v>63800</v>
      </c>
      <c r="G5159">
        <v>68500</v>
      </c>
      <c r="H5159">
        <v>73250</v>
      </c>
      <c r="I5159">
        <v>77950</v>
      </c>
      <c r="J5159">
        <v>82700</v>
      </c>
      <c r="K5159" t="s">
        <v>3078</v>
      </c>
      <c r="L5159">
        <v>7</v>
      </c>
      <c r="M5159">
        <v>50</v>
      </c>
      <c r="N5159" t="s">
        <v>98</v>
      </c>
    </row>
    <row r="5160" spans="1:14" x14ac:dyDescent="0.2">
      <c r="A5160" t="s">
        <v>10919</v>
      </c>
      <c r="B5160">
        <v>46300</v>
      </c>
      <c r="C5160">
        <v>52900</v>
      </c>
      <c r="D5160">
        <v>59500</v>
      </c>
      <c r="E5160">
        <v>66100</v>
      </c>
      <c r="F5160">
        <v>71400</v>
      </c>
      <c r="G5160">
        <v>76700</v>
      </c>
      <c r="H5160">
        <v>82000</v>
      </c>
      <c r="I5160">
        <v>87300</v>
      </c>
      <c r="J5160">
        <v>92550</v>
      </c>
      <c r="K5160" t="s">
        <v>3078</v>
      </c>
      <c r="L5160">
        <v>7</v>
      </c>
      <c r="M5160">
        <v>50</v>
      </c>
      <c r="N5160" t="s">
        <v>99</v>
      </c>
    </row>
    <row r="5161" spans="1:14" x14ac:dyDescent="0.2">
      <c r="A5161" t="s">
        <v>10920</v>
      </c>
      <c r="B5161">
        <v>41350</v>
      </c>
      <c r="C5161">
        <v>47250</v>
      </c>
      <c r="D5161">
        <v>53150</v>
      </c>
      <c r="E5161">
        <v>59050</v>
      </c>
      <c r="F5161">
        <v>63800</v>
      </c>
      <c r="G5161">
        <v>68500</v>
      </c>
      <c r="H5161">
        <v>73250</v>
      </c>
      <c r="I5161">
        <v>77950</v>
      </c>
      <c r="J5161">
        <v>82700</v>
      </c>
      <c r="K5161" t="s">
        <v>3078</v>
      </c>
      <c r="L5161">
        <v>7</v>
      </c>
      <c r="M5161">
        <v>50</v>
      </c>
      <c r="N5161" t="s">
        <v>100</v>
      </c>
    </row>
    <row r="5162" spans="1:14" x14ac:dyDescent="0.2">
      <c r="A5162" t="s">
        <v>10921</v>
      </c>
      <c r="B5162">
        <v>46300</v>
      </c>
      <c r="C5162">
        <v>52900</v>
      </c>
      <c r="D5162">
        <v>59500</v>
      </c>
      <c r="E5162">
        <v>66100</v>
      </c>
      <c r="F5162">
        <v>71400</v>
      </c>
      <c r="G5162">
        <v>76700</v>
      </c>
      <c r="H5162">
        <v>82000</v>
      </c>
      <c r="I5162">
        <v>87300</v>
      </c>
      <c r="J5162">
        <v>92550</v>
      </c>
      <c r="K5162" t="s">
        <v>3078</v>
      </c>
      <c r="L5162">
        <v>7</v>
      </c>
      <c r="M5162">
        <v>50</v>
      </c>
      <c r="N5162" t="s">
        <v>101</v>
      </c>
    </row>
    <row r="5163" spans="1:14" x14ac:dyDescent="0.2">
      <c r="A5163" t="s">
        <v>10922</v>
      </c>
      <c r="B5163">
        <v>41350</v>
      </c>
      <c r="C5163">
        <v>47250</v>
      </c>
      <c r="D5163">
        <v>53150</v>
      </c>
      <c r="E5163">
        <v>59050</v>
      </c>
      <c r="F5163">
        <v>63800</v>
      </c>
      <c r="G5163">
        <v>68500</v>
      </c>
      <c r="H5163">
        <v>73250</v>
      </c>
      <c r="I5163">
        <v>77950</v>
      </c>
      <c r="J5163">
        <v>82700</v>
      </c>
      <c r="K5163" t="s">
        <v>3078</v>
      </c>
      <c r="L5163">
        <v>7</v>
      </c>
      <c r="M5163">
        <v>50</v>
      </c>
      <c r="N5163" t="s">
        <v>102</v>
      </c>
    </row>
    <row r="5164" spans="1:14" x14ac:dyDescent="0.2">
      <c r="A5164" t="s">
        <v>10923</v>
      </c>
      <c r="B5164">
        <v>41350</v>
      </c>
      <c r="C5164">
        <v>47250</v>
      </c>
      <c r="D5164">
        <v>53150</v>
      </c>
      <c r="E5164">
        <v>59050</v>
      </c>
      <c r="F5164">
        <v>63800</v>
      </c>
      <c r="G5164">
        <v>68500</v>
      </c>
      <c r="H5164">
        <v>73250</v>
      </c>
      <c r="I5164">
        <v>77950</v>
      </c>
      <c r="J5164">
        <v>82700</v>
      </c>
      <c r="K5164" t="s">
        <v>3078</v>
      </c>
      <c r="L5164">
        <v>7</v>
      </c>
      <c r="M5164">
        <v>50</v>
      </c>
      <c r="N5164" t="s">
        <v>103</v>
      </c>
    </row>
    <row r="5165" spans="1:14" x14ac:dyDescent="0.2">
      <c r="A5165" t="s">
        <v>10924</v>
      </c>
      <c r="B5165">
        <v>46300</v>
      </c>
      <c r="C5165">
        <v>52900</v>
      </c>
      <c r="D5165">
        <v>59500</v>
      </c>
      <c r="E5165">
        <v>66100</v>
      </c>
      <c r="F5165">
        <v>71400</v>
      </c>
      <c r="G5165">
        <v>76700</v>
      </c>
      <c r="H5165">
        <v>82000</v>
      </c>
      <c r="I5165">
        <v>87300</v>
      </c>
      <c r="J5165">
        <v>92550</v>
      </c>
      <c r="K5165" t="s">
        <v>3078</v>
      </c>
      <c r="L5165">
        <v>7</v>
      </c>
      <c r="M5165">
        <v>50</v>
      </c>
      <c r="N5165" t="s">
        <v>104</v>
      </c>
    </row>
    <row r="5166" spans="1:14" x14ac:dyDescent="0.2">
      <c r="A5166" t="s">
        <v>10925</v>
      </c>
      <c r="B5166">
        <v>41350</v>
      </c>
      <c r="C5166">
        <v>47250</v>
      </c>
      <c r="D5166">
        <v>53150</v>
      </c>
      <c r="E5166">
        <v>59050</v>
      </c>
      <c r="F5166">
        <v>63800</v>
      </c>
      <c r="G5166">
        <v>68500</v>
      </c>
      <c r="H5166">
        <v>73250</v>
      </c>
      <c r="I5166">
        <v>77950</v>
      </c>
      <c r="J5166">
        <v>82700</v>
      </c>
      <c r="K5166" t="s">
        <v>3078</v>
      </c>
      <c r="L5166">
        <v>7</v>
      </c>
      <c r="M5166">
        <v>50</v>
      </c>
      <c r="N5166" t="s">
        <v>105</v>
      </c>
    </row>
    <row r="5167" spans="1:14" x14ac:dyDescent="0.2">
      <c r="A5167" t="s">
        <v>10926</v>
      </c>
      <c r="B5167">
        <v>46300</v>
      </c>
      <c r="C5167">
        <v>52900</v>
      </c>
      <c r="D5167">
        <v>59500</v>
      </c>
      <c r="E5167">
        <v>66100</v>
      </c>
      <c r="F5167">
        <v>71400</v>
      </c>
      <c r="G5167">
        <v>76700</v>
      </c>
      <c r="H5167">
        <v>82000</v>
      </c>
      <c r="I5167">
        <v>87300</v>
      </c>
      <c r="J5167">
        <v>92550</v>
      </c>
      <c r="K5167" t="s">
        <v>3078</v>
      </c>
      <c r="L5167">
        <v>7</v>
      </c>
      <c r="M5167">
        <v>50</v>
      </c>
      <c r="N5167" t="s">
        <v>106</v>
      </c>
    </row>
    <row r="5168" spans="1:14" x14ac:dyDescent="0.2">
      <c r="A5168" t="s">
        <v>10927</v>
      </c>
      <c r="B5168">
        <v>42150</v>
      </c>
      <c r="C5168">
        <v>48150</v>
      </c>
      <c r="D5168">
        <v>54150</v>
      </c>
      <c r="E5168">
        <v>60150</v>
      </c>
      <c r="F5168">
        <v>65000</v>
      </c>
      <c r="G5168">
        <v>69800</v>
      </c>
      <c r="H5168">
        <v>74600</v>
      </c>
      <c r="I5168">
        <v>79400</v>
      </c>
      <c r="J5168">
        <v>84250</v>
      </c>
      <c r="K5168" t="s">
        <v>3078</v>
      </c>
      <c r="L5168">
        <v>9</v>
      </c>
      <c r="M5168">
        <v>50</v>
      </c>
      <c r="N5168" t="s">
        <v>107</v>
      </c>
    </row>
    <row r="5169" spans="1:14" x14ac:dyDescent="0.2">
      <c r="A5169" t="s">
        <v>10928</v>
      </c>
      <c r="B5169">
        <v>42150</v>
      </c>
      <c r="C5169">
        <v>48150</v>
      </c>
      <c r="D5169">
        <v>54150</v>
      </c>
      <c r="E5169">
        <v>60150</v>
      </c>
      <c r="F5169">
        <v>65000</v>
      </c>
      <c r="G5169">
        <v>69800</v>
      </c>
      <c r="H5169">
        <v>74600</v>
      </c>
      <c r="I5169">
        <v>79400</v>
      </c>
      <c r="J5169">
        <v>84250</v>
      </c>
      <c r="K5169" t="s">
        <v>3078</v>
      </c>
      <c r="L5169">
        <v>9</v>
      </c>
      <c r="M5169">
        <v>50</v>
      </c>
      <c r="N5169" t="s">
        <v>108</v>
      </c>
    </row>
    <row r="5170" spans="1:14" x14ac:dyDescent="0.2">
      <c r="A5170" t="s">
        <v>10929</v>
      </c>
      <c r="B5170">
        <v>40150</v>
      </c>
      <c r="C5170">
        <v>45900</v>
      </c>
      <c r="D5170">
        <v>51650</v>
      </c>
      <c r="E5170">
        <v>57350</v>
      </c>
      <c r="F5170">
        <v>61950</v>
      </c>
      <c r="G5170">
        <v>66550</v>
      </c>
      <c r="H5170">
        <v>71150</v>
      </c>
      <c r="I5170">
        <v>75750</v>
      </c>
      <c r="J5170">
        <v>80300</v>
      </c>
      <c r="K5170" t="s">
        <v>3078</v>
      </c>
      <c r="L5170">
        <v>9</v>
      </c>
      <c r="M5170">
        <v>50</v>
      </c>
      <c r="N5170" t="s">
        <v>109</v>
      </c>
    </row>
    <row r="5171" spans="1:14" x14ac:dyDescent="0.2">
      <c r="A5171" t="s">
        <v>10930</v>
      </c>
      <c r="B5171">
        <v>40150</v>
      </c>
      <c r="C5171">
        <v>45900</v>
      </c>
      <c r="D5171">
        <v>51650</v>
      </c>
      <c r="E5171">
        <v>57350</v>
      </c>
      <c r="F5171">
        <v>61950</v>
      </c>
      <c r="G5171">
        <v>66550</v>
      </c>
      <c r="H5171">
        <v>71150</v>
      </c>
      <c r="I5171">
        <v>75750</v>
      </c>
      <c r="J5171">
        <v>80300</v>
      </c>
      <c r="K5171" t="s">
        <v>3078</v>
      </c>
      <c r="L5171">
        <v>9</v>
      </c>
      <c r="M5171">
        <v>50</v>
      </c>
      <c r="N5171" t="s">
        <v>110</v>
      </c>
    </row>
    <row r="5172" spans="1:14" x14ac:dyDescent="0.2">
      <c r="A5172" t="s">
        <v>10931</v>
      </c>
      <c r="B5172">
        <v>40150</v>
      </c>
      <c r="C5172">
        <v>45900</v>
      </c>
      <c r="D5172">
        <v>51650</v>
      </c>
      <c r="E5172">
        <v>57350</v>
      </c>
      <c r="F5172">
        <v>61950</v>
      </c>
      <c r="G5172">
        <v>66550</v>
      </c>
      <c r="H5172">
        <v>71150</v>
      </c>
      <c r="I5172">
        <v>75750</v>
      </c>
      <c r="J5172">
        <v>80300</v>
      </c>
      <c r="K5172" t="s">
        <v>3078</v>
      </c>
      <c r="L5172">
        <v>9</v>
      </c>
      <c r="M5172">
        <v>50</v>
      </c>
      <c r="N5172" t="s">
        <v>111</v>
      </c>
    </row>
    <row r="5173" spans="1:14" x14ac:dyDescent="0.2">
      <c r="A5173" t="s">
        <v>10932</v>
      </c>
      <c r="B5173">
        <v>42150</v>
      </c>
      <c r="C5173">
        <v>48150</v>
      </c>
      <c r="D5173">
        <v>54150</v>
      </c>
      <c r="E5173">
        <v>60150</v>
      </c>
      <c r="F5173">
        <v>65000</v>
      </c>
      <c r="G5173">
        <v>69800</v>
      </c>
      <c r="H5173">
        <v>74600</v>
      </c>
      <c r="I5173">
        <v>79400</v>
      </c>
      <c r="J5173">
        <v>84250</v>
      </c>
      <c r="K5173" t="s">
        <v>3078</v>
      </c>
      <c r="L5173">
        <v>9</v>
      </c>
      <c r="M5173">
        <v>50</v>
      </c>
      <c r="N5173" t="s">
        <v>112</v>
      </c>
    </row>
    <row r="5174" spans="1:14" x14ac:dyDescent="0.2">
      <c r="A5174" t="s">
        <v>10933</v>
      </c>
      <c r="B5174">
        <v>40150</v>
      </c>
      <c r="C5174">
        <v>45900</v>
      </c>
      <c r="D5174">
        <v>51650</v>
      </c>
      <c r="E5174">
        <v>57350</v>
      </c>
      <c r="F5174">
        <v>61950</v>
      </c>
      <c r="G5174">
        <v>66550</v>
      </c>
      <c r="H5174">
        <v>71150</v>
      </c>
      <c r="I5174">
        <v>75750</v>
      </c>
      <c r="J5174">
        <v>80300</v>
      </c>
      <c r="K5174" t="s">
        <v>3078</v>
      </c>
      <c r="L5174">
        <v>9</v>
      </c>
      <c r="M5174">
        <v>50</v>
      </c>
      <c r="N5174" t="s">
        <v>113</v>
      </c>
    </row>
    <row r="5175" spans="1:14" x14ac:dyDescent="0.2">
      <c r="A5175" t="s">
        <v>10934</v>
      </c>
      <c r="B5175">
        <v>40150</v>
      </c>
      <c r="C5175">
        <v>45900</v>
      </c>
      <c r="D5175">
        <v>51650</v>
      </c>
      <c r="E5175">
        <v>57350</v>
      </c>
      <c r="F5175">
        <v>61950</v>
      </c>
      <c r="G5175">
        <v>66550</v>
      </c>
      <c r="H5175">
        <v>71150</v>
      </c>
      <c r="I5175">
        <v>75750</v>
      </c>
      <c r="J5175">
        <v>80300</v>
      </c>
      <c r="K5175" t="s">
        <v>3078</v>
      </c>
      <c r="L5175">
        <v>9</v>
      </c>
      <c r="M5175">
        <v>50</v>
      </c>
      <c r="N5175" t="s">
        <v>114</v>
      </c>
    </row>
    <row r="5176" spans="1:14" x14ac:dyDescent="0.2">
      <c r="A5176" t="s">
        <v>10935</v>
      </c>
      <c r="B5176">
        <v>40150</v>
      </c>
      <c r="C5176">
        <v>45900</v>
      </c>
      <c r="D5176">
        <v>51650</v>
      </c>
      <c r="E5176">
        <v>57350</v>
      </c>
      <c r="F5176">
        <v>61950</v>
      </c>
      <c r="G5176">
        <v>66550</v>
      </c>
      <c r="H5176">
        <v>71150</v>
      </c>
      <c r="I5176">
        <v>75750</v>
      </c>
      <c r="J5176">
        <v>80300</v>
      </c>
      <c r="K5176" t="s">
        <v>3078</v>
      </c>
      <c r="L5176">
        <v>9</v>
      </c>
      <c r="M5176">
        <v>50</v>
      </c>
      <c r="N5176" t="s">
        <v>115</v>
      </c>
    </row>
    <row r="5177" spans="1:14" x14ac:dyDescent="0.2">
      <c r="A5177" t="s">
        <v>10936</v>
      </c>
      <c r="B5177">
        <v>40150</v>
      </c>
      <c r="C5177">
        <v>45900</v>
      </c>
      <c r="D5177">
        <v>51650</v>
      </c>
      <c r="E5177">
        <v>57350</v>
      </c>
      <c r="F5177">
        <v>61950</v>
      </c>
      <c r="G5177">
        <v>66550</v>
      </c>
      <c r="H5177">
        <v>71150</v>
      </c>
      <c r="I5177">
        <v>75750</v>
      </c>
      <c r="J5177">
        <v>80300</v>
      </c>
      <c r="K5177" t="s">
        <v>3078</v>
      </c>
      <c r="L5177">
        <v>9</v>
      </c>
      <c r="M5177">
        <v>50</v>
      </c>
      <c r="N5177" t="s">
        <v>116</v>
      </c>
    </row>
    <row r="5178" spans="1:14" x14ac:dyDescent="0.2">
      <c r="A5178" t="s">
        <v>10937</v>
      </c>
      <c r="B5178">
        <v>40150</v>
      </c>
      <c r="C5178">
        <v>45900</v>
      </c>
      <c r="D5178">
        <v>51650</v>
      </c>
      <c r="E5178">
        <v>57350</v>
      </c>
      <c r="F5178">
        <v>61950</v>
      </c>
      <c r="G5178">
        <v>66550</v>
      </c>
      <c r="H5178">
        <v>71150</v>
      </c>
      <c r="I5178">
        <v>75750</v>
      </c>
      <c r="J5178">
        <v>80300</v>
      </c>
      <c r="K5178" t="s">
        <v>3078</v>
      </c>
      <c r="L5178">
        <v>9</v>
      </c>
      <c r="M5178">
        <v>50</v>
      </c>
      <c r="N5178" t="s">
        <v>117</v>
      </c>
    </row>
    <row r="5179" spans="1:14" x14ac:dyDescent="0.2">
      <c r="A5179" t="s">
        <v>10938</v>
      </c>
      <c r="B5179">
        <v>40150</v>
      </c>
      <c r="C5179">
        <v>45900</v>
      </c>
      <c r="D5179">
        <v>51650</v>
      </c>
      <c r="E5179">
        <v>57350</v>
      </c>
      <c r="F5179">
        <v>61950</v>
      </c>
      <c r="G5179">
        <v>66550</v>
      </c>
      <c r="H5179">
        <v>71150</v>
      </c>
      <c r="I5179">
        <v>75750</v>
      </c>
      <c r="J5179">
        <v>80300</v>
      </c>
      <c r="K5179" t="s">
        <v>3078</v>
      </c>
      <c r="L5179">
        <v>9</v>
      </c>
      <c r="M5179">
        <v>50</v>
      </c>
      <c r="N5179" t="s">
        <v>118</v>
      </c>
    </row>
    <row r="5180" spans="1:14" x14ac:dyDescent="0.2">
      <c r="A5180" t="s">
        <v>10939</v>
      </c>
      <c r="B5180">
        <v>42150</v>
      </c>
      <c r="C5180">
        <v>48150</v>
      </c>
      <c r="D5180">
        <v>54150</v>
      </c>
      <c r="E5180">
        <v>60150</v>
      </c>
      <c r="F5180">
        <v>65000</v>
      </c>
      <c r="G5180">
        <v>69800</v>
      </c>
      <c r="H5180">
        <v>74600</v>
      </c>
      <c r="I5180">
        <v>79400</v>
      </c>
      <c r="J5180">
        <v>84250</v>
      </c>
      <c r="K5180" t="s">
        <v>3078</v>
      </c>
      <c r="L5180">
        <v>9</v>
      </c>
      <c r="M5180">
        <v>50</v>
      </c>
      <c r="N5180" t="s">
        <v>119</v>
      </c>
    </row>
    <row r="5181" spans="1:14" x14ac:dyDescent="0.2">
      <c r="A5181" t="s">
        <v>10940</v>
      </c>
      <c r="B5181">
        <v>40150</v>
      </c>
      <c r="C5181">
        <v>45900</v>
      </c>
      <c r="D5181">
        <v>51650</v>
      </c>
      <c r="E5181">
        <v>57350</v>
      </c>
      <c r="F5181">
        <v>61950</v>
      </c>
      <c r="G5181">
        <v>66550</v>
      </c>
      <c r="H5181">
        <v>71150</v>
      </c>
      <c r="I5181">
        <v>75750</v>
      </c>
      <c r="J5181">
        <v>80300</v>
      </c>
      <c r="K5181" t="s">
        <v>3078</v>
      </c>
      <c r="L5181">
        <v>9</v>
      </c>
      <c r="M5181">
        <v>50</v>
      </c>
      <c r="N5181" t="s">
        <v>120</v>
      </c>
    </row>
    <row r="5182" spans="1:14" x14ac:dyDescent="0.2">
      <c r="A5182" t="s">
        <v>10941</v>
      </c>
      <c r="B5182">
        <v>40150</v>
      </c>
      <c r="C5182">
        <v>45900</v>
      </c>
      <c r="D5182">
        <v>51650</v>
      </c>
      <c r="E5182">
        <v>57350</v>
      </c>
      <c r="F5182">
        <v>61950</v>
      </c>
      <c r="G5182">
        <v>66550</v>
      </c>
      <c r="H5182">
        <v>71150</v>
      </c>
      <c r="I5182">
        <v>75750</v>
      </c>
      <c r="J5182">
        <v>80300</v>
      </c>
      <c r="K5182" t="s">
        <v>3078</v>
      </c>
      <c r="L5182">
        <v>9</v>
      </c>
      <c r="M5182">
        <v>50</v>
      </c>
      <c r="N5182" t="s">
        <v>121</v>
      </c>
    </row>
    <row r="5183" spans="1:14" x14ac:dyDescent="0.2">
      <c r="A5183" t="s">
        <v>10942</v>
      </c>
      <c r="B5183">
        <v>40150</v>
      </c>
      <c r="C5183">
        <v>45900</v>
      </c>
      <c r="D5183">
        <v>51650</v>
      </c>
      <c r="E5183">
        <v>57350</v>
      </c>
      <c r="F5183">
        <v>61950</v>
      </c>
      <c r="G5183">
        <v>66550</v>
      </c>
      <c r="H5183">
        <v>71150</v>
      </c>
      <c r="I5183">
        <v>75750</v>
      </c>
      <c r="J5183">
        <v>80300</v>
      </c>
      <c r="K5183" t="s">
        <v>3078</v>
      </c>
      <c r="L5183">
        <v>9</v>
      </c>
      <c r="M5183">
        <v>50</v>
      </c>
      <c r="N5183" t="s">
        <v>122</v>
      </c>
    </row>
    <row r="5184" spans="1:14" x14ac:dyDescent="0.2">
      <c r="A5184" t="s">
        <v>10943</v>
      </c>
      <c r="B5184">
        <v>40150</v>
      </c>
      <c r="C5184">
        <v>45900</v>
      </c>
      <c r="D5184">
        <v>51650</v>
      </c>
      <c r="E5184">
        <v>57350</v>
      </c>
      <c r="F5184">
        <v>61950</v>
      </c>
      <c r="G5184">
        <v>66550</v>
      </c>
      <c r="H5184">
        <v>71150</v>
      </c>
      <c r="I5184">
        <v>75750</v>
      </c>
      <c r="J5184">
        <v>80300</v>
      </c>
      <c r="K5184" t="s">
        <v>3078</v>
      </c>
      <c r="L5184">
        <v>9</v>
      </c>
      <c r="M5184">
        <v>50</v>
      </c>
      <c r="N5184" t="s">
        <v>123</v>
      </c>
    </row>
    <row r="5185" spans="1:14" x14ac:dyDescent="0.2">
      <c r="A5185" t="s">
        <v>10944</v>
      </c>
      <c r="B5185">
        <v>40150</v>
      </c>
      <c r="C5185">
        <v>45900</v>
      </c>
      <c r="D5185">
        <v>51650</v>
      </c>
      <c r="E5185">
        <v>57350</v>
      </c>
      <c r="F5185">
        <v>61950</v>
      </c>
      <c r="G5185">
        <v>66550</v>
      </c>
      <c r="H5185">
        <v>71150</v>
      </c>
      <c r="I5185">
        <v>75750</v>
      </c>
      <c r="J5185">
        <v>80300</v>
      </c>
      <c r="K5185" t="s">
        <v>3078</v>
      </c>
      <c r="L5185">
        <v>9</v>
      </c>
      <c r="M5185">
        <v>50</v>
      </c>
      <c r="N5185" t="s">
        <v>124</v>
      </c>
    </row>
    <row r="5186" spans="1:14" x14ac:dyDescent="0.2">
      <c r="A5186" t="s">
        <v>10945</v>
      </c>
      <c r="B5186">
        <v>42150</v>
      </c>
      <c r="C5186">
        <v>48150</v>
      </c>
      <c r="D5186">
        <v>54150</v>
      </c>
      <c r="E5186">
        <v>60150</v>
      </c>
      <c r="F5186">
        <v>65000</v>
      </c>
      <c r="G5186">
        <v>69800</v>
      </c>
      <c r="H5186">
        <v>74600</v>
      </c>
      <c r="I5186">
        <v>79400</v>
      </c>
      <c r="J5186">
        <v>84250</v>
      </c>
      <c r="K5186" t="s">
        <v>3078</v>
      </c>
      <c r="L5186">
        <v>9</v>
      </c>
      <c r="M5186">
        <v>50</v>
      </c>
      <c r="N5186" t="s">
        <v>125</v>
      </c>
    </row>
    <row r="5187" spans="1:14" x14ac:dyDescent="0.2">
      <c r="A5187" t="s">
        <v>10946</v>
      </c>
      <c r="B5187">
        <v>40150</v>
      </c>
      <c r="C5187">
        <v>45900</v>
      </c>
      <c r="D5187">
        <v>51650</v>
      </c>
      <c r="E5187">
        <v>57350</v>
      </c>
      <c r="F5187">
        <v>61950</v>
      </c>
      <c r="G5187">
        <v>66550</v>
      </c>
      <c r="H5187">
        <v>71150</v>
      </c>
      <c r="I5187">
        <v>75750</v>
      </c>
      <c r="J5187">
        <v>80300</v>
      </c>
      <c r="K5187" t="s">
        <v>3078</v>
      </c>
      <c r="L5187">
        <v>9</v>
      </c>
      <c r="M5187">
        <v>50</v>
      </c>
      <c r="N5187" t="s">
        <v>126</v>
      </c>
    </row>
    <row r="5188" spans="1:14" x14ac:dyDescent="0.2">
      <c r="A5188" t="s">
        <v>10947</v>
      </c>
      <c r="B5188">
        <v>42150</v>
      </c>
      <c r="C5188">
        <v>48150</v>
      </c>
      <c r="D5188">
        <v>54150</v>
      </c>
      <c r="E5188">
        <v>60150</v>
      </c>
      <c r="F5188">
        <v>65000</v>
      </c>
      <c r="G5188">
        <v>69800</v>
      </c>
      <c r="H5188">
        <v>74600</v>
      </c>
      <c r="I5188">
        <v>79400</v>
      </c>
      <c r="J5188">
        <v>84250</v>
      </c>
      <c r="K5188" t="s">
        <v>3078</v>
      </c>
      <c r="L5188">
        <v>9</v>
      </c>
      <c r="M5188">
        <v>50</v>
      </c>
      <c r="N5188" t="s">
        <v>127</v>
      </c>
    </row>
    <row r="5189" spans="1:14" x14ac:dyDescent="0.2">
      <c r="A5189" t="s">
        <v>10948</v>
      </c>
      <c r="B5189">
        <v>40150</v>
      </c>
      <c r="C5189">
        <v>45900</v>
      </c>
      <c r="D5189">
        <v>51650</v>
      </c>
      <c r="E5189">
        <v>57350</v>
      </c>
      <c r="F5189">
        <v>61950</v>
      </c>
      <c r="G5189">
        <v>66550</v>
      </c>
      <c r="H5189">
        <v>71150</v>
      </c>
      <c r="I5189">
        <v>75750</v>
      </c>
      <c r="J5189">
        <v>80300</v>
      </c>
      <c r="K5189" t="s">
        <v>3078</v>
      </c>
      <c r="L5189">
        <v>9</v>
      </c>
      <c r="M5189">
        <v>50</v>
      </c>
      <c r="N5189" t="s">
        <v>128</v>
      </c>
    </row>
    <row r="5190" spans="1:14" x14ac:dyDescent="0.2">
      <c r="A5190" t="s">
        <v>10949</v>
      </c>
      <c r="B5190">
        <v>40150</v>
      </c>
      <c r="C5190">
        <v>45900</v>
      </c>
      <c r="D5190">
        <v>51650</v>
      </c>
      <c r="E5190">
        <v>57350</v>
      </c>
      <c r="F5190">
        <v>61950</v>
      </c>
      <c r="G5190">
        <v>66550</v>
      </c>
      <c r="H5190">
        <v>71150</v>
      </c>
      <c r="I5190">
        <v>75750</v>
      </c>
      <c r="J5190">
        <v>80300</v>
      </c>
      <c r="K5190" t="s">
        <v>3078</v>
      </c>
      <c r="L5190">
        <v>9</v>
      </c>
      <c r="M5190">
        <v>50</v>
      </c>
      <c r="N5190" t="s">
        <v>129</v>
      </c>
    </row>
    <row r="5191" spans="1:14" x14ac:dyDescent="0.2">
      <c r="A5191" t="s">
        <v>10950</v>
      </c>
      <c r="B5191">
        <v>40150</v>
      </c>
      <c r="C5191">
        <v>45900</v>
      </c>
      <c r="D5191">
        <v>51650</v>
      </c>
      <c r="E5191">
        <v>57350</v>
      </c>
      <c r="F5191">
        <v>61950</v>
      </c>
      <c r="G5191">
        <v>66550</v>
      </c>
      <c r="H5191">
        <v>71150</v>
      </c>
      <c r="I5191">
        <v>75750</v>
      </c>
      <c r="J5191">
        <v>80300</v>
      </c>
      <c r="K5191" t="s">
        <v>3078</v>
      </c>
      <c r="L5191">
        <v>9</v>
      </c>
      <c r="M5191">
        <v>50</v>
      </c>
      <c r="N5191" t="s">
        <v>130</v>
      </c>
    </row>
    <row r="5192" spans="1:14" x14ac:dyDescent="0.2">
      <c r="A5192" t="s">
        <v>10951</v>
      </c>
      <c r="B5192">
        <v>40150</v>
      </c>
      <c r="C5192">
        <v>45900</v>
      </c>
      <c r="D5192">
        <v>51650</v>
      </c>
      <c r="E5192">
        <v>57350</v>
      </c>
      <c r="F5192">
        <v>61950</v>
      </c>
      <c r="G5192">
        <v>66550</v>
      </c>
      <c r="H5192">
        <v>71150</v>
      </c>
      <c r="I5192">
        <v>75750</v>
      </c>
      <c r="J5192">
        <v>80300</v>
      </c>
      <c r="K5192" t="s">
        <v>3078</v>
      </c>
      <c r="L5192">
        <v>9</v>
      </c>
      <c r="M5192">
        <v>50</v>
      </c>
      <c r="N5192" t="s">
        <v>131</v>
      </c>
    </row>
    <row r="5193" spans="1:14" x14ac:dyDescent="0.2">
      <c r="A5193" t="s">
        <v>10952</v>
      </c>
      <c r="B5193">
        <v>40150</v>
      </c>
      <c r="C5193">
        <v>45900</v>
      </c>
      <c r="D5193">
        <v>51650</v>
      </c>
      <c r="E5193">
        <v>57350</v>
      </c>
      <c r="F5193">
        <v>61950</v>
      </c>
      <c r="G5193">
        <v>66550</v>
      </c>
      <c r="H5193">
        <v>71150</v>
      </c>
      <c r="I5193">
        <v>75750</v>
      </c>
      <c r="J5193">
        <v>80300</v>
      </c>
      <c r="K5193" t="s">
        <v>3078</v>
      </c>
      <c r="L5193">
        <v>9</v>
      </c>
      <c r="M5193">
        <v>50</v>
      </c>
      <c r="N5193" t="s">
        <v>132</v>
      </c>
    </row>
    <row r="5194" spans="1:14" x14ac:dyDescent="0.2">
      <c r="A5194" t="s">
        <v>10953</v>
      </c>
      <c r="B5194">
        <v>40150</v>
      </c>
      <c r="C5194">
        <v>45900</v>
      </c>
      <c r="D5194">
        <v>51650</v>
      </c>
      <c r="E5194">
        <v>57350</v>
      </c>
      <c r="F5194">
        <v>61950</v>
      </c>
      <c r="G5194">
        <v>66550</v>
      </c>
      <c r="H5194">
        <v>71150</v>
      </c>
      <c r="I5194">
        <v>75750</v>
      </c>
      <c r="J5194">
        <v>80300</v>
      </c>
      <c r="K5194" t="s">
        <v>3078</v>
      </c>
      <c r="L5194">
        <v>9</v>
      </c>
      <c r="M5194">
        <v>50</v>
      </c>
      <c r="N5194" t="s">
        <v>133</v>
      </c>
    </row>
    <row r="5195" spans="1:14" x14ac:dyDescent="0.2">
      <c r="A5195" t="s">
        <v>10954</v>
      </c>
      <c r="B5195">
        <v>40150</v>
      </c>
      <c r="C5195">
        <v>45900</v>
      </c>
      <c r="D5195">
        <v>51650</v>
      </c>
      <c r="E5195">
        <v>57350</v>
      </c>
      <c r="F5195">
        <v>61950</v>
      </c>
      <c r="G5195">
        <v>66550</v>
      </c>
      <c r="H5195">
        <v>71150</v>
      </c>
      <c r="I5195">
        <v>75750</v>
      </c>
      <c r="J5195">
        <v>80300</v>
      </c>
      <c r="K5195" t="s">
        <v>3078</v>
      </c>
      <c r="L5195">
        <v>11</v>
      </c>
      <c r="M5195">
        <v>50</v>
      </c>
      <c r="N5195" t="s">
        <v>134</v>
      </c>
    </row>
    <row r="5196" spans="1:14" x14ac:dyDescent="0.2">
      <c r="A5196" t="s">
        <v>10955</v>
      </c>
      <c r="B5196">
        <v>47650</v>
      </c>
      <c r="C5196">
        <v>54450</v>
      </c>
      <c r="D5196">
        <v>61250</v>
      </c>
      <c r="E5196">
        <v>68050</v>
      </c>
      <c r="F5196">
        <v>73500</v>
      </c>
      <c r="G5196">
        <v>78950</v>
      </c>
      <c r="H5196">
        <v>84400</v>
      </c>
      <c r="I5196">
        <v>89850</v>
      </c>
      <c r="J5196">
        <v>95300</v>
      </c>
      <c r="K5196" t="s">
        <v>3078</v>
      </c>
      <c r="L5196">
        <v>11</v>
      </c>
      <c r="M5196">
        <v>50</v>
      </c>
      <c r="N5196" t="s">
        <v>135</v>
      </c>
    </row>
    <row r="5197" spans="1:14" x14ac:dyDescent="0.2">
      <c r="A5197" t="s">
        <v>10956</v>
      </c>
      <c r="B5197">
        <v>40150</v>
      </c>
      <c r="C5197">
        <v>45900</v>
      </c>
      <c r="D5197">
        <v>51650</v>
      </c>
      <c r="E5197">
        <v>57350</v>
      </c>
      <c r="F5197">
        <v>61950</v>
      </c>
      <c r="G5197">
        <v>66550</v>
      </c>
      <c r="H5197">
        <v>71150</v>
      </c>
      <c r="I5197">
        <v>75750</v>
      </c>
      <c r="J5197">
        <v>80300</v>
      </c>
      <c r="K5197" t="s">
        <v>3078</v>
      </c>
      <c r="L5197">
        <v>11</v>
      </c>
      <c r="M5197">
        <v>50</v>
      </c>
      <c r="N5197" t="s">
        <v>136</v>
      </c>
    </row>
    <row r="5198" spans="1:14" x14ac:dyDescent="0.2">
      <c r="A5198" t="s">
        <v>10957</v>
      </c>
      <c r="B5198">
        <v>40150</v>
      </c>
      <c r="C5198">
        <v>45900</v>
      </c>
      <c r="D5198">
        <v>51650</v>
      </c>
      <c r="E5198">
        <v>57350</v>
      </c>
      <c r="F5198">
        <v>61950</v>
      </c>
      <c r="G5198">
        <v>66550</v>
      </c>
      <c r="H5198">
        <v>71150</v>
      </c>
      <c r="I5198">
        <v>75750</v>
      </c>
      <c r="J5198">
        <v>80300</v>
      </c>
      <c r="K5198" t="s">
        <v>3078</v>
      </c>
      <c r="L5198">
        <v>11</v>
      </c>
      <c r="M5198">
        <v>50</v>
      </c>
      <c r="N5198" t="s">
        <v>137</v>
      </c>
    </row>
    <row r="5199" spans="1:14" x14ac:dyDescent="0.2">
      <c r="A5199" t="s">
        <v>10958</v>
      </c>
      <c r="B5199">
        <v>40150</v>
      </c>
      <c r="C5199">
        <v>45900</v>
      </c>
      <c r="D5199">
        <v>51650</v>
      </c>
      <c r="E5199">
        <v>57350</v>
      </c>
      <c r="F5199">
        <v>61950</v>
      </c>
      <c r="G5199">
        <v>66550</v>
      </c>
      <c r="H5199">
        <v>71150</v>
      </c>
      <c r="I5199">
        <v>75750</v>
      </c>
      <c r="J5199">
        <v>80300</v>
      </c>
      <c r="K5199" t="s">
        <v>3078</v>
      </c>
      <c r="L5199">
        <v>11</v>
      </c>
      <c r="M5199">
        <v>50</v>
      </c>
      <c r="N5199" t="s">
        <v>138</v>
      </c>
    </row>
    <row r="5200" spans="1:14" x14ac:dyDescent="0.2">
      <c r="A5200" t="s">
        <v>10959</v>
      </c>
      <c r="B5200">
        <v>40150</v>
      </c>
      <c r="C5200">
        <v>45900</v>
      </c>
      <c r="D5200">
        <v>51650</v>
      </c>
      <c r="E5200">
        <v>57350</v>
      </c>
      <c r="F5200">
        <v>61950</v>
      </c>
      <c r="G5200">
        <v>66550</v>
      </c>
      <c r="H5200">
        <v>71150</v>
      </c>
      <c r="I5200">
        <v>75750</v>
      </c>
      <c r="J5200">
        <v>80300</v>
      </c>
      <c r="K5200" t="s">
        <v>3078</v>
      </c>
      <c r="L5200">
        <v>11</v>
      </c>
      <c r="M5200">
        <v>50</v>
      </c>
      <c r="N5200" t="s">
        <v>139</v>
      </c>
    </row>
    <row r="5201" spans="1:14" x14ac:dyDescent="0.2">
      <c r="A5201" t="s">
        <v>10960</v>
      </c>
      <c r="B5201">
        <v>47650</v>
      </c>
      <c r="C5201">
        <v>54450</v>
      </c>
      <c r="D5201">
        <v>61250</v>
      </c>
      <c r="E5201">
        <v>68050</v>
      </c>
      <c r="F5201">
        <v>73500</v>
      </c>
      <c r="G5201">
        <v>78950</v>
      </c>
      <c r="H5201">
        <v>84400</v>
      </c>
      <c r="I5201">
        <v>89850</v>
      </c>
      <c r="J5201">
        <v>95300</v>
      </c>
      <c r="K5201" t="s">
        <v>3078</v>
      </c>
      <c r="L5201">
        <v>11</v>
      </c>
      <c r="M5201">
        <v>50</v>
      </c>
      <c r="N5201" t="s">
        <v>140</v>
      </c>
    </row>
    <row r="5202" spans="1:14" x14ac:dyDescent="0.2">
      <c r="A5202" t="s">
        <v>10961</v>
      </c>
      <c r="B5202">
        <v>40150</v>
      </c>
      <c r="C5202">
        <v>45900</v>
      </c>
      <c r="D5202">
        <v>51650</v>
      </c>
      <c r="E5202">
        <v>57350</v>
      </c>
      <c r="F5202">
        <v>61950</v>
      </c>
      <c r="G5202">
        <v>66550</v>
      </c>
      <c r="H5202">
        <v>71150</v>
      </c>
      <c r="I5202">
        <v>75750</v>
      </c>
      <c r="J5202">
        <v>80300</v>
      </c>
      <c r="K5202" t="s">
        <v>3078</v>
      </c>
      <c r="L5202">
        <v>11</v>
      </c>
      <c r="M5202">
        <v>50</v>
      </c>
      <c r="N5202" t="s">
        <v>141</v>
      </c>
    </row>
    <row r="5203" spans="1:14" x14ac:dyDescent="0.2">
      <c r="A5203" t="s">
        <v>10962</v>
      </c>
      <c r="B5203">
        <v>40150</v>
      </c>
      <c r="C5203">
        <v>45900</v>
      </c>
      <c r="D5203">
        <v>51650</v>
      </c>
      <c r="E5203">
        <v>57350</v>
      </c>
      <c r="F5203">
        <v>61950</v>
      </c>
      <c r="G5203">
        <v>66550</v>
      </c>
      <c r="H5203">
        <v>71150</v>
      </c>
      <c r="I5203">
        <v>75750</v>
      </c>
      <c r="J5203">
        <v>80300</v>
      </c>
      <c r="K5203" t="s">
        <v>3078</v>
      </c>
      <c r="L5203">
        <v>11</v>
      </c>
      <c r="M5203">
        <v>50</v>
      </c>
      <c r="N5203" t="s">
        <v>142</v>
      </c>
    </row>
    <row r="5204" spans="1:14" x14ac:dyDescent="0.2">
      <c r="A5204" t="s">
        <v>10963</v>
      </c>
      <c r="B5204">
        <v>40150</v>
      </c>
      <c r="C5204">
        <v>45900</v>
      </c>
      <c r="D5204">
        <v>51650</v>
      </c>
      <c r="E5204">
        <v>57350</v>
      </c>
      <c r="F5204">
        <v>61950</v>
      </c>
      <c r="G5204">
        <v>66550</v>
      </c>
      <c r="H5204">
        <v>71150</v>
      </c>
      <c r="I5204">
        <v>75750</v>
      </c>
      <c r="J5204">
        <v>80300</v>
      </c>
      <c r="K5204" t="s">
        <v>3078</v>
      </c>
      <c r="L5204">
        <v>11</v>
      </c>
      <c r="M5204">
        <v>50</v>
      </c>
      <c r="N5204" t="s">
        <v>143</v>
      </c>
    </row>
    <row r="5205" spans="1:14" x14ac:dyDescent="0.2">
      <c r="A5205" t="s">
        <v>10964</v>
      </c>
      <c r="B5205">
        <v>40150</v>
      </c>
      <c r="C5205">
        <v>45900</v>
      </c>
      <c r="D5205">
        <v>51650</v>
      </c>
      <c r="E5205">
        <v>57350</v>
      </c>
      <c r="F5205">
        <v>61950</v>
      </c>
      <c r="G5205">
        <v>66550</v>
      </c>
      <c r="H5205">
        <v>71150</v>
      </c>
      <c r="I5205">
        <v>75750</v>
      </c>
      <c r="J5205">
        <v>80300</v>
      </c>
      <c r="K5205" t="s">
        <v>3078</v>
      </c>
      <c r="L5205">
        <v>11</v>
      </c>
      <c r="M5205">
        <v>50</v>
      </c>
      <c r="N5205" t="s">
        <v>144</v>
      </c>
    </row>
    <row r="5206" spans="1:14" x14ac:dyDescent="0.2">
      <c r="A5206" t="s">
        <v>10965</v>
      </c>
      <c r="B5206">
        <v>40150</v>
      </c>
      <c r="C5206">
        <v>45900</v>
      </c>
      <c r="D5206">
        <v>51650</v>
      </c>
      <c r="E5206">
        <v>57350</v>
      </c>
      <c r="F5206">
        <v>61950</v>
      </c>
      <c r="G5206">
        <v>66550</v>
      </c>
      <c r="H5206">
        <v>71150</v>
      </c>
      <c r="I5206">
        <v>75750</v>
      </c>
      <c r="J5206">
        <v>80300</v>
      </c>
      <c r="K5206" t="s">
        <v>3078</v>
      </c>
      <c r="L5206">
        <v>11</v>
      </c>
      <c r="M5206">
        <v>50</v>
      </c>
      <c r="N5206" t="s">
        <v>145</v>
      </c>
    </row>
    <row r="5207" spans="1:14" x14ac:dyDescent="0.2">
      <c r="A5207" t="s">
        <v>10966</v>
      </c>
      <c r="B5207">
        <v>40150</v>
      </c>
      <c r="C5207">
        <v>45900</v>
      </c>
      <c r="D5207">
        <v>51650</v>
      </c>
      <c r="E5207">
        <v>57350</v>
      </c>
      <c r="F5207">
        <v>61950</v>
      </c>
      <c r="G5207">
        <v>66550</v>
      </c>
      <c r="H5207">
        <v>71150</v>
      </c>
      <c r="I5207">
        <v>75750</v>
      </c>
      <c r="J5207">
        <v>80300</v>
      </c>
      <c r="K5207" t="s">
        <v>3078</v>
      </c>
      <c r="L5207">
        <v>11</v>
      </c>
      <c r="M5207">
        <v>50</v>
      </c>
      <c r="N5207" t="s">
        <v>146</v>
      </c>
    </row>
    <row r="5208" spans="1:14" x14ac:dyDescent="0.2">
      <c r="A5208" t="s">
        <v>10967</v>
      </c>
      <c r="B5208">
        <v>40150</v>
      </c>
      <c r="C5208">
        <v>45900</v>
      </c>
      <c r="D5208">
        <v>51650</v>
      </c>
      <c r="E5208">
        <v>57350</v>
      </c>
      <c r="F5208">
        <v>61950</v>
      </c>
      <c r="G5208">
        <v>66550</v>
      </c>
      <c r="H5208">
        <v>71150</v>
      </c>
      <c r="I5208">
        <v>75750</v>
      </c>
      <c r="J5208">
        <v>80300</v>
      </c>
      <c r="K5208" t="s">
        <v>3078</v>
      </c>
      <c r="L5208">
        <v>11</v>
      </c>
      <c r="M5208">
        <v>50</v>
      </c>
      <c r="N5208" t="s">
        <v>147</v>
      </c>
    </row>
    <row r="5209" spans="1:14" x14ac:dyDescent="0.2">
      <c r="A5209" t="s">
        <v>10968</v>
      </c>
      <c r="B5209">
        <v>40150</v>
      </c>
      <c r="C5209">
        <v>45900</v>
      </c>
      <c r="D5209">
        <v>51650</v>
      </c>
      <c r="E5209">
        <v>57350</v>
      </c>
      <c r="F5209">
        <v>61950</v>
      </c>
      <c r="G5209">
        <v>66550</v>
      </c>
      <c r="H5209">
        <v>71150</v>
      </c>
      <c r="I5209">
        <v>75750</v>
      </c>
      <c r="J5209">
        <v>80300</v>
      </c>
      <c r="K5209" t="s">
        <v>3078</v>
      </c>
      <c r="L5209">
        <v>11</v>
      </c>
      <c r="M5209">
        <v>50</v>
      </c>
      <c r="N5209" t="s">
        <v>148</v>
      </c>
    </row>
    <row r="5210" spans="1:14" x14ac:dyDescent="0.2">
      <c r="A5210" t="s">
        <v>10969</v>
      </c>
      <c r="B5210">
        <v>40150</v>
      </c>
      <c r="C5210">
        <v>45900</v>
      </c>
      <c r="D5210">
        <v>51650</v>
      </c>
      <c r="E5210">
        <v>57350</v>
      </c>
      <c r="F5210">
        <v>61950</v>
      </c>
      <c r="G5210">
        <v>66550</v>
      </c>
      <c r="H5210">
        <v>71150</v>
      </c>
      <c r="I5210">
        <v>75750</v>
      </c>
      <c r="J5210">
        <v>80300</v>
      </c>
      <c r="K5210" t="s">
        <v>3078</v>
      </c>
      <c r="L5210">
        <v>11</v>
      </c>
      <c r="M5210">
        <v>50</v>
      </c>
      <c r="N5210" t="s">
        <v>149</v>
      </c>
    </row>
    <row r="5211" spans="1:14" x14ac:dyDescent="0.2">
      <c r="A5211" t="s">
        <v>10970</v>
      </c>
      <c r="B5211">
        <v>40150</v>
      </c>
      <c r="C5211">
        <v>45900</v>
      </c>
      <c r="D5211">
        <v>51650</v>
      </c>
      <c r="E5211">
        <v>57350</v>
      </c>
      <c r="F5211">
        <v>61950</v>
      </c>
      <c r="G5211">
        <v>66550</v>
      </c>
      <c r="H5211">
        <v>71150</v>
      </c>
      <c r="I5211">
        <v>75750</v>
      </c>
      <c r="J5211">
        <v>80300</v>
      </c>
      <c r="K5211" t="s">
        <v>3078</v>
      </c>
      <c r="L5211">
        <v>11</v>
      </c>
      <c r="M5211">
        <v>50</v>
      </c>
      <c r="N5211" t="s">
        <v>150</v>
      </c>
    </row>
    <row r="5212" spans="1:14" x14ac:dyDescent="0.2">
      <c r="A5212" t="s">
        <v>10971</v>
      </c>
      <c r="B5212">
        <v>40150</v>
      </c>
      <c r="C5212">
        <v>45900</v>
      </c>
      <c r="D5212">
        <v>51650</v>
      </c>
      <c r="E5212">
        <v>57350</v>
      </c>
      <c r="F5212">
        <v>61950</v>
      </c>
      <c r="G5212">
        <v>66550</v>
      </c>
      <c r="H5212">
        <v>71150</v>
      </c>
      <c r="I5212">
        <v>75750</v>
      </c>
      <c r="J5212">
        <v>80300</v>
      </c>
      <c r="K5212" t="s">
        <v>3078</v>
      </c>
      <c r="L5212">
        <v>11</v>
      </c>
      <c r="M5212">
        <v>50</v>
      </c>
      <c r="N5212" t="s">
        <v>151</v>
      </c>
    </row>
    <row r="5213" spans="1:14" x14ac:dyDescent="0.2">
      <c r="A5213" t="s">
        <v>10972</v>
      </c>
      <c r="B5213">
        <v>40150</v>
      </c>
      <c r="C5213">
        <v>45900</v>
      </c>
      <c r="D5213">
        <v>51650</v>
      </c>
      <c r="E5213">
        <v>57350</v>
      </c>
      <c r="F5213">
        <v>61950</v>
      </c>
      <c r="G5213">
        <v>66550</v>
      </c>
      <c r="H5213">
        <v>71150</v>
      </c>
      <c r="I5213">
        <v>75750</v>
      </c>
      <c r="J5213">
        <v>80300</v>
      </c>
      <c r="K5213" t="s">
        <v>3078</v>
      </c>
      <c r="L5213">
        <v>11</v>
      </c>
      <c r="M5213">
        <v>50</v>
      </c>
      <c r="N5213" t="s">
        <v>152</v>
      </c>
    </row>
    <row r="5214" spans="1:14" x14ac:dyDescent="0.2">
      <c r="A5214" t="s">
        <v>10973</v>
      </c>
      <c r="B5214">
        <v>40150</v>
      </c>
      <c r="C5214">
        <v>45900</v>
      </c>
      <c r="D5214">
        <v>51650</v>
      </c>
      <c r="E5214">
        <v>57350</v>
      </c>
      <c r="F5214">
        <v>61950</v>
      </c>
      <c r="G5214">
        <v>66550</v>
      </c>
      <c r="H5214">
        <v>71150</v>
      </c>
      <c r="I5214">
        <v>75750</v>
      </c>
      <c r="J5214">
        <v>80300</v>
      </c>
      <c r="K5214" t="s">
        <v>3078</v>
      </c>
      <c r="L5214">
        <v>11</v>
      </c>
      <c r="M5214">
        <v>50</v>
      </c>
      <c r="N5214" t="s">
        <v>153</v>
      </c>
    </row>
    <row r="5215" spans="1:14" x14ac:dyDescent="0.2">
      <c r="A5215" t="s">
        <v>10974</v>
      </c>
      <c r="B5215">
        <v>40150</v>
      </c>
      <c r="C5215">
        <v>45900</v>
      </c>
      <c r="D5215">
        <v>51650</v>
      </c>
      <c r="E5215">
        <v>57350</v>
      </c>
      <c r="F5215">
        <v>61950</v>
      </c>
      <c r="G5215">
        <v>66550</v>
      </c>
      <c r="H5215">
        <v>71150</v>
      </c>
      <c r="I5215">
        <v>75750</v>
      </c>
      <c r="J5215">
        <v>80300</v>
      </c>
      <c r="K5215" t="s">
        <v>3078</v>
      </c>
      <c r="L5215">
        <v>11</v>
      </c>
      <c r="M5215">
        <v>50</v>
      </c>
      <c r="N5215" t="s">
        <v>154</v>
      </c>
    </row>
    <row r="5216" spans="1:14" x14ac:dyDescent="0.2">
      <c r="A5216" t="s">
        <v>10975</v>
      </c>
      <c r="B5216">
        <v>41350</v>
      </c>
      <c r="C5216">
        <v>47250</v>
      </c>
      <c r="D5216">
        <v>53150</v>
      </c>
      <c r="E5216">
        <v>59050</v>
      </c>
      <c r="F5216">
        <v>63800</v>
      </c>
      <c r="G5216">
        <v>68500</v>
      </c>
      <c r="H5216">
        <v>73250</v>
      </c>
      <c r="I5216">
        <v>77950</v>
      </c>
      <c r="J5216">
        <v>82700</v>
      </c>
      <c r="K5216" t="s">
        <v>3078</v>
      </c>
      <c r="L5216">
        <v>13</v>
      </c>
      <c r="M5216">
        <v>50</v>
      </c>
      <c r="N5216" t="s">
        <v>155</v>
      </c>
    </row>
    <row r="5217" spans="1:14" x14ac:dyDescent="0.2">
      <c r="A5217" t="s">
        <v>10976</v>
      </c>
      <c r="B5217">
        <v>41350</v>
      </c>
      <c r="C5217">
        <v>47250</v>
      </c>
      <c r="D5217">
        <v>53150</v>
      </c>
      <c r="E5217">
        <v>59050</v>
      </c>
      <c r="F5217">
        <v>63800</v>
      </c>
      <c r="G5217">
        <v>68500</v>
      </c>
      <c r="H5217">
        <v>73250</v>
      </c>
      <c r="I5217">
        <v>77950</v>
      </c>
      <c r="J5217">
        <v>82700</v>
      </c>
      <c r="K5217" t="s">
        <v>3078</v>
      </c>
      <c r="L5217">
        <v>13</v>
      </c>
      <c r="M5217">
        <v>50</v>
      </c>
      <c r="N5217" t="s">
        <v>156</v>
      </c>
    </row>
    <row r="5218" spans="1:14" x14ac:dyDescent="0.2">
      <c r="A5218" t="s">
        <v>10977</v>
      </c>
      <c r="B5218">
        <v>41350</v>
      </c>
      <c r="C5218">
        <v>47250</v>
      </c>
      <c r="D5218">
        <v>53150</v>
      </c>
      <c r="E5218">
        <v>59050</v>
      </c>
      <c r="F5218">
        <v>63800</v>
      </c>
      <c r="G5218">
        <v>68500</v>
      </c>
      <c r="H5218">
        <v>73250</v>
      </c>
      <c r="I5218">
        <v>77950</v>
      </c>
      <c r="J5218">
        <v>82700</v>
      </c>
      <c r="K5218" t="s">
        <v>3078</v>
      </c>
      <c r="L5218">
        <v>13</v>
      </c>
      <c r="M5218">
        <v>50</v>
      </c>
      <c r="N5218" t="s">
        <v>157</v>
      </c>
    </row>
    <row r="5219" spans="1:14" x14ac:dyDescent="0.2">
      <c r="A5219" t="s">
        <v>10978</v>
      </c>
      <c r="B5219">
        <v>41350</v>
      </c>
      <c r="C5219">
        <v>47250</v>
      </c>
      <c r="D5219">
        <v>53150</v>
      </c>
      <c r="E5219">
        <v>59050</v>
      </c>
      <c r="F5219">
        <v>63800</v>
      </c>
      <c r="G5219">
        <v>68500</v>
      </c>
      <c r="H5219">
        <v>73250</v>
      </c>
      <c r="I5219">
        <v>77950</v>
      </c>
      <c r="J5219">
        <v>82700</v>
      </c>
      <c r="K5219" t="s">
        <v>3078</v>
      </c>
      <c r="L5219">
        <v>13</v>
      </c>
      <c r="M5219">
        <v>50</v>
      </c>
      <c r="N5219" t="s">
        <v>158</v>
      </c>
    </row>
    <row r="5220" spans="1:14" x14ac:dyDescent="0.2">
      <c r="A5220" t="s">
        <v>10979</v>
      </c>
      <c r="B5220">
        <v>41350</v>
      </c>
      <c r="C5220">
        <v>47250</v>
      </c>
      <c r="D5220">
        <v>53150</v>
      </c>
      <c r="E5220">
        <v>59050</v>
      </c>
      <c r="F5220">
        <v>63800</v>
      </c>
      <c r="G5220">
        <v>68500</v>
      </c>
      <c r="H5220">
        <v>73250</v>
      </c>
      <c r="I5220">
        <v>77950</v>
      </c>
      <c r="J5220">
        <v>82700</v>
      </c>
      <c r="K5220" t="s">
        <v>3078</v>
      </c>
      <c r="L5220">
        <v>13</v>
      </c>
      <c r="M5220">
        <v>50</v>
      </c>
      <c r="N5220" t="s">
        <v>159</v>
      </c>
    </row>
    <row r="5221" spans="1:14" x14ac:dyDescent="0.2">
      <c r="A5221" t="s">
        <v>10980</v>
      </c>
      <c r="B5221">
        <v>41350</v>
      </c>
      <c r="C5221">
        <v>47250</v>
      </c>
      <c r="D5221">
        <v>53150</v>
      </c>
      <c r="E5221">
        <v>59050</v>
      </c>
      <c r="F5221">
        <v>63800</v>
      </c>
      <c r="G5221">
        <v>68500</v>
      </c>
      <c r="H5221">
        <v>73250</v>
      </c>
      <c r="I5221">
        <v>77950</v>
      </c>
      <c r="J5221">
        <v>82700</v>
      </c>
      <c r="K5221" t="s">
        <v>3078</v>
      </c>
      <c r="L5221">
        <v>13</v>
      </c>
      <c r="M5221">
        <v>50</v>
      </c>
      <c r="N5221" t="s">
        <v>160</v>
      </c>
    </row>
    <row r="5222" spans="1:14" x14ac:dyDescent="0.2">
      <c r="A5222" t="s">
        <v>10981</v>
      </c>
      <c r="B5222">
        <v>41350</v>
      </c>
      <c r="C5222">
        <v>47250</v>
      </c>
      <c r="D5222">
        <v>53150</v>
      </c>
      <c r="E5222">
        <v>59050</v>
      </c>
      <c r="F5222">
        <v>63800</v>
      </c>
      <c r="G5222">
        <v>68500</v>
      </c>
      <c r="H5222">
        <v>73250</v>
      </c>
      <c r="I5222">
        <v>77950</v>
      </c>
      <c r="J5222">
        <v>82700</v>
      </c>
      <c r="K5222" t="s">
        <v>3078</v>
      </c>
      <c r="L5222">
        <v>13</v>
      </c>
      <c r="M5222">
        <v>50</v>
      </c>
      <c r="N5222" t="s">
        <v>161</v>
      </c>
    </row>
    <row r="5223" spans="1:14" x14ac:dyDescent="0.2">
      <c r="A5223" t="s">
        <v>10982</v>
      </c>
      <c r="B5223">
        <v>41350</v>
      </c>
      <c r="C5223">
        <v>47250</v>
      </c>
      <c r="D5223">
        <v>53150</v>
      </c>
      <c r="E5223">
        <v>59050</v>
      </c>
      <c r="F5223">
        <v>63800</v>
      </c>
      <c r="G5223">
        <v>68500</v>
      </c>
      <c r="H5223">
        <v>73250</v>
      </c>
      <c r="I5223">
        <v>77950</v>
      </c>
      <c r="J5223">
        <v>82700</v>
      </c>
      <c r="K5223" t="s">
        <v>3078</v>
      </c>
      <c r="L5223">
        <v>13</v>
      </c>
      <c r="M5223">
        <v>50</v>
      </c>
      <c r="N5223" t="s">
        <v>162</v>
      </c>
    </row>
    <row r="5224" spans="1:14" x14ac:dyDescent="0.2">
      <c r="A5224" t="s">
        <v>10983</v>
      </c>
      <c r="B5224">
        <v>41350</v>
      </c>
      <c r="C5224">
        <v>47250</v>
      </c>
      <c r="D5224">
        <v>53150</v>
      </c>
      <c r="E5224">
        <v>59050</v>
      </c>
      <c r="F5224">
        <v>63800</v>
      </c>
      <c r="G5224">
        <v>68500</v>
      </c>
      <c r="H5224">
        <v>73250</v>
      </c>
      <c r="I5224">
        <v>77950</v>
      </c>
      <c r="J5224">
        <v>82700</v>
      </c>
      <c r="K5224" t="s">
        <v>3078</v>
      </c>
      <c r="L5224">
        <v>13</v>
      </c>
      <c r="M5224">
        <v>50</v>
      </c>
      <c r="N5224" t="s">
        <v>163</v>
      </c>
    </row>
    <row r="5225" spans="1:14" x14ac:dyDescent="0.2">
      <c r="A5225" t="s">
        <v>10984</v>
      </c>
      <c r="B5225">
        <v>41350</v>
      </c>
      <c r="C5225">
        <v>47250</v>
      </c>
      <c r="D5225">
        <v>53150</v>
      </c>
      <c r="E5225">
        <v>59050</v>
      </c>
      <c r="F5225">
        <v>63800</v>
      </c>
      <c r="G5225">
        <v>68500</v>
      </c>
      <c r="H5225">
        <v>73250</v>
      </c>
      <c r="I5225">
        <v>77950</v>
      </c>
      <c r="J5225">
        <v>82700</v>
      </c>
      <c r="K5225" t="s">
        <v>3078</v>
      </c>
      <c r="L5225">
        <v>13</v>
      </c>
      <c r="M5225">
        <v>50</v>
      </c>
      <c r="N5225" t="s">
        <v>164</v>
      </c>
    </row>
    <row r="5226" spans="1:14" x14ac:dyDescent="0.2">
      <c r="A5226" t="s">
        <v>10985</v>
      </c>
      <c r="B5226">
        <v>41350</v>
      </c>
      <c r="C5226">
        <v>47250</v>
      </c>
      <c r="D5226">
        <v>53150</v>
      </c>
      <c r="E5226">
        <v>59050</v>
      </c>
      <c r="F5226">
        <v>63800</v>
      </c>
      <c r="G5226">
        <v>68500</v>
      </c>
      <c r="H5226">
        <v>73250</v>
      </c>
      <c r="I5226">
        <v>77950</v>
      </c>
      <c r="J5226">
        <v>82700</v>
      </c>
      <c r="K5226" t="s">
        <v>3078</v>
      </c>
      <c r="L5226">
        <v>13</v>
      </c>
      <c r="M5226">
        <v>50</v>
      </c>
      <c r="N5226" t="s">
        <v>165</v>
      </c>
    </row>
    <row r="5227" spans="1:14" x14ac:dyDescent="0.2">
      <c r="A5227" t="s">
        <v>10986</v>
      </c>
      <c r="B5227">
        <v>41350</v>
      </c>
      <c r="C5227">
        <v>47250</v>
      </c>
      <c r="D5227">
        <v>53150</v>
      </c>
      <c r="E5227">
        <v>59050</v>
      </c>
      <c r="F5227">
        <v>63800</v>
      </c>
      <c r="G5227">
        <v>68500</v>
      </c>
      <c r="H5227">
        <v>73250</v>
      </c>
      <c r="I5227">
        <v>77950</v>
      </c>
      <c r="J5227">
        <v>82700</v>
      </c>
      <c r="K5227" t="s">
        <v>3078</v>
      </c>
      <c r="L5227">
        <v>13</v>
      </c>
      <c r="M5227">
        <v>50</v>
      </c>
      <c r="N5227" t="s">
        <v>166</v>
      </c>
    </row>
    <row r="5228" spans="1:14" x14ac:dyDescent="0.2">
      <c r="A5228" t="s">
        <v>10987</v>
      </c>
      <c r="B5228">
        <v>41350</v>
      </c>
      <c r="C5228">
        <v>47250</v>
      </c>
      <c r="D5228">
        <v>53150</v>
      </c>
      <c r="E5228">
        <v>59050</v>
      </c>
      <c r="F5228">
        <v>63800</v>
      </c>
      <c r="G5228">
        <v>68500</v>
      </c>
      <c r="H5228">
        <v>73250</v>
      </c>
      <c r="I5228">
        <v>77950</v>
      </c>
      <c r="J5228">
        <v>82700</v>
      </c>
      <c r="K5228" t="s">
        <v>3078</v>
      </c>
      <c r="L5228">
        <v>13</v>
      </c>
      <c r="M5228">
        <v>50</v>
      </c>
      <c r="N5228" t="s">
        <v>167</v>
      </c>
    </row>
    <row r="5229" spans="1:14" x14ac:dyDescent="0.2">
      <c r="A5229" t="s">
        <v>10988</v>
      </c>
      <c r="B5229">
        <v>40150</v>
      </c>
      <c r="C5229">
        <v>45900</v>
      </c>
      <c r="D5229">
        <v>51650</v>
      </c>
      <c r="E5229">
        <v>57350</v>
      </c>
      <c r="F5229">
        <v>61950</v>
      </c>
      <c r="G5229">
        <v>66550</v>
      </c>
      <c r="H5229">
        <v>71150</v>
      </c>
      <c r="I5229">
        <v>75750</v>
      </c>
      <c r="J5229">
        <v>80300</v>
      </c>
      <c r="K5229" t="s">
        <v>3078</v>
      </c>
      <c r="L5229">
        <v>15</v>
      </c>
      <c r="M5229">
        <v>50</v>
      </c>
      <c r="N5229" t="s">
        <v>168</v>
      </c>
    </row>
    <row r="5230" spans="1:14" x14ac:dyDescent="0.2">
      <c r="A5230" t="s">
        <v>10989</v>
      </c>
      <c r="B5230">
        <v>40150</v>
      </c>
      <c r="C5230">
        <v>45900</v>
      </c>
      <c r="D5230">
        <v>51650</v>
      </c>
      <c r="E5230">
        <v>57350</v>
      </c>
      <c r="F5230">
        <v>61950</v>
      </c>
      <c r="G5230">
        <v>66550</v>
      </c>
      <c r="H5230">
        <v>71150</v>
      </c>
      <c r="I5230">
        <v>75750</v>
      </c>
      <c r="J5230">
        <v>80300</v>
      </c>
      <c r="K5230" t="s">
        <v>3078</v>
      </c>
      <c r="L5230">
        <v>15</v>
      </c>
      <c r="M5230">
        <v>50</v>
      </c>
      <c r="N5230" t="s">
        <v>169</v>
      </c>
    </row>
    <row r="5231" spans="1:14" x14ac:dyDescent="0.2">
      <c r="A5231" t="s">
        <v>10990</v>
      </c>
      <c r="B5231">
        <v>40150</v>
      </c>
      <c r="C5231">
        <v>45900</v>
      </c>
      <c r="D5231">
        <v>51650</v>
      </c>
      <c r="E5231">
        <v>57350</v>
      </c>
      <c r="F5231">
        <v>61950</v>
      </c>
      <c r="G5231">
        <v>66550</v>
      </c>
      <c r="H5231">
        <v>71150</v>
      </c>
      <c r="I5231">
        <v>75750</v>
      </c>
      <c r="J5231">
        <v>80300</v>
      </c>
      <c r="K5231" t="s">
        <v>3078</v>
      </c>
      <c r="L5231">
        <v>15</v>
      </c>
      <c r="M5231">
        <v>50</v>
      </c>
      <c r="N5231" t="s">
        <v>892</v>
      </c>
    </row>
    <row r="5232" spans="1:14" x14ac:dyDescent="0.2">
      <c r="A5232" t="s">
        <v>10991</v>
      </c>
      <c r="B5232">
        <v>40150</v>
      </c>
      <c r="C5232">
        <v>45900</v>
      </c>
      <c r="D5232">
        <v>51650</v>
      </c>
      <c r="E5232">
        <v>57350</v>
      </c>
      <c r="F5232">
        <v>61950</v>
      </c>
      <c r="G5232">
        <v>66550</v>
      </c>
      <c r="H5232">
        <v>71150</v>
      </c>
      <c r="I5232">
        <v>75750</v>
      </c>
      <c r="J5232">
        <v>80300</v>
      </c>
      <c r="K5232" t="s">
        <v>3078</v>
      </c>
      <c r="L5232">
        <v>15</v>
      </c>
      <c r="M5232">
        <v>50</v>
      </c>
      <c r="N5232" t="s">
        <v>893</v>
      </c>
    </row>
    <row r="5233" spans="1:14" x14ac:dyDescent="0.2">
      <c r="A5233" t="s">
        <v>10992</v>
      </c>
      <c r="B5233">
        <v>40150</v>
      </c>
      <c r="C5233">
        <v>45900</v>
      </c>
      <c r="D5233">
        <v>51650</v>
      </c>
      <c r="E5233">
        <v>57350</v>
      </c>
      <c r="F5233">
        <v>61950</v>
      </c>
      <c r="G5233">
        <v>66550</v>
      </c>
      <c r="H5233">
        <v>71150</v>
      </c>
      <c r="I5233">
        <v>75750</v>
      </c>
      <c r="J5233">
        <v>80300</v>
      </c>
      <c r="K5233" t="s">
        <v>3078</v>
      </c>
      <c r="L5233">
        <v>15</v>
      </c>
      <c r="M5233">
        <v>50</v>
      </c>
      <c r="N5233" t="s">
        <v>894</v>
      </c>
    </row>
    <row r="5234" spans="1:14" x14ac:dyDescent="0.2">
      <c r="A5234" t="s">
        <v>10993</v>
      </c>
      <c r="B5234">
        <v>40150</v>
      </c>
      <c r="C5234">
        <v>45900</v>
      </c>
      <c r="D5234">
        <v>51650</v>
      </c>
      <c r="E5234">
        <v>57350</v>
      </c>
      <c r="F5234">
        <v>61950</v>
      </c>
      <c r="G5234">
        <v>66550</v>
      </c>
      <c r="H5234">
        <v>71150</v>
      </c>
      <c r="I5234">
        <v>75750</v>
      </c>
      <c r="J5234">
        <v>80300</v>
      </c>
      <c r="K5234" t="s">
        <v>3078</v>
      </c>
      <c r="L5234">
        <v>15</v>
      </c>
      <c r="M5234">
        <v>50</v>
      </c>
      <c r="N5234" t="s">
        <v>895</v>
      </c>
    </row>
    <row r="5235" spans="1:14" x14ac:dyDescent="0.2">
      <c r="A5235" t="s">
        <v>10994</v>
      </c>
      <c r="B5235">
        <v>40150</v>
      </c>
      <c r="C5235">
        <v>45900</v>
      </c>
      <c r="D5235">
        <v>51650</v>
      </c>
      <c r="E5235">
        <v>57350</v>
      </c>
      <c r="F5235">
        <v>61950</v>
      </c>
      <c r="G5235">
        <v>66550</v>
      </c>
      <c r="H5235">
        <v>71150</v>
      </c>
      <c r="I5235">
        <v>75750</v>
      </c>
      <c r="J5235">
        <v>80300</v>
      </c>
      <c r="K5235" t="s">
        <v>3078</v>
      </c>
      <c r="L5235">
        <v>15</v>
      </c>
      <c r="M5235">
        <v>50</v>
      </c>
      <c r="N5235" t="s">
        <v>896</v>
      </c>
    </row>
    <row r="5236" spans="1:14" x14ac:dyDescent="0.2">
      <c r="A5236" t="s">
        <v>10995</v>
      </c>
      <c r="B5236">
        <v>40150</v>
      </c>
      <c r="C5236">
        <v>45900</v>
      </c>
      <c r="D5236">
        <v>51650</v>
      </c>
      <c r="E5236">
        <v>57350</v>
      </c>
      <c r="F5236">
        <v>61950</v>
      </c>
      <c r="G5236">
        <v>66550</v>
      </c>
      <c r="H5236">
        <v>71150</v>
      </c>
      <c r="I5236">
        <v>75750</v>
      </c>
      <c r="J5236">
        <v>80300</v>
      </c>
      <c r="K5236" t="s">
        <v>3078</v>
      </c>
      <c r="L5236">
        <v>15</v>
      </c>
      <c r="M5236">
        <v>50</v>
      </c>
      <c r="N5236" t="s">
        <v>897</v>
      </c>
    </row>
    <row r="5237" spans="1:14" x14ac:dyDescent="0.2">
      <c r="A5237" t="s">
        <v>10996</v>
      </c>
      <c r="B5237">
        <v>40150</v>
      </c>
      <c r="C5237">
        <v>45900</v>
      </c>
      <c r="D5237">
        <v>51650</v>
      </c>
      <c r="E5237">
        <v>57350</v>
      </c>
      <c r="F5237">
        <v>61950</v>
      </c>
      <c r="G5237">
        <v>66550</v>
      </c>
      <c r="H5237">
        <v>71150</v>
      </c>
      <c r="I5237">
        <v>75750</v>
      </c>
      <c r="J5237">
        <v>80300</v>
      </c>
      <c r="K5237" t="s">
        <v>3078</v>
      </c>
      <c r="L5237">
        <v>15</v>
      </c>
      <c r="M5237">
        <v>50</v>
      </c>
      <c r="N5237" t="s">
        <v>898</v>
      </c>
    </row>
    <row r="5238" spans="1:14" x14ac:dyDescent="0.2">
      <c r="A5238" t="s">
        <v>10997</v>
      </c>
      <c r="B5238">
        <v>40150</v>
      </c>
      <c r="C5238">
        <v>45900</v>
      </c>
      <c r="D5238">
        <v>51650</v>
      </c>
      <c r="E5238">
        <v>57350</v>
      </c>
      <c r="F5238">
        <v>61950</v>
      </c>
      <c r="G5238">
        <v>66550</v>
      </c>
      <c r="H5238">
        <v>71150</v>
      </c>
      <c r="I5238">
        <v>75750</v>
      </c>
      <c r="J5238">
        <v>80300</v>
      </c>
      <c r="K5238" t="s">
        <v>3078</v>
      </c>
      <c r="L5238">
        <v>15</v>
      </c>
      <c r="M5238">
        <v>50</v>
      </c>
      <c r="N5238" t="s">
        <v>899</v>
      </c>
    </row>
    <row r="5239" spans="1:14" x14ac:dyDescent="0.2">
      <c r="A5239" t="s">
        <v>10998</v>
      </c>
      <c r="B5239">
        <v>40150</v>
      </c>
      <c r="C5239">
        <v>45900</v>
      </c>
      <c r="D5239">
        <v>51650</v>
      </c>
      <c r="E5239">
        <v>57350</v>
      </c>
      <c r="F5239">
        <v>61950</v>
      </c>
      <c r="G5239">
        <v>66550</v>
      </c>
      <c r="H5239">
        <v>71150</v>
      </c>
      <c r="I5239">
        <v>75750</v>
      </c>
      <c r="J5239">
        <v>80300</v>
      </c>
      <c r="K5239" t="s">
        <v>3078</v>
      </c>
      <c r="L5239">
        <v>15</v>
      </c>
      <c r="M5239">
        <v>50</v>
      </c>
      <c r="N5239" t="s">
        <v>900</v>
      </c>
    </row>
    <row r="5240" spans="1:14" x14ac:dyDescent="0.2">
      <c r="A5240" t="s">
        <v>10999</v>
      </c>
      <c r="B5240">
        <v>40150</v>
      </c>
      <c r="C5240">
        <v>45900</v>
      </c>
      <c r="D5240">
        <v>51650</v>
      </c>
      <c r="E5240">
        <v>57350</v>
      </c>
      <c r="F5240">
        <v>61950</v>
      </c>
      <c r="G5240">
        <v>66550</v>
      </c>
      <c r="H5240">
        <v>71150</v>
      </c>
      <c r="I5240">
        <v>75750</v>
      </c>
      <c r="J5240">
        <v>80300</v>
      </c>
      <c r="K5240" t="s">
        <v>3078</v>
      </c>
      <c r="L5240">
        <v>15</v>
      </c>
      <c r="M5240">
        <v>50</v>
      </c>
      <c r="N5240" t="s">
        <v>901</v>
      </c>
    </row>
    <row r="5241" spans="1:14" x14ac:dyDescent="0.2">
      <c r="A5241" t="s">
        <v>11000</v>
      </c>
      <c r="B5241">
        <v>40150</v>
      </c>
      <c r="C5241">
        <v>45900</v>
      </c>
      <c r="D5241">
        <v>51650</v>
      </c>
      <c r="E5241">
        <v>57350</v>
      </c>
      <c r="F5241">
        <v>61950</v>
      </c>
      <c r="G5241">
        <v>66550</v>
      </c>
      <c r="H5241">
        <v>71150</v>
      </c>
      <c r="I5241">
        <v>75750</v>
      </c>
      <c r="J5241">
        <v>80300</v>
      </c>
      <c r="K5241" t="s">
        <v>3078</v>
      </c>
      <c r="L5241">
        <v>15</v>
      </c>
      <c r="M5241">
        <v>50</v>
      </c>
      <c r="N5241" t="s">
        <v>902</v>
      </c>
    </row>
    <row r="5242" spans="1:14" x14ac:dyDescent="0.2">
      <c r="A5242" t="s">
        <v>11001</v>
      </c>
      <c r="B5242">
        <v>40150</v>
      </c>
      <c r="C5242">
        <v>45900</v>
      </c>
      <c r="D5242">
        <v>51650</v>
      </c>
      <c r="E5242">
        <v>57350</v>
      </c>
      <c r="F5242">
        <v>61950</v>
      </c>
      <c r="G5242">
        <v>66550</v>
      </c>
      <c r="H5242">
        <v>71150</v>
      </c>
      <c r="I5242">
        <v>75750</v>
      </c>
      <c r="J5242">
        <v>80300</v>
      </c>
      <c r="K5242" t="s">
        <v>3078</v>
      </c>
      <c r="L5242">
        <v>15</v>
      </c>
      <c r="M5242">
        <v>50</v>
      </c>
      <c r="N5242" t="s">
        <v>903</v>
      </c>
    </row>
    <row r="5243" spans="1:14" x14ac:dyDescent="0.2">
      <c r="A5243" t="s">
        <v>11002</v>
      </c>
      <c r="B5243">
        <v>40150</v>
      </c>
      <c r="C5243">
        <v>45900</v>
      </c>
      <c r="D5243">
        <v>51650</v>
      </c>
      <c r="E5243">
        <v>57350</v>
      </c>
      <c r="F5243">
        <v>61950</v>
      </c>
      <c r="G5243">
        <v>66550</v>
      </c>
      <c r="H5243">
        <v>71150</v>
      </c>
      <c r="I5243">
        <v>75750</v>
      </c>
      <c r="J5243">
        <v>80300</v>
      </c>
      <c r="K5243" t="s">
        <v>3078</v>
      </c>
      <c r="L5243">
        <v>15</v>
      </c>
      <c r="M5243">
        <v>50</v>
      </c>
      <c r="N5243" t="s">
        <v>904</v>
      </c>
    </row>
    <row r="5244" spans="1:14" x14ac:dyDescent="0.2">
      <c r="A5244" t="s">
        <v>11003</v>
      </c>
      <c r="B5244">
        <v>28600</v>
      </c>
      <c r="C5244">
        <v>32700</v>
      </c>
      <c r="D5244">
        <v>36800</v>
      </c>
      <c r="E5244">
        <v>40850</v>
      </c>
      <c r="F5244">
        <v>44150</v>
      </c>
      <c r="G5244">
        <v>47400</v>
      </c>
      <c r="H5244">
        <v>50700</v>
      </c>
      <c r="I5244">
        <v>53950</v>
      </c>
      <c r="J5244">
        <v>57200</v>
      </c>
      <c r="K5244" t="s">
        <v>3079</v>
      </c>
      <c r="L5244">
        <v>1</v>
      </c>
      <c r="M5244">
        <v>50</v>
      </c>
      <c r="N5244" t="s">
        <v>2758</v>
      </c>
    </row>
    <row r="5245" spans="1:14" x14ac:dyDescent="0.2">
      <c r="A5245" t="s">
        <v>11004</v>
      </c>
      <c r="B5245">
        <v>39100</v>
      </c>
      <c r="C5245">
        <v>44650</v>
      </c>
      <c r="D5245">
        <v>50250</v>
      </c>
      <c r="E5245">
        <v>55800</v>
      </c>
      <c r="F5245">
        <v>60300</v>
      </c>
      <c r="G5245">
        <v>64750</v>
      </c>
      <c r="H5245">
        <v>69200</v>
      </c>
      <c r="I5245">
        <v>73700</v>
      </c>
      <c r="J5245">
        <v>78150</v>
      </c>
      <c r="K5245" t="s">
        <v>3079</v>
      </c>
      <c r="L5245">
        <v>3</v>
      </c>
      <c r="M5245">
        <v>50</v>
      </c>
      <c r="N5245" t="s">
        <v>2759</v>
      </c>
    </row>
    <row r="5246" spans="1:14" x14ac:dyDescent="0.2">
      <c r="A5246" t="s">
        <v>11005</v>
      </c>
      <c r="B5246">
        <v>31150</v>
      </c>
      <c r="C5246">
        <v>35600</v>
      </c>
      <c r="D5246">
        <v>40050</v>
      </c>
      <c r="E5246">
        <v>44450</v>
      </c>
      <c r="F5246">
        <v>48050</v>
      </c>
      <c r="G5246">
        <v>51600</v>
      </c>
      <c r="H5246">
        <v>55150</v>
      </c>
      <c r="I5246">
        <v>58700</v>
      </c>
      <c r="J5246">
        <v>62250</v>
      </c>
      <c r="K5246" t="s">
        <v>3079</v>
      </c>
      <c r="L5246">
        <v>5</v>
      </c>
      <c r="M5246">
        <v>50</v>
      </c>
      <c r="N5246" t="s">
        <v>2760</v>
      </c>
    </row>
    <row r="5247" spans="1:14" x14ac:dyDescent="0.2">
      <c r="A5247" t="s">
        <v>11006</v>
      </c>
      <c r="B5247">
        <v>52750</v>
      </c>
      <c r="C5247">
        <v>60300</v>
      </c>
      <c r="D5247">
        <v>67850</v>
      </c>
      <c r="E5247">
        <v>75350</v>
      </c>
      <c r="F5247">
        <v>81400</v>
      </c>
      <c r="G5247">
        <v>87450</v>
      </c>
      <c r="H5247">
        <v>93450</v>
      </c>
      <c r="I5247">
        <v>99500</v>
      </c>
      <c r="J5247">
        <v>105500</v>
      </c>
      <c r="K5247" t="s">
        <v>3080</v>
      </c>
      <c r="L5247">
        <v>1</v>
      </c>
      <c r="M5247">
        <v>50</v>
      </c>
      <c r="N5247" t="s">
        <v>2757</v>
      </c>
    </row>
    <row r="5248" spans="1:14" x14ac:dyDescent="0.2">
      <c r="A5248" t="s">
        <v>11007</v>
      </c>
      <c r="B5248">
        <v>30350</v>
      </c>
      <c r="C5248">
        <v>34700</v>
      </c>
      <c r="D5248">
        <v>39050</v>
      </c>
      <c r="E5248">
        <v>43350</v>
      </c>
      <c r="F5248">
        <v>46850</v>
      </c>
      <c r="G5248">
        <v>50300</v>
      </c>
      <c r="H5248">
        <v>53800</v>
      </c>
      <c r="I5248">
        <v>57250</v>
      </c>
      <c r="J5248">
        <v>60700</v>
      </c>
      <c r="K5248" t="s">
        <v>3081</v>
      </c>
      <c r="L5248">
        <v>1</v>
      </c>
      <c r="M5248">
        <v>50</v>
      </c>
      <c r="N5248" t="s">
        <v>4220</v>
      </c>
    </row>
    <row r="5249" spans="1:14" x14ac:dyDescent="0.2">
      <c r="A5249" t="s">
        <v>11008</v>
      </c>
      <c r="B5249">
        <v>30100</v>
      </c>
      <c r="C5249">
        <v>34400</v>
      </c>
      <c r="D5249">
        <v>38700</v>
      </c>
      <c r="E5249">
        <v>43000</v>
      </c>
      <c r="F5249">
        <v>46450</v>
      </c>
      <c r="G5249">
        <v>49900</v>
      </c>
      <c r="H5249">
        <v>53350</v>
      </c>
      <c r="I5249">
        <v>56800</v>
      </c>
      <c r="J5249">
        <v>60200</v>
      </c>
      <c r="K5249" t="s">
        <v>3081</v>
      </c>
      <c r="L5249">
        <v>3</v>
      </c>
      <c r="M5249">
        <v>50</v>
      </c>
      <c r="N5249" t="s">
        <v>4221</v>
      </c>
    </row>
    <row r="5250" spans="1:14" x14ac:dyDescent="0.2">
      <c r="A5250" t="s">
        <v>11009</v>
      </c>
      <c r="B5250">
        <v>27550</v>
      </c>
      <c r="C5250">
        <v>31500</v>
      </c>
      <c r="D5250">
        <v>35450</v>
      </c>
      <c r="E5250">
        <v>39350</v>
      </c>
      <c r="F5250">
        <v>42500</v>
      </c>
      <c r="G5250">
        <v>45650</v>
      </c>
      <c r="H5250">
        <v>48800</v>
      </c>
      <c r="I5250">
        <v>51950</v>
      </c>
      <c r="J5250">
        <v>55100</v>
      </c>
      <c r="K5250" t="s">
        <v>3081</v>
      </c>
      <c r="L5250">
        <v>5</v>
      </c>
      <c r="M5250">
        <v>50</v>
      </c>
      <c r="N5250" t="s">
        <v>4222</v>
      </c>
    </row>
    <row r="5251" spans="1:14" x14ac:dyDescent="0.2">
      <c r="A5251" t="s">
        <v>11010</v>
      </c>
      <c r="B5251">
        <v>22500</v>
      </c>
      <c r="C5251">
        <v>25700</v>
      </c>
      <c r="D5251">
        <v>28900</v>
      </c>
      <c r="E5251">
        <v>32100</v>
      </c>
      <c r="F5251">
        <v>34700</v>
      </c>
      <c r="G5251">
        <v>37250</v>
      </c>
      <c r="H5251">
        <v>39850</v>
      </c>
      <c r="I5251">
        <v>42400</v>
      </c>
      <c r="J5251">
        <v>44950</v>
      </c>
      <c r="K5251" t="s">
        <v>3081</v>
      </c>
      <c r="L5251">
        <v>7</v>
      </c>
      <c r="M5251">
        <v>50</v>
      </c>
      <c r="N5251" t="s">
        <v>4223</v>
      </c>
    </row>
    <row r="5252" spans="1:14" x14ac:dyDescent="0.2">
      <c r="A5252" t="s">
        <v>11011</v>
      </c>
      <c r="B5252">
        <v>30100</v>
      </c>
      <c r="C5252">
        <v>34400</v>
      </c>
      <c r="D5252">
        <v>38700</v>
      </c>
      <c r="E5252">
        <v>43000</v>
      </c>
      <c r="F5252">
        <v>46450</v>
      </c>
      <c r="G5252">
        <v>49900</v>
      </c>
      <c r="H5252">
        <v>53350</v>
      </c>
      <c r="I5252">
        <v>56800</v>
      </c>
      <c r="J5252">
        <v>60200</v>
      </c>
      <c r="K5252" t="s">
        <v>3081</v>
      </c>
      <c r="L5252">
        <v>9</v>
      </c>
      <c r="M5252">
        <v>50</v>
      </c>
      <c r="N5252" t="s">
        <v>4224</v>
      </c>
    </row>
    <row r="5253" spans="1:14" x14ac:dyDescent="0.2">
      <c r="A5253" t="s">
        <v>11012</v>
      </c>
      <c r="B5253">
        <v>33600</v>
      </c>
      <c r="C5253">
        <v>38400</v>
      </c>
      <c r="D5253">
        <v>43200</v>
      </c>
      <c r="E5253">
        <v>48000</v>
      </c>
      <c r="F5253">
        <v>51850</v>
      </c>
      <c r="G5253">
        <v>55700</v>
      </c>
      <c r="H5253">
        <v>59550</v>
      </c>
      <c r="I5253">
        <v>63400</v>
      </c>
      <c r="J5253">
        <v>67200</v>
      </c>
      <c r="K5253" t="s">
        <v>3081</v>
      </c>
      <c r="L5253">
        <v>11</v>
      </c>
      <c r="M5253">
        <v>50</v>
      </c>
      <c r="N5253" t="s">
        <v>4225</v>
      </c>
    </row>
    <row r="5254" spans="1:14" x14ac:dyDescent="0.2">
      <c r="A5254" t="s">
        <v>11013</v>
      </c>
      <c r="B5254">
        <v>22950</v>
      </c>
      <c r="C5254">
        <v>26200</v>
      </c>
      <c r="D5254">
        <v>29500</v>
      </c>
      <c r="E5254">
        <v>32750</v>
      </c>
      <c r="F5254">
        <v>35400</v>
      </c>
      <c r="G5254">
        <v>38000</v>
      </c>
      <c r="H5254">
        <v>40650</v>
      </c>
      <c r="I5254">
        <v>43250</v>
      </c>
      <c r="J5254">
        <v>45850</v>
      </c>
      <c r="K5254" t="s">
        <v>3081</v>
      </c>
      <c r="L5254">
        <v>13</v>
      </c>
      <c r="M5254">
        <v>50</v>
      </c>
      <c r="N5254" t="s">
        <v>3305</v>
      </c>
    </row>
    <row r="5255" spans="1:14" x14ac:dyDescent="0.2">
      <c r="A5255" t="s">
        <v>11014</v>
      </c>
      <c r="B5255">
        <v>26850</v>
      </c>
      <c r="C5255">
        <v>30700</v>
      </c>
      <c r="D5255">
        <v>34550</v>
      </c>
      <c r="E5255">
        <v>38350</v>
      </c>
      <c r="F5255">
        <v>41450</v>
      </c>
      <c r="G5255">
        <v>44500</v>
      </c>
      <c r="H5255">
        <v>47600</v>
      </c>
      <c r="I5255">
        <v>50650</v>
      </c>
      <c r="J5255">
        <v>53700</v>
      </c>
      <c r="K5255" t="s">
        <v>3081</v>
      </c>
      <c r="L5255">
        <v>15</v>
      </c>
      <c r="M5255">
        <v>50</v>
      </c>
      <c r="N5255" t="s">
        <v>4226</v>
      </c>
    </row>
    <row r="5256" spans="1:14" x14ac:dyDescent="0.2">
      <c r="A5256" t="s">
        <v>11015</v>
      </c>
      <c r="B5256">
        <v>22950</v>
      </c>
      <c r="C5256">
        <v>26200</v>
      </c>
      <c r="D5256">
        <v>29500</v>
      </c>
      <c r="E5256">
        <v>32750</v>
      </c>
      <c r="F5256">
        <v>35400</v>
      </c>
      <c r="G5256">
        <v>38000</v>
      </c>
      <c r="H5256">
        <v>40650</v>
      </c>
      <c r="I5256">
        <v>43250</v>
      </c>
      <c r="J5256">
        <v>45850</v>
      </c>
      <c r="K5256" t="s">
        <v>3081</v>
      </c>
      <c r="L5256">
        <v>17</v>
      </c>
      <c r="M5256">
        <v>50</v>
      </c>
      <c r="N5256" t="s">
        <v>4227</v>
      </c>
    </row>
    <row r="5257" spans="1:14" x14ac:dyDescent="0.2">
      <c r="A5257" t="s">
        <v>11016</v>
      </c>
      <c r="B5257">
        <v>31000</v>
      </c>
      <c r="C5257">
        <v>35400</v>
      </c>
      <c r="D5257">
        <v>39850</v>
      </c>
      <c r="E5257">
        <v>44250</v>
      </c>
      <c r="F5257">
        <v>47800</v>
      </c>
      <c r="G5257">
        <v>51350</v>
      </c>
      <c r="H5257">
        <v>54900</v>
      </c>
      <c r="I5257">
        <v>58450</v>
      </c>
      <c r="J5257">
        <v>61950</v>
      </c>
      <c r="K5257" t="s">
        <v>3081</v>
      </c>
      <c r="L5257">
        <v>19</v>
      </c>
      <c r="M5257">
        <v>50</v>
      </c>
      <c r="N5257" t="s">
        <v>3311</v>
      </c>
    </row>
    <row r="5258" spans="1:14" x14ac:dyDescent="0.2">
      <c r="A5258" t="s">
        <v>11017</v>
      </c>
      <c r="B5258">
        <v>34950</v>
      </c>
      <c r="C5258">
        <v>39950</v>
      </c>
      <c r="D5258">
        <v>44950</v>
      </c>
      <c r="E5258">
        <v>49900</v>
      </c>
      <c r="F5258">
        <v>53900</v>
      </c>
      <c r="G5258">
        <v>57900</v>
      </c>
      <c r="H5258">
        <v>61900</v>
      </c>
      <c r="I5258">
        <v>65900</v>
      </c>
      <c r="J5258">
        <v>69900</v>
      </c>
      <c r="K5258" t="s">
        <v>3081</v>
      </c>
      <c r="L5258">
        <v>21</v>
      </c>
      <c r="M5258">
        <v>50</v>
      </c>
      <c r="N5258" t="s">
        <v>4228</v>
      </c>
    </row>
    <row r="5259" spans="1:14" x14ac:dyDescent="0.2">
      <c r="A5259" t="s">
        <v>11018</v>
      </c>
      <c r="B5259">
        <v>24300</v>
      </c>
      <c r="C5259">
        <v>27750</v>
      </c>
      <c r="D5259">
        <v>31200</v>
      </c>
      <c r="E5259">
        <v>34650</v>
      </c>
      <c r="F5259">
        <v>37450</v>
      </c>
      <c r="G5259">
        <v>40200</v>
      </c>
      <c r="H5259">
        <v>43000</v>
      </c>
      <c r="I5259">
        <v>45750</v>
      </c>
      <c r="J5259">
        <v>48550</v>
      </c>
      <c r="K5259" t="s">
        <v>3081</v>
      </c>
      <c r="L5259">
        <v>23</v>
      </c>
      <c r="M5259">
        <v>50</v>
      </c>
      <c r="N5259" t="s">
        <v>3375</v>
      </c>
    </row>
    <row r="5260" spans="1:14" x14ac:dyDescent="0.2">
      <c r="A5260" t="s">
        <v>11019</v>
      </c>
      <c r="B5260">
        <v>22500</v>
      </c>
      <c r="C5260">
        <v>25700</v>
      </c>
      <c r="D5260">
        <v>28900</v>
      </c>
      <c r="E5260">
        <v>32100</v>
      </c>
      <c r="F5260">
        <v>34700</v>
      </c>
      <c r="G5260">
        <v>37250</v>
      </c>
      <c r="H5260">
        <v>39850</v>
      </c>
      <c r="I5260">
        <v>42400</v>
      </c>
      <c r="J5260">
        <v>44950</v>
      </c>
      <c r="K5260" t="s">
        <v>3081</v>
      </c>
      <c r="L5260">
        <v>27</v>
      </c>
      <c r="M5260">
        <v>50</v>
      </c>
      <c r="N5260" t="s">
        <v>4229</v>
      </c>
    </row>
    <row r="5261" spans="1:14" x14ac:dyDescent="0.2">
      <c r="A5261" t="s">
        <v>11020</v>
      </c>
      <c r="B5261">
        <v>22500</v>
      </c>
      <c r="C5261">
        <v>25700</v>
      </c>
      <c r="D5261">
        <v>28900</v>
      </c>
      <c r="E5261">
        <v>32100</v>
      </c>
      <c r="F5261">
        <v>34700</v>
      </c>
      <c r="G5261">
        <v>37250</v>
      </c>
      <c r="H5261">
        <v>39850</v>
      </c>
      <c r="I5261">
        <v>42400</v>
      </c>
      <c r="J5261">
        <v>44950</v>
      </c>
      <c r="K5261" t="s">
        <v>3081</v>
      </c>
      <c r="L5261">
        <v>29</v>
      </c>
      <c r="M5261">
        <v>50</v>
      </c>
      <c r="N5261" t="s">
        <v>4230</v>
      </c>
    </row>
    <row r="5262" spans="1:14" x14ac:dyDescent="0.2">
      <c r="A5262" t="s">
        <v>11021</v>
      </c>
      <c r="B5262">
        <v>31000</v>
      </c>
      <c r="C5262">
        <v>35400</v>
      </c>
      <c r="D5262">
        <v>39850</v>
      </c>
      <c r="E5262">
        <v>44250</v>
      </c>
      <c r="F5262">
        <v>47800</v>
      </c>
      <c r="G5262">
        <v>51350</v>
      </c>
      <c r="H5262">
        <v>54900</v>
      </c>
      <c r="I5262">
        <v>58450</v>
      </c>
      <c r="J5262">
        <v>61950</v>
      </c>
      <c r="K5262" t="s">
        <v>3081</v>
      </c>
      <c r="L5262">
        <v>31</v>
      </c>
      <c r="M5262">
        <v>50</v>
      </c>
      <c r="N5262" t="s">
        <v>4231</v>
      </c>
    </row>
    <row r="5263" spans="1:14" x14ac:dyDescent="0.2">
      <c r="A5263" t="s">
        <v>11022</v>
      </c>
      <c r="B5263">
        <v>28650</v>
      </c>
      <c r="C5263">
        <v>32750</v>
      </c>
      <c r="D5263">
        <v>36850</v>
      </c>
      <c r="E5263">
        <v>40900</v>
      </c>
      <c r="F5263">
        <v>44200</v>
      </c>
      <c r="G5263">
        <v>47450</v>
      </c>
      <c r="H5263">
        <v>50750</v>
      </c>
      <c r="I5263">
        <v>54000</v>
      </c>
      <c r="J5263">
        <v>57300</v>
      </c>
      <c r="K5263" t="s">
        <v>3081</v>
      </c>
      <c r="L5263">
        <v>33</v>
      </c>
      <c r="M5263">
        <v>50</v>
      </c>
      <c r="N5263" t="s">
        <v>3324</v>
      </c>
    </row>
    <row r="5264" spans="1:14" x14ac:dyDescent="0.2">
      <c r="A5264" t="s">
        <v>11023</v>
      </c>
      <c r="B5264">
        <v>27650</v>
      </c>
      <c r="C5264">
        <v>31600</v>
      </c>
      <c r="D5264">
        <v>35550</v>
      </c>
      <c r="E5264">
        <v>39500</v>
      </c>
      <c r="F5264">
        <v>42700</v>
      </c>
      <c r="G5264">
        <v>45850</v>
      </c>
      <c r="H5264">
        <v>49000</v>
      </c>
      <c r="I5264">
        <v>52150</v>
      </c>
      <c r="J5264">
        <v>55300</v>
      </c>
      <c r="K5264" t="s">
        <v>3081</v>
      </c>
      <c r="L5264">
        <v>35</v>
      </c>
      <c r="M5264">
        <v>50</v>
      </c>
      <c r="N5264" t="s">
        <v>4232</v>
      </c>
    </row>
    <row r="5265" spans="1:14" x14ac:dyDescent="0.2">
      <c r="A5265" t="s">
        <v>11024</v>
      </c>
      <c r="B5265">
        <v>22900</v>
      </c>
      <c r="C5265">
        <v>26200</v>
      </c>
      <c r="D5265">
        <v>29450</v>
      </c>
      <c r="E5265">
        <v>32700</v>
      </c>
      <c r="F5265">
        <v>35350</v>
      </c>
      <c r="G5265">
        <v>37950</v>
      </c>
      <c r="H5265">
        <v>40550</v>
      </c>
      <c r="I5265">
        <v>43200</v>
      </c>
      <c r="J5265">
        <v>45800</v>
      </c>
      <c r="K5265" t="s">
        <v>3081</v>
      </c>
      <c r="L5265">
        <v>37</v>
      </c>
      <c r="M5265">
        <v>50</v>
      </c>
      <c r="N5265" t="s">
        <v>3327</v>
      </c>
    </row>
    <row r="5266" spans="1:14" x14ac:dyDescent="0.2">
      <c r="A5266" t="s">
        <v>11025</v>
      </c>
      <c r="B5266">
        <v>30100</v>
      </c>
      <c r="C5266">
        <v>34400</v>
      </c>
      <c r="D5266">
        <v>38700</v>
      </c>
      <c r="E5266">
        <v>43000</v>
      </c>
      <c r="F5266">
        <v>46450</v>
      </c>
      <c r="G5266">
        <v>49900</v>
      </c>
      <c r="H5266">
        <v>53350</v>
      </c>
      <c r="I5266">
        <v>56800</v>
      </c>
      <c r="J5266">
        <v>60200</v>
      </c>
      <c r="K5266" t="s">
        <v>3081</v>
      </c>
      <c r="L5266">
        <v>39</v>
      </c>
      <c r="M5266">
        <v>50</v>
      </c>
      <c r="N5266" t="s">
        <v>4233</v>
      </c>
    </row>
    <row r="5267" spans="1:14" x14ac:dyDescent="0.2">
      <c r="A5267" t="s">
        <v>11026</v>
      </c>
      <c r="B5267">
        <v>30350</v>
      </c>
      <c r="C5267">
        <v>34700</v>
      </c>
      <c r="D5267">
        <v>39050</v>
      </c>
      <c r="E5267">
        <v>43350</v>
      </c>
      <c r="F5267">
        <v>46850</v>
      </c>
      <c r="G5267">
        <v>50300</v>
      </c>
      <c r="H5267">
        <v>53800</v>
      </c>
      <c r="I5267">
        <v>57250</v>
      </c>
      <c r="J5267">
        <v>60700</v>
      </c>
      <c r="K5267" t="s">
        <v>3081</v>
      </c>
      <c r="L5267">
        <v>41</v>
      </c>
      <c r="M5267">
        <v>50</v>
      </c>
      <c r="N5267" t="s">
        <v>4234</v>
      </c>
    </row>
    <row r="5268" spans="1:14" x14ac:dyDescent="0.2">
      <c r="A5268" t="s">
        <v>11027</v>
      </c>
      <c r="B5268">
        <v>22500</v>
      </c>
      <c r="C5268">
        <v>25700</v>
      </c>
      <c r="D5268">
        <v>28900</v>
      </c>
      <c r="E5268">
        <v>32100</v>
      </c>
      <c r="F5268">
        <v>34700</v>
      </c>
      <c r="G5268">
        <v>37250</v>
      </c>
      <c r="H5268">
        <v>39850</v>
      </c>
      <c r="I5268">
        <v>42400</v>
      </c>
      <c r="J5268">
        <v>44950</v>
      </c>
      <c r="K5268" t="s">
        <v>3081</v>
      </c>
      <c r="L5268">
        <v>43</v>
      </c>
      <c r="M5268">
        <v>50</v>
      </c>
      <c r="N5268" t="s">
        <v>4235</v>
      </c>
    </row>
    <row r="5269" spans="1:14" x14ac:dyDescent="0.2">
      <c r="A5269" t="s">
        <v>11028</v>
      </c>
      <c r="B5269">
        <v>22850</v>
      </c>
      <c r="C5269">
        <v>26100</v>
      </c>
      <c r="D5269">
        <v>29350</v>
      </c>
      <c r="E5269">
        <v>32600</v>
      </c>
      <c r="F5269">
        <v>35250</v>
      </c>
      <c r="G5269">
        <v>37850</v>
      </c>
      <c r="H5269">
        <v>40450</v>
      </c>
      <c r="I5269">
        <v>43050</v>
      </c>
      <c r="J5269">
        <v>45650</v>
      </c>
      <c r="K5269" t="s">
        <v>3081</v>
      </c>
      <c r="L5269">
        <v>45</v>
      </c>
      <c r="M5269">
        <v>50</v>
      </c>
      <c r="N5269" t="s">
        <v>4236</v>
      </c>
    </row>
    <row r="5270" spans="1:14" x14ac:dyDescent="0.2">
      <c r="A5270" t="s">
        <v>11029</v>
      </c>
      <c r="B5270">
        <v>22500</v>
      </c>
      <c r="C5270">
        <v>25700</v>
      </c>
      <c r="D5270">
        <v>28900</v>
      </c>
      <c r="E5270">
        <v>32100</v>
      </c>
      <c r="F5270">
        <v>34700</v>
      </c>
      <c r="G5270">
        <v>37250</v>
      </c>
      <c r="H5270">
        <v>39850</v>
      </c>
      <c r="I5270">
        <v>42400</v>
      </c>
      <c r="J5270">
        <v>44950</v>
      </c>
      <c r="K5270" t="s">
        <v>3081</v>
      </c>
      <c r="L5270">
        <v>47</v>
      </c>
      <c r="M5270">
        <v>50</v>
      </c>
      <c r="N5270" t="s">
        <v>4237</v>
      </c>
    </row>
    <row r="5271" spans="1:14" x14ac:dyDescent="0.2">
      <c r="A5271" t="s">
        <v>11030</v>
      </c>
      <c r="B5271">
        <v>22500</v>
      </c>
      <c r="C5271">
        <v>25700</v>
      </c>
      <c r="D5271">
        <v>28900</v>
      </c>
      <c r="E5271">
        <v>32100</v>
      </c>
      <c r="F5271">
        <v>34700</v>
      </c>
      <c r="G5271">
        <v>37250</v>
      </c>
      <c r="H5271">
        <v>39850</v>
      </c>
      <c r="I5271">
        <v>42400</v>
      </c>
      <c r="J5271">
        <v>44950</v>
      </c>
      <c r="K5271" t="s">
        <v>3081</v>
      </c>
      <c r="L5271">
        <v>49</v>
      </c>
      <c r="M5271">
        <v>50</v>
      </c>
      <c r="N5271" t="s">
        <v>4238</v>
      </c>
    </row>
    <row r="5272" spans="1:14" x14ac:dyDescent="0.2">
      <c r="A5272" t="s">
        <v>11031</v>
      </c>
      <c r="B5272">
        <v>22500</v>
      </c>
      <c r="C5272">
        <v>25700</v>
      </c>
      <c r="D5272">
        <v>28900</v>
      </c>
      <c r="E5272">
        <v>32100</v>
      </c>
      <c r="F5272">
        <v>34700</v>
      </c>
      <c r="G5272">
        <v>37250</v>
      </c>
      <c r="H5272">
        <v>39850</v>
      </c>
      <c r="I5272">
        <v>42400</v>
      </c>
      <c r="J5272">
        <v>44950</v>
      </c>
      <c r="K5272" t="s">
        <v>3081</v>
      </c>
      <c r="L5272">
        <v>51</v>
      </c>
      <c r="M5272">
        <v>50</v>
      </c>
      <c r="N5272" t="s">
        <v>4239</v>
      </c>
    </row>
    <row r="5273" spans="1:14" x14ac:dyDescent="0.2">
      <c r="A5273" t="s">
        <v>11032</v>
      </c>
      <c r="B5273">
        <v>30450</v>
      </c>
      <c r="C5273">
        <v>34800</v>
      </c>
      <c r="D5273">
        <v>39150</v>
      </c>
      <c r="E5273">
        <v>43450</v>
      </c>
      <c r="F5273">
        <v>46950</v>
      </c>
      <c r="G5273">
        <v>50450</v>
      </c>
      <c r="H5273">
        <v>53900</v>
      </c>
      <c r="I5273">
        <v>57400</v>
      </c>
      <c r="J5273">
        <v>60850</v>
      </c>
      <c r="K5273" t="s">
        <v>3081</v>
      </c>
      <c r="L5273">
        <v>53</v>
      </c>
      <c r="M5273">
        <v>50</v>
      </c>
      <c r="N5273" t="s">
        <v>4240</v>
      </c>
    </row>
    <row r="5274" spans="1:14" x14ac:dyDescent="0.2">
      <c r="A5274" t="s">
        <v>11033</v>
      </c>
      <c r="B5274">
        <v>22950</v>
      </c>
      <c r="C5274">
        <v>26200</v>
      </c>
      <c r="D5274">
        <v>29500</v>
      </c>
      <c r="E5274">
        <v>32750</v>
      </c>
      <c r="F5274">
        <v>35400</v>
      </c>
      <c r="G5274">
        <v>38000</v>
      </c>
      <c r="H5274">
        <v>40650</v>
      </c>
      <c r="I5274">
        <v>43250</v>
      </c>
      <c r="J5274">
        <v>45850</v>
      </c>
      <c r="K5274" t="s">
        <v>3081</v>
      </c>
      <c r="L5274">
        <v>55</v>
      </c>
      <c r="M5274">
        <v>50</v>
      </c>
      <c r="N5274" t="s">
        <v>4241</v>
      </c>
    </row>
    <row r="5275" spans="1:14" x14ac:dyDescent="0.2">
      <c r="A5275" t="s">
        <v>11034</v>
      </c>
      <c r="B5275">
        <v>30450</v>
      </c>
      <c r="C5275">
        <v>34800</v>
      </c>
      <c r="D5275">
        <v>39150</v>
      </c>
      <c r="E5275">
        <v>43450</v>
      </c>
      <c r="F5275">
        <v>46950</v>
      </c>
      <c r="G5275">
        <v>50450</v>
      </c>
      <c r="H5275">
        <v>53900</v>
      </c>
      <c r="I5275">
        <v>57400</v>
      </c>
      <c r="J5275">
        <v>60850</v>
      </c>
      <c r="K5275" t="s">
        <v>3081</v>
      </c>
      <c r="L5275">
        <v>57</v>
      </c>
      <c r="M5275">
        <v>50</v>
      </c>
      <c r="N5275" t="s">
        <v>4242</v>
      </c>
    </row>
    <row r="5276" spans="1:14" x14ac:dyDescent="0.2">
      <c r="A5276" t="s">
        <v>11035</v>
      </c>
      <c r="B5276">
        <v>22500</v>
      </c>
      <c r="C5276">
        <v>25700</v>
      </c>
      <c r="D5276">
        <v>28900</v>
      </c>
      <c r="E5276">
        <v>32100</v>
      </c>
      <c r="F5276">
        <v>34700</v>
      </c>
      <c r="G5276">
        <v>37250</v>
      </c>
      <c r="H5276">
        <v>39850</v>
      </c>
      <c r="I5276">
        <v>42400</v>
      </c>
      <c r="J5276">
        <v>44950</v>
      </c>
      <c r="K5276" t="s">
        <v>3081</v>
      </c>
      <c r="L5276">
        <v>59</v>
      </c>
      <c r="M5276">
        <v>50</v>
      </c>
      <c r="N5276" t="s">
        <v>4243</v>
      </c>
    </row>
    <row r="5277" spans="1:14" x14ac:dyDescent="0.2">
      <c r="A5277" t="s">
        <v>11036</v>
      </c>
      <c r="B5277">
        <v>27750</v>
      </c>
      <c r="C5277">
        <v>31700</v>
      </c>
      <c r="D5277">
        <v>35650</v>
      </c>
      <c r="E5277">
        <v>39600</v>
      </c>
      <c r="F5277">
        <v>42800</v>
      </c>
      <c r="G5277">
        <v>45950</v>
      </c>
      <c r="H5277">
        <v>49150</v>
      </c>
      <c r="I5277">
        <v>52300</v>
      </c>
      <c r="J5277">
        <v>55450</v>
      </c>
      <c r="K5277" t="s">
        <v>3081</v>
      </c>
      <c r="L5277">
        <v>61</v>
      </c>
      <c r="M5277">
        <v>50</v>
      </c>
      <c r="N5277" t="s">
        <v>4244</v>
      </c>
    </row>
    <row r="5278" spans="1:14" x14ac:dyDescent="0.2">
      <c r="A5278" t="s">
        <v>11037</v>
      </c>
      <c r="B5278">
        <v>22500</v>
      </c>
      <c r="C5278">
        <v>25700</v>
      </c>
      <c r="D5278">
        <v>28900</v>
      </c>
      <c r="E5278">
        <v>32100</v>
      </c>
      <c r="F5278">
        <v>34700</v>
      </c>
      <c r="G5278">
        <v>37250</v>
      </c>
      <c r="H5278">
        <v>39850</v>
      </c>
      <c r="I5278">
        <v>42400</v>
      </c>
      <c r="J5278">
        <v>44950</v>
      </c>
      <c r="K5278" t="s">
        <v>3081</v>
      </c>
      <c r="L5278">
        <v>63</v>
      </c>
      <c r="M5278">
        <v>50</v>
      </c>
      <c r="N5278" t="s">
        <v>3333</v>
      </c>
    </row>
    <row r="5279" spans="1:14" x14ac:dyDescent="0.2">
      <c r="A5279" t="s">
        <v>11038</v>
      </c>
      <c r="B5279">
        <v>30100</v>
      </c>
      <c r="C5279">
        <v>34400</v>
      </c>
      <c r="D5279">
        <v>38700</v>
      </c>
      <c r="E5279">
        <v>43000</v>
      </c>
      <c r="F5279">
        <v>46450</v>
      </c>
      <c r="G5279">
        <v>49900</v>
      </c>
      <c r="H5279">
        <v>53350</v>
      </c>
      <c r="I5279">
        <v>56800</v>
      </c>
      <c r="J5279">
        <v>60200</v>
      </c>
      <c r="K5279" t="s">
        <v>3081</v>
      </c>
      <c r="L5279">
        <v>65</v>
      </c>
      <c r="M5279">
        <v>50</v>
      </c>
      <c r="N5279" t="s">
        <v>3334</v>
      </c>
    </row>
    <row r="5280" spans="1:14" x14ac:dyDescent="0.2">
      <c r="A5280" t="s">
        <v>11039</v>
      </c>
      <c r="B5280">
        <v>23650</v>
      </c>
      <c r="C5280">
        <v>27000</v>
      </c>
      <c r="D5280">
        <v>30400</v>
      </c>
      <c r="E5280">
        <v>33750</v>
      </c>
      <c r="F5280">
        <v>36450</v>
      </c>
      <c r="G5280">
        <v>39150</v>
      </c>
      <c r="H5280">
        <v>41850</v>
      </c>
      <c r="I5280">
        <v>44550</v>
      </c>
      <c r="J5280">
        <v>47250</v>
      </c>
      <c r="K5280" t="s">
        <v>3081</v>
      </c>
      <c r="L5280">
        <v>67</v>
      </c>
      <c r="M5280">
        <v>50</v>
      </c>
      <c r="N5280" t="s">
        <v>3393</v>
      </c>
    </row>
    <row r="5281" spans="1:14" x14ac:dyDescent="0.2">
      <c r="A5281" t="s">
        <v>11040</v>
      </c>
      <c r="B5281">
        <v>30750</v>
      </c>
      <c r="C5281">
        <v>35150</v>
      </c>
      <c r="D5281">
        <v>39550</v>
      </c>
      <c r="E5281">
        <v>43900</v>
      </c>
      <c r="F5281">
        <v>47450</v>
      </c>
      <c r="G5281">
        <v>50950</v>
      </c>
      <c r="H5281">
        <v>54450</v>
      </c>
      <c r="I5281">
        <v>57950</v>
      </c>
      <c r="J5281">
        <v>61500</v>
      </c>
      <c r="K5281" t="s">
        <v>3081</v>
      </c>
      <c r="L5281">
        <v>69</v>
      </c>
      <c r="M5281">
        <v>50</v>
      </c>
      <c r="N5281" t="s">
        <v>3707</v>
      </c>
    </row>
    <row r="5282" spans="1:14" x14ac:dyDescent="0.2">
      <c r="A5282" t="s">
        <v>11041</v>
      </c>
      <c r="B5282">
        <v>29800</v>
      </c>
      <c r="C5282">
        <v>34050</v>
      </c>
      <c r="D5282">
        <v>38300</v>
      </c>
      <c r="E5282">
        <v>42550</v>
      </c>
      <c r="F5282">
        <v>46000</v>
      </c>
      <c r="G5282">
        <v>49400</v>
      </c>
      <c r="H5282">
        <v>52800</v>
      </c>
      <c r="I5282">
        <v>56200</v>
      </c>
      <c r="J5282">
        <v>59600</v>
      </c>
      <c r="K5282" t="s">
        <v>3081</v>
      </c>
      <c r="L5282">
        <v>71</v>
      </c>
      <c r="M5282">
        <v>50</v>
      </c>
      <c r="N5282" t="s">
        <v>3338</v>
      </c>
    </row>
    <row r="5283" spans="1:14" x14ac:dyDescent="0.2">
      <c r="A5283" t="s">
        <v>11042</v>
      </c>
      <c r="B5283">
        <v>30100</v>
      </c>
      <c r="C5283">
        <v>34400</v>
      </c>
      <c r="D5283">
        <v>38700</v>
      </c>
      <c r="E5283">
        <v>43000</v>
      </c>
      <c r="F5283">
        <v>46450</v>
      </c>
      <c r="G5283">
        <v>49900</v>
      </c>
      <c r="H5283">
        <v>53350</v>
      </c>
      <c r="I5283">
        <v>56800</v>
      </c>
      <c r="J5283">
        <v>60200</v>
      </c>
      <c r="K5283" t="s">
        <v>3081</v>
      </c>
      <c r="L5283">
        <v>73</v>
      </c>
      <c r="M5283">
        <v>50</v>
      </c>
      <c r="N5283" t="s">
        <v>4245</v>
      </c>
    </row>
    <row r="5284" spans="1:14" x14ac:dyDescent="0.2">
      <c r="A5284" t="s">
        <v>11043</v>
      </c>
      <c r="B5284">
        <v>22500</v>
      </c>
      <c r="C5284">
        <v>25700</v>
      </c>
      <c r="D5284">
        <v>28900</v>
      </c>
      <c r="E5284">
        <v>32100</v>
      </c>
      <c r="F5284">
        <v>34700</v>
      </c>
      <c r="G5284">
        <v>37250</v>
      </c>
      <c r="H5284">
        <v>39850</v>
      </c>
      <c r="I5284">
        <v>42400</v>
      </c>
      <c r="J5284">
        <v>44950</v>
      </c>
      <c r="K5284" t="s">
        <v>3081</v>
      </c>
      <c r="L5284">
        <v>75</v>
      </c>
      <c r="M5284">
        <v>50</v>
      </c>
      <c r="N5284" t="s">
        <v>4246</v>
      </c>
    </row>
    <row r="5285" spans="1:14" x14ac:dyDescent="0.2">
      <c r="A5285" t="s">
        <v>11044</v>
      </c>
      <c r="B5285">
        <v>22500</v>
      </c>
      <c r="C5285">
        <v>25700</v>
      </c>
      <c r="D5285">
        <v>28900</v>
      </c>
      <c r="E5285">
        <v>32100</v>
      </c>
      <c r="F5285">
        <v>34700</v>
      </c>
      <c r="G5285">
        <v>37250</v>
      </c>
      <c r="H5285">
        <v>39850</v>
      </c>
      <c r="I5285">
        <v>42400</v>
      </c>
      <c r="J5285">
        <v>44950</v>
      </c>
      <c r="K5285" t="s">
        <v>3081</v>
      </c>
      <c r="L5285">
        <v>77</v>
      </c>
      <c r="M5285">
        <v>50</v>
      </c>
      <c r="N5285" t="s">
        <v>4247</v>
      </c>
    </row>
    <row r="5286" spans="1:14" x14ac:dyDescent="0.2">
      <c r="A5286" t="s">
        <v>11045</v>
      </c>
      <c r="B5286">
        <v>22500</v>
      </c>
      <c r="C5286">
        <v>25700</v>
      </c>
      <c r="D5286">
        <v>28900</v>
      </c>
      <c r="E5286">
        <v>32100</v>
      </c>
      <c r="F5286">
        <v>34700</v>
      </c>
      <c r="G5286">
        <v>37250</v>
      </c>
      <c r="H5286">
        <v>39850</v>
      </c>
      <c r="I5286">
        <v>42400</v>
      </c>
      <c r="J5286">
        <v>44950</v>
      </c>
      <c r="K5286" t="s">
        <v>3081</v>
      </c>
      <c r="L5286">
        <v>79</v>
      </c>
      <c r="M5286">
        <v>50</v>
      </c>
      <c r="N5286" t="s">
        <v>3342</v>
      </c>
    </row>
    <row r="5287" spans="1:14" x14ac:dyDescent="0.2">
      <c r="A5287" t="s">
        <v>11046</v>
      </c>
      <c r="B5287">
        <v>32000</v>
      </c>
      <c r="C5287">
        <v>36600</v>
      </c>
      <c r="D5287">
        <v>41150</v>
      </c>
      <c r="E5287">
        <v>45700</v>
      </c>
      <c r="F5287">
        <v>49400</v>
      </c>
      <c r="G5287">
        <v>53050</v>
      </c>
      <c r="H5287">
        <v>56700</v>
      </c>
      <c r="I5287">
        <v>60350</v>
      </c>
      <c r="J5287">
        <v>64000</v>
      </c>
      <c r="K5287" t="s">
        <v>3081</v>
      </c>
      <c r="L5287">
        <v>81</v>
      </c>
      <c r="M5287">
        <v>50</v>
      </c>
      <c r="N5287" t="s">
        <v>4248</v>
      </c>
    </row>
    <row r="5288" spans="1:14" x14ac:dyDescent="0.2">
      <c r="A5288" t="s">
        <v>11047</v>
      </c>
      <c r="B5288">
        <v>23050</v>
      </c>
      <c r="C5288">
        <v>26350</v>
      </c>
      <c r="D5288">
        <v>29650</v>
      </c>
      <c r="E5288">
        <v>32900</v>
      </c>
      <c r="F5288">
        <v>35550</v>
      </c>
      <c r="G5288">
        <v>38200</v>
      </c>
      <c r="H5288">
        <v>40800</v>
      </c>
      <c r="I5288">
        <v>43450</v>
      </c>
      <c r="J5288">
        <v>46100</v>
      </c>
      <c r="K5288" t="s">
        <v>3081</v>
      </c>
      <c r="L5288">
        <v>83</v>
      </c>
      <c r="M5288">
        <v>50</v>
      </c>
      <c r="N5288" t="s">
        <v>3344</v>
      </c>
    </row>
    <row r="5289" spans="1:14" x14ac:dyDescent="0.2">
      <c r="A5289" t="s">
        <v>11048</v>
      </c>
      <c r="B5289">
        <v>29650</v>
      </c>
      <c r="C5289">
        <v>33900</v>
      </c>
      <c r="D5289">
        <v>38150</v>
      </c>
      <c r="E5289">
        <v>42350</v>
      </c>
      <c r="F5289">
        <v>45750</v>
      </c>
      <c r="G5289">
        <v>49150</v>
      </c>
      <c r="H5289">
        <v>52550</v>
      </c>
      <c r="I5289">
        <v>55950</v>
      </c>
      <c r="J5289">
        <v>59300</v>
      </c>
      <c r="K5289" t="s">
        <v>3081</v>
      </c>
      <c r="L5289">
        <v>85</v>
      </c>
      <c r="M5289">
        <v>50</v>
      </c>
      <c r="N5289" t="s">
        <v>4249</v>
      </c>
    </row>
    <row r="5290" spans="1:14" x14ac:dyDescent="0.2">
      <c r="A5290" t="s">
        <v>11049</v>
      </c>
      <c r="B5290">
        <v>36150</v>
      </c>
      <c r="C5290">
        <v>41300</v>
      </c>
      <c r="D5290">
        <v>46450</v>
      </c>
      <c r="E5290">
        <v>51600</v>
      </c>
      <c r="F5290">
        <v>55750</v>
      </c>
      <c r="G5290">
        <v>59900</v>
      </c>
      <c r="H5290">
        <v>64000</v>
      </c>
      <c r="I5290">
        <v>68150</v>
      </c>
      <c r="J5290">
        <v>72250</v>
      </c>
      <c r="K5290" t="s">
        <v>3081</v>
      </c>
      <c r="L5290">
        <v>86</v>
      </c>
      <c r="M5290">
        <v>50</v>
      </c>
      <c r="N5290" t="s">
        <v>4250</v>
      </c>
    </row>
    <row r="5291" spans="1:14" x14ac:dyDescent="0.2">
      <c r="A5291" t="s">
        <v>11050</v>
      </c>
      <c r="B5291">
        <v>38000</v>
      </c>
      <c r="C5291">
        <v>43400</v>
      </c>
      <c r="D5291">
        <v>48850</v>
      </c>
      <c r="E5291">
        <v>54250</v>
      </c>
      <c r="F5291">
        <v>58600</v>
      </c>
      <c r="G5291">
        <v>62950</v>
      </c>
      <c r="H5291">
        <v>67300</v>
      </c>
      <c r="I5291">
        <v>71650</v>
      </c>
      <c r="J5291">
        <v>75950</v>
      </c>
      <c r="K5291" t="s">
        <v>3081</v>
      </c>
      <c r="L5291">
        <v>87</v>
      </c>
      <c r="M5291">
        <v>50</v>
      </c>
      <c r="N5291" t="s">
        <v>3347</v>
      </c>
    </row>
    <row r="5292" spans="1:14" x14ac:dyDescent="0.2">
      <c r="A5292" t="s">
        <v>11051</v>
      </c>
      <c r="B5292">
        <v>31000</v>
      </c>
      <c r="C5292">
        <v>35400</v>
      </c>
      <c r="D5292">
        <v>39850</v>
      </c>
      <c r="E5292">
        <v>44250</v>
      </c>
      <c r="F5292">
        <v>47800</v>
      </c>
      <c r="G5292">
        <v>51350</v>
      </c>
      <c r="H5292">
        <v>54900</v>
      </c>
      <c r="I5292">
        <v>58450</v>
      </c>
      <c r="J5292">
        <v>61950</v>
      </c>
      <c r="K5292" t="s">
        <v>3081</v>
      </c>
      <c r="L5292">
        <v>89</v>
      </c>
      <c r="M5292">
        <v>50</v>
      </c>
      <c r="N5292" t="s">
        <v>4251</v>
      </c>
    </row>
    <row r="5293" spans="1:14" x14ac:dyDescent="0.2">
      <c r="A5293" t="s">
        <v>11052</v>
      </c>
      <c r="B5293">
        <v>32600</v>
      </c>
      <c r="C5293">
        <v>37250</v>
      </c>
      <c r="D5293">
        <v>41900</v>
      </c>
      <c r="E5293">
        <v>46550</v>
      </c>
      <c r="F5293">
        <v>50300</v>
      </c>
      <c r="G5293">
        <v>54000</v>
      </c>
      <c r="H5293">
        <v>57750</v>
      </c>
      <c r="I5293">
        <v>61450</v>
      </c>
      <c r="J5293">
        <v>65200</v>
      </c>
      <c r="K5293" t="s">
        <v>3081</v>
      </c>
      <c r="L5293">
        <v>91</v>
      </c>
      <c r="M5293">
        <v>50</v>
      </c>
      <c r="N5293" t="s">
        <v>4252</v>
      </c>
    </row>
    <row r="5294" spans="1:14" x14ac:dyDescent="0.2">
      <c r="A5294" t="s">
        <v>11053</v>
      </c>
      <c r="B5294">
        <v>22500</v>
      </c>
      <c r="C5294">
        <v>25700</v>
      </c>
      <c r="D5294">
        <v>28900</v>
      </c>
      <c r="E5294">
        <v>32100</v>
      </c>
      <c r="F5294">
        <v>34700</v>
      </c>
      <c r="G5294">
        <v>37250</v>
      </c>
      <c r="H5294">
        <v>39850</v>
      </c>
      <c r="I5294">
        <v>42400</v>
      </c>
      <c r="J5294">
        <v>44950</v>
      </c>
      <c r="K5294" t="s">
        <v>3081</v>
      </c>
      <c r="L5294">
        <v>93</v>
      </c>
      <c r="M5294">
        <v>50</v>
      </c>
      <c r="N5294" t="s">
        <v>4253</v>
      </c>
    </row>
    <row r="5295" spans="1:14" x14ac:dyDescent="0.2">
      <c r="A5295" t="s">
        <v>11054</v>
      </c>
      <c r="B5295">
        <v>30750</v>
      </c>
      <c r="C5295">
        <v>35150</v>
      </c>
      <c r="D5295">
        <v>39550</v>
      </c>
      <c r="E5295">
        <v>43900</v>
      </c>
      <c r="F5295">
        <v>47450</v>
      </c>
      <c r="G5295">
        <v>50950</v>
      </c>
      <c r="H5295">
        <v>54450</v>
      </c>
      <c r="I5295">
        <v>57950</v>
      </c>
      <c r="J5295">
        <v>61500</v>
      </c>
      <c r="K5295" t="s">
        <v>3081</v>
      </c>
      <c r="L5295">
        <v>95</v>
      </c>
      <c r="M5295">
        <v>50</v>
      </c>
      <c r="N5295" t="s">
        <v>3719</v>
      </c>
    </row>
    <row r="5296" spans="1:14" x14ac:dyDescent="0.2">
      <c r="A5296" t="s">
        <v>11055</v>
      </c>
      <c r="B5296">
        <v>30750</v>
      </c>
      <c r="C5296">
        <v>35150</v>
      </c>
      <c r="D5296">
        <v>39550</v>
      </c>
      <c r="E5296">
        <v>43900</v>
      </c>
      <c r="F5296">
        <v>47450</v>
      </c>
      <c r="G5296">
        <v>50950</v>
      </c>
      <c r="H5296">
        <v>54450</v>
      </c>
      <c r="I5296">
        <v>57950</v>
      </c>
      <c r="J5296">
        <v>61500</v>
      </c>
      <c r="K5296" t="s">
        <v>3081</v>
      </c>
      <c r="L5296">
        <v>97</v>
      </c>
      <c r="M5296">
        <v>50</v>
      </c>
      <c r="N5296" t="s">
        <v>4254</v>
      </c>
    </row>
    <row r="5297" spans="1:14" x14ac:dyDescent="0.2">
      <c r="A5297" t="s">
        <v>11056</v>
      </c>
      <c r="B5297">
        <v>34100</v>
      </c>
      <c r="C5297">
        <v>39000</v>
      </c>
      <c r="D5297">
        <v>43850</v>
      </c>
      <c r="E5297">
        <v>48700</v>
      </c>
      <c r="F5297">
        <v>52600</v>
      </c>
      <c r="G5297">
        <v>56500</v>
      </c>
      <c r="H5297">
        <v>60400</v>
      </c>
      <c r="I5297">
        <v>64300</v>
      </c>
      <c r="J5297">
        <v>68200</v>
      </c>
      <c r="K5297" t="s">
        <v>3081</v>
      </c>
      <c r="L5297">
        <v>99</v>
      </c>
      <c r="M5297">
        <v>50</v>
      </c>
      <c r="N5297" t="s">
        <v>4255</v>
      </c>
    </row>
    <row r="5298" spans="1:14" x14ac:dyDescent="0.2">
      <c r="A5298" t="s">
        <v>11057</v>
      </c>
      <c r="B5298">
        <v>30450</v>
      </c>
      <c r="C5298">
        <v>34800</v>
      </c>
      <c r="D5298">
        <v>39150</v>
      </c>
      <c r="E5298">
        <v>43450</v>
      </c>
      <c r="F5298">
        <v>46950</v>
      </c>
      <c r="G5298">
        <v>50450</v>
      </c>
      <c r="H5298">
        <v>53900</v>
      </c>
      <c r="I5298">
        <v>57400</v>
      </c>
      <c r="J5298">
        <v>60850</v>
      </c>
      <c r="K5298" t="s">
        <v>3081</v>
      </c>
      <c r="L5298">
        <v>101</v>
      </c>
      <c r="M5298">
        <v>50</v>
      </c>
      <c r="N5298" t="s">
        <v>4256</v>
      </c>
    </row>
    <row r="5299" spans="1:14" x14ac:dyDescent="0.2">
      <c r="A5299" t="s">
        <v>11058</v>
      </c>
      <c r="B5299">
        <v>30450</v>
      </c>
      <c r="C5299">
        <v>34800</v>
      </c>
      <c r="D5299">
        <v>39150</v>
      </c>
      <c r="E5299">
        <v>43450</v>
      </c>
      <c r="F5299">
        <v>46950</v>
      </c>
      <c r="G5299">
        <v>50450</v>
      </c>
      <c r="H5299">
        <v>53900</v>
      </c>
      <c r="I5299">
        <v>57400</v>
      </c>
      <c r="J5299">
        <v>60850</v>
      </c>
      <c r="K5299" t="s">
        <v>3081</v>
      </c>
      <c r="L5299">
        <v>103</v>
      </c>
      <c r="M5299">
        <v>50</v>
      </c>
      <c r="N5299" t="s">
        <v>4257</v>
      </c>
    </row>
    <row r="5300" spans="1:14" x14ac:dyDescent="0.2">
      <c r="A5300" t="s">
        <v>11059</v>
      </c>
      <c r="B5300">
        <v>25000</v>
      </c>
      <c r="C5300">
        <v>28600</v>
      </c>
      <c r="D5300">
        <v>32150</v>
      </c>
      <c r="E5300">
        <v>35700</v>
      </c>
      <c r="F5300">
        <v>38600</v>
      </c>
      <c r="G5300">
        <v>41450</v>
      </c>
      <c r="H5300">
        <v>44300</v>
      </c>
      <c r="I5300">
        <v>47150</v>
      </c>
      <c r="J5300">
        <v>50000</v>
      </c>
      <c r="K5300" t="s">
        <v>3081</v>
      </c>
      <c r="L5300">
        <v>105</v>
      </c>
      <c r="M5300">
        <v>50</v>
      </c>
      <c r="N5300" t="s">
        <v>3405</v>
      </c>
    </row>
    <row r="5301" spans="1:14" x14ac:dyDescent="0.2">
      <c r="A5301" t="s">
        <v>11060</v>
      </c>
      <c r="B5301">
        <v>22500</v>
      </c>
      <c r="C5301">
        <v>25700</v>
      </c>
      <c r="D5301">
        <v>28900</v>
      </c>
      <c r="E5301">
        <v>32100</v>
      </c>
      <c r="F5301">
        <v>34700</v>
      </c>
      <c r="G5301">
        <v>37250</v>
      </c>
      <c r="H5301">
        <v>39850</v>
      </c>
      <c r="I5301">
        <v>42400</v>
      </c>
      <c r="J5301">
        <v>44950</v>
      </c>
      <c r="K5301" t="s">
        <v>3081</v>
      </c>
      <c r="L5301">
        <v>107</v>
      </c>
      <c r="M5301">
        <v>50</v>
      </c>
      <c r="N5301" t="s">
        <v>2916</v>
      </c>
    </row>
    <row r="5302" spans="1:14" x14ac:dyDescent="0.2">
      <c r="A5302" t="s">
        <v>11061</v>
      </c>
      <c r="B5302">
        <v>31000</v>
      </c>
      <c r="C5302">
        <v>35400</v>
      </c>
      <c r="D5302">
        <v>39850</v>
      </c>
      <c r="E5302">
        <v>44250</v>
      </c>
      <c r="F5302">
        <v>47800</v>
      </c>
      <c r="G5302">
        <v>51350</v>
      </c>
      <c r="H5302">
        <v>54900</v>
      </c>
      <c r="I5302">
        <v>58450</v>
      </c>
      <c r="J5302">
        <v>61950</v>
      </c>
      <c r="K5302" t="s">
        <v>3081</v>
      </c>
      <c r="L5302">
        <v>109</v>
      </c>
      <c r="M5302">
        <v>50</v>
      </c>
      <c r="N5302" t="s">
        <v>2917</v>
      </c>
    </row>
    <row r="5303" spans="1:14" x14ac:dyDescent="0.2">
      <c r="A5303" t="s">
        <v>11062</v>
      </c>
      <c r="B5303">
        <v>29650</v>
      </c>
      <c r="C5303">
        <v>33900</v>
      </c>
      <c r="D5303">
        <v>38150</v>
      </c>
      <c r="E5303">
        <v>42350</v>
      </c>
      <c r="F5303">
        <v>45750</v>
      </c>
      <c r="G5303">
        <v>49150</v>
      </c>
      <c r="H5303">
        <v>52550</v>
      </c>
      <c r="I5303">
        <v>55950</v>
      </c>
      <c r="J5303">
        <v>59300</v>
      </c>
      <c r="K5303" t="s">
        <v>3081</v>
      </c>
      <c r="L5303">
        <v>111</v>
      </c>
      <c r="M5303">
        <v>50</v>
      </c>
      <c r="N5303" t="s">
        <v>2918</v>
      </c>
    </row>
    <row r="5304" spans="1:14" x14ac:dyDescent="0.2">
      <c r="A5304" t="s">
        <v>11063</v>
      </c>
      <c r="B5304">
        <v>28650</v>
      </c>
      <c r="C5304">
        <v>32750</v>
      </c>
      <c r="D5304">
        <v>36850</v>
      </c>
      <c r="E5304">
        <v>40900</v>
      </c>
      <c r="F5304">
        <v>44200</v>
      </c>
      <c r="G5304">
        <v>47450</v>
      </c>
      <c r="H5304">
        <v>50750</v>
      </c>
      <c r="I5304">
        <v>54000</v>
      </c>
      <c r="J5304">
        <v>57300</v>
      </c>
      <c r="K5304" t="s">
        <v>3081</v>
      </c>
      <c r="L5304">
        <v>113</v>
      </c>
      <c r="M5304">
        <v>50</v>
      </c>
      <c r="N5304" t="s">
        <v>2919</v>
      </c>
    </row>
    <row r="5305" spans="1:14" x14ac:dyDescent="0.2">
      <c r="A5305" t="s">
        <v>11064</v>
      </c>
      <c r="B5305">
        <v>32000</v>
      </c>
      <c r="C5305">
        <v>36600</v>
      </c>
      <c r="D5305">
        <v>41150</v>
      </c>
      <c r="E5305">
        <v>45700</v>
      </c>
      <c r="F5305">
        <v>49400</v>
      </c>
      <c r="G5305">
        <v>53050</v>
      </c>
      <c r="H5305">
        <v>56700</v>
      </c>
      <c r="I5305">
        <v>60350</v>
      </c>
      <c r="J5305">
        <v>64000</v>
      </c>
      <c r="K5305" t="s">
        <v>3081</v>
      </c>
      <c r="L5305">
        <v>115</v>
      </c>
      <c r="M5305">
        <v>50</v>
      </c>
      <c r="N5305" t="s">
        <v>2920</v>
      </c>
    </row>
    <row r="5306" spans="1:14" x14ac:dyDescent="0.2">
      <c r="A5306" t="s">
        <v>11065</v>
      </c>
      <c r="B5306">
        <v>30750</v>
      </c>
      <c r="C5306">
        <v>35150</v>
      </c>
      <c r="D5306">
        <v>39550</v>
      </c>
      <c r="E5306">
        <v>43900</v>
      </c>
      <c r="F5306">
        <v>47450</v>
      </c>
      <c r="G5306">
        <v>50950</v>
      </c>
      <c r="H5306">
        <v>54450</v>
      </c>
      <c r="I5306">
        <v>57950</v>
      </c>
      <c r="J5306">
        <v>61500</v>
      </c>
      <c r="K5306" t="s">
        <v>3081</v>
      </c>
      <c r="L5306">
        <v>117</v>
      </c>
      <c r="M5306">
        <v>50</v>
      </c>
      <c r="N5306" t="s">
        <v>2921</v>
      </c>
    </row>
    <row r="5307" spans="1:14" x14ac:dyDescent="0.2">
      <c r="A5307" t="s">
        <v>11066</v>
      </c>
      <c r="B5307">
        <v>27900</v>
      </c>
      <c r="C5307">
        <v>31900</v>
      </c>
      <c r="D5307">
        <v>35900</v>
      </c>
      <c r="E5307">
        <v>39850</v>
      </c>
      <c r="F5307">
        <v>43050</v>
      </c>
      <c r="G5307">
        <v>46250</v>
      </c>
      <c r="H5307">
        <v>49450</v>
      </c>
      <c r="I5307">
        <v>52650</v>
      </c>
      <c r="J5307">
        <v>55800</v>
      </c>
      <c r="K5307" t="s">
        <v>3081</v>
      </c>
      <c r="L5307">
        <v>119</v>
      </c>
      <c r="M5307">
        <v>50</v>
      </c>
      <c r="N5307" t="s">
        <v>3357</v>
      </c>
    </row>
    <row r="5308" spans="1:14" x14ac:dyDescent="0.2">
      <c r="A5308" t="s">
        <v>11067</v>
      </c>
      <c r="B5308">
        <v>22500</v>
      </c>
      <c r="C5308">
        <v>25700</v>
      </c>
      <c r="D5308">
        <v>28900</v>
      </c>
      <c r="E5308">
        <v>32100</v>
      </c>
      <c r="F5308">
        <v>34700</v>
      </c>
      <c r="G5308">
        <v>37250</v>
      </c>
      <c r="H5308">
        <v>39850</v>
      </c>
      <c r="I5308">
        <v>42400</v>
      </c>
      <c r="J5308">
        <v>44950</v>
      </c>
      <c r="K5308" t="s">
        <v>3081</v>
      </c>
      <c r="L5308">
        <v>121</v>
      </c>
      <c r="M5308">
        <v>50</v>
      </c>
      <c r="N5308" t="s">
        <v>2922</v>
      </c>
    </row>
    <row r="5309" spans="1:14" x14ac:dyDescent="0.2">
      <c r="A5309" t="s">
        <v>11068</v>
      </c>
      <c r="B5309">
        <v>22500</v>
      </c>
      <c r="C5309">
        <v>25700</v>
      </c>
      <c r="D5309">
        <v>28900</v>
      </c>
      <c r="E5309">
        <v>32100</v>
      </c>
      <c r="F5309">
        <v>34700</v>
      </c>
      <c r="G5309">
        <v>37250</v>
      </c>
      <c r="H5309">
        <v>39850</v>
      </c>
      <c r="I5309">
        <v>42400</v>
      </c>
      <c r="J5309">
        <v>44950</v>
      </c>
      <c r="K5309" t="s">
        <v>3081</v>
      </c>
      <c r="L5309">
        <v>123</v>
      </c>
      <c r="M5309">
        <v>50</v>
      </c>
      <c r="N5309" t="s">
        <v>2923</v>
      </c>
    </row>
    <row r="5310" spans="1:14" x14ac:dyDescent="0.2">
      <c r="A5310" t="s">
        <v>11069</v>
      </c>
      <c r="B5310">
        <v>22500</v>
      </c>
      <c r="C5310">
        <v>25700</v>
      </c>
      <c r="D5310">
        <v>28900</v>
      </c>
      <c r="E5310">
        <v>32100</v>
      </c>
      <c r="F5310">
        <v>34700</v>
      </c>
      <c r="G5310">
        <v>37250</v>
      </c>
      <c r="H5310">
        <v>39850</v>
      </c>
      <c r="I5310">
        <v>42400</v>
      </c>
      <c r="J5310">
        <v>44950</v>
      </c>
      <c r="K5310" t="s">
        <v>3081</v>
      </c>
      <c r="L5310">
        <v>125</v>
      </c>
      <c r="M5310">
        <v>50</v>
      </c>
      <c r="N5310" t="s">
        <v>3417</v>
      </c>
    </row>
    <row r="5311" spans="1:14" x14ac:dyDescent="0.2">
      <c r="A5311" t="s">
        <v>11070</v>
      </c>
      <c r="B5311">
        <v>27100</v>
      </c>
      <c r="C5311">
        <v>31000</v>
      </c>
      <c r="D5311">
        <v>34850</v>
      </c>
      <c r="E5311">
        <v>38700</v>
      </c>
      <c r="F5311">
        <v>41800</v>
      </c>
      <c r="G5311">
        <v>44900</v>
      </c>
      <c r="H5311">
        <v>48000</v>
      </c>
      <c r="I5311">
        <v>51100</v>
      </c>
      <c r="J5311">
        <v>54200</v>
      </c>
      <c r="K5311" t="s">
        <v>3081</v>
      </c>
      <c r="L5311">
        <v>127</v>
      </c>
      <c r="M5311">
        <v>50</v>
      </c>
      <c r="N5311" t="s">
        <v>2924</v>
      </c>
    </row>
    <row r="5312" spans="1:14" x14ac:dyDescent="0.2">
      <c r="A5312" t="s">
        <v>11071</v>
      </c>
      <c r="B5312">
        <v>29200</v>
      </c>
      <c r="C5312">
        <v>33400</v>
      </c>
      <c r="D5312">
        <v>37550</v>
      </c>
      <c r="E5312">
        <v>41700</v>
      </c>
      <c r="F5312">
        <v>45050</v>
      </c>
      <c r="G5312">
        <v>48400</v>
      </c>
      <c r="H5312">
        <v>51750</v>
      </c>
      <c r="I5312">
        <v>55050</v>
      </c>
      <c r="J5312">
        <v>58400</v>
      </c>
      <c r="K5312" t="s">
        <v>3081</v>
      </c>
      <c r="L5312">
        <v>129</v>
      </c>
      <c r="M5312">
        <v>50</v>
      </c>
      <c r="N5312" t="s">
        <v>2925</v>
      </c>
    </row>
    <row r="5313" spans="1:14" x14ac:dyDescent="0.2">
      <c r="A5313" t="s">
        <v>11072</v>
      </c>
      <c r="B5313">
        <v>28850</v>
      </c>
      <c r="C5313">
        <v>33000</v>
      </c>
      <c r="D5313">
        <v>37100</v>
      </c>
      <c r="E5313">
        <v>41200</v>
      </c>
      <c r="F5313">
        <v>44500</v>
      </c>
      <c r="G5313">
        <v>47800</v>
      </c>
      <c r="H5313">
        <v>51100</v>
      </c>
      <c r="I5313">
        <v>54400</v>
      </c>
      <c r="J5313">
        <v>57700</v>
      </c>
      <c r="K5313" t="s">
        <v>3081</v>
      </c>
      <c r="L5313">
        <v>131</v>
      </c>
      <c r="M5313">
        <v>50</v>
      </c>
      <c r="N5313" t="s">
        <v>2926</v>
      </c>
    </row>
    <row r="5314" spans="1:14" x14ac:dyDescent="0.2">
      <c r="A5314" t="s">
        <v>11073</v>
      </c>
      <c r="B5314">
        <v>22500</v>
      </c>
      <c r="C5314">
        <v>25700</v>
      </c>
      <c r="D5314">
        <v>28900</v>
      </c>
      <c r="E5314">
        <v>32100</v>
      </c>
      <c r="F5314">
        <v>34700</v>
      </c>
      <c r="G5314">
        <v>37250</v>
      </c>
      <c r="H5314">
        <v>39850</v>
      </c>
      <c r="I5314">
        <v>42400</v>
      </c>
      <c r="J5314">
        <v>44950</v>
      </c>
      <c r="K5314" t="s">
        <v>3081</v>
      </c>
      <c r="L5314">
        <v>133</v>
      </c>
      <c r="M5314">
        <v>50</v>
      </c>
      <c r="N5314" t="s">
        <v>3362</v>
      </c>
    </row>
    <row r="5315" spans="1:14" x14ac:dyDescent="0.2">
      <c r="A5315" t="s">
        <v>11074</v>
      </c>
      <c r="B5315">
        <v>22750</v>
      </c>
      <c r="C5315">
        <v>26000</v>
      </c>
      <c r="D5315">
        <v>29250</v>
      </c>
      <c r="E5315">
        <v>32500</v>
      </c>
      <c r="F5315">
        <v>35100</v>
      </c>
      <c r="G5315">
        <v>37700</v>
      </c>
      <c r="H5315">
        <v>40300</v>
      </c>
      <c r="I5315">
        <v>42900</v>
      </c>
      <c r="J5315">
        <v>45500</v>
      </c>
      <c r="K5315" t="s">
        <v>3082</v>
      </c>
      <c r="L5315">
        <v>1</v>
      </c>
      <c r="M5315">
        <v>50</v>
      </c>
      <c r="N5315" t="s">
        <v>2927</v>
      </c>
    </row>
    <row r="5316" spans="1:14" x14ac:dyDescent="0.2">
      <c r="A5316" t="s">
        <v>11075</v>
      </c>
      <c r="B5316">
        <v>22750</v>
      </c>
      <c r="C5316">
        <v>26000</v>
      </c>
      <c r="D5316">
        <v>29250</v>
      </c>
      <c r="E5316">
        <v>32500</v>
      </c>
      <c r="F5316">
        <v>35100</v>
      </c>
      <c r="G5316">
        <v>37700</v>
      </c>
      <c r="H5316">
        <v>40300</v>
      </c>
      <c r="I5316">
        <v>42900</v>
      </c>
      <c r="J5316">
        <v>45500</v>
      </c>
      <c r="K5316" t="s">
        <v>3082</v>
      </c>
      <c r="L5316">
        <v>3</v>
      </c>
      <c r="M5316">
        <v>50</v>
      </c>
      <c r="N5316" t="s">
        <v>2928</v>
      </c>
    </row>
    <row r="5317" spans="1:14" x14ac:dyDescent="0.2">
      <c r="A5317" t="s">
        <v>11076</v>
      </c>
      <c r="B5317">
        <v>22750</v>
      </c>
      <c r="C5317">
        <v>26000</v>
      </c>
      <c r="D5317">
        <v>29250</v>
      </c>
      <c r="E5317">
        <v>32500</v>
      </c>
      <c r="F5317">
        <v>35100</v>
      </c>
      <c r="G5317">
        <v>37700</v>
      </c>
      <c r="H5317">
        <v>40300</v>
      </c>
      <c r="I5317">
        <v>42900</v>
      </c>
      <c r="J5317">
        <v>45500</v>
      </c>
      <c r="K5317" t="s">
        <v>3082</v>
      </c>
      <c r="L5317">
        <v>5</v>
      </c>
      <c r="M5317">
        <v>50</v>
      </c>
      <c r="N5317" t="s">
        <v>2929</v>
      </c>
    </row>
    <row r="5318" spans="1:14" x14ac:dyDescent="0.2">
      <c r="A5318" t="s">
        <v>11077</v>
      </c>
      <c r="B5318">
        <v>23100</v>
      </c>
      <c r="C5318">
        <v>26400</v>
      </c>
      <c r="D5318">
        <v>29700</v>
      </c>
      <c r="E5318">
        <v>32950</v>
      </c>
      <c r="F5318">
        <v>35600</v>
      </c>
      <c r="G5318">
        <v>38250</v>
      </c>
      <c r="H5318">
        <v>40900</v>
      </c>
      <c r="I5318">
        <v>43500</v>
      </c>
      <c r="J5318">
        <v>46150</v>
      </c>
      <c r="K5318" t="s">
        <v>3082</v>
      </c>
      <c r="L5318">
        <v>7</v>
      </c>
      <c r="M5318">
        <v>50</v>
      </c>
      <c r="N5318" t="s">
        <v>4221</v>
      </c>
    </row>
    <row r="5319" spans="1:14" x14ac:dyDescent="0.2">
      <c r="A5319" t="s">
        <v>11078</v>
      </c>
      <c r="B5319">
        <v>23450</v>
      </c>
      <c r="C5319">
        <v>26800</v>
      </c>
      <c r="D5319">
        <v>30150</v>
      </c>
      <c r="E5319">
        <v>33500</v>
      </c>
      <c r="F5319">
        <v>36200</v>
      </c>
      <c r="G5319">
        <v>38900</v>
      </c>
      <c r="H5319">
        <v>41550</v>
      </c>
      <c r="I5319">
        <v>44250</v>
      </c>
      <c r="J5319">
        <v>46900</v>
      </c>
      <c r="K5319" t="s">
        <v>3082</v>
      </c>
      <c r="L5319">
        <v>9</v>
      </c>
      <c r="M5319">
        <v>50</v>
      </c>
      <c r="N5319" t="s">
        <v>3299</v>
      </c>
    </row>
    <row r="5320" spans="1:14" x14ac:dyDescent="0.2">
      <c r="A5320" t="s">
        <v>11079</v>
      </c>
      <c r="B5320">
        <v>23450</v>
      </c>
      <c r="C5320">
        <v>26800</v>
      </c>
      <c r="D5320">
        <v>30150</v>
      </c>
      <c r="E5320">
        <v>33500</v>
      </c>
      <c r="F5320">
        <v>36200</v>
      </c>
      <c r="G5320">
        <v>38900</v>
      </c>
      <c r="H5320">
        <v>41550</v>
      </c>
      <c r="I5320">
        <v>44250</v>
      </c>
      <c r="J5320">
        <v>46900</v>
      </c>
      <c r="K5320" t="s">
        <v>3082</v>
      </c>
      <c r="L5320">
        <v>11</v>
      </c>
      <c r="M5320">
        <v>50</v>
      </c>
      <c r="N5320" t="s">
        <v>2930</v>
      </c>
    </row>
    <row r="5321" spans="1:14" x14ac:dyDescent="0.2">
      <c r="A5321" t="s">
        <v>11080</v>
      </c>
      <c r="B5321">
        <v>35750</v>
      </c>
      <c r="C5321">
        <v>40850</v>
      </c>
      <c r="D5321">
        <v>45950</v>
      </c>
      <c r="E5321">
        <v>51050</v>
      </c>
      <c r="F5321">
        <v>55150</v>
      </c>
      <c r="G5321">
        <v>59250</v>
      </c>
      <c r="H5321">
        <v>63350</v>
      </c>
      <c r="I5321">
        <v>67400</v>
      </c>
      <c r="J5321">
        <v>71500</v>
      </c>
      <c r="K5321" t="s">
        <v>3082</v>
      </c>
      <c r="L5321">
        <v>13</v>
      </c>
      <c r="M5321">
        <v>50</v>
      </c>
      <c r="N5321" t="s">
        <v>2931</v>
      </c>
    </row>
    <row r="5322" spans="1:14" x14ac:dyDescent="0.2">
      <c r="A5322" t="s">
        <v>11081</v>
      </c>
      <c r="B5322">
        <v>35750</v>
      </c>
      <c r="C5322">
        <v>40850</v>
      </c>
      <c r="D5322">
        <v>45950</v>
      </c>
      <c r="E5322">
        <v>51050</v>
      </c>
      <c r="F5322">
        <v>55150</v>
      </c>
      <c r="G5322">
        <v>59250</v>
      </c>
      <c r="H5322">
        <v>63350</v>
      </c>
      <c r="I5322">
        <v>67400</v>
      </c>
      <c r="J5322">
        <v>71500</v>
      </c>
      <c r="K5322" t="s">
        <v>3082</v>
      </c>
      <c r="L5322">
        <v>15</v>
      </c>
      <c r="M5322">
        <v>50</v>
      </c>
      <c r="N5322" t="s">
        <v>2932</v>
      </c>
    </row>
    <row r="5323" spans="1:14" x14ac:dyDescent="0.2">
      <c r="A5323" t="s">
        <v>11082</v>
      </c>
      <c r="B5323">
        <v>22750</v>
      </c>
      <c r="C5323">
        <v>26000</v>
      </c>
      <c r="D5323">
        <v>29250</v>
      </c>
      <c r="E5323">
        <v>32500</v>
      </c>
      <c r="F5323">
        <v>35100</v>
      </c>
      <c r="G5323">
        <v>37700</v>
      </c>
      <c r="H5323">
        <v>40300</v>
      </c>
      <c r="I5323">
        <v>42900</v>
      </c>
      <c r="J5323">
        <v>45500</v>
      </c>
      <c r="K5323" t="s">
        <v>3082</v>
      </c>
      <c r="L5323">
        <v>17</v>
      </c>
      <c r="M5323">
        <v>50</v>
      </c>
      <c r="N5323" t="s">
        <v>2933</v>
      </c>
    </row>
    <row r="5324" spans="1:14" x14ac:dyDescent="0.2">
      <c r="A5324" t="s">
        <v>11083</v>
      </c>
      <c r="B5324">
        <v>22750</v>
      </c>
      <c r="C5324">
        <v>26000</v>
      </c>
      <c r="D5324">
        <v>29250</v>
      </c>
      <c r="E5324">
        <v>32500</v>
      </c>
      <c r="F5324">
        <v>35100</v>
      </c>
      <c r="G5324">
        <v>37700</v>
      </c>
      <c r="H5324">
        <v>40300</v>
      </c>
      <c r="I5324">
        <v>42900</v>
      </c>
      <c r="J5324">
        <v>45500</v>
      </c>
      <c r="K5324" t="s">
        <v>3082</v>
      </c>
      <c r="L5324">
        <v>19</v>
      </c>
      <c r="M5324">
        <v>50</v>
      </c>
      <c r="N5324" t="s">
        <v>2934</v>
      </c>
    </row>
    <row r="5325" spans="1:14" x14ac:dyDescent="0.2">
      <c r="A5325" t="s">
        <v>11084</v>
      </c>
      <c r="B5325">
        <v>23500</v>
      </c>
      <c r="C5325">
        <v>26850</v>
      </c>
      <c r="D5325">
        <v>30200</v>
      </c>
      <c r="E5325">
        <v>33550</v>
      </c>
      <c r="F5325">
        <v>36250</v>
      </c>
      <c r="G5325">
        <v>38950</v>
      </c>
      <c r="H5325">
        <v>41650</v>
      </c>
      <c r="I5325">
        <v>44300</v>
      </c>
      <c r="J5325">
        <v>47000</v>
      </c>
      <c r="K5325" t="s">
        <v>3082</v>
      </c>
      <c r="L5325">
        <v>21</v>
      </c>
      <c r="M5325">
        <v>50</v>
      </c>
      <c r="N5325" t="s">
        <v>3301</v>
      </c>
    </row>
    <row r="5326" spans="1:14" x14ac:dyDescent="0.2">
      <c r="A5326" t="s">
        <v>11085</v>
      </c>
      <c r="B5326">
        <v>23100</v>
      </c>
      <c r="C5326">
        <v>26400</v>
      </c>
      <c r="D5326">
        <v>29700</v>
      </c>
      <c r="E5326">
        <v>33000</v>
      </c>
      <c r="F5326">
        <v>35650</v>
      </c>
      <c r="G5326">
        <v>38300</v>
      </c>
      <c r="H5326">
        <v>40950</v>
      </c>
      <c r="I5326">
        <v>43600</v>
      </c>
      <c r="J5326">
        <v>46200</v>
      </c>
      <c r="K5326" t="s">
        <v>3082</v>
      </c>
      <c r="L5326">
        <v>23</v>
      </c>
      <c r="M5326">
        <v>50</v>
      </c>
      <c r="N5326" t="s">
        <v>2935</v>
      </c>
    </row>
    <row r="5327" spans="1:14" x14ac:dyDescent="0.2">
      <c r="A5327" t="s">
        <v>11086</v>
      </c>
      <c r="B5327">
        <v>24650</v>
      </c>
      <c r="C5327">
        <v>28200</v>
      </c>
      <c r="D5327">
        <v>31700</v>
      </c>
      <c r="E5327">
        <v>35200</v>
      </c>
      <c r="F5327">
        <v>38050</v>
      </c>
      <c r="G5327">
        <v>40850</v>
      </c>
      <c r="H5327">
        <v>43650</v>
      </c>
      <c r="I5327">
        <v>46500</v>
      </c>
      <c r="J5327">
        <v>49300</v>
      </c>
      <c r="K5327" t="s">
        <v>3082</v>
      </c>
      <c r="L5327">
        <v>25</v>
      </c>
      <c r="M5327">
        <v>50</v>
      </c>
      <c r="N5327" t="s">
        <v>2936</v>
      </c>
    </row>
    <row r="5328" spans="1:14" x14ac:dyDescent="0.2">
      <c r="A5328" t="s">
        <v>11087</v>
      </c>
      <c r="B5328">
        <v>23750</v>
      </c>
      <c r="C5328">
        <v>27150</v>
      </c>
      <c r="D5328">
        <v>30550</v>
      </c>
      <c r="E5328">
        <v>33900</v>
      </c>
      <c r="F5328">
        <v>36650</v>
      </c>
      <c r="G5328">
        <v>39350</v>
      </c>
      <c r="H5328">
        <v>42050</v>
      </c>
      <c r="I5328">
        <v>44750</v>
      </c>
      <c r="J5328">
        <v>47500</v>
      </c>
      <c r="K5328" t="s">
        <v>3082</v>
      </c>
      <c r="L5328">
        <v>27</v>
      </c>
      <c r="M5328">
        <v>50</v>
      </c>
      <c r="N5328" t="s">
        <v>2937</v>
      </c>
    </row>
    <row r="5329" spans="1:14" x14ac:dyDescent="0.2">
      <c r="A5329" t="s">
        <v>11088</v>
      </c>
      <c r="B5329">
        <v>30950</v>
      </c>
      <c r="C5329">
        <v>35350</v>
      </c>
      <c r="D5329">
        <v>39750</v>
      </c>
      <c r="E5329">
        <v>44150</v>
      </c>
      <c r="F5329">
        <v>47700</v>
      </c>
      <c r="G5329">
        <v>51250</v>
      </c>
      <c r="H5329">
        <v>54750</v>
      </c>
      <c r="I5329">
        <v>58300</v>
      </c>
      <c r="J5329">
        <v>61850</v>
      </c>
      <c r="K5329" t="s">
        <v>3082</v>
      </c>
      <c r="L5329">
        <v>29</v>
      </c>
      <c r="M5329">
        <v>50</v>
      </c>
      <c r="N5329" t="s">
        <v>2938</v>
      </c>
    </row>
    <row r="5330" spans="1:14" x14ac:dyDescent="0.2">
      <c r="A5330" t="s">
        <v>11089</v>
      </c>
      <c r="B5330">
        <v>23050</v>
      </c>
      <c r="C5330">
        <v>26350</v>
      </c>
      <c r="D5330">
        <v>29650</v>
      </c>
      <c r="E5330">
        <v>32900</v>
      </c>
      <c r="F5330">
        <v>35550</v>
      </c>
      <c r="G5330">
        <v>38200</v>
      </c>
      <c r="H5330">
        <v>40800</v>
      </c>
      <c r="I5330">
        <v>43450</v>
      </c>
      <c r="J5330">
        <v>46100</v>
      </c>
      <c r="K5330" t="s">
        <v>3082</v>
      </c>
      <c r="L5330">
        <v>31</v>
      </c>
      <c r="M5330">
        <v>50</v>
      </c>
      <c r="N5330" t="s">
        <v>2939</v>
      </c>
    </row>
    <row r="5331" spans="1:14" x14ac:dyDescent="0.2">
      <c r="A5331" t="s">
        <v>11090</v>
      </c>
      <c r="B5331">
        <v>27300</v>
      </c>
      <c r="C5331">
        <v>31200</v>
      </c>
      <c r="D5331">
        <v>35100</v>
      </c>
      <c r="E5331">
        <v>39000</v>
      </c>
      <c r="F5331">
        <v>42150</v>
      </c>
      <c r="G5331">
        <v>45250</v>
      </c>
      <c r="H5331">
        <v>48400</v>
      </c>
      <c r="I5331">
        <v>51500</v>
      </c>
      <c r="J5331">
        <v>54600</v>
      </c>
      <c r="K5331" t="s">
        <v>3082</v>
      </c>
      <c r="L5331">
        <v>33</v>
      </c>
      <c r="M5331">
        <v>50</v>
      </c>
      <c r="N5331" t="s">
        <v>2940</v>
      </c>
    </row>
    <row r="5332" spans="1:14" x14ac:dyDescent="0.2">
      <c r="A5332" t="s">
        <v>11091</v>
      </c>
      <c r="B5332">
        <v>22750</v>
      </c>
      <c r="C5332">
        <v>26000</v>
      </c>
      <c r="D5332">
        <v>29250</v>
      </c>
      <c r="E5332">
        <v>32500</v>
      </c>
      <c r="F5332">
        <v>35100</v>
      </c>
      <c r="G5332">
        <v>37700</v>
      </c>
      <c r="H5332">
        <v>40300</v>
      </c>
      <c r="I5332">
        <v>42900</v>
      </c>
      <c r="J5332">
        <v>45500</v>
      </c>
      <c r="K5332" t="s">
        <v>3082</v>
      </c>
      <c r="L5332">
        <v>35</v>
      </c>
      <c r="M5332">
        <v>50</v>
      </c>
      <c r="N5332" t="s">
        <v>2941</v>
      </c>
    </row>
    <row r="5333" spans="1:14" x14ac:dyDescent="0.2">
      <c r="A5333" t="s">
        <v>11092</v>
      </c>
      <c r="B5333">
        <v>22750</v>
      </c>
      <c r="C5333">
        <v>26000</v>
      </c>
      <c r="D5333">
        <v>29250</v>
      </c>
      <c r="E5333">
        <v>32500</v>
      </c>
      <c r="F5333">
        <v>35100</v>
      </c>
      <c r="G5333">
        <v>37700</v>
      </c>
      <c r="H5333">
        <v>40300</v>
      </c>
      <c r="I5333">
        <v>42900</v>
      </c>
      <c r="J5333">
        <v>45500</v>
      </c>
      <c r="K5333" t="s">
        <v>3082</v>
      </c>
      <c r="L5333">
        <v>37</v>
      </c>
      <c r="M5333">
        <v>50</v>
      </c>
      <c r="N5333" t="s">
        <v>3305</v>
      </c>
    </row>
    <row r="5334" spans="1:14" x14ac:dyDescent="0.2">
      <c r="A5334" t="s">
        <v>11093</v>
      </c>
      <c r="B5334">
        <v>25850</v>
      </c>
      <c r="C5334">
        <v>29550</v>
      </c>
      <c r="D5334">
        <v>33250</v>
      </c>
      <c r="E5334">
        <v>36900</v>
      </c>
      <c r="F5334">
        <v>39900</v>
      </c>
      <c r="G5334">
        <v>42850</v>
      </c>
      <c r="H5334">
        <v>45800</v>
      </c>
      <c r="I5334">
        <v>48750</v>
      </c>
      <c r="J5334">
        <v>51700</v>
      </c>
      <c r="K5334" t="s">
        <v>3082</v>
      </c>
      <c r="L5334">
        <v>39</v>
      </c>
      <c r="M5334">
        <v>50</v>
      </c>
      <c r="N5334" t="s">
        <v>2942</v>
      </c>
    </row>
    <row r="5335" spans="1:14" x14ac:dyDescent="0.2">
      <c r="A5335" t="s">
        <v>11094</v>
      </c>
      <c r="B5335">
        <v>22750</v>
      </c>
      <c r="C5335">
        <v>26000</v>
      </c>
      <c r="D5335">
        <v>29250</v>
      </c>
      <c r="E5335">
        <v>32500</v>
      </c>
      <c r="F5335">
        <v>35100</v>
      </c>
      <c r="G5335">
        <v>37700</v>
      </c>
      <c r="H5335">
        <v>40300</v>
      </c>
      <c r="I5335">
        <v>42900</v>
      </c>
      <c r="J5335">
        <v>45500</v>
      </c>
      <c r="K5335" t="s">
        <v>3082</v>
      </c>
      <c r="L5335">
        <v>43</v>
      </c>
      <c r="M5335">
        <v>50</v>
      </c>
      <c r="N5335" t="s">
        <v>2943</v>
      </c>
    </row>
    <row r="5336" spans="1:14" x14ac:dyDescent="0.2">
      <c r="A5336" t="s">
        <v>11095</v>
      </c>
      <c r="B5336">
        <v>35750</v>
      </c>
      <c r="C5336">
        <v>40850</v>
      </c>
      <c r="D5336">
        <v>45950</v>
      </c>
      <c r="E5336">
        <v>51050</v>
      </c>
      <c r="F5336">
        <v>55150</v>
      </c>
      <c r="G5336">
        <v>59250</v>
      </c>
      <c r="H5336">
        <v>63350</v>
      </c>
      <c r="I5336">
        <v>67400</v>
      </c>
      <c r="J5336">
        <v>71500</v>
      </c>
      <c r="K5336" t="s">
        <v>3082</v>
      </c>
      <c r="L5336">
        <v>45</v>
      </c>
      <c r="M5336">
        <v>50</v>
      </c>
      <c r="N5336" t="s">
        <v>3371</v>
      </c>
    </row>
    <row r="5337" spans="1:14" x14ac:dyDescent="0.2">
      <c r="A5337" t="s">
        <v>11096</v>
      </c>
      <c r="B5337">
        <v>27900</v>
      </c>
      <c r="C5337">
        <v>31850</v>
      </c>
      <c r="D5337">
        <v>35850</v>
      </c>
      <c r="E5337">
        <v>39800</v>
      </c>
      <c r="F5337">
        <v>43000</v>
      </c>
      <c r="G5337">
        <v>46200</v>
      </c>
      <c r="H5337">
        <v>49400</v>
      </c>
      <c r="I5337">
        <v>52550</v>
      </c>
      <c r="J5337">
        <v>55750</v>
      </c>
      <c r="K5337" t="s">
        <v>3082</v>
      </c>
      <c r="L5337">
        <v>47</v>
      </c>
      <c r="M5337">
        <v>50</v>
      </c>
      <c r="N5337" t="s">
        <v>2944</v>
      </c>
    </row>
    <row r="5338" spans="1:14" x14ac:dyDescent="0.2">
      <c r="A5338" t="s">
        <v>11097</v>
      </c>
      <c r="B5338">
        <v>22750</v>
      </c>
      <c r="C5338">
        <v>26000</v>
      </c>
      <c r="D5338">
        <v>29250</v>
      </c>
      <c r="E5338">
        <v>32500</v>
      </c>
      <c r="F5338">
        <v>35100</v>
      </c>
      <c r="G5338">
        <v>37700</v>
      </c>
      <c r="H5338">
        <v>40300</v>
      </c>
      <c r="I5338">
        <v>42900</v>
      </c>
      <c r="J5338">
        <v>45500</v>
      </c>
      <c r="K5338" t="s">
        <v>3082</v>
      </c>
      <c r="L5338">
        <v>49</v>
      </c>
      <c r="M5338">
        <v>50</v>
      </c>
      <c r="N5338" t="s">
        <v>2945</v>
      </c>
    </row>
    <row r="5339" spans="1:14" x14ac:dyDescent="0.2">
      <c r="A5339" t="s">
        <v>11098</v>
      </c>
      <c r="B5339">
        <v>30950</v>
      </c>
      <c r="C5339">
        <v>35350</v>
      </c>
      <c r="D5339">
        <v>39750</v>
      </c>
      <c r="E5339">
        <v>44150</v>
      </c>
      <c r="F5339">
        <v>47700</v>
      </c>
      <c r="G5339">
        <v>51250</v>
      </c>
      <c r="H5339">
        <v>54750</v>
      </c>
      <c r="I5339">
        <v>58300</v>
      </c>
      <c r="J5339">
        <v>61850</v>
      </c>
      <c r="K5339" t="s">
        <v>3082</v>
      </c>
      <c r="L5339">
        <v>51</v>
      </c>
      <c r="M5339">
        <v>50</v>
      </c>
      <c r="N5339" t="s">
        <v>2946</v>
      </c>
    </row>
    <row r="5340" spans="1:14" x14ac:dyDescent="0.2">
      <c r="A5340" t="s">
        <v>11099</v>
      </c>
      <c r="B5340">
        <v>25050</v>
      </c>
      <c r="C5340">
        <v>28600</v>
      </c>
      <c r="D5340">
        <v>32200</v>
      </c>
      <c r="E5340">
        <v>35750</v>
      </c>
      <c r="F5340">
        <v>38650</v>
      </c>
      <c r="G5340">
        <v>41500</v>
      </c>
      <c r="H5340">
        <v>44350</v>
      </c>
      <c r="I5340">
        <v>47200</v>
      </c>
      <c r="J5340">
        <v>50050</v>
      </c>
      <c r="K5340" t="s">
        <v>3082</v>
      </c>
      <c r="L5340">
        <v>53</v>
      </c>
      <c r="M5340">
        <v>50</v>
      </c>
      <c r="N5340" t="s">
        <v>2947</v>
      </c>
    </row>
    <row r="5341" spans="1:14" x14ac:dyDescent="0.2">
      <c r="A5341" t="s">
        <v>11100</v>
      </c>
      <c r="B5341">
        <v>22750</v>
      </c>
      <c r="C5341">
        <v>26000</v>
      </c>
      <c r="D5341">
        <v>29250</v>
      </c>
      <c r="E5341">
        <v>32500</v>
      </c>
      <c r="F5341">
        <v>35100</v>
      </c>
      <c r="G5341">
        <v>37700</v>
      </c>
      <c r="H5341">
        <v>40300</v>
      </c>
      <c r="I5341">
        <v>42900</v>
      </c>
      <c r="J5341">
        <v>45500</v>
      </c>
      <c r="K5341" t="s">
        <v>3082</v>
      </c>
      <c r="L5341">
        <v>55</v>
      </c>
      <c r="M5341">
        <v>50</v>
      </c>
      <c r="N5341" t="s">
        <v>2948</v>
      </c>
    </row>
    <row r="5342" spans="1:14" x14ac:dyDescent="0.2">
      <c r="A5342" t="s">
        <v>11101</v>
      </c>
      <c r="B5342">
        <v>35750</v>
      </c>
      <c r="C5342">
        <v>40850</v>
      </c>
      <c r="D5342">
        <v>45950</v>
      </c>
      <c r="E5342">
        <v>51050</v>
      </c>
      <c r="F5342">
        <v>55150</v>
      </c>
      <c r="G5342">
        <v>59250</v>
      </c>
      <c r="H5342">
        <v>63350</v>
      </c>
      <c r="I5342">
        <v>67400</v>
      </c>
      <c r="J5342">
        <v>71500</v>
      </c>
      <c r="K5342" t="s">
        <v>3082</v>
      </c>
      <c r="L5342">
        <v>57</v>
      </c>
      <c r="M5342">
        <v>50</v>
      </c>
      <c r="N5342" t="s">
        <v>3307</v>
      </c>
    </row>
    <row r="5343" spans="1:14" x14ac:dyDescent="0.2">
      <c r="A5343" t="s">
        <v>11102</v>
      </c>
      <c r="B5343">
        <v>28500</v>
      </c>
      <c r="C5343">
        <v>32600</v>
      </c>
      <c r="D5343">
        <v>36650</v>
      </c>
      <c r="E5343">
        <v>40700</v>
      </c>
      <c r="F5343">
        <v>44000</v>
      </c>
      <c r="G5343">
        <v>47250</v>
      </c>
      <c r="H5343">
        <v>50500</v>
      </c>
      <c r="I5343">
        <v>53750</v>
      </c>
      <c r="J5343">
        <v>57000</v>
      </c>
      <c r="K5343" t="s">
        <v>3082</v>
      </c>
      <c r="L5343">
        <v>59</v>
      </c>
      <c r="M5343">
        <v>50</v>
      </c>
      <c r="N5343" t="s">
        <v>3310</v>
      </c>
    </row>
    <row r="5344" spans="1:14" x14ac:dyDescent="0.2">
      <c r="A5344" t="s">
        <v>11103</v>
      </c>
      <c r="B5344">
        <v>22750</v>
      </c>
      <c r="C5344">
        <v>26000</v>
      </c>
      <c r="D5344">
        <v>29250</v>
      </c>
      <c r="E5344">
        <v>32500</v>
      </c>
      <c r="F5344">
        <v>35100</v>
      </c>
      <c r="G5344">
        <v>37700</v>
      </c>
      <c r="H5344">
        <v>40300</v>
      </c>
      <c r="I5344">
        <v>42900</v>
      </c>
      <c r="J5344">
        <v>45500</v>
      </c>
      <c r="K5344" t="s">
        <v>3082</v>
      </c>
      <c r="L5344">
        <v>61</v>
      </c>
      <c r="M5344">
        <v>50</v>
      </c>
      <c r="N5344" t="s">
        <v>3311</v>
      </c>
    </row>
    <row r="5345" spans="1:14" x14ac:dyDescent="0.2">
      <c r="A5345" t="s">
        <v>11104</v>
      </c>
      <c r="B5345">
        <v>35750</v>
      </c>
      <c r="C5345">
        <v>40850</v>
      </c>
      <c r="D5345">
        <v>45950</v>
      </c>
      <c r="E5345">
        <v>51050</v>
      </c>
      <c r="F5345">
        <v>55150</v>
      </c>
      <c r="G5345">
        <v>59250</v>
      </c>
      <c r="H5345">
        <v>63350</v>
      </c>
      <c r="I5345">
        <v>67400</v>
      </c>
      <c r="J5345">
        <v>71500</v>
      </c>
      <c r="K5345" t="s">
        <v>3082</v>
      </c>
      <c r="L5345">
        <v>63</v>
      </c>
      <c r="M5345">
        <v>50</v>
      </c>
      <c r="N5345" t="s">
        <v>2949</v>
      </c>
    </row>
    <row r="5346" spans="1:14" x14ac:dyDescent="0.2">
      <c r="A5346" t="s">
        <v>11105</v>
      </c>
      <c r="B5346">
        <v>22750</v>
      </c>
      <c r="C5346">
        <v>26000</v>
      </c>
      <c r="D5346">
        <v>29250</v>
      </c>
      <c r="E5346">
        <v>32500</v>
      </c>
      <c r="F5346">
        <v>35100</v>
      </c>
      <c r="G5346">
        <v>37700</v>
      </c>
      <c r="H5346">
        <v>40300</v>
      </c>
      <c r="I5346">
        <v>42900</v>
      </c>
      <c r="J5346">
        <v>45500</v>
      </c>
      <c r="K5346" t="s">
        <v>3082</v>
      </c>
      <c r="L5346">
        <v>65</v>
      </c>
      <c r="M5346">
        <v>50</v>
      </c>
      <c r="N5346" t="s">
        <v>2950</v>
      </c>
    </row>
    <row r="5347" spans="1:14" x14ac:dyDescent="0.2">
      <c r="A5347" t="s">
        <v>11106</v>
      </c>
      <c r="B5347">
        <v>35750</v>
      </c>
      <c r="C5347">
        <v>40850</v>
      </c>
      <c r="D5347">
        <v>45950</v>
      </c>
      <c r="E5347">
        <v>51050</v>
      </c>
      <c r="F5347">
        <v>55150</v>
      </c>
      <c r="G5347">
        <v>59250</v>
      </c>
      <c r="H5347">
        <v>63350</v>
      </c>
      <c r="I5347">
        <v>67400</v>
      </c>
      <c r="J5347">
        <v>71500</v>
      </c>
      <c r="K5347" t="s">
        <v>3082</v>
      </c>
      <c r="L5347">
        <v>67</v>
      </c>
      <c r="M5347">
        <v>50</v>
      </c>
      <c r="N5347" t="s">
        <v>2951</v>
      </c>
    </row>
    <row r="5348" spans="1:14" x14ac:dyDescent="0.2">
      <c r="A5348" t="s">
        <v>11107</v>
      </c>
      <c r="B5348">
        <v>22750</v>
      </c>
      <c r="C5348">
        <v>26000</v>
      </c>
      <c r="D5348">
        <v>29250</v>
      </c>
      <c r="E5348">
        <v>32500</v>
      </c>
      <c r="F5348">
        <v>35100</v>
      </c>
      <c r="G5348">
        <v>37700</v>
      </c>
      <c r="H5348">
        <v>40300</v>
      </c>
      <c r="I5348">
        <v>42900</v>
      </c>
      <c r="J5348">
        <v>45500</v>
      </c>
      <c r="K5348" t="s">
        <v>3082</v>
      </c>
      <c r="L5348">
        <v>69</v>
      </c>
      <c r="M5348">
        <v>50</v>
      </c>
      <c r="N5348" t="s">
        <v>3313</v>
      </c>
    </row>
    <row r="5349" spans="1:14" x14ac:dyDescent="0.2">
      <c r="A5349" t="s">
        <v>11108</v>
      </c>
      <c r="B5349">
        <v>22750</v>
      </c>
      <c r="C5349">
        <v>26000</v>
      </c>
      <c r="D5349">
        <v>29250</v>
      </c>
      <c r="E5349">
        <v>32500</v>
      </c>
      <c r="F5349">
        <v>35100</v>
      </c>
      <c r="G5349">
        <v>37700</v>
      </c>
      <c r="H5349">
        <v>40300</v>
      </c>
      <c r="I5349">
        <v>42900</v>
      </c>
      <c r="J5349">
        <v>45500</v>
      </c>
      <c r="K5349" t="s">
        <v>3082</v>
      </c>
      <c r="L5349">
        <v>71</v>
      </c>
      <c r="M5349">
        <v>50</v>
      </c>
      <c r="N5349" t="s">
        <v>2952</v>
      </c>
    </row>
    <row r="5350" spans="1:14" x14ac:dyDescent="0.2">
      <c r="A5350" t="s">
        <v>11109</v>
      </c>
      <c r="B5350">
        <v>27300</v>
      </c>
      <c r="C5350">
        <v>31200</v>
      </c>
      <c r="D5350">
        <v>35100</v>
      </c>
      <c r="E5350">
        <v>39000</v>
      </c>
      <c r="F5350">
        <v>42150</v>
      </c>
      <c r="G5350">
        <v>45250</v>
      </c>
      <c r="H5350">
        <v>48400</v>
      </c>
      <c r="I5350">
        <v>51500</v>
      </c>
      <c r="J5350">
        <v>54600</v>
      </c>
      <c r="K5350" t="s">
        <v>3082</v>
      </c>
      <c r="L5350">
        <v>73</v>
      </c>
      <c r="M5350">
        <v>50</v>
      </c>
      <c r="N5350" t="s">
        <v>3375</v>
      </c>
    </row>
    <row r="5351" spans="1:14" x14ac:dyDescent="0.2">
      <c r="A5351" t="s">
        <v>11110</v>
      </c>
      <c r="B5351">
        <v>22750</v>
      </c>
      <c r="C5351">
        <v>26000</v>
      </c>
      <c r="D5351">
        <v>29250</v>
      </c>
      <c r="E5351">
        <v>32500</v>
      </c>
      <c r="F5351">
        <v>35100</v>
      </c>
      <c r="G5351">
        <v>37700</v>
      </c>
      <c r="H5351">
        <v>40300</v>
      </c>
      <c r="I5351">
        <v>42900</v>
      </c>
      <c r="J5351">
        <v>45500</v>
      </c>
      <c r="K5351" t="s">
        <v>3082</v>
      </c>
      <c r="L5351">
        <v>75</v>
      </c>
      <c r="M5351">
        <v>50</v>
      </c>
      <c r="N5351" t="s">
        <v>3067</v>
      </c>
    </row>
    <row r="5352" spans="1:14" x14ac:dyDescent="0.2">
      <c r="A5352" t="s">
        <v>11111</v>
      </c>
      <c r="B5352">
        <v>35750</v>
      </c>
      <c r="C5352">
        <v>40850</v>
      </c>
      <c r="D5352">
        <v>45950</v>
      </c>
      <c r="E5352">
        <v>51050</v>
      </c>
      <c r="F5352">
        <v>55150</v>
      </c>
      <c r="G5352">
        <v>59250</v>
      </c>
      <c r="H5352">
        <v>63350</v>
      </c>
      <c r="I5352">
        <v>67400</v>
      </c>
      <c r="J5352">
        <v>71500</v>
      </c>
      <c r="K5352" t="s">
        <v>3082</v>
      </c>
      <c r="L5352">
        <v>77</v>
      </c>
      <c r="M5352">
        <v>50</v>
      </c>
      <c r="N5352" t="s">
        <v>2953</v>
      </c>
    </row>
    <row r="5353" spans="1:14" x14ac:dyDescent="0.2">
      <c r="A5353" t="s">
        <v>11112</v>
      </c>
      <c r="B5353">
        <v>23500</v>
      </c>
      <c r="C5353">
        <v>26850</v>
      </c>
      <c r="D5353">
        <v>30200</v>
      </c>
      <c r="E5353">
        <v>33550</v>
      </c>
      <c r="F5353">
        <v>36250</v>
      </c>
      <c r="G5353">
        <v>38950</v>
      </c>
      <c r="H5353">
        <v>41650</v>
      </c>
      <c r="I5353">
        <v>44300</v>
      </c>
      <c r="J5353">
        <v>47000</v>
      </c>
      <c r="K5353" t="s">
        <v>3082</v>
      </c>
      <c r="L5353">
        <v>79</v>
      </c>
      <c r="M5353">
        <v>50</v>
      </c>
      <c r="N5353" t="s">
        <v>3378</v>
      </c>
    </row>
    <row r="5354" spans="1:14" x14ac:dyDescent="0.2">
      <c r="A5354" t="s">
        <v>11113</v>
      </c>
      <c r="B5354">
        <v>22750</v>
      </c>
      <c r="C5354">
        <v>26000</v>
      </c>
      <c r="D5354">
        <v>29250</v>
      </c>
      <c r="E5354">
        <v>32500</v>
      </c>
      <c r="F5354">
        <v>35100</v>
      </c>
      <c r="G5354">
        <v>37700</v>
      </c>
      <c r="H5354">
        <v>40300</v>
      </c>
      <c r="I5354">
        <v>42900</v>
      </c>
      <c r="J5354">
        <v>45500</v>
      </c>
      <c r="K5354" t="s">
        <v>3082</v>
      </c>
      <c r="L5354">
        <v>81</v>
      </c>
      <c r="M5354">
        <v>50</v>
      </c>
      <c r="N5354" t="s">
        <v>2954</v>
      </c>
    </row>
    <row r="5355" spans="1:14" x14ac:dyDescent="0.2">
      <c r="A5355" t="s">
        <v>11114</v>
      </c>
      <c r="B5355">
        <v>27900</v>
      </c>
      <c r="C5355">
        <v>31850</v>
      </c>
      <c r="D5355">
        <v>35850</v>
      </c>
      <c r="E5355">
        <v>39800</v>
      </c>
      <c r="F5355">
        <v>43000</v>
      </c>
      <c r="G5355">
        <v>46200</v>
      </c>
      <c r="H5355">
        <v>49400</v>
      </c>
      <c r="I5355">
        <v>52550</v>
      </c>
      <c r="J5355">
        <v>55750</v>
      </c>
      <c r="K5355" t="s">
        <v>3082</v>
      </c>
      <c r="L5355">
        <v>83</v>
      </c>
      <c r="M5355">
        <v>50</v>
      </c>
      <c r="N5355" t="s">
        <v>2955</v>
      </c>
    </row>
    <row r="5356" spans="1:14" x14ac:dyDescent="0.2">
      <c r="A5356" t="s">
        <v>11115</v>
      </c>
      <c r="B5356">
        <v>35750</v>
      </c>
      <c r="C5356">
        <v>40850</v>
      </c>
      <c r="D5356">
        <v>45950</v>
      </c>
      <c r="E5356">
        <v>51050</v>
      </c>
      <c r="F5356">
        <v>55150</v>
      </c>
      <c r="G5356">
        <v>59250</v>
      </c>
      <c r="H5356">
        <v>63350</v>
      </c>
      <c r="I5356">
        <v>67400</v>
      </c>
      <c r="J5356">
        <v>71500</v>
      </c>
      <c r="K5356" t="s">
        <v>3082</v>
      </c>
      <c r="L5356">
        <v>85</v>
      </c>
      <c r="M5356">
        <v>50</v>
      </c>
      <c r="N5356" t="s">
        <v>2956</v>
      </c>
    </row>
    <row r="5357" spans="1:14" x14ac:dyDescent="0.2">
      <c r="A5357" t="s">
        <v>11116</v>
      </c>
      <c r="B5357">
        <v>22750</v>
      </c>
      <c r="C5357">
        <v>26000</v>
      </c>
      <c r="D5357">
        <v>29250</v>
      </c>
      <c r="E5357">
        <v>32500</v>
      </c>
      <c r="F5357">
        <v>35100</v>
      </c>
      <c r="G5357">
        <v>37700</v>
      </c>
      <c r="H5357">
        <v>40300</v>
      </c>
      <c r="I5357">
        <v>42900</v>
      </c>
      <c r="J5357">
        <v>45500</v>
      </c>
      <c r="K5357" t="s">
        <v>3082</v>
      </c>
      <c r="L5357">
        <v>87</v>
      </c>
      <c r="M5357">
        <v>50</v>
      </c>
      <c r="N5357" t="s">
        <v>2957</v>
      </c>
    </row>
    <row r="5358" spans="1:14" x14ac:dyDescent="0.2">
      <c r="A5358" t="s">
        <v>11117</v>
      </c>
      <c r="B5358">
        <v>35750</v>
      </c>
      <c r="C5358">
        <v>40850</v>
      </c>
      <c r="D5358">
        <v>45950</v>
      </c>
      <c r="E5358">
        <v>51050</v>
      </c>
      <c r="F5358">
        <v>55150</v>
      </c>
      <c r="G5358">
        <v>59250</v>
      </c>
      <c r="H5358">
        <v>63350</v>
      </c>
      <c r="I5358">
        <v>67400</v>
      </c>
      <c r="J5358">
        <v>71500</v>
      </c>
      <c r="K5358" t="s">
        <v>3082</v>
      </c>
      <c r="L5358">
        <v>89</v>
      </c>
      <c r="M5358">
        <v>50</v>
      </c>
      <c r="N5358" t="s">
        <v>3322</v>
      </c>
    </row>
    <row r="5359" spans="1:14" x14ac:dyDescent="0.2">
      <c r="A5359" t="s">
        <v>11118</v>
      </c>
      <c r="B5359">
        <v>22750</v>
      </c>
      <c r="C5359">
        <v>26000</v>
      </c>
      <c r="D5359">
        <v>29250</v>
      </c>
      <c r="E5359">
        <v>32500</v>
      </c>
      <c r="F5359">
        <v>35100</v>
      </c>
      <c r="G5359">
        <v>37700</v>
      </c>
      <c r="H5359">
        <v>40300</v>
      </c>
      <c r="I5359">
        <v>42900</v>
      </c>
      <c r="J5359">
        <v>45500</v>
      </c>
      <c r="K5359" t="s">
        <v>3082</v>
      </c>
      <c r="L5359">
        <v>91</v>
      </c>
      <c r="M5359">
        <v>50</v>
      </c>
      <c r="N5359" t="s">
        <v>2958</v>
      </c>
    </row>
    <row r="5360" spans="1:14" x14ac:dyDescent="0.2">
      <c r="A5360" t="s">
        <v>11119</v>
      </c>
      <c r="B5360">
        <v>22750</v>
      </c>
      <c r="C5360">
        <v>26000</v>
      </c>
      <c r="D5360">
        <v>29250</v>
      </c>
      <c r="E5360">
        <v>32500</v>
      </c>
      <c r="F5360">
        <v>35100</v>
      </c>
      <c r="G5360">
        <v>37700</v>
      </c>
      <c r="H5360">
        <v>40300</v>
      </c>
      <c r="I5360">
        <v>42900</v>
      </c>
      <c r="J5360">
        <v>45500</v>
      </c>
      <c r="K5360" t="s">
        <v>3082</v>
      </c>
      <c r="L5360">
        <v>93</v>
      </c>
      <c r="M5360">
        <v>50</v>
      </c>
      <c r="N5360" t="s">
        <v>2959</v>
      </c>
    </row>
    <row r="5361" spans="1:14" x14ac:dyDescent="0.2">
      <c r="A5361" t="s">
        <v>11120</v>
      </c>
      <c r="B5361">
        <v>23100</v>
      </c>
      <c r="C5361">
        <v>26400</v>
      </c>
      <c r="D5361">
        <v>29700</v>
      </c>
      <c r="E5361">
        <v>32950</v>
      </c>
      <c r="F5361">
        <v>35600</v>
      </c>
      <c r="G5361">
        <v>38250</v>
      </c>
      <c r="H5361">
        <v>40900</v>
      </c>
      <c r="I5361">
        <v>43500</v>
      </c>
      <c r="J5361">
        <v>46150</v>
      </c>
      <c r="K5361" t="s">
        <v>3082</v>
      </c>
      <c r="L5361">
        <v>95</v>
      </c>
      <c r="M5361">
        <v>50</v>
      </c>
      <c r="N5361" t="s">
        <v>2960</v>
      </c>
    </row>
    <row r="5362" spans="1:14" x14ac:dyDescent="0.2">
      <c r="A5362" t="s">
        <v>11121</v>
      </c>
      <c r="B5362">
        <v>35750</v>
      </c>
      <c r="C5362">
        <v>40850</v>
      </c>
      <c r="D5362">
        <v>45950</v>
      </c>
      <c r="E5362">
        <v>51050</v>
      </c>
      <c r="F5362">
        <v>55150</v>
      </c>
      <c r="G5362">
        <v>59250</v>
      </c>
      <c r="H5362">
        <v>63350</v>
      </c>
      <c r="I5362">
        <v>67400</v>
      </c>
      <c r="J5362">
        <v>71500</v>
      </c>
      <c r="K5362" t="s">
        <v>3082</v>
      </c>
      <c r="L5362">
        <v>97</v>
      </c>
      <c r="M5362">
        <v>50</v>
      </c>
      <c r="N5362" t="s">
        <v>2720</v>
      </c>
    </row>
    <row r="5363" spans="1:14" x14ac:dyDescent="0.2">
      <c r="A5363" t="s">
        <v>11122</v>
      </c>
      <c r="B5363">
        <v>22750</v>
      </c>
      <c r="C5363">
        <v>26000</v>
      </c>
      <c r="D5363">
        <v>29250</v>
      </c>
      <c r="E5363">
        <v>32500</v>
      </c>
      <c r="F5363">
        <v>35100</v>
      </c>
      <c r="G5363">
        <v>37700</v>
      </c>
      <c r="H5363">
        <v>40300</v>
      </c>
      <c r="I5363">
        <v>42900</v>
      </c>
      <c r="J5363">
        <v>45500</v>
      </c>
      <c r="K5363" t="s">
        <v>3082</v>
      </c>
      <c r="L5363">
        <v>99</v>
      </c>
      <c r="M5363">
        <v>50</v>
      </c>
      <c r="N5363" t="s">
        <v>2961</v>
      </c>
    </row>
    <row r="5364" spans="1:14" x14ac:dyDescent="0.2">
      <c r="A5364" t="s">
        <v>11123</v>
      </c>
      <c r="B5364">
        <v>23750</v>
      </c>
      <c r="C5364">
        <v>27150</v>
      </c>
      <c r="D5364">
        <v>30550</v>
      </c>
      <c r="E5364">
        <v>33900</v>
      </c>
      <c r="F5364">
        <v>36650</v>
      </c>
      <c r="G5364">
        <v>39350</v>
      </c>
      <c r="H5364">
        <v>42050</v>
      </c>
      <c r="I5364">
        <v>44750</v>
      </c>
      <c r="J5364">
        <v>47500</v>
      </c>
      <c r="K5364" t="s">
        <v>3082</v>
      </c>
      <c r="L5364">
        <v>101</v>
      </c>
      <c r="M5364">
        <v>50</v>
      </c>
      <c r="N5364" t="s">
        <v>2962</v>
      </c>
    </row>
    <row r="5365" spans="1:14" x14ac:dyDescent="0.2">
      <c r="A5365" t="s">
        <v>11124</v>
      </c>
      <c r="B5365">
        <v>30950</v>
      </c>
      <c r="C5365">
        <v>35350</v>
      </c>
      <c r="D5365">
        <v>39750</v>
      </c>
      <c r="E5365">
        <v>44150</v>
      </c>
      <c r="F5365">
        <v>47700</v>
      </c>
      <c r="G5365">
        <v>51250</v>
      </c>
      <c r="H5365">
        <v>54750</v>
      </c>
      <c r="I5365">
        <v>58300</v>
      </c>
      <c r="J5365">
        <v>61850</v>
      </c>
      <c r="K5365" t="s">
        <v>3082</v>
      </c>
      <c r="L5365">
        <v>103</v>
      </c>
      <c r="M5365">
        <v>50</v>
      </c>
      <c r="N5365" t="s">
        <v>2963</v>
      </c>
    </row>
    <row r="5366" spans="1:14" x14ac:dyDescent="0.2">
      <c r="A5366" t="s">
        <v>11125</v>
      </c>
      <c r="B5366">
        <v>22750</v>
      </c>
      <c r="C5366">
        <v>26000</v>
      </c>
      <c r="D5366">
        <v>29250</v>
      </c>
      <c r="E5366">
        <v>32500</v>
      </c>
      <c r="F5366">
        <v>35100</v>
      </c>
      <c r="G5366">
        <v>37700</v>
      </c>
      <c r="H5366">
        <v>40300</v>
      </c>
      <c r="I5366">
        <v>42900</v>
      </c>
      <c r="J5366">
        <v>45500</v>
      </c>
      <c r="K5366" t="s">
        <v>3082</v>
      </c>
      <c r="L5366">
        <v>105</v>
      </c>
      <c r="M5366">
        <v>50</v>
      </c>
      <c r="N5366" t="s">
        <v>2722</v>
      </c>
    </row>
    <row r="5367" spans="1:14" x14ac:dyDescent="0.2">
      <c r="A5367" t="s">
        <v>11126</v>
      </c>
      <c r="B5367">
        <v>22750</v>
      </c>
      <c r="C5367">
        <v>26000</v>
      </c>
      <c r="D5367">
        <v>29250</v>
      </c>
      <c r="E5367">
        <v>32500</v>
      </c>
      <c r="F5367">
        <v>35100</v>
      </c>
      <c r="G5367">
        <v>37700</v>
      </c>
      <c r="H5367">
        <v>40300</v>
      </c>
      <c r="I5367">
        <v>42900</v>
      </c>
      <c r="J5367">
        <v>45500</v>
      </c>
      <c r="K5367" t="s">
        <v>3082</v>
      </c>
      <c r="L5367">
        <v>107</v>
      </c>
      <c r="M5367">
        <v>50</v>
      </c>
      <c r="N5367" t="s">
        <v>2964</v>
      </c>
    </row>
    <row r="5368" spans="1:14" x14ac:dyDescent="0.2">
      <c r="A5368" t="s">
        <v>11127</v>
      </c>
      <c r="B5368">
        <v>22750</v>
      </c>
      <c r="C5368">
        <v>26000</v>
      </c>
      <c r="D5368">
        <v>29250</v>
      </c>
      <c r="E5368">
        <v>32500</v>
      </c>
      <c r="F5368">
        <v>35100</v>
      </c>
      <c r="G5368">
        <v>37700</v>
      </c>
      <c r="H5368">
        <v>40300</v>
      </c>
      <c r="I5368">
        <v>42900</v>
      </c>
      <c r="J5368">
        <v>45500</v>
      </c>
      <c r="K5368" t="s">
        <v>3082</v>
      </c>
      <c r="L5368">
        <v>109</v>
      </c>
      <c r="M5368">
        <v>50</v>
      </c>
      <c r="N5368" t="s">
        <v>2965</v>
      </c>
    </row>
    <row r="5369" spans="1:14" x14ac:dyDescent="0.2">
      <c r="A5369" t="s">
        <v>11128</v>
      </c>
      <c r="B5369">
        <v>24200</v>
      </c>
      <c r="C5369">
        <v>27650</v>
      </c>
      <c r="D5369">
        <v>31100</v>
      </c>
      <c r="E5369">
        <v>34550</v>
      </c>
      <c r="F5369">
        <v>37350</v>
      </c>
      <c r="G5369">
        <v>40100</v>
      </c>
      <c r="H5369">
        <v>42850</v>
      </c>
      <c r="I5369">
        <v>45650</v>
      </c>
      <c r="J5369">
        <v>48400</v>
      </c>
      <c r="K5369" t="s">
        <v>3082</v>
      </c>
      <c r="L5369">
        <v>111</v>
      </c>
      <c r="M5369">
        <v>50</v>
      </c>
      <c r="N5369" t="s">
        <v>2966</v>
      </c>
    </row>
    <row r="5370" spans="1:14" x14ac:dyDescent="0.2">
      <c r="A5370" t="s">
        <v>11129</v>
      </c>
      <c r="B5370">
        <v>35750</v>
      </c>
      <c r="C5370">
        <v>40850</v>
      </c>
      <c r="D5370">
        <v>45950</v>
      </c>
      <c r="E5370">
        <v>51050</v>
      </c>
      <c r="F5370">
        <v>55150</v>
      </c>
      <c r="G5370">
        <v>59250</v>
      </c>
      <c r="H5370">
        <v>63350</v>
      </c>
      <c r="I5370">
        <v>67400</v>
      </c>
      <c r="J5370">
        <v>71500</v>
      </c>
      <c r="K5370" t="s">
        <v>3082</v>
      </c>
      <c r="L5370">
        <v>113</v>
      </c>
      <c r="M5370">
        <v>50</v>
      </c>
      <c r="N5370" t="s">
        <v>3326</v>
      </c>
    </row>
    <row r="5371" spans="1:14" x14ac:dyDescent="0.2">
      <c r="A5371" t="s">
        <v>11130</v>
      </c>
      <c r="B5371">
        <v>23100</v>
      </c>
      <c r="C5371">
        <v>26400</v>
      </c>
      <c r="D5371">
        <v>29700</v>
      </c>
      <c r="E5371">
        <v>33000</v>
      </c>
      <c r="F5371">
        <v>35650</v>
      </c>
      <c r="G5371">
        <v>38300</v>
      </c>
      <c r="H5371">
        <v>40950</v>
      </c>
      <c r="I5371">
        <v>43600</v>
      </c>
      <c r="J5371">
        <v>46200</v>
      </c>
      <c r="K5371" t="s">
        <v>3082</v>
      </c>
      <c r="L5371">
        <v>115</v>
      </c>
      <c r="M5371">
        <v>50</v>
      </c>
      <c r="N5371" t="s">
        <v>2967</v>
      </c>
    </row>
    <row r="5372" spans="1:14" x14ac:dyDescent="0.2">
      <c r="A5372" t="s">
        <v>11131</v>
      </c>
      <c r="B5372">
        <v>35750</v>
      </c>
      <c r="C5372">
        <v>40850</v>
      </c>
      <c r="D5372">
        <v>45950</v>
      </c>
      <c r="E5372">
        <v>51050</v>
      </c>
      <c r="F5372">
        <v>55150</v>
      </c>
      <c r="G5372">
        <v>59250</v>
      </c>
      <c r="H5372">
        <v>63350</v>
      </c>
      <c r="I5372">
        <v>67400</v>
      </c>
      <c r="J5372">
        <v>71500</v>
      </c>
      <c r="K5372" t="s">
        <v>3082</v>
      </c>
      <c r="L5372">
        <v>117</v>
      </c>
      <c r="M5372">
        <v>50</v>
      </c>
      <c r="N5372" t="s">
        <v>2968</v>
      </c>
    </row>
    <row r="5373" spans="1:14" x14ac:dyDescent="0.2">
      <c r="A5373" t="s">
        <v>11132</v>
      </c>
      <c r="B5373">
        <v>22750</v>
      </c>
      <c r="C5373">
        <v>26000</v>
      </c>
      <c r="D5373">
        <v>29250</v>
      </c>
      <c r="E5373">
        <v>32500</v>
      </c>
      <c r="F5373">
        <v>35100</v>
      </c>
      <c r="G5373">
        <v>37700</v>
      </c>
      <c r="H5373">
        <v>40300</v>
      </c>
      <c r="I5373">
        <v>42900</v>
      </c>
      <c r="J5373">
        <v>45500</v>
      </c>
      <c r="K5373" t="s">
        <v>3082</v>
      </c>
      <c r="L5373">
        <v>119</v>
      </c>
      <c r="M5373">
        <v>50</v>
      </c>
      <c r="N5373" t="s">
        <v>3327</v>
      </c>
    </row>
    <row r="5374" spans="1:14" x14ac:dyDescent="0.2">
      <c r="A5374" t="s">
        <v>11133</v>
      </c>
      <c r="B5374">
        <v>35750</v>
      </c>
      <c r="C5374">
        <v>40850</v>
      </c>
      <c r="D5374">
        <v>45950</v>
      </c>
      <c r="E5374">
        <v>51050</v>
      </c>
      <c r="F5374">
        <v>55150</v>
      </c>
      <c r="G5374">
        <v>59250</v>
      </c>
      <c r="H5374">
        <v>63350</v>
      </c>
      <c r="I5374">
        <v>67400</v>
      </c>
      <c r="J5374">
        <v>71500</v>
      </c>
      <c r="K5374" t="s">
        <v>3082</v>
      </c>
      <c r="L5374">
        <v>121</v>
      </c>
      <c r="M5374">
        <v>50</v>
      </c>
      <c r="N5374" t="s">
        <v>3384</v>
      </c>
    </row>
    <row r="5375" spans="1:14" x14ac:dyDescent="0.2">
      <c r="A5375" t="s">
        <v>11134</v>
      </c>
      <c r="B5375">
        <v>25250</v>
      </c>
      <c r="C5375">
        <v>28850</v>
      </c>
      <c r="D5375">
        <v>32450</v>
      </c>
      <c r="E5375">
        <v>36050</v>
      </c>
      <c r="F5375">
        <v>38950</v>
      </c>
      <c r="G5375">
        <v>41850</v>
      </c>
      <c r="H5375">
        <v>44750</v>
      </c>
      <c r="I5375">
        <v>47600</v>
      </c>
      <c r="J5375">
        <v>50500</v>
      </c>
      <c r="K5375" t="s">
        <v>3082</v>
      </c>
      <c r="L5375">
        <v>123</v>
      </c>
      <c r="M5375">
        <v>50</v>
      </c>
      <c r="N5375" t="s">
        <v>2969</v>
      </c>
    </row>
    <row r="5376" spans="1:14" x14ac:dyDescent="0.2">
      <c r="A5376" t="s">
        <v>11135</v>
      </c>
      <c r="B5376">
        <v>23500</v>
      </c>
      <c r="C5376">
        <v>26850</v>
      </c>
      <c r="D5376">
        <v>30200</v>
      </c>
      <c r="E5376">
        <v>33550</v>
      </c>
      <c r="F5376">
        <v>36250</v>
      </c>
      <c r="G5376">
        <v>38950</v>
      </c>
      <c r="H5376">
        <v>41650</v>
      </c>
      <c r="I5376">
        <v>44300</v>
      </c>
      <c r="J5376">
        <v>47000</v>
      </c>
      <c r="K5376" t="s">
        <v>3082</v>
      </c>
      <c r="L5376">
        <v>125</v>
      </c>
      <c r="M5376">
        <v>50</v>
      </c>
      <c r="N5376" t="s">
        <v>2970</v>
      </c>
    </row>
    <row r="5377" spans="1:14" x14ac:dyDescent="0.2">
      <c r="A5377" t="s">
        <v>11136</v>
      </c>
      <c r="B5377">
        <v>24650</v>
      </c>
      <c r="C5377">
        <v>28200</v>
      </c>
      <c r="D5377">
        <v>31700</v>
      </c>
      <c r="E5377">
        <v>35200</v>
      </c>
      <c r="F5377">
        <v>38050</v>
      </c>
      <c r="G5377">
        <v>40850</v>
      </c>
      <c r="H5377">
        <v>43650</v>
      </c>
      <c r="I5377">
        <v>46500</v>
      </c>
      <c r="J5377">
        <v>49300</v>
      </c>
      <c r="K5377" t="s">
        <v>3082</v>
      </c>
      <c r="L5377">
        <v>127</v>
      </c>
      <c r="M5377">
        <v>50</v>
      </c>
      <c r="N5377" t="s">
        <v>2971</v>
      </c>
    </row>
    <row r="5378" spans="1:14" x14ac:dyDescent="0.2">
      <c r="A5378" t="s">
        <v>11137</v>
      </c>
      <c r="B5378">
        <v>22750</v>
      </c>
      <c r="C5378">
        <v>26000</v>
      </c>
      <c r="D5378">
        <v>29250</v>
      </c>
      <c r="E5378">
        <v>32500</v>
      </c>
      <c r="F5378">
        <v>35100</v>
      </c>
      <c r="G5378">
        <v>37700</v>
      </c>
      <c r="H5378">
        <v>40300</v>
      </c>
      <c r="I5378">
        <v>42900</v>
      </c>
      <c r="J5378">
        <v>45500</v>
      </c>
      <c r="K5378" t="s">
        <v>3082</v>
      </c>
      <c r="L5378">
        <v>129</v>
      </c>
      <c r="M5378">
        <v>50</v>
      </c>
      <c r="N5378" t="s">
        <v>2972</v>
      </c>
    </row>
    <row r="5379" spans="1:14" x14ac:dyDescent="0.2">
      <c r="A5379" t="s">
        <v>11138</v>
      </c>
      <c r="B5379">
        <v>22750</v>
      </c>
      <c r="C5379">
        <v>26000</v>
      </c>
      <c r="D5379">
        <v>29250</v>
      </c>
      <c r="E5379">
        <v>32500</v>
      </c>
      <c r="F5379">
        <v>35100</v>
      </c>
      <c r="G5379">
        <v>37700</v>
      </c>
      <c r="H5379">
        <v>40300</v>
      </c>
      <c r="I5379">
        <v>42900</v>
      </c>
      <c r="J5379">
        <v>45500</v>
      </c>
      <c r="K5379" t="s">
        <v>3082</v>
      </c>
      <c r="L5379">
        <v>131</v>
      </c>
      <c r="M5379">
        <v>50</v>
      </c>
      <c r="N5379" t="s">
        <v>2973</v>
      </c>
    </row>
    <row r="5380" spans="1:14" x14ac:dyDescent="0.2">
      <c r="A5380" t="s">
        <v>11139</v>
      </c>
      <c r="B5380">
        <v>27200</v>
      </c>
      <c r="C5380">
        <v>31100</v>
      </c>
      <c r="D5380">
        <v>35000</v>
      </c>
      <c r="E5380">
        <v>38850</v>
      </c>
      <c r="F5380">
        <v>42000</v>
      </c>
      <c r="G5380">
        <v>45100</v>
      </c>
      <c r="H5380">
        <v>48200</v>
      </c>
      <c r="I5380">
        <v>51300</v>
      </c>
      <c r="J5380">
        <v>54400</v>
      </c>
      <c r="K5380" t="s">
        <v>3082</v>
      </c>
      <c r="L5380">
        <v>133</v>
      </c>
      <c r="M5380">
        <v>50</v>
      </c>
      <c r="N5380" t="s">
        <v>3329</v>
      </c>
    </row>
    <row r="5381" spans="1:14" x14ac:dyDescent="0.2">
      <c r="A5381" t="s">
        <v>11140</v>
      </c>
      <c r="B5381">
        <v>35750</v>
      </c>
      <c r="C5381">
        <v>40850</v>
      </c>
      <c r="D5381">
        <v>45950</v>
      </c>
      <c r="E5381">
        <v>51050</v>
      </c>
      <c r="F5381">
        <v>55150</v>
      </c>
      <c r="G5381">
        <v>59250</v>
      </c>
      <c r="H5381">
        <v>63350</v>
      </c>
      <c r="I5381">
        <v>67400</v>
      </c>
      <c r="J5381">
        <v>71500</v>
      </c>
      <c r="K5381" t="s">
        <v>3082</v>
      </c>
      <c r="L5381">
        <v>135</v>
      </c>
      <c r="M5381">
        <v>50</v>
      </c>
      <c r="N5381" t="s">
        <v>2974</v>
      </c>
    </row>
    <row r="5382" spans="1:14" x14ac:dyDescent="0.2">
      <c r="A5382" t="s">
        <v>11141</v>
      </c>
      <c r="B5382">
        <v>25250</v>
      </c>
      <c r="C5382">
        <v>28850</v>
      </c>
      <c r="D5382">
        <v>32450</v>
      </c>
      <c r="E5382">
        <v>36050</v>
      </c>
      <c r="F5382">
        <v>38950</v>
      </c>
      <c r="G5382">
        <v>41850</v>
      </c>
      <c r="H5382">
        <v>44750</v>
      </c>
      <c r="I5382">
        <v>47600</v>
      </c>
      <c r="J5382">
        <v>50500</v>
      </c>
      <c r="K5382" t="s">
        <v>3082</v>
      </c>
      <c r="L5382">
        <v>137</v>
      </c>
      <c r="M5382">
        <v>50</v>
      </c>
      <c r="N5382" t="s">
        <v>2975</v>
      </c>
    </row>
    <row r="5383" spans="1:14" x14ac:dyDescent="0.2">
      <c r="A5383" t="s">
        <v>11142</v>
      </c>
      <c r="B5383">
        <v>30600</v>
      </c>
      <c r="C5383">
        <v>35000</v>
      </c>
      <c r="D5383">
        <v>39350</v>
      </c>
      <c r="E5383">
        <v>43700</v>
      </c>
      <c r="F5383">
        <v>47200</v>
      </c>
      <c r="G5383">
        <v>50700</v>
      </c>
      <c r="H5383">
        <v>54200</v>
      </c>
      <c r="I5383">
        <v>57700</v>
      </c>
      <c r="J5383">
        <v>61200</v>
      </c>
      <c r="K5383" t="s">
        <v>3082</v>
      </c>
      <c r="L5383">
        <v>139</v>
      </c>
      <c r="M5383">
        <v>50</v>
      </c>
      <c r="N5383" t="s">
        <v>2976</v>
      </c>
    </row>
    <row r="5384" spans="1:14" x14ac:dyDescent="0.2">
      <c r="A5384" t="s">
        <v>11143</v>
      </c>
      <c r="B5384">
        <v>22750</v>
      </c>
      <c r="C5384">
        <v>26000</v>
      </c>
      <c r="D5384">
        <v>29250</v>
      </c>
      <c r="E5384">
        <v>32500</v>
      </c>
      <c r="F5384">
        <v>35100</v>
      </c>
      <c r="G5384">
        <v>37700</v>
      </c>
      <c r="H5384">
        <v>40300</v>
      </c>
      <c r="I5384">
        <v>42900</v>
      </c>
      <c r="J5384">
        <v>45500</v>
      </c>
      <c r="K5384" t="s">
        <v>3082</v>
      </c>
      <c r="L5384">
        <v>141</v>
      </c>
      <c r="M5384">
        <v>50</v>
      </c>
      <c r="N5384" t="s">
        <v>2977</v>
      </c>
    </row>
    <row r="5385" spans="1:14" x14ac:dyDescent="0.2">
      <c r="A5385" t="s">
        <v>11144</v>
      </c>
      <c r="B5385">
        <v>24150</v>
      </c>
      <c r="C5385">
        <v>27600</v>
      </c>
      <c r="D5385">
        <v>31050</v>
      </c>
      <c r="E5385">
        <v>34500</v>
      </c>
      <c r="F5385">
        <v>37300</v>
      </c>
      <c r="G5385">
        <v>40050</v>
      </c>
      <c r="H5385">
        <v>42800</v>
      </c>
      <c r="I5385">
        <v>45550</v>
      </c>
      <c r="J5385">
        <v>48300</v>
      </c>
      <c r="K5385" t="s">
        <v>3082</v>
      </c>
      <c r="L5385">
        <v>143</v>
      </c>
      <c r="M5385">
        <v>50</v>
      </c>
      <c r="N5385" t="s">
        <v>3567</v>
      </c>
    </row>
    <row r="5386" spans="1:14" x14ac:dyDescent="0.2">
      <c r="A5386" t="s">
        <v>11145</v>
      </c>
      <c r="B5386">
        <v>25050</v>
      </c>
      <c r="C5386">
        <v>28600</v>
      </c>
      <c r="D5386">
        <v>32200</v>
      </c>
      <c r="E5386">
        <v>35750</v>
      </c>
      <c r="F5386">
        <v>38650</v>
      </c>
      <c r="G5386">
        <v>41500</v>
      </c>
      <c r="H5386">
        <v>44350</v>
      </c>
      <c r="I5386">
        <v>47200</v>
      </c>
      <c r="J5386">
        <v>50050</v>
      </c>
      <c r="K5386" t="s">
        <v>3082</v>
      </c>
      <c r="L5386">
        <v>145</v>
      </c>
      <c r="M5386">
        <v>50</v>
      </c>
      <c r="N5386" t="s">
        <v>3568</v>
      </c>
    </row>
    <row r="5387" spans="1:14" x14ac:dyDescent="0.2">
      <c r="A5387" t="s">
        <v>11146</v>
      </c>
      <c r="B5387">
        <v>23550</v>
      </c>
      <c r="C5387">
        <v>26900</v>
      </c>
      <c r="D5387">
        <v>30250</v>
      </c>
      <c r="E5387">
        <v>33600</v>
      </c>
      <c r="F5387">
        <v>36300</v>
      </c>
      <c r="G5387">
        <v>39000</v>
      </c>
      <c r="H5387">
        <v>41700</v>
      </c>
      <c r="I5387">
        <v>44400</v>
      </c>
      <c r="J5387">
        <v>47050</v>
      </c>
      <c r="K5387" t="s">
        <v>3082</v>
      </c>
      <c r="L5387">
        <v>147</v>
      </c>
      <c r="M5387">
        <v>50</v>
      </c>
      <c r="N5387" t="s">
        <v>3569</v>
      </c>
    </row>
    <row r="5388" spans="1:14" x14ac:dyDescent="0.2">
      <c r="A5388" t="s">
        <v>11147</v>
      </c>
      <c r="B5388">
        <v>35750</v>
      </c>
      <c r="C5388">
        <v>40850</v>
      </c>
      <c r="D5388">
        <v>45950</v>
      </c>
      <c r="E5388">
        <v>51050</v>
      </c>
      <c r="F5388">
        <v>55150</v>
      </c>
      <c r="G5388">
        <v>59250</v>
      </c>
      <c r="H5388">
        <v>63350</v>
      </c>
      <c r="I5388">
        <v>67400</v>
      </c>
      <c r="J5388">
        <v>71500</v>
      </c>
      <c r="K5388" t="s">
        <v>3082</v>
      </c>
      <c r="L5388">
        <v>149</v>
      </c>
      <c r="M5388">
        <v>50</v>
      </c>
      <c r="N5388" t="s">
        <v>3570</v>
      </c>
    </row>
    <row r="5389" spans="1:14" x14ac:dyDescent="0.2">
      <c r="A5389" t="s">
        <v>11148</v>
      </c>
      <c r="B5389">
        <v>35750</v>
      </c>
      <c r="C5389">
        <v>40850</v>
      </c>
      <c r="D5389">
        <v>45950</v>
      </c>
      <c r="E5389">
        <v>51050</v>
      </c>
      <c r="F5389">
        <v>55150</v>
      </c>
      <c r="G5389">
        <v>59250</v>
      </c>
      <c r="H5389">
        <v>63350</v>
      </c>
      <c r="I5389">
        <v>67400</v>
      </c>
      <c r="J5389">
        <v>71500</v>
      </c>
      <c r="K5389" t="s">
        <v>3082</v>
      </c>
      <c r="L5389">
        <v>151</v>
      </c>
      <c r="M5389">
        <v>50</v>
      </c>
      <c r="N5389" t="s">
        <v>3331</v>
      </c>
    </row>
    <row r="5390" spans="1:14" x14ac:dyDescent="0.2">
      <c r="A5390" t="s">
        <v>11149</v>
      </c>
      <c r="B5390">
        <v>30500</v>
      </c>
      <c r="C5390">
        <v>34850</v>
      </c>
      <c r="D5390">
        <v>39200</v>
      </c>
      <c r="E5390">
        <v>43550</v>
      </c>
      <c r="F5390">
        <v>47050</v>
      </c>
      <c r="G5390">
        <v>50550</v>
      </c>
      <c r="H5390">
        <v>54050</v>
      </c>
      <c r="I5390">
        <v>57500</v>
      </c>
      <c r="J5390">
        <v>61000</v>
      </c>
      <c r="K5390" t="s">
        <v>3082</v>
      </c>
      <c r="L5390">
        <v>153</v>
      </c>
      <c r="M5390">
        <v>50</v>
      </c>
      <c r="N5390" t="s">
        <v>3332</v>
      </c>
    </row>
    <row r="5391" spans="1:14" x14ac:dyDescent="0.2">
      <c r="A5391" t="s">
        <v>11150</v>
      </c>
      <c r="B5391">
        <v>22750</v>
      </c>
      <c r="C5391">
        <v>26000</v>
      </c>
      <c r="D5391">
        <v>29250</v>
      </c>
      <c r="E5391">
        <v>32500</v>
      </c>
      <c r="F5391">
        <v>35100</v>
      </c>
      <c r="G5391">
        <v>37700</v>
      </c>
      <c r="H5391">
        <v>40300</v>
      </c>
      <c r="I5391">
        <v>42900</v>
      </c>
      <c r="J5391">
        <v>45500</v>
      </c>
      <c r="K5391" t="s">
        <v>3082</v>
      </c>
      <c r="L5391">
        <v>155</v>
      </c>
      <c r="M5391">
        <v>50</v>
      </c>
      <c r="N5391" t="s">
        <v>3571</v>
      </c>
    </row>
    <row r="5392" spans="1:14" x14ac:dyDescent="0.2">
      <c r="A5392" t="s">
        <v>11151</v>
      </c>
      <c r="B5392">
        <v>31350</v>
      </c>
      <c r="C5392">
        <v>35800</v>
      </c>
      <c r="D5392">
        <v>40300</v>
      </c>
      <c r="E5392">
        <v>44750</v>
      </c>
      <c r="F5392">
        <v>48350</v>
      </c>
      <c r="G5392">
        <v>51950</v>
      </c>
      <c r="H5392">
        <v>55500</v>
      </c>
      <c r="I5392">
        <v>59100</v>
      </c>
      <c r="J5392">
        <v>62650</v>
      </c>
      <c r="K5392" t="s">
        <v>3082</v>
      </c>
      <c r="L5392">
        <v>157</v>
      </c>
      <c r="M5392">
        <v>50</v>
      </c>
      <c r="N5392" t="s">
        <v>3333</v>
      </c>
    </row>
    <row r="5393" spans="1:14" x14ac:dyDescent="0.2">
      <c r="A5393" t="s">
        <v>11152</v>
      </c>
      <c r="B5393">
        <v>35750</v>
      </c>
      <c r="C5393">
        <v>40850</v>
      </c>
      <c r="D5393">
        <v>45950</v>
      </c>
      <c r="E5393">
        <v>51050</v>
      </c>
      <c r="F5393">
        <v>55150</v>
      </c>
      <c r="G5393">
        <v>59250</v>
      </c>
      <c r="H5393">
        <v>63350</v>
      </c>
      <c r="I5393">
        <v>67400</v>
      </c>
      <c r="J5393">
        <v>71500</v>
      </c>
      <c r="K5393" t="s">
        <v>3082</v>
      </c>
      <c r="L5393">
        <v>159</v>
      </c>
      <c r="M5393">
        <v>50</v>
      </c>
      <c r="N5393" t="s">
        <v>3572</v>
      </c>
    </row>
    <row r="5394" spans="1:14" x14ac:dyDescent="0.2">
      <c r="A5394" t="s">
        <v>11153</v>
      </c>
      <c r="B5394">
        <v>22750</v>
      </c>
      <c r="C5394">
        <v>26000</v>
      </c>
      <c r="D5394">
        <v>29250</v>
      </c>
      <c r="E5394">
        <v>32500</v>
      </c>
      <c r="F5394">
        <v>35100</v>
      </c>
      <c r="G5394">
        <v>37700</v>
      </c>
      <c r="H5394">
        <v>40300</v>
      </c>
      <c r="I5394">
        <v>42900</v>
      </c>
      <c r="J5394">
        <v>45500</v>
      </c>
      <c r="K5394" t="s">
        <v>3082</v>
      </c>
      <c r="L5394">
        <v>161</v>
      </c>
      <c r="M5394">
        <v>50</v>
      </c>
      <c r="N5394" t="s">
        <v>3573</v>
      </c>
    </row>
    <row r="5395" spans="1:14" x14ac:dyDescent="0.2">
      <c r="A5395" t="s">
        <v>11154</v>
      </c>
      <c r="B5395">
        <v>22750</v>
      </c>
      <c r="C5395">
        <v>26000</v>
      </c>
      <c r="D5395">
        <v>29250</v>
      </c>
      <c r="E5395">
        <v>32500</v>
      </c>
      <c r="F5395">
        <v>35100</v>
      </c>
      <c r="G5395">
        <v>37700</v>
      </c>
      <c r="H5395">
        <v>40300</v>
      </c>
      <c r="I5395">
        <v>42900</v>
      </c>
      <c r="J5395">
        <v>45500</v>
      </c>
      <c r="K5395" t="s">
        <v>3082</v>
      </c>
      <c r="L5395">
        <v>163</v>
      </c>
      <c r="M5395">
        <v>50</v>
      </c>
      <c r="N5395" t="s">
        <v>3334</v>
      </c>
    </row>
    <row r="5396" spans="1:14" x14ac:dyDescent="0.2">
      <c r="A5396" t="s">
        <v>11155</v>
      </c>
      <c r="B5396">
        <v>22750</v>
      </c>
      <c r="C5396">
        <v>26000</v>
      </c>
      <c r="D5396">
        <v>29250</v>
      </c>
      <c r="E5396">
        <v>32500</v>
      </c>
      <c r="F5396">
        <v>35100</v>
      </c>
      <c r="G5396">
        <v>37700</v>
      </c>
      <c r="H5396">
        <v>40300</v>
      </c>
      <c r="I5396">
        <v>42900</v>
      </c>
      <c r="J5396">
        <v>45500</v>
      </c>
      <c r="K5396" t="s">
        <v>3082</v>
      </c>
      <c r="L5396">
        <v>165</v>
      </c>
      <c r="M5396">
        <v>50</v>
      </c>
      <c r="N5396" t="s">
        <v>3574</v>
      </c>
    </row>
    <row r="5397" spans="1:14" x14ac:dyDescent="0.2">
      <c r="A5397" t="s">
        <v>11156</v>
      </c>
      <c r="B5397">
        <v>22750</v>
      </c>
      <c r="C5397">
        <v>26000</v>
      </c>
      <c r="D5397">
        <v>29250</v>
      </c>
      <c r="E5397">
        <v>32500</v>
      </c>
      <c r="F5397">
        <v>35100</v>
      </c>
      <c r="G5397">
        <v>37700</v>
      </c>
      <c r="H5397">
        <v>40300</v>
      </c>
      <c r="I5397">
        <v>42900</v>
      </c>
      <c r="J5397">
        <v>45500</v>
      </c>
      <c r="K5397" t="s">
        <v>3082</v>
      </c>
      <c r="L5397">
        <v>167</v>
      </c>
      <c r="M5397">
        <v>50</v>
      </c>
      <c r="N5397" t="s">
        <v>3392</v>
      </c>
    </row>
    <row r="5398" spans="1:14" x14ac:dyDescent="0.2">
      <c r="A5398" t="s">
        <v>11157</v>
      </c>
      <c r="B5398">
        <v>23500</v>
      </c>
      <c r="C5398">
        <v>26850</v>
      </c>
      <c r="D5398">
        <v>30200</v>
      </c>
      <c r="E5398">
        <v>33550</v>
      </c>
      <c r="F5398">
        <v>36250</v>
      </c>
      <c r="G5398">
        <v>38950</v>
      </c>
      <c r="H5398">
        <v>41650</v>
      </c>
      <c r="I5398">
        <v>44300</v>
      </c>
      <c r="J5398">
        <v>47000</v>
      </c>
      <c r="K5398" t="s">
        <v>3082</v>
      </c>
      <c r="L5398">
        <v>169</v>
      </c>
      <c r="M5398">
        <v>50</v>
      </c>
      <c r="N5398" t="s">
        <v>3575</v>
      </c>
    </row>
    <row r="5399" spans="1:14" x14ac:dyDescent="0.2">
      <c r="A5399" t="s">
        <v>11158</v>
      </c>
      <c r="B5399">
        <v>24900</v>
      </c>
      <c r="C5399">
        <v>28450</v>
      </c>
      <c r="D5399">
        <v>32000</v>
      </c>
      <c r="E5399">
        <v>35550</v>
      </c>
      <c r="F5399">
        <v>38400</v>
      </c>
      <c r="G5399">
        <v>41250</v>
      </c>
      <c r="H5399">
        <v>44100</v>
      </c>
      <c r="I5399">
        <v>46950</v>
      </c>
      <c r="J5399">
        <v>49800</v>
      </c>
      <c r="K5399" t="s">
        <v>3082</v>
      </c>
      <c r="L5399">
        <v>171</v>
      </c>
      <c r="M5399">
        <v>50</v>
      </c>
      <c r="N5399" t="s">
        <v>3335</v>
      </c>
    </row>
    <row r="5400" spans="1:14" x14ac:dyDescent="0.2">
      <c r="A5400" t="s">
        <v>11159</v>
      </c>
      <c r="B5400">
        <v>23750</v>
      </c>
      <c r="C5400">
        <v>27150</v>
      </c>
      <c r="D5400">
        <v>30550</v>
      </c>
      <c r="E5400">
        <v>33900</v>
      </c>
      <c r="F5400">
        <v>36650</v>
      </c>
      <c r="G5400">
        <v>39350</v>
      </c>
      <c r="H5400">
        <v>42050</v>
      </c>
      <c r="I5400">
        <v>44750</v>
      </c>
      <c r="J5400">
        <v>47500</v>
      </c>
      <c r="K5400" t="s">
        <v>3082</v>
      </c>
      <c r="L5400">
        <v>173</v>
      </c>
      <c r="M5400">
        <v>50</v>
      </c>
      <c r="N5400" t="s">
        <v>3576</v>
      </c>
    </row>
    <row r="5401" spans="1:14" x14ac:dyDescent="0.2">
      <c r="A5401" t="s">
        <v>11160</v>
      </c>
      <c r="B5401">
        <v>22750</v>
      </c>
      <c r="C5401">
        <v>26000</v>
      </c>
      <c r="D5401">
        <v>29250</v>
      </c>
      <c r="E5401">
        <v>32500</v>
      </c>
      <c r="F5401">
        <v>35100</v>
      </c>
      <c r="G5401">
        <v>37700</v>
      </c>
      <c r="H5401">
        <v>40300</v>
      </c>
      <c r="I5401">
        <v>42900</v>
      </c>
      <c r="J5401">
        <v>45500</v>
      </c>
      <c r="K5401" t="s">
        <v>3082</v>
      </c>
      <c r="L5401">
        <v>175</v>
      </c>
      <c r="M5401">
        <v>50</v>
      </c>
      <c r="N5401" t="s">
        <v>3577</v>
      </c>
    </row>
    <row r="5402" spans="1:14" x14ac:dyDescent="0.2">
      <c r="A5402" t="s">
        <v>11161</v>
      </c>
      <c r="B5402">
        <v>23100</v>
      </c>
      <c r="C5402">
        <v>26400</v>
      </c>
      <c r="D5402">
        <v>29700</v>
      </c>
      <c r="E5402">
        <v>32950</v>
      </c>
      <c r="F5402">
        <v>35600</v>
      </c>
      <c r="G5402">
        <v>38250</v>
      </c>
      <c r="H5402">
        <v>40900</v>
      </c>
      <c r="I5402">
        <v>43500</v>
      </c>
      <c r="J5402">
        <v>46150</v>
      </c>
      <c r="K5402" t="s">
        <v>3082</v>
      </c>
      <c r="L5402">
        <v>177</v>
      </c>
      <c r="M5402">
        <v>50</v>
      </c>
      <c r="N5402" t="s">
        <v>3338</v>
      </c>
    </row>
    <row r="5403" spans="1:14" x14ac:dyDescent="0.2">
      <c r="A5403" t="s">
        <v>11162</v>
      </c>
      <c r="B5403">
        <v>22900</v>
      </c>
      <c r="C5403">
        <v>26150</v>
      </c>
      <c r="D5403">
        <v>29400</v>
      </c>
      <c r="E5403">
        <v>32650</v>
      </c>
      <c r="F5403">
        <v>35300</v>
      </c>
      <c r="G5403">
        <v>37900</v>
      </c>
      <c r="H5403">
        <v>40500</v>
      </c>
      <c r="I5403">
        <v>43100</v>
      </c>
      <c r="J5403">
        <v>45750</v>
      </c>
      <c r="K5403" t="s">
        <v>3082</v>
      </c>
      <c r="L5403">
        <v>179</v>
      </c>
      <c r="M5403">
        <v>50</v>
      </c>
      <c r="N5403" t="s">
        <v>4247</v>
      </c>
    </row>
    <row r="5404" spans="1:14" x14ac:dyDescent="0.2">
      <c r="A5404" t="s">
        <v>11163</v>
      </c>
      <c r="B5404">
        <v>23800</v>
      </c>
      <c r="C5404">
        <v>27200</v>
      </c>
      <c r="D5404">
        <v>30600</v>
      </c>
      <c r="E5404">
        <v>34000</v>
      </c>
      <c r="F5404">
        <v>36750</v>
      </c>
      <c r="G5404">
        <v>39450</v>
      </c>
      <c r="H5404">
        <v>42200</v>
      </c>
      <c r="I5404">
        <v>44900</v>
      </c>
      <c r="J5404">
        <v>47600</v>
      </c>
      <c r="K5404" t="s">
        <v>3082</v>
      </c>
      <c r="L5404">
        <v>181</v>
      </c>
      <c r="M5404">
        <v>50</v>
      </c>
      <c r="N5404" t="s">
        <v>3394</v>
      </c>
    </row>
    <row r="5405" spans="1:14" x14ac:dyDescent="0.2">
      <c r="A5405" t="s">
        <v>11164</v>
      </c>
      <c r="B5405">
        <v>24150</v>
      </c>
      <c r="C5405">
        <v>27600</v>
      </c>
      <c r="D5405">
        <v>31050</v>
      </c>
      <c r="E5405">
        <v>34450</v>
      </c>
      <c r="F5405">
        <v>37250</v>
      </c>
      <c r="G5405">
        <v>40000</v>
      </c>
      <c r="H5405">
        <v>42750</v>
      </c>
      <c r="I5405">
        <v>45500</v>
      </c>
      <c r="J5405">
        <v>48250</v>
      </c>
      <c r="K5405" t="s">
        <v>3082</v>
      </c>
      <c r="L5405">
        <v>183</v>
      </c>
      <c r="M5405">
        <v>50</v>
      </c>
      <c r="N5405" t="s">
        <v>3578</v>
      </c>
    </row>
    <row r="5406" spans="1:14" x14ac:dyDescent="0.2">
      <c r="A5406" t="s">
        <v>11165</v>
      </c>
      <c r="B5406">
        <v>23750</v>
      </c>
      <c r="C5406">
        <v>27150</v>
      </c>
      <c r="D5406">
        <v>30550</v>
      </c>
      <c r="E5406">
        <v>33900</v>
      </c>
      <c r="F5406">
        <v>36650</v>
      </c>
      <c r="G5406">
        <v>39350</v>
      </c>
      <c r="H5406">
        <v>42050</v>
      </c>
      <c r="I5406">
        <v>44750</v>
      </c>
      <c r="J5406">
        <v>47500</v>
      </c>
      <c r="K5406" t="s">
        <v>3082</v>
      </c>
      <c r="L5406">
        <v>185</v>
      </c>
      <c r="M5406">
        <v>50</v>
      </c>
      <c r="N5406" t="s">
        <v>3340</v>
      </c>
    </row>
    <row r="5407" spans="1:14" x14ac:dyDescent="0.2">
      <c r="A5407" t="s">
        <v>11166</v>
      </c>
      <c r="B5407">
        <v>26000</v>
      </c>
      <c r="C5407">
        <v>29700</v>
      </c>
      <c r="D5407">
        <v>33400</v>
      </c>
      <c r="E5407">
        <v>37100</v>
      </c>
      <c r="F5407">
        <v>40100</v>
      </c>
      <c r="G5407">
        <v>43050</v>
      </c>
      <c r="H5407">
        <v>46050</v>
      </c>
      <c r="I5407">
        <v>49000</v>
      </c>
      <c r="J5407">
        <v>51950</v>
      </c>
      <c r="K5407" t="s">
        <v>3082</v>
      </c>
      <c r="L5407">
        <v>187</v>
      </c>
      <c r="M5407">
        <v>50</v>
      </c>
      <c r="N5407" t="s">
        <v>3579</v>
      </c>
    </row>
    <row r="5408" spans="1:14" x14ac:dyDescent="0.2">
      <c r="A5408" t="s">
        <v>11167</v>
      </c>
      <c r="B5408">
        <v>27300</v>
      </c>
      <c r="C5408">
        <v>31200</v>
      </c>
      <c r="D5408">
        <v>35100</v>
      </c>
      <c r="E5408">
        <v>39000</v>
      </c>
      <c r="F5408">
        <v>42150</v>
      </c>
      <c r="G5408">
        <v>45250</v>
      </c>
      <c r="H5408">
        <v>48400</v>
      </c>
      <c r="I5408">
        <v>51500</v>
      </c>
      <c r="J5408">
        <v>54600</v>
      </c>
      <c r="K5408" t="s">
        <v>3082</v>
      </c>
      <c r="L5408">
        <v>189</v>
      </c>
      <c r="M5408">
        <v>50</v>
      </c>
      <c r="N5408" t="s">
        <v>3580</v>
      </c>
    </row>
    <row r="5409" spans="1:14" x14ac:dyDescent="0.2">
      <c r="A5409" t="s">
        <v>11168</v>
      </c>
      <c r="B5409">
        <v>24650</v>
      </c>
      <c r="C5409">
        <v>28200</v>
      </c>
      <c r="D5409">
        <v>31700</v>
      </c>
      <c r="E5409">
        <v>35200</v>
      </c>
      <c r="F5409">
        <v>38050</v>
      </c>
      <c r="G5409">
        <v>40850</v>
      </c>
      <c r="H5409">
        <v>43650</v>
      </c>
      <c r="I5409">
        <v>46500</v>
      </c>
      <c r="J5409">
        <v>49300</v>
      </c>
      <c r="K5409" t="s">
        <v>3082</v>
      </c>
      <c r="L5409">
        <v>191</v>
      </c>
      <c r="M5409">
        <v>50</v>
      </c>
      <c r="N5409" t="s">
        <v>3581</v>
      </c>
    </row>
    <row r="5410" spans="1:14" x14ac:dyDescent="0.2">
      <c r="A5410" t="s">
        <v>11169</v>
      </c>
      <c r="B5410">
        <v>22750</v>
      </c>
      <c r="C5410">
        <v>26000</v>
      </c>
      <c r="D5410">
        <v>29250</v>
      </c>
      <c r="E5410">
        <v>32500</v>
      </c>
      <c r="F5410">
        <v>35100</v>
      </c>
      <c r="G5410">
        <v>37700</v>
      </c>
      <c r="H5410">
        <v>40300</v>
      </c>
      <c r="I5410">
        <v>42900</v>
      </c>
      <c r="J5410">
        <v>45500</v>
      </c>
      <c r="K5410" t="s">
        <v>3082</v>
      </c>
      <c r="L5410">
        <v>193</v>
      </c>
      <c r="M5410">
        <v>50</v>
      </c>
      <c r="N5410" t="s">
        <v>3341</v>
      </c>
    </row>
    <row r="5411" spans="1:14" x14ac:dyDescent="0.2">
      <c r="A5411" t="s">
        <v>11170</v>
      </c>
      <c r="B5411">
        <v>28500</v>
      </c>
      <c r="C5411">
        <v>32600</v>
      </c>
      <c r="D5411">
        <v>36650</v>
      </c>
      <c r="E5411">
        <v>40700</v>
      </c>
      <c r="F5411">
        <v>44000</v>
      </c>
      <c r="G5411">
        <v>47250</v>
      </c>
      <c r="H5411">
        <v>50500</v>
      </c>
      <c r="I5411">
        <v>53750</v>
      </c>
      <c r="J5411">
        <v>57000</v>
      </c>
      <c r="K5411" t="s">
        <v>3082</v>
      </c>
      <c r="L5411">
        <v>195</v>
      </c>
      <c r="M5411">
        <v>50</v>
      </c>
      <c r="N5411" t="s">
        <v>3342</v>
      </c>
    </row>
    <row r="5412" spans="1:14" x14ac:dyDescent="0.2">
      <c r="A5412" t="s">
        <v>11171</v>
      </c>
      <c r="B5412">
        <v>25050</v>
      </c>
      <c r="C5412">
        <v>28600</v>
      </c>
      <c r="D5412">
        <v>32200</v>
      </c>
      <c r="E5412">
        <v>35750</v>
      </c>
      <c r="F5412">
        <v>38650</v>
      </c>
      <c r="G5412">
        <v>41500</v>
      </c>
      <c r="H5412">
        <v>44350</v>
      </c>
      <c r="I5412">
        <v>47200</v>
      </c>
      <c r="J5412">
        <v>50050</v>
      </c>
      <c r="K5412" t="s">
        <v>3082</v>
      </c>
      <c r="L5412">
        <v>197</v>
      </c>
      <c r="M5412">
        <v>50</v>
      </c>
      <c r="N5412" t="s">
        <v>3344</v>
      </c>
    </row>
    <row r="5413" spans="1:14" x14ac:dyDescent="0.2">
      <c r="A5413" t="s">
        <v>11172</v>
      </c>
      <c r="B5413">
        <v>22750</v>
      </c>
      <c r="C5413">
        <v>26000</v>
      </c>
      <c r="D5413">
        <v>29250</v>
      </c>
      <c r="E5413">
        <v>32500</v>
      </c>
      <c r="F5413">
        <v>35100</v>
      </c>
      <c r="G5413">
        <v>37700</v>
      </c>
      <c r="H5413">
        <v>40300</v>
      </c>
      <c r="I5413">
        <v>42900</v>
      </c>
      <c r="J5413">
        <v>45500</v>
      </c>
      <c r="K5413" t="s">
        <v>3082</v>
      </c>
      <c r="L5413">
        <v>199</v>
      </c>
      <c r="M5413">
        <v>50</v>
      </c>
      <c r="N5413" t="s">
        <v>3582</v>
      </c>
    </row>
    <row r="5414" spans="1:14" x14ac:dyDescent="0.2">
      <c r="A5414" t="s">
        <v>11173</v>
      </c>
      <c r="B5414">
        <v>22750</v>
      </c>
      <c r="C5414">
        <v>26000</v>
      </c>
      <c r="D5414">
        <v>29250</v>
      </c>
      <c r="E5414">
        <v>32500</v>
      </c>
      <c r="F5414">
        <v>35100</v>
      </c>
      <c r="G5414">
        <v>37700</v>
      </c>
      <c r="H5414">
        <v>40300</v>
      </c>
      <c r="I5414">
        <v>42900</v>
      </c>
      <c r="J5414">
        <v>45500</v>
      </c>
      <c r="K5414" t="s">
        <v>3082</v>
      </c>
      <c r="L5414">
        <v>201</v>
      </c>
      <c r="M5414">
        <v>50</v>
      </c>
      <c r="N5414" t="s">
        <v>3398</v>
      </c>
    </row>
    <row r="5415" spans="1:14" x14ac:dyDescent="0.2">
      <c r="A5415" t="s">
        <v>11174</v>
      </c>
      <c r="B5415">
        <v>22750</v>
      </c>
      <c r="C5415">
        <v>26000</v>
      </c>
      <c r="D5415">
        <v>29250</v>
      </c>
      <c r="E5415">
        <v>32500</v>
      </c>
      <c r="F5415">
        <v>35100</v>
      </c>
      <c r="G5415">
        <v>37700</v>
      </c>
      <c r="H5415">
        <v>40300</v>
      </c>
      <c r="I5415">
        <v>42900</v>
      </c>
      <c r="J5415">
        <v>45500</v>
      </c>
      <c r="K5415" t="s">
        <v>3082</v>
      </c>
      <c r="L5415">
        <v>205</v>
      </c>
      <c r="M5415">
        <v>50</v>
      </c>
      <c r="N5415" t="s">
        <v>3583</v>
      </c>
    </row>
    <row r="5416" spans="1:14" x14ac:dyDescent="0.2">
      <c r="A5416" t="s">
        <v>11175</v>
      </c>
      <c r="B5416">
        <v>29900</v>
      </c>
      <c r="C5416">
        <v>34200</v>
      </c>
      <c r="D5416">
        <v>38450</v>
      </c>
      <c r="E5416">
        <v>42700</v>
      </c>
      <c r="F5416">
        <v>46150</v>
      </c>
      <c r="G5416">
        <v>49550</v>
      </c>
      <c r="H5416">
        <v>52950</v>
      </c>
      <c r="I5416">
        <v>56400</v>
      </c>
      <c r="J5416">
        <v>59800</v>
      </c>
      <c r="K5416" t="s">
        <v>3082</v>
      </c>
      <c r="L5416">
        <v>207</v>
      </c>
      <c r="M5416">
        <v>50</v>
      </c>
      <c r="N5416" t="s">
        <v>3347</v>
      </c>
    </row>
    <row r="5417" spans="1:14" x14ac:dyDescent="0.2">
      <c r="A5417" t="s">
        <v>11176</v>
      </c>
      <c r="B5417">
        <v>22750</v>
      </c>
      <c r="C5417">
        <v>26000</v>
      </c>
      <c r="D5417">
        <v>29250</v>
      </c>
      <c r="E5417">
        <v>32500</v>
      </c>
      <c r="F5417">
        <v>35100</v>
      </c>
      <c r="G5417">
        <v>37700</v>
      </c>
      <c r="H5417">
        <v>40300</v>
      </c>
      <c r="I5417">
        <v>42900</v>
      </c>
      <c r="J5417">
        <v>45500</v>
      </c>
      <c r="K5417" t="s">
        <v>3082</v>
      </c>
      <c r="L5417">
        <v>209</v>
      </c>
      <c r="M5417">
        <v>50</v>
      </c>
      <c r="N5417" t="s">
        <v>3348</v>
      </c>
    </row>
    <row r="5418" spans="1:14" x14ac:dyDescent="0.2">
      <c r="A5418" t="s">
        <v>11177</v>
      </c>
      <c r="B5418">
        <v>29250</v>
      </c>
      <c r="C5418">
        <v>33400</v>
      </c>
      <c r="D5418">
        <v>37600</v>
      </c>
      <c r="E5418">
        <v>41750</v>
      </c>
      <c r="F5418">
        <v>45100</v>
      </c>
      <c r="G5418">
        <v>48450</v>
      </c>
      <c r="H5418">
        <v>51800</v>
      </c>
      <c r="I5418">
        <v>55150</v>
      </c>
      <c r="J5418">
        <v>58450</v>
      </c>
      <c r="K5418" t="s">
        <v>3082</v>
      </c>
      <c r="L5418">
        <v>211</v>
      </c>
      <c r="M5418">
        <v>50</v>
      </c>
      <c r="N5418" t="s">
        <v>3349</v>
      </c>
    </row>
    <row r="5419" spans="1:14" x14ac:dyDescent="0.2">
      <c r="A5419" t="s">
        <v>11178</v>
      </c>
      <c r="B5419">
        <v>22750</v>
      </c>
      <c r="C5419">
        <v>26000</v>
      </c>
      <c r="D5419">
        <v>29250</v>
      </c>
      <c r="E5419">
        <v>32500</v>
      </c>
      <c r="F5419">
        <v>35100</v>
      </c>
      <c r="G5419">
        <v>37700</v>
      </c>
      <c r="H5419">
        <v>40300</v>
      </c>
      <c r="I5419">
        <v>42900</v>
      </c>
      <c r="J5419">
        <v>45500</v>
      </c>
      <c r="K5419" t="s">
        <v>3082</v>
      </c>
      <c r="L5419">
        <v>213</v>
      </c>
      <c r="M5419">
        <v>50</v>
      </c>
      <c r="N5419" t="s">
        <v>3584</v>
      </c>
    </row>
    <row r="5420" spans="1:14" x14ac:dyDescent="0.2">
      <c r="A5420" t="s">
        <v>11179</v>
      </c>
      <c r="B5420">
        <v>25050</v>
      </c>
      <c r="C5420">
        <v>28600</v>
      </c>
      <c r="D5420">
        <v>32200</v>
      </c>
      <c r="E5420">
        <v>35750</v>
      </c>
      <c r="F5420">
        <v>38650</v>
      </c>
      <c r="G5420">
        <v>41500</v>
      </c>
      <c r="H5420">
        <v>44350</v>
      </c>
      <c r="I5420">
        <v>47200</v>
      </c>
      <c r="J5420">
        <v>50050</v>
      </c>
      <c r="K5420" t="s">
        <v>3082</v>
      </c>
      <c r="L5420">
        <v>215</v>
      </c>
      <c r="M5420">
        <v>50</v>
      </c>
      <c r="N5420" t="s">
        <v>3585</v>
      </c>
    </row>
    <row r="5421" spans="1:14" x14ac:dyDescent="0.2">
      <c r="A5421" t="s">
        <v>11180</v>
      </c>
      <c r="B5421">
        <v>35750</v>
      </c>
      <c r="C5421">
        <v>40850</v>
      </c>
      <c r="D5421">
        <v>45950</v>
      </c>
      <c r="E5421">
        <v>51050</v>
      </c>
      <c r="F5421">
        <v>55150</v>
      </c>
      <c r="G5421">
        <v>59250</v>
      </c>
      <c r="H5421">
        <v>63350</v>
      </c>
      <c r="I5421">
        <v>67400</v>
      </c>
      <c r="J5421">
        <v>71500</v>
      </c>
      <c r="K5421" t="s">
        <v>3082</v>
      </c>
      <c r="L5421">
        <v>217</v>
      </c>
      <c r="M5421">
        <v>50</v>
      </c>
      <c r="N5421" t="s">
        <v>3401</v>
      </c>
    </row>
    <row r="5422" spans="1:14" x14ac:dyDescent="0.2">
      <c r="A5422" t="s">
        <v>11181</v>
      </c>
      <c r="B5422">
        <v>28500</v>
      </c>
      <c r="C5422">
        <v>32600</v>
      </c>
      <c r="D5422">
        <v>36650</v>
      </c>
      <c r="E5422">
        <v>40700</v>
      </c>
      <c r="F5422">
        <v>44000</v>
      </c>
      <c r="G5422">
        <v>47250</v>
      </c>
      <c r="H5422">
        <v>50500</v>
      </c>
      <c r="I5422">
        <v>53750</v>
      </c>
      <c r="J5422">
        <v>57000</v>
      </c>
      <c r="K5422" t="s">
        <v>3082</v>
      </c>
      <c r="L5422">
        <v>219</v>
      </c>
      <c r="M5422">
        <v>50</v>
      </c>
      <c r="N5422" t="s">
        <v>3586</v>
      </c>
    </row>
    <row r="5423" spans="1:14" x14ac:dyDescent="0.2">
      <c r="A5423" t="s">
        <v>11182</v>
      </c>
      <c r="B5423">
        <v>28500</v>
      </c>
      <c r="C5423">
        <v>32600</v>
      </c>
      <c r="D5423">
        <v>36650</v>
      </c>
      <c r="E5423">
        <v>40700</v>
      </c>
      <c r="F5423">
        <v>44000</v>
      </c>
      <c r="G5423">
        <v>47250</v>
      </c>
      <c r="H5423">
        <v>50500</v>
      </c>
      <c r="I5423">
        <v>53750</v>
      </c>
      <c r="J5423">
        <v>57000</v>
      </c>
      <c r="K5423" t="s">
        <v>3082</v>
      </c>
      <c r="L5423">
        <v>221</v>
      </c>
      <c r="M5423">
        <v>50</v>
      </c>
      <c r="N5423" t="s">
        <v>3587</v>
      </c>
    </row>
    <row r="5424" spans="1:14" x14ac:dyDescent="0.2">
      <c r="A5424" t="s">
        <v>11183</v>
      </c>
      <c r="B5424">
        <v>35750</v>
      </c>
      <c r="C5424">
        <v>40850</v>
      </c>
      <c r="D5424">
        <v>45950</v>
      </c>
      <c r="E5424">
        <v>51050</v>
      </c>
      <c r="F5424">
        <v>55150</v>
      </c>
      <c r="G5424">
        <v>59250</v>
      </c>
      <c r="H5424">
        <v>63350</v>
      </c>
      <c r="I5424">
        <v>67400</v>
      </c>
      <c r="J5424">
        <v>71500</v>
      </c>
      <c r="K5424" t="s">
        <v>3082</v>
      </c>
      <c r="L5424">
        <v>223</v>
      </c>
      <c r="M5424">
        <v>50</v>
      </c>
      <c r="N5424" t="s">
        <v>3588</v>
      </c>
    </row>
    <row r="5425" spans="1:14" x14ac:dyDescent="0.2">
      <c r="A5425" t="s">
        <v>11184</v>
      </c>
      <c r="B5425">
        <v>23450</v>
      </c>
      <c r="C5425">
        <v>26800</v>
      </c>
      <c r="D5425">
        <v>30150</v>
      </c>
      <c r="E5425">
        <v>33500</v>
      </c>
      <c r="F5425">
        <v>36200</v>
      </c>
      <c r="G5425">
        <v>38900</v>
      </c>
      <c r="H5425">
        <v>41550</v>
      </c>
      <c r="I5425">
        <v>44250</v>
      </c>
      <c r="J5425">
        <v>46900</v>
      </c>
      <c r="K5425" t="s">
        <v>3082</v>
      </c>
      <c r="L5425">
        <v>225</v>
      </c>
      <c r="M5425">
        <v>50</v>
      </c>
      <c r="N5425" t="s">
        <v>3589</v>
      </c>
    </row>
    <row r="5426" spans="1:14" x14ac:dyDescent="0.2">
      <c r="A5426" t="s">
        <v>11185</v>
      </c>
      <c r="B5426">
        <v>35750</v>
      </c>
      <c r="C5426">
        <v>40850</v>
      </c>
      <c r="D5426">
        <v>45950</v>
      </c>
      <c r="E5426">
        <v>51050</v>
      </c>
      <c r="F5426">
        <v>55150</v>
      </c>
      <c r="G5426">
        <v>59250</v>
      </c>
      <c r="H5426">
        <v>63350</v>
      </c>
      <c r="I5426">
        <v>67400</v>
      </c>
      <c r="J5426">
        <v>71500</v>
      </c>
      <c r="K5426" t="s">
        <v>3082</v>
      </c>
      <c r="L5426">
        <v>227</v>
      </c>
      <c r="M5426">
        <v>50</v>
      </c>
      <c r="N5426" t="s">
        <v>3351</v>
      </c>
    </row>
    <row r="5427" spans="1:14" x14ac:dyDescent="0.2">
      <c r="A5427" t="s">
        <v>11186</v>
      </c>
      <c r="B5427">
        <v>22750</v>
      </c>
      <c r="C5427">
        <v>26000</v>
      </c>
      <c r="D5427">
        <v>29250</v>
      </c>
      <c r="E5427">
        <v>32500</v>
      </c>
      <c r="F5427">
        <v>35100</v>
      </c>
      <c r="G5427">
        <v>37700</v>
      </c>
      <c r="H5427">
        <v>40300</v>
      </c>
      <c r="I5427">
        <v>42900</v>
      </c>
      <c r="J5427">
        <v>45500</v>
      </c>
      <c r="K5427" t="s">
        <v>3082</v>
      </c>
      <c r="L5427">
        <v>229</v>
      </c>
      <c r="M5427">
        <v>50</v>
      </c>
      <c r="N5427" t="s">
        <v>3590</v>
      </c>
    </row>
    <row r="5428" spans="1:14" x14ac:dyDescent="0.2">
      <c r="A5428" t="s">
        <v>11187</v>
      </c>
      <c r="B5428">
        <v>35750</v>
      </c>
      <c r="C5428">
        <v>40850</v>
      </c>
      <c r="D5428">
        <v>45950</v>
      </c>
      <c r="E5428">
        <v>51050</v>
      </c>
      <c r="F5428">
        <v>55150</v>
      </c>
      <c r="G5428">
        <v>59250</v>
      </c>
      <c r="H5428">
        <v>63350</v>
      </c>
      <c r="I5428">
        <v>67400</v>
      </c>
      <c r="J5428">
        <v>71500</v>
      </c>
      <c r="K5428" t="s">
        <v>3082</v>
      </c>
      <c r="L5428">
        <v>231</v>
      </c>
      <c r="M5428">
        <v>50</v>
      </c>
      <c r="N5428" t="s">
        <v>3352</v>
      </c>
    </row>
    <row r="5429" spans="1:14" x14ac:dyDescent="0.2">
      <c r="A5429" t="s">
        <v>11188</v>
      </c>
      <c r="B5429">
        <v>23300</v>
      </c>
      <c r="C5429">
        <v>26600</v>
      </c>
      <c r="D5429">
        <v>29950</v>
      </c>
      <c r="E5429">
        <v>33250</v>
      </c>
      <c r="F5429">
        <v>35950</v>
      </c>
      <c r="G5429">
        <v>38600</v>
      </c>
      <c r="H5429">
        <v>41250</v>
      </c>
      <c r="I5429">
        <v>43900</v>
      </c>
      <c r="J5429">
        <v>46550</v>
      </c>
      <c r="K5429" t="s">
        <v>3082</v>
      </c>
      <c r="L5429">
        <v>233</v>
      </c>
      <c r="M5429">
        <v>50</v>
      </c>
      <c r="N5429" t="s">
        <v>3405</v>
      </c>
    </row>
    <row r="5430" spans="1:14" x14ac:dyDescent="0.2">
      <c r="A5430" t="s">
        <v>11189</v>
      </c>
      <c r="B5430">
        <v>22750</v>
      </c>
      <c r="C5430">
        <v>26000</v>
      </c>
      <c r="D5430">
        <v>29250</v>
      </c>
      <c r="E5430">
        <v>32500</v>
      </c>
      <c r="F5430">
        <v>35100</v>
      </c>
      <c r="G5430">
        <v>37700</v>
      </c>
      <c r="H5430">
        <v>40300</v>
      </c>
      <c r="I5430">
        <v>42900</v>
      </c>
      <c r="J5430">
        <v>45500</v>
      </c>
      <c r="K5430" t="s">
        <v>3082</v>
      </c>
      <c r="L5430">
        <v>235</v>
      </c>
      <c r="M5430">
        <v>50</v>
      </c>
      <c r="N5430" t="s">
        <v>3408</v>
      </c>
    </row>
    <row r="5431" spans="1:14" x14ac:dyDescent="0.2">
      <c r="A5431" t="s">
        <v>11190</v>
      </c>
      <c r="B5431">
        <v>25900</v>
      </c>
      <c r="C5431">
        <v>29600</v>
      </c>
      <c r="D5431">
        <v>33300</v>
      </c>
      <c r="E5431">
        <v>36950</v>
      </c>
      <c r="F5431">
        <v>39950</v>
      </c>
      <c r="G5431">
        <v>42900</v>
      </c>
      <c r="H5431">
        <v>45850</v>
      </c>
      <c r="I5431">
        <v>48800</v>
      </c>
      <c r="J5431">
        <v>51750</v>
      </c>
      <c r="K5431" t="s">
        <v>3082</v>
      </c>
      <c r="L5431">
        <v>237</v>
      </c>
      <c r="M5431">
        <v>50</v>
      </c>
      <c r="N5431" t="s">
        <v>2916</v>
      </c>
    </row>
    <row r="5432" spans="1:14" x14ac:dyDescent="0.2">
      <c r="A5432" t="s">
        <v>11191</v>
      </c>
      <c r="B5432">
        <v>22750</v>
      </c>
      <c r="C5432">
        <v>26000</v>
      </c>
      <c r="D5432">
        <v>29250</v>
      </c>
      <c r="E5432">
        <v>32500</v>
      </c>
      <c r="F5432">
        <v>35100</v>
      </c>
      <c r="G5432">
        <v>37700</v>
      </c>
      <c r="H5432">
        <v>40300</v>
      </c>
      <c r="I5432">
        <v>42900</v>
      </c>
      <c r="J5432">
        <v>45500</v>
      </c>
      <c r="K5432" t="s">
        <v>3082</v>
      </c>
      <c r="L5432">
        <v>239</v>
      </c>
      <c r="M5432">
        <v>50</v>
      </c>
      <c r="N5432" t="s">
        <v>3591</v>
      </c>
    </row>
    <row r="5433" spans="1:14" x14ac:dyDescent="0.2">
      <c r="A5433" t="s">
        <v>11192</v>
      </c>
      <c r="B5433">
        <v>22750</v>
      </c>
      <c r="C5433">
        <v>26000</v>
      </c>
      <c r="D5433">
        <v>29250</v>
      </c>
      <c r="E5433">
        <v>32500</v>
      </c>
      <c r="F5433">
        <v>35100</v>
      </c>
      <c r="G5433">
        <v>37700</v>
      </c>
      <c r="H5433">
        <v>40300</v>
      </c>
      <c r="I5433">
        <v>42900</v>
      </c>
      <c r="J5433">
        <v>45500</v>
      </c>
      <c r="K5433" t="s">
        <v>3082</v>
      </c>
      <c r="L5433">
        <v>241</v>
      </c>
      <c r="M5433">
        <v>50</v>
      </c>
      <c r="N5433" t="s">
        <v>3592</v>
      </c>
    </row>
    <row r="5434" spans="1:14" x14ac:dyDescent="0.2">
      <c r="A5434" t="s">
        <v>11193</v>
      </c>
      <c r="B5434">
        <v>22750</v>
      </c>
      <c r="C5434">
        <v>26000</v>
      </c>
      <c r="D5434">
        <v>29250</v>
      </c>
      <c r="E5434">
        <v>32500</v>
      </c>
      <c r="F5434">
        <v>35100</v>
      </c>
      <c r="G5434">
        <v>37700</v>
      </c>
      <c r="H5434">
        <v>40300</v>
      </c>
      <c r="I5434">
        <v>42900</v>
      </c>
      <c r="J5434">
        <v>45500</v>
      </c>
      <c r="K5434" t="s">
        <v>3082</v>
      </c>
      <c r="L5434">
        <v>243</v>
      </c>
      <c r="M5434">
        <v>50</v>
      </c>
      <c r="N5434" t="s">
        <v>3353</v>
      </c>
    </row>
    <row r="5435" spans="1:14" x14ac:dyDescent="0.2">
      <c r="A5435" t="s">
        <v>11194</v>
      </c>
      <c r="B5435">
        <v>27300</v>
      </c>
      <c r="C5435">
        <v>31200</v>
      </c>
      <c r="D5435">
        <v>35100</v>
      </c>
      <c r="E5435">
        <v>39000</v>
      </c>
      <c r="F5435">
        <v>42150</v>
      </c>
      <c r="G5435">
        <v>45250</v>
      </c>
      <c r="H5435">
        <v>48400</v>
      </c>
      <c r="I5435">
        <v>51500</v>
      </c>
      <c r="J5435">
        <v>54600</v>
      </c>
      <c r="K5435" t="s">
        <v>3082</v>
      </c>
      <c r="L5435">
        <v>245</v>
      </c>
      <c r="M5435">
        <v>50</v>
      </c>
      <c r="N5435" t="s">
        <v>3593</v>
      </c>
    </row>
    <row r="5436" spans="1:14" x14ac:dyDescent="0.2">
      <c r="A5436" t="s">
        <v>11195</v>
      </c>
      <c r="B5436">
        <v>35750</v>
      </c>
      <c r="C5436">
        <v>40850</v>
      </c>
      <c r="D5436">
        <v>45950</v>
      </c>
      <c r="E5436">
        <v>51050</v>
      </c>
      <c r="F5436">
        <v>55150</v>
      </c>
      <c r="G5436">
        <v>59250</v>
      </c>
      <c r="H5436">
        <v>63350</v>
      </c>
      <c r="I5436">
        <v>67400</v>
      </c>
      <c r="J5436">
        <v>71500</v>
      </c>
      <c r="K5436" t="s">
        <v>3082</v>
      </c>
      <c r="L5436">
        <v>247</v>
      </c>
      <c r="M5436">
        <v>50</v>
      </c>
      <c r="N5436" t="s">
        <v>3594</v>
      </c>
    </row>
    <row r="5437" spans="1:14" x14ac:dyDescent="0.2">
      <c r="A5437" t="s">
        <v>11196</v>
      </c>
      <c r="B5437">
        <v>22750</v>
      </c>
      <c r="C5437">
        <v>26000</v>
      </c>
      <c r="D5437">
        <v>29250</v>
      </c>
      <c r="E5437">
        <v>32500</v>
      </c>
      <c r="F5437">
        <v>35100</v>
      </c>
      <c r="G5437">
        <v>37700</v>
      </c>
      <c r="H5437">
        <v>40300</v>
      </c>
      <c r="I5437">
        <v>42900</v>
      </c>
      <c r="J5437">
        <v>45500</v>
      </c>
      <c r="K5437" t="s">
        <v>3082</v>
      </c>
      <c r="L5437">
        <v>249</v>
      </c>
      <c r="M5437">
        <v>50</v>
      </c>
      <c r="N5437" t="s">
        <v>3595</v>
      </c>
    </row>
    <row r="5438" spans="1:14" x14ac:dyDescent="0.2">
      <c r="A5438" t="s">
        <v>11197</v>
      </c>
      <c r="B5438">
        <v>22750</v>
      </c>
      <c r="C5438">
        <v>26000</v>
      </c>
      <c r="D5438">
        <v>29250</v>
      </c>
      <c r="E5438">
        <v>32500</v>
      </c>
      <c r="F5438">
        <v>35100</v>
      </c>
      <c r="G5438">
        <v>37700</v>
      </c>
      <c r="H5438">
        <v>40300</v>
      </c>
      <c r="I5438">
        <v>42900</v>
      </c>
      <c r="J5438">
        <v>45500</v>
      </c>
      <c r="K5438" t="s">
        <v>3082</v>
      </c>
      <c r="L5438">
        <v>251</v>
      </c>
      <c r="M5438">
        <v>50</v>
      </c>
      <c r="N5438" t="s">
        <v>3596</v>
      </c>
    </row>
    <row r="5439" spans="1:14" x14ac:dyDescent="0.2">
      <c r="A5439" t="s">
        <v>11198</v>
      </c>
      <c r="B5439">
        <v>22750</v>
      </c>
      <c r="C5439">
        <v>26000</v>
      </c>
      <c r="D5439">
        <v>29250</v>
      </c>
      <c r="E5439">
        <v>32500</v>
      </c>
      <c r="F5439">
        <v>35100</v>
      </c>
      <c r="G5439">
        <v>37700</v>
      </c>
      <c r="H5439">
        <v>40300</v>
      </c>
      <c r="I5439">
        <v>42900</v>
      </c>
      <c r="J5439">
        <v>45500</v>
      </c>
      <c r="K5439" t="s">
        <v>3082</v>
      </c>
      <c r="L5439">
        <v>253</v>
      </c>
      <c r="M5439">
        <v>50</v>
      </c>
      <c r="N5439" t="s">
        <v>2921</v>
      </c>
    </row>
    <row r="5440" spans="1:14" x14ac:dyDescent="0.2">
      <c r="A5440" t="s">
        <v>11199</v>
      </c>
      <c r="B5440">
        <v>35750</v>
      </c>
      <c r="C5440">
        <v>40850</v>
      </c>
      <c r="D5440">
        <v>45950</v>
      </c>
      <c r="E5440">
        <v>51050</v>
      </c>
      <c r="F5440">
        <v>55150</v>
      </c>
      <c r="G5440">
        <v>59250</v>
      </c>
      <c r="H5440">
        <v>63350</v>
      </c>
      <c r="I5440">
        <v>67400</v>
      </c>
      <c r="J5440">
        <v>71500</v>
      </c>
      <c r="K5440" t="s">
        <v>3082</v>
      </c>
      <c r="L5440">
        <v>255</v>
      </c>
      <c r="M5440">
        <v>50</v>
      </c>
      <c r="N5440" t="s">
        <v>3597</v>
      </c>
    </row>
    <row r="5441" spans="1:14" x14ac:dyDescent="0.2">
      <c r="A5441" t="s">
        <v>11200</v>
      </c>
      <c r="B5441">
        <v>23050</v>
      </c>
      <c r="C5441">
        <v>26350</v>
      </c>
      <c r="D5441">
        <v>29650</v>
      </c>
      <c r="E5441">
        <v>32900</v>
      </c>
      <c r="F5441">
        <v>35550</v>
      </c>
      <c r="G5441">
        <v>38200</v>
      </c>
      <c r="H5441">
        <v>40800</v>
      </c>
      <c r="I5441">
        <v>43450</v>
      </c>
      <c r="J5441">
        <v>46100</v>
      </c>
      <c r="K5441" t="s">
        <v>3082</v>
      </c>
      <c r="L5441">
        <v>257</v>
      </c>
      <c r="M5441">
        <v>50</v>
      </c>
      <c r="N5441" t="s">
        <v>3598</v>
      </c>
    </row>
    <row r="5442" spans="1:14" x14ac:dyDescent="0.2">
      <c r="A5442" t="s">
        <v>11201</v>
      </c>
      <c r="B5442">
        <v>22750</v>
      </c>
      <c r="C5442">
        <v>26000</v>
      </c>
      <c r="D5442">
        <v>29250</v>
      </c>
      <c r="E5442">
        <v>32500</v>
      </c>
      <c r="F5442">
        <v>35100</v>
      </c>
      <c r="G5442">
        <v>37700</v>
      </c>
      <c r="H5442">
        <v>40300</v>
      </c>
      <c r="I5442">
        <v>42900</v>
      </c>
      <c r="J5442">
        <v>45500</v>
      </c>
      <c r="K5442" t="s">
        <v>3082</v>
      </c>
      <c r="L5442">
        <v>259</v>
      </c>
      <c r="M5442">
        <v>50</v>
      </c>
      <c r="N5442" t="s">
        <v>3599</v>
      </c>
    </row>
    <row r="5443" spans="1:14" x14ac:dyDescent="0.2">
      <c r="A5443" t="s">
        <v>11202</v>
      </c>
      <c r="B5443">
        <v>22750</v>
      </c>
      <c r="C5443">
        <v>26000</v>
      </c>
      <c r="D5443">
        <v>29250</v>
      </c>
      <c r="E5443">
        <v>32500</v>
      </c>
      <c r="F5443">
        <v>35100</v>
      </c>
      <c r="G5443">
        <v>37700</v>
      </c>
      <c r="H5443">
        <v>40300</v>
      </c>
      <c r="I5443">
        <v>42900</v>
      </c>
      <c r="J5443">
        <v>45500</v>
      </c>
      <c r="K5443" t="s">
        <v>3082</v>
      </c>
      <c r="L5443">
        <v>261</v>
      </c>
      <c r="M5443">
        <v>50</v>
      </c>
      <c r="N5443" t="s">
        <v>3357</v>
      </c>
    </row>
    <row r="5444" spans="1:14" x14ac:dyDescent="0.2">
      <c r="A5444" t="s">
        <v>11203</v>
      </c>
      <c r="B5444">
        <v>22750</v>
      </c>
      <c r="C5444">
        <v>26000</v>
      </c>
      <c r="D5444">
        <v>29250</v>
      </c>
      <c r="E5444">
        <v>32500</v>
      </c>
      <c r="F5444">
        <v>35100</v>
      </c>
      <c r="G5444">
        <v>37700</v>
      </c>
      <c r="H5444">
        <v>40300</v>
      </c>
      <c r="I5444">
        <v>42900</v>
      </c>
      <c r="J5444">
        <v>45500</v>
      </c>
      <c r="K5444" t="s">
        <v>3082</v>
      </c>
      <c r="L5444">
        <v>263</v>
      </c>
      <c r="M5444">
        <v>50</v>
      </c>
      <c r="N5444" t="s">
        <v>3600</v>
      </c>
    </row>
    <row r="5445" spans="1:14" x14ac:dyDescent="0.2">
      <c r="A5445" t="s">
        <v>11204</v>
      </c>
      <c r="B5445">
        <v>22750</v>
      </c>
      <c r="C5445">
        <v>26000</v>
      </c>
      <c r="D5445">
        <v>29250</v>
      </c>
      <c r="E5445">
        <v>32500</v>
      </c>
      <c r="F5445">
        <v>35100</v>
      </c>
      <c r="G5445">
        <v>37700</v>
      </c>
      <c r="H5445">
        <v>40300</v>
      </c>
      <c r="I5445">
        <v>42900</v>
      </c>
      <c r="J5445">
        <v>45500</v>
      </c>
      <c r="K5445" t="s">
        <v>3082</v>
      </c>
      <c r="L5445">
        <v>265</v>
      </c>
      <c r="M5445">
        <v>50</v>
      </c>
      <c r="N5445" t="s">
        <v>3601</v>
      </c>
    </row>
    <row r="5446" spans="1:14" x14ac:dyDescent="0.2">
      <c r="A5446" t="s">
        <v>11205</v>
      </c>
      <c r="B5446">
        <v>22750</v>
      </c>
      <c r="C5446">
        <v>26000</v>
      </c>
      <c r="D5446">
        <v>29250</v>
      </c>
      <c r="E5446">
        <v>32500</v>
      </c>
      <c r="F5446">
        <v>35100</v>
      </c>
      <c r="G5446">
        <v>37700</v>
      </c>
      <c r="H5446">
        <v>40300</v>
      </c>
      <c r="I5446">
        <v>42900</v>
      </c>
      <c r="J5446">
        <v>45500</v>
      </c>
      <c r="K5446" t="s">
        <v>3082</v>
      </c>
      <c r="L5446">
        <v>267</v>
      </c>
      <c r="M5446">
        <v>50</v>
      </c>
      <c r="N5446" t="s">
        <v>3602</v>
      </c>
    </row>
    <row r="5447" spans="1:14" x14ac:dyDescent="0.2">
      <c r="A5447" t="s">
        <v>11206</v>
      </c>
      <c r="B5447">
        <v>22750</v>
      </c>
      <c r="C5447">
        <v>26000</v>
      </c>
      <c r="D5447">
        <v>29250</v>
      </c>
      <c r="E5447">
        <v>32500</v>
      </c>
      <c r="F5447">
        <v>35100</v>
      </c>
      <c r="G5447">
        <v>37700</v>
      </c>
      <c r="H5447">
        <v>40300</v>
      </c>
      <c r="I5447">
        <v>42900</v>
      </c>
      <c r="J5447">
        <v>45500</v>
      </c>
      <c r="K5447" t="s">
        <v>3082</v>
      </c>
      <c r="L5447">
        <v>269</v>
      </c>
      <c r="M5447">
        <v>50</v>
      </c>
      <c r="N5447" t="s">
        <v>2923</v>
      </c>
    </row>
    <row r="5448" spans="1:14" x14ac:dyDescent="0.2">
      <c r="A5448" t="s">
        <v>11207</v>
      </c>
      <c r="B5448">
        <v>22750</v>
      </c>
      <c r="C5448">
        <v>26000</v>
      </c>
      <c r="D5448">
        <v>29250</v>
      </c>
      <c r="E5448">
        <v>32500</v>
      </c>
      <c r="F5448">
        <v>35100</v>
      </c>
      <c r="G5448">
        <v>37700</v>
      </c>
      <c r="H5448">
        <v>40300</v>
      </c>
      <c r="I5448">
        <v>42900</v>
      </c>
      <c r="J5448">
        <v>45500</v>
      </c>
      <c r="K5448" t="s">
        <v>3082</v>
      </c>
      <c r="L5448">
        <v>271</v>
      </c>
      <c r="M5448">
        <v>50</v>
      </c>
      <c r="N5448" t="s">
        <v>3603</v>
      </c>
    </row>
    <row r="5449" spans="1:14" x14ac:dyDescent="0.2">
      <c r="A5449" t="s">
        <v>11208</v>
      </c>
      <c r="B5449">
        <v>23100</v>
      </c>
      <c r="C5449">
        <v>26400</v>
      </c>
      <c r="D5449">
        <v>29700</v>
      </c>
      <c r="E5449">
        <v>32950</v>
      </c>
      <c r="F5449">
        <v>35600</v>
      </c>
      <c r="G5449">
        <v>38250</v>
      </c>
      <c r="H5449">
        <v>40900</v>
      </c>
      <c r="I5449">
        <v>43500</v>
      </c>
      <c r="J5449">
        <v>46150</v>
      </c>
      <c r="K5449" t="s">
        <v>3082</v>
      </c>
      <c r="L5449">
        <v>273</v>
      </c>
      <c r="M5449">
        <v>50</v>
      </c>
      <c r="N5449" t="s">
        <v>3604</v>
      </c>
    </row>
    <row r="5450" spans="1:14" x14ac:dyDescent="0.2">
      <c r="A5450" t="s">
        <v>11209</v>
      </c>
      <c r="B5450">
        <v>22750</v>
      </c>
      <c r="C5450">
        <v>26000</v>
      </c>
      <c r="D5450">
        <v>29250</v>
      </c>
      <c r="E5450">
        <v>32500</v>
      </c>
      <c r="F5450">
        <v>35100</v>
      </c>
      <c r="G5450">
        <v>37700</v>
      </c>
      <c r="H5450">
        <v>40300</v>
      </c>
      <c r="I5450">
        <v>42900</v>
      </c>
      <c r="J5450">
        <v>45500</v>
      </c>
      <c r="K5450" t="s">
        <v>3082</v>
      </c>
      <c r="L5450">
        <v>275</v>
      </c>
      <c r="M5450">
        <v>50</v>
      </c>
      <c r="N5450" t="s">
        <v>3605</v>
      </c>
    </row>
    <row r="5451" spans="1:14" x14ac:dyDescent="0.2">
      <c r="A5451" t="s">
        <v>11210</v>
      </c>
      <c r="B5451">
        <v>23250</v>
      </c>
      <c r="C5451">
        <v>26600</v>
      </c>
      <c r="D5451">
        <v>29900</v>
      </c>
      <c r="E5451">
        <v>33200</v>
      </c>
      <c r="F5451">
        <v>35900</v>
      </c>
      <c r="G5451">
        <v>38550</v>
      </c>
      <c r="H5451">
        <v>41200</v>
      </c>
      <c r="I5451">
        <v>43850</v>
      </c>
      <c r="J5451">
        <v>46500</v>
      </c>
      <c r="K5451" t="s">
        <v>3082</v>
      </c>
      <c r="L5451">
        <v>277</v>
      </c>
      <c r="M5451">
        <v>50</v>
      </c>
      <c r="N5451" t="s">
        <v>3606</v>
      </c>
    </row>
    <row r="5452" spans="1:14" x14ac:dyDescent="0.2">
      <c r="A5452" t="s">
        <v>11211</v>
      </c>
      <c r="B5452">
        <v>22750</v>
      </c>
      <c r="C5452">
        <v>26000</v>
      </c>
      <c r="D5452">
        <v>29250</v>
      </c>
      <c r="E5452">
        <v>32500</v>
      </c>
      <c r="F5452">
        <v>35100</v>
      </c>
      <c r="G5452">
        <v>37700</v>
      </c>
      <c r="H5452">
        <v>40300</v>
      </c>
      <c r="I5452">
        <v>42900</v>
      </c>
      <c r="J5452">
        <v>45500</v>
      </c>
      <c r="K5452" t="s">
        <v>3082</v>
      </c>
      <c r="L5452">
        <v>279</v>
      </c>
      <c r="M5452">
        <v>50</v>
      </c>
      <c r="N5452" t="s">
        <v>3607</v>
      </c>
    </row>
    <row r="5453" spans="1:14" x14ac:dyDescent="0.2">
      <c r="A5453" t="s">
        <v>11212</v>
      </c>
      <c r="B5453">
        <v>22750</v>
      </c>
      <c r="C5453">
        <v>26000</v>
      </c>
      <c r="D5453">
        <v>29250</v>
      </c>
      <c r="E5453">
        <v>32500</v>
      </c>
      <c r="F5453">
        <v>35100</v>
      </c>
      <c r="G5453">
        <v>37700</v>
      </c>
      <c r="H5453">
        <v>40300</v>
      </c>
      <c r="I5453">
        <v>42900</v>
      </c>
      <c r="J5453">
        <v>45500</v>
      </c>
      <c r="K5453" t="s">
        <v>3082</v>
      </c>
      <c r="L5453">
        <v>281</v>
      </c>
      <c r="M5453">
        <v>50</v>
      </c>
      <c r="N5453" t="s">
        <v>3608</v>
      </c>
    </row>
    <row r="5454" spans="1:14" x14ac:dyDescent="0.2">
      <c r="A5454" t="s">
        <v>11213</v>
      </c>
      <c r="B5454">
        <v>23450</v>
      </c>
      <c r="C5454">
        <v>26800</v>
      </c>
      <c r="D5454">
        <v>30150</v>
      </c>
      <c r="E5454">
        <v>33450</v>
      </c>
      <c r="F5454">
        <v>36150</v>
      </c>
      <c r="G5454">
        <v>38850</v>
      </c>
      <c r="H5454">
        <v>41500</v>
      </c>
      <c r="I5454">
        <v>44200</v>
      </c>
      <c r="J5454">
        <v>46850</v>
      </c>
      <c r="K5454" t="s">
        <v>3082</v>
      </c>
      <c r="L5454">
        <v>283</v>
      </c>
      <c r="M5454">
        <v>50</v>
      </c>
      <c r="N5454" t="s">
        <v>3609</v>
      </c>
    </row>
    <row r="5455" spans="1:14" x14ac:dyDescent="0.2">
      <c r="A5455" t="s">
        <v>11214</v>
      </c>
      <c r="B5455">
        <v>24450</v>
      </c>
      <c r="C5455">
        <v>27950</v>
      </c>
      <c r="D5455">
        <v>31450</v>
      </c>
      <c r="E5455">
        <v>34900</v>
      </c>
      <c r="F5455">
        <v>37700</v>
      </c>
      <c r="G5455">
        <v>40500</v>
      </c>
      <c r="H5455">
        <v>43300</v>
      </c>
      <c r="I5455">
        <v>46100</v>
      </c>
      <c r="J5455">
        <v>48900</v>
      </c>
      <c r="K5455" t="s">
        <v>3082</v>
      </c>
      <c r="L5455">
        <v>285</v>
      </c>
      <c r="M5455">
        <v>50</v>
      </c>
      <c r="N5455" t="s">
        <v>3610</v>
      </c>
    </row>
    <row r="5456" spans="1:14" x14ac:dyDescent="0.2">
      <c r="A5456" t="s">
        <v>11215</v>
      </c>
      <c r="B5456">
        <v>22750</v>
      </c>
      <c r="C5456">
        <v>26000</v>
      </c>
      <c r="D5456">
        <v>29250</v>
      </c>
      <c r="E5456">
        <v>32500</v>
      </c>
      <c r="F5456">
        <v>35100</v>
      </c>
      <c r="G5456">
        <v>37700</v>
      </c>
      <c r="H5456">
        <v>40300</v>
      </c>
      <c r="I5456">
        <v>42900</v>
      </c>
      <c r="J5456">
        <v>45500</v>
      </c>
      <c r="K5456" t="s">
        <v>3082</v>
      </c>
      <c r="L5456">
        <v>287</v>
      </c>
      <c r="M5456">
        <v>50</v>
      </c>
      <c r="N5456" t="s">
        <v>3611</v>
      </c>
    </row>
    <row r="5457" spans="1:14" x14ac:dyDescent="0.2">
      <c r="A5457" t="s">
        <v>11216</v>
      </c>
      <c r="B5457">
        <v>23500</v>
      </c>
      <c r="C5457">
        <v>26850</v>
      </c>
      <c r="D5457">
        <v>30200</v>
      </c>
      <c r="E5457">
        <v>33550</v>
      </c>
      <c r="F5457">
        <v>36250</v>
      </c>
      <c r="G5457">
        <v>38950</v>
      </c>
      <c r="H5457">
        <v>41650</v>
      </c>
      <c r="I5457">
        <v>44300</v>
      </c>
      <c r="J5457">
        <v>47000</v>
      </c>
      <c r="K5457" t="s">
        <v>3082</v>
      </c>
      <c r="L5457">
        <v>289</v>
      </c>
      <c r="M5457">
        <v>50</v>
      </c>
      <c r="N5457" t="s">
        <v>3612</v>
      </c>
    </row>
    <row r="5458" spans="1:14" x14ac:dyDescent="0.2">
      <c r="A5458" t="s">
        <v>11217</v>
      </c>
      <c r="B5458">
        <v>25200</v>
      </c>
      <c r="C5458">
        <v>28800</v>
      </c>
      <c r="D5458">
        <v>32400</v>
      </c>
      <c r="E5458">
        <v>36000</v>
      </c>
      <c r="F5458">
        <v>38900</v>
      </c>
      <c r="G5458">
        <v>41800</v>
      </c>
      <c r="H5458">
        <v>44650</v>
      </c>
      <c r="I5458">
        <v>47550</v>
      </c>
      <c r="J5458">
        <v>50400</v>
      </c>
      <c r="K5458" t="s">
        <v>3082</v>
      </c>
      <c r="L5458">
        <v>291</v>
      </c>
      <c r="M5458">
        <v>50</v>
      </c>
      <c r="N5458" t="s">
        <v>3417</v>
      </c>
    </row>
    <row r="5459" spans="1:14" x14ac:dyDescent="0.2">
      <c r="A5459" t="s">
        <v>11218</v>
      </c>
      <c r="B5459">
        <v>22750</v>
      </c>
      <c r="C5459">
        <v>26000</v>
      </c>
      <c r="D5459">
        <v>29250</v>
      </c>
      <c r="E5459">
        <v>32500</v>
      </c>
      <c r="F5459">
        <v>35100</v>
      </c>
      <c r="G5459">
        <v>37700</v>
      </c>
      <c r="H5459">
        <v>40300</v>
      </c>
      <c r="I5459">
        <v>42900</v>
      </c>
      <c r="J5459">
        <v>45500</v>
      </c>
      <c r="K5459" t="s">
        <v>3082</v>
      </c>
      <c r="L5459">
        <v>293</v>
      </c>
      <c r="M5459">
        <v>50</v>
      </c>
      <c r="N5459" t="s">
        <v>3613</v>
      </c>
    </row>
    <row r="5460" spans="1:14" x14ac:dyDescent="0.2">
      <c r="A5460" t="s">
        <v>11219</v>
      </c>
      <c r="B5460">
        <v>27900</v>
      </c>
      <c r="C5460">
        <v>31850</v>
      </c>
      <c r="D5460">
        <v>35850</v>
      </c>
      <c r="E5460">
        <v>39800</v>
      </c>
      <c r="F5460">
        <v>43000</v>
      </c>
      <c r="G5460">
        <v>46200</v>
      </c>
      <c r="H5460">
        <v>49400</v>
      </c>
      <c r="I5460">
        <v>52550</v>
      </c>
      <c r="J5460">
        <v>55750</v>
      </c>
      <c r="K5460" t="s">
        <v>3082</v>
      </c>
      <c r="L5460">
        <v>295</v>
      </c>
      <c r="M5460">
        <v>50</v>
      </c>
      <c r="N5460" t="s">
        <v>3361</v>
      </c>
    </row>
    <row r="5461" spans="1:14" x14ac:dyDescent="0.2">
      <c r="A5461" t="s">
        <v>11220</v>
      </c>
      <c r="B5461">
        <v>35750</v>
      </c>
      <c r="C5461">
        <v>40850</v>
      </c>
      <c r="D5461">
        <v>45950</v>
      </c>
      <c r="E5461">
        <v>51050</v>
      </c>
      <c r="F5461">
        <v>55150</v>
      </c>
      <c r="G5461">
        <v>59250</v>
      </c>
      <c r="H5461">
        <v>63350</v>
      </c>
      <c r="I5461">
        <v>67400</v>
      </c>
      <c r="J5461">
        <v>71500</v>
      </c>
      <c r="K5461" t="s">
        <v>3082</v>
      </c>
      <c r="L5461">
        <v>297</v>
      </c>
      <c r="M5461">
        <v>50</v>
      </c>
      <c r="N5461" t="s">
        <v>2926</v>
      </c>
    </row>
    <row r="5462" spans="1:14" x14ac:dyDescent="0.2">
      <c r="A5462" t="s">
        <v>11221</v>
      </c>
      <c r="B5462">
        <v>22750</v>
      </c>
      <c r="C5462">
        <v>26000</v>
      </c>
      <c r="D5462">
        <v>29250</v>
      </c>
      <c r="E5462">
        <v>32500</v>
      </c>
      <c r="F5462">
        <v>35100</v>
      </c>
      <c r="G5462">
        <v>37700</v>
      </c>
      <c r="H5462">
        <v>40300</v>
      </c>
      <c r="I5462">
        <v>42900</v>
      </c>
      <c r="J5462">
        <v>45500</v>
      </c>
      <c r="K5462" t="s">
        <v>3082</v>
      </c>
      <c r="L5462">
        <v>299</v>
      </c>
      <c r="M5462">
        <v>50</v>
      </c>
      <c r="N5462" t="s">
        <v>3614</v>
      </c>
    </row>
    <row r="5463" spans="1:14" x14ac:dyDescent="0.2">
      <c r="A5463" t="s">
        <v>11222</v>
      </c>
      <c r="B5463">
        <v>22750</v>
      </c>
      <c r="C5463">
        <v>26000</v>
      </c>
      <c r="D5463">
        <v>29250</v>
      </c>
      <c r="E5463">
        <v>32500</v>
      </c>
      <c r="F5463">
        <v>35100</v>
      </c>
      <c r="G5463">
        <v>37700</v>
      </c>
      <c r="H5463">
        <v>40300</v>
      </c>
      <c r="I5463">
        <v>42900</v>
      </c>
      <c r="J5463">
        <v>45500</v>
      </c>
      <c r="K5463" t="s">
        <v>3082</v>
      </c>
      <c r="L5463">
        <v>301</v>
      </c>
      <c r="M5463">
        <v>50</v>
      </c>
      <c r="N5463" t="s">
        <v>3615</v>
      </c>
    </row>
    <row r="5464" spans="1:14" x14ac:dyDescent="0.2">
      <c r="A5464" t="s">
        <v>11223</v>
      </c>
      <c r="B5464">
        <v>22750</v>
      </c>
      <c r="C5464">
        <v>26000</v>
      </c>
      <c r="D5464">
        <v>29250</v>
      </c>
      <c r="E5464">
        <v>32500</v>
      </c>
      <c r="F5464">
        <v>35100</v>
      </c>
      <c r="G5464">
        <v>37700</v>
      </c>
      <c r="H5464">
        <v>40300</v>
      </c>
      <c r="I5464">
        <v>42900</v>
      </c>
      <c r="J5464">
        <v>45500</v>
      </c>
      <c r="K5464" t="s">
        <v>3082</v>
      </c>
      <c r="L5464">
        <v>303</v>
      </c>
      <c r="M5464">
        <v>50</v>
      </c>
      <c r="N5464" t="s">
        <v>3362</v>
      </c>
    </row>
    <row r="5465" spans="1:14" x14ac:dyDescent="0.2">
      <c r="A5465" t="s">
        <v>11224</v>
      </c>
      <c r="B5465">
        <v>22750</v>
      </c>
      <c r="C5465">
        <v>26000</v>
      </c>
      <c r="D5465">
        <v>29250</v>
      </c>
      <c r="E5465">
        <v>32500</v>
      </c>
      <c r="F5465">
        <v>35100</v>
      </c>
      <c r="G5465">
        <v>37700</v>
      </c>
      <c r="H5465">
        <v>40300</v>
      </c>
      <c r="I5465">
        <v>42900</v>
      </c>
      <c r="J5465">
        <v>45500</v>
      </c>
      <c r="K5465" t="s">
        <v>3082</v>
      </c>
      <c r="L5465">
        <v>305</v>
      </c>
      <c r="M5465">
        <v>50</v>
      </c>
      <c r="N5465" t="s">
        <v>3616</v>
      </c>
    </row>
    <row r="5466" spans="1:14" x14ac:dyDescent="0.2">
      <c r="A5466" t="s">
        <v>11225</v>
      </c>
      <c r="B5466">
        <v>22750</v>
      </c>
      <c r="C5466">
        <v>26000</v>
      </c>
      <c r="D5466">
        <v>29250</v>
      </c>
      <c r="E5466">
        <v>32500</v>
      </c>
      <c r="F5466">
        <v>35100</v>
      </c>
      <c r="G5466">
        <v>37700</v>
      </c>
      <c r="H5466">
        <v>40300</v>
      </c>
      <c r="I5466">
        <v>42900</v>
      </c>
      <c r="J5466">
        <v>45500</v>
      </c>
      <c r="K5466" t="s">
        <v>3082</v>
      </c>
      <c r="L5466">
        <v>307</v>
      </c>
      <c r="M5466">
        <v>50</v>
      </c>
      <c r="N5466" t="s">
        <v>3617</v>
      </c>
    </row>
    <row r="5467" spans="1:14" x14ac:dyDescent="0.2">
      <c r="A5467" t="s">
        <v>11226</v>
      </c>
      <c r="B5467">
        <v>22750</v>
      </c>
      <c r="C5467">
        <v>26000</v>
      </c>
      <c r="D5467">
        <v>29250</v>
      </c>
      <c r="E5467">
        <v>32500</v>
      </c>
      <c r="F5467">
        <v>35100</v>
      </c>
      <c r="G5467">
        <v>37700</v>
      </c>
      <c r="H5467">
        <v>40300</v>
      </c>
      <c r="I5467">
        <v>42900</v>
      </c>
      <c r="J5467">
        <v>45500</v>
      </c>
      <c r="K5467" t="s">
        <v>3082</v>
      </c>
      <c r="L5467">
        <v>309</v>
      </c>
      <c r="M5467">
        <v>50</v>
      </c>
      <c r="N5467" t="s">
        <v>3618</v>
      </c>
    </row>
    <row r="5468" spans="1:14" x14ac:dyDescent="0.2">
      <c r="A5468" t="s">
        <v>11227</v>
      </c>
      <c r="B5468">
        <v>24050</v>
      </c>
      <c r="C5468">
        <v>27450</v>
      </c>
      <c r="D5468">
        <v>30900</v>
      </c>
      <c r="E5468">
        <v>34300</v>
      </c>
      <c r="F5468">
        <v>37050</v>
      </c>
      <c r="G5468">
        <v>39800</v>
      </c>
      <c r="H5468">
        <v>42550</v>
      </c>
      <c r="I5468">
        <v>45300</v>
      </c>
      <c r="J5468">
        <v>48050</v>
      </c>
      <c r="K5468" t="s">
        <v>3082</v>
      </c>
      <c r="L5468">
        <v>311</v>
      </c>
      <c r="M5468">
        <v>50</v>
      </c>
      <c r="N5468" t="s">
        <v>3419</v>
      </c>
    </row>
    <row r="5469" spans="1:14" x14ac:dyDescent="0.2">
      <c r="A5469" t="s">
        <v>11228</v>
      </c>
      <c r="B5469">
        <v>23800</v>
      </c>
      <c r="C5469">
        <v>27200</v>
      </c>
      <c r="D5469">
        <v>30600</v>
      </c>
      <c r="E5469">
        <v>34000</v>
      </c>
      <c r="F5469">
        <v>36750</v>
      </c>
      <c r="G5469">
        <v>39450</v>
      </c>
      <c r="H5469">
        <v>42200</v>
      </c>
      <c r="I5469">
        <v>44900</v>
      </c>
      <c r="J5469">
        <v>47600</v>
      </c>
      <c r="K5469" t="s">
        <v>3082</v>
      </c>
      <c r="L5469">
        <v>313</v>
      </c>
      <c r="M5469">
        <v>50</v>
      </c>
      <c r="N5469" t="s">
        <v>3741</v>
      </c>
    </row>
    <row r="5470" spans="1:14" x14ac:dyDescent="0.2">
      <c r="A5470" t="s">
        <v>11229</v>
      </c>
      <c r="B5470">
        <v>22750</v>
      </c>
      <c r="C5470">
        <v>26000</v>
      </c>
      <c r="D5470">
        <v>29250</v>
      </c>
      <c r="E5470">
        <v>32500</v>
      </c>
      <c r="F5470">
        <v>35100</v>
      </c>
      <c r="G5470">
        <v>37700</v>
      </c>
      <c r="H5470">
        <v>40300</v>
      </c>
      <c r="I5470">
        <v>42900</v>
      </c>
      <c r="J5470">
        <v>45500</v>
      </c>
      <c r="K5470" t="s">
        <v>3082</v>
      </c>
      <c r="L5470">
        <v>315</v>
      </c>
      <c r="M5470">
        <v>50</v>
      </c>
      <c r="N5470" t="s">
        <v>3363</v>
      </c>
    </row>
    <row r="5471" spans="1:14" x14ac:dyDescent="0.2">
      <c r="A5471" t="s">
        <v>11230</v>
      </c>
      <c r="B5471">
        <v>22750</v>
      </c>
      <c r="C5471">
        <v>26000</v>
      </c>
      <c r="D5471">
        <v>29250</v>
      </c>
      <c r="E5471">
        <v>32500</v>
      </c>
      <c r="F5471">
        <v>35100</v>
      </c>
      <c r="G5471">
        <v>37700</v>
      </c>
      <c r="H5471">
        <v>40300</v>
      </c>
      <c r="I5471">
        <v>42900</v>
      </c>
      <c r="J5471">
        <v>45500</v>
      </c>
      <c r="K5471" t="s">
        <v>3082</v>
      </c>
      <c r="L5471">
        <v>317</v>
      </c>
      <c r="M5471">
        <v>50</v>
      </c>
      <c r="N5471" t="s">
        <v>3742</v>
      </c>
    </row>
    <row r="5472" spans="1:14" x14ac:dyDescent="0.2">
      <c r="A5472" t="s">
        <v>11231</v>
      </c>
      <c r="B5472">
        <v>22750</v>
      </c>
      <c r="C5472">
        <v>26000</v>
      </c>
      <c r="D5472">
        <v>29250</v>
      </c>
      <c r="E5472">
        <v>32500</v>
      </c>
      <c r="F5472">
        <v>35100</v>
      </c>
      <c r="G5472">
        <v>37700</v>
      </c>
      <c r="H5472">
        <v>40300</v>
      </c>
      <c r="I5472">
        <v>42900</v>
      </c>
      <c r="J5472">
        <v>45500</v>
      </c>
      <c r="K5472" t="s">
        <v>3082</v>
      </c>
      <c r="L5472">
        <v>319</v>
      </c>
      <c r="M5472">
        <v>50</v>
      </c>
      <c r="N5472" t="s">
        <v>3743</v>
      </c>
    </row>
    <row r="5473" spans="1:14" x14ac:dyDescent="0.2">
      <c r="A5473" t="s">
        <v>11232</v>
      </c>
      <c r="B5473">
        <v>23100</v>
      </c>
      <c r="C5473">
        <v>26400</v>
      </c>
      <c r="D5473">
        <v>29700</v>
      </c>
      <c r="E5473">
        <v>32950</v>
      </c>
      <c r="F5473">
        <v>35600</v>
      </c>
      <c r="G5473">
        <v>38250</v>
      </c>
      <c r="H5473">
        <v>40900</v>
      </c>
      <c r="I5473">
        <v>43500</v>
      </c>
      <c r="J5473">
        <v>46150</v>
      </c>
      <c r="K5473" t="s">
        <v>3082</v>
      </c>
      <c r="L5473">
        <v>321</v>
      </c>
      <c r="M5473">
        <v>50</v>
      </c>
      <c r="N5473" t="s">
        <v>3744</v>
      </c>
    </row>
    <row r="5474" spans="1:14" x14ac:dyDescent="0.2">
      <c r="A5474" t="s">
        <v>11233</v>
      </c>
      <c r="B5474">
        <v>35300</v>
      </c>
      <c r="C5474">
        <v>40350</v>
      </c>
      <c r="D5474">
        <v>45400</v>
      </c>
      <c r="E5474">
        <v>50400</v>
      </c>
      <c r="F5474">
        <v>54450</v>
      </c>
      <c r="G5474">
        <v>58500</v>
      </c>
      <c r="H5474">
        <v>62500</v>
      </c>
      <c r="I5474">
        <v>66550</v>
      </c>
      <c r="J5474">
        <v>70600</v>
      </c>
      <c r="K5474" t="s">
        <v>3083</v>
      </c>
      <c r="L5474">
        <v>1</v>
      </c>
      <c r="M5474">
        <v>50</v>
      </c>
      <c r="N5474" t="s">
        <v>3745</v>
      </c>
    </row>
    <row r="5475" spans="1:14" x14ac:dyDescent="0.2">
      <c r="A5475" t="s">
        <v>11234</v>
      </c>
      <c r="B5475">
        <v>45850</v>
      </c>
      <c r="C5475">
        <v>52400</v>
      </c>
      <c r="D5475">
        <v>58950</v>
      </c>
      <c r="E5475">
        <v>65500</v>
      </c>
      <c r="F5475">
        <v>70750</v>
      </c>
      <c r="G5475">
        <v>76000</v>
      </c>
      <c r="H5475">
        <v>81250</v>
      </c>
      <c r="I5475">
        <v>86500</v>
      </c>
      <c r="J5475">
        <v>91700</v>
      </c>
      <c r="K5475" t="s">
        <v>3083</v>
      </c>
      <c r="L5475">
        <v>3</v>
      </c>
      <c r="M5475">
        <v>50</v>
      </c>
      <c r="N5475" t="s">
        <v>3746</v>
      </c>
    </row>
    <row r="5476" spans="1:14" x14ac:dyDescent="0.2">
      <c r="A5476" t="s">
        <v>11235</v>
      </c>
      <c r="B5476">
        <v>41950</v>
      </c>
      <c r="C5476">
        <v>47950</v>
      </c>
      <c r="D5476">
        <v>53950</v>
      </c>
      <c r="E5476">
        <v>59900</v>
      </c>
      <c r="F5476">
        <v>64700</v>
      </c>
      <c r="G5476">
        <v>69500</v>
      </c>
      <c r="H5476">
        <v>74300</v>
      </c>
      <c r="I5476">
        <v>79100</v>
      </c>
      <c r="J5476">
        <v>83900</v>
      </c>
      <c r="K5476" t="s">
        <v>3083</v>
      </c>
      <c r="L5476">
        <v>5</v>
      </c>
      <c r="M5476">
        <v>50</v>
      </c>
      <c r="N5476" t="s">
        <v>3747</v>
      </c>
    </row>
    <row r="5477" spans="1:14" x14ac:dyDescent="0.2">
      <c r="A5477" t="s">
        <v>11236</v>
      </c>
      <c r="B5477">
        <v>42250</v>
      </c>
      <c r="C5477">
        <v>48300</v>
      </c>
      <c r="D5477">
        <v>54350</v>
      </c>
      <c r="E5477">
        <v>60350</v>
      </c>
      <c r="F5477">
        <v>65200</v>
      </c>
      <c r="G5477">
        <v>70050</v>
      </c>
      <c r="H5477">
        <v>74850</v>
      </c>
      <c r="I5477">
        <v>79700</v>
      </c>
      <c r="J5477">
        <v>84500</v>
      </c>
      <c r="K5477" t="s">
        <v>3083</v>
      </c>
      <c r="L5477">
        <v>7</v>
      </c>
      <c r="M5477">
        <v>50</v>
      </c>
      <c r="N5477" t="s">
        <v>3748</v>
      </c>
    </row>
    <row r="5478" spans="1:14" x14ac:dyDescent="0.2">
      <c r="A5478" t="s">
        <v>11237</v>
      </c>
      <c r="B5478">
        <v>40550</v>
      </c>
      <c r="C5478">
        <v>46350</v>
      </c>
      <c r="D5478">
        <v>52150</v>
      </c>
      <c r="E5478">
        <v>57900</v>
      </c>
      <c r="F5478">
        <v>62550</v>
      </c>
      <c r="G5478">
        <v>67200</v>
      </c>
      <c r="H5478">
        <v>71800</v>
      </c>
      <c r="I5478">
        <v>76450</v>
      </c>
      <c r="J5478">
        <v>81100</v>
      </c>
      <c r="K5478" t="s">
        <v>3083</v>
      </c>
      <c r="L5478">
        <v>9</v>
      </c>
      <c r="M5478">
        <v>50</v>
      </c>
      <c r="N5478" t="s">
        <v>3749</v>
      </c>
    </row>
    <row r="5479" spans="1:14" x14ac:dyDescent="0.2">
      <c r="A5479" t="s">
        <v>11238</v>
      </c>
      <c r="B5479">
        <v>31200</v>
      </c>
      <c r="C5479">
        <v>35650</v>
      </c>
      <c r="D5479">
        <v>40100</v>
      </c>
      <c r="E5479">
        <v>44550</v>
      </c>
      <c r="F5479">
        <v>48150</v>
      </c>
      <c r="G5479">
        <v>51700</v>
      </c>
      <c r="H5479">
        <v>55250</v>
      </c>
      <c r="I5479">
        <v>58850</v>
      </c>
      <c r="J5479">
        <v>62400</v>
      </c>
      <c r="K5479" t="s">
        <v>3084</v>
      </c>
      <c r="L5479">
        <v>1</v>
      </c>
      <c r="M5479">
        <v>50</v>
      </c>
      <c r="N5479" t="s">
        <v>3039</v>
      </c>
    </row>
    <row r="5480" spans="1:14" x14ac:dyDescent="0.2">
      <c r="A5480" t="s">
        <v>11239</v>
      </c>
      <c r="B5480">
        <v>24700</v>
      </c>
      <c r="C5480">
        <v>28200</v>
      </c>
      <c r="D5480">
        <v>31750</v>
      </c>
      <c r="E5480">
        <v>35250</v>
      </c>
      <c r="F5480">
        <v>38100</v>
      </c>
      <c r="G5480">
        <v>40900</v>
      </c>
      <c r="H5480">
        <v>43750</v>
      </c>
      <c r="I5480">
        <v>46550</v>
      </c>
      <c r="J5480">
        <v>49350</v>
      </c>
      <c r="K5480" t="s">
        <v>3084</v>
      </c>
      <c r="L5480">
        <v>3</v>
      </c>
      <c r="M5480">
        <v>50</v>
      </c>
      <c r="N5480" t="s">
        <v>3066</v>
      </c>
    </row>
    <row r="5481" spans="1:14" x14ac:dyDescent="0.2">
      <c r="A5481" t="s">
        <v>11240</v>
      </c>
      <c r="B5481">
        <v>27050</v>
      </c>
      <c r="C5481">
        <v>30900</v>
      </c>
      <c r="D5481">
        <v>34750</v>
      </c>
      <c r="E5481">
        <v>38600</v>
      </c>
      <c r="F5481">
        <v>41700</v>
      </c>
      <c r="G5481">
        <v>44800</v>
      </c>
      <c r="H5481">
        <v>47900</v>
      </c>
      <c r="I5481">
        <v>51000</v>
      </c>
      <c r="J5481">
        <v>54050</v>
      </c>
      <c r="K5481" t="s">
        <v>3084</v>
      </c>
      <c r="L5481">
        <v>5</v>
      </c>
      <c r="M5481">
        <v>50</v>
      </c>
      <c r="N5481" t="s">
        <v>3040</v>
      </c>
    </row>
    <row r="5482" spans="1:14" x14ac:dyDescent="0.2">
      <c r="A5482" t="s">
        <v>11241</v>
      </c>
      <c r="B5482">
        <v>27650</v>
      </c>
      <c r="C5482">
        <v>31600</v>
      </c>
      <c r="D5482">
        <v>35550</v>
      </c>
      <c r="E5482">
        <v>39450</v>
      </c>
      <c r="F5482">
        <v>42650</v>
      </c>
      <c r="G5482">
        <v>45800</v>
      </c>
      <c r="H5482">
        <v>48950</v>
      </c>
      <c r="I5482">
        <v>52100</v>
      </c>
      <c r="J5482">
        <v>55250</v>
      </c>
      <c r="K5482" t="s">
        <v>3084</v>
      </c>
      <c r="L5482">
        <v>7</v>
      </c>
      <c r="M5482">
        <v>50</v>
      </c>
      <c r="N5482" t="s">
        <v>3041</v>
      </c>
    </row>
    <row r="5483" spans="1:14" x14ac:dyDescent="0.2">
      <c r="A5483" t="s">
        <v>11242</v>
      </c>
      <c r="B5483">
        <v>24650</v>
      </c>
      <c r="C5483">
        <v>28200</v>
      </c>
      <c r="D5483">
        <v>31700</v>
      </c>
      <c r="E5483">
        <v>35200</v>
      </c>
      <c r="F5483">
        <v>38050</v>
      </c>
      <c r="G5483">
        <v>40850</v>
      </c>
      <c r="H5483">
        <v>43650</v>
      </c>
      <c r="I5483">
        <v>46500</v>
      </c>
      <c r="J5483">
        <v>49300</v>
      </c>
      <c r="K5483" t="s">
        <v>3084</v>
      </c>
      <c r="L5483">
        <v>9</v>
      </c>
      <c r="M5483">
        <v>50</v>
      </c>
      <c r="N5483" t="s">
        <v>3042</v>
      </c>
    </row>
    <row r="5484" spans="1:14" x14ac:dyDescent="0.2">
      <c r="A5484" t="s">
        <v>11243</v>
      </c>
      <c r="B5484">
        <v>26650</v>
      </c>
      <c r="C5484">
        <v>30450</v>
      </c>
      <c r="D5484">
        <v>34250</v>
      </c>
      <c r="E5484">
        <v>38050</v>
      </c>
      <c r="F5484">
        <v>41100</v>
      </c>
      <c r="G5484">
        <v>44150</v>
      </c>
      <c r="H5484">
        <v>47200</v>
      </c>
      <c r="I5484">
        <v>50250</v>
      </c>
      <c r="J5484">
        <v>53300</v>
      </c>
      <c r="K5484" t="s">
        <v>3084</v>
      </c>
      <c r="L5484">
        <v>11</v>
      </c>
      <c r="M5484">
        <v>50</v>
      </c>
      <c r="N5484" t="s">
        <v>3043</v>
      </c>
    </row>
    <row r="5485" spans="1:14" x14ac:dyDescent="0.2">
      <c r="A5485" t="s">
        <v>11244</v>
      </c>
      <c r="B5485">
        <v>29400</v>
      </c>
      <c r="C5485">
        <v>33600</v>
      </c>
      <c r="D5485">
        <v>37800</v>
      </c>
      <c r="E5485">
        <v>41950</v>
      </c>
      <c r="F5485">
        <v>45350</v>
      </c>
      <c r="G5485">
        <v>48700</v>
      </c>
      <c r="H5485">
        <v>52050</v>
      </c>
      <c r="I5485">
        <v>55400</v>
      </c>
      <c r="J5485">
        <v>58750</v>
      </c>
      <c r="K5485" t="s">
        <v>3084</v>
      </c>
      <c r="L5485">
        <v>13</v>
      </c>
      <c r="M5485">
        <v>50</v>
      </c>
      <c r="N5485" t="s">
        <v>3044</v>
      </c>
    </row>
    <row r="5486" spans="1:14" x14ac:dyDescent="0.2">
      <c r="A5486" t="s">
        <v>11245</v>
      </c>
      <c r="B5486">
        <v>31200</v>
      </c>
      <c r="C5486">
        <v>35650</v>
      </c>
      <c r="D5486">
        <v>40100</v>
      </c>
      <c r="E5486">
        <v>44550</v>
      </c>
      <c r="F5486">
        <v>48150</v>
      </c>
      <c r="G5486">
        <v>51700</v>
      </c>
      <c r="H5486">
        <v>55250</v>
      </c>
      <c r="I5486">
        <v>58850</v>
      </c>
      <c r="J5486">
        <v>62400</v>
      </c>
      <c r="K5486" t="s">
        <v>3084</v>
      </c>
      <c r="L5486">
        <v>15</v>
      </c>
      <c r="M5486">
        <v>50</v>
      </c>
      <c r="N5486" t="s">
        <v>3045</v>
      </c>
    </row>
    <row r="5487" spans="1:14" x14ac:dyDescent="0.2">
      <c r="A5487" t="s">
        <v>11246</v>
      </c>
      <c r="B5487">
        <v>26750</v>
      </c>
      <c r="C5487">
        <v>30550</v>
      </c>
      <c r="D5487">
        <v>34350</v>
      </c>
      <c r="E5487">
        <v>38150</v>
      </c>
      <c r="F5487">
        <v>41250</v>
      </c>
      <c r="G5487">
        <v>44300</v>
      </c>
      <c r="H5487">
        <v>47350</v>
      </c>
      <c r="I5487">
        <v>50400</v>
      </c>
      <c r="J5487">
        <v>53450</v>
      </c>
      <c r="K5487" t="s">
        <v>3084</v>
      </c>
      <c r="L5487">
        <v>17</v>
      </c>
      <c r="M5487">
        <v>50</v>
      </c>
      <c r="N5487" t="s">
        <v>2207</v>
      </c>
    </row>
    <row r="5488" spans="1:14" x14ac:dyDescent="0.2">
      <c r="A5488" t="s">
        <v>11247</v>
      </c>
      <c r="B5488">
        <v>29900</v>
      </c>
      <c r="C5488">
        <v>34200</v>
      </c>
      <c r="D5488">
        <v>38450</v>
      </c>
      <c r="E5488">
        <v>42700</v>
      </c>
      <c r="F5488">
        <v>46150</v>
      </c>
      <c r="G5488">
        <v>49550</v>
      </c>
      <c r="H5488">
        <v>52950</v>
      </c>
      <c r="I5488">
        <v>56400</v>
      </c>
      <c r="J5488">
        <v>59800</v>
      </c>
      <c r="K5488" t="s">
        <v>3084</v>
      </c>
      <c r="L5488">
        <v>19</v>
      </c>
      <c r="M5488">
        <v>50</v>
      </c>
      <c r="N5488" t="s">
        <v>2208</v>
      </c>
    </row>
    <row r="5489" spans="1:14" x14ac:dyDescent="0.2">
      <c r="A5489" t="s">
        <v>11248</v>
      </c>
      <c r="B5489">
        <v>26550</v>
      </c>
      <c r="C5489">
        <v>30350</v>
      </c>
      <c r="D5489">
        <v>34150</v>
      </c>
      <c r="E5489">
        <v>37900</v>
      </c>
      <c r="F5489">
        <v>40950</v>
      </c>
      <c r="G5489">
        <v>44000</v>
      </c>
      <c r="H5489">
        <v>47000</v>
      </c>
      <c r="I5489">
        <v>50050</v>
      </c>
      <c r="J5489">
        <v>53100</v>
      </c>
      <c r="K5489" t="s">
        <v>3084</v>
      </c>
      <c r="L5489">
        <v>21</v>
      </c>
      <c r="M5489">
        <v>50</v>
      </c>
      <c r="N5489" t="s">
        <v>2209</v>
      </c>
    </row>
    <row r="5490" spans="1:14" x14ac:dyDescent="0.2">
      <c r="A5490" t="s">
        <v>11249</v>
      </c>
      <c r="B5490">
        <v>24650</v>
      </c>
      <c r="C5490">
        <v>28200</v>
      </c>
      <c r="D5490">
        <v>31700</v>
      </c>
      <c r="E5490">
        <v>35200</v>
      </c>
      <c r="F5490">
        <v>38050</v>
      </c>
      <c r="G5490">
        <v>40850</v>
      </c>
      <c r="H5490">
        <v>43650</v>
      </c>
      <c r="I5490">
        <v>46500</v>
      </c>
      <c r="J5490">
        <v>49300</v>
      </c>
      <c r="K5490" t="s">
        <v>3084</v>
      </c>
      <c r="L5490">
        <v>23</v>
      </c>
      <c r="M5490">
        <v>50</v>
      </c>
      <c r="N5490" t="s">
        <v>3440</v>
      </c>
    </row>
    <row r="5491" spans="1:14" x14ac:dyDescent="0.2">
      <c r="A5491" t="s">
        <v>11250</v>
      </c>
      <c r="B5491">
        <v>24650</v>
      </c>
      <c r="C5491">
        <v>28200</v>
      </c>
      <c r="D5491">
        <v>31700</v>
      </c>
      <c r="E5491">
        <v>35200</v>
      </c>
      <c r="F5491">
        <v>38050</v>
      </c>
      <c r="G5491">
        <v>40850</v>
      </c>
      <c r="H5491">
        <v>43650</v>
      </c>
      <c r="I5491">
        <v>46500</v>
      </c>
      <c r="J5491">
        <v>49300</v>
      </c>
      <c r="K5491" t="s">
        <v>3084</v>
      </c>
      <c r="L5491">
        <v>25</v>
      </c>
      <c r="M5491">
        <v>50</v>
      </c>
      <c r="N5491" t="s">
        <v>2210</v>
      </c>
    </row>
    <row r="5492" spans="1:14" x14ac:dyDescent="0.2">
      <c r="A5492" t="s">
        <v>11251</v>
      </c>
      <c r="B5492">
        <v>31200</v>
      </c>
      <c r="C5492">
        <v>35650</v>
      </c>
      <c r="D5492">
        <v>40100</v>
      </c>
      <c r="E5492">
        <v>44550</v>
      </c>
      <c r="F5492">
        <v>48150</v>
      </c>
      <c r="G5492">
        <v>51700</v>
      </c>
      <c r="H5492">
        <v>55250</v>
      </c>
      <c r="I5492">
        <v>58850</v>
      </c>
      <c r="J5492">
        <v>62400</v>
      </c>
      <c r="K5492" t="s">
        <v>3084</v>
      </c>
      <c r="L5492">
        <v>27</v>
      </c>
      <c r="M5492">
        <v>50</v>
      </c>
      <c r="N5492" t="s">
        <v>2211</v>
      </c>
    </row>
    <row r="5493" spans="1:14" x14ac:dyDescent="0.2">
      <c r="A5493" t="s">
        <v>11252</v>
      </c>
      <c r="B5493">
        <v>26950</v>
      </c>
      <c r="C5493">
        <v>30800</v>
      </c>
      <c r="D5493">
        <v>34650</v>
      </c>
      <c r="E5493">
        <v>38500</v>
      </c>
      <c r="F5493">
        <v>41600</v>
      </c>
      <c r="G5493">
        <v>44700</v>
      </c>
      <c r="H5493">
        <v>47750</v>
      </c>
      <c r="I5493">
        <v>50850</v>
      </c>
      <c r="J5493">
        <v>53900</v>
      </c>
      <c r="K5493" t="s">
        <v>3084</v>
      </c>
      <c r="L5493">
        <v>29</v>
      </c>
      <c r="M5493">
        <v>50</v>
      </c>
      <c r="N5493" t="s">
        <v>2212</v>
      </c>
    </row>
    <row r="5494" spans="1:14" x14ac:dyDescent="0.2">
      <c r="A5494" t="s">
        <v>11253</v>
      </c>
      <c r="B5494">
        <v>24850</v>
      </c>
      <c r="C5494">
        <v>28400</v>
      </c>
      <c r="D5494">
        <v>31950</v>
      </c>
      <c r="E5494">
        <v>35450</v>
      </c>
      <c r="F5494">
        <v>38300</v>
      </c>
      <c r="G5494">
        <v>41150</v>
      </c>
      <c r="H5494">
        <v>44000</v>
      </c>
      <c r="I5494">
        <v>46800</v>
      </c>
      <c r="J5494">
        <v>49650</v>
      </c>
      <c r="K5494" t="s">
        <v>3084</v>
      </c>
      <c r="L5494">
        <v>31</v>
      </c>
      <c r="M5494">
        <v>50</v>
      </c>
      <c r="N5494" t="s">
        <v>2213</v>
      </c>
    </row>
    <row r="5495" spans="1:14" x14ac:dyDescent="0.2">
      <c r="A5495" t="s">
        <v>11254</v>
      </c>
      <c r="B5495">
        <v>24650</v>
      </c>
      <c r="C5495">
        <v>28200</v>
      </c>
      <c r="D5495">
        <v>31700</v>
      </c>
      <c r="E5495">
        <v>35200</v>
      </c>
      <c r="F5495">
        <v>38050</v>
      </c>
      <c r="G5495">
        <v>40850</v>
      </c>
      <c r="H5495">
        <v>43650</v>
      </c>
      <c r="I5495">
        <v>46500</v>
      </c>
      <c r="J5495">
        <v>49300</v>
      </c>
      <c r="K5495" t="s">
        <v>3084</v>
      </c>
      <c r="L5495">
        <v>33</v>
      </c>
      <c r="M5495">
        <v>50</v>
      </c>
      <c r="N5495" t="s">
        <v>3373</v>
      </c>
    </row>
    <row r="5496" spans="1:14" x14ac:dyDescent="0.2">
      <c r="A5496" t="s">
        <v>11255</v>
      </c>
      <c r="B5496">
        <v>24650</v>
      </c>
      <c r="C5496">
        <v>28200</v>
      </c>
      <c r="D5496">
        <v>31700</v>
      </c>
      <c r="E5496">
        <v>35200</v>
      </c>
      <c r="F5496">
        <v>38050</v>
      </c>
      <c r="G5496">
        <v>40850</v>
      </c>
      <c r="H5496">
        <v>43650</v>
      </c>
      <c r="I5496">
        <v>46500</v>
      </c>
      <c r="J5496">
        <v>49300</v>
      </c>
      <c r="K5496" t="s">
        <v>3084</v>
      </c>
      <c r="L5496">
        <v>35</v>
      </c>
      <c r="M5496">
        <v>50</v>
      </c>
      <c r="N5496" t="s">
        <v>2214</v>
      </c>
    </row>
    <row r="5497" spans="1:14" x14ac:dyDescent="0.2">
      <c r="A5497" t="s">
        <v>11256</v>
      </c>
      <c r="B5497">
        <v>24650</v>
      </c>
      <c r="C5497">
        <v>28200</v>
      </c>
      <c r="D5497">
        <v>31700</v>
      </c>
      <c r="E5497">
        <v>35200</v>
      </c>
      <c r="F5497">
        <v>38050</v>
      </c>
      <c r="G5497">
        <v>40850</v>
      </c>
      <c r="H5497">
        <v>43650</v>
      </c>
      <c r="I5497">
        <v>46500</v>
      </c>
      <c r="J5497">
        <v>49300</v>
      </c>
      <c r="K5497" t="s">
        <v>3084</v>
      </c>
      <c r="L5497">
        <v>37</v>
      </c>
      <c r="M5497">
        <v>50</v>
      </c>
      <c r="N5497" t="s">
        <v>2716</v>
      </c>
    </row>
    <row r="5498" spans="1:14" x14ac:dyDescent="0.2">
      <c r="A5498" t="s">
        <v>11257</v>
      </c>
      <c r="B5498">
        <v>24650</v>
      </c>
      <c r="C5498">
        <v>28200</v>
      </c>
      <c r="D5498">
        <v>31700</v>
      </c>
      <c r="E5498">
        <v>35200</v>
      </c>
      <c r="F5498">
        <v>38050</v>
      </c>
      <c r="G5498">
        <v>40850</v>
      </c>
      <c r="H5498">
        <v>43650</v>
      </c>
      <c r="I5498">
        <v>46500</v>
      </c>
      <c r="J5498">
        <v>49300</v>
      </c>
      <c r="K5498" t="s">
        <v>3084</v>
      </c>
      <c r="L5498">
        <v>39</v>
      </c>
      <c r="M5498">
        <v>50</v>
      </c>
      <c r="N5498" t="s">
        <v>3323</v>
      </c>
    </row>
    <row r="5499" spans="1:14" x14ac:dyDescent="0.2">
      <c r="A5499" t="s">
        <v>11258</v>
      </c>
      <c r="B5499">
        <v>30600</v>
      </c>
      <c r="C5499">
        <v>35000</v>
      </c>
      <c r="D5499">
        <v>39350</v>
      </c>
      <c r="E5499">
        <v>43700</v>
      </c>
      <c r="F5499">
        <v>47200</v>
      </c>
      <c r="G5499">
        <v>50700</v>
      </c>
      <c r="H5499">
        <v>54200</v>
      </c>
      <c r="I5499">
        <v>57700</v>
      </c>
      <c r="J5499">
        <v>61200</v>
      </c>
      <c r="K5499" t="s">
        <v>3084</v>
      </c>
      <c r="L5499">
        <v>41</v>
      </c>
      <c r="M5499">
        <v>50</v>
      </c>
      <c r="N5499" t="s">
        <v>3327</v>
      </c>
    </row>
    <row r="5500" spans="1:14" x14ac:dyDescent="0.2">
      <c r="A5500" t="s">
        <v>11259</v>
      </c>
      <c r="B5500">
        <v>26550</v>
      </c>
      <c r="C5500">
        <v>30350</v>
      </c>
      <c r="D5500">
        <v>34150</v>
      </c>
      <c r="E5500">
        <v>37900</v>
      </c>
      <c r="F5500">
        <v>40950</v>
      </c>
      <c r="G5500">
        <v>44000</v>
      </c>
      <c r="H5500">
        <v>47000</v>
      </c>
      <c r="I5500">
        <v>50050</v>
      </c>
      <c r="J5500">
        <v>53100</v>
      </c>
      <c r="K5500" t="s">
        <v>3084</v>
      </c>
      <c r="L5500">
        <v>43</v>
      </c>
      <c r="M5500">
        <v>50</v>
      </c>
      <c r="N5500" t="s">
        <v>2724</v>
      </c>
    </row>
    <row r="5501" spans="1:14" x14ac:dyDescent="0.2">
      <c r="A5501" t="s">
        <v>11260</v>
      </c>
      <c r="B5501">
        <v>24650</v>
      </c>
      <c r="C5501">
        <v>28200</v>
      </c>
      <c r="D5501">
        <v>31700</v>
      </c>
      <c r="E5501">
        <v>35200</v>
      </c>
      <c r="F5501">
        <v>38050</v>
      </c>
      <c r="G5501">
        <v>40850</v>
      </c>
      <c r="H5501">
        <v>43650</v>
      </c>
      <c r="I5501">
        <v>46500</v>
      </c>
      <c r="J5501">
        <v>49300</v>
      </c>
      <c r="K5501" t="s">
        <v>3084</v>
      </c>
      <c r="L5501">
        <v>45</v>
      </c>
      <c r="M5501">
        <v>50</v>
      </c>
      <c r="N5501" t="s">
        <v>2215</v>
      </c>
    </row>
    <row r="5502" spans="1:14" x14ac:dyDescent="0.2">
      <c r="A5502" t="s">
        <v>11261</v>
      </c>
      <c r="B5502">
        <v>25250</v>
      </c>
      <c r="C5502">
        <v>28850</v>
      </c>
      <c r="D5502">
        <v>32450</v>
      </c>
      <c r="E5502">
        <v>36050</v>
      </c>
      <c r="F5502">
        <v>38950</v>
      </c>
      <c r="G5502">
        <v>41850</v>
      </c>
      <c r="H5502">
        <v>44750</v>
      </c>
      <c r="I5502">
        <v>47600</v>
      </c>
      <c r="J5502">
        <v>50500</v>
      </c>
      <c r="K5502" t="s">
        <v>3084</v>
      </c>
      <c r="L5502">
        <v>47</v>
      </c>
      <c r="M5502">
        <v>50</v>
      </c>
      <c r="N5502" t="s">
        <v>2216</v>
      </c>
    </row>
    <row r="5503" spans="1:14" x14ac:dyDescent="0.2">
      <c r="A5503" t="s">
        <v>11262</v>
      </c>
      <c r="B5503">
        <v>24650</v>
      </c>
      <c r="C5503">
        <v>28200</v>
      </c>
      <c r="D5503">
        <v>31700</v>
      </c>
      <c r="E5503">
        <v>35200</v>
      </c>
      <c r="F5503">
        <v>38050</v>
      </c>
      <c r="G5503">
        <v>40850</v>
      </c>
      <c r="H5503">
        <v>43650</v>
      </c>
      <c r="I5503">
        <v>46500</v>
      </c>
      <c r="J5503">
        <v>49300</v>
      </c>
      <c r="K5503" t="s">
        <v>3084</v>
      </c>
      <c r="L5503">
        <v>49</v>
      </c>
      <c r="M5503">
        <v>50</v>
      </c>
      <c r="N5503" t="s">
        <v>2217</v>
      </c>
    </row>
    <row r="5504" spans="1:14" x14ac:dyDescent="0.2">
      <c r="A5504" t="s">
        <v>11263</v>
      </c>
      <c r="B5504">
        <v>29900</v>
      </c>
      <c r="C5504">
        <v>34200</v>
      </c>
      <c r="D5504">
        <v>38450</v>
      </c>
      <c r="E5504">
        <v>42700</v>
      </c>
      <c r="F5504">
        <v>46150</v>
      </c>
      <c r="G5504">
        <v>49550</v>
      </c>
      <c r="H5504">
        <v>52950</v>
      </c>
      <c r="I5504">
        <v>56400</v>
      </c>
      <c r="J5504">
        <v>59800</v>
      </c>
      <c r="K5504" t="s">
        <v>3084</v>
      </c>
      <c r="L5504">
        <v>51</v>
      </c>
      <c r="M5504">
        <v>50</v>
      </c>
      <c r="N5504" t="s">
        <v>3334</v>
      </c>
    </row>
    <row r="5505" spans="1:14" x14ac:dyDescent="0.2">
      <c r="A5505" t="s">
        <v>11264</v>
      </c>
      <c r="B5505">
        <v>24650</v>
      </c>
      <c r="C5505">
        <v>28200</v>
      </c>
      <c r="D5505">
        <v>31700</v>
      </c>
      <c r="E5505">
        <v>35200</v>
      </c>
      <c r="F5505">
        <v>38050</v>
      </c>
      <c r="G5505">
        <v>40850</v>
      </c>
      <c r="H5505">
        <v>43650</v>
      </c>
      <c r="I5505">
        <v>46500</v>
      </c>
      <c r="J5505">
        <v>49300</v>
      </c>
      <c r="K5505" t="s">
        <v>3084</v>
      </c>
      <c r="L5505">
        <v>53</v>
      </c>
      <c r="M5505">
        <v>50</v>
      </c>
      <c r="N5505" t="s">
        <v>2218</v>
      </c>
    </row>
    <row r="5506" spans="1:14" x14ac:dyDescent="0.2">
      <c r="A5506" t="s">
        <v>11265</v>
      </c>
      <c r="B5506">
        <v>27450</v>
      </c>
      <c r="C5506">
        <v>31400</v>
      </c>
      <c r="D5506">
        <v>35300</v>
      </c>
      <c r="E5506">
        <v>39200</v>
      </c>
      <c r="F5506">
        <v>42350</v>
      </c>
      <c r="G5506">
        <v>45500</v>
      </c>
      <c r="H5506">
        <v>48650</v>
      </c>
      <c r="I5506">
        <v>51750</v>
      </c>
      <c r="J5506">
        <v>54900</v>
      </c>
      <c r="K5506" t="s">
        <v>3084</v>
      </c>
      <c r="L5506">
        <v>55</v>
      </c>
      <c r="M5506">
        <v>50</v>
      </c>
      <c r="N5506" t="s">
        <v>2219</v>
      </c>
    </row>
    <row r="5507" spans="1:14" x14ac:dyDescent="0.2">
      <c r="A5507" t="s">
        <v>11266</v>
      </c>
      <c r="B5507">
        <v>29250</v>
      </c>
      <c r="C5507">
        <v>33400</v>
      </c>
      <c r="D5507">
        <v>37600</v>
      </c>
      <c r="E5507">
        <v>41750</v>
      </c>
      <c r="F5507">
        <v>45100</v>
      </c>
      <c r="G5507">
        <v>48450</v>
      </c>
      <c r="H5507">
        <v>51800</v>
      </c>
      <c r="I5507">
        <v>55150</v>
      </c>
      <c r="J5507">
        <v>58450</v>
      </c>
      <c r="K5507" t="s">
        <v>3084</v>
      </c>
      <c r="L5507">
        <v>57</v>
      </c>
      <c r="M5507">
        <v>50</v>
      </c>
      <c r="N5507" t="s">
        <v>2220</v>
      </c>
    </row>
    <row r="5508" spans="1:14" x14ac:dyDescent="0.2">
      <c r="A5508" t="s">
        <v>11267</v>
      </c>
      <c r="B5508">
        <v>24650</v>
      </c>
      <c r="C5508">
        <v>28200</v>
      </c>
      <c r="D5508">
        <v>31700</v>
      </c>
      <c r="E5508">
        <v>35200</v>
      </c>
      <c r="F5508">
        <v>38050</v>
      </c>
      <c r="G5508">
        <v>40850</v>
      </c>
      <c r="H5508">
        <v>43650</v>
      </c>
      <c r="I5508">
        <v>46500</v>
      </c>
      <c r="J5508">
        <v>49300</v>
      </c>
      <c r="K5508" t="s">
        <v>3084</v>
      </c>
      <c r="L5508">
        <v>59</v>
      </c>
      <c r="M5508">
        <v>50</v>
      </c>
      <c r="N5508" t="s">
        <v>2221</v>
      </c>
    </row>
    <row r="5509" spans="1:14" x14ac:dyDescent="0.2">
      <c r="A5509" t="s">
        <v>11268</v>
      </c>
      <c r="B5509">
        <v>24650</v>
      </c>
      <c r="C5509">
        <v>28200</v>
      </c>
      <c r="D5509">
        <v>31700</v>
      </c>
      <c r="E5509">
        <v>35200</v>
      </c>
      <c r="F5509">
        <v>38050</v>
      </c>
      <c r="G5509">
        <v>40850</v>
      </c>
      <c r="H5509">
        <v>43650</v>
      </c>
      <c r="I5509">
        <v>46500</v>
      </c>
      <c r="J5509">
        <v>49300</v>
      </c>
      <c r="K5509" t="s">
        <v>3084</v>
      </c>
      <c r="L5509">
        <v>61</v>
      </c>
      <c r="M5509">
        <v>50</v>
      </c>
      <c r="N5509" t="s">
        <v>2222</v>
      </c>
    </row>
    <row r="5510" spans="1:14" x14ac:dyDescent="0.2">
      <c r="A5510" t="s">
        <v>11269</v>
      </c>
      <c r="B5510">
        <v>24650</v>
      </c>
      <c r="C5510">
        <v>28200</v>
      </c>
      <c r="D5510">
        <v>31700</v>
      </c>
      <c r="E5510">
        <v>35200</v>
      </c>
      <c r="F5510">
        <v>38050</v>
      </c>
      <c r="G5510">
        <v>40850</v>
      </c>
      <c r="H5510">
        <v>43650</v>
      </c>
      <c r="I5510">
        <v>46500</v>
      </c>
      <c r="J5510">
        <v>49300</v>
      </c>
      <c r="K5510" t="s">
        <v>3084</v>
      </c>
      <c r="L5510">
        <v>63</v>
      </c>
      <c r="M5510">
        <v>50</v>
      </c>
      <c r="N5510" t="s">
        <v>3394</v>
      </c>
    </row>
    <row r="5511" spans="1:14" x14ac:dyDescent="0.2">
      <c r="A5511" t="s">
        <v>11270</v>
      </c>
      <c r="B5511">
        <v>24650</v>
      </c>
      <c r="C5511">
        <v>28200</v>
      </c>
      <c r="D5511">
        <v>31700</v>
      </c>
      <c r="E5511">
        <v>35200</v>
      </c>
      <c r="F5511">
        <v>38050</v>
      </c>
      <c r="G5511">
        <v>40850</v>
      </c>
      <c r="H5511">
        <v>43650</v>
      </c>
      <c r="I5511">
        <v>46500</v>
      </c>
      <c r="J5511">
        <v>49300</v>
      </c>
      <c r="K5511" t="s">
        <v>3084</v>
      </c>
      <c r="L5511">
        <v>65</v>
      </c>
      <c r="M5511">
        <v>50</v>
      </c>
      <c r="N5511" t="s">
        <v>3342</v>
      </c>
    </row>
    <row r="5512" spans="1:14" x14ac:dyDescent="0.2">
      <c r="A5512" t="s">
        <v>11271</v>
      </c>
      <c r="B5512">
        <v>24650</v>
      </c>
      <c r="C5512">
        <v>28200</v>
      </c>
      <c r="D5512">
        <v>31700</v>
      </c>
      <c r="E5512">
        <v>35200</v>
      </c>
      <c r="F5512">
        <v>38050</v>
      </c>
      <c r="G5512">
        <v>40850</v>
      </c>
      <c r="H5512">
        <v>43650</v>
      </c>
      <c r="I5512">
        <v>46500</v>
      </c>
      <c r="J5512">
        <v>49300</v>
      </c>
      <c r="K5512" t="s">
        <v>3084</v>
      </c>
      <c r="L5512">
        <v>67</v>
      </c>
      <c r="M5512">
        <v>50</v>
      </c>
      <c r="N5512" t="s">
        <v>2223</v>
      </c>
    </row>
    <row r="5513" spans="1:14" x14ac:dyDescent="0.2">
      <c r="A5513" t="s">
        <v>11272</v>
      </c>
      <c r="B5513">
        <v>29650</v>
      </c>
      <c r="C5513">
        <v>33900</v>
      </c>
      <c r="D5513">
        <v>38150</v>
      </c>
      <c r="E5513">
        <v>42350</v>
      </c>
      <c r="F5513">
        <v>45750</v>
      </c>
      <c r="G5513">
        <v>49150</v>
      </c>
      <c r="H5513">
        <v>52550</v>
      </c>
      <c r="I5513">
        <v>55950</v>
      </c>
      <c r="J5513">
        <v>59300</v>
      </c>
      <c r="K5513" t="s">
        <v>3084</v>
      </c>
      <c r="L5513">
        <v>69</v>
      </c>
      <c r="M5513">
        <v>50</v>
      </c>
      <c r="N5513" t="s">
        <v>2224</v>
      </c>
    </row>
    <row r="5514" spans="1:14" x14ac:dyDescent="0.2">
      <c r="A5514" t="s">
        <v>11273</v>
      </c>
      <c r="B5514">
        <v>25450</v>
      </c>
      <c r="C5514">
        <v>29100</v>
      </c>
      <c r="D5514">
        <v>32750</v>
      </c>
      <c r="E5514">
        <v>36350</v>
      </c>
      <c r="F5514">
        <v>39300</v>
      </c>
      <c r="G5514">
        <v>42200</v>
      </c>
      <c r="H5514">
        <v>45100</v>
      </c>
      <c r="I5514">
        <v>48000</v>
      </c>
      <c r="J5514">
        <v>50900</v>
      </c>
      <c r="K5514" t="s">
        <v>3084</v>
      </c>
      <c r="L5514">
        <v>71</v>
      </c>
      <c r="M5514">
        <v>50</v>
      </c>
      <c r="N5514" t="s">
        <v>3855</v>
      </c>
    </row>
    <row r="5515" spans="1:14" x14ac:dyDescent="0.2">
      <c r="A5515" t="s">
        <v>11274</v>
      </c>
      <c r="B5515">
        <v>31200</v>
      </c>
      <c r="C5515">
        <v>35650</v>
      </c>
      <c r="D5515">
        <v>40100</v>
      </c>
      <c r="E5515">
        <v>44550</v>
      </c>
      <c r="F5515">
        <v>48150</v>
      </c>
      <c r="G5515">
        <v>51700</v>
      </c>
      <c r="H5515">
        <v>55250</v>
      </c>
      <c r="I5515">
        <v>58850</v>
      </c>
      <c r="J5515">
        <v>62400</v>
      </c>
      <c r="K5515" t="s">
        <v>3084</v>
      </c>
      <c r="L5515">
        <v>73</v>
      </c>
      <c r="M5515">
        <v>50</v>
      </c>
      <c r="N5515" t="s">
        <v>3856</v>
      </c>
    </row>
    <row r="5516" spans="1:14" x14ac:dyDescent="0.2">
      <c r="A5516" t="s">
        <v>11275</v>
      </c>
      <c r="B5516">
        <v>26150</v>
      </c>
      <c r="C5516">
        <v>29900</v>
      </c>
      <c r="D5516">
        <v>33650</v>
      </c>
      <c r="E5516">
        <v>37350</v>
      </c>
      <c r="F5516">
        <v>40350</v>
      </c>
      <c r="G5516">
        <v>43350</v>
      </c>
      <c r="H5516">
        <v>46350</v>
      </c>
      <c r="I5516">
        <v>49350</v>
      </c>
      <c r="J5516">
        <v>52300</v>
      </c>
      <c r="K5516" t="s">
        <v>3084</v>
      </c>
      <c r="L5516">
        <v>75</v>
      </c>
      <c r="M5516">
        <v>50</v>
      </c>
      <c r="N5516" t="s">
        <v>3857</v>
      </c>
    </row>
    <row r="5517" spans="1:14" x14ac:dyDescent="0.2">
      <c r="A5517" t="s">
        <v>11276</v>
      </c>
      <c r="B5517">
        <v>26500</v>
      </c>
      <c r="C5517">
        <v>30250</v>
      </c>
      <c r="D5517">
        <v>34050</v>
      </c>
      <c r="E5517">
        <v>37800</v>
      </c>
      <c r="F5517">
        <v>40850</v>
      </c>
      <c r="G5517">
        <v>43850</v>
      </c>
      <c r="H5517">
        <v>46900</v>
      </c>
      <c r="I5517">
        <v>49900</v>
      </c>
      <c r="J5517">
        <v>52950</v>
      </c>
      <c r="K5517" t="s">
        <v>3084</v>
      </c>
      <c r="L5517">
        <v>77</v>
      </c>
      <c r="M5517">
        <v>50</v>
      </c>
      <c r="N5517" t="s">
        <v>3858</v>
      </c>
    </row>
    <row r="5518" spans="1:14" x14ac:dyDescent="0.2">
      <c r="A5518" t="s">
        <v>11277</v>
      </c>
      <c r="B5518">
        <v>24650</v>
      </c>
      <c r="C5518">
        <v>28200</v>
      </c>
      <c r="D5518">
        <v>31700</v>
      </c>
      <c r="E5518">
        <v>35200</v>
      </c>
      <c r="F5518">
        <v>38050</v>
      </c>
      <c r="G5518">
        <v>40850</v>
      </c>
      <c r="H5518">
        <v>43650</v>
      </c>
      <c r="I5518">
        <v>46500</v>
      </c>
      <c r="J5518">
        <v>49300</v>
      </c>
      <c r="K5518" t="s">
        <v>3084</v>
      </c>
      <c r="L5518">
        <v>79</v>
      </c>
      <c r="M5518">
        <v>50</v>
      </c>
      <c r="N5518" t="s">
        <v>3859</v>
      </c>
    </row>
    <row r="5519" spans="1:14" x14ac:dyDescent="0.2">
      <c r="A5519" t="s">
        <v>11278</v>
      </c>
      <c r="B5519">
        <v>31650</v>
      </c>
      <c r="C5519">
        <v>36200</v>
      </c>
      <c r="D5519">
        <v>40700</v>
      </c>
      <c r="E5519">
        <v>45200</v>
      </c>
      <c r="F5519">
        <v>48850</v>
      </c>
      <c r="G5519">
        <v>52450</v>
      </c>
      <c r="H5519">
        <v>56050</v>
      </c>
      <c r="I5519">
        <v>59700</v>
      </c>
      <c r="J5519">
        <v>63300</v>
      </c>
      <c r="K5519" t="s">
        <v>3084</v>
      </c>
      <c r="L5519">
        <v>81</v>
      </c>
      <c r="M5519">
        <v>50</v>
      </c>
      <c r="N5519" t="s">
        <v>3860</v>
      </c>
    </row>
    <row r="5520" spans="1:14" x14ac:dyDescent="0.2">
      <c r="A5520" t="s">
        <v>11279</v>
      </c>
      <c r="B5520">
        <v>27000</v>
      </c>
      <c r="C5520">
        <v>30850</v>
      </c>
      <c r="D5520">
        <v>34700</v>
      </c>
      <c r="E5520">
        <v>38550</v>
      </c>
      <c r="F5520">
        <v>41650</v>
      </c>
      <c r="G5520">
        <v>44750</v>
      </c>
      <c r="H5520">
        <v>47850</v>
      </c>
      <c r="I5520">
        <v>50900</v>
      </c>
      <c r="J5520">
        <v>54000</v>
      </c>
      <c r="K5520" t="s">
        <v>3084</v>
      </c>
      <c r="L5520">
        <v>83</v>
      </c>
      <c r="M5520">
        <v>50</v>
      </c>
      <c r="N5520" t="s">
        <v>3861</v>
      </c>
    </row>
    <row r="5521" spans="1:14" x14ac:dyDescent="0.2">
      <c r="A5521" t="s">
        <v>11280</v>
      </c>
      <c r="B5521">
        <v>29000</v>
      </c>
      <c r="C5521">
        <v>33150</v>
      </c>
      <c r="D5521">
        <v>37300</v>
      </c>
      <c r="E5521">
        <v>41400</v>
      </c>
      <c r="F5521">
        <v>44750</v>
      </c>
      <c r="G5521">
        <v>48050</v>
      </c>
      <c r="H5521">
        <v>51350</v>
      </c>
      <c r="I5521">
        <v>54650</v>
      </c>
      <c r="J5521">
        <v>58000</v>
      </c>
      <c r="K5521" t="s">
        <v>3084</v>
      </c>
      <c r="L5521">
        <v>85</v>
      </c>
      <c r="M5521">
        <v>50</v>
      </c>
      <c r="N5521" t="s">
        <v>3862</v>
      </c>
    </row>
    <row r="5522" spans="1:14" x14ac:dyDescent="0.2">
      <c r="A5522" t="s">
        <v>11281</v>
      </c>
      <c r="B5522">
        <v>24650</v>
      </c>
      <c r="C5522">
        <v>28200</v>
      </c>
      <c r="D5522">
        <v>31700</v>
      </c>
      <c r="E5522">
        <v>35200</v>
      </c>
      <c r="F5522">
        <v>38050</v>
      </c>
      <c r="G5522">
        <v>40850</v>
      </c>
      <c r="H5522">
        <v>43650</v>
      </c>
      <c r="I5522">
        <v>46500</v>
      </c>
      <c r="J5522">
        <v>49300</v>
      </c>
      <c r="K5522" t="s">
        <v>3084</v>
      </c>
      <c r="L5522">
        <v>87</v>
      </c>
      <c r="M5522">
        <v>50</v>
      </c>
      <c r="N5522" t="s">
        <v>3362</v>
      </c>
    </row>
    <row r="5523" spans="1:14" x14ac:dyDescent="0.2">
      <c r="A5523" t="s">
        <v>11282</v>
      </c>
      <c r="B5523">
        <v>29400</v>
      </c>
      <c r="C5523">
        <v>33600</v>
      </c>
      <c r="D5523">
        <v>37800</v>
      </c>
      <c r="E5523">
        <v>42000</v>
      </c>
      <c r="F5523">
        <v>45400</v>
      </c>
      <c r="G5523">
        <v>48750</v>
      </c>
      <c r="H5523">
        <v>52100</v>
      </c>
      <c r="I5523">
        <v>55450</v>
      </c>
      <c r="J5523">
        <v>58800</v>
      </c>
      <c r="K5523" t="s">
        <v>2765</v>
      </c>
      <c r="L5523">
        <v>1</v>
      </c>
      <c r="M5523">
        <v>50</v>
      </c>
      <c r="N5523" t="s">
        <v>3066</v>
      </c>
    </row>
    <row r="5524" spans="1:14" x14ac:dyDescent="0.2">
      <c r="A5524" t="s">
        <v>11283</v>
      </c>
      <c r="B5524">
        <v>26400</v>
      </c>
      <c r="C5524">
        <v>30200</v>
      </c>
      <c r="D5524">
        <v>33950</v>
      </c>
      <c r="E5524">
        <v>37700</v>
      </c>
      <c r="F5524">
        <v>40750</v>
      </c>
      <c r="G5524">
        <v>43750</v>
      </c>
      <c r="H5524">
        <v>46750</v>
      </c>
      <c r="I5524">
        <v>49800</v>
      </c>
      <c r="J5524">
        <v>52800</v>
      </c>
      <c r="K5524" t="s">
        <v>2765</v>
      </c>
      <c r="L5524">
        <v>3</v>
      </c>
      <c r="M5524">
        <v>50</v>
      </c>
      <c r="N5524" t="s">
        <v>3863</v>
      </c>
    </row>
    <row r="5525" spans="1:14" x14ac:dyDescent="0.2">
      <c r="A5525" t="s">
        <v>11284</v>
      </c>
      <c r="B5525">
        <v>28850</v>
      </c>
      <c r="C5525">
        <v>32950</v>
      </c>
      <c r="D5525">
        <v>37050</v>
      </c>
      <c r="E5525">
        <v>41150</v>
      </c>
      <c r="F5525">
        <v>44450</v>
      </c>
      <c r="G5525">
        <v>47750</v>
      </c>
      <c r="H5525">
        <v>51050</v>
      </c>
      <c r="I5525">
        <v>54350</v>
      </c>
      <c r="J5525">
        <v>57650</v>
      </c>
      <c r="K5525" t="s">
        <v>2765</v>
      </c>
      <c r="L5525">
        <v>5</v>
      </c>
      <c r="M5525">
        <v>50</v>
      </c>
      <c r="N5525" t="s">
        <v>3864</v>
      </c>
    </row>
    <row r="5526" spans="1:14" x14ac:dyDescent="0.2">
      <c r="A5526" t="s">
        <v>11285</v>
      </c>
      <c r="B5526">
        <v>28850</v>
      </c>
      <c r="C5526">
        <v>33000</v>
      </c>
      <c r="D5526">
        <v>37100</v>
      </c>
      <c r="E5526">
        <v>41200</v>
      </c>
      <c r="F5526">
        <v>44500</v>
      </c>
      <c r="G5526">
        <v>47800</v>
      </c>
      <c r="H5526">
        <v>51100</v>
      </c>
      <c r="I5526">
        <v>54400</v>
      </c>
      <c r="J5526">
        <v>57700</v>
      </c>
      <c r="K5526" t="s">
        <v>2765</v>
      </c>
      <c r="L5526">
        <v>7</v>
      </c>
      <c r="M5526">
        <v>50</v>
      </c>
      <c r="N5526" t="s">
        <v>3369</v>
      </c>
    </row>
    <row r="5527" spans="1:14" x14ac:dyDescent="0.2">
      <c r="A5527" t="s">
        <v>11286</v>
      </c>
      <c r="B5527">
        <v>31300</v>
      </c>
      <c r="C5527">
        <v>35750</v>
      </c>
      <c r="D5527">
        <v>40200</v>
      </c>
      <c r="E5527">
        <v>44650</v>
      </c>
      <c r="F5527">
        <v>48250</v>
      </c>
      <c r="G5527">
        <v>51800</v>
      </c>
      <c r="H5527">
        <v>55400</v>
      </c>
      <c r="I5527">
        <v>58950</v>
      </c>
      <c r="J5527">
        <v>62550</v>
      </c>
      <c r="K5527" t="s">
        <v>2765</v>
      </c>
      <c r="L5527">
        <v>9</v>
      </c>
      <c r="M5527">
        <v>50</v>
      </c>
      <c r="N5527" t="s">
        <v>3069</v>
      </c>
    </row>
    <row r="5528" spans="1:14" x14ac:dyDescent="0.2">
      <c r="A5528" t="s">
        <v>11287</v>
      </c>
      <c r="B5528">
        <v>29100</v>
      </c>
      <c r="C5528">
        <v>33250</v>
      </c>
      <c r="D5528">
        <v>37400</v>
      </c>
      <c r="E5528">
        <v>41550</v>
      </c>
      <c r="F5528">
        <v>44900</v>
      </c>
      <c r="G5528">
        <v>48200</v>
      </c>
      <c r="H5528">
        <v>51550</v>
      </c>
      <c r="I5528">
        <v>54850</v>
      </c>
      <c r="J5528">
        <v>58200</v>
      </c>
      <c r="K5528" t="s">
        <v>2765</v>
      </c>
      <c r="L5528">
        <v>11</v>
      </c>
      <c r="M5528">
        <v>50</v>
      </c>
      <c r="N5528" t="s">
        <v>3865</v>
      </c>
    </row>
    <row r="5529" spans="1:14" x14ac:dyDescent="0.2">
      <c r="A5529" t="s">
        <v>11288</v>
      </c>
      <c r="B5529">
        <v>35200</v>
      </c>
      <c r="C5529">
        <v>40200</v>
      </c>
      <c r="D5529">
        <v>45250</v>
      </c>
      <c r="E5529">
        <v>50250</v>
      </c>
      <c r="F5529">
        <v>54300</v>
      </c>
      <c r="G5529">
        <v>58300</v>
      </c>
      <c r="H5529">
        <v>62350</v>
      </c>
      <c r="I5529">
        <v>66350</v>
      </c>
      <c r="J5529">
        <v>70350</v>
      </c>
      <c r="K5529" t="s">
        <v>2765</v>
      </c>
      <c r="L5529">
        <v>13</v>
      </c>
      <c r="M5529">
        <v>50</v>
      </c>
      <c r="N5529" t="s">
        <v>3305</v>
      </c>
    </row>
    <row r="5530" spans="1:14" x14ac:dyDescent="0.2">
      <c r="A5530" t="s">
        <v>11289</v>
      </c>
      <c r="B5530">
        <v>28250</v>
      </c>
      <c r="C5530">
        <v>32250</v>
      </c>
      <c r="D5530">
        <v>36300</v>
      </c>
      <c r="E5530">
        <v>40300</v>
      </c>
      <c r="F5530">
        <v>43550</v>
      </c>
      <c r="G5530">
        <v>46750</v>
      </c>
      <c r="H5530">
        <v>50000</v>
      </c>
      <c r="I5530">
        <v>53200</v>
      </c>
      <c r="J5530">
        <v>56450</v>
      </c>
      <c r="K5530" t="s">
        <v>2765</v>
      </c>
      <c r="L5530">
        <v>15</v>
      </c>
      <c r="M5530">
        <v>50</v>
      </c>
      <c r="N5530" t="s">
        <v>3371</v>
      </c>
    </row>
    <row r="5531" spans="1:14" x14ac:dyDescent="0.2">
      <c r="A5531" t="s">
        <v>11290</v>
      </c>
      <c r="B5531">
        <v>28150</v>
      </c>
      <c r="C5531">
        <v>32150</v>
      </c>
      <c r="D5531">
        <v>36150</v>
      </c>
      <c r="E5531">
        <v>40150</v>
      </c>
      <c r="F5531">
        <v>43400</v>
      </c>
      <c r="G5531">
        <v>46600</v>
      </c>
      <c r="H5531">
        <v>49800</v>
      </c>
      <c r="I5531">
        <v>53000</v>
      </c>
      <c r="J5531">
        <v>56250</v>
      </c>
      <c r="K5531" t="s">
        <v>2765</v>
      </c>
      <c r="L5531">
        <v>17</v>
      </c>
      <c r="M5531">
        <v>50</v>
      </c>
      <c r="N5531" t="s">
        <v>3758</v>
      </c>
    </row>
    <row r="5532" spans="1:14" x14ac:dyDescent="0.2">
      <c r="A5532" t="s">
        <v>11291</v>
      </c>
      <c r="B5532">
        <v>33850</v>
      </c>
      <c r="C5532">
        <v>38700</v>
      </c>
      <c r="D5532">
        <v>43550</v>
      </c>
      <c r="E5532">
        <v>48350</v>
      </c>
      <c r="F5532">
        <v>52250</v>
      </c>
      <c r="G5532">
        <v>56100</v>
      </c>
      <c r="H5532">
        <v>60000</v>
      </c>
      <c r="I5532">
        <v>63850</v>
      </c>
      <c r="J5532">
        <v>67700</v>
      </c>
      <c r="K5532" t="s">
        <v>2765</v>
      </c>
      <c r="L5532">
        <v>19</v>
      </c>
      <c r="M5532">
        <v>50</v>
      </c>
      <c r="N5532" t="s">
        <v>2232</v>
      </c>
    </row>
    <row r="5533" spans="1:14" x14ac:dyDescent="0.2">
      <c r="A5533" t="s">
        <v>11292</v>
      </c>
      <c r="B5533">
        <v>28150</v>
      </c>
      <c r="C5533">
        <v>32150</v>
      </c>
      <c r="D5533">
        <v>36150</v>
      </c>
      <c r="E5533">
        <v>40150</v>
      </c>
      <c r="F5533">
        <v>43400</v>
      </c>
      <c r="G5533">
        <v>46600</v>
      </c>
      <c r="H5533">
        <v>49800</v>
      </c>
      <c r="I5533">
        <v>53000</v>
      </c>
      <c r="J5533">
        <v>56250</v>
      </c>
      <c r="K5533" t="s">
        <v>2765</v>
      </c>
      <c r="L5533">
        <v>21</v>
      </c>
      <c r="M5533">
        <v>50</v>
      </c>
      <c r="N5533" t="s">
        <v>2233</v>
      </c>
    </row>
    <row r="5534" spans="1:14" x14ac:dyDescent="0.2">
      <c r="A5534" t="s">
        <v>11293</v>
      </c>
      <c r="B5534">
        <v>28150</v>
      </c>
      <c r="C5534">
        <v>32150</v>
      </c>
      <c r="D5534">
        <v>36150</v>
      </c>
      <c r="E5534">
        <v>40150</v>
      </c>
      <c r="F5534">
        <v>43400</v>
      </c>
      <c r="G5534">
        <v>46600</v>
      </c>
      <c r="H5534">
        <v>49800</v>
      </c>
      <c r="I5534">
        <v>53000</v>
      </c>
      <c r="J5534">
        <v>56250</v>
      </c>
      <c r="K5534" t="s">
        <v>2765</v>
      </c>
      <c r="L5534">
        <v>23</v>
      </c>
      <c r="M5534">
        <v>50</v>
      </c>
      <c r="N5534" t="s">
        <v>3373</v>
      </c>
    </row>
    <row r="5535" spans="1:14" x14ac:dyDescent="0.2">
      <c r="A5535" t="s">
        <v>11294</v>
      </c>
      <c r="B5535">
        <v>28150</v>
      </c>
      <c r="C5535">
        <v>32150</v>
      </c>
      <c r="D5535">
        <v>36150</v>
      </c>
      <c r="E5535">
        <v>40150</v>
      </c>
      <c r="F5535">
        <v>43400</v>
      </c>
      <c r="G5535">
        <v>46600</v>
      </c>
      <c r="H5535">
        <v>49800</v>
      </c>
      <c r="I5535">
        <v>53000</v>
      </c>
      <c r="J5535">
        <v>56250</v>
      </c>
      <c r="K5535" t="s">
        <v>2765</v>
      </c>
      <c r="L5535">
        <v>25</v>
      </c>
      <c r="M5535">
        <v>50</v>
      </c>
      <c r="N5535" t="s">
        <v>3311</v>
      </c>
    </row>
    <row r="5536" spans="1:14" x14ac:dyDescent="0.2">
      <c r="A5536" t="s">
        <v>11295</v>
      </c>
      <c r="B5536">
        <v>35200</v>
      </c>
      <c r="C5536">
        <v>40200</v>
      </c>
      <c r="D5536">
        <v>45250</v>
      </c>
      <c r="E5536">
        <v>50250</v>
      </c>
      <c r="F5536">
        <v>54300</v>
      </c>
      <c r="G5536">
        <v>58300</v>
      </c>
      <c r="H5536">
        <v>62350</v>
      </c>
      <c r="I5536">
        <v>66350</v>
      </c>
      <c r="J5536">
        <v>70350</v>
      </c>
      <c r="K5536" t="s">
        <v>2765</v>
      </c>
      <c r="L5536">
        <v>27</v>
      </c>
      <c r="M5536">
        <v>50</v>
      </c>
      <c r="N5536" t="s">
        <v>3762</v>
      </c>
    </row>
    <row r="5537" spans="1:14" x14ac:dyDescent="0.2">
      <c r="A5537" t="s">
        <v>11296</v>
      </c>
      <c r="B5537">
        <v>28150</v>
      </c>
      <c r="C5537">
        <v>32150</v>
      </c>
      <c r="D5537">
        <v>36150</v>
      </c>
      <c r="E5537">
        <v>40150</v>
      </c>
      <c r="F5537">
        <v>43400</v>
      </c>
      <c r="G5537">
        <v>46600</v>
      </c>
      <c r="H5537">
        <v>49800</v>
      </c>
      <c r="I5537">
        <v>53000</v>
      </c>
      <c r="J5537">
        <v>56250</v>
      </c>
      <c r="K5537" t="s">
        <v>2765</v>
      </c>
      <c r="L5537">
        <v>29</v>
      </c>
      <c r="M5537">
        <v>50</v>
      </c>
      <c r="N5537" t="s">
        <v>2843</v>
      </c>
    </row>
    <row r="5538" spans="1:14" x14ac:dyDescent="0.2">
      <c r="A5538" t="s">
        <v>11297</v>
      </c>
      <c r="B5538">
        <v>38650</v>
      </c>
      <c r="C5538">
        <v>44150</v>
      </c>
      <c r="D5538">
        <v>49650</v>
      </c>
      <c r="E5538">
        <v>55150</v>
      </c>
      <c r="F5538">
        <v>59600</v>
      </c>
      <c r="G5538">
        <v>64000</v>
      </c>
      <c r="H5538">
        <v>68400</v>
      </c>
      <c r="I5538">
        <v>72800</v>
      </c>
      <c r="J5538">
        <v>77250</v>
      </c>
      <c r="K5538" t="s">
        <v>2765</v>
      </c>
      <c r="L5538">
        <v>31</v>
      </c>
      <c r="M5538">
        <v>50</v>
      </c>
      <c r="N5538" t="s">
        <v>3067</v>
      </c>
    </row>
    <row r="5539" spans="1:14" x14ac:dyDescent="0.2">
      <c r="A5539" t="s">
        <v>11298</v>
      </c>
      <c r="B5539">
        <v>28150</v>
      </c>
      <c r="C5539">
        <v>32150</v>
      </c>
      <c r="D5539">
        <v>36150</v>
      </c>
      <c r="E5539">
        <v>40150</v>
      </c>
      <c r="F5539">
        <v>43400</v>
      </c>
      <c r="G5539">
        <v>46600</v>
      </c>
      <c r="H5539">
        <v>49800</v>
      </c>
      <c r="I5539">
        <v>53000</v>
      </c>
      <c r="J5539">
        <v>56250</v>
      </c>
      <c r="K5539" t="s">
        <v>2765</v>
      </c>
      <c r="L5539">
        <v>33</v>
      </c>
      <c r="M5539">
        <v>50</v>
      </c>
      <c r="N5539" t="s">
        <v>3378</v>
      </c>
    </row>
    <row r="5540" spans="1:14" x14ac:dyDescent="0.2">
      <c r="A5540" t="s">
        <v>11299</v>
      </c>
      <c r="B5540">
        <v>29100</v>
      </c>
      <c r="C5540">
        <v>33250</v>
      </c>
      <c r="D5540">
        <v>37400</v>
      </c>
      <c r="E5540">
        <v>41550</v>
      </c>
      <c r="F5540">
        <v>44900</v>
      </c>
      <c r="G5540">
        <v>48200</v>
      </c>
      <c r="H5540">
        <v>51550</v>
      </c>
      <c r="I5540">
        <v>54850</v>
      </c>
      <c r="J5540">
        <v>58200</v>
      </c>
      <c r="K5540" t="s">
        <v>2765</v>
      </c>
      <c r="L5540">
        <v>35</v>
      </c>
      <c r="M5540">
        <v>50</v>
      </c>
      <c r="N5540" t="s">
        <v>2844</v>
      </c>
    </row>
    <row r="5541" spans="1:14" x14ac:dyDescent="0.2">
      <c r="A5541" t="s">
        <v>11300</v>
      </c>
      <c r="B5541">
        <v>32200</v>
      </c>
      <c r="C5541">
        <v>36800</v>
      </c>
      <c r="D5541">
        <v>41400</v>
      </c>
      <c r="E5541">
        <v>46000</v>
      </c>
      <c r="F5541">
        <v>49700</v>
      </c>
      <c r="G5541">
        <v>53400</v>
      </c>
      <c r="H5541">
        <v>57050</v>
      </c>
      <c r="I5541">
        <v>60750</v>
      </c>
      <c r="J5541">
        <v>64400</v>
      </c>
      <c r="K5541" t="s">
        <v>2765</v>
      </c>
      <c r="L5541">
        <v>37</v>
      </c>
      <c r="M5541">
        <v>50</v>
      </c>
      <c r="N5541" t="s">
        <v>3322</v>
      </c>
    </row>
    <row r="5542" spans="1:14" x14ac:dyDescent="0.2">
      <c r="A5542" t="s">
        <v>11301</v>
      </c>
      <c r="B5542">
        <v>28600</v>
      </c>
      <c r="C5542">
        <v>32650</v>
      </c>
      <c r="D5542">
        <v>36750</v>
      </c>
      <c r="E5542">
        <v>40800</v>
      </c>
      <c r="F5542">
        <v>44100</v>
      </c>
      <c r="G5542">
        <v>47350</v>
      </c>
      <c r="H5542">
        <v>50600</v>
      </c>
      <c r="I5542">
        <v>53900</v>
      </c>
      <c r="J5542">
        <v>57150</v>
      </c>
      <c r="K5542" t="s">
        <v>2765</v>
      </c>
      <c r="L5542">
        <v>39</v>
      </c>
      <c r="M5542">
        <v>50</v>
      </c>
      <c r="N5542" t="s">
        <v>4102</v>
      </c>
    </row>
    <row r="5543" spans="1:14" x14ac:dyDescent="0.2">
      <c r="A5543" t="s">
        <v>11302</v>
      </c>
      <c r="B5543">
        <v>28250</v>
      </c>
      <c r="C5543">
        <v>32250</v>
      </c>
      <c r="D5543">
        <v>36300</v>
      </c>
      <c r="E5543">
        <v>40300</v>
      </c>
      <c r="F5543">
        <v>43550</v>
      </c>
      <c r="G5543">
        <v>46750</v>
      </c>
      <c r="H5543">
        <v>50000</v>
      </c>
      <c r="I5543">
        <v>53200</v>
      </c>
      <c r="J5543">
        <v>56450</v>
      </c>
      <c r="K5543" t="s">
        <v>2765</v>
      </c>
      <c r="L5543">
        <v>41</v>
      </c>
      <c r="M5543">
        <v>50</v>
      </c>
      <c r="N5543" t="s">
        <v>2720</v>
      </c>
    </row>
    <row r="5544" spans="1:14" x14ac:dyDescent="0.2">
      <c r="A5544" t="s">
        <v>11303</v>
      </c>
      <c r="B5544">
        <v>38650</v>
      </c>
      <c r="C5544">
        <v>44150</v>
      </c>
      <c r="D5544">
        <v>49650</v>
      </c>
      <c r="E5544">
        <v>55150</v>
      </c>
      <c r="F5544">
        <v>59600</v>
      </c>
      <c r="G5544">
        <v>64000</v>
      </c>
      <c r="H5544">
        <v>68400</v>
      </c>
      <c r="I5544">
        <v>72800</v>
      </c>
      <c r="J5544">
        <v>77250</v>
      </c>
      <c r="K5544" t="s">
        <v>2765</v>
      </c>
      <c r="L5544">
        <v>43</v>
      </c>
      <c r="M5544">
        <v>50</v>
      </c>
      <c r="N5544" t="s">
        <v>4103</v>
      </c>
    </row>
    <row r="5545" spans="1:14" x14ac:dyDescent="0.2">
      <c r="A5545" t="s">
        <v>11304</v>
      </c>
      <c r="B5545">
        <v>28150</v>
      </c>
      <c r="C5545">
        <v>32150</v>
      </c>
      <c r="D5545">
        <v>36150</v>
      </c>
      <c r="E5545">
        <v>40150</v>
      </c>
      <c r="F5545">
        <v>43400</v>
      </c>
      <c r="G5545">
        <v>46600</v>
      </c>
      <c r="H5545">
        <v>49800</v>
      </c>
      <c r="I5545">
        <v>53000</v>
      </c>
      <c r="J5545">
        <v>56250</v>
      </c>
      <c r="K5545" t="s">
        <v>2765</v>
      </c>
      <c r="L5545">
        <v>45</v>
      </c>
      <c r="M5545">
        <v>50</v>
      </c>
      <c r="N5545" t="s">
        <v>4104</v>
      </c>
    </row>
    <row r="5546" spans="1:14" x14ac:dyDescent="0.2">
      <c r="A5546" t="s">
        <v>11305</v>
      </c>
      <c r="B5546">
        <v>28300</v>
      </c>
      <c r="C5546">
        <v>32350</v>
      </c>
      <c r="D5546">
        <v>36400</v>
      </c>
      <c r="E5546">
        <v>40400</v>
      </c>
      <c r="F5546">
        <v>43650</v>
      </c>
      <c r="G5546">
        <v>46900</v>
      </c>
      <c r="H5546">
        <v>50100</v>
      </c>
      <c r="I5546">
        <v>53350</v>
      </c>
      <c r="J5546">
        <v>56600</v>
      </c>
      <c r="K5546" t="s">
        <v>2765</v>
      </c>
      <c r="L5546">
        <v>47</v>
      </c>
      <c r="M5546">
        <v>50</v>
      </c>
      <c r="N5546" t="s">
        <v>4105</v>
      </c>
    </row>
    <row r="5547" spans="1:14" x14ac:dyDescent="0.2">
      <c r="A5547" t="s">
        <v>11306</v>
      </c>
      <c r="B5547">
        <v>30200</v>
      </c>
      <c r="C5547">
        <v>34500</v>
      </c>
      <c r="D5547">
        <v>38800</v>
      </c>
      <c r="E5547">
        <v>43100</v>
      </c>
      <c r="F5547">
        <v>46550</v>
      </c>
      <c r="G5547">
        <v>50000</v>
      </c>
      <c r="H5547">
        <v>53450</v>
      </c>
      <c r="I5547">
        <v>56900</v>
      </c>
      <c r="J5547">
        <v>60350</v>
      </c>
      <c r="K5547" t="s">
        <v>2765</v>
      </c>
      <c r="L5547">
        <v>49</v>
      </c>
      <c r="M5547">
        <v>50</v>
      </c>
      <c r="N5547" t="s">
        <v>2963</v>
      </c>
    </row>
    <row r="5548" spans="1:14" x14ac:dyDescent="0.2">
      <c r="A5548" t="s">
        <v>11307</v>
      </c>
      <c r="B5548">
        <v>28150</v>
      </c>
      <c r="C5548">
        <v>32150</v>
      </c>
      <c r="D5548">
        <v>36150</v>
      </c>
      <c r="E5548">
        <v>40150</v>
      </c>
      <c r="F5548">
        <v>43400</v>
      </c>
      <c r="G5548">
        <v>46600</v>
      </c>
      <c r="H5548">
        <v>49800</v>
      </c>
      <c r="I5548">
        <v>53000</v>
      </c>
      <c r="J5548">
        <v>56250</v>
      </c>
      <c r="K5548" t="s">
        <v>2765</v>
      </c>
      <c r="L5548">
        <v>51</v>
      </c>
      <c r="M5548">
        <v>50</v>
      </c>
      <c r="N5548" t="s">
        <v>3326</v>
      </c>
    </row>
    <row r="5549" spans="1:14" x14ac:dyDescent="0.2">
      <c r="A5549" t="s">
        <v>11308</v>
      </c>
      <c r="B5549">
        <v>30250</v>
      </c>
      <c r="C5549">
        <v>34600</v>
      </c>
      <c r="D5549">
        <v>38900</v>
      </c>
      <c r="E5549">
        <v>43200</v>
      </c>
      <c r="F5549">
        <v>46700</v>
      </c>
      <c r="G5549">
        <v>50150</v>
      </c>
      <c r="H5549">
        <v>53600</v>
      </c>
      <c r="I5549">
        <v>57050</v>
      </c>
      <c r="J5549">
        <v>60500</v>
      </c>
      <c r="K5549" t="s">
        <v>2765</v>
      </c>
      <c r="L5549">
        <v>53</v>
      </c>
      <c r="M5549">
        <v>50</v>
      </c>
      <c r="N5549" t="s">
        <v>4106</v>
      </c>
    </row>
    <row r="5550" spans="1:14" x14ac:dyDescent="0.2">
      <c r="A5550" t="s">
        <v>11309</v>
      </c>
      <c r="B5550">
        <v>28150</v>
      </c>
      <c r="C5550">
        <v>32150</v>
      </c>
      <c r="D5550">
        <v>36150</v>
      </c>
      <c r="E5550">
        <v>40150</v>
      </c>
      <c r="F5550">
        <v>43400</v>
      </c>
      <c r="G5550">
        <v>46600</v>
      </c>
      <c r="H5550">
        <v>49800</v>
      </c>
      <c r="I5550">
        <v>53000</v>
      </c>
      <c r="J5550">
        <v>56250</v>
      </c>
      <c r="K5550" t="s">
        <v>2765</v>
      </c>
      <c r="L5550">
        <v>55</v>
      </c>
      <c r="M5550">
        <v>50</v>
      </c>
      <c r="N5550" t="s">
        <v>3327</v>
      </c>
    </row>
    <row r="5551" spans="1:14" x14ac:dyDescent="0.2">
      <c r="A5551" t="s">
        <v>11310</v>
      </c>
      <c r="B5551">
        <v>28150</v>
      </c>
      <c r="C5551">
        <v>32150</v>
      </c>
      <c r="D5551">
        <v>36150</v>
      </c>
      <c r="E5551">
        <v>40150</v>
      </c>
      <c r="F5551">
        <v>43400</v>
      </c>
      <c r="G5551">
        <v>46600</v>
      </c>
      <c r="H5551">
        <v>49800</v>
      </c>
      <c r="I5551">
        <v>53000</v>
      </c>
      <c r="J5551">
        <v>56250</v>
      </c>
      <c r="K5551" t="s">
        <v>2765</v>
      </c>
      <c r="L5551">
        <v>57</v>
      </c>
      <c r="M5551">
        <v>50</v>
      </c>
      <c r="N5551" t="s">
        <v>3384</v>
      </c>
    </row>
    <row r="5552" spans="1:14" x14ac:dyDescent="0.2">
      <c r="A5552" t="s">
        <v>11311</v>
      </c>
      <c r="B5552">
        <v>28150</v>
      </c>
      <c r="C5552">
        <v>32150</v>
      </c>
      <c r="D5552">
        <v>36150</v>
      </c>
      <c r="E5552">
        <v>40150</v>
      </c>
      <c r="F5552">
        <v>43400</v>
      </c>
      <c r="G5552">
        <v>46600</v>
      </c>
      <c r="H5552">
        <v>49800</v>
      </c>
      <c r="I5552">
        <v>53000</v>
      </c>
      <c r="J5552">
        <v>56250</v>
      </c>
      <c r="K5552" t="s">
        <v>2765</v>
      </c>
      <c r="L5552">
        <v>59</v>
      </c>
      <c r="M5552">
        <v>50</v>
      </c>
      <c r="N5552" t="s">
        <v>4107</v>
      </c>
    </row>
    <row r="5553" spans="1:14" x14ac:dyDescent="0.2">
      <c r="A5553" t="s">
        <v>11312</v>
      </c>
      <c r="B5553">
        <v>28150</v>
      </c>
      <c r="C5553">
        <v>32150</v>
      </c>
      <c r="D5553">
        <v>36150</v>
      </c>
      <c r="E5553">
        <v>40150</v>
      </c>
      <c r="F5553">
        <v>43400</v>
      </c>
      <c r="G5553">
        <v>46600</v>
      </c>
      <c r="H5553">
        <v>49800</v>
      </c>
      <c r="I5553">
        <v>53000</v>
      </c>
      <c r="J5553">
        <v>56250</v>
      </c>
      <c r="K5553" t="s">
        <v>2765</v>
      </c>
      <c r="L5553">
        <v>61</v>
      </c>
      <c r="M5553">
        <v>50</v>
      </c>
      <c r="N5553" t="s">
        <v>3329</v>
      </c>
    </row>
    <row r="5554" spans="1:14" x14ac:dyDescent="0.2">
      <c r="A5554" t="s">
        <v>11313</v>
      </c>
      <c r="B5554">
        <v>36200</v>
      </c>
      <c r="C5554">
        <v>41350</v>
      </c>
      <c r="D5554">
        <v>46500</v>
      </c>
      <c r="E5554">
        <v>51650</v>
      </c>
      <c r="F5554">
        <v>55800</v>
      </c>
      <c r="G5554">
        <v>59950</v>
      </c>
      <c r="H5554">
        <v>64050</v>
      </c>
      <c r="I5554">
        <v>68200</v>
      </c>
      <c r="J5554">
        <v>72350</v>
      </c>
      <c r="K5554" t="s">
        <v>2765</v>
      </c>
      <c r="L5554">
        <v>63</v>
      </c>
      <c r="M5554">
        <v>50</v>
      </c>
      <c r="N5554" t="s">
        <v>3854</v>
      </c>
    </row>
    <row r="5555" spans="1:14" x14ac:dyDescent="0.2">
      <c r="A5555" t="s">
        <v>11314</v>
      </c>
      <c r="B5555">
        <v>28150</v>
      </c>
      <c r="C5555">
        <v>32150</v>
      </c>
      <c r="D5555">
        <v>36150</v>
      </c>
      <c r="E5555">
        <v>40150</v>
      </c>
      <c r="F5555">
        <v>43400</v>
      </c>
      <c r="G5555">
        <v>46600</v>
      </c>
      <c r="H5555">
        <v>49800</v>
      </c>
      <c r="I5555">
        <v>53000</v>
      </c>
      <c r="J5555">
        <v>56250</v>
      </c>
      <c r="K5555" t="s">
        <v>2765</v>
      </c>
      <c r="L5555">
        <v>65</v>
      </c>
      <c r="M5555">
        <v>50</v>
      </c>
      <c r="N5555" t="s">
        <v>4237</v>
      </c>
    </row>
    <row r="5556" spans="1:14" x14ac:dyDescent="0.2">
      <c r="A5556" t="s">
        <v>11315</v>
      </c>
      <c r="B5556">
        <v>28150</v>
      </c>
      <c r="C5556">
        <v>32150</v>
      </c>
      <c r="D5556">
        <v>36150</v>
      </c>
      <c r="E5556">
        <v>40150</v>
      </c>
      <c r="F5556">
        <v>43400</v>
      </c>
      <c r="G5556">
        <v>46600</v>
      </c>
      <c r="H5556">
        <v>49800</v>
      </c>
      <c r="I5556">
        <v>53000</v>
      </c>
      <c r="J5556">
        <v>56250</v>
      </c>
      <c r="K5556" t="s">
        <v>2765</v>
      </c>
      <c r="L5556">
        <v>67</v>
      </c>
      <c r="M5556">
        <v>50</v>
      </c>
      <c r="N5556" t="s">
        <v>2977</v>
      </c>
    </row>
    <row r="5557" spans="1:14" x14ac:dyDescent="0.2">
      <c r="A5557" t="s">
        <v>11316</v>
      </c>
      <c r="B5557">
        <v>28150</v>
      </c>
      <c r="C5557">
        <v>32150</v>
      </c>
      <c r="D5557">
        <v>36150</v>
      </c>
      <c r="E5557">
        <v>40150</v>
      </c>
      <c r="F5557">
        <v>43400</v>
      </c>
      <c r="G5557">
        <v>46600</v>
      </c>
      <c r="H5557">
        <v>49800</v>
      </c>
      <c r="I5557">
        <v>53000</v>
      </c>
      <c r="J5557">
        <v>56250</v>
      </c>
      <c r="K5557" t="s">
        <v>2765</v>
      </c>
      <c r="L5557">
        <v>69</v>
      </c>
      <c r="M5557">
        <v>50</v>
      </c>
      <c r="N5557" t="s">
        <v>3008</v>
      </c>
    </row>
    <row r="5558" spans="1:14" x14ac:dyDescent="0.2">
      <c r="A5558" t="s">
        <v>11317</v>
      </c>
      <c r="B5558">
        <v>28150</v>
      </c>
      <c r="C5558">
        <v>32150</v>
      </c>
      <c r="D5558">
        <v>36150</v>
      </c>
      <c r="E5558">
        <v>40150</v>
      </c>
      <c r="F5558">
        <v>43400</v>
      </c>
      <c r="G5558">
        <v>46600</v>
      </c>
      <c r="H5558">
        <v>49800</v>
      </c>
      <c r="I5558">
        <v>53000</v>
      </c>
      <c r="J5558">
        <v>56250</v>
      </c>
      <c r="K5558" t="s">
        <v>2765</v>
      </c>
      <c r="L5558">
        <v>71</v>
      </c>
      <c r="M5558">
        <v>50</v>
      </c>
      <c r="N5558" t="s">
        <v>4108</v>
      </c>
    </row>
    <row r="5559" spans="1:14" x14ac:dyDescent="0.2">
      <c r="A5559" t="s">
        <v>11318</v>
      </c>
      <c r="B5559">
        <v>30950</v>
      </c>
      <c r="C5559">
        <v>35400</v>
      </c>
      <c r="D5559">
        <v>39800</v>
      </c>
      <c r="E5559">
        <v>44200</v>
      </c>
      <c r="F5559">
        <v>47750</v>
      </c>
      <c r="G5559">
        <v>51300</v>
      </c>
      <c r="H5559">
        <v>54850</v>
      </c>
      <c r="I5559">
        <v>58350</v>
      </c>
      <c r="J5559">
        <v>61900</v>
      </c>
      <c r="K5559" t="s">
        <v>2765</v>
      </c>
      <c r="L5559">
        <v>73</v>
      </c>
      <c r="M5559">
        <v>50</v>
      </c>
      <c r="N5559" t="s">
        <v>3331</v>
      </c>
    </row>
    <row r="5560" spans="1:14" x14ac:dyDescent="0.2">
      <c r="A5560" t="s">
        <v>11319</v>
      </c>
      <c r="B5560">
        <v>28250</v>
      </c>
      <c r="C5560">
        <v>32250</v>
      </c>
      <c r="D5560">
        <v>36300</v>
      </c>
      <c r="E5560">
        <v>40300</v>
      </c>
      <c r="F5560">
        <v>43550</v>
      </c>
      <c r="G5560">
        <v>46750</v>
      </c>
      <c r="H5560">
        <v>50000</v>
      </c>
      <c r="I5560">
        <v>53200</v>
      </c>
      <c r="J5560">
        <v>56450</v>
      </c>
      <c r="K5560" t="s">
        <v>2765</v>
      </c>
      <c r="L5560">
        <v>75</v>
      </c>
      <c r="M5560">
        <v>50</v>
      </c>
      <c r="N5560" t="s">
        <v>4109</v>
      </c>
    </row>
    <row r="5561" spans="1:14" x14ac:dyDescent="0.2">
      <c r="A5561" t="s">
        <v>11320</v>
      </c>
      <c r="B5561">
        <v>28150</v>
      </c>
      <c r="C5561">
        <v>32150</v>
      </c>
      <c r="D5561">
        <v>36150</v>
      </c>
      <c r="E5561">
        <v>40150</v>
      </c>
      <c r="F5561">
        <v>43400</v>
      </c>
      <c r="G5561">
        <v>46600</v>
      </c>
      <c r="H5561">
        <v>49800</v>
      </c>
      <c r="I5561">
        <v>53000</v>
      </c>
      <c r="J5561">
        <v>56250</v>
      </c>
      <c r="K5561" t="s">
        <v>2765</v>
      </c>
      <c r="L5561">
        <v>77</v>
      </c>
      <c r="M5561">
        <v>50</v>
      </c>
      <c r="N5561" t="s">
        <v>3333</v>
      </c>
    </row>
    <row r="5562" spans="1:14" x14ac:dyDescent="0.2">
      <c r="A5562" t="s">
        <v>11321</v>
      </c>
      <c r="B5562">
        <v>28250</v>
      </c>
      <c r="C5562">
        <v>32250</v>
      </c>
      <c r="D5562">
        <v>36300</v>
      </c>
      <c r="E5562">
        <v>40300</v>
      </c>
      <c r="F5562">
        <v>43550</v>
      </c>
      <c r="G5562">
        <v>46750</v>
      </c>
      <c r="H5562">
        <v>50000</v>
      </c>
      <c r="I5562">
        <v>53200</v>
      </c>
      <c r="J5562">
        <v>56450</v>
      </c>
      <c r="K5562" t="s">
        <v>2765</v>
      </c>
      <c r="L5562">
        <v>79</v>
      </c>
      <c r="M5562">
        <v>50</v>
      </c>
      <c r="N5562" t="s">
        <v>3572</v>
      </c>
    </row>
    <row r="5563" spans="1:14" x14ac:dyDescent="0.2">
      <c r="A5563" t="s">
        <v>11322</v>
      </c>
      <c r="B5563">
        <v>28150</v>
      </c>
      <c r="C5563">
        <v>32150</v>
      </c>
      <c r="D5563">
        <v>36150</v>
      </c>
      <c r="E5563">
        <v>40150</v>
      </c>
      <c r="F5563">
        <v>43400</v>
      </c>
      <c r="G5563">
        <v>46600</v>
      </c>
      <c r="H5563">
        <v>49800</v>
      </c>
      <c r="I5563">
        <v>53000</v>
      </c>
      <c r="J5563">
        <v>56250</v>
      </c>
      <c r="K5563" t="s">
        <v>2765</v>
      </c>
      <c r="L5563">
        <v>81</v>
      </c>
      <c r="M5563">
        <v>50</v>
      </c>
      <c r="N5563" t="s">
        <v>3334</v>
      </c>
    </row>
    <row r="5564" spans="1:14" x14ac:dyDescent="0.2">
      <c r="A5564" t="s">
        <v>11323</v>
      </c>
      <c r="B5564">
        <v>35200</v>
      </c>
      <c r="C5564">
        <v>40200</v>
      </c>
      <c r="D5564">
        <v>45250</v>
      </c>
      <c r="E5564">
        <v>50250</v>
      </c>
      <c r="F5564">
        <v>54300</v>
      </c>
      <c r="G5564">
        <v>58300</v>
      </c>
      <c r="H5564">
        <v>62350</v>
      </c>
      <c r="I5564">
        <v>66350</v>
      </c>
      <c r="J5564">
        <v>70350</v>
      </c>
      <c r="K5564" t="s">
        <v>2765</v>
      </c>
      <c r="L5564">
        <v>83</v>
      </c>
      <c r="M5564">
        <v>50</v>
      </c>
      <c r="N5564" t="s">
        <v>4110</v>
      </c>
    </row>
    <row r="5565" spans="1:14" x14ac:dyDescent="0.2">
      <c r="A5565" t="s">
        <v>11324</v>
      </c>
      <c r="B5565">
        <v>30650</v>
      </c>
      <c r="C5565">
        <v>35000</v>
      </c>
      <c r="D5565">
        <v>39400</v>
      </c>
      <c r="E5565">
        <v>43750</v>
      </c>
      <c r="F5565">
        <v>47250</v>
      </c>
      <c r="G5565">
        <v>50750</v>
      </c>
      <c r="H5565">
        <v>54250</v>
      </c>
      <c r="I5565">
        <v>57750</v>
      </c>
      <c r="J5565">
        <v>61250</v>
      </c>
      <c r="K5565" t="s">
        <v>2765</v>
      </c>
      <c r="L5565">
        <v>85</v>
      </c>
      <c r="M5565">
        <v>50</v>
      </c>
      <c r="N5565" t="s">
        <v>4111</v>
      </c>
    </row>
    <row r="5566" spans="1:14" x14ac:dyDescent="0.2">
      <c r="A5566" t="s">
        <v>11325</v>
      </c>
      <c r="B5566">
        <v>28150</v>
      </c>
      <c r="C5566">
        <v>32150</v>
      </c>
      <c r="D5566">
        <v>36150</v>
      </c>
      <c r="E5566">
        <v>40150</v>
      </c>
      <c r="F5566">
        <v>43400</v>
      </c>
      <c r="G5566">
        <v>46600</v>
      </c>
      <c r="H5566">
        <v>49800</v>
      </c>
      <c r="I5566">
        <v>53000</v>
      </c>
      <c r="J5566">
        <v>56250</v>
      </c>
      <c r="K5566" t="s">
        <v>2765</v>
      </c>
      <c r="L5566">
        <v>87</v>
      </c>
      <c r="M5566">
        <v>50</v>
      </c>
      <c r="N5566" t="s">
        <v>3392</v>
      </c>
    </row>
    <row r="5567" spans="1:14" x14ac:dyDescent="0.2">
      <c r="A5567" t="s">
        <v>11326</v>
      </c>
      <c r="B5567">
        <v>38650</v>
      </c>
      <c r="C5567">
        <v>44150</v>
      </c>
      <c r="D5567">
        <v>49650</v>
      </c>
      <c r="E5567">
        <v>55150</v>
      </c>
      <c r="F5567">
        <v>59600</v>
      </c>
      <c r="G5567">
        <v>64000</v>
      </c>
      <c r="H5567">
        <v>68400</v>
      </c>
      <c r="I5567">
        <v>72800</v>
      </c>
      <c r="J5567">
        <v>77250</v>
      </c>
      <c r="K5567" t="s">
        <v>2765</v>
      </c>
      <c r="L5567">
        <v>89</v>
      </c>
      <c r="M5567">
        <v>50</v>
      </c>
      <c r="N5567" t="s">
        <v>4112</v>
      </c>
    </row>
    <row r="5568" spans="1:14" x14ac:dyDescent="0.2">
      <c r="A5568" t="s">
        <v>11327</v>
      </c>
      <c r="B5568">
        <v>28850</v>
      </c>
      <c r="C5568">
        <v>32950</v>
      </c>
      <c r="D5568">
        <v>37050</v>
      </c>
      <c r="E5568">
        <v>41150</v>
      </c>
      <c r="F5568">
        <v>44450</v>
      </c>
      <c r="G5568">
        <v>47750</v>
      </c>
      <c r="H5568">
        <v>51050</v>
      </c>
      <c r="I5568">
        <v>54350</v>
      </c>
      <c r="J5568">
        <v>57650</v>
      </c>
      <c r="K5568" t="s">
        <v>2765</v>
      </c>
      <c r="L5568">
        <v>91</v>
      </c>
      <c r="M5568">
        <v>50</v>
      </c>
      <c r="N5568" t="s">
        <v>4113</v>
      </c>
    </row>
    <row r="5569" spans="1:14" x14ac:dyDescent="0.2">
      <c r="A5569" t="s">
        <v>11328</v>
      </c>
      <c r="B5569">
        <v>39200</v>
      </c>
      <c r="C5569">
        <v>44800</v>
      </c>
      <c r="D5569">
        <v>50400</v>
      </c>
      <c r="E5569">
        <v>55950</v>
      </c>
      <c r="F5569">
        <v>60450</v>
      </c>
      <c r="G5569">
        <v>64950</v>
      </c>
      <c r="H5569">
        <v>69400</v>
      </c>
      <c r="I5569">
        <v>73900</v>
      </c>
      <c r="J5569">
        <v>78350</v>
      </c>
      <c r="K5569" t="s">
        <v>2765</v>
      </c>
      <c r="L5569">
        <v>93</v>
      </c>
      <c r="M5569">
        <v>50</v>
      </c>
      <c r="N5569" t="s">
        <v>4114</v>
      </c>
    </row>
    <row r="5570" spans="1:14" x14ac:dyDescent="0.2">
      <c r="A5570" t="s">
        <v>11329</v>
      </c>
      <c r="B5570">
        <v>28150</v>
      </c>
      <c r="C5570">
        <v>32150</v>
      </c>
      <c r="D5570">
        <v>36150</v>
      </c>
      <c r="E5570">
        <v>40150</v>
      </c>
      <c r="F5570">
        <v>43400</v>
      </c>
      <c r="G5570">
        <v>46600</v>
      </c>
      <c r="H5570">
        <v>49800</v>
      </c>
      <c r="I5570">
        <v>53000</v>
      </c>
      <c r="J5570">
        <v>56250</v>
      </c>
      <c r="K5570" t="s">
        <v>2765</v>
      </c>
      <c r="L5570">
        <v>95</v>
      </c>
      <c r="M5570">
        <v>50</v>
      </c>
      <c r="N5570" t="s">
        <v>4115</v>
      </c>
    </row>
    <row r="5571" spans="1:14" x14ac:dyDescent="0.2">
      <c r="A5571" t="s">
        <v>11330</v>
      </c>
      <c r="B5571">
        <v>38650</v>
      </c>
      <c r="C5571">
        <v>44150</v>
      </c>
      <c r="D5571">
        <v>49650</v>
      </c>
      <c r="E5571">
        <v>55150</v>
      </c>
      <c r="F5571">
        <v>59600</v>
      </c>
      <c r="G5571">
        <v>64000</v>
      </c>
      <c r="H5571">
        <v>68400</v>
      </c>
      <c r="I5571">
        <v>72800</v>
      </c>
      <c r="J5571">
        <v>77250</v>
      </c>
      <c r="K5571" t="s">
        <v>2765</v>
      </c>
      <c r="L5571">
        <v>97</v>
      </c>
      <c r="M5571">
        <v>50</v>
      </c>
      <c r="N5571" t="s">
        <v>3707</v>
      </c>
    </row>
    <row r="5572" spans="1:14" x14ac:dyDescent="0.2">
      <c r="A5572" t="s">
        <v>11331</v>
      </c>
      <c r="B5572">
        <v>28700</v>
      </c>
      <c r="C5572">
        <v>32800</v>
      </c>
      <c r="D5572">
        <v>36900</v>
      </c>
      <c r="E5572">
        <v>41000</v>
      </c>
      <c r="F5572">
        <v>44300</v>
      </c>
      <c r="G5572">
        <v>47600</v>
      </c>
      <c r="H5572">
        <v>50850</v>
      </c>
      <c r="I5572">
        <v>54150</v>
      </c>
      <c r="J5572">
        <v>57400</v>
      </c>
      <c r="K5572" t="s">
        <v>2765</v>
      </c>
      <c r="L5572">
        <v>99</v>
      </c>
      <c r="M5572">
        <v>50</v>
      </c>
      <c r="N5572" t="s">
        <v>4116</v>
      </c>
    </row>
    <row r="5573" spans="1:14" x14ac:dyDescent="0.2">
      <c r="A5573" t="s">
        <v>11332</v>
      </c>
      <c r="B5573">
        <v>28150</v>
      </c>
      <c r="C5573">
        <v>32150</v>
      </c>
      <c r="D5573">
        <v>36150</v>
      </c>
      <c r="E5573">
        <v>40150</v>
      </c>
      <c r="F5573">
        <v>43400</v>
      </c>
      <c r="G5573">
        <v>46600</v>
      </c>
      <c r="H5573">
        <v>49800</v>
      </c>
      <c r="I5573">
        <v>53000</v>
      </c>
      <c r="J5573">
        <v>56250</v>
      </c>
      <c r="K5573" t="s">
        <v>2765</v>
      </c>
      <c r="L5573">
        <v>101</v>
      </c>
      <c r="M5573">
        <v>50</v>
      </c>
      <c r="N5573" t="s">
        <v>3337</v>
      </c>
    </row>
    <row r="5574" spans="1:14" x14ac:dyDescent="0.2">
      <c r="A5574" t="s">
        <v>11333</v>
      </c>
      <c r="B5574">
        <v>31150</v>
      </c>
      <c r="C5574">
        <v>35600</v>
      </c>
      <c r="D5574">
        <v>40050</v>
      </c>
      <c r="E5574">
        <v>44500</v>
      </c>
      <c r="F5574">
        <v>48100</v>
      </c>
      <c r="G5574">
        <v>51650</v>
      </c>
      <c r="H5574">
        <v>55200</v>
      </c>
      <c r="I5574">
        <v>58750</v>
      </c>
      <c r="J5574">
        <v>62300</v>
      </c>
      <c r="K5574" t="s">
        <v>2765</v>
      </c>
      <c r="L5574">
        <v>103</v>
      </c>
      <c r="M5574">
        <v>50</v>
      </c>
      <c r="N5574" t="s">
        <v>3338</v>
      </c>
    </row>
    <row r="5575" spans="1:14" x14ac:dyDescent="0.2">
      <c r="A5575" t="s">
        <v>11334</v>
      </c>
      <c r="B5575">
        <v>29300</v>
      </c>
      <c r="C5575">
        <v>33450</v>
      </c>
      <c r="D5575">
        <v>37650</v>
      </c>
      <c r="E5575">
        <v>41800</v>
      </c>
      <c r="F5575">
        <v>45150</v>
      </c>
      <c r="G5575">
        <v>48500</v>
      </c>
      <c r="H5575">
        <v>51850</v>
      </c>
      <c r="I5575">
        <v>55200</v>
      </c>
      <c r="J5575">
        <v>58550</v>
      </c>
      <c r="K5575" t="s">
        <v>2765</v>
      </c>
      <c r="L5575">
        <v>105</v>
      </c>
      <c r="M5575">
        <v>50</v>
      </c>
      <c r="N5575" t="s">
        <v>4117</v>
      </c>
    </row>
    <row r="5576" spans="1:14" x14ac:dyDescent="0.2">
      <c r="A5576" t="s">
        <v>11335</v>
      </c>
      <c r="B5576">
        <v>29750</v>
      </c>
      <c r="C5576">
        <v>34000</v>
      </c>
      <c r="D5576">
        <v>38250</v>
      </c>
      <c r="E5576">
        <v>42500</v>
      </c>
      <c r="F5576">
        <v>45900</v>
      </c>
      <c r="G5576">
        <v>49300</v>
      </c>
      <c r="H5576">
        <v>52700</v>
      </c>
      <c r="I5576">
        <v>56100</v>
      </c>
      <c r="J5576">
        <v>59500</v>
      </c>
      <c r="K5576" t="s">
        <v>2765</v>
      </c>
      <c r="L5576">
        <v>107</v>
      </c>
      <c r="M5576">
        <v>50</v>
      </c>
      <c r="N5576" t="s">
        <v>3396</v>
      </c>
    </row>
    <row r="5577" spans="1:14" x14ac:dyDescent="0.2">
      <c r="A5577" t="s">
        <v>11336</v>
      </c>
      <c r="B5577">
        <v>28950</v>
      </c>
      <c r="C5577">
        <v>33050</v>
      </c>
      <c r="D5577">
        <v>37200</v>
      </c>
      <c r="E5577">
        <v>41300</v>
      </c>
      <c r="F5577">
        <v>44650</v>
      </c>
      <c r="G5577">
        <v>47950</v>
      </c>
      <c r="H5577">
        <v>51250</v>
      </c>
      <c r="I5577">
        <v>54550</v>
      </c>
      <c r="J5577">
        <v>57850</v>
      </c>
      <c r="K5577" t="s">
        <v>2765</v>
      </c>
      <c r="L5577">
        <v>109</v>
      </c>
      <c r="M5577">
        <v>50</v>
      </c>
      <c r="N5577" t="s">
        <v>4118</v>
      </c>
    </row>
    <row r="5578" spans="1:14" x14ac:dyDescent="0.2">
      <c r="A5578" t="s">
        <v>11337</v>
      </c>
      <c r="B5578">
        <v>38650</v>
      </c>
      <c r="C5578">
        <v>44150</v>
      </c>
      <c r="D5578">
        <v>49650</v>
      </c>
      <c r="E5578">
        <v>55150</v>
      </c>
      <c r="F5578">
        <v>59600</v>
      </c>
      <c r="G5578">
        <v>64000</v>
      </c>
      <c r="H5578">
        <v>68400</v>
      </c>
      <c r="I5578">
        <v>72800</v>
      </c>
      <c r="J5578">
        <v>77250</v>
      </c>
      <c r="K5578" t="s">
        <v>2765</v>
      </c>
      <c r="L5578">
        <v>111</v>
      </c>
      <c r="M5578">
        <v>50</v>
      </c>
      <c r="N5578" t="s">
        <v>4119</v>
      </c>
    </row>
    <row r="5579" spans="1:14" x14ac:dyDescent="0.2">
      <c r="A5579" t="s">
        <v>11338</v>
      </c>
      <c r="B5579">
        <v>38650</v>
      </c>
      <c r="C5579">
        <v>44150</v>
      </c>
      <c r="D5579">
        <v>49650</v>
      </c>
      <c r="E5579">
        <v>55150</v>
      </c>
      <c r="F5579">
        <v>59600</v>
      </c>
      <c r="G5579">
        <v>64000</v>
      </c>
      <c r="H5579">
        <v>68400</v>
      </c>
      <c r="I5579">
        <v>72800</v>
      </c>
      <c r="J5579">
        <v>77250</v>
      </c>
      <c r="K5579" t="s">
        <v>2765</v>
      </c>
      <c r="L5579">
        <v>113</v>
      </c>
      <c r="M5579">
        <v>50</v>
      </c>
      <c r="N5579" t="s">
        <v>4120</v>
      </c>
    </row>
    <row r="5580" spans="1:14" x14ac:dyDescent="0.2">
      <c r="A5580" t="s">
        <v>11339</v>
      </c>
      <c r="B5580">
        <v>28500</v>
      </c>
      <c r="C5580">
        <v>32550</v>
      </c>
      <c r="D5580">
        <v>36600</v>
      </c>
      <c r="E5580">
        <v>40650</v>
      </c>
      <c r="F5580">
        <v>43950</v>
      </c>
      <c r="G5580">
        <v>47200</v>
      </c>
      <c r="H5580">
        <v>50450</v>
      </c>
      <c r="I5580">
        <v>53700</v>
      </c>
      <c r="J5580">
        <v>56950</v>
      </c>
      <c r="K5580" t="s">
        <v>2765</v>
      </c>
      <c r="L5580">
        <v>115</v>
      </c>
      <c r="M5580">
        <v>50</v>
      </c>
      <c r="N5580" t="s">
        <v>3341</v>
      </c>
    </row>
    <row r="5581" spans="1:14" x14ac:dyDescent="0.2">
      <c r="A5581" t="s">
        <v>11340</v>
      </c>
      <c r="B5581">
        <v>28250</v>
      </c>
      <c r="C5581">
        <v>32250</v>
      </c>
      <c r="D5581">
        <v>36300</v>
      </c>
      <c r="E5581">
        <v>40300</v>
      </c>
      <c r="F5581">
        <v>43550</v>
      </c>
      <c r="G5581">
        <v>46750</v>
      </c>
      <c r="H5581">
        <v>50000</v>
      </c>
      <c r="I5581">
        <v>53200</v>
      </c>
      <c r="J5581">
        <v>56450</v>
      </c>
      <c r="K5581" t="s">
        <v>2765</v>
      </c>
      <c r="L5581">
        <v>117</v>
      </c>
      <c r="M5581">
        <v>50</v>
      </c>
      <c r="N5581" t="s">
        <v>4121</v>
      </c>
    </row>
    <row r="5582" spans="1:14" x14ac:dyDescent="0.2">
      <c r="A5582" t="s">
        <v>11341</v>
      </c>
      <c r="B5582">
        <v>35200</v>
      </c>
      <c r="C5582">
        <v>40200</v>
      </c>
      <c r="D5582">
        <v>45250</v>
      </c>
      <c r="E5582">
        <v>50250</v>
      </c>
      <c r="F5582">
        <v>54300</v>
      </c>
      <c r="G5582">
        <v>58300</v>
      </c>
      <c r="H5582">
        <v>62350</v>
      </c>
      <c r="I5582">
        <v>66350</v>
      </c>
      <c r="J5582">
        <v>70350</v>
      </c>
      <c r="K5582" t="s">
        <v>2765</v>
      </c>
      <c r="L5582">
        <v>119</v>
      </c>
      <c r="M5582">
        <v>50</v>
      </c>
      <c r="N5582" t="s">
        <v>3342</v>
      </c>
    </row>
    <row r="5583" spans="1:14" x14ac:dyDescent="0.2">
      <c r="A5583" t="s">
        <v>11342</v>
      </c>
      <c r="B5583">
        <v>28150</v>
      </c>
      <c r="C5583">
        <v>32150</v>
      </c>
      <c r="D5583">
        <v>36150</v>
      </c>
      <c r="E5583">
        <v>40150</v>
      </c>
      <c r="F5583">
        <v>43400</v>
      </c>
      <c r="G5583">
        <v>46600</v>
      </c>
      <c r="H5583">
        <v>49800</v>
      </c>
      <c r="I5583">
        <v>53000</v>
      </c>
      <c r="J5583">
        <v>56250</v>
      </c>
      <c r="K5583" t="s">
        <v>2765</v>
      </c>
      <c r="L5583">
        <v>121</v>
      </c>
      <c r="M5583">
        <v>50</v>
      </c>
      <c r="N5583" t="s">
        <v>3344</v>
      </c>
    </row>
    <row r="5584" spans="1:14" x14ac:dyDescent="0.2">
      <c r="A5584" t="s">
        <v>11343</v>
      </c>
      <c r="B5584">
        <v>31650</v>
      </c>
      <c r="C5584">
        <v>36150</v>
      </c>
      <c r="D5584">
        <v>40650</v>
      </c>
      <c r="E5584">
        <v>45150</v>
      </c>
      <c r="F5584">
        <v>48800</v>
      </c>
      <c r="G5584">
        <v>52400</v>
      </c>
      <c r="H5584">
        <v>56000</v>
      </c>
      <c r="I5584">
        <v>59600</v>
      </c>
      <c r="J5584">
        <v>63250</v>
      </c>
      <c r="K5584" t="s">
        <v>2765</v>
      </c>
      <c r="L5584">
        <v>123</v>
      </c>
      <c r="M5584">
        <v>50</v>
      </c>
      <c r="N5584" t="s">
        <v>3345</v>
      </c>
    </row>
    <row r="5585" spans="1:14" x14ac:dyDescent="0.2">
      <c r="A5585" t="s">
        <v>11344</v>
      </c>
      <c r="B5585">
        <v>28150</v>
      </c>
      <c r="C5585">
        <v>32150</v>
      </c>
      <c r="D5585">
        <v>36150</v>
      </c>
      <c r="E5585">
        <v>40150</v>
      </c>
      <c r="F5585">
        <v>43400</v>
      </c>
      <c r="G5585">
        <v>46600</v>
      </c>
      <c r="H5585">
        <v>49800</v>
      </c>
      <c r="I5585">
        <v>53000</v>
      </c>
      <c r="J5585">
        <v>56250</v>
      </c>
      <c r="K5585" t="s">
        <v>2765</v>
      </c>
      <c r="L5585">
        <v>125</v>
      </c>
      <c r="M5585">
        <v>50</v>
      </c>
      <c r="N5585" t="s">
        <v>4122</v>
      </c>
    </row>
    <row r="5586" spans="1:14" x14ac:dyDescent="0.2">
      <c r="A5586" t="s">
        <v>11345</v>
      </c>
      <c r="B5586">
        <v>28150</v>
      </c>
      <c r="C5586">
        <v>32150</v>
      </c>
      <c r="D5586">
        <v>36150</v>
      </c>
      <c r="E5586">
        <v>40150</v>
      </c>
      <c r="F5586">
        <v>43400</v>
      </c>
      <c r="G5586">
        <v>46600</v>
      </c>
      <c r="H5586">
        <v>49800</v>
      </c>
      <c r="I5586">
        <v>53000</v>
      </c>
      <c r="J5586">
        <v>56250</v>
      </c>
      <c r="K5586" t="s">
        <v>2765</v>
      </c>
      <c r="L5586">
        <v>127</v>
      </c>
      <c r="M5586">
        <v>50</v>
      </c>
      <c r="N5586" t="s">
        <v>4123</v>
      </c>
    </row>
    <row r="5587" spans="1:14" x14ac:dyDescent="0.2">
      <c r="A5587" t="s">
        <v>11346</v>
      </c>
      <c r="B5587">
        <v>34800</v>
      </c>
      <c r="C5587">
        <v>39750</v>
      </c>
      <c r="D5587">
        <v>44700</v>
      </c>
      <c r="E5587">
        <v>49650</v>
      </c>
      <c r="F5587">
        <v>53650</v>
      </c>
      <c r="G5587">
        <v>57600</v>
      </c>
      <c r="H5587">
        <v>61600</v>
      </c>
      <c r="I5587">
        <v>65550</v>
      </c>
      <c r="J5587">
        <v>69550</v>
      </c>
      <c r="K5587" t="s">
        <v>2765</v>
      </c>
      <c r="L5587">
        <v>129</v>
      </c>
      <c r="M5587">
        <v>50</v>
      </c>
      <c r="N5587" t="s">
        <v>4124</v>
      </c>
    </row>
    <row r="5588" spans="1:14" x14ac:dyDescent="0.2">
      <c r="A5588" t="s">
        <v>11347</v>
      </c>
      <c r="B5588">
        <v>30950</v>
      </c>
      <c r="C5588">
        <v>35400</v>
      </c>
      <c r="D5588">
        <v>39800</v>
      </c>
      <c r="E5588">
        <v>44200</v>
      </c>
      <c r="F5588">
        <v>47750</v>
      </c>
      <c r="G5588">
        <v>51300</v>
      </c>
      <c r="H5588">
        <v>54850</v>
      </c>
      <c r="I5588">
        <v>58350</v>
      </c>
      <c r="J5588">
        <v>61900</v>
      </c>
      <c r="K5588" t="s">
        <v>2765</v>
      </c>
      <c r="L5588">
        <v>131</v>
      </c>
      <c r="M5588">
        <v>50</v>
      </c>
      <c r="N5588" t="s">
        <v>4125</v>
      </c>
    </row>
    <row r="5589" spans="1:14" x14ac:dyDescent="0.2">
      <c r="A5589" t="s">
        <v>11348</v>
      </c>
      <c r="B5589">
        <v>35200</v>
      </c>
      <c r="C5589">
        <v>40200</v>
      </c>
      <c r="D5589">
        <v>45250</v>
      </c>
      <c r="E5589">
        <v>50250</v>
      </c>
      <c r="F5589">
        <v>54300</v>
      </c>
      <c r="G5589">
        <v>58300</v>
      </c>
      <c r="H5589">
        <v>62350</v>
      </c>
      <c r="I5589">
        <v>66350</v>
      </c>
      <c r="J5589">
        <v>70350</v>
      </c>
      <c r="K5589" t="s">
        <v>2765</v>
      </c>
      <c r="L5589">
        <v>133</v>
      </c>
      <c r="M5589">
        <v>50</v>
      </c>
      <c r="N5589" t="s">
        <v>3347</v>
      </c>
    </row>
    <row r="5590" spans="1:14" x14ac:dyDescent="0.2">
      <c r="A5590" t="s">
        <v>11349</v>
      </c>
      <c r="B5590">
        <v>28150</v>
      </c>
      <c r="C5590">
        <v>32150</v>
      </c>
      <c r="D5590">
        <v>36150</v>
      </c>
      <c r="E5590">
        <v>40150</v>
      </c>
      <c r="F5590">
        <v>43400</v>
      </c>
      <c r="G5590">
        <v>46600</v>
      </c>
      <c r="H5590">
        <v>49800</v>
      </c>
      <c r="I5590">
        <v>53000</v>
      </c>
      <c r="J5590">
        <v>56250</v>
      </c>
      <c r="K5590" t="s">
        <v>2765</v>
      </c>
      <c r="L5590">
        <v>135</v>
      </c>
      <c r="M5590">
        <v>50</v>
      </c>
      <c r="N5590" t="s">
        <v>3348</v>
      </c>
    </row>
    <row r="5591" spans="1:14" x14ac:dyDescent="0.2">
      <c r="A5591" t="s">
        <v>11350</v>
      </c>
      <c r="B5591">
        <v>28150</v>
      </c>
      <c r="C5591">
        <v>32150</v>
      </c>
      <c r="D5591">
        <v>36150</v>
      </c>
      <c r="E5591">
        <v>40150</v>
      </c>
      <c r="F5591">
        <v>43400</v>
      </c>
      <c r="G5591">
        <v>46600</v>
      </c>
      <c r="H5591">
        <v>49800</v>
      </c>
      <c r="I5591">
        <v>53000</v>
      </c>
      <c r="J5591">
        <v>56250</v>
      </c>
      <c r="K5591" t="s">
        <v>2765</v>
      </c>
      <c r="L5591">
        <v>137</v>
      </c>
      <c r="M5591">
        <v>50</v>
      </c>
      <c r="N5591" t="s">
        <v>3349</v>
      </c>
    </row>
    <row r="5592" spans="1:14" x14ac:dyDescent="0.2">
      <c r="A5592" t="s">
        <v>11351</v>
      </c>
      <c r="B5592">
        <v>29400</v>
      </c>
      <c r="C5592">
        <v>33600</v>
      </c>
      <c r="D5592">
        <v>37800</v>
      </c>
      <c r="E5592">
        <v>42000</v>
      </c>
      <c r="F5592">
        <v>45400</v>
      </c>
      <c r="G5592">
        <v>48750</v>
      </c>
      <c r="H5592">
        <v>52100</v>
      </c>
      <c r="I5592">
        <v>55450</v>
      </c>
      <c r="J5592">
        <v>58800</v>
      </c>
      <c r="K5592" t="s">
        <v>2765</v>
      </c>
      <c r="L5592">
        <v>139</v>
      </c>
      <c r="M5592">
        <v>50</v>
      </c>
      <c r="N5592" t="s">
        <v>4126</v>
      </c>
    </row>
    <row r="5593" spans="1:14" x14ac:dyDescent="0.2">
      <c r="A5593" t="s">
        <v>11352</v>
      </c>
      <c r="B5593">
        <v>30900</v>
      </c>
      <c r="C5593">
        <v>35300</v>
      </c>
      <c r="D5593">
        <v>39700</v>
      </c>
      <c r="E5593">
        <v>44100</v>
      </c>
      <c r="F5593">
        <v>47650</v>
      </c>
      <c r="G5593">
        <v>51200</v>
      </c>
      <c r="H5593">
        <v>54700</v>
      </c>
      <c r="I5593">
        <v>58250</v>
      </c>
      <c r="J5593">
        <v>61750</v>
      </c>
      <c r="K5593" t="s">
        <v>2765</v>
      </c>
      <c r="L5593">
        <v>141</v>
      </c>
      <c r="M5593">
        <v>50</v>
      </c>
      <c r="N5593" t="s">
        <v>4127</v>
      </c>
    </row>
    <row r="5594" spans="1:14" x14ac:dyDescent="0.2">
      <c r="A5594" t="s">
        <v>11353</v>
      </c>
      <c r="B5594">
        <v>31650</v>
      </c>
      <c r="C5594">
        <v>36150</v>
      </c>
      <c r="D5594">
        <v>40650</v>
      </c>
      <c r="E5594">
        <v>45150</v>
      </c>
      <c r="F5594">
        <v>48800</v>
      </c>
      <c r="G5594">
        <v>52400</v>
      </c>
      <c r="H5594">
        <v>56000</v>
      </c>
      <c r="I5594">
        <v>59600</v>
      </c>
      <c r="J5594">
        <v>63250</v>
      </c>
      <c r="K5594" t="s">
        <v>2765</v>
      </c>
      <c r="L5594">
        <v>143</v>
      </c>
      <c r="M5594">
        <v>50</v>
      </c>
      <c r="N5594" t="s">
        <v>4128</v>
      </c>
    </row>
    <row r="5595" spans="1:14" x14ac:dyDescent="0.2">
      <c r="A5595" t="s">
        <v>11354</v>
      </c>
      <c r="B5595">
        <v>28150</v>
      </c>
      <c r="C5595">
        <v>32150</v>
      </c>
      <c r="D5595">
        <v>36150</v>
      </c>
      <c r="E5595">
        <v>40150</v>
      </c>
      <c r="F5595">
        <v>43400</v>
      </c>
      <c r="G5595">
        <v>46600</v>
      </c>
      <c r="H5595">
        <v>49800</v>
      </c>
      <c r="I5595">
        <v>53000</v>
      </c>
      <c r="J5595">
        <v>56250</v>
      </c>
      <c r="K5595" t="s">
        <v>2765</v>
      </c>
      <c r="L5595">
        <v>145</v>
      </c>
      <c r="M5595">
        <v>50</v>
      </c>
      <c r="N5595" t="s">
        <v>3350</v>
      </c>
    </row>
    <row r="5596" spans="1:14" x14ac:dyDescent="0.2">
      <c r="A5596" t="s">
        <v>11355</v>
      </c>
      <c r="B5596">
        <v>33850</v>
      </c>
      <c r="C5596">
        <v>38700</v>
      </c>
      <c r="D5596">
        <v>43550</v>
      </c>
      <c r="E5596">
        <v>48350</v>
      </c>
      <c r="F5596">
        <v>52250</v>
      </c>
      <c r="G5596">
        <v>56100</v>
      </c>
      <c r="H5596">
        <v>60000</v>
      </c>
      <c r="I5596">
        <v>63850</v>
      </c>
      <c r="J5596">
        <v>67700</v>
      </c>
      <c r="K5596" t="s">
        <v>2765</v>
      </c>
      <c r="L5596">
        <v>147</v>
      </c>
      <c r="M5596">
        <v>50</v>
      </c>
      <c r="N5596" t="s">
        <v>4129</v>
      </c>
    </row>
    <row r="5597" spans="1:14" x14ac:dyDescent="0.2">
      <c r="A5597" t="s">
        <v>11356</v>
      </c>
      <c r="B5597">
        <v>28150</v>
      </c>
      <c r="C5597">
        <v>32150</v>
      </c>
      <c r="D5597">
        <v>36150</v>
      </c>
      <c r="E5597">
        <v>40150</v>
      </c>
      <c r="F5597">
        <v>43400</v>
      </c>
      <c r="G5597">
        <v>46600</v>
      </c>
      <c r="H5597">
        <v>49800</v>
      </c>
      <c r="I5597">
        <v>53000</v>
      </c>
      <c r="J5597">
        <v>56250</v>
      </c>
      <c r="K5597" t="s">
        <v>2765</v>
      </c>
      <c r="L5597">
        <v>149</v>
      </c>
      <c r="M5597">
        <v>50</v>
      </c>
      <c r="N5597" t="s">
        <v>3352</v>
      </c>
    </row>
    <row r="5598" spans="1:14" x14ac:dyDescent="0.2">
      <c r="A5598" t="s">
        <v>11357</v>
      </c>
      <c r="B5598">
        <v>28150</v>
      </c>
      <c r="C5598">
        <v>32150</v>
      </c>
      <c r="D5598">
        <v>36150</v>
      </c>
      <c r="E5598">
        <v>40150</v>
      </c>
      <c r="F5598">
        <v>43400</v>
      </c>
      <c r="G5598">
        <v>46600</v>
      </c>
      <c r="H5598">
        <v>49800</v>
      </c>
      <c r="I5598">
        <v>53000</v>
      </c>
      <c r="J5598">
        <v>56250</v>
      </c>
      <c r="K5598" t="s">
        <v>2765</v>
      </c>
      <c r="L5598">
        <v>151</v>
      </c>
      <c r="M5598">
        <v>50</v>
      </c>
      <c r="N5598" t="s">
        <v>3406</v>
      </c>
    </row>
    <row r="5599" spans="1:14" x14ac:dyDescent="0.2">
      <c r="A5599" t="s">
        <v>11358</v>
      </c>
      <c r="B5599">
        <v>28150</v>
      </c>
      <c r="C5599">
        <v>32150</v>
      </c>
      <c r="D5599">
        <v>36150</v>
      </c>
      <c r="E5599">
        <v>40150</v>
      </c>
      <c r="F5599">
        <v>43400</v>
      </c>
      <c r="G5599">
        <v>46600</v>
      </c>
      <c r="H5599">
        <v>49800</v>
      </c>
      <c r="I5599">
        <v>53000</v>
      </c>
      <c r="J5599">
        <v>56250</v>
      </c>
      <c r="K5599" t="s">
        <v>2765</v>
      </c>
      <c r="L5599">
        <v>153</v>
      </c>
      <c r="M5599">
        <v>50</v>
      </c>
      <c r="N5599" t="s">
        <v>3408</v>
      </c>
    </row>
    <row r="5600" spans="1:14" x14ac:dyDescent="0.2">
      <c r="A5600" t="s">
        <v>11359</v>
      </c>
      <c r="B5600">
        <v>31900</v>
      </c>
      <c r="C5600">
        <v>36450</v>
      </c>
      <c r="D5600">
        <v>41000</v>
      </c>
      <c r="E5600">
        <v>45550</v>
      </c>
      <c r="F5600">
        <v>49200</v>
      </c>
      <c r="G5600">
        <v>52850</v>
      </c>
      <c r="H5600">
        <v>56500</v>
      </c>
      <c r="I5600">
        <v>60150</v>
      </c>
      <c r="J5600">
        <v>63800</v>
      </c>
      <c r="K5600" t="s">
        <v>2765</v>
      </c>
      <c r="L5600">
        <v>155</v>
      </c>
      <c r="M5600">
        <v>50</v>
      </c>
      <c r="N5600" t="s">
        <v>2916</v>
      </c>
    </row>
    <row r="5601" spans="1:14" x14ac:dyDescent="0.2">
      <c r="A5601" t="s">
        <v>11360</v>
      </c>
      <c r="B5601">
        <v>28500</v>
      </c>
      <c r="C5601">
        <v>32600</v>
      </c>
      <c r="D5601">
        <v>36650</v>
      </c>
      <c r="E5601">
        <v>40700</v>
      </c>
      <c r="F5601">
        <v>44000</v>
      </c>
      <c r="G5601">
        <v>47250</v>
      </c>
      <c r="H5601">
        <v>50500</v>
      </c>
      <c r="I5601">
        <v>53750</v>
      </c>
      <c r="J5601">
        <v>57000</v>
      </c>
      <c r="K5601" t="s">
        <v>2765</v>
      </c>
      <c r="L5601">
        <v>157</v>
      </c>
      <c r="M5601">
        <v>50</v>
      </c>
      <c r="N5601" t="s">
        <v>3353</v>
      </c>
    </row>
    <row r="5602" spans="1:14" x14ac:dyDescent="0.2">
      <c r="A5602" t="s">
        <v>11361</v>
      </c>
      <c r="B5602">
        <v>28150</v>
      </c>
      <c r="C5602">
        <v>32150</v>
      </c>
      <c r="D5602">
        <v>36150</v>
      </c>
      <c r="E5602">
        <v>40150</v>
      </c>
      <c r="F5602">
        <v>43400</v>
      </c>
      <c r="G5602">
        <v>46600</v>
      </c>
      <c r="H5602">
        <v>49800</v>
      </c>
      <c r="I5602">
        <v>53000</v>
      </c>
      <c r="J5602">
        <v>56250</v>
      </c>
      <c r="K5602" t="s">
        <v>2765</v>
      </c>
      <c r="L5602">
        <v>159</v>
      </c>
      <c r="M5602">
        <v>50</v>
      </c>
      <c r="N5602" t="s">
        <v>4130</v>
      </c>
    </row>
    <row r="5603" spans="1:14" x14ac:dyDescent="0.2">
      <c r="A5603" t="s">
        <v>11362</v>
      </c>
      <c r="B5603">
        <v>30950</v>
      </c>
      <c r="C5603">
        <v>35400</v>
      </c>
      <c r="D5603">
        <v>39800</v>
      </c>
      <c r="E5603">
        <v>44200</v>
      </c>
      <c r="F5603">
        <v>47750</v>
      </c>
      <c r="G5603">
        <v>51300</v>
      </c>
      <c r="H5603">
        <v>54850</v>
      </c>
      <c r="I5603">
        <v>58350</v>
      </c>
      <c r="J5603">
        <v>61900</v>
      </c>
      <c r="K5603" t="s">
        <v>2765</v>
      </c>
      <c r="L5603">
        <v>161</v>
      </c>
      <c r="M5603">
        <v>50</v>
      </c>
      <c r="N5603" t="s">
        <v>4131</v>
      </c>
    </row>
    <row r="5604" spans="1:14" x14ac:dyDescent="0.2">
      <c r="A5604" t="s">
        <v>11363</v>
      </c>
      <c r="B5604">
        <v>35200</v>
      </c>
      <c r="C5604">
        <v>40200</v>
      </c>
      <c r="D5604">
        <v>45250</v>
      </c>
      <c r="E5604">
        <v>50250</v>
      </c>
      <c r="F5604">
        <v>54300</v>
      </c>
      <c r="G5604">
        <v>58300</v>
      </c>
      <c r="H5604">
        <v>62350</v>
      </c>
      <c r="I5604">
        <v>66350</v>
      </c>
      <c r="J5604">
        <v>70350</v>
      </c>
      <c r="K5604" t="s">
        <v>2765</v>
      </c>
      <c r="L5604">
        <v>163</v>
      </c>
      <c r="M5604">
        <v>50</v>
      </c>
      <c r="N5604" t="s">
        <v>3355</v>
      </c>
    </row>
    <row r="5605" spans="1:14" x14ac:dyDescent="0.2">
      <c r="A5605" t="s">
        <v>11364</v>
      </c>
      <c r="B5605">
        <v>28150</v>
      </c>
      <c r="C5605">
        <v>32150</v>
      </c>
      <c r="D5605">
        <v>36150</v>
      </c>
      <c r="E5605">
        <v>40150</v>
      </c>
      <c r="F5605">
        <v>43400</v>
      </c>
      <c r="G5605">
        <v>46600</v>
      </c>
      <c r="H5605">
        <v>49800</v>
      </c>
      <c r="I5605">
        <v>53000</v>
      </c>
      <c r="J5605">
        <v>56250</v>
      </c>
      <c r="K5605" t="s">
        <v>2765</v>
      </c>
      <c r="L5605">
        <v>165</v>
      </c>
      <c r="M5605">
        <v>50</v>
      </c>
      <c r="N5605" t="s">
        <v>3410</v>
      </c>
    </row>
    <row r="5606" spans="1:14" x14ac:dyDescent="0.2">
      <c r="A5606" t="s">
        <v>11365</v>
      </c>
      <c r="B5606">
        <v>34800</v>
      </c>
      <c r="C5606">
        <v>39750</v>
      </c>
      <c r="D5606">
        <v>44700</v>
      </c>
      <c r="E5606">
        <v>49650</v>
      </c>
      <c r="F5606">
        <v>53650</v>
      </c>
      <c r="G5606">
        <v>57600</v>
      </c>
      <c r="H5606">
        <v>61600</v>
      </c>
      <c r="I5606">
        <v>65550</v>
      </c>
      <c r="J5606">
        <v>69550</v>
      </c>
      <c r="K5606" t="s">
        <v>2765</v>
      </c>
      <c r="L5606">
        <v>167</v>
      </c>
      <c r="M5606">
        <v>50</v>
      </c>
      <c r="N5606" t="s">
        <v>4132</v>
      </c>
    </row>
    <row r="5607" spans="1:14" x14ac:dyDescent="0.2">
      <c r="A5607" t="s">
        <v>11366</v>
      </c>
      <c r="B5607">
        <v>28150</v>
      </c>
      <c r="C5607">
        <v>32150</v>
      </c>
      <c r="D5607">
        <v>36150</v>
      </c>
      <c r="E5607">
        <v>40150</v>
      </c>
      <c r="F5607">
        <v>43400</v>
      </c>
      <c r="G5607">
        <v>46600</v>
      </c>
      <c r="H5607">
        <v>49800</v>
      </c>
      <c r="I5607">
        <v>53000</v>
      </c>
      <c r="J5607">
        <v>56250</v>
      </c>
      <c r="K5607" t="s">
        <v>2765</v>
      </c>
      <c r="L5607">
        <v>169</v>
      </c>
      <c r="M5607">
        <v>50</v>
      </c>
      <c r="N5607" t="s">
        <v>4133</v>
      </c>
    </row>
    <row r="5608" spans="1:14" x14ac:dyDescent="0.2">
      <c r="A5608" t="s">
        <v>11367</v>
      </c>
      <c r="B5608">
        <v>28850</v>
      </c>
      <c r="C5608">
        <v>32950</v>
      </c>
      <c r="D5608">
        <v>37050</v>
      </c>
      <c r="E5608">
        <v>41150</v>
      </c>
      <c r="F5608">
        <v>44450</v>
      </c>
      <c r="G5608">
        <v>47750</v>
      </c>
      <c r="H5608">
        <v>51050</v>
      </c>
      <c r="I5608">
        <v>54350</v>
      </c>
      <c r="J5608">
        <v>57650</v>
      </c>
      <c r="K5608" t="s">
        <v>2765</v>
      </c>
      <c r="L5608">
        <v>171</v>
      </c>
      <c r="M5608">
        <v>50</v>
      </c>
      <c r="N5608" t="s">
        <v>3411</v>
      </c>
    </row>
    <row r="5609" spans="1:14" x14ac:dyDescent="0.2">
      <c r="A5609" t="s">
        <v>11368</v>
      </c>
      <c r="B5609">
        <v>28150</v>
      </c>
      <c r="C5609">
        <v>32150</v>
      </c>
      <c r="D5609">
        <v>36150</v>
      </c>
      <c r="E5609">
        <v>40150</v>
      </c>
      <c r="F5609">
        <v>43400</v>
      </c>
      <c r="G5609">
        <v>46600</v>
      </c>
      <c r="H5609">
        <v>49800</v>
      </c>
      <c r="I5609">
        <v>53000</v>
      </c>
      <c r="J5609">
        <v>56250</v>
      </c>
      <c r="K5609" t="s">
        <v>2765</v>
      </c>
      <c r="L5609">
        <v>173</v>
      </c>
      <c r="M5609">
        <v>50</v>
      </c>
      <c r="N5609" t="s">
        <v>3356</v>
      </c>
    </row>
    <row r="5610" spans="1:14" x14ac:dyDescent="0.2">
      <c r="A5610" t="s">
        <v>11369</v>
      </c>
      <c r="B5610">
        <v>31650</v>
      </c>
      <c r="C5610">
        <v>36150</v>
      </c>
      <c r="D5610">
        <v>40650</v>
      </c>
      <c r="E5610">
        <v>45150</v>
      </c>
      <c r="F5610">
        <v>48800</v>
      </c>
      <c r="G5610">
        <v>52400</v>
      </c>
      <c r="H5610">
        <v>56000</v>
      </c>
      <c r="I5610">
        <v>59600</v>
      </c>
      <c r="J5610">
        <v>63250</v>
      </c>
      <c r="K5610" t="s">
        <v>2765</v>
      </c>
      <c r="L5610">
        <v>175</v>
      </c>
      <c r="M5610">
        <v>50</v>
      </c>
      <c r="N5610" t="s">
        <v>4134</v>
      </c>
    </row>
    <row r="5611" spans="1:14" x14ac:dyDescent="0.2">
      <c r="A5611" t="s">
        <v>11370</v>
      </c>
      <c r="B5611">
        <v>28150</v>
      </c>
      <c r="C5611">
        <v>32150</v>
      </c>
      <c r="D5611">
        <v>36150</v>
      </c>
      <c r="E5611">
        <v>40150</v>
      </c>
      <c r="F5611">
        <v>43400</v>
      </c>
      <c r="G5611">
        <v>46600</v>
      </c>
      <c r="H5611">
        <v>49800</v>
      </c>
      <c r="I5611">
        <v>53000</v>
      </c>
      <c r="J5611">
        <v>56250</v>
      </c>
      <c r="K5611" t="s">
        <v>2765</v>
      </c>
      <c r="L5611">
        <v>177</v>
      </c>
      <c r="M5611">
        <v>50</v>
      </c>
      <c r="N5611" t="s">
        <v>4135</v>
      </c>
    </row>
    <row r="5612" spans="1:14" x14ac:dyDescent="0.2">
      <c r="A5612" t="s">
        <v>11371</v>
      </c>
      <c r="B5612">
        <v>31650</v>
      </c>
      <c r="C5612">
        <v>36150</v>
      </c>
      <c r="D5612">
        <v>40650</v>
      </c>
      <c r="E5612">
        <v>45150</v>
      </c>
      <c r="F5612">
        <v>48800</v>
      </c>
      <c r="G5612">
        <v>52400</v>
      </c>
      <c r="H5612">
        <v>56000</v>
      </c>
      <c r="I5612">
        <v>59600</v>
      </c>
      <c r="J5612">
        <v>63250</v>
      </c>
      <c r="K5612" t="s">
        <v>2765</v>
      </c>
      <c r="L5612">
        <v>179</v>
      </c>
      <c r="M5612">
        <v>50</v>
      </c>
      <c r="N5612" t="s">
        <v>4136</v>
      </c>
    </row>
    <row r="5613" spans="1:14" x14ac:dyDescent="0.2">
      <c r="A5613" t="s">
        <v>11372</v>
      </c>
      <c r="B5613">
        <v>28150</v>
      </c>
      <c r="C5613">
        <v>32150</v>
      </c>
      <c r="D5613">
        <v>36150</v>
      </c>
      <c r="E5613">
        <v>40150</v>
      </c>
      <c r="F5613">
        <v>43400</v>
      </c>
      <c r="G5613">
        <v>46600</v>
      </c>
      <c r="H5613">
        <v>49800</v>
      </c>
      <c r="I5613">
        <v>53000</v>
      </c>
      <c r="J5613">
        <v>56250</v>
      </c>
      <c r="K5613" t="s">
        <v>2765</v>
      </c>
      <c r="L5613">
        <v>181</v>
      </c>
      <c r="M5613">
        <v>50</v>
      </c>
      <c r="N5613" t="s">
        <v>3417</v>
      </c>
    </row>
    <row r="5614" spans="1:14" x14ac:dyDescent="0.2">
      <c r="A5614" t="s">
        <v>11373</v>
      </c>
      <c r="B5614">
        <v>28150</v>
      </c>
      <c r="C5614">
        <v>32150</v>
      </c>
      <c r="D5614">
        <v>36150</v>
      </c>
      <c r="E5614">
        <v>40150</v>
      </c>
      <c r="F5614">
        <v>43400</v>
      </c>
      <c r="G5614">
        <v>46600</v>
      </c>
      <c r="H5614">
        <v>49800</v>
      </c>
      <c r="I5614">
        <v>53000</v>
      </c>
      <c r="J5614">
        <v>56250</v>
      </c>
      <c r="K5614" t="s">
        <v>2765</v>
      </c>
      <c r="L5614">
        <v>183</v>
      </c>
      <c r="M5614">
        <v>50</v>
      </c>
      <c r="N5614" t="s">
        <v>4137</v>
      </c>
    </row>
    <row r="5615" spans="1:14" x14ac:dyDescent="0.2">
      <c r="A5615" t="s">
        <v>11374</v>
      </c>
      <c r="B5615">
        <v>28900</v>
      </c>
      <c r="C5615">
        <v>33000</v>
      </c>
      <c r="D5615">
        <v>37150</v>
      </c>
      <c r="E5615">
        <v>41250</v>
      </c>
      <c r="F5615">
        <v>44550</v>
      </c>
      <c r="G5615">
        <v>47850</v>
      </c>
      <c r="H5615">
        <v>51150</v>
      </c>
      <c r="I5615">
        <v>54450</v>
      </c>
      <c r="J5615">
        <v>57750</v>
      </c>
      <c r="K5615" t="s">
        <v>2765</v>
      </c>
      <c r="L5615">
        <v>185</v>
      </c>
      <c r="M5615">
        <v>50</v>
      </c>
      <c r="N5615" t="s">
        <v>4138</v>
      </c>
    </row>
    <row r="5616" spans="1:14" x14ac:dyDescent="0.2">
      <c r="A5616" t="s">
        <v>11375</v>
      </c>
      <c r="B5616">
        <v>28150</v>
      </c>
      <c r="C5616">
        <v>32150</v>
      </c>
      <c r="D5616">
        <v>36150</v>
      </c>
      <c r="E5616">
        <v>40150</v>
      </c>
      <c r="F5616">
        <v>43400</v>
      </c>
      <c r="G5616">
        <v>46600</v>
      </c>
      <c r="H5616">
        <v>49800</v>
      </c>
      <c r="I5616">
        <v>53000</v>
      </c>
      <c r="J5616">
        <v>56250</v>
      </c>
      <c r="K5616" t="s">
        <v>2765</v>
      </c>
      <c r="L5616">
        <v>187</v>
      </c>
      <c r="M5616">
        <v>50</v>
      </c>
      <c r="N5616" t="s">
        <v>3615</v>
      </c>
    </row>
    <row r="5617" spans="1:14" x14ac:dyDescent="0.2">
      <c r="A5617" t="s">
        <v>11376</v>
      </c>
      <c r="B5617">
        <v>32350</v>
      </c>
      <c r="C5617">
        <v>36950</v>
      </c>
      <c r="D5617">
        <v>41550</v>
      </c>
      <c r="E5617">
        <v>46150</v>
      </c>
      <c r="F5617">
        <v>49850</v>
      </c>
      <c r="G5617">
        <v>53550</v>
      </c>
      <c r="H5617">
        <v>57250</v>
      </c>
      <c r="I5617">
        <v>60950</v>
      </c>
      <c r="J5617">
        <v>64650</v>
      </c>
      <c r="K5617" t="s">
        <v>2765</v>
      </c>
      <c r="L5617">
        <v>189</v>
      </c>
      <c r="M5617">
        <v>50</v>
      </c>
      <c r="N5617" t="s">
        <v>3362</v>
      </c>
    </row>
    <row r="5618" spans="1:14" x14ac:dyDescent="0.2">
      <c r="A5618" t="s">
        <v>11377</v>
      </c>
      <c r="B5618">
        <v>28150</v>
      </c>
      <c r="C5618">
        <v>32150</v>
      </c>
      <c r="D5618">
        <v>36150</v>
      </c>
      <c r="E5618">
        <v>40150</v>
      </c>
      <c r="F5618">
        <v>43400</v>
      </c>
      <c r="G5618">
        <v>46600</v>
      </c>
      <c r="H5618">
        <v>49800</v>
      </c>
      <c r="I5618">
        <v>53000</v>
      </c>
      <c r="J5618">
        <v>56250</v>
      </c>
      <c r="K5618" t="s">
        <v>2765</v>
      </c>
      <c r="L5618">
        <v>191</v>
      </c>
      <c r="M5618">
        <v>50</v>
      </c>
      <c r="N5618" t="s">
        <v>3616</v>
      </c>
    </row>
    <row r="5619" spans="1:14" x14ac:dyDescent="0.2">
      <c r="A5619" t="s">
        <v>11378</v>
      </c>
      <c r="B5619">
        <v>28150</v>
      </c>
      <c r="C5619">
        <v>32150</v>
      </c>
      <c r="D5619">
        <v>36150</v>
      </c>
      <c r="E5619">
        <v>40150</v>
      </c>
      <c r="F5619">
        <v>43400</v>
      </c>
      <c r="G5619">
        <v>46600</v>
      </c>
      <c r="H5619">
        <v>49800</v>
      </c>
      <c r="I5619">
        <v>53000</v>
      </c>
      <c r="J5619">
        <v>56250</v>
      </c>
      <c r="K5619" t="s">
        <v>2765</v>
      </c>
      <c r="L5619">
        <v>193</v>
      </c>
      <c r="M5619">
        <v>50</v>
      </c>
      <c r="N5619" t="s">
        <v>3419</v>
      </c>
    </row>
    <row r="5620" spans="1:14" x14ac:dyDescent="0.2">
      <c r="A5620" t="s">
        <v>11379</v>
      </c>
      <c r="B5620">
        <v>28250</v>
      </c>
      <c r="C5620">
        <v>32250</v>
      </c>
      <c r="D5620">
        <v>36300</v>
      </c>
      <c r="E5620">
        <v>40300</v>
      </c>
      <c r="F5620">
        <v>43550</v>
      </c>
      <c r="G5620">
        <v>46750</v>
      </c>
      <c r="H5620">
        <v>50000</v>
      </c>
      <c r="I5620">
        <v>53200</v>
      </c>
      <c r="J5620">
        <v>56450</v>
      </c>
      <c r="K5620" t="s">
        <v>2765</v>
      </c>
      <c r="L5620">
        <v>195</v>
      </c>
      <c r="M5620">
        <v>50</v>
      </c>
      <c r="N5620" t="s">
        <v>4139</v>
      </c>
    </row>
    <row r="5621" spans="1:14" x14ac:dyDescent="0.2">
      <c r="A5621" t="s">
        <v>11380</v>
      </c>
      <c r="B5621">
        <v>38650</v>
      </c>
      <c r="C5621">
        <v>44150</v>
      </c>
      <c r="D5621">
        <v>49650</v>
      </c>
      <c r="E5621">
        <v>55150</v>
      </c>
      <c r="F5621">
        <v>59600</v>
      </c>
      <c r="G5621">
        <v>64000</v>
      </c>
      <c r="H5621">
        <v>68400</v>
      </c>
      <c r="I5621">
        <v>72800</v>
      </c>
      <c r="J5621">
        <v>77250</v>
      </c>
      <c r="K5621" t="s">
        <v>2765</v>
      </c>
      <c r="L5621">
        <v>197</v>
      </c>
      <c r="M5621">
        <v>50</v>
      </c>
      <c r="N5621" t="s">
        <v>4140</v>
      </c>
    </row>
    <row r="5622" spans="1:14" x14ac:dyDescent="0.2">
      <c r="A5622" t="s">
        <v>11381</v>
      </c>
      <c r="B5622">
        <v>28750</v>
      </c>
      <c r="C5622">
        <v>32850</v>
      </c>
      <c r="D5622">
        <v>36950</v>
      </c>
      <c r="E5622">
        <v>41050</v>
      </c>
      <c r="F5622">
        <v>44350</v>
      </c>
      <c r="G5622">
        <v>47650</v>
      </c>
      <c r="H5622">
        <v>50950</v>
      </c>
      <c r="I5622">
        <v>54200</v>
      </c>
      <c r="J5622">
        <v>57500</v>
      </c>
      <c r="K5622" t="s">
        <v>2765</v>
      </c>
      <c r="L5622">
        <v>199</v>
      </c>
      <c r="M5622">
        <v>50</v>
      </c>
      <c r="N5622" t="s">
        <v>4141</v>
      </c>
    </row>
    <row r="5623" spans="1:14" x14ac:dyDescent="0.2">
      <c r="A5623" t="s">
        <v>11382</v>
      </c>
      <c r="B5623">
        <v>28850</v>
      </c>
      <c r="C5623">
        <v>33000</v>
      </c>
      <c r="D5623">
        <v>37100</v>
      </c>
      <c r="E5623">
        <v>41200</v>
      </c>
      <c r="F5623">
        <v>44500</v>
      </c>
      <c r="G5623">
        <v>47800</v>
      </c>
      <c r="H5623">
        <v>51100</v>
      </c>
      <c r="I5623">
        <v>54400</v>
      </c>
      <c r="J5623">
        <v>57700</v>
      </c>
      <c r="K5623" t="s">
        <v>2765</v>
      </c>
      <c r="L5623">
        <v>201</v>
      </c>
      <c r="M5623">
        <v>50</v>
      </c>
      <c r="N5623" t="s">
        <v>3035</v>
      </c>
    </row>
    <row r="5624" spans="1:14" x14ac:dyDescent="0.2">
      <c r="A5624" t="s">
        <v>11383</v>
      </c>
      <c r="B5624">
        <v>31650</v>
      </c>
      <c r="C5624">
        <v>36150</v>
      </c>
      <c r="D5624">
        <v>40650</v>
      </c>
      <c r="E5624">
        <v>45150</v>
      </c>
      <c r="F5624">
        <v>48800</v>
      </c>
      <c r="G5624">
        <v>52400</v>
      </c>
      <c r="H5624">
        <v>56000</v>
      </c>
      <c r="I5624">
        <v>59600</v>
      </c>
      <c r="J5624">
        <v>63250</v>
      </c>
      <c r="K5624" t="s">
        <v>2765</v>
      </c>
      <c r="L5624">
        <v>203</v>
      </c>
      <c r="M5624">
        <v>50</v>
      </c>
      <c r="N5624" t="s">
        <v>3068</v>
      </c>
    </row>
    <row r="5625" spans="1:14" x14ac:dyDescent="0.2">
      <c r="A5625" t="s">
        <v>11384</v>
      </c>
      <c r="B5625">
        <v>27650</v>
      </c>
      <c r="C5625">
        <v>31600</v>
      </c>
      <c r="D5625">
        <v>35550</v>
      </c>
      <c r="E5625">
        <v>39450</v>
      </c>
      <c r="F5625">
        <v>42650</v>
      </c>
      <c r="G5625">
        <v>45800</v>
      </c>
      <c r="H5625">
        <v>48950</v>
      </c>
      <c r="I5625">
        <v>52100</v>
      </c>
      <c r="J5625">
        <v>55250</v>
      </c>
      <c r="K5625" t="s">
        <v>3085</v>
      </c>
      <c r="L5625">
        <v>1</v>
      </c>
      <c r="M5625">
        <v>50</v>
      </c>
      <c r="N5625" t="s">
        <v>3066</v>
      </c>
    </row>
    <row r="5626" spans="1:14" x14ac:dyDescent="0.2">
      <c r="A5626" t="s">
        <v>11385</v>
      </c>
      <c r="B5626">
        <v>29300</v>
      </c>
      <c r="C5626">
        <v>33500</v>
      </c>
      <c r="D5626">
        <v>37700</v>
      </c>
      <c r="E5626">
        <v>41850</v>
      </c>
      <c r="F5626">
        <v>45200</v>
      </c>
      <c r="G5626">
        <v>48550</v>
      </c>
      <c r="H5626">
        <v>51900</v>
      </c>
      <c r="I5626">
        <v>55250</v>
      </c>
      <c r="J5626">
        <v>58600</v>
      </c>
      <c r="K5626" t="s">
        <v>3085</v>
      </c>
      <c r="L5626">
        <v>3</v>
      </c>
      <c r="M5626">
        <v>50</v>
      </c>
      <c r="N5626" t="s">
        <v>4142</v>
      </c>
    </row>
    <row r="5627" spans="1:14" x14ac:dyDescent="0.2">
      <c r="A5627" t="s">
        <v>11386</v>
      </c>
      <c r="B5627">
        <v>32000</v>
      </c>
      <c r="C5627">
        <v>36600</v>
      </c>
      <c r="D5627">
        <v>41150</v>
      </c>
      <c r="E5627">
        <v>45700</v>
      </c>
      <c r="F5627">
        <v>49400</v>
      </c>
      <c r="G5627">
        <v>53050</v>
      </c>
      <c r="H5627">
        <v>56700</v>
      </c>
      <c r="I5627">
        <v>60350</v>
      </c>
      <c r="J5627">
        <v>64000</v>
      </c>
      <c r="K5627" t="s">
        <v>3085</v>
      </c>
      <c r="L5627">
        <v>5</v>
      </c>
      <c r="M5627">
        <v>50</v>
      </c>
      <c r="N5627" t="s">
        <v>4143</v>
      </c>
    </row>
    <row r="5628" spans="1:14" x14ac:dyDescent="0.2">
      <c r="A5628" t="s">
        <v>11387</v>
      </c>
      <c r="B5628">
        <v>29300</v>
      </c>
      <c r="C5628">
        <v>33500</v>
      </c>
      <c r="D5628">
        <v>37700</v>
      </c>
      <c r="E5628">
        <v>41850</v>
      </c>
      <c r="F5628">
        <v>45200</v>
      </c>
      <c r="G5628">
        <v>48550</v>
      </c>
      <c r="H5628">
        <v>51900</v>
      </c>
      <c r="I5628">
        <v>55250</v>
      </c>
      <c r="J5628">
        <v>58600</v>
      </c>
      <c r="K5628" t="s">
        <v>3085</v>
      </c>
      <c r="L5628">
        <v>7</v>
      </c>
      <c r="M5628">
        <v>50</v>
      </c>
      <c r="N5628" t="s">
        <v>3368</v>
      </c>
    </row>
    <row r="5629" spans="1:14" x14ac:dyDescent="0.2">
      <c r="A5629" t="s">
        <v>11388</v>
      </c>
      <c r="B5629">
        <v>27650</v>
      </c>
      <c r="C5629">
        <v>31600</v>
      </c>
      <c r="D5629">
        <v>35550</v>
      </c>
      <c r="E5629">
        <v>39450</v>
      </c>
      <c r="F5629">
        <v>42650</v>
      </c>
      <c r="G5629">
        <v>45800</v>
      </c>
      <c r="H5629">
        <v>48950</v>
      </c>
      <c r="I5629">
        <v>52100</v>
      </c>
      <c r="J5629">
        <v>55250</v>
      </c>
      <c r="K5629" t="s">
        <v>3085</v>
      </c>
      <c r="L5629">
        <v>9</v>
      </c>
      <c r="M5629">
        <v>50</v>
      </c>
      <c r="N5629" t="s">
        <v>4144</v>
      </c>
    </row>
    <row r="5630" spans="1:14" x14ac:dyDescent="0.2">
      <c r="A5630" t="s">
        <v>11389</v>
      </c>
      <c r="B5630">
        <v>33850</v>
      </c>
      <c r="C5630">
        <v>38700</v>
      </c>
      <c r="D5630">
        <v>43550</v>
      </c>
      <c r="E5630">
        <v>48350</v>
      </c>
      <c r="F5630">
        <v>52250</v>
      </c>
      <c r="G5630">
        <v>56100</v>
      </c>
      <c r="H5630">
        <v>60000</v>
      </c>
      <c r="I5630">
        <v>63850</v>
      </c>
      <c r="J5630">
        <v>67700</v>
      </c>
      <c r="K5630" t="s">
        <v>3085</v>
      </c>
      <c r="L5630">
        <v>11</v>
      </c>
      <c r="M5630">
        <v>50</v>
      </c>
      <c r="N5630" t="s">
        <v>3369</v>
      </c>
    </row>
    <row r="5631" spans="1:14" x14ac:dyDescent="0.2">
      <c r="A5631" t="s">
        <v>11390</v>
      </c>
      <c r="B5631">
        <v>33850</v>
      </c>
      <c r="C5631">
        <v>38700</v>
      </c>
      <c r="D5631">
        <v>43550</v>
      </c>
      <c r="E5631">
        <v>48350</v>
      </c>
      <c r="F5631">
        <v>52250</v>
      </c>
      <c r="G5631">
        <v>56100</v>
      </c>
      <c r="H5631">
        <v>60000</v>
      </c>
      <c r="I5631">
        <v>63850</v>
      </c>
      <c r="J5631">
        <v>67700</v>
      </c>
      <c r="K5631" t="s">
        <v>3085</v>
      </c>
      <c r="L5631">
        <v>13</v>
      </c>
      <c r="M5631">
        <v>50</v>
      </c>
      <c r="N5631" t="s">
        <v>3069</v>
      </c>
    </row>
    <row r="5632" spans="1:14" x14ac:dyDescent="0.2">
      <c r="A5632" t="s">
        <v>11391</v>
      </c>
      <c r="B5632">
        <v>27650</v>
      </c>
      <c r="C5632">
        <v>31600</v>
      </c>
      <c r="D5632">
        <v>35550</v>
      </c>
      <c r="E5632">
        <v>39450</v>
      </c>
      <c r="F5632">
        <v>42650</v>
      </c>
      <c r="G5632">
        <v>45800</v>
      </c>
      <c r="H5632">
        <v>48950</v>
      </c>
      <c r="I5632">
        <v>52100</v>
      </c>
      <c r="J5632">
        <v>55250</v>
      </c>
      <c r="K5632" t="s">
        <v>3085</v>
      </c>
      <c r="L5632">
        <v>15</v>
      </c>
      <c r="M5632">
        <v>50</v>
      </c>
      <c r="N5632" t="s">
        <v>3371</v>
      </c>
    </row>
    <row r="5633" spans="1:14" x14ac:dyDescent="0.2">
      <c r="A5633" t="s">
        <v>11392</v>
      </c>
      <c r="B5633">
        <v>27650</v>
      </c>
      <c r="C5633">
        <v>31600</v>
      </c>
      <c r="D5633">
        <v>35550</v>
      </c>
      <c r="E5633">
        <v>39450</v>
      </c>
      <c r="F5633">
        <v>42650</v>
      </c>
      <c r="G5633">
        <v>45800</v>
      </c>
      <c r="H5633">
        <v>48950</v>
      </c>
      <c r="I5633">
        <v>52100</v>
      </c>
      <c r="J5633">
        <v>55250</v>
      </c>
      <c r="K5633" t="s">
        <v>3085</v>
      </c>
      <c r="L5633">
        <v>17</v>
      </c>
      <c r="M5633">
        <v>50</v>
      </c>
      <c r="N5633" t="s">
        <v>3758</v>
      </c>
    </row>
    <row r="5634" spans="1:14" x14ac:dyDescent="0.2">
      <c r="A5634" t="s">
        <v>11393</v>
      </c>
      <c r="B5634">
        <v>31400</v>
      </c>
      <c r="C5634">
        <v>35900</v>
      </c>
      <c r="D5634">
        <v>40400</v>
      </c>
      <c r="E5634">
        <v>44850</v>
      </c>
      <c r="F5634">
        <v>48450</v>
      </c>
      <c r="G5634">
        <v>52050</v>
      </c>
      <c r="H5634">
        <v>55650</v>
      </c>
      <c r="I5634">
        <v>59250</v>
      </c>
      <c r="J5634">
        <v>62800</v>
      </c>
      <c r="K5634" t="s">
        <v>3085</v>
      </c>
      <c r="L5634">
        <v>19</v>
      </c>
      <c r="M5634">
        <v>50</v>
      </c>
      <c r="N5634" t="s">
        <v>3373</v>
      </c>
    </row>
    <row r="5635" spans="1:14" x14ac:dyDescent="0.2">
      <c r="A5635" t="s">
        <v>11394</v>
      </c>
      <c r="B5635">
        <v>27650</v>
      </c>
      <c r="C5635">
        <v>31600</v>
      </c>
      <c r="D5635">
        <v>35550</v>
      </c>
      <c r="E5635">
        <v>39450</v>
      </c>
      <c r="F5635">
        <v>42650</v>
      </c>
      <c r="G5635">
        <v>45800</v>
      </c>
      <c r="H5635">
        <v>48950</v>
      </c>
      <c r="I5635">
        <v>52100</v>
      </c>
      <c r="J5635">
        <v>55250</v>
      </c>
      <c r="K5635" t="s">
        <v>3085</v>
      </c>
      <c r="L5635">
        <v>21</v>
      </c>
      <c r="M5635">
        <v>50</v>
      </c>
      <c r="N5635" t="s">
        <v>3311</v>
      </c>
    </row>
    <row r="5636" spans="1:14" x14ac:dyDescent="0.2">
      <c r="A5636" t="s">
        <v>11395</v>
      </c>
      <c r="B5636">
        <v>27650</v>
      </c>
      <c r="C5636">
        <v>31600</v>
      </c>
      <c r="D5636">
        <v>35550</v>
      </c>
      <c r="E5636">
        <v>39450</v>
      </c>
      <c r="F5636">
        <v>42650</v>
      </c>
      <c r="G5636">
        <v>45800</v>
      </c>
      <c r="H5636">
        <v>48950</v>
      </c>
      <c r="I5636">
        <v>52100</v>
      </c>
      <c r="J5636">
        <v>55250</v>
      </c>
      <c r="K5636" t="s">
        <v>3085</v>
      </c>
      <c r="L5636">
        <v>23</v>
      </c>
      <c r="M5636">
        <v>50</v>
      </c>
      <c r="N5636" t="s">
        <v>3762</v>
      </c>
    </row>
    <row r="5637" spans="1:14" x14ac:dyDescent="0.2">
      <c r="A5637" t="s">
        <v>11396</v>
      </c>
      <c r="B5637">
        <v>27650</v>
      </c>
      <c r="C5637">
        <v>31600</v>
      </c>
      <c r="D5637">
        <v>35550</v>
      </c>
      <c r="E5637">
        <v>39450</v>
      </c>
      <c r="F5637">
        <v>42650</v>
      </c>
      <c r="G5637">
        <v>45800</v>
      </c>
      <c r="H5637">
        <v>48950</v>
      </c>
      <c r="I5637">
        <v>52100</v>
      </c>
      <c r="J5637">
        <v>55250</v>
      </c>
      <c r="K5637" t="s">
        <v>3085</v>
      </c>
      <c r="L5637">
        <v>25</v>
      </c>
      <c r="M5637">
        <v>50</v>
      </c>
      <c r="N5637" t="s">
        <v>3378</v>
      </c>
    </row>
    <row r="5638" spans="1:14" x14ac:dyDescent="0.2">
      <c r="A5638" t="s">
        <v>11397</v>
      </c>
      <c r="B5638">
        <v>27650</v>
      </c>
      <c r="C5638">
        <v>31600</v>
      </c>
      <c r="D5638">
        <v>35550</v>
      </c>
      <c r="E5638">
        <v>39450</v>
      </c>
      <c r="F5638">
        <v>42650</v>
      </c>
      <c r="G5638">
        <v>45800</v>
      </c>
      <c r="H5638">
        <v>48950</v>
      </c>
      <c r="I5638">
        <v>52100</v>
      </c>
      <c r="J5638">
        <v>55250</v>
      </c>
      <c r="K5638" t="s">
        <v>3085</v>
      </c>
      <c r="L5638">
        <v>27</v>
      </c>
      <c r="M5638">
        <v>50</v>
      </c>
      <c r="N5638" t="s">
        <v>4145</v>
      </c>
    </row>
    <row r="5639" spans="1:14" x14ac:dyDescent="0.2">
      <c r="A5639" t="s">
        <v>11398</v>
      </c>
      <c r="B5639">
        <v>35400</v>
      </c>
      <c r="C5639">
        <v>40450</v>
      </c>
      <c r="D5639">
        <v>45500</v>
      </c>
      <c r="E5639">
        <v>50550</v>
      </c>
      <c r="F5639">
        <v>54600</v>
      </c>
      <c r="G5639">
        <v>58650</v>
      </c>
      <c r="H5639">
        <v>62700</v>
      </c>
      <c r="I5639">
        <v>66750</v>
      </c>
      <c r="J5639">
        <v>70800</v>
      </c>
      <c r="K5639" t="s">
        <v>3085</v>
      </c>
      <c r="L5639">
        <v>29</v>
      </c>
      <c r="M5639">
        <v>50</v>
      </c>
      <c r="N5639" t="s">
        <v>4146</v>
      </c>
    </row>
    <row r="5640" spans="1:14" x14ac:dyDescent="0.2">
      <c r="A5640" t="s">
        <v>11399</v>
      </c>
      <c r="B5640">
        <v>27650</v>
      </c>
      <c r="C5640">
        <v>31600</v>
      </c>
      <c r="D5640">
        <v>35550</v>
      </c>
      <c r="E5640">
        <v>39450</v>
      </c>
      <c r="F5640">
        <v>42650</v>
      </c>
      <c r="G5640">
        <v>45800</v>
      </c>
      <c r="H5640">
        <v>48950</v>
      </c>
      <c r="I5640">
        <v>52100</v>
      </c>
      <c r="J5640">
        <v>55250</v>
      </c>
      <c r="K5640" t="s">
        <v>3085</v>
      </c>
      <c r="L5640">
        <v>31</v>
      </c>
      <c r="M5640">
        <v>50</v>
      </c>
      <c r="N5640" t="s">
        <v>2957</v>
      </c>
    </row>
    <row r="5641" spans="1:14" x14ac:dyDescent="0.2">
      <c r="A5641" t="s">
        <v>11400</v>
      </c>
      <c r="B5641">
        <v>28150</v>
      </c>
      <c r="C5641">
        <v>32150</v>
      </c>
      <c r="D5641">
        <v>36150</v>
      </c>
      <c r="E5641">
        <v>40150</v>
      </c>
      <c r="F5641">
        <v>43400</v>
      </c>
      <c r="G5641">
        <v>46600</v>
      </c>
      <c r="H5641">
        <v>49800</v>
      </c>
      <c r="I5641">
        <v>53000</v>
      </c>
      <c r="J5641">
        <v>56250</v>
      </c>
      <c r="K5641" t="s">
        <v>3085</v>
      </c>
      <c r="L5641">
        <v>33</v>
      </c>
      <c r="M5641">
        <v>50</v>
      </c>
      <c r="N5641" t="s">
        <v>3322</v>
      </c>
    </row>
    <row r="5642" spans="1:14" x14ac:dyDescent="0.2">
      <c r="A5642" t="s">
        <v>11401</v>
      </c>
      <c r="B5642">
        <v>27650</v>
      </c>
      <c r="C5642">
        <v>31600</v>
      </c>
      <c r="D5642">
        <v>35550</v>
      </c>
      <c r="E5642">
        <v>39450</v>
      </c>
      <c r="F5642">
        <v>42650</v>
      </c>
      <c r="G5642">
        <v>45800</v>
      </c>
      <c r="H5642">
        <v>48950</v>
      </c>
      <c r="I5642">
        <v>52100</v>
      </c>
      <c r="J5642">
        <v>55250</v>
      </c>
      <c r="K5642" t="s">
        <v>3085</v>
      </c>
      <c r="L5642">
        <v>35</v>
      </c>
      <c r="M5642">
        <v>50</v>
      </c>
      <c r="N5642" t="s">
        <v>3764</v>
      </c>
    </row>
    <row r="5643" spans="1:14" x14ac:dyDescent="0.2">
      <c r="A5643" t="s">
        <v>11402</v>
      </c>
      <c r="B5643">
        <v>30700</v>
      </c>
      <c r="C5643">
        <v>35100</v>
      </c>
      <c r="D5643">
        <v>39500</v>
      </c>
      <c r="E5643">
        <v>43850</v>
      </c>
      <c r="F5643">
        <v>47400</v>
      </c>
      <c r="G5643">
        <v>50900</v>
      </c>
      <c r="H5643">
        <v>54400</v>
      </c>
      <c r="I5643">
        <v>57900</v>
      </c>
      <c r="J5643">
        <v>61400</v>
      </c>
      <c r="K5643" t="s">
        <v>3085</v>
      </c>
      <c r="L5643">
        <v>37</v>
      </c>
      <c r="M5643">
        <v>50</v>
      </c>
      <c r="N5643" t="s">
        <v>4147</v>
      </c>
    </row>
    <row r="5644" spans="1:14" x14ac:dyDescent="0.2">
      <c r="A5644" t="s">
        <v>11403</v>
      </c>
      <c r="B5644">
        <v>28000</v>
      </c>
      <c r="C5644">
        <v>32000</v>
      </c>
      <c r="D5644">
        <v>36000</v>
      </c>
      <c r="E5644">
        <v>39950</v>
      </c>
      <c r="F5644">
        <v>43150</v>
      </c>
      <c r="G5644">
        <v>46350</v>
      </c>
      <c r="H5644">
        <v>49550</v>
      </c>
      <c r="I5644">
        <v>52750</v>
      </c>
      <c r="J5644">
        <v>55950</v>
      </c>
      <c r="K5644" t="s">
        <v>3085</v>
      </c>
      <c r="L5644">
        <v>39</v>
      </c>
      <c r="M5644">
        <v>50</v>
      </c>
      <c r="N5644" t="s">
        <v>4148</v>
      </c>
    </row>
    <row r="5645" spans="1:14" x14ac:dyDescent="0.2">
      <c r="A5645" t="s">
        <v>11404</v>
      </c>
      <c r="B5645">
        <v>27650</v>
      </c>
      <c r="C5645">
        <v>31600</v>
      </c>
      <c r="D5645">
        <v>35550</v>
      </c>
      <c r="E5645">
        <v>39450</v>
      </c>
      <c r="F5645">
        <v>42650</v>
      </c>
      <c r="G5645">
        <v>45800</v>
      </c>
      <c r="H5645">
        <v>48950</v>
      </c>
      <c r="I5645">
        <v>52100</v>
      </c>
      <c r="J5645">
        <v>55250</v>
      </c>
      <c r="K5645" t="s">
        <v>3085</v>
      </c>
      <c r="L5645">
        <v>41</v>
      </c>
      <c r="M5645">
        <v>50</v>
      </c>
      <c r="N5645" t="s">
        <v>3326</v>
      </c>
    </row>
    <row r="5646" spans="1:14" x14ac:dyDescent="0.2">
      <c r="A5646" t="s">
        <v>11405</v>
      </c>
      <c r="B5646">
        <v>31400</v>
      </c>
      <c r="C5646">
        <v>35900</v>
      </c>
      <c r="D5646">
        <v>40400</v>
      </c>
      <c r="E5646">
        <v>44850</v>
      </c>
      <c r="F5646">
        <v>48450</v>
      </c>
      <c r="G5646">
        <v>52050</v>
      </c>
      <c r="H5646">
        <v>55650</v>
      </c>
      <c r="I5646">
        <v>59250</v>
      </c>
      <c r="J5646">
        <v>62800</v>
      </c>
      <c r="K5646" t="s">
        <v>3085</v>
      </c>
      <c r="L5646">
        <v>43</v>
      </c>
      <c r="M5646">
        <v>50</v>
      </c>
      <c r="N5646" t="s">
        <v>2967</v>
      </c>
    </row>
    <row r="5647" spans="1:14" x14ac:dyDescent="0.2">
      <c r="A5647" t="s">
        <v>11406</v>
      </c>
      <c r="B5647">
        <v>27650</v>
      </c>
      <c r="C5647">
        <v>31600</v>
      </c>
      <c r="D5647">
        <v>35550</v>
      </c>
      <c r="E5647">
        <v>39450</v>
      </c>
      <c r="F5647">
        <v>42650</v>
      </c>
      <c r="G5647">
        <v>45800</v>
      </c>
      <c r="H5647">
        <v>48950</v>
      </c>
      <c r="I5647">
        <v>52100</v>
      </c>
      <c r="J5647">
        <v>55250</v>
      </c>
      <c r="K5647" t="s">
        <v>3085</v>
      </c>
      <c r="L5647">
        <v>45</v>
      </c>
      <c r="M5647">
        <v>50</v>
      </c>
      <c r="N5647" t="s">
        <v>4149</v>
      </c>
    </row>
    <row r="5648" spans="1:14" x14ac:dyDescent="0.2">
      <c r="A5648" t="s">
        <v>11407</v>
      </c>
      <c r="B5648">
        <v>28500</v>
      </c>
      <c r="C5648">
        <v>32550</v>
      </c>
      <c r="D5648">
        <v>36600</v>
      </c>
      <c r="E5648">
        <v>40650</v>
      </c>
      <c r="F5648">
        <v>43950</v>
      </c>
      <c r="G5648">
        <v>47200</v>
      </c>
      <c r="H5648">
        <v>50450</v>
      </c>
      <c r="I5648">
        <v>53700</v>
      </c>
      <c r="J5648">
        <v>56950</v>
      </c>
      <c r="K5648" t="s">
        <v>3085</v>
      </c>
      <c r="L5648">
        <v>47</v>
      </c>
      <c r="M5648">
        <v>50</v>
      </c>
      <c r="N5648" t="s">
        <v>3327</v>
      </c>
    </row>
    <row r="5649" spans="1:14" x14ac:dyDescent="0.2">
      <c r="A5649" t="s">
        <v>11408</v>
      </c>
      <c r="B5649">
        <v>27650</v>
      </c>
      <c r="C5649">
        <v>31600</v>
      </c>
      <c r="D5649">
        <v>35550</v>
      </c>
      <c r="E5649">
        <v>39450</v>
      </c>
      <c r="F5649">
        <v>42650</v>
      </c>
      <c r="G5649">
        <v>45800</v>
      </c>
      <c r="H5649">
        <v>48950</v>
      </c>
      <c r="I5649">
        <v>52100</v>
      </c>
      <c r="J5649">
        <v>55250</v>
      </c>
      <c r="K5649" t="s">
        <v>3085</v>
      </c>
      <c r="L5649">
        <v>49</v>
      </c>
      <c r="M5649">
        <v>50</v>
      </c>
      <c r="N5649" t="s">
        <v>3384</v>
      </c>
    </row>
    <row r="5650" spans="1:14" x14ac:dyDescent="0.2">
      <c r="A5650" t="s">
        <v>11409</v>
      </c>
      <c r="B5650">
        <v>29100</v>
      </c>
      <c r="C5650">
        <v>33250</v>
      </c>
      <c r="D5650">
        <v>37400</v>
      </c>
      <c r="E5650">
        <v>41550</v>
      </c>
      <c r="F5650">
        <v>44900</v>
      </c>
      <c r="G5650">
        <v>48200</v>
      </c>
      <c r="H5650">
        <v>51550</v>
      </c>
      <c r="I5650">
        <v>54850</v>
      </c>
      <c r="J5650">
        <v>58200</v>
      </c>
      <c r="K5650" t="s">
        <v>3085</v>
      </c>
      <c r="L5650">
        <v>51</v>
      </c>
      <c r="M5650">
        <v>50</v>
      </c>
      <c r="N5650" t="s">
        <v>4150</v>
      </c>
    </row>
    <row r="5651" spans="1:14" x14ac:dyDescent="0.2">
      <c r="A5651" t="s">
        <v>11410</v>
      </c>
      <c r="B5651">
        <v>27650</v>
      </c>
      <c r="C5651">
        <v>31600</v>
      </c>
      <c r="D5651">
        <v>35550</v>
      </c>
      <c r="E5651">
        <v>39450</v>
      </c>
      <c r="F5651">
        <v>42650</v>
      </c>
      <c r="G5651">
        <v>45800</v>
      </c>
      <c r="H5651">
        <v>48950</v>
      </c>
      <c r="I5651">
        <v>52100</v>
      </c>
      <c r="J5651">
        <v>55250</v>
      </c>
      <c r="K5651" t="s">
        <v>3085</v>
      </c>
      <c r="L5651">
        <v>53</v>
      </c>
      <c r="M5651">
        <v>50</v>
      </c>
      <c r="N5651" t="s">
        <v>3386</v>
      </c>
    </row>
    <row r="5652" spans="1:14" x14ac:dyDescent="0.2">
      <c r="A5652" t="s">
        <v>11411</v>
      </c>
      <c r="B5652">
        <v>27650</v>
      </c>
      <c r="C5652">
        <v>31600</v>
      </c>
      <c r="D5652">
        <v>35550</v>
      </c>
      <c r="E5652">
        <v>39450</v>
      </c>
      <c r="F5652">
        <v>42650</v>
      </c>
      <c r="G5652">
        <v>45800</v>
      </c>
      <c r="H5652">
        <v>48950</v>
      </c>
      <c r="I5652">
        <v>52100</v>
      </c>
      <c r="J5652">
        <v>55250</v>
      </c>
      <c r="K5652" t="s">
        <v>3085</v>
      </c>
      <c r="L5652">
        <v>55</v>
      </c>
      <c r="M5652">
        <v>50</v>
      </c>
      <c r="N5652" t="s">
        <v>3329</v>
      </c>
    </row>
    <row r="5653" spans="1:14" x14ac:dyDescent="0.2">
      <c r="A5653" t="s">
        <v>11412</v>
      </c>
      <c r="B5653">
        <v>33850</v>
      </c>
      <c r="C5653">
        <v>38700</v>
      </c>
      <c r="D5653">
        <v>43550</v>
      </c>
      <c r="E5653">
        <v>48350</v>
      </c>
      <c r="F5653">
        <v>52250</v>
      </c>
      <c r="G5653">
        <v>56100</v>
      </c>
      <c r="H5653">
        <v>60000</v>
      </c>
      <c r="I5653">
        <v>63850</v>
      </c>
      <c r="J5653">
        <v>67700</v>
      </c>
      <c r="K5653" t="s">
        <v>3085</v>
      </c>
      <c r="L5653">
        <v>57</v>
      </c>
      <c r="M5653">
        <v>50</v>
      </c>
      <c r="N5653" t="s">
        <v>4237</v>
      </c>
    </row>
    <row r="5654" spans="1:14" x14ac:dyDescent="0.2">
      <c r="A5654" t="s">
        <v>11413</v>
      </c>
      <c r="B5654">
        <v>33850</v>
      </c>
      <c r="C5654">
        <v>38700</v>
      </c>
      <c r="D5654">
        <v>43550</v>
      </c>
      <c r="E5654">
        <v>48350</v>
      </c>
      <c r="F5654">
        <v>52250</v>
      </c>
      <c r="G5654">
        <v>56100</v>
      </c>
      <c r="H5654">
        <v>60000</v>
      </c>
      <c r="I5654">
        <v>63850</v>
      </c>
      <c r="J5654">
        <v>67700</v>
      </c>
      <c r="K5654" t="s">
        <v>3085</v>
      </c>
      <c r="L5654">
        <v>59</v>
      </c>
      <c r="M5654">
        <v>50</v>
      </c>
      <c r="N5654" t="s">
        <v>2977</v>
      </c>
    </row>
    <row r="5655" spans="1:14" x14ac:dyDescent="0.2">
      <c r="A5655" t="s">
        <v>11414</v>
      </c>
      <c r="B5655">
        <v>31400</v>
      </c>
      <c r="C5655">
        <v>35900</v>
      </c>
      <c r="D5655">
        <v>40400</v>
      </c>
      <c r="E5655">
        <v>44850</v>
      </c>
      <c r="F5655">
        <v>48450</v>
      </c>
      <c r="G5655">
        <v>52050</v>
      </c>
      <c r="H5655">
        <v>55650</v>
      </c>
      <c r="I5655">
        <v>59250</v>
      </c>
      <c r="J5655">
        <v>62800</v>
      </c>
      <c r="K5655" t="s">
        <v>3085</v>
      </c>
      <c r="L5655">
        <v>61</v>
      </c>
      <c r="M5655">
        <v>50</v>
      </c>
      <c r="N5655" t="s">
        <v>3009</v>
      </c>
    </row>
    <row r="5656" spans="1:14" x14ac:dyDescent="0.2">
      <c r="A5656" t="s">
        <v>11415</v>
      </c>
      <c r="B5656">
        <v>33850</v>
      </c>
      <c r="C5656">
        <v>38700</v>
      </c>
      <c r="D5656">
        <v>43550</v>
      </c>
      <c r="E5656">
        <v>48350</v>
      </c>
      <c r="F5656">
        <v>52250</v>
      </c>
      <c r="G5656">
        <v>56100</v>
      </c>
      <c r="H5656">
        <v>60000</v>
      </c>
      <c r="I5656">
        <v>63850</v>
      </c>
      <c r="J5656">
        <v>67700</v>
      </c>
      <c r="K5656" t="s">
        <v>3085</v>
      </c>
      <c r="L5656">
        <v>63</v>
      </c>
      <c r="M5656">
        <v>50</v>
      </c>
      <c r="N5656" t="s">
        <v>4151</v>
      </c>
    </row>
    <row r="5657" spans="1:14" x14ac:dyDescent="0.2">
      <c r="A5657" t="s">
        <v>11416</v>
      </c>
      <c r="B5657">
        <v>27650</v>
      </c>
      <c r="C5657">
        <v>31600</v>
      </c>
      <c r="D5657">
        <v>35550</v>
      </c>
      <c r="E5657">
        <v>39450</v>
      </c>
      <c r="F5657">
        <v>42650</v>
      </c>
      <c r="G5657">
        <v>45800</v>
      </c>
      <c r="H5657">
        <v>48950</v>
      </c>
      <c r="I5657">
        <v>52100</v>
      </c>
      <c r="J5657">
        <v>55250</v>
      </c>
      <c r="K5657" t="s">
        <v>3085</v>
      </c>
      <c r="L5657">
        <v>65</v>
      </c>
      <c r="M5657">
        <v>50</v>
      </c>
      <c r="N5657" t="s">
        <v>3331</v>
      </c>
    </row>
    <row r="5658" spans="1:14" x14ac:dyDescent="0.2">
      <c r="A5658" t="s">
        <v>11417</v>
      </c>
      <c r="B5658">
        <v>27650</v>
      </c>
      <c r="C5658">
        <v>31600</v>
      </c>
      <c r="D5658">
        <v>35550</v>
      </c>
      <c r="E5658">
        <v>39450</v>
      </c>
      <c r="F5658">
        <v>42650</v>
      </c>
      <c r="G5658">
        <v>45800</v>
      </c>
      <c r="H5658">
        <v>48950</v>
      </c>
      <c r="I5658">
        <v>52100</v>
      </c>
      <c r="J5658">
        <v>55250</v>
      </c>
      <c r="K5658" t="s">
        <v>3085</v>
      </c>
      <c r="L5658">
        <v>67</v>
      </c>
      <c r="M5658">
        <v>50</v>
      </c>
      <c r="N5658" t="s">
        <v>3389</v>
      </c>
    </row>
    <row r="5659" spans="1:14" x14ac:dyDescent="0.2">
      <c r="A5659" t="s">
        <v>11418</v>
      </c>
      <c r="B5659">
        <v>27650</v>
      </c>
      <c r="C5659">
        <v>31600</v>
      </c>
      <c r="D5659">
        <v>35550</v>
      </c>
      <c r="E5659">
        <v>39450</v>
      </c>
      <c r="F5659">
        <v>42650</v>
      </c>
      <c r="G5659">
        <v>45800</v>
      </c>
      <c r="H5659">
        <v>48950</v>
      </c>
      <c r="I5659">
        <v>52100</v>
      </c>
      <c r="J5659">
        <v>55250</v>
      </c>
      <c r="K5659" t="s">
        <v>3085</v>
      </c>
      <c r="L5659">
        <v>69</v>
      </c>
      <c r="M5659">
        <v>50</v>
      </c>
      <c r="N5659" t="s">
        <v>4152</v>
      </c>
    </row>
    <row r="5660" spans="1:14" x14ac:dyDescent="0.2">
      <c r="A5660" t="s">
        <v>11419</v>
      </c>
      <c r="B5660">
        <v>27650</v>
      </c>
      <c r="C5660">
        <v>31600</v>
      </c>
      <c r="D5660">
        <v>35550</v>
      </c>
      <c r="E5660">
        <v>39450</v>
      </c>
      <c r="F5660">
        <v>42650</v>
      </c>
      <c r="G5660">
        <v>45800</v>
      </c>
      <c r="H5660">
        <v>48950</v>
      </c>
      <c r="I5660">
        <v>52100</v>
      </c>
      <c r="J5660">
        <v>55250</v>
      </c>
      <c r="K5660" t="s">
        <v>3085</v>
      </c>
      <c r="L5660">
        <v>71</v>
      </c>
      <c r="M5660">
        <v>50</v>
      </c>
      <c r="N5660" t="s">
        <v>3333</v>
      </c>
    </row>
    <row r="5661" spans="1:14" x14ac:dyDescent="0.2">
      <c r="A5661" t="s">
        <v>11420</v>
      </c>
      <c r="B5661">
        <v>29950</v>
      </c>
      <c r="C5661">
        <v>34200</v>
      </c>
      <c r="D5661">
        <v>38500</v>
      </c>
      <c r="E5661">
        <v>42750</v>
      </c>
      <c r="F5661">
        <v>46200</v>
      </c>
      <c r="G5661">
        <v>49600</v>
      </c>
      <c r="H5661">
        <v>53050</v>
      </c>
      <c r="I5661">
        <v>56450</v>
      </c>
      <c r="J5661">
        <v>59850</v>
      </c>
      <c r="K5661" t="s">
        <v>3085</v>
      </c>
      <c r="L5661">
        <v>73</v>
      </c>
      <c r="M5661">
        <v>50</v>
      </c>
      <c r="N5661" t="s">
        <v>3572</v>
      </c>
    </row>
    <row r="5662" spans="1:14" x14ac:dyDescent="0.2">
      <c r="A5662" t="s">
        <v>11421</v>
      </c>
      <c r="B5662">
        <v>27650</v>
      </c>
      <c r="C5662">
        <v>31600</v>
      </c>
      <c r="D5662">
        <v>35550</v>
      </c>
      <c r="E5662">
        <v>39450</v>
      </c>
      <c r="F5662">
        <v>42650</v>
      </c>
      <c r="G5662">
        <v>45800</v>
      </c>
      <c r="H5662">
        <v>48950</v>
      </c>
      <c r="I5662">
        <v>52100</v>
      </c>
      <c r="J5662">
        <v>55250</v>
      </c>
      <c r="K5662" t="s">
        <v>3085</v>
      </c>
      <c r="L5662">
        <v>75</v>
      </c>
      <c r="M5662">
        <v>50</v>
      </c>
      <c r="N5662" t="s">
        <v>4153</v>
      </c>
    </row>
    <row r="5663" spans="1:14" x14ac:dyDescent="0.2">
      <c r="A5663" t="s">
        <v>11422</v>
      </c>
      <c r="B5663">
        <v>27650</v>
      </c>
      <c r="C5663">
        <v>31600</v>
      </c>
      <c r="D5663">
        <v>35550</v>
      </c>
      <c r="E5663">
        <v>39450</v>
      </c>
      <c r="F5663">
        <v>42650</v>
      </c>
      <c r="G5663">
        <v>45800</v>
      </c>
      <c r="H5663">
        <v>48950</v>
      </c>
      <c r="I5663">
        <v>52100</v>
      </c>
      <c r="J5663">
        <v>55250</v>
      </c>
      <c r="K5663" t="s">
        <v>3085</v>
      </c>
      <c r="L5663">
        <v>77</v>
      </c>
      <c r="M5663">
        <v>50</v>
      </c>
      <c r="N5663" t="s">
        <v>3334</v>
      </c>
    </row>
    <row r="5664" spans="1:14" x14ac:dyDescent="0.2">
      <c r="A5664" t="s">
        <v>11423</v>
      </c>
      <c r="B5664">
        <v>27650</v>
      </c>
      <c r="C5664">
        <v>31600</v>
      </c>
      <c r="D5664">
        <v>35550</v>
      </c>
      <c r="E5664">
        <v>39450</v>
      </c>
      <c r="F5664">
        <v>42650</v>
      </c>
      <c r="G5664">
        <v>45800</v>
      </c>
      <c r="H5664">
        <v>48950</v>
      </c>
      <c r="I5664">
        <v>52100</v>
      </c>
      <c r="J5664">
        <v>55250</v>
      </c>
      <c r="K5664" t="s">
        <v>3085</v>
      </c>
      <c r="L5664">
        <v>79</v>
      </c>
      <c r="M5664">
        <v>50</v>
      </c>
      <c r="N5664" t="s">
        <v>4154</v>
      </c>
    </row>
    <row r="5665" spans="1:14" x14ac:dyDescent="0.2">
      <c r="A5665" t="s">
        <v>11424</v>
      </c>
      <c r="B5665">
        <v>33850</v>
      </c>
      <c r="C5665">
        <v>38700</v>
      </c>
      <c r="D5665">
        <v>43550</v>
      </c>
      <c r="E5665">
        <v>48350</v>
      </c>
      <c r="F5665">
        <v>52250</v>
      </c>
      <c r="G5665">
        <v>56100</v>
      </c>
      <c r="H5665">
        <v>60000</v>
      </c>
      <c r="I5665">
        <v>63850</v>
      </c>
      <c r="J5665">
        <v>67700</v>
      </c>
      <c r="K5665" t="s">
        <v>3085</v>
      </c>
      <c r="L5665">
        <v>81</v>
      </c>
      <c r="M5665">
        <v>50</v>
      </c>
      <c r="N5665" t="s">
        <v>3392</v>
      </c>
    </row>
    <row r="5666" spans="1:14" x14ac:dyDescent="0.2">
      <c r="A5666" t="s">
        <v>11425</v>
      </c>
      <c r="B5666">
        <v>27650</v>
      </c>
      <c r="C5666">
        <v>31600</v>
      </c>
      <c r="D5666">
        <v>35550</v>
      </c>
      <c r="E5666">
        <v>39450</v>
      </c>
      <c r="F5666">
        <v>42650</v>
      </c>
      <c r="G5666">
        <v>45800</v>
      </c>
      <c r="H5666">
        <v>48950</v>
      </c>
      <c r="I5666">
        <v>52100</v>
      </c>
      <c r="J5666">
        <v>55250</v>
      </c>
      <c r="K5666" t="s">
        <v>3085</v>
      </c>
      <c r="L5666">
        <v>83</v>
      </c>
      <c r="M5666">
        <v>50</v>
      </c>
      <c r="N5666" t="s">
        <v>4115</v>
      </c>
    </row>
    <row r="5667" spans="1:14" x14ac:dyDescent="0.2">
      <c r="A5667" t="s">
        <v>11426</v>
      </c>
      <c r="B5667">
        <v>29700</v>
      </c>
      <c r="C5667">
        <v>33950</v>
      </c>
      <c r="D5667">
        <v>38200</v>
      </c>
      <c r="E5667">
        <v>42400</v>
      </c>
      <c r="F5667">
        <v>45800</v>
      </c>
      <c r="G5667">
        <v>49200</v>
      </c>
      <c r="H5667">
        <v>52600</v>
      </c>
      <c r="I5667">
        <v>56000</v>
      </c>
      <c r="J5667">
        <v>59400</v>
      </c>
      <c r="K5667" t="s">
        <v>3085</v>
      </c>
      <c r="L5667">
        <v>85</v>
      </c>
      <c r="M5667">
        <v>50</v>
      </c>
      <c r="N5667" t="s">
        <v>4155</v>
      </c>
    </row>
    <row r="5668" spans="1:14" x14ac:dyDescent="0.2">
      <c r="A5668" t="s">
        <v>11427</v>
      </c>
      <c r="B5668">
        <v>29400</v>
      </c>
      <c r="C5668">
        <v>33600</v>
      </c>
      <c r="D5668">
        <v>37800</v>
      </c>
      <c r="E5668">
        <v>42000</v>
      </c>
      <c r="F5668">
        <v>45400</v>
      </c>
      <c r="G5668">
        <v>48750</v>
      </c>
      <c r="H5668">
        <v>52100</v>
      </c>
      <c r="I5668">
        <v>55450</v>
      </c>
      <c r="J5668">
        <v>58800</v>
      </c>
      <c r="K5668" t="s">
        <v>3085</v>
      </c>
      <c r="L5668">
        <v>87</v>
      </c>
      <c r="M5668">
        <v>50</v>
      </c>
      <c r="N5668" t="s">
        <v>4156</v>
      </c>
    </row>
    <row r="5669" spans="1:14" x14ac:dyDescent="0.2">
      <c r="A5669" t="s">
        <v>11428</v>
      </c>
      <c r="B5669">
        <v>31300</v>
      </c>
      <c r="C5669">
        <v>35750</v>
      </c>
      <c r="D5669">
        <v>40200</v>
      </c>
      <c r="E5669">
        <v>44650</v>
      </c>
      <c r="F5669">
        <v>48250</v>
      </c>
      <c r="G5669">
        <v>51800</v>
      </c>
      <c r="H5669">
        <v>55400</v>
      </c>
      <c r="I5669">
        <v>58950</v>
      </c>
      <c r="J5669">
        <v>62550</v>
      </c>
      <c r="K5669" t="s">
        <v>3085</v>
      </c>
      <c r="L5669">
        <v>89</v>
      </c>
      <c r="M5669">
        <v>50</v>
      </c>
      <c r="N5669" t="s">
        <v>3707</v>
      </c>
    </row>
    <row r="5670" spans="1:14" x14ac:dyDescent="0.2">
      <c r="A5670" t="s">
        <v>11429</v>
      </c>
      <c r="B5670">
        <v>28400</v>
      </c>
      <c r="C5670">
        <v>32450</v>
      </c>
      <c r="D5670">
        <v>36500</v>
      </c>
      <c r="E5670">
        <v>40550</v>
      </c>
      <c r="F5670">
        <v>43800</v>
      </c>
      <c r="G5670">
        <v>47050</v>
      </c>
      <c r="H5670">
        <v>50300</v>
      </c>
      <c r="I5670">
        <v>53550</v>
      </c>
      <c r="J5670">
        <v>56800</v>
      </c>
      <c r="K5670" t="s">
        <v>3085</v>
      </c>
      <c r="L5670">
        <v>91</v>
      </c>
      <c r="M5670">
        <v>50</v>
      </c>
      <c r="N5670" t="s">
        <v>4157</v>
      </c>
    </row>
    <row r="5671" spans="1:14" x14ac:dyDescent="0.2">
      <c r="A5671" t="s">
        <v>11430</v>
      </c>
      <c r="B5671">
        <v>27650</v>
      </c>
      <c r="C5671">
        <v>31600</v>
      </c>
      <c r="D5671">
        <v>35550</v>
      </c>
      <c r="E5671">
        <v>39450</v>
      </c>
      <c r="F5671">
        <v>42650</v>
      </c>
      <c r="G5671">
        <v>45800</v>
      </c>
      <c r="H5671">
        <v>48950</v>
      </c>
      <c r="I5671">
        <v>52100</v>
      </c>
      <c r="J5671">
        <v>55250</v>
      </c>
      <c r="K5671" t="s">
        <v>3085</v>
      </c>
      <c r="L5671">
        <v>93</v>
      </c>
      <c r="M5671">
        <v>50</v>
      </c>
      <c r="N5671" t="s">
        <v>3337</v>
      </c>
    </row>
    <row r="5672" spans="1:14" x14ac:dyDescent="0.2">
      <c r="A5672" t="s">
        <v>11431</v>
      </c>
      <c r="B5672">
        <v>27700</v>
      </c>
      <c r="C5672">
        <v>31650</v>
      </c>
      <c r="D5672">
        <v>35600</v>
      </c>
      <c r="E5672">
        <v>39550</v>
      </c>
      <c r="F5672">
        <v>42750</v>
      </c>
      <c r="G5672">
        <v>45900</v>
      </c>
      <c r="H5672">
        <v>49050</v>
      </c>
      <c r="I5672">
        <v>52250</v>
      </c>
      <c r="J5672">
        <v>55400</v>
      </c>
      <c r="K5672" t="s">
        <v>3085</v>
      </c>
      <c r="L5672">
        <v>95</v>
      </c>
      <c r="M5672">
        <v>50</v>
      </c>
      <c r="N5672" t="s">
        <v>3342</v>
      </c>
    </row>
    <row r="5673" spans="1:14" x14ac:dyDescent="0.2">
      <c r="A5673" t="s">
        <v>11432</v>
      </c>
      <c r="B5673">
        <v>33850</v>
      </c>
      <c r="C5673">
        <v>38700</v>
      </c>
      <c r="D5673">
        <v>43550</v>
      </c>
      <c r="E5673">
        <v>48350</v>
      </c>
      <c r="F5673">
        <v>52250</v>
      </c>
      <c r="G5673">
        <v>56100</v>
      </c>
      <c r="H5673">
        <v>60000</v>
      </c>
      <c r="I5673">
        <v>63850</v>
      </c>
      <c r="J5673">
        <v>67700</v>
      </c>
      <c r="K5673" t="s">
        <v>3085</v>
      </c>
      <c r="L5673">
        <v>97</v>
      </c>
      <c r="M5673">
        <v>50</v>
      </c>
      <c r="N5673" t="s">
        <v>3344</v>
      </c>
    </row>
    <row r="5674" spans="1:14" x14ac:dyDescent="0.2">
      <c r="A5674" t="s">
        <v>11433</v>
      </c>
      <c r="B5674">
        <v>27650</v>
      </c>
      <c r="C5674">
        <v>31600</v>
      </c>
      <c r="D5674">
        <v>35550</v>
      </c>
      <c r="E5674">
        <v>39450</v>
      </c>
      <c r="F5674">
        <v>42650</v>
      </c>
      <c r="G5674">
        <v>45800</v>
      </c>
      <c r="H5674">
        <v>48950</v>
      </c>
      <c r="I5674">
        <v>52100</v>
      </c>
      <c r="J5674">
        <v>55250</v>
      </c>
      <c r="K5674" t="s">
        <v>3085</v>
      </c>
      <c r="L5674">
        <v>99</v>
      </c>
      <c r="M5674">
        <v>50</v>
      </c>
      <c r="N5674" t="s">
        <v>3345</v>
      </c>
    </row>
    <row r="5675" spans="1:14" x14ac:dyDescent="0.2">
      <c r="A5675" t="s">
        <v>11434</v>
      </c>
      <c r="B5675">
        <v>27650</v>
      </c>
      <c r="C5675">
        <v>31600</v>
      </c>
      <c r="D5675">
        <v>35550</v>
      </c>
      <c r="E5675">
        <v>39450</v>
      </c>
      <c r="F5675">
        <v>42650</v>
      </c>
      <c r="G5675">
        <v>45800</v>
      </c>
      <c r="H5675">
        <v>48950</v>
      </c>
      <c r="I5675">
        <v>52100</v>
      </c>
      <c r="J5675">
        <v>55250</v>
      </c>
      <c r="K5675" t="s">
        <v>3085</v>
      </c>
      <c r="L5675">
        <v>101</v>
      </c>
      <c r="M5675">
        <v>50</v>
      </c>
      <c r="N5675" t="s">
        <v>4249</v>
      </c>
    </row>
    <row r="5676" spans="1:14" x14ac:dyDescent="0.2">
      <c r="A5676" t="s">
        <v>11435</v>
      </c>
      <c r="B5676">
        <v>27650</v>
      </c>
      <c r="C5676">
        <v>31600</v>
      </c>
      <c r="D5676">
        <v>35550</v>
      </c>
      <c r="E5676">
        <v>39450</v>
      </c>
      <c r="F5676">
        <v>42650</v>
      </c>
      <c r="G5676">
        <v>45800</v>
      </c>
      <c r="H5676">
        <v>48950</v>
      </c>
      <c r="I5676">
        <v>52100</v>
      </c>
      <c r="J5676">
        <v>55250</v>
      </c>
      <c r="K5676" t="s">
        <v>3085</v>
      </c>
      <c r="L5676">
        <v>103</v>
      </c>
      <c r="M5676">
        <v>50</v>
      </c>
      <c r="N5676" t="s">
        <v>4158</v>
      </c>
    </row>
    <row r="5677" spans="1:14" x14ac:dyDescent="0.2">
      <c r="A5677" t="s">
        <v>11436</v>
      </c>
      <c r="B5677">
        <v>31650</v>
      </c>
      <c r="C5677">
        <v>36150</v>
      </c>
      <c r="D5677">
        <v>40650</v>
      </c>
      <c r="E5677">
        <v>45150</v>
      </c>
      <c r="F5677">
        <v>48800</v>
      </c>
      <c r="G5677">
        <v>52400</v>
      </c>
      <c r="H5677">
        <v>56000</v>
      </c>
      <c r="I5677">
        <v>59600</v>
      </c>
      <c r="J5677">
        <v>63250</v>
      </c>
      <c r="K5677" t="s">
        <v>3085</v>
      </c>
      <c r="L5677">
        <v>105</v>
      </c>
      <c r="M5677">
        <v>50</v>
      </c>
      <c r="N5677" t="s">
        <v>3347</v>
      </c>
    </row>
    <row r="5678" spans="1:14" x14ac:dyDescent="0.2">
      <c r="A5678" t="s">
        <v>11437</v>
      </c>
      <c r="B5678">
        <v>27650</v>
      </c>
      <c r="C5678">
        <v>31600</v>
      </c>
      <c r="D5678">
        <v>35550</v>
      </c>
      <c r="E5678">
        <v>39450</v>
      </c>
      <c r="F5678">
        <v>42650</v>
      </c>
      <c r="G5678">
        <v>45800</v>
      </c>
      <c r="H5678">
        <v>48950</v>
      </c>
      <c r="I5678">
        <v>52100</v>
      </c>
      <c r="J5678">
        <v>55250</v>
      </c>
      <c r="K5678" t="s">
        <v>3085</v>
      </c>
      <c r="L5678">
        <v>107</v>
      </c>
      <c r="M5678">
        <v>50</v>
      </c>
      <c r="N5678" t="s">
        <v>3348</v>
      </c>
    </row>
    <row r="5679" spans="1:14" x14ac:dyDescent="0.2">
      <c r="A5679" t="s">
        <v>11438</v>
      </c>
      <c r="B5679">
        <v>33850</v>
      </c>
      <c r="C5679">
        <v>38700</v>
      </c>
      <c r="D5679">
        <v>43550</v>
      </c>
      <c r="E5679">
        <v>48350</v>
      </c>
      <c r="F5679">
        <v>52250</v>
      </c>
      <c r="G5679">
        <v>56100</v>
      </c>
      <c r="H5679">
        <v>60000</v>
      </c>
      <c r="I5679">
        <v>63850</v>
      </c>
      <c r="J5679">
        <v>67700</v>
      </c>
      <c r="K5679" t="s">
        <v>3085</v>
      </c>
      <c r="L5679">
        <v>109</v>
      </c>
      <c r="M5679">
        <v>50</v>
      </c>
      <c r="N5679" t="s">
        <v>3349</v>
      </c>
    </row>
    <row r="5680" spans="1:14" x14ac:dyDescent="0.2">
      <c r="A5680" t="s">
        <v>11439</v>
      </c>
      <c r="B5680">
        <v>31300</v>
      </c>
      <c r="C5680">
        <v>35750</v>
      </c>
      <c r="D5680">
        <v>40200</v>
      </c>
      <c r="E5680">
        <v>44650</v>
      </c>
      <c r="F5680">
        <v>48250</v>
      </c>
      <c r="G5680">
        <v>51800</v>
      </c>
      <c r="H5680">
        <v>55400</v>
      </c>
      <c r="I5680">
        <v>58950</v>
      </c>
      <c r="J5680">
        <v>62550</v>
      </c>
      <c r="K5680" t="s">
        <v>3085</v>
      </c>
      <c r="L5680">
        <v>111</v>
      </c>
      <c r="M5680">
        <v>50</v>
      </c>
      <c r="N5680" t="s">
        <v>3401</v>
      </c>
    </row>
    <row r="5681" spans="1:14" x14ac:dyDescent="0.2">
      <c r="A5681" t="s">
        <v>11440</v>
      </c>
      <c r="B5681">
        <v>27650</v>
      </c>
      <c r="C5681">
        <v>31600</v>
      </c>
      <c r="D5681">
        <v>35550</v>
      </c>
      <c r="E5681">
        <v>39450</v>
      </c>
      <c r="F5681">
        <v>42650</v>
      </c>
      <c r="G5681">
        <v>45800</v>
      </c>
      <c r="H5681">
        <v>48950</v>
      </c>
      <c r="I5681">
        <v>52100</v>
      </c>
      <c r="J5681">
        <v>55250</v>
      </c>
      <c r="K5681" t="s">
        <v>3085</v>
      </c>
      <c r="L5681">
        <v>113</v>
      </c>
      <c r="M5681">
        <v>50</v>
      </c>
      <c r="N5681" t="s">
        <v>4159</v>
      </c>
    </row>
    <row r="5682" spans="1:14" x14ac:dyDescent="0.2">
      <c r="A5682" t="s">
        <v>11441</v>
      </c>
      <c r="B5682">
        <v>35400</v>
      </c>
      <c r="C5682">
        <v>40450</v>
      </c>
      <c r="D5682">
        <v>45500</v>
      </c>
      <c r="E5682">
        <v>50550</v>
      </c>
      <c r="F5682">
        <v>54600</v>
      </c>
      <c r="G5682">
        <v>58650</v>
      </c>
      <c r="H5682">
        <v>62700</v>
      </c>
      <c r="I5682">
        <v>66750</v>
      </c>
      <c r="J5682">
        <v>70800</v>
      </c>
      <c r="K5682" t="s">
        <v>3085</v>
      </c>
      <c r="L5682">
        <v>115</v>
      </c>
      <c r="M5682">
        <v>50</v>
      </c>
      <c r="N5682" t="s">
        <v>4160</v>
      </c>
    </row>
    <row r="5683" spans="1:14" x14ac:dyDescent="0.2">
      <c r="A5683" t="s">
        <v>11442</v>
      </c>
      <c r="B5683">
        <v>27650</v>
      </c>
      <c r="C5683">
        <v>31600</v>
      </c>
      <c r="D5683">
        <v>35550</v>
      </c>
      <c r="E5683">
        <v>39450</v>
      </c>
      <c r="F5683">
        <v>42650</v>
      </c>
      <c r="G5683">
        <v>45800</v>
      </c>
      <c r="H5683">
        <v>48950</v>
      </c>
      <c r="I5683">
        <v>52100</v>
      </c>
      <c r="J5683">
        <v>55250</v>
      </c>
      <c r="K5683" t="s">
        <v>3085</v>
      </c>
      <c r="L5683">
        <v>117</v>
      </c>
      <c r="M5683">
        <v>50</v>
      </c>
      <c r="N5683" t="s">
        <v>3719</v>
      </c>
    </row>
    <row r="5684" spans="1:14" x14ac:dyDescent="0.2">
      <c r="A5684" t="s">
        <v>11443</v>
      </c>
      <c r="B5684">
        <v>27650</v>
      </c>
      <c r="C5684">
        <v>31600</v>
      </c>
      <c r="D5684">
        <v>35550</v>
      </c>
      <c r="E5684">
        <v>39450</v>
      </c>
      <c r="F5684">
        <v>42650</v>
      </c>
      <c r="G5684">
        <v>45800</v>
      </c>
      <c r="H5684">
        <v>48950</v>
      </c>
      <c r="I5684">
        <v>52100</v>
      </c>
      <c r="J5684">
        <v>55250</v>
      </c>
      <c r="K5684" t="s">
        <v>3085</v>
      </c>
      <c r="L5684">
        <v>119</v>
      </c>
      <c r="M5684">
        <v>50</v>
      </c>
      <c r="N5684" t="s">
        <v>4161</v>
      </c>
    </row>
    <row r="5685" spans="1:14" x14ac:dyDescent="0.2">
      <c r="A5685" t="s">
        <v>11444</v>
      </c>
      <c r="B5685">
        <v>27650</v>
      </c>
      <c r="C5685">
        <v>31600</v>
      </c>
      <c r="D5685">
        <v>35550</v>
      </c>
      <c r="E5685">
        <v>39450</v>
      </c>
      <c r="F5685">
        <v>42650</v>
      </c>
      <c r="G5685">
        <v>45800</v>
      </c>
      <c r="H5685">
        <v>48950</v>
      </c>
      <c r="I5685">
        <v>52100</v>
      </c>
      <c r="J5685">
        <v>55250</v>
      </c>
      <c r="K5685" t="s">
        <v>3085</v>
      </c>
      <c r="L5685">
        <v>121</v>
      </c>
      <c r="M5685">
        <v>50</v>
      </c>
      <c r="N5685" t="s">
        <v>4162</v>
      </c>
    </row>
    <row r="5686" spans="1:14" x14ac:dyDescent="0.2">
      <c r="A5686" t="s">
        <v>11445</v>
      </c>
      <c r="B5686">
        <v>27650</v>
      </c>
      <c r="C5686">
        <v>31600</v>
      </c>
      <c r="D5686">
        <v>35550</v>
      </c>
      <c r="E5686">
        <v>39450</v>
      </c>
      <c r="F5686">
        <v>42650</v>
      </c>
      <c r="G5686">
        <v>45800</v>
      </c>
      <c r="H5686">
        <v>48950</v>
      </c>
      <c r="I5686">
        <v>52100</v>
      </c>
      <c r="J5686">
        <v>55250</v>
      </c>
      <c r="K5686" t="s">
        <v>3085</v>
      </c>
      <c r="L5686">
        <v>123</v>
      </c>
      <c r="M5686">
        <v>50</v>
      </c>
      <c r="N5686" t="s">
        <v>3350</v>
      </c>
    </row>
    <row r="5687" spans="1:14" x14ac:dyDescent="0.2">
      <c r="A5687" t="s">
        <v>11446</v>
      </c>
      <c r="B5687">
        <v>27650</v>
      </c>
      <c r="C5687">
        <v>31600</v>
      </c>
      <c r="D5687">
        <v>35550</v>
      </c>
      <c r="E5687">
        <v>39450</v>
      </c>
      <c r="F5687">
        <v>42650</v>
      </c>
      <c r="G5687">
        <v>45800</v>
      </c>
      <c r="H5687">
        <v>48950</v>
      </c>
      <c r="I5687">
        <v>52100</v>
      </c>
      <c r="J5687">
        <v>55250</v>
      </c>
      <c r="K5687" t="s">
        <v>3085</v>
      </c>
      <c r="L5687">
        <v>125</v>
      </c>
      <c r="M5687">
        <v>50</v>
      </c>
      <c r="N5687" t="s">
        <v>3352</v>
      </c>
    </row>
    <row r="5688" spans="1:14" x14ac:dyDescent="0.2">
      <c r="A5688" t="s">
        <v>11447</v>
      </c>
      <c r="B5688">
        <v>31300</v>
      </c>
      <c r="C5688">
        <v>35750</v>
      </c>
      <c r="D5688">
        <v>40200</v>
      </c>
      <c r="E5688">
        <v>44650</v>
      </c>
      <c r="F5688">
        <v>48250</v>
      </c>
      <c r="G5688">
        <v>51800</v>
      </c>
      <c r="H5688">
        <v>55400</v>
      </c>
      <c r="I5688">
        <v>58950</v>
      </c>
      <c r="J5688">
        <v>62550</v>
      </c>
      <c r="K5688" t="s">
        <v>3085</v>
      </c>
      <c r="L5688">
        <v>127</v>
      </c>
      <c r="M5688">
        <v>50</v>
      </c>
      <c r="N5688" t="s">
        <v>4163</v>
      </c>
    </row>
    <row r="5689" spans="1:14" x14ac:dyDescent="0.2">
      <c r="A5689" t="s">
        <v>11448</v>
      </c>
      <c r="B5689">
        <v>30600</v>
      </c>
      <c r="C5689">
        <v>34950</v>
      </c>
      <c r="D5689">
        <v>39300</v>
      </c>
      <c r="E5689">
        <v>43650</v>
      </c>
      <c r="F5689">
        <v>47150</v>
      </c>
      <c r="G5689">
        <v>50650</v>
      </c>
      <c r="H5689">
        <v>54150</v>
      </c>
      <c r="I5689">
        <v>57650</v>
      </c>
      <c r="J5689">
        <v>61150</v>
      </c>
      <c r="K5689" t="s">
        <v>3085</v>
      </c>
      <c r="L5689">
        <v>129</v>
      </c>
      <c r="M5689">
        <v>50</v>
      </c>
      <c r="N5689" t="s">
        <v>4164</v>
      </c>
    </row>
    <row r="5690" spans="1:14" x14ac:dyDescent="0.2">
      <c r="A5690" t="s">
        <v>11449</v>
      </c>
      <c r="B5690">
        <v>27650</v>
      </c>
      <c r="C5690">
        <v>31600</v>
      </c>
      <c r="D5690">
        <v>35550</v>
      </c>
      <c r="E5690">
        <v>39450</v>
      </c>
      <c r="F5690">
        <v>42650</v>
      </c>
      <c r="G5690">
        <v>45800</v>
      </c>
      <c r="H5690">
        <v>48950</v>
      </c>
      <c r="I5690">
        <v>52100</v>
      </c>
      <c r="J5690">
        <v>55250</v>
      </c>
      <c r="K5690" t="s">
        <v>3085</v>
      </c>
      <c r="L5690">
        <v>131</v>
      </c>
      <c r="M5690">
        <v>50</v>
      </c>
      <c r="N5690" t="s">
        <v>3408</v>
      </c>
    </row>
    <row r="5691" spans="1:14" x14ac:dyDescent="0.2">
      <c r="A5691" t="s">
        <v>11450</v>
      </c>
      <c r="B5691">
        <v>29900</v>
      </c>
      <c r="C5691">
        <v>34200</v>
      </c>
      <c r="D5691">
        <v>38450</v>
      </c>
      <c r="E5691">
        <v>42700</v>
      </c>
      <c r="F5691">
        <v>46150</v>
      </c>
      <c r="G5691">
        <v>49550</v>
      </c>
      <c r="H5691">
        <v>52950</v>
      </c>
      <c r="I5691">
        <v>56400</v>
      </c>
      <c r="J5691">
        <v>59800</v>
      </c>
      <c r="K5691" t="s">
        <v>3085</v>
      </c>
      <c r="L5691">
        <v>133</v>
      </c>
      <c r="M5691">
        <v>50</v>
      </c>
      <c r="N5691" t="s">
        <v>2916</v>
      </c>
    </row>
    <row r="5692" spans="1:14" x14ac:dyDescent="0.2">
      <c r="A5692" t="s">
        <v>11451</v>
      </c>
      <c r="B5692">
        <v>27650</v>
      </c>
      <c r="C5692">
        <v>31600</v>
      </c>
      <c r="D5692">
        <v>35550</v>
      </c>
      <c r="E5692">
        <v>39450</v>
      </c>
      <c r="F5692">
        <v>42650</v>
      </c>
      <c r="G5692">
        <v>45800</v>
      </c>
      <c r="H5692">
        <v>48950</v>
      </c>
      <c r="I5692">
        <v>52100</v>
      </c>
      <c r="J5692">
        <v>55250</v>
      </c>
      <c r="K5692" t="s">
        <v>3085</v>
      </c>
      <c r="L5692">
        <v>135</v>
      </c>
      <c r="M5692">
        <v>50</v>
      </c>
      <c r="N5692" t="s">
        <v>3353</v>
      </c>
    </row>
    <row r="5693" spans="1:14" x14ac:dyDescent="0.2">
      <c r="A5693" t="s">
        <v>11452</v>
      </c>
      <c r="B5693">
        <v>29000</v>
      </c>
      <c r="C5693">
        <v>33150</v>
      </c>
      <c r="D5693">
        <v>37300</v>
      </c>
      <c r="E5693">
        <v>41400</v>
      </c>
      <c r="F5693">
        <v>44750</v>
      </c>
      <c r="G5693">
        <v>48050</v>
      </c>
      <c r="H5693">
        <v>51350</v>
      </c>
      <c r="I5693">
        <v>54650</v>
      </c>
      <c r="J5693">
        <v>58000</v>
      </c>
      <c r="K5693" t="s">
        <v>3085</v>
      </c>
      <c r="L5693">
        <v>137</v>
      </c>
      <c r="M5693">
        <v>50</v>
      </c>
      <c r="N5693" t="s">
        <v>4165</v>
      </c>
    </row>
    <row r="5694" spans="1:14" x14ac:dyDescent="0.2">
      <c r="A5694" t="s">
        <v>11453</v>
      </c>
      <c r="B5694">
        <v>27650</v>
      </c>
      <c r="C5694">
        <v>31600</v>
      </c>
      <c r="D5694">
        <v>35550</v>
      </c>
      <c r="E5694">
        <v>39450</v>
      </c>
      <c r="F5694">
        <v>42650</v>
      </c>
      <c r="G5694">
        <v>45800</v>
      </c>
      <c r="H5694">
        <v>48950</v>
      </c>
      <c r="I5694">
        <v>52100</v>
      </c>
      <c r="J5694">
        <v>55250</v>
      </c>
      <c r="K5694" t="s">
        <v>3085</v>
      </c>
      <c r="L5694">
        <v>139</v>
      </c>
      <c r="M5694">
        <v>50</v>
      </c>
      <c r="N5694" t="s">
        <v>4166</v>
      </c>
    </row>
    <row r="5695" spans="1:14" x14ac:dyDescent="0.2">
      <c r="A5695" t="s">
        <v>11454</v>
      </c>
      <c r="B5695">
        <v>28950</v>
      </c>
      <c r="C5695">
        <v>33050</v>
      </c>
      <c r="D5695">
        <v>37200</v>
      </c>
      <c r="E5695">
        <v>41300</v>
      </c>
      <c r="F5695">
        <v>44650</v>
      </c>
      <c r="G5695">
        <v>47950</v>
      </c>
      <c r="H5695">
        <v>51250</v>
      </c>
      <c r="I5695">
        <v>54550</v>
      </c>
      <c r="J5695">
        <v>57850</v>
      </c>
      <c r="K5695" t="s">
        <v>3085</v>
      </c>
      <c r="L5695">
        <v>141</v>
      </c>
      <c r="M5695">
        <v>50</v>
      </c>
      <c r="N5695" t="s">
        <v>4167</v>
      </c>
    </row>
    <row r="5696" spans="1:14" x14ac:dyDescent="0.2">
      <c r="A5696" t="s">
        <v>11455</v>
      </c>
      <c r="B5696">
        <v>27650</v>
      </c>
      <c r="C5696">
        <v>31600</v>
      </c>
      <c r="D5696">
        <v>35550</v>
      </c>
      <c r="E5696">
        <v>39450</v>
      </c>
      <c r="F5696">
        <v>42650</v>
      </c>
      <c r="G5696">
        <v>45800</v>
      </c>
      <c r="H5696">
        <v>48950</v>
      </c>
      <c r="I5696">
        <v>52100</v>
      </c>
      <c r="J5696">
        <v>55250</v>
      </c>
      <c r="K5696" t="s">
        <v>3085</v>
      </c>
      <c r="L5696">
        <v>143</v>
      </c>
      <c r="M5696">
        <v>50</v>
      </c>
      <c r="N5696" t="s">
        <v>3411</v>
      </c>
    </row>
    <row r="5697" spans="1:14" x14ac:dyDescent="0.2">
      <c r="A5697" t="s">
        <v>11456</v>
      </c>
      <c r="B5697">
        <v>33850</v>
      </c>
      <c r="C5697">
        <v>38700</v>
      </c>
      <c r="D5697">
        <v>43550</v>
      </c>
      <c r="E5697">
        <v>48350</v>
      </c>
      <c r="F5697">
        <v>52250</v>
      </c>
      <c r="G5697">
        <v>56100</v>
      </c>
      <c r="H5697">
        <v>60000</v>
      </c>
      <c r="I5697">
        <v>63850</v>
      </c>
      <c r="J5697">
        <v>67700</v>
      </c>
      <c r="K5697" t="s">
        <v>3085</v>
      </c>
      <c r="L5697">
        <v>145</v>
      </c>
      <c r="M5697">
        <v>50</v>
      </c>
      <c r="N5697" t="s">
        <v>3356</v>
      </c>
    </row>
    <row r="5698" spans="1:14" x14ac:dyDescent="0.2">
      <c r="A5698" t="s">
        <v>11457</v>
      </c>
      <c r="B5698">
        <v>30650</v>
      </c>
      <c r="C5698">
        <v>35000</v>
      </c>
      <c r="D5698">
        <v>39400</v>
      </c>
      <c r="E5698">
        <v>43750</v>
      </c>
      <c r="F5698">
        <v>47250</v>
      </c>
      <c r="G5698">
        <v>50750</v>
      </c>
      <c r="H5698">
        <v>54250</v>
      </c>
      <c r="I5698">
        <v>57750</v>
      </c>
      <c r="J5698">
        <v>61250</v>
      </c>
      <c r="K5698" t="s">
        <v>3085</v>
      </c>
      <c r="L5698">
        <v>147</v>
      </c>
      <c r="M5698">
        <v>50</v>
      </c>
      <c r="N5698" t="s">
        <v>4168</v>
      </c>
    </row>
    <row r="5699" spans="1:14" x14ac:dyDescent="0.2">
      <c r="A5699" t="s">
        <v>11458</v>
      </c>
      <c r="B5699">
        <v>27650</v>
      </c>
      <c r="C5699">
        <v>31600</v>
      </c>
      <c r="D5699">
        <v>35550</v>
      </c>
      <c r="E5699">
        <v>39450</v>
      </c>
      <c r="F5699">
        <v>42650</v>
      </c>
      <c r="G5699">
        <v>45800</v>
      </c>
      <c r="H5699">
        <v>48950</v>
      </c>
      <c r="I5699">
        <v>52100</v>
      </c>
      <c r="J5699">
        <v>55250</v>
      </c>
      <c r="K5699" t="s">
        <v>3085</v>
      </c>
      <c r="L5699">
        <v>149</v>
      </c>
      <c r="M5699">
        <v>50</v>
      </c>
      <c r="N5699" t="s">
        <v>4169</v>
      </c>
    </row>
    <row r="5700" spans="1:14" x14ac:dyDescent="0.2">
      <c r="A5700" t="s">
        <v>11459</v>
      </c>
      <c r="B5700">
        <v>28900</v>
      </c>
      <c r="C5700">
        <v>33000</v>
      </c>
      <c r="D5700">
        <v>37150</v>
      </c>
      <c r="E5700">
        <v>41250</v>
      </c>
      <c r="F5700">
        <v>44550</v>
      </c>
      <c r="G5700">
        <v>47850</v>
      </c>
      <c r="H5700">
        <v>51150</v>
      </c>
      <c r="I5700">
        <v>54450</v>
      </c>
      <c r="J5700">
        <v>57750</v>
      </c>
      <c r="K5700" t="s">
        <v>3085</v>
      </c>
      <c r="L5700">
        <v>151</v>
      </c>
      <c r="M5700">
        <v>50</v>
      </c>
      <c r="N5700" t="s">
        <v>4170</v>
      </c>
    </row>
    <row r="5701" spans="1:14" x14ac:dyDescent="0.2">
      <c r="A5701" t="s">
        <v>11460</v>
      </c>
      <c r="B5701">
        <v>27650</v>
      </c>
      <c r="C5701">
        <v>31600</v>
      </c>
      <c r="D5701">
        <v>35550</v>
      </c>
      <c r="E5701">
        <v>39450</v>
      </c>
      <c r="F5701">
        <v>42650</v>
      </c>
      <c r="G5701">
        <v>45800</v>
      </c>
      <c r="H5701">
        <v>48950</v>
      </c>
      <c r="I5701">
        <v>52100</v>
      </c>
      <c r="J5701">
        <v>55250</v>
      </c>
      <c r="K5701" t="s">
        <v>3085</v>
      </c>
      <c r="L5701">
        <v>153</v>
      </c>
      <c r="M5701">
        <v>50</v>
      </c>
      <c r="N5701" t="s">
        <v>4171</v>
      </c>
    </row>
    <row r="5702" spans="1:14" x14ac:dyDescent="0.2">
      <c r="A5702" t="s">
        <v>11461</v>
      </c>
      <c r="B5702">
        <v>27650</v>
      </c>
      <c r="C5702">
        <v>31600</v>
      </c>
      <c r="D5702">
        <v>35550</v>
      </c>
      <c r="E5702">
        <v>39450</v>
      </c>
      <c r="F5702">
        <v>42650</v>
      </c>
      <c r="G5702">
        <v>45800</v>
      </c>
      <c r="H5702">
        <v>48950</v>
      </c>
      <c r="I5702">
        <v>52100</v>
      </c>
      <c r="J5702">
        <v>55250</v>
      </c>
      <c r="K5702" t="s">
        <v>3085</v>
      </c>
      <c r="L5702">
        <v>155</v>
      </c>
      <c r="M5702">
        <v>50</v>
      </c>
      <c r="N5702" t="s">
        <v>4172</v>
      </c>
    </row>
    <row r="5703" spans="1:14" x14ac:dyDescent="0.2">
      <c r="A5703" t="s">
        <v>11462</v>
      </c>
      <c r="B5703">
        <v>29300</v>
      </c>
      <c r="C5703">
        <v>33500</v>
      </c>
      <c r="D5703">
        <v>37700</v>
      </c>
      <c r="E5703">
        <v>41850</v>
      </c>
      <c r="F5703">
        <v>45200</v>
      </c>
      <c r="G5703">
        <v>48550</v>
      </c>
      <c r="H5703">
        <v>51900</v>
      </c>
      <c r="I5703">
        <v>55250</v>
      </c>
      <c r="J5703">
        <v>58600</v>
      </c>
      <c r="K5703" t="s">
        <v>3085</v>
      </c>
      <c r="L5703">
        <v>157</v>
      </c>
      <c r="M5703">
        <v>50</v>
      </c>
      <c r="N5703" t="s">
        <v>4173</v>
      </c>
    </row>
    <row r="5704" spans="1:14" x14ac:dyDescent="0.2">
      <c r="A5704" t="s">
        <v>11463</v>
      </c>
      <c r="B5704">
        <v>30450</v>
      </c>
      <c r="C5704">
        <v>34800</v>
      </c>
      <c r="D5704">
        <v>39150</v>
      </c>
      <c r="E5704">
        <v>43450</v>
      </c>
      <c r="F5704">
        <v>46950</v>
      </c>
      <c r="G5704">
        <v>50450</v>
      </c>
      <c r="H5704">
        <v>53900</v>
      </c>
      <c r="I5704">
        <v>57400</v>
      </c>
      <c r="J5704">
        <v>60850</v>
      </c>
      <c r="K5704" t="s">
        <v>3085</v>
      </c>
      <c r="L5704">
        <v>159</v>
      </c>
      <c r="M5704">
        <v>50</v>
      </c>
      <c r="N5704" t="s">
        <v>4174</v>
      </c>
    </row>
    <row r="5705" spans="1:14" x14ac:dyDescent="0.2">
      <c r="A5705" t="s">
        <v>11464</v>
      </c>
      <c r="B5705">
        <v>27650</v>
      </c>
      <c r="C5705">
        <v>31600</v>
      </c>
      <c r="D5705">
        <v>35550</v>
      </c>
      <c r="E5705">
        <v>39450</v>
      </c>
      <c r="F5705">
        <v>42650</v>
      </c>
      <c r="G5705">
        <v>45800</v>
      </c>
      <c r="H5705">
        <v>48950</v>
      </c>
      <c r="I5705">
        <v>52100</v>
      </c>
      <c r="J5705">
        <v>55250</v>
      </c>
      <c r="K5705" t="s">
        <v>3085</v>
      </c>
      <c r="L5705">
        <v>161</v>
      </c>
      <c r="M5705">
        <v>50</v>
      </c>
      <c r="N5705" t="s">
        <v>3417</v>
      </c>
    </row>
    <row r="5706" spans="1:14" x14ac:dyDescent="0.2">
      <c r="A5706" t="s">
        <v>11465</v>
      </c>
      <c r="B5706">
        <v>30600</v>
      </c>
      <c r="C5706">
        <v>34950</v>
      </c>
      <c r="D5706">
        <v>39300</v>
      </c>
      <c r="E5706">
        <v>43650</v>
      </c>
      <c r="F5706">
        <v>47150</v>
      </c>
      <c r="G5706">
        <v>50650</v>
      </c>
      <c r="H5706">
        <v>54150</v>
      </c>
      <c r="I5706">
        <v>57650</v>
      </c>
      <c r="J5706">
        <v>61150</v>
      </c>
      <c r="K5706" t="s">
        <v>3085</v>
      </c>
      <c r="L5706">
        <v>163</v>
      </c>
      <c r="M5706">
        <v>50</v>
      </c>
      <c r="N5706" t="s">
        <v>4175</v>
      </c>
    </row>
    <row r="5707" spans="1:14" x14ac:dyDescent="0.2">
      <c r="A5707" t="s">
        <v>11466</v>
      </c>
      <c r="B5707">
        <v>27650</v>
      </c>
      <c r="C5707">
        <v>31600</v>
      </c>
      <c r="D5707">
        <v>35550</v>
      </c>
      <c r="E5707">
        <v>39450</v>
      </c>
      <c r="F5707">
        <v>42650</v>
      </c>
      <c r="G5707">
        <v>45800</v>
      </c>
      <c r="H5707">
        <v>48950</v>
      </c>
      <c r="I5707">
        <v>52100</v>
      </c>
      <c r="J5707">
        <v>55250</v>
      </c>
      <c r="K5707" t="s">
        <v>3085</v>
      </c>
      <c r="L5707">
        <v>165</v>
      </c>
      <c r="M5707">
        <v>50</v>
      </c>
      <c r="N5707" t="s">
        <v>4176</v>
      </c>
    </row>
    <row r="5708" spans="1:14" x14ac:dyDescent="0.2">
      <c r="A5708" t="s">
        <v>11467</v>
      </c>
      <c r="B5708">
        <v>27650</v>
      </c>
      <c r="C5708">
        <v>31600</v>
      </c>
      <c r="D5708">
        <v>35550</v>
      </c>
      <c r="E5708">
        <v>39450</v>
      </c>
      <c r="F5708">
        <v>42650</v>
      </c>
      <c r="G5708">
        <v>45800</v>
      </c>
      <c r="H5708">
        <v>48950</v>
      </c>
      <c r="I5708">
        <v>52100</v>
      </c>
      <c r="J5708">
        <v>55250</v>
      </c>
      <c r="K5708" t="s">
        <v>3085</v>
      </c>
      <c r="L5708">
        <v>167</v>
      </c>
      <c r="M5708">
        <v>50</v>
      </c>
      <c r="N5708" t="s">
        <v>4177</v>
      </c>
    </row>
    <row r="5709" spans="1:14" x14ac:dyDescent="0.2">
      <c r="A5709" t="s">
        <v>11468</v>
      </c>
      <c r="B5709">
        <v>27650</v>
      </c>
      <c r="C5709">
        <v>31600</v>
      </c>
      <c r="D5709">
        <v>35550</v>
      </c>
      <c r="E5709">
        <v>39450</v>
      </c>
      <c r="F5709">
        <v>42650</v>
      </c>
      <c r="G5709">
        <v>45800</v>
      </c>
      <c r="H5709">
        <v>48950</v>
      </c>
      <c r="I5709">
        <v>52100</v>
      </c>
      <c r="J5709">
        <v>55250</v>
      </c>
      <c r="K5709" t="s">
        <v>3085</v>
      </c>
      <c r="L5709">
        <v>169</v>
      </c>
      <c r="M5709">
        <v>50</v>
      </c>
      <c r="N5709" t="s">
        <v>4138</v>
      </c>
    </row>
    <row r="5710" spans="1:14" x14ac:dyDescent="0.2">
      <c r="A5710" t="s">
        <v>11469</v>
      </c>
      <c r="B5710">
        <v>29500</v>
      </c>
      <c r="C5710">
        <v>33700</v>
      </c>
      <c r="D5710">
        <v>37900</v>
      </c>
      <c r="E5710">
        <v>42100</v>
      </c>
      <c r="F5710">
        <v>45500</v>
      </c>
      <c r="G5710">
        <v>48850</v>
      </c>
      <c r="H5710">
        <v>52250</v>
      </c>
      <c r="I5710">
        <v>55600</v>
      </c>
      <c r="J5710">
        <v>58950</v>
      </c>
      <c r="K5710" t="s">
        <v>3085</v>
      </c>
      <c r="L5710">
        <v>171</v>
      </c>
      <c r="M5710">
        <v>50</v>
      </c>
      <c r="N5710" t="s">
        <v>3615</v>
      </c>
    </row>
    <row r="5711" spans="1:14" x14ac:dyDescent="0.2">
      <c r="A5711" t="s">
        <v>11470</v>
      </c>
      <c r="B5711">
        <v>30600</v>
      </c>
      <c r="C5711">
        <v>34950</v>
      </c>
      <c r="D5711">
        <v>39300</v>
      </c>
      <c r="E5711">
        <v>43650</v>
      </c>
      <c r="F5711">
        <v>47150</v>
      </c>
      <c r="G5711">
        <v>50650</v>
      </c>
      <c r="H5711">
        <v>54150</v>
      </c>
      <c r="I5711">
        <v>57650</v>
      </c>
      <c r="J5711">
        <v>61150</v>
      </c>
      <c r="K5711" t="s">
        <v>3085</v>
      </c>
      <c r="L5711">
        <v>173</v>
      </c>
      <c r="M5711">
        <v>50</v>
      </c>
      <c r="N5711" t="s">
        <v>4178</v>
      </c>
    </row>
    <row r="5712" spans="1:14" x14ac:dyDescent="0.2">
      <c r="A5712" t="s">
        <v>11471</v>
      </c>
      <c r="B5712">
        <v>27650</v>
      </c>
      <c r="C5712">
        <v>31600</v>
      </c>
      <c r="D5712">
        <v>35550</v>
      </c>
      <c r="E5712">
        <v>39450</v>
      </c>
      <c r="F5712">
        <v>42650</v>
      </c>
      <c r="G5712">
        <v>45800</v>
      </c>
      <c r="H5712">
        <v>48950</v>
      </c>
      <c r="I5712">
        <v>52100</v>
      </c>
      <c r="J5712">
        <v>55250</v>
      </c>
      <c r="K5712" t="s">
        <v>3085</v>
      </c>
      <c r="L5712">
        <v>175</v>
      </c>
      <c r="M5712">
        <v>50</v>
      </c>
      <c r="N5712" t="s">
        <v>3362</v>
      </c>
    </row>
    <row r="5713" spans="1:14" x14ac:dyDescent="0.2">
      <c r="A5713" t="s">
        <v>11472</v>
      </c>
      <c r="B5713">
        <v>27650</v>
      </c>
      <c r="C5713">
        <v>31600</v>
      </c>
      <c r="D5713">
        <v>35550</v>
      </c>
      <c r="E5713">
        <v>39450</v>
      </c>
      <c r="F5713">
        <v>42650</v>
      </c>
      <c r="G5713">
        <v>45800</v>
      </c>
      <c r="H5713">
        <v>48950</v>
      </c>
      <c r="I5713">
        <v>52100</v>
      </c>
      <c r="J5713">
        <v>55250</v>
      </c>
      <c r="K5713" t="s">
        <v>3085</v>
      </c>
      <c r="L5713">
        <v>177</v>
      </c>
      <c r="M5713">
        <v>50</v>
      </c>
      <c r="N5713" t="s">
        <v>3616</v>
      </c>
    </row>
    <row r="5714" spans="1:14" x14ac:dyDescent="0.2">
      <c r="A5714" t="s">
        <v>11473</v>
      </c>
      <c r="B5714">
        <v>29600</v>
      </c>
      <c r="C5714">
        <v>33800</v>
      </c>
      <c r="D5714">
        <v>38050</v>
      </c>
      <c r="E5714">
        <v>42250</v>
      </c>
      <c r="F5714">
        <v>45650</v>
      </c>
      <c r="G5714">
        <v>49050</v>
      </c>
      <c r="H5714">
        <v>52400</v>
      </c>
      <c r="I5714">
        <v>55800</v>
      </c>
      <c r="J5714">
        <v>59150</v>
      </c>
      <c r="K5714" t="s">
        <v>3085</v>
      </c>
      <c r="L5714">
        <v>179</v>
      </c>
      <c r="M5714">
        <v>50</v>
      </c>
      <c r="N5714" t="s">
        <v>4179</v>
      </c>
    </row>
    <row r="5715" spans="1:14" x14ac:dyDescent="0.2">
      <c r="A5715" t="s">
        <v>11474</v>
      </c>
      <c r="B5715">
        <v>27650</v>
      </c>
      <c r="C5715">
        <v>31600</v>
      </c>
      <c r="D5715">
        <v>35550</v>
      </c>
      <c r="E5715">
        <v>39450</v>
      </c>
      <c r="F5715">
        <v>42650</v>
      </c>
      <c r="G5715">
        <v>45800</v>
      </c>
      <c r="H5715">
        <v>48950</v>
      </c>
      <c r="I5715">
        <v>52100</v>
      </c>
      <c r="J5715">
        <v>55250</v>
      </c>
      <c r="K5715" t="s">
        <v>3085</v>
      </c>
      <c r="L5715">
        <v>181</v>
      </c>
      <c r="M5715">
        <v>50</v>
      </c>
      <c r="N5715" t="s">
        <v>3419</v>
      </c>
    </row>
    <row r="5716" spans="1:14" x14ac:dyDescent="0.2">
      <c r="A5716" t="s">
        <v>11475</v>
      </c>
      <c r="B5716">
        <v>29300</v>
      </c>
      <c r="C5716">
        <v>33500</v>
      </c>
      <c r="D5716">
        <v>37700</v>
      </c>
      <c r="E5716">
        <v>41850</v>
      </c>
      <c r="F5716">
        <v>45200</v>
      </c>
      <c r="G5716">
        <v>48550</v>
      </c>
      <c r="H5716">
        <v>51900</v>
      </c>
      <c r="I5716">
        <v>55250</v>
      </c>
      <c r="J5716">
        <v>58600</v>
      </c>
      <c r="K5716" t="s">
        <v>3085</v>
      </c>
      <c r="L5716">
        <v>183</v>
      </c>
      <c r="M5716">
        <v>50</v>
      </c>
      <c r="N5716" t="s">
        <v>4180</v>
      </c>
    </row>
    <row r="5717" spans="1:14" x14ac:dyDescent="0.2">
      <c r="A5717" t="s">
        <v>11476</v>
      </c>
      <c r="B5717">
        <v>29750</v>
      </c>
      <c r="C5717">
        <v>34000</v>
      </c>
      <c r="D5717">
        <v>38250</v>
      </c>
      <c r="E5717">
        <v>42500</v>
      </c>
      <c r="F5717">
        <v>45900</v>
      </c>
      <c r="G5717">
        <v>49300</v>
      </c>
      <c r="H5717">
        <v>52700</v>
      </c>
      <c r="I5717">
        <v>56100</v>
      </c>
      <c r="J5717">
        <v>59500</v>
      </c>
      <c r="K5717" t="s">
        <v>3086</v>
      </c>
      <c r="L5717">
        <v>1</v>
      </c>
      <c r="M5717">
        <v>50</v>
      </c>
      <c r="N5717" t="s">
        <v>3750</v>
      </c>
    </row>
    <row r="5718" spans="1:14" x14ac:dyDescent="0.2">
      <c r="A5718" t="s">
        <v>11477</v>
      </c>
      <c r="B5718">
        <v>29250</v>
      </c>
      <c r="C5718">
        <v>33400</v>
      </c>
      <c r="D5718">
        <v>37600</v>
      </c>
      <c r="E5718">
        <v>41750</v>
      </c>
      <c r="F5718">
        <v>45100</v>
      </c>
      <c r="G5718">
        <v>48450</v>
      </c>
      <c r="H5718">
        <v>51800</v>
      </c>
      <c r="I5718">
        <v>55150</v>
      </c>
      <c r="J5718">
        <v>58450</v>
      </c>
      <c r="K5718" t="s">
        <v>3086</v>
      </c>
      <c r="L5718">
        <v>3</v>
      </c>
      <c r="M5718">
        <v>50</v>
      </c>
      <c r="N5718" t="s">
        <v>3066</v>
      </c>
    </row>
    <row r="5719" spans="1:14" x14ac:dyDescent="0.2">
      <c r="A5719" t="s">
        <v>11478</v>
      </c>
      <c r="B5719">
        <v>29250</v>
      </c>
      <c r="C5719">
        <v>33400</v>
      </c>
      <c r="D5719">
        <v>37600</v>
      </c>
      <c r="E5719">
        <v>41750</v>
      </c>
      <c r="F5719">
        <v>45100</v>
      </c>
      <c r="G5719">
        <v>48450</v>
      </c>
      <c r="H5719">
        <v>51800</v>
      </c>
      <c r="I5719">
        <v>55150</v>
      </c>
      <c r="J5719">
        <v>58450</v>
      </c>
      <c r="K5719" t="s">
        <v>3086</v>
      </c>
      <c r="L5719">
        <v>5</v>
      </c>
      <c r="M5719">
        <v>50</v>
      </c>
      <c r="N5719" t="s">
        <v>3751</v>
      </c>
    </row>
    <row r="5720" spans="1:14" x14ac:dyDescent="0.2">
      <c r="A5720" t="s">
        <v>11479</v>
      </c>
      <c r="B5720">
        <v>29250</v>
      </c>
      <c r="C5720">
        <v>33400</v>
      </c>
      <c r="D5720">
        <v>37600</v>
      </c>
      <c r="E5720">
        <v>41750</v>
      </c>
      <c r="F5720">
        <v>45100</v>
      </c>
      <c r="G5720">
        <v>48450</v>
      </c>
      <c r="H5720">
        <v>51800</v>
      </c>
      <c r="I5720">
        <v>55150</v>
      </c>
      <c r="J5720">
        <v>58450</v>
      </c>
      <c r="K5720" t="s">
        <v>3086</v>
      </c>
      <c r="L5720">
        <v>7</v>
      </c>
      <c r="M5720">
        <v>50</v>
      </c>
      <c r="N5720" t="s">
        <v>3752</v>
      </c>
    </row>
    <row r="5721" spans="1:14" x14ac:dyDescent="0.2">
      <c r="A5721" t="s">
        <v>11480</v>
      </c>
      <c r="B5721">
        <v>29250</v>
      </c>
      <c r="C5721">
        <v>33400</v>
      </c>
      <c r="D5721">
        <v>37600</v>
      </c>
      <c r="E5721">
        <v>41750</v>
      </c>
      <c r="F5721">
        <v>45100</v>
      </c>
      <c r="G5721">
        <v>48450</v>
      </c>
      <c r="H5721">
        <v>51800</v>
      </c>
      <c r="I5721">
        <v>55150</v>
      </c>
      <c r="J5721">
        <v>58450</v>
      </c>
      <c r="K5721" t="s">
        <v>3086</v>
      </c>
      <c r="L5721">
        <v>9</v>
      </c>
      <c r="M5721">
        <v>50</v>
      </c>
      <c r="N5721" t="s">
        <v>3753</v>
      </c>
    </row>
    <row r="5722" spans="1:14" x14ac:dyDescent="0.2">
      <c r="A5722" t="s">
        <v>11481</v>
      </c>
      <c r="B5722">
        <v>33400</v>
      </c>
      <c r="C5722">
        <v>38150</v>
      </c>
      <c r="D5722">
        <v>42900</v>
      </c>
      <c r="E5722">
        <v>47650</v>
      </c>
      <c r="F5722">
        <v>51500</v>
      </c>
      <c r="G5722">
        <v>55300</v>
      </c>
      <c r="H5722">
        <v>59100</v>
      </c>
      <c r="I5722">
        <v>62900</v>
      </c>
      <c r="J5722">
        <v>66750</v>
      </c>
      <c r="K5722" t="s">
        <v>3086</v>
      </c>
      <c r="L5722">
        <v>11</v>
      </c>
      <c r="M5722">
        <v>50</v>
      </c>
      <c r="N5722" t="s">
        <v>3368</v>
      </c>
    </row>
    <row r="5723" spans="1:14" x14ac:dyDescent="0.2">
      <c r="A5723" t="s">
        <v>11482</v>
      </c>
      <c r="B5723">
        <v>30750</v>
      </c>
      <c r="C5723">
        <v>35150</v>
      </c>
      <c r="D5723">
        <v>39550</v>
      </c>
      <c r="E5723">
        <v>43900</v>
      </c>
      <c r="F5723">
        <v>47450</v>
      </c>
      <c r="G5723">
        <v>50950</v>
      </c>
      <c r="H5723">
        <v>54450</v>
      </c>
      <c r="I5723">
        <v>57950</v>
      </c>
      <c r="J5723">
        <v>61500</v>
      </c>
      <c r="K5723" t="s">
        <v>3086</v>
      </c>
      <c r="L5723">
        <v>13</v>
      </c>
      <c r="M5723">
        <v>50</v>
      </c>
      <c r="N5723" t="s">
        <v>3754</v>
      </c>
    </row>
    <row r="5724" spans="1:14" x14ac:dyDescent="0.2">
      <c r="A5724" t="s">
        <v>11483</v>
      </c>
      <c r="B5724">
        <v>31900</v>
      </c>
      <c r="C5724">
        <v>36450</v>
      </c>
      <c r="D5724">
        <v>41000</v>
      </c>
      <c r="E5724">
        <v>45550</v>
      </c>
      <c r="F5724">
        <v>49200</v>
      </c>
      <c r="G5724">
        <v>52850</v>
      </c>
      <c r="H5724">
        <v>56500</v>
      </c>
      <c r="I5724">
        <v>60150</v>
      </c>
      <c r="J5724">
        <v>63800</v>
      </c>
      <c r="K5724" t="s">
        <v>3086</v>
      </c>
      <c r="L5724">
        <v>15</v>
      </c>
      <c r="M5724">
        <v>50</v>
      </c>
      <c r="N5724" t="s">
        <v>3369</v>
      </c>
    </row>
    <row r="5725" spans="1:14" x14ac:dyDescent="0.2">
      <c r="A5725" t="s">
        <v>11484</v>
      </c>
      <c r="B5725">
        <v>34550</v>
      </c>
      <c r="C5725">
        <v>39450</v>
      </c>
      <c r="D5725">
        <v>44400</v>
      </c>
      <c r="E5725">
        <v>49300</v>
      </c>
      <c r="F5725">
        <v>53250</v>
      </c>
      <c r="G5725">
        <v>57200</v>
      </c>
      <c r="H5725">
        <v>61150</v>
      </c>
      <c r="I5725">
        <v>65100</v>
      </c>
      <c r="J5725">
        <v>69050</v>
      </c>
      <c r="K5725" t="s">
        <v>3086</v>
      </c>
      <c r="L5725">
        <v>17</v>
      </c>
      <c r="M5725">
        <v>50</v>
      </c>
      <c r="N5725" t="s">
        <v>3755</v>
      </c>
    </row>
    <row r="5726" spans="1:14" x14ac:dyDescent="0.2">
      <c r="A5726" t="s">
        <v>11485</v>
      </c>
      <c r="B5726">
        <v>32050</v>
      </c>
      <c r="C5726">
        <v>36600</v>
      </c>
      <c r="D5726">
        <v>41200</v>
      </c>
      <c r="E5726">
        <v>45750</v>
      </c>
      <c r="F5726">
        <v>49450</v>
      </c>
      <c r="G5726">
        <v>53100</v>
      </c>
      <c r="H5726">
        <v>56750</v>
      </c>
      <c r="I5726">
        <v>60400</v>
      </c>
      <c r="J5726">
        <v>64050</v>
      </c>
      <c r="K5726" t="s">
        <v>3086</v>
      </c>
      <c r="L5726">
        <v>19</v>
      </c>
      <c r="M5726">
        <v>50</v>
      </c>
      <c r="N5726" t="s">
        <v>3756</v>
      </c>
    </row>
    <row r="5727" spans="1:14" x14ac:dyDescent="0.2">
      <c r="A5727" t="s">
        <v>11486</v>
      </c>
      <c r="B5727">
        <v>29250</v>
      </c>
      <c r="C5727">
        <v>33400</v>
      </c>
      <c r="D5727">
        <v>37600</v>
      </c>
      <c r="E5727">
        <v>41750</v>
      </c>
      <c r="F5727">
        <v>45100</v>
      </c>
      <c r="G5727">
        <v>48450</v>
      </c>
      <c r="H5727">
        <v>51800</v>
      </c>
      <c r="I5727">
        <v>55150</v>
      </c>
      <c r="J5727">
        <v>58450</v>
      </c>
      <c r="K5727" t="s">
        <v>3086</v>
      </c>
      <c r="L5727">
        <v>21</v>
      </c>
      <c r="M5727">
        <v>50</v>
      </c>
      <c r="N5727" t="s">
        <v>3757</v>
      </c>
    </row>
    <row r="5728" spans="1:14" x14ac:dyDescent="0.2">
      <c r="A5728" t="s">
        <v>11487</v>
      </c>
      <c r="B5728">
        <v>29250</v>
      </c>
      <c r="C5728">
        <v>33400</v>
      </c>
      <c r="D5728">
        <v>37600</v>
      </c>
      <c r="E5728">
        <v>41750</v>
      </c>
      <c r="F5728">
        <v>45100</v>
      </c>
      <c r="G5728">
        <v>48450</v>
      </c>
      <c r="H5728">
        <v>51800</v>
      </c>
      <c r="I5728">
        <v>55150</v>
      </c>
      <c r="J5728">
        <v>58450</v>
      </c>
      <c r="K5728" t="s">
        <v>3086</v>
      </c>
      <c r="L5728">
        <v>23</v>
      </c>
      <c r="M5728">
        <v>50</v>
      </c>
      <c r="N5728" t="s">
        <v>3304</v>
      </c>
    </row>
    <row r="5729" spans="1:14" x14ac:dyDescent="0.2">
      <c r="A5729" t="s">
        <v>11488</v>
      </c>
      <c r="B5729">
        <v>29250</v>
      </c>
      <c r="C5729">
        <v>33400</v>
      </c>
      <c r="D5729">
        <v>37600</v>
      </c>
      <c r="E5729">
        <v>41750</v>
      </c>
      <c r="F5729">
        <v>45100</v>
      </c>
      <c r="G5729">
        <v>48450</v>
      </c>
      <c r="H5729">
        <v>51800</v>
      </c>
      <c r="I5729">
        <v>55150</v>
      </c>
      <c r="J5729">
        <v>58450</v>
      </c>
      <c r="K5729" t="s">
        <v>3086</v>
      </c>
      <c r="L5729">
        <v>25</v>
      </c>
      <c r="M5729">
        <v>50</v>
      </c>
      <c r="N5729" t="s">
        <v>3305</v>
      </c>
    </row>
    <row r="5730" spans="1:14" x14ac:dyDescent="0.2">
      <c r="A5730" t="s">
        <v>11489</v>
      </c>
      <c r="B5730">
        <v>31500</v>
      </c>
      <c r="C5730">
        <v>36000</v>
      </c>
      <c r="D5730">
        <v>40500</v>
      </c>
      <c r="E5730">
        <v>45000</v>
      </c>
      <c r="F5730">
        <v>48600</v>
      </c>
      <c r="G5730">
        <v>52200</v>
      </c>
      <c r="H5730">
        <v>55800</v>
      </c>
      <c r="I5730">
        <v>59400</v>
      </c>
      <c r="J5730">
        <v>63000</v>
      </c>
      <c r="K5730" t="s">
        <v>3086</v>
      </c>
      <c r="L5730">
        <v>27</v>
      </c>
      <c r="M5730">
        <v>50</v>
      </c>
      <c r="N5730" t="s">
        <v>3371</v>
      </c>
    </row>
    <row r="5731" spans="1:14" x14ac:dyDescent="0.2">
      <c r="A5731" t="s">
        <v>11490</v>
      </c>
      <c r="B5731">
        <v>29250</v>
      </c>
      <c r="C5731">
        <v>33400</v>
      </c>
      <c r="D5731">
        <v>37600</v>
      </c>
      <c r="E5731">
        <v>41750</v>
      </c>
      <c r="F5731">
        <v>45100</v>
      </c>
      <c r="G5731">
        <v>48450</v>
      </c>
      <c r="H5731">
        <v>51800</v>
      </c>
      <c r="I5731">
        <v>55150</v>
      </c>
      <c r="J5731">
        <v>58450</v>
      </c>
      <c r="K5731" t="s">
        <v>3086</v>
      </c>
      <c r="L5731">
        <v>29</v>
      </c>
      <c r="M5731">
        <v>50</v>
      </c>
      <c r="N5731" t="s">
        <v>3758</v>
      </c>
    </row>
    <row r="5732" spans="1:14" x14ac:dyDescent="0.2">
      <c r="A5732" t="s">
        <v>11491</v>
      </c>
      <c r="B5732">
        <v>34600</v>
      </c>
      <c r="C5732">
        <v>39550</v>
      </c>
      <c r="D5732">
        <v>44500</v>
      </c>
      <c r="E5732">
        <v>49400</v>
      </c>
      <c r="F5732">
        <v>53400</v>
      </c>
      <c r="G5732">
        <v>57350</v>
      </c>
      <c r="H5732">
        <v>61300</v>
      </c>
      <c r="I5732">
        <v>65250</v>
      </c>
      <c r="J5732">
        <v>69200</v>
      </c>
      <c r="K5732" t="s">
        <v>3086</v>
      </c>
      <c r="L5732">
        <v>31</v>
      </c>
      <c r="M5732">
        <v>50</v>
      </c>
      <c r="N5732" t="s">
        <v>3759</v>
      </c>
    </row>
    <row r="5733" spans="1:14" x14ac:dyDescent="0.2">
      <c r="A5733" t="s">
        <v>11492</v>
      </c>
      <c r="B5733">
        <v>29750</v>
      </c>
      <c r="C5733">
        <v>34000</v>
      </c>
      <c r="D5733">
        <v>38250</v>
      </c>
      <c r="E5733">
        <v>42500</v>
      </c>
      <c r="F5733">
        <v>45900</v>
      </c>
      <c r="G5733">
        <v>49300</v>
      </c>
      <c r="H5733">
        <v>52700</v>
      </c>
      <c r="I5733">
        <v>56100</v>
      </c>
      <c r="J5733">
        <v>59500</v>
      </c>
      <c r="K5733" t="s">
        <v>3086</v>
      </c>
      <c r="L5733">
        <v>33</v>
      </c>
      <c r="M5733">
        <v>50</v>
      </c>
      <c r="N5733" t="s">
        <v>3760</v>
      </c>
    </row>
    <row r="5734" spans="1:14" x14ac:dyDescent="0.2">
      <c r="A5734" t="s">
        <v>11493</v>
      </c>
      <c r="B5734">
        <v>30100</v>
      </c>
      <c r="C5734">
        <v>34400</v>
      </c>
      <c r="D5734">
        <v>38700</v>
      </c>
      <c r="E5734">
        <v>43000</v>
      </c>
      <c r="F5734">
        <v>46450</v>
      </c>
      <c r="G5734">
        <v>49900</v>
      </c>
      <c r="H5734">
        <v>53350</v>
      </c>
      <c r="I5734">
        <v>56800</v>
      </c>
      <c r="J5734">
        <v>60200</v>
      </c>
      <c r="K5734" t="s">
        <v>3086</v>
      </c>
      <c r="L5734">
        <v>35</v>
      </c>
      <c r="M5734">
        <v>50</v>
      </c>
      <c r="N5734" t="s">
        <v>3307</v>
      </c>
    </row>
    <row r="5735" spans="1:14" x14ac:dyDescent="0.2">
      <c r="A5735" t="s">
        <v>11494</v>
      </c>
      <c r="B5735">
        <v>31650</v>
      </c>
      <c r="C5735">
        <v>36150</v>
      </c>
      <c r="D5735">
        <v>40650</v>
      </c>
      <c r="E5735">
        <v>45150</v>
      </c>
      <c r="F5735">
        <v>48800</v>
      </c>
      <c r="G5735">
        <v>52400</v>
      </c>
      <c r="H5735">
        <v>56000</v>
      </c>
      <c r="I5735">
        <v>59600</v>
      </c>
      <c r="J5735">
        <v>63250</v>
      </c>
      <c r="K5735" t="s">
        <v>3086</v>
      </c>
      <c r="L5735">
        <v>37</v>
      </c>
      <c r="M5735">
        <v>50</v>
      </c>
      <c r="N5735" t="s">
        <v>3761</v>
      </c>
    </row>
    <row r="5736" spans="1:14" x14ac:dyDescent="0.2">
      <c r="A5736" t="s">
        <v>11495</v>
      </c>
      <c r="B5736">
        <v>29250</v>
      </c>
      <c r="C5736">
        <v>33400</v>
      </c>
      <c r="D5736">
        <v>37600</v>
      </c>
      <c r="E5736">
        <v>41750</v>
      </c>
      <c r="F5736">
        <v>45100</v>
      </c>
      <c r="G5736">
        <v>48450</v>
      </c>
      <c r="H5736">
        <v>51800</v>
      </c>
      <c r="I5736">
        <v>55150</v>
      </c>
      <c r="J5736">
        <v>58450</v>
      </c>
      <c r="K5736" t="s">
        <v>3086</v>
      </c>
      <c r="L5736">
        <v>39</v>
      </c>
      <c r="M5736">
        <v>50</v>
      </c>
      <c r="N5736" t="s">
        <v>3310</v>
      </c>
    </row>
    <row r="5737" spans="1:14" x14ac:dyDescent="0.2">
      <c r="A5737" t="s">
        <v>11496</v>
      </c>
      <c r="B5737">
        <v>29250</v>
      </c>
      <c r="C5737">
        <v>33400</v>
      </c>
      <c r="D5737">
        <v>37600</v>
      </c>
      <c r="E5737">
        <v>41750</v>
      </c>
      <c r="F5737">
        <v>45100</v>
      </c>
      <c r="G5737">
        <v>48450</v>
      </c>
      <c r="H5737">
        <v>51800</v>
      </c>
      <c r="I5737">
        <v>55150</v>
      </c>
      <c r="J5737">
        <v>58450</v>
      </c>
      <c r="K5737" t="s">
        <v>3086</v>
      </c>
      <c r="L5737">
        <v>41</v>
      </c>
      <c r="M5737">
        <v>50</v>
      </c>
      <c r="N5737" t="s">
        <v>3311</v>
      </c>
    </row>
    <row r="5738" spans="1:14" x14ac:dyDescent="0.2">
      <c r="A5738" t="s">
        <v>11497</v>
      </c>
      <c r="B5738">
        <v>29250</v>
      </c>
      <c r="C5738">
        <v>33400</v>
      </c>
      <c r="D5738">
        <v>37600</v>
      </c>
      <c r="E5738">
        <v>41750</v>
      </c>
      <c r="F5738">
        <v>45100</v>
      </c>
      <c r="G5738">
        <v>48450</v>
      </c>
      <c r="H5738">
        <v>51800</v>
      </c>
      <c r="I5738">
        <v>55150</v>
      </c>
      <c r="J5738">
        <v>58450</v>
      </c>
      <c r="K5738" t="s">
        <v>3086</v>
      </c>
      <c r="L5738">
        <v>43</v>
      </c>
      <c r="M5738">
        <v>50</v>
      </c>
      <c r="N5738" t="s">
        <v>2949</v>
      </c>
    </row>
    <row r="5739" spans="1:14" x14ac:dyDescent="0.2">
      <c r="A5739" t="s">
        <v>11498</v>
      </c>
      <c r="B5739">
        <v>29250</v>
      </c>
      <c r="C5739">
        <v>33400</v>
      </c>
      <c r="D5739">
        <v>37600</v>
      </c>
      <c r="E5739">
        <v>41750</v>
      </c>
      <c r="F5739">
        <v>45100</v>
      </c>
      <c r="G5739">
        <v>48450</v>
      </c>
      <c r="H5739">
        <v>51800</v>
      </c>
      <c r="I5739">
        <v>55150</v>
      </c>
      <c r="J5739">
        <v>58450</v>
      </c>
      <c r="K5739" t="s">
        <v>3086</v>
      </c>
      <c r="L5739">
        <v>45</v>
      </c>
      <c r="M5739">
        <v>50</v>
      </c>
      <c r="N5739" t="s">
        <v>3762</v>
      </c>
    </row>
    <row r="5740" spans="1:14" x14ac:dyDescent="0.2">
      <c r="A5740" t="s">
        <v>11499</v>
      </c>
      <c r="B5740">
        <v>29400</v>
      </c>
      <c r="C5740">
        <v>33600</v>
      </c>
      <c r="D5740">
        <v>37800</v>
      </c>
      <c r="E5740">
        <v>41950</v>
      </c>
      <c r="F5740">
        <v>45350</v>
      </c>
      <c r="G5740">
        <v>48700</v>
      </c>
      <c r="H5740">
        <v>52050</v>
      </c>
      <c r="I5740">
        <v>55400</v>
      </c>
      <c r="J5740">
        <v>58750</v>
      </c>
      <c r="K5740" t="s">
        <v>3086</v>
      </c>
      <c r="L5740">
        <v>47</v>
      </c>
      <c r="M5740">
        <v>50</v>
      </c>
      <c r="N5740" t="s">
        <v>3378</v>
      </c>
    </row>
    <row r="5741" spans="1:14" x14ac:dyDescent="0.2">
      <c r="A5741" t="s">
        <v>11500</v>
      </c>
      <c r="B5741">
        <v>36550</v>
      </c>
      <c r="C5741">
        <v>41750</v>
      </c>
      <c r="D5741">
        <v>46950</v>
      </c>
      <c r="E5741">
        <v>52150</v>
      </c>
      <c r="F5741">
        <v>56350</v>
      </c>
      <c r="G5741">
        <v>60500</v>
      </c>
      <c r="H5741">
        <v>64700</v>
      </c>
      <c r="I5741">
        <v>68850</v>
      </c>
      <c r="J5741">
        <v>73050</v>
      </c>
      <c r="K5741" t="s">
        <v>3086</v>
      </c>
      <c r="L5741">
        <v>49</v>
      </c>
      <c r="M5741">
        <v>50</v>
      </c>
      <c r="N5741" t="s">
        <v>3321</v>
      </c>
    </row>
    <row r="5742" spans="1:14" x14ac:dyDescent="0.2">
      <c r="A5742" t="s">
        <v>11501</v>
      </c>
      <c r="B5742">
        <v>31500</v>
      </c>
      <c r="C5742">
        <v>36000</v>
      </c>
      <c r="D5742">
        <v>40500</v>
      </c>
      <c r="E5742">
        <v>44950</v>
      </c>
      <c r="F5742">
        <v>48550</v>
      </c>
      <c r="G5742">
        <v>52150</v>
      </c>
      <c r="H5742">
        <v>55750</v>
      </c>
      <c r="I5742">
        <v>59350</v>
      </c>
      <c r="J5742">
        <v>62950</v>
      </c>
      <c r="K5742" t="s">
        <v>3086</v>
      </c>
      <c r="L5742">
        <v>51</v>
      </c>
      <c r="M5742">
        <v>50</v>
      </c>
      <c r="N5742" t="s">
        <v>3763</v>
      </c>
    </row>
    <row r="5743" spans="1:14" x14ac:dyDescent="0.2">
      <c r="A5743" t="s">
        <v>11502</v>
      </c>
      <c r="B5743">
        <v>29250</v>
      </c>
      <c r="C5743">
        <v>33400</v>
      </c>
      <c r="D5743">
        <v>37600</v>
      </c>
      <c r="E5743">
        <v>41750</v>
      </c>
      <c r="F5743">
        <v>45100</v>
      </c>
      <c r="G5743">
        <v>48450</v>
      </c>
      <c r="H5743">
        <v>51800</v>
      </c>
      <c r="I5743">
        <v>55150</v>
      </c>
      <c r="J5743">
        <v>58450</v>
      </c>
      <c r="K5743" t="s">
        <v>3086</v>
      </c>
      <c r="L5743">
        <v>53</v>
      </c>
      <c r="M5743">
        <v>50</v>
      </c>
      <c r="N5743" t="s">
        <v>2957</v>
      </c>
    </row>
    <row r="5744" spans="1:14" x14ac:dyDescent="0.2">
      <c r="A5744" t="s">
        <v>11503</v>
      </c>
      <c r="B5744">
        <v>31350</v>
      </c>
      <c r="C5744">
        <v>35800</v>
      </c>
      <c r="D5744">
        <v>40300</v>
      </c>
      <c r="E5744">
        <v>44750</v>
      </c>
      <c r="F5744">
        <v>48350</v>
      </c>
      <c r="G5744">
        <v>51950</v>
      </c>
      <c r="H5744">
        <v>55500</v>
      </c>
      <c r="I5744">
        <v>59100</v>
      </c>
      <c r="J5744">
        <v>62650</v>
      </c>
      <c r="K5744" t="s">
        <v>3086</v>
      </c>
      <c r="L5744">
        <v>55</v>
      </c>
      <c r="M5744">
        <v>50</v>
      </c>
      <c r="N5744" t="s">
        <v>3764</v>
      </c>
    </row>
    <row r="5745" spans="1:14" x14ac:dyDescent="0.2">
      <c r="A5745" t="s">
        <v>11504</v>
      </c>
      <c r="B5745">
        <v>29250</v>
      </c>
      <c r="C5745">
        <v>33400</v>
      </c>
      <c r="D5745">
        <v>37600</v>
      </c>
      <c r="E5745">
        <v>41750</v>
      </c>
      <c r="F5745">
        <v>45100</v>
      </c>
      <c r="G5745">
        <v>48450</v>
      </c>
      <c r="H5745">
        <v>51800</v>
      </c>
      <c r="I5745">
        <v>55150</v>
      </c>
      <c r="J5745">
        <v>58450</v>
      </c>
      <c r="K5745" t="s">
        <v>3086</v>
      </c>
      <c r="L5745">
        <v>57</v>
      </c>
      <c r="M5745">
        <v>50</v>
      </c>
      <c r="N5745" t="s">
        <v>3765</v>
      </c>
    </row>
    <row r="5746" spans="1:14" x14ac:dyDescent="0.2">
      <c r="A5746" t="s">
        <v>11505</v>
      </c>
      <c r="B5746">
        <v>31850</v>
      </c>
      <c r="C5746">
        <v>36400</v>
      </c>
      <c r="D5746">
        <v>40950</v>
      </c>
      <c r="E5746">
        <v>45500</v>
      </c>
      <c r="F5746">
        <v>49150</v>
      </c>
      <c r="G5746">
        <v>52800</v>
      </c>
      <c r="H5746">
        <v>56450</v>
      </c>
      <c r="I5746">
        <v>60100</v>
      </c>
      <c r="J5746">
        <v>63700</v>
      </c>
      <c r="K5746" t="s">
        <v>3086</v>
      </c>
      <c r="L5746">
        <v>59</v>
      </c>
      <c r="M5746">
        <v>50</v>
      </c>
      <c r="N5746" t="s">
        <v>3766</v>
      </c>
    </row>
    <row r="5747" spans="1:14" x14ac:dyDescent="0.2">
      <c r="A5747" t="s">
        <v>11506</v>
      </c>
      <c r="B5747">
        <v>32450</v>
      </c>
      <c r="C5747">
        <v>37050</v>
      </c>
      <c r="D5747">
        <v>41700</v>
      </c>
      <c r="E5747">
        <v>46300</v>
      </c>
      <c r="F5747">
        <v>50050</v>
      </c>
      <c r="G5747">
        <v>53750</v>
      </c>
      <c r="H5747">
        <v>57450</v>
      </c>
      <c r="I5747">
        <v>61150</v>
      </c>
      <c r="J5747">
        <v>64850</v>
      </c>
      <c r="K5747" t="s">
        <v>3086</v>
      </c>
      <c r="L5747">
        <v>61</v>
      </c>
      <c r="M5747">
        <v>50</v>
      </c>
      <c r="N5747" t="s">
        <v>3767</v>
      </c>
    </row>
    <row r="5748" spans="1:14" x14ac:dyDescent="0.2">
      <c r="A5748" t="s">
        <v>11507</v>
      </c>
      <c r="B5748">
        <v>29250</v>
      </c>
      <c r="C5748">
        <v>33400</v>
      </c>
      <c r="D5748">
        <v>37600</v>
      </c>
      <c r="E5748">
        <v>41750</v>
      </c>
      <c r="F5748">
        <v>45100</v>
      </c>
      <c r="G5748">
        <v>48450</v>
      </c>
      <c r="H5748">
        <v>51800</v>
      </c>
      <c r="I5748">
        <v>55150</v>
      </c>
      <c r="J5748">
        <v>58450</v>
      </c>
      <c r="K5748" t="s">
        <v>3086</v>
      </c>
      <c r="L5748">
        <v>63</v>
      </c>
      <c r="M5748">
        <v>50</v>
      </c>
      <c r="N5748" t="s">
        <v>3768</v>
      </c>
    </row>
    <row r="5749" spans="1:14" x14ac:dyDescent="0.2">
      <c r="A5749" t="s">
        <v>11508</v>
      </c>
      <c r="B5749">
        <v>29250</v>
      </c>
      <c r="C5749">
        <v>33400</v>
      </c>
      <c r="D5749">
        <v>37600</v>
      </c>
      <c r="E5749">
        <v>41750</v>
      </c>
      <c r="F5749">
        <v>45100</v>
      </c>
      <c r="G5749">
        <v>48450</v>
      </c>
      <c r="H5749">
        <v>51800</v>
      </c>
      <c r="I5749">
        <v>55150</v>
      </c>
      <c r="J5749">
        <v>58450</v>
      </c>
      <c r="K5749" t="s">
        <v>3086</v>
      </c>
      <c r="L5749">
        <v>65</v>
      </c>
      <c r="M5749">
        <v>50</v>
      </c>
      <c r="N5749" t="s">
        <v>3326</v>
      </c>
    </row>
    <row r="5750" spans="1:14" x14ac:dyDescent="0.2">
      <c r="A5750" t="s">
        <v>11509</v>
      </c>
      <c r="B5750">
        <v>29250</v>
      </c>
      <c r="C5750">
        <v>33400</v>
      </c>
      <c r="D5750">
        <v>37600</v>
      </c>
      <c r="E5750">
        <v>41750</v>
      </c>
      <c r="F5750">
        <v>45100</v>
      </c>
      <c r="G5750">
        <v>48450</v>
      </c>
      <c r="H5750">
        <v>51800</v>
      </c>
      <c r="I5750">
        <v>55150</v>
      </c>
      <c r="J5750">
        <v>58450</v>
      </c>
      <c r="K5750" t="s">
        <v>3086</v>
      </c>
      <c r="L5750">
        <v>67</v>
      </c>
      <c r="M5750">
        <v>50</v>
      </c>
      <c r="N5750" t="s">
        <v>2967</v>
      </c>
    </row>
    <row r="5751" spans="1:14" x14ac:dyDescent="0.2">
      <c r="A5751" t="s">
        <v>11510</v>
      </c>
      <c r="B5751">
        <v>29250</v>
      </c>
      <c r="C5751">
        <v>33400</v>
      </c>
      <c r="D5751">
        <v>37600</v>
      </c>
      <c r="E5751">
        <v>41750</v>
      </c>
      <c r="F5751">
        <v>45100</v>
      </c>
      <c r="G5751">
        <v>48450</v>
      </c>
      <c r="H5751">
        <v>51800</v>
      </c>
      <c r="I5751">
        <v>55150</v>
      </c>
      <c r="J5751">
        <v>58450</v>
      </c>
      <c r="K5751" t="s">
        <v>3086</v>
      </c>
      <c r="L5751">
        <v>69</v>
      </c>
      <c r="M5751">
        <v>50</v>
      </c>
      <c r="N5751" t="s">
        <v>3327</v>
      </c>
    </row>
    <row r="5752" spans="1:14" x14ac:dyDescent="0.2">
      <c r="A5752" t="s">
        <v>11511</v>
      </c>
      <c r="B5752">
        <v>29250</v>
      </c>
      <c r="C5752">
        <v>33400</v>
      </c>
      <c r="D5752">
        <v>37600</v>
      </c>
      <c r="E5752">
        <v>41750</v>
      </c>
      <c r="F5752">
        <v>45100</v>
      </c>
      <c r="G5752">
        <v>48450</v>
      </c>
      <c r="H5752">
        <v>51800</v>
      </c>
      <c r="I5752">
        <v>55150</v>
      </c>
      <c r="J5752">
        <v>58450</v>
      </c>
      <c r="K5752" t="s">
        <v>3086</v>
      </c>
      <c r="L5752">
        <v>71</v>
      </c>
      <c r="M5752">
        <v>50</v>
      </c>
      <c r="N5752" t="s">
        <v>2724</v>
      </c>
    </row>
    <row r="5753" spans="1:14" x14ac:dyDescent="0.2">
      <c r="A5753" t="s">
        <v>11512</v>
      </c>
      <c r="B5753">
        <v>29250</v>
      </c>
      <c r="C5753">
        <v>33400</v>
      </c>
      <c r="D5753">
        <v>37600</v>
      </c>
      <c r="E5753">
        <v>41750</v>
      </c>
      <c r="F5753">
        <v>45100</v>
      </c>
      <c r="G5753">
        <v>48450</v>
      </c>
      <c r="H5753">
        <v>51800</v>
      </c>
      <c r="I5753">
        <v>55150</v>
      </c>
      <c r="J5753">
        <v>58450</v>
      </c>
      <c r="K5753" t="s">
        <v>3086</v>
      </c>
      <c r="L5753">
        <v>73</v>
      </c>
      <c r="M5753">
        <v>50</v>
      </c>
      <c r="N5753" t="s">
        <v>3329</v>
      </c>
    </row>
    <row r="5754" spans="1:14" x14ac:dyDescent="0.2">
      <c r="A5754" t="s">
        <v>11513</v>
      </c>
      <c r="B5754">
        <v>30750</v>
      </c>
      <c r="C5754">
        <v>35150</v>
      </c>
      <c r="D5754">
        <v>39550</v>
      </c>
      <c r="E5754">
        <v>43900</v>
      </c>
      <c r="F5754">
        <v>47450</v>
      </c>
      <c r="G5754">
        <v>50950</v>
      </c>
      <c r="H5754">
        <v>54450</v>
      </c>
      <c r="I5754">
        <v>57950</v>
      </c>
      <c r="J5754">
        <v>61500</v>
      </c>
      <c r="K5754" t="s">
        <v>3086</v>
      </c>
      <c r="L5754">
        <v>75</v>
      </c>
      <c r="M5754">
        <v>50</v>
      </c>
      <c r="N5754" t="s">
        <v>3854</v>
      </c>
    </row>
    <row r="5755" spans="1:14" x14ac:dyDescent="0.2">
      <c r="A5755" t="s">
        <v>11514</v>
      </c>
      <c r="B5755">
        <v>36550</v>
      </c>
      <c r="C5755">
        <v>41750</v>
      </c>
      <c r="D5755">
        <v>46950</v>
      </c>
      <c r="E5755">
        <v>52150</v>
      </c>
      <c r="F5755">
        <v>56350</v>
      </c>
      <c r="G5755">
        <v>60500</v>
      </c>
      <c r="H5755">
        <v>64700</v>
      </c>
      <c r="I5755">
        <v>68850</v>
      </c>
      <c r="J5755">
        <v>73050</v>
      </c>
      <c r="K5755" t="s">
        <v>3086</v>
      </c>
      <c r="L5755">
        <v>77</v>
      </c>
      <c r="M5755">
        <v>50</v>
      </c>
      <c r="N5755" t="s">
        <v>3007</v>
      </c>
    </row>
    <row r="5756" spans="1:14" x14ac:dyDescent="0.2">
      <c r="A5756" t="s">
        <v>11515</v>
      </c>
      <c r="B5756">
        <v>30250</v>
      </c>
      <c r="C5756">
        <v>34550</v>
      </c>
      <c r="D5756">
        <v>38850</v>
      </c>
      <c r="E5756">
        <v>43150</v>
      </c>
      <c r="F5756">
        <v>46650</v>
      </c>
      <c r="G5756">
        <v>50100</v>
      </c>
      <c r="H5756">
        <v>53550</v>
      </c>
      <c r="I5756">
        <v>57000</v>
      </c>
      <c r="J5756">
        <v>60450</v>
      </c>
      <c r="K5756" t="s">
        <v>3086</v>
      </c>
      <c r="L5756">
        <v>79</v>
      </c>
      <c r="M5756">
        <v>50</v>
      </c>
      <c r="N5756" t="s">
        <v>4237</v>
      </c>
    </row>
    <row r="5757" spans="1:14" x14ac:dyDescent="0.2">
      <c r="A5757" t="s">
        <v>11516</v>
      </c>
      <c r="B5757">
        <v>29750</v>
      </c>
      <c r="C5757">
        <v>34000</v>
      </c>
      <c r="D5757">
        <v>38250</v>
      </c>
      <c r="E5757">
        <v>42450</v>
      </c>
      <c r="F5757">
        <v>45850</v>
      </c>
      <c r="G5757">
        <v>49250</v>
      </c>
      <c r="H5757">
        <v>52650</v>
      </c>
      <c r="I5757">
        <v>56050</v>
      </c>
      <c r="J5757">
        <v>59450</v>
      </c>
      <c r="K5757" t="s">
        <v>3086</v>
      </c>
      <c r="L5757">
        <v>81</v>
      </c>
      <c r="M5757">
        <v>50</v>
      </c>
      <c r="N5757" t="s">
        <v>2977</v>
      </c>
    </row>
    <row r="5758" spans="1:14" x14ac:dyDescent="0.2">
      <c r="A5758" t="s">
        <v>11517</v>
      </c>
      <c r="B5758">
        <v>29250</v>
      </c>
      <c r="C5758">
        <v>33400</v>
      </c>
      <c r="D5758">
        <v>37600</v>
      </c>
      <c r="E5758">
        <v>41750</v>
      </c>
      <c r="F5758">
        <v>45100</v>
      </c>
      <c r="G5758">
        <v>48450</v>
      </c>
      <c r="H5758">
        <v>51800</v>
      </c>
      <c r="I5758">
        <v>55150</v>
      </c>
      <c r="J5758">
        <v>58450</v>
      </c>
      <c r="K5758" t="s">
        <v>3086</v>
      </c>
      <c r="L5758">
        <v>83</v>
      </c>
      <c r="M5758">
        <v>50</v>
      </c>
      <c r="N5758" t="s">
        <v>3008</v>
      </c>
    </row>
    <row r="5759" spans="1:14" x14ac:dyDescent="0.2">
      <c r="A5759" t="s">
        <v>11518</v>
      </c>
      <c r="B5759">
        <v>35250</v>
      </c>
      <c r="C5759">
        <v>40300</v>
      </c>
      <c r="D5759">
        <v>45350</v>
      </c>
      <c r="E5759">
        <v>50350</v>
      </c>
      <c r="F5759">
        <v>54400</v>
      </c>
      <c r="G5759">
        <v>58450</v>
      </c>
      <c r="H5759">
        <v>62450</v>
      </c>
      <c r="I5759">
        <v>66500</v>
      </c>
      <c r="J5759">
        <v>70500</v>
      </c>
      <c r="K5759" t="s">
        <v>3086</v>
      </c>
      <c r="L5759">
        <v>85</v>
      </c>
      <c r="M5759">
        <v>50</v>
      </c>
      <c r="N5759" t="s">
        <v>3009</v>
      </c>
    </row>
    <row r="5760" spans="1:14" x14ac:dyDescent="0.2">
      <c r="A5760" t="s">
        <v>11519</v>
      </c>
      <c r="B5760">
        <v>29250</v>
      </c>
      <c r="C5760">
        <v>33400</v>
      </c>
      <c r="D5760">
        <v>37600</v>
      </c>
      <c r="E5760">
        <v>41750</v>
      </c>
      <c r="F5760">
        <v>45100</v>
      </c>
      <c r="G5760">
        <v>48450</v>
      </c>
      <c r="H5760">
        <v>51800</v>
      </c>
      <c r="I5760">
        <v>55150</v>
      </c>
      <c r="J5760">
        <v>58450</v>
      </c>
      <c r="K5760" t="s">
        <v>3086</v>
      </c>
      <c r="L5760">
        <v>87</v>
      </c>
      <c r="M5760">
        <v>50</v>
      </c>
      <c r="N5760" t="s">
        <v>3331</v>
      </c>
    </row>
    <row r="5761" spans="1:14" x14ac:dyDescent="0.2">
      <c r="A5761" t="s">
        <v>11520</v>
      </c>
      <c r="B5761">
        <v>29250</v>
      </c>
      <c r="C5761">
        <v>33400</v>
      </c>
      <c r="D5761">
        <v>37600</v>
      </c>
      <c r="E5761">
        <v>41750</v>
      </c>
      <c r="F5761">
        <v>45100</v>
      </c>
      <c r="G5761">
        <v>48450</v>
      </c>
      <c r="H5761">
        <v>51800</v>
      </c>
      <c r="I5761">
        <v>55150</v>
      </c>
      <c r="J5761">
        <v>58450</v>
      </c>
      <c r="K5761" t="s">
        <v>3086</v>
      </c>
      <c r="L5761">
        <v>89</v>
      </c>
      <c r="M5761">
        <v>50</v>
      </c>
      <c r="N5761" t="s">
        <v>3389</v>
      </c>
    </row>
    <row r="5762" spans="1:14" x14ac:dyDescent="0.2">
      <c r="A5762" t="s">
        <v>11521</v>
      </c>
      <c r="B5762">
        <v>29400</v>
      </c>
      <c r="C5762">
        <v>33600</v>
      </c>
      <c r="D5762">
        <v>37800</v>
      </c>
      <c r="E5762">
        <v>41950</v>
      </c>
      <c r="F5762">
        <v>45350</v>
      </c>
      <c r="G5762">
        <v>48700</v>
      </c>
      <c r="H5762">
        <v>52050</v>
      </c>
      <c r="I5762">
        <v>55400</v>
      </c>
      <c r="J5762">
        <v>58750</v>
      </c>
      <c r="K5762" t="s">
        <v>3086</v>
      </c>
      <c r="L5762">
        <v>91</v>
      </c>
      <c r="M5762">
        <v>50</v>
      </c>
      <c r="N5762" t="s">
        <v>3448</v>
      </c>
    </row>
    <row r="5763" spans="1:14" x14ac:dyDescent="0.2">
      <c r="A5763" t="s">
        <v>11522</v>
      </c>
      <c r="B5763">
        <v>30250</v>
      </c>
      <c r="C5763">
        <v>34550</v>
      </c>
      <c r="D5763">
        <v>38850</v>
      </c>
      <c r="E5763">
        <v>43150</v>
      </c>
      <c r="F5763">
        <v>46650</v>
      </c>
      <c r="G5763">
        <v>50100</v>
      </c>
      <c r="H5763">
        <v>53550</v>
      </c>
      <c r="I5763">
        <v>57000</v>
      </c>
      <c r="J5763">
        <v>60450</v>
      </c>
      <c r="K5763" t="s">
        <v>3086</v>
      </c>
      <c r="L5763">
        <v>93</v>
      </c>
      <c r="M5763">
        <v>50</v>
      </c>
      <c r="N5763" t="s">
        <v>3010</v>
      </c>
    </row>
    <row r="5764" spans="1:14" x14ac:dyDescent="0.2">
      <c r="A5764" t="s">
        <v>11523</v>
      </c>
      <c r="B5764">
        <v>30100</v>
      </c>
      <c r="C5764">
        <v>34400</v>
      </c>
      <c r="D5764">
        <v>38700</v>
      </c>
      <c r="E5764">
        <v>42950</v>
      </c>
      <c r="F5764">
        <v>46400</v>
      </c>
      <c r="G5764">
        <v>49850</v>
      </c>
      <c r="H5764">
        <v>53300</v>
      </c>
      <c r="I5764">
        <v>56700</v>
      </c>
      <c r="J5764">
        <v>60150</v>
      </c>
      <c r="K5764" t="s">
        <v>3086</v>
      </c>
      <c r="L5764">
        <v>95</v>
      </c>
      <c r="M5764">
        <v>50</v>
      </c>
      <c r="N5764" t="s">
        <v>3011</v>
      </c>
    </row>
    <row r="5765" spans="1:14" x14ac:dyDescent="0.2">
      <c r="A5765" t="s">
        <v>11524</v>
      </c>
      <c r="B5765">
        <v>29900</v>
      </c>
      <c r="C5765">
        <v>34150</v>
      </c>
      <c r="D5765">
        <v>38400</v>
      </c>
      <c r="E5765">
        <v>42650</v>
      </c>
      <c r="F5765">
        <v>46100</v>
      </c>
      <c r="G5765">
        <v>49500</v>
      </c>
      <c r="H5765">
        <v>52900</v>
      </c>
      <c r="I5765">
        <v>56300</v>
      </c>
      <c r="J5765">
        <v>59750</v>
      </c>
      <c r="K5765" t="s">
        <v>3086</v>
      </c>
      <c r="L5765">
        <v>97</v>
      </c>
      <c r="M5765">
        <v>50</v>
      </c>
      <c r="N5765" t="s">
        <v>3333</v>
      </c>
    </row>
    <row r="5766" spans="1:14" x14ac:dyDescent="0.2">
      <c r="A5766" t="s">
        <v>11525</v>
      </c>
      <c r="B5766">
        <v>29250</v>
      </c>
      <c r="C5766">
        <v>33400</v>
      </c>
      <c r="D5766">
        <v>37600</v>
      </c>
      <c r="E5766">
        <v>41750</v>
      </c>
      <c r="F5766">
        <v>45100</v>
      </c>
      <c r="G5766">
        <v>48450</v>
      </c>
      <c r="H5766">
        <v>51800</v>
      </c>
      <c r="I5766">
        <v>55150</v>
      </c>
      <c r="J5766">
        <v>58450</v>
      </c>
      <c r="K5766" t="s">
        <v>3086</v>
      </c>
      <c r="L5766">
        <v>99</v>
      </c>
      <c r="M5766">
        <v>50</v>
      </c>
      <c r="N5766" t="s">
        <v>3572</v>
      </c>
    </row>
    <row r="5767" spans="1:14" x14ac:dyDescent="0.2">
      <c r="A5767" t="s">
        <v>11526</v>
      </c>
      <c r="B5767">
        <v>29250</v>
      </c>
      <c r="C5767">
        <v>33400</v>
      </c>
      <c r="D5767">
        <v>37600</v>
      </c>
      <c r="E5767">
        <v>41750</v>
      </c>
      <c r="F5767">
        <v>45100</v>
      </c>
      <c r="G5767">
        <v>48450</v>
      </c>
      <c r="H5767">
        <v>51800</v>
      </c>
      <c r="I5767">
        <v>55150</v>
      </c>
      <c r="J5767">
        <v>58450</v>
      </c>
      <c r="K5767" t="s">
        <v>3086</v>
      </c>
      <c r="L5767">
        <v>101</v>
      </c>
      <c r="M5767">
        <v>50</v>
      </c>
      <c r="N5767" t="s">
        <v>3334</v>
      </c>
    </row>
    <row r="5768" spans="1:14" x14ac:dyDescent="0.2">
      <c r="A5768" t="s">
        <v>11527</v>
      </c>
      <c r="B5768">
        <v>40400</v>
      </c>
      <c r="C5768">
        <v>46200</v>
      </c>
      <c r="D5768">
        <v>51950</v>
      </c>
      <c r="E5768">
        <v>57700</v>
      </c>
      <c r="F5768">
        <v>62350</v>
      </c>
      <c r="G5768">
        <v>66950</v>
      </c>
      <c r="H5768">
        <v>71550</v>
      </c>
      <c r="I5768">
        <v>76200</v>
      </c>
      <c r="J5768">
        <v>80800</v>
      </c>
      <c r="K5768" t="s">
        <v>3086</v>
      </c>
      <c r="L5768">
        <v>103</v>
      </c>
      <c r="M5768">
        <v>50</v>
      </c>
      <c r="N5768" t="s">
        <v>3392</v>
      </c>
    </row>
    <row r="5769" spans="1:14" x14ac:dyDescent="0.2">
      <c r="A5769" t="s">
        <v>11528</v>
      </c>
      <c r="B5769">
        <v>30950</v>
      </c>
      <c r="C5769">
        <v>35350</v>
      </c>
      <c r="D5769">
        <v>39750</v>
      </c>
      <c r="E5769">
        <v>44150</v>
      </c>
      <c r="F5769">
        <v>47700</v>
      </c>
      <c r="G5769">
        <v>51250</v>
      </c>
      <c r="H5769">
        <v>54750</v>
      </c>
      <c r="I5769">
        <v>58300</v>
      </c>
      <c r="J5769">
        <v>61850</v>
      </c>
      <c r="K5769" t="s">
        <v>3086</v>
      </c>
      <c r="L5769">
        <v>105</v>
      </c>
      <c r="M5769">
        <v>50</v>
      </c>
      <c r="N5769" t="s">
        <v>3575</v>
      </c>
    </row>
    <row r="5770" spans="1:14" x14ac:dyDescent="0.2">
      <c r="A5770" t="s">
        <v>11529</v>
      </c>
      <c r="B5770">
        <v>29250</v>
      </c>
      <c r="C5770">
        <v>33400</v>
      </c>
      <c r="D5770">
        <v>37600</v>
      </c>
      <c r="E5770">
        <v>41750</v>
      </c>
      <c r="F5770">
        <v>45100</v>
      </c>
      <c r="G5770">
        <v>48450</v>
      </c>
      <c r="H5770">
        <v>51800</v>
      </c>
      <c r="I5770">
        <v>55150</v>
      </c>
      <c r="J5770">
        <v>58450</v>
      </c>
      <c r="K5770" t="s">
        <v>3086</v>
      </c>
      <c r="L5770">
        <v>107</v>
      </c>
      <c r="M5770">
        <v>50</v>
      </c>
      <c r="N5770" t="s">
        <v>3012</v>
      </c>
    </row>
    <row r="5771" spans="1:14" x14ac:dyDescent="0.2">
      <c r="A5771" t="s">
        <v>11530</v>
      </c>
      <c r="B5771">
        <v>29250</v>
      </c>
      <c r="C5771">
        <v>33400</v>
      </c>
      <c r="D5771">
        <v>37600</v>
      </c>
      <c r="E5771">
        <v>41750</v>
      </c>
      <c r="F5771">
        <v>45100</v>
      </c>
      <c r="G5771">
        <v>48450</v>
      </c>
      <c r="H5771">
        <v>51800</v>
      </c>
      <c r="I5771">
        <v>55150</v>
      </c>
      <c r="J5771">
        <v>58450</v>
      </c>
      <c r="K5771" t="s">
        <v>3086</v>
      </c>
      <c r="L5771">
        <v>109</v>
      </c>
      <c r="M5771">
        <v>50</v>
      </c>
      <c r="N5771" t="s">
        <v>3013</v>
      </c>
    </row>
    <row r="5772" spans="1:14" x14ac:dyDescent="0.2">
      <c r="A5772" t="s">
        <v>11531</v>
      </c>
      <c r="B5772">
        <v>29250</v>
      </c>
      <c r="C5772">
        <v>33400</v>
      </c>
      <c r="D5772">
        <v>37600</v>
      </c>
      <c r="E5772">
        <v>41750</v>
      </c>
      <c r="F5772">
        <v>45100</v>
      </c>
      <c r="G5772">
        <v>48450</v>
      </c>
      <c r="H5772">
        <v>51800</v>
      </c>
      <c r="I5772">
        <v>55150</v>
      </c>
      <c r="J5772">
        <v>58450</v>
      </c>
      <c r="K5772" t="s">
        <v>3086</v>
      </c>
      <c r="L5772">
        <v>111</v>
      </c>
      <c r="M5772">
        <v>50</v>
      </c>
      <c r="N5772" t="s">
        <v>3338</v>
      </c>
    </row>
    <row r="5773" spans="1:14" x14ac:dyDescent="0.2">
      <c r="A5773" t="s">
        <v>11532</v>
      </c>
      <c r="B5773">
        <v>33150</v>
      </c>
      <c r="C5773">
        <v>37850</v>
      </c>
      <c r="D5773">
        <v>42600</v>
      </c>
      <c r="E5773">
        <v>47300</v>
      </c>
      <c r="F5773">
        <v>51100</v>
      </c>
      <c r="G5773">
        <v>54900</v>
      </c>
      <c r="H5773">
        <v>58700</v>
      </c>
      <c r="I5773">
        <v>62450</v>
      </c>
      <c r="J5773">
        <v>66250</v>
      </c>
      <c r="K5773" t="s">
        <v>3086</v>
      </c>
      <c r="L5773">
        <v>113</v>
      </c>
      <c r="M5773">
        <v>50</v>
      </c>
      <c r="N5773" t="s">
        <v>3014</v>
      </c>
    </row>
    <row r="5774" spans="1:14" x14ac:dyDescent="0.2">
      <c r="A5774" t="s">
        <v>11533</v>
      </c>
      <c r="B5774">
        <v>29550</v>
      </c>
      <c r="C5774">
        <v>33750</v>
      </c>
      <c r="D5774">
        <v>37950</v>
      </c>
      <c r="E5774">
        <v>42150</v>
      </c>
      <c r="F5774">
        <v>45550</v>
      </c>
      <c r="G5774">
        <v>48900</v>
      </c>
      <c r="H5774">
        <v>52300</v>
      </c>
      <c r="I5774">
        <v>55650</v>
      </c>
      <c r="J5774">
        <v>59050</v>
      </c>
      <c r="K5774" t="s">
        <v>3086</v>
      </c>
      <c r="L5774">
        <v>115</v>
      </c>
      <c r="M5774">
        <v>50</v>
      </c>
      <c r="N5774" t="s">
        <v>3015</v>
      </c>
    </row>
    <row r="5775" spans="1:14" x14ac:dyDescent="0.2">
      <c r="A5775" t="s">
        <v>11534</v>
      </c>
      <c r="B5775">
        <v>29250</v>
      </c>
      <c r="C5775">
        <v>33400</v>
      </c>
      <c r="D5775">
        <v>37600</v>
      </c>
      <c r="E5775">
        <v>41750</v>
      </c>
      <c r="F5775">
        <v>45100</v>
      </c>
      <c r="G5775">
        <v>48450</v>
      </c>
      <c r="H5775">
        <v>51800</v>
      </c>
      <c r="I5775">
        <v>55150</v>
      </c>
      <c r="J5775">
        <v>58450</v>
      </c>
      <c r="K5775" t="s">
        <v>3086</v>
      </c>
      <c r="L5775">
        <v>117</v>
      </c>
      <c r="M5775">
        <v>50</v>
      </c>
      <c r="N5775" t="s">
        <v>3016</v>
      </c>
    </row>
    <row r="5776" spans="1:14" x14ac:dyDescent="0.2">
      <c r="A5776" t="s">
        <v>11535</v>
      </c>
      <c r="B5776">
        <v>31000</v>
      </c>
      <c r="C5776">
        <v>35400</v>
      </c>
      <c r="D5776">
        <v>39850</v>
      </c>
      <c r="E5776">
        <v>44250</v>
      </c>
      <c r="F5776">
        <v>47800</v>
      </c>
      <c r="G5776">
        <v>51350</v>
      </c>
      <c r="H5776">
        <v>54900</v>
      </c>
      <c r="I5776">
        <v>58450</v>
      </c>
      <c r="J5776">
        <v>61950</v>
      </c>
      <c r="K5776" t="s">
        <v>3086</v>
      </c>
      <c r="L5776">
        <v>119</v>
      </c>
      <c r="M5776">
        <v>50</v>
      </c>
      <c r="N5776" t="s">
        <v>3017</v>
      </c>
    </row>
    <row r="5777" spans="1:14" x14ac:dyDescent="0.2">
      <c r="A5777" t="s">
        <v>11536</v>
      </c>
      <c r="B5777">
        <v>36550</v>
      </c>
      <c r="C5777">
        <v>41750</v>
      </c>
      <c r="D5777">
        <v>46950</v>
      </c>
      <c r="E5777">
        <v>52150</v>
      </c>
      <c r="F5777">
        <v>56350</v>
      </c>
      <c r="G5777">
        <v>60500</v>
      </c>
      <c r="H5777">
        <v>64700</v>
      </c>
      <c r="I5777">
        <v>68850</v>
      </c>
      <c r="J5777">
        <v>73050</v>
      </c>
      <c r="K5777" t="s">
        <v>3086</v>
      </c>
      <c r="L5777">
        <v>121</v>
      </c>
      <c r="M5777">
        <v>50</v>
      </c>
      <c r="N5777" t="s">
        <v>3342</v>
      </c>
    </row>
    <row r="5778" spans="1:14" x14ac:dyDescent="0.2">
      <c r="A5778" t="s">
        <v>11537</v>
      </c>
      <c r="B5778">
        <v>29250</v>
      </c>
      <c r="C5778">
        <v>33400</v>
      </c>
      <c r="D5778">
        <v>37600</v>
      </c>
      <c r="E5778">
        <v>41750</v>
      </c>
      <c r="F5778">
        <v>45100</v>
      </c>
      <c r="G5778">
        <v>48450</v>
      </c>
      <c r="H5778">
        <v>51800</v>
      </c>
      <c r="I5778">
        <v>55150</v>
      </c>
      <c r="J5778">
        <v>58450</v>
      </c>
      <c r="K5778" t="s">
        <v>3086</v>
      </c>
      <c r="L5778">
        <v>123</v>
      </c>
      <c r="M5778">
        <v>50</v>
      </c>
      <c r="N5778" t="s">
        <v>3018</v>
      </c>
    </row>
    <row r="5779" spans="1:14" x14ac:dyDescent="0.2">
      <c r="A5779" t="s">
        <v>11538</v>
      </c>
      <c r="B5779">
        <v>31150</v>
      </c>
      <c r="C5779">
        <v>35600</v>
      </c>
      <c r="D5779">
        <v>40050</v>
      </c>
      <c r="E5779">
        <v>44500</v>
      </c>
      <c r="F5779">
        <v>48100</v>
      </c>
      <c r="G5779">
        <v>51650</v>
      </c>
      <c r="H5779">
        <v>55200</v>
      </c>
      <c r="I5779">
        <v>58750</v>
      </c>
      <c r="J5779">
        <v>62300</v>
      </c>
      <c r="K5779" t="s">
        <v>3086</v>
      </c>
      <c r="L5779">
        <v>125</v>
      </c>
      <c r="M5779">
        <v>50</v>
      </c>
      <c r="N5779" t="s">
        <v>3344</v>
      </c>
    </row>
    <row r="5780" spans="1:14" x14ac:dyDescent="0.2">
      <c r="A5780" t="s">
        <v>11539</v>
      </c>
      <c r="B5780">
        <v>29250</v>
      </c>
      <c r="C5780">
        <v>33400</v>
      </c>
      <c r="D5780">
        <v>37600</v>
      </c>
      <c r="E5780">
        <v>41750</v>
      </c>
      <c r="F5780">
        <v>45100</v>
      </c>
      <c r="G5780">
        <v>48450</v>
      </c>
      <c r="H5780">
        <v>51800</v>
      </c>
      <c r="I5780">
        <v>55150</v>
      </c>
      <c r="J5780">
        <v>58450</v>
      </c>
      <c r="K5780" t="s">
        <v>3086</v>
      </c>
      <c r="L5780">
        <v>127</v>
      </c>
      <c r="M5780">
        <v>50</v>
      </c>
      <c r="N5780" t="s">
        <v>3345</v>
      </c>
    </row>
    <row r="5781" spans="1:14" x14ac:dyDescent="0.2">
      <c r="A5781" t="s">
        <v>11540</v>
      </c>
      <c r="B5781">
        <v>35250</v>
      </c>
      <c r="C5781">
        <v>40300</v>
      </c>
      <c r="D5781">
        <v>45350</v>
      </c>
      <c r="E5781">
        <v>50350</v>
      </c>
      <c r="F5781">
        <v>54400</v>
      </c>
      <c r="G5781">
        <v>58450</v>
      </c>
      <c r="H5781">
        <v>62450</v>
      </c>
      <c r="I5781">
        <v>66500</v>
      </c>
      <c r="J5781">
        <v>70500</v>
      </c>
      <c r="K5781" t="s">
        <v>3086</v>
      </c>
      <c r="L5781">
        <v>129</v>
      </c>
      <c r="M5781">
        <v>50</v>
      </c>
      <c r="N5781" t="s">
        <v>3019</v>
      </c>
    </row>
    <row r="5782" spans="1:14" x14ac:dyDescent="0.2">
      <c r="A5782" t="s">
        <v>11541</v>
      </c>
      <c r="B5782">
        <v>29250</v>
      </c>
      <c r="C5782">
        <v>33400</v>
      </c>
      <c r="D5782">
        <v>37600</v>
      </c>
      <c r="E5782">
        <v>41750</v>
      </c>
      <c r="F5782">
        <v>45100</v>
      </c>
      <c r="G5782">
        <v>48450</v>
      </c>
      <c r="H5782">
        <v>51800</v>
      </c>
      <c r="I5782">
        <v>55150</v>
      </c>
      <c r="J5782">
        <v>58450</v>
      </c>
      <c r="K5782" t="s">
        <v>3086</v>
      </c>
      <c r="L5782">
        <v>131</v>
      </c>
      <c r="M5782">
        <v>50</v>
      </c>
      <c r="N5782" t="s">
        <v>3583</v>
      </c>
    </row>
    <row r="5783" spans="1:14" x14ac:dyDescent="0.2">
      <c r="A5783" t="s">
        <v>11542</v>
      </c>
      <c r="B5783">
        <v>29250</v>
      </c>
      <c r="C5783">
        <v>33400</v>
      </c>
      <c r="D5783">
        <v>37600</v>
      </c>
      <c r="E5783">
        <v>41750</v>
      </c>
      <c r="F5783">
        <v>45100</v>
      </c>
      <c r="G5783">
        <v>48450</v>
      </c>
      <c r="H5783">
        <v>51800</v>
      </c>
      <c r="I5783">
        <v>55150</v>
      </c>
      <c r="J5783">
        <v>58450</v>
      </c>
      <c r="K5783" t="s">
        <v>3086</v>
      </c>
      <c r="L5783">
        <v>133</v>
      </c>
      <c r="M5783">
        <v>50</v>
      </c>
      <c r="N5783" t="s">
        <v>3020</v>
      </c>
    </row>
    <row r="5784" spans="1:14" x14ac:dyDescent="0.2">
      <c r="A5784" t="s">
        <v>11543</v>
      </c>
      <c r="B5784">
        <v>29750</v>
      </c>
      <c r="C5784">
        <v>34000</v>
      </c>
      <c r="D5784">
        <v>38250</v>
      </c>
      <c r="E5784">
        <v>42500</v>
      </c>
      <c r="F5784">
        <v>45900</v>
      </c>
      <c r="G5784">
        <v>49300</v>
      </c>
      <c r="H5784">
        <v>52700</v>
      </c>
      <c r="I5784">
        <v>56100</v>
      </c>
      <c r="J5784">
        <v>59500</v>
      </c>
      <c r="K5784" t="s">
        <v>3086</v>
      </c>
      <c r="L5784">
        <v>135</v>
      </c>
      <c r="M5784">
        <v>50</v>
      </c>
      <c r="N5784" t="s">
        <v>3347</v>
      </c>
    </row>
    <row r="5785" spans="1:14" x14ac:dyDescent="0.2">
      <c r="A5785" t="s">
        <v>11544</v>
      </c>
      <c r="B5785">
        <v>29250</v>
      </c>
      <c r="C5785">
        <v>33400</v>
      </c>
      <c r="D5785">
        <v>37600</v>
      </c>
      <c r="E5785">
        <v>41750</v>
      </c>
      <c r="F5785">
        <v>45100</v>
      </c>
      <c r="G5785">
        <v>48450</v>
      </c>
      <c r="H5785">
        <v>51800</v>
      </c>
      <c r="I5785">
        <v>55150</v>
      </c>
      <c r="J5785">
        <v>58450</v>
      </c>
      <c r="K5785" t="s">
        <v>3086</v>
      </c>
      <c r="L5785">
        <v>137</v>
      </c>
      <c r="M5785">
        <v>50</v>
      </c>
      <c r="N5785" t="s">
        <v>3348</v>
      </c>
    </row>
    <row r="5786" spans="1:14" x14ac:dyDescent="0.2">
      <c r="A5786" t="s">
        <v>11545</v>
      </c>
      <c r="B5786">
        <v>29500</v>
      </c>
      <c r="C5786">
        <v>33700</v>
      </c>
      <c r="D5786">
        <v>37900</v>
      </c>
      <c r="E5786">
        <v>42100</v>
      </c>
      <c r="F5786">
        <v>45500</v>
      </c>
      <c r="G5786">
        <v>48850</v>
      </c>
      <c r="H5786">
        <v>52250</v>
      </c>
      <c r="I5786">
        <v>55600</v>
      </c>
      <c r="J5786">
        <v>58950</v>
      </c>
      <c r="K5786" t="s">
        <v>3086</v>
      </c>
      <c r="L5786">
        <v>139</v>
      </c>
      <c r="M5786">
        <v>50</v>
      </c>
      <c r="N5786" t="s">
        <v>3021</v>
      </c>
    </row>
    <row r="5787" spans="1:14" x14ac:dyDescent="0.2">
      <c r="A5787" t="s">
        <v>11546</v>
      </c>
      <c r="B5787">
        <v>29800</v>
      </c>
      <c r="C5787">
        <v>34050</v>
      </c>
      <c r="D5787">
        <v>38300</v>
      </c>
      <c r="E5787">
        <v>42550</v>
      </c>
      <c r="F5787">
        <v>46000</v>
      </c>
      <c r="G5787">
        <v>49400</v>
      </c>
      <c r="H5787">
        <v>52800</v>
      </c>
      <c r="I5787">
        <v>56200</v>
      </c>
      <c r="J5787">
        <v>59600</v>
      </c>
      <c r="K5787" t="s">
        <v>3086</v>
      </c>
      <c r="L5787">
        <v>141</v>
      </c>
      <c r="M5787">
        <v>50</v>
      </c>
      <c r="N5787" t="s">
        <v>3022</v>
      </c>
    </row>
    <row r="5788" spans="1:14" x14ac:dyDescent="0.2">
      <c r="A5788" t="s">
        <v>11547</v>
      </c>
      <c r="B5788">
        <v>29250</v>
      </c>
      <c r="C5788">
        <v>33400</v>
      </c>
      <c r="D5788">
        <v>37600</v>
      </c>
      <c r="E5788">
        <v>41750</v>
      </c>
      <c r="F5788">
        <v>45100</v>
      </c>
      <c r="G5788">
        <v>48450</v>
      </c>
      <c r="H5788">
        <v>51800</v>
      </c>
      <c r="I5788">
        <v>55150</v>
      </c>
      <c r="J5788">
        <v>58450</v>
      </c>
      <c r="K5788" t="s">
        <v>3086</v>
      </c>
      <c r="L5788">
        <v>143</v>
      </c>
      <c r="M5788">
        <v>50</v>
      </c>
      <c r="N5788" t="s">
        <v>4254</v>
      </c>
    </row>
    <row r="5789" spans="1:14" x14ac:dyDescent="0.2">
      <c r="A5789" t="s">
        <v>11548</v>
      </c>
      <c r="B5789">
        <v>29250</v>
      </c>
      <c r="C5789">
        <v>33400</v>
      </c>
      <c r="D5789">
        <v>37600</v>
      </c>
      <c r="E5789">
        <v>41750</v>
      </c>
      <c r="F5789">
        <v>45100</v>
      </c>
      <c r="G5789">
        <v>48450</v>
      </c>
      <c r="H5789">
        <v>51800</v>
      </c>
      <c r="I5789">
        <v>55150</v>
      </c>
      <c r="J5789">
        <v>58450</v>
      </c>
      <c r="K5789" t="s">
        <v>3086</v>
      </c>
      <c r="L5789">
        <v>145</v>
      </c>
      <c r="M5789">
        <v>50</v>
      </c>
      <c r="N5789" t="s">
        <v>3023</v>
      </c>
    </row>
    <row r="5790" spans="1:14" x14ac:dyDescent="0.2">
      <c r="A5790" t="s">
        <v>11549</v>
      </c>
      <c r="B5790">
        <v>29300</v>
      </c>
      <c r="C5790">
        <v>33450</v>
      </c>
      <c r="D5790">
        <v>37650</v>
      </c>
      <c r="E5790">
        <v>41800</v>
      </c>
      <c r="F5790">
        <v>45150</v>
      </c>
      <c r="G5790">
        <v>48500</v>
      </c>
      <c r="H5790">
        <v>51850</v>
      </c>
      <c r="I5790">
        <v>55200</v>
      </c>
      <c r="J5790">
        <v>58550</v>
      </c>
      <c r="K5790" t="s">
        <v>3086</v>
      </c>
      <c r="L5790">
        <v>147</v>
      </c>
      <c r="M5790">
        <v>50</v>
      </c>
      <c r="N5790" t="s">
        <v>3024</v>
      </c>
    </row>
    <row r="5791" spans="1:14" x14ac:dyDescent="0.2">
      <c r="A5791" t="s">
        <v>11550</v>
      </c>
      <c r="B5791">
        <v>33300</v>
      </c>
      <c r="C5791">
        <v>38050</v>
      </c>
      <c r="D5791">
        <v>42800</v>
      </c>
      <c r="E5791">
        <v>47550</v>
      </c>
      <c r="F5791">
        <v>51400</v>
      </c>
      <c r="G5791">
        <v>55200</v>
      </c>
      <c r="H5791">
        <v>59000</v>
      </c>
      <c r="I5791">
        <v>62800</v>
      </c>
      <c r="J5791">
        <v>66600</v>
      </c>
      <c r="K5791" t="s">
        <v>3086</v>
      </c>
      <c r="L5791">
        <v>149</v>
      </c>
      <c r="M5791">
        <v>50</v>
      </c>
      <c r="N5791" t="s">
        <v>3025</v>
      </c>
    </row>
    <row r="5792" spans="1:14" x14ac:dyDescent="0.2">
      <c r="A5792" t="s">
        <v>11551</v>
      </c>
      <c r="B5792">
        <v>29900</v>
      </c>
      <c r="C5792">
        <v>34150</v>
      </c>
      <c r="D5792">
        <v>38400</v>
      </c>
      <c r="E5792">
        <v>42650</v>
      </c>
      <c r="F5792">
        <v>46100</v>
      </c>
      <c r="G5792">
        <v>49500</v>
      </c>
      <c r="H5792">
        <v>52900</v>
      </c>
      <c r="I5792">
        <v>56300</v>
      </c>
      <c r="J5792">
        <v>59750</v>
      </c>
      <c r="K5792" t="s">
        <v>3086</v>
      </c>
      <c r="L5792">
        <v>151</v>
      </c>
      <c r="M5792">
        <v>50</v>
      </c>
      <c r="N5792" t="s">
        <v>3026</v>
      </c>
    </row>
    <row r="5793" spans="1:14" x14ac:dyDescent="0.2">
      <c r="A5793" t="s">
        <v>11552</v>
      </c>
      <c r="B5793">
        <v>36550</v>
      </c>
      <c r="C5793">
        <v>41750</v>
      </c>
      <c r="D5793">
        <v>46950</v>
      </c>
      <c r="E5793">
        <v>52150</v>
      </c>
      <c r="F5793">
        <v>56350</v>
      </c>
      <c r="G5793">
        <v>60500</v>
      </c>
      <c r="H5793">
        <v>64700</v>
      </c>
      <c r="I5793">
        <v>68850</v>
      </c>
      <c r="J5793">
        <v>73050</v>
      </c>
      <c r="K5793" t="s">
        <v>3086</v>
      </c>
      <c r="L5793">
        <v>153</v>
      </c>
      <c r="M5793">
        <v>50</v>
      </c>
      <c r="N5793" t="s">
        <v>3405</v>
      </c>
    </row>
    <row r="5794" spans="1:14" x14ac:dyDescent="0.2">
      <c r="A5794" t="s">
        <v>11553</v>
      </c>
      <c r="B5794">
        <v>35250</v>
      </c>
      <c r="C5794">
        <v>40300</v>
      </c>
      <c r="D5794">
        <v>45350</v>
      </c>
      <c r="E5794">
        <v>50350</v>
      </c>
      <c r="F5794">
        <v>54400</v>
      </c>
      <c r="G5794">
        <v>58450</v>
      </c>
      <c r="H5794">
        <v>62450</v>
      </c>
      <c r="I5794">
        <v>66500</v>
      </c>
      <c r="J5794">
        <v>70500</v>
      </c>
      <c r="K5794" t="s">
        <v>3086</v>
      </c>
      <c r="L5794">
        <v>155</v>
      </c>
      <c r="M5794">
        <v>50</v>
      </c>
      <c r="N5794" t="s">
        <v>3027</v>
      </c>
    </row>
    <row r="5795" spans="1:14" x14ac:dyDescent="0.2">
      <c r="A5795" t="s">
        <v>11554</v>
      </c>
      <c r="B5795">
        <v>30700</v>
      </c>
      <c r="C5795">
        <v>35100</v>
      </c>
      <c r="D5795">
        <v>39500</v>
      </c>
      <c r="E5795">
        <v>43850</v>
      </c>
      <c r="F5795">
        <v>47400</v>
      </c>
      <c r="G5795">
        <v>50900</v>
      </c>
      <c r="H5795">
        <v>54400</v>
      </c>
      <c r="I5795">
        <v>57900</v>
      </c>
      <c r="J5795">
        <v>61400</v>
      </c>
      <c r="K5795" t="s">
        <v>3086</v>
      </c>
      <c r="L5795">
        <v>157</v>
      </c>
      <c r="M5795">
        <v>50</v>
      </c>
      <c r="N5795" t="s">
        <v>3028</v>
      </c>
    </row>
    <row r="5796" spans="1:14" x14ac:dyDescent="0.2">
      <c r="A5796" t="s">
        <v>11555</v>
      </c>
      <c r="B5796">
        <v>29250</v>
      </c>
      <c r="C5796">
        <v>33400</v>
      </c>
      <c r="D5796">
        <v>37600</v>
      </c>
      <c r="E5796">
        <v>41750</v>
      </c>
      <c r="F5796">
        <v>45100</v>
      </c>
      <c r="G5796">
        <v>48450</v>
      </c>
      <c r="H5796">
        <v>51800</v>
      </c>
      <c r="I5796">
        <v>55150</v>
      </c>
      <c r="J5796">
        <v>58450</v>
      </c>
      <c r="K5796" t="s">
        <v>3086</v>
      </c>
      <c r="L5796">
        <v>159</v>
      </c>
      <c r="M5796">
        <v>50</v>
      </c>
      <c r="N5796" t="s">
        <v>3029</v>
      </c>
    </row>
    <row r="5797" spans="1:14" x14ac:dyDescent="0.2">
      <c r="A5797" t="s">
        <v>11556</v>
      </c>
      <c r="B5797">
        <v>29250</v>
      </c>
      <c r="C5797">
        <v>33400</v>
      </c>
      <c r="D5797">
        <v>37600</v>
      </c>
      <c r="E5797">
        <v>41750</v>
      </c>
      <c r="F5797">
        <v>45100</v>
      </c>
      <c r="G5797">
        <v>48450</v>
      </c>
      <c r="H5797">
        <v>51800</v>
      </c>
      <c r="I5797">
        <v>55150</v>
      </c>
      <c r="J5797">
        <v>58450</v>
      </c>
      <c r="K5797" t="s">
        <v>3086</v>
      </c>
      <c r="L5797">
        <v>161</v>
      </c>
      <c r="M5797">
        <v>50</v>
      </c>
      <c r="N5797" t="s">
        <v>3030</v>
      </c>
    </row>
    <row r="5798" spans="1:14" x14ac:dyDescent="0.2">
      <c r="A5798" t="s">
        <v>11557</v>
      </c>
      <c r="B5798">
        <v>30950</v>
      </c>
      <c r="C5798">
        <v>35400</v>
      </c>
      <c r="D5798">
        <v>39800</v>
      </c>
      <c r="E5798">
        <v>44200</v>
      </c>
      <c r="F5798">
        <v>47750</v>
      </c>
      <c r="G5798">
        <v>51300</v>
      </c>
      <c r="H5798">
        <v>54850</v>
      </c>
      <c r="I5798">
        <v>58350</v>
      </c>
      <c r="J5798">
        <v>61900</v>
      </c>
      <c r="K5798" t="s">
        <v>3086</v>
      </c>
      <c r="L5798">
        <v>163</v>
      </c>
      <c r="M5798">
        <v>50</v>
      </c>
      <c r="N5798" t="s">
        <v>3411</v>
      </c>
    </row>
    <row r="5799" spans="1:14" x14ac:dyDescent="0.2">
      <c r="A5799" t="s">
        <v>11558</v>
      </c>
      <c r="B5799">
        <v>31300</v>
      </c>
      <c r="C5799">
        <v>35750</v>
      </c>
      <c r="D5799">
        <v>40200</v>
      </c>
      <c r="E5799">
        <v>44650</v>
      </c>
      <c r="F5799">
        <v>48250</v>
      </c>
      <c r="G5799">
        <v>51800</v>
      </c>
      <c r="H5799">
        <v>55400</v>
      </c>
      <c r="I5799">
        <v>58950</v>
      </c>
      <c r="J5799">
        <v>62550</v>
      </c>
      <c r="K5799" t="s">
        <v>3086</v>
      </c>
      <c r="L5799">
        <v>165</v>
      </c>
      <c r="M5799">
        <v>50</v>
      </c>
      <c r="N5799" t="s">
        <v>3356</v>
      </c>
    </row>
    <row r="5800" spans="1:14" x14ac:dyDescent="0.2">
      <c r="A5800" t="s">
        <v>11559</v>
      </c>
      <c r="B5800">
        <v>33400</v>
      </c>
      <c r="C5800">
        <v>38200</v>
      </c>
      <c r="D5800">
        <v>42950</v>
      </c>
      <c r="E5800">
        <v>47700</v>
      </c>
      <c r="F5800">
        <v>51550</v>
      </c>
      <c r="G5800">
        <v>55350</v>
      </c>
      <c r="H5800">
        <v>59150</v>
      </c>
      <c r="I5800">
        <v>63000</v>
      </c>
      <c r="J5800">
        <v>66800</v>
      </c>
      <c r="K5800" t="s">
        <v>3086</v>
      </c>
      <c r="L5800">
        <v>167</v>
      </c>
      <c r="M5800">
        <v>50</v>
      </c>
      <c r="N5800" t="s">
        <v>3031</v>
      </c>
    </row>
    <row r="5801" spans="1:14" x14ac:dyDescent="0.2">
      <c r="A5801" t="s">
        <v>11560</v>
      </c>
      <c r="B5801">
        <v>37250</v>
      </c>
      <c r="C5801">
        <v>42600</v>
      </c>
      <c r="D5801">
        <v>47900</v>
      </c>
      <c r="E5801">
        <v>53200</v>
      </c>
      <c r="F5801">
        <v>57500</v>
      </c>
      <c r="G5801">
        <v>61750</v>
      </c>
      <c r="H5801">
        <v>66000</v>
      </c>
      <c r="I5801">
        <v>70250</v>
      </c>
      <c r="J5801">
        <v>74500</v>
      </c>
      <c r="K5801" t="s">
        <v>3086</v>
      </c>
      <c r="L5801">
        <v>169</v>
      </c>
      <c r="M5801">
        <v>50</v>
      </c>
      <c r="N5801" t="s">
        <v>3032</v>
      </c>
    </row>
    <row r="5802" spans="1:14" x14ac:dyDescent="0.2">
      <c r="A5802" t="s">
        <v>11561</v>
      </c>
      <c r="B5802">
        <v>29300</v>
      </c>
      <c r="C5802">
        <v>33450</v>
      </c>
      <c r="D5802">
        <v>37650</v>
      </c>
      <c r="E5802">
        <v>41800</v>
      </c>
      <c r="F5802">
        <v>45150</v>
      </c>
      <c r="G5802">
        <v>48500</v>
      </c>
      <c r="H5802">
        <v>51850</v>
      </c>
      <c r="I5802">
        <v>55200</v>
      </c>
      <c r="J5802">
        <v>58550</v>
      </c>
      <c r="K5802" t="s">
        <v>3086</v>
      </c>
      <c r="L5802">
        <v>171</v>
      </c>
      <c r="M5802">
        <v>50</v>
      </c>
      <c r="N5802" t="s">
        <v>3033</v>
      </c>
    </row>
    <row r="5803" spans="1:14" x14ac:dyDescent="0.2">
      <c r="A5803" t="s">
        <v>11562</v>
      </c>
      <c r="B5803">
        <v>29250</v>
      </c>
      <c r="C5803">
        <v>33400</v>
      </c>
      <c r="D5803">
        <v>37600</v>
      </c>
      <c r="E5803">
        <v>41750</v>
      </c>
      <c r="F5803">
        <v>45100</v>
      </c>
      <c r="G5803">
        <v>48450</v>
      </c>
      <c r="H5803">
        <v>51800</v>
      </c>
      <c r="I5803">
        <v>55150</v>
      </c>
      <c r="J5803">
        <v>58450</v>
      </c>
      <c r="K5803" t="s">
        <v>3086</v>
      </c>
      <c r="L5803">
        <v>173</v>
      </c>
      <c r="M5803">
        <v>50</v>
      </c>
      <c r="N5803" t="s">
        <v>2923</v>
      </c>
    </row>
    <row r="5804" spans="1:14" x14ac:dyDescent="0.2">
      <c r="A5804" t="s">
        <v>11563</v>
      </c>
      <c r="B5804">
        <v>29650</v>
      </c>
      <c r="C5804">
        <v>33900</v>
      </c>
      <c r="D5804">
        <v>38150</v>
      </c>
      <c r="E5804">
        <v>42350</v>
      </c>
      <c r="F5804">
        <v>45750</v>
      </c>
      <c r="G5804">
        <v>49150</v>
      </c>
      <c r="H5804">
        <v>52550</v>
      </c>
      <c r="I5804">
        <v>55950</v>
      </c>
      <c r="J5804">
        <v>59300</v>
      </c>
      <c r="K5804" t="s">
        <v>3086</v>
      </c>
      <c r="L5804">
        <v>175</v>
      </c>
      <c r="M5804">
        <v>50</v>
      </c>
      <c r="N5804" t="s">
        <v>3417</v>
      </c>
    </row>
    <row r="5805" spans="1:14" x14ac:dyDescent="0.2">
      <c r="A5805" t="s">
        <v>11564</v>
      </c>
      <c r="B5805">
        <v>29250</v>
      </c>
      <c r="C5805">
        <v>33400</v>
      </c>
      <c r="D5805">
        <v>37600</v>
      </c>
      <c r="E5805">
        <v>41750</v>
      </c>
      <c r="F5805">
        <v>45100</v>
      </c>
      <c r="G5805">
        <v>48450</v>
      </c>
      <c r="H5805">
        <v>51800</v>
      </c>
      <c r="I5805">
        <v>55150</v>
      </c>
      <c r="J5805">
        <v>58450</v>
      </c>
      <c r="K5805" t="s">
        <v>3086</v>
      </c>
      <c r="L5805">
        <v>177</v>
      </c>
      <c r="M5805">
        <v>50</v>
      </c>
      <c r="N5805" t="s">
        <v>3418</v>
      </c>
    </row>
    <row r="5806" spans="1:14" x14ac:dyDescent="0.2">
      <c r="A5806" t="s">
        <v>11565</v>
      </c>
      <c r="B5806">
        <v>29250</v>
      </c>
      <c r="C5806">
        <v>33400</v>
      </c>
      <c r="D5806">
        <v>37600</v>
      </c>
      <c r="E5806">
        <v>41750</v>
      </c>
      <c r="F5806">
        <v>45100</v>
      </c>
      <c r="G5806">
        <v>48450</v>
      </c>
      <c r="H5806">
        <v>51800</v>
      </c>
      <c r="I5806">
        <v>55150</v>
      </c>
      <c r="J5806">
        <v>58450</v>
      </c>
      <c r="K5806" t="s">
        <v>3086</v>
      </c>
      <c r="L5806">
        <v>179</v>
      </c>
      <c r="M5806">
        <v>50</v>
      </c>
      <c r="N5806" t="s">
        <v>3034</v>
      </c>
    </row>
    <row r="5807" spans="1:14" x14ac:dyDescent="0.2">
      <c r="A5807" t="s">
        <v>11566</v>
      </c>
      <c r="B5807">
        <v>36550</v>
      </c>
      <c r="C5807">
        <v>41750</v>
      </c>
      <c r="D5807">
        <v>46950</v>
      </c>
      <c r="E5807">
        <v>52150</v>
      </c>
      <c r="F5807">
        <v>56350</v>
      </c>
      <c r="G5807">
        <v>60500</v>
      </c>
      <c r="H5807">
        <v>64700</v>
      </c>
      <c r="I5807">
        <v>68850</v>
      </c>
      <c r="J5807">
        <v>73050</v>
      </c>
      <c r="K5807" t="s">
        <v>3086</v>
      </c>
      <c r="L5807">
        <v>181</v>
      </c>
      <c r="M5807">
        <v>50</v>
      </c>
      <c r="N5807" t="s">
        <v>3615</v>
      </c>
    </row>
    <row r="5808" spans="1:14" x14ac:dyDescent="0.2">
      <c r="A5808" t="s">
        <v>11567</v>
      </c>
      <c r="B5808">
        <v>31150</v>
      </c>
      <c r="C5808">
        <v>35600</v>
      </c>
      <c r="D5808">
        <v>40050</v>
      </c>
      <c r="E5808">
        <v>44450</v>
      </c>
      <c r="F5808">
        <v>48050</v>
      </c>
      <c r="G5808">
        <v>51600</v>
      </c>
      <c r="H5808">
        <v>55150</v>
      </c>
      <c r="I5808">
        <v>58700</v>
      </c>
      <c r="J5808">
        <v>62250</v>
      </c>
      <c r="K5808" t="s">
        <v>3086</v>
      </c>
      <c r="L5808">
        <v>183</v>
      </c>
      <c r="M5808">
        <v>50</v>
      </c>
      <c r="N5808" t="s">
        <v>3362</v>
      </c>
    </row>
    <row r="5809" spans="1:14" x14ac:dyDescent="0.2">
      <c r="A5809" t="s">
        <v>11568</v>
      </c>
      <c r="B5809">
        <v>29250</v>
      </c>
      <c r="C5809">
        <v>33400</v>
      </c>
      <c r="D5809">
        <v>37600</v>
      </c>
      <c r="E5809">
        <v>41750</v>
      </c>
      <c r="F5809">
        <v>45100</v>
      </c>
      <c r="G5809">
        <v>48450</v>
      </c>
      <c r="H5809">
        <v>51800</v>
      </c>
      <c r="I5809">
        <v>55150</v>
      </c>
      <c r="J5809">
        <v>58450</v>
      </c>
      <c r="K5809" t="s">
        <v>3086</v>
      </c>
      <c r="L5809">
        <v>185</v>
      </c>
      <c r="M5809">
        <v>50</v>
      </c>
      <c r="N5809" t="s">
        <v>3616</v>
      </c>
    </row>
    <row r="5810" spans="1:14" x14ac:dyDescent="0.2">
      <c r="A5810" t="s">
        <v>11569</v>
      </c>
      <c r="B5810">
        <v>29250</v>
      </c>
      <c r="C5810">
        <v>33400</v>
      </c>
      <c r="D5810">
        <v>37600</v>
      </c>
      <c r="E5810">
        <v>41750</v>
      </c>
      <c r="F5810">
        <v>45100</v>
      </c>
      <c r="G5810">
        <v>48450</v>
      </c>
      <c r="H5810">
        <v>51800</v>
      </c>
      <c r="I5810">
        <v>55150</v>
      </c>
      <c r="J5810">
        <v>58450</v>
      </c>
      <c r="K5810" t="s">
        <v>3086</v>
      </c>
      <c r="L5810">
        <v>187</v>
      </c>
      <c r="M5810">
        <v>50</v>
      </c>
      <c r="N5810" t="s">
        <v>3617</v>
      </c>
    </row>
    <row r="5811" spans="1:14" x14ac:dyDescent="0.2">
      <c r="A5811" t="s">
        <v>11570</v>
      </c>
      <c r="B5811">
        <v>29250</v>
      </c>
      <c r="C5811">
        <v>33400</v>
      </c>
      <c r="D5811">
        <v>37600</v>
      </c>
      <c r="E5811">
        <v>41750</v>
      </c>
      <c r="F5811">
        <v>45100</v>
      </c>
      <c r="G5811">
        <v>48450</v>
      </c>
      <c r="H5811">
        <v>51800</v>
      </c>
      <c r="I5811">
        <v>55150</v>
      </c>
      <c r="J5811">
        <v>58450</v>
      </c>
      <c r="K5811" t="s">
        <v>3086</v>
      </c>
      <c r="L5811">
        <v>189</v>
      </c>
      <c r="M5811">
        <v>50</v>
      </c>
      <c r="N5811" t="s">
        <v>3035</v>
      </c>
    </row>
    <row r="5812" spans="1:14" x14ac:dyDescent="0.2">
      <c r="A5812" t="s">
        <v>11571</v>
      </c>
      <c r="B5812">
        <v>31900</v>
      </c>
      <c r="C5812">
        <v>36450</v>
      </c>
      <c r="D5812">
        <v>41000</v>
      </c>
      <c r="E5812">
        <v>45550</v>
      </c>
      <c r="F5812">
        <v>49200</v>
      </c>
      <c r="G5812">
        <v>52850</v>
      </c>
      <c r="H5812">
        <v>56500</v>
      </c>
      <c r="I5812">
        <v>60150</v>
      </c>
      <c r="J5812">
        <v>63800</v>
      </c>
      <c r="K5812" t="s">
        <v>3086</v>
      </c>
      <c r="L5812">
        <v>191</v>
      </c>
      <c r="M5812">
        <v>50</v>
      </c>
      <c r="N5812" t="s">
        <v>3036</v>
      </c>
    </row>
    <row r="5813" spans="1:14" x14ac:dyDescent="0.2">
      <c r="A5813" t="s">
        <v>11572</v>
      </c>
      <c r="B5813">
        <v>30250</v>
      </c>
      <c r="C5813">
        <v>34550</v>
      </c>
      <c r="D5813">
        <v>38850</v>
      </c>
      <c r="E5813">
        <v>43150</v>
      </c>
      <c r="F5813">
        <v>46650</v>
      </c>
      <c r="G5813">
        <v>50100</v>
      </c>
      <c r="H5813">
        <v>53550</v>
      </c>
      <c r="I5813">
        <v>57000</v>
      </c>
      <c r="J5813">
        <v>60450</v>
      </c>
      <c r="K5813" t="s">
        <v>3086</v>
      </c>
      <c r="L5813">
        <v>193</v>
      </c>
      <c r="M5813">
        <v>50</v>
      </c>
      <c r="N5813" t="s">
        <v>3037</v>
      </c>
    </row>
    <row r="5814" spans="1:14" x14ac:dyDescent="0.2">
      <c r="A5814" t="s">
        <v>11573</v>
      </c>
      <c r="B5814">
        <v>29950</v>
      </c>
      <c r="C5814">
        <v>34200</v>
      </c>
      <c r="D5814">
        <v>38500</v>
      </c>
      <c r="E5814">
        <v>42750</v>
      </c>
      <c r="F5814">
        <v>46200</v>
      </c>
      <c r="G5814">
        <v>49600</v>
      </c>
      <c r="H5814">
        <v>53050</v>
      </c>
      <c r="I5814">
        <v>56450</v>
      </c>
      <c r="J5814">
        <v>59850</v>
      </c>
      <c r="K5814" t="s">
        <v>3086</v>
      </c>
      <c r="L5814">
        <v>195</v>
      </c>
      <c r="M5814">
        <v>50</v>
      </c>
      <c r="N5814" t="s">
        <v>3744</v>
      </c>
    </row>
    <row r="5815" spans="1:14" x14ac:dyDescent="0.2">
      <c r="A5815" t="s">
        <v>11574</v>
      </c>
      <c r="B5815">
        <v>29250</v>
      </c>
      <c r="C5815">
        <v>33400</v>
      </c>
      <c r="D5815">
        <v>37600</v>
      </c>
      <c r="E5815">
        <v>41750</v>
      </c>
      <c r="F5815">
        <v>45100</v>
      </c>
      <c r="G5815">
        <v>48450</v>
      </c>
      <c r="H5815">
        <v>51800</v>
      </c>
      <c r="I5815">
        <v>55150</v>
      </c>
      <c r="J5815">
        <v>58450</v>
      </c>
      <c r="K5815" t="s">
        <v>3086</v>
      </c>
      <c r="L5815">
        <v>197</v>
      </c>
      <c r="M5815">
        <v>50</v>
      </c>
      <c r="N5815" t="s">
        <v>3038</v>
      </c>
    </row>
    <row r="5816" spans="1:14" x14ac:dyDescent="0.2">
      <c r="A5816" t="s">
        <v>11575</v>
      </c>
      <c r="B5816">
        <v>27000</v>
      </c>
      <c r="C5816">
        <v>30850</v>
      </c>
      <c r="D5816">
        <v>34700</v>
      </c>
      <c r="E5816">
        <v>38550</v>
      </c>
      <c r="F5816">
        <v>41650</v>
      </c>
      <c r="G5816">
        <v>44750</v>
      </c>
      <c r="H5816">
        <v>47850</v>
      </c>
      <c r="I5816">
        <v>50900</v>
      </c>
      <c r="J5816">
        <v>54000</v>
      </c>
      <c r="K5816" t="s">
        <v>3087</v>
      </c>
      <c r="L5816">
        <v>1</v>
      </c>
      <c r="M5816">
        <v>50</v>
      </c>
      <c r="N5816" t="s">
        <v>4142</v>
      </c>
    </row>
    <row r="5817" spans="1:14" x14ac:dyDescent="0.2">
      <c r="A5817" t="s">
        <v>11576</v>
      </c>
      <c r="B5817">
        <v>27050</v>
      </c>
      <c r="C5817">
        <v>30900</v>
      </c>
      <c r="D5817">
        <v>34750</v>
      </c>
      <c r="E5817">
        <v>38600</v>
      </c>
      <c r="F5817">
        <v>41700</v>
      </c>
      <c r="G5817">
        <v>44800</v>
      </c>
      <c r="H5817">
        <v>47900</v>
      </c>
      <c r="I5817">
        <v>51000</v>
      </c>
      <c r="J5817">
        <v>54050</v>
      </c>
      <c r="K5817" t="s">
        <v>3087</v>
      </c>
      <c r="L5817">
        <v>3</v>
      </c>
      <c r="M5817">
        <v>50</v>
      </c>
      <c r="N5817" t="s">
        <v>4181</v>
      </c>
    </row>
    <row r="5818" spans="1:14" x14ac:dyDescent="0.2">
      <c r="A5818" t="s">
        <v>11577</v>
      </c>
      <c r="B5818">
        <v>27000</v>
      </c>
      <c r="C5818">
        <v>30850</v>
      </c>
      <c r="D5818">
        <v>34700</v>
      </c>
      <c r="E5818">
        <v>38550</v>
      </c>
      <c r="F5818">
        <v>41650</v>
      </c>
      <c r="G5818">
        <v>44750</v>
      </c>
      <c r="H5818">
        <v>47850</v>
      </c>
      <c r="I5818">
        <v>50900</v>
      </c>
      <c r="J5818">
        <v>54000</v>
      </c>
      <c r="K5818" t="s">
        <v>3087</v>
      </c>
      <c r="L5818">
        <v>5</v>
      </c>
      <c r="M5818">
        <v>50</v>
      </c>
      <c r="N5818" t="s">
        <v>4182</v>
      </c>
    </row>
    <row r="5819" spans="1:14" x14ac:dyDescent="0.2">
      <c r="A5819" t="s">
        <v>11578</v>
      </c>
      <c r="B5819">
        <v>27200</v>
      </c>
      <c r="C5819">
        <v>31100</v>
      </c>
      <c r="D5819">
        <v>35000</v>
      </c>
      <c r="E5819">
        <v>38850</v>
      </c>
      <c r="F5819">
        <v>42000</v>
      </c>
      <c r="G5819">
        <v>45100</v>
      </c>
      <c r="H5819">
        <v>48200</v>
      </c>
      <c r="I5819">
        <v>51300</v>
      </c>
      <c r="J5819">
        <v>54400</v>
      </c>
      <c r="K5819" t="s">
        <v>3087</v>
      </c>
      <c r="L5819">
        <v>7</v>
      </c>
      <c r="M5819">
        <v>50</v>
      </c>
      <c r="N5819" t="s">
        <v>4183</v>
      </c>
    </row>
    <row r="5820" spans="1:14" x14ac:dyDescent="0.2">
      <c r="A5820" t="s">
        <v>11579</v>
      </c>
      <c r="B5820">
        <v>27850</v>
      </c>
      <c r="C5820">
        <v>31800</v>
      </c>
      <c r="D5820">
        <v>35800</v>
      </c>
      <c r="E5820">
        <v>39750</v>
      </c>
      <c r="F5820">
        <v>42950</v>
      </c>
      <c r="G5820">
        <v>46150</v>
      </c>
      <c r="H5820">
        <v>49300</v>
      </c>
      <c r="I5820">
        <v>52500</v>
      </c>
      <c r="J5820">
        <v>55650</v>
      </c>
      <c r="K5820" t="s">
        <v>3087</v>
      </c>
      <c r="L5820">
        <v>9</v>
      </c>
      <c r="M5820">
        <v>50</v>
      </c>
      <c r="N5820" t="s">
        <v>4184</v>
      </c>
    </row>
    <row r="5821" spans="1:14" x14ac:dyDescent="0.2">
      <c r="A5821" t="s">
        <v>11580</v>
      </c>
      <c r="B5821">
        <v>27000</v>
      </c>
      <c r="C5821">
        <v>30850</v>
      </c>
      <c r="D5821">
        <v>34700</v>
      </c>
      <c r="E5821">
        <v>38550</v>
      </c>
      <c r="F5821">
        <v>41650</v>
      </c>
      <c r="G5821">
        <v>44750</v>
      </c>
      <c r="H5821">
        <v>47850</v>
      </c>
      <c r="I5821">
        <v>50900</v>
      </c>
      <c r="J5821">
        <v>54000</v>
      </c>
      <c r="K5821" t="s">
        <v>3087</v>
      </c>
      <c r="L5821">
        <v>11</v>
      </c>
      <c r="M5821">
        <v>50</v>
      </c>
      <c r="N5821" t="s">
        <v>4185</v>
      </c>
    </row>
    <row r="5822" spans="1:14" x14ac:dyDescent="0.2">
      <c r="A5822" t="s">
        <v>11581</v>
      </c>
      <c r="B5822">
        <v>27000</v>
      </c>
      <c r="C5822">
        <v>30850</v>
      </c>
      <c r="D5822">
        <v>34700</v>
      </c>
      <c r="E5822">
        <v>38550</v>
      </c>
      <c r="F5822">
        <v>41650</v>
      </c>
      <c r="G5822">
        <v>44750</v>
      </c>
      <c r="H5822">
        <v>47850</v>
      </c>
      <c r="I5822">
        <v>50900</v>
      </c>
      <c r="J5822">
        <v>54000</v>
      </c>
      <c r="K5822" t="s">
        <v>3087</v>
      </c>
      <c r="L5822">
        <v>13</v>
      </c>
      <c r="M5822">
        <v>50</v>
      </c>
      <c r="N5822" t="s">
        <v>3069</v>
      </c>
    </row>
    <row r="5823" spans="1:14" x14ac:dyDescent="0.2">
      <c r="A5823" t="s">
        <v>11582</v>
      </c>
      <c r="B5823">
        <v>29800</v>
      </c>
      <c r="C5823">
        <v>34050</v>
      </c>
      <c r="D5823">
        <v>38300</v>
      </c>
      <c r="E5823">
        <v>42550</v>
      </c>
      <c r="F5823">
        <v>46000</v>
      </c>
      <c r="G5823">
        <v>49400</v>
      </c>
      <c r="H5823">
        <v>52800</v>
      </c>
      <c r="I5823">
        <v>56200</v>
      </c>
      <c r="J5823">
        <v>59600</v>
      </c>
      <c r="K5823" t="s">
        <v>3087</v>
      </c>
      <c r="L5823">
        <v>15</v>
      </c>
      <c r="M5823">
        <v>50</v>
      </c>
      <c r="N5823" t="s">
        <v>3304</v>
      </c>
    </row>
    <row r="5824" spans="1:14" x14ac:dyDescent="0.2">
      <c r="A5824" t="s">
        <v>11583</v>
      </c>
      <c r="B5824">
        <v>27000</v>
      </c>
      <c r="C5824">
        <v>30850</v>
      </c>
      <c r="D5824">
        <v>34700</v>
      </c>
      <c r="E5824">
        <v>38550</v>
      </c>
      <c r="F5824">
        <v>41650</v>
      </c>
      <c r="G5824">
        <v>44750</v>
      </c>
      <c r="H5824">
        <v>47850</v>
      </c>
      <c r="I5824">
        <v>50900</v>
      </c>
      <c r="J5824">
        <v>54000</v>
      </c>
      <c r="K5824" t="s">
        <v>3087</v>
      </c>
      <c r="L5824">
        <v>17</v>
      </c>
      <c r="M5824">
        <v>50</v>
      </c>
      <c r="N5824" t="s">
        <v>4186</v>
      </c>
    </row>
    <row r="5825" spans="1:14" x14ac:dyDescent="0.2">
      <c r="A5825" t="s">
        <v>11584</v>
      </c>
      <c r="B5825">
        <v>27000</v>
      </c>
      <c r="C5825">
        <v>30850</v>
      </c>
      <c r="D5825">
        <v>34700</v>
      </c>
      <c r="E5825">
        <v>38550</v>
      </c>
      <c r="F5825">
        <v>41650</v>
      </c>
      <c r="G5825">
        <v>44750</v>
      </c>
      <c r="H5825">
        <v>47850</v>
      </c>
      <c r="I5825">
        <v>50900</v>
      </c>
      <c r="J5825">
        <v>54000</v>
      </c>
      <c r="K5825" t="s">
        <v>3087</v>
      </c>
      <c r="L5825">
        <v>19</v>
      </c>
      <c r="M5825">
        <v>50</v>
      </c>
      <c r="N5825" t="s">
        <v>4187</v>
      </c>
    </row>
    <row r="5826" spans="1:14" x14ac:dyDescent="0.2">
      <c r="A5826" t="s">
        <v>11585</v>
      </c>
      <c r="B5826">
        <v>27000</v>
      </c>
      <c r="C5826">
        <v>30850</v>
      </c>
      <c r="D5826">
        <v>34700</v>
      </c>
      <c r="E5826">
        <v>38550</v>
      </c>
      <c r="F5826">
        <v>41650</v>
      </c>
      <c r="G5826">
        <v>44750</v>
      </c>
      <c r="H5826">
        <v>47850</v>
      </c>
      <c r="I5826">
        <v>50900</v>
      </c>
      <c r="J5826">
        <v>54000</v>
      </c>
      <c r="K5826" t="s">
        <v>3087</v>
      </c>
      <c r="L5826">
        <v>21</v>
      </c>
      <c r="M5826">
        <v>50</v>
      </c>
      <c r="N5826" t="s">
        <v>3307</v>
      </c>
    </row>
    <row r="5827" spans="1:14" x14ac:dyDescent="0.2">
      <c r="A5827" t="s">
        <v>11586</v>
      </c>
      <c r="B5827">
        <v>27100</v>
      </c>
      <c r="C5827">
        <v>31000</v>
      </c>
      <c r="D5827">
        <v>34850</v>
      </c>
      <c r="E5827">
        <v>38700</v>
      </c>
      <c r="F5827">
        <v>41800</v>
      </c>
      <c r="G5827">
        <v>44900</v>
      </c>
      <c r="H5827">
        <v>48000</v>
      </c>
      <c r="I5827">
        <v>51100</v>
      </c>
      <c r="J5827">
        <v>54200</v>
      </c>
      <c r="K5827" t="s">
        <v>3087</v>
      </c>
      <c r="L5827">
        <v>23</v>
      </c>
      <c r="M5827">
        <v>50</v>
      </c>
      <c r="N5827" t="s">
        <v>2711</v>
      </c>
    </row>
    <row r="5828" spans="1:14" x14ac:dyDescent="0.2">
      <c r="A5828" t="s">
        <v>11587</v>
      </c>
      <c r="B5828">
        <v>27200</v>
      </c>
      <c r="C5828">
        <v>31100</v>
      </c>
      <c r="D5828">
        <v>35000</v>
      </c>
      <c r="E5828">
        <v>38850</v>
      </c>
      <c r="F5828">
        <v>42000</v>
      </c>
      <c r="G5828">
        <v>45100</v>
      </c>
      <c r="H5828">
        <v>48200</v>
      </c>
      <c r="I5828">
        <v>51300</v>
      </c>
      <c r="J5828">
        <v>54400</v>
      </c>
      <c r="K5828" t="s">
        <v>3087</v>
      </c>
      <c r="L5828">
        <v>25</v>
      </c>
      <c r="M5828">
        <v>50</v>
      </c>
      <c r="N5828" t="s">
        <v>3373</v>
      </c>
    </row>
    <row r="5829" spans="1:14" x14ac:dyDescent="0.2">
      <c r="A5829" t="s">
        <v>11588</v>
      </c>
      <c r="B5829">
        <v>28000</v>
      </c>
      <c r="C5829">
        <v>32000</v>
      </c>
      <c r="D5829">
        <v>36000</v>
      </c>
      <c r="E5829">
        <v>39950</v>
      </c>
      <c r="F5829">
        <v>43150</v>
      </c>
      <c r="G5829">
        <v>46350</v>
      </c>
      <c r="H5829">
        <v>49550</v>
      </c>
      <c r="I5829">
        <v>52750</v>
      </c>
      <c r="J5829">
        <v>55950</v>
      </c>
      <c r="K5829" t="s">
        <v>3087</v>
      </c>
      <c r="L5829">
        <v>27</v>
      </c>
      <c r="M5829">
        <v>50</v>
      </c>
      <c r="N5829" t="s">
        <v>3311</v>
      </c>
    </row>
    <row r="5830" spans="1:14" x14ac:dyDescent="0.2">
      <c r="A5830" t="s">
        <v>11589</v>
      </c>
      <c r="B5830">
        <v>27000</v>
      </c>
      <c r="C5830">
        <v>30850</v>
      </c>
      <c r="D5830">
        <v>34700</v>
      </c>
      <c r="E5830">
        <v>38550</v>
      </c>
      <c r="F5830">
        <v>41650</v>
      </c>
      <c r="G5830">
        <v>44750</v>
      </c>
      <c r="H5830">
        <v>47850</v>
      </c>
      <c r="I5830">
        <v>50900</v>
      </c>
      <c r="J5830">
        <v>54000</v>
      </c>
      <c r="K5830" t="s">
        <v>3087</v>
      </c>
      <c r="L5830">
        <v>29</v>
      </c>
      <c r="M5830">
        <v>50</v>
      </c>
      <c r="N5830" t="s">
        <v>4188</v>
      </c>
    </row>
    <row r="5831" spans="1:14" x14ac:dyDescent="0.2">
      <c r="A5831" t="s">
        <v>11590</v>
      </c>
      <c r="B5831">
        <v>31450</v>
      </c>
      <c r="C5831">
        <v>35950</v>
      </c>
      <c r="D5831">
        <v>40450</v>
      </c>
      <c r="E5831">
        <v>44900</v>
      </c>
      <c r="F5831">
        <v>48500</v>
      </c>
      <c r="G5831">
        <v>52100</v>
      </c>
      <c r="H5831">
        <v>55700</v>
      </c>
      <c r="I5831">
        <v>59300</v>
      </c>
      <c r="J5831">
        <v>62900</v>
      </c>
      <c r="K5831" t="s">
        <v>3087</v>
      </c>
      <c r="L5831">
        <v>31</v>
      </c>
      <c r="M5831">
        <v>50</v>
      </c>
      <c r="N5831" t="s">
        <v>4189</v>
      </c>
    </row>
    <row r="5832" spans="1:14" x14ac:dyDescent="0.2">
      <c r="A5832" t="s">
        <v>11591</v>
      </c>
      <c r="B5832">
        <v>28700</v>
      </c>
      <c r="C5832">
        <v>32800</v>
      </c>
      <c r="D5832">
        <v>36900</v>
      </c>
      <c r="E5832">
        <v>41000</v>
      </c>
      <c r="F5832">
        <v>44300</v>
      </c>
      <c r="G5832">
        <v>47600</v>
      </c>
      <c r="H5832">
        <v>50850</v>
      </c>
      <c r="I5832">
        <v>54150</v>
      </c>
      <c r="J5832">
        <v>57400</v>
      </c>
      <c r="K5832" t="s">
        <v>3087</v>
      </c>
      <c r="L5832">
        <v>33</v>
      </c>
      <c r="M5832">
        <v>50</v>
      </c>
      <c r="N5832" t="s">
        <v>4190</v>
      </c>
    </row>
    <row r="5833" spans="1:14" x14ac:dyDescent="0.2">
      <c r="A5833" t="s">
        <v>11592</v>
      </c>
      <c r="B5833">
        <v>27000</v>
      </c>
      <c r="C5833">
        <v>30850</v>
      </c>
      <c r="D5833">
        <v>34700</v>
      </c>
      <c r="E5833">
        <v>38550</v>
      </c>
      <c r="F5833">
        <v>41650</v>
      </c>
      <c r="G5833">
        <v>44750</v>
      </c>
      <c r="H5833">
        <v>47850</v>
      </c>
      <c r="I5833">
        <v>50900</v>
      </c>
      <c r="J5833">
        <v>54000</v>
      </c>
      <c r="K5833" t="s">
        <v>3087</v>
      </c>
      <c r="L5833">
        <v>35</v>
      </c>
      <c r="M5833">
        <v>50</v>
      </c>
      <c r="N5833" t="s">
        <v>4191</v>
      </c>
    </row>
    <row r="5834" spans="1:14" x14ac:dyDescent="0.2">
      <c r="A5834" t="s">
        <v>11593</v>
      </c>
      <c r="B5834">
        <v>27000</v>
      </c>
      <c r="C5834">
        <v>30850</v>
      </c>
      <c r="D5834">
        <v>34700</v>
      </c>
      <c r="E5834">
        <v>38550</v>
      </c>
      <c r="F5834">
        <v>41650</v>
      </c>
      <c r="G5834">
        <v>44750</v>
      </c>
      <c r="H5834">
        <v>47850</v>
      </c>
      <c r="I5834">
        <v>50900</v>
      </c>
      <c r="J5834">
        <v>54000</v>
      </c>
      <c r="K5834" t="s">
        <v>3087</v>
      </c>
      <c r="L5834">
        <v>37</v>
      </c>
      <c r="M5834">
        <v>50</v>
      </c>
      <c r="N5834" t="s">
        <v>3378</v>
      </c>
    </row>
    <row r="5835" spans="1:14" x14ac:dyDescent="0.2">
      <c r="A5835" t="s">
        <v>11594</v>
      </c>
      <c r="B5835">
        <v>27100</v>
      </c>
      <c r="C5835">
        <v>31000</v>
      </c>
      <c r="D5835">
        <v>34850</v>
      </c>
      <c r="E5835">
        <v>38700</v>
      </c>
      <c r="F5835">
        <v>41800</v>
      </c>
      <c r="G5835">
        <v>44900</v>
      </c>
      <c r="H5835">
        <v>48000</v>
      </c>
      <c r="I5835">
        <v>51100</v>
      </c>
      <c r="J5835">
        <v>54200</v>
      </c>
      <c r="K5835" t="s">
        <v>3087</v>
      </c>
      <c r="L5835">
        <v>39</v>
      </c>
      <c r="M5835">
        <v>50</v>
      </c>
      <c r="N5835" t="s">
        <v>2957</v>
      </c>
    </row>
    <row r="5836" spans="1:14" x14ac:dyDescent="0.2">
      <c r="A5836" t="s">
        <v>11595</v>
      </c>
      <c r="B5836">
        <v>27000</v>
      </c>
      <c r="C5836">
        <v>30850</v>
      </c>
      <c r="D5836">
        <v>34700</v>
      </c>
      <c r="E5836">
        <v>38550</v>
      </c>
      <c r="F5836">
        <v>41650</v>
      </c>
      <c r="G5836">
        <v>44750</v>
      </c>
      <c r="H5836">
        <v>47850</v>
      </c>
      <c r="I5836">
        <v>50900</v>
      </c>
      <c r="J5836">
        <v>54000</v>
      </c>
      <c r="K5836" t="s">
        <v>3087</v>
      </c>
      <c r="L5836">
        <v>41</v>
      </c>
      <c r="M5836">
        <v>50</v>
      </c>
      <c r="N5836" t="s">
        <v>3766</v>
      </c>
    </row>
    <row r="5837" spans="1:14" x14ac:dyDescent="0.2">
      <c r="A5837" t="s">
        <v>11596</v>
      </c>
      <c r="B5837">
        <v>27100</v>
      </c>
      <c r="C5837">
        <v>30950</v>
      </c>
      <c r="D5837">
        <v>34800</v>
      </c>
      <c r="E5837">
        <v>38650</v>
      </c>
      <c r="F5837">
        <v>41750</v>
      </c>
      <c r="G5837">
        <v>44850</v>
      </c>
      <c r="H5837">
        <v>47950</v>
      </c>
      <c r="I5837">
        <v>51050</v>
      </c>
      <c r="J5837">
        <v>54150</v>
      </c>
      <c r="K5837" t="s">
        <v>3087</v>
      </c>
      <c r="L5837">
        <v>43</v>
      </c>
      <c r="M5837">
        <v>50</v>
      </c>
      <c r="N5837" t="s">
        <v>4192</v>
      </c>
    </row>
    <row r="5838" spans="1:14" x14ac:dyDescent="0.2">
      <c r="A5838" t="s">
        <v>11597</v>
      </c>
      <c r="B5838">
        <v>33150</v>
      </c>
      <c r="C5838">
        <v>37850</v>
      </c>
      <c r="D5838">
        <v>42600</v>
      </c>
      <c r="E5838">
        <v>47300</v>
      </c>
      <c r="F5838">
        <v>51100</v>
      </c>
      <c r="G5838">
        <v>54900</v>
      </c>
      <c r="H5838">
        <v>58700</v>
      </c>
      <c r="I5838">
        <v>62450</v>
      </c>
      <c r="J5838">
        <v>66250</v>
      </c>
      <c r="K5838" t="s">
        <v>3087</v>
      </c>
      <c r="L5838">
        <v>45</v>
      </c>
      <c r="M5838">
        <v>50</v>
      </c>
      <c r="N5838" t="s">
        <v>2720</v>
      </c>
    </row>
    <row r="5839" spans="1:14" x14ac:dyDescent="0.2">
      <c r="A5839" t="s">
        <v>11598</v>
      </c>
      <c r="B5839">
        <v>27000</v>
      </c>
      <c r="C5839">
        <v>30850</v>
      </c>
      <c r="D5839">
        <v>34700</v>
      </c>
      <c r="E5839">
        <v>38550</v>
      </c>
      <c r="F5839">
        <v>41650</v>
      </c>
      <c r="G5839">
        <v>44750</v>
      </c>
      <c r="H5839">
        <v>47850</v>
      </c>
      <c r="I5839">
        <v>50900</v>
      </c>
      <c r="J5839">
        <v>54000</v>
      </c>
      <c r="K5839" t="s">
        <v>3087</v>
      </c>
      <c r="L5839">
        <v>47</v>
      </c>
      <c r="M5839">
        <v>50</v>
      </c>
      <c r="N5839" t="s">
        <v>4105</v>
      </c>
    </row>
    <row r="5840" spans="1:14" x14ac:dyDescent="0.2">
      <c r="A5840" t="s">
        <v>11599</v>
      </c>
      <c r="B5840">
        <v>27000</v>
      </c>
      <c r="C5840">
        <v>30850</v>
      </c>
      <c r="D5840">
        <v>34700</v>
      </c>
      <c r="E5840">
        <v>38550</v>
      </c>
      <c r="F5840">
        <v>41650</v>
      </c>
      <c r="G5840">
        <v>44750</v>
      </c>
      <c r="H5840">
        <v>47850</v>
      </c>
      <c r="I5840">
        <v>50900</v>
      </c>
      <c r="J5840">
        <v>54000</v>
      </c>
      <c r="K5840" t="s">
        <v>3087</v>
      </c>
      <c r="L5840">
        <v>49</v>
      </c>
      <c r="M5840">
        <v>50</v>
      </c>
      <c r="N5840" t="s">
        <v>4193</v>
      </c>
    </row>
    <row r="5841" spans="1:14" x14ac:dyDescent="0.2">
      <c r="A5841" t="s">
        <v>11600</v>
      </c>
      <c r="B5841">
        <v>30950</v>
      </c>
      <c r="C5841">
        <v>35400</v>
      </c>
      <c r="D5841">
        <v>39800</v>
      </c>
      <c r="E5841">
        <v>44200</v>
      </c>
      <c r="F5841">
        <v>47750</v>
      </c>
      <c r="G5841">
        <v>51300</v>
      </c>
      <c r="H5841">
        <v>54850</v>
      </c>
      <c r="I5841">
        <v>58350</v>
      </c>
      <c r="J5841">
        <v>61900</v>
      </c>
      <c r="K5841" t="s">
        <v>3087</v>
      </c>
      <c r="L5841">
        <v>51</v>
      </c>
      <c r="M5841">
        <v>50</v>
      </c>
      <c r="N5841" t="s">
        <v>4194</v>
      </c>
    </row>
    <row r="5842" spans="1:14" x14ac:dyDescent="0.2">
      <c r="A5842" t="s">
        <v>11601</v>
      </c>
      <c r="B5842">
        <v>29400</v>
      </c>
      <c r="C5842">
        <v>33600</v>
      </c>
      <c r="D5842">
        <v>37800</v>
      </c>
      <c r="E5842">
        <v>41950</v>
      </c>
      <c r="F5842">
        <v>45350</v>
      </c>
      <c r="G5842">
        <v>48700</v>
      </c>
      <c r="H5842">
        <v>52050</v>
      </c>
      <c r="I5842">
        <v>55400</v>
      </c>
      <c r="J5842">
        <v>58750</v>
      </c>
      <c r="K5842" t="s">
        <v>3087</v>
      </c>
      <c r="L5842">
        <v>53</v>
      </c>
      <c r="M5842">
        <v>50</v>
      </c>
      <c r="N5842" t="s">
        <v>4195</v>
      </c>
    </row>
    <row r="5843" spans="1:14" x14ac:dyDescent="0.2">
      <c r="A5843" t="s">
        <v>11602</v>
      </c>
      <c r="B5843">
        <v>27650</v>
      </c>
      <c r="C5843">
        <v>31600</v>
      </c>
      <c r="D5843">
        <v>35550</v>
      </c>
      <c r="E5843">
        <v>39450</v>
      </c>
      <c r="F5843">
        <v>42650</v>
      </c>
      <c r="G5843">
        <v>45800</v>
      </c>
      <c r="H5843">
        <v>48950</v>
      </c>
      <c r="I5843">
        <v>52100</v>
      </c>
      <c r="J5843">
        <v>55250</v>
      </c>
      <c r="K5843" t="s">
        <v>3087</v>
      </c>
      <c r="L5843">
        <v>55</v>
      </c>
      <c r="M5843">
        <v>50</v>
      </c>
      <c r="N5843" t="s">
        <v>4196</v>
      </c>
    </row>
    <row r="5844" spans="1:14" x14ac:dyDescent="0.2">
      <c r="A5844" t="s">
        <v>11603</v>
      </c>
      <c r="B5844">
        <v>27000</v>
      </c>
      <c r="C5844">
        <v>30850</v>
      </c>
      <c r="D5844">
        <v>34700</v>
      </c>
      <c r="E5844">
        <v>38550</v>
      </c>
      <c r="F5844">
        <v>41650</v>
      </c>
      <c r="G5844">
        <v>44750</v>
      </c>
      <c r="H5844">
        <v>47850</v>
      </c>
      <c r="I5844">
        <v>50900</v>
      </c>
      <c r="J5844">
        <v>54000</v>
      </c>
      <c r="K5844" t="s">
        <v>3087</v>
      </c>
      <c r="L5844">
        <v>57</v>
      </c>
      <c r="M5844">
        <v>50</v>
      </c>
      <c r="N5844" t="s">
        <v>4106</v>
      </c>
    </row>
    <row r="5845" spans="1:14" x14ac:dyDescent="0.2">
      <c r="A5845" t="s">
        <v>11604</v>
      </c>
      <c r="B5845">
        <v>28150</v>
      </c>
      <c r="C5845">
        <v>32150</v>
      </c>
      <c r="D5845">
        <v>36150</v>
      </c>
      <c r="E5845">
        <v>40150</v>
      </c>
      <c r="F5845">
        <v>43400</v>
      </c>
      <c r="G5845">
        <v>46600</v>
      </c>
      <c r="H5845">
        <v>49800</v>
      </c>
      <c r="I5845">
        <v>53000</v>
      </c>
      <c r="J5845">
        <v>56250</v>
      </c>
      <c r="K5845" t="s">
        <v>3087</v>
      </c>
      <c r="L5845">
        <v>59</v>
      </c>
      <c r="M5845">
        <v>50</v>
      </c>
      <c r="N5845" t="s">
        <v>3327</v>
      </c>
    </row>
    <row r="5846" spans="1:14" x14ac:dyDescent="0.2">
      <c r="A5846" t="s">
        <v>11605</v>
      </c>
      <c r="B5846">
        <v>27000</v>
      </c>
      <c r="C5846">
        <v>30850</v>
      </c>
      <c r="D5846">
        <v>34700</v>
      </c>
      <c r="E5846">
        <v>38550</v>
      </c>
      <c r="F5846">
        <v>41650</v>
      </c>
      <c r="G5846">
        <v>44750</v>
      </c>
      <c r="H5846">
        <v>47850</v>
      </c>
      <c r="I5846">
        <v>50900</v>
      </c>
      <c r="J5846">
        <v>54000</v>
      </c>
      <c r="K5846" t="s">
        <v>3087</v>
      </c>
      <c r="L5846">
        <v>61</v>
      </c>
      <c r="M5846">
        <v>50</v>
      </c>
      <c r="N5846" t="s">
        <v>4197</v>
      </c>
    </row>
    <row r="5847" spans="1:14" x14ac:dyDescent="0.2">
      <c r="A5847" t="s">
        <v>11606</v>
      </c>
      <c r="B5847">
        <v>27000</v>
      </c>
      <c r="C5847">
        <v>30850</v>
      </c>
      <c r="D5847">
        <v>34700</v>
      </c>
      <c r="E5847">
        <v>38550</v>
      </c>
      <c r="F5847">
        <v>41650</v>
      </c>
      <c r="G5847">
        <v>44750</v>
      </c>
      <c r="H5847">
        <v>47850</v>
      </c>
      <c r="I5847">
        <v>50900</v>
      </c>
      <c r="J5847">
        <v>54000</v>
      </c>
      <c r="K5847" t="s">
        <v>3087</v>
      </c>
      <c r="L5847">
        <v>63</v>
      </c>
      <c r="M5847">
        <v>50</v>
      </c>
      <c r="N5847" t="s">
        <v>4198</v>
      </c>
    </row>
    <row r="5848" spans="1:14" x14ac:dyDescent="0.2">
      <c r="A5848" t="s">
        <v>11607</v>
      </c>
      <c r="B5848">
        <v>27000</v>
      </c>
      <c r="C5848">
        <v>30850</v>
      </c>
      <c r="D5848">
        <v>34700</v>
      </c>
      <c r="E5848">
        <v>38550</v>
      </c>
      <c r="F5848">
        <v>41650</v>
      </c>
      <c r="G5848">
        <v>44750</v>
      </c>
      <c r="H5848">
        <v>47850</v>
      </c>
      <c r="I5848">
        <v>50900</v>
      </c>
      <c r="J5848">
        <v>54000</v>
      </c>
      <c r="K5848" t="s">
        <v>3087</v>
      </c>
      <c r="L5848">
        <v>65</v>
      </c>
      <c r="M5848">
        <v>50</v>
      </c>
      <c r="N5848" t="s">
        <v>3426</v>
      </c>
    </row>
    <row r="5849" spans="1:14" x14ac:dyDescent="0.2">
      <c r="A5849" t="s">
        <v>11608</v>
      </c>
      <c r="B5849">
        <v>30250</v>
      </c>
      <c r="C5849">
        <v>34600</v>
      </c>
      <c r="D5849">
        <v>38900</v>
      </c>
      <c r="E5849">
        <v>43200</v>
      </c>
      <c r="F5849">
        <v>46700</v>
      </c>
      <c r="G5849">
        <v>50150</v>
      </c>
      <c r="H5849">
        <v>53600</v>
      </c>
      <c r="I5849">
        <v>57050</v>
      </c>
      <c r="J5849">
        <v>60500</v>
      </c>
      <c r="K5849" t="s">
        <v>3087</v>
      </c>
      <c r="L5849">
        <v>67</v>
      </c>
      <c r="M5849">
        <v>50</v>
      </c>
      <c r="N5849" t="s">
        <v>3386</v>
      </c>
    </row>
    <row r="5850" spans="1:14" x14ac:dyDescent="0.2">
      <c r="A5850" t="s">
        <v>11609</v>
      </c>
      <c r="B5850">
        <v>29950</v>
      </c>
      <c r="C5850">
        <v>34200</v>
      </c>
      <c r="D5850">
        <v>38500</v>
      </c>
      <c r="E5850">
        <v>42750</v>
      </c>
      <c r="F5850">
        <v>46200</v>
      </c>
      <c r="G5850">
        <v>49600</v>
      </c>
      <c r="H5850">
        <v>53050</v>
      </c>
      <c r="I5850">
        <v>56450</v>
      </c>
      <c r="J5850">
        <v>59850</v>
      </c>
      <c r="K5850" t="s">
        <v>3087</v>
      </c>
      <c r="L5850">
        <v>69</v>
      </c>
      <c r="M5850">
        <v>50</v>
      </c>
      <c r="N5850" t="s">
        <v>4199</v>
      </c>
    </row>
    <row r="5851" spans="1:14" x14ac:dyDescent="0.2">
      <c r="A5851" t="s">
        <v>11610</v>
      </c>
      <c r="B5851">
        <v>27000</v>
      </c>
      <c r="C5851">
        <v>30850</v>
      </c>
      <c r="D5851">
        <v>34700</v>
      </c>
      <c r="E5851">
        <v>38550</v>
      </c>
      <c r="F5851">
        <v>41650</v>
      </c>
      <c r="G5851">
        <v>44750</v>
      </c>
      <c r="H5851">
        <v>47850</v>
      </c>
      <c r="I5851">
        <v>50900</v>
      </c>
      <c r="J5851">
        <v>54000</v>
      </c>
      <c r="K5851" t="s">
        <v>3087</v>
      </c>
      <c r="L5851">
        <v>71</v>
      </c>
      <c r="M5851">
        <v>50</v>
      </c>
      <c r="N5851" t="s">
        <v>4200</v>
      </c>
    </row>
    <row r="5852" spans="1:14" x14ac:dyDescent="0.2">
      <c r="A5852" t="s">
        <v>11611</v>
      </c>
      <c r="B5852">
        <v>27000</v>
      </c>
      <c r="C5852">
        <v>30850</v>
      </c>
      <c r="D5852">
        <v>34700</v>
      </c>
      <c r="E5852">
        <v>38550</v>
      </c>
      <c r="F5852">
        <v>41650</v>
      </c>
      <c r="G5852">
        <v>44750</v>
      </c>
      <c r="H5852">
        <v>47850</v>
      </c>
      <c r="I5852">
        <v>50900</v>
      </c>
      <c r="J5852">
        <v>54000</v>
      </c>
      <c r="K5852" t="s">
        <v>3087</v>
      </c>
      <c r="L5852">
        <v>73</v>
      </c>
      <c r="M5852">
        <v>50</v>
      </c>
      <c r="N5852" t="s">
        <v>4201</v>
      </c>
    </row>
    <row r="5853" spans="1:14" x14ac:dyDescent="0.2">
      <c r="A5853" t="s">
        <v>11612</v>
      </c>
      <c r="B5853">
        <v>27000</v>
      </c>
      <c r="C5853">
        <v>30850</v>
      </c>
      <c r="D5853">
        <v>34700</v>
      </c>
      <c r="E5853">
        <v>38550</v>
      </c>
      <c r="F5853">
        <v>41650</v>
      </c>
      <c r="G5853">
        <v>44750</v>
      </c>
      <c r="H5853">
        <v>47850</v>
      </c>
      <c r="I5853">
        <v>50900</v>
      </c>
      <c r="J5853">
        <v>54000</v>
      </c>
      <c r="K5853" t="s">
        <v>3087</v>
      </c>
      <c r="L5853">
        <v>75</v>
      </c>
      <c r="M5853">
        <v>50</v>
      </c>
      <c r="N5853" t="s">
        <v>4237</v>
      </c>
    </row>
    <row r="5854" spans="1:14" x14ac:dyDescent="0.2">
      <c r="A5854" t="s">
        <v>11613</v>
      </c>
      <c r="B5854">
        <v>27000</v>
      </c>
      <c r="C5854">
        <v>30850</v>
      </c>
      <c r="D5854">
        <v>34700</v>
      </c>
      <c r="E5854">
        <v>38550</v>
      </c>
      <c r="F5854">
        <v>41650</v>
      </c>
      <c r="G5854">
        <v>44750</v>
      </c>
      <c r="H5854">
        <v>47850</v>
      </c>
      <c r="I5854">
        <v>50900</v>
      </c>
      <c r="J5854">
        <v>54000</v>
      </c>
      <c r="K5854" t="s">
        <v>3087</v>
      </c>
      <c r="L5854">
        <v>77</v>
      </c>
      <c r="M5854">
        <v>50</v>
      </c>
      <c r="N5854" t="s">
        <v>4202</v>
      </c>
    </row>
    <row r="5855" spans="1:14" x14ac:dyDescent="0.2">
      <c r="A5855" t="s">
        <v>11614</v>
      </c>
      <c r="B5855">
        <v>29800</v>
      </c>
      <c r="C5855">
        <v>34050</v>
      </c>
      <c r="D5855">
        <v>38300</v>
      </c>
      <c r="E5855">
        <v>42550</v>
      </c>
      <c r="F5855">
        <v>46000</v>
      </c>
      <c r="G5855">
        <v>49400</v>
      </c>
      <c r="H5855">
        <v>52800</v>
      </c>
      <c r="I5855">
        <v>56200</v>
      </c>
      <c r="J5855">
        <v>59600</v>
      </c>
      <c r="K5855" t="s">
        <v>3087</v>
      </c>
      <c r="L5855">
        <v>79</v>
      </c>
      <c r="M5855">
        <v>50</v>
      </c>
      <c r="N5855" t="s">
        <v>4203</v>
      </c>
    </row>
    <row r="5856" spans="1:14" x14ac:dyDescent="0.2">
      <c r="A5856" t="s">
        <v>11615</v>
      </c>
      <c r="B5856">
        <v>27000</v>
      </c>
      <c r="C5856">
        <v>30850</v>
      </c>
      <c r="D5856">
        <v>34700</v>
      </c>
      <c r="E5856">
        <v>38550</v>
      </c>
      <c r="F5856">
        <v>41650</v>
      </c>
      <c r="G5856">
        <v>44750</v>
      </c>
      <c r="H5856">
        <v>47850</v>
      </c>
      <c r="I5856">
        <v>50900</v>
      </c>
      <c r="J5856">
        <v>54000</v>
      </c>
      <c r="K5856" t="s">
        <v>3087</v>
      </c>
      <c r="L5856">
        <v>81</v>
      </c>
      <c r="M5856">
        <v>50</v>
      </c>
      <c r="N5856" t="s">
        <v>4204</v>
      </c>
    </row>
    <row r="5857" spans="1:14" x14ac:dyDescent="0.2">
      <c r="A5857" t="s">
        <v>11616</v>
      </c>
      <c r="B5857">
        <v>30800</v>
      </c>
      <c r="C5857">
        <v>35200</v>
      </c>
      <c r="D5857">
        <v>39600</v>
      </c>
      <c r="E5857">
        <v>43950</v>
      </c>
      <c r="F5857">
        <v>47500</v>
      </c>
      <c r="G5857">
        <v>51000</v>
      </c>
      <c r="H5857">
        <v>54500</v>
      </c>
      <c r="I5857">
        <v>58050</v>
      </c>
      <c r="J5857">
        <v>61550</v>
      </c>
      <c r="K5857" t="s">
        <v>3087</v>
      </c>
      <c r="L5857">
        <v>83</v>
      </c>
      <c r="M5857">
        <v>50</v>
      </c>
      <c r="N5857" t="s">
        <v>4205</v>
      </c>
    </row>
    <row r="5858" spans="1:14" x14ac:dyDescent="0.2">
      <c r="A5858" t="s">
        <v>11617</v>
      </c>
      <c r="B5858">
        <v>30500</v>
      </c>
      <c r="C5858">
        <v>34850</v>
      </c>
      <c r="D5858">
        <v>39200</v>
      </c>
      <c r="E5858">
        <v>43550</v>
      </c>
      <c r="F5858">
        <v>47050</v>
      </c>
      <c r="G5858">
        <v>50550</v>
      </c>
      <c r="H5858">
        <v>54050</v>
      </c>
      <c r="I5858">
        <v>57500</v>
      </c>
      <c r="J5858">
        <v>61000</v>
      </c>
      <c r="K5858" t="s">
        <v>3087</v>
      </c>
      <c r="L5858">
        <v>85</v>
      </c>
      <c r="M5858">
        <v>50</v>
      </c>
      <c r="N5858" t="s">
        <v>3333</v>
      </c>
    </row>
    <row r="5859" spans="1:14" x14ac:dyDescent="0.2">
      <c r="A5859" t="s">
        <v>11618</v>
      </c>
      <c r="B5859">
        <v>30500</v>
      </c>
      <c r="C5859">
        <v>34850</v>
      </c>
      <c r="D5859">
        <v>39200</v>
      </c>
      <c r="E5859">
        <v>43550</v>
      </c>
      <c r="F5859">
        <v>47050</v>
      </c>
      <c r="G5859">
        <v>50550</v>
      </c>
      <c r="H5859">
        <v>54050</v>
      </c>
      <c r="I5859">
        <v>57500</v>
      </c>
      <c r="J5859">
        <v>61000</v>
      </c>
      <c r="K5859" t="s">
        <v>3087</v>
      </c>
      <c r="L5859">
        <v>87</v>
      </c>
      <c r="M5859">
        <v>50</v>
      </c>
      <c r="N5859" t="s">
        <v>3334</v>
      </c>
    </row>
    <row r="5860" spans="1:14" x14ac:dyDescent="0.2">
      <c r="A5860" t="s">
        <v>11619</v>
      </c>
      <c r="B5860">
        <v>27000</v>
      </c>
      <c r="C5860">
        <v>30850</v>
      </c>
      <c r="D5860">
        <v>34700</v>
      </c>
      <c r="E5860">
        <v>38550</v>
      </c>
      <c r="F5860">
        <v>41650</v>
      </c>
      <c r="G5860">
        <v>44750</v>
      </c>
      <c r="H5860">
        <v>47850</v>
      </c>
      <c r="I5860">
        <v>50900</v>
      </c>
      <c r="J5860">
        <v>54000</v>
      </c>
      <c r="K5860" t="s">
        <v>3087</v>
      </c>
      <c r="L5860">
        <v>89</v>
      </c>
      <c r="M5860">
        <v>50</v>
      </c>
      <c r="N5860" t="s">
        <v>4206</v>
      </c>
    </row>
    <row r="5861" spans="1:14" x14ac:dyDescent="0.2">
      <c r="A5861" t="s">
        <v>11620</v>
      </c>
      <c r="B5861">
        <v>35900</v>
      </c>
      <c r="C5861">
        <v>41000</v>
      </c>
      <c r="D5861">
        <v>46150</v>
      </c>
      <c r="E5861">
        <v>51250</v>
      </c>
      <c r="F5861">
        <v>55350</v>
      </c>
      <c r="G5861">
        <v>59450</v>
      </c>
      <c r="H5861">
        <v>63550</v>
      </c>
      <c r="I5861">
        <v>67650</v>
      </c>
      <c r="J5861">
        <v>71750</v>
      </c>
      <c r="K5861" t="s">
        <v>3087</v>
      </c>
      <c r="L5861">
        <v>91</v>
      </c>
      <c r="M5861">
        <v>50</v>
      </c>
      <c r="N5861" t="s">
        <v>3392</v>
      </c>
    </row>
    <row r="5862" spans="1:14" x14ac:dyDescent="0.2">
      <c r="A5862" t="s">
        <v>11621</v>
      </c>
      <c r="B5862">
        <v>27000</v>
      </c>
      <c r="C5862">
        <v>30850</v>
      </c>
      <c r="D5862">
        <v>34700</v>
      </c>
      <c r="E5862">
        <v>38550</v>
      </c>
      <c r="F5862">
        <v>41650</v>
      </c>
      <c r="G5862">
        <v>44750</v>
      </c>
      <c r="H5862">
        <v>47850</v>
      </c>
      <c r="I5862">
        <v>50900</v>
      </c>
      <c r="J5862">
        <v>54000</v>
      </c>
      <c r="K5862" t="s">
        <v>3087</v>
      </c>
      <c r="L5862">
        <v>93</v>
      </c>
      <c r="M5862">
        <v>50</v>
      </c>
      <c r="N5862" t="s">
        <v>4207</v>
      </c>
    </row>
    <row r="5863" spans="1:14" x14ac:dyDescent="0.2">
      <c r="A5863" t="s">
        <v>11622</v>
      </c>
      <c r="B5863">
        <v>28000</v>
      </c>
      <c r="C5863">
        <v>32000</v>
      </c>
      <c r="D5863">
        <v>36000</v>
      </c>
      <c r="E5863">
        <v>39950</v>
      </c>
      <c r="F5863">
        <v>43150</v>
      </c>
      <c r="G5863">
        <v>46350</v>
      </c>
      <c r="H5863">
        <v>49550</v>
      </c>
      <c r="I5863">
        <v>52750</v>
      </c>
      <c r="J5863">
        <v>55950</v>
      </c>
      <c r="K5863" t="s">
        <v>3087</v>
      </c>
      <c r="L5863">
        <v>95</v>
      </c>
      <c r="M5863">
        <v>50</v>
      </c>
      <c r="N5863" t="s">
        <v>4208</v>
      </c>
    </row>
    <row r="5864" spans="1:14" x14ac:dyDescent="0.2">
      <c r="A5864" t="s">
        <v>11623</v>
      </c>
      <c r="B5864">
        <v>27200</v>
      </c>
      <c r="C5864">
        <v>31100</v>
      </c>
      <c r="D5864">
        <v>35000</v>
      </c>
      <c r="E5864">
        <v>38850</v>
      </c>
      <c r="F5864">
        <v>42000</v>
      </c>
      <c r="G5864">
        <v>45100</v>
      </c>
      <c r="H5864">
        <v>48200</v>
      </c>
      <c r="I5864">
        <v>51300</v>
      </c>
      <c r="J5864">
        <v>54400</v>
      </c>
      <c r="K5864" t="s">
        <v>3087</v>
      </c>
      <c r="L5864">
        <v>97</v>
      </c>
      <c r="M5864">
        <v>50</v>
      </c>
      <c r="N5864" t="s">
        <v>2731</v>
      </c>
    </row>
    <row r="5865" spans="1:14" x14ac:dyDescent="0.2">
      <c r="A5865" t="s">
        <v>11624</v>
      </c>
      <c r="B5865">
        <v>27000</v>
      </c>
      <c r="C5865">
        <v>30850</v>
      </c>
      <c r="D5865">
        <v>34700</v>
      </c>
      <c r="E5865">
        <v>38550</v>
      </c>
      <c r="F5865">
        <v>41650</v>
      </c>
      <c r="G5865">
        <v>44750</v>
      </c>
      <c r="H5865">
        <v>47850</v>
      </c>
      <c r="I5865">
        <v>50900</v>
      </c>
      <c r="J5865">
        <v>54000</v>
      </c>
      <c r="K5865" t="s">
        <v>3087</v>
      </c>
      <c r="L5865">
        <v>99</v>
      </c>
      <c r="M5865">
        <v>50</v>
      </c>
      <c r="N5865" t="s">
        <v>4209</v>
      </c>
    </row>
    <row r="5866" spans="1:14" x14ac:dyDescent="0.2">
      <c r="A5866" t="s">
        <v>11625</v>
      </c>
      <c r="B5866">
        <v>28950</v>
      </c>
      <c r="C5866">
        <v>33050</v>
      </c>
      <c r="D5866">
        <v>37200</v>
      </c>
      <c r="E5866">
        <v>41300</v>
      </c>
      <c r="F5866">
        <v>44650</v>
      </c>
      <c r="G5866">
        <v>47950</v>
      </c>
      <c r="H5866">
        <v>51250</v>
      </c>
      <c r="I5866">
        <v>54550</v>
      </c>
      <c r="J5866">
        <v>57850</v>
      </c>
      <c r="K5866" t="s">
        <v>3087</v>
      </c>
      <c r="L5866">
        <v>101</v>
      </c>
      <c r="M5866">
        <v>50</v>
      </c>
      <c r="N5866" t="s">
        <v>4210</v>
      </c>
    </row>
    <row r="5867" spans="1:14" x14ac:dyDescent="0.2">
      <c r="A5867" t="s">
        <v>11626</v>
      </c>
      <c r="B5867">
        <v>35900</v>
      </c>
      <c r="C5867">
        <v>41000</v>
      </c>
      <c r="D5867">
        <v>46150</v>
      </c>
      <c r="E5867">
        <v>51250</v>
      </c>
      <c r="F5867">
        <v>55350</v>
      </c>
      <c r="G5867">
        <v>59450</v>
      </c>
      <c r="H5867">
        <v>63550</v>
      </c>
      <c r="I5867">
        <v>67650</v>
      </c>
      <c r="J5867">
        <v>71750</v>
      </c>
      <c r="K5867" t="s">
        <v>3087</v>
      </c>
      <c r="L5867">
        <v>103</v>
      </c>
      <c r="M5867">
        <v>50</v>
      </c>
      <c r="N5867" t="s">
        <v>4211</v>
      </c>
    </row>
    <row r="5868" spans="1:14" x14ac:dyDescent="0.2">
      <c r="A5868" t="s">
        <v>11627</v>
      </c>
      <c r="B5868">
        <v>27200</v>
      </c>
      <c r="C5868">
        <v>31100</v>
      </c>
      <c r="D5868">
        <v>35000</v>
      </c>
      <c r="E5868">
        <v>38850</v>
      </c>
      <c r="F5868">
        <v>42000</v>
      </c>
      <c r="G5868">
        <v>45100</v>
      </c>
      <c r="H5868">
        <v>48200</v>
      </c>
      <c r="I5868">
        <v>51300</v>
      </c>
      <c r="J5868">
        <v>54400</v>
      </c>
      <c r="K5868" t="s">
        <v>3087</v>
      </c>
      <c r="L5868">
        <v>105</v>
      </c>
      <c r="M5868">
        <v>50</v>
      </c>
      <c r="N5868" t="s">
        <v>3394</v>
      </c>
    </row>
    <row r="5869" spans="1:14" x14ac:dyDescent="0.2">
      <c r="A5869" t="s">
        <v>11628</v>
      </c>
      <c r="B5869">
        <v>35900</v>
      </c>
      <c r="C5869">
        <v>41000</v>
      </c>
      <c r="D5869">
        <v>46150</v>
      </c>
      <c r="E5869">
        <v>51250</v>
      </c>
      <c r="F5869">
        <v>55350</v>
      </c>
      <c r="G5869">
        <v>59450</v>
      </c>
      <c r="H5869">
        <v>63550</v>
      </c>
      <c r="I5869">
        <v>67650</v>
      </c>
      <c r="J5869">
        <v>71750</v>
      </c>
      <c r="K5869" t="s">
        <v>3087</v>
      </c>
      <c r="L5869">
        <v>107</v>
      </c>
      <c r="M5869">
        <v>50</v>
      </c>
      <c r="N5869" t="s">
        <v>3014</v>
      </c>
    </row>
    <row r="5870" spans="1:14" x14ac:dyDescent="0.2">
      <c r="A5870" t="s">
        <v>11629</v>
      </c>
      <c r="B5870">
        <v>27200</v>
      </c>
      <c r="C5870">
        <v>31100</v>
      </c>
      <c r="D5870">
        <v>35000</v>
      </c>
      <c r="E5870">
        <v>38850</v>
      </c>
      <c r="F5870">
        <v>42000</v>
      </c>
      <c r="G5870">
        <v>45100</v>
      </c>
      <c r="H5870">
        <v>48200</v>
      </c>
      <c r="I5870">
        <v>51300</v>
      </c>
      <c r="J5870">
        <v>54400</v>
      </c>
      <c r="K5870" t="s">
        <v>3087</v>
      </c>
      <c r="L5870">
        <v>109</v>
      </c>
      <c r="M5870">
        <v>50</v>
      </c>
      <c r="N5870" t="s">
        <v>3396</v>
      </c>
    </row>
    <row r="5871" spans="1:14" x14ac:dyDescent="0.2">
      <c r="A5871" t="s">
        <v>11630</v>
      </c>
      <c r="B5871">
        <v>27000</v>
      </c>
      <c r="C5871">
        <v>30850</v>
      </c>
      <c r="D5871">
        <v>34700</v>
      </c>
      <c r="E5871">
        <v>38550</v>
      </c>
      <c r="F5871">
        <v>41650</v>
      </c>
      <c r="G5871">
        <v>44750</v>
      </c>
      <c r="H5871">
        <v>47850</v>
      </c>
      <c r="I5871">
        <v>50900</v>
      </c>
      <c r="J5871">
        <v>54000</v>
      </c>
      <c r="K5871" t="s">
        <v>3087</v>
      </c>
      <c r="L5871">
        <v>111</v>
      </c>
      <c r="M5871">
        <v>50</v>
      </c>
      <c r="N5871" t="s">
        <v>3017</v>
      </c>
    </row>
    <row r="5872" spans="1:14" x14ac:dyDescent="0.2">
      <c r="A5872" t="s">
        <v>11631</v>
      </c>
      <c r="B5872">
        <v>29550</v>
      </c>
      <c r="C5872">
        <v>33800</v>
      </c>
      <c r="D5872">
        <v>38000</v>
      </c>
      <c r="E5872">
        <v>42200</v>
      </c>
      <c r="F5872">
        <v>45600</v>
      </c>
      <c r="G5872">
        <v>49000</v>
      </c>
      <c r="H5872">
        <v>52350</v>
      </c>
      <c r="I5872">
        <v>55750</v>
      </c>
      <c r="J5872">
        <v>59100</v>
      </c>
      <c r="K5872" t="s">
        <v>3087</v>
      </c>
      <c r="L5872">
        <v>113</v>
      </c>
      <c r="M5872">
        <v>50</v>
      </c>
      <c r="N5872" t="s">
        <v>4212</v>
      </c>
    </row>
    <row r="5873" spans="1:14" x14ac:dyDescent="0.2">
      <c r="A5873" t="s">
        <v>11632</v>
      </c>
      <c r="B5873">
        <v>27650</v>
      </c>
      <c r="C5873">
        <v>31600</v>
      </c>
      <c r="D5873">
        <v>35550</v>
      </c>
      <c r="E5873">
        <v>39500</v>
      </c>
      <c r="F5873">
        <v>42700</v>
      </c>
      <c r="G5873">
        <v>45850</v>
      </c>
      <c r="H5873">
        <v>49000</v>
      </c>
      <c r="I5873">
        <v>52150</v>
      </c>
      <c r="J5873">
        <v>55300</v>
      </c>
      <c r="K5873" t="s">
        <v>3087</v>
      </c>
      <c r="L5873">
        <v>115</v>
      </c>
      <c r="M5873">
        <v>50</v>
      </c>
      <c r="N5873" t="s">
        <v>3344</v>
      </c>
    </row>
    <row r="5874" spans="1:14" x14ac:dyDescent="0.2">
      <c r="A5874" t="s">
        <v>11633</v>
      </c>
      <c r="B5874">
        <v>27450</v>
      </c>
      <c r="C5874">
        <v>31400</v>
      </c>
      <c r="D5874">
        <v>35300</v>
      </c>
      <c r="E5874">
        <v>39200</v>
      </c>
      <c r="F5874">
        <v>42350</v>
      </c>
      <c r="G5874">
        <v>45500</v>
      </c>
      <c r="H5874">
        <v>48650</v>
      </c>
      <c r="I5874">
        <v>51750</v>
      </c>
      <c r="J5874">
        <v>54900</v>
      </c>
      <c r="K5874" t="s">
        <v>3087</v>
      </c>
      <c r="L5874">
        <v>117</v>
      </c>
      <c r="M5874">
        <v>50</v>
      </c>
      <c r="N5874" t="s">
        <v>3345</v>
      </c>
    </row>
    <row r="5875" spans="1:14" x14ac:dyDescent="0.2">
      <c r="A5875" t="s">
        <v>11634</v>
      </c>
      <c r="B5875">
        <v>28750</v>
      </c>
      <c r="C5875">
        <v>32850</v>
      </c>
      <c r="D5875">
        <v>36950</v>
      </c>
      <c r="E5875">
        <v>41050</v>
      </c>
      <c r="F5875">
        <v>44350</v>
      </c>
      <c r="G5875">
        <v>47650</v>
      </c>
      <c r="H5875">
        <v>50950</v>
      </c>
      <c r="I5875">
        <v>54200</v>
      </c>
      <c r="J5875">
        <v>57500</v>
      </c>
      <c r="K5875" t="s">
        <v>3087</v>
      </c>
      <c r="L5875">
        <v>119</v>
      </c>
      <c r="M5875">
        <v>50</v>
      </c>
      <c r="N5875" t="s">
        <v>3224</v>
      </c>
    </row>
    <row r="5876" spans="1:14" x14ac:dyDescent="0.2">
      <c r="A5876" t="s">
        <v>11635</v>
      </c>
      <c r="B5876">
        <v>35900</v>
      </c>
      <c r="C5876">
        <v>41000</v>
      </c>
      <c r="D5876">
        <v>46150</v>
      </c>
      <c r="E5876">
        <v>51250</v>
      </c>
      <c r="F5876">
        <v>55350</v>
      </c>
      <c r="G5876">
        <v>59450</v>
      </c>
      <c r="H5876">
        <v>63550</v>
      </c>
      <c r="I5876">
        <v>67650</v>
      </c>
      <c r="J5876">
        <v>71750</v>
      </c>
      <c r="K5876" t="s">
        <v>3087</v>
      </c>
      <c r="L5876">
        <v>121</v>
      </c>
      <c r="M5876">
        <v>50</v>
      </c>
      <c r="N5876" t="s">
        <v>4158</v>
      </c>
    </row>
    <row r="5877" spans="1:14" x14ac:dyDescent="0.2">
      <c r="A5877" t="s">
        <v>11636</v>
      </c>
      <c r="B5877">
        <v>27000</v>
      </c>
      <c r="C5877">
        <v>30850</v>
      </c>
      <c r="D5877">
        <v>34700</v>
      </c>
      <c r="E5877">
        <v>38550</v>
      </c>
      <c r="F5877">
        <v>41650</v>
      </c>
      <c r="G5877">
        <v>44750</v>
      </c>
      <c r="H5877">
        <v>47850</v>
      </c>
      <c r="I5877">
        <v>50900</v>
      </c>
      <c r="J5877">
        <v>54000</v>
      </c>
      <c r="K5877" t="s">
        <v>3087</v>
      </c>
      <c r="L5877">
        <v>123</v>
      </c>
      <c r="M5877">
        <v>50</v>
      </c>
      <c r="N5877" t="s">
        <v>3583</v>
      </c>
    </row>
    <row r="5878" spans="1:14" x14ac:dyDescent="0.2">
      <c r="A5878" t="s">
        <v>11637</v>
      </c>
      <c r="B5878">
        <v>27000</v>
      </c>
      <c r="C5878">
        <v>30850</v>
      </c>
      <c r="D5878">
        <v>34700</v>
      </c>
      <c r="E5878">
        <v>38550</v>
      </c>
      <c r="F5878">
        <v>41650</v>
      </c>
      <c r="G5878">
        <v>44750</v>
      </c>
      <c r="H5878">
        <v>47850</v>
      </c>
      <c r="I5878">
        <v>50900</v>
      </c>
      <c r="J5878">
        <v>54000</v>
      </c>
      <c r="K5878" t="s">
        <v>3087</v>
      </c>
      <c r="L5878">
        <v>125</v>
      </c>
      <c r="M5878">
        <v>50</v>
      </c>
      <c r="N5878" t="s">
        <v>3348</v>
      </c>
    </row>
    <row r="5879" spans="1:14" x14ac:dyDescent="0.2">
      <c r="A5879" t="s">
        <v>11638</v>
      </c>
      <c r="B5879">
        <v>28000</v>
      </c>
      <c r="C5879">
        <v>32000</v>
      </c>
      <c r="D5879">
        <v>36000</v>
      </c>
      <c r="E5879">
        <v>39950</v>
      </c>
      <c r="F5879">
        <v>43150</v>
      </c>
      <c r="G5879">
        <v>46350</v>
      </c>
      <c r="H5879">
        <v>49550</v>
      </c>
      <c r="I5879">
        <v>52750</v>
      </c>
      <c r="J5879">
        <v>55950</v>
      </c>
      <c r="K5879" t="s">
        <v>3087</v>
      </c>
      <c r="L5879">
        <v>127</v>
      </c>
      <c r="M5879">
        <v>50</v>
      </c>
      <c r="N5879" t="s">
        <v>3225</v>
      </c>
    </row>
    <row r="5880" spans="1:14" x14ac:dyDescent="0.2">
      <c r="A5880" t="s">
        <v>11639</v>
      </c>
      <c r="B5880">
        <v>27000</v>
      </c>
      <c r="C5880">
        <v>30850</v>
      </c>
      <c r="D5880">
        <v>34700</v>
      </c>
      <c r="E5880">
        <v>38550</v>
      </c>
      <c r="F5880">
        <v>41650</v>
      </c>
      <c r="G5880">
        <v>44750</v>
      </c>
      <c r="H5880">
        <v>47850</v>
      </c>
      <c r="I5880">
        <v>50900</v>
      </c>
      <c r="J5880">
        <v>54000</v>
      </c>
      <c r="K5880" t="s">
        <v>3087</v>
      </c>
      <c r="L5880">
        <v>129</v>
      </c>
      <c r="M5880">
        <v>50</v>
      </c>
      <c r="N5880" t="s">
        <v>3226</v>
      </c>
    </row>
    <row r="5881" spans="1:14" x14ac:dyDescent="0.2">
      <c r="A5881" t="s">
        <v>11640</v>
      </c>
      <c r="B5881">
        <v>32400</v>
      </c>
      <c r="C5881">
        <v>37000</v>
      </c>
      <c r="D5881">
        <v>41650</v>
      </c>
      <c r="E5881">
        <v>46250</v>
      </c>
      <c r="F5881">
        <v>49950</v>
      </c>
      <c r="G5881">
        <v>53650</v>
      </c>
      <c r="H5881">
        <v>57350</v>
      </c>
      <c r="I5881">
        <v>61050</v>
      </c>
      <c r="J5881">
        <v>64750</v>
      </c>
      <c r="K5881" t="s">
        <v>3087</v>
      </c>
      <c r="L5881">
        <v>131</v>
      </c>
      <c r="M5881">
        <v>50</v>
      </c>
      <c r="N5881" t="s">
        <v>3227</v>
      </c>
    </row>
    <row r="5882" spans="1:14" x14ac:dyDescent="0.2">
      <c r="A5882" t="s">
        <v>11641</v>
      </c>
      <c r="B5882">
        <v>27000</v>
      </c>
      <c r="C5882">
        <v>30850</v>
      </c>
      <c r="D5882">
        <v>34700</v>
      </c>
      <c r="E5882">
        <v>38550</v>
      </c>
      <c r="F5882">
        <v>41650</v>
      </c>
      <c r="G5882">
        <v>44750</v>
      </c>
      <c r="H5882">
        <v>47850</v>
      </c>
      <c r="I5882">
        <v>50900</v>
      </c>
      <c r="J5882">
        <v>54000</v>
      </c>
      <c r="K5882" t="s">
        <v>3087</v>
      </c>
      <c r="L5882">
        <v>133</v>
      </c>
      <c r="M5882">
        <v>50</v>
      </c>
      <c r="N5882" t="s">
        <v>3228</v>
      </c>
    </row>
    <row r="5883" spans="1:14" x14ac:dyDescent="0.2">
      <c r="A5883" t="s">
        <v>11642</v>
      </c>
      <c r="B5883">
        <v>27000</v>
      </c>
      <c r="C5883">
        <v>30850</v>
      </c>
      <c r="D5883">
        <v>34700</v>
      </c>
      <c r="E5883">
        <v>38550</v>
      </c>
      <c r="F5883">
        <v>41650</v>
      </c>
      <c r="G5883">
        <v>44750</v>
      </c>
      <c r="H5883">
        <v>47850</v>
      </c>
      <c r="I5883">
        <v>50900</v>
      </c>
      <c r="J5883">
        <v>54000</v>
      </c>
      <c r="K5883" t="s">
        <v>3087</v>
      </c>
      <c r="L5883">
        <v>135</v>
      </c>
      <c r="M5883">
        <v>50</v>
      </c>
      <c r="N5883" t="s">
        <v>3229</v>
      </c>
    </row>
    <row r="5884" spans="1:14" x14ac:dyDescent="0.2">
      <c r="A5884" t="s">
        <v>11643</v>
      </c>
      <c r="B5884">
        <v>27000</v>
      </c>
      <c r="C5884">
        <v>30850</v>
      </c>
      <c r="D5884">
        <v>34700</v>
      </c>
      <c r="E5884">
        <v>38550</v>
      </c>
      <c r="F5884">
        <v>41650</v>
      </c>
      <c r="G5884">
        <v>44750</v>
      </c>
      <c r="H5884">
        <v>47850</v>
      </c>
      <c r="I5884">
        <v>50900</v>
      </c>
      <c r="J5884">
        <v>54000</v>
      </c>
      <c r="K5884" t="s">
        <v>3087</v>
      </c>
      <c r="L5884">
        <v>137</v>
      </c>
      <c r="M5884">
        <v>50</v>
      </c>
      <c r="N5884" t="s">
        <v>3230</v>
      </c>
    </row>
    <row r="5885" spans="1:14" x14ac:dyDescent="0.2">
      <c r="A5885" t="s">
        <v>11644</v>
      </c>
      <c r="B5885">
        <v>30500</v>
      </c>
      <c r="C5885">
        <v>34850</v>
      </c>
      <c r="D5885">
        <v>39200</v>
      </c>
      <c r="E5885">
        <v>43550</v>
      </c>
      <c r="F5885">
        <v>47050</v>
      </c>
      <c r="G5885">
        <v>50550</v>
      </c>
      <c r="H5885">
        <v>54050</v>
      </c>
      <c r="I5885">
        <v>57500</v>
      </c>
      <c r="J5885">
        <v>61000</v>
      </c>
      <c r="K5885" t="s">
        <v>3087</v>
      </c>
      <c r="L5885">
        <v>139</v>
      </c>
      <c r="M5885">
        <v>50</v>
      </c>
      <c r="N5885" t="s">
        <v>3231</v>
      </c>
    </row>
    <row r="5886" spans="1:14" x14ac:dyDescent="0.2">
      <c r="A5886" t="s">
        <v>11645</v>
      </c>
      <c r="B5886">
        <v>28000</v>
      </c>
      <c r="C5886">
        <v>32000</v>
      </c>
      <c r="D5886">
        <v>36000</v>
      </c>
      <c r="E5886">
        <v>39950</v>
      </c>
      <c r="F5886">
        <v>43150</v>
      </c>
      <c r="G5886">
        <v>46350</v>
      </c>
      <c r="H5886">
        <v>49550</v>
      </c>
      <c r="I5886">
        <v>52750</v>
      </c>
      <c r="J5886">
        <v>55950</v>
      </c>
      <c r="K5886" t="s">
        <v>3087</v>
      </c>
      <c r="L5886">
        <v>141</v>
      </c>
      <c r="M5886">
        <v>50</v>
      </c>
      <c r="N5886" t="s">
        <v>3232</v>
      </c>
    </row>
    <row r="5887" spans="1:14" x14ac:dyDescent="0.2">
      <c r="A5887" t="s">
        <v>11646</v>
      </c>
      <c r="B5887">
        <v>29300</v>
      </c>
      <c r="C5887">
        <v>33500</v>
      </c>
      <c r="D5887">
        <v>37700</v>
      </c>
      <c r="E5887">
        <v>41850</v>
      </c>
      <c r="F5887">
        <v>45200</v>
      </c>
      <c r="G5887">
        <v>48550</v>
      </c>
      <c r="H5887">
        <v>51900</v>
      </c>
      <c r="I5887">
        <v>55250</v>
      </c>
      <c r="J5887">
        <v>58600</v>
      </c>
      <c r="K5887" t="s">
        <v>3087</v>
      </c>
      <c r="L5887">
        <v>143</v>
      </c>
      <c r="M5887">
        <v>50</v>
      </c>
      <c r="N5887" t="s">
        <v>3233</v>
      </c>
    </row>
    <row r="5888" spans="1:14" x14ac:dyDescent="0.2">
      <c r="A5888" t="s">
        <v>11647</v>
      </c>
      <c r="B5888">
        <v>27000</v>
      </c>
      <c r="C5888">
        <v>30850</v>
      </c>
      <c r="D5888">
        <v>34700</v>
      </c>
      <c r="E5888">
        <v>38550</v>
      </c>
      <c r="F5888">
        <v>41650</v>
      </c>
      <c r="G5888">
        <v>44750</v>
      </c>
      <c r="H5888">
        <v>47850</v>
      </c>
      <c r="I5888">
        <v>50900</v>
      </c>
      <c r="J5888">
        <v>54000</v>
      </c>
      <c r="K5888" t="s">
        <v>3087</v>
      </c>
      <c r="L5888">
        <v>145</v>
      </c>
      <c r="M5888">
        <v>50</v>
      </c>
      <c r="N5888" t="s">
        <v>3234</v>
      </c>
    </row>
    <row r="5889" spans="1:14" x14ac:dyDescent="0.2">
      <c r="A5889" t="s">
        <v>11648</v>
      </c>
      <c r="B5889">
        <v>27000</v>
      </c>
      <c r="C5889">
        <v>30850</v>
      </c>
      <c r="D5889">
        <v>34700</v>
      </c>
      <c r="E5889">
        <v>38550</v>
      </c>
      <c r="F5889">
        <v>41650</v>
      </c>
      <c r="G5889">
        <v>44750</v>
      </c>
      <c r="H5889">
        <v>47850</v>
      </c>
      <c r="I5889">
        <v>50900</v>
      </c>
      <c r="J5889">
        <v>54000</v>
      </c>
      <c r="K5889" t="s">
        <v>3087</v>
      </c>
      <c r="L5889">
        <v>147</v>
      </c>
      <c r="M5889">
        <v>50</v>
      </c>
      <c r="N5889" t="s">
        <v>3403</v>
      </c>
    </row>
    <row r="5890" spans="1:14" x14ac:dyDescent="0.2">
      <c r="A5890" t="s">
        <v>11649</v>
      </c>
      <c r="B5890">
        <v>31550</v>
      </c>
      <c r="C5890">
        <v>36050</v>
      </c>
      <c r="D5890">
        <v>40550</v>
      </c>
      <c r="E5890">
        <v>45050</v>
      </c>
      <c r="F5890">
        <v>48700</v>
      </c>
      <c r="G5890">
        <v>52300</v>
      </c>
      <c r="H5890">
        <v>55900</v>
      </c>
      <c r="I5890">
        <v>59500</v>
      </c>
      <c r="J5890">
        <v>63100</v>
      </c>
      <c r="K5890" t="s">
        <v>3087</v>
      </c>
      <c r="L5890">
        <v>149</v>
      </c>
      <c r="M5890">
        <v>50</v>
      </c>
      <c r="N5890" t="s">
        <v>3235</v>
      </c>
    </row>
    <row r="5891" spans="1:14" x14ac:dyDescent="0.2">
      <c r="A5891" t="s">
        <v>11650</v>
      </c>
      <c r="B5891">
        <v>27200</v>
      </c>
      <c r="C5891">
        <v>31100</v>
      </c>
      <c r="D5891">
        <v>35000</v>
      </c>
      <c r="E5891">
        <v>38850</v>
      </c>
      <c r="F5891">
        <v>42000</v>
      </c>
      <c r="G5891">
        <v>45100</v>
      </c>
      <c r="H5891">
        <v>48200</v>
      </c>
      <c r="I5891">
        <v>51300</v>
      </c>
      <c r="J5891">
        <v>54400</v>
      </c>
      <c r="K5891" t="s">
        <v>3087</v>
      </c>
      <c r="L5891">
        <v>151</v>
      </c>
      <c r="M5891">
        <v>50</v>
      </c>
      <c r="N5891" t="s">
        <v>3236</v>
      </c>
    </row>
    <row r="5892" spans="1:14" x14ac:dyDescent="0.2">
      <c r="A5892" t="s">
        <v>11651</v>
      </c>
      <c r="B5892">
        <v>28550</v>
      </c>
      <c r="C5892">
        <v>32600</v>
      </c>
      <c r="D5892">
        <v>36700</v>
      </c>
      <c r="E5892">
        <v>40750</v>
      </c>
      <c r="F5892">
        <v>44050</v>
      </c>
      <c r="G5892">
        <v>47300</v>
      </c>
      <c r="H5892">
        <v>50550</v>
      </c>
      <c r="I5892">
        <v>53800</v>
      </c>
      <c r="J5892">
        <v>57050</v>
      </c>
      <c r="K5892" t="s">
        <v>3087</v>
      </c>
      <c r="L5892">
        <v>153</v>
      </c>
      <c r="M5892">
        <v>50</v>
      </c>
      <c r="N5892" t="s">
        <v>3237</v>
      </c>
    </row>
    <row r="5893" spans="1:14" x14ac:dyDescent="0.2">
      <c r="A5893" t="s">
        <v>11652</v>
      </c>
      <c r="B5893">
        <v>27000</v>
      </c>
      <c r="C5893">
        <v>30850</v>
      </c>
      <c r="D5893">
        <v>34700</v>
      </c>
      <c r="E5893">
        <v>38550</v>
      </c>
      <c r="F5893">
        <v>41650</v>
      </c>
      <c r="G5893">
        <v>44750</v>
      </c>
      <c r="H5893">
        <v>47850</v>
      </c>
      <c r="I5893">
        <v>50900</v>
      </c>
      <c r="J5893">
        <v>54000</v>
      </c>
      <c r="K5893" t="s">
        <v>3087</v>
      </c>
      <c r="L5893">
        <v>155</v>
      </c>
      <c r="M5893">
        <v>50</v>
      </c>
      <c r="N5893" t="s">
        <v>3238</v>
      </c>
    </row>
    <row r="5894" spans="1:14" x14ac:dyDescent="0.2">
      <c r="A5894" t="s">
        <v>11653</v>
      </c>
      <c r="B5894">
        <v>27200</v>
      </c>
      <c r="C5894">
        <v>31100</v>
      </c>
      <c r="D5894">
        <v>35000</v>
      </c>
      <c r="E5894">
        <v>38850</v>
      </c>
      <c r="F5894">
        <v>42000</v>
      </c>
      <c r="G5894">
        <v>45100</v>
      </c>
      <c r="H5894">
        <v>48200</v>
      </c>
      <c r="I5894">
        <v>51300</v>
      </c>
      <c r="J5894">
        <v>54400</v>
      </c>
      <c r="K5894" t="s">
        <v>3087</v>
      </c>
      <c r="L5894">
        <v>157</v>
      </c>
      <c r="M5894">
        <v>50</v>
      </c>
      <c r="N5894" t="s">
        <v>3239</v>
      </c>
    </row>
    <row r="5895" spans="1:14" x14ac:dyDescent="0.2">
      <c r="A5895" t="s">
        <v>11654</v>
      </c>
      <c r="B5895">
        <v>27100</v>
      </c>
      <c r="C5895">
        <v>31000</v>
      </c>
      <c r="D5895">
        <v>34850</v>
      </c>
      <c r="E5895">
        <v>38700</v>
      </c>
      <c r="F5895">
        <v>41800</v>
      </c>
      <c r="G5895">
        <v>44900</v>
      </c>
      <c r="H5895">
        <v>48000</v>
      </c>
      <c r="I5895">
        <v>51100</v>
      </c>
      <c r="J5895">
        <v>54200</v>
      </c>
      <c r="K5895" t="s">
        <v>3087</v>
      </c>
      <c r="L5895">
        <v>159</v>
      </c>
      <c r="M5895">
        <v>50</v>
      </c>
      <c r="N5895" t="s">
        <v>3240</v>
      </c>
    </row>
    <row r="5896" spans="1:14" x14ac:dyDescent="0.2">
      <c r="A5896" t="s">
        <v>11655</v>
      </c>
      <c r="B5896">
        <v>31550</v>
      </c>
      <c r="C5896">
        <v>36050</v>
      </c>
      <c r="D5896">
        <v>40550</v>
      </c>
      <c r="E5896">
        <v>45050</v>
      </c>
      <c r="F5896">
        <v>48700</v>
      </c>
      <c r="G5896">
        <v>52300</v>
      </c>
      <c r="H5896">
        <v>55900</v>
      </c>
      <c r="I5896">
        <v>59500</v>
      </c>
      <c r="J5896">
        <v>63100</v>
      </c>
      <c r="K5896" t="s">
        <v>3087</v>
      </c>
      <c r="L5896">
        <v>161</v>
      </c>
      <c r="M5896">
        <v>50</v>
      </c>
      <c r="N5896" t="s">
        <v>3241</v>
      </c>
    </row>
    <row r="5897" spans="1:14" x14ac:dyDescent="0.2">
      <c r="A5897" t="s">
        <v>11656</v>
      </c>
      <c r="B5897">
        <v>27000</v>
      </c>
      <c r="C5897">
        <v>30850</v>
      </c>
      <c r="D5897">
        <v>34700</v>
      </c>
      <c r="E5897">
        <v>38550</v>
      </c>
      <c r="F5897">
        <v>41650</v>
      </c>
      <c r="G5897">
        <v>44750</v>
      </c>
      <c r="H5897">
        <v>47850</v>
      </c>
      <c r="I5897">
        <v>50900</v>
      </c>
      <c r="J5897">
        <v>54000</v>
      </c>
      <c r="K5897" t="s">
        <v>3087</v>
      </c>
      <c r="L5897">
        <v>163</v>
      </c>
      <c r="M5897">
        <v>50</v>
      </c>
      <c r="N5897" t="s">
        <v>3242</v>
      </c>
    </row>
    <row r="5898" spans="1:14" x14ac:dyDescent="0.2">
      <c r="A5898" t="s">
        <v>11657</v>
      </c>
      <c r="B5898">
        <v>27550</v>
      </c>
      <c r="C5898">
        <v>31450</v>
      </c>
      <c r="D5898">
        <v>35400</v>
      </c>
      <c r="E5898">
        <v>39300</v>
      </c>
      <c r="F5898">
        <v>42450</v>
      </c>
      <c r="G5898">
        <v>45600</v>
      </c>
      <c r="H5898">
        <v>48750</v>
      </c>
      <c r="I5898">
        <v>51900</v>
      </c>
      <c r="J5898">
        <v>55050</v>
      </c>
      <c r="K5898" t="s">
        <v>3087</v>
      </c>
      <c r="L5898">
        <v>165</v>
      </c>
      <c r="M5898">
        <v>50</v>
      </c>
      <c r="N5898" t="s">
        <v>4166</v>
      </c>
    </row>
    <row r="5899" spans="1:14" x14ac:dyDescent="0.2">
      <c r="A5899" t="s">
        <v>11658</v>
      </c>
      <c r="B5899">
        <v>27200</v>
      </c>
      <c r="C5899">
        <v>31100</v>
      </c>
      <c r="D5899">
        <v>35000</v>
      </c>
      <c r="E5899">
        <v>38850</v>
      </c>
      <c r="F5899">
        <v>42000</v>
      </c>
      <c r="G5899">
        <v>45100</v>
      </c>
      <c r="H5899">
        <v>48200</v>
      </c>
      <c r="I5899">
        <v>51300</v>
      </c>
      <c r="J5899">
        <v>54400</v>
      </c>
      <c r="K5899" t="s">
        <v>3087</v>
      </c>
      <c r="L5899">
        <v>167</v>
      </c>
      <c r="M5899">
        <v>50</v>
      </c>
      <c r="N5899" t="s">
        <v>3354</v>
      </c>
    </row>
    <row r="5900" spans="1:14" x14ac:dyDescent="0.2">
      <c r="A5900" t="s">
        <v>11659</v>
      </c>
      <c r="B5900">
        <v>28850</v>
      </c>
      <c r="C5900">
        <v>33000</v>
      </c>
      <c r="D5900">
        <v>37100</v>
      </c>
      <c r="E5900">
        <v>41200</v>
      </c>
      <c r="F5900">
        <v>44500</v>
      </c>
      <c r="G5900">
        <v>47800</v>
      </c>
      <c r="H5900">
        <v>51100</v>
      </c>
      <c r="I5900">
        <v>54400</v>
      </c>
      <c r="J5900">
        <v>57700</v>
      </c>
      <c r="K5900" t="s">
        <v>3087</v>
      </c>
      <c r="L5900">
        <v>169</v>
      </c>
      <c r="M5900">
        <v>50</v>
      </c>
      <c r="N5900" t="s">
        <v>3410</v>
      </c>
    </row>
    <row r="5901" spans="1:14" x14ac:dyDescent="0.2">
      <c r="A5901" t="s">
        <v>11660</v>
      </c>
      <c r="B5901">
        <v>28550</v>
      </c>
      <c r="C5901">
        <v>32600</v>
      </c>
      <c r="D5901">
        <v>36700</v>
      </c>
      <c r="E5901">
        <v>40750</v>
      </c>
      <c r="F5901">
        <v>44050</v>
      </c>
      <c r="G5901">
        <v>47300</v>
      </c>
      <c r="H5901">
        <v>50550</v>
      </c>
      <c r="I5901">
        <v>53800</v>
      </c>
      <c r="J5901">
        <v>57050</v>
      </c>
      <c r="K5901" t="s">
        <v>3087</v>
      </c>
      <c r="L5901">
        <v>171</v>
      </c>
      <c r="M5901">
        <v>50</v>
      </c>
      <c r="N5901" t="s">
        <v>3411</v>
      </c>
    </row>
    <row r="5902" spans="1:14" x14ac:dyDescent="0.2">
      <c r="A5902" t="s">
        <v>11661</v>
      </c>
      <c r="B5902">
        <v>29800</v>
      </c>
      <c r="C5902">
        <v>34050</v>
      </c>
      <c r="D5902">
        <v>38300</v>
      </c>
      <c r="E5902">
        <v>42550</v>
      </c>
      <c r="F5902">
        <v>46000</v>
      </c>
      <c r="G5902">
        <v>49400</v>
      </c>
      <c r="H5902">
        <v>52800</v>
      </c>
      <c r="I5902">
        <v>56200</v>
      </c>
      <c r="J5902">
        <v>59600</v>
      </c>
      <c r="K5902" t="s">
        <v>3087</v>
      </c>
      <c r="L5902">
        <v>173</v>
      </c>
      <c r="M5902">
        <v>50</v>
      </c>
      <c r="N5902" t="s">
        <v>2753</v>
      </c>
    </row>
    <row r="5903" spans="1:14" x14ac:dyDescent="0.2">
      <c r="A5903" t="s">
        <v>11662</v>
      </c>
      <c r="B5903">
        <v>27000</v>
      </c>
      <c r="C5903">
        <v>30850</v>
      </c>
      <c r="D5903">
        <v>34700</v>
      </c>
      <c r="E5903">
        <v>38550</v>
      </c>
      <c r="F5903">
        <v>41650</v>
      </c>
      <c r="G5903">
        <v>44750</v>
      </c>
      <c r="H5903">
        <v>47850</v>
      </c>
      <c r="I5903">
        <v>50900</v>
      </c>
      <c r="J5903">
        <v>54000</v>
      </c>
      <c r="K5903" t="s">
        <v>3087</v>
      </c>
      <c r="L5903">
        <v>175</v>
      </c>
      <c r="M5903">
        <v>50</v>
      </c>
      <c r="N5903" t="s">
        <v>3243</v>
      </c>
    </row>
    <row r="5904" spans="1:14" x14ac:dyDescent="0.2">
      <c r="A5904" t="s">
        <v>11663</v>
      </c>
      <c r="B5904">
        <v>30500</v>
      </c>
      <c r="C5904">
        <v>34850</v>
      </c>
      <c r="D5904">
        <v>39200</v>
      </c>
      <c r="E5904">
        <v>43550</v>
      </c>
      <c r="F5904">
        <v>47050</v>
      </c>
      <c r="G5904">
        <v>50550</v>
      </c>
      <c r="H5904">
        <v>54050</v>
      </c>
      <c r="I5904">
        <v>57500</v>
      </c>
      <c r="J5904">
        <v>61000</v>
      </c>
      <c r="K5904" t="s">
        <v>3087</v>
      </c>
      <c r="L5904">
        <v>177</v>
      </c>
      <c r="M5904">
        <v>50</v>
      </c>
      <c r="N5904" t="s">
        <v>3244</v>
      </c>
    </row>
    <row r="5905" spans="1:14" x14ac:dyDescent="0.2">
      <c r="A5905" t="s">
        <v>11664</v>
      </c>
      <c r="B5905">
        <v>30200</v>
      </c>
      <c r="C5905">
        <v>34500</v>
      </c>
      <c r="D5905">
        <v>38800</v>
      </c>
      <c r="E5905">
        <v>43100</v>
      </c>
      <c r="F5905">
        <v>46550</v>
      </c>
      <c r="G5905">
        <v>50000</v>
      </c>
      <c r="H5905">
        <v>53450</v>
      </c>
      <c r="I5905">
        <v>56900</v>
      </c>
      <c r="J5905">
        <v>60350</v>
      </c>
      <c r="K5905" t="s">
        <v>3087</v>
      </c>
      <c r="L5905">
        <v>179</v>
      </c>
      <c r="M5905">
        <v>50</v>
      </c>
      <c r="N5905" t="s">
        <v>3245</v>
      </c>
    </row>
    <row r="5906" spans="1:14" x14ac:dyDescent="0.2">
      <c r="A5906" t="s">
        <v>11665</v>
      </c>
      <c r="B5906">
        <v>27000</v>
      </c>
      <c r="C5906">
        <v>30850</v>
      </c>
      <c r="D5906">
        <v>34700</v>
      </c>
      <c r="E5906">
        <v>38550</v>
      </c>
      <c r="F5906">
        <v>41650</v>
      </c>
      <c r="G5906">
        <v>44750</v>
      </c>
      <c r="H5906">
        <v>47850</v>
      </c>
      <c r="I5906">
        <v>50900</v>
      </c>
      <c r="J5906">
        <v>54000</v>
      </c>
      <c r="K5906" t="s">
        <v>3087</v>
      </c>
      <c r="L5906">
        <v>181</v>
      </c>
      <c r="M5906">
        <v>50</v>
      </c>
      <c r="N5906" t="s">
        <v>3246</v>
      </c>
    </row>
    <row r="5907" spans="1:14" x14ac:dyDescent="0.2">
      <c r="A5907" t="s">
        <v>11666</v>
      </c>
      <c r="B5907">
        <v>27000</v>
      </c>
      <c r="C5907">
        <v>30850</v>
      </c>
      <c r="D5907">
        <v>34700</v>
      </c>
      <c r="E5907">
        <v>38550</v>
      </c>
      <c r="F5907">
        <v>41650</v>
      </c>
      <c r="G5907">
        <v>44750</v>
      </c>
      <c r="H5907">
        <v>47850</v>
      </c>
      <c r="I5907">
        <v>50900</v>
      </c>
      <c r="J5907">
        <v>54000</v>
      </c>
      <c r="K5907" t="s">
        <v>3087</v>
      </c>
      <c r="L5907">
        <v>183</v>
      </c>
      <c r="M5907">
        <v>50</v>
      </c>
      <c r="N5907" t="s">
        <v>3247</v>
      </c>
    </row>
    <row r="5908" spans="1:14" x14ac:dyDescent="0.2">
      <c r="A5908" t="s">
        <v>11667</v>
      </c>
      <c r="B5908">
        <v>27200</v>
      </c>
      <c r="C5908">
        <v>31100</v>
      </c>
      <c r="D5908">
        <v>35000</v>
      </c>
      <c r="E5908">
        <v>38850</v>
      </c>
      <c r="F5908">
        <v>42000</v>
      </c>
      <c r="G5908">
        <v>45100</v>
      </c>
      <c r="H5908">
        <v>48200</v>
      </c>
      <c r="I5908">
        <v>51300</v>
      </c>
      <c r="J5908">
        <v>54400</v>
      </c>
      <c r="K5908" t="s">
        <v>3087</v>
      </c>
      <c r="L5908">
        <v>185</v>
      </c>
      <c r="M5908">
        <v>50</v>
      </c>
      <c r="N5908" t="s">
        <v>3248</v>
      </c>
    </row>
    <row r="5909" spans="1:14" x14ac:dyDescent="0.2">
      <c r="A5909" t="s">
        <v>11668</v>
      </c>
      <c r="B5909">
        <v>27000</v>
      </c>
      <c r="C5909">
        <v>30850</v>
      </c>
      <c r="D5909">
        <v>34700</v>
      </c>
      <c r="E5909">
        <v>38550</v>
      </c>
      <c r="F5909">
        <v>41650</v>
      </c>
      <c r="G5909">
        <v>44750</v>
      </c>
      <c r="H5909">
        <v>47850</v>
      </c>
      <c r="I5909">
        <v>50900</v>
      </c>
      <c r="J5909">
        <v>54000</v>
      </c>
      <c r="K5909" t="s">
        <v>3087</v>
      </c>
      <c r="L5909">
        <v>187</v>
      </c>
      <c r="M5909">
        <v>50</v>
      </c>
      <c r="N5909" t="s">
        <v>3249</v>
      </c>
    </row>
    <row r="5910" spans="1:14" x14ac:dyDescent="0.2">
      <c r="A5910" t="s">
        <v>11669</v>
      </c>
      <c r="B5910">
        <v>27200</v>
      </c>
      <c r="C5910">
        <v>31100</v>
      </c>
      <c r="D5910">
        <v>35000</v>
      </c>
      <c r="E5910">
        <v>38850</v>
      </c>
      <c r="F5910">
        <v>42000</v>
      </c>
      <c r="G5910">
        <v>45100</v>
      </c>
      <c r="H5910">
        <v>48200</v>
      </c>
      <c r="I5910">
        <v>51300</v>
      </c>
      <c r="J5910">
        <v>54400</v>
      </c>
      <c r="K5910" t="s">
        <v>3087</v>
      </c>
      <c r="L5910">
        <v>189</v>
      </c>
      <c r="M5910">
        <v>50</v>
      </c>
      <c r="N5910" t="s">
        <v>3250</v>
      </c>
    </row>
    <row r="5911" spans="1:14" x14ac:dyDescent="0.2">
      <c r="A5911" t="s">
        <v>11670</v>
      </c>
      <c r="B5911">
        <v>28600</v>
      </c>
      <c r="C5911">
        <v>32650</v>
      </c>
      <c r="D5911">
        <v>36750</v>
      </c>
      <c r="E5911">
        <v>40800</v>
      </c>
      <c r="F5911">
        <v>44100</v>
      </c>
      <c r="G5911">
        <v>47350</v>
      </c>
      <c r="H5911">
        <v>50600</v>
      </c>
      <c r="I5911">
        <v>53900</v>
      </c>
      <c r="J5911">
        <v>57150</v>
      </c>
      <c r="K5911" t="s">
        <v>3087</v>
      </c>
      <c r="L5911">
        <v>191</v>
      </c>
      <c r="M5911">
        <v>50</v>
      </c>
      <c r="N5911" t="s">
        <v>3251</v>
      </c>
    </row>
    <row r="5912" spans="1:14" x14ac:dyDescent="0.2">
      <c r="A5912" t="s">
        <v>11671</v>
      </c>
      <c r="B5912">
        <v>29600</v>
      </c>
      <c r="C5912">
        <v>33800</v>
      </c>
      <c r="D5912">
        <v>38050</v>
      </c>
      <c r="E5912">
        <v>42250</v>
      </c>
      <c r="F5912">
        <v>45650</v>
      </c>
      <c r="G5912">
        <v>49050</v>
      </c>
      <c r="H5912">
        <v>52400</v>
      </c>
      <c r="I5912">
        <v>55800</v>
      </c>
      <c r="J5912">
        <v>59150</v>
      </c>
      <c r="K5912" t="s">
        <v>3087</v>
      </c>
      <c r="L5912">
        <v>193</v>
      </c>
      <c r="M5912">
        <v>50</v>
      </c>
      <c r="N5912" t="s">
        <v>3605</v>
      </c>
    </row>
    <row r="5913" spans="1:14" x14ac:dyDescent="0.2">
      <c r="A5913" t="s">
        <v>11672</v>
      </c>
      <c r="B5913">
        <v>30550</v>
      </c>
      <c r="C5913">
        <v>34900</v>
      </c>
      <c r="D5913">
        <v>39250</v>
      </c>
      <c r="E5913">
        <v>43600</v>
      </c>
      <c r="F5913">
        <v>47100</v>
      </c>
      <c r="G5913">
        <v>50600</v>
      </c>
      <c r="H5913">
        <v>54100</v>
      </c>
      <c r="I5913">
        <v>57600</v>
      </c>
      <c r="J5913">
        <v>61050</v>
      </c>
      <c r="K5913" t="s">
        <v>3087</v>
      </c>
      <c r="L5913">
        <v>195</v>
      </c>
      <c r="M5913">
        <v>50</v>
      </c>
      <c r="N5913" t="s">
        <v>3252</v>
      </c>
    </row>
    <row r="5914" spans="1:14" x14ac:dyDescent="0.2">
      <c r="A5914" t="s">
        <v>11673</v>
      </c>
      <c r="B5914">
        <v>30500</v>
      </c>
      <c r="C5914">
        <v>34850</v>
      </c>
      <c r="D5914">
        <v>39200</v>
      </c>
      <c r="E5914">
        <v>43550</v>
      </c>
      <c r="F5914">
        <v>47050</v>
      </c>
      <c r="G5914">
        <v>50550</v>
      </c>
      <c r="H5914">
        <v>54050</v>
      </c>
      <c r="I5914">
        <v>57500</v>
      </c>
      <c r="J5914">
        <v>61000</v>
      </c>
      <c r="K5914" t="s">
        <v>3087</v>
      </c>
      <c r="L5914">
        <v>197</v>
      </c>
      <c r="M5914">
        <v>50</v>
      </c>
      <c r="N5914" t="s">
        <v>3253</v>
      </c>
    </row>
    <row r="5915" spans="1:14" x14ac:dyDescent="0.2">
      <c r="A5915" t="s">
        <v>11674</v>
      </c>
      <c r="B5915">
        <v>32650</v>
      </c>
      <c r="C5915">
        <v>37300</v>
      </c>
      <c r="D5915">
        <v>41950</v>
      </c>
      <c r="E5915">
        <v>46600</v>
      </c>
      <c r="F5915">
        <v>50350</v>
      </c>
      <c r="G5915">
        <v>54100</v>
      </c>
      <c r="H5915">
        <v>57800</v>
      </c>
      <c r="I5915">
        <v>61550</v>
      </c>
      <c r="J5915">
        <v>65250</v>
      </c>
      <c r="K5915" t="s">
        <v>3087</v>
      </c>
      <c r="L5915">
        <v>199</v>
      </c>
      <c r="M5915">
        <v>50</v>
      </c>
      <c r="N5915" t="s">
        <v>3254</v>
      </c>
    </row>
    <row r="5916" spans="1:14" x14ac:dyDescent="0.2">
      <c r="A5916" t="s">
        <v>11675</v>
      </c>
      <c r="B5916">
        <v>27000</v>
      </c>
      <c r="C5916">
        <v>30850</v>
      </c>
      <c r="D5916">
        <v>34700</v>
      </c>
      <c r="E5916">
        <v>38550</v>
      </c>
      <c r="F5916">
        <v>41650</v>
      </c>
      <c r="G5916">
        <v>44750</v>
      </c>
      <c r="H5916">
        <v>47850</v>
      </c>
      <c r="I5916">
        <v>50900</v>
      </c>
      <c r="J5916">
        <v>54000</v>
      </c>
      <c r="K5916" t="s">
        <v>3087</v>
      </c>
      <c r="L5916">
        <v>201</v>
      </c>
      <c r="M5916">
        <v>50</v>
      </c>
      <c r="N5916" t="s">
        <v>3362</v>
      </c>
    </row>
    <row r="5917" spans="1:14" x14ac:dyDescent="0.2">
      <c r="A5917" t="s">
        <v>11676</v>
      </c>
      <c r="B5917">
        <v>27200</v>
      </c>
      <c r="C5917">
        <v>31100</v>
      </c>
      <c r="D5917">
        <v>35000</v>
      </c>
      <c r="E5917">
        <v>38850</v>
      </c>
      <c r="F5917">
        <v>42000</v>
      </c>
      <c r="G5917">
        <v>45100</v>
      </c>
      <c r="H5917">
        <v>48200</v>
      </c>
      <c r="I5917">
        <v>51300</v>
      </c>
      <c r="J5917">
        <v>54400</v>
      </c>
      <c r="K5917" t="s">
        <v>3087</v>
      </c>
      <c r="L5917">
        <v>203</v>
      </c>
      <c r="M5917">
        <v>50</v>
      </c>
      <c r="N5917" t="s">
        <v>3255</v>
      </c>
    </row>
    <row r="5918" spans="1:14" x14ac:dyDescent="0.2">
      <c r="A5918" t="s">
        <v>11677</v>
      </c>
      <c r="B5918">
        <v>27000</v>
      </c>
      <c r="C5918">
        <v>30850</v>
      </c>
      <c r="D5918">
        <v>34700</v>
      </c>
      <c r="E5918">
        <v>38550</v>
      </c>
      <c r="F5918">
        <v>41650</v>
      </c>
      <c r="G5918">
        <v>44750</v>
      </c>
      <c r="H5918">
        <v>47850</v>
      </c>
      <c r="I5918">
        <v>50900</v>
      </c>
      <c r="J5918">
        <v>54000</v>
      </c>
      <c r="K5918" t="s">
        <v>3087</v>
      </c>
      <c r="L5918">
        <v>205</v>
      </c>
      <c r="M5918">
        <v>50</v>
      </c>
      <c r="N5918" t="s">
        <v>3256</v>
      </c>
    </row>
    <row r="5919" spans="1:14" x14ac:dyDescent="0.2">
      <c r="A5919" t="s">
        <v>11678</v>
      </c>
      <c r="B5919">
        <v>27000</v>
      </c>
      <c r="C5919">
        <v>30850</v>
      </c>
      <c r="D5919">
        <v>34700</v>
      </c>
      <c r="E5919">
        <v>38550</v>
      </c>
      <c r="F5919">
        <v>41650</v>
      </c>
      <c r="G5919">
        <v>44750</v>
      </c>
      <c r="H5919">
        <v>47850</v>
      </c>
      <c r="I5919">
        <v>50900</v>
      </c>
      <c r="J5919">
        <v>54000</v>
      </c>
      <c r="K5919" t="s">
        <v>3087</v>
      </c>
      <c r="L5919">
        <v>207</v>
      </c>
      <c r="M5919">
        <v>50</v>
      </c>
      <c r="N5919" t="s">
        <v>3257</v>
      </c>
    </row>
    <row r="5920" spans="1:14" x14ac:dyDescent="0.2">
      <c r="A5920" t="s">
        <v>11679</v>
      </c>
      <c r="B5920">
        <v>35900</v>
      </c>
      <c r="C5920">
        <v>41000</v>
      </c>
      <c r="D5920">
        <v>46150</v>
      </c>
      <c r="E5920">
        <v>51250</v>
      </c>
      <c r="F5920">
        <v>55350</v>
      </c>
      <c r="G5920">
        <v>59450</v>
      </c>
      <c r="H5920">
        <v>63550</v>
      </c>
      <c r="I5920">
        <v>67650</v>
      </c>
      <c r="J5920">
        <v>71750</v>
      </c>
      <c r="K5920" t="s">
        <v>3087</v>
      </c>
      <c r="L5920">
        <v>209</v>
      </c>
      <c r="M5920">
        <v>50</v>
      </c>
      <c r="N5920" t="s">
        <v>3258</v>
      </c>
    </row>
    <row r="5921" spans="1:14" x14ac:dyDescent="0.2">
      <c r="A5921" t="s">
        <v>11680</v>
      </c>
      <c r="B5921">
        <v>22500</v>
      </c>
      <c r="C5921">
        <v>25700</v>
      </c>
      <c r="D5921">
        <v>28900</v>
      </c>
      <c r="E5921">
        <v>32100</v>
      </c>
      <c r="F5921">
        <v>34700</v>
      </c>
      <c r="G5921">
        <v>37250</v>
      </c>
      <c r="H5921">
        <v>39850</v>
      </c>
      <c r="I5921">
        <v>42400</v>
      </c>
      <c r="J5921">
        <v>44950</v>
      </c>
      <c r="K5921" t="s">
        <v>3088</v>
      </c>
      <c r="L5921">
        <v>1</v>
      </c>
      <c r="M5921">
        <v>50</v>
      </c>
      <c r="N5921" t="s">
        <v>3750</v>
      </c>
    </row>
    <row r="5922" spans="1:14" x14ac:dyDescent="0.2">
      <c r="A5922" t="s">
        <v>11681</v>
      </c>
      <c r="B5922">
        <v>22900</v>
      </c>
      <c r="C5922">
        <v>26150</v>
      </c>
      <c r="D5922">
        <v>29400</v>
      </c>
      <c r="E5922">
        <v>32650</v>
      </c>
      <c r="F5922">
        <v>35300</v>
      </c>
      <c r="G5922">
        <v>37900</v>
      </c>
      <c r="H5922">
        <v>40500</v>
      </c>
      <c r="I5922">
        <v>43100</v>
      </c>
      <c r="J5922">
        <v>45750</v>
      </c>
      <c r="K5922" t="s">
        <v>3088</v>
      </c>
      <c r="L5922">
        <v>3</v>
      </c>
      <c r="M5922">
        <v>50</v>
      </c>
      <c r="N5922" t="s">
        <v>4142</v>
      </c>
    </row>
    <row r="5923" spans="1:14" x14ac:dyDescent="0.2">
      <c r="A5923" t="s">
        <v>11682</v>
      </c>
      <c r="B5923">
        <v>27900</v>
      </c>
      <c r="C5923">
        <v>31850</v>
      </c>
      <c r="D5923">
        <v>35850</v>
      </c>
      <c r="E5923">
        <v>39800</v>
      </c>
      <c r="F5923">
        <v>43000</v>
      </c>
      <c r="G5923">
        <v>46200</v>
      </c>
      <c r="H5923">
        <v>49400</v>
      </c>
      <c r="I5923">
        <v>52550</v>
      </c>
      <c r="J5923">
        <v>55750</v>
      </c>
      <c r="K5923" t="s">
        <v>3088</v>
      </c>
      <c r="L5923">
        <v>5</v>
      </c>
      <c r="M5923">
        <v>50</v>
      </c>
      <c r="N5923" t="s">
        <v>4181</v>
      </c>
    </row>
    <row r="5924" spans="1:14" x14ac:dyDescent="0.2">
      <c r="A5924" t="s">
        <v>11683</v>
      </c>
      <c r="B5924">
        <v>23450</v>
      </c>
      <c r="C5924">
        <v>26800</v>
      </c>
      <c r="D5924">
        <v>30150</v>
      </c>
      <c r="E5924">
        <v>33500</v>
      </c>
      <c r="F5924">
        <v>36200</v>
      </c>
      <c r="G5924">
        <v>38900</v>
      </c>
      <c r="H5924">
        <v>41550</v>
      </c>
      <c r="I5924">
        <v>44250</v>
      </c>
      <c r="J5924">
        <v>46900</v>
      </c>
      <c r="K5924" t="s">
        <v>3088</v>
      </c>
      <c r="L5924">
        <v>7</v>
      </c>
      <c r="M5924">
        <v>50</v>
      </c>
      <c r="N5924" t="s">
        <v>3259</v>
      </c>
    </row>
    <row r="5925" spans="1:14" x14ac:dyDescent="0.2">
      <c r="A5925" t="s">
        <v>11684</v>
      </c>
      <c r="B5925">
        <v>22500</v>
      </c>
      <c r="C5925">
        <v>25700</v>
      </c>
      <c r="D5925">
        <v>28900</v>
      </c>
      <c r="E5925">
        <v>32100</v>
      </c>
      <c r="F5925">
        <v>34700</v>
      </c>
      <c r="G5925">
        <v>37250</v>
      </c>
      <c r="H5925">
        <v>39850</v>
      </c>
      <c r="I5925">
        <v>42400</v>
      </c>
      <c r="J5925">
        <v>44950</v>
      </c>
      <c r="K5925" t="s">
        <v>3088</v>
      </c>
      <c r="L5925">
        <v>9</v>
      </c>
      <c r="M5925">
        <v>50</v>
      </c>
      <c r="N5925" t="s">
        <v>3260</v>
      </c>
    </row>
    <row r="5926" spans="1:14" x14ac:dyDescent="0.2">
      <c r="A5926" t="s">
        <v>11685</v>
      </c>
      <c r="B5926">
        <v>22500</v>
      </c>
      <c r="C5926">
        <v>25700</v>
      </c>
      <c r="D5926">
        <v>28900</v>
      </c>
      <c r="E5926">
        <v>32100</v>
      </c>
      <c r="F5926">
        <v>34700</v>
      </c>
      <c r="G5926">
        <v>37250</v>
      </c>
      <c r="H5926">
        <v>39850</v>
      </c>
      <c r="I5926">
        <v>42400</v>
      </c>
      <c r="J5926">
        <v>44950</v>
      </c>
      <c r="K5926" t="s">
        <v>3088</v>
      </c>
      <c r="L5926">
        <v>11</v>
      </c>
      <c r="M5926">
        <v>50</v>
      </c>
      <c r="N5926" t="s">
        <v>3261</v>
      </c>
    </row>
    <row r="5927" spans="1:14" x14ac:dyDescent="0.2">
      <c r="A5927" t="s">
        <v>11686</v>
      </c>
      <c r="B5927">
        <v>22500</v>
      </c>
      <c r="C5927">
        <v>25700</v>
      </c>
      <c r="D5927">
        <v>28900</v>
      </c>
      <c r="E5927">
        <v>32100</v>
      </c>
      <c r="F5927">
        <v>34700</v>
      </c>
      <c r="G5927">
        <v>37250</v>
      </c>
      <c r="H5927">
        <v>39850</v>
      </c>
      <c r="I5927">
        <v>42400</v>
      </c>
      <c r="J5927">
        <v>44950</v>
      </c>
      <c r="K5927" t="s">
        <v>3088</v>
      </c>
      <c r="L5927">
        <v>13</v>
      </c>
      <c r="M5927">
        <v>50</v>
      </c>
      <c r="N5927" t="s">
        <v>3262</v>
      </c>
    </row>
    <row r="5928" spans="1:14" x14ac:dyDescent="0.2">
      <c r="A5928" t="s">
        <v>11687</v>
      </c>
      <c r="B5928">
        <v>35400</v>
      </c>
      <c r="C5928">
        <v>40450</v>
      </c>
      <c r="D5928">
        <v>45500</v>
      </c>
      <c r="E5928">
        <v>50550</v>
      </c>
      <c r="F5928">
        <v>54600</v>
      </c>
      <c r="G5928">
        <v>58650</v>
      </c>
      <c r="H5928">
        <v>62700</v>
      </c>
      <c r="I5928">
        <v>66750</v>
      </c>
      <c r="J5928">
        <v>70800</v>
      </c>
      <c r="K5928" t="s">
        <v>3088</v>
      </c>
      <c r="L5928">
        <v>15</v>
      </c>
      <c r="M5928">
        <v>50</v>
      </c>
      <c r="N5928" t="s">
        <v>3369</v>
      </c>
    </row>
    <row r="5929" spans="1:14" x14ac:dyDescent="0.2">
      <c r="A5929" t="s">
        <v>11688</v>
      </c>
      <c r="B5929">
        <v>31300</v>
      </c>
      <c r="C5929">
        <v>35750</v>
      </c>
      <c r="D5929">
        <v>40200</v>
      </c>
      <c r="E5929">
        <v>44650</v>
      </c>
      <c r="F5929">
        <v>48250</v>
      </c>
      <c r="G5929">
        <v>51800</v>
      </c>
      <c r="H5929">
        <v>55400</v>
      </c>
      <c r="I5929">
        <v>58950</v>
      </c>
      <c r="J5929">
        <v>62550</v>
      </c>
      <c r="K5929" t="s">
        <v>3088</v>
      </c>
      <c r="L5929">
        <v>17</v>
      </c>
      <c r="M5929">
        <v>50</v>
      </c>
      <c r="N5929" t="s">
        <v>4185</v>
      </c>
    </row>
    <row r="5930" spans="1:14" x14ac:dyDescent="0.2">
      <c r="A5930" t="s">
        <v>11689</v>
      </c>
      <c r="B5930">
        <v>24250</v>
      </c>
      <c r="C5930">
        <v>27700</v>
      </c>
      <c r="D5930">
        <v>31150</v>
      </c>
      <c r="E5930">
        <v>34600</v>
      </c>
      <c r="F5930">
        <v>37400</v>
      </c>
      <c r="G5930">
        <v>40150</v>
      </c>
      <c r="H5930">
        <v>42950</v>
      </c>
      <c r="I5930">
        <v>45700</v>
      </c>
      <c r="J5930">
        <v>48450</v>
      </c>
      <c r="K5930" t="s">
        <v>3088</v>
      </c>
      <c r="L5930">
        <v>19</v>
      </c>
      <c r="M5930">
        <v>50</v>
      </c>
      <c r="N5930" t="s">
        <v>3263</v>
      </c>
    </row>
    <row r="5931" spans="1:14" x14ac:dyDescent="0.2">
      <c r="A5931" t="s">
        <v>11690</v>
      </c>
      <c r="B5931">
        <v>23600</v>
      </c>
      <c r="C5931">
        <v>26950</v>
      </c>
      <c r="D5931">
        <v>30300</v>
      </c>
      <c r="E5931">
        <v>33650</v>
      </c>
      <c r="F5931">
        <v>36350</v>
      </c>
      <c r="G5931">
        <v>39050</v>
      </c>
      <c r="H5931">
        <v>41750</v>
      </c>
      <c r="I5931">
        <v>44450</v>
      </c>
      <c r="J5931">
        <v>47150</v>
      </c>
      <c r="K5931" t="s">
        <v>3088</v>
      </c>
      <c r="L5931">
        <v>21</v>
      </c>
      <c r="M5931">
        <v>50</v>
      </c>
      <c r="N5931" t="s">
        <v>3264</v>
      </c>
    </row>
    <row r="5932" spans="1:14" x14ac:dyDescent="0.2">
      <c r="A5932" t="s">
        <v>11691</v>
      </c>
      <c r="B5932">
        <v>35400</v>
      </c>
      <c r="C5932">
        <v>40450</v>
      </c>
      <c r="D5932">
        <v>45500</v>
      </c>
      <c r="E5932">
        <v>50550</v>
      </c>
      <c r="F5932">
        <v>54600</v>
      </c>
      <c r="G5932">
        <v>58650</v>
      </c>
      <c r="H5932">
        <v>62700</v>
      </c>
      <c r="I5932">
        <v>66750</v>
      </c>
      <c r="J5932">
        <v>70800</v>
      </c>
      <c r="K5932" t="s">
        <v>3088</v>
      </c>
      <c r="L5932">
        <v>23</v>
      </c>
      <c r="M5932">
        <v>50</v>
      </c>
      <c r="N5932" t="s">
        <v>3265</v>
      </c>
    </row>
    <row r="5933" spans="1:14" x14ac:dyDescent="0.2">
      <c r="A5933" t="s">
        <v>11692</v>
      </c>
      <c r="B5933">
        <v>22500</v>
      </c>
      <c r="C5933">
        <v>25700</v>
      </c>
      <c r="D5933">
        <v>28900</v>
      </c>
      <c r="E5933">
        <v>32100</v>
      </c>
      <c r="F5933">
        <v>34700</v>
      </c>
      <c r="G5933">
        <v>37250</v>
      </c>
      <c r="H5933">
        <v>39850</v>
      </c>
      <c r="I5933">
        <v>42400</v>
      </c>
      <c r="J5933">
        <v>44950</v>
      </c>
      <c r="K5933" t="s">
        <v>3088</v>
      </c>
      <c r="L5933">
        <v>25</v>
      </c>
      <c r="M5933">
        <v>50</v>
      </c>
      <c r="N5933" t="s">
        <v>3266</v>
      </c>
    </row>
    <row r="5934" spans="1:14" x14ac:dyDescent="0.2">
      <c r="A5934" t="s">
        <v>11693</v>
      </c>
      <c r="B5934">
        <v>25900</v>
      </c>
      <c r="C5934">
        <v>29600</v>
      </c>
      <c r="D5934">
        <v>33300</v>
      </c>
      <c r="E5934">
        <v>36950</v>
      </c>
      <c r="F5934">
        <v>39950</v>
      </c>
      <c r="G5934">
        <v>42900</v>
      </c>
      <c r="H5934">
        <v>45850</v>
      </c>
      <c r="I5934">
        <v>48800</v>
      </c>
      <c r="J5934">
        <v>51750</v>
      </c>
      <c r="K5934" t="s">
        <v>3088</v>
      </c>
      <c r="L5934">
        <v>27</v>
      </c>
      <c r="M5934">
        <v>50</v>
      </c>
      <c r="N5934" t="s">
        <v>3267</v>
      </c>
    </row>
    <row r="5935" spans="1:14" x14ac:dyDescent="0.2">
      <c r="A5935" t="s">
        <v>11694</v>
      </c>
      <c r="B5935">
        <v>31400</v>
      </c>
      <c r="C5935">
        <v>35900</v>
      </c>
      <c r="D5935">
        <v>40400</v>
      </c>
      <c r="E5935">
        <v>44850</v>
      </c>
      <c r="F5935">
        <v>48450</v>
      </c>
      <c r="G5935">
        <v>52050</v>
      </c>
      <c r="H5935">
        <v>55650</v>
      </c>
      <c r="I5935">
        <v>59250</v>
      </c>
      <c r="J5935">
        <v>62800</v>
      </c>
      <c r="K5935" t="s">
        <v>3088</v>
      </c>
      <c r="L5935">
        <v>29</v>
      </c>
      <c r="M5935">
        <v>50</v>
      </c>
      <c r="N5935" t="s">
        <v>3268</v>
      </c>
    </row>
    <row r="5936" spans="1:14" x14ac:dyDescent="0.2">
      <c r="A5936" t="s">
        <v>11695</v>
      </c>
      <c r="B5936">
        <v>22900</v>
      </c>
      <c r="C5936">
        <v>26150</v>
      </c>
      <c r="D5936">
        <v>29400</v>
      </c>
      <c r="E5936">
        <v>32650</v>
      </c>
      <c r="F5936">
        <v>35300</v>
      </c>
      <c r="G5936">
        <v>37900</v>
      </c>
      <c r="H5936">
        <v>40500</v>
      </c>
      <c r="I5936">
        <v>43100</v>
      </c>
      <c r="J5936">
        <v>45750</v>
      </c>
      <c r="K5936" t="s">
        <v>3088</v>
      </c>
      <c r="L5936">
        <v>31</v>
      </c>
      <c r="M5936">
        <v>50</v>
      </c>
      <c r="N5936" t="s">
        <v>3304</v>
      </c>
    </row>
    <row r="5937" spans="1:14" x14ac:dyDescent="0.2">
      <c r="A5937" t="s">
        <v>11696</v>
      </c>
      <c r="B5937">
        <v>24650</v>
      </c>
      <c r="C5937">
        <v>28200</v>
      </c>
      <c r="D5937">
        <v>31700</v>
      </c>
      <c r="E5937">
        <v>35200</v>
      </c>
      <c r="F5937">
        <v>38050</v>
      </c>
      <c r="G5937">
        <v>40850</v>
      </c>
      <c r="H5937">
        <v>43650</v>
      </c>
      <c r="I5937">
        <v>46500</v>
      </c>
      <c r="J5937">
        <v>49300</v>
      </c>
      <c r="K5937" t="s">
        <v>3088</v>
      </c>
      <c r="L5937">
        <v>33</v>
      </c>
      <c r="M5937">
        <v>50</v>
      </c>
      <c r="N5937" t="s">
        <v>3269</v>
      </c>
    </row>
    <row r="5938" spans="1:14" x14ac:dyDescent="0.2">
      <c r="A5938" t="s">
        <v>11697</v>
      </c>
      <c r="B5938">
        <v>24100</v>
      </c>
      <c r="C5938">
        <v>27550</v>
      </c>
      <c r="D5938">
        <v>31000</v>
      </c>
      <c r="E5938">
        <v>34400</v>
      </c>
      <c r="F5938">
        <v>37200</v>
      </c>
      <c r="G5938">
        <v>39950</v>
      </c>
      <c r="H5938">
        <v>42700</v>
      </c>
      <c r="I5938">
        <v>45450</v>
      </c>
      <c r="J5938">
        <v>48200</v>
      </c>
      <c r="K5938" t="s">
        <v>3088</v>
      </c>
      <c r="L5938">
        <v>35</v>
      </c>
      <c r="M5938">
        <v>50</v>
      </c>
      <c r="N5938" t="s">
        <v>3270</v>
      </c>
    </row>
    <row r="5939" spans="1:14" x14ac:dyDescent="0.2">
      <c r="A5939" t="s">
        <v>11698</v>
      </c>
      <c r="B5939">
        <v>35400</v>
      </c>
      <c r="C5939">
        <v>40450</v>
      </c>
      <c r="D5939">
        <v>45500</v>
      </c>
      <c r="E5939">
        <v>50550</v>
      </c>
      <c r="F5939">
        <v>54600</v>
      </c>
      <c r="G5939">
        <v>58650</v>
      </c>
      <c r="H5939">
        <v>62700</v>
      </c>
      <c r="I5939">
        <v>66750</v>
      </c>
      <c r="J5939">
        <v>70800</v>
      </c>
      <c r="K5939" t="s">
        <v>3088</v>
      </c>
      <c r="L5939">
        <v>37</v>
      </c>
      <c r="M5939">
        <v>50</v>
      </c>
      <c r="N5939" t="s">
        <v>3271</v>
      </c>
    </row>
    <row r="5940" spans="1:14" x14ac:dyDescent="0.2">
      <c r="A5940" t="s">
        <v>11699</v>
      </c>
      <c r="B5940">
        <v>22750</v>
      </c>
      <c r="C5940">
        <v>26000</v>
      </c>
      <c r="D5940">
        <v>29250</v>
      </c>
      <c r="E5940">
        <v>32450</v>
      </c>
      <c r="F5940">
        <v>35050</v>
      </c>
      <c r="G5940">
        <v>37650</v>
      </c>
      <c r="H5940">
        <v>40250</v>
      </c>
      <c r="I5940">
        <v>42850</v>
      </c>
      <c r="J5940">
        <v>45450</v>
      </c>
      <c r="K5940" t="s">
        <v>3088</v>
      </c>
      <c r="L5940">
        <v>39</v>
      </c>
      <c r="M5940">
        <v>50</v>
      </c>
      <c r="N5940" t="s">
        <v>3272</v>
      </c>
    </row>
    <row r="5941" spans="1:14" x14ac:dyDescent="0.2">
      <c r="A5941" t="s">
        <v>11700</v>
      </c>
      <c r="B5941">
        <v>22500</v>
      </c>
      <c r="C5941">
        <v>25700</v>
      </c>
      <c r="D5941">
        <v>28900</v>
      </c>
      <c r="E5941">
        <v>32100</v>
      </c>
      <c r="F5941">
        <v>34700</v>
      </c>
      <c r="G5941">
        <v>37250</v>
      </c>
      <c r="H5941">
        <v>39850</v>
      </c>
      <c r="I5941">
        <v>42400</v>
      </c>
      <c r="J5941">
        <v>44950</v>
      </c>
      <c r="K5941" t="s">
        <v>3088</v>
      </c>
      <c r="L5941">
        <v>41</v>
      </c>
      <c r="M5941">
        <v>50</v>
      </c>
      <c r="N5941" t="s">
        <v>3371</v>
      </c>
    </row>
    <row r="5942" spans="1:14" x14ac:dyDescent="0.2">
      <c r="A5942" t="s">
        <v>11701</v>
      </c>
      <c r="B5942">
        <v>22500</v>
      </c>
      <c r="C5942">
        <v>25700</v>
      </c>
      <c r="D5942">
        <v>28900</v>
      </c>
      <c r="E5942">
        <v>32100</v>
      </c>
      <c r="F5942">
        <v>34700</v>
      </c>
      <c r="G5942">
        <v>37250</v>
      </c>
      <c r="H5942">
        <v>39850</v>
      </c>
      <c r="I5942">
        <v>42400</v>
      </c>
      <c r="J5942">
        <v>44950</v>
      </c>
      <c r="K5942" t="s">
        <v>3088</v>
      </c>
      <c r="L5942">
        <v>43</v>
      </c>
      <c r="M5942">
        <v>50</v>
      </c>
      <c r="N5942" t="s">
        <v>3273</v>
      </c>
    </row>
    <row r="5943" spans="1:14" x14ac:dyDescent="0.2">
      <c r="A5943" t="s">
        <v>11702</v>
      </c>
      <c r="B5943">
        <v>22500</v>
      </c>
      <c r="C5943">
        <v>25700</v>
      </c>
      <c r="D5943">
        <v>28900</v>
      </c>
      <c r="E5943">
        <v>32100</v>
      </c>
      <c r="F5943">
        <v>34700</v>
      </c>
      <c r="G5943">
        <v>37250</v>
      </c>
      <c r="H5943">
        <v>39850</v>
      </c>
      <c r="I5943">
        <v>42400</v>
      </c>
      <c r="J5943">
        <v>44950</v>
      </c>
      <c r="K5943" t="s">
        <v>3088</v>
      </c>
      <c r="L5943">
        <v>45</v>
      </c>
      <c r="M5943">
        <v>50</v>
      </c>
      <c r="N5943" t="s">
        <v>3274</v>
      </c>
    </row>
    <row r="5944" spans="1:14" x14ac:dyDescent="0.2">
      <c r="A5944" t="s">
        <v>11703</v>
      </c>
      <c r="B5944">
        <v>25550</v>
      </c>
      <c r="C5944">
        <v>29200</v>
      </c>
      <c r="D5944">
        <v>32850</v>
      </c>
      <c r="E5944">
        <v>36500</v>
      </c>
      <c r="F5944">
        <v>39450</v>
      </c>
      <c r="G5944">
        <v>42350</v>
      </c>
      <c r="H5944">
        <v>45300</v>
      </c>
      <c r="I5944">
        <v>48200</v>
      </c>
      <c r="J5944">
        <v>51100</v>
      </c>
      <c r="K5944" t="s">
        <v>3088</v>
      </c>
      <c r="L5944">
        <v>47</v>
      </c>
      <c r="M5944">
        <v>50</v>
      </c>
      <c r="N5944" t="s">
        <v>2233</v>
      </c>
    </row>
    <row r="5945" spans="1:14" x14ac:dyDescent="0.2">
      <c r="A5945" t="s">
        <v>11704</v>
      </c>
      <c r="B5945">
        <v>31300</v>
      </c>
      <c r="C5945">
        <v>35750</v>
      </c>
      <c r="D5945">
        <v>40200</v>
      </c>
      <c r="E5945">
        <v>44650</v>
      </c>
      <c r="F5945">
        <v>48250</v>
      </c>
      <c r="G5945">
        <v>51800</v>
      </c>
      <c r="H5945">
        <v>55400</v>
      </c>
      <c r="I5945">
        <v>58950</v>
      </c>
      <c r="J5945">
        <v>62550</v>
      </c>
      <c r="K5945" t="s">
        <v>3088</v>
      </c>
      <c r="L5945">
        <v>49</v>
      </c>
      <c r="M5945">
        <v>50</v>
      </c>
      <c r="N5945" t="s">
        <v>3373</v>
      </c>
    </row>
    <row r="5946" spans="1:14" x14ac:dyDescent="0.2">
      <c r="A5946" t="s">
        <v>11705</v>
      </c>
      <c r="B5946">
        <v>22500</v>
      </c>
      <c r="C5946">
        <v>25700</v>
      </c>
      <c r="D5946">
        <v>28900</v>
      </c>
      <c r="E5946">
        <v>32100</v>
      </c>
      <c r="F5946">
        <v>34700</v>
      </c>
      <c r="G5946">
        <v>37250</v>
      </c>
      <c r="H5946">
        <v>39850</v>
      </c>
      <c r="I5946">
        <v>42400</v>
      </c>
      <c r="J5946">
        <v>44950</v>
      </c>
      <c r="K5946" t="s">
        <v>3088</v>
      </c>
      <c r="L5946">
        <v>51</v>
      </c>
      <c r="M5946">
        <v>50</v>
      </c>
      <c r="N5946" t="s">
        <v>3311</v>
      </c>
    </row>
    <row r="5947" spans="1:14" x14ac:dyDescent="0.2">
      <c r="A5947" t="s">
        <v>11706</v>
      </c>
      <c r="B5947">
        <v>22500</v>
      </c>
      <c r="C5947">
        <v>25700</v>
      </c>
      <c r="D5947">
        <v>28900</v>
      </c>
      <c r="E5947">
        <v>32100</v>
      </c>
      <c r="F5947">
        <v>34700</v>
      </c>
      <c r="G5947">
        <v>37250</v>
      </c>
      <c r="H5947">
        <v>39850</v>
      </c>
      <c r="I5947">
        <v>42400</v>
      </c>
      <c r="J5947">
        <v>44950</v>
      </c>
      <c r="K5947" t="s">
        <v>3088</v>
      </c>
      <c r="L5947">
        <v>53</v>
      </c>
      <c r="M5947">
        <v>50</v>
      </c>
      <c r="N5947" t="s">
        <v>3762</v>
      </c>
    </row>
    <row r="5948" spans="1:14" x14ac:dyDescent="0.2">
      <c r="A5948" t="s">
        <v>11707</v>
      </c>
      <c r="B5948">
        <v>24450</v>
      </c>
      <c r="C5948">
        <v>27950</v>
      </c>
      <c r="D5948">
        <v>31450</v>
      </c>
      <c r="E5948">
        <v>34900</v>
      </c>
      <c r="F5948">
        <v>37700</v>
      </c>
      <c r="G5948">
        <v>40500</v>
      </c>
      <c r="H5948">
        <v>43300</v>
      </c>
      <c r="I5948">
        <v>46100</v>
      </c>
      <c r="J5948">
        <v>48900</v>
      </c>
      <c r="K5948" t="s">
        <v>3088</v>
      </c>
      <c r="L5948">
        <v>55</v>
      </c>
      <c r="M5948">
        <v>50</v>
      </c>
      <c r="N5948" t="s">
        <v>3379</v>
      </c>
    </row>
    <row r="5949" spans="1:14" x14ac:dyDescent="0.2">
      <c r="A5949" t="s">
        <v>11708</v>
      </c>
      <c r="B5949">
        <v>22500</v>
      </c>
      <c r="C5949">
        <v>25700</v>
      </c>
      <c r="D5949">
        <v>28900</v>
      </c>
      <c r="E5949">
        <v>32100</v>
      </c>
      <c r="F5949">
        <v>34700</v>
      </c>
      <c r="G5949">
        <v>37250</v>
      </c>
      <c r="H5949">
        <v>39850</v>
      </c>
      <c r="I5949">
        <v>42400</v>
      </c>
      <c r="J5949">
        <v>44950</v>
      </c>
      <c r="K5949" t="s">
        <v>3088</v>
      </c>
      <c r="L5949">
        <v>57</v>
      </c>
      <c r="M5949">
        <v>50</v>
      </c>
      <c r="N5949" t="s">
        <v>2844</v>
      </c>
    </row>
    <row r="5950" spans="1:14" x14ac:dyDescent="0.2">
      <c r="A5950" t="s">
        <v>11709</v>
      </c>
      <c r="B5950">
        <v>26700</v>
      </c>
      <c r="C5950">
        <v>30500</v>
      </c>
      <c r="D5950">
        <v>34300</v>
      </c>
      <c r="E5950">
        <v>38100</v>
      </c>
      <c r="F5950">
        <v>41150</v>
      </c>
      <c r="G5950">
        <v>44200</v>
      </c>
      <c r="H5950">
        <v>47250</v>
      </c>
      <c r="I5950">
        <v>50300</v>
      </c>
      <c r="J5950">
        <v>53350</v>
      </c>
      <c r="K5950" t="s">
        <v>3088</v>
      </c>
      <c r="L5950">
        <v>59</v>
      </c>
      <c r="M5950">
        <v>50</v>
      </c>
      <c r="N5950" t="s">
        <v>4145</v>
      </c>
    </row>
    <row r="5951" spans="1:14" x14ac:dyDescent="0.2">
      <c r="A5951" t="s">
        <v>11710</v>
      </c>
      <c r="B5951">
        <v>27200</v>
      </c>
      <c r="C5951">
        <v>31100</v>
      </c>
      <c r="D5951">
        <v>35000</v>
      </c>
      <c r="E5951">
        <v>38850</v>
      </c>
      <c r="F5951">
        <v>42000</v>
      </c>
      <c r="G5951">
        <v>45100</v>
      </c>
      <c r="H5951">
        <v>48200</v>
      </c>
      <c r="I5951">
        <v>51300</v>
      </c>
      <c r="J5951">
        <v>54400</v>
      </c>
      <c r="K5951" t="s">
        <v>3088</v>
      </c>
      <c r="L5951">
        <v>61</v>
      </c>
      <c r="M5951">
        <v>50</v>
      </c>
      <c r="N5951" t="s">
        <v>3275</v>
      </c>
    </row>
    <row r="5952" spans="1:14" x14ac:dyDescent="0.2">
      <c r="A5952" t="s">
        <v>11711</v>
      </c>
      <c r="B5952">
        <v>22500</v>
      </c>
      <c r="C5952">
        <v>25700</v>
      </c>
      <c r="D5952">
        <v>28900</v>
      </c>
      <c r="E5952">
        <v>32100</v>
      </c>
      <c r="F5952">
        <v>34700</v>
      </c>
      <c r="G5952">
        <v>37250</v>
      </c>
      <c r="H5952">
        <v>39850</v>
      </c>
      <c r="I5952">
        <v>42400</v>
      </c>
      <c r="J5952">
        <v>44950</v>
      </c>
      <c r="K5952" t="s">
        <v>3088</v>
      </c>
      <c r="L5952">
        <v>63</v>
      </c>
      <c r="M5952">
        <v>50</v>
      </c>
      <c r="N5952" t="s">
        <v>3276</v>
      </c>
    </row>
    <row r="5953" spans="1:14" x14ac:dyDescent="0.2">
      <c r="A5953" t="s">
        <v>11712</v>
      </c>
      <c r="B5953">
        <v>22500</v>
      </c>
      <c r="C5953">
        <v>25700</v>
      </c>
      <c r="D5953">
        <v>28900</v>
      </c>
      <c r="E5953">
        <v>32100</v>
      </c>
      <c r="F5953">
        <v>34700</v>
      </c>
      <c r="G5953">
        <v>37250</v>
      </c>
      <c r="H5953">
        <v>39850</v>
      </c>
      <c r="I5953">
        <v>42400</v>
      </c>
      <c r="J5953">
        <v>44950</v>
      </c>
      <c r="K5953" t="s">
        <v>3088</v>
      </c>
      <c r="L5953">
        <v>65</v>
      </c>
      <c r="M5953">
        <v>50</v>
      </c>
      <c r="N5953" t="s">
        <v>3277</v>
      </c>
    </row>
    <row r="5954" spans="1:14" x14ac:dyDescent="0.2">
      <c r="A5954" t="s">
        <v>11713</v>
      </c>
      <c r="B5954">
        <v>31300</v>
      </c>
      <c r="C5954">
        <v>35750</v>
      </c>
      <c r="D5954">
        <v>40200</v>
      </c>
      <c r="E5954">
        <v>44650</v>
      </c>
      <c r="F5954">
        <v>48250</v>
      </c>
      <c r="G5954">
        <v>51800</v>
      </c>
      <c r="H5954">
        <v>55400</v>
      </c>
      <c r="I5954">
        <v>58950</v>
      </c>
      <c r="J5954">
        <v>62550</v>
      </c>
      <c r="K5954" t="s">
        <v>3088</v>
      </c>
      <c r="L5954">
        <v>67</v>
      </c>
      <c r="M5954">
        <v>50</v>
      </c>
      <c r="N5954" t="s">
        <v>3326</v>
      </c>
    </row>
    <row r="5955" spans="1:14" x14ac:dyDescent="0.2">
      <c r="A5955" t="s">
        <v>11714</v>
      </c>
      <c r="B5955">
        <v>22500</v>
      </c>
      <c r="C5955">
        <v>25700</v>
      </c>
      <c r="D5955">
        <v>28900</v>
      </c>
      <c r="E5955">
        <v>32100</v>
      </c>
      <c r="F5955">
        <v>34700</v>
      </c>
      <c r="G5955">
        <v>37250</v>
      </c>
      <c r="H5955">
        <v>39850</v>
      </c>
      <c r="I5955">
        <v>42400</v>
      </c>
      <c r="J5955">
        <v>44950</v>
      </c>
      <c r="K5955" t="s">
        <v>3088</v>
      </c>
      <c r="L5955">
        <v>69</v>
      </c>
      <c r="M5955">
        <v>50</v>
      </c>
      <c r="N5955" t="s">
        <v>3278</v>
      </c>
    </row>
    <row r="5956" spans="1:14" x14ac:dyDescent="0.2">
      <c r="A5956" t="s">
        <v>11715</v>
      </c>
      <c r="B5956">
        <v>22500</v>
      </c>
      <c r="C5956">
        <v>25700</v>
      </c>
      <c r="D5956">
        <v>28900</v>
      </c>
      <c r="E5956">
        <v>32100</v>
      </c>
      <c r="F5956">
        <v>34700</v>
      </c>
      <c r="G5956">
        <v>37250</v>
      </c>
      <c r="H5956">
        <v>39850</v>
      </c>
      <c r="I5956">
        <v>42400</v>
      </c>
      <c r="J5956">
        <v>44950</v>
      </c>
      <c r="K5956" t="s">
        <v>3088</v>
      </c>
      <c r="L5956">
        <v>71</v>
      </c>
      <c r="M5956">
        <v>50</v>
      </c>
      <c r="N5956" t="s">
        <v>2967</v>
      </c>
    </row>
    <row r="5957" spans="1:14" x14ac:dyDescent="0.2">
      <c r="A5957" t="s">
        <v>11716</v>
      </c>
      <c r="B5957">
        <v>29350</v>
      </c>
      <c r="C5957">
        <v>33550</v>
      </c>
      <c r="D5957">
        <v>37750</v>
      </c>
      <c r="E5957">
        <v>41900</v>
      </c>
      <c r="F5957">
        <v>45300</v>
      </c>
      <c r="G5957">
        <v>48650</v>
      </c>
      <c r="H5957">
        <v>52000</v>
      </c>
      <c r="I5957">
        <v>55350</v>
      </c>
      <c r="J5957">
        <v>58700</v>
      </c>
      <c r="K5957" t="s">
        <v>3088</v>
      </c>
      <c r="L5957">
        <v>73</v>
      </c>
      <c r="M5957">
        <v>50</v>
      </c>
      <c r="N5957" t="s">
        <v>3327</v>
      </c>
    </row>
    <row r="5958" spans="1:14" x14ac:dyDescent="0.2">
      <c r="A5958" t="s">
        <v>11717</v>
      </c>
      <c r="B5958">
        <v>22500</v>
      </c>
      <c r="C5958">
        <v>25700</v>
      </c>
      <c r="D5958">
        <v>28900</v>
      </c>
      <c r="E5958">
        <v>32100</v>
      </c>
      <c r="F5958">
        <v>34700</v>
      </c>
      <c r="G5958">
        <v>37250</v>
      </c>
      <c r="H5958">
        <v>39850</v>
      </c>
      <c r="I5958">
        <v>42400</v>
      </c>
      <c r="J5958">
        <v>44950</v>
      </c>
      <c r="K5958" t="s">
        <v>3088</v>
      </c>
      <c r="L5958">
        <v>75</v>
      </c>
      <c r="M5958">
        <v>50</v>
      </c>
      <c r="N5958" t="s">
        <v>3384</v>
      </c>
    </row>
    <row r="5959" spans="1:14" x14ac:dyDescent="0.2">
      <c r="A5959" t="s">
        <v>11718</v>
      </c>
      <c r="B5959">
        <v>35400</v>
      </c>
      <c r="C5959">
        <v>40450</v>
      </c>
      <c r="D5959">
        <v>45500</v>
      </c>
      <c r="E5959">
        <v>50550</v>
      </c>
      <c r="F5959">
        <v>54600</v>
      </c>
      <c r="G5959">
        <v>58650</v>
      </c>
      <c r="H5959">
        <v>62700</v>
      </c>
      <c r="I5959">
        <v>66750</v>
      </c>
      <c r="J5959">
        <v>70800</v>
      </c>
      <c r="K5959" t="s">
        <v>3088</v>
      </c>
      <c r="L5959">
        <v>77</v>
      </c>
      <c r="M5959">
        <v>50</v>
      </c>
      <c r="N5959" t="s">
        <v>4107</v>
      </c>
    </row>
    <row r="5960" spans="1:14" x14ac:dyDescent="0.2">
      <c r="A5960" t="s">
        <v>11719</v>
      </c>
      <c r="B5960">
        <v>26250</v>
      </c>
      <c r="C5960">
        <v>30000</v>
      </c>
      <c r="D5960">
        <v>33750</v>
      </c>
      <c r="E5960">
        <v>37450</v>
      </c>
      <c r="F5960">
        <v>40450</v>
      </c>
      <c r="G5960">
        <v>43450</v>
      </c>
      <c r="H5960">
        <v>46450</v>
      </c>
      <c r="I5960">
        <v>49450</v>
      </c>
      <c r="J5960">
        <v>52450</v>
      </c>
      <c r="K5960" t="s">
        <v>3088</v>
      </c>
      <c r="L5960">
        <v>79</v>
      </c>
      <c r="M5960">
        <v>50</v>
      </c>
      <c r="N5960" t="s">
        <v>3279</v>
      </c>
    </row>
    <row r="5961" spans="1:14" x14ac:dyDescent="0.2">
      <c r="A5961" t="s">
        <v>11720</v>
      </c>
      <c r="B5961">
        <v>23250</v>
      </c>
      <c r="C5961">
        <v>26550</v>
      </c>
      <c r="D5961">
        <v>29850</v>
      </c>
      <c r="E5961">
        <v>33150</v>
      </c>
      <c r="F5961">
        <v>35850</v>
      </c>
      <c r="G5961">
        <v>38500</v>
      </c>
      <c r="H5961">
        <v>41150</v>
      </c>
      <c r="I5961">
        <v>43800</v>
      </c>
      <c r="J5961">
        <v>46450</v>
      </c>
      <c r="K5961" t="s">
        <v>3088</v>
      </c>
      <c r="L5961">
        <v>81</v>
      </c>
      <c r="M5961">
        <v>50</v>
      </c>
      <c r="N5961" t="s">
        <v>3386</v>
      </c>
    </row>
    <row r="5962" spans="1:14" x14ac:dyDescent="0.2">
      <c r="A5962" t="s">
        <v>11721</v>
      </c>
      <c r="B5962">
        <v>24300</v>
      </c>
      <c r="C5962">
        <v>27750</v>
      </c>
      <c r="D5962">
        <v>31200</v>
      </c>
      <c r="E5962">
        <v>34650</v>
      </c>
      <c r="F5962">
        <v>37450</v>
      </c>
      <c r="G5962">
        <v>40200</v>
      </c>
      <c r="H5962">
        <v>43000</v>
      </c>
      <c r="I5962">
        <v>45750</v>
      </c>
      <c r="J5962">
        <v>48550</v>
      </c>
      <c r="K5962" t="s">
        <v>3088</v>
      </c>
      <c r="L5962">
        <v>83</v>
      </c>
      <c r="M5962">
        <v>50</v>
      </c>
      <c r="N5962" t="s">
        <v>3280</v>
      </c>
    </row>
    <row r="5963" spans="1:14" x14ac:dyDescent="0.2">
      <c r="A5963" t="s">
        <v>11722</v>
      </c>
      <c r="B5963">
        <v>22500</v>
      </c>
      <c r="C5963">
        <v>25700</v>
      </c>
      <c r="D5963">
        <v>28900</v>
      </c>
      <c r="E5963">
        <v>32100</v>
      </c>
      <c r="F5963">
        <v>34700</v>
      </c>
      <c r="G5963">
        <v>37250</v>
      </c>
      <c r="H5963">
        <v>39850</v>
      </c>
      <c r="I5963">
        <v>42400</v>
      </c>
      <c r="J5963">
        <v>44950</v>
      </c>
      <c r="K5963" t="s">
        <v>3088</v>
      </c>
      <c r="L5963">
        <v>85</v>
      </c>
      <c r="M5963">
        <v>50</v>
      </c>
      <c r="N5963" t="s">
        <v>3281</v>
      </c>
    </row>
    <row r="5964" spans="1:14" x14ac:dyDescent="0.2">
      <c r="A5964" t="s">
        <v>11723</v>
      </c>
      <c r="B5964">
        <v>22500</v>
      </c>
      <c r="C5964">
        <v>25700</v>
      </c>
      <c r="D5964">
        <v>28900</v>
      </c>
      <c r="E5964">
        <v>32100</v>
      </c>
      <c r="F5964">
        <v>34700</v>
      </c>
      <c r="G5964">
        <v>37250</v>
      </c>
      <c r="H5964">
        <v>39850</v>
      </c>
      <c r="I5964">
        <v>42400</v>
      </c>
      <c r="J5964">
        <v>44950</v>
      </c>
      <c r="K5964" t="s">
        <v>3088</v>
      </c>
      <c r="L5964">
        <v>87</v>
      </c>
      <c r="M5964">
        <v>50</v>
      </c>
      <c r="N5964" t="s">
        <v>3282</v>
      </c>
    </row>
    <row r="5965" spans="1:14" x14ac:dyDescent="0.2">
      <c r="A5965" t="s">
        <v>11724</v>
      </c>
      <c r="B5965">
        <v>24250</v>
      </c>
      <c r="C5965">
        <v>27700</v>
      </c>
      <c r="D5965">
        <v>31150</v>
      </c>
      <c r="E5965">
        <v>34600</v>
      </c>
      <c r="F5965">
        <v>37400</v>
      </c>
      <c r="G5965">
        <v>40150</v>
      </c>
      <c r="H5965">
        <v>42950</v>
      </c>
      <c r="I5965">
        <v>45700</v>
      </c>
      <c r="J5965">
        <v>48450</v>
      </c>
      <c r="K5965" t="s">
        <v>3088</v>
      </c>
      <c r="L5965">
        <v>89</v>
      </c>
      <c r="M5965">
        <v>50</v>
      </c>
      <c r="N5965" t="s">
        <v>3283</v>
      </c>
    </row>
    <row r="5966" spans="1:14" x14ac:dyDescent="0.2">
      <c r="A5966" t="s">
        <v>11725</v>
      </c>
      <c r="B5966">
        <v>26700</v>
      </c>
      <c r="C5966">
        <v>30500</v>
      </c>
      <c r="D5966">
        <v>34300</v>
      </c>
      <c r="E5966">
        <v>38100</v>
      </c>
      <c r="F5966">
        <v>41150</v>
      </c>
      <c r="G5966">
        <v>44200</v>
      </c>
      <c r="H5966">
        <v>47250</v>
      </c>
      <c r="I5966">
        <v>50300</v>
      </c>
      <c r="J5966">
        <v>53350</v>
      </c>
      <c r="K5966" t="s">
        <v>3088</v>
      </c>
      <c r="L5966">
        <v>91</v>
      </c>
      <c r="M5966">
        <v>50</v>
      </c>
      <c r="N5966" t="s">
        <v>2977</v>
      </c>
    </row>
    <row r="5967" spans="1:14" x14ac:dyDescent="0.2">
      <c r="A5967" t="s">
        <v>11726</v>
      </c>
      <c r="B5967">
        <v>27050</v>
      </c>
      <c r="C5967">
        <v>30900</v>
      </c>
      <c r="D5967">
        <v>34750</v>
      </c>
      <c r="E5967">
        <v>38600</v>
      </c>
      <c r="F5967">
        <v>41700</v>
      </c>
      <c r="G5967">
        <v>44800</v>
      </c>
      <c r="H5967">
        <v>47900</v>
      </c>
      <c r="I5967">
        <v>51000</v>
      </c>
      <c r="J5967">
        <v>54050</v>
      </c>
      <c r="K5967" t="s">
        <v>3088</v>
      </c>
      <c r="L5967">
        <v>93</v>
      </c>
      <c r="M5967">
        <v>50</v>
      </c>
      <c r="N5967" t="s">
        <v>3008</v>
      </c>
    </row>
    <row r="5968" spans="1:14" x14ac:dyDescent="0.2">
      <c r="A5968" t="s">
        <v>11727</v>
      </c>
      <c r="B5968">
        <v>22500</v>
      </c>
      <c r="C5968">
        <v>25700</v>
      </c>
      <c r="D5968">
        <v>28900</v>
      </c>
      <c r="E5968">
        <v>32100</v>
      </c>
      <c r="F5968">
        <v>34700</v>
      </c>
      <c r="G5968">
        <v>37250</v>
      </c>
      <c r="H5968">
        <v>39850</v>
      </c>
      <c r="I5968">
        <v>42400</v>
      </c>
      <c r="J5968">
        <v>44950</v>
      </c>
      <c r="K5968" t="s">
        <v>3088</v>
      </c>
      <c r="L5968">
        <v>95</v>
      </c>
      <c r="M5968">
        <v>50</v>
      </c>
      <c r="N5968" t="s">
        <v>3284</v>
      </c>
    </row>
    <row r="5969" spans="1:14" x14ac:dyDescent="0.2">
      <c r="A5969" t="s">
        <v>11728</v>
      </c>
      <c r="B5969">
        <v>26150</v>
      </c>
      <c r="C5969">
        <v>29900</v>
      </c>
      <c r="D5969">
        <v>33650</v>
      </c>
      <c r="E5969">
        <v>37350</v>
      </c>
      <c r="F5969">
        <v>40350</v>
      </c>
      <c r="G5969">
        <v>43350</v>
      </c>
      <c r="H5969">
        <v>46350</v>
      </c>
      <c r="I5969">
        <v>49350</v>
      </c>
      <c r="J5969">
        <v>52300</v>
      </c>
      <c r="K5969" t="s">
        <v>3088</v>
      </c>
      <c r="L5969">
        <v>97</v>
      </c>
      <c r="M5969">
        <v>50</v>
      </c>
      <c r="N5969" t="s">
        <v>3009</v>
      </c>
    </row>
    <row r="5970" spans="1:14" x14ac:dyDescent="0.2">
      <c r="A5970" t="s">
        <v>11729</v>
      </c>
      <c r="B5970">
        <v>22500</v>
      </c>
      <c r="C5970">
        <v>25700</v>
      </c>
      <c r="D5970">
        <v>28900</v>
      </c>
      <c r="E5970">
        <v>32100</v>
      </c>
      <c r="F5970">
        <v>34700</v>
      </c>
      <c r="G5970">
        <v>37250</v>
      </c>
      <c r="H5970">
        <v>39850</v>
      </c>
      <c r="I5970">
        <v>42400</v>
      </c>
      <c r="J5970">
        <v>44950</v>
      </c>
      <c r="K5970" t="s">
        <v>3088</v>
      </c>
      <c r="L5970">
        <v>99</v>
      </c>
      <c r="M5970">
        <v>50</v>
      </c>
      <c r="N5970" t="s">
        <v>3569</v>
      </c>
    </row>
    <row r="5971" spans="1:14" x14ac:dyDescent="0.2">
      <c r="A5971" t="s">
        <v>11730</v>
      </c>
      <c r="B5971">
        <v>30600</v>
      </c>
      <c r="C5971">
        <v>34950</v>
      </c>
      <c r="D5971">
        <v>39300</v>
      </c>
      <c r="E5971">
        <v>43650</v>
      </c>
      <c r="F5971">
        <v>47150</v>
      </c>
      <c r="G5971">
        <v>50650</v>
      </c>
      <c r="H5971">
        <v>54150</v>
      </c>
      <c r="I5971">
        <v>57650</v>
      </c>
      <c r="J5971">
        <v>61150</v>
      </c>
      <c r="K5971" t="s">
        <v>3088</v>
      </c>
      <c r="L5971">
        <v>101</v>
      </c>
      <c r="M5971">
        <v>50</v>
      </c>
      <c r="N5971" t="s">
        <v>4108</v>
      </c>
    </row>
    <row r="5972" spans="1:14" x14ac:dyDescent="0.2">
      <c r="A5972" t="s">
        <v>11731</v>
      </c>
      <c r="B5972">
        <v>31400</v>
      </c>
      <c r="C5972">
        <v>35900</v>
      </c>
      <c r="D5972">
        <v>40400</v>
      </c>
      <c r="E5972">
        <v>44850</v>
      </c>
      <c r="F5972">
        <v>48450</v>
      </c>
      <c r="G5972">
        <v>52050</v>
      </c>
      <c r="H5972">
        <v>55650</v>
      </c>
      <c r="I5972">
        <v>59250</v>
      </c>
      <c r="J5972">
        <v>62800</v>
      </c>
      <c r="K5972" t="s">
        <v>3088</v>
      </c>
      <c r="L5972">
        <v>103</v>
      </c>
      <c r="M5972">
        <v>50</v>
      </c>
      <c r="N5972" t="s">
        <v>3331</v>
      </c>
    </row>
    <row r="5973" spans="1:14" x14ac:dyDescent="0.2">
      <c r="A5973" t="s">
        <v>11732</v>
      </c>
      <c r="B5973">
        <v>23250</v>
      </c>
      <c r="C5973">
        <v>26550</v>
      </c>
      <c r="D5973">
        <v>29850</v>
      </c>
      <c r="E5973">
        <v>33150</v>
      </c>
      <c r="F5973">
        <v>35850</v>
      </c>
      <c r="G5973">
        <v>38500</v>
      </c>
      <c r="H5973">
        <v>41150</v>
      </c>
      <c r="I5973">
        <v>43800</v>
      </c>
      <c r="J5973">
        <v>46450</v>
      </c>
      <c r="K5973" t="s">
        <v>3088</v>
      </c>
      <c r="L5973">
        <v>105</v>
      </c>
      <c r="M5973">
        <v>50</v>
      </c>
      <c r="N5973" t="s">
        <v>2253</v>
      </c>
    </row>
    <row r="5974" spans="1:14" x14ac:dyDescent="0.2">
      <c r="A5974" t="s">
        <v>11733</v>
      </c>
      <c r="B5974">
        <v>23550</v>
      </c>
      <c r="C5974">
        <v>26900</v>
      </c>
      <c r="D5974">
        <v>30250</v>
      </c>
      <c r="E5974">
        <v>33600</v>
      </c>
      <c r="F5974">
        <v>36300</v>
      </c>
      <c r="G5974">
        <v>39000</v>
      </c>
      <c r="H5974">
        <v>41700</v>
      </c>
      <c r="I5974">
        <v>44400</v>
      </c>
      <c r="J5974">
        <v>47050</v>
      </c>
      <c r="K5974" t="s">
        <v>3088</v>
      </c>
      <c r="L5974">
        <v>107</v>
      </c>
      <c r="M5974">
        <v>50</v>
      </c>
      <c r="N5974" t="s">
        <v>2254</v>
      </c>
    </row>
    <row r="5975" spans="1:14" x14ac:dyDescent="0.2">
      <c r="A5975" t="s">
        <v>11734</v>
      </c>
      <c r="B5975">
        <v>22500</v>
      </c>
      <c r="C5975">
        <v>25700</v>
      </c>
      <c r="D5975">
        <v>28900</v>
      </c>
      <c r="E5975">
        <v>32100</v>
      </c>
      <c r="F5975">
        <v>34700</v>
      </c>
      <c r="G5975">
        <v>37250</v>
      </c>
      <c r="H5975">
        <v>39850</v>
      </c>
      <c r="I5975">
        <v>42400</v>
      </c>
      <c r="J5975">
        <v>44950</v>
      </c>
      <c r="K5975" t="s">
        <v>3088</v>
      </c>
      <c r="L5975">
        <v>109</v>
      </c>
      <c r="M5975">
        <v>50</v>
      </c>
      <c r="N5975" t="s">
        <v>3333</v>
      </c>
    </row>
    <row r="5976" spans="1:14" x14ac:dyDescent="0.2">
      <c r="A5976" t="s">
        <v>11735</v>
      </c>
      <c r="B5976">
        <v>31400</v>
      </c>
      <c r="C5976">
        <v>35900</v>
      </c>
      <c r="D5976">
        <v>40400</v>
      </c>
      <c r="E5976">
        <v>44850</v>
      </c>
      <c r="F5976">
        <v>48450</v>
      </c>
      <c r="G5976">
        <v>52050</v>
      </c>
      <c r="H5976">
        <v>55650</v>
      </c>
      <c r="I5976">
        <v>59250</v>
      </c>
      <c r="J5976">
        <v>62800</v>
      </c>
      <c r="K5976" t="s">
        <v>3088</v>
      </c>
      <c r="L5976">
        <v>111</v>
      </c>
      <c r="M5976">
        <v>50</v>
      </c>
      <c r="N5976" t="s">
        <v>3334</v>
      </c>
    </row>
    <row r="5977" spans="1:14" x14ac:dyDescent="0.2">
      <c r="A5977" t="s">
        <v>11736</v>
      </c>
      <c r="B5977">
        <v>31300</v>
      </c>
      <c r="C5977">
        <v>35750</v>
      </c>
      <c r="D5977">
        <v>40200</v>
      </c>
      <c r="E5977">
        <v>44650</v>
      </c>
      <c r="F5977">
        <v>48250</v>
      </c>
      <c r="G5977">
        <v>51800</v>
      </c>
      <c r="H5977">
        <v>55400</v>
      </c>
      <c r="I5977">
        <v>58950</v>
      </c>
      <c r="J5977">
        <v>62550</v>
      </c>
      <c r="K5977" t="s">
        <v>3088</v>
      </c>
      <c r="L5977">
        <v>113</v>
      </c>
      <c r="M5977">
        <v>50</v>
      </c>
      <c r="N5977" t="s">
        <v>2255</v>
      </c>
    </row>
    <row r="5978" spans="1:14" x14ac:dyDescent="0.2">
      <c r="A5978" t="s">
        <v>11737</v>
      </c>
      <c r="B5978">
        <v>22500</v>
      </c>
      <c r="C5978">
        <v>25700</v>
      </c>
      <c r="D5978">
        <v>28900</v>
      </c>
      <c r="E5978">
        <v>32100</v>
      </c>
      <c r="F5978">
        <v>34700</v>
      </c>
      <c r="G5978">
        <v>37250</v>
      </c>
      <c r="H5978">
        <v>39850</v>
      </c>
      <c r="I5978">
        <v>42400</v>
      </c>
      <c r="J5978">
        <v>44950</v>
      </c>
      <c r="K5978" t="s">
        <v>3088</v>
      </c>
      <c r="L5978">
        <v>115</v>
      </c>
      <c r="M5978">
        <v>50</v>
      </c>
      <c r="N5978" t="s">
        <v>3392</v>
      </c>
    </row>
    <row r="5979" spans="1:14" x14ac:dyDescent="0.2">
      <c r="A5979" t="s">
        <v>11738</v>
      </c>
      <c r="B5979">
        <v>35400</v>
      </c>
      <c r="C5979">
        <v>40450</v>
      </c>
      <c r="D5979">
        <v>45500</v>
      </c>
      <c r="E5979">
        <v>50550</v>
      </c>
      <c r="F5979">
        <v>54600</v>
      </c>
      <c r="G5979">
        <v>58650</v>
      </c>
      <c r="H5979">
        <v>62700</v>
      </c>
      <c r="I5979">
        <v>66750</v>
      </c>
      <c r="J5979">
        <v>70800</v>
      </c>
      <c r="K5979" t="s">
        <v>3088</v>
      </c>
      <c r="L5979">
        <v>117</v>
      </c>
      <c r="M5979">
        <v>50</v>
      </c>
      <c r="N5979" t="s">
        <v>2256</v>
      </c>
    </row>
    <row r="5980" spans="1:14" x14ac:dyDescent="0.2">
      <c r="A5980" t="s">
        <v>11739</v>
      </c>
      <c r="B5980">
        <v>22500</v>
      </c>
      <c r="C5980">
        <v>25700</v>
      </c>
      <c r="D5980">
        <v>28900</v>
      </c>
      <c r="E5980">
        <v>32100</v>
      </c>
      <c r="F5980">
        <v>34700</v>
      </c>
      <c r="G5980">
        <v>37250</v>
      </c>
      <c r="H5980">
        <v>39850</v>
      </c>
      <c r="I5980">
        <v>42400</v>
      </c>
      <c r="J5980">
        <v>44950</v>
      </c>
      <c r="K5980" t="s">
        <v>3088</v>
      </c>
      <c r="L5980">
        <v>119</v>
      </c>
      <c r="M5980">
        <v>50</v>
      </c>
      <c r="N5980" t="s">
        <v>2257</v>
      </c>
    </row>
    <row r="5981" spans="1:14" x14ac:dyDescent="0.2">
      <c r="A5981" t="s">
        <v>11740</v>
      </c>
      <c r="B5981">
        <v>22500</v>
      </c>
      <c r="C5981">
        <v>25700</v>
      </c>
      <c r="D5981">
        <v>28900</v>
      </c>
      <c r="E5981">
        <v>32100</v>
      </c>
      <c r="F5981">
        <v>34700</v>
      </c>
      <c r="G5981">
        <v>37250</v>
      </c>
      <c r="H5981">
        <v>39850</v>
      </c>
      <c r="I5981">
        <v>42400</v>
      </c>
      <c r="J5981">
        <v>44950</v>
      </c>
      <c r="K5981" t="s">
        <v>3088</v>
      </c>
      <c r="L5981">
        <v>121</v>
      </c>
      <c r="M5981">
        <v>50</v>
      </c>
      <c r="N5981" t="s">
        <v>4115</v>
      </c>
    </row>
    <row r="5982" spans="1:14" x14ac:dyDescent="0.2">
      <c r="A5982" t="s">
        <v>11741</v>
      </c>
      <c r="B5982">
        <v>27050</v>
      </c>
      <c r="C5982">
        <v>30900</v>
      </c>
      <c r="D5982">
        <v>34750</v>
      </c>
      <c r="E5982">
        <v>38600</v>
      </c>
      <c r="F5982">
        <v>41700</v>
      </c>
      <c r="G5982">
        <v>44800</v>
      </c>
      <c r="H5982">
        <v>47900</v>
      </c>
      <c r="I5982">
        <v>51000</v>
      </c>
      <c r="J5982">
        <v>54050</v>
      </c>
      <c r="K5982" t="s">
        <v>3088</v>
      </c>
      <c r="L5982">
        <v>123</v>
      </c>
      <c r="M5982">
        <v>50</v>
      </c>
      <c r="N5982" t="s">
        <v>2258</v>
      </c>
    </row>
    <row r="5983" spans="1:14" x14ac:dyDescent="0.2">
      <c r="A5983" t="s">
        <v>11742</v>
      </c>
      <c r="B5983">
        <v>22500</v>
      </c>
      <c r="C5983">
        <v>25700</v>
      </c>
      <c r="D5983">
        <v>28900</v>
      </c>
      <c r="E5983">
        <v>32100</v>
      </c>
      <c r="F5983">
        <v>34700</v>
      </c>
      <c r="G5983">
        <v>37250</v>
      </c>
      <c r="H5983">
        <v>39850</v>
      </c>
      <c r="I5983">
        <v>42400</v>
      </c>
      <c r="J5983">
        <v>44950</v>
      </c>
      <c r="K5983" t="s">
        <v>3088</v>
      </c>
      <c r="L5983">
        <v>125</v>
      </c>
      <c r="M5983">
        <v>50</v>
      </c>
      <c r="N5983" t="s">
        <v>2259</v>
      </c>
    </row>
    <row r="5984" spans="1:14" x14ac:dyDescent="0.2">
      <c r="A5984" t="s">
        <v>11743</v>
      </c>
      <c r="B5984">
        <v>22500</v>
      </c>
      <c r="C5984">
        <v>25700</v>
      </c>
      <c r="D5984">
        <v>28900</v>
      </c>
      <c r="E5984">
        <v>32100</v>
      </c>
      <c r="F5984">
        <v>34700</v>
      </c>
      <c r="G5984">
        <v>37250</v>
      </c>
      <c r="H5984">
        <v>39850</v>
      </c>
      <c r="I5984">
        <v>42400</v>
      </c>
      <c r="J5984">
        <v>44950</v>
      </c>
      <c r="K5984" t="s">
        <v>3088</v>
      </c>
      <c r="L5984">
        <v>127</v>
      </c>
      <c r="M5984">
        <v>50</v>
      </c>
      <c r="N5984" t="s">
        <v>3337</v>
      </c>
    </row>
    <row r="5985" spans="1:14" x14ac:dyDescent="0.2">
      <c r="A5985" t="s">
        <v>11744</v>
      </c>
      <c r="B5985">
        <v>22500</v>
      </c>
      <c r="C5985">
        <v>25700</v>
      </c>
      <c r="D5985">
        <v>28900</v>
      </c>
      <c r="E5985">
        <v>32100</v>
      </c>
      <c r="F5985">
        <v>34700</v>
      </c>
      <c r="G5985">
        <v>37250</v>
      </c>
      <c r="H5985">
        <v>39850</v>
      </c>
      <c r="I5985">
        <v>42400</v>
      </c>
      <c r="J5985">
        <v>44950</v>
      </c>
      <c r="K5985" t="s">
        <v>3088</v>
      </c>
      <c r="L5985">
        <v>129</v>
      </c>
      <c r="M5985">
        <v>50</v>
      </c>
      <c r="N5985" t="s">
        <v>3338</v>
      </c>
    </row>
    <row r="5986" spans="1:14" x14ac:dyDescent="0.2">
      <c r="A5986" t="s">
        <v>11745</v>
      </c>
      <c r="B5986">
        <v>22500</v>
      </c>
      <c r="C5986">
        <v>25700</v>
      </c>
      <c r="D5986">
        <v>28900</v>
      </c>
      <c r="E5986">
        <v>32100</v>
      </c>
      <c r="F5986">
        <v>34700</v>
      </c>
      <c r="G5986">
        <v>37250</v>
      </c>
      <c r="H5986">
        <v>39850</v>
      </c>
      <c r="I5986">
        <v>42400</v>
      </c>
      <c r="J5986">
        <v>44950</v>
      </c>
      <c r="K5986" t="s">
        <v>3088</v>
      </c>
      <c r="L5986">
        <v>131</v>
      </c>
      <c r="M5986">
        <v>50</v>
      </c>
      <c r="N5986" t="s">
        <v>2260</v>
      </c>
    </row>
    <row r="5987" spans="1:14" x14ac:dyDescent="0.2">
      <c r="A5987" t="s">
        <v>11746</v>
      </c>
      <c r="B5987">
        <v>22500</v>
      </c>
      <c r="C5987">
        <v>25700</v>
      </c>
      <c r="D5987">
        <v>28900</v>
      </c>
      <c r="E5987">
        <v>32100</v>
      </c>
      <c r="F5987">
        <v>34700</v>
      </c>
      <c r="G5987">
        <v>37250</v>
      </c>
      <c r="H5987">
        <v>39850</v>
      </c>
      <c r="I5987">
        <v>42400</v>
      </c>
      <c r="J5987">
        <v>44950</v>
      </c>
      <c r="K5987" t="s">
        <v>3088</v>
      </c>
      <c r="L5987">
        <v>133</v>
      </c>
      <c r="M5987">
        <v>50</v>
      </c>
      <c r="N5987" t="s">
        <v>2261</v>
      </c>
    </row>
    <row r="5988" spans="1:14" x14ac:dyDescent="0.2">
      <c r="A5988" t="s">
        <v>11747</v>
      </c>
      <c r="B5988">
        <v>22500</v>
      </c>
      <c r="C5988">
        <v>25700</v>
      </c>
      <c r="D5988">
        <v>28900</v>
      </c>
      <c r="E5988">
        <v>32100</v>
      </c>
      <c r="F5988">
        <v>34700</v>
      </c>
      <c r="G5988">
        <v>37250</v>
      </c>
      <c r="H5988">
        <v>39850</v>
      </c>
      <c r="I5988">
        <v>42400</v>
      </c>
      <c r="J5988">
        <v>44950</v>
      </c>
      <c r="K5988" t="s">
        <v>3088</v>
      </c>
      <c r="L5988">
        <v>135</v>
      </c>
      <c r="M5988">
        <v>50</v>
      </c>
      <c r="N5988" t="s">
        <v>2222</v>
      </c>
    </row>
    <row r="5989" spans="1:14" x14ac:dyDescent="0.2">
      <c r="A5989" t="s">
        <v>11748</v>
      </c>
      <c r="B5989">
        <v>22500</v>
      </c>
      <c r="C5989">
        <v>25700</v>
      </c>
      <c r="D5989">
        <v>28900</v>
      </c>
      <c r="E5989">
        <v>32100</v>
      </c>
      <c r="F5989">
        <v>34700</v>
      </c>
      <c r="G5989">
        <v>37250</v>
      </c>
      <c r="H5989">
        <v>39850</v>
      </c>
      <c r="I5989">
        <v>42400</v>
      </c>
      <c r="J5989">
        <v>44950</v>
      </c>
      <c r="K5989" t="s">
        <v>3088</v>
      </c>
      <c r="L5989">
        <v>137</v>
      </c>
      <c r="M5989">
        <v>50</v>
      </c>
      <c r="N5989" t="s">
        <v>3394</v>
      </c>
    </row>
    <row r="5990" spans="1:14" x14ac:dyDescent="0.2">
      <c r="A5990" t="s">
        <v>11749</v>
      </c>
      <c r="B5990">
        <v>24050</v>
      </c>
      <c r="C5990">
        <v>27450</v>
      </c>
      <c r="D5990">
        <v>30900</v>
      </c>
      <c r="E5990">
        <v>34300</v>
      </c>
      <c r="F5990">
        <v>37050</v>
      </c>
      <c r="G5990">
        <v>39800</v>
      </c>
      <c r="H5990">
        <v>42550</v>
      </c>
      <c r="I5990">
        <v>45300</v>
      </c>
      <c r="J5990">
        <v>48050</v>
      </c>
      <c r="K5990" t="s">
        <v>3088</v>
      </c>
      <c r="L5990">
        <v>139</v>
      </c>
      <c r="M5990">
        <v>50</v>
      </c>
      <c r="N5990" t="s">
        <v>4117</v>
      </c>
    </row>
    <row r="5991" spans="1:14" x14ac:dyDescent="0.2">
      <c r="A5991" t="s">
        <v>11750</v>
      </c>
      <c r="B5991">
        <v>23600</v>
      </c>
      <c r="C5991">
        <v>26950</v>
      </c>
      <c r="D5991">
        <v>30300</v>
      </c>
      <c r="E5991">
        <v>33650</v>
      </c>
      <c r="F5991">
        <v>36350</v>
      </c>
      <c r="G5991">
        <v>39050</v>
      </c>
      <c r="H5991">
        <v>41750</v>
      </c>
      <c r="I5991">
        <v>44450</v>
      </c>
      <c r="J5991">
        <v>47150</v>
      </c>
      <c r="K5991" t="s">
        <v>3088</v>
      </c>
      <c r="L5991">
        <v>141</v>
      </c>
      <c r="M5991">
        <v>50</v>
      </c>
      <c r="N5991" t="s">
        <v>3396</v>
      </c>
    </row>
    <row r="5992" spans="1:14" x14ac:dyDescent="0.2">
      <c r="A5992" t="s">
        <v>11751</v>
      </c>
      <c r="B5992">
        <v>26050</v>
      </c>
      <c r="C5992">
        <v>29800</v>
      </c>
      <c r="D5992">
        <v>33500</v>
      </c>
      <c r="E5992">
        <v>37200</v>
      </c>
      <c r="F5992">
        <v>40200</v>
      </c>
      <c r="G5992">
        <v>43200</v>
      </c>
      <c r="H5992">
        <v>46150</v>
      </c>
      <c r="I5992">
        <v>49150</v>
      </c>
      <c r="J5992">
        <v>52100</v>
      </c>
      <c r="K5992" t="s">
        <v>3088</v>
      </c>
      <c r="L5992">
        <v>143</v>
      </c>
      <c r="M5992">
        <v>50</v>
      </c>
      <c r="N5992" t="s">
        <v>3017</v>
      </c>
    </row>
    <row r="5993" spans="1:14" x14ac:dyDescent="0.2">
      <c r="A5993" t="s">
        <v>11752</v>
      </c>
      <c r="B5993">
        <v>26400</v>
      </c>
      <c r="C5993">
        <v>30150</v>
      </c>
      <c r="D5993">
        <v>33900</v>
      </c>
      <c r="E5993">
        <v>37650</v>
      </c>
      <c r="F5993">
        <v>40700</v>
      </c>
      <c r="G5993">
        <v>43700</v>
      </c>
      <c r="H5993">
        <v>46700</v>
      </c>
      <c r="I5993">
        <v>49700</v>
      </c>
      <c r="J5993">
        <v>52750</v>
      </c>
      <c r="K5993" t="s">
        <v>3088</v>
      </c>
      <c r="L5993">
        <v>145</v>
      </c>
      <c r="M5993">
        <v>50</v>
      </c>
      <c r="N5993" t="s">
        <v>2262</v>
      </c>
    </row>
    <row r="5994" spans="1:14" x14ac:dyDescent="0.2">
      <c r="A5994" t="s">
        <v>11753</v>
      </c>
      <c r="B5994">
        <v>22500</v>
      </c>
      <c r="C5994">
        <v>25700</v>
      </c>
      <c r="D5994">
        <v>28900</v>
      </c>
      <c r="E5994">
        <v>32100</v>
      </c>
      <c r="F5994">
        <v>34700</v>
      </c>
      <c r="G5994">
        <v>37250</v>
      </c>
      <c r="H5994">
        <v>39850</v>
      </c>
      <c r="I5994">
        <v>42400</v>
      </c>
      <c r="J5994">
        <v>44950</v>
      </c>
      <c r="K5994" t="s">
        <v>3088</v>
      </c>
      <c r="L5994">
        <v>147</v>
      </c>
      <c r="M5994">
        <v>50</v>
      </c>
      <c r="N5994" t="s">
        <v>2263</v>
      </c>
    </row>
    <row r="5995" spans="1:14" x14ac:dyDescent="0.2">
      <c r="A5995" t="s">
        <v>11754</v>
      </c>
      <c r="B5995">
        <v>26700</v>
      </c>
      <c r="C5995">
        <v>30500</v>
      </c>
      <c r="D5995">
        <v>34300</v>
      </c>
      <c r="E5995">
        <v>38100</v>
      </c>
      <c r="F5995">
        <v>41150</v>
      </c>
      <c r="G5995">
        <v>44200</v>
      </c>
      <c r="H5995">
        <v>47250</v>
      </c>
      <c r="I5995">
        <v>50300</v>
      </c>
      <c r="J5995">
        <v>53350</v>
      </c>
      <c r="K5995" t="s">
        <v>3088</v>
      </c>
      <c r="L5995">
        <v>149</v>
      </c>
      <c r="M5995">
        <v>50</v>
      </c>
      <c r="N5995" t="s">
        <v>4120</v>
      </c>
    </row>
    <row r="5996" spans="1:14" x14ac:dyDescent="0.2">
      <c r="A5996" t="s">
        <v>11755</v>
      </c>
      <c r="B5996">
        <v>26750</v>
      </c>
      <c r="C5996">
        <v>30600</v>
      </c>
      <c r="D5996">
        <v>34400</v>
      </c>
      <c r="E5996">
        <v>38200</v>
      </c>
      <c r="F5996">
        <v>41300</v>
      </c>
      <c r="G5996">
        <v>44350</v>
      </c>
      <c r="H5996">
        <v>47400</v>
      </c>
      <c r="I5996">
        <v>50450</v>
      </c>
      <c r="J5996">
        <v>53500</v>
      </c>
      <c r="K5996" t="s">
        <v>3088</v>
      </c>
      <c r="L5996">
        <v>151</v>
      </c>
      <c r="M5996">
        <v>50</v>
      </c>
      <c r="N5996" t="s">
        <v>3342</v>
      </c>
    </row>
    <row r="5997" spans="1:14" x14ac:dyDescent="0.2">
      <c r="A5997" t="s">
        <v>11756</v>
      </c>
      <c r="B5997">
        <v>22500</v>
      </c>
      <c r="C5997">
        <v>25700</v>
      </c>
      <c r="D5997">
        <v>28900</v>
      </c>
      <c r="E5997">
        <v>32100</v>
      </c>
      <c r="F5997">
        <v>34700</v>
      </c>
      <c r="G5997">
        <v>37250</v>
      </c>
      <c r="H5997">
        <v>39850</v>
      </c>
      <c r="I5997">
        <v>42400</v>
      </c>
      <c r="J5997">
        <v>44950</v>
      </c>
      <c r="K5997" t="s">
        <v>3088</v>
      </c>
      <c r="L5997">
        <v>153</v>
      </c>
      <c r="M5997">
        <v>50</v>
      </c>
      <c r="N5997" t="s">
        <v>2264</v>
      </c>
    </row>
    <row r="5998" spans="1:14" x14ac:dyDescent="0.2">
      <c r="A5998" t="s">
        <v>11757</v>
      </c>
      <c r="B5998">
        <v>23600</v>
      </c>
      <c r="C5998">
        <v>26950</v>
      </c>
      <c r="D5998">
        <v>30300</v>
      </c>
      <c r="E5998">
        <v>33650</v>
      </c>
      <c r="F5998">
        <v>36350</v>
      </c>
      <c r="G5998">
        <v>39050</v>
      </c>
      <c r="H5998">
        <v>41750</v>
      </c>
      <c r="I5998">
        <v>44450</v>
      </c>
      <c r="J5998">
        <v>47150</v>
      </c>
      <c r="K5998" t="s">
        <v>3088</v>
      </c>
      <c r="L5998">
        <v>155</v>
      </c>
      <c r="M5998">
        <v>50</v>
      </c>
      <c r="N5998" t="s">
        <v>3344</v>
      </c>
    </row>
    <row r="5999" spans="1:14" x14ac:dyDescent="0.2">
      <c r="A5999" t="s">
        <v>11758</v>
      </c>
      <c r="B5999">
        <v>28300</v>
      </c>
      <c r="C5999">
        <v>32350</v>
      </c>
      <c r="D5999">
        <v>36400</v>
      </c>
      <c r="E5999">
        <v>40400</v>
      </c>
      <c r="F5999">
        <v>43650</v>
      </c>
      <c r="G5999">
        <v>46900</v>
      </c>
      <c r="H5999">
        <v>50100</v>
      </c>
      <c r="I5999">
        <v>53350</v>
      </c>
      <c r="J5999">
        <v>56600</v>
      </c>
      <c r="K5999" t="s">
        <v>3088</v>
      </c>
      <c r="L5999">
        <v>157</v>
      </c>
      <c r="M5999">
        <v>50</v>
      </c>
      <c r="N5999" t="s">
        <v>3345</v>
      </c>
    </row>
    <row r="6000" spans="1:14" x14ac:dyDescent="0.2">
      <c r="A6000" t="s">
        <v>11759</v>
      </c>
      <c r="B6000">
        <v>22500</v>
      </c>
      <c r="C6000">
        <v>25700</v>
      </c>
      <c r="D6000">
        <v>28900</v>
      </c>
      <c r="E6000">
        <v>32100</v>
      </c>
      <c r="F6000">
        <v>34700</v>
      </c>
      <c r="G6000">
        <v>37250</v>
      </c>
      <c r="H6000">
        <v>39850</v>
      </c>
      <c r="I6000">
        <v>42400</v>
      </c>
      <c r="J6000">
        <v>44950</v>
      </c>
      <c r="K6000" t="s">
        <v>3088</v>
      </c>
      <c r="L6000">
        <v>159</v>
      </c>
      <c r="M6000">
        <v>50</v>
      </c>
      <c r="N6000" t="s">
        <v>4249</v>
      </c>
    </row>
    <row r="6001" spans="1:14" x14ac:dyDescent="0.2">
      <c r="A6001" t="s">
        <v>11760</v>
      </c>
      <c r="B6001">
        <v>25100</v>
      </c>
      <c r="C6001">
        <v>28650</v>
      </c>
      <c r="D6001">
        <v>32250</v>
      </c>
      <c r="E6001">
        <v>35800</v>
      </c>
      <c r="F6001">
        <v>38700</v>
      </c>
      <c r="G6001">
        <v>41550</v>
      </c>
      <c r="H6001">
        <v>44400</v>
      </c>
      <c r="I6001">
        <v>47300</v>
      </c>
      <c r="J6001">
        <v>50150</v>
      </c>
      <c r="K6001" t="s">
        <v>3088</v>
      </c>
      <c r="L6001">
        <v>161</v>
      </c>
      <c r="M6001">
        <v>50</v>
      </c>
      <c r="N6001" t="s">
        <v>4122</v>
      </c>
    </row>
    <row r="6002" spans="1:14" x14ac:dyDescent="0.2">
      <c r="A6002" t="s">
        <v>11761</v>
      </c>
      <c r="B6002">
        <v>28700</v>
      </c>
      <c r="C6002">
        <v>32800</v>
      </c>
      <c r="D6002">
        <v>36900</v>
      </c>
      <c r="E6002">
        <v>41000</v>
      </c>
      <c r="F6002">
        <v>44300</v>
      </c>
      <c r="G6002">
        <v>47600</v>
      </c>
      <c r="H6002">
        <v>50850</v>
      </c>
      <c r="I6002">
        <v>54150</v>
      </c>
      <c r="J6002">
        <v>57400</v>
      </c>
      <c r="K6002" t="s">
        <v>3088</v>
      </c>
      <c r="L6002">
        <v>163</v>
      </c>
      <c r="M6002">
        <v>50</v>
      </c>
      <c r="N6002" t="s">
        <v>3224</v>
      </c>
    </row>
    <row r="6003" spans="1:14" x14ac:dyDescent="0.2">
      <c r="A6003" t="s">
        <v>11762</v>
      </c>
      <c r="B6003">
        <v>22500</v>
      </c>
      <c r="C6003">
        <v>25700</v>
      </c>
      <c r="D6003">
        <v>28900</v>
      </c>
      <c r="E6003">
        <v>32100</v>
      </c>
      <c r="F6003">
        <v>34700</v>
      </c>
      <c r="G6003">
        <v>37250</v>
      </c>
      <c r="H6003">
        <v>39850</v>
      </c>
      <c r="I6003">
        <v>42400</v>
      </c>
      <c r="J6003">
        <v>44950</v>
      </c>
      <c r="K6003" t="s">
        <v>3088</v>
      </c>
      <c r="L6003">
        <v>165</v>
      </c>
      <c r="M6003">
        <v>50</v>
      </c>
      <c r="N6003" t="s">
        <v>2265</v>
      </c>
    </row>
    <row r="6004" spans="1:14" x14ac:dyDescent="0.2">
      <c r="A6004" t="s">
        <v>11763</v>
      </c>
      <c r="B6004">
        <v>27100</v>
      </c>
      <c r="C6004">
        <v>30950</v>
      </c>
      <c r="D6004">
        <v>34800</v>
      </c>
      <c r="E6004">
        <v>38650</v>
      </c>
      <c r="F6004">
        <v>41750</v>
      </c>
      <c r="G6004">
        <v>44850</v>
      </c>
      <c r="H6004">
        <v>47950</v>
      </c>
      <c r="I6004">
        <v>51050</v>
      </c>
      <c r="J6004">
        <v>54150</v>
      </c>
      <c r="K6004" t="s">
        <v>3088</v>
      </c>
      <c r="L6004">
        <v>167</v>
      </c>
      <c r="M6004">
        <v>50</v>
      </c>
      <c r="N6004" t="s">
        <v>4125</v>
      </c>
    </row>
    <row r="6005" spans="1:14" x14ac:dyDescent="0.2">
      <c r="A6005" t="s">
        <v>11764</v>
      </c>
      <c r="B6005">
        <v>22500</v>
      </c>
      <c r="C6005">
        <v>25700</v>
      </c>
      <c r="D6005">
        <v>28900</v>
      </c>
      <c r="E6005">
        <v>32100</v>
      </c>
      <c r="F6005">
        <v>34700</v>
      </c>
      <c r="G6005">
        <v>37250</v>
      </c>
      <c r="H6005">
        <v>39850</v>
      </c>
      <c r="I6005">
        <v>42400</v>
      </c>
      <c r="J6005">
        <v>44950</v>
      </c>
      <c r="K6005" t="s">
        <v>3088</v>
      </c>
      <c r="L6005">
        <v>169</v>
      </c>
      <c r="M6005">
        <v>50</v>
      </c>
      <c r="N6005" t="s">
        <v>2266</v>
      </c>
    </row>
    <row r="6006" spans="1:14" x14ac:dyDescent="0.2">
      <c r="A6006" t="s">
        <v>11765</v>
      </c>
      <c r="B6006">
        <v>22500</v>
      </c>
      <c r="C6006">
        <v>25700</v>
      </c>
      <c r="D6006">
        <v>28900</v>
      </c>
      <c r="E6006">
        <v>32100</v>
      </c>
      <c r="F6006">
        <v>34700</v>
      </c>
      <c r="G6006">
        <v>37250</v>
      </c>
      <c r="H6006">
        <v>39850</v>
      </c>
      <c r="I6006">
        <v>42400</v>
      </c>
      <c r="J6006">
        <v>44950</v>
      </c>
      <c r="K6006" t="s">
        <v>3088</v>
      </c>
      <c r="L6006">
        <v>171</v>
      </c>
      <c r="M6006">
        <v>50</v>
      </c>
      <c r="N6006" t="s">
        <v>3347</v>
      </c>
    </row>
    <row r="6007" spans="1:14" x14ac:dyDescent="0.2">
      <c r="A6007" t="s">
        <v>11766</v>
      </c>
      <c r="B6007">
        <v>22800</v>
      </c>
      <c r="C6007">
        <v>26050</v>
      </c>
      <c r="D6007">
        <v>29300</v>
      </c>
      <c r="E6007">
        <v>32550</v>
      </c>
      <c r="F6007">
        <v>35200</v>
      </c>
      <c r="G6007">
        <v>37800</v>
      </c>
      <c r="H6007">
        <v>40400</v>
      </c>
      <c r="I6007">
        <v>43000</v>
      </c>
      <c r="J6007">
        <v>45600</v>
      </c>
      <c r="K6007" t="s">
        <v>3088</v>
      </c>
      <c r="L6007">
        <v>173</v>
      </c>
      <c r="M6007">
        <v>50</v>
      </c>
      <c r="N6007" t="s">
        <v>3348</v>
      </c>
    </row>
    <row r="6008" spans="1:14" x14ac:dyDescent="0.2">
      <c r="A6008" t="s">
        <v>11767</v>
      </c>
      <c r="B6008">
        <v>22500</v>
      </c>
      <c r="C6008">
        <v>25700</v>
      </c>
      <c r="D6008">
        <v>28900</v>
      </c>
      <c r="E6008">
        <v>32100</v>
      </c>
      <c r="F6008">
        <v>34700</v>
      </c>
      <c r="G6008">
        <v>37250</v>
      </c>
      <c r="H6008">
        <v>39850</v>
      </c>
      <c r="I6008">
        <v>42400</v>
      </c>
      <c r="J6008">
        <v>44950</v>
      </c>
      <c r="K6008" t="s">
        <v>3088</v>
      </c>
      <c r="L6008">
        <v>175</v>
      </c>
      <c r="M6008">
        <v>50</v>
      </c>
      <c r="N6008" t="s">
        <v>3349</v>
      </c>
    </row>
    <row r="6009" spans="1:14" x14ac:dyDescent="0.2">
      <c r="A6009" t="s">
        <v>11768</v>
      </c>
      <c r="B6009">
        <v>22950</v>
      </c>
      <c r="C6009">
        <v>26200</v>
      </c>
      <c r="D6009">
        <v>29500</v>
      </c>
      <c r="E6009">
        <v>32750</v>
      </c>
      <c r="F6009">
        <v>35400</v>
      </c>
      <c r="G6009">
        <v>38000</v>
      </c>
      <c r="H6009">
        <v>40650</v>
      </c>
      <c r="I6009">
        <v>43250</v>
      </c>
      <c r="J6009">
        <v>45850</v>
      </c>
      <c r="K6009" t="s">
        <v>3088</v>
      </c>
      <c r="L6009">
        <v>177</v>
      </c>
      <c r="M6009">
        <v>50</v>
      </c>
      <c r="N6009" t="s">
        <v>2267</v>
      </c>
    </row>
    <row r="6010" spans="1:14" x14ac:dyDescent="0.2">
      <c r="A6010" t="s">
        <v>11769</v>
      </c>
      <c r="B6010">
        <v>29800</v>
      </c>
      <c r="C6010">
        <v>34050</v>
      </c>
      <c r="D6010">
        <v>38300</v>
      </c>
      <c r="E6010">
        <v>42550</v>
      </c>
      <c r="F6010">
        <v>46000</v>
      </c>
      <c r="G6010">
        <v>49400</v>
      </c>
      <c r="H6010">
        <v>52800</v>
      </c>
      <c r="I6010">
        <v>56200</v>
      </c>
      <c r="J6010">
        <v>59600</v>
      </c>
      <c r="K6010" t="s">
        <v>3088</v>
      </c>
      <c r="L6010">
        <v>179</v>
      </c>
      <c r="M6010">
        <v>50</v>
      </c>
      <c r="N6010" t="s">
        <v>2268</v>
      </c>
    </row>
    <row r="6011" spans="1:14" x14ac:dyDescent="0.2">
      <c r="A6011" t="s">
        <v>11770</v>
      </c>
      <c r="B6011">
        <v>22750</v>
      </c>
      <c r="C6011">
        <v>26000</v>
      </c>
      <c r="D6011">
        <v>29250</v>
      </c>
      <c r="E6011">
        <v>32450</v>
      </c>
      <c r="F6011">
        <v>35050</v>
      </c>
      <c r="G6011">
        <v>37650</v>
      </c>
      <c r="H6011">
        <v>40250</v>
      </c>
      <c r="I6011">
        <v>42850</v>
      </c>
      <c r="J6011">
        <v>45450</v>
      </c>
      <c r="K6011" t="s">
        <v>3088</v>
      </c>
      <c r="L6011">
        <v>181</v>
      </c>
      <c r="M6011">
        <v>50</v>
      </c>
      <c r="N6011" t="s">
        <v>2269</v>
      </c>
    </row>
    <row r="6012" spans="1:14" x14ac:dyDescent="0.2">
      <c r="A6012" t="s">
        <v>11771</v>
      </c>
      <c r="B6012">
        <v>22500</v>
      </c>
      <c r="C6012">
        <v>25700</v>
      </c>
      <c r="D6012">
        <v>28900</v>
      </c>
      <c r="E6012">
        <v>32100</v>
      </c>
      <c r="F6012">
        <v>34700</v>
      </c>
      <c r="G6012">
        <v>37250</v>
      </c>
      <c r="H6012">
        <v>39850</v>
      </c>
      <c r="I6012">
        <v>42400</v>
      </c>
      <c r="J6012">
        <v>44950</v>
      </c>
      <c r="K6012" t="s">
        <v>3088</v>
      </c>
      <c r="L6012">
        <v>183</v>
      </c>
      <c r="M6012">
        <v>50</v>
      </c>
      <c r="N6012" t="s">
        <v>4160</v>
      </c>
    </row>
    <row r="6013" spans="1:14" x14ac:dyDescent="0.2">
      <c r="A6013" t="s">
        <v>11772</v>
      </c>
      <c r="B6013">
        <v>31400</v>
      </c>
      <c r="C6013">
        <v>35900</v>
      </c>
      <c r="D6013">
        <v>40400</v>
      </c>
      <c r="E6013">
        <v>44850</v>
      </c>
      <c r="F6013">
        <v>48450</v>
      </c>
      <c r="G6013">
        <v>52050</v>
      </c>
      <c r="H6013">
        <v>55650</v>
      </c>
      <c r="I6013">
        <v>59250</v>
      </c>
      <c r="J6013">
        <v>62800</v>
      </c>
      <c r="K6013" t="s">
        <v>3088</v>
      </c>
      <c r="L6013">
        <v>185</v>
      </c>
      <c r="M6013">
        <v>50</v>
      </c>
      <c r="N6013" t="s">
        <v>2270</v>
      </c>
    </row>
    <row r="6014" spans="1:14" x14ac:dyDescent="0.2">
      <c r="A6014" t="s">
        <v>11773</v>
      </c>
      <c r="B6014">
        <v>22950</v>
      </c>
      <c r="C6014">
        <v>26200</v>
      </c>
      <c r="D6014">
        <v>29500</v>
      </c>
      <c r="E6014">
        <v>32750</v>
      </c>
      <c r="F6014">
        <v>35400</v>
      </c>
      <c r="G6014">
        <v>38000</v>
      </c>
      <c r="H6014">
        <v>40650</v>
      </c>
      <c r="I6014">
        <v>43250</v>
      </c>
      <c r="J6014">
        <v>45850</v>
      </c>
      <c r="K6014" t="s">
        <v>3088</v>
      </c>
      <c r="L6014">
        <v>187</v>
      </c>
      <c r="M6014">
        <v>50</v>
      </c>
      <c r="N6014" t="s">
        <v>4161</v>
      </c>
    </row>
    <row r="6015" spans="1:14" x14ac:dyDescent="0.2">
      <c r="A6015" t="s">
        <v>11774</v>
      </c>
      <c r="B6015">
        <v>22500</v>
      </c>
      <c r="C6015">
        <v>25700</v>
      </c>
      <c r="D6015">
        <v>28900</v>
      </c>
      <c r="E6015">
        <v>32100</v>
      </c>
      <c r="F6015">
        <v>34700</v>
      </c>
      <c r="G6015">
        <v>37250</v>
      </c>
      <c r="H6015">
        <v>39850</v>
      </c>
      <c r="I6015">
        <v>42400</v>
      </c>
      <c r="J6015">
        <v>44950</v>
      </c>
      <c r="K6015" t="s">
        <v>3088</v>
      </c>
      <c r="L6015">
        <v>189</v>
      </c>
      <c r="M6015">
        <v>50</v>
      </c>
      <c r="N6015" t="s">
        <v>2271</v>
      </c>
    </row>
    <row r="6016" spans="1:14" x14ac:dyDescent="0.2">
      <c r="A6016" t="s">
        <v>11775</v>
      </c>
      <c r="B6016">
        <v>35400</v>
      </c>
      <c r="C6016">
        <v>40450</v>
      </c>
      <c r="D6016">
        <v>45500</v>
      </c>
      <c r="E6016">
        <v>50550</v>
      </c>
      <c r="F6016">
        <v>54600</v>
      </c>
      <c r="G6016">
        <v>58650</v>
      </c>
      <c r="H6016">
        <v>62700</v>
      </c>
      <c r="I6016">
        <v>66750</v>
      </c>
      <c r="J6016">
        <v>70800</v>
      </c>
      <c r="K6016" t="s">
        <v>3088</v>
      </c>
      <c r="L6016">
        <v>191</v>
      </c>
      <c r="M6016">
        <v>50</v>
      </c>
      <c r="N6016" t="s">
        <v>2272</v>
      </c>
    </row>
    <row r="6017" spans="1:14" x14ac:dyDescent="0.2">
      <c r="A6017" t="s">
        <v>11776</v>
      </c>
      <c r="B6017">
        <v>22500</v>
      </c>
      <c r="C6017">
        <v>25700</v>
      </c>
      <c r="D6017">
        <v>28900</v>
      </c>
      <c r="E6017">
        <v>32100</v>
      </c>
      <c r="F6017">
        <v>34700</v>
      </c>
      <c r="G6017">
        <v>37250</v>
      </c>
      <c r="H6017">
        <v>39850</v>
      </c>
      <c r="I6017">
        <v>42400</v>
      </c>
      <c r="J6017">
        <v>44950</v>
      </c>
      <c r="K6017" t="s">
        <v>3088</v>
      </c>
      <c r="L6017">
        <v>193</v>
      </c>
      <c r="M6017">
        <v>50</v>
      </c>
      <c r="N6017" t="s">
        <v>3350</v>
      </c>
    </row>
    <row r="6018" spans="1:14" x14ac:dyDescent="0.2">
      <c r="A6018" t="s">
        <v>11777</v>
      </c>
      <c r="B6018">
        <v>22500</v>
      </c>
      <c r="C6018">
        <v>25700</v>
      </c>
      <c r="D6018">
        <v>28900</v>
      </c>
      <c r="E6018">
        <v>32100</v>
      </c>
      <c r="F6018">
        <v>34700</v>
      </c>
      <c r="G6018">
        <v>37250</v>
      </c>
      <c r="H6018">
        <v>39850</v>
      </c>
      <c r="I6018">
        <v>42400</v>
      </c>
      <c r="J6018">
        <v>44950</v>
      </c>
      <c r="K6018" t="s">
        <v>3088</v>
      </c>
      <c r="L6018">
        <v>195</v>
      </c>
      <c r="M6018">
        <v>50</v>
      </c>
      <c r="N6018" t="s">
        <v>3352</v>
      </c>
    </row>
    <row r="6019" spans="1:14" x14ac:dyDescent="0.2">
      <c r="A6019" t="s">
        <v>11778</v>
      </c>
      <c r="B6019">
        <v>22500</v>
      </c>
      <c r="C6019">
        <v>25700</v>
      </c>
      <c r="D6019">
        <v>28900</v>
      </c>
      <c r="E6019">
        <v>32100</v>
      </c>
      <c r="F6019">
        <v>34700</v>
      </c>
      <c r="G6019">
        <v>37250</v>
      </c>
      <c r="H6019">
        <v>39850</v>
      </c>
      <c r="I6019">
        <v>42400</v>
      </c>
      <c r="J6019">
        <v>44950</v>
      </c>
      <c r="K6019" t="s">
        <v>3088</v>
      </c>
      <c r="L6019">
        <v>197</v>
      </c>
      <c r="M6019">
        <v>50</v>
      </c>
      <c r="N6019" t="s">
        <v>2273</v>
      </c>
    </row>
    <row r="6020" spans="1:14" x14ac:dyDescent="0.2">
      <c r="A6020" t="s">
        <v>11779</v>
      </c>
      <c r="B6020">
        <v>22500</v>
      </c>
      <c r="C6020">
        <v>25700</v>
      </c>
      <c r="D6020">
        <v>28900</v>
      </c>
      <c r="E6020">
        <v>32100</v>
      </c>
      <c r="F6020">
        <v>34700</v>
      </c>
      <c r="G6020">
        <v>37250</v>
      </c>
      <c r="H6020">
        <v>39850</v>
      </c>
      <c r="I6020">
        <v>42400</v>
      </c>
      <c r="J6020">
        <v>44950</v>
      </c>
      <c r="K6020" t="s">
        <v>3088</v>
      </c>
      <c r="L6020">
        <v>199</v>
      </c>
      <c r="M6020">
        <v>50</v>
      </c>
      <c r="N6020" t="s">
        <v>3408</v>
      </c>
    </row>
    <row r="6021" spans="1:14" x14ac:dyDescent="0.2">
      <c r="A6021" t="s">
        <v>11780</v>
      </c>
      <c r="B6021">
        <v>23150</v>
      </c>
      <c r="C6021">
        <v>26450</v>
      </c>
      <c r="D6021">
        <v>29750</v>
      </c>
      <c r="E6021">
        <v>33050</v>
      </c>
      <c r="F6021">
        <v>35700</v>
      </c>
      <c r="G6021">
        <v>38350</v>
      </c>
      <c r="H6021">
        <v>41000</v>
      </c>
      <c r="I6021">
        <v>43650</v>
      </c>
      <c r="J6021">
        <v>46300</v>
      </c>
      <c r="K6021" t="s">
        <v>3088</v>
      </c>
      <c r="L6021">
        <v>201</v>
      </c>
      <c r="M6021">
        <v>50</v>
      </c>
      <c r="N6021" t="s">
        <v>2274</v>
      </c>
    </row>
    <row r="6022" spans="1:14" x14ac:dyDescent="0.2">
      <c r="A6022" t="s">
        <v>11781</v>
      </c>
      <c r="B6022">
        <v>22500</v>
      </c>
      <c r="C6022">
        <v>25700</v>
      </c>
      <c r="D6022">
        <v>28900</v>
      </c>
      <c r="E6022">
        <v>32100</v>
      </c>
      <c r="F6022">
        <v>34700</v>
      </c>
      <c r="G6022">
        <v>37250</v>
      </c>
      <c r="H6022">
        <v>39850</v>
      </c>
      <c r="I6022">
        <v>42400</v>
      </c>
      <c r="J6022">
        <v>44950</v>
      </c>
      <c r="K6022" t="s">
        <v>3088</v>
      </c>
      <c r="L6022">
        <v>203</v>
      </c>
      <c r="M6022">
        <v>50</v>
      </c>
      <c r="N6022" t="s">
        <v>2275</v>
      </c>
    </row>
    <row r="6023" spans="1:14" x14ac:dyDescent="0.2">
      <c r="A6023" t="s">
        <v>11782</v>
      </c>
      <c r="B6023">
        <v>22500</v>
      </c>
      <c r="C6023">
        <v>25700</v>
      </c>
      <c r="D6023">
        <v>28900</v>
      </c>
      <c r="E6023">
        <v>32100</v>
      </c>
      <c r="F6023">
        <v>34700</v>
      </c>
      <c r="G6023">
        <v>37250</v>
      </c>
      <c r="H6023">
        <v>39850</v>
      </c>
      <c r="I6023">
        <v>42400</v>
      </c>
      <c r="J6023">
        <v>44950</v>
      </c>
      <c r="K6023" t="s">
        <v>3088</v>
      </c>
      <c r="L6023">
        <v>205</v>
      </c>
      <c r="M6023">
        <v>50</v>
      </c>
      <c r="N6023" t="s">
        <v>2276</v>
      </c>
    </row>
    <row r="6024" spans="1:14" x14ac:dyDescent="0.2">
      <c r="A6024" t="s">
        <v>11783</v>
      </c>
      <c r="B6024">
        <v>22500</v>
      </c>
      <c r="C6024">
        <v>25700</v>
      </c>
      <c r="D6024">
        <v>28900</v>
      </c>
      <c r="E6024">
        <v>32100</v>
      </c>
      <c r="F6024">
        <v>34700</v>
      </c>
      <c r="G6024">
        <v>37250</v>
      </c>
      <c r="H6024">
        <v>39850</v>
      </c>
      <c r="I6024">
        <v>42400</v>
      </c>
      <c r="J6024">
        <v>44950</v>
      </c>
      <c r="K6024" t="s">
        <v>3088</v>
      </c>
      <c r="L6024">
        <v>207</v>
      </c>
      <c r="M6024">
        <v>50</v>
      </c>
      <c r="N6024" t="s">
        <v>3354</v>
      </c>
    </row>
    <row r="6025" spans="1:14" x14ac:dyDescent="0.2">
      <c r="A6025" t="s">
        <v>11784</v>
      </c>
      <c r="B6025">
        <v>31300</v>
      </c>
      <c r="C6025">
        <v>35750</v>
      </c>
      <c r="D6025">
        <v>40200</v>
      </c>
      <c r="E6025">
        <v>44650</v>
      </c>
      <c r="F6025">
        <v>48250</v>
      </c>
      <c r="G6025">
        <v>51800</v>
      </c>
      <c r="H6025">
        <v>55400</v>
      </c>
      <c r="I6025">
        <v>58950</v>
      </c>
      <c r="J6025">
        <v>62550</v>
      </c>
      <c r="K6025" t="s">
        <v>3088</v>
      </c>
      <c r="L6025">
        <v>209</v>
      </c>
      <c r="M6025">
        <v>50</v>
      </c>
      <c r="N6025" t="s">
        <v>3411</v>
      </c>
    </row>
    <row r="6026" spans="1:14" x14ac:dyDescent="0.2">
      <c r="A6026" t="s">
        <v>11785</v>
      </c>
      <c r="B6026">
        <v>32450</v>
      </c>
      <c r="C6026">
        <v>37100</v>
      </c>
      <c r="D6026">
        <v>41750</v>
      </c>
      <c r="E6026">
        <v>46350</v>
      </c>
      <c r="F6026">
        <v>50100</v>
      </c>
      <c r="G6026">
        <v>53800</v>
      </c>
      <c r="H6026">
        <v>57500</v>
      </c>
      <c r="I6026">
        <v>61200</v>
      </c>
      <c r="J6026">
        <v>64900</v>
      </c>
      <c r="K6026" t="s">
        <v>3088</v>
      </c>
      <c r="L6026">
        <v>211</v>
      </c>
      <c r="M6026">
        <v>50</v>
      </c>
      <c r="N6026" t="s">
        <v>3356</v>
      </c>
    </row>
    <row r="6027" spans="1:14" x14ac:dyDescent="0.2">
      <c r="A6027" t="s">
        <v>11786</v>
      </c>
      <c r="B6027">
        <v>24200</v>
      </c>
      <c r="C6027">
        <v>27650</v>
      </c>
      <c r="D6027">
        <v>31100</v>
      </c>
      <c r="E6027">
        <v>34550</v>
      </c>
      <c r="F6027">
        <v>37350</v>
      </c>
      <c r="G6027">
        <v>40100</v>
      </c>
      <c r="H6027">
        <v>42850</v>
      </c>
      <c r="I6027">
        <v>45650</v>
      </c>
      <c r="J6027">
        <v>48400</v>
      </c>
      <c r="K6027" t="s">
        <v>3088</v>
      </c>
      <c r="L6027">
        <v>213</v>
      </c>
      <c r="M6027">
        <v>50</v>
      </c>
      <c r="N6027" t="s">
        <v>1930</v>
      </c>
    </row>
    <row r="6028" spans="1:14" x14ac:dyDescent="0.2">
      <c r="A6028" t="s">
        <v>11787</v>
      </c>
      <c r="B6028">
        <v>31400</v>
      </c>
      <c r="C6028">
        <v>35900</v>
      </c>
      <c r="D6028">
        <v>40400</v>
      </c>
      <c r="E6028">
        <v>44850</v>
      </c>
      <c r="F6028">
        <v>48450</v>
      </c>
      <c r="G6028">
        <v>52050</v>
      </c>
      <c r="H6028">
        <v>55650</v>
      </c>
      <c r="I6028">
        <v>59250</v>
      </c>
      <c r="J6028">
        <v>62800</v>
      </c>
      <c r="K6028" t="s">
        <v>3088</v>
      </c>
      <c r="L6028">
        <v>215</v>
      </c>
      <c r="M6028">
        <v>50</v>
      </c>
      <c r="N6028" t="s">
        <v>4168</v>
      </c>
    </row>
    <row r="6029" spans="1:14" x14ac:dyDescent="0.2">
      <c r="A6029" t="s">
        <v>11788</v>
      </c>
      <c r="B6029">
        <v>22500</v>
      </c>
      <c r="C6029">
        <v>25700</v>
      </c>
      <c r="D6029">
        <v>28900</v>
      </c>
      <c r="E6029">
        <v>32100</v>
      </c>
      <c r="F6029">
        <v>34700</v>
      </c>
      <c r="G6029">
        <v>37250</v>
      </c>
      <c r="H6029">
        <v>39850</v>
      </c>
      <c r="I6029">
        <v>42400</v>
      </c>
      <c r="J6029">
        <v>44950</v>
      </c>
      <c r="K6029" t="s">
        <v>3088</v>
      </c>
      <c r="L6029">
        <v>217</v>
      </c>
      <c r="M6029">
        <v>50</v>
      </c>
      <c r="N6029" t="s">
        <v>2923</v>
      </c>
    </row>
    <row r="6030" spans="1:14" x14ac:dyDescent="0.2">
      <c r="A6030" t="s">
        <v>11789</v>
      </c>
      <c r="B6030">
        <v>22500</v>
      </c>
      <c r="C6030">
        <v>25700</v>
      </c>
      <c r="D6030">
        <v>28900</v>
      </c>
      <c r="E6030">
        <v>32100</v>
      </c>
      <c r="F6030">
        <v>34700</v>
      </c>
      <c r="G6030">
        <v>37250</v>
      </c>
      <c r="H6030">
        <v>39850</v>
      </c>
      <c r="I6030">
        <v>42400</v>
      </c>
      <c r="J6030">
        <v>44950</v>
      </c>
      <c r="K6030" t="s">
        <v>3088</v>
      </c>
      <c r="L6030">
        <v>219</v>
      </c>
      <c r="M6030">
        <v>50</v>
      </c>
      <c r="N6030" t="s">
        <v>1931</v>
      </c>
    </row>
    <row r="6031" spans="1:14" x14ac:dyDescent="0.2">
      <c r="A6031" t="s">
        <v>11790</v>
      </c>
      <c r="B6031">
        <v>25550</v>
      </c>
      <c r="C6031">
        <v>29200</v>
      </c>
      <c r="D6031">
        <v>32850</v>
      </c>
      <c r="E6031">
        <v>36500</v>
      </c>
      <c r="F6031">
        <v>39450</v>
      </c>
      <c r="G6031">
        <v>42350</v>
      </c>
      <c r="H6031">
        <v>45300</v>
      </c>
      <c r="I6031">
        <v>48200</v>
      </c>
      <c r="J6031">
        <v>51100</v>
      </c>
      <c r="K6031" t="s">
        <v>3088</v>
      </c>
      <c r="L6031">
        <v>221</v>
      </c>
      <c r="M6031">
        <v>50</v>
      </c>
      <c r="N6031" t="s">
        <v>1932</v>
      </c>
    </row>
    <row r="6032" spans="1:14" x14ac:dyDescent="0.2">
      <c r="A6032" t="s">
        <v>11791</v>
      </c>
      <c r="B6032">
        <v>27000</v>
      </c>
      <c r="C6032">
        <v>30850</v>
      </c>
      <c r="D6032">
        <v>34700</v>
      </c>
      <c r="E6032">
        <v>38550</v>
      </c>
      <c r="F6032">
        <v>41650</v>
      </c>
      <c r="G6032">
        <v>44750</v>
      </c>
      <c r="H6032">
        <v>47850</v>
      </c>
      <c r="I6032">
        <v>50900</v>
      </c>
      <c r="J6032">
        <v>54000</v>
      </c>
      <c r="K6032" t="s">
        <v>3088</v>
      </c>
      <c r="L6032">
        <v>223</v>
      </c>
      <c r="M6032">
        <v>50</v>
      </c>
      <c r="N6032" t="s">
        <v>1933</v>
      </c>
    </row>
    <row r="6033" spans="1:14" x14ac:dyDescent="0.2">
      <c r="A6033" t="s">
        <v>11792</v>
      </c>
      <c r="B6033">
        <v>22900</v>
      </c>
      <c r="C6033">
        <v>26150</v>
      </c>
      <c r="D6033">
        <v>29400</v>
      </c>
      <c r="E6033">
        <v>32650</v>
      </c>
      <c r="F6033">
        <v>35300</v>
      </c>
      <c r="G6033">
        <v>37900</v>
      </c>
      <c r="H6033">
        <v>40500</v>
      </c>
      <c r="I6033">
        <v>43100</v>
      </c>
      <c r="J6033">
        <v>45750</v>
      </c>
      <c r="K6033" t="s">
        <v>3088</v>
      </c>
      <c r="L6033">
        <v>225</v>
      </c>
      <c r="M6033">
        <v>50</v>
      </c>
      <c r="N6033" t="s">
        <v>3417</v>
      </c>
    </row>
    <row r="6034" spans="1:14" x14ac:dyDescent="0.2">
      <c r="A6034" t="s">
        <v>11793</v>
      </c>
      <c r="B6034">
        <v>27200</v>
      </c>
      <c r="C6034">
        <v>31100</v>
      </c>
      <c r="D6034">
        <v>35000</v>
      </c>
      <c r="E6034">
        <v>38850</v>
      </c>
      <c r="F6034">
        <v>42000</v>
      </c>
      <c r="G6034">
        <v>45100</v>
      </c>
      <c r="H6034">
        <v>48200</v>
      </c>
      <c r="I6034">
        <v>51300</v>
      </c>
      <c r="J6034">
        <v>54400</v>
      </c>
      <c r="K6034" t="s">
        <v>3088</v>
      </c>
      <c r="L6034">
        <v>227</v>
      </c>
      <c r="M6034">
        <v>50</v>
      </c>
      <c r="N6034" t="s">
        <v>3615</v>
      </c>
    </row>
    <row r="6035" spans="1:14" x14ac:dyDescent="0.2">
      <c r="A6035" t="s">
        <v>11794</v>
      </c>
      <c r="B6035">
        <v>26450</v>
      </c>
      <c r="C6035">
        <v>30200</v>
      </c>
      <c r="D6035">
        <v>34000</v>
      </c>
      <c r="E6035">
        <v>37750</v>
      </c>
      <c r="F6035">
        <v>40800</v>
      </c>
      <c r="G6035">
        <v>43800</v>
      </c>
      <c r="H6035">
        <v>46850</v>
      </c>
      <c r="I6035">
        <v>49850</v>
      </c>
      <c r="J6035">
        <v>52850</v>
      </c>
      <c r="K6035" t="s">
        <v>3088</v>
      </c>
      <c r="L6035">
        <v>229</v>
      </c>
      <c r="M6035">
        <v>50</v>
      </c>
      <c r="N6035" t="s">
        <v>3362</v>
      </c>
    </row>
    <row r="6036" spans="1:14" x14ac:dyDescent="0.2">
      <c r="A6036" t="s">
        <v>11795</v>
      </c>
      <c r="B6036">
        <v>22500</v>
      </c>
      <c r="C6036">
        <v>25700</v>
      </c>
      <c r="D6036">
        <v>28900</v>
      </c>
      <c r="E6036">
        <v>32100</v>
      </c>
      <c r="F6036">
        <v>34700</v>
      </c>
      <c r="G6036">
        <v>37250</v>
      </c>
      <c r="H6036">
        <v>39850</v>
      </c>
      <c r="I6036">
        <v>42400</v>
      </c>
      <c r="J6036">
        <v>44950</v>
      </c>
      <c r="K6036" t="s">
        <v>3088</v>
      </c>
      <c r="L6036">
        <v>231</v>
      </c>
      <c r="M6036">
        <v>50</v>
      </c>
      <c r="N6036" t="s">
        <v>3616</v>
      </c>
    </row>
    <row r="6037" spans="1:14" x14ac:dyDescent="0.2">
      <c r="A6037" t="s">
        <v>11796</v>
      </c>
      <c r="B6037">
        <v>22550</v>
      </c>
      <c r="C6037">
        <v>25750</v>
      </c>
      <c r="D6037">
        <v>28950</v>
      </c>
      <c r="E6037">
        <v>32150</v>
      </c>
      <c r="F6037">
        <v>34750</v>
      </c>
      <c r="G6037">
        <v>37300</v>
      </c>
      <c r="H6037">
        <v>39900</v>
      </c>
      <c r="I6037">
        <v>42450</v>
      </c>
      <c r="J6037">
        <v>45050</v>
      </c>
      <c r="K6037" t="s">
        <v>3088</v>
      </c>
      <c r="L6037">
        <v>233</v>
      </c>
      <c r="M6037">
        <v>50</v>
      </c>
      <c r="N6037" t="s">
        <v>3617</v>
      </c>
    </row>
    <row r="6038" spans="1:14" x14ac:dyDescent="0.2">
      <c r="A6038" t="s">
        <v>11797</v>
      </c>
      <c r="B6038">
        <v>22500</v>
      </c>
      <c r="C6038">
        <v>25700</v>
      </c>
      <c r="D6038">
        <v>28900</v>
      </c>
      <c r="E6038">
        <v>32100</v>
      </c>
      <c r="F6038">
        <v>34700</v>
      </c>
      <c r="G6038">
        <v>37250</v>
      </c>
      <c r="H6038">
        <v>39850</v>
      </c>
      <c r="I6038">
        <v>42400</v>
      </c>
      <c r="J6038">
        <v>44950</v>
      </c>
      <c r="K6038" t="s">
        <v>3088</v>
      </c>
      <c r="L6038">
        <v>235</v>
      </c>
      <c r="M6038">
        <v>50</v>
      </c>
      <c r="N6038" t="s">
        <v>4180</v>
      </c>
    </row>
    <row r="6039" spans="1:14" x14ac:dyDescent="0.2">
      <c r="A6039" t="s">
        <v>11798</v>
      </c>
      <c r="B6039">
        <v>22500</v>
      </c>
      <c r="C6039">
        <v>25700</v>
      </c>
      <c r="D6039">
        <v>28900</v>
      </c>
      <c r="E6039">
        <v>32100</v>
      </c>
      <c r="F6039">
        <v>34700</v>
      </c>
      <c r="G6039">
        <v>37250</v>
      </c>
      <c r="H6039">
        <v>39850</v>
      </c>
      <c r="I6039">
        <v>42400</v>
      </c>
      <c r="J6039">
        <v>44950</v>
      </c>
      <c r="K6039" t="s">
        <v>3088</v>
      </c>
      <c r="L6039">
        <v>237</v>
      </c>
      <c r="M6039">
        <v>50</v>
      </c>
      <c r="N6039" t="s">
        <v>1934</v>
      </c>
    </row>
    <row r="6040" spans="1:14" x14ac:dyDescent="0.2">
      <c r="A6040" t="s">
        <v>11799</v>
      </c>
      <c r="B6040">
        <v>31300</v>
      </c>
      <c r="C6040">
        <v>35750</v>
      </c>
      <c r="D6040">
        <v>40200</v>
      </c>
      <c r="E6040">
        <v>44650</v>
      </c>
      <c r="F6040">
        <v>48250</v>
      </c>
      <c r="G6040">
        <v>51800</v>
      </c>
      <c r="H6040">
        <v>55400</v>
      </c>
      <c r="I6040">
        <v>58950</v>
      </c>
      <c r="J6040">
        <v>62550</v>
      </c>
      <c r="K6040" t="s">
        <v>3088</v>
      </c>
      <c r="L6040">
        <v>239</v>
      </c>
      <c r="M6040">
        <v>50</v>
      </c>
      <c r="N6040" t="s">
        <v>3068</v>
      </c>
    </row>
    <row r="6041" spans="1:14" x14ac:dyDescent="0.2">
      <c r="A6041" t="s">
        <v>11800</v>
      </c>
      <c r="B6041">
        <v>23350</v>
      </c>
      <c r="C6041">
        <v>26700</v>
      </c>
      <c r="D6041">
        <v>30050</v>
      </c>
      <c r="E6041">
        <v>33350</v>
      </c>
      <c r="F6041">
        <v>36050</v>
      </c>
      <c r="G6041">
        <v>38700</v>
      </c>
      <c r="H6041">
        <v>41400</v>
      </c>
      <c r="I6041">
        <v>44050</v>
      </c>
      <c r="J6041">
        <v>46700</v>
      </c>
      <c r="K6041" t="s">
        <v>3089</v>
      </c>
      <c r="L6041">
        <v>1</v>
      </c>
      <c r="M6041">
        <v>50</v>
      </c>
      <c r="N6041" t="s">
        <v>1935</v>
      </c>
    </row>
    <row r="6042" spans="1:14" x14ac:dyDescent="0.2">
      <c r="A6042" t="s">
        <v>11801</v>
      </c>
      <c r="B6042">
        <v>23000</v>
      </c>
      <c r="C6042">
        <v>26250</v>
      </c>
      <c r="D6042">
        <v>29550</v>
      </c>
      <c r="E6042">
        <v>32800</v>
      </c>
      <c r="F6042">
        <v>35450</v>
      </c>
      <c r="G6042">
        <v>38050</v>
      </c>
      <c r="H6042">
        <v>40700</v>
      </c>
      <c r="I6042">
        <v>43300</v>
      </c>
      <c r="J6042">
        <v>45950</v>
      </c>
      <c r="K6042" t="s">
        <v>3089</v>
      </c>
      <c r="L6042">
        <v>3</v>
      </c>
      <c r="M6042">
        <v>50</v>
      </c>
      <c r="N6042" t="s">
        <v>1936</v>
      </c>
    </row>
    <row r="6043" spans="1:14" x14ac:dyDescent="0.2">
      <c r="A6043" t="s">
        <v>11802</v>
      </c>
      <c r="B6043">
        <v>29550</v>
      </c>
      <c r="C6043">
        <v>33750</v>
      </c>
      <c r="D6043">
        <v>37950</v>
      </c>
      <c r="E6043">
        <v>42150</v>
      </c>
      <c r="F6043">
        <v>45550</v>
      </c>
      <c r="G6043">
        <v>48900</v>
      </c>
      <c r="H6043">
        <v>52300</v>
      </c>
      <c r="I6043">
        <v>55650</v>
      </c>
      <c r="J6043">
        <v>59050</v>
      </c>
      <c r="K6043" t="s">
        <v>3089</v>
      </c>
      <c r="L6043">
        <v>5</v>
      </c>
      <c r="M6043">
        <v>50</v>
      </c>
      <c r="N6043" t="s">
        <v>1937</v>
      </c>
    </row>
    <row r="6044" spans="1:14" x14ac:dyDescent="0.2">
      <c r="A6044" t="s">
        <v>11803</v>
      </c>
      <c r="B6044">
        <v>24750</v>
      </c>
      <c r="C6044">
        <v>28250</v>
      </c>
      <c r="D6044">
        <v>31800</v>
      </c>
      <c r="E6044">
        <v>35300</v>
      </c>
      <c r="F6044">
        <v>38150</v>
      </c>
      <c r="G6044">
        <v>40950</v>
      </c>
      <c r="H6044">
        <v>43800</v>
      </c>
      <c r="I6044">
        <v>46600</v>
      </c>
      <c r="J6044">
        <v>49450</v>
      </c>
      <c r="K6044" t="s">
        <v>3089</v>
      </c>
      <c r="L6044">
        <v>7</v>
      </c>
      <c r="M6044">
        <v>50</v>
      </c>
      <c r="N6044" t="s">
        <v>1938</v>
      </c>
    </row>
    <row r="6045" spans="1:14" x14ac:dyDescent="0.2">
      <c r="A6045" t="s">
        <v>11804</v>
      </c>
      <c r="B6045">
        <v>20300</v>
      </c>
      <c r="C6045">
        <v>23200</v>
      </c>
      <c r="D6045">
        <v>26100</v>
      </c>
      <c r="E6045">
        <v>28950</v>
      </c>
      <c r="F6045">
        <v>31300</v>
      </c>
      <c r="G6045">
        <v>33600</v>
      </c>
      <c r="H6045">
        <v>35900</v>
      </c>
      <c r="I6045">
        <v>38250</v>
      </c>
      <c r="J6045">
        <v>40550</v>
      </c>
      <c r="K6045" t="s">
        <v>3089</v>
      </c>
      <c r="L6045">
        <v>9</v>
      </c>
      <c r="M6045">
        <v>50</v>
      </c>
      <c r="N6045" t="s">
        <v>1939</v>
      </c>
    </row>
    <row r="6046" spans="1:14" x14ac:dyDescent="0.2">
      <c r="A6046" t="s">
        <v>11805</v>
      </c>
      <c r="B6046">
        <v>26850</v>
      </c>
      <c r="C6046">
        <v>30700</v>
      </c>
      <c r="D6046">
        <v>34550</v>
      </c>
      <c r="E6046">
        <v>38350</v>
      </c>
      <c r="F6046">
        <v>41450</v>
      </c>
      <c r="G6046">
        <v>44500</v>
      </c>
      <c r="H6046">
        <v>47600</v>
      </c>
      <c r="I6046">
        <v>50650</v>
      </c>
      <c r="J6046">
        <v>53700</v>
      </c>
      <c r="K6046" t="s">
        <v>3089</v>
      </c>
      <c r="L6046">
        <v>11</v>
      </c>
      <c r="M6046">
        <v>50</v>
      </c>
      <c r="N6046" t="s">
        <v>1940</v>
      </c>
    </row>
    <row r="6047" spans="1:14" x14ac:dyDescent="0.2">
      <c r="A6047" t="s">
        <v>11806</v>
      </c>
      <c r="B6047">
        <v>20100</v>
      </c>
      <c r="C6047">
        <v>22950</v>
      </c>
      <c r="D6047">
        <v>25800</v>
      </c>
      <c r="E6047">
        <v>28650</v>
      </c>
      <c r="F6047">
        <v>30950</v>
      </c>
      <c r="G6047">
        <v>33250</v>
      </c>
      <c r="H6047">
        <v>35550</v>
      </c>
      <c r="I6047">
        <v>37850</v>
      </c>
      <c r="J6047">
        <v>40150</v>
      </c>
      <c r="K6047" t="s">
        <v>3089</v>
      </c>
      <c r="L6047">
        <v>13</v>
      </c>
      <c r="M6047">
        <v>50</v>
      </c>
      <c r="N6047" t="s">
        <v>1941</v>
      </c>
    </row>
    <row r="6048" spans="1:14" x14ac:dyDescent="0.2">
      <c r="A6048" t="s">
        <v>11807</v>
      </c>
      <c r="B6048">
        <v>24300</v>
      </c>
      <c r="C6048">
        <v>27750</v>
      </c>
      <c r="D6048">
        <v>31200</v>
      </c>
      <c r="E6048">
        <v>34650</v>
      </c>
      <c r="F6048">
        <v>37450</v>
      </c>
      <c r="G6048">
        <v>40200</v>
      </c>
      <c r="H6048">
        <v>43000</v>
      </c>
      <c r="I6048">
        <v>45750</v>
      </c>
      <c r="J6048">
        <v>48550</v>
      </c>
      <c r="K6048" t="s">
        <v>3089</v>
      </c>
      <c r="L6048">
        <v>15</v>
      </c>
      <c r="M6048">
        <v>50</v>
      </c>
      <c r="N6048" t="s">
        <v>1942</v>
      </c>
    </row>
    <row r="6049" spans="1:14" x14ac:dyDescent="0.2">
      <c r="A6049" t="s">
        <v>11808</v>
      </c>
      <c r="B6049">
        <v>24300</v>
      </c>
      <c r="C6049">
        <v>27750</v>
      </c>
      <c r="D6049">
        <v>31200</v>
      </c>
      <c r="E6049">
        <v>34650</v>
      </c>
      <c r="F6049">
        <v>37450</v>
      </c>
      <c r="G6049">
        <v>40200</v>
      </c>
      <c r="H6049">
        <v>43000</v>
      </c>
      <c r="I6049">
        <v>45750</v>
      </c>
      <c r="J6049">
        <v>48550</v>
      </c>
      <c r="K6049" t="s">
        <v>3089</v>
      </c>
      <c r="L6049">
        <v>17</v>
      </c>
      <c r="M6049">
        <v>50</v>
      </c>
      <c r="N6049" t="s">
        <v>1943</v>
      </c>
    </row>
    <row r="6050" spans="1:14" x14ac:dyDescent="0.2">
      <c r="A6050" t="s">
        <v>11809</v>
      </c>
      <c r="B6050">
        <v>26800</v>
      </c>
      <c r="C6050">
        <v>30600</v>
      </c>
      <c r="D6050">
        <v>34450</v>
      </c>
      <c r="E6050">
        <v>38250</v>
      </c>
      <c r="F6050">
        <v>41350</v>
      </c>
      <c r="G6050">
        <v>44400</v>
      </c>
      <c r="H6050">
        <v>47450</v>
      </c>
      <c r="I6050">
        <v>50500</v>
      </c>
      <c r="J6050">
        <v>53550</v>
      </c>
      <c r="K6050" t="s">
        <v>3089</v>
      </c>
      <c r="L6050">
        <v>19</v>
      </c>
      <c r="M6050">
        <v>50</v>
      </c>
      <c r="N6050" t="s">
        <v>1944</v>
      </c>
    </row>
    <row r="6051" spans="1:14" x14ac:dyDescent="0.2">
      <c r="A6051" t="s">
        <v>11810</v>
      </c>
      <c r="B6051">
        <v>20100</v>
      </c>
      <c r="C6051">
        <v>22950</v>
      </c>
      <c r="D6051">
        <v>25800</v>
      </c>
      <c r="E6051">
        <v>28650</v>
      </c>
      <c r="F6051">
        <v>30950</v>
      </c>
      <c r="G6051">
        <v>33250</v>
      </c>
      <c r="H6051">
        <v>35550</v>
      </c>
      <c r="I6051">
        <v>37850</v>
      </c>
      <c r="J6051">
        <v>40150</v>
      </c>
      <c r="K6051" t="s">
        <v>3089</v>
      </c>
      <c r="L6051">
        <v>21</v>
      </c>
      <c r="M6051">
        <v>50</v>
      </c>
      <c r="N6051" t="s">
        <v>1945</v>
      </c>
    </row>
    <row r="6052" spans="1:14" x14ac:dyDescent="0.2">
      <c r="A6052" t="s">
        <v>11811</v>
      </c>
      <c r="B6052">
        <v>26800</v>
      </c>
      <c r="C6052">
        <v>30600</v>
      </c>
      <c r="D6052">
        <v>34450</v>
      </c>
      <c r="E6052">
        <v>38250</v>
      </c>
      <c r="F6052">
        <v>41350</v>
      </c>
      <c r="G6052">
        <v>44400</v>
      </c>
      <c r="H6052">
        <v>47450</v>
      </c>
      <c r="I6052">
        <v>50500</v>
      </c>
      <c r="J6052">
        <v>53550</v>
      </c>
      <c r="K6052" t="s">
        <v>3089</v>
      </c>
      <c r="L6052">
        <v>23</v>
      </c>
      <c r="M6052">
        <v>50</v>
      </c>
      <c r="N6052" t="s">
        <v>1946</v>
      </c>
    </row>
    <row r="6053" spans="1:14" x14ac:dyDescent="0.2">
      <c r="A6053" t="s">
        <v>11812</v>
      </c>
      <c r="B6053">
        <v>22300</v>
      </c>
      <c r="C6053">
        <v>25450</v>
      </c>
      <c r="D6053">
        <v>28650</v>
      </c>
      <c r="E6053">
        <v>31800</v>
      </c>
      <c r="F6053">
        <v>34350</v>
      </c>
      <c r="G6053">
        <v>36900</v>
      </c>
      <c r="H6053">
        <v>39450</v>
      </c>
      <c r="I6053">
        <v>42000</v>
      </c>
      <c r="J6053">
        <v>44550</v>
      </c>
      <c r="K6053" t="s">
        <v>3089</v>
      </c>
      <c r="L6053">
        <v>25</v>
      </c>
      <c r="M6053">
        <v>50</v>
      </c>
      <c r="N6053" t="s">
        <v>1947</v>
      </c>
    </row>
    <row r="6054" spans="1:14" x14ac:dyDescent="0.2">
      <c r="A6054" t="s">
        <v>11813</v>
      </c>
      <c r="B6054">
        <v>20100</v>
      </c>
      <c r="C6054">
        <v>22950</v>
      </c>
      <c r="D6054">
        <v>25800</v>
      </c>
      <c r="E6054">
        <v>28650</v>
      </c>
      <c r="F6054">
        <v>30950</v>
      </c>
      <c r="G6054">
        <v>33250</v>
      </c>
      <c r="H6054">
        <v>35550</v>
      </c>
      <c r="I6054">
        <v>37850</v>
      </c>
      <c r="J6054">
        <v>40150</v>
      </c>
      <c r="K6054" t="s">
        <v>3089</v>
      </c>
      <c r="L6054">
        <v>27</v>
      </c>
      <c r="M6054">
        <v>50</v>
      </c>
      <c r="N6054" t="s">
        <v>1948</v>
      </c>
    </row>
    <row r="6055" spans="1:14" x14ac:dyDescent="0.2">
      <c r="A6055" t="s">
        <v>11814</v>
      </c>
      <c r="B6055">
        <v>20100</v>
      </c>
      <c r="C6055">
        <v>22950</v>
      </c>
      <c r="D6055">
        <v>25800</v>
      </c>
      <c r="E6055">
        <v>28650</v>
      </c>
      <c r="F6055">
        <v>30950</v>
      </c>
      <c r="G6055">
        <v>33250</v>
      </c>
      <c r="H6055">
        <v>35550</v>
      </c>
      <c r="I6055">
        <v>37850</v>
      </c>
      <c r="J6055">
        <v>40150</v>
      </c>
      <c r="K6055" t="s">
        <v>3089</v>
      </c>
      <c r="L6055">
        <v>29</v>
      </c>
      <c r="M6055">
        <v>50</v>
      </c>
      <c r="N6055" t="s">
        <v>2299</v>
      </c>
    </row>
    <row r="6056" spans="1:14" x14ac:dyDescent="0.2">
      <c r="A6056" t="s">
        <v>11815</v>
      </c>
      <c r="B6056">
        <v>24300</v>
      </c>
      <c r="C6056">
        <v>27750</v>
      </c>
      <c r="D6056">
        <v>31200</v>
      </c>
      <c r="E6056">
        <v>34650</v>
      </c>
      <c r="F6056">
        <v>37450</v>
      </c>
      <c r="G6056">
        <v>40200</v>
      </c>
      <c r="H6056">
        <v>43000</v>
      </c>
      <c r="I6056">
        <v>45750</v>
      </c>
      <c r="J6056">
        <v>48550</v>
      </c>
      <c r="K6056" t="s">
        <v>3089</v>
      </c>
      <c r="L6056">
        <v>31</v>
      </c>
      <c r="M6056">
        <v>50</v>
      </c>
      <c r="N6056" t="s">
        <v>2300</v>
      </c>
    </row>
    <row r="6057" spans="1:14" x14ac:dyDescent="0.2">
      <c r="A6057" t="s">
        <v>11816</v>
      </c>
      <c r="B6057">
        <v>29550</v>
      </c>
      <c r="C6057">
        <v>33750</v>
      </c>
      <c r="D6057">
        <v>37950</v>
      </c>
      <c r="E6057">
        <v>42150</v>
      </c>
      <c r="F6057">
        <v>45550</v>
      </c>
      <c r="G6057">
        <v>48900</v>
      </c>
      <c r="H6057">
        <v>52300</v>
      </c>
      <c r="I6057">
        <v>55650</v>
      </c>
      <c r="J6057">
        <v>59050</v>
      </c>
      <c r="K6057" t="s">
        <v>3089</v>
      </c>
      <c r="L6057">
        <v>33</v>
      </c>
      <c r="M6057">
        <v>50</v>
      </c>
      <c r="N6057" t="s">
        <v>2301</v>
      </c>
    </row>
    <row r="6058" spans="1:14" x14ac:dyDescent="0.2">
      <c r="A6058" t="s">
        <v>11817</v>
      </c>
      <c r="B6058">
        <v>20100</v>
      </c>
      <c r="C6058">
        <v>22950</v>
      </c>
      <c r="D6058">
        <v>25800</v>
      </c>
      <c r="E6058">
        <v>28650</v>
      </c>
      <c r="F6058">
        <v>30950</v>
      </c>
      <c r="G6058">
        <v>33250</v>
      </c>
      <c r="H6058">
        <v>35550</v>
      </c>
      <c r="I6058">
        <v>37850</v>
      </c>
      <c r="J6058">
        <v>40150</v>
      </c>
      <c r="K6058" t="s">
        <v>3089</v>
      </c>
      <c r="L6058">
        <v>35</v>
      </c>
      <c r="M6058">
        <v>50</v>
      </c>
      <c r="N6058" t="s">
        <v>2302</v>
      </c>
    </row>
    <row r="6059" spans="1:14" x14ac:dyDescent="0.2">
      <c r="A6059" t="s">
        <v>11818</v>
      </c>
      <c r="B6059">
        <v>29550</v>
      </c>
      <c r="C6059">
        <v>33750</v>
      </c>
      <c r="D6059">
        <v>37950</v>
      </c>
      <c r="E6059">
        <v>42150</v>
      </c>
      <c r="F6059">
        <v>45550</v>
      </c>
      <c r="G6059">
        <v>48900</v>
      </c>
      <c r="H6059">
        <v>52300</v>
      </c>
      <c r="I6059">
        <v>55650</v>
      </c>
      <c r="J6059">
        <v>59050</v>
      </c>
      <c r="K6059" t="s">
        <v>3089</v>
      </c>
      <c r="L6059">
        <v>37</v>
      </c>
      <c r="M6059">
        <v>50</v>
      </c>
      <c r="N6059" t="s">
        <v>2303</v>
      </c>
    </row>
    <row r="6060" spans="1:14" x14ac:dyDescent="0.2">
      <c r="A6060" t="s">
        <v>11819</v>
      </c>
      <c r="B6060">
        <v>20100</v>
      </c>
      <c r="C6060">
        <v>22950</v>
      </c>
      <c r="D6060">
        <v>25800</v>
      </c>
      <c r="E6060">
        <v>28650</v>
      </c>
      <c r="F6060">
        <v>30950</v>
      </c>
      <c r="G6060">
        <v>33250</v>
      </c>
      <c r="H6060">
        <v>35550</v>
      </c>
      <c r="I6060">
        <v>37850</v>
      </c>
      <c r="J6060">
        <v>40150</v>
      </c>
      <c r="K6060" t="s">
        <v>3089</v>
      </c>
      <c r="L6060">
        <v>39</v>
      </c>
      <c r="M6060">
        <v>50</v>
      </c>
      <c r="N6060" t="s">
        <v>2304</v>
      </c>
    </row>
    <row r="6061" spans="1:14" x14ac:dyDescent="0.2">
      <c r="A6061" t="s">
        <v>11820</v>
      </c>
      <c r="B6061">
        <v>20100</v>
      </c>
      <c r="C6061">
        <v>22950</v>
      </c>
      <c r="D6061">
        <v>25800</v>
      </c>
      <c r="E6061">
        <v>28650</v>
      </c>
      <c r="F6061">
        <v>30950</v>
      </c>
      <c r="G6061">
        <v>33250</v>
      </c>
      <c r="H6061">
        <v>35550</v>
      </c>
      <c r="I6061">
        <v>37850</v>
      </c>
      <c r="J6061">
        <v>40150</v>
      </c>
      <c r="K6061" t="s">
        <v>3089</v>
      </c>
      <c r="L6061">
        <v>41</v>
      </c>
      <c r="M6061">
        <v>50</v>
      </c>
      <c r="N6061" t="s">
        <v>2305</v>
      </c>
    </row>
    <row r="6062" spans="1:14" x14ac:dyDescent="0.2">
      <c r="A6062" t="s">
        <v>11821</v>
      </c>
      <c r="B6062">
        <v>22000</v>
      </c>
      <c r="C6062">
        <v>25150</v>
      </c>
      <c r="D6062">
        <v>28300</v>
      </c>
      <c r="E6062">
        <v>31400</v>
      </c>
      <c r="F6062">
        <v>33950</v>
      </c>
      <c r="G6062">
        <v>36450</v>
      </c>
      <c r="H6062">
        <v>38950</v>
      </c>
      <c r="I6062">
        <v>41450</v>
      </c>
      <c r="J6062">
        <v>44000</v>
      </c>
      <c r="K6062" t="s">
        <v>3089</v>
      </c>
      <c r="L6062">
        <v>43</v>
      </c>
      <c r="M6062">
        <v>50</v>
      </c>
      <c r="N6062" t="s">
        <v>2306</v>
      </c>
    </row>
    <row r="6063" spans="1:14" x14ac:dyDescent="0.2">
      <c r="A6063" t="s">
        <v>11822</v>
      </c>
      <c r="B6063">
        <v>22250</v>
      </c>
      <c r="C6063">
        <v>25400</v>
      </c>
      <c r="D6063">
        <v>28600</v>
      </c>
      <c r="E6063">
        <v>31750</v>
      </c>
      <c r="F6063">
        <v>34300</v>
      </c>
      <c r="G6063">
        <v>36850</v>
      </c>
      <c r="H6063">
        <v>39400</v>
      </c>
      <c r="I6063">
        <v>41950</v>
      </c>
      <c r="J6063">
        <v>44450</v>
      </c>
      <c r="K6063" t="s">
        <v>3089</v>
      </c>
      <c r="L6063">
        <v>45</v>
      </c>
      <c r="M6063">
        <v>50</v>
      </c>
      <c r="N6063" t="s">
        <v>2307</v>
      </c>
    </row>
    <row r="6064" spans="1:14" x14ac:dyDescent="0.2">
      <c r="A6064" t="s">
        <v>11823</v>
      </c>
      <c r="B6064">
        <v>23600</v>
      </c>
      <c r="C6064">
        <v>26950</v>
      </c>
      <c r="D6064">
        <v>30300</v>
      </c>
      <c r="E6064">
        <v>33650</v>
      </c>
      <c r="F6064">
        <v>36350</v>
      </c>
      <c r="G6064">
        <v>39050</v>
      </c>
      <c r="H6064">
        <v>41750</v>
      </c>
      <c r="I6064">
        <v>44450</v>
      </c>
      <c r="J6064">
        <v>47150</v>
      </c>
      <c r="K6064" t="s">
        <v>3089</v>
      </c>
      <c r="L6064">
        <v>47</v>
      </c>
      <c r="M6064">
        <v>50</v>
      </c>
      <c r="N6064" t="s">
        <v>2308</v>
      </c>
    </row>
    <row r="6065" spans="1:14" x14ac:dyDescent="0.2">
      <c r="A6065" t="s">
        <v>11824</v>
      </c>
      <c r="B6065">
        <v>21200</v>
      </c>
      <c r="C6065">
        <v>24200</v>
      </c>
      <c r="D6065">
        <v>27250</v>
      </c>
      <c r="E6065">
        <v>30250</v>
      </c>
      <c r="F6065">
        <v>32700</v>
      </c>
      <c r="G6065">
        <v>35100</v>
      </c>
      <c r="H6065">
        <v>37550</v>
      </c>
      <c r="I6065">
        <v>39950</v>
      </c>
      <c r="J6065">
        <v>42350</v>
      </c>
      <c r="K6065" t="s">
        <v>3089</v>
      </c>
      <c r="L6065">
        <v>49</v>
      </c>
      <c r="M6065">
        <v>50</v>
      </c>
      <c r="N6065" t="s">
        <v>2309</v>
      </c>
    </row>
    <row r="6066" spans="1:14" x14ac:dyDescent="0.2">
      <c r="A6066" t="s">
        <v>11825</v>
      </c>
      <c r="B6066">
        <v>28700</v>
      </c>
      <c r="C6066">
        <v>32800</v>
      </c>
      <c r="D6066">
        <v>36900</v>
      </c>
      <c r="E6066">
        <v>41000</v>
      </c>
      <c r="F6066">
        <v>44300</v>
      </c>
      <c r="G6066">
        <v>47600</v>
      </c>
      <c r="H6066">
        <v>50850</v>
      </c>
      <c r="I6066">
        <v>54150</v>
      </c>
      <c r="J6066">
        <v>57400</v>
      </c>
      <c r="K6066" t="s">
        <v>3089</v>
      </c>
      <c r="L6066">
        <v>51</v>
      </c>
      <c r="M6066">
        <v>50</v>
      </c>
      <c r="N6066" t="s">
        <v>2310</v>
      </c>
    </row>
    <row r="6067" spans="1:14" x14ac:dyDescent="0.2">
      <c r="A6067" t="s">
        <v>11826</v>
      </c>
      <c r="B6067">
        <v>23600</v>
      </c>
      <c r="C6067">
        <v>26950</v>
      </c>
      <c r="D6067">
        <v>30300</v>
      </c>
      <c r="E6067">
        <v>33650</v>
      </c>
      <c r="F6067">
        <v>36350</v>
      </c>
      <c r="G6067">
        <v>39050</v>
      </c>
      <c r="H6067">
        <v>41750</v>
      </c>
      <c r="I6067">
        <v>44450</v>
      </c>
      <c r="J6067">
        <v>47150</v>
      </c>
      <c r="K6067" t="s">
        <v>3089</v>
      </c>
      <c r="L6067">
        <v>53</v>
      </c>
      <c r="M6067">
        <v>50</v>
      </c>
      <c r="N6067" t="s">
        <v>2311</v>
      </c>
    </row>
    <row r="6068" spans="1:14" x14ac:dyDescent="0.2">
      <c r="A6068" t="s">
        <v>11827</v>
      </c>
      <c r="B6068">
        <v>28350</v>
      </c>
      <c r="C6068">
        <v>32400</v>
      </c>
      <c r="D6068">
        <v>36450</v>
      </c>
      <c r="E6068">
        <v>40500</v>
      </c>
      <c r="F6068">
        <v>43750</v>
      </c>
      <c r="G6068">
        <v>47000</v>
      </c>
      <c r="H6068">
        <v>50250</v>
      </c>
      <c r="I6068">
        <v>53500</v>
      </c>
      <c r="J6068">
        <v>56700</v>
      </c>
      <c r="K6068" t="s">
        <v>3089</v>
      </c>
      <c r="L6068">
        <v>55</v>
      </c>
      <c r="M6068">
        <v>50</v>
      </c>
      <c r="N6068" t="s">
        <v>2312</v>
      </c>
    </row>
    <row r="6069" spans="1:14" x14ac:dyDescent="0.2">
      <c r="A6069" t="s">
        <v>11828</v>
      </c>
      <c r="B6069">
        <v>25750</v>
      </c>
      <c r="C6069">
        <v>29400</v>
      </c>
      <c r="D6069">
        <v>33100</v>
      </c>
      <c r="E6069">
        <v>36750</v>
      </c>
      <c r="F6069">
        <v>39700</v>
      </c>
      <c r="G6069">
        <v>42650</v>
      </c>
      <c r="H6069">
        <v>45600</v>
      </c>
      <c r="I6069">
        <v>48550</v>
      </c>
      <c r="J6069">
        <v>51450</v>
      </c>
      <c r="K6069" t="s">
        <v>3089</v>
      </c>
      <c r="L6069">
        <v>57</v>
      </c>
      <c r="M6069">
        <v>50</v>
      </c>
      <c r="N6069" t="s">
        <v>2313</v>
      </c>
    </row>
    <row r="6070" spans="1:14" x14ac:dyDescent="0.2">
      <c r="A6070" t="s">
        <v>11829</v>
      </c>
      <c r="B6070">
        <v>21050</v>
      </c>
      <c r="C6070">
        <v>24050</v>
      </c>
      <c r="D6070">
        <v>27050</v>
      </c>
      <c r="E6070">
        <v>30050</v>
      </c>
      <c r="F6070">
        <v>32500</v>
      </c>
      <c r="G6070">
        <v>34900</v>
      </c>
      <c r="H6070">
        <v>37300</v>
      </c>
      <c r="I6070">
        <v>39700</v>
      </c>
      <c r="J6070">
        <v>42100</v>
      </c>
      <c r="K6070" t="s">
        <v>3089</v>
      </c>
      <c r="L6070">
        <v>59</v>
      </c>
      <c r="M6070">
        <v>50</v>
      </c>
      <c r="N6070" t="s">
        <v>2314</v>
      </c>
    </row>
    <row r="6071" spans="1:14" x14ac:dyDescent="0.2">
      <c r="A6071" t="s">
        <v>11830</v>
      </c>
      <c r="B6071">
        <v>22350</v>
      </c>
      <c r="C6071">
        <v>25550</v>
      </c>
      <c r="D6071">
        <v>28750</v>
      </c>
      <c r="E6071">
        <v>31900</v>
      </c>
      <c r="F6071">
        <v>34500</v>
      </c>
      <c r="G6071">
        <v>37050</v>
      </c>
      <c r="H6071">
        <v>39600</v>
      </c>
      <c r="I6071">
        <v>42150</v>
      </c>
      <c r="J6071">
        <v>44700</v>
      </c>
      <c r="K6071" t="s">
        <v>3089</v>
      </c>
      <c r="L6071">
        <v>61</v>
      </c>
      <c r="M6071">
        <v>50</v>
      </c>
      <c r="N6071" t="s">
        <v>2315</v>
      </c>
    </row>
    <row r="6072" spans="1:14" x14ac:dyDescent="0.2">
      <c r="A6072" t="s">
        <v>11831</v>
      </c>
      <c r="B6072">
        <v>29550</v>
      </c>
      <c r="C6072">
        <v>33750</v>
      </c>
      <c r="D6072">
        <v>37950</v>
      </c>
      <c r="E6072">
        <v>42150</v>
      </c>
      <c r="F6072">
        <v>45550</v>
      </c>
      <c r="G6072">
        <v>48900</v>
      </c>
      <c r="H6072">
        <v>52300</v>
      </c>
      <c r="I6072">
        <v>55650</v>
      </c>
      <c r="J6072">
        <v>59050</v>
      </c>
      <c r="K6072" t="s">
        <v>3089</v>
      </c>
      <c r="L6072">
        <v>63</v>
      </c>
      <c r="M6072">
        <v>50</v>
      </c>
      <c r="N6072" t="s">
        <v>2316</v>
      </c>
    </row>
    <row r="6073" spans="1:14" x14ac:dyDescent="0.2">
      <c r="A6073" t="s">
        <v>11832</v>
      </c>
      <c r="B6073">
        <v>20100</v>
      </c>
      <c r="C6073">
        <v>22950</v>
      </c>
      <c r="D6073">
        <v>25800</v>
      </c>
      <c r="E6073">
        <v>28650</v>
      </c>
      <c r="F6073">
        <v>30950</v>
      </c>
      <c r="G6073">
        <v>33250</v>
      </c>
      <c r="H6073">
        <v>35550</v>
      </c>
      <c r="I6073">
        <v>37850</v>
      </c>
      <c r="J6073">
        <v>40150</v>
      </c>
      <c r="K6073" t="s">
        <v>3089</v>
      </c>
      <c r="L6073">
        <v>65</v>
      </c>
      <c r="M6073">
        <v>50</v>
      </c>
      <c r="N6073" t="s">
        <v>2317</v>
      </c>
    </row>
    <row r="6074" spans="1:14" x14ac:dyDescent="0.2">
      <c r="A6074" t="s">
        <v>11833</v>
      </c>
      <c r="B6074">
        <v>20100</v>
      </c>
      <c r="C6074">
        <v>22950</v>
      </c>
      <c r="D6074">
        <v>25800</v>
      </c>
      <c r="E6074">
        <v>28650</v>
      </c>
      <c r="F6074">
        <v>30950</v>
      </c>
      <c r="G6074">
        <v>33250</v>
      </c>
      <c r="H6074">
        <v>35550</v>
      </c>
      <c r="I6074">
        <v>37850</v>
      </c>
      <c r="J6074">
        <v>40150</v>
      </c>
      <c r="K6074" t="s">
        <v>3089</v>
      </c>
      <c r="L6074">
        <v>67</v>
      </c>
      <c r="M6074">
        <v>50</v>
      </c>
      <c r="N6074" t="s">
        <v>2318</v>
      </c>
    </row>
    <row r="6075" spans="1:14" x14ac:dyDescent="0.2">
      <c r="A6075" t="s">
        <v>11834</v>
      </c>
      <c r="B6075">
        <v>20450</v>
      </c>
      <c r="C6075">
        <v>23400</v>
      </c>
      <c r="D6075">
        <v>26300</v>
      </c>
      <c r="E6075">
        <v>29200</v>
      </c>
      <c r="F6075">
        <v>31550</v>
      </c>
      <c r="G6075">
        <v>33900</v>
      </c>
      <c r="H6075">
        <v>36250</v>
      </c>
      <c r="I6075">
        <v>38550</v>
      </c>
      <c r="J6075">
        <v>40900</v>
      </c>
      <c r="K6075" t="s">
        <v>3089</v>
      </c>
      <c r="L6075">
        <v>69</v>
      </c>
      <c r="M6075">
        <v>50</v>
      </c>
      <c r="N6075" t="s">
        <v>2319</v>
      </c>
    </row>
    <row r="6076" spans="1:14" x14ac:dyDescent="0.2">
      <c r="A6076" t="s">
        <v>11835</v>
      </c>
      <c r="B6076">
        <v>28700</v>
      </c>
      <c r="C6076">
        <v>32800</v>
      </c>
      <c r="D6076">
        <v>36900</v>
      </c>
      <c r="E6076">
        <v>41000</v>
      </c>
      <c r="F6076">
        <v>44300</v>
      </c>
      <c r="G6076">
        <v>47600</v>
      </c>
      <c r="H6076">
        <v>50850</v>
      </c>
      <c r="I6076">
        <v>54150</v>
      </c>
      <c r="J6076">
        <v>57400</v>
      </c>
      <c r="K6076" t="s">
        <v>3089</v>
      </c>
      <c r="L6076">
        <v>71</v>
      </c>
      <c r="M6076">
        <v>50</v>
      </c>
      <c r="N6076" t="s">
        <v>2320</v>
      </c>
    </row>
    <row r="6077" spans="1:14" x14ac:dyDescent="0.2">
      <c r="A6077" t="s">
        <v>11836</v>
      </c>
      <c r="B6077">
        <v>21700</v>
      </c>
      <c r="C6077">
        <v>24800</v>
      </c>
      <c r="D6077">
        <v>27900</v>
      </c>
      <c r="E6077">
        <v>30950</v>
      </c>
      <c r="F6077">
        <v>33450</v>
      </c>
      <c r="G6077">
        <v>35950</v>
      </c>
      <c r="H6077">
        <v>38400</v>
      </c>
      <c r="I6077">
        <v>40900</v>
      </c>
      <c r="J6077">
        <v>43350</v>
      </c>
      <c r="K6077" t="s">
        <v>3089</v>
      </c>
      <c r="L6077">
        <v>73</v>
      </c>
      <c r="M6077">
        <v>50</v>
      </c>
      <c r="N6077" t="s">
        <v>2321</v>
      </c>
    </row>
    <row r="6078" spans="1:14" x14ac:dyDescent="0.2">
      <c r="A6078" t="s">
        <v>11837</v>
      </c>
      <c r="B6078">
        <v>28700</v>
      </c>
      <c r="C6078">
        <v>32800</v>
      </c>
      <c r="D6078">
        <v>36900</v>
      </c>
      <c r="E6078">
        <v>41000</v>
      </c>
      <c r="F6078">
        <v>44300</v>
      </c>
      <c r="G6078">
        <v>47600</v>
      </c>
      <c r="H6078">
        <v>50850</v>
      </c>
      <c r="I6078">
        <v>54150</v>
      </c>
      <c r="J6078">
        <v>57400</v>
      </c>
      <c r="K6078" t="s">
        <v>3089</v>
      </c>
      <c r="L6078">
        <v>75</v>
      </c>
      <c r="M6078">
        <v>50</v>
      </c>
      <c r="N6078" t="s">
        <v>2322</v>
      </c>
    </row>
    <row r="6079" spans="1:14" x14ac:dyDescent="0.2">
      <c r="A6079" t="s">
        <v>11838</v>
      </c>
      <c r="B6079">
        <v>29550</v>
      </c>
      <c r="C6079">
        <v>33750</v>
      </c>
      <c r="D6079">
        <v>37950</v>
      </c>
      <c r="E6079">
        <v>42150</v>
      </c>
      <c r="F6079">
        <v>45550</v>
      </c>
      <c r="G6079">
        <v>48900</v>
      </c>
      <c r="H6079">
        <v>52300</v>
      </c>
      <c r="I6079">
        <v>55650</v>
      </c>
      <c r="J6079">
        <v>59050</v>
      </c>
      <c r="K6079" t="s">
        <v>3089</v>
      </c>
      <c r="L6079">
        <v>77</v>
      </c>
      <c r="M6079">
        <v>50</v>
      </c>
      <c r="N6079" t="s">
        <v>2323</v>
      </c>
    </row>
    <row r="6080" spans="1:14" x14ac:dyDescent="0.2">
      <c r="A6080" t="s">
        <v>11839</v>
      </c>
      <c r="B6080">
        <v>22000</v>
      </c>
      <c r="C6080">
        <v>25150</v>
      </c>
      <c r="D6080">
        <v>28300</v>
      </c>
      <c r="E6080">
        <v>31400</v>
      </c>
      <c r="F6080">
        <v>33950</v>
      </c>
      <c r="G6080">
        <v>36450</v>
      </c>
      <c r="H6080">
        <v>38950</v>
      </c>
      <c r="I6080">
        <v>41450</v>
      </c>
      <c r="J6080">
        <v>44000</v>
      </c>
      <c r="K6080" t="s">
        <v>3089</v>
      </c>
      <c r="L6080">
        <v>79</v>
      </c>
      <c r="M6080">
        <v>50</v>
      </c>
      <c r="N6080" t="s">
        <v>2324</v>
      </c>
    </row>
    <row r="6081" spans="1:14" x14ac:dyDescent="0.2">
      <c r="A6081" t="s">
        <v>11840</v>
      </c>
      <c r="B6081">
        <v>21000</v>
      </c>
      <c r="C6081">
        <v>24000</v>
      </c>
      <c r="D6081">
        <v>27000</v>
      </c>
      <c r="E6081">
        <v>29950</v>
      </c>
      <c r="F6081">
        <v>32350</v>
      </c>
      <c r="G6081">
        <v>34750</v>
      </c>
      <c r="H6081">
        <v>37150</v>
      </c>
      <c r="I6081">
        <v>39550</v>
      </c>
      <c r="J6081">
        <v>41950</v>
      </c>
      <c r="K6081" t="s">
        <v>3089</v>
      </c>
      <c r="L6081">
        <v>81</v>
      </c>
      <c r="M6081">
        <v>50</v>
      </c>
      <c r="N6081" t="s">
        <v>2325</v>
      </c>
    </row>
    <row r="6082" spans="1:14" x14ac:dyDescent="0.2">
      <c r="A6082" t="s">
        <v>11841</v>
      </c>
      <c r="B6082">
        <v>20100</v>
      </c>
      <c r="C6082">
        <v>22950</v>
      </c>
      <c r="D6082">
        <v>25800</v>
      </c>
      <c r="E6082">
        <v>28650</v>
      </c>
      <c r="F6082">
        <v>30950</v>
      </c>
      <c r="G6082">
        <v>33250</v>
      </c>
      <c r="H6082">
        <v>35550</v>
      </c>
      <c r="I6082">
        <v>37850</v>
      </c>
      <c r="J6082">
        <v>40150</v>
      </c>
      <c r="K6082" t="s">
        <v>3089</v>
      </c>
      <c r="L6082">
        <v>83</v>
      </c>
      <c r="M6082">
        <v>50</v>
      </c>
      <c r="N6082" t="s">
        <v>2326</v>
      </c>
    </row>
    <row r="6083" spans="1:14" x14ac:dyDescent="0.2">
      <c r="A6083" t="s">
        <v>11842</v>
      </c>
      <c r="B6083">
        <v>21300</v>
      </c>
      <c r="C6083">
        <v>24350</v>
      </c>
      <c r="D6083">
        <v>27400</v>
      </c>
      <c r="E6083">
        <v>30400</v>
      </c>
      <c r="F6083">
        <v>32850</v>
      </c>
      <c r="G6083">
        <v>35300</v>
      </c>
      <c r="H6083">
        <v>37700</v>
      </c>
      <c r="I6083">
        <v>40150</v>
      </c>
      <c r="J6083">
        <v>42600</v>
      </c>
      <c r="K6083" t="s">
        <v>3089</v>
      </c>
      <c r="L6083">
        <v>85</v>
      </c>
      <c r="M6083">
        <v>50</v>
      </c>
      <c r="N6083" t="s">
        <v>2327</v>
      </c>
    </row>
    <row r="6084" spans="1:14" x14ac:dyDescent="0.2">
      <c r="A6084" t="s">
        <v>11843</v>
      </c>
      <c r="B6084">
        <v>28700</v>
      </c>
      <c r="C6084">
        <v>32800</v>
      </c>
      <c r="D6084">
        <v>36900</v>
      </c>
      <c r="E6084">
        <v>41000</v>
      </c>
      <c r="F6084">
        <v>44300</v>
      </c>
      <c r="G6084">
        <v>47600</v>
      </c>
      <c r="H6084">
        <v>50850</v>
      </c>
      <c r="I6084">
        <v>54150</v>
      </c>
      <c r="J6084">
        <v>57400</v>
      </c>
      <c r="K6084" t="s">
        <v>3089</v>
      </c>
      <c r="L6084">
        <v>87</v>
      </c>
      <c r="M6084">
        <v>50</v>
      </c>
      <c r="N6084" t="s">
        <v>2328</v>
      </c>
    </row>
    <row r="6085" spans="1:14" x14ac:dyDescent="0.2">
      <c r="A6085" t="s">
        <v>11844</v>
      </c>
      <c r="B6085">
        <v>28700</v>
      </c>
      <c r="C6085">
        <v>32800</v>
      </c>
      <c r="D6085">
        <v>36900</v>
      </c>
      <c r="E6085">
        <v>41000</v>
      </c>
      <c r="F6085">
        <v>44300</v>
      </c>
      <c r="G6085">
        <v>47600</v>
      </c>
      <c r="H6085">
        <v>50850</v>
      </c>
      <c r="I6085">
        <v>54150</v>
      </c>
      <c r="J6085">
        <v>57400</v>
      </c>
      <c r="K6085" t="s">
        <v>3089</v>
      </c>
      <c r="L6085">
        <v>89</v>
      </c>
      <c r="M6085">
        <v>50</v>
      </c>
      <c r="N6085" t="s">
        <v>2329</v>
      </c>
    </row>
    <row r="6086" spans="1:14" x14ac:dyDescent="0.2">
      <c r="A6086" t="s">
        <v>11845</v>
      </c>
      <c r="B6086">
        <v>29550</v>
      </c>
      <c r="C6086">
        <v>33750</v>
      </c>
      <c r="D6086">
        <v>37950</v>
      </c>
      <c r="E6086">
        <v>42150</v>
      </c>
      <c r="F6086">
        <v>45550</v>
      </c>
      <c r="G6086">
        <v>48900</v>
      </c>
      <c r="H6086">
        <v>52300</v>
      </c>
      <c r="I6086">
        <v>55650</v>
      </c>
      <c r="J6086">
        <v>59050</v>
      </c>
      <c r="K6086" t="s">
        <v>3089</v>
      </c>
      <c r="L6086">
        <v>91</v>
      </c>
      <c r="M6086">
        <v>50</v>
      </c>
      <c r="N6086" t="s">
        <v>2330</v>
      </c>
    </row>
    <row r="6087" spans="1:14" x14ac:dyDescent="0.2">
      <c r="A6087" t="s">
        <v>11846</v>
      </c>
      <c r="B6087">
        <v>26950</v>
      </c>
      <c r="C6087">
        <v>30800</v>
      </c>
      <c r="D6087">
        <v>34650</v>
      </c>
      <c r="E6087">
        <v>38500</v>
      </c>
      <c r="F6087">
        <v>41600</v>
      </c>
      <c r="G6087">
        <v>44700</v>
      </c>
      <c r="H6087">
        <v>47750</v>
      </c>
      <c r="I6087">
        <v>50850</v>
      </c>
      <c r="J6087">
        <v>53900</v>
      </c>
      <c r="K6087" t="s">
        <v>3089</v>
      </c>
      <c r="L6087">
        <v>93</v>
      </c>
      <c r="M6087">
        <v>50</v>
      </c>
      <c r="N6087" t="s">
        <v>2331</v>
      </c>
    </row>
    <row r="6088" spans="1:14" x14ac:dyDescent="0.2">
      <c r="A6088" t="s">
        <v>11847</v>
      </c>
      <c r="B6088">
        <v>28700</v>
      </c>
      <c r="C6088">
        <v>32800</v>
      </c>
      <c r="D6088">
        <v>36900</v>
      </c>
      <c r="E6088">
        <v>41000</v>
      </c>
      <c r="F6088">
        <v>44300</v>
      </c>
      <c r="G6088">
        <v>47600</v>
      </c>
      <c r="H6088">
        <v>50850</v>
      </c>
      <c r="I6088">
        <v>54150</v>
      </c>
      <c r="J6088">
        <v>57400</v>
      </c>
      <c r="K6088" t="s">
        <v>3089</v>
      </c>
      <c r="L6088">
        <v>95</v>
      </c>
      <c r="M6088">
        <v>50</v>
      </c>
      <c r="N6088" t="s">
        <v>2332</v>
      </c>
    </row>
    <row r="6089" spans="1:14" x14ac:dyDescent="0.2">
      <c r="A6089" t="s">
        <v>11848</v>
      </c>
      <c r="B6089">
        <v>20100</v>
      </c>
      <c r="C6089">
        <v>22950</v>
      </c>
      <c r="D6089">
        <v>25800</v>
      </c>
      <c r="E6089">
        <v>28650</v>
      </c>
      <c r="F6089">
        <v>30950</v>
      </c>
      <c r="G6089">
        <v>33250</v>
      </c>
      <c r="H6089">
        <v>35550</v>
      </c>
      <c r="I6089">
        <v>37850</v>
      </c>
      <c r="J6089">
        <v>40150</v>
      </c>
      <c r="K6089" t="s">
        <v>3089</v>
      </c>
      <c r="L6089">
        <v>97</v>
      </c>
      <c r="M6089">
        <v>50</v>
      </c>
      <c r="N6089" t="s">
        <v>2333</v>
      </c>
    </row>
    <row r="6090" spans="1:14" x14ac:dyDescent="0.2">
      <c r="A6090" t="s">
        <v>11849</v>
      </c>
      <c r="B6090">
        <v>28350</v>
      </c>
      <c r="C6090">
        <v>32400</v>
      </c>
      <c r="D6090">
        <v>36450</v>
      </c>
      <c r="E6090">
        <v>40500</v>
      </c>
      <c r="F6090">
        <v>43750</v>
      </c>
      <c r="G6090">
        <v>47000</v>
      </c>
      <c r="H6090">
        <v>50250</v>
      </c>
      <c r="I6090">
        <v>53500</v>
      </c>
      <c r="J6090">
        <v>56700</v>
      </c>
      <c r="K6090" t="s">
        <v>3089</v>
      </c>
      <c r="L6090">
        <v>99</v>
      </c>
      <c r="M6090">
        <v>50</v>
      </c>
      <c r="N6090" t="s">
        <v>2334</v>
      </c>
    </row>
    <row r="6091" spans="1:14" x14ac:dyDescent="0.2">
      <c r="A6091" t="s">
        <v>11850</v>
      </c>
      <c r="B6091">
        <v>21000</v>
      </c>
      <c r="C6091">
        <v>24000</v>
      </c>
      <c r="D6091">
        <v>27000</v>
      </c>
      <c r="E6091">
        <v>29950</v>
      </c>
      <c r="F6091">
        <v>32350</v>
      </c>
      <c r="G6091">
        <v>34750</v>
      </c>
      <c r="H6091">
        <v>37150</v>
      </c>
      <c r="I6091">
        <v>39550</v>
      </c>
      <c r="J6091">
        <v>41950</v>
      </c>
      <c r="K6091" t="s">
        <v>3089</v>
      </c>
      <c r="L6091">
        <v>101</v>
      </c>
      <c r="M6091">
        <v>50</v>
      </c>
      <c r="N6091" t="s">
        <v>2335</v>
      </c>
    </row>
    <row r="6092" spans="1:14" x14ac:dyDescent="0.2">
      <c r="A6092" t="s">
        <v>11851</v>
      </c>
      <c r="B6092">
        <v>28700</v>
      </c>
      <c r="C6092">
        <v>32800</v>
      </c>
      <c r="D6092">
        <v>36900</v>
      </c>
      <c r="E6092">
        <v>41000</v>
      </c>
      <c r="F6092">
        <v>44300</v>
      </c>
      <c r="G6092">
        <v>47600</v>
      </c>
      <c r="H6092">
        <v>50850</v>
      </c>
      <c r="I6092">
        <v>54150</v>
      </c>
      <c r="J6092">
        <v>57400</v>
      </c>
      <c r="K6092" t="s">
        <v>3089</v>
      </c>
      <c r="L6092">
        <v>103</v>
      </c>
      <c r="M6092">
        <v>50</v>
      </c>
      <c r="N6092" t="s">
        <v>2336</v>
      </c>
    </row>
    <row r="6093" spans="1:14" x14ac:dyDescent="0.2">
      <c r="A6093" t="s">
        <v>11852</v>
      </c>
      <c r="B6093">
        <v>25100</v>
      </c>
      <c r="C6093">
        <v>28650</v>
      </c>
      <c r="D6093">
        <v>32250</v>
      </c>
      <c r="E6093">
        <v>35800</v>
      </c>
      <c r="F6093">
        <v>38700</v>
      </c>
      <c r="G6093">
        <v>41550</v>
      </c>
      <c r="H6093">
        <v>44400</v>
      </c>
      <c r="I6093">
        <v>47300</v>
      </c>
      <c r="J6093">
        <v>50150</v>
      </c>
      <c r="K6093" t="s">
        <v>3089</v>
      </c>
      <c r="L6093">
        <v>105</v>
      </c>
      <c r="M6093">
        <v>50</v>
      </c>
      <c r="N6093" t="s">
        <v>2337</v>
      </c>
    </row>
    <row r="6094" spans="1:14" x14ac:dyDescent="0.2">
      <c r="A6094" t="s">
        <v>11853</v>
      </c>
      <c r="B6094">
        <v>20100</v>
      </c>
      <c r="C6094">
        <v>22950</v>
      </c>
      <c r="D6094">
        <v>25800</v>
      </c>
      <c r="E6094">
        <v>28650</v>
      </c>
      <c r="F6094">
        <v>30950</v>
      </c>
      <c r="G6094">
        <v>33250</v>
      </c>
      <c r="H6094">
        <v>35550</v>
      </c>
      <c r="I6094">
        <v>37850</v>
      </c>
      <c r="J6094">
        <v>40150</v>
      </c>
      <c r="K6094" t="s">
        <v>3089</v>
      </c>
      <c r="L6094">
        <v>107</v>
      </c>
      <c r="M6094">
        <v>50</v>
      </c>
      <c r="N6094" t="s">
        <v>2338</v>
      </c>
    </row>
    <row r="6095" spans="1:14" x14ac:dyDescent="0.2">
      <c r="A6095" t="s">
        <v>11854</v>
      </c>
      <c r="B6095">
        <v>25750</v>
      </c>
      <c r="C6095">
        <v>29400</v>
      </c>
      <c r="D6095">
        <v>33100</v>
      </c>
      <c r="E6095">
        <v>36750</v>
      </c>
      <c r="F6095">
        <v>39700</v>
      </c>
      <c r="G6095">
        <v>42650</v>
      </c>
      <c r="H6095">
        <v>45600</v>
      </c>
      <c r="I6095">
        <v>48550</v>
      </c>
      <c r="J6095">
        <v>51450</v>
      </c>
      <c r="K6095" t="s">
        <v>3089</v>
      </c>
      <c r="L6095">
        <v>109</v>
      </c>
      <c r="M6095">
        <v>50</v>
      </c>
      <c r="N6095" t="s">
        <v>2339</v>
      </c>
    </row>
    <row r="6096" spans="1:14" x14ac:dyDescent="0.2">
      <c r="A6096" t="s">
        <v>11855</v>
      </c>
      <c r="B6096">
        <v>21700</v>
      </c>
      <c r="C6096">
        <v>24800</v>
      </c>
      <c r="D6096">
        <v>27900</v>
      </c>
      <c r="E6096">
        <v>30950</v>
      </c>
      <c r="F6096">
        <v>33450</v>
      </c>
      <c r="G6096">
        <v>35950</v>
      </c>
      <c r="H6096">
        <v>38400</v>
      </c>
      <c r="I6096">
        <v>40900</v>
      </c>
      <c r="J6096">
        <v>43350</v>
      </c>
      <c r="K6096" t="s">
        <v>3089</v>
      </c>
      <c r="L6096">
        <v>111</v>
      </c>
      <c r="M6096">
        <v>50</v>
      </c>
      <c r="N6096" t="s">
        <v>2340</v>
      </c>
    </row>
    <row r="6097" spans="1:14" x14ac:dyDescent="0.2">
      <c r="A6097" t="s">
        <v>11856</v>
      </c>
      <c r="B6097">
        <v>26150</v>
      </c>
      <c r="C6097">
        <v>29850</v>
      </c>
      <c r="D6097">
        <v>33600</v>
      </c>
      <c r="E6097">
        <v>37300</v>
      </c>
      <c r="F6097">
        <v>40300</v>
      </c>
      <c r="G6097">
        <v>43300</v>
      </c>
      <c r="H6097">
        <v>46300</v>
      </c>
      <c r="I6097">
        <v>49250</v>
      </c>
      <c r="J6097">
        <v>52250</v>
      </c>
      <c r="K6097" t="s">
        <v>3089</v>
      </c>
      <c r="L6097">
        <v>113</v>
      </c>
      <c r="M6097">
        <v>50</v>
      </c>
      <c r="N6097" t="s">
        <v>2341</v>
      </c>
    </row>
    <row r="6098" spans="1:14" x14ac:dyDescent="0.2">
      <c r="A6098" t="s">
        <v>11857</v>
      </c>
      <c r="B6098">
        <v>24150</v>
      </c>
      <c r="C6098">
        <v>27600</v>
      </c>
      <c r="D6098">
        <v>31050</v>
      </c>
      <c r="E6098">
        <v>34450</v>
      </c>
      <c r="F6098">
        <v>37250</v>
      </c>
      <c r="G6098">
        <v>40000</v>
      </c>
      <c r="H6098">
        <v>42750</v>
      </c>
      <c r="I6098">
        <v>45500</v>
      </c>
      <c r="J6098">
        <v>48250</v>
      </c>
      <c r="K6098" t="s">
        <v>3089</v>
      </c>
      <c r="L6098">
        <v>115</v>
      </c>
      <c r="M6098">
        <v>50</v>
      </c>
      <c r="N6098" t="s">
        <v>2342</v>
      </c>
    </row>
    <row r="6099" spans="1:14" x14ac:dyDescent="0.2">
      <c r="A6099" t="s">
        <v>11858</v>
      </c>
      <c r="B6099">
        <v>20100</v>
      </c>
      <c r="C6099">
        <v>22950</v>
      </c>
      <c r="D6099">
        <v>25800</v>
      </c>
      <c r="E6099">
        <v>28650</v>
      </c>
      <c r="F6099">
        <v>30950</v>
      </c>
      <c r="G6099">
        <v>33250</v>
      </c>
      <c r="H6099">
        <v>35550</v>
      </c>
      <c r="I6099">
        <v>37850</v>
      </c>
      <c r="J6099">
        <v>40150</v>
      </c>
      <c r="K6099" t="s">
        <v>3089</v>
      </c>
      <c r="L6099">
        <v>117</v>
      </c>
      <c r="M6099">
        <v>50</v>
      </c>
      <c r="N6099" t="s">
        <v>2343</v>
      </c>
    </row>
    <row r="6100" spans="1:14" x14ac:dyDescent="0.2">
      <c r="A6100" t="s">
        <v>11859</v>
      </c>
      <c r="B6100">
        <v>20100</v>
      </c>
      <c r="C6100">
        <v>22950</v>
      </c>
      <c r="D6100">
        <v>25800</v>
      </c>
      <c r="E6100">
        <v>28650</v>
      </c>
      <c r="F6100">
        <v>30950</v>
      </c>
      <c r="G6100">
        <v>33250</v>
      </c>
      <c r="H6100">
        <v>35550</v>
      </c>
      <c r="I6100">
        <v>37850</v>
      </c>
      <c r="J6100">
        <v>40150</v>
      </c>
      <c r="K6100" t="s">
        <v>3089</v>
      </c>
      <c r="L6100">
        <v>119</v>
      </c>
      <c r="M6100">
        <v>50</v>
      </c>
      <c r="N6100" t="s">
        <v>2344</v>
      </c>
    </row>
    <row r="6101" spans="1:14" x14ac:dyDescent="0.2">
      <c r="A6101" t="s">
        <v>11860</v>
      </c>
      <c r="B6101">
        <v>29550</v>
      </c>
      <c r="C6101">
        <v>33750</v>
      </c>
      <c r="D6101">
        <v>37950</v>
      </c>
      <c r="E6101">
        <v>42150</v>
      </c>
      <c r="F6101">
        <v>45550</v>
      </c>
      <c r="G6101">
        <v>48900</v>
      </c>
      <c r="H6101">
        <v>52300</v>
      </c>
      <c r="I6101">
        <v>55650</v>
      </c>
      <c r="J6101">
        <v>59050</v>
      </c>
      <c r="K6101" t="s">
        <v>3089</v>
      </c>
      <c r="L6101">
        <v>121</v>
      </c>
      <c r="M6101">
        <v>50</v>
      </c>
      <c r="N6101" t="s">
        <v>2345</v>
      </c>
    </row>
    <row r="6102" spans="1:14" x14ac:dyDescent="0.2">
      <c r="A6102" t="s">
        <v>11861</v>
      </c>
      <c r="B6102">
        <v>20750</v>
      </c>
      <c r="C6102">
        <v>23700</v>
      </c>
      <c r="D6102">
        <v>26650</v>
      </c>
      <c r="E6102">
        <v>29600</v>
      </c>
      <c r="F6102">
        <v>32000</v>
      </c>
      <c r="G6102">
        <v>34350</v>
      </c>
      <c r="H6102">
        <v>36750</v>
      </c>
      <c r="I6102">
        <v>39100</v>
      </c>
      <c r="J6102">
        <v>41450</v>
      </c>
      <c r="K6102" t="s">
        <v>3089</v>
      </c>
      <c r="L6102">
        <v>123</v>
      </c>
      <c r="M6102">
        <v>50</v>
      </c>
      <c r="N6102" t="s">
        <v>2346</v>
      </c>
    </row>
    <row r="6103" spans="1:14" x14ac:dyDescent="0.2">
      <c r="A6103" t="s">
        <v>11862</v>
      </c>
      <c r="B6103">
        <v>29550</v>
      </c>
      <c r="C6103">
        <v>33750</v>
      </c>
      <c r="D6103">
        <v>37950</v>
      </c>
      <c r="E6103">
        <v>42150</v>
      </c>
      <c r="F6103">
        <v>45550</v>
      </c>
      <c r="G6103">
        <v>48900</v>
      </c>
      <c r="H6103">
        <v>52300</v>
      </c>
      <c r="I6103">
        <v>55650</v>
      </c>
      <c r="J6103">
        <v>59050</v>
      </c>
      <c r="K6103" t="s">
        <v>3089</v>
      </c>
      <c r="L6103">
        <v>125</v>
      </c>
      <c r="M6103">
        <v>50</v>
      </c>
      <c r="N6103" t="s">
        <v>2347</v>
      </c>
    </row>
    <row r="6104" spans="1:14" x14ac:dyDescent="0.2">
      <c r="A6104" t="s">
        <v>11863</v>
      </c>
      <c r="B6104">
        <v>20100</v>
      </c>
      <c r="C6104">
        <v>22950</v>
      </c>
      <c r="D6104">
        <v>25800</v>
      </c>
      <c r="E6104">
        <v>28650</v>
      </c>
      <c r="F6104">
        <v>30950</v>
      </c>
      <c r="G6104">
        <v>33250</v>
      </c>
      <c r="H6104">
        <v>35550</v>
      </c>
      <c r="I6104">
        <v>37850</v>
      </c>
      <c r="J6104">
        <v>40150</v>
      </c>
      <c r="K6104" t="s">
        <v>3089</v>
      </c>
      <c r="L6104">
        <v>127</v>
      </c>
      <c r="M6104">
        <v>50</v>
      </c>
      <c r="N6104" t="s">
        <v>2348</v>
      </c>
    </row>
    <row r="6105" spans="1:14" x14ac:dyDescent="0.2">
      <c r="A6105" t="s">
        <v>11864</v>
      </c>
      <c r="B6105">
        <v>29550</v>
      </c>
      <c r="C6105">
        <v>33750</v>
      </c>
      <c r="D6105">
        <v>37950</v>
      </c>
      <c r="E6105">
        <v>42150</v>
      </c>
      <c r="F6105">
        <v>45550</v>
      </c>
      <c r="G6105">
        <v>48900</v>
      </c>
      <c r="H6105">
        <v>52300</v>
      </c>
      <c r="I6105">
        <v>55650</v>
      </c>
      <c r="J6105">
        <v>59050</v>
      </c>
      <c r="K6105" t="s">
        <v>3090</v>
      </c>
      <c r="L6105">
        <v>1</v>
      </c>
      <c r="M6105">
        <v>50</v>
      </c>
      <c r="N6105" t="s">
        <v>905</v>
      </c>
    </row>
    <row r="6106" spans="1:14" x14ac:dyDescent="0.2">
      <c r="A6106" t="s">
        <v>11865</v>
      </c>
      <c r="B6106">
        <v>29550</v>
      </c>
      <c r="C6106">
        <v>33750</v>
      </c>
      <c r="D6106">
        <v>37950</v>
      </c>
      <c r="E6106">
        <v>42150</v>
      </c>
      <c r="F6106">
        <v>45550</v>
      </c>
      <c r="G6106">
        <v>48900</v>
      </c>
      <c r="H6106">
        <v>52300</v>
      </c>
      <c r="I6106">
        <v>55650</v>
      </c>
      <c r="J6106">
        <v>59050</v>
      </c>
      <c r="K6106" t="s">
        <v>3090</v>
      </c>
      <c r="L6106">
        <v>1</v>
      </c>
      <c r="M6106">
        <v>50</v>
      </c>
      <c r="N6106" t="s">
        <v>906</v>
      </c>
    </row>
    <row r="6107" spans="1:14" x14ac:dyDescent="0.2">
      <c r="A6107" t="s">
        <v>11866</v>
      </c>
      <c r="B6107">
        <v>29550</v>
      </c>
      <c r="C6107">
        <v>33750</v>
      </c>
      <c r="D6107">
        <v>37950</v>
      </c>
      <c r="E6107">
        <v>42150</v>
      </c>
      <c r="F6107">
        <v>45550</v>
      </c>
      <c r="G6107">
        <v>48900</v>
      </c>
      <c r="H6107">
        <v>52300</v>
      </c>
      <c r="I6107">
        <v>55650</v>
      </c>
      <c r="J6107">
        <v>59050</v>
      </c>
      <c r="K6107" t="s">
        <v>3090</v>
      </c>
      <c r="L6107">
        <v>1</v>
      </c>
      <c r="M6107">
        <v>50</v>
      </c>
      <c r="N6107" t="s">
        <v>907</v>
      </c>
    </row>
    <row r="6108" spans="1:14" x14ac:dyDescent="0.2">
      <c r="A6108" t="s">
        <v>11867</v>
      </c>
      <c r="B6108">
        <v>29550</v>
      </c>
      <c r="C6108">
        <v>33750</v>
      </c>
      <c r="D6108">
        <v>37950</v>
      </c>
      <c r="E6108">
        <v>42150</v>
      </c>
      <c r="F6108">
        <v>45550</v>
      </c>
      <c r="G6108">
        <v>48900</v>
      </c>
      <c r="H6108">
        <v>52300</v>
      </c>
      <c r="I6108">
        <v>55650</v>
      </c>
      <c r="J6108">
        <v>59050</v>
      </c>
      <c r="K6108" t="s">
        <v>3090</v>
      </c>
      <c r="L6108">
        <v>1</v>
      </c>
      <c r="M6108">
        <v>50</v>
      </c>
      <c r="N6108" t="s">
        <v>908</v>
      </c>
    </row>
    <row r="6109" spans="1:14" x14ac:dyDescent="0.2">
      <c r="A6109" t="s">
        <v>11868</v>
      </c>
      <c r="B6109">
        <v>29550</v>
      </c>
      <c r="C6109">
        <v>33750</v>
      </c>
      <c r="D6109">
        <v>37950</v>
      </c>
      <c r="E6109">
        <v>42150</v>
      </c>
      <c r="F6109">
        <v>45550</v>
      </c>
      <c r="G6109">
        <v>48900</v>
      </c>
      <c r="H6109">
        <v>52300</v>
      </c>
      <c r="I6109">
        <v>55650</v>
      </c>
      <c r="J6109">
        <v>59050</v>
      </c>
      <c r="K6109" t="s">
        <v>3090</v>
      </c>
      <c r="L6109">
        <v>1</v>
      </c>
      <c r="M6109">
        <v>50</v>
      </c>
      <c r="N6109" t="s">
        <v>909</v>
      </c>
    </row>
    <row r="6110" spans="1:14" x14ac:dyDescent="0.2">
      <c r="A6110" t="s">
        <v>11869</v>
      </c>
      <c r="B6110">
        <v>29550</v>
      </c>
      <c r="C6110">
        <v>33750</v>
      </c>
      <c r="D6110">
        <v>37950</v>
      </c>
      <c r="E6110">
        <v>42150</v>
      </c>
      <c r="F6110">
        <v>45550</v>
      </c>
      <c r="G6110">
        <v>48900</v>
      </c>
      <c r="H6110">
        <v>52300</v>
      </c>
      <c r="I6110">
        <v>55650</v>
      </c>
      <c r="J6110">
        <v>59050</v>
      </c>
      <c r="K6110" t="s">
        <v>3090</v>
      </c>
      <c r="L6110">
        <v>1</v>
      </c>
      <c r="M6110">
        <v>50</v>
      </c>
      <c r="N6110" t="s">
        <v>910</v>
      </c>
    </row>
    <row r="6111" spans="1:14" x14ac:dyDescent="0.2">
      <c r="A6111" t="s">
        <v>11870</v>
      </c>
      <c r="B6111">
        <v>29550</v>
      </c>
      <c r="C6111">
        <v>33750</v>
      </c>
      <c r="D6111">
        <v>37950</v>
      </c>
      <c r="E6111">
        <v>42150</v>
      </c>
      <c r="F6111">
        <v>45550</v>
      </c>
      <c r="G6111">
        <v>48900</v>
      </c>
      <c r="H6111">
        <v>52300</v>
      </c>
      <c r="I6111">
        <v>55650</v>
      </c>
      <c r="J6111">
        <v>59050</v>
      </c>
      <c r="K6111" t="s">
        <v>3090</v>
      </c>
      <c r="L6111">
        <v>1</v>
      </c>
      <c r="M6111">
        <v>50</v>
      </c>
      <c r="N6111" t="s">
        <v>912</v>
      </c>
    </row>
    <row r="6112" spans="1:14" x14ac:dyDescent="0.2">
      <c r="A6112" t="s">
        <v>11871</v>
      </c>
      <c r="B6112">
        <v>29550</v>
      </c>
      <c r="C6112">
        <v>33750</v>
      </c>
      <c r="D6112">
        <v>37950</v>
      </c>
      <c r="E6112">
        <v>42150</v>
      </c>
      <c r="F6112">
        <v>45550</v>
      </c>
      <c r="G6112">
        <v>48900</v>
      </c>
      <c r="H6112">
        <v>52300</v>
      </c>
      <c r="I6112">
        <v>55650</v>
      </c>
      <c r="J6112">
        <v>59050</v>
      </c>
      <c r="K6112" t="s">
        <v>3090</v>
      </c>
      <c r="L6112">
        <v>1</v>
      </c>
      <c r="M6112">
        <v>50</v>
      </c>
      <c r="N6112" t="s">
        <v>911</v>
      </c>
    </row>
    <row r="6113" spans="1:14" x14ac:dyDescent="0.2">
      <c r="A6113" t="s">
        <v>11872</v>
      </c>
      <c r="B6113">
        <v>29550</v>
      </c>
      <c r="C6113">
        <v>33750</v>
      </c>
      <c r="D6113">
        <v>37950</v>
      </c>
      <c r="E6113">
        <v>42150</v>
      </c>
      <c r="F6113">
        <v>45550</v>
      </c>
      <c r="G6113">
        <v>48900</v>
      </c>
      <c r="H6113">
        <v>52300</v>
      </c>
      <c r="I6113">
        <v>55650</v>
      </c>
      <c r="J6113">
        <v>59050</v>
      </c>
      <c r="K6113" t="s">
        <v>3090</v>
      </c>
      <c r="L6113">
        <v>1</v>
      </c>
      <c r="M6113">
        <v>50</v>
      </c>
      <c r="N6113" t="s">
        <v>913</v>
      </c>
    </row>
    <row r="6114" spans="1:14" x14ac:dyDescent="0.2">
      <c r="A6114" t="s">
        <v>11873</v>
      </c>
      <c r="B6114">
        <v>29550</v>
      </c>
      <c r="C6114">
        <v>33750</v>
      </c>
      <c r="D6114">
        <v>37950</v>
      </c>
      <c r="E6114">
        <v>42150</v>
      </c>
      <c r="F6114">
        <v>45550</v>
      </c>
      <c r="G6114">
        <v>48900</v>
      </c>
      <c r="H6114">
        <v>52300</v>
      </c>
      <c r="I6114">
        <v>55650</v>
      </c>
      <c r="J6114">
        <v>59050</v>
      </c>
      <c r="K6114" t="s">
        <v>3090</v>
      </c>
      <c r="L6114">
        <v>1</v>
      </c>
      <c r="M6114">
        <v>50</v>
      </c>
      <c r="N6114" t="s">
        <v>914</v>
      </c>
    </row>
    <row r="6115" spans="1:14" x14ac:dyDescent="0.2">
      <c r="A6115" t="s">
        <v>11874</v>
      </c>
      <c r="B6115">
        <v>29550</v>
      </c>
      <c r="C6115">
        <v>33750</v>
      </c>
      <c r="D6115">
        <v>37950</v>
      </c>
      <c r="E6115">
        <v>42150</v>
      </c>
      <c r="F6115">
        <v>45550</v>
      </c>
      <c r="G6115">
        <v>48900</v>
      </c>
      <c r="H6115">
        <v>52300</v>
      </c>
      <c r="I6115">
        <v>55650</v>
      </c>
      <c r="J6115">
        <v>59050</v>
      </c>
      <c r="K6115" t="s">
        <v>3090</v>
      </c>
      <c r="L6115">
        <v>1</v>
      </c>
      <c r="M6115">
        <v>50</v>
      </c>
      <c r="N6115" t="s">
        <v>915</v>
      </c>
    </row>
    <row r="6116" spans="1:14" x14ac:dyDescent="0.2">
      <c r="A6116" t="s">
        <v>11875</v>
      </c>
      <c r="B6116">
        <v>29550</v>
      </c>
      <c r="C6116">
        <v>33750</v>
      </c>
      <c r="D6116">
        <v>37950</v>
      </c>
      <c r="E6116">
        <v>42150</v>
      </c>
      <c r="F6116">
        <v>45550</v>
      </c>
      <c r="G6116">
        <v>48900</v>
      </c>
      <c r="H6116">
        <v>52300</v>
      </c>
      <c r="I6116">
        <v>55650</v>
      </c>
      <c r="J6116">
        <v>59050</v>
      </c>
      <c r="K6116" t="s">
        <v>3090</v>
      </c>
      <c r="L6116">
        <v>1</v>
      </c>
      <c r="M6116">
        <v>50</v>
      </c>
      <c r="N6116" t="s">
        <v>916</v>
      </c>
    </row>
    <row r="6117" spans="1:14" x14ac:dyDescent="0.2">
      <c r="A6117" t="s">
        <v>11876</v>
      </c>
      <c r="B6117">
        <v>29550</v>
      </c>
      <c r="C6117">
        <v>33750</v>
      </c>
      <c r="D6117">
        <v>37950</v>
      </c>
      <c r="E6117">
        <v>42150</v>
      </c>
      <c r="F6117">
        <v>45550</v>
      </c>
      <c r="G6117">
        <v>48900</v>
      </c>
      <c r="H6117">
        <v>52300</v>
      </c>
      <c r="I6117">
        <v>55650</v>
      </c>
      <c r="J6117">
        <v>59050</v>
      </c>
      <c r="K6117" t="s">
        <v>3090</v>
      </c>
      <c r="L6117">
        <v>1</v>
      </c>
      <c r="M6117">
        <v>50</v>
      </c>
      <c r="N6117" t="s">
        <v>917</v>
      </c>
    </row>
    <row r="6118" spans="1:14" x14ac:dyDescent="0.2">
      <c r="A6118" t="s">
        <v>11877</v>
      </c>
      <c r="B6118">
        <v>29550</v>
      </c>
      <c r="C6118">
        <v>33750</v>
      </c>
      <c r="D6118">
        <v>37950</v>
      </c>
      <c r="E6118">
        <v>42150</v>
      </c>
      <c r="F6118">
        <v>45550</v>
      </c>
      <c r="G6118">
        <v>48900</v>
      </c>
      <c r="H6118">
        <v>52300</v>
      </c>
      <c r="I6118">
        <v>55650</v>
      </c>
      <c r="J6118">
        <v>59050</v>
      </c>
      <c r="K6118" t="s">
        <v>3090</v>
      </c>
      <c r="L6118">
        <v>1</v>
      </c>
      <c r="M6118">
        <v>50</v>
      </c>
      <c r="N6118" t="s">
        <v>918</v>
      </c>
    </row>
    <row r="6119" spans="1:14" x14ac:dyDescent="0.2">
      <c r="A6119" t="s">
        <v>11878</v>
      </c>
      <c r="B6119">
        <v>26550</v>
      </c>
      <c r="C6119">
        <v>30350</v>
      </c>
      <c r="D6119">
        <v>34150</v>
      </c>
      <c r="E6119">
        <v>37900</v>
      </c>
      <c r="F6119">
        <v>40950</v>
      </c>
      <c r="G6119">
        <v>44000</v>
      </c>
      <c r="H6119">
        <v>47000</v>
      </c>
      <c r="I6119">
        <v>50050</v>
      </c>
      <c r="J6119">
        <v>53100</v>
      </c>
      <c r="K6119" t="s">
        <v>3090</v>
      </c>
      <c r="L6119">
        <v>3</v>
      </c>
      <c r="M6119">
        <v>50</v>
      </c>
      <c r="N6119" t="s">
        <v>919</v>
      </c>
    </row>
    <row r="6120" spans="1:14" x14ac:dyDescent="0.2">
      <c r="A6120" t="s">
        <v>11879</v>
      </c>
      <c r="B6120">
        <v>26550</v>
      </c>
      <c r="C6120">
        <v>30350</v>
      </c>
      <c r="D6120">
        <v>34150</v>
      </c>
      <c r="E6120">
        <v>37900</v>
      </c>
      <c r="F6120">
        <v>40950</v>
      </c>
      <c r="G6120">
        <v>44000</v>
      </c>
      <c r="H6120">
        <v>47000</v>
      </c>
      <c r="I6120">
        <v>50050</v>
      </c>
      <c r="J6120">
        <v>53100</v>
      </c>
      <c r="K6120" t="s">
        <v>3090</v>
      </c>
      <c r="L6120">
        <v>3</v>
      </c>
      <c r="M6120">
        <v>50</v>
      </c>
      <c r="N6120" t="s">
        <v>920</v>
      </c>
    </row>
    <row r="6121" spans="1:14" x14ac:dyDescent="0.2">
      <c r="A6121" t="s">
        <v>11880</v>
      </c>
      <c r="B6121">
        <v>26550</v>
      </c>
      <c r="C6121">
        <v>30350</v>
      </c>
      <c r="D6121">
        <v>34150</v>
      </c>
      <c r="E6121">
        <v>37900</v>
      </c>
      <c r="F6121">
        <v>40950</v>
      </c>
      <c r="G6121">
        <v>44000</v>
      </c>
      <c r="H6121">
        <v>47000</v>
      </c>
      <c r="I6121">
        <v>50050</v>
      </c>
      <c r="J6121">
        <v>53100</v>
      </c>
      <c r="K6121" t="s">
        <v>3090</v>
      </c>
      <c r="L6121">
        <v>3</v>
      </c>
      <c r="M6121">
        <v>50</v>
      </c>
      <c r="N6121" t="s">
        <v>921</v>
      </c>
    </row>
    <row r="6122" spans="1:14" x14ac:dyDescent="0.2">
      <c r="A6122" t="s">
        <v>11881</v>
      </c>
      <c r="B6122">
        <v>26550</v>
      </c>
      <c r="C6122">
        <v>30350</v>
      </c>
      <c r="D6122">
        <v>34150</v>
      </c>
      <c r="E6122">
        <v>37900</v>
      </c>
      <c r="F6122">
        <v>40950</v>
      </c>
      <c r="G6122">
        <v>44000</v>
      </c>
      <c r="H6122">
        <v>47000</v>
      </c>
      <c r="I6122">
        <v>50050</v>
      </c>
      <c r="J6122">
        <v>53100</v>
      </c>
      <c r="K6122" t="s">
        <v>3090</v>
      </c>
      <c r="L6122">
        <v>3</v>
      </c>
      <c r="M6122">
        <v>50</v>
      </c>
      <c r="N6122" t="s">
        <v>5756</v>
      </c>
    </row>
    <row r="6123" spans="1:14" x14ac:dyDescent="0.2">
      <c r="A6123" t="s">
        <v>11882</v>
      </c>
      <c r="B6123">
        <v>26550</v>
      </c>
      <c r="C6123">
        <v>30350</v>
      </c>
      <c r="D6123">
        <v>34150</v>
      </c>
      <c r="E6123">
        <v>37900</v>
      </c>
      <c r="F6123">
        <v>40950</v>
      </c>
      <c r="G6123">
        <v>44000</v>
      </c>
      <c r="H6123">
        <v>47000</v>
      </c>
      <c r="I6123">
        <v>50050</v>
      </c>
      <c r="J6123">
        <v>53100</v>
      </c>
      <c r="K6123" t="s">
        <v>3090</v>
      </c>
      <c r="L6123">
        <v>3</v>
      </c>
      <c r="M6123">
        <v>50</v>
      </c>
      <c r="N6123" t="s">
        <v>923</v>
      </c>
    </row>
    <row r="6124" spans="1:14" x14ac:dyDescent="0.2">
      <c r="A6124" t="s">
        <v>11883</v>
      </c>
      <c r="B6124">
        <v>26550</v>
      </c>
      <c r="C6124">
        <v>30350</v>
      </c>
      <c r="D6124">
        <v>34150</v>
      </c>
      <c r="E6124">
        <v>37900</v>
      </c>
      <c r="F6124">
        <v>40950</v>
      </c>
      <c r="G6124">
        <v>44000</v>
      </c>
      <c r="H6124">
        <v>47000</v>
      </c>
      <c r="I6124">
        <v>50050</v>
      </c>
      <c r="J6124">
        <v>53100</v>
      </c>
      <c r="K6124" t="s">
        <v>3090</v>
      </c>
      <c r="L6124">
        <v>3</v>
      </c>
      <c r="M6124">
        <v>50</v>
      </c>
      <c r="N6124" t="s">
        <v>924</v>
      </c>
    </row>
    <row r="6125" spans="1:14" x14ac:dyDescent="0.2">
      <c r="A6125" t="s">
        <v>11884</v>
      </c>
      <c r="B6125">
        <v>26550</v>
      </c>
      <c r="C6125">
        <v>30350</v>
      </c>
      <c r="D6125">
        <v>34150</v>
      </c>
      <c r="E6125">
        <v>37900</v>
      </c>
      <c r="F6125">
        <v>40950</v>
      </c>
      <c r="G6125">
        <v>44000</v>
      </c>
      <c r="H6125">
        <v>47000</v>
      </c>
      <c r="I6125">
        <v>50050</v>
      </c>
      <c r="J6125">
        <v>53100</v>
      </c>
      <c r="K6125" t="s">
        <v>3090</v>
      </c>
      <c r="L6125">
        <v>3</v>
      </c>
      <c r="M6125">
        <v>50</v>
      </c>
      <c r="N6125" t="s">
        <v>925</v>
      </c>
    </row>
    <row r="6126" spans="1:14" x14ac:dyDescent="0.2">
      <c r="A6126" t="s">
        <v>11885</v>
      </c>
      <c r="B6126">
        <v>26550</v>
      </c>
      <c r="C6126">
        <v>30350</v>
      </c>
      <c r="D6126">
        <v>34150</v>
      </c>
      <c r="E6126">
        <v>37900</v>
      </c>
      <c r="F6126">
        <v>40950</v>
      </c>
      <c r="G6126">
        <v>44000</v>
      </c>
      <c r="H6126">
        <v>47000</v>
      </c>
      <c r="I6126">
        <v>50050</v>
      </c>
      <c r="J6126">
        <v>53100</v>
      </c>
      <c r="K6126" t="s">
        <v>3090</v>
      </c>
      <c r="L6126">
        <v>3</v>
      </c>
      <c r="M6126">
        <v>50</v>
      </c>
      <c r="N6126" t="s">
        <v>927</v>
      </c>
    </row>
    <row r="6127" spans="1:14" x14ac:dyDescent="0.2">
      <c r="A6127" t="s">
        <v>11886</v>
      </c>
      <c r="B6127">
        <v>26550</v>
      </c>
      <c r="C6127">
        <v>30350</v>
      </c>
      <c r="D6127">
        <v>34150</v>
      </c>
      <c r="E6127">
        <v>37900</v>
      </c>
      <c r="F6127">
        <v>40950</v>
      </c>
      <c r="G6127">
        <v>44000</v>
      </c>
      <c r="H6127">
        <v>47000</v>
      </c>
      <c r="I6127">
        <v>50050</v>
      </c>
      <c r="J6127">
        <v>53100</v>
      </c>
      <c r="K6127" t="s">
        <v>3090</v>
      </c>
      <c r="L6127">
        <v>3</v>
      </c>
      <c r="M6127">
        <v>50</v>
      </c>
      <c r="N6127" t="s">
        <v>928</v>
      </c>
    </row>
    <row r="6128" spans="1:14" x14ac:dyDescent="0.2">
      <c r="A6128" t="s">
        <v>11887</v>
      </c>
      <c r="B6128">
        <v>26550</v>
      </c>
      <c r="C6128">
        <v>30350</v>
      </c>
      <c r="D6128">
        <v>34150</v>
      </c>
      <c r="E6128">
        <v>37900</v>
      </c>
      <c r="F6128">
        <v>40950</v>
      </c>
      <c r="G6128">
        <v>44000</v>
      </c>
      <c r="H6128">
        <v>47000</v>
      </c>
      <c r="I6128">
        <v>50050</v>
      </c>
      <c r="J6128">
        <v>53100</v>
      </c>
      <c r="K6128" t="s">
        <v>3090</v>
      </c>
      <c r="L6128">
        <v>3</v>
      </c>
      <c r="M6128">
        <v>50</v>
      </c>
      <c r="N6128" t="s">
        <v>929</v>
      </c>
    </row>
    <row r="6129" spans="1:14" x14ac:dyDescent="0.2">
      <c r="A6129" t="s">
        <v>11888</v>
      </c>
      <c r="B6129">
        <v>26550</v>
      </c>
      <c r="C6129">
        <v>30350</v>
      </c>
      <c r="D6129">
        <v>34150</v>
      </c>
      <c r="E6129">
        <v>37900</v>
      </c>
      <c r="F6129">
        <v>40950</v>
      </c>
      <c r="G6129">
        <v>44000</v>
      </c>
      <c r="H6129">
        <v>47000</v>
      </c>
      <c r="I6129">
        <v>50050</v>
      </c>
      <c r="J6129">
        <v>53100</v>
      </c>
      <c r="K6129" t="s">
        <v>3090</v>
      </c>
      <c r="L6129">
        <v>3</v>
      </c>
      <c r="M6129">
        <v>50</v>
      </c>
      <c r="N6129" t="s">
        <v>930</v>
      </c>
    </row>
    <row r="6130" spans="1:14" x14ac:dyDescent="0.2">
      <c r="A6130" t="s">
        <v>11889</v>
      </c>
      <c r="B6130">
        <v>26550</v>
      </c>
      <c r="C6130">
        <v>30350</v>
      </c>
      <c r="D6130">
        <v>34150</v>
      </c>
      <c r="E6130">
        <v>37900</v>
      </c>
      <c r="F6130">
        <v>40950</v>
      </c>
      <c r="G6130">
        <v>44000</v>
      </c>
      <c r="H6130">
        <v>47000</v>
      </c>
      <c r="I6130">
        <v>50050</v>
      </c>
      <c r="J6130">
        <v>53100</v>
      </c>
      <c r="K6130" t="s">
        <v>3090</v>
      </c>
      <c r="L6130">
        <v>3</v>
      </c>
      <c r="M6130">
        <v>50</v>
      </c>
      <c r="N6130" t="s">
        <v>931</v>
      </c>
    </row>
    <row r="6131" spans="1:14" x14ac:dyDescent="0.2">
      <c r="A6131" t="s">
        <v>11890</v>
      </c>
      <c r="B6131">
        <v>26550</v>
      </c>
      <c r="C6131">
        <v>30350</v>
      </c>
      <c r="D6131">
        <v>34150</v>
      </c>
      <c r="E6131">
        <v>37900</v>
      </c>
      <c r="F6131">
        <v>40950</v>
      </c>
      <c r="G6131">
        <v>44000</v>
      </c>
      <c r="H6131">
        <v>47000</v>
      </c>
      <c r="I6131">
        <v>50050</v>
      </c>
      <c r="J6131">
        <v>53100</v>
      </c>
      <c r="K6131" t="s">
        <v>3090</v>
      </c>
      <c r="L6131">
        <v>3</v>
      </c>
      <c r="M6131">
        <v>50</v>
      </c>
      <c r="N6131" t="s">
        <v>932</v>
      </c>
    </row>
    <row r="6132" spans="1:14" x14ac:dyDescent="0.2">
      <c r="A6132" t="s">
        <v>11891</v>
      </c>
      <c r="B6132">
        <v>26550</v>
      </c>
      <c r="C6132">
        <v>30350</v>
      </c>
      <c r="D6132">
        <v>34150</v>
      </c>
      <c r="E6132">
        <v>37900</v>
      </c>
      <c r="F6132">
        <v>40950</v>
      </c>
      <c r="G6132">
        <v>44000</v>
      </c>
      <c r="H6132">
        <v>47000</v>
      </c>
      <c r="I6132">
        <v>50050</v>
      </c>
      <c r="J6132">
        <v>53100</v>
      </c>
      <c r="K6132" t="s">
        <v>3090</v>
      </c>
      <c r="L6132">
        <v>3</v>
      </c>
      <c r="M6132">
        <v>50</v>
      </c>
      <c r="N6132" t="s">
        <v>933</v>
      </c>
    </row>
    <row r="6133" spans="1:14" x14ac:dyDescent="0.2">
      <c r="A6133" t="s">
        <v>11892</v>
      </c>
      <c r="B6133">
        <v>26550</v>
      </c>
      <c r="C6133">
        <v>30350</v>
      </c>
      <c r="D6133">
        <v>34150</v>
      </c>
      <c r="E6133">
        <v>37900</v>
      </c>
      <c r="F6133">
        <v>40950</v>
      </c>
      <c r="G6133">
        <v>44000</v>
      </c>
      <c r="H6133">
        <v>47000</v>
      </c>
      <c r="I6133">
        <v>50050</v>
      </c>
      <c r="J6133">
        <v>53100</v>
      </c>
      <c r="K6133" t="s">
        <v>3090</v>
      </c>
      <c r="L6133">
        <v>3</v>
      </c>
      <c r="M6133">
        <v>50</v>
      </c>
      <c r="N6133" t="s">
        <v>934</v>
      </c>
    </row>
    <row r="6134" spans="1:14" x14ac:dyDescent="0.2">
      <c r="A6134" t="s">
        <v>11893</v>
      </c>
      <c r="B6134">
        <v>26550</v>
      </c>
      <c r="C6134">
        <v>30350</v>
      </c>
      <c r="D6134">
        <v>34150</v>
      </c>
      <c r="E6134">
        <v>37900</v>
      </c>
      <c r="F6134">
        <v>40950</v>
      </c>
      <c r="G6134">
        <v>44000</v>
      </c>
      <c r="H6134">
        <v>47000</v>
      </c>
      <c r="I6134">
        <v>50050</v>
      </c>
      <c r="J6134">
        <v>53100</v>
      </c>
      <c r="K6134" t="s">
        <v>3090</v>
      </c>
      <c r="L6134">
        <v>3</v>
      </c>
      <c r="M6134">
        <v>50</v>
      </c>
      <c r="N6134" t="s">
        <v>935</v>
      </c>
    </row>
    <row r="6135" spans="1:14" x14ac:dyDescent="0.2">
      <c r="A6135" t="s">
        <v>11894</v>
      </c>
      <c r="B6135">
        <v>26550</v>
      </c>
      <c r="C6135">
        <v>30350</v>
      </c>
      <c r="D6135">
        <v>34150</v>
      </c>
      <c r="E6135">
        <v>37900</v>
      </c>
      <c r="F6135">
        <v>40950</v>
      </c>
      <c r="G6135">
        <v>44000</v>
      </c>
      <c r="H6135">
        <v>47000</v>
      </c>
      <c r="I6135">
        <v>50050</v>
      </c>
      <c r="J6135">
        <v>53100</v>
      </c>
      <c r="K6135" t="s">
        <v>3090</v>
      </c>
      <c r="L6135">
        <v>3</v>
      </c>
      <c r="M6135">
        <v>50</v>
      </c>
      <c r="N6135" t="s">
        <v>936</v>
      </c>
    </row>
    <row r="6136" spans="1:14" x14ac:dyDescent="0.2">
      <c r="A6136" t="s">
        <v>11895</v>
      </c>
      <c r="B6136">
        <v>26550</v>
      </c>
      <c r="C6136">
        <v>30350</v>
      </c>
      <c r="D6136">
        <v>34150</v>
      </c>
      <c r="E6136">
        <v>37900</v>
      </c>
      <c r="F6136">
        <v>40950</v>
      </c>
      <c r="G6136">
        <v>44000</v>
      </c>
      <c r="H6136">
        <v>47000</v>
      </c>
      <c r="I6136">
        <v>50050</v>
      </c>
      <c r="J6136">
        <v>53100</v>
      </c>
      <c r="K6136" t="s">
        <v>3090</v>
      </c>
      <c r="L6136">
        <v>3</v>
      </c>
      <c r="M6136">
        <v>50</v>
      </c>
      <c r="N6136" t="s">
        <v>937</v>
      </c>
    </row>
    <row r="6137" spans="1:14" x14ac:dyDescent="0.2">
      <c r="A6137" t="s">
        <v>11896</v>
      </c>
      <c r="B6137">
        <v>26550</v>
      </c>
      <c r="C6137">
        <v>30350</v>
      </c>
      <c r="D6137">
        <v>34150</v>
      </c>
      <c r="E6137">
        <v>37900</v>
      </c>
      <c r="F6137">
        <v>40950</v>
      </c>
      <c r="G6137">
        <v>44000</v>
      </c>
      <c r="H6137">
        <v>47000</v>
      </c>
      <c r="I6137">
        <v>50050</v>
      </c>
      <c r="J6137">
        <v>53100</v>
      </c>
      <c r="K6137" t="s">
        <v>3090</v>
      </c>
      <c r="L6137">
        <v>3</v>
      </c>
      <c r="M6137">
        <v>50</v>
      </c>
      <c r="N6137" t="s">
        <v>938</v>
      </c>
    </row>
    <row r="6138" spans="1:14" x14ac:dyDescent="0.2">
      <c r="A6138" t="s">
        <v>11897</v>
      </c>
      <c r="B6138">
        <v>26550</v>
      </c>
      <c r="C6138">
        <v>30350</v>
      </c>
      <c r="D6138">
        <v>34150</v>
      </c>
      <c r="E6138">
        <v>37900</v>
      </c>
      <c r="F6138">
        <v>40950</v>
      </c>
      <c r="G6138">
        <v>44000</v>
      </c>
      <c r="H6138">
        <v>47000</v>
      </c>
      <c r="I6138">
        <v>50050</v>
      </c>
      <c r="J6138">
        <v>53100</v>
      </c>
      <c r="K6138" t="s">
        <v>3090</v>
      </c>
      <c r="L6138">
        <v>3</v>
      </c>
      <c r="M6138">
        <v>50</v>
      </c>
      <c r="N6138" t="s">
        <v>939</v>
      </c>
    </row>
    <row r="6139" spans="1:14" x14ac:dyDescent="0.2">
      <c r="A6139" t="s">
        <v>11898</v>
      </c>
      <c r="B6139">
        <v>26550</v>
      </c>
      <c r="C6139">
        <v>30350</v>
      </c>
      <c r="D6139">
        <v>34150</v>
      </c>
      <c r="E6139">
        <v>37900</v>
      </c>
      <c r="F6139">
        <v>40950</v>
      </c>
      <c r="G6139">
        <v>44000</v>
      </c>
      <c r="H6139">
        <v>47000</v>
      </c>
      <c r="I6139">
        <v>50050</v>
      </c>
      <c r="J6139">
        <v>53100</v>
      </c>
      <c r="K6139" t="s">
        <v>3090</v>
      </c>
      <c r="L6139">
        <v>3</v>
      </c>
      <c r="M6139">
        <v>50</v>
      </c>
      <c r="N6139" t="s">
        <v>940</v>
      </c>
    </row>
    <row r="6140" spans="1:14" x14ac:dyDescent="0.2">
      <c r="A6140" t="s">
        <v>11899</v>
      </c>
      <c r="B6140">
        <v>26550</v>
      </c>
      <c r="C6140">
        <v>30350</v>
      </c>
      <c r="D6140">
        <v>34150</v>
      </c>
      <c r="E6140">
        <v>37900</v>
      </c>
      <c r="F6140">
        <v>40950</v>
      </c>
      <c r="G6140">
        <v>44000</v>
      </c>
      <c r="H6140">
        <v>47000</v>
      </c>
      <c r="I6140">
        <v>50050</v>
      </c>
      <c r="J6140">
        <v>53100</v>
      </c>
      <c r="K6140" t="s">
        <v>3090</v>
      </c>
      <c r="L6140">
        <v>3</v>
      </c>
      <c r="M6140">
        <v>50</v>
      </c>
      <c r="N6140" t="s">
        <v>941</v>
      </c>
    </row>
    <row r="6141" spans="1:14" x14ac:dyDescent="0.2">
      <c r="A6141" t="s">
        <v>11900</v>
      </c>
      <c r="B6141">
        <v>26550</v>
      </c>
      <c r="C6141">
        <v>30350</v>
      </c>
      <c r="D6141">
        <v>34150</v>
      </c>
      <c r="E6141">
        <v>37900</v>
      </c>
      <c r="F6141">
        <v>40950</v>
      </c>
      <c r="G6141">
        <v>44000</v>
      </c>
      <c r="H6141">
        <v>47000</v>
      </c>
      <c r="I6141">
        <v>50050</v>
      </c>
      <c r="J6141">
        <v>53100</v>
      </c>
      <c r="K6141" t="s">
        <v>3090</v>
      </c>
      <c r="L6141">
        <v>3</v>
      </c>
      <c r="M6141">
        <v>50</v>
      </c>
      <c r="N6141" t="s">
        <v>942</v>
      </c>
    </row>
    <row r="6142" spans="1:14" x14ac:dyDescent="0.2">
      <c r="A6142" t="s">
        <v>11901</v>
      </c>
      <c r="B6142">
        <v>26550</v>
      </c>
      <c r="C6142">
        <v>30350</v>
      </c>
      <c r="D6142">
        <v>34150</v>
      </c>
      <c r="E6142">
        <v>37900</v>
      </c>
      <c r="F6142">
        <v>40950</v>
      </c>
      <c r="G6142">
        <v>44000</v>
      </c>
      <c r="H6142">
        <v>47000</v>
      </c>
      <c r="I6142">
        <v>50050</v>
      </c>
      <c r="J6142">
        <v>53100</v>
      </c>
      <c r="K6142" t="s">
        <v>3090</v>
      </c>
      <c r="L6142">
        <v>3</v>
      </c>
      <c r="M6142">
        <v>50</v>
      </c>
      <c r="N6142" t="s">
        <v>943</v>
      </c>
    </row>
    <row r="6143" spans="1:14" x14ac:dyDescent="0.2">
      <c r="A6143" t="s">
        <v>11902</v>
      </c>
      <c r="B6143">
        <v>26550</v>
      </c>
      <c r="C6143">
        <v>30350</v>
      </c>
      <c r="D6143">
        <v>34150</v>
      </c>
      <c r="E6143">
        <v>37900</v>
      </c>
      <c r="F6143">
        <v>40950</v>
      </c>
      <c r="G6143">
        <v>44000</v>
      </c>
      <c r="H6143">
        <v>47000</v>
      </c>
      <c r="I6143">
        <v>50050</v>
      </c>
      <c r="J6143">
        <v>53100</v>
      </c>
      <c r="K6143" t="s">
        <v>3090</v>
      </c>
      <c r="L6143">
        <v>3</v>
      </c>
      <c r="M6143">
        <v>50</v>
      </c>
      <c r="N6143" t="s">
        <v>944</v>
      </c>
    </row>
    <row r="6144" spans="1:14" x14ac:dyDescent="0.2">
      <c r="A6144" t="s">
        <v>11903</v>
      </c>
      <c r="B6144">
        <v>26550</v>
      </c>
      <c r="C6144">
        <v>30350</v>
      </c>
      <c r="D6144">
        <v>34150</v>
      </c>
      <c r="E6144">
        <v>37900</v>
      </c>
      <c r="F6144">
        <v>40950</v>
      </c>
      <c r="G6144">
        <v>44000</v>
      </c>
      <c r="H6144">
        <v>47000</v>
      </c>
      <c r="I6144">
        <v>50050</v>
      </c>
      <c r="J6144">
        <v>53100</v>
      </c>
      <c r="K6144" t="s">
        <v>3090</v>
      </c>
      <c r="L6144">
        <v>3</v>
      </c>
      <c r="M6144">
        <v>50</v>
      </c>
      <c r="N6144" t="s">
        <v>945</v>
      </c>
    </row>
    <row r="6145" spans="1:14" x14ac:dyDescent="0.2">
      <c r="A6145" t="s">
        <v>11904</v>
      </c>
      <c r="B6145">
        <v>26550</v>
      </c>
      <c r="C6145">
        <v>30350</v>
      </c>
      <c r="D6145">
        <v>34150</v>
      </c>
      <c r="E6145">
        <v>37900</v>
      </c>
      <c r="F6145">
        <v>40950</v>
      </c>
      <c r="G6145">
        <v>44000</v>
      </c>
      <c r="H6145">
        <v>47000</v>
      </c>
      <c r="I6145">
        <v>50050</v>
      </c>
      <c r="J6145">
        <v>53100</v>
      </c>
      <c r="K6145" t="s">
        <v>3090</v>
      </c>
      <c r="L6145">
        <v>3</v>
      </c>
      <c r="M6145">
        <v>50</v>
      </c>
      <c r="N6145" t="s">
        <v>946</v>
      </c>
    </row>
    <row r="6146" spans="1:14" x14ac:dyDescent="0.2">
      <c r="A6146" t="s">
        <v>11905</v>
      </c>
      <c r="B6146">
        <v>26550</v>
      </c>
      <c r="C6146">
        <v>30350</v>
      </c>
      <c r="D6146">
        <v>34150</v>
      </c>
      <c r="E6146">
        <v>37900</v>
      </c>
      <c r="F6146">
        <v>40950</v>
      </c>
      <c r="G6146">
        <v>44000</v>
      </c>
      <c r="H6146">
        <v>47000</v>
      </c>
      <c r="I6146">
        <v>50050</v>
      </c>
      <c r="J6146">
        <v>53100</v>
      </c>
      <c r="K6146" t="s">
        <v>3090</v>
      </c>
      <c r="L6146">
        <v>3</v>
      </c>
      <c r="M6146">
        <v>50</v>
      </c>
      <c r="N6146" t="s">
        <v>947</v>
      </c>
    </row>
    <row r="6147" spans="1:14" x14ac:dyDescent="0.2">
      <c r="A6147" t="s">
        <v>11906</v>
      </c>
      <c r="B6147">
        <v>26550</v>
      </c>
      <c r="C6147">
        <v>30350</v>
      </c>
      <c r="D6147">
        <v>34150</v>
      </c>
      <c r="E6147">
        <v>37900</v>
      </c>
      <c r="F6147">
        <v>40950</v>
      </c>
      <c r="G6147">
        <v>44000</v>
      </c>
      <c r="H6147">
        <v>47000</v>
      </c>
      <c r="I6147">
        <v>50050</v>
      </c>
      <c r="J6147">
        <v>53100</v>
      </c>
      <c r="K6147" t="s">
        <v>3090</v>
      </c>
      <c r="L6147">
        <v>3</v>
      </c>
      <c r="M6147">
        <v>50</v>
      </c>
      <c r="N6147" t="s">
        <v>948</v>
      </c>
    </row>
    <row r="6148" spans="1:14" x14ac:dyDescent="0.2">
      <c r="A6148" t="s">
        <v>11907</v>
      </c>
      <c r="B6148">
        <v>26550</v>
      </c>
      <c r="C6148">
        <v>30350</v>
      </c>
      <c r="D6148">
        <v>34150</v>
      </c>
      <c r="E6148">
        <v>37900</v>
      </c>
      <c r="F6148">
        <v>40950</v>
      </c>
      <c r="G6148">
        <v>44000</v>
      </c>
      <c r="H6148">
        <v>47000</v>
      </c>
      <c r="I6148">
        <v>50050</v>
      </c>
      <c r="J6148">
        <v>53100</v>
      </c>
      <c r="K6148" t="s">
        <v>3090</v>
      </c>
      <c r="L6148">
        <v>3</v>
      </c>
      <c r="M6148">
        <v>50</v>
      </c>
      <c r="N6148" t="s">
        <v>949</v>
      </c>
    </row>
    <row r="6149" spans="1:14" x14ac:dyDescent="0.2">
      <c r="A6149" t="s">
        <v>11908</v>
      </c>
      <c r="B6149">
        <v>26550</v>
      </c>
      <c r="C6149">
        <v>30350</v>
      </c>
      <c r="D6149">
        <v>34150</v>
      </c>
      <c r="E6149">
        <v>37900</v>
      </c>
      <c r="F6149">
        <v>40950</v>
      </c>
      <c r="G6149">
        <v>44000</v>
      </c>
      <c r="H6149">
        <v>47000</v>
      </c>
      <c r="I6149">
        <v>50050</v>
      </c>
      <c r="J6149">
        <v>53100</v>
      </c>
      <c r="K6149" t="s">
        <v>3090</v>
      </c>
      <c r="L6149">
        <v>3</v>
      </c>
      <c r="M6149">
        <v>50</v>
      </c>
      <c r="N6149" t="s">
        <v>950</v>
      </c>
    </row>
    <row r="6150" spans="1:14" x14ac:dyDescent="0.2">
      <c r="A6150" t="s">
        <v>11909</v>
      </c>
      <c r="B6150">
        <v>26550</v>
      </c>
      <c r="C6150">
        <v>30350</v>
      </c>
      <c r="D6150">
        <v>34150</v>
      </c>
      <c r="E6150">
        <v>37900</v>
      </c>
      <c r="F6150">
        <v>40950</v>
      </c>
      <c r="G6150">
        <v>44000</v>
      </c>
      <c r="H6150">
        <v>47000</v>
      </c>
      <c r="I6150">
        <v>50050</v>
      </c>
      <c r="J6150">
        <v>53100</v>
      </c>
      <c r="K6150" t="s">
        <v>3090</v>
      </c>
      <c r="L6150">
        <v>3</v>
      </c>
      <c r="M6150">
        <v>50</v>
      </c>
      <c r="N6150" t="s">
        <v>951</v>
      </c>
    </row>
    <row r="6151" spans="1:14" x14ac:dyDescent="0.2">
      <c r="A6151" t="s">
        <v>11910</v>
      </c>
      <c r="B6151">
        <v>26550</v>
      </c>
      <c r="C6151">
        <v>30350</v>
      </c>
      <c r="D6151">
        <v>34150</v>
      </c>
      <c r="E6151">
        <v>37900</v>
      </c>
      <c r="F6151">
        <v>40950</v>
      </c>
      <c r="G6151">
        <v>44000</v>
      </c>
      <c r="H6151">
        <v>47000</v>
      </c>
      <c r="I6151">
        <v>50050</v>
      </c>
      <c r="J6151">
        <v>53100</v>
      </c>
      <c r="K6151" t="s">
        <v>3090</v>
      </c>
      <c r="L6151">
        <v>3</v>
      </c>
      <c r="M6151">
        <v>50</v>
      </c>
      <c r="N6151" t="s">
        <v>952</v>
      </c>
    </row>
    <row r="6152" spans="1:14" x14ac:dyDescent="0.2">
      <c r="A6152" t="s">
        <v>11911</v>
      </c>
      <c r="B6152">
        <v>26550</v>
      </c>
      <c r="C6152">
        <v>30350</v>
      </c>
      <c r="D6152">
        <v>34150</v>
      </c>
      <c r="E6152">
        <v>37900</v>
      </c>
      <c r="F6152">
        <v>40950</v>
      </c>
      <c r="G6152">
        <v>44000</v>
      </c>
      <c r="H6152">
        <v>47000</v>
      </c>
      <c r="I6152">
        <v>50050</v>
      </c>
      <c r="J6152">
        <v>53100</v>
      </c>
      <c r="K6152" t="s">
        <v>3090</v>
      </c>
      <c r="L6152">
        <v>3</v>
      </c>
      <c r="M6152">
        <v>50</v>
      </c>
      <c r="N6152" t="s">
        <v>953</v>
      </c>
    </row>
    <row r="6153" spans="1:14" x14ac:dyDescent="0.2">
      <c r="A6153" t="s">
        <v>11912</v>
      </c>
      <c r="B6153">
        <v>26550</v>
      </c>
      <c r="C6153">
        <v>30350</v>
      </c>
      <c r="D6153">
        <v>34150</v>
      </c>
      <c r="E6153">
        <v>37900</v>
      </c>
      <c r="F6153">
        <v>40950</v>
      </c>
      <c r="G6153">
        <v>44000</v>
      </c>
      <c r="H6153">
        <v>47000</v>
      </c>
      <c r="I6153">
        <v>50050</v>
      </c>
      <c r="J6153">
        <v>53100</v>
      </c>
      <c r="K6153" t="s">
        <v>3090</v>
      </c>
      <c r="L6153">
        <v>3</v>
      </c>
      <c r="M6153">
        <v>50</v>
      </c>
      <c r="N6153" t="s">
        <v>954</v>
      </c>
    </row>
    <row r="6154" spans="1:14" x14ac:dyDescent="0.2">
      <c r="A6154" t="s">
        <v>11913</v>
      </c>
      <c r="B6154">
        <v>26550</v>
      </c>
      <c r="C6154">
        <v>30350</v>
      </c>
      <c r="D6154">
        <v>34150</v>
      </c>
      <c r="E6154">
        <v>37900</v>
      </c>
      <c r="F6154">
        <v>40950</v>
      </c>
      <c r="G6154">
        <v>44000</v>
      </c>
      <c r="H6154">
        <v>47000</v>
      </c>
      <c r="I6154">
        <v>50050</v>
      </c>
      <c r="J6154">
        <v>53100</v>
      </c>
      <c r="K6154" t="s">
        <v>3090</v>
      </c>
      <c r="L6154">
        <v>3</v>
      </c>
      <c r="M6154">
        <v>50</v>
      </c>
      <c r="N6154" t="s">
        <v>955</v>
      </c>
    </row>
    <row r="6155" spans="1:14" x14ac:dyDescent="0.2">
      <c r="A6155" t="s">
        <v>11914</v>
      </c>
      <c r="B6155">
        <v>26550</v>
      </c>
      <c r="C6155">
        <v>30350</v>
      </c>
      <c r="D6155">
        <v>34150</v>
      </c>
      <c r="E6155">
        <v>37900</v>
      </c>
      <c r="F6155">
        <v>40950</v>
      </c>
      <c r="G6155">
        <v>44000</v>
      </c>
      <c r="H6155">
        <v>47000</v>
      </c>
      <c r="I6155">
        <v>50050</v>
      </c>
      <c r="J6155">
        <v>53100</v>
      </c>
      <c r="K6155" t="s">
        <v>3090</v>
      </c>
      <c r="L6155">
        <v>3</v>
      </c>
      <c r="M6155">
        <v>50</v>
      </c>
      <c r="N6155" t="s">
        <v>956</v>
      </c>
    </row>
    <row r="6156" spans="1:14" x14ac:dyDescent="0.2">
      <c r="A6156" t="s">
        <v>11915</v>
      </c>
      <c r="B6156">
        <v>26550</v>
      </c>
      <c r="C6156">
        <v>30350</v>
      </c>
      <c r="D6156">
        <v>34150</v>
      </c>
      <c r="E6156">
        <v>37900</v>
      </c>
      <c r="F6156">
        <v>40950</v>
      </c>
      <c r="G6156">
        <v>44000</v>
      </c>
      <c r="H6156">
        <v>47000</v>
      </c>
      <c r="I6156">
        <v>50050</v>
      </c>
      <c r="J6156">
        <v>53100</v>
      </c>
      <c r="K6156" t="s">
        <v>3090</v>
      </c>
      <c r="L6156">
        <v>3</v>
      </c>
      <c r="M6156">
        <v>50</v>
      </c>
      <c r="N6156" t="s">
        <v>957</v>
      </c>
    </row>
    <row r="6157" spans="1:14" x14ac:dyDescent="0.2">
      <c r="A6157" t="s">
        <v>11916</v>
      </c>
      <c r="B6157">
        <v>26550</v>
      </c>
      <c r="C6157">
        <v>30350</v>
      </c>
      <c r="D6157">
        <v>34150</v>
      </c>
      <c r="E6157">
        <v>37900</v>
      </c>
      <c r="F6157">
        <v>40950</v>
      </c>
      <c r="G6157">
        <v>44000</v>
      </c>
      <c r="H6157">
        <v>47000</v>
      </c>
      <c r="I6157">
        <v>50050</v>
      </c>
      <c r="J6157">
        <v>53100</v>
      </c>
      <c r="K6157" t="s">
        <v>3090</v>
      </c>
      <c r="L6157">
        <v>3</v>
      </c>
      <c r="M6157">
        <v>50</v>
      </c>
      <c r="N6157" t="s">
        <v>958</v>
      </c>
    </row>
    <row r="6158" spans="1:14" x14ac:dyDescent="0.2">
      <c r="A6158" t="s">
        <v>11917</v>
      </c>
      <c r="B6158">
        <v>26550</v>
      </c>
      <c r="C6158">
        <v>30350</v>
      </c>
      <c r="D6158">
        <v>34150</v>
      </c>
      <c r="E6158">
        <v>37900</v>
      </c>
      <c r="F6158">
        <v>40950</v>
      </c>
      <c r="G6158">
        <v>44000</v>
      </c>
      <c r="H6158">
        <v>47000</v>
      </c>
      <c r="I6158">
        <v>50050</v>
      </c>
      <c r="J6158">
        <v>53100</v>
      </c>
      <c r="K6158" t="s">
        <v>3090</v>
      </c>
      <c r="L6158">
        <v>3</v>
      </c>
      <c r="M6158">
        <v>50</v>
      </c>
      <c r="N6158" t="s">
        <v>959</v>
      </c>
    </row>
    <row r="6159" spans="1:14" x14ac:dyDescent="0.2">
      <c r="A6159" t="s">
        <v>11918</v>
      </c>
      <c r="B6159">
        <v>26550</v>
      </c>
      <c r="C6159">
        <v>30350</v>
      </c>
      <c r="D6159">
        <v>34150</v>
      </c>
      <c r="E6159">
        <v>37900</v>
      </c>
      <c r="F6159">
        <v>40950</v>
      </c>
      <c r="G6159">
        <v>44000</v>
      </c>
      <c r="H6159">
        <v>47000</v>
      </c>
      <c r="I6159">
        <v>50050</v>
      </c>
      <c r="J6159">
        <v>53100</v>
      </c>
      <c r="K6159" t="s">
        <v>3090</v>
      </c>
      <c r="L6159">
        <v>3</v>
      </c>
      <c r="M6159">
        <v>50</v>
      </c>
      <c r="N6159" t="s">
        <v>960</v>
      </c>
    </row>
    <row r="6160" spans="1:14" x14ac:dyDescent="0.2">
      <c r="A6160" t="s">
        <v>11919</v>
      </c>
      <c r="B6160">
        <v>26550</v>
      </c>
      <c r="C6160">
        <v>30350</v>
      </c>
      <c r="D6160">
        <v>34150</v>
      </c>
      <c r="E6160">
        <v>37900</v>
      </c>
      <c r="F6160">
        <v>40950</v>
      </c>
      <c r="G6160">
        <v>44000</v>
      </c>
      <c r="H6160">
        <v>47000</v>
      </c>
      <c r="I6160">
        <v>50050</v>
      </c>
      <c r="J6160">
        <v>53100</v>
      </c>
      <c r="K6160" t="s">
        <v>3090</v>
      </c>
      <c r="L6160">
        <v>3</v>
      </c>
      <c r="M6160">
        <v>50</v>
      </c>
      <c r="N6160" t="s">
        <v>961</v>
      </c>
    </row>
    <row r="6161" spans="1:14" x14ac:dyDescent="0.2">
      <c r="A6161" t="s">
        <v>11920</v>
      </c>
      <c r="B6161">
        <v>26550</v>
      </c>
      <c r="C6161">
        <v>30350</v>
      </c>
      <c r="D6161">
        <v>34150</v>
      </c>
      <c r="E6161">
        <v>37900</v>
      </c>
      <c r="F6161">
        <v>40950</v>
      </c>
      <c r="G6161">
        <v>44000</v>
      </c>
      <c r="H6161">
        <v>47000</v>
      </c>
      <c r="I6161">
        <v>50050</v>
      </c>
      <c r="J6161">
        <v>53100</v>
      </c>
      <c r="K6161" t="s">
        <v>3090</v>
      </c>
      <c r="L6161">
        <v>3</v>
      </c>
      <c r="M6161">
        <v>50</v>
      </c>
      <c r="N6161" t="s">
        <v>962</v>
      </c>
    </row>
    <row r="6162" spans="1:14" x14ac:dyDescent="0.2">
      <c r="A6162" t="s">
        <v>11921</v>
      </c>
      <c r="B6162">
        <v>26550</v>
      </c>
      <c r="C6162">
        <v>30350</v>
      </c>
      <c r="D6162">
        <v>34150</v>
      </c>
      <c r="E6162">
        <v>37900</v>
      </c>
      <c r="F6162">
        <v>40950</v>
      </c>
      <c r="G6162">
        <v>44000</v>
      </c>
      <c r="H6162">
        <v>47000</v>
      </c>
      <c r="I6162">
        <v>50050</v>
      </c>
      <c r="J6162">
        <v>53100</v>
      </c>
      <c r="K6162" t="s">
        <v>3090</v>
      </c>
      <c r="L6162">
        <v>3</v>
      </c>
      <c r="M6162">
        <v>50</v>
      </c>
      <c r="N6162" t="s">
        <v>963</v>
      </c>
    </row>
    <row r="6163" spans="1:14" x14ac:dyDescent="0.2">
      <c r="A6163" t="s">
        <v>11922</v>
      </c>
      <c r="B6163">
        <v>26550</v>
      </c>
      <c r="C6163">
        <v>30350</v>
      </c>
      <c r="D6163">
        <v>34150</v>
      </c>
      <c r="E6163">
        <v>37900</v>
      </c>
      <c r="F6163">
        <v>40950</v>
      </c>
      <c r="G6163">
        <v>44000</v>
      </c>
      <c r="H6163">
        <v>47000</v>
      </c>
      <c r="I6163">
        <v>50050</v>
      </c>
      <c r="J6163">
        <v>53100</v>
      </c>
      <c r="K6163" t="s">
        <v>3090</v>
      </c>
      <c r="L6163">
        <v>3</v>
      </c>
      <c r="M6163">
        <v>50</v>
      </c>
      <c r="N6163" t="s">
        <v>964</v>
      </c>
    </row>
    <row r="6164" spans="1:14" x14ac:dyDescent="0.2">
      <c r="A6164" t="s">
        <v>11923</v>
      </c>
      <c r="B6164">
        <v>26550</v>
      </c>
      <c r="C6164">
        <v>30350</v>
      </c>
      <c r="D6164">
        <v>34150</v>
      </c>
      <c r="E6164">
        <v>37900</v>
      </c>
      <c r="F6164">
        <v>40950</v>
      </c>
      <c r="G6164">
        <v>44000</v>
      </c>
      <c r="H6164">
        <v>47000</v>
      </c>
      <c r="I6164">
        <v>50050</v>
      </c>
      <c r="J6164">
        <v>53100</v>
      </c>
      <c r="K6164" t="s">
        <v>3090</v>
      </c>
      <c r="L6164">
        <v>3</v>
      </c>
      <c r="M6164">
        <v>50</v>
      </c>
      <c r="N6164" t="s">
        <v>965</v>
      </c>
    </row>
    <row r="6165" spans="1:14" x14ac:dyDescent="0.2">
      <c r="A6165" t="s">
        <v>11924</v>
      </c>
      <c r="B6165">
        <v>26550</v>
      </c>
      <c r="C6165">
        <v>30350</v>
      </c>
      <c r="D6165">
        <v>34150</v>
      </c>
      <c r="E6165">
        <v>37900</v>
      </c>
      <c r="F6165">
        <v>40950</v>
      </c>
      <c r="G6165">
        <v>44000</v>
      </c>
      <c r="H6165">
        <v>47000</v>
      </c>
      <c r="I6165">
        <v>50050</v>
      </c>
      <c r="J6165">
        <v>53100</v>
      </c>
      <c r="K6165" t="s">
        <v>3090</v>
      </c>
      <c r="L6165">
        <v>3</v>
      </c>
      <c r="M6165">
        <v>50</v>
      </c>
      <c r="N6165" t="s">
        <v>966</v>
      </c>
    </row>
    <row r="6166" spans="1:14" x14ac:dyDescent="0.2">
      <c r="A6166" t="s">
        <v>11925</v>
      </c>
      <c r="B6166">
        <v>26550</v>
      </c>
      <c r="C6166">
        <v>30350</v>
      </c>
      <c r="D6166">
        <v>34150</v>
      </c>
      <c r="E6166">
        <v>37900</v>
      </c>
      <c r="F6166">
        <v>40950</v>
      </c>
      <c r="G6166">
        <v>44000</v>
      </c>
      <c r="H6166">
        <v>47000</v>
      </c>
      <c r="I6166">
        <v>50050</v>
      </c>
      <c r="J6166">
        <v>53100</v>
      </c>
      <c r="K6166" t="s">
        <v>3090</v>
      </c>
      <c r="L6166">
        <v>3</v>
      </c>
      <c r="M6166">
        <v>50</v>
      </c>
      <c r="N6166" t="s">
        <v>967</v>
      </c>
    </row>
    <row r="6167" spans="1:14" x14ac:dyDescent="0.2">
      <c r="A6167" t="s">
        <v>11926</v>
      </c>
      <c r="B6167">
        <v>26550</v>
      </c>
      <c r="C6167">
        <v>30350</v>
      </c>
      <c r="D6167">
        <v>34150</v>
      </c>
      <c r="E6167">
        <v>37900</v>
      </c>
      <c r="F6167">
        <v>40950</v>
      </c>
      <c r="G6167">
        <v>44000</v>
      </c>
      <c r="H6167">
        <v>47000</v>
      </c>
      <c r="I6167">
        <v>50050</v>
      </c>
      <c r="J6167">
        <v>53100</v>
      </c>
      <c r="K6167" t="s">
        <v>3090</v>
      </c>
      <c r="L6167">
        <v>3</v>
      </c>
      <c r="M6167">
        <v>50</v>
      </c>
      <c r="N6167" t="s">
        <v>968</v>
      </c>
    </row>
    <row r="6168" spans="1:14" x14ac:dyDescent="0.2">
      <c r="A6168" t="s">
        <v>11927</v>
      </c>
      <c r="B6168">
        <v>26550</v>
      </c>
      <c r="C6168">
        <v>30350</v>
      </c>
      <c r="D6168">
        <v>34150</v>
      </c>
      <c r="E6168">
        <v>37900</v>
      </c>
      <c r="F6168">
        <v>40950</v>
      </c>
      <c r="G6168">
        <v>44000</v>
      </c>
      <c r="H6168">
        <v>47000</v>
      </c>
      <c r="I6168">
        <v>50050</v>
      </c>
      <c r="J6168">
        <v>53100</v>
      </c>
      <c r="K6168" t="s">
        <v>3090</v>
      </c>
      <c r="L6168">
        <v>3</v>
      </c>
      <c r="M6168">
        <v>50</v>
      </c>
      <c r="N6168" t="s">
        <v>970</v>
      </c>
    </row>
    <row r="6169" spans="1:14" x14ac:dyDescent="0.2">
      <c r="A6169" t="s">
        <v>11928</v>
      </c>
      <c r="B6169">
        <v>26550</v>
      </c>
      <c r="C6169">
        <v>30350</v>
      </c>
      <c r="D6169">
        <v>34150</v>
      </c>
      <c r="E6169">
        <v>37900</v>
      </c>
      <c r="F6169">
        <v>40950</v>
      </c>
      <c r="G6169">
        <v>44000</v>
      </c>
      <c r="H6169">
        <v>47000</v>
      </c>
      <c r="I6169">
        <v>50050</v>
      </c>
      <c r="J6169">
        <v>53100</v>
      </c>
      <c r="K6169" t="s">
        <v>3090</v>
      </c>
      <c r="L6169">
        <v>3</v>
      </c>
      <c r="M6169">
        <v>50</v>
      </c>
      <c r="N6169" t="s">
        <v>971</v>
      </c>
    </row>
    <row r="6170" spans="1:14" x14ac:dyDescent="0.2">
      <c r="A6170" t="s">
        <v>11929</v>
      </c>
      <c r="B6170">
        <v>26550</v>
      </c>
      <c r="C6170">
        <v>30350</v>
      </c>
      <c r="D6170">
        <v>34150</v>
      </c>
      <c r="E6170">
        <v>37900</v>
      </c>
      <c r="F6170">
        <v>40950</v>
      </c>
      <c r="G6170">
        <v>44000</v>
      </c>
      <c r="H6170">
        <v>47000</v>
      </c>
      <c r="I6170">
        <v>50050</v>
      </c>
      <c r="J6170">
        <v>53100</v>
      </c>
      <c r="K6170" t="s">
        <v>3090</v>
      </c>
      <c r="L6170">
        <v>3</v>
      </c>
      <c r="M6170">
        <v>50</v>
      </c>
      <c r="N6170" t="s">
        <v>972</v>
      </c>
    </row>
    <row r="6171" spans="1:14" x14ac:dyDescent="0.2">
      <c r="A6171" t="s">
        <v>11930</v>
      </c>
      <c r="B6171">
        <v>26550</v>
      </c>
      <c r="C6171">
        <v>30350</v>
      </c>
      <c r="D6171">
        <v>34150</v>
      </c>
      <c r="E6171">
        <v>37900</v>
      </c>
      <c r="F6171">
        <v>40950</v>
      </c>
      <c r="G6171">
        <v>44000</v>
      </c>
      <c r="H6171">
        <v>47000</v>
      </c>
      <c r="I6171">
        <v>50050</v>
      </c>
      <c r="J6171">
        <v>53100</v>
      </c>
      <c r="K6171" t="s">
        <v>3090</v>
      </c>
      <c r="L6171">
        <v>3</v>
      </c>
      <c r="M6171">
        <v>50</v>
      </c>
      <c r="N6171" t="s">
        <v>973</v>
      </c>
    </row>
    <row r="6172" spans="1:14" x14ac:dyDescent="0.2">
      <c r="A6172" t="s">
        <v>11931</v>
      </c>
      <c r="B6172">
        <v>26550</v>
      </c>
      <c r="C6172">
        <v>30350</v>
      </c>
      <c r="D6172">
        <v>34150</v>
      </c>
      <c r="E6172">
        <v>37900</v>
      </c>
      <c r="F6172">
        <v>40950</v>
      </c>
      <c r="G6172">
        <v>44000</v>
      </c>
      <c r="H6172">
        <v>47000</v>
      </c>
      <c r="I6172">
        <v>50050</v>
      </c>
      <c r="J6172">
        <v>53100</v>
      </c>
      <c r="K6172" t="s">
        <v>3090</v>
      </c>
      <c r="L6172">
        <v>3</v>
      </c>
      <c r="M6172">
        <v>50</v>
      </c>
      <c r="N6172" t="s">
        <v>974</v>
      </c>
    </row>
    <row r="6173" spans="1:14" x14ac:dyDescent="0.2">
      <c r="A6173" t="s">
        <v>11932</v>
      </c>
      <c r="B6173">
        <v>26550</v>
      </c>
      <c r="C6173">
        <v>30350</v>
      </c>
      <c r="D6173">
        <v>34150</v>
      </c>
      <c r="E6173">
        <v>37900</v>
      </c>
      <c r="F6173">
        <v>40950</v>
      </c>
      <c r="G6173">
        <v>44000</v>
      </c>
      <c r="H6173">
        <v>47000</v>
      </c>
      <c r="I6173">
        <v>50050</v>
      </c>
      <c r="J6173">
        <v>53100</v>
      </c>
      <c r="K6173" t="s">
        <v>3090</v>
      </c>
      <c r="L6173">
        <v>3</v>
      </c>
      <c r="M6173">
        <v>50</v>
      </c>
      <c r="N6173" t="s">
        <v>978</v>
      </c>
    </row>
    <row r="6174" spans="1:14" x14ac:dyDescent="0.2">
      <c r="A6174" t="s">
        <v>11933</v>
      </c>
      <c r="B6174">
        <v>26550</v>
      </c>
      <c r="C6174">
        <v>30350</v>
      </c>
      <c r="D6174">
        <v>34150</v>
      </c>
      <c r="E6174">
        <v>37900</v>
      </c>
      <c r="F6174">
        <v>40950</v>
      </c>
      <c r="G6174">
        <v>44000</v>
      </c>
      <c r="H6174">
        <v>47000</v>
      </c>
      <c r="I6174">
        <v>50050</v>
      </c>
      <c r="J6174">
        <v>53100</v>
      </c>
      <c r="K6174" t="s">
        <v>3090</v>
      </c>
      <c r="L6174">
        <v>3</v>
      </c>
      <c r="M6174">
        <v>50</v>
      </c>
      <c r="N6174" t="s">
        <v>979</v>
      </c>
    </row>
    <row r="6175" spans="1:14" x14ac:dyDescent="0.2">
      <c r="A6175" t="s">
        <v>11934</v>
      </c>
      <c r="B6175">
        <v>26550</v>
      </c>
      <c r="C6175">
        <v>30350</v>
      </c>
      <c r="D6175">
        <v>34150</v>
      </c>
      <c r="E6175">
        <v>37900</v>
      </c>
      <c r="F6175">
        <v>40950</v>
      </c>
      <c r="G6175">
        <v>44000</v>
      </c>
      <c r="H6175">
        <v>47000</v>
      </c>
      <c r="I6175">
        <v>50050</v>
      </c>
      <c r="J6175">
        <v>53100</v>
      </c>
      <c r="K6175" t="s">
        <v>3090</v>
      </c>
      <c r="L6175">
        <v>3</v>
      </c>
      <c r="M6175">
        <v>50</v>
      </c>
      <c r="N6175" t="s">
        <v>980</v>
      </c>
    </row>
    <row r="6176" spans="1:14" x14ac:dyDescent="0.2">
      <c r="A6176" t="s">
        <v>11935</v>
      </c>
      <c r="B6176">
        <v>26550</v>
      </c>
      <c r="C6176">
        <v>30350</v>
      </c>
      <c r="D6176">
        <v>34150</v>
      </c>
      <c r="E6176">
        <v>37900</v>
      </c>
      <c r="F6176">
        <v>40950</v>
      </c>
      <c r="G6176">
        <v>44000</v>
      </c>
      <c r="H6176">
        <v>47000</v>
      </c>
      <c r="I6176">
        <v>50050</v>
      </c>
      <c r="J6176">
        <v>53100</v>
      </c>
      <c r="K6176" t="s">
        <v>3090</v>
      </c>
      <c r="L6176">
        <v>3</v>
      </c>
      <c r="M6176">
        <v>50</v>
      </c>
      <c r="N6176" t="s">
        <v>981</v>
      </c>
    </row>
    <row r="6177" spans="1:14" x14ac:dyDescent="0.2">
      <c r="A6177" t="s">
        <v>11936</v>
      </c>
      <c r="B6177">
        <v>26550</v>
      </c>
      <c r="C6177">
        <v>30350</v>
      </c>
      <c r="D6177">
        <v>34150</v>
      </c>
      <c r="E6177">
        <v>37900</v>
      </c>
      <c r="F6177">
        <v>40950</v>
      </c>
      <c r="G6177">
        <v>44000</v>
      </c>
      <c r="H6177">
        <v>47000</v>
      </c>
      <c r="I6177">
        <v>50050</v>
      </c>
      <c r="J6177">
        <v>53100</v>
      </c>
      <c r="K6177" t="s">
        <v>3090</v>
      </c>
      <c r="L6177">
        <v>3</v>
      </c>
      <c r="M6177">
        <v>50</v>
      </c>
      <c r="N6177" t="s">
        <v>975</v>
      </c>
    </row>
    <row r="6178" spans="1:14" x14ac:dyDescent="0.2">
      <c r="A6178" t="s">
        <v>11937</v>
      </c>
      <c r="B6178">
        <v>26550</v>
      </c>
      <c r="C6178">
        <v>30350</v>
      </c>
      <c r="D6178">
        <v>34150</v>
      </c>
      <c r="E6178">
        <v>37900</v>
      </c>
      <c r="F6178">
        <v>40950</v>
      </c>
      <c r="G6178">
        <v>44000</v>
      </c>
      <c r="H6178">
        <v>47000</v>
      </c>
      <c r="I6178">
        <v>50050</v>
      </c>
      <c r="J6178">
        <v>53100</v>
      </c>
      <c r="K6178" t="s">
        <v>3090</v>
      </c>
      <c r="L6178">
        <v>3</v>
      </c>
      <c r="M6178">
        <v>50</v>
      </c>
      <c r="N6178" t="s">
        <v>976</v>
      </c>
    </row>
    <row r="6179" spans="1:14" x14ac:dyDescent="0.2">
      <c r="A6179" t="s">
        <v>11938</v>
      </c>
      <c r="B6179">
        <v>26550</v>
      </c>
      <c r="C6179">
        <v>30350</v>
      </c>
      <c r="D6179">
        <v>34150</v>
      </c>
      <c r="E6179">
        <v>37900</v>
      </c>
      <c r="F6179">
        <v>40950</v>
      </c>
      <c r="G6179">
        <v>44000</v>
      </c>
      <c r="H6179">
        <v>47000</v>
      </c>
      <c r="I6179">
        <v>50050</v>
      </c>
      <c r="J6179">
        <v>53100</v>
      </c>
      <c r="K6179" t="s">
        <v>3090</v>
      </c>
      <c r="L6179">
        <v>3</v>
      </c>
      <c r="M6179">
        <v>50</v>
      </c>
      <c r="N6179" t="s">
        <v>977</v>
      </c>
    </row>
    <row r="6180" spans="1:14" x14ac:dyDescent="0.2">
      <c r="A6180" t="s">
        <v>11939</v>
      </c>
      <c r="B6180">
        <v>26550</v>
      </c>
      <c r="C6180">
        <v>30350</v>
      </c>
      <c r="D6180">
        <v>34150</v>
      </c>
      <c r="E6180">
        <v>37900</v>
      </c>
      <c r="F6180">
        <v>40950</v>
      </c>
      <c r="G6180">
        <v>44000</v>
      </c>
      <c r="H6180">
        <v>47000</v>
      </c>
      <c r="I6180">
        <v>50050</v>
      </c>
      <c r="J6180">
        <v>53100</v>
      </c>
      <c r="K6180" t="s">
        <v>3090</v>
      </c>
      <c r="L6180">
        <v>3</v>
      </c>
      <c r="M6180">
        <v>50</v>
      </c>
      <c r="N6180" t="s">
        <v>982</v>
      </c>
    </row>
    <row r="6181" spans="1:14" x14ac:dyDescent="0.2">
      <c r="A6181" t="s">
        <v>11940</v>
      </c>
      <c r="B6181">
        <v>26550</v>
      </c>
      <c r="C6181">
        <v>30350</v>
      </c>
      <c r="D6181">
        <v>34150</v>
      </c>
      <c r="E6181">
        <v>37900</v>
      </c>
      <c r="F6181">
        <v>40950</v>
      </c>
      <c r="G6181">
        <v>44000</v>
      </c>
      <c r="H6181">
        <v>47000</v>
      </c>
      <c r="I6181">
        <v>50050</v>
      </c>
      <c r="J6181">
        <v>53100</v>
      </c>
      <c r="K6181" t="s">
        <v>3090</v>
      </c>
      <c r="L6181">
        <v>3</v>
      </c>
      <c r="M6181">
        <v>50</v>
      </c>
      <c r="N6181" t="s">
        <v>983</v>
      </c>
    </row>
    <row r="6182" spans="1:14" x14ac:dyDescent="0.2">
      <c r="A6182" t="s">
        <v>11941</v>
      </c>
      <c r="B6182">
        <v>26550</v>
      </c>
      <c r="C6182">
        <v>30350</v>
      </c>
      <c r="D6182">
        <v>34150</v>
      </c>
      <c r="E6182">
        <v>37900</v>
      </c>
      <c r="F6182">
        <v>40950</v>
      </c>
      <c r="G6182">
        <v>44000</v>
      </c>
      <c r="H6182">
        <v>47000</v>
      </c>
      <c r="I6182">
        <v>50050</v>
      </c>
      <c r="J6182">
        <v>53100</v>
      </c>
      <c r="K6182" t="s">
        <v>3090</v>
      </c>
      <c r="L6182">
        <v>3</v>
      </c>
      <c r="M6182">
        <v>50</v>
      </c>
      <c r="N6182" t="s">
        <v>1691</v>
      </c>
    </row>
    <row r="6183" spans="1:14" x14ac:dyDescent="0.2">
      <c r="A6183" t="s">
        <v>11942</v>
      </c>
      <c r="B6183">
        <v>26550</v>
      </c>
      <c r="C6183">
        <v>30350</v>
      </c>
      <c r="D6183">
        <v>34150</v>
      </c>
      <c r="E6183">
        <v>37900</v>
      </c>
      <c r="F6183">
        <v>40950</v>
      </c>
      <c r="G6183">
        <v>44000</v>
      </c>
      <c r="H6183">
        <v>47000</v>
      </c>
      <c r="I6183">
        <v>50050</v>
      </c>
      <c r="J6183">
        <v>53100</v>
      </c>
      <c r="K6183" t="s">
        <v>3090</v>
      </c>
      <c r="L6183">
        <v>3</v>
      </c>
      <c r="M6183">
        <v>50</v>
      </c>
      <c r="N6183" t="s">
        <v>1692</v>
      </c>
    </row>
    <row r="6184" spans="1:14" x14ac:dyDescent="0.2">
      <c r="A6184" t="s">
        <v>11943</v>
      </c>
      <c r="B6184">
        <v>26550</v>
      </c>
      <c r="C6184">
        <v>30350</v>
      </c>
      <c r="D6184">
        <v>34150</v>
      </c>
      <c r="E6184">
        <v>37900</v>
      </c>
      <c r="F6184">
        <v>40950</v>
      </c>
      <c r="G6184">
        <v>44000</v>
      </c>
      <c r="H6184">
        <v>47000</v>
      </c>
      <c r="I6184">
        <v>50050</v>
      </c>
      <c r="J6184">
        <v>53100</v>
      </c>
      <c r="K6184" t="s">
        <v>3090</v>
      </c>
      <c r="L6184">
        <v>3</v>
      </c>
      <c r="M6184">
        <v>50</v>
      </c>
      <c r="N6184" t="s">
        <v>1693</v>
      </c>
    </row>
    <row r="6185" spans="1:14" x14ac:dyDescent="0.2">
      <c r="A6185" t="s">
        <v>11944</v>
      </c>
      <c r="B6185">
        <v>26550</v>
      </c>
      <c r="C6185">
        <v>30350</v>
      </c>
      <c r="D6185">
        <v>34150</v>
      </c>
      <c r="E6185">
        <v>37900</v>
      </c>
      <c r="F6185">
        <v>40950</v>
      </c>
      <c r="G6185">
        <v>44000</v>
      </c>
      <c r="H6185">
        <v>47000</v>
      </c>
      <c r="I6185">
        <v>50050</v>
      </c>
      <c r="J6185">
        <v>53100</v>
      </c>
      <c r="K6185" t="s">
        <v>3090</v>
      </c>
      <c r="L6185">
        <v>3</v>
      </c>
      <c r="M6185">
        <v>50</v>
      </c>
      <c r="N6185" t="s">
        <v>1694</v>
      </c>
    </row>
    <row r="6186" spans="1:14" x14ac:dyDescent="0.2">
      <c r="A6186" t="s">
        <v>11945</v>
      </c>
      <c r="B6186">
        <v>26550</v>
      </c>
      <c r="C6186">
        <v>30350</v>
      </c>
      <c r="D6186">
        <v>34150</v>
      </c>
      <c r="E6186">
        <v>37900</v>
      </c>
      <c r="F6186">
        <v>40950</v>
      </c>
      <c r="G6186">
        <v>44000</v>
      </c>
      <c r="H6186">
        <v>47000</v>
      </c>
      <c r="I6186">
        <v>50050</v>
      </c>
      <c r="J6186">
        <v>53100</v>
      </c>
      <c r="K6186" t="s">
        <v>3090</v>
      </c>
      <c r="L6186">
        <v>3</v>
      </c>
      <c r="M6186">
        <v>50</v>
      </c>
      <c r="N6186" t="s">
        <v>1695</v>
      </c>
    </row>
    <row r="6187" spans="1:14" x14ac:dyDescent="0.2">
      <c r="A6187" t="s">
        <v>11946</v>
      </c>
      <c r="B6187">
        <v>26550</v>
      </c>
      <c r="C6187">
        <v>30350</v>
      </c>
      <c r="D6187">
        <v>34150</v>
      </c>
      <c r="E6187">
        <v>37900</v>
      </c>
      <c r="F6187">
        <v>40950</v>
      </c>
      <c r="G6187">
        <v>44000</v>
      </c>
      <c r="H6187">
        <v>47000</v>
      </c>
      <c r="I6187">
        <v>50050</v>
      </c>
      <c r="J6187">
        <v>53100</v>
      </c>
      <c r="K6187" t="s">
        <v>3090</v>
      </c>
      <c r="L6187">
        <v>3</v>
      </c>
      <c r="M6187">
        <v>50</v>
      </c>
      <c r="N6187" t="s">
        <v>1696</v>
      </c>
    </row>
    <row r="6188" spans="1:14" x14ac:dyDescent="0.2">
      <c r="A6188" t="s">
        <v>11947</v>
      </c>
      <c r="B6188">
        <v>26550</v>
      </c>
      <c r="C6188">
        <v>30350</v>
      </c>
      <c r="D6188">
        <v>34150</v>
      </c>
      <c r="E6188">
        <v>37900</v>
      </c>
      <c r="F6188">
        <v>40950</v>
      </c>
      <c r="G6188">
        <v>44000</v>
      </c>
      <c r="H6188">
        <v>47000</v>
      </c>
      <c r="I6188">
        <v>50050</v>
      </c>
      <c r="J6188">
        <v>53100</v>
      </c>
      <c r="K6188" t="s">
        <v>3090</v>
      </c>
      <c r="L6188">
        <v>3</v>
      </c>
      <c r="M6188">
        <v>50</v>
      </c>
      <c r="N6188" t="s">
        <v>1697</v>
      </c>
    </row>
    <row r="6189" spans="1:14" x14ac:dyDescent="0.2">
      <c r="A6189" t="s">
        <v>11948</v>
      </c>
      <c r="B6189">
        <v>26550</v>
      </c>
      <c r="C6189">
        <v>30350</v>
      </c>
      <c r="D6189">
        <v>34150</v>
      </c>
      <c r="E6189">
        <v>37900</v>
      </c>
      <c r="F6189">
        <v>40950</v>
      </c>
      <c r="G6189">
        <v>44000</v>
      </c>
      <c r="H6189">
        <v>47000</v>
      </c>
      <c r="I6189">
        <v>50050</v>
      </c>
      <c r="J6189">
        <v>53100</v>
      </c>
      <c r="K6189" t="s">
        <v>3090</v>
      </c>
      <c r="L6189">
        <v>3</v>
      </c>
      <c r="M6189">
        <v>50</v>
      </c>
      <c r="N6189" t="s">
        <v>1698</v>
      </c>
    </row>
    <row r="6190" spans="1:14" x14ac:dyDescent="0.2">
      <c r="A6190" t="s">
        <v>11949</v>
      </c>
      <c r="B6190">
        <v>32550</v>
      </c>
      <c r="C6190">
        <v>37200</v>
      </c>
      <c r="D6190">
        <v>41850</v>
      </c>
      <c r="E6190">
        <v>46450</v>
      </c>
      <c r="F6190">
        <v>50200</v>
      </c>
      <c r="G6190">
        <v>53900</v>
      </c>
      <c r="H6190">
        <v>57600</v>
      </c>
      <c r="I6190">
        <v>61350</v>
      </c>
      <c r="J6190">
        <v>65050</v>
      </c>
      <c r="K6190" t="s">
        <v>3090</v>
      </c>
      <c r="L6190">
        <v>5</v>
      </c>
      <c r="M6190">
        <v>50</v>
      </c>
      <c r="N6190" t="s">
        <v>1699</v>
      </c>
    </row>
    <row r="6191" spans="1:14" x14ac:dyDescent="0.2">
      <c r="A6191" t="s">
        <v>11950</v>
      </c>
      <c r="B6191">
        <v>32550</v>
      </c>
      <c r="C6191">
        <v>37200</v>
      </c>
      <c r="D6191">
        <v>41850</v>
      </c>
      <c r="E6191">
        <v>46450</v>
      </c>
      <c r="F6191">
        <v>50200</v>
      </c>
      <c r="G6191">
        <v>53900</v>
      </c>
      <c r="H6191">
        <v>57600</v>
      </c>
      <c r="I6191">
        <v>61350</v>
      </c>
      <c r="J6191">
        <v>65050</v>
      </c>
      <c r="K6191" t="s">
        <v>3090</v>
      </c>
      <c r="L6191">
        <v>5</v>
      </c>
      <c r="M6191">
        <v>50</v>
      </c>
      <c r="N6191" t="s">
        <v>1700</v>
      </c>
    </row>
    <row r="6192" spans="1:14" x14ac:dyDescent="0.2">
      <c r="A6192" t="s">
        <v>11951</v>
      </c>
      <c r="B6192">
        <v>32550</v>
      </c>
      <c r="C6192">
        <v>37200</v>
      </c>
      <c r="D6192">
        <v>41850</v>
      </c>
      <c r="E6192">
        <v>46450</v>
      </c>
      <c r="F6192">
        <v>50200</v>
      </c>
      <c r="G6192">
        <v>53900</v>
      </c>
      <c r="H6192">
        <v>57600</v>
      </c>
      <c r="I6192">
        <v>61350</v>
      </c>
      <c r="J6192">
        <v>65050</v>
      </c>
      <c r="K6192" t="s">
        <v>3090</v>
      </c>
      <c r="L6192">
        <v>5</v>
      </c>
      <c r="M6192">
        <v>50</v>
      </c>
      <c r="N6192" t="s">
        <v>1701</v>
      </c>
    </row>
    <row r="6193" spans="1:14" x14ac:dyDescent="0.2">
      <c r="A6193" t="s">
        <v>11952</v>
      </c>
      <c r="B6193">
        <v>41450</v>
      </c>
      <c r="C6193">
        <v>47350</v>
      </c>
      <c r="D6193">
        <v>53250</v>
      </c>
      <c r="E6193">
        <v>59150</v>
      </c>
      <c r="F6193">
        <v>63900</v>
      </c>
      <c r="G6193">
        <v>68650</v>
      </c>
      <c r="H6193">
        <v>73350</v>
      </c>
      <c r="I6193">
        <v>78100</v>
      </c>
      <c r="J6193">
        <v>82850</v>
      </c>
      <c r="K6193" t="s">
        <v>3090</v>
      </c>
      <c r="L6193">
        <v>5</v>
      </c>
      <c r="M6193">
        <v>50</v>
      </c>
      <c r="N6193" t="s">
        <v>1702</v>
      </c>
    </row>
    <row r="6194" spans="1:14" x14ac:dyDescent="0.2">
      <c r="A6194" t="s">
        <v>11953</v>
      </c>
      <c r="B6194">
        <v>41450</v>
      </c>
      <c r="C6194">
        <v>47350</v>
      </c>
      <c r="D6194">
        <v>53250</v>
      </c>
      <c r="E6194">
        <v>59150</v>
      </c>
      <c r="F6194">
        <v>63900</v>
      </c>
      <c r="G6194">
        <v>68650</v>
      </c>
      <c r="H6194">
        <v>73350</v>
      </c>
      <c r="I6194">
        <v>78100</v>
      </c>
      <c r="J6194">
        <v>82850</v>
      </c>
      <c r="K6194" t="s">
        <v>3090</v>
      </c>
      <c r="L6194">
        <v>5</v>
      </c>
      <c r="M6194">
        <v>50</v>
      </c>
      <c r="N6194" t="s">
        <v>1703</v>
      </c>
    </row>
    <row r="6195" spans="1:14" x14ac:dyDescent="0.2">
      <c r="A6195" t="s">
        <v>11954</v>
      </c>
      <c r="B6195">
        <v>41450</v>
      </c>
      <c r="C6195">
        <v>47350</v>
      </c>
      <c r="D6195">
        <v>53250</v>
      </c>
      <c r="E6195">
        <v>59150</v>
      </c>
      <c r="F6195">
        <v>63900</v>
      </c>
      <c r="G6195">
        <v>68650</v>
      </c>
      <c r="H6195">
        <v>73350</v>
      </c>
      <c r="I6195">
        <v>78100</v>
      </c>
      <c r="J6195">
        <v>82850</v>
      </c>
      <c r="K6195" t="s">
        <v>3090</v>
      </c>
      <c r="L6195">
        <v>5</v>
      </c>
      <c r="M6195">
        <v>50</v>
      </c>
      <c r="N6195" t="s">
        <v>4286</v>
      </c>
    </row>
    <row r="6196" spans="1:14" x14ac:dyDescent="0.2">
      <c r="A6196" t="s">
        <v>11955</v>
      </c>
      <c r="B6196">
        <v>41450</v>
      </c>
      <c r="C6196">
        <v>47350</v>
      </c>
      <c r="D6196">
        <v>53250</v>
      </c>
      <c r="E6196">
        <v>59150</v>
      </c>
      <c r="F6196">
        <v>63900</v>
      </c>
      <c r="G6196">
        <v>68650</v>
      </c>
      <c r="H6196">
        <v>73350</v>
      </c>
      <c r="I6196">
        <v>78100</v>
      </c>
      <c r="J6196">
        <v>82850</v>
      </c>
      <c r="K6196" t="s">
        <v>3090</v>
      </c>
      <c r="L6196">
        <v>5</v>
      </c>
      <c r="M6196">
        <v>50</v>
      </c>
      <c r="N6196" t="s">
        <v>1704</v>
      </c>
    </row>
    <row r="6197" spans="1:14" x14ac:dyDescent="0.2">
      <c r="A6197" t="s">
        <v>11956</v>
      </c>
      <c r="B6197">
        <v>41450</v>
      </c>
      <c r="C6197">
        <v>47350</v>
      </c>
      <c r="D6197">
        <v>53250</v>
      </c>
      <c r="E6197">
        <v>59150</v>
      </c>
      <c r="F6197">
        <v>63900</v>
      </c>
      <c r="G6197">
        <v>68650</v>
      </c>
      <c r="H6197">
        <v>73350</v>
      </c>
      <c r="I6197">
        <v>78100</v>
      </c>
      <c r="J6197">
        <v>82850</v>
      </c>
      <c r="K6197" t="s">
        <v>3090</v>
      </c>
      <c r="L6197">
        <v>5</v>
      </c>
      <c r="M6197">
        <v>50</v>
      </c>
      <c r="N6197" t="s">
        <v>1705</v>
      </c>
    </row>
    <row r="6198" spans="1:14" x14ac:dyDescent="0.2">
      <c r="A6198" t="s">
        <v>11957</v>
      </c>
      <c r="B6198">
        <v>41450</v>
      </c>
      <c r="C6198">
        <v>47350</v>
      </c>
      <c r="D6198">
        <v>53250</v>
      </c>
      <c r="E6198">
        <v>59150</v>
      </c>
      <c r="F6198">
        <v>63900</v>
      </c>
      <c r="G6198">
        <v>68650</v>
      </c>
      <c r="H6198">
        <v>73350</v>
      </c>
      <c r="I6198">
        <v>78100</v>
      </c>
      <c r="J6198">
        <v>82850</v>
      </c>
      <c r="K6198" t="s">
        <v>3090</v>
      </c>
      <c r="L6198">
        <v>5</v>
      </c>
      <c r="M6198">
        <v>50</v>
      </c>
      <c r="N6198" t="s">
        <v>1706</v>
      </c>
    </row>
    <row r="6199" spans="1:14" x14ac:dyDescent="0.2">
      <c r="A6199" t="s">
        <v>11958</v>
      </c>
      <c r="B6199">
        <v>41450</v>
      </c>
      <c r="C6199">
        <v>47350</v>
      </c>
      <c r="D6199">
        <v>53250</v>
      </c>
      <c r="E6199">
        <v>59150</v>
      </c>
      <c r="F6199">
        <v>63900</v>
      </c>
      <c r="G6199">
        <v>68650</v>
      </c>
      <c r="H6199">
        <v>73350</v>
      </c>
      <c r="I6199">
        <v>78100</v>
      </c>
      <c r="J6199">
        <v>82850</v>
      </c>
      <c r="K6199" t="s">
        <v>3090</v>
      </c>
      <c r="L6199">
        <v>5</v>
      </c>
      <c r="M6199">
        <v>50</v>
      </c>
      <c r="N6199" t="s">
        <v>1707</v>
      </c>
    </row>
    <row r="6200" spans="1:14" x14ac:dyDescent="0.2">
      <c r="A6200" t="s">
        <v>11959</v>
      </c>
      <c r="B6200">
        <v>41450</v>
      </c>
      <c r="C6200">
        <v>47350</v>
      </c>
      <c r="D6200">
        <v>53250</v>
      </c>
      <c r="E6200">
        <v>59150</v>
      </c>
      <c r="F6200">
        <v>63900</v>
      </c>
      <c r="G6200">
        <v>68650</v>
      </c>
      <c r="H6200">
        <v>73350</v>
      </c>
      <c r="I6200">
        <v>78100</v>
      </c>
      <c r="J6200">
        <v>82850</v>
      </c>
      <c r="K6200" t="s">
        <v>3090</v>
      </c>
      <c r="L6200">
        <v>5</v>
      </c>
      <c r="M6200">
        <v>50</v>
      </c>
      <c r="N6200" t="s">
        <v>1708</v>
      </c>
    </row>
    <row r="6201" spans="1:14" x14ac:dyDescent="0.2">
      <c r="A6201" t="s">
        <v>11960</v>
      </c>
      <c r="B6201">
        <v>41450</v>
      </c>
      <c r="C6201">
        <v>47350</v>
      </c>
      <c r="D6201">
        <v>53250</v>
      </c>
      <c r="E6201">
        <v>59150</v>
      </c>
      <c r="F6201">
        <v>63900</v>
      </c>
      <c r="G6201">
        <v>68650</v>
      </c>
      <c r="H6201">
        <v>73350</v>
      </c>
      <c r="I6201">
        <v>78100</v>
      </c>
      <c r="J6201">
        <v>82850</v>
      </c>
      <c r="K6201" t="s">
        <v>3090</v>
      </c>
      <c r="L6201">
        <v>5</v>
      </c>
      <c r="M6201">
        <v>50</v>
      </c>
      <c r="N6201" t="s">
        <v>1709</v>
      </c>
    </row>
    <row r="6202" spans="1:14" x14ac:dyDescent="0.2">
      <c r="A6202" t="s">
        <v>11961</v>
      </c>
      <c r="B6202">
        <v>32550</v>
      </c>
      <c r="C6202">
        <v>37200</v>
      </c>
      <c r="D6202">
        <v>41850</v>
      </c>
      <c r="E6202">
        <v>46450</v>
      </c>
      <c r="F6202">
        <v>50200</v>
      </c>
      <c r="G6202">
        <v>53900</v>
      </c>
      <c r="H6202">
        <v>57600</v>
      </c>
      <c r="I6202">
        <v>61350</v>
      </c>
      <c r="J6202">
        <v>65050</v>
      </c>
      <c r="K6202" t="s">
        <v>3090</v>
      </c>
      <c r="L6202">
        <v>5</v>
      </c>
      <c r="M6202">
        <v>50</v>
      </c>
      <c r="N6202" t="s">
        <v>1710</v>
      </c>
    </row>
    <row r="6203" spans="1:14" x14ac:dyDescent="0.2">
      <c r="A6203" t="s">
        <v>11962</v>
      </c>
      <c r="B6203">
        <v>32550</v>
      </c>
      <c r="C6203">
        <v>37200</v>
      </c>
      <c r="D6203">
        <v>41850</v>
      </c>
      <c r="E6203">
        <v>46450</v>
      </c>
      <c r="F6203">
        <v>50200</v>
      </c>
      <c r="G6203">
        <v>53900</v>
      </c>
      <c r="H6203">
        <v>57600</v>
      </c>
      <c r="I6203">
        <v>61350</v>
      </c>
      <c r="J6203">
        <v>65050</v>
      </c>
      <c r="K6203" t="s">
        <v>3090</v>
      </c>
      <c r="L6203">
        <v>5</v>
      </c>
      <c r="M6203">
        <v>50</v>
      </c>
      <c r="N6203" t="s">
        <v>1711</v>
      </c>
    </row>
    <row r="6204" spans="1:14" x14ac:dyDescent="0.2">
      <c r="A6204" t="s">
        <v>11963</v>
      </c>
      <c r="B6204">
        <v>41450</v>
      </c>
      <c r="C6204">
        <v>47350</v>
      </c>
      <c r="D6204">
        <v>53250</v>
      </c>
      <c r="E6204">
        <v>59150</v>
      </c>
      <c r="F6204">
        <v>63900</v>
      </c>
      <c r="G6204">
        <v>68650</v>
      </c>
      <c r="H6204">
        <v>73350</v>
      </c>
      <c r="I6204">
        <v>78100</v>
      </c>
      <c r="J6204">
        <v>82850</v>
      </c>
      <c r="K6204" t="s">
        <v>3090</v>
      </c>
      <c r="L6204">
        <v>5</v>
      </c>
      <c r="M6204">
        <v>50</v>
      </c>
      <c r="N6204" t="s">
        <v>1712</v>
      </c>
    </row>
    <row r="6205" spans="1:14" x14ac:dyDescent="0.2">
      <c r="A6205" t="s">
        <v>11964</v>
      </c>
      <c r="B6205">
        <v>32550</v>
      </c>
      <c r="C6205">
        <v>37200</v>
      </c>
      <c r="D6205">
        <v>41850</v>
      </c>
      <c r="E6205">
        <v>46450</v>
      </c>
      <c r="F6205">
        <v>50200</v>
      </c>
      <c r="G6205">
        <v>53900</v>
      </c>
      <c r="H6205">
        <v>57600</v>
      </c>
      <c r="I6205">
        <v>61350</v>
      </c>
      <c r="J6205">
        <v>65050</v>
      </c>
      <c r="K6205" t="s">
        <v>3090</v>
      </c>
      <c r="L6205">
        <v>5</v>
      </c>
      <c r="M6205">
        <v>50</v>
      </c>
      <c r="N6205" t="s">
        <v>1713</v>
      </c>
    </row>
    <row r="6206" spans="1:14" x14ac:dyDescent="0.2">
      <c r="A6206" t="s">
        <v>11965</v>
      </c>
      <c r="B6206">
        <v>32550</v>
      </c>
      <c r="C6206">
        <v>37200</v>
      </c>
      <c r="D6206">
        <v>41850</v>
      </c>
      <c r="E6206">
        <v>46450</v>
      </c>
      <c r="F6206">
        <v>50200</v>
      </c>
      <c r="G6206">
        <v>53900</v>
      </c>
      <c r="H6206">
        <v>57600</v>
      </c>
      <c r="I6206">
        <v>61350</v>
      </c>
      <c r="J6206">
        <v>65050</v>
      </c>
      <c r="K6206" t="s">
        <v>3090</v>
      </c>
      <c r="L6206">
        <v>5</v>
      </c>
      <c r="M6206">
        <v>50</v>
      </c>
      <c r="N6206" t="s">
        <v>1714</v>
      </c>
    </row>
    <row r="6207" spans="1:14" x14ac:dyDescent="0.2">
      <c r="A6207" t="s">
        <v>11966</v>
      </c>
      <c r="B6207">
        <v>41450</v>
      </c>
      <c r="C6207">
        <v>47350</v>
      </c>
      <c r="D6207">
        <v>53250</v>
      </c>
      <c r="E6207">
        <v>59150</v>
      </c>
      <c r="F6207">
        <v>63900</v>
      </c>
      <c r="G6207">
        <v>68650</v>
      </c>
      <c r="H6207">
        <v>73350</v>
      </c>
      <c r="I6207">
        <v>78100</v>
      </c>
      <c r="J6207">
        <v>82850</v>
      </c>
      <c r="K6207" t="s">
        <v>3090</v>
      </c>
      <c r="L6207">
        <v>5</v>
      </c>
      <c r="M6207">
        <v>50</v>
      </c>
      <c r="N6207" t="s">
        <v>1715</v>
      </c>
    </row>
    <row r="6208" spans="1:14" x14ac:dyDescent="0.2">
      <c r="A6208" t="s">
        <v>11967</v>
      </c>
      <c r="B6208">
        <v>41450</v>
      </c>
      <c r="C6208">
        <v>47350</v>
      </c>
      <c r="D6208">
        <v>53250</v>
      </c>
      <c r="E6208">
        <v>59150</v>
      </c>
      <c r="F6208">
        <v>63900</v>
      </c>
      <c r="G6208">
        <v>68650</v>
      </c>
      <c r="H6208">
        <v>73350</v>
      </c>
      <c r="I6208">
        <v>78100</v>
      </c>
      <c r="J6208">
        <v>82850</v>
      </c>
      <c r="K6208" t="s">
        <v>3090</v>
      </c>
      <c r="L6208">
        <v>5</v>
      </c>
      <c r="M6208">
        <v>50</v>
      </c>
      <c r="N6208" t="s">
        <v>1716</v>
      </c>
    </row>
    <row r="6209" spans="1:14" x14ac:dyDescent="0.2">
      <c r="A6209" t="s">
        <v>11968</v>
      </c>
      <c r="B6209">
        <v>32550</v>
      </c>
      <c r="C6209">
        <v>37200</v>
      </c>
      <c r="D6209">
        <v>41850</v>
      </c>
      <c r="E6209">
        <v>46450</v>
      </c>
      <c r="F6209">
        <v>50200</v>
      </c>
      <c r="G6209">
        <v>53900</v>
      </c>
      <c r="H6209">
        <v>57600</v>
      </c>
      <c r="I6209">
        <v>61350</v>
      </c>
      <c r="J6209">
        <v>65050</v>
      </c>
      <c r="K6209" t="s">
        <v>3090</v>
      </c>
      <c r="L6209">
        <v>5</v>
      </c>
      <c r="M6209">
        <v>50</v>
      </c>
      <c r="N6209" t="s">
        <v>1717</v>
      </c>
    </row>
    <row r="6210" spans="1:14" x14ac:dyDescent="0.2">
      <c r="A6210" t="s">
        <v>11969</v>
      </c>
      <c r="B6210">
        <v>41450</v>
      </c>
      <c r="C6210">
        <v>47350</v>
      </c>
      <c r="D6210">
        <v>53250</v>
      </c>
      <c r="E6210">
        <v>59150</v>
      </c>
      <c r="F6210">
        <v>63900</v>
      </c>
      <c r="G6210">
        <v>68650</v>
      </c>
      <c r="H6210">
        <v>73350</v>
      </c>
      <c r="I6210">
        <v>78100</v>
      </c>
      <c r="J6210">
        <v>82850</v>
      </c>
      <c r="K6210" t="s">
        <v>3090</v>
      </c>
      <c r="L6210">
        <v>5</v>
      </c>
      <c r="M6210">
        <v>50</v>
      </c>
      <c r="N6210" t="s">
        <v>1718</v>
      </c>
    </row>
    <row r="6211" spans="1:14" x14ac:dyDescent="0.2">
      <c r="A6211" t="s">
        <v>11970</v>
      </c>
      <c r="B6211">
        <v>41450</v>
      </c>
      <c r="C6211">
        <v>47350</v>
      </c>
      <c r="D6211">
        <v>53250</v>
      </c>
      <c r="E6211">
        <v>59150</v>
      </c>
      <c r="F6211">
        <v>63900</v>
      </c>
      <c r="G6211">
        <v>68650</v>
      </c>
      <c r="H6211">
        <v>73350</v>
      </c>
      <c r="I6211">
        <v>78100</v>
      </c>
      <c r="J6211">
        <v>82850</v>
      </c>
      <c r="K6211" t="s">
        <v>3090</v>
      </c>
      <c r="L6211">
        <v>5</v>
      </c>
      <c r="M6211">
        <v>50</v>
      </c>
      <c r="N6211" t="s">
        <v>1719</v>
      </c>
    </row>
    <row r="6212" spans="1:14" x14ac:dyDescent="0.2">
      <c r="A6212" t="s">
        <v>11971</v>
      </c>
      <c r="B6212">
        <v>32550</v>
      </c>
      <c r="C6212">
        <v>37200</v>
      </c>
      <c r="D6212">
        <v>41850</v>
      </c>
      <c r="E6212">
        <v>46450</v>
      </c>
      <c r="F6212">
        <v>50200</v>
      </c>
      <c r="G6212">
        <v>53900</v>
      </c>
      <c r="H6212">
        <v>57600</v>
      </c>
      <c r="I6212">
        <v>61350</v>
      </c>
      <c r="J6212">
        <v>65050</v>
      </c>
      <c r="K6212" t="s">
        <v>3090</v>
      </c>
      <c r="L6212">
        <v>5</v>
      </c>
      <c r="M6212">
        <v>50</v>
      </c>
      <c r="N6212" t="s">
        <v>1720</v>
      </c>
    </row>
    <row r="6213" spans="1:14" x14ac:dyDescent="0.2">
      <c r="A6213" t="s">
        <v>11972</v>
      </c>
      <c r="B6213">
        <v>41450</v>
      </c>
      <c r="C6213">
        <v>47350</v>
      </c>
      <c r="D6213">
        <v>53250</v>
      </c>
      <c r="E6213">
        <v>59150</v>
      </c>
      <c r="F6213">
        <v>63900</v>
      </c>
      <c r="G6213">
        <v>68650</v>
      </c>
      <c r="H6213">
        <v>73350</v>
      </c>
      <c r="I6213">
        <v>78100</v>
      </c>
      <c r="J6213">
        <v>82850</v>
      </c>
      <c r="K6213" t="s">
        <v>3090</v>
      </c>
      <c r="L6213">
        <v>5</v>
      </c>
      <c r="M6213">
        <v>50</v>
      </c>
      <c r="N6213" t="s">
        <v>1721</v>
      </c>
    </row>
    <row r="6214" spans="1:14" x14ac:dyDescent="0.2">
      <c r="A6214" t="s">
        <v>11973</v>
      </c>
      <c r="B6214">
        <v>41450</v>
      </c>
      <c r="C6214">
        <v>47350</v>
      </c>
      <c r="D6214">
        <v>53250</v>
      </c>
      <c r="E6214">
        <v>59150</v>
      </c>
      <c r="F6214">
        <v>63900</v>
      </c>
      <c r="G6214">
        <v>68650</v>
      </c>
      <c r="H6214">
        <v>73350</v>
      </c>
      <c r="I6214">
        <v>78100</v>
      </c>
      <c r="J6214">
        <v>82850</v>
      </c>
      <c r="K6214" t="s">
        <v>3090</v>
      </c>
      <c r="L6214">
        <v>5</v>
      </c>
      <c r="M6214">
        <v>50</v>
      </c>
      <c r="N6214" t="s">
        <v>1722</v>
      </c>
    </row>
    <row r="6215" spans="1:14" x14ac:dyDescent="0.2">
      <c r="A6215" t="s">
        <v>11974</v>
      </c>
      <c r="B6215">
        <v>41450</v>
      </c>
      <c r="C6215">
        <v>47350</v>
      </c>
      <c r="D6215">
        <v>53250</v>
      </c>
      <c r="E6215">
        <v>59150</v>
      </c>
      <c r="F6215">
        <v>63900</v>
      </c>
      <c r="G6215">
        <v>68650</v>
      </c>
      <c r="H6215">
        <v>73350</v>
      </c>
      <c r="I6215">
        <v>78100</v>
      </c>
      <c r="J6215">
        <v>82850</v>
      </c>
      <c r="K6215" t="s">
        <v>3090</v>
      </c>
      <c r="L6215">
        <v>5</v>
      </c>
      <c r="M6215">
        <v>50</v>
      </c>
      <c r="N6215" t="s">
        <v>1723</v>
      </c>
    </row>
    <row r="6216" spans="1:14" x14ac:dyDescent="0.2">
      <c r="A6216" t="s">
        <v>11975</v>
      </c>
      <c r="B6216">
        <v>41450</v>
      </c>
      <c r="C6216">
        <v>47350</v>
      </c>
      <c r="D6216">
        <v>53250</v>
      </c>
      <c r="E6216">
        <v>59150</v>
      </c>
      <c r="F6216">
        <v>63900</v>
      </c>
      <c r="G6216">
        <v>68650</v>
      </c>
      <c r="H6216">
        <v>73350</v>
      </c>
      <c r="I6216">
        <v>78100</v>
      </c>
      <c r="J6216">
        <v>82850</v>
      </c>
      <c r="K6216" t="s">
        <v>3090</v>
      </c>
      <c r="L6216">
        <v>5</v>
      </c>
      <c r="M6216">
        <v>50</v>
      </c>
      <c r="N6216" t="s">
        <v>1724</v>
      </c>
    </row>
    <row r="6217" spans="1:14" x14ac:dyDescent="0.2">
      <c r="A6217" t="s">
        <v>11976</v>
      </c>
      <c r="B6217">
        <v>41450</v>
      </c>
      <c r="C6217">
        <v>47350</v>
      </c>
      <c r="D6217">
        <v>53250</v>
      </c>
      <c r="E6217">
        <v>59150</v>
      </c>
      <c r="F6217">
        <v>63900</v>
      </c>
      <c r="G6217">
        <v>68650</v>
      </c>
      <c r="H6217">
        <v>73350</v>
      </c>
      <c r="I6217">
        <v>78100</v>
      </c>
      <c r="J6217">
        <v>82850</v>
      </c>
      <c r="K6217" t="s">
        <v>3090</v>
      </c>
      <c r="L6217">
        <v>5</v>
      </c>
      <c r="M6217">
        <v>50</v>
      </c>
      <c r="N6217" t="s">
        <v>1725</v>
      </c>
    </row>
    <row r="6218" spans="1:14" x14ac:dyDescent="0.2">
      <c r="A6218" t="s">
        <v>11977</v>
      </c>
      <c r="B6218">
        <v>26550</v>
      </c>
      <c r="C6218">
        <v>30350</v>
      </c>
      <c r="D6218">
        <v>34150</v>
      </c>
      <c r="E6218">
        <v>37900</v>
      </c>
      <c r="F6218">
        <v>40950</v>
      </c>
      <c r="G6218">
        <v>44000</v>
      </c>
      <c r="H6218">
        <v>47000</v>
      </c>
      <c r="I6218">
        <v>50050</v>
      </c>
      <c r="J6218">
        <v>53100</v>
      </c>
      <c r="K6218" t="s">
        <v>3090</v>
      </c>
      <c r="L6218">
        <v>7</v>
      </c>
      <c r="M6218">
        <v>50</v>
      </c>
      <c r="N6218" t="s">
        <v>1726</v>
      </c>
    </row>
    <row r="6219" spans="1:14" x14ac:dyDescent="0.2">
      <c r="A6219" t="s">
        <v>11978</v>
      </c>
      <c r="B6219">
        <v>26550</v>
      </c>
      <c r="C6219">
        <v>30350</v>
      </c>
      <c r="D6219">
        <v>34150</v>
      </c>
      <c r="E6219">
        <v>37900</v>
      </c>
      <c r="F6219">
        <v>40950</v>
      </c>
      <c r="G6219">
        <v>44000</v>
      </c>
      <c r="H6219">
        <v>47000</v>
      </c>
      <c r="I6219">
        <v>50050</v>
      </c>
      <c r="J6219">
        <v>53100</v>
      </c>
      <c r="K6219" t="s">
        <v>3090</v>
      </c>
      <c r="L6219">
        <v>7</v>
      </c>
      <c r="M6219">
        <v>50</v>
      </c>
      <c r="N6219" t="s">
        <v>1727</v>
      </c>
    </row>
    <row r="6220" spans="1:14" x14ac:dyDescent="0.2">
      <c r="A6220" t="s">
        <v>11979</v>
      </c>
      <c r="B6220">
        <v>26550</v>
      </c>
      <c r="C6220">
        <v>30350</v>
      </c>
      <c r="D6220">
        <v>34150</v>
      </c>
      <c r="E6220">
        <v>37900</v>
      </c>
      <c r="F6220">
        <v>40950</v>
      </c>
      <c r="G6220">
        <v>44000</v>
      </c>
      <c r="H6220">
        <v>47000</v>
      </c>
      <c r="I6220">
        <v>50050</v>
      </c>
      <c r="J6220">
        <v>53100</v>
      </c>
      <c r="K6220" t="s">
        <v>3090</v>
      </c>
      <c r="L6220">
        <v>7</v>
      </c>
      <c r="M6220">
        <v>50</v>
      </c>
      <c r="N6220" t="s">
        <v>1728</v>
      </c>
    </row>
    <row r="6221" spans="1:14" x14ac:dyDescent="0.2">
      <c r="A6221" t="s">
        <v>11980</v>
      </c>
      <c r="B6221">
        <v>26550</v>
      </c>
      <c r="C6221">
        <v>30350</v>
      </c>
      <c r="D6221">
        <v>34150</v>
      </c>
      <c r="E6221">
        <v>37900</v>
      </c>
      <c r="F6221">
        <v>40950</v>
      </c>
      <c r="G6221">
        <v>44000</v>
      </c>
      <c r="H6221">
        <v>47000</v>
      </c>
      <c r="I6221">
        <v>50050</v>
      </c>
      <c r="J6221">
        <v>53100</v>
      </c>
      <c r="K6221" t="s">
        <v>3090</v>
      </c>
      <c r="L6221">
        <v>7</v>
      </c>
      <c r="M6221">
        <v>50</v>
      </c>
      <c r="N6221" t="s">
        <v>1729</v>
      </c>
    </row>
    <row r="6222" spans="1:14" x14ac:dyDescent="0.2">
      <c r="A6222" t="s">
        <v>11981</v>
      </c>
      <c r="B6222">
        <v>26550</v>
      </c>
      <c r="C6222">
        <v>30350</v>
      </c>
      <c r="D6222">
        <v>34150</v>
      </c>
      <c r="E6222">
        <v>37900</v>
      </c>
      <c r="F6222">
        <v>40950</v>
      </c>
      <c r="G6222">
        <v>44000</v>
      </c>
      <c r="H6222">
        <v>47000</v>
      </c>
      <c r="I6222">
        <v>50050</v>
      </c>
      <c r="J6222">
        <v>53100</v>
      </c>
      <c r="K6222" t="s">
        <v>3090</v>
      </c>
      <c r="L6222">
        <v>7</v>
      </c>
      <c r="M6222">
        <v>50</v>
      </c>
      <c r="N6222" t="s">
        <v>1730</v>
      </c>
    </row>
    <row r="6223" spans="1:14" x14ac:dyDescent="0.2">
      <c r="A6223" t="s">
        <v>11982</v>
      </c>
      <c r="B6223">
        <v>26550</v>
      </c>
      <c r="C6223">
        <v>30350</v>
      </c>
      <c r="D6223">
        <v>34150</v>
      </c>
      <c r="E6223">
        <v>37900</v>
      </c>
      <c r="F6223">
        <v>40950</v>
      </c>
      <c r="G6223">
        <v>44000</v>
      </c>
      <c r="H6223">
        <v>47000</v>
      </c>
      <c r="I6223">
        <v>50050</v>
      </c>
      <c r="J6223">
        <v>53100</v>
      </c>
      <c r="K6223" t="s">
        <v>3090</v>
      </c>
      <c r="L6223">
        <v>7</v>
      </c>
      <c r="M6223">
        <v>50</v>
      </c>
      <c r="N6223" t="s">
        <v>1731</v>
      </c>
    </row>
    <row r="6224" spans="1:14" x14ac:dyDescent="0.2">
      <c r="A6224" t="s">
        <v>11983</v>
      </c>
      <c r="B6224">
        <v>26550</v>
      </c>
      <c r="C6224">
        <v>30350</v>
      </c>
      <c r="D6224">
        <v>34150</v>
      </c>
      <c r="E6224">
        <v>37900</v>
      </c>
      <c r="F6224">
        <v>40950</v>
      </c>
      <c r="G6224">
        <v>44000</v>
      </c>
      <c r="H6224">
        <v>47000</v>
      </c>
      <c r="I6224">
        <v>50050</v>
      </c>
      <c r="J6224">
        <v>53100</v>
      </c>
      <c r="K6224" t="s">
        <v>3090</v>
      </c>
      <c r="L6224">
        <v>7</v>
      </c>
      <c r="M6224">
        <v>50</v>
      </c>
      <c r="N6224" t="s">
        <v>1732</v>
      </c>
    </row>
    <row r="6225" spans="1:14" x14ac:dyDescent="0.2">
      <c r="A6225" t="s">
        <v>11984</v>
      </c>
      <c r="B6225">
        <v>26550</v>
      </c>
      <c r="C6225">
        <v>30350</v>
      </c>
      <c r="D6225">
        <v>34150</v>
      </c>
      <c r="E6225">
        <v>37900</v>
      </c>
      <c r="F6225">
        <v>40950</v>
      </c>
      <c r="G6225">
        <v>44000</v>
      </c>
      <c r="H6225">
        <v>47000</v>
      </c>
      <c r="I6225">
        <v>50050</v>
      </c>
      <c r="J6225">
        <v>53100</v>
      </c>
      <c r="K6225" t="s">
        <v>3090</v>
      </c>
      <c r="L6225">
        <v>7</v>
      </c>
      <c r="M6225">
        <v>50</v>
      </c>
      <c r="N6225" t="s">
        <v>1733</v>
      </c>
    </row>
    <row r="6226" spans="1:14" x14ac:dyDescent="0.2">
      <c r="A6226" t="s">
        <v>11985</v>
      </c>
      <c r="B6226">
        <v>26550</v>
      </c>
      <c r="C6226">
        <v>30350</v>
      </c>
      <c r="D6226">
        <v>34150</v>
      </c>
      <c r="E6226">
        <v>37900</v>
      </c>
      <c r="F6226">
        <v>40950</v>
      </c>
      <c r="G6226">
        <v>44000</v>
      </c>
      <c r="H6226">
        <v>47000</v>
      </c>
      <c r="I6226">
        <v>50050</v>
      </c>
      <c r="J6226">
        <v>53100</v>
      </c>
      <c r="K6226" t="s">
        <v>3090</v>
      </c>
      <c r="L6226">
        <v>7</v>
      </c>
      <c r="M6226">
        <v>50</v>
      </c>
      <c r="N6226" t="s">
        <v>1734</v>
      </c>
    </row>
    <row r="6227" spans="1:14" x14ac:dyDescent="0.2">
      <c r="A6227" t="s">
        <v>11986</v>
      </c>
      <c r="B6227">
        <v>26550</v>
      </c>
      <c r="C6227">
        <v>30350</v>
      </c>
      <c r="D6227">
        <v>34150</v>
      </c>
      <c r="E6227">
        <v>37900</v>
      </c>
      <c r="F6227">
        <v>40950</v>
      </c>
      <c r="G6227">
        <v>44000</v>
      </c>
      <c r="H6227">
        <v>47000</v>
      </c>
      <c r="I6227">
        <v>50050</v>
      </c>
      <c r="J6227">
        <v>53100</v>
      </c>
      <c r="K6227" t="s">
        <v>3090</v>
      </c>
      <c r="L6227">
        <v>7</v>
      </c>
      <c r="M6227">
        <v>50</v>
      </c>
      <c r="N6227" t="s">
        <v>1735</v>
      </c>
    </row>
    <row r="6228" spans="1:14" x14ac:dyDescent="0.2">
      <c r="A6228" t="s">
        <v>11987</v>
      </c>
      <c r="B6228">
        <v>26550</v>
      </c>
      <c r="C6228">
        <v>30350</v>
      </c>
      <c r="D6228">
        <v>34150</v>
      </c>
      <c r="E6228">
        <v>37900</v>
      </c>
      <c r="F6228">
        <v>40950</v>
      </c>
      <c r="G6228">
        <v>44000</v>
      </c>
      <c r="H6228">
        <v>47000</v>
      </c>
      <c r="I6228">
        <v>50050</v>
      </c>
      <c r="J6228">
        <v>53100</v>
      </c>
      <c r="K6228" t="s">
        <v>3090</v>
      </c>
      <c r="L6228">
        <v>7</v>
      </c>
      <c r="M6228">
        <v>50</v>
      </c>
      <c r="N6228" t="s">
        <v>1736</v>
      </c>
    </row>
    <row r="6229" spans="1:14" x14ac:dyDescent="0.2">
      <c r="A6229" t="s">
        <v>11988</v>
      </c>
      <c r="B6229">
        <v>26550</v>
      </c>
      <c r="C6229">
        <v>30350</v>
      </c>
      <c r="D6229">
        <v>34150</v>
      </c>
      <c r="E6229">
        <v>37900</v>
      </c>
      <c r="F6229">
        <v>40950</v>
      </c>
      <c r="G6229">
        <v>44000</v>
      </c>
      <c r="H6229">
        <v>47000</v>
      </c>
      <c r="I6229">
        <v>50050</v>
      </c>
      <c r="J6229">
        <v>53100</v>
      </c>
      <c r="K6229" t="s">
        <v>3090</v>
      </c>
      <c r="L6229">
        <v>7</v>
      </c>
      <c r="M6229">
        <v>50</v>
      </c>
      <c r="N6229" t="s">
        <v>1737</v>
      </c>
    </row>
    <row r="6230" spans="1:14" x14ac:dyDescent="0.2">
      <c r="A6230" t="s">
        <v>11989</v>
      </c>
      <c r="B6230">
        <v>26550</v>
      </c>
      <c r="C6230">
        <v>30350</v>
      </c>
      <c r="D6230">
        <v>34150</v>
      </c>
      <c r="E6230">
        <v>37900</v>
      </c>
      <c r="F6230">
        <v>40950</v>
      </c>
      <c r="G6230">
        <v>44000</v>
      </c>
      <c r="H6230">
        <v>47000</v>
      </c>
      <c r="I6230">
        <v>50050</v>
      </c>
      <c r="J6230">
        <v>53100</v>
      </c>
      <c r="K6230" t="s">
        <v>3090</v>
      </c>
      <c r="L6230">
        <v>7</v>
      </c>
      <c r="M6230">
        <v>50</v>
      </c>
      <c r="N6230" t="s">
        <v>1739</v>
      </c>
    </row>
    <row r="6231" spans="1:14" x14ac:dyDescent="0.2">
      <c r="A6231" t="s">
        <v>11990</v>
      </c>
      <c r="B6231">
        <v>26550</v>
      </c>
      <c r="C6231">
        <v>30350</v>
      </c>
      <c r="D6231">
        <v>34150</v>
      </c>
      <c r="E6231">
        <v>37900</v>
      </c>
      <c r="F6231">
        <v>40950</v>
      </c>
      <c r="G6231">
        <v>44000</v>
      </c>
      <c r="H6231">
        <v>47000</v>
      </c>
      <c r="I6231">
        <v>50050</v>
      </c>
      <c r="J6231">
        <v>53100</v>
      </c>
      <c r="K6231" t="s">
        <v>3090</v>
      </c>
      <c r="L6231">
        <v>7</v>
      </c>
      <c r="M6231">
        <v>50</v>
      </c>
      <c r="N6231" t="s">
        <v>1740</v>
      </c>
    </row>
    <row r="6232" spans="1:14" x14ac:dyDescent="0.2">
      <c r="A6232" t="s">
        <v>11991</v>
      </c>
      <c r="B6232">
        <v>26550</v>
      </c>
      <c r="C6232">
        <v>30350</v>
      </c>
      <c r="D6232">
        <v>34150</v>
      </c>
      <c r="E6232">
        <v>37900</v>
      </c>
      <c r="F6232">
        <v>40950</v>
      </c>
      <c r="G6232">
        <v>44000</v>
      </c>
      <c r="H6232">
        <v>47000</v>
      </c>
      <c r="I6232">
        <v>50050</v>
      </c>
      <c r="J6232">
        <v>53100</v>
      </c>
      <c r="K6232" t="s">
        <v>3090</v>
      </c>
      <c r="L6232">
        <v>7</v>
      </c>
      <c r="M6232">
        <v>50</v>
      </c>
      <c r="N6232" t="s">
        <v>1741</v>
      </c>
    </row>
    <row r="6233" spans="1:14" x14ac:dyDescent="0.2">
      <c r="A6233" t="s">
        <v>11992</v>
      </c>
      <c r="B6233">
        <v>26550</v>
      </c>
      <c r="C6233">
        <v>30350</v>
      </c>
      <c r="D6233">
        <v>34150</v>
      </c>
      <c r="E6233">
        <v>37900</v>
      </c>
      <c r="F6233">
        <v>40950</v>
      </c>
      <c r="G6233">
        <v>44000</v>
      </c>
      <c r="H6233">
        <v>47000</v>
      </c>
      <c r="I6233">
        <v>50050</v>
      </c>
      <c r="J6233">
        <v>53100</v>
      </c>
      <c r="K6233" t="s">
        <v>3090</v>
      </c>
      <c r="L6233">
        <v>7</v>
      </c>
      <c r="M6233">
        <v>50</v>
      </c>
      <c r="N6233" t="s">
        <v>1742</v>
      </c>
    </row>
    <row r="6234" spans="1:14" x14ac:dyDescent="0.2">
      <c r="A6234" t="s">
        <v>11993</v>
      </c>
      <c r="B6234">
        <v>26550</v>
      </c>
      <c r="C6234">
        <v>30350</v>
      </c>
      <c r="D6234">
        <v>34150</v>
      </c>
      <c r="E6234">
        <v>37900</v>
      </c>
      <c r="F6234">
        <v>40950</v>
      </c>
      <c r="G6234">
        <v>44000</v>
      </c>
      <c r="H6234">
        <v>47000</v>
      </c>
      <c r="I6234">
        <v>50050</v>
      </c>
      <c r="J6234">
        <v>53100</v>
      </c>
      <c r="K6234" t="s">
        <v>3090</v>
      </c>
      <c r="L6234">
        <v>7</v>
      </c>
      <c r="M6234">
        <v>50</v>
      </c>
      <c r="N6234" t="s">
        <v>1744</v>
      </c>
    </row>
    <row r="6235" spans="1:14" x14ac:dyDescent="0.2">
      <c r="A6235" t="s">
        <v>11994</v>
      </c>
      <c r="B6235">
        <v>26550</v>
      </c>
      <c r="C6235">
        <v>30350</v>
      </c>
      <c r="D6235">
        <v>34150</v>
      </c>
      <c r="E6235">
        <v>37900</v>
      </c>
      <c r="F6235">
        <v>40950</v>
      </c>
      <c r="G6235">
        <v>44000</v>
      </c>
      <c r="H6235">
        <v>47000</v>
      </c>
      <c r="I6235">
        <v>50050</v>
      </c>
      <c r="J6235">
        <v>53100</v>
      </c>
      <c r="K6235" t="s">
        <v>3090</v>
      </c>
      <c r="L6235">
        <v>7</v>
      </c>
      <c r="M6235">
        <v>50</v>
      </c>
      <c r="N6235" t="s">
        <v>1743</v>
      </c>
    </row>
    <row r="6236" spans="1:14" x14ac:dyDescent="0.2">
      <c r="A6236" t="s">
        <v>11995</v>
      </c>
      <c r="B6236">
        <v>26550</v>
      </c>
      <c r="C6236">
        <v>30350</v>
      </c>
      <c r="D6236">
        <v>34150</v>
      </c>
      <c r="E6236">
        <v>37900</v>
      </c>
      <c r="F6236">
        <v>40950</v>
      </c>
      <c r="G6236">
        <v>44000</v>
      </c>
      <c r="H6236">
        <v>47000</v>
      </c>
      <c r="I6236">
        <v>50050</v>
      </c>
      <c r="J6236">
        <v>53100</v>
      </c>
      <c r="K6236" t="s">
        <v>3090</v>
      </c>
      <c r="L6236">
        <v>7</v>
      </c>
      <c r="M6236">
        <v>50</v>
      </c>
      <c r="N6236" t="s">
        <v>1745</v>
      </c>
    </row>
    <row r="6237" spans="1:14" x14ac:dyDescent="0.2">
      <c r="A6237" t="s">
        <v>11996</v>
      </c>
      <c r="B6237">
        <v>26550</v>
      </c>
      <c r="C6237">
        <v>30350</v>
      </c>
      <c r="D6237">
        <v>34150</v>
      </c>
      <c r="E6237">
        <v>37900</v>
      </c>
      <c r="F6237">
        <v>40950</v>
      </c>
      <c r="G6237">
        <v>44000</v>
      </c>
      <c r="H6237">
        <v>47000</v>
      </c>
      <c r="I6237">
        <v>50050</v>
      </c>
      <c r="J6237">
        <v>53100</v>
      </c>
      <c r="K6237" t="s">
        <v>3090</v>
      </c>
      <c r="L6237">
        <v>7</v>
      </c>
      <c r="M6237">
        <v>50</v>
      </c>
      <c r="N6237" t="s">
        <v>1746</v>
      </c>
    </row>
    <row r="6238" spans="1:14" x14ac:dyDescent="0.2">
      <c r="A6238" t="s">
        <v>11997</v>
      </c>
      <c r="B6238">
        <v>26550</v>
      </c>
      <c r="C6238">
        <v>30350</v>
      </c>
      <c r="D6238">
        <v>34150</v>
      </c>
      <c r="E6238">
        <v>37900</v>
      </c>
      <c r="F6238">
        <v>40950</v>
      </c>
      <c r="G6238">
        <v>44000</v>
      </c>
      <c r="H6238">
        <v>47000</v>
      </c>
      <c r="I6238">
        <v>50050</v>
      </c>
      <c r="J6238">
        <v>53100</v>
      </c>
      <c r="K6238" t="s">
        <v>3090</v>
      </c>
      <c r="L6238">
        <v>7</v>
      </c>
      <c r="M6238">
        <v>50</v>
      </c>
      <c r="N6238" t="s">
        <v>1747</v>
      </c>
    </row>
    <row r="6239" spans="1:14" x14ac:dyDescent="0.2">
      <c r="A6239" t="s">
        <v>11998</v>
      </c>
      <c r="B6239">
        <v>26550</v>
      </c>
      <c r="C6239">
        <v>30350</v>
      </c>
      <c r="D6239">
        <v>34150</v>
      </c>
      <c r="E6239">
        <v>37900</v>
      </c>
      <c r="F6239">
        <v>40950</v>
      </c>
      <c r="G6239">
        <v>44000</v>
      </c>
      <c r="H6239">
        <v>47000</v>
      </c>
      <c r="I6239">
        <v>50050</v>
      </c>
      <c r="J6239">
        <v>53100</v>
      </c>
      <c r="K6239" t="s">
        <v>3090</v>
      </c>
      <c r="L6239">
        <v>7</v>
      </c>
      <c r="M6239">
        <v>50</v>
      </c>
      <c r="N6239" t="s">
        <v>1748</v>
      </c>
    </row>
    <row r="6240" spans="1:14" x14ac:dyDescent="0.2">
      <c r="A6240" t="s">
        <v>11999</v>
      </c>
      <c r="B6240">
        <v>26550</v>
      </c>
      <c r="C6240">
        <v>30350</v>
      </c>
      <c r="D6240">
        <v>34150</v>
      </c>
      <c r="E6240">
        <v>37900</v>
      </c>
      <c r="F6240">
        <v>40950</v>
      </c>
      <c r="G6240">
        <v>44000</v>
      </c>
      <c r="H6240">
        <v>47000</v>
      </c>
      <c r="I6240">
        <v>50050</v>
      </c>
      <c r="J6240">
        <v>53100</v>
      </c>
      <c r="K6240" t="s">
        <v>3090</v>
      </c>
      <c r="L6240">
        <v>7</v>
      </c>
      <c r="M6240">
        <v>50</v>
      </c>
      <c r="N6240" t="s">
        <v>1749</v>
      </c>
    </row>
    <row r="6241" spans="1:14" x14ac:dyDescent="0.2">
      <c r="A6241" t="s">
        <v>12000</v>
      </c>
      <c r="B6241">
        <v>26550</v>
      </c>
      <c r="C6241">
        <v>30350</v>
      </c>
      <c r="D6241">
        <v>34150</v>
      </c>
      <c r="E6241">
        <v>37900</v>
      </c>
      <c r="F6241">
        <v>40950</v>
      </c>
      <c r="G6241">
        <v>44000</v>
      </c>
      <c r="H6241">
        <v>47000</v>
      </c>
      <c r="I6241">
        <v>50050</v>
      </c>
      <c r="J6241">
        <v>53100</v>
      </c>
      <c r="K6241" t="s">
        <v>3090</v>
      </c>
      <c r="L6241">
        <v>7</v>
      </c>
      <c r="M6241">
        <v>50</v>
      </c>
      <c r="N6241" t="s">
        <v>1750</v>
      </c>
    </row>
    <row r="6242" spans="1:14" x14ac:dyDescent="0.2">
      <c r="A6242" t="s">
        <v>12001</v>
      </c>
      <c r="B6242">
        <v>26550</v>
      </c>
      <c r="C6242">
        <v>30350</v>
      </c>
      <c r="D6242">
        <v>34150</v>
      </c>
      <c r="E6242">
        <v>37900</v>
      </c>
      <c r="F6242">
        <v>40950</v>
      </c>
      <c r="G6242">
        <v>44000</v>
      </c>
      <c r="H6242">
        <v>47000</v>
      </c>
      <c r="I6242">
        <v>50050</v>
      </c>
      <c r="J6242">
        <v>53100</v>
      </c>
      <c r="K6242" t="s">
        <v>3090</v>
      </c>
      <c r="L6242">
        <v>7</v>
      </c>
      <c r="M6242">
        <v>50</v>
      </c>
      <c r="N6242" t="s">
        <v>1751</v>
      </c>
    </row>
    <row r="6243" spans="1:14" x14ac:dyDescent="0.2">
      <c r="A6243" t="s">
        <v>12002</v>
      </c>
      <c r="B6243">
        <v>26550</v>
      </c>
      <c r="C6243">
        <v>30350</v>
      </c>
      <c r="D6243">
        <v>34150</v>
      </c>
      <c r="E6243">
        <v>37900</v>
      </c>
      <c r="F6243">
        <v>40950</v>
      </c>
      <c r="G6243">
        <v>44000</v>
      </c>
      <c r="H6243">
        <v>47000</v>
      </c>
      <c r="I6243">
        <v>50050</v>
      </c>
      <c r="J6243">
        <v>53100</v>
      </c>
      <c r="K6243" t="s">
        <v>3090</v>
      </c>
      <c r="L6243">
        <v>7</v>
      </c>
      <c r="M6243">
        <v>50</v>
      </c>
      <c r="N6243" t="s">
        <v>1752</v>
      </c>
    </row>
    <row r="6244" spans="1:14" x14ac:dyDescent="0.2">
      <c r="A6244" t="s">
        <v>12003</v>
      </c>
      <c r="B6244">
        <v>29750</v>
      </c>
      <c r="C6244">
        <v>34000</v>
      </c>
      <c r="D6244">
        <v>38250</v>
      </c>
      <c r="E6244">
        <v>42500</v>
      </c>
      <c r="F6244">
        <v>45900</v>
      </c>
      <c r="G6244">
        <v>49300</v>
      </c>
      <c r="H6244">
        <v>52700</v>
      </c>
      <c r="I6244">
        <v>56100</v>
      </c>
      <c r="J6244">
        <v>59500</v>
      </c>
      <c r="K6244" t="s">
        <v>3090</v>
      </c>
      <c r="L6244">
        <v>9</v>
      </c>
      <c r="M6244">
        <v>50</v>
      </c>
      <c r="N6244" t="s">
        <v>1753</v>
      </c>
    </row>
    <row r="6245" spans="1:14" x14ac:dyDescent="0.2">
      <c r="A6245" t="s">
        <v>12004</v>
      </c>
      <c r="B6245">
        <v>29750</v>
      </c>
      <c r="C6245">
        <v>34000</v>
      </c>
      <c r="D6245">
        <v>38250</v>
      </c>
      <c r="E6245">
        <v>42500</v>
      </c>
      <c r="F6245">
        <v>45900</v>
      </c>
      <c r="G6245">
        <v>49300</v>
      </c>
      <c r="H6245">
        <v>52700</v>
      </c>
      <c r="I6245">
        <v>56100</v>
      </c>
      <c r="J6245">
        <v>59500</v>
      </c>
      <c r="K6245" t="s">
        <v>3090</v>
      </c>
      <c r="L6245">
        <v>9</v>
      </c>
      <c r="M6245">
        <v>50</v>
      </c>
      <c r="N6245" t="s">
        <v>1754</v>
      </c>
    </row>
    <row r="6246" spans="1:14" x14ac:dyDescent="0.2">
      <c r="A6246" t="s">
        <v>12005</v>
      </c>
      <c r="B6246">
        <v>29750</v>
      </c>
      <c r="C6246">
        <v>34000</v>
      </c>
      <c r="D6246">
        <v>38250</v>
      </c>
      <c r="E6246">
        <v>42500</v>
      </c>
      <c r="F6246">
        <v>45900</v>
      </c>
      <c r="G6246">
        <v>49300</v>
      </c>
      <c r="H6246">
        <v>52700</v>
      </c>
      <c r="I6246">
        <v>56100</v>
      </c>
      <c r="J6246">
        <v>59500</v>
      </c>
      <c r="K6246" t="s">
        <v>3090</v>
      </c>
      <c r="L6246">
        <v>9</v>
      </c>
      <c r="M6246">
        <v>50</v>
      </c>
      <c r="N6246" t="s">
        <v>1755</v>
      </c>
    </row>
    <row r="6247" spans="1:14" x14ac:dyDescent="0.2">
      <c r="A6247" t="s">
        <v>12006</v>
      </c>
      <c r="B6247">
        <v>29750</v>
      </c>
      <c r="C6247">
        <v>34000</v>
      </c>
      <c r="D6247">
        <v>38250</v>
      </c>
      <c r="E6247">
        <v>42500</v>
      </c>
      <c r="F6247">
        <v>45900</v>
      </c>
      <c r="G6247">
        <v>49300</v>
      </c>
      <c r="H6247">
        <v>52700</v>
      </c>
      <c r="I6247">
        <v>56100</v>
      </c>
      <c r="J6247">
        <v>59500</v>
      </c>
      <c r="K6247" t="s">
        <v>3090</v>
      </c>
      <c r="L6247">
        <v>9</v>
      </c>
      <c r="M6247">
        <v>50</v>
      </c>
      <c r="N6247" t="s">
        <v>1756</v>
      </c>
    </row>
    <row r="6248" spans="1:14" x14ac:dyDescent="0.2">
      <c r="A6248" t="s">
        <v>12007</v>
      </c>
      <c r="B6248">
        <v>29750</v>
      </c>
      <c r="C6248">
        <v>34000</v>
      </c>
      <c r="D6248">
        <v>38250</v>
      </c>
      <c r="E6248">
        <v>42500</v>
      </c>
      <c r="F6248">
        <v>45900</v>
      </c>
      <c r="G6248">
        <v>49300</v>
      </c>
      <c r="H6248">
        <v>52700</v>
      </c>
      <c r="I6248">
        <v>56100</v>
      </c>
      <c r="J6248">
        <v>59500</v>
      </c>
      <c r="K6248" t="s">
        <v>3090</v>
      </c>
      <c r="L6248">
        <v>9</v>
      </c>
      <c r="M6248">
        <v>50</v>
      </c>
      <c r="N6248" t="s">
        <v>1757</v>
      </c>
    </row>
    <row r="6249" spans="1:14" x14ac:dyDescent="0.2">
      <c r="A6249" t="s">
        <v>12008</v>
      </c>
      <c r="B6249">
        <v>29750</v>
      </c>
      <c r="C6249">
        <v>34000</v>
      </c>
      <c r="D6249">
        <v>38250</v>
      </c>
      <c r="E6249">
        <v>42500</v>
      </c>
      <c r="F6249">
        <v>45900</v>
      </c>
      <c r="G6249">
        <v>49300</v>
      </c>
      <c r="H6249">
        <v>52700</v>
      </c>
      <c r="I6249">
        <v>56100</v>
      </c>
      <c r="J6249">
        <v>59500</v>
      </c>
      <c r="K6249" t="s">
        <v>3090</v>
      </c>
      <c r="L6249">
        <v>9</v>
      </c>
      <c r="M6249">
        <v>50</v>
      </c>
      <c r="N6249" t="s">
        <v>1758</v>
      </c>
    </row>
    <row r="6250" spans="1:14" x14ac:dyDescent="0.2">
      <c r="A6250" t="s">
        <v>12009</v>
      </c>
      <c r="B6250">
        <v>29750</v>
      </c>
      <c r="C6250">
        <v>34000</v>
      </c>
      <c r="D6250">
        <v>38250</v>
      </c>
      <c r="E6250">
        <v>42500</v>
      </c>
      <c r="F6250">
        <v>45900</v>
      </c>
      <c r="G6250">
        <v>49300</v>
      </c>
      <c r="H6250">
        <v>52700</v>
      </c>
      <c r="I6250">
        <v>56100</v>
      </c>
      <c r="J6250">
        <v>59500</v>
      </c>
      <c r="K6250" t="s">
        <v>3090</v>
      </c>
      <c r="L6250">
        <v>9</v>
      </c>
      <c r="M6250">
        <v>50</v>
      </c>
      <c r="N6250" t="s">
        <v>1759</v>
      </c>
    </row>
    <row r="6251" spans="1:14" x14ac:dyDescent="0.2">
      <c r="A6251" t="s">
        <v>12010</v>
      </c>
      <c r="B6251">
        <v>29750</v>
      </c>
      <c r="C6251">
        <v>34000</v>
      </c>
      <c r="D6251">
        <v>38250</v>
      </c>
      <c r="E6251">
        <v>42500</v>
      </c>
      <c r="F6251">
        <v>45900</v>
      </c>
      <c r="G6251">
        <v>49300</v>
      </c>
      <c r="H6251">
        <v>52700</v>
      </c>
      <c r="I6251">
        <v>56100</v>
      </c>
      <c r="J6251">
        <v>59500</v>
      </c>
      <c r="K6251" t="s">
        <v>3090</v>
      </c>
      <c r="L6251">
        <v>9</v>
      </c>
      <c r="M6251">
        <v>50</v>
      </c>
      <c r="N6251" t="s">
        <v>1760</v>
      </c>
    </row>
    <row r="6252" spans="1:14" x14ac:dyDescent="0.2">
      <c r="A6252" t="s">
        <v>12011</v>
      </c>
      <c r="B6252">
        <v>29750</v>
      </c>
      <c r="C6252">
        <v>34000</v>
      </c>
      <c r="D6252">
        <v>38250</v>
      </c>
      <c r="E6252">
        <v>42500</v>
      </c>
      <c r="F6252">
        <v>45900</v>
      </c>
      <c r="G6252">
        <v>49300</v>
      </c>
      <c r="H6252">
        <v>52700</v>
      </c>
      <c r="I6252">
        <v>56100</v>
      </c>
      <c r="J6252">
        <v>59500</v>
      </c>
      <c r="K6252" t="s">
        <v>3090</v>
      </c>
      <c r="L6252">
        <v>9</v>
      </c>
      <c r="M6252">
        <v>50</v>
      </c>
      <c r="N6252" t="s">
        <v>1761</v>
      </c>
    </row>
    <row r="6253" spans="1:14" x14ac:dyDescent="0.2">
      <c r="A6253" t="s">
        <v>12012</v>
      </c>
      <c r="B6253">
        <v>29750</v>
      </c>
      <c r="C6253">
        <v>34000</v>
      </c>
      <c r="D6253">
        <v>38250</v>
      </c>
      <c r="E6253">
        <v>42500</v>
      </c>
      <c r="F6253">
        <v>45900</v>
      </c>
      <c r="G6253">
        <v>49300</v>
      </c>
      <c r="H6253">
        <v>52700</v>
      </c>
      <c r="I6253">
        <v>56100</v>
      </c>
      <c r="J6253">
        <v>59500</v>
      </c>
      <c r="K6253" t="s">
        <v>3090</v>
      </c>
      <c r="L6253">
        <v>9</v>
      </c>
      <c r="M6253">
        <v>50</v>
      </c>
      <c r="N6253" t="s">
        <v>1762</v>
      </c>
    </row>
    <row r="6254" spans="1:14" x14ac:dyDescent="0.2">
      <c r="A6254" t="s">
        <v>12013</v>
      </c>
      <c r="B6254">
        <v>29750</v>
      </c>
      <c r="C6254">
        <v>34000</v>
      </c>
      <c r="D6254">
        <v>38250</v>
      </c>
      <c r="E6254">
        <v>42500</v>
      </c>
      <c r="F6254">
        <v>45900</v>
      </c>
      <c r="G6254">
        <v>49300</v>
      </c>
      <c r="H6254">
        <v>52700</v>
      </c>
      <c r="I6254">
        <v>56100</v>
      </c>
      <c r="J6254">
        <v>59500</v>
      </c>
      <c r="K6254" t="s">
        <v>3090</v>
      </c>
      <c r="L6254">
        <v>9</v>
      </c>
      <c r="M6254">
        <v>50</v>
      </c>
      <c r="N6254" t="s">
        <v>1763</v>
      </c>
    </row>
    <row r="6255" spans="1:14" x14ac:dyDescent="0.2">
      <c r="A6255" t="s">
        <v>12014</v>
      </c>
      <c r="B6255">
        <v>29750</v>
      </c>
      <c r="C6255">
        <v>34000</v>
      </c>
      <c r="D6255">
        <v>38250</v>
      </c>
      <c r="E6255">
        <v>42500</v>
      </c>
      <c r="F6255">
        <v>45900</v>
      </c>
      <c r="G6255">
        <v>49300</v>
      </c>
      <c r="H6255">
        <v>52700</v>
      </c>
      <c r="I6255">
        <v>56100</v>
      </c>
      <c r="J6255">
        <v>59500</v>
      </c>
      <c r="K6255" t="s">
        <v>3090</v>
      </c>
      <c r="L6255">
        <v>9</v>
      </c>
      <c r="M6255">
        <v>50</v>
      </c>
      <c r="N6255" t="s">
        <v>1764</v>
      </c>
    </row>
    <row r="6256" spans="1:14" x14ac:dyDescent="0.2">
      <c r="A6256" t="s">
        <v>12015</v>
      </c>
      <c r="B6256">
        <v>29750</v>
      </c>
      <c r="C6256">
        <v>34000</v>
      </c>
      <c r="D6256">
        <v>38250</v>
      </c>
      <c r="E6256">
        <v>42500</v>
      </c>
      <c r="F6256">
        <v>45900</v>
      </c>
      <c r="G6256">
        <v>49300</v>
      </c>
      <c r="H6256">
        <v>52700</v>
      </c>
      <c r="I6256">
        <v>56100</v>
      </c>
      <c r="J6256">
        <v>59500</v>
      </c>
      <c r="K6256" t="s">
        <v>3090</v>
      </c>
      <c r="L6256">
        <v>9</v>
      </c>
      <c r="M6256">
        <v>50</v>
      </c>
      <c r="N6256" t="s">
        <v>1766</v>
      </c>
    </row>
    <row r="6257" spans="1:14" x14ac:dyDescent="0.2">
      <c r="A6257" t="s">
        <v>12016</v>
      </c>
      <c r="B6257">
        <v>29750</v>
      </c>
      <c r="C6257">
        <v>34000</v>
      </c>
      <c r="D6257">
        <v>38250</v>
      </c>
      <c r="E6257">
        <v>42500</v>
      </c>
      <c r="F6257">
        <v>45900</v>
      </c>
      <c r="G6257">
        <v>49300</v>
      </c>
      <c r="H6257">
        <v>52700</v>
      </c>
      <c r="I6257">
        <v>56100</v>
      </c>
      <c r="J6257">
        <v>59500</v>
      </c>
      <c r="K6257" t="s">
        <v>3090</v>
      </c>
      <c r="L6257">
        <v>9</v>
      </c>
      <c r="M6257">
        <v>50</v>
      </c>
      <c r="N6257" t="s">
        <v>1765</v>
      </c>
    </row>
    <row r="6258" spans="1:14" x14ac:dyDescent="0.2">
      <c r="A6258" t="s">
        <v>12017</v>
      </c>
      <c r="B6258">
        <v>29750</v>
      </c>
      <c r="C6258">
        <v>34000</v>
      </c>
      <c r="D6258">
        <v>38250</v>
      </c>
      <c r="E6258">
        <v>42500</v>
      </c>
      <c r="F6258">
        <v>45900</v>
      </c>
      <c r="G6258">
        <v>49300</v>
      </c>
      <c r="H6258">
        <v>52700</v>
      </c>
      <c r="I6258">
        <v>56100</v>
      </c>
      <c r="J6258">
        <v>59500</v>
      </c>
      <c r="K6258" t="s">
        <v>3090</v>
      </c>
      <c r="L6258">
        <v>9</v>
      </c>
      <c r="M6258">
        <v>50</v>
      </c>
      <c r="N6258" t="s">
        <v>1767</v>
      </c>
    </row>
    <row r="6259" spans="1:14" x14ac:dyDescent="0.2">
      <c r="A6259" t="s">
        <v>12018</v>
      </c>
      <c r="B6259">
        <v>29750</v>
      </c>
      <c r="C6259">
        <v>34000</v>
      </c>
      <c r="D6259">
        <v>38250</v>
      </c>
      <c r="E6259">
        <v>42500</v>
      </c>
      <c r="F6259">
        <v>45900</v>
      </c>
      <c r="G6259">
        <v>49300</v>
      </c>
      <c r="H6259">
        <v>52700</v>
      </c>
      <c r="I6259">
        <v>56100</v>
      </c>
      <c r="J6259">
        <v>59500</v>
      </c>
      <c r="K6259" t="s">
        <v>3090</v>
      </c>
      <c r="L6259">
        <v>9</v>
      </c>
      <c r="M6259">
        <v>50</v>
      </c>
      <c r="N6259" t="s">
        <v>1768</v>
      </c>
    </row>
    <row r="6260" spans="1:14" x14ac:dyDescent="0.2">
      <c r="A6260" t="s">
        <v>12019</v>
      </c>
      <c r="B6260">
        <v>29750</v>
      </c>
      <c r="C6260">
        <v>34000</v>
      </c>
      <c r="D6260">
        <v>38250</v>
      </c>
      <c r="E6260">
        <v>42500</v>
      </c>
      <c r="F6260">
        <v>45900</v>
      </c>
      <c r="G6260">
        <v>49300</v>
      </c>
      <c r="H6260">
        <v>52700</v>
      </c>
      <c r="I6260">
        <v>56100</v>
      </c>
      <c r="J6260">
        <v>59500</v>
      </c>
      <c r="K6260" t="s">
        <v>3090</v>
      </c>
      <c r="L6260">
        <v>9</v>
      </c>
      <c r="M6260">
        <v>50</v>
      </c>
      <c r="N6260" t="s">
        <v>1769</v>
      </c>
    </row>
    <row r="6261" spans="1:14" x14ac:dyDescent="0.2">
      <c r="A6261" t="s">
        <v>12020</v>
      </c>
      <c r="B6261">
        <v>29750</v>
      </c>
      <c r="C6261">
        <v>34000</v>
      </c>
      <c r="D6261">
        <v>38250</v>
      </c>
      <c r="E6261">
        <v>42500</v>
      </c>
      <c r="F6261">
        <v>45900</v>
      </c>
      <c r="G6261">
        <v>49300</v>
      </c>
      <c r="H6261">
        <v>52700</v>
      </c>
      <c r="I6261">
        <v>56100</v>
      </c>
      <c r="J6261">
        <v>59500</v>
      </c>
      <c r="K6261" t="s">
        <v>3090</v>
      </c>
      <c r="L6261">
        <v>9</v>
      </c>
      <c r="M6261">
        <v>50</v>
      </c>
      <c r="N6261" t="s">
        <v>1770</v>
      </c>
    </row>
    <row r="6262" spans="1:14" x14ac:dyDescent="0.2">
      <c r="A6262" t="s">
        <v>12021</v>
      </c>
      <c r="B6262">
        <v>29750</v>
      </c>
      <c r="C6262">
        <v>34000</v>
      </c>
      <c r="D6262">
        <v>38250</v>
      </c>
      <c r="E6262">
        <v>42500</v>
      </c>
      <c r="F6262">
        <v>45900</v>
      </c>
      <c r="G6262">
        <v>49300</v>
      </c>
      <c r="H6262">
        <v>52700</v>
      </c>
      <c r="I6262">
        <v>56100</v>
      </c>
      <c r="J6262">
        <v>59500</v>
      </c>
      <c r="K6262" t="s">
        <v>3090</v>
      </c>
      <c r="L6262">
        <v>9</v>
      </c>
      <c r="M6262">
        <v>50</v>
      </c>
      <c r="N6262" t="s">
        <v>1771</v>
      </c>
    </row>
    <row r="6263" spans="1:14" x14ac:dyDescent="0.2">
      <c r="A6263" t="s">
        <v>12022</v>
      </c>
      <c r="B6263">
        <v>29750</v>
      </c>
      <c r="C6263">
        <v>34000</v>
      </c>
      <c r="D6263">
        <v>38250</v>
      </c>
      <c r="E6263">
        <v>42500</v>
      </c>
      <c r="F6263">
        <v>45900</v>
      </c>
      <c r="G6263">
        <v>49300</v>
      </c>
      <c r="H6263">
        <v>52700</v>
      </c>
      <c r="I6263">
        <v>56100</v>
      </c>
      <c r="J6263">
        <v>59500</v>
      </c>
      <c r="K6263" t="s">
        <v>3090</v>
      </c>
      <c r="L6263">
        <v>9</v>
      </c>
      <c r="M6263">
        <v>50</v>
      </c>
      <c r="N6263" t="s">
        <v>1772</v>
      </c>
    </row>
    <row r="6264" spans="1:14" x14ac:dyDescent="0.2">
      <c r="A6264" t="s">
        <v>12023</v>
      </c>
      <c r="B6264">
        <v>29750</v>
      </c>
      <c r="C6264">
        <v>34000</v>
      </c>
      <c r="D6264">
        <v>38250</v>
      </c>
      <c r="E6264">
        <v>42500</v>
      </c>
      <c r="F6264">
        <v>45900</v>
      </c>
      <c r="G6264">
        <v>49300</v>
      </c>
      <c r="H6264">
        <v>52700</v>
      </c>
      <c r="I6264">
        <v>56100</v>
      </c>
      <c r="J6264">
        <v>59500</v>
      </c>
      <c r="K6264" t="s">
        <v>3090</v>
      </c>
      <c r="L6264">
        <v>9</v>
      </c>
      <c r="M6264">
        <v>50</v>
      </c>
      <c r="N6264" t="s">
        <v>1773</v>
      </c>
    </row>
    <row r="6265" spans="1:14" x14ac:dyDescent="0.2">
      <c r="A6265" t="s">
        <v>12024</v>
      </c>
      <c r="B6265">
        <v>29750</v>
      </c>
      <c r="C6265">
        <v>34000</v>
      </c>
      <c r="D6265">
        <v>38250</v>
      </c>
      <c r="E6265">
        <v>42500</v>
      </c>
      <c r="F6265">
        <v>45900</v>
      </c>
      <c r="G6265">
        <v>49300</v>
      </c>
      <c r="H6265">
        <v>52700</v>
      </c>
      <c r="I6265">
        <v>56100</v>
      </c>
      <c r="J6265">
        <v>59500</v>
      </c>
      <c r="K6265" t="s">
        <v>3090</v>
      </c>
      <c r="L6265">
        <v>9</v>
      </c>
      <c r="M6265">
        <v>50</v>
      </c>
      <c r="N6265" t="s">
        <v>1774</v>
      </c>
    </row>
    <row r="6266" spans="1:14" x14ac:dyDescent="0.2">
      <c r="A6266" t="s">
        <v>12025</v>
      </c>
      <c r="B6266">
        <v>29750</v>
      </c>
      <c r="C6266">
        <v>34000</v>
      </c>
      <c r="D6266">
        <v>38250</v>
      </c>
      <c r="E6266">
        <v>42500</v>
      </c>
      <c r="F6266">
        <v>45900</v>
      </c>
      <c r="G6266">
        <v>49300</v>
      </c>
      <c r="H6266">
        <v>52700</v>
      </c>
      <c r="I6266">
        <v>56100</v>
      </c>
      <c r="J6266">
        <v>59500</v>
      </c>
      <c r="K6266" t="s">
        <v>3090</v>
      </c>
      <c r="L6266">
        <v>9</v>
      </c>
      <c r="M6266">
        <v>50</v>
      </c>
      <c r="N6266" t="s">
        <v>5538</v>
      </c>
    </row>
    <row r="6267" spans="1:14" x14ac:dyDescent="0.2">
      <c r="A6267" t="s">
        <v>12026</v>
      </c>
      <c r="B6267">
        <v>29750</v>
      </c>
      <c r="C6267">
        <v>34000</v>
      </c>
      <c r="D6267">
        <v>38250</v>
      </c>
      <c r="E6267">
        <v>42500</v>
      </c>
      <c r="F6267">
        <v>45900</v>
      </c>
      <c r="G6267">
        <v>49300</v>
      </c>
      <c r="H6267">
        <v>52700</v>
      </c>
      <c r="I6267">
        <v>56100</v>
      </c>
      <c r="J6267">
        <v>59500</v>
      </c>
      <c r="K6267" t="s">
        <v>3090</v>
      </c>
      <c r="L6267">
        <v>9</v>
      </c>
      <c r="M6267">
        <v>50</v>
      </c>
      <c r="N6267" t="s">
        <v>1775</v>
      </c>
    </row>
    <row r="6268" spans="1:14" x14ac:dyDescent="0.2">
      <c r="A6268" t="s">
        <v>12027</v>
      </c>
      <c r="B6268">
        <v>29750</v>
      </c>
      <c r="C6268">
        <v>34000</v>
      </c>
      <c r="D6268">
        <v>38250</v>
      </c>
      <c r="E6268">
        <v>42500</v>
      </c>
      <c r="F6268">
        <v>45900</v>
      </c>
      <c r="G6268">
        <v>49300</v>
      </c>
      <c r="H6268">
        <v>52700</v>
      </c>
      <c r="I6268">
        <v>56100</v>
      </c>
      <c r="J6268">
        <v>59500</v>
      </c>
      <c r="K6268" t="s">
        <v>3090</v>
      </c>
      <c r="L6268">
        <v>9</v>
      </c>
      <c r="M6268">
        <v>50</v>
      </c>
      <c r="N6268" t="s">
        <v>1776</v>
      </c>
    </row>
    <row r="6269" spans="1:14" x14ac:dyDescent="0.2">
      <c r="A6269" t="s">
        <v>12028</v>
      </c>
      <c r="B6269">
        <v>29750</v>
      </c>
      <c r="C6269">
        <v>34000</v>
      </c>
      <c r="D6269">
        <v>38250</v>
      </c>
      <c r="E6269">
        <v>42500</v>
      </c>
      <c r="F6269">
        <v>45900</v>
      </c>
      <c r="G6269">
        <v>49300</v>
      </c>
      <c r="H6269">
        <v>52700</v>
      </c>
      <c r="I6269">
        <v>56100</v>
      </c>
      <c r="J6269">
        <v>59500</v>
      </c>
      <c r="K6269" t="s">
        <v>3090</v>
      </c>
      <c r="L6269">
        <v>9</v>
      </c>
      <c r="M6269">
        <v>50</v>
      </c>
      <c r="N6269" t="s">
        <v>1777</v>
      </c>
    </row>
    <row r="6270" spans="1:14" x14ac:dyDescent="0.2">
      <c r="A6270" t="s">
        <v>12029</v>
      </c>
      <c r="B6270">
        <v>29750</v>
      </c>
      <c r="C6270">
        <v>34000</v>
      </c>
      <c r="D6270">
        <v>38250</v>
      </c>
      <c r="E6270">
        <v>42500</v>
      </c>
      <c r="F6270">
        <v>45900</v>
      </c>
      <c r="G6270">
        <v>49300</v>
      </c>
      <c r="H6270">
        <v>52700</v>
      </c>
      <c r="I6270">
        <v>56100</v>
      </c>
      <c r="J6270">
        <v>59500</v>
      </c>
      <c r="K6270" t="s">
        <v>3090</v>
      </c>
      <c r="L6270">
        <v>9</v>
      </c>
      <c r="M6270">
        <v>50</v>
      </c>
      <c r="N6270" t="s">
        <v>1778</v>
      </c>
    </row>
    <row r="6271" spans="1:14" x14ac:dyDescent="0.2">
      <c r="A6271" t="s">
        <v>12030</v>
      </c>
      <c r="B6271">
        <v>29750</v>
      </c>
      <c r="C6271">
        <v>34000</v>
      </c>
      <c r="D6271">
        <v>38250</v>
      </c>
      <c r="E6271">
        <v>42500</v>
      </c>
      <c r="F6271">
        <v>45900</v>
      </c>
      <c r="G6271">
        <v>49300</v>
      </c>
      <c r="H6271">
        <v>52700</v>
      </c>
      <c r="I6271">
        <v>56100</v>
      </c>
      <c r="J6271">
        <v>59500</v>
      </c>
      <c r="K6271" t="s">
        <v>3090</v>
      </c>
      <c r="L6271">
        <v>9</v>
      </c>
      <c r="M6271">
        <v>50</v>
      </c>
      <c r="N6271" t="s">
        <v>1779</v>
      </c>
    </row>
    <row r="6272" spans="1:14" x14ac:dyDescent="0.2">
      <c r="A6272" t="s">
        <v>12031</v>
      </c>
      <c r="B6272">
        <v>29750</v>
      </c>
      <c r="C6272">
        <v>34000</v>
      </c>
      <c r="D6272">
        <v>38250</v>
      </c>
      <c r="E6272">
        <v>42500</v>
      </c>
      <c r="F6272">
        <v>45900</v>
      </c>
      <c r="G6272">
        <v>49300</v>
      </c>
      <c r="H6272">
        <v>52700</v>
      </c>
      <c r="I6272">
        <v>56100</v>
      </c>
      <c r="J6272">
        <v>59500</v>
      </c>
      <c r="K6272" t="s">
        <v>3090</v>
      </c>
      <c r="L6272">
        <v>9</v>
      </c>
      <c r="M6272">
        <v>50</v>
      </c>
      <c r="N6272" t="s">
        <v>1780</v>
      </c>
    </row>
    <row r="6273" spans="1:14" x14ac:dyDescent="0.2">
      <c r="A6273" t="s">
        <v>12032</v>
      </c>
      <c r="B6273">
        <v>29750</v>
      </c>
      <c r="C6273">
        <v>34000</v>
      </c>
      <c r="D6273">
        <v>38250</v>
      </c>
      <c r="E6273">
        <v>42500</v>
      </c>
      <c r="F6273">
        <v>45900</v>
      </c>
      <c r="G6273">
        <v>49300</v>
      </c>
      <c r="H6273">
        <v>52700</v>
      </c>
      <c r="I6273">
        <v>56100</v>
      </c>
      <c r="J6273">
        <v>59500</v>
      </c>
      <c r="K6273" t="s">
        <v>3090</v>
      </c>
      <c r="L6273">
        <v>9</v>
      </c>
      <c r="M6273">
        <v>50</v>
      </c>
      <c r="N6273" t="s">
        <v>1781</v>
      </c>
    </row>
    <row r="6274" spans="1:14" x14ac:dyDescent="0.2">
      <c r="A6274" t="s">
        <v>12033</v>
      </c>
      <c r="B6274">
        <v>29750</v>
      </c>
      <c r="C6274">
        <v>34000</v>
      </c>
      <c r="D6274">
        <v>38250</v>
      </c>
      <c r="E6274">
        <v>42500</v>
      </c>
      <c r="F6274">
        <v>45900</v>
      </c>
      <c r="G6274">
        <v>49300</v>
      </c>
      <c r="H6274">
        <v>52700</v>
      </c>
      <c r="I6274">
        <v>56100</v>
      </c>
      <c r="J6274">
        <v>59500</v>
      </c>
      <c r="K6274" t="s">
        <v>3090</v>
      </c>
      <c r="L6274">
        <v>9</v>
      </c>
      <c r="M6274">
        <v>50</v>
      </c>
      <c r="N6274" t="s">
        <v>1782</v>
      </c>
    </row>
    <row r="6275" spans="1:14" x14ac:dyDescent="0.2">
      <c r="A6275" t="s">
        <v>12034</v>
      </c>
      <c r="B6275">
        <v>29750</v>
      </c>
      <c r="C6275">
        <v>34000</v>
      </c>
      <c r="D6275">
        <v>38250</v>
      </c>
      <c r="E6275">
        <v>42500</v>
      </c>
      <c r="F6275">
        <v>45900</v>
      </c>
      <c r="G6275">
        <v>49300</v>
      </c>
      <c r="H6275">
        <v>52700</v>
      </c>
      <c r="I6275">
        <v>56100</v>
      </c>
      <c r="J6275">
        <v>59500</v>
      </c>
      <c r="K6275" t="s">
        <v>3090</v>
      </c>
      <c r="L6275">
        <v>9</v>
      </c>
      <c r="M6275">
        <v>50</v>
      </c>
      <c r="N6275" t="s">
        <v>1783</v>
      </c>
    </row>
    <row r="6276" spans="1:14" x14ac:dyDescent="0.2">
      <c r="A6276" t="s">
        <v>12035</v>
      </c>
      <c r="B6276">
        <v>29750</v>
      </c>
      <c r="C6276">
        <v>34000</v>
      </c>
      <c r="D6276">
        <v>38250</v>
      </c>
      <c r="E6276">
        <v>42500</v>
      </c>
      <c r="F6276">
        <v>45900</v>
      </c>
      <c r="G6276">
        <v>49300</v>
      </c>
      <c r="H6276">
        <v>52700</v>
      </c>
      <c r="I6276">
        <v>56100</v>
      </c>
      <c r="J6276">
        <v>59500</v>
      </c>
      <c r="K6276" t="s">
        <v>3090</v>
      </c>
      <c r="L6276">
        <v>9</v>
      </c>
      <c r="M6276">
        <v>50</v>
      </c>
      <c r="N6276" t="s">
        <v>1784</v>
      </c>
    </row>
    <row r="6277" spans="1:14" x14ac:dyDescent="0.2">
      <c r="A6277" t="s">
        <v>12036</v>
      </c>
      <c r="B6277">
        <v>29750</v>
      </c>
      <c r="C6277">
        <v>34000</v>
      </c>
      <c r="D6277">
        <v>38250</v>
      </c>
      <c r="E6277">
        <v>42500</v>
      </c>
      <c r="F6277">
        <v>45900</v>
      </c>
      <c r="G6277">
        <v>49300</v>
      </c>
      <c r="H6277">
        <v>52700</v>
      </c>
      <c r="I6277">
        <v>56100</v>
      </c>
      <c r="J6277">
        <v>59500</v>
      </c>
      <c r="K6277" t="s">
        <v>3090</v>
      </c>
      <c r="L6277">
        <v>9</v>
      </c>
      <c r="M6277">
        <v>50</v>
      </c>
      <c r="N6277" t="s">
        <v>1785</v>
      </c>
    </row>
    <row r="6278" spans="1:14" x14ac:dyDescent="0.2">
      <c r="A6278" t="s">
        <v>12037</v>
      </c>
      <c r="B6278">
        <v>29750</v>
      </c>
      <c r="C6278">
        <v>34000</v>
      </c>
      <c r="D6278">
        <v>38250</v>
      </c>
      <c r="E6278">
        <v>42500</v>
      </c>
      <c r="F6278">
        <v>45900</v>
      </c>
      <c r="G6278">
        <v>49300</v>
      </c>
      <c r="H6278">
        <v>52700</v>
      </c>
      <c r="I6278">
        <v>56100</v>
      </c>
      <c r="J6278">
        <v>59500</v>
      </c>
      <c r="K6278" t="s">
        <v>3090</v>
      </c>
      <c r="L6278">
        <v>9</v>
      </c>
      <c r="M6278">
        <v>50</v>
      </c>
      <c r="N6278" t="s">
        <v>1786</v>
      </c>
    </row>
    <row r="6279" spans="1:14" x14ac:dyDescent="0.2">
      <c r="A6279" t="s">
        <v>12038</v>
      </c>
      <c r="B6279">
        <v>29750</v>
      </c>
      <c r="C6279">
        <v>34000</v>
      </c>
      <c r="D6279">
        <v>38250</v>
      </c>
      <c r="E6279">
        <v>42500</v>
      </c>
      <c r="F6279">
        <v>45900</v>
      </c>
      <c r="G6279">
        <v>49300</v>
      </c>
      <c r="H6279">
        <v>52700</v>
      </c>
      <c r="I6279">
        <v>56100</v>
      </c>
      <c r="J6279">
        <v>59500</v>
      </c>
      <c r="K6279" t="s">
        <v>3090</v>
      </c>
      <c r="L6279">
        <v>9</v>
      </c>
      <c r="M6279">
        <v>50</v>
      </c>
      <c r="N6279" t="s">
        <v>1787</v>
      </c>
    </row>
    <row r="6280" spans="1:14" x14ac:dyDescent="0.2">
      <c r="A6280" t="s">
        <v>12039</v>
      </c>
      <c r="B6280">
        <v>29750</v>
      </c>
      <c r="C6280">
        <v>34000</v>
      </c>
      <c r="D6280">
        <v>38250</v>
      </c>
      <c r="E6280">
        <v>42500</v>
      </c>
      <c r="F6280">
        <v>45900</v>
      </c>
      <c r="G6280">
        <v>49300</v>
      </c>
      <c r="H6280">
        <v>52700</v>
      </c>
      <c r="I6280">
        <v>56100</v>
      </c>
      <c r="J6280">
        <v>59500</v>
      </c>
      <c r="K6280" t="s">
        <v>3090</v>
      </c>
      <c r="L6280">
        <v>9</v>
      </c>
      <c r="M6280">
        <v>50</v>
      </c>
      <c r="N6280" t="s">
        <v>1788</v>
      </c>
    </row>
    <row r="6281" spans="1:14" x14ac:dyDescent="0.2">
      <c r="A6281" t="s">
        <v>12040</v>
      </c>
      <c r="B6281">
        <v>29750</v>
      </c>
      <c r="C6281">
        <v>34000</v>
      </c>
      <c r="D6281">
        <v>38250</v>
      </c>
      <c r="E6281">
        <v>42500</v>
      </c>
      <c r="F6281">
        <v>45900</v>
      </c>
      <c r="G6281">
        <v>49300</v>
      </c>
      <c r="H6281">
        <v>52700</v>
      </c>
      <c r="I6281">
        <v>56100</v>
      </c>
      <c r="J6281">
        <v>59500</v>
      </c>
      <c r="K6281" t="s">
        <v>3090</v>
      </c>
      <c r="L6281">
        <v>9</v>
      </c>
      <c r="M6281">
        <v>50</v>
      </c>
      <c r="N6281" t="s">
        <v>1789</v>
      </c>
    </row>
    <row r="6282" spans="1:14" x14ac:dyDescent="0.2">
      <c r="A6282" t="s">
        <v>12041</v>
      </c>
      <c r="B6282">
        <v>29750</v>
      </c>
      <c r="C6282">
        <v>34000</v>
      </c>
      <c r="D6282">
        <v>38250</v>
      </c>
      <c r="E6282">
        <v>42500</v>
      </c>
      <c r="F6282">
        <v>45900</v>
      </c>
      <c r="G6282">
        <v>49300</v>
      </c>
      <c r="H6282">
        <v>52700</v>
      </c>
      <c r="I6282">
        <v>56100</v>
      </c>
      <c r="J6282">
        <v>59500</v>
      </c>
      <c r="K6282" t="s">
        <v>3090</v>
      </c>
      <c r="L6282">
        <v>9</v>
      </c>
      <c r="M6282">
        <v>50</v>
      </c>
      <c r="N6282" t="s">
        <v>4287</v>
      </c>
    </row>
    <row r="6283" spans="1:14" x14ac:dyDescent="0.2">
      <c r="A6283" t="s">
        <v>12042</v>
      </c>
      <c r="B6283">
        <v>29750</v>
      </c>
      <c r="C6283">
        <v>34000</v>
      </c>
      <c r="D6283">
        <v>38250</v>
      </c>
      <c r="E6283">
        <v>42500</v>
      </c>
      <c r="F6283">
        <v>45900</v>
      </c>
      <c r="G6283">
        <v>49300</v>
      </c>
      <c r="H6283">
        <v>52700</v>
      </c>
      <c r="I6283">
        <v>56100</v>
      </c>
      <c r="J6283">
        <v>59500</v>
      </c>
      <c r="K6283" t="s">
        <v>3090</v>
      </c>
      <c r="L6283">
        <v>9</v>
      </c>
      <c r="M6283">
        <v>50</v>
      </c>
      <c r="N6283" t="s">
        <v>1790</v>
      </c>
    </row>
    <row r="6284" spans="1:14" x14ac:dyDescent="0.2">
      <c r="A6284" t="s">
        <v>12043</v>
      </c>
      <c r="B6284">
        <v>29750</v>
      </c>
      <c r="C6284">
        <v>34000</v>
      </c>
      <c r="D6284">
        <v>38250</v>
      </c>
      <c r="E6284">
        <v>42500</v>
      </c>
      <c r="F6284">
        <v>45900</v>
      </c>
      <c r="G6284">
        <v>49300</v>
      </c>
      <c r="H6284">
        <v>52700</v>
      </c>
      <c r="I6284">
        <v>56100</v>
      </c>
      <c r="J6284">
        <v>59500</v>
      </c>
      <c r="K6284" t="s">
        <v>3090</v>
      </c>
      <c r="L6284">
        <v>9</v>
      </c>
      <c r="M6284">
        <v>50</v>
      </c>
      <c r="N6284" t="s">
        <v>1791</v>
      </c>
    </row>
    <row r="6285" spans="1:14" x14ac:dyDescent="0.2">
      <c r="A6285" t="s">
        <v>12044</v>
      </c>
      <c r="B6285">
        <v>28450</v>
      </c>
      <c r="C6285">
        <v>32500</v>
      </c>
      <c r="D6285">
        <v>36550</v>
      </c>
      <c r="E6285">
        <v>40600</v>
      </c>
      <c r="F6285">
        <v>43850</v>
      </c>
      <c r="G6285">
        <v>47100</v>
      </c>
      <c r="H6285">
        <v>50350</v>
      </c>
      <c r="I6285">
        <v>53600</v>
      </c>
      <c r="J6285">
        <v>56850</v>
      </c>
      <c r="K6285" t="s">
        <v>3090</v>
      </c>
      <c r="L6285">
        <v>11</v>
      </c>
      <c r="M6285">
        <v>50</v>
      </c>
      <c r="N6285" t="s">
        <v>1792</v>
      </c>
    </row>
    <row r="6286" spans="1:14" x14ac:dyDescent="0.2">
      <c r="A6286" t="s">
        <v>12045</v>
      </c>
      <c r="B6286">
        <v>28450</v>
      </c>
      <c r="C6286">
        <v>32500</v>
      </c>
      <c r="D6286">
        <v>36550</v>
      </c>
      <c r="E6286">
        <v>40600</v>
      </c>
      <c r="F6286">
        <v>43850</v>
      </c>
      <c r="G6286">
        <v>47100</v>
      </c>
      <c r="H6286">
        <v>50350</v>
      </c>
      <c r="I6286">
        <v>53600</v>
      </c>
      <c r="J6286">
        <v>56850</v>
      </c>
      <c r="K6286" t="s">
        <v>3090</v>
      </c>
      <c r="L6286">
        <v>11</v>
      </c>
      <c r="M6286">
        <v>50</v>
      </c>
      <c r="N6286" t="s">
        <v>1793</v>
      </c>
    </row>
    <row r="6287" spans="1:14" x14ac:dyDescent="0.2">
      <c r="A6287" t="s">
        <v>12046</v>
      </c>
      <c r="B6287">
        <v>28450</v>
      </c>
      <c r="C6287">
        <v>32500</v>
      </c>
      <c r="D6287">
        <v>36550</v>
      </c>
      <c r="E6287">
        <v>40600</v>
      </c>
      <c r="F6287">
        <v>43850</v>
      </c>
      <c r="G6287">
        <v>47100</v>
      </c>
      <c r="H6287">
        <v>50350</v>
      </c>
      <c r="I6287">
        <v>53600</v>
      </c>
      <c r="J6287">
        <v>56850</v>
      </c>
      <c r="K6287" t="s">
        <v>3090</v>
      </c>
      <c r="L6287">
        <v>11</v>
      </c>
      <c r="M6287">
        <v>50</v>
      </c>
      <c r="N6287" t="s">
        <v>1794</v>
      </c>
    </row>
    <row r="6288" spans="1:14" x14ac:dyDescent="0.2">
      <c r="A6288" t="s">
        <v>12047</v>
      </c>
      <c r="B6288">
        <v>28450</v>
      </c>
      <c r="C6288">
        <v>32500</v>
      </c>
      <c r="D6288">
        <v>36550</v>
      </c>
      <c r="E6288">
        <v>40600</v>
      </c>
      <c r="F6288">
        <v>43850</v>
      </c>
      <c r="G6288">
        <v>47100</v>
      </c>
      <c r="H6288">
        <v>50350</v>
      </c>
      <c r="I6288">
        <v>53600</v>
      </c>
      <c r="J6288">
        <v>56850</v>
      </c>
      <c r="K6288" t="s">
        <v>3090</v>
      </c>
      <c r="L6288">
        <v>11</v>
      </c>
      <c r="M6288">
        <v>50</v>
      </c>
      <c r="N6288" t="s">
        <v>1795</v>
      </c>
    </row>
    <row r="6289" spans="1:14" x14ac:dyDescent="0.2">
      <c r="A6289" t="s">
        <v>12048</v>
      </c>
      <c r="B6289">
        <v>28450</v>
      </c>
      <c r="C6289">
        <v>32500</v>
      </c>
      <c r="D6289">
        <v>36550</v>
      </c>
      <c r="E6289">
        <v>40600</v>
      </c>
      <c r="F6289">
        <v>43850</v>
      </c>
      <c r="G6289">
        <v>47100</v>
      </c>
      <c r="H6289">
        <v>50350</v>
      </c>
      <c r="I6289">
        <v>53600</v>
      </c>
      <c r="J6289">
        <v>56850</v>
      </c>
      <c r="K6289" t="s">
        <v>3090</v>
      </c>
      <c r="L6289">
        <v>11</v>
      </c>
      <c r="M6289">
        <v>50</v>
      </c>
      <c r="N6289" t="s">
        <v>1796</v>
      </c>
    </row>
    <row r="6290" spans="1:14" x14ac:dyDescent="0.2">
      <c r="A6290" t="s">
        <v>12049</v>
      </c>
      <c r="B6290">
        <v>28450</v>
      </c>
      <c r="C6290">
        <v>32500</v>
      </c>
      <c r="D6290">
        <v>36550</v>
      </c>
      <c r="E6290">
        <v>40600</v>
      </c>
      <c r="F6290">
        <v>43850</v>
      </c>
      <c r="G6290">
        <v>47100</v>
      </c>
      <c r="H6290">
        <v>50350</v>
      </c>
      <c r="I6290">
        <v>53600</v>
      </c>
      <c r="J6290">
        <v>56850</v>
      </c>
      <c r="K6290" t="s">
        <v>3090</v>
      </c>
      <c r="L6290">
        <v>11</v>
      </c>
      <c r="M6290">
        <v>50</v>
      </c>
      <c r="N6290" t="s">
        <v>1797</v>
      </c>
    </row>
    <row r="6291" spans="1:14" x14ac:dyDescent="0.2">
      <c r="A6291" t="s">
        <v>12050</v>
      </c>
      <c r="B6291">
        <v>28450</v>
      </c>
      <c r="C6291">
        <v>32500</v>
      </c>
      <c r="D6291">
        <v>36550</v>
      </c>
      <c r="E6291">
        <v>40600</v>
      </c>
      <c r="F6291">
        <v>43850</v>
      </c>
      <c r="G6291">
        <v>47100</v>
      </c>
      <c r="H6291">
        <v>50350</v>
      </c>
      <c r="I6291">
        <v>53600</v>
      </c>
      <c r="J6291">
        <v>56850</v>
      </c>
      <c r="K6291" t="s">
        <v>3090</v>
      </c>
      <c r="L6291">
        <v>11</v>
      </c>
      <c r="M6291">
        <v>50</v>
      </c>
      <c r="N6291" t="s">
        <v>1798</v>
      </c>
    </row>
    <row r="6292" spans="1:14" x14ac:dyDescent="0.2">
      <c r="A6292" t="s">
        <v>12051</v>
      </c>
      <c r="B6292">
        <v>28450</v>
      </c>
      <c r="C6292">
        <v>32500</v>
      </c>
      <c r="D6292">
        <v>36550</v>
      </c>
      <c r="E6292">
        <v>40600</v>
      </c>
      <c r="F6292">
        <v>43850</v>
      </c>
      <c r="G6292">
        <v>47100</v>
      </c>
      <c r="H6292">
        <v>50350</v>
      </c>
      <c r="I6292">
        <v>53600</v>
      </c>
      <c r="J6292">
        <v>56850</v>
      </c>
      <c r="K6292" t="s">
        <v>3090</v>
      </c>
      <c r="L6292">
        <v>11</v>
      </c>
      <c r="M6292">
        <v>50</v>
      </c>
      <c r="N6292" t="s">
        <v>1403</v>
      </c>
    </row>
    <row r="6293" spans="1:14" x14ac:dyDescent="0.2">
      <c r="A6293" t="s">
        <v>12052</v>
      </c>
      <c r="B6293">
        <v>28450</v>
      </c>
      <c r="C6293">
        <v>32500</v>
      </c>
      <c r="D6293">
        <v>36550</v>
      </c>
      <c r="E6293">
        <v>40600</v>
      </c>
      <c r="F6293">
        <v>43850</v>
      </c>
      <c r="G6293">
        <v>47100</v>
      </c>
      <c r="H6293">
        <v>50350</v>
      </c>
      <c r="I6293">
        <v>53600</v>
      </c>
      <c r="J6293">
        <v>56850</v>
      </c>
      <c r="K6293" t="s">
        <v>3090</v>
      </c>
      <c r="L6293">
        <v>11</v>
      </c>
      <c r="M6293">
        <v>50</v>
      </c>
      <c r="N6293" t="s">
        <v>1404</v>
      </c>
    </row>
    <row r="6294" spans="1:14" x14ac:dyDescent="0.2">
      <c r="A6294" t="s">
        <v>12053</v>
      </c>
      <c r="B6294">
        <v>28450</v>
      </c>
      <c r="C6294">
        <v>32500</v>
      </c>
      <c r="D6294">
        <v>36550</v>
      </c>
      <c r="E6294">
        <v>40600</v>
      </c>
      <c r="F6294">
        <v>43850</v>
      </c>
      <c r="G6294">
        <v>47100</v>
      </c>
      <c r="H6294">
        <v>50350</v>
      </c>
      <c r="I6294">
        <v>53600</v>
      </c>
      <c r="J6294">
        <v>56850</v>
      </c>
      <c r="K6294" t="s">
        <v>3090</v>
      </c>
      <c r="L6294">
        <v>11</v>
      </c>
      <c r="M6294">
        <v>50</v>
      </c>
      <c r="N6294" t="s">
        <v>1405</v>
      </c>
    </row>
    <row r="6295" spans="1:14" x14ac:dyDescent="0.2">
      <c r="A6295" t="s">
        <v>12054</v>
      </c>
      <c r="B6295">
        <v>28450</v>
      </c>
      <c r="C6295">
        <v>32500</v>
      </c>
      <c r="D6295">
        <v>36550</v>
      </c>
      <c r="E6295">
        <v>40600</v>
      </c>
      <c r="F6295">
        <v>43850</v>
      </c>
      <c r="G6295">
        <v>47100</v>
      </c>
      <c r="H6295">
        <v>50350</v>
      </c>
      <c r="I6295">
        <v>53600</v>
      </c>
      <c r="J6295">
        <v>56850</v>
      </c>
      <c r="K6295" t="s">
        <v>3090</v>
      </c>
      <c r="L6295">
        <v>11</v>
      </c>
      <c r="M6295">
        <v>50</v>
      </c>
      <c r="N6295" t="s">
        <v>1406</v>
      </c>
    </row>
    <row r="6296" spans="1:14" x14ac:dyDescent="0.2">
      <c r="A6296" t="s">
        <v>12055</v>
      </c>
      <c r="B6296">
        <v>28450</v>
      </c>
      <c r="C6296">
        <v>32500</v>
      </c>
      <c r="D6296">
        <v>36550</v>
      </c>
      <c r="E6296">
        <v>40600</v>
      </c>
      <c r="F6296">
        <v>43850</v>
      </c>
      <c r="G6296">
        <v>47100</v>
      </c>
      <c r="H6296">
        <v>50350</v>
      </c>
      <c r="I6296">
        <v>53600</v>
      </c>
      <c r="J6296">
        <v>56850</v>
      </c>
      <c r="K6296" t="s">
        <v>3090</v>
      </c>
      <c r="L6296">
        <v>11</v>
      </c>
      <c r="M6296">
        <v>50</v>
      </c>
      <c r="N6296" t="s">
        <v>1407</v>
      </c>
    </row>
    <row r="6297" spans="1:14" x14ac:dyDescent="0.2">
      <c r="A6297" t="s">
        <v>12056</v>
      </c>
      <c r="B6297">
        <v>28450</v>
      </c>
      <c r="C6297">
        <v>32500</v>
      </c>
      <c r="D6297">
        <v>36550</v>
      </c>
      <c r="E6297">
        <v>40600</v>
      </c>
      <c r="F6297">
        <v>43850</v>
      </c>
      <c r="G6297">
        <v>47100</v>
      </c>
      <c r="H6297">
        <v>50350</v>
      </c>
      <c r="I6297">
        <v>53600</v>
      </c>
      <c r="J6297">
        <v>56850</v>
      </c>
      <c r="K6297" t="s">
        <v>3090</v>
      </c>
      <c r="L6297">
        <v>11</v>
      </c>
      <c r="M6297">
        <v>50</v>
      </c>
      <c r="N6297" t="s">
        <v>1408</v>
      </c>
    </row>
    <row r="6298" spans="1:14" x14ac:dyDescent="0.2">
      <c r="A6298" t="s">
        <v>12057</v>
      </c>
      <c r="B6298">
        <v>28450</v>
      </c>
      <c r="C6298">
        <v>32500</v>
      </c>
      <c r="D6298">
        <v>36550</v>
      </c>
      <c r="E6298">
        <v>40600</v>
      </c>
      <c r="F6298">
        <v>43850</v>
      </c>
      <c r="G6298">
        <v>47100</v>
      </c>
      <c r="H6298">
        <v>50350</v>
      </c>
      <c r="I6298">
        <v>53600</v>
      </c>
      <c r="J6298">
        <v>56850</v>
      </c>
      <c r="K6298" t="s">
        <v>3090</v>
      </c>
      <c r="L6298">
        <v>11</v>
      </c>
      <c r="M6298">
        <v>50</v>
      </c>
      <c r="N6298" t="s">
        <v>1409</v>
      </c>
    </row>
    <row r="6299" spans="1:14" x14ac:dyDescent="0.2">
      <c r="A6299" t="s">
        <v>12058</v>
      </c>
      <c r="B6299">
        <v>28450</v>
      </c>
      <c r="C6299">
        <v>32500</v>
      </c>
      <c r="D6299">
        <v>36550</v>
      </c>
      <c r="E6299">
        <v>40600</v>
      </c>
      <c r="F6299">
        <v>43850</v>
      </c>
      <c r="G6299">
        <v>47100</v>
      </c>
      <c r="H6299">
        <v>50350</v>
      </c>
      <c r="I6299">
        <v>53600</v>
      </c>
      <c r="J6299">
        <v>56850</v>
      </c>
      <c r="K6299" t="s">
        <v>3090</v>
      </c>
      <c r="L6299">
        <v>11</v>
      </c>
      <c r="M6299">
        <v>50</v>
      </c>
      <c r="N6299" t="s">
        <v>1410</v>
      </c>
    </row>
    <row r="6300" spans="1:14" x14ac:dyDescent="0.2">
      <c r="A6300" t="s">
        <v>12059</v>
      </c>
      <c r="B6300">
        <v>28450</v>
      </c>
      <c r="C6300">
        <v>32500</v>
      </c>
      <c r="D6300">
        <v>36550</v>
      </c>
      <c r="E6300">
        <v>40600</v>
      </c>
      <c r="F6300">
        <v>43850</v>
      </c>
      <c r="G6300">
        <v>47100</v>
      </c>
      <c r="H6300">
        <v>50350</v>
      </c>
      <c r="I6300">
        <v>53600</v>
      </c>
      <c r="J6300">
        <v>56850</v>
      </c>
      <c r="K6300" t="s">
        <v>3090</v>
      </c>
      <c r="L6300">
        <v>11</v>
      </c>
      <c r="M6300">
        <v>50</v>
      </c>
      <c r="N6300" t="s">
        <v>1411</v>
      </c>
    </row>
    <row r="6301" spans="1:14" x14ac:dyDescent="0.2">
      <c r="A6301" t="s">
        <v>12060</v>
      </c>
      <c r="B6301">
        <v>28450</v>
      </c>
      <c r="C6301">
        <v>32500</v>
      </c>
      <c r="D6301">
        <v>36550</v>
      </c>
      <c r="E6301">
        <v>40600</v>
      </c>
      <c r="F6301">
        <v>43850</v>
      </c>
      <c r="G6301">
        <v>47100</v>
      </c>
      <c r="H6301">
        <v>50350</v>
      </c>
      <c r="I6301">
        <v>53600</v>
      </c>
      <c r="J6301">
        <v>56850</v>
      </c>
      <c r="K6301" t="s">
        <v>3090</v>
      </c>
      <c r="L6301">
        <v>11</v>
      </c>
      <c r="M6301">
        <v>50</v>
      </c>
      <c r="N6301" t="s">
        <v>1412</v>
      </c>
    </row>
    <row r="6302" spans="1:14" x14ac:dyDescent="0.2">
      <c r="A6302" t="s">
        <v>12061</v>
      </c>
      <c r="B6302">
        <v>28450</v>
      </c>
      <c r="C6302">
        <v>32500</v>
      </c>
      <c r="D6302">
        <v>36550</v>
      </c>
      <c r="E6302">
        <v>40600</v>
      </c>
      <c r="F6302">
        <v>43850</v>
      </c>
      <c r="G6302">
        <v>47100</v>
      </c>
      <c r="H6302">
        <v>50350</v>
      </c>
      <c r="I6302">
        <v>53600</v>
      </c>
      <c r="J6302">
        <v>56850</v>
      </c>
      <c r="K6302" t="s">
        <v>3090</v>
      </c>
      <c r="L6302">
        <v>11</v>
      </c>
      <c r="M6302">
        <v>50</v>
      </c>
      <c r="N6302" t="s">
        <v>1413</v>
      </c>
    </row>
    <row r="6303" spans="1:14" x14ac:dyDescent="0.2">
      <c r="A6303" t="s">
        <v>12062</v>
      </c>
      <c r="B6303">
        <v>28450</v>
      </c>
      <c r="C6303">
        <v>32500</v>
      </c>
      <c r="D6303">
        <v>36550</v>
      </c>
      <c r="E6303">
        <v>40600</v>
      </c>
      <c r="F6303">
        <v>43850</v>
      </c>
      <c r="G6303">
        <v>47100</v>
      </c>
      <c r="H6303">
        <v>50350</v>
      </c>
      <c r="I6303">
        <v>53600</v>
      </c>
      <c r="J6303">
        <v>56850</v>
      </c>
      <c r="K6303" t="s">
        <v>3090</v>
      </c>
      <c r="L6303">
        <v>11</v>
      </c>
      <c r="M6303">
        <v>50</v>
      </c>
      <c r="N6303" t="s">
        <v>1414</v>
      </c>
    </row>
    <row r="6304" spans="1:14" x14ac:dyDescent="0.2">
      <c r="A6304" t="s">
        <v>12063</v>
      </c>
      <c r="B6304">
        <v>28450</v>
      </c>
      <c r="C6304">
        <v>32500</v>
      </c>
      <c r="D6304">
        <v>36550</v>
      </c>
      <c r="E6304">
        <v>40600</v>
      </c>
      <c r="F6304">
        <v>43850</v>
      </c>
      <c r="G6304">
        <v>47100</v>
      </c>
      <c r="H6304">
        <v>50350</v>
      </c>
      <c r="I6304">
        <v>53600</v>
      </c>
      <c r="J6304">
        <v>56850</v>
      </c>
      <c r="K6304" t="s">
        <v>3090</v>
      </c>
      <c r="L6304">
        <v>11</v>
      </c>
      <c r="M6304">
        <v>50</v>
      </c>
      <c r="N6304" t="s">
        <v>1415</v>
      </c>
    </row>
    <row r="6305" spans="1:14" x14ac:dyDescent="0.2">
      <c r="A6305" t="s">
        <v>12064</v>
      </c>
      <c r="B6305">
        <v>28450</v>
      </c>
      <c r="C6305">
        <v>32500</v>
      </c>
      <c r="D6305">
        <v>36550</v>
      </c>
      <c r="E6305">
        <v>40600</v>
      </c>
      <c r="F6305">
        <v>43850</v>
      </c>
      <c r="G6305">
        <v>47100</v>
      </c>
      <c r="H6305">
        <v>50350</v>
      </c>
      <c r="I6305">
        <v>53600</v>
      </c>
      <c r="J6305">
        <v>56850</v>
      </c>
      <c r="K6305" t="s">
        <v>3090</v>
      </c>
      <c r="L6305">
        <v>11</v>
      </c>
      <c r="M6305">
        <v>50</v>
      </c>
      <c r="N6305" t="s">
        <v>1416</v>
      </c>
    </row>
    <row r="6306" spans="1:14" x14ac:dyDescent="0.2">
      <c r="A6306" t="s">
        <v>12065</v>
      </c>
      <c r="B6306">
        <v>28450</v>
      </c>
      <c r="C6306">
        <v>32500</v>
      </c>
      <c r="D6306">
        <v>36550</v>
      </c>
      <c r="E6306">
        <v>40600</v>
      </c>
      <c r="F6306">
        <v>43850</v>
      </c>
      <c r="G6306">
        <v>47100</v>
      </c>
      <c r="H6306">
        <v>50350</v>
      </c>
      <c r="I6306">
        <v>53600</v>
      </c>
      <c r="J6306">
        <v>56850</v>
      </c>
      <c r="K6306" t="s">
        <v>3090</v>
      </c>
      <c r="L6306">
        <v>11</v>
      </c>
      <c r="M6306">
        <v>50</v>
      </c>
      <c r="N6306" t="s">
        <v>1417</v>
      </c>
    </row>
    <row r="6307" spans="1:14" x14ac:dyDescent="0.2">
      <c r="A6307" t="s">
        <v>12066</v>
      </c>
      <c r="B6307">
        <v>28450</v>
      </c>
      <c r="C6307">
        <v>32500</v>
      </c>
      <c r="D6307">
        <v>36550</v>
      </c>
      <c r="E6307">
        <v>40600</v>
      </c>
      <c r="F6307">
        <v>43850</v>
      </c>
      <c r="G6307">
        <v>47100</v>
      </c>
      <c r="H6307">
        <v>50350</v>
      </c>
      <c r="I6307">
        <v>53600</v>
      </c>
      <c r="J6307">
        <v>56850</v>
      </c>
      <c r="K6307" t="s">
        <v>3090</v>
      </c>
      <c r="L6307">
        <v>11</v>
      </c>
      <c r="M6307">
        <v>50</v>
      </c>
      <c r="N6307" t="s">
        <v>1418</v>
      </c>
    </row>
    <row r="6308" spans="1:14" x14ac:dyDescent="0.2">
      <c r="A6308" t="s">
        <v>12067</v>
      </c>
      <c r="B6308">
        <v>28450</v>
      </c>
      <c r="C6308">
        <v>32500</v>
      </c>
      <c r="D6308">
        <v>36550</v>
      </c>
      <c r="E6308">
        <v>40600</v>
      </c>
      <c r="F6308">
        <v>43850</v>
      </c>
      <c r="G6308">
        <v>47100</v>
      </c>
      <c r="H6308">
        <v>50350</v>
      </c>
      <c r="I6308">
        <v>53600</v>
      </c>
      <c r="J6308">
        <v>56850</v>
      </c>
      <c r="K6308" t="s">
        <v>3090</v>
      </c>
      <c r="L6308">
        <v>11</v>
      </c>
      <c r="M6308">
        <v>50</v>
      </c>
      <c r="N6308" t="s">
        <v>1419</v>
      </c>
    </row>
    <row r="6309" spans="1:14" x14ac:dyDescent="0.2">
      <c r="A6309" t="s">
        <v>12068</v>
      </c>
      <c r="B6309">
        <v>28450</v>
      </c>
      <c r="C6309">
        <v>32500</v>
      </c>
      <c r="D6309">
        <v>36550</v>
      </c>
      <c r="E6309">
        <v>40600</v>
      </c>
      <c r="F6309">
        <v>43850</v>
      </c>
      <c r="G6309">
        <v>47100</v>
      </c>
      <c r="H6309">
        <v>50350</v>
      </c>
      <c r="I6309">
        <v>53600</v>
      </c>
      <c r="J6309">
        <v>56850</v>
      </c>
      <c r="K6309" t="s">
        <v>3090</v>
      </c>
      <c r="L6309">
        <v>11</v>
      </c>
      <c r="M6309">
        <v>50</v>
      </c>
      <c r="N6309" t="s">
        <v>1420</v>
      </c>
    </row>
    <row r="6310" spans="1:14" x14ac:dyDescent="0.2">
      <c r="A6310" t="s">
        <v>12069</v>
      </c>
      <c r="B6310">
        <v>28450</v>
      </c>
      <c r="C6310">
        <v>32500</v>
      </c>
      <c r="D6310">
        <v>36550</v>
      </c>
      <c r="E6310">
        <v>40600</v>
      </c>
      <c r="F6310">
        <v>43850</v>
      </c>
      <c r="G6310">
        <v>47100</v>
      </c>
      <c r="H6310">
        <v>50350</v>
      </c>
      <c r="I6310">
        <v>53600</v>
      </c>
      <c r="J6310">
        <v>56850</v>
      </c>
      <c r="K6310" t="s">
        <v>3090</v>
      </c>
      <c r="L6310">
        <v>11</v>
      </c>
      <c r="M6310">
        <v>50</v>
      </c>
      <c r="N6310" t="s">
        <v>1421</v>
      </c>
    </row>
    <row r="6311" spans="1:14" x14ac:dyDescent="0.2">
      <c r="A6311" t="s">
        <v>12070</v>
      </c>
      <c r="B6311">
        <v>28450</v>
      </c>
      <c r="C6311">
        <v>32500</v>
      </c>
      <c r="D6311">
        <v>36550</v>
      </c>
      <c r="E6311">
        <v>40600</v>
      </c>
      <c r="F6311">
        <v>43850</v>
      </c>
      <c r="G6311">
        <v>47100</v>
      </c>
      <c r="H6311">
        <v>50350</v>
      </c>
      <c r="I6311">
        <v>53600</v>
      </c>
      <c r="J6311">
        <v>56850</v>
      </c>
      <c r="K6311" t="s">
        <v>3090</v>
      </c>
      <c r="L6311">
        <v>11</v>
      </c>
      <c r="M6311">
        <v>50</v>
      </c>
      <c r="N6311" t="s">
        <v>1422</v>
      </c>
    </row>
    <row r="6312" spans="1:14" x14ac:dyDescent="0.2">
      <c r="A6312" t="s">
        <v>12071</v>
      </c>
      <c r="B6312">
        <v>28450</v>
      </c>
      <c r="C6312">
        <v>32500</v>
      </c>
      <c r="D6312">
        <v>36550</v>
      </c>
      <c r="E6312">
        <v>40600</v>
      </c>
      <c r="F6312">
        <v>43850</v>
      </c>
      <c r="G6312">
        <v>47100</v>
      </c>
      <c r="H6312">
        <v>50350</v>
      </c>
      <c r="I6312">
        <v>53600</v>
      </c>
      <c r="J6312">
        <v>56850</v>
      </c>
      <c r="K6312" t="s">
        <v>3090</v>
      </c>
      <c r="L6312">
        <v>11</v>
      </c>
      <c r="M6312">
        <v>50</v>
      </c>
      <c r="N6312" t="s">
        <v>1423</v>
      </c>
    </row>
    <row r="6313" spans="1:14" x14ac:dyDescent="0.2">
      <c r="A6313" t="s">
        <v>12072</v>
      </c>
      <c r="B6313">
        <v>28450</v>
      </c>
      <c r="C6313">
        <v>32500</v>
      </c>
      <c r="D6313">
        <v>36550</v>
      </c>
      <c r="E6313">
        <v>40600</v>
      </c>
      <c r="F6313">
        <v>43850</v>
      </c>
      <c r="G6313">
        <v>47100</v>
      </c>
      <c r="H6313">
        <v>50350</v>
      </c>
      <c r="I6313">
        <v>53600</v>
      </c>
      <c r="J6313">
        <v>56850</v>
      </c>
      <c r="K6313" t="s">
        <v>3090</v>
      </c>
      <c r="L6313">
        <v>11</v>
      </c>
      <c r="M6313">
        <v>50</v>
      </c>
      <c r="N6313" t="s">
        <v>1424</v>
      </c>
    </row>
    <row r="6314" spans="1:14" x14ac:dyDescent="0.2">
      <c r="A6314" t="s">
        <v>12073</v>
      </c>
      <c r="B6314">
        <v>28450</v>
      </c>
      <c r="C6314">
        <v>32500</v>
      </c>
      <c r="D6314">
        <v>36550</v>
      </c>
      <c r="E6314">
        <v>40600</v>
      </c>
      <c r="F6314">
        <v>43850</v>
      </c>
      <c r="G6314">
        <v>47100</v>
      </c>
      <c r="H6314">
        <v>50350</v>
      </c>
      <c r="I6314">
        <v>53600</v>
      </c>
      <c r="J6314">
        <v>56850</v>
      </c>
      <c r="K6314" t="s">
        <v>3090</v>
      </c>
      <c r="L6314">
        <v>11</v>
      </c>
      <c r="M6314">
        <v>50</v>
      </c>
      <c r="N6314" t="s">
        <v>1425</v>
      </c>
    </row>
    <row r="6315" spans="1:14" x14ac:dyDescent="0.2">
      <c r="A6315" t="s">
        <v>12074</v>
      </c>
      <c r="B6315">
        <v>29200</v>
      </c>
      <c r="C6315">
        <v>33350</v>
      </c>
      <c r="D6315">
        <v>37500</v>
      </c>
      <c r="E6315">
        <v>41650</v>
      </c>
      <c r="F6315">
        <v>45000</v>
      </c>
      <c r="G6315">
        <v>48350</v>
      </c>
      <c r="H6315">
        <v>51650</v>
      </c>
      <c r="I6315">
        <v>55000</v>
      </c>
      <c r="J6315">
        <v>58350</v>
      </c>
      <c r="K6315" t="s">
        <v>3090</v>
      </c>
      <c r="L6315">
        <v>13</v>
      </c>
      <c r="M6315">
        <v>50</v>
      </c>
      <c r="N6315" t="s">
        <v>1426</v>
      </c>
    </row>
    <row r="6316" spans="1:14" x14ac:dyDescent="0.2">
      <c r="A6316" t="s">
        <v>12075</v>
      </c>
      <c r="B6316">
        <v>29200</v>
      </c>
      <c r="C6316">
        <v>33350</v>
      </c>
      <c r="D6316">
        <v>37500</v>
      </c>
      <c r="E6316">
        <v>41650</v>
      </c>
      <c r="F6316">
        <v>45000</v>
      </c>
      <c r="G6316">
        <v>48350</v>
      </c>
      <c r="H6316">
        <v>51650</v>
      </c>
      <c r="I6316">
        <v>55000</v>
      </c>
      <c r="J6316">
        <v>58350</v>
      </c>
      <c r="K6316" t="s">
        <v>3090</v>
      </c>
      <c r="L6316">
        <v>13</v>
      </c>
      <c r="M6316">
        <v>50</v>
      </c>
      <c r="N6316" t="s">
        <v>1427</v>
      </c>
    </row>
    <row r="6317" spans="1:14" x14ac:dyDescent="0.2">
      <c r="A6317" t="s">
        <v>12076</v>
      </c>
      <c r="B6317">
        <v>29200</v>
      </c>
      <c r="C6317">
        <v>33350</v>
      </c>
      <c r="D6317">
        <v>37500</v>
      </c>
      <c r="E6317">
        <v>41650</v>
      </c>
      <c r="F6317">
        <v>45000</v>
      </c>
      <c r="G6317">
        <v>48350</v>
      </c>
      <c r="H6317">
        <v>51650</v>
      </c>
      <c r="I6317">
        <v>55000</v>
      </c>
      <c r="J6317">
        <v>58350</v>
      </c>
      <c r="K6317" t="s">
        <v>3090</v>
      </c>
      <c r="L6317">
        <v>13</v>
      </c>
      <c r="M6317">
        <v>50</v>
      </c>
      <c r="N6317" t="s">
        <v>1428</v>
      </c>
    </row>
    <row r="6318" spans="1:14" x14ac:dyDescent="0.2">
      <c r="A6318" t="s">
        <v>12077</v>
      </c>
      <c r="B6318">
        <v>29200</v>
      </c>
      <c r="C6318">
        <v>33350</v>
      </c>
      <c r="D6318">
        <v>37500</v>
      </c>
      <c r="E6318">
        <v>41650</v>
      </c>
      <c r="F6318">
        <v>45000</v>
      </c>
      <c r="G6318">
        <v>48350</v>
      </c>
      <c r="H6318">
        <v>51650</v>
      </c>
      <c r="I6318">
        <v>55000</v>
      </c>
      <c r="J6318">
        <v>58350</v>
      </c>
      <c r="K6318" t="s">
        <v>3090</v>
      </c>
      <c r="L6318">
        <v>13</v>
      </c>
      <c r="M6318">
        <v>50</v>
      </c>
      <c r="N6318" t="s">
        <v>1429</v>
      </c>
    </row>
    <row r="6319" spans="1:14" x14ac:dyDescent="0.2">
      <c r="A6319" t="s">
        <v>12078</v>
      </c>
      <c r="B6319">
        <v>29200</v>
      </c>
      <c r="C6319">
        <v>33350</v>
      </c>
      <c r="D6319">
        <v>37500</v>
      </c>
      <c r="E6319">
        <v>41650</v>
      </c>
      <c r="F6319">
        <v>45000</v>
      </c>
      <c r="G6319">
        <v>48350</v>
      </c>
      <c r="H6319">
        <v>51650</v>
      </c>
      <c r="I6319">
        <v>55000</v>
      </c>
      <c r="J6319">
        <v>58350</v>
      </c>
      <c r="K6319" t="s">
        <v>3090</v>
      </c>
      <c r="L6319">
        <v>13</v>
      </c>
      <c r="M6319">
        <v>50</v>
      </c>
      <c r="N6319" t="s">
        <v>1430</v>
      </c>
    </row>
    <row r="6320" spans="1:14" x14ac:dyDescent="0.2">
      <c r="A6320" t="s">
        <v>12079</v>
      </c>
      <c r="B6320">
        <v>29200</v>
      </c>
      <c r="C6320">
        <v>33350</v>
      </c>
      <c r="D6320">
        <v>37500</v>
      </c>
      <c r="E6320">
        <v>41650</v>
      </c>
      <c r="F6320">
        <v>45000</v>
      </c>
      <c r="G6320">
        <v>48350</v>
      </c>
      <c r="H6320">
        <v>51650</v>
      </c>
      <c r="I6320">
        <v>55000</v>
      </c>
      <c r="J6320">
        <v>58350</v>
      </c>
      <c r="K6320" t="s">
        <v>3090</v>
      </c>
      <c r="L6320">
        <v>13</v>
      </c>
      <c r="M6320">
        <v>50</v>
      </c>
      <c r="N6320" t="s">
        <v>1431</v>
      </c>
    </row>
    <row r="6321" spans="1:14" x14ac:dyDescent="0.2">
      <c r="A6321" t="s">
        <v>12080</v>
      </c>
      <c r="B6321">
        <v>29200</v>
      </c>
      <c r="C6321">
        <v>33350</v>
      </c>
      <c r="D6321">
        <v>37500</v>
      </c>
      <c r="E6321">
        <v>41650</v>
      </c>
      <c r="F6321">
        <v>45000</v>
      </c>
      <c r="G6321">
        <v>48350</v>
      </c>
      <c r="H6321">
        <v>51650</v>
      </c>
      <c r="I6321">
        <v>55000</v>
      </c>
      <c r="J6321">
        <v>58350</v>
      </c>
      <c r="K6321" t="s">
        <v>3090</v>
      </c>
      <c r="L6321">
        <v>13</v>
      </c>
      <c r="M6321">
        <v>50</v>
      </c>
      <c r="N6321" t="s">
        <v>1432</v>
      </c>
    </row>
    <row r="6322" spans="1:14" x14ac:dyDescent="0.2">
      <c r="A6322" t="s">
        <v>12081</v>
      </c>
      <c r="B6322">
        <v>29200</v>
      </c>
      <c r="C6322">
        <v>33350</v>
      </c>
      <c r="D6322">
        <v>37500</v>
      </c>
      <c r="E6322">
        <v>41650</v>
      </c>
      <c r="F6322">
        <v>45000</v>
      </c>
      <c r="G6322">
        <v>48350</v>
      </c>
      <c r="H6322">
        <v>51650</v>
      </c>
      <c r="I6322">
        <v>55000</v>
      </c>
      <c r="J6322">
        <v>58350</v>
      </c>
      <c r="K6322" t="s">
        <v>3090</v>
      </c>
      <c r="L6322">
        <v>13</v>
      </c>
      <c r="M6322">
        <v>50</v>
      </c>
      <c r="N6322" t="s">
        <v>1433</v>
      </c>
    </row>
    <row r="6323" spans="1:14" x14ac:dyDescent="0.2">
      <c r="A6323" t="s">
        <v>12082</v>
      </c>
      <c r="B6323">
        <v>29200</v>
      </c>
      <c r="C6323">
        <v>33350</v>
      </c>
      <c r="D6323">
        <v>37500</v>
      </c>
      <c r="E6323">
        <v>41650</v>
      </c>
      <c r="F6323">
        <v>45000</v>
      </c>
      <c r="G6323">
        <v>48350</v>
      </c>
      <c r="H6323">
        <v>51650</v>
      </c>
      <c r="I6323">
        <v>55000</v>
      </c>
      <c r="J6323">
        <v>58350</v>
      </c>
      <c r="K6323" t="s">
        <v>3090</v>
      </c>
      <c r="L6323">
        <v>13</v>
      </c>
      <c r="M6323">
        <v>50</v>
      </c>
      <c r="N6323" t="s">
        <v>5539</v>
      </c>
    </row>
    <row r="6324" spans="1:14" x14ac:dyDescent="0.2">
      <c r="A6324" t="s">
        <v>12083</v>
      </c>
      <c r="B6324">
        <v>29200</v>
      </c>
      <c r="C6324">
        <v>33350</v>
      </c>
      <c r="D6324">
        <v>37500</v>
      </c>
      <c r="E6324">
        <v>41650</v>
      </c>
      <c r="F6324">
        <v>45000</v>
      </c>
      <c r="G6324">
        <v>48350</v>
      </c>
      <c r="H6324">
        <v>51650</v>
      </c>
      <c r="I6324">
        <v>55000</v>
      </c>
      <c r="J6324">
        <v>58350</v>
      </c>
      <c r="K6324" t="s">
        <v>3090</v>
      </c>
      <c r="L6324">
        <v>13</v>
      </c>
      <c r="M6324">
        <v>50</v>
      </c>
      <c r="N6324" t="s">
        <v>1434</v>
      </c>
    </row>
    <row r="6325" spans="1:14" x14ac:dyDescent="0.2">
      <c r="A6325" t="s">
        <v>12084</v>
      </c>
      <c r="B6325">
        <v>29200</v>
      </c>
      <c r="C6325">
        <v>33350</v>
      </c>
      <c r="D6325">
        <v>37500</v>
      </c>
      <c r="E6325">
        <v>41650</v>
      </c>
      <c r="F6325">
        <v>45000</v>
      </c>
      <c r="G6325">
        <v>48350</v>
      </c>
      <c r="H6325">
        <v>51650</v>
      </c>
      <c r="I6325">
        <v>55000</v>
      </c>
      <c r="J6325">
        <v>58350</v>
      </c>
      <c r="K6325" t="s">
        <v>3090</v>
      </c>
      <c r="L6325">
        <v>13</v>
      </c>
      <c r="M6325">
        <v>50</v>
      </c>
      <c r="N6325" t="s">
        <v>1435</v>
      </c>
    </row>
    <row r="6326" spans="1:14" x14ac:dyDescent="0.2">
      <c r="A6326" t="s">
        <v>12085</v>
      </c>
      <c r="B6326">
        <v>29200</v>
      </c>
      <c r="C6326">
        <v>33350</v>
      </c>
      <c r="D6326">
        <v>37500</v>
      </c>
      <c r="E6326">
        <v>41650</v>
      </c>
      <c r="F6326">
        <v>45000</v>
      </c>
      <c r="G6326">
        <v>48350</v>
      </c>
      <c r="H6326">
        <v>51650</v>
      </c>
      <c r="I6326">
        <v>55000</v>
      </c>
      <c r="J6326">
        <v>58350</v>
      </c>
      <c r="K6326" t="s">
        <v>3090</v>
      </c>
      <c r="L6326">
        <v>13</v>
      </c>
      <c r="M6326">
        <v>50</v>
      </c>
      <c r="N6326" t="s">
        <v>1436</v>
      </c>
    </row>
    <row r="6327" spans="1:14" x14ac:dyDescent="0.2">
      <c r="A6327" t="s">
        <v>12086</v>
      </c>
      <c r="B6327">
        <v>29200</v>
      </c>
      <c r="C6327">
        <v>33350</v>
      </c>
      <c r="D6327">
        <v>37500</v>
      </c>
      <c r="E6327">
        <v>41650</v>
      </c>
      <c r="F6327">
        <v>45000</v>
      </c>
      <c r="G6327">
        <v>48350</v>
      </c>
      <c r="H6327">
        <v>51650</v>
      </c>
      <c r="I6327">
        <v>55000</v>
      </c>
      <c r="J6327">
        <v>58350</v>
      </c>
      <c r="K6327" t="s">
        <v>3090</v>
      </c>
      <c r="L6327">
        <v>13</v>
      </c>
      <c r="M6327">
        <v>50</v>
      </c>
      <c r="N6327" t="s">
        <v>1437</v>
      </c>
    </row>
    <row r="6328" spans="1:14" x14ac:dyDescent="0.2">
      <c r="A6328" t="s">
        <v>12087</v>
      </c>
      <c r="B6328">
        <v>29200</v>
      </c>
      <c r="C6328">
        <v>33350</v>
      </c>
      <c r="D6328">
        <v>37500</v>
      </c>
      <c r="E6328">
        <v>41650</v>
      </c>
      <c r="F6328">
        <v>45000</v>
      </c>
      <c r="G6328">
        <v>48350</v>
      </c>
      <c r="H6328">
        <v>51650</v>
      </c>
      <c r="I6328">
        <v>55000</v>
      </c>
      <c r="J6328">
        <v>58350</v>
      </c>
      <c r="K6328" t="s">
        <v>3090</v>
      </c>
      <c r="L6328">
        <v>13</v>
      </c>
      <c r="M6328">
        <v>50</v>
      </c>
      <c r="N6328" t="s">
        <v>1439</v>
      </c>
    </row>
    <row r="6329" spans="1:14" x14ac:dyDescent="0.2">
      <c r="A6329" t="s">
        <v>12088</v>
      </c>
      <c r="B6329">
        <v>29200</v>
      </c>
      <c r="C6329">
        <v>33350</v>
      </c>
      <c r="D6329">
        <v>37500</v>
      </c>
      <c r="E6329">
        <v>41650</v>
      </c>
      <c r="F6329">
        <v>45000</v>
      </c>
      <c r="G6329">
        <v>48350</v>
      </c>
      <c r="H6329">
        <v>51650</v>
      </c>
      <c r="I6329">
        <v>55000</v>
      </c>
      <c r="J6329">
        <v>58350</v>
      </c>
      <c r="K6329" t="s">
        <v>3090</v>
      </c>
      <c r="L6329">
        <v>13</v>
      </c>
      <c r="M6329">
        <v>50</v>
      </c>
      <c r="N6329" t="s">
        <v>1438</v>
      </c>
    </row>
    <row r="6330" spans="1:14" x14ac:dyDescent="0.2">
      <c r="A6330" t="s">
        <v>12089</v>
      </c>
      <c r="B6330">
        <v>29200</v>
      </c>
      <c r="C6330">
        <v>33350</v>
      </c>
      <c r="D6330">
        <v>37500</v>
      </c>
      <c r="E6330">
        <v>41650</v>
      </c>
      <c r="F6330">
        <v>45000</v>
      </c>
      <c r="G6330">
        <v>48350</v>
      </c>
      <c r="H6330">
        <v>51650</v>
      </c>
      <c r="I6330">
        <v>55000</v>
      </c>
      <c r="J6330">
        <v>58350</v>
      </c>
      <c r="K6330" t="s">
        <v>3090</v>
      </c>
      <c r="L6330">
        <v>13</v>
      </c>
      <c r="M6330">
        <v>50</v>
      </c>
      <c r="N6330" t="s">
        <v>1440</v>
      </c>
    </row>
    <row r="6331" spans="1:14" x14ac:dyDescent="0.2">
      <c r="A6331" t="s">
        <v>12090</v>
      </c>
      <c r="B6331">
        <v>29200</v>
      </c>
      <c r="C6331">
        <v>33350</v>
      </c>
      <c r="D6331">
        <v>37500</v>
      </c>
      <c r="E6331">
        <v>41650</v>
      </c>
      <c r="F6331">
        <v>45000</v>
      </c>
      <c r="G6331">
        <v>48350</v>
      </c>
      <c r="H6331">
        <v>51650</v>
      </c>
      <c r="I6331">
        <v>55000</v>
      </c>
      <c r="J6331">
        <v>58350</v>
      </c>
      <c r="K6331" t="s">
        <v>3090</v>
      </c>
      <c r="L6331">
        <v>13</v>
      </c>
      <c r="M6331">
        <v>50</v>
      </c>
      <c r="N6331" t="s">
        <v>1441</v>
      </c>
    </row>
    <row r="6332" spans="1:14" x14ac:dyDescent="0.2">
      <c r="A6332" t="s">
        <v>12091</v>
      </c>
      <c r="B6332">
        <v>29200</v>
      </c>
      <c r="C6332">
        <v>33350</v>
      </c>
      <c r="D6332">
        <v>37500</v>
      </c>
      <c r="E6332">
        <v>41650</v>
      </c>
      <c r="F6332">
        <v>45000</v>
      </c>
      <c r="G6332">
        <v>48350</v>
      </c>
      <c r="H6332">
        <v>51650</v>
      </c>
      <c r="I6332">
        <v>55000</v>
      </c>
      <c r="J6332">
        <v>58350</v>
      </c>
      <c r="K6332" t="s">
        <v>3090</v>
      </c>
      <c r="L6332">
        <v>13</v>
      </c>
      <c r="M6332">
        <v>50</v>
      </c>
      <c r="N6332" t="s">
        <v>1442</v>
      </c>
    </row>
    <row r="6333" spans="1:14" x14ac:dyDescent="0.2">
      <c r="A6333" t="s">
        <v>12092</v>
      </c>
      <c r="B6333">
        <v>29200</v>
      </c>
      <c r="C6333">
        <v>33350</v>
      </c>
      <c r="D6333">
        <v>37500</v>
      </c>
      <c r="E6333">
        <v>41650</v>
      </c>
      <c r="F6333">
        <v>45000</v>
      </c>
      <c r="G6333">
        <v>48350</v>
      </c>
      <c r="H6333">
        <v>51650</v>
      </c>
      <c r="I6333">
        <v>55000</v>
      </c>
      <c r="J6333">
        <v>58350</v>
      </c>
      <c r="K6333" t="s">
        <v>3090</v>
      </c>
      <c r="L6333">
        <v>13</v>
      </c>
      <c r="M6333">
        <v>50</v>
      </c>
      <c r="N6333" t="s">
        <v>1443</v>
      </c>
    </row>
    <row r="6334" spans="1:14" x14ac:dyDescent="0.2">
      <c r="A6334" t="s">
        <v>12093</v>
      </c>
      <c r="B6334">
        <v>29200</v>
      </c>
      <c r="C6334">
        <v>33350</v>
      </c>
      <c r="D6334">
        <v>37500</v>
      </c>
      <c r="E6334">
        <v>41650</v>
      </c>
      <c r="F6334">
        <v>45000</v>
      </c>
      <c r="G6334">
        <v>48350</v>
      </c>
      <c r="H6334">
        <v>51650</v>
      </c>
      <c r="I6334">
        <v>55000</v>
      </c>
      <c r="J6334">
        <v>58350</v>
      </c>
      <c r="K6334" t="s">
        <v>3090</v>
      </c>
      <c r="L6334">
        <v>13</v>
      </c>
      <c r="M6334">
        <v>50</v>
      </c>
      <c r="N6334" t="s">
        <v>1444</v>
      </c>
    </row>
    <row r="6335" spans="1:14" x14ac:dyDescent="0.2">
      <c r="A6335" t="s">
        <v>12094</v>
      </c>
      <c r="B6335">
        <v>29850</v>
      </c>
      <c r="C6335">
        <v>34100</v>
      </c>
      <c r="D6335">
        <v>38350</v>
      </c>
      <c r="E6335">
        <v>42600</v>
      </c>
      <c r="F6335">
        <v>46050</v>
      </c>
      <c r="G6335">
        <v>49450</v>
      </c>
      <c r="H6335">
        <v>52850</v>
      </c>
      <c r="I6335">
        <v>56250</v>
      </c>
      <c r="J6335">
        <v>59650</v>
      </c>
      <c r="K6335" t="s">
        <v>3090</v>
      </c>
      <c r="L6335">
        <v>15</v>
      </c>
      <c r="M6335">
        <v>50</v>
      </c>
      <c r="N6335" t="s">
        <v>1445</v>
      </c>
    </row>
    <row r="6336" spans="1:14" x14ac:dyDescent="0.2">
      <c r="A6336" t="s">
        <v>12095</v>
      </c>
      <c r="B6336">
        <v>29850</v>
      </c>
      <c r="C6336">
        <v>34100</v>
      </c>
      <c r="D6336">
        <v>38350</v>
      </c>
      <c r="E6336">
        <v>42600</v>
      </c>
      <c r="F6336">
        <v>46050</v>
      </c>
      <c r="G6336">
        <v>49450</v>
      </c>
      <c r="H6336">
        <v>52850</v>
      </c>
      <c r="I6336">
        <v>56250</v>
      </c>
      <c r="J6336">
        <v>59650</v>
      </c>
      <c r="K6336" t="s">
        <v>3090</v>
      </c>
      <c r="L6336">
        <v>15</v>
      </c>
      <c r="M6336">
        <v>50</v>
      </c>
      <c r="N6336" t="s">
        <v>1447</v>
      </c>
    </row>
    <row r="6337" spans="1:14" x14ac:dyDescent="0.2">
      <c r="A6337" t="s">
        <v>12096</v>
      </c>
      <c r="B6337">
        <v>29850</v>
      </c>
      <c r="C6337">
        <v>34100</v>
      </c>
      <c r="D6337">
        <v>38350</v>
      </c>
      <c r="E6337">
        <v>42600</v>
      </c>
      <c r="F6337">
        <v>46050</v>
      </c>
      <c r="G6337">
        <v>49450</v>
      </c>
      <c r="H6337">
        <v>52850</v>
      </c>
      <c r="I6337">
        <v>56250</v>
      </c>
      <c r="J6337">
        <v>59650</v>
      </c>
      <c r="K6337" t="s">
        <v>3090</v>
      </c>
      <c r="L6337">
        <v>15</v>
      </c>
      <c r="M6337">
        <v>50</v>
      </c>
      <c r="N6337" t="s">
        <v>1446</v>
      </c>
    </row>
    <row r="6338" spans="1:14" x14ac:dyDescent="0.2">
      <c r="A6338" t="s">
        <v>12097</v>
      </c>
      <c r="B6338">
        <v>29850</v>
      </c>
      <c r="C6338">
        <v>34100</v>
      </c>
      <c r="D6338">
        <v>38350</v>
      </c>
      <c r="E6338">
        <v>42600</v>
      </c>
      <c r="F6338">
        <v>46050</v>
      </c>
      <c r="G6338">
        <v>49450</v>
      </c>
      <c r="H6338">
        <v>52850</v>
      </c>
      <c r="I6338">
        <v>56250</v>
      </c>
      <c r="J6338">
        <v>59650</v>
      </c>
      <c r="K6338" t="s">
        <v>3090</v>
      </c>
      <c r="L6338">
        <v>15</v>
      </c>
      <c r="M6338">
        <v>50</v>
      </c>
      <c r="N6338" t="s">
        <v>1448</v>
      </c>
    </row>
    <row r="6339" spans="1:14" x14ac:dyDescent="0.2">
      <c r="A6339" t="s">
        <v>12098</v>
      </c>
      <c r="B6339">
        <v>29850</v>
      </c>
      <c r="C6339">
        <v>34100</v>
      </c>
      <c r="D6339">
        <v>38350</v>
      </c>
      <c r="E6339">
        <v>42600</v>
      </c>
      <c r="F6339">
        <v>46050</v>
      </c>
      <c r="G6339">
        <v>49450</v>
      </c>
      <c r="H6339">
        <v>52850</v>
      </c>
      <c r="I6339">
        <v>56250</v>
      </c>
      <c r="J6339">
        <v>59650</v>
      </c>
      <c r="K6339" t="s">
        <v>3090</v>
      </c>
      <c r="L6339">
        <v>15</v>
      </c>
      <c r="M6339">
        <v>50</v>
      </c>
      <c r="N6339" t="s">
        <v>1449</v>
      </c>
    </row>
    <row r="6340" spans="1:14" x14ac:dyDescent="0.2">
      <c r="A6340" t="s">
        <v>12099</v>
      </c>
      <c r="B6340">
        <v>29850</v>
      </c>
      <c r="C6340">
        <v>34100</v>
      </c>
      <c r="D6340">
        <v>38350</v>
      </c>
      <c r="E6340">
        <v>42600</v>
      </c>
      <c r="F6340">
        <v>46050</v>
      </c>
      <c r="G6340">
        <v>49450</v>
      </c>
      <c r="H6340">
        <v>52850</v>
      </c>
      <c r="I6340">
        <v>56250</v>
      </c>
      <c r="J6340">
        <v>59650</v>
      </c>
      <c r="K6340" t="s">
        <v>3090</v>
      </c>
      <c r="L6340">
        <v>15</v>
      </c>
      <c r="M6340">
        <v>50</v>
      </c>
      <c r="N6340" t="s">
        <v>1450</v>
      </c>
    </row>
    <row r="6341" spans="1:14" x14ac:dyDescent="0.2">
      <c r="A6341" t="s">
        <v>12100</v>
      </c>
      <c r="B6341">
        <v>29850</v>
      </c>
      <c r="C6341">
        <v>34100</v>
      </c>
      <c r="D6341">
        <v>38350</v>
      </c>
      <c r="E6341">
        <v>42600</v>
      </c>
      <c r="F6341">
        <v>46050</v>
      </c>
      <c r="G6341">
        <v>49450</v>
      </c>
      <c r="H6341">
        <v>52850</v>
      </c>
      <c r="I6341">
        <v>56250</v>
      </c>
      <c r="J6341">
        <v>59650</v>
      </c>
      <c r="K6341" t="s">
        <v>3090</v>
      </c>
      <c r="L6341">
        <v>15</v>
      </c>
      <c r="M6341">
        <v>50</v>
      </c>
      <c r="N6341" t="s">
        <v>1451</v>
      </c>
    </row>
    <row r="6342" spans="1:14" x14ac:dyDescent="0.2">
      <c r="A6342" t="s">
        <v>12101</v>
      </c>
      <c r="B6342">
        <v>29850</v>
      </c>
      <c r="C6342">
        <v>34100</v>
      </c>
      <c r="D6342">
        <v>38350</v>
      </c>
      <c r="E6342">
        <v>42600</v>
      </c>
      <c r="F6342">
        <v>46050</v>
      </c>
      <c r="G6342">
        <v>49450</v>
      </c>
      <c r="H6342">
        <v>52850</v>
      </c>
      <c r="I6342">
        <v>56250</v>
      </c>
      <c r="J6342">
        <v>59650</v>
      </c>
      <c r="K6342" t="s">
        <v>3090</v>
      </c>
      <c r="L6342">
        <v>15</v>
      </c>
      <c r="M6342">
        <v>50</v>
      </c>
      <c r="N6342" t="s">
        <v>1452</v>
      </c>
    </row>
    <row r="6343" spans="1:14" x14ac:dyDescent="0.2">
      <c r="A6343" t="s">
        <v>12102</v>
      </c>
      <c r="B6343">
        <v>29850</v>
      </c>
      <c r="C6343">
        <v>34100</v>
      </c>
      <c r="D6343">
        <v>38350</v>
      </c>
      <c r="E6343">
        <v>42600</v>
      </c>
      <c r="F6343">
        <v>46050</v>
      </c>
      <c r="G6343">
        <v>49450</v>
      </c>
      <c r="H6343">
        <v>52850</v>
      </c>
      <c r="I6343">
        <v>56250</v>
      </c>
      <c r="J6343">
        <v>59650</v>
      </c>
      <c r="K6343" t="s">
        <v>3090</v>
      </c>
      <c r="L6343">
        <v>15</v>
      </c>
      <c r="M6343">
        <v>50</v>
      </c>
      <c r="N6343" t="s">
        <v>1453</v>
      </c>
    </row>
    <row r="6344" spans="1:14" x14ac:dyDescent="0.2">
      <c r="A6344" t="s">
        <v>12103</v>
      </c>
      <c r="B6344">
        <v>29850</v>
      </c>
      <c r="C6344">
        <v>34100</v>
      </c>
      <c r="D6344">
        <v>38350</v>
      </c>
      <c r="E6344">
        <v>42600</v>
      </c>
      <c r="F6344">
        <v>46050</v>
      </c>
      <c r="G6344">
        <v>49450</v>
      </c>
      <c r="H6344">
        <v>52850</v>
      </c>
      <c r="I6344">
        <v>56250</v>
      </c>
      <c r="J6344">
        <v>59650</v>
      </c>
      <c r="K6344" t="s">
        <v>3090</v>
      </c>
      <c r="L6344">
        <v>15</v>
      </c>
      <c r="M6344">
        <v>50</v>
      </c>
      <c r="N6344" t="s">
        <v>1454</v>
      </c>
    </row>
    <row r="6345" spans="1:14" x14ac:dyDescent="0.2">
      <c r="A6345" t="s">
        <v>12104</v>
      </c>
      <c r="B6345">
        <v>29850</v>
      </c>
      <c r="C6345">
        <v>34100</v>
      </c>
      <c r="D6345">
        <v>38350</v>
      </c>
      <c r="E6345">
        <v>42600</v>
      </c>
      <c r="F6345">
        <v>46050</v>
      </c>
      <c r="G6345">
        <v>49450</v>
      </c>
      <c r="H6345">
        <v>52850</v>
      </c>
      <c r="I6345">
        <v>56250</v>
      </c>
      <c r="J6345">
        <v>59650</v>
      </c>
      <c r="K6345" t="s">
        <v>3090</v>
      </c>
      <c r="L6345">
        <v>15</v>
      </c>
      <c r="M6345">
        <v>50</v>
      </c>
      <c r="N6345" t="s">
        <v>5540</v>
      </c>
    </row>
    <row r="6346" spans="1:14" x14ac:dyDescent="0.2">
      <c r="A6346" t="s">
        <v>12105</v>
      </c>
      <c r="B6346">
        <v>29850</v>
      </c>
      <c r="C6346">
        <v>34100</v>
      </c>
      <c r="D6346">
        <v>38350</v>
      </c>
      <c r="E6346">
        <v>42600</v>
      </c>
      <c r="F6346">
        <v>46050</v>
      </c>
      <c r="G6346">
        <v>49450</v>
      </c>
      <c r="H6346">
        <v>52850</v>
      </c>
      <c r="I6346">
        <v>56250</v>
      </c>
      <c r="J6346">
        <v>59650</v>
      </c>
      <c r="K6346" t="s">
        <v>3090</v>
      </c>
      <c r="L6346">
        <v>15</v>
      </c>
      <c r="M6346">
        <v>50</v>
      </c>
      <c r="N6346" t="s">
        <v>1455</v>
      </c>
    </row>
    <row r="6347" spans="1:14" x14ac:dyDescent="0.2">
      <c r="A6347" t="s">
        <v>12106</v>
      </c>
      <c r="B6347">
        <v>29850</v>
      </c>
      <c r="C6347">
        <v>34100</v>
      </c>
      <c r="D6347">
        <v>38350</v>
      </c>
      <c r="E6347">
        <v>42600</v>
      </c>
      <c r="F6347">
        <v>46050</v>
      </c>
      <c r="G6347">
        <v>49450</v>
      </c>
      <c r="H6347">
        <v>52850</v>
      </c>
      <c r="I6347">
        <v>56250</v>
      </c>
      <c r="J6347">
        <v>59650</v>
      </c>
      <c r="K6347" t="s">
        <v>3090</v>
      </c>
      <c r="L6347">
        <v>15</v>
      </c>
      <c r="M6347">
        <v>50</v>
      </c>
      <c r="N6347" t="s">
        <v>1456</v>
      </c>
    </row>
    <row r="6348" spans="1:14" x14ac:dyDescent="0.2">
      <c r="A6348" t="s">
        <v>12107</v>
      </c>
      <c r="B6348">
        <v>29850</v>
      </c>
      <c r="C6348">
        <v>34100</v>
      </c>
      <c r="D6348">
        <v>38350</v>
      </c>
      <c r="E6348">
        <v>42600</v>
      </c>
      <c r="F6348">
        <v>46050</v>
      </c>
      <c r="G6348">
        <v>49450</v>
      </c>
      <c r="H6348">
        <v>52850</v>
      </c>
      <c r="I6348">
        <v>56250</v>
      </c>
      <c r="J6348">
        <v>59650</v>
      </c>
      <c r="K6348" t="s">
        <v>3090</v>
      </c>
      <c r="L6348">
        <v>15</v>
      </c>
      <c r="M6348">
        <v>50</v>
      </c>
      <c r="N6348" t="s">
        <v>1457</v>
      </c>
    </row>
    <row r="6349" spans="1:14" x14ac:dyDescent="0.2">
      <c r="A6349" t="s">
        <v>12108</v>
      </c>
      <c r="B6349">
        <v>29850</v>
      </c>
      <c r="C6349">
        <v>34100</v>
      </c>
      <c r="D6349">
        <v>38350</v>
      </c>
      <c r="E6349">
        <v>42600</v>
      </c>
      <c r="F6349">
        <v>46050</v>
      </c>
      <c r="G6349">
        <v>49450</v>
      </c>
      <c r="H6349">
        <v>52850</v>
      </c>
      <c r="I6349">
        <v>56250</v>
      </c>
      <c r="J6349">
        <v>59650</v>
      </c>
      <c r="K6349" t="s">
        <v>3090</v>
      </c>
      <c r="L6349">
        <v>15</v>
      </c>
      <c r="M6349">
        <v>50</v>
      </c>
      <c r="N6349" t="s">
        <v>1458</v>
      </c>
    </row>
    <row r="6350" spans="1:14" x14ac:dyDescent="0.2">
      <c r="A6350" t="s">
        <v>12109</v>
      </c>
      <c r="B6350">
        <v>29850</v>
      </c>
      <c r="C6350">
        <v>34100</v>
      </c>
      <c r="D6350">
        <v>38350</v>
      </c>
      <c r="E6350">
        <v>42600</v>
      </c>
      <c r="F6350">
        <v>46050</v>
      </c>
      <c r="G6350">
        <v>49450</v>
      </c>
      <c r="H6350">
        <v>52850</v>
      </c>
      <c r="I6350">
        <v>56250</v>
      </c>
      <c r="J6350">
        <v>59650</v>
      </c>
      <c r="K6350" t="s">
        <v>3090</v>
      </c>
      <c r="L6350">
        <v>15</v>
      </c>
      <c r="M6350">
        <v>50</v>
      </c>
      <c r="N6350" t="s">
        <v>1459</v>
      </c>
    </row>
    <row r="6351" spans="1:14" x14ac:dyDescent="0.2">
      <c r="A6351" t="s">
        <v>12110</v>
      </c>
      <c r="B6351">
        <v>29850</v>
      </c>
      <c r="C6351">
        <v>34100</v>
      </c>
      <c r="D6351">
        <v>38350</v>
      </c>
      <c r="E6351">
        <v>42600</v>
      </c>
      <c r="F6351">
        <v>46050</v>
      </c>
      <c r="G6351">
        <v>49450</v>
      </c>
      <c r="H6351">
        <v>52850</v>
      </c>
      <c r="I6351">
        <v>56250</v>
      </c>
      <c r="J6351">
        <v>59650</v>
      </c>
      <c r="K6351" t="s">
        <v>3090</v>
      </c>
      <c r="L6351">
        <v>15</v>
      </c>
      <c r="M6351">
        <v>50</v>
      </c>
      <c r="N6351" t="s">
        <v>1460</v>
      </c>
    </row>
    <row r="6352" spans="1:14" x14ac:dyDescent="0.2">
      <c r="A6352" t="s">
        <v>12111</v>
      </c>
      <c r="B6352">
        <v>29850</v>
      </c>
      <c r="C6352">
        <v>34100</v>
      </c>
      <c r="D6352">
        <v>38350</v>
      </c>
      <c r="E6352">
        <v>42600</v>
      </c>
      <c r="F6352">
        <v>46050</v>
      </c>
      <c r="G6352">
        <v>49450</v>
      </c>
      <c r="H6352">
        <v>52850</v>
      </c>
      <c r="I6352">
        <v>56250</v>
      </c>
      <c r="J6352">
        <v>59650</v>
      </c>
      <c r="K6352" t="s">
        <v>3090</v>
      </c>
      <c r="L6352">
        <v>15</v>
      </c>
      <c r="M6352">
        <v>50</v>
      </c>
      <c r="N6352" t="s">
        <v>1461</v>
      </c>
    </row>
    <row r="6353" spans="1:14" x14ac:dyDescent="0.2">
      <c r="A6353" t="s">
        <v>12112</v>
      </c>
      <c r="B6353">
        <v>29850</v>
      </c>
      <c r="C6353">
        <v>34100</v>
      </c>
      <c r="D6353">
        <v>38350</v>
      </c>
      <c r="E6353">
        <v>42600</v>
      </c>
      <c r="F6353">
        <v>46050</v>
      </c>
      <c r="G6353">
        <v>49450</v>
      </c>
      <c r="H6353">
        <v>52850</v>
      </c>
      <c r="I6353">
        <v>56250</v>
      </c>
      <c r="J6353">
        <v>59650</v>
      </c>
      <c r="K6353" t="s">
        <v>3090</v>
      </c>
      <c r="L6353">
        <v>15</v>
      </c>
      <c r="M6353">
        <v>50</v>
      </c>
      <c r="N6353" t="s">
        <v>4288</v>
      </c>
    </row>
    <row r="6354" spans="1:14" x14ac:dyDescent="0.2">
      <c r="A6354" t="s">
        <v>12113</v>
      </c>
      <c r="B6354">
        <v>29850</v>
      </c>
      <c r="C6354">
        <v>34100</v>
      </c>
      <c r="D6354">
        <v>38350</v>
      </c>
      <c r="E6354">
        <v>42600</v>
      </c>
      <c r="F6354">
        <v>46050</v>
      </c>
      <c r="G6354">
        <v>49450</v>
      </c>
      <c r="H6354">
        <v>52850</v>
      </c>
      <c r="I6354">
        <v>56250</v>
      </c>
      <c r="J6354">
        <v>59650</v>
      </c>
      <c r="K6354" t="s">
        <v>3090</v>
      </c>
      <c r="L6354">
        <v>15</v>
      </c>
      <c r="M6354">
        <v>50</v>
      </c>
      <c r="N6354" t="s">
        <v>1462</v>
      </c>
    </row>
    <row r="6355" spans="1:14" x14ac:dyDescent="0.2">
      <c r="A6355" t="s">
        <v>12114</v>
      </c>
      <c r="B6355">
        <v>29850</v>
      </c>
      <c r="C6355">
        <v>34100</v>
      </c>
      <c r="D6355">
        <v>38350</v>
      </c>
      <c r="E6355">
        <v>42600</v>
      </c>
      <c r="F6355">
        <v>46050</v>
      </c>
      <c r="G6355">
        <v>49450</v>
      </c>
      <c r="H6355">
        <v>52850</v>
      </c>
      <c r="I6355">
        <v>56250</v>
      </c>
      <c r="J6355">
        <v>59650</v>
      </c>
      <c r="K6355" t="s">
        <v>3090</v>
      </c>
      <c r="L6355">
        <v>15</v>
      </c>
      <c r="M6355">
        <v>50</v>
      </c>
      <c r="N6355" t="s">
        <v>1463</v>
      </c>
    </row>
    <row r="6356" spans="1:14" x14ac:dyDescent="0.2">
      <c r="A6356" t="s">
        <v>12115</v>
      </c>
      <c r="B6356">
        <v>26550</v>
      </c>
      <c r="C6356">
        <v>30350</v>
      </c>
      <c r="D6356">
        <v>34150</v>
      </c>
      <c r="E6356">
        <v>37900</v>
      </c>
      <c r="F6356">
        <v>40950</v>
      </c>
      <c r="G6356">
        <v>44000</v>
      </c>
      <c r="H6356">
        <v>47000</v>
      </c>
      <c r="I6356">
        <v>50050</v>
      </c>
      <c r="J6356">
        <v>53100</v>
      </c>
      <c r="K6356" t="s">
        <v>3090</v>
      </c>
      <c r="L6356">
        <v>17</v>
      </c>
      <c r="M6356">
        <v>50</v>
      </c>
      <c r="N6356" t="s">
        <v>1464</v>
      </c>
    </row>
    <row r="6357" spans="1:14" x14ac:dyDescent="0.2">
      <c r="A6357" t="s">
        <v>12116</v>
      </c>
      <c r="B6357">
        <v>26550</v>
      </c>
      <c r="C6357">
        <v>30350</v>
      </c>
      <c r="D6357">
        <v>34150</v>
      </c>
      <c r="E6357">
        <v>37900</v>
      </c>
      <c r="F6357">
        <v>40950</v>
      </c>
      <c r="G6357">
        <v>44000</v>
      </c>
      <c r="H6357">
        <v>47000</v>
      </c>
      <c r="I6357">
        <v>50050</v>
      </c>
      <c r="J6357">
        <v>53100</v>
      </c>
      <c r="K6357" t="s">
        <v>3090</v>
      </c>
      <c r="L6357">
        <v>17</v>
      </c>
      <c r="M6357">
        <v>50</v>
      </c>
      <c r="N6357" t="s">
        <v>1465</v>
      </c>
    </row>
    <row r="6358" spans="1:14" x14ac:dyDescent="0.2">
      <c r="A6358" t="s">
        <v>12117</v>
      </c>
      <c r="B6358">
        <v>26550</v>
      </c>
      <c r="C6358">
        <v>30350</v>
      </c>
      <c r="D6358">
        <v>34150</v>
      </c>
      <c r="E6358">
        <v>37900</v>
      </c>
      <c r="F6358">
        <v>40950</v>
      </c>
      <c r="G6358">
        <v>44000</v>
      </c>
      <c r="H6358">
        <v>47000</v>
      </c>
      <c r="I6358">
        <v>50050</v>
      </c>
      <c r="J6358">
        <v>53100</v>
      </c>
      <c r="K6358" t="s">
        <v>3090</v>
      </c>
      <c r="L6358">
        <v>17</v>
      </c>
      <c r="M6358">
        <v>50</v>
      </c>
      <c r="N6358" t="s">
        <v>1466</v>
      </c>
    </row>
    <row r="6359" spans="1:14" x14ac:dyDescent="0.2">
      <c r="A6359" t="s">
        <v>12118</v>
      </c>
      <c r="B6359">
        <v>26550</v>
      </c>
      <c r="C6359">
        <v>30350</v>
      </c>
      <c r="D6359">
        <v>34150</v>
      </c>
      <c r="E6359">
        <v>37900</v>
      </c>
      <c r="F6359">
        <v>40950</v>
      </c>
      <c r="G6359">
        <v>44000</v>
      </c>
      <c r="H6359">
        <v>47000</v>
      </c>
      <c r="I6359">
        <v>50050</v>
      </c>
      <c r="J6359">
        <v>53100</v>
      </c>
      <c r="K6359" t="s">
        <v>3090</v>
      </c>
      <c r="L6359">
        <v>17</v>
      </c>
      <c r="M6359">
        <v>50</v>
      </c>
      <c r="N6359" t="s">
        <v>1467</v>
      </c>
    </row>
    <row r="6360" spans="1:14" x14ac:dyDescent="0.2">
      <c r="A6360" t="s">
        <v>12119</v>
      </c>
      <c r="B6360">
        <v>26550</v>
      </c>
      <c r="C6360">
        <v>30350</v>
      </c>
      <c r="D6360">
        <v>34150</v>
      </c>
      <c r="E6360">
        <v>37900</v>
      </c>
      <c r="F6360">
        <v>40950</v>
      </c>
      <c r="G6360">
        <v>44000</v>
      </c>
      <c r="H6360">
        <v>47000</v>
      </c>
      <c r="I6360">
        <v>50050</v>
      </c>
      <c r="J6360">
        <v>53100</v>
      </c>
      <c r="K6360" t="s">
        <v>3090</v>
      </c>
      <c r="L6360">
        <v>17</v>
      </c>
      <c r="M6360">
        <v>50</v>
      </c>
      <c r="N6360" t="s">
        <v>1468</v>
      </c>
    </row>
    <row r="6361" spans="1:14" x14ac:dyDescent="0.2">
      <c r="A6361" t="s">
        <v>12120</v>
      </c>
      <c r="B6361">
        <v>26550</v>
      </c>
      <c r="C6361">
        <v>30350</v>
      </c>
      <c r="D6361">
        <v>34150</v>
      </c>
      <c r="E6361">
        <v>37900</v>
      </c>
      <c r="F6361">
        <v>40950</v>
      </c>
      <c r="G6361">
        <v>44000</v>
      </c>
      <c r="H6361">
        <v>47000</v>
      </c>
      <c r="I6361">
        <v>50050</v>
      </c>
      <c r="J6361">
        <v>53100</v>
      </c>
      <c r="K6361" t="s">
        <v>3090</v>
      </c>
      <c r="L6361">
        <v>17</v>
      </c>
      <c r="M6361">
        <v>50</v>
      </c>
      <c r="N6361" t="s">
        <v>1469</v>
      </c>
    </row>
    <row r="6362" spans="1:14" x14ac:dyDescent="0.2">
      <c r="A6362" t="s">
        <v>12121</v>
      </c>
      <c r="B6362">
        <v>26550</v>
      </c>
      <c r="C6362">
        <v>30350</v>
      </c>
      <c r="D6362">
        <v>34150</v>
      </c>
      <c r="E6362">
        <v>37900</v>
      </c>
      <c r="F6362">
        <v>40950</v>
      </c>
      <c r="G6362">
        <v>44000</v>
      </c>
      <c r="H6362">
        <v>47000</v>
      </c>
      <c r="I6362">
        <v>50050</v>
      </c>
      <c r="J6362">
        <v>53100</v>
      </c>
      <c r="K6362" t="s">
        <v>3090</v>
      </c>
      <c r="L6362">
        <v>17</v>
      </c>
      <c r="M6362">
        <v>50</v>
      </c>
      <c r="N6362" t="s">
        <v>1470</v>
      </c>
    </row>
    <row r="6363" spans="1:14" x14ac:dyDescent="0.2">
      <c r="A6363" t="s">
        <v>12122</v>
      </c>
      <c r="B6363">
        <v>26550</v>
      </c>
      <c r="C6363">
        <v>30350</v>
      </c>
      <c r="D6363">
        <v>34150</v>
      </c>
      <c r="E6363">
        <v>37900</v>
      </c>
      <c r="F6363">
        <v>40950</v>
      </c>
      <c r="G6363">
        <v>44000</v>
      </c>
      <c r="H6363">
        <v>47000</v>
      </c>
      <c r="I6363">
        <v>50050</v>
      </c>
      <c r="J6363">
        <v>53100</v>
      </c>
      <c r="K6363" t="s">
        <v>3090</v>
      </c>
      <c r="L6363">
        <v>17</v>
      </c>
      <c r="M6363">
        <v>50</v>
      </c>
      <c r="N6363" t="s">
        <v>1471</v>
      </c>
    </row>
    <row r="6364" spans="1:14" x14ac:dyDescent="0.2">
      <c r="A6364" t="s">
        <v>12123</v>
      </c>
      <c r="B6364">
        <v>26550</v>
      </c>
      <c r="C6364">
        <v>30350</v>
      </c>
      <c r="D6364">
        <v>34150</v>
      </c>
      <c r="E6364">
        <v>37900</v>
      </c>
      <c r="F6364">
        <v>40950</v>
      </c>
      <c r="G6364">
        <v>44000</v>
      </c>
      <c r="H6364">
        <v>47000</v>
      </c>
      <c r="I6364">
        <v>50050</v>
      </c>
      <c r="J6364">
        <v>53100</v>
      </c>
      <c r="K6364" t="s">
        <v>3090</v>
      </c>
      <c r="L6364">
        <v>17</v>
      </c>
      <c r="M6364">
        <v>50</v>
      </c>
      <c r="N6364" t="s">
        <v>1472</v>
      </c>
    </row>
    <row r="6365" spans="1:14" x14ac:dyDescent="0.2">
      <c r="A6365" t="s">
        <v>12124</v>
      </c>
      <c r="B6365">
        <v>26550</v>
      </c>
      <c r="C6365">
        <v>30350</v>
      </c>
      <c r="D6365">
        <v>34150</v>
      </c>
      <c r="E6365">
        <v>37900</v>
      </c>
      <c r="F6365">
        <v>40950</v>
      </c>
      <c r="G6365">
        <v>44000</v>
      </c>
      <c r="H6365">
        <v>47000</v>
      </c>
      <c r="I6365">
        <v>50050</v>
      </c>
      <c r="J6365">
        <v>53100</v>
      </c>
      <c r="K6365" t="s">
        <v>3090</v>
      </c>
      <c r="L6365">
        <v>17</v>
      </c>
      <c r="M6365">
        <v>50</v>
      </c>
      <c r="N6365" t="s">
        <v>1473</v>
      </c>
    </row>
    <row r="6366" spans="1:14" x14ac:dyDescent="0.2">
      <c r="A6366" t="s">
        <v>12125</v>
      </c>
      <c r="B6366">
        <v>26550</v>
      </c>
      <c r="C6366">
        <v>30350</v>
      </c>
      <c r="D6366">
        <v>34150</v>
      </c>
      <c r="E6366">
        <v>37900</v>
      </c>
      <c r="F6366">
        <v>40950</v>
      </c>
      <c r="G6366">
        <v>44000</v>
      </c>
      <c r="H6366">
        <v>47000</v>
      </c>
      <c r="I6366">
        <v>50050</v>
      </c>
      <c r="J6366">
        <v>53100</v>
      </c>
      <c r="K6366" t="s">
        <v>3090</v>
      </c>
      <c r="L6366">
        <v>17</v>
      </c>
      <c r="M6366">
        <v>50</v>
      </c>
      <c r="N6366" t="s">
        <v>1474</v>
      </c>
    </row>
    <row r="6367" spans="1:14" x14ac:dyDescent="0.2">
      <c r="A6367" t="s">
        <v>12126</v>
      </c>
      <c r="B6367">
        <v>26550</v>
      </c>
      <c r="C6367">
        <v>30350</v>
      </c>
      <c r="D6367">
        <v>34150</v>
      </c>
      <c r="E6367">
        <v>37900</v>
      </c>
      <c r="F6367">
        <v>40950</v>
      </c>
      <c r="G6367">
        <v>44000</v>
      </c>
      <c r="H6367">
        <v>47000</v>
      </c>
      <c r="I6367">
        <v>50050</v>
      </c>
      <c r="J6367">
        <v>53100</v>
      </c>
      <c r="K6367" t="s">
        <v>3090</v>
      </c>
      <c r="L6367">
        <v>17</v>
      </c>
      <c r="M6367">
        <v>50</v>
      </c>
      <c r="N6367" t="s">
        <v>1475</v>
      </c>
    </row>
    <row r="6368" spans="1:14" x14ac:dyDescent="0.2">
      <c r="A6368" t="s">
        <v>12127</v>
      </c>
      <c r="B6368">
        <v>26550</v>
      </c>
      <c r="C6368">
        <v>30350</v>
      </c>
      <c r="D6368">
        <v>34150</v>
      </c>
      <c r="E6368">
        <v>37900</v>
      </c>
      <c r="F6368">
        <v>40950</v>
      </c>
      <c r="G6368">
        <v>44000</v>
      </c>
      <c r="H6368">
        <v>47000</v>
      </c>
      <c r="I6368">
        <v>50050</v>
      </c>
      <c r="J6368">
        <v>53100</v>
      </c>
      <c r="K6368" t="s">
        <v>3090</v>
      </c>
      <c r="L6368">
        <v>17</v>
      </c>
      <c r="M6368">
        <v>50</v>
      </c>
      <c r="N6368" t="s">
        <v>1476</v>
      </c>
    </row>
    <row r="6369" spans="1:14" x14ac:dyDescent="0.2">
      <c r="A6369" t="s">
        <v>12128</v>
      </c>
      <c r="B6369">
        <v>26550</v>
      </c>
      <c r="C6369">
        <v>30350</v>
      </c>
      <c r="D6369">
        <v>34150</v>
      </c>
      <c r="E6369">
        <v>37900</v>
      </c>
      <c r="F6369">
        <v>40950</v>
      </c>
      <c r="G6369">
        <v>44000</v>
      </c>
      <c r="H6369">
        <v>47000</v>
      </c>
      <c r="I6369">
        <v>50050</v>
      </c>
      <c r="J6369">
        <v>53100</v>
      </c>
      <c r="K6369" t="s">
        <v>3090</v>
      </c>
      <c r="L6369">
        <v>17</v>
      </c>
      <c r="M6369">
        <v>50</v>
      </c>
      <c r="N6369" t="s">
        <v>1477</v>
      </c>
    </row>
    <row r="6370" spans="1:14" x14ac:dyDescent="0.2">
      <c r="A6370" t="s">
        <v>12129</v>
      </c>
      <c r="B6370">
        <v>26550</v>
      </c>
      <c r="C6370">
        <v>30350</v>
      </c>
      <c r="D6370">
        <v>34150</v>
      </c>
      <c r="E6370">
        <v>37900</v>
      </c>
      <c r="F6370">
        <v>40950</v>
      </c>
      <c r="G6370">
        <v>44000</v>
      </c>
      <c r="H6370">
        <v>47000</v>
      </c>
      <c r="I6370">
        <v>50050</v>
      </c>
      <c r="J6370">
        <v>53100</v>
      </c>
      <c r="K6370" t="s">
        <v>3090</v>
      </c>
      <c r="L6370">
        <v>17</v>
      </c>
      <c r="M6370">
        <v>50</v>
      </c>
      <c r="N6370" t="s">
        <v>1478</v>
      </c>
    </row>
    <row r="6371" spans="1:14" x14ac:dyDescent="0.2">
      <c r="A6371" t="s">
        <v>12130</v>
      </c>
      <c r="B6371">
        <v>26550</v>
      </c>
      <c r="C6371">
        <v>30350</v>
      </c>
      <c r="D6371">
        <v>34150</v>
      </c>
      <c r="E6371">
        <v>37900</v>
      </c>
      <c r="F6371">
        <v>40950</v>
      </c>
      <c r="G6371">
        <v>44000</v>
      </c>
      <c r="H6371">
        <v>47000</v>
      </c>
      <c r="I6371">
        <v>50050</v>
      </c>
      <c r="J6371">
        <v>53100</v>
      </c>
      <c r="K6371" t="s">
        <v>3090</v>
      </c>
      <c r="L6371">
        <v>17</v>
      </c>
      <c r="M6371">
        <v>50</v>
      </c>
      <c r="N6371" t="s">
        <v>1479</v>
      </c>
    </row>
    <row r="6372" spans="1:14" x14ac:dyDescent="0.2">
      <c r="A6372" t="s">
        <v>12131</v>
      </c>
      <c r="B6372">
        <v>26550</v>
      </c>
      <c r="C6372">
        <v>30350</v>
      </c>
      <c r="D6372">
        <v>34150</v>
      </c>
      <c r="E6372">
        <v>37900</v>
      </c>
      <c r="F6372">
        <v>40950</v>
      </c>
      <c r="G6372">
        <v>44000</v>
      </c>
      <c r="H6372">
        <v>47000</v>
      </c>
      <c r="I6372">
        <v>50050</v>
      </c>
      <c r="J6372">
        <v>53100</v>
      </c>
      <c r="K6372" t="s">
        <v>3090</v>
      </c>
      <c r="L6372">
        <v>17</v>
      </c>
      <c r="M6372">
        <v>50</v>
      </c>
      <c r="N6372" t="s">
        <v>1480</v>
      </c>
    </row>
    <row r="6373" spans="1:14" x14ac:dyDescent="0.2">
      <c r="A6373" t="s">
        <v>12132</v>
      </c>
      <c r="B6373">
        <v>26550</v>
      </c>
      <c r="C6373">
        <v>30350</v>
      </c>
      <c r="D6373">
        <v>34150</v>
      </c>
      <c r="E6373">
        <v>37900</v>
      </c>
      <c r="F6373">
        <v>40950</v>
      </c>
      <c r="G6373">
        <v>44000</v>
      </c>
      <c r="H6373">
        <v>47000</v>
      </c>
      <c r="I6373">
        <v>50050</v>
      </c>
      <c r="J6373">
        <v>53100</v>
      </c>
      <c r="K6373" t="s">
        <v>3090</v>
      </c>
      <c r="L6373">
        <v>17</v>
      </c>
      <c r="M6373">
        <v>50</v>
      </c>
      <c r="N6373" t="s">
        <v>1481</v>
      </c>
    </row>
    <row r="6374" spans="1:14" x14ac:dyDescent="0.2">
      <c r="A6374" t="s">
        <v>12133</v>
      </c>
      <c r="B6374">
        <v>26550</v>
      </c>
      <c r="C6374">
        <v>30350</v>
      </c>
      <c r="D6374">
        <v>34150</v>
      </c>
      <c r="E6374">
        <v>37900</v>
      </c>
      <c r="F6374">
        <v>40950</v>
      </c>
      <c r="G6374">
        <v>44000</v>
      </c>
      <c r="H6374">
        <v>47000</v>
      </c>
      <c r="I6374">
        <v>50050</v>
      </c>
      <c r="J6374">
        <v>53100</v>
      </c>
      <c r="K6374" t="s">
        <v>3090</v>
      </c>
      <c r="L6374">
        <v>17</v>
      </c>
      <c r="M6374">
        <v>50</v>
      </c>
      <c r="N6374" t="s">
        <v>1482</v>
      </c>
    </row>
    <row r="6375" spans="1:14" x14ac:dyDescent="0.2">
      <c r="A6375" t="s">
        <v>12134</v>
      </c>
      <c r="B6375">
        <v>26550</v>
      </c>
      <c r="C6375">
        <v>30350</v>
      </c>
      <c r="D6375">
        <v>34150</v>
      </c>
      <c r="E6375">
        <v>37900</v>
      </c>
      <c r="F6375">
        <v>40950</v>
      </c>
      <c r="G6375">
        <v>44000</v>
      </c>
      <c r="H6375">
        <v>47000</v>
      </c>
      <c r="I6375">
        <v>50050</v>
      </c>
      <c r="J6375">
        <v>53100</v>
      </c>
      <c r="K6375" t="s">
        <v>3090</v>
      </c>
      <c r="L6375">
        <v>17</v>
      </c>
      <c r="M6375">
        <v>50</v>
      </c>
      <c r="N6375" t="s">
        <v>1483</v>
      </c>
    </row>
    <row r="6376" spans="1:14" x14ac:dyDescent="0.2">
      <c r="A6376" t="s">
        <v>12135</v>
      </c>
      <c r="B6376">
        <v>26550</v>
      </c>
      <c r="C6376">
        <v>30350</v>
      </c>
      <c r="D6376">
        <v>34150</v>
      </c>
      <c r="E6376">
        <v>37900</v>
      </c>
      <c r="F6376">
        <v>40950</v>
      </c>
      <c r="G6376">
        <v>44000</v>
      </c>
      <c r="H6376">
        <v>47000</v>
      </c>
      <c r="I6376">
        <v>50050</v>
      </c>
      <c r="J6376">
        <v>53100</v>
      </c>
      <c r="K6376" t="s">
        <v>3090</v>
      </c>
      <c r="L6376">
        <v>17</v>
      </c>
      <c r="M6376">
        <v>50</v>
      </c>
      <c r="N6376" t="s">
        <v>1799</v>
      </c>
    </row>
    <row r="6377" spans="1:14" x14ac:dyDescent="0.2">
      <c r="A6377" t="s">
        <v>12136</v>
      </c>
      <c r="B6377">
        <v>26550</v>
      </c>
      <c r="C6377">
        <v>30350</v>
      </c>
      <c r="D6377">
        <v>34150</v>
      </c>
      <c r="E6377">
        <v>37900</v>
      </c>
      <c r="F6377">
        <v>40950</v>
      </c>
      <c r="G6377">
        <v>44000</v>
      </c>
      <c r="H6377">
        <v>47000</v>
      </c>
      <c r="I6377">
        <v>50050</v>
      </c>
      <c r="J6377">
        <v>53100</v>
      </c>
      <c r="K6377" t="s">
        <v>3090</v>
      </c>
      <c r="L6377">
        <v>17</v>
      </c>
      <c r="M6377">
        <v>50</v>
      </c>
      <c r="N6377" t="s">
        <v>1800</v>
      </c>
    </row>
    <row r="6378" spans="1:14" x14ac:dyDescent="0.2">
      <c r="A6378" t="s">
        <v>12137</v>
      </c>
      <c r="B6378">
        <v>26550</v>
      </c>
      <c r="C6378">
        <v>30350</v>
      </c>
      <c r="D6378">
        <v>34150</v>
      </c>
      <c r="E6378">
        <v>37900</v>
      </c>
      <c r="F6378">
        <v>40950</v>
      </c>
      <c r="G6378">
        <v>44000</v>
      </c>
      <c r="H6378">
        <v>47000</v>
      </c>
      <c r="I6378">
        <v>50050</v>
      </c>
      <c r="J6378">
        <v>53100</v>
      </c>
      <c r="K6378" t="s">
        <v>3090</v>
      </c>
      <c r="L6378">
        <v>17</v>
      </c>
      <c r="M6378">
        <v>50</v>
      </c>
      <c r="N6378" t="s">
        <v>1801</v>
      </c>
    </row>
    <row r="6379" spans="1:14" x14ac:dyDescent="0.2">
      <c r="A6379" t="s">
        <v>12138</v>
      </c>
      <c r="B6379">
        <v>26550</v>
      </c>
      <c r="C6379">
        <v>30350</v>
      </c>
      <c r="D6379">
        <v>34150</v>
      </c>
      <c r="E6379">
        <v>37900</v>
      </c>
      <c r="F6379">
        <v>40950</v>
      </c>
      <c r="G6379">
        <v>44000</v>
      </c>
      <c r="H6379">
        <v>47000</v>
      </c>
      <c r="I6379">
        <v>50050</v>
      </c>
      <c r="J6379">
        <v>53100</v>
      </c>
      <c r="K6379" t="s">
        <v>3090</v>
      </c>
      <c r="L6379">
        <v>17</v>
      </c>
      <c r="M6379">
        <v>50</v>
      </c>
      <c r="N6379" t="s">
        <v>1802</v>
      </c>
    </row>
    <row r="6380" spans="1:14" x14ac:dyDescent="0.2">
      <c r="A6380" t="s">
        <v>12139</v>
      </c>
      <c r="B6380">
        <v>26550</v>
      </c>
      <c r="C6380">
        <v>30350</v>
      </c>
      <c r="D6380">
        <v>34150</v>
      </c>
      <c r="E6380">
        <v>37900</v>
      </c>
      <c r="F6380">
        <v>40950</v>
      </c>
      <c r="G6380">
        <v>44000</v>
      </c>
      <c r="H6380">
        <v>47000</v>
      </c>
      <c r="I6380">
        <v>50050</v>
      </c>
      <c r="J6380">
        <v>53100</v>
      </c>
      <c r="K6380" t="s">
        <v>3090</v>
      </c>
      <c r="L6380">
        <v>17</v>
      </c>
      <c r="M6380">
        <v>50</v>
      </c>
      <c r="N6380" t="s">
        <v>1803</v>
      </c>
    </row>
    <row r="6381" spans="1:14" x14ac:dyDescent="0.2">
      <c r="A6381" t="s">
        <v>12140</v>
      </c>
      <c r="B6381">
        <v>26550</v>
      </c>
      <c r="C6381">
        <v>30350</v>
      </c>
      <c r="D6381">
        <v>34150</v>
      </c>
      <c r="E6381">
        <v>37900</v>
      </c>
      <c r="F6381">
        <v>40950</v>
      </c>
      <c r="G6381">
        <v>44000</v>
      </c>
      <c r="H6381">
        <v>47000</v>
      </c>
      <c r="I6381">
        <v>50050</v>
      </c>
      <c r="J6381">
        <v>53100</v>
      </c>
      <c r="K6381" t="s">
        <v>3090</v>
      </c>
      <c r="L6381">
        <v>17</v>
      </c>
      <c r="M6381">
        <v>50</v>
      </c>
      <c r="N6381" t="s">
        <v>1804</v>
      </c>
    </row>
    <row r="6382" spans="1:14" x14ac:dyDescent="0.2">
      <c r="A6382" t="s">
        <v>12141</v>
      </c>
      <c r="B6382">
        <v>26550</v>
      </c>
      <c r="C6382">
        <v>30350</v>
      </c>
      <c r="D6382">
        <v>34150</v>
      </c>
      <c r="E6382">
        <v>37900</v>
      </c>
      <c r="F6382">
        <v>40950</v>
      </c>
      <c r="G6382">
        <v>44000</v>
      </c>
      <c r="H6382">
        <v>47000</v>
      </c>
      <c r="I6382">
        <v>50050</v>
      </c>
      <c r="J6382">
        <v>53100</v>
      </c>
      <c r="K6382" t="s">
        <v>3090</v>
      </c>
      <c r="L6382">
        <v>17</v>
      </c>
      <c r="M6382">
        <v>50</v>
      </c>
      <c r="N6382" t="s">
        <v>1805</v>
      </c>
    </row>
    <row r="6383" spans="1:14" x14ac:dyDescent="0.2">
      <c r="A6383" t="s">
        <v>12142</v>
      </c>
      <c r="B6383">
        <v>26550</v>
      </c>
      <c r="C6383">
        <v>30350</v>
      </c>
      <c r="D6383">
        <v>34150</v>
      </c>
      <c r="E6383">
        <v>37900</v>
      </c>
      <c r="F6383">
        <v>40950</v>
      </c>
      <c r="G6383">
        <v>44000</v>
      </c>
      <c r="H6383">
        <v>47000</v>
      </c>
      <c r="I6383">
        <v>50050</v>
      </c>
      <c r="J6383">
        <v>53100</v>
      </c>
      <c r="K6383" t="s">
        <v>3090</v>
      </c>
      <c r="L6383">
        <v>17</v>
      </c>
      <c r="M6383">
        <v>50</v>
      </c>
      <c r="N6383" t="s">
        <v>1806</v>
      </c>
    </row>
    <row r="6384" spans="1:14" x14ac:dyDescent="0.2">
      <c r="A6384" t="s">
        <v>12143</v>
      </c>
      <c r="B6384">
        <v>26550</v>
      </c>
      <c r="C6384">
        <v>30350</v>
      </c>
      <c r="D6384">
        <v>34150</v>
      </c>
      <c r="E6384">
        <v>37900</v>
      </c>
      <c r="F6384">
        <v>40950</v>
      </c>
      <c r="G6384">
        <v>44000</v>
      </c>
      <c r="H6384">
        <v>47000</v>
      </c>
      <c r="I6384">
        <v>50050</v>
      </c>
      <c r="J6384">
        <v>53100</v>
      </c>
      <c r="K6384" t="s">
        <v>3090</v>
      </c>
      <c r="L6384">
        <v>17</v>
      </c>
      <c r="M6384">
        <v>50</v>
      </c>
      <c r="N6384" t="s">
        <v>1807</v>
      </c>
    </row>
    <row r="6385" spans="1:14" x14ac:dyDescent="0.2">
      <c r="A6385" t="s">
        <v>12144</v>
      </c>
      <c r="B6385">
        <v>26550</v>
      </c>
      <c r="C6385">
        <v>30350</v>
      </c>
      <c r="D6385">
        <v>34150</v>
      </c>
      <c r="E6385">
        <v>37900</v>
      </c>
      <c r="F6385">
        <v>40950</v>
      </c>
      <c r="G6385">
        <v>44000</v>
      </c>
      <c r="H6385">
        <v>47000</v>
      </c>
      <c r="I6385">
        <v>50050</v>
      </c>
      <c r="J6385">
        <v>53100</v>
      </c>
      <c r="K6385" t="s">
        <v>3090</v>
      </c>
      <c r="L6385">
        <v>17</v>
      </c>
      <c r="M6385">
        <v>50</v>
      </c>
      <c r="N6385" t="s">
        <v>1808</v>
      </c>
    </row>
    <row r="6386" spans="1:14" x14ac:dyDescent="0.2">
      <c r="A6386" t="s">
        <v>12145</v>
      </c>
      <c r="B6386">
        <v>26550</v>
      </c>
      <c r="C6386">
        <v>30350</v>
      </c>
      <c r="D6386">
        <v>34150</v>
      </c>
      <c r="E6386">
        <v>37900</v>
      </c>
      <c r="F6386">
        <v>40950</v>
      </c>
      <c r="G6386">
        <v>44000</v>
      </c>
      <c r="H6386">
        <v>47000</v>
      </c>
      <c r="I6386">
        <v>50050</v>
      </c>
      <c r="J6386">
        <v>53100</v>
      </c>
      <c r="K6386" t="s">
        <v>3090</v>
      </c>
      <c r="L6386">
        <v>17</v>
      </c>
      <c r="M6386">
        <v>50</v>
      </c>
      <c r="N6386" t="s">
        <v>1809</v>
      </c>
    </row>
    <row r="6387" spans="1:14" x14ac:dyDescent="0.2">
      <c r="A6387" t="s">
        <v>12146</v>
      </c>
      <c r="B6387">
        <v>26550</v>
      </c>
      <c r="C6387">
        <v>30350</v>
      </c>
      <c r="D6387">
        <v>34150</v>
      </c>
      <c r="E6387">
        <v>37900</v>
      </c>
      <c r="F6387">
        <v>40950</v>
      </c>
      <c r="G6387">
        <v>44000</v>
      </c>
      <c r="H6387">
        <v>47000</v>
      </c>
      <c r="I6387">
        <v>50050</v>
      </c>
      <c r="J6387">
        <v>53100</v>
      </c>
      <c r="K6387" t="s">
        <v>3090</v>
      </c>
      <c r="L6387">
        <v>17</v>
      </c>
      <c r="M6387">
        <v>50</v>
      </c>
      <c r="N6387" t="s">
        <v>1810</v>
      </c>
    </row>
    <row r="6388" spans="1:14" x14ac:dyDescent="0.2">
      <c r="A6388" t="s">
        <v>12147</v>
      </c>
      <c r="B6388">
        <v>26550</v>
      </c>
      <c r="C6388">
        <v>30350</v>
      </c>
      <c r="D6388">
        <v>34150</v>
      </c>
      <c r="E6388">
        <v>37900</v>
      </c>
      <c r="F6388">
        <v>40950</v>
      </c>
      <c r="G6388">
        <v>44000</v>
      </c>
      <c r="H6388">
        <v>47000</v>
      </c>
      <c r="I6388">
        <v>50050</v>
      </c>
      <c r="J6388">
        <v>53100</v>
      </c>
      <c r="K6388" t="s">
        <v>3090</v>
      </c>
      <c r="L6388">
        <v>17</v>
      </c>
      <c r="M6388">
        <v>50</v>
      </c>
      <c r="N6388" t="s">
        <v>1811</v>
      </c>
    </row>
    <row r="6389" spans="1:14" x14ac:dyDescent="0.2">
      <c r="A6389" t="s">
        <v>12148</v>
      </c>
      <c r="B6389">
        <v>26550</v>
      </c>
      <c r="C6389">
        <v>30350</v>
      </c>
      <c r="D6389">
        <v>34150</v>
      </c>
      <c r="E6389">
        <v>37900</v>
      </c>
      <c r="F6389">
        <v>40950</v>
      </c>
      <c r="G6389">
        <v>44000</v>
      </c>
      <c r="H6389">
        <v>47000</v>
      </c>
      <c r="I6389">
        <v>50050</v>
      </c>
      <c r="J6389">
        <v>53100</v>
      </c>
      <c r="K6389" t="s">
        <v>3090</v>
      </c>
      <c r="L6389">
        <v>17</v>
      </c>
      <c r="M6389">
        <v>50</v>
      </c>
      <c r="N6389" t="s">
        <v>1812</v>
      </c>
    </row>
    <row r="6390" spans="1:14" x14ac:dyDescent="0.2">
      <c r="A6390" t="s">
        <v>12149</v>
      </c>
      <c r="B6390">
        <v>26550</v>
      </c>
      <c r="C6390">
        <v>30350</v>
      </c>
      <c r="D6390">
        <v>34150</v>
      </c>
      <c r="E6390">
        <v>37900</v>
      </c>
      <c r="F6390">
        <v>40950</v>
      </c>
      <c r="G6390">
        <v>44000</v>
      </c>
      <c r="H6390">
        <v>47000</v>
      </c>
      <c r="I6390">
        <v>50050</v>
      </c>
      <c r="J6390">
        <v>53100</v>
      </c>
      <c r="K6390" t="s">
        <v>3090</v>
      </c>
      <c r="L6390">
        <v>17</v>
      </c>
      <c r="M6390">
        <v>50</v>
      </c>
      <c r="N6390" t="s">
        <v>1813</v>
      </c>
    </row>
    <row r="6391" spans="1:14" x14ac:dyDescent="0.2">
      <c r="A6391" t="s">
        <v>12150</v>
      </c>
      <c r="B6391">
        <v>26550</v>
      </c>
      <c r="C6391">
        <v>30350</v>
      </c>
      <c r="D6391">
        <v>34150</v>
      </c>
      <c r="E6391">
        <v>37900</v>
      </c>
      <c r="F6391">
        <v>40950</v>
      </c>
      <c r="G6391">
        <v>44000</v>
      </c>
      <c r="H6391">
        <v>47000</v>
      </c>
      <c r="I6391">
        <v>50050</v>
      </c>
      <c r="J6391">
        <v>53100</v>
      </c>
      <c r="K6391" t="s">
        <v>3090</v>
      </c>
      <c r="L6391">
        <v>17</v>
      </c>
      <c r="M6391">
        <v>50</v>
      </c>
      <c r="N6391" t="s">
        <v>1814</v>
      </c>
    </row>
    <row r="6392" spans="1:14" x14ac:dyDescent="0.2">
      <c r="A6392" t="s">
        <v>12151</v>
      </c>
      <c r="B6392">
        <v>26550</v>
      </c>
      <c r="C6392">
        <v>30350</v>
      </c>
      <c r="D6392">
        <v>34150</v>
      </c>
      <c r="E6392">
        <v>37900</v>
      </c>
      <c r="F6392">
        <v>40950</v>
      </c>
      <c r="G6392">
        <v>44000</v>
      </c>
      <c r="H6392">
        <v>47000</v>
      </c>
      <c r="I6392">
        <v>50050</v>
      </c>
      <c r="J6392">
        <v>53100</v>
      </c>
      <c r="K6392" t="s">
        <v>3090</v>
      </c>
      <c r="L6392">
        <v>17</v>
      </c>
      <c r="M6392">
        <v>50</v>
      </c>
      <c r="N6392" t="s">
        <v>1815</v>
      </c>
    </row>
    <row r="6393" spans="1:14" x14ac:dyDescent="0.2">
      <c r="A6393" t="s">
        <v>12152</v>
      </c>
      <c r="B6393">
        <v>26550</v>
      </c>
      <c r="C6393">
        <v>30350</v>
      </c>
      <c r="D6393">
        <v>34150</v>
      </c>
      <c r="E6393">
        <v>37900</v>
      </c>
      <c r="F6393">
        <v>40950</v>
      </c>
      <c r="G6393">
        <v>44000</v>
      </c>
      <c r="H6393">
        <v>47000</v>
      </c>
      <c r="I6393">
        <v>50050</v>
      </c>
      <c r="J6393">
        <v>53100</v>
      </c>
      <c r="K6393" t="s">
        <v>3090</v>
      </c>
      <c r="L6393">
        <v>17</v>
      </c>
      <c r="M6393">
        <v>50</v>
      </c>
      <c r="N6393" t="s">
        <v>1816</v>
      </c>
    </row>
    <row r="6394" spans="1:14" x14ac:dyDescent="0.2">
      <c r="A6394" t="s">
        <v>12153</v>
      </c>
      <c r="B6394">
        <v>26550</v>
      </c>
      <c r="C6394">
        <v>30350</v>
      </c>
      <c r="D6394">
        <v>34150</v>
      </c>
      <c r="E6394">
        <v>37900</v>
      </c>
      <c r="F6394">
        <v>40950</v>
      </c>
      <c r="G6394">
        <v>44000</v>
      </c>
      <c r="H6394">
        <v>47000</v>
      </c>
      <c r="I6394">
        <v>50050</v>
      </c>
      <c r="J6394">
        <v>53100</v>
      </c>
      <c r="K6394" t="s">
        <v>3090</v>
      </c>
      <c r="L6394">
        <v>17</v>
      </c>
      <c r="M6394">
        <v>50</v>
      </c>
      <c r="N6394" t="s">
        <v>1817</v>
      </c>
    </row>
    <row r="6395" spans="1:14" x14ac:dyDescent="0.2">
      <c r="A6395" t="s">
        <v>12154</v>
      </c>
      <c r="B6395">
        <v>26550</v>
      </c>
      <c r="C6395">
        <v>30350</v>
      </c>
      <c r="D6395">
        <v>34150</v>
      </c>
      <c r="E6395">
        <v>37900</v>
      </c>
      <c r="F6395">
        <v>40950</v>
      </c>
      <c r="G6395">
        <v>44000</v>
      </c>
      <c r="H6395">
        <v>47000</v>
      </c>
      <c r="I6395">
        <v>50050</v>
      </c>
      <c r="J6395">
        <v>53100</v>
      </c>
      <c r="K6395" t="s">
        <v>3090</v>
      </c>
      <c r="L6395">
        <v>19</v>
      </c>
      <c r="M6395">
        <v>50</v>
      </c>
      <c r="N6395" t="s">
        <v>1818</v>
      </c>
    </row>
    <row r="6396" spans="1:14" x14ac:dyDescent="0.2">
      <c r="A6396" t="s">
        <v>12155</v>
      </c>
      <c r="B6396">
        <v>26550</v>
      </c>
      <c r="C6396">
        <v>30350</v>
      </c>
      <c r="D6396">
        <v>34150</v>
      </c>
      <c r="E6396">
        <v>37900</v>
      </c>
      <c r="F6396">
        <v>40950</v>
      </c>
      <c r="G6396">
        <v>44000</v>
      </c>
      <c r="H6396">
        <v>47000</v>
      </c>
      <c r="I6396">
        <v>50050</v>
      </c>
      <c r="J6396">
        <v>53100</v>
      </c>
      <c r="K6396" t="s">
        <v>3090</v>
      </c>
      <c r="L6396">
        <v>19</v>
      </c>
      <c r="M6396">
        <v>50</v>
      </c>
      <c r="N6396" t="s">
        <v>1819</v>
      </c>
    </row>
    <row r="6397" spans="1:14" x14ac:dyDescent="0.2">
      <c r="A6397" t="s">
        <v>12156</v>
      </c>
      <c r="B6397">
        <v>30150</v>
      </c>
      <c r="C6397">
        <v>34450</v>
      </c>
      <c r="D6397">
        <v>38750</v>
      </c>
      <c r="E6397">
        <v>43050</v>
      </c>
      <c r="F6397">
        <v>46500</v>
      </c>
      <c r="G6397">
        <v>49950</v>
      </c>
      <c r="H6397">
        <v>53400</v>
      </c>
      <c r="I6397">
        <v>56850</v>
      </c>
      <c r="J6397">
        <v>60300</v>
      </c>
      <c r="K6397" t="s">
        <v>3090</v>
      </c>
      <c r="L6397">
        <v>19</v>
      </c>
      <c r="M6397">
        <v>50</v>
      </c>
      <c r="N6397" t="s">
        <v>1820</v>
      </c>
    </row>
    <row r="6398" spans="1:14" x14ac:dyDescent="0.2">
      <c r="A6398" t="s">
        <v>12157</v>
      </c>
      <c r="B6398">
        <v>26550</v>
      </c>
      <c r="C6398">
        <v>30350</v>
      </c>
      <c r="D6398">
        <v>34150</v>
      </c>
      <c r="E6398">
        <v>37900</v>
      </c>
      <c r="F6398">
        <v>40950</v>
      </c>
      <c r="G6398">
        <v>44000</v>
      </c>
      <c r="H6398">
        <v>47000</v>
      </c>
      <c r="I6398">
        <v>50050</v>
      </c>
      <c r="J6398">
        <v>53100</v>
      </c>
      <c r="K6398" t="s">
        <v>3090</v>
      </c>
      <c r="L6398">
        <v>19</v>
      </c>
      <c r="M6398">
        <v>50</v>
      </c>
      <c r="N6398" t="s">
        <v>1821</v>
      </c>
    </row>
    <row r="6399" spans="1:14" x14ac:dyDescent="0.2">
      <c r="A6399" t="s">
        <v>12158</v>
      </c>
      <c r="B6399">
        <v>26550</v>
      </c>
      <c r="C6399">
        <v>30350</v>
      </c>
      <c r="D6399">
        <v>34150</v>
      </c>
      <c r="E6399">
        <v>37900</v>
      </c>
      <c r="F6399">
        <v>40950</v>
      </c>
      <c r="G6399">
        <v>44000</v>
      </c>
      <c r="H6399">
        <v>47000</v>
      </c>
      <c r="I6399">
        <v>50050</v>
      </c>
      <c r="J6399">
        <v>53100</v>
      </c>
      <c r="K6399" t="s">
        <v>3090</v>
      </c>
      <c r="L6399">
        <v>19</v>
      </c>
      <c r="M6399">
        <v>50</v>
      </c>
      <c r="N6399" t="s">
        <v>1822</v>
      </c>
    </row>
    <row r="6400" spans="1:14" x14ac:dyDescent="0.2">
      <c r="A6400" t="s">
        <v>12159</v>
      </c>
      <c r="B6400">
        <v>30150</v>
      </c>
      <c r="C6400">
        <v>34450</v>
      </c>
      <c r="D6400">
        <v>38750</v>
      </c>
      <c r="E6400">
        <v>43050</v>
      </c>
      <c r="F6400">
        <v>46500</v>
      </c>
      <c r="G6400">
        <v>49950</v>
      </c>
      <c r="H6400">
        <v>53400</v>
      </c>
      <c r="I6400">
        <v>56850</v>
      </c>
      <c r="J6400">
        <v>60300</v>
      </c>
      <c r="K6400" t="s">
        <v>3090</v>
      </c>
      <c r="L6400">
        <v>19</v>
      </c>
      <c r="M6400">
        <v>50</v>
      </c>
      <c r="N6400" t="s">
        <v>1823</v>
      </c>
    </row>
    <row r="6401" spans="1:14" x14ac:dyDescent="0.2">
      <c r="A6401" t="s">
        <v>12160</v>
      </c>
      <c r="B6401">
        <v>26550</v>
      </c>
      <c r="C6401">
        <v>30350</v>
      </c>
      <c r="D6401">
        <v>34150</v>
      </c>
      <c r="E6401">
        <v>37900</v>
      </c>
      <c r="F6401">
        <v>40950</v>
      </c>
      <c r="G6401">
        <v>44000</v>
      </c>
      <c r="H6401">
        <v>47000</v>
      </c>
      <c r="I6401">
        <v>50050</v>
      </c>
      <c r="J6401">
        <v>53100</v>
      </c>
      <c r="K6401" t="s">
        <v>3090</v>
      </c>
      <c r="L6401">
        <v>19</v>
      </c>
      <c r="M6401">
        <v>50</v>
      </c>
      <c r="N6401" t="s">
        <v>1824</v>
      </c>
    </row>
    <row r="6402" spans="1:14" x14ac:dyDescent="0.2">
      <c r="A6402" t="s">
        <v>12161</v>
      </c>
      <c r="B6402">
        <v>26550</v>
      </c>
      <c r="C6402">
        <v>30350</v>
      </c>
      <c r="D6402">
        <v>34150</v>
      </c>
      <c r="E6402">
        <v>37900</v>
      </c>
      <c r="F6402">
        <v>40950</v>
      </c>
      <c r="G6402">
        <v>44000</v>
      </c>
      <c r="H6402">
        <v>47000</v>
      </c>
      <c r="I6402">
        <v>50050</v>
      </c>
      <c r="J6402">
        <v>53100</v>
      </c>
      <c r="K6402" t="s">
        <v>3090</v>
      </c>
      <c r="L6402">
        <v>19</v>
      </c>
      <c r="M6402">
        <v>50</v>
      </c>
      <c r="N6402" t="s">
        <v>1825</v>
      </c>
    </row>
    <row r="6403" spans="1:14" x14ac:dyDescent="0.2">
      <c r="A6403" t="s">
        <v>12162</v>
      </c>
      <c r="B6403">
        <v>26550</v>
      </c>
      <c r="C6403">
        <v>30350</v>
      </c>
      <c r="D6403">
        <v>34150</v>
      </c>
      <c r="E6403">
        <v>37900</v>
      </c>
      <c r="F6403">
        <v>40950</v>
      </c>
      <c r="G6403">
        <v>44000</v>
      </c>
      <c r="H6403">
        <v>47000</v>
      </c>
      <c r="I6403">
        <v>50050</v>
      </c>
      <c r="J6403">
        <v>53100</v>
      </c>
      <c r="K6403" t="s">
        <v>3090</v>
      </c>
      <c r="L6403">
        <v>19</v>
      </c>
      <c r="M6403">
        <v>50</v>
      </c>
      <c r="N6403" t="s">
        <v>1826</v>
      </c>
    </row>
    <row r="6404" spans="1:14" x14ac:dyDescent="0.2">
      <c r="A6404" t="s">
        <v>12163</v>
      </c>
      <c r="B6404">
        <v>26550</v>
      </c>
      <c r="C6404">
        <v>30350</v>
      </c>
      <c r="D6404">
        <v>34150</v>
      </c>
      <c r="E6404">
        <v>37900</v>
      </c>
      <c r="F6404">
        <v>40950</v>
      </c>
      <c r="G6404">
        <v>44000</v>
      </c>
      <c r="H6404">
        <v>47000</v>
      </c>
      <c r="I6404">
        <v>50050</v>
      </c>
      <c r="J6404">
        <v>53100</v>
      </c>
      <c r="K6404" t="s">
        <v>3090</v>
      </c>
      <c r="L6404">
        <v>19</v>
      </c>
      <c r="M6404">
        <v>50</v>
      </c>
      <c r="N6404" t="s">
        <v>1827</v>
      </c>
    </row>
    <row r="6405" spans="1:14" x14ac:dyDescent="0.2">
      <c r="A6405" t="s">
        <v>12164</v>
      </c>
      <c r="B6405">
        <v>26550</v>
      </c>
      <c r="C6405">
        <v>30350</v>
      </c>
      <c r="D6405">
        <v>34150</v>
      </c>
      <c r="E6405">
        <v>37900</v>
      </c>
      <c r="F6405">
        <v>40950</v>
      </c>
      <c r="G6405">
        <v>44000</v>
      </c>
      <c r="H6405">
        <v>47000</v>
      </c>
      <c r="I6405">
        <v>50050</v>
      </c>
      <c r="J6405">
        <v>53100</v>
      </c>
      <c r="K6405" t="s">
        <v>3090</v>
      </c>
      <c r="L6405">
        <v>19</v>
      </c>
      <c r="M6405">
        <v>50</v>
      </c>
      <c r="N6405" t="s">
        <v>1828</v>
      </c>
    </row>
    <row r="6406" spans="1:14" x14ac:dyDescent="0.2">
      <c r="A6406" t="s">
        <v>12165</v>
      </c>
      <c r="B6406">
        <v>26550</v>
      </c>
      <c r="C6406">
        <v>30350</v>
      </c>
      <c r="D6406">
        <v>34150</v>
      </c>
      <c r="E6406">
        <v>37900</v>
      </c>
      <c r="F6406">
        <v>40950</v>
      </c>
      <c r="G6406">
        <v>44000</v>
      </c>
      <c r="H6406">
        <v>47000</v>
      </c>
      <c r="I6406">
        <v>50050</v>
      </c>
      <c r="J6406">
        <v>53100</v>
      </c>
      <c r="K6406" t="s">
        <v>3090</v>
      </c>
      <c r="L6406">
        <v>19</v>
      </c>
      <c r="M6406">
        <v>50</v>
      </c>
      <c r="N6406" t="s">
        <v>1829</v>
      </c>
    </row>
    <row r="6407" spans="1:14" x14ac:dyDescent="0.2">
      <c r="A6407" t="s">
        <v>12166</v>
      </c>
      <c r="B6407">
        <v>26550</v>
      </c>
      <c r="C6407">
        <v>30350</v>
      </c>
      <c r="D6407">
        <v>34150</v>
      </c>
      <c r="E6407">
        <v>37900</v>
      </c>
      <c r="F6407">
        <v>40950</v>
      </c>
      <c r="G6407">
        <v>44000</v>
      </c>
      <c r="H6407">
        <v>47000</v>
      </c>
      <c r="I6407">
        <v>50050</v>
      </c>
      <c r="J6407">
        <v>53100</v>
      </c>
      <c r="K6407" t="s">
        <v>3090</v>
      </c>
      <c r="L6407">
        <v>19</v>
      </c>
      <c r="M6407">
        <v>50</v>
      </c>
      <c r="N6407" t="s">
        <v>1830</v>
      </c>
    </row>
    <row r="6408" spans="1:14" x14ac:dyDescent="0.2">
      <c r="A6408" t="s">
        <v>12167</v>
      </c>
      <c r="B6408">
        <v>26550</v>
      </c>
      <c r="C6408">
        <v>30350</v>
      </c>
      <c r="D6408">
        <v>34150</v>
      </c>
      <c r="E6408">
        <v>37900</v>
      </c>
      <c r="F6408">
        <v>40950</v>
      </c>
      <c r="G6408">
        <v>44000</v>
      </c>
      <c r="H6408">
        <v>47000</v>
      </c>
      <c r="I6408">
        <v>50050</v>
      </c>
      <c r="J6408">
        <v>53100</v>
      </c>
      <c r="K6408" t="s">
        <v>3090</v>
      </c>
      <c r="L6408">
        <v>19</v>
      </c>
      <c r="M6408">
        <v>50</v>
      </c>
      <c r="N6408" t="s">
        <v>1513</v>
      </c>
    </row>
    <row r="6409" spans="1:14" x14ac:dyDescent="0.2">
      <c r="A6409" t="s">
        <v>12168</v>
      </c>
      <c r="B6409">
        <v>26550</v>
      </c>
      <c r="C6409">
        <v>30350</v>
      </c>
      <c r="D6409">
        <v>34150</v>
      </c>
      <c r="E6409">
        <v>37900</v>
      </c>
      <c r="F6409">
        <v>40950</v>
      </c>
      <c r="G6409">
        <v>44000</v>
      </c>
      <c r="H6409">
        <v>47000</v>
      </c>
      <c r="I6409">
        <v>50050</v>
      </c>
      <c r="J6409">
        <v>53100</v>
      </c>
      <c r="K6409" t="s">
        <v>3090</v>
      </c>
      <c r="L6409">
        <v>19</v>
      </c>
      <c r="M6409">
        <v>50</v>
      </c>
      <c r="N6409" t="s">
        <v>1514</v>
      </c>
    </row>
    <row r="6410" spans="1:14" x14ac:dyDescent="0.2">
      <c r="A6410" t="s">
        <v>12169</v>
      </c>
      <c r="B6410">
        <v>26550</v>
      </c>
      <c r="C6410">
        <v>30350</v>
      </c>
      <c r="D6410">
        <v>34150</v>
      </c>
      <c r="E6410">
        <v>37900</v>
      </c>
      <c r="F6410">
        <v>40950</v>
      </c>
      <c r="G6410">
        <v>44000</v>
      </c>
      <c r="H6410">
        <v>47000</v>
      </c>
      <c r="I6410">
        <v>50050</v>
      </c>
      <c r="J6410">
        <v>53100</v>
      </c>
      <c r="K6410" t="s">
        <v>3090</v>
      </c>
      <c r="L6410">
        <v>19</v>
      </c>
      <c r="M6410">
        <v>50</v>
      </c>
      <c r="N6410" t="s">
        <v>1515</v>
      </c>
    </row>
    <row r="6411" spans="1:14" x14ac:dyDescent="0.2">
      <c r="A6411" t="s">
        <v>12170</v>
      </c>
      <c r="B6411">
        <v>26550</v>
      </c>
      <c r="C6411">
        <v>30350</v>
      </c>
      <c r="D6411">
        <v>34150</v>
      </c>
      <c r="E6411">
        <v>37900</v>
      </c>
      <c r="F6411">
        <v>40950</v>
      </c>
      <c r="G6411">
        <v>44000</v>
      </c>
      <c r="H6411">
        <v>47000</v>
      </c>
      <c r="I6411">
        <v>50050</v>
      </c>
      <c r="J6411">
        <v>53100</v>
      </c>
      <c r="K6411" t="s">
        <v>3090</v>
      </c>
      <c r="L6411">
        <v>19</v>
      </c>
      <c r="M6411">
        <v>50</v>
      </c>
      <c r="N6411" t="s">
        <v>1516</v>
      </c>
    </row>
    <row r="6412" spans="1:14" x14ac:dyDescent="0.2">
      <c r="A6412" t="s">
        <v>12171</v>
      </c>
      <c r="B6412">
        <v>26550</v>
      </c>
      <c r="C6412">
        <v>30350</v>
      </c>
      <c r="D6412">
        <v>34150</v>
      </c>
      <c r="E6412">
        <v>37900</v>
      </c>
      <c r="F6412">
        <v>40950</v>
      </c>
      <c r="G6412">
        <v>44000</v>
      </c>
      <c r="H6412">
        <v>47000</v>
      </c>
      <c r="I6412">
        <v>50050</v>
      </c>
      <c r="J6412">
        <v>53100</v>
      </c>
      <c r="K6412" t="s">
        <v>3090</v>
      </c>
      <c r="L6412">
        <v>19</v>
      </c>
      <c r="M6412">
        <v>50</v>
      </c>
      <c r="N6412" t="s">
        <v>1517</v>
      </c>
    </row>
    <row r="6413" spans="1:14" x14ac:dyDescent="0.2">
      <c r="A6413" t="s">
        <v>12172</v>
      </c>
      <c r="B6413">
        <v>26550</v>
      </c>
      <c r="C6413">
        <v>30350</v>
      </c>
      <c r="D6413">
        <v>34150</v>
      </c>
      <c r="E6413">
        <v>37900</v>
      </c>
      <c r="F6413">
        <v>40950</v>
      </c>
      <c r="G6413">
        <v>44000</v>
      </c>
      <c r="H6413">
        <v>47000</v>
      </c>
      <c r="I6413">
        <v>50050</v>
      </c>
      <c r="J6413">
        <v>53100</v>
      </c>
      <c r="K6413" t="s">
        <v>3090</v>
      </c>
      <c r="L6413">
        <v>19</v>
      </c>
      <c r="M6413">
        <v>50</v>
      </c>
      <c r="N6413" t="s">
        <v>1518</v>
      </c>
    </row>
    <row r="6414" spans="1:14" x14ac:dyDescent="0.2">
      <c r="A6414" t="s">
        <v>12173</v>
      </c>
      <c r="B6414">
        <v>30150</v>
      </c>
      <c r="C6414">
        <v>34450</v>
      </c>
      <c r="D6414">
        <v>38750</v>
      </c>
      <c r="E6414">
        <v>43050</v>
      </c>
      <c r="F6414">
        <v>46500</v>
      </c>
      <c r="G6414">
        <v>49950</v>
      </c>
      <c r="H6414">
        <v>53400</v>
      </c>
      <c r="I6414">
        <v>56850</v>
      </c>
      <c r="J6414">
        <v>60300</v>
      </c>
      <c r="K6414" t="s">
        <v>3090</v>
      </c>
      <c r="L6414">
        <v>19</v>
      </c>
      <c r="M6414">
        <v>50</v>
      </c>
      <c r="N6414" t="s">
        <v>1519</v>
      </c>
    </row>
    <row r="6415" spans="1:14" x14ac:dyDescent="0.2">
      <c r="A6415" t="s">
        <v>12174</v>
      </c>
      <c r="B6415">
        <v>26550</v>
      </c>
      <c r="C6415">
        <v>30350</v>
      </c>
      <c r="D6415">
        <v>34150</v>
      </c>
      <c r="E6415">
        <v>37900</v>
      </c>
      <c r="F6415">
        <v>40950</v>
      </c>
      <c r="G6415">
        <v>44000</v>
      </c>
      <c r="H6415">
        <v>47000</v>
      </c>
      <c r="I6415">
        <v>50050</v>
      </c>
      <c r="J6415">
        <v>53100</v>
      </c>
      <c r="K6415" t="s">
        <v>3090</v>
      </c>
      <c r="L6415">
        <v>19</v>
      </c>
      <c r="M6415">
        <v>50</v>
      </c>
      <c r="N6415" t="s">
        <v>1520</v>
      </c>
    </row>
    <row r="6416" spans="1:14" x14ac:dyDescent="0.2">
      <c r="A6416" t="s">
        <v>12175</v>
      </c>
      <c r="B6416">
        <v>26550</v>
      </c>
      <c r="C6416">
        <v>30350</v>
      </c>
      <c r="D6416">
        <v>34150</v>
      </c>
      <c r="E6416">
        <v>37900</v>
      </c>
      <c r="F6416">
        <v>40950</v>
      </c>
      <c r="G6416">
        <v>44000</v>
      </c>
      <c r="H6416">
        <v>47000</v>
      </c>
      <c r="I6416">
        <v>50050</v>
      </c>
      <c r="J6416">
        <v>53100</v>
      </c>
      <c r="K6416" t="s">
        <v>3090</v>
      </c>
      <c r="L6416">
        <v>19</v>
      </c>
      <c r="M6416">
        <v>50</v>
      </c>
      <c r="N6416" t="s">
        <v>1521</v>
      </c>
    </row>
    <row r="6417" spans="1:14" x14ac:dyDescent="0.2">
      <c r="A6417" t="s">
        <v>12176</v>
      </c>
      <c r="B6417">
        <v>26550</v>
      </c>
      <c r="C6417">
        <v>30350</v>
      </c>
      <c r="D6417">
        <v>34150</v>
      </c>
      <c r="E6417">
        <v>37900</v>
      </c>
      <c r="F6417">
        <v>40950</v>
      </c>
      <c r="G6417">
        <v>44000</v>
      </c>
      <c r="H6417">
        <v>47000</v>
      </c>
      <c r="I6417">
        <v>50050</v>
      </c>
      <c r="J6417">
        <v>53100</v>
      </c>
      <c r="K6417" t="s">
        <v>3090</v>
      </c>
      <c r="L6417">
        <v>19</v>
      </c>
      <c r="M6417">
        <v>50</v>
      </c>
      <c r="N6417" t="s">
        <v>1522</v>
      </c>
    </row>
    <row r="6418" spans="1:14" x14ac:dyDescent="0.2">
      <c r="A6418" t="s">
        <v>12177</v>
      </c>
      <c r="B6418">
        <v>26550</v>
      </c>
      <c r="C6418">
        <v>30350</v>
      </c>
      <c r="D6418">
        <v>34150</v>
      </c>
      <c r="E6418">
        <v>37900</v>
      </c>
      <c r="F6418">
        <v>40950</v>
      </c>
      <c r="G6418">
        <v>44000</v>
      </c>
      <c r="H6418">
        <v>47000</v>
      </c>
      <c r="I6418">
        <v>50050</v>
      </c>
      <c r="J6418">
        <v>53100</v>
      </c>
      <c r="K6418" t="s">
        <v>3090</v>
      </c>
      <c r="L6418">
        <v>19</v>
      </c>
      <c r="M6418">
        <v>50</v>
      </c>
      <c r="N6418" t="s">
        <v>1523</v>
      </c>
    </row>
    <row r="6419" spans="1:14" x14ac:dyDescent="0.2">
      <c r="A6419" t="s">
        <v>12178</v>
      </c>
      <c r="B6419">
        <v>26550</v>
      </c>
      <c r="C6419">
        <v>30350</v>
      </c>
      <c r="D6419">
        <v>34150</v>
      </c>
      <c r="E6419">
        <v>37900</v>
      </c>
      <c r="F6419">
        <v>40950</v>
      </c>
      <c r="G6419">
        <v>44000</v>
      </c>
      <c r="H6419">
        <v>47000</v>
      </c>
      <c r="I6419">
        <v>50050</v>
      </c>
      <c r="J6419">
        <v>53100</v>
      </c>
      <c r="K6419" t="s">
        <v>3090</v>
      </c>
      <c r="L6419">
        <v>19</v>
      </c>
      <c r="M6419">
        <v>50</v>
      </c>
      <c r="N6419" t="s">
        <v>1524</v>
      </c>
    </row>
    <row r="6420" spans="1:14" x14ac:dyDescent="0.2">
      <c r="A6420" t="s">
        <v>12179</v>
      </c>
      <c r="B6420">
        <v>30150</v>
      </c>
      <c r="C6420">
        <v>34450</v>
      </c>
      <c r="D6420">
        <v>38750</v>
      </c>
      <c r="E6420">
        <v>43050</v>
      </c>
      <c r="F6420">
        <v>46500</v>
      </c>
      <c r="G6420">
        <v>49950</v>
      </c>
      <c r="H6420">
        <v>53400</v>
      </c>
      <c r="I6420">
        <v>56850</v>
      </c>
      <c r="J6420">
        <v>60300</v>
      </c>
      <c r="K6420" t="s">
        <v>3090</v>
      </c>
      <c r="L6420">
        <v>19</v>
      </c>
      <c r="M6420">
        <v>50</v>
      </c>
      <c r="N6420" t="s">
        <v>1525</v>
      </c>
    </row>
    <row r="6421" spans="1:14" x14ac:dyDescent="0.2">
      <c r="A6421" t="s">
        <v>12180</v>
      </c>
      <c r="B6421">
        <v>26550</v>
      </c>
      <c r="C6421">
        <v>30350</v>
      </c>
      <c r="D6421">
        <v>34150</v>
      </c>
      <c r="E6421">
        <v>37900</v>
      </c>
      <c r="F6421">
        <v>40950</v>
      </c>
      <c r="G6421">
        <v>44000</v>
      </c>
      <c r="H6421">
        <v>47000</v>
      </c>
      <c r="I6421">
        <v>50050</v>
      </c>
      <c r="J6421">
        <v>53100</v>
      </c>
      <c r="K6421" t="s">
        <v>3090</v>
      </c>
      <c r="L6421">
        <v>19</v>
      </c>
      <c r="M6421">
        <v>50</v>
      </c>
      <c r="N6421" t="s">
        <v>1526</v>
      </c>
    </row>
    <row r="6422" spans="1:14" x14ac:dyDescent="0.2">
      <c r="A6422" t="s">
        <v>12181</v>
      </c>
      <c r="B6422">
        <v>30150</v>
      </c>
      <c r="C6422">
        <v>34450</v>
      </c>
      <c r="D6422">
        <v>38750</v>
      </c>
      <c r="E6422">
        <v>43050</v>
      </c>
      <c r="F6422">
        <v>46500</v>
      </c>
      <c r="G6422">
        <v>49950</v>
      </c>
      <c r="H6422">
        <v>53400</v>
      </c>
      <c r="I6422">
        <v>56850</v>
      </c>
      <c r="J6422">
        <v>60300</v>
      </c>
      <c r="K6422" t="s">
        <v>3090</v>
      </c>
      <c r="L6422">
        <v>19</v>
      </c>
      <c r="M6422">
        <v>50</v>
      </c>
      <c r="N6422" t="s">
        <v>1527</v>
      </c>
    </row>
    <row r="6423" spans="1:14" x14ac:dyDescent="0.2">
      <c r="A6423" t="s">
        <v>12182</v>
      </c>
      <c r="B6423">
        <v>30150</v>
      </c>
      <c r="C6423">
        <v>34450</v>
      </c>
      <c r="D6423">
        <v>38750</v>
      </c>
      <c r="E6423">
        <v>43050</v>
      </c>
      <c r="F6423">
        <v>46500</v>
      </c>
      <c r="G6423">
        <v>49950</v>
      </c>
      <c r="H6423">
        <v>53400</v>
      </c>
      <c r="I6423">
        <v>56850</v>
      </c>
      <c r="J6423">
        <v>60300</v>
      </c>
      <c r="K6423" t="s">
        <v>3090</v>
      </c>
      <c r="L6423">
        <v>19</v>
      </c>
      <c r="M6423">
        <v>50</v>
      </c>
      <c r="N6423" t="s">
        <v>1528</v>
      </c>
    </row>
    <row r="6424" spans="1:14" x14ac:dyDescent="0.2">
      <c r="A6424" t="s">
        <v>12183</v>
      </c>
      <c r="B6424">
        <v>30150</v>
      </c>
      <c r="C6424">
        <v>34450</v>
      </c>
      <c r="D6424">
        <v>38750</v>
      </c>
      <c r="E6424">
        <v>43050</v>
      </c>
      <c r="F6424">
        <v>46500</v>
      </c>
      <c r="G6424">
        <v>49950</v>
      </c>
      <c r="H6424">
        <v>53400</v>
      </c>
      <c r="I6424">
        <v>56850</v>
      </c>
      <c r="J6424">
        <v>60300</v>
      </c>
      <c r="K6424" t="s">
        <v>3090</v>
      </c>
      <c r="L6424">
        <v>19</v>
      </c>
      <c r="M6424">
        <v>50</v>
      </c>
      <c r="N6424" t="s">
        <v>1529</v>
      </c>
    </row>
    <row r="6425" spans="1:14" x14ac:dyDescent="0.2">
      <c r="A6425" t="s">
        <v>12184</v>
      </c>
      <c r="B6425">
        <v>26550</v>
      </c>
      <c r="C6425">
        <v>30350</v>
      </c>
      <c r="D6425">
        <v>34150</v>
      </c>
      <c r="E6425">
        <v>37900</v>
      </c>
      <c r="F6425">
        <v>40950</v>
      </c>
      <c r="G6425">
        <v>44000</v>
      </c>
      <c r="H6425">
        <v>47000</v>
      </c>
      <c r="I6425">
        <v>50050</v>
      </c>
      <c r="J6425">
        <v>53100</v>
      </c>
      <c r="K6425" t="s">
        <v>3090</v>
      </c>
      <c r="L6425">
        <v>19</v>
      </c>
      <c r="M6425">
        <v>50</v>
      </c>
      <c r="N6425" t="s">
        <v>1530</v>
      </c>
    </row>
    <row r="6426" spans="1:14" x14ac:dyDescent="0.2">
      <c r="A6426" t="s">
        <v>12185</v>
      </c>
      <c r="B6426">
        <v>26550</v>
      </c>
      <c r="C6426">
        <v>30350</v>
      </c>
      <c r="D6426">
        <v>34150</v>
      </c>
      <c r="E6426">
        <v>37900</v>
      </c>
      <c r="F6426">
        <v>40950</v>
      </c>
      <c r="G6426">
        <v>44000</v>
      </c>
      <c r="H6426">
        <v>47000</v>
      </c>
      <c r="I6426">
        <v>50050</v>
      </c>
      <c r="J6426">
        <v>53100</v>
      </c>
      <c r="K6426" t="s">
        <v>3090</v>
      </c>
      <c r="L6426">
        <v>19</v>
      </c>
      <c r="M6426">
        <v>50</v>
      </c>
      <c r="N6426" t="s">
        <v>1531</v>
      </c>
    </row>
    <row r="6427" spans="1:14" x14ac:dyDescent="0.2">
      <c r="A6427" t="s">
        <v>12186</v>
      </c>
      <c r="B6427">
        <v>30150</v>
      </c>
      <c r="C6427">
        <v>34450</v>
      </c>
      <c r="D6427">
        <v>38750</v>
      </c>
      <c r="E6427">
        <v>43050</v>
      </c>
      <c r="F6427">
        <v>46500</v>
      </c>
      <c r="G6427">
        <v>49950</v>
      </c>
      <c r="H6427">
        <v>53400</v>
      </c>
      <c r="I6427">
        <v>56850</v>
      </c>
      <c r="J6427">
        <v>60300</v>
      </c>
      <c r="K6427" t="s">
        <v>3090</v>
      </c>
      <c r="L6427">
        <v>19</v>
      </c>
      <c r="M6427">
        <v>50</v>
      </c>
      <c r="N6427" t="s">
        <v>1532</v>
      </c>
    </row>
    <row r="6428" spans="1:14" x14ac:dyDescent="0.2">
      <c r="A6428" t="s">
        <v>12187</v>
      </c>
      <c r="B6428">
        <v>26550</v>
      </c>
      <c r="C6428">
        <v>30350</v>
      </c>
      <c r="D6428">
        <v>34150</v>
      </c>
      <c r="E6428">
        <v>37900</v>
      </c>
      <c r="F6428">
        <v>40950</v>
      </c>
      <c r="G6428">
        <v>44000</v>
      </c>
      <c r="H6428">
        <v>47000</v>
      </c>
      <c r="I6428">
        <v>50050</v>
      </c>
      <c r="J6428">
        <v>53100</v>
      </c>
      <c r="K6428" t="s">
        <v>3090</v>
      </c>
      <c r="L6428">
        <v>19</v>
      </c>
      <c r="M6428">
        <v>50</v>
      </c>
      <c r="N6428" t="s">
        <v>1533</v>
      </c>
    </row>
    <row r="6429" spans="1:14" x14ac:dyDescent="0.2">
      <c r="A6429" t="s">
        <v>12188</v>
      </c>
      <c r="B6429">
        <v>26550</v>
      </c>
      <c r="C6429">
        <v>30350</v>
      </c>
      <c r="D6429">
        <v>34150</v>
      </c>
      <c r="E6429">
        <v>37900</v>
      </c>
      <c r="F6429">
        <v>40950</v>
      </c>
      <c r="G6429">
        <v>44000</v>
      </c>
      <c r="H6429">
        <v>47000</v>
      </c>
      <c r="I6429">
        <v>50050</v>
      </c>
      <c r="J6429">
        <v>53100</v>
      </c>
      <c r="K6429" t="s">
        <v>3090</v>
      </c>
      <c r="L6429">
        <v>19</v>
      </c>
      <c r="M6429">
        <v>50</v>
      </c>
      <c r="N6429" t="s">
        <v>1534</v>
      </c>
    </row>
    <row r="6430" spans="1:14" x14ac:dyDescent="0.2">
      <c r="A6430" t="s">
        <v>12189</v>
      </c>
      <c r="B6430">
        <v>26550</v>
      </c>
      <c r="C6430">
        <v>30350</v>
      </c>
      <c r="D6430">
        <v>34150</v>
      </c>
      <c r="E6430">
        <v>37900</v>
      </c>
      <c r="F6430">
        <v>40950</v>
      </c>
      <c r="G6430">
        <v>44000</v>
      </c>
      <c r="H6430">
        <v>47000</v>
      </c>
      <c r="I6430">
        <v>50050</v>
      </c>
      <c r="J6430">
        <v>53100</v>
      </c>
      <c r="K6430" t="s">
        <v>3090</v>
      </c>
      <c r="L6430">
        <v>19</v>
      </c>
      <c r="M6430">
        <v>50</v>
      </c>
      <c r="N6430" t="s">
        <v>1535</v>
      </c>
    </row>
    <row r="6431" spans="1:14" x14ac:dyDescent="0.2">
      <c r="A6431" t="s">
        <v>12190</v>
      </c>
      <c r="B6431">
        <v>26550</v>
      </c>
      <c r="C6431">
        <v>30350</v>
      </c>
      <c r="D6431">
        <v>34150</v>
      </c>
      <c r="E6431">
        <v>37900</v>
      </c>
      <c r="F6431">
        <v>40950</v>
      </c>
      <c r="G6431">
        <v>44000</v>
      </c>
      <c r="H6431">
        <v>47000</v>
      </c>
      <c r="I6431">
        <v>50050</v>
      </c>
      <c r="J6431">
        <v>53100</v>
      </c>
      <c r="K6431" t="s">
        <v>3090</v>
      </c>
      <c r="L6431">
        <v>19</v>
      </c>
      <c r="M6431">
        <v>50</v>
      </c>
      <c r="N6431" t="s">
        <v>1536</v>
      </c>
    </row>
    <row r="6432" spans="1:14" x14ac:dyDescent="0.2">
      <c r="A6432" t="s">
        <v>12191</v>
      </c>
      <c r="B6432">
        <v>26550</v>
      </c>
      <c r="C6432">
        <v>30350</v>
      </c>
      <c r="D6432">
        <v>34150</v>
      </c>
      <c r="E6432">
        <v>37900</v>
      </c>
      <c r="F6432">
        <v>40950</v>
      </c>
      <c r="G6432">
        <v>44000</v>
      </c>
      <c r="H6432">
        <v>47000</v>
      </c>
      <c r="I6432">
        <v>50050</v>
      </c>
      <c r="J6432">
        <v>53100</v>
      </c>
      <c r="K6432" t="s">
        <v>3090</v>
      </c>
      <c r="L6432">
        <v>19</v>
      </c>
      <c r="M6432">
        <v>50</v>
      </c>
      <c r="N6432" t="s">
        <v>1537</v>
      </c>
    </row>
    <row r="6433" spans="1:14" x14ac:dyDescent="0.2">
      <c r="A6433" t="s">
        <v>12192</v>
      </c>
      <c r="B6433">
        <v>26550</v>
      </c>
      <c r="C6433">
        <v>30350</v>
      </c>
      <c r="D6433">
        <v>34150</v>
      </c>
      <c r="E6433">
        <v>37900</v>
      </c>
      <c r="F6433">
        <v>40950</v>
      </c>
      <c r="G6433">
        <v>44000</v>
      </c>
      <c r="H6433">
        <v>47000</v>
      </c>
      <c r="I6433">
        <v>50050</v>
      </c>
      <c r="J6433">
        <v>53100</v>
      </c>
      <c r="K6433" t="s">
        <v>3090</v>
      </c>
      <c r="L6433">
        <v>19</v>
      </c>
      <c r="M6433">
        <v>50</v>
      </c>
      <c r="N6433" t="s">
        <v>1538</v>
      </c>
    </row>
    <row r="6434" spans="1:14" x14ac:dyDescent="0.2">
      <c r="A6434" t="s">
        <v>12193</v>
      </c>
      <c r="B6434">
        <v>26550</v>
      </c>
      <c r="C6434">
        <v>30350</v>
      </c>
      <c r="D6434">
        <v>34150</v>
      </c>
      <c r="E6434">
        <v>37900</v>
      </c>
      <c r="F6434">
        <v>40950</v>
      </c>
      <c r="G6434">
        <v>44000</v>
      </c>
      <c r="H6434">
        <v>47000</v>
      </c>
      <c r="I6434">
        <v>50050</v>
      </c>
      <c r="J6434">
        <v>53100</v>
      </c>
      <c r="K6434" t="s">
        <v>3090</v>
      </c>
      <c r="L6434">
        <v>19</v>
      </c>
      <c r="M6434">
        <v>50</v>
      </c>
      <c r="N6434" t="s">
        <v>1539</v>
      </c>
    </row>
    <row r="6435" spans="1:14" x14ac:dyDescent="0.2">
      <c r="A6435" t="s">
        <v>12194</v>
      </c>
      <c r="B6435">
        <v>26550</v>
      </c>
      <c r="C6435">
        <v>30350</v>
      </c>
      <c r="D6435">
        <v>34150</v>
      </c>
      <c r="E6435">
        <v>37900</v>
      </c>
      <c r="F6435">
        <v>40950</v>
      </c>
      <c r="G6435">
        <v>44000</v>
      </c>
      <c r="H6435">
        <v>47000</v>
      </c>
      <c r="I6435">
        <v>50050</v>
      </c>
      <c r="J6435">
        <v>53100</v>
      </c>
      <c r="K6435" t="s">
        <v>3090</v>
      </c>
      <c r="L6435">
        <v>19</v>
      </c>
      <c r="M6435">
        <v>50</v>
      </c>
      <c r="N6435" t="s">
        <v>1540</v>
      </c>
    </row>
    <row r="6436" spans="1:14" x14ac:dyDescent="0.2">
      <c r="A6436" t="s">
        <v>12195</v>
      </c>
      <c r="B6436">
        <v>26550</v>
      </c>
      <c r="C6436">
        <v>30350</v>
      </c>
      <c r="D6436">
        <v>34150</v>
      </c>
      <c r="E6436">
        <v>37900</v>
      </c>
      <c r="F6436">
        <v>40950</v>
      </c>
      <c r="G6436">
        <v>44000</v>
      </c>
      <c r="H6436">
        <v>47000</v>
      </c>
      <c r="I6436">
        <v>50050</v>
      </c>
      <c r="J6436">
        <v>53100</v>
      </c>
      <c r="K6436" t="s">
        <v>3090</v>
      </c>
      <c r="L6436">
        <v>19</v>
      </c>
      <c r="M6436">
        <v>50</v>
      </c>
      <c r="N6436" t="s">
        <v>1541</v>
      </c>
    </row>
    <row r="6437" spans="1:14" x14ac:dyDescent="0.2">
      <c r="A6437" t="s">
        <v>12196</v>
      </c>
      <c r="B6437">
        <v>26550</v>
      </c>
      <c r="C6437">
        <v>30350</v>
      </c>
      <c r="D6437">
        <v>34150</v>
      </c>
      <c r="E6437">
        <v>37900</v>
      </c>
      <c r="F6437">
        <v>40950</v>
      </c>
      <c r="G6437">
        <v>44000</v>
      </c>
      <c r="H6437">
        <v>47000</v>
      </c>
      <c r="I6437">
        <v>50050</v>
      </c>
      <c r="J6437">
        <v>53100</v>
      </c>
      <c r="K6437" t="s">
        <v>3090</v>
      </c>
      <c r="L6437">
        <v>19</v>
      </c>
      <c r="M6437">
        <v>50</v>
      </c>
      <c r="N6437" t="s">
        <v>1542</v>
      </c>
    </row>
    <row r="6438" spans="1:14" x14ac:dyDescent="0.2">
      <c r="A6438" t="s">
        <v>12197</v>
      </c>
      <c r="B6438">
        <v>30150</v>
      </c>
      <c r="C6438">
        <v>34450</v>
      </c>
      <c r="D6438">
        <v>38750</v>
      </c>
      <c r="E6438">
        <v>43050</v>
      </c>
      <c r="F6438">
        <v>46500</v>
      </c>
      <c r="G6438">
        <v>49950</v>
      </c>
      <c r="H6438">
        <v>53400</v>
      </c>
      <c r="I6438">
        <v>56850</v>
      </c>
      <c r="J6438">
        <v>60300</v>
      </c>
      <c r="K6438" t="s">
        <v>3090</v>
      </c>
      <c r="L6438">
        <v>19</v>
      </c>
      <c r="M6438">
        <v>50</v>
      </c>
      <c r="N6438" t="s">
        <v>1543</v>
      </c>
    </row>
    <row r="6439" spans="1:14" x14ac:dyDescent="0.2">
      <c r="A6439" t="s">
        <v>12198</v>
      </c>
      <c r="B6439">
        <v>26550</v>
      </c>
      <c r="C6439">
        <v>30350</v>
      </c>
      <c r="D6439">
        <v>34150</v>
      </c>
      <c r="E6439">
        <v>37900</v>
      </c>
      <c r="F6439">
        <v>40950</v>
      </c>
      <c r="G6439">
        <v>44000</v>
      </c>
      <c r="H6439">
        <v>47000</v>
      </c>
      <c r="I6439">
        <v>50050</v>
      </c>
      <c r="J6439">
        <v>53100</v>
      </c>
      <c r="K6439" t="s">
        <v>3090</v>
      </c>
      <c r="L6439">
        <v>19</v>
      </c>
      <c r="M6439">
        <v>50</v>
      </c>
      <c r="N6439" t="s">
        <v>1544</v>
      </c>
    </row>
    <row r="6440" spans="1:14" x14ac:dyDescent="0.2">
      <c r="A6440" t="s">
        <v>12199</v>
      </c>
      <c r="B6440">
        <v>26550</v>
      </c>
      <c r="C6440">
        <v>30350</v>
      </c>
      <c r="D6440">
        <v>34150</v>
      </c>
      <c r="E6440">
        <v>37900</v>
      </c>
      <c r="F6440">
        <v>40950</v>
      </c>
      <c r="G6440">
        <v>44000</v>
      </c>
      <c r="H6440">
        <v>47000</v>
      </c>
      <c r="I6440">
        <v>50050</v>
      </c>
      <c r="J6440">
        <v>53100</v>
      </c>
      <c r="K6440" t="s">
        <v>3090</v>
      </c>
      <c r="L6440">
        <v>19</v>
      </c>
      <c r="M6440">
        <v>50</v>
      </c>
      <c r="N6440" t="s">
        <v>1545</v>
      </c>
    </row>
    <row r="6441" spans="1:14" x14ac:dyDescent="0.2">
      <c r="A6441" t="s">
        <v>12200</v>
      </c>
      <c r="B6441">
        <v>26550</v>
      </c>
      <c r="C6441">
        <v>30350</v>
      </c>
      <c r="D6441">
        <v>34150</v>
      </c>
      <c r="E6441">
        <v>37900</v>
      </c>
      <c r="F6441">
        <v>40950</v>
      </c>
      <c r="G6441">
        <v>44000</v>
      </c>
      <c r="H6441">
        <v>47000</v>
      </c>
      <c r="I6441">
        <v>50050</v>
      </c>
      <c r="J6441">
        <v>53100</v>
      </c>
      <c r="K6441" t="s">
        <v>3090</v>
      </c>
      <c r="L6441">
        <v>19</v>
      </c>
      <c r="M6441">
        <v>50</v>
      </c>
      <c r="N6441" t="s">
        <v>1546</v>
      </c>
    </row>
    <row r="6442" spans="1:14" x14ac:dyDescent="0.2">
      <c r="A6442" t="s">
        <v>12201</v>
      </c>
      <c r="B6442">
        <v>26550</v>
      </c>
      <c r="C6442">
        <v>30350</v>
      </c>
      <c r="D6442">
        <v>34150</v>
      </c>
      <c r="E6442">
        <v>37900</v>
      </c>
      <c r="F6442">
        <v>40950</v>
      </c>
      <c r="G6442">
        <v>44000</v>
      </c>
      <c r="H6442">
        <v>47000</v>
      </c>
      <c r="I6442">
        <v>50050</v>
      </c>
      <c r="J6442">
        <v>53100</v>
      </c>
      <c r="K6442" t="s">
        <v>3090</v>
      </c>
      <c r="L6442">
        <v>19</v>
      </c>
      <c r="M6442">
        <v>50</v>
      </c>
      <c r="N6442" t="s">
        <v>1547</v>
      </c>
    </row>
    <row r="6443" spans="1:14" x14ac:dyDescent="0.2">
      <c r="A6443" t="s">
        <v>12202</v>
      </c>
      <c r="B6443">
        <v>26550</v>
      </c>
      <c r="C6443">
        <v>30350</v>
      </c>
      <c r="D6443">
        <v>34150</v>
      </c>
      <c r="E6443">
        <v>37900</v>
      </c>
      <c r="F6443">
        <v>40950</v>
      </c>
      <c r="G6443">
        <v>44000</v>
      </c>
      <c r="H6443">
        <v>47000</v>
      </c>
      <c r="I6443">
        <v>50050</v>
      </c>
      <c r="J6443">
        <v>53100</v>
      </c>
      <c r="K6443" t="s">
        <v>3090</v>
      </c>
      <c r="L6443">
        <v>19</v>
      </c>
      <c r="M6443">
        <v>50</v>
      </c>
      <c r="N6443" t="s">
        <v>1548</v>
      </c>
    </row>
    <row r="6444" spans="1:14" x14ac:dyDescent="0.2">
      <c r="A6444" t="s">
        <v>12203</v>
      </c>
      <c r="B6444">
        <v>30150</v>
      </c>
      <c r="C6444">
        <v>34450</v>
      </c>
      <c r="D6444">
        <v>38750</v>
      </c>
      <c r="E6444">
        <v>43050</v>
      </c>
      <c r="F6444">
        <v>46500</v>
      </c>
      <c r="G6444">
        <v>49950</v>
      </c>
      <c r="H6444">
        <v>53400</v>
      </c>
      <c r="I6444">
        <v>56850</v>
      </c>
      <c r="J6444">
        <v>60300</v>
      </c>
      <c r="K6444" t="s">
        <v>3090</v>
      </c>
      <c r="L6444">
        <v>19</v>
      </c>
      <c r="M6444">
        <v>50</v>
      </c>
      <c r="N6444" t="s">
        <v>1549</v>
      </c>
    </row>
    <row r="6445" spans="1:14" x14ac:dyDescent="0.2">
      <c r="A6445" t="s">
        <v>12204</v>
      </c>
      <c r="B6445">
        <v>30150</v>
      </c>
      <c r="C6445">
        <v>34450</v>
      </c>
      <c r="D6445">
        <v>38750</v>
      </c>
      <c r="E6445">
        <v>43050</v>
      </c>
      <c r="F6445">
        <v>46500</v>
      </c>
      <c r="G6445">
        <v>49950</v>
      </c>
      <c r="H6445">
        <v>53400</v>
      </c>
      <c r="I6445">
        <v>56850</v>
      </c>
      <c r="J6445">
        <v>60300</v>
      </c>
      <c r="K6445" t="s">
        <v>3090</v>
      </c>
      <c r="L6445">
        <v>19</v>
      </c>
      <c r="M6445">
        <v>50</v>
      </c>
      <c r="N6445" t="s">
        <v>1550</v>
      </c>
    </row>
    <row r="6446" spans="1:14" x14ac:dyDescent="0.2">
      <c r="A6446" t="s">
        <v>12205</v>
      </c>
      <c r="B6446">
        <v>30150</v>
      </c>
      <c r="C6446">
        <v>34450</v>
      </c>
      <c r="D6446">
        <v>38750</v>
      </c>
      <c r="E6446">
        <v>43050</v>
      </c>
      <c r="F6446">
        <v>46500</v>
      </c>
      <c r="G6446">
        <v>49950</v>
      </c>
      <c r="H6446">
        <v>53400</v>
      </c>
      <c r="I6446">
        <v>56850</v>
      </c>
      <c r="J6446">
        <v>60300</v>
      </c>
      <c r="K6446" t="s">
        <v>3090</v>
      </c>
      <c r="L6446">
        <v>19</v>
      </c>
      <c r="M6446">
        <v>50</v>
      </c>
      <c r="N6446" t="s">
        <v>1551</v>
      </c>
    </row>
    <row r="6447" spans="1:14" x14ac:dyDescent="0.2">
      <c r="A6447" t="s">
        <v>12206</v>
      </c>
      <c r="B6447">
        <v>26550</v>
      </c>
      <c r="C6447">
        <v>30350</v>
      </c>
      <c r="D6447">
        <v>34150</v>
      </c>
      <c r="E6447">
        <v>37900</v>
      </c>
      <c r="F6447">
        <v>40950</v>
      </c>
      <c r="G6447">
        <v>44000</v>
      </c>
      <c r="H6447">
        <v>47000</v>
      </c>
      <c r="I6447">
        <v>50050</v>
      </c>
      <c r="J6447">
        <v>53100</v>
      </c>
      <c r="K6447" t="s">
        <v>3090</v>
      </c>
      <c r="L6447">
        <v>19</v>
      </c>
      <c r="M6447">
        <v>50</v>
      </c>
      <c r="N6447" t="s">
        <v>1552</v>
      </c>
    </row>
    <row r="6448" spans="1:14" x14ac:dyDescent="0.2">
      <c r="A6448" t="s">
        <v>12207</v>
      </c>
      <c r="B6448">
        <v>26550</v>
      </c>
      <c r="C6448">
        <v>30350</v>
      </c>
      <c r="D6448">
        <v>34150</v>
      </c>
      <c r="E6448">
        <v>37900</v>
      </c>
      <c r="F6448">
        <v>40950</v>
      </c>
      <c r="G6448">
        <v>44000</v>
      </c>
      <c r="H6448">
        <v>47000</v>
      </c>
      <c r="I6448">
        <v>50050</v>
      </c>
      <c r="J6448">
        <v>53100</v>
      </c>
      <c r="K6448" t="s">
        <v>3090</v>
      </c>
      <c r="L6448">
        <v>19</v>
      </c>
      <c r="M6448">
        <v>50</v>
      </c>
      <c r="N6448" t="s">
        <v>1553</v>
      </c>
    </row>
    <row r="6449" spans="1:14" x14ac:dyDescent="0.2">
      <c r="A6449" t="s">
        <v>12208</v>
      </c>
      <c r="B6449">
        <v>30150</v>
      </c>
      <c r="C6449">
        <v>34450</v>
      </c>
      <c r="D6449">
        <v>38750</v>
      </c>
      <c r="E6449">
        <v>43050</v>
      </c>
      <c r="F6449">
        <v>46500</v>
      </c>
      <c r="G6449">
        <v>49950</v>
      </c>
      <c r="H6449">
        <v>53400</v>
      </c>
      <c r="I6449">
        <v>56850</v>
      </c>
      <c r="J6449">
        <v>60300</v>
      </c>
      <c r="K6449" t="s">
        <v>3090</v>
      </c>
      <c r="L6449">
        <v>19</v>
      </c>
      <c r="M6449">
        <v>50</v>
      </c>
      <c r="N6449" t="s">
        <v>1554</v>
      </c>
    </row>
    <row r="6450" spans="1:14" x14ac:dyDescent="0.2">
      <c r="A6450" t="s">
        <v>12209</v>
      </c>
      <c r="B6450">
        <v>26550</v>
      </c>
      <c r="C6450">
        <v>30350</v>
      </c>
      <c r="D6450">
        <v>34150</v>
      </c>
      <c r="E6450">
        <v>37900</v>
      </c>
      <c r="F6450">
        <v>40950</v>
      </c>
      <c r="G6450">
        <v>44000</v>
      </c>
      <c r="H6450">
        <v>47000</v>
      </c>
      <c r="I6450">
        <v>50050</v>
      </c>
      <c r="J6450">
        <v>53100</v>
      </c>
      <c r="K6450" t="s">
        <v>3090</v>
      </c>
      <c r="L6450">
        <v>19</v>
      </c>
      <c r="M6450">
        <v>50</v>
      </c>
      <c r="N6450" t="s">
        <v>1555</v>
      </c>
    </row>
    <row r="6451" spans="1:14" x14ac:dyDescent="0.2">
      <c r="A6451" t="s">
        <v>12210</v>
      </c>
      <c r="B6451">
        <v>26550</v>
      </c>
      <c r="C6451">
        <v>30350</v>
      </c>
      <c r="D6451">
        <v>34150</v>
      </c>
      <c r="E6451">
        <v>37900</v>
      </c>
      <c r="F6451">
        <v>40950</v>
      </c>
      <c r="G6451">
        <v>44000</v>
      </c>
      <c r="H6451">
        <v>47000</v>
      </c>
      <c r="I6451">
        <v>50050</v>
      </c>
      <c r="J6451">
        <v>53100</v>
      </c>
      <c r="K6451" t="s">
        <v>3090</v>
      </c>
      <c r="L6451">
        <v>19</v>
      </c>
      <c r="M6451">
        <v>50</v>
      </c>
      <c r="N6451" t="s">
        <v>1556</v>
      </c>
    </row>
    <row r="6452" spans="1:14" x14ac:dyDescent="0.2">
      <c r="A6452" t="s">
        <v>12211</v>
      </c>
      <c r="B6452">
        <v>26550</v>
      </c>
      <c r="C6452">
        <v>30350</v>
      </c>
      <c r="D6452">
        <v>34150</v>
      </c>
      <c r="E6452">
        <v>37900</v>
      </c>
      <c r="F6452">
        <v>40950</v>
      </c>
      <c r="G6452">
        <v>44000</v>
      </c>
      <c r="H6452">
        <v>47000</v>
      </c>
      <c r="I6452">
        <v>50050</v>
      </c>
      <c r="J6452">
        <v>53100</v>
      </c>
      <c r="K6452" t="s">
        <v>3090</v>
      </c>
      <c r="L6452">
        <v>19</v>
      </c>
      <c r="M6452">
        <v>50</v>
      </c>
      <c r="N6452" t="s">
        <v>1557</v>
      </c>
    </row>
    <row r="6453" spans="1:14" x14ac:dyDescent="0.2">
      <c r="A6453" t="s">
        <v>12212</v>
      </c>
      <c r="B6453">
        <v>26550</v>
      </c>
      <c r="C6453">
        <v>30350</v>
      </c>
      <c r="D6453">
        <v>34150</v>
      </c>
      <c r="E6453">
        <v>37900</v>
      </c>
      <c r="F6453">
        <v>40950</v>
      </c>
      <c r="G6453">
        <v>44000</v>
      </c>
      <c r="H6453">
        <v>47000</v>
      </c>
      <c r="I6453">
        <v>50050</v>
      </c>
      <c r="J6453">
        <v>53100</v>
      </c>
      <c r="K6453" t="s">
        <v>3090</v>
      </c>
      <c r="L6453">
        <v>19</v>
      </c>
      <c r="M6453">
        <v>50</v>
      </c>
      <c r="N6453" t="s">
        <v>1558</v>
      </c>
    </row>
    <row r="6454" spans="1:14" x14ac:dyDescent="0.2">
      <c r="A6454" t="s">
        <v>12213</v>
      </c>
      <c r="B6454">
        <v>26550</v>
      </c>
      <c r="C6454">
        <v>30350</v>
      </c>
      <c r="D6454">
        <v>34150</v>
      </c>
      <c r="E6454">
        <v>37900</v>
      </c>
      <c r="F6454">
        <v>40950</v>
      </c>
      <c r="G6454">
        <v>44000</v>
      </c>
      <c r="H6454">
        <v>47000</v>
      </c>
      <c r="I6454">
        <v>50050</v>
      </c>
      <c r="J6454">
        <v>53100</v>
      </c>
      <c r="K6454" t="s">
        <v>3090</v>
      </c>
      <c r="L6454">
        <v>19</v>
      </c>
      <c r="M6454">
        <v>50</v>
      </c>
      <c r="N6454" t="s">
        <v>1559</v>
      </c>
    </row>
    <row r="6455" spans="1:14" x14ac:dyDescent="0.2">
      <c r="A6455" t="s">
        <v>12214</v>
      </c>
      <c r="B6455">
        <v>26550</v>
      </c>
      <c r="C6455">
        <v>30350</v>
      </c>
      <c r="D6455">
        <v>34150</v>
      </c>
      <c r="E6455">
        <v>37900</v>
      </c>
      <c r="F6455">
        <v>40950</v>
      </c>
      <c r="G6455">
        <v>44000</v>
      </c>
      <c r="H6455">
        <v>47000</v>
      </c>
      <c r="I6455">
        <v>50050</v>
      </c>
      <c r="J6455">
        <v>53100</v>
      </c>
      <c r="K6455" t="s">
        <v>3090</v>
      </c>
      <c r="L6455">
        <v>19</v>
      </c>
      <c r="M6455">
        <v>50</v>
      </c>
      <c r="N6455" t="s">
        <v>1560</v>
      </c>
    </row>
    <row r="6456" spans="1:14" x14ac:dyDescent="0.2">
      <c r="A6456" t="s">
        <v>12215</v>
      </c>
      <c r="B6456">
        <v>26550</v>
      </c>
      <c r="C6456">
        <v>30350</v>
      </c>
      <c r="D6456">
        <v>34150</v>
      </c>
      <c r="E6456">
        <v>37900</v>
      </c>
      <c r="F6456">
        <v>40950</v>
      </c>
      <c r="G6456">
        <v>44000</v>
      </c>
      <c r="H6456">
        <v>47000</v>
      </c>
      <c r="I6456">
        <v>50050</v>
      </c>
      <c r="J6456">
        <v>53100</v>
      </c>
      <c r="K6456" t="s">
        <v>3090</v>
      </c>
      <c r="L6456">
        <v>19</v>
      </c>
      <c r="M6456">
        <v>50</v>
      </c>
      <c r="N6456" t="s">
        <v>1561</v>
      </c>
    </row>
    <row r="6457" spans="1:14" x14ac:dyDescent="0.2">
      <c r="A6457" t="s">
        <v>12216</v>
      </c>
      <c r="B6457">
        <v>30150</v>
      </c>
      <c r="C6457">
        <v>34450</v>
      </c>
      <c r="D6457">
        <v>38750</v>
      </c>
      <c r="E6457">
        <v>43050</v>
      </c>
      <c r="F6457">
        <v>46500</v>
      </c>
      <c r="G6457">
        <v>49950</v>
      </c>
      <c r="H6457">
        <v>53400</v>
      </c>
      <c r="I6457">
        <v>56850</v>
      </c>
      <c r="J6457">
        <v>60300</v>
      </c>
      <c r="K6457" t="s">
        <v>3090</v>
      </c>
      <c r="L6457">
        <v>19</v>
      </c>
      <c r="M6457">
        <v>50</v>
      </c>
      <c r="N6457" t="s">
        <v>1562</v>
      </c>
    </row>
    <row r="6458" spans="1:14" x14ac:dyDescent="0.2">
      <c r="A6458" t="s">
        <v>12217</v>
      </c>
      <c r="B6458">
        <v>26550</v>
      </c>
      <c r="C6458">
        <v>30350</v>
      </c>
      <c r="D6458">
        <v>34150</v>
      </c>
      <c r="E6458">
        <v>37900</v>
      </c>
      <c r="F6458">
        <v>40950</v>
      </c>
      <c r="G6458">
        <v>44000</v>
      </c>
      <c r="H6458">
        <v>47000</v>
      </c>
      <c r="I6458">
        <v>50050</v>
      </c>
      <c r="J6458">
        <v>53100</v>
      </c>
      <c r="K6458" t="s">
        <v>3090</v>
      </c>
      <c r="L6458">
        <v>19</v>
      </c>
      <c r="M6458">
        <v>50</v>
      </c>
      <c r="N6458" t="s">
        <v>1563</v>
      </c>
    </row>
    <row r="6459" spans="1:14" x14ac:dyDescent="0.2">
      <c r="A6459" t="s">
        <v>12218</v>
      </c>
      <c r="B6459">
        <v>26550</v>
      </c>
      <c r="C6459">
        <v>30350</v>
      </c>
      <c r="D6459">
        <v>34150</v>
      </c>
      <c r="E6459">
        <v>37900</v>
      </c>
      <c r="F6459">
        <v>40950</v>
      </c>
      <c r="G6459">
        <v>44000</v>
      </c>
      <c r="H6459">
        <v>47000</v>
      </c>
      <c r="I6459">
        <v>50050</v>
      </c>
      <c r="J6459">
        <v>53100</v>
      </c>
      <c r="K6459" t="s">
        <v>3090</v>
      </c>
      <c r="L6459">
        <v>19</v>
      </c>
      <c r="M6459">
        <v>50</v>
      </c>
      <c r="N6459" t="s">
        <v>1564</v>
      </c>
    </row>
    <row r="6460" spans="1:14" x14ac:dyDescent="0.2">
      <c r="A6460" t="s">
        <v>12219</v>
      </c>
      <c r="B6460">
        <v>26550</v>
      </c>
      <c r="C6460">
        <v>30350</v>
      </c>
      <c r="D6460">
        <v>34150</v>
      </c>
      <c r="E6460">
        <v>37900</v>
      </c>
      <c r="F6460">
        <v>40950</v>
      </c>
      <c r="G6460">
        <v>44000</v>
      </c>
      <c r="H6460">
        <v>47000</v>
      </c>
      <c r="I6460">
        <v>50050</v>
      </c>
      <c r="J6460">
        <v>53100</v>
      </c>
      <c r="K6460" t="s">
        <v>3090</v>
      </c>
      <c r="L6460">
        <v>19</v>
      </c>
      <c r="M6460">
        <v>50</v>
      </c>
      <c r="N6460" t="s">
        <v>1565</v>
      </c>
    </row>
    <row r="6461" spans="1:14" x14ac:dyDescent="0.2">
      <c r="A6461" t="s">
        <v>12220</v>
      </c>
      <c r="B6461">
        <v>26550</v>
      </c>
      <c r="C6461">
        <v>30350</v>
      </c>
      <c r="D6461">
        <v>34150</v>
      </c>
      <c r="E6461">
        <v>37900</v>
      </c>
      <c r="F6461">
        <v>40950</v>
      </c>
      <c r="G6461">
        <v>44000</v>
      </c>
      <c r="H6461">
        <v>47000</v>
      </c>
      <c r="I6461">
        <v>50050</v>
      </c>
      <c r="J6461">
        <v>53100</v>
      </c>
      <c r="K6461" t="s">
        <v>3090</v>
      </c>
      <c r="L6461">
        <v>19</v>
      </c>
      <c r="M6461">
        <v>50</v>
      </c>
      <c r="N6461" t="s">
        <v>1566</v>
      </c>
    </row>
    <row r="6462" spans="1:14" x14ac:dyDescent="0.2">
      <c r="A6462" t="s">
        <v>12221</v>
      </c>
      <c r="B6462">
        <v>26550</v>
      </c>
      <c r="C6462">
        <v>30350</v>
      </c>
      <c r="D6462">
        <v>34150</v>
      </c>
      <c r="E6462">
        <v>37900</v>
      </c>
      <c r="F6462">
        <v>40950</v>
      </c>
      <c r="G6462">
        <v>44000</v>
      </c>
      <c r="H6462">
        <v>47000</v>
      </c>
      <c r="I6462">
        <v>50050</v>
      </c>
      <c r="J6462">
        <v>53100</v>
      </c>
      <c r="K6462" t="s">
        <v>3090</v>
      </c>
      <c r="L6462">
        <v>21</v>
      </c>
      <c r="M6462">
        <v>50</v>
      </c>
      <c r="N6462" t="s">
        <v>1567</v>
      </c>
    </row>
    <row r="6463" spans="1:14" x14ac:dyDescent="0.2">
      <c r="A6463" t="s">
        <v>12222</v>
      </c>
      <c r="B6463">
        <v>26550</v>
      </c>
      <c r="C6463">
        <v>30350</v>
      </c>
      <c r="D6463">
        <v>34150</v>
      </c>
      <c r="E6463">
        <v>37900</v>
      </c>
      <c r="F6463">
        <v>40950</v>
      </c>
      <c r="G6463">
        <v>44000</v>
      </c>
      <c r="H6463">
        <v>47000</v>
      </c>
      <c r="I6463">
        <v>50050</v>
      </c>
      <c r="J6463">
        <v>53100</v>
      </c>
      <c r="K6463" t="s">
        <v>3090</v>
      </c>
      <c r="L6463">
        <v>21</v>
      </c>
      <c r="M6463">
        <v>50</v>
      </c>
      <c r="N6463" t="s">
        <v>1569</v>
      </c>
    </row>
    <row r="6464" spans="1:14" x14ac:dyDescent="0.2">
      <c r="A6464" t="s">
        <v>12223</v>
      </c>
      <c r="B6464">
        <v>26550</v>
      </c>
      <c r="C6464">
        <v>30350</v>
      </c>
      <c r="D6464">
        <v>34150</v>
      </c>
      <c r="E6464">
        <v>37900</v>
      </c>
      <c r="F6464">
        <v>40950</v>
      </c>
      <c r="G6464">
        <v>44000</v>
      </c>
      <c r="H6464">
        <v>47000</v>
      </c>
      <c r="I6464">
        <v>50050</v>
      </c>
      <c r="J6464">
        <v>53100</v>
      </c>
      <c r="K6464" t="s">
        <v>3090</v>
      </c>
      <c r="L6464">
        <v>21</v>
      </c>
      <c r="M6464">
        <v>50</v>
      </c>
      <c r="N6464" t="s">
        <v>852</v>
      </c>
    </row>
    <row r="6465" spans="1:14" x14ac:dyDescent="0.2">
      <c r="A6465" t="s">
        <v>12224</v>
      </c>
      <c r="B6465">
        <v>26550</v>
      </c>
      <c r="C6465">
        <v>30350</v>
      </c>
      <c r="D6465">
        <v>34150</v>
      </c>
      <c r="E6465">
        <v>37900</v>
      </c>
      <c r="F6465">
        <v>40950</v>
      </c>
      <c r="G6465">
        <v>44000</v>
      </c>
      <c r="H6465">
        <v>47000</v>
      </c>
      <c r="I6465">
        <v>50050</v>
      </c>
      <c r="J6465">
        <v>53100</v>
      </c>
      <c r="K6465" t="s">
        <v>3090</v>
      </c>
      <c r="L6465">
        <v>21</v>
      </c>
      <c r="M6465">
        <v>50</v>
      </c>
      <c r="N6465" t="s">
        <v>853</v>
      </c>
    </row>
    <row r="6466" spans="1:14" x14ac:dyDescent="0.2">
      <c r="A6466" t="s">
        <v>12225</v>
      </c>
      <c r="B6466">
        <v>26550</v>
      </c>
      <c r="C6466">
        <v>30350</v>
      </c>
      <c r="D6466">
        <v>34150</v>
      </c>
      <c r="E6466">
        <v>37900</v>
      </c>
      <c r="F6466">
        <v>40950</v>
      </c>
      <c r="G6466">
        <v>44000</v>
      </c>
      <c r="H6466">
        <v>47000</v>
      </c>
      <c r="I6466">
        <v>50050</v>
      </c>
      <c r="J6466">
        <v>53100</v>
      </c>
      <c r="K6466" t="s">
        <v>3090</v>
      </c>
      <c r="L6466">
        <v>21</v>
      </c>
      <c r="M6466">
        <v>50</v>
      </c>
      <c r="N6466" t="s">
        <v>854</v>
      </c>
    </row>
    <row r="6467" spans="1:14" x14ac:dyDescent="0.2">
      <c r="A6467" t="s">
        <v>12226</v>
      </c>
      <c r="B6467">
        <v>26550</v>
      </c>
      <c r="C6467">
        <v>30350</v>
      </c>
      <c r="D6467">
        <v>34150</v>
      </c>
      <c r="E6467">
        <v>37900</v>
      </c>
      <c r="F6467">
        <v>40950</v>
      </c>
      <c r="G6467">
        <v>44000</v>
      </c>
      <c r="H6467">
        <v>47000</v>
      </c>
      <c r="I6467">
        <v>50050</v>
      </c>
      <c r="J6467">
        <v>53100</v>
      </c>
      <c r="K6467" t="s">
        <v>3090</v>
      </c>
      <c r="L6467">
        <v>21</v>
      </c>
      <c r="M6467">
        <v>50</v>
      </c>
      <c r="N6467" t="s">
        <v>855</v>
      </c>
    </row>
    <row r="6468" spans="1:14" x14ac:dyDescent="0.2">
      <c r="A6468" t="s">
        <v>12227</v>
      </c>
      <c r="B6468">
        <v>26550</v>
      </c>
      <c r="C6468">
        <v>30350</v>
      </c>
      <c r="D6468">
        <v>34150</v>
      </c>
      <c r="E6468">
        <v>37900</v>
      </c>
      <c r="F6468">
        <v>40950</v>
      </c>
      <c r="G6468">
        <v>44000</v>
      </c>
      <c r="H6468">
        <v>47000</v>
      </c>
      <c r="I6468">
        <v>50050</v>
      </c>
      <c r="J6468">
        <v>53100</v>
      </c>
      <c r="K6468" t="s">
        <v>3090</v>
      </c>
      <c r="L6468">
        <v>21</v>
      </c>
      <c r="M6468">
        <v>50</v>
      </c>
      <c r="N6468" t="s">
        <v>856</v>
      </c>
    </row>
    <row r="6469" spans="1:14" x14ac:dyDescent="0.2">
      <c r="A6469" t="s">
        <v>12228</v>
      </c>
      <c r="B6469">
        <v>26550</v>
      </c>
      <c r="C6469">
        <v>30350</v>
      </c>
      <c r="D6469">
        <v>34150</v>
      </c>
      <c r="E6469">
        <v>37900</v>
      </c>
      <c r="F6469">
        <v>40950</v>
      </c>
      <c r="G6469">
        <v>44000</v>
      </c>
      <c r="H6469">
        <v>47000</v>
      </c>
      <c r="I6469">
        <v>50050</v>
      </c>
      <c r="J6469">
        <v>53100</v>
      </c>
      <c r="K6469" t="s">
        <v>3090</v>
      </c>
      <c r="L6469">
        <v>21</v>
      </c>
      <c r="M6469">
        <v>50</v>
      </c>
      <c r="N6469" t="s">
        <v>857</v>
      </c>
    </row>
    <row r="6470" spans="1:14" x14ac:dyDescent="0.2">
      <c r="A6470" t="s">
        <v>12229</v>
      </c>
      <c r="B6470">
        <v>26550</v>
      </c>
      <c r="C6470">
        <v>30350</v>
      </c>
      <c r="D6470">
        <v>34150</v>
      </c>
      <c r="E6470">
        <v>37900</v>
      </c>
      <c r="F6470">
        <v>40950</v>
      </c>
      <c r="G6470">
        <v>44000</v>
      </c>
      <c r="H6470">
        <v>47000</v>
      </c>
      <c r="I6470">
        <v>50050</v>
      </c>
      <c r="J6470">
        <v>53100</v>
      </c>
      <c r="K6470" t="s">
        <v>3090</v>
      </c>
      <c r="L6470">
        <v>21</v>
      </c>
      <c r="M6470">
        <v>50</v>
      </c>
      <c r="N6470" t="s">
        <v>858</v>
      </c>
    </row>
    <row r="6471" spans="1:14" x14ac:dyDescent="0.2">
      <c r="A6471" t="s">
        <v>12230</v>
      </c>
      <c r="B6471">
        <v>26550</v>
      </c>
      <c r="C6471">
        <v>30350</v>
      </c>
      <c r="D6471">
        <v>34150</v>
      </c>
      <c r="E6471">
        <v>37900</v>
      </c>
      <c r="F6471">
        <v>40950</v>
      </c>
      <c r="G6471">
        <v>44000</v>
      </c>
      <c r="H6471">
        <v>47000</v>
      </c>
      <c r="I6471">
        <v>50050</v>
      </c>
      <c r="J6471">
        <v>53100</v>
      </c>
      <c r="K6471" t="s">
        <v>3090</v>
      </c>
      <c r="L6471">
        <v>21</v>
      </c>
      <c r="M6471">
        <v>50</v>
      </c>
      <c r="N6471" t="s">
        <v>859</v>
      </c>
    </row>
    <row r="6472" spans="1:14" x14ac:dyDescent="0.2">
      <c r="A6472" t="s">
        <v>12231</v>
      </c>
      <c r="B6472">
        <v>26550</v>
      </c>
      <c r="C6472">
        <v>30350</v>
      </c>
      <c r="D6472">
        <v>34150</v>
      </c>
      <c r="E6472">
        <v>37900</v>
      </c>
      <c r="F6472">
        <v>40950</v>
      </c>
      <c r="G6472">
        <v>44000</v>
      </c>
      <c r="H6472">
        <v>47000</v>
      </c>
      <c r="I6472">
        <v>50050</v>
      </c>
      <c r="J6472">
        <v>53100</v>
      </c>
      <c r="K6472" t="s">
        <v>3090</v>
      </c>
      <c r="L6472">
        <v>21</v>
      </c>
      <c r="M6472">
        <v>50</v>
      </c>
      <c r="N6472" t="s">
        <v>860</v>
      </c>
    </row>
    <row r="6473" spans="1:14" x14ac:dyDescent="0.2">
      <c r="A6473" t="s">
        <v>12232</v>
      </c>
      <c r="B6473">
        <v>26550</v>
      </c>
      <c r="C6473">
        <v>30350</v>
      </c>
      <c r="D6473">
        <v>34150</v>
      </c>
      <c r="E6473">
        <v>37900</v>
      </c>
      <c r="F6473">
        <v>40950</v>
      </c>
      <c r="G6473">
        <v>44000</v>
      </c>
      <c r="H6473">
        <v>47000</v>
      </c>
      <c r="I6473">
        <v>50050</v>
      </c>
      <c r="J6473">
        <v>53100</v>
      </c>
      <c r="K6473" t="s">
        <v>3090</v>
      </c>
      <c r="L6473">
        <v>21</v>
      </c>
      <c r="M6473">
        <v>50</v>
      </c>
      <c r="N6473" t="s">
        <v>861</v>
      </c>
    </row>
    <row r="6474" spans="1:14" x14ac:dyDescent="0.2">
      <c r="A6474" t="s">
        <v>12233</v>
      </c>
      <c r="B6474">
        <v>26550</v>
      </c>
      <c r="C6474">
        <v>30350</v>
      </c>
      <c r="D6474">
        <v>34150</v>
      </c>
      <c r="E6474">
        <v>37900</v>
      </c>
      <c r="F6474">
        <v>40950</v>
      </c>
      <c r="G6474">
        <v>44000</v>
      </c>
      <c r="H6474">
        <v>47000</v>
      </c>
      <c r="I6474">
        <v>50050</v>
      </c>
      <c r="J6474">
        <v>53100</v>
      </c>
      <c r="K6474" t="s">
        <v>3090</v>
      </c>
      <c r="L6474">
        <v>21</v>
      </c>
      <c r="M6474">
        <v>50</v>
      </c>
      <c r="N6474" t="s">
        <v>862</v>
      </c>
    </row>
    <row r="6475" spans="1:14" x14ac:dyDescent="0.2">
      <c r="A6475" t="s">
        <v>12234</v>
      </c>
      <c r="B6475">
        <v>26550</v>
      </c>
      <c r="C6475">
        <v>30350</v>
      </c>
      <c r="D6475">
        <v>34150</v>
      </c>
      <c r="E6475">
        <v>37900</v>
      </c>
      <c r="F6475">
        <v>40950</v>
      </c>
      <c r="G6475">
        <v>44000</v>
      </c>
      <c r="H6475">
        <v>47000</v>
      </c>
      <c r="I6475">
        <v>50050</v>
      </c>
      <c r="J6475">
        <v>53100</v>
      </c>
      <c r="K6475" t="s">
        <v>3090</v>
      </c>
      <c r="L6475">
        <v>21</v>
      </c>
      <c r="M6475">
        <v>50</v>
      </c>
      <c r="N6475" t="s">
        <v>863</v>
      </c>
    </row>
    <row r="6476" spans="1:14" x14ac:dyDescent="0.2">
      <c r="A6476" t="s">
        <v>12235</v>
      </c>
      <c r="B6476">
        <v>26550</v>
      </c>
      <c r="C6476">
        <v>30350</v>
      </c>
      <c r="D6476">
        <v>34150</v>
      </c>
      <c r="E6476">
        <v>37900</v>
      </c>
      <c r="F6476">
        <v>40950</v>
      </c>
      <c r="G6476">
        <v>44000</v>
      </c>
      <c r="H6476">
        <v>47000</v>
      </c>
      <c r="I6476">
        <v>50050</v>
      </c>
      <c r="J6476">
        <v>53100</v>
      </c>
      <c r="K6476" t="s">
        <v>3090</v>
      </c>
      <c r="L6476">
        <v>21</v>
      </c>
      <c r="M6476">
        <v>50</v>
      </c>
      <c r="N6476" t="s">
        <v>864</v>
      </c>
    </row>
    <row r="6477" spans="1:14" x14ac:dyDescent="0.2">
      <c r="A6477" t="s">
        <v>12236</v>
      </c>
      <c r="B6477">
        <v>26550</v>
      </c>
      <c r="C6477">
        <v>30350</v>
      </c>
      <c r="D6477">
        <v>34150</v>
      </c>
      <c r="E6477">
        <v>37900</v>
      </c>
      <c r="F6477">
        <v>40950</v>
      </c>
      <c r="G6477">
        <v>44000</v>
      </c>
      <c r="H6477">
        <v>47000</v>
      </c>
      <c r="I6477">
        <v>50050</v>
      </c>
      <c r="J6477">
        <v>53100</v>
      </c>
      <c r="K6477" t="s">
        <v>3090</v>
      </c>
      <c r="L6477">
        <v>21</v>
      </c>
      <c r="M6477">
        <v>50</v>
      </c>
      <c r="N6477" t="s">
        <v>865</v>
      </c>
    </row>
    <row r="6478" spans="1:14" x14ac:dyDescent="0.2">
      <c r="A6478" t="s">
        <v>12237</v>
      </c>
      <c r="B6478">
        <v>26550</v>
      </c>
      <c r="C6478">
        <v>30350</v>
      </c>
      <c r="D6478">
        <v>34150</v>
      </c>
      <c r="E6478">
        <v>37900</v>
      </c>
      <c r="F6478">
        <v>40950</v>
      </c>
      <c r="G6478">
        <v>44000</v>
      </c>
      <c r="H6478">
        <v>47000</v>
      </c>
      <c r="I6478">
        <v>50050</v>
      </c>
      <c r="J6478">
        <v>53100</v>
      </c>
      <c r="K6478" t="s">
        <v>3090</v>
      </c>
      <c r="L6478">
        <v>21</v>
      </c>
      <c r="M6478">
        <v>50</v>
      </c>
      <c r="N6478" t="s">
        <v>866</v>
      </c>
    </row>
    <row r="6479" spans="1:14" x14ac:dyDescent="0.2">
      <c r="A6479" t="s">
        <v>12238</v>
      </c>
      <c r="B6479">
        <v>26550</v>
      </c>
      <c r="C6479">
        <v>30350</v>
      </c>
      <c r="D6479">
        <v>34150</v>
      </c>
      <c r="E6479">
        <v>37900</v>
      </c>
      <c r="F6479">
        <v>40950</v>
      </c>
      <c r="G6479">
        <v>44000</v>
      </c>
      <c r="H6479">
        <v>47000</v>
      </c>
      <c r="I6479">
        <v>50050</v>
      </c>
      <c r="J6479">
        <v>53100</v>
      </c>
      <c r="K6479" t="s">
        <v>3090</v>
      </c>
      <c r="L6479">
        <v>21</v>
      </c>
      <c r="M6479">
        <v>50</v>
      </c>
      <c r="N6479" t="s">
        <v>867</v>
      </c>
    </row>
    <row r="6480" spans="1:14" x14ac:dyDescent="0.2">
      <c r="A6480" t="s">
        <v>12239</v>
      </c>
      <c r="B6480">
        <v>26550</v>
      </c>
      <c r="C6480">
        <v>30350</v>
      </c>
      <c r="D6480">
        <v>34150</v>
      </c>
      <c r="E6480">
        <v>37900</v>
      </c>
      <c r="F6480">
        <v>40950</v>
      </c>
      <c r="G6480">
        <v>44000</v>
      </c>
      <c r="H6480">
        <v>47000</v>
      </c>
      <c r="I6480">
        <v>50050</v>
      </c>
      <c r="J6480">
        <v>53100</v>
      </c>
      <c r="K6480" t="s">
        <v>3090</v>
      </c>
      <c r="L6480">
        <v>21</v>
      </c>
      <c r="M6480">
        <v>50</v>
      </c>
      <c r="N6480" t="s">
        <v>868</v>
      </c>
    </row>
    <row r="6481" spans="1:14" x14ac:dyDescent="0.2">
      <c r="A6481" t="s">
        <v>12240</v>
      </c>
      <c r="B6481">
        <v>26550</v>
      </c>
      <c r="C6481">
        <v>30350</v>
      </c>
      <c r="D6481">
        <v>34150</v>
      </c>
      <c r="E6481">
        <v>37900</v>
      </c>
      <c r="F6481">
        <v>40950</v>
      </c>
      <c r="G6481">
        <v>44000</v>
      </c>
      <c r="H6481">
        <v>47000</v>
      </c>
      <c r="I6481">
        <v>50050</v>
      </c>
      <c r="J6481">
        <v>53100</v>
      </c>
      <c r="K6481" t="s">
        <v>3090</v>
      </c>
      <c r="L6481">
        <v>21</v>
      </c>
      <c r="M6481">
        <v>50</v>
      </c>
      <c r="N6481" t="s">
        <v>869</v>
      </c>
    </row>
    <row r="6482" spans="1:14" x14ac:dyDescent="0.2">
      <c r="A6482" t="s">
        <v>12241</v>
      </c>
      <c r="B6482">
        <v>26550</v>
      </c>
      <c r="C6482">
        <v>30350</v>
      </c>
      <c r="D6482">
        <v>34150</v>
      </c>
      <c r="E6482">
        <v>37900</v>
      </c>
      <c r="F6482">
        <v>40950</v>
      </c>
      <c r="G6482">
        <v>44000</v>
      </c>
      <c r="H6482">
        <v>47000</v>
      </c>
      <c r="I6482">
        <v>50050</v>
      </c>
      <c r="J6482">
        <v>53100</v>
      </c>
      <c r="K6482" t="s">
        <v>3090</v>
      </c>
      <c r="L6482">
        <v>21</v>
      </c>
      <c r="M6482">
        <v>50</v>
      </c>
      <c r="N6482" t="s">
        <v>870</v>
      </c>
    </row>
    <row r="6483" spans="1:14" x14ac:dyDescent="0.2">
      <c r="A6483" t="s">
        <v>12242</v>
      </c>
      <c r="B6483">
        <v>26550</v>
      </c>
      <c r="C6483">
        <v>30350</v>
      </c>
      <c r="D6483">
        <v>34150</v>
      </c>
      <c r="E6483">
        <v>37900</v>
      </c>
      <c r="F6483">
        <v>40950</v>
      </c>
      <c r="G6483">
        <v>44000</v>
      </c>
      <c r="H6483">
        <v>47000</v>
      </c>
      <c r="I6483">
        <v>50050</v>
      </c>
      <c r="J6483">
        <v>53100</v>
      </c>
      <c r="K6483" t="s">
        <v>3090</v>
      </c>
      <c r="L6483">
        <v>21</v>
      </c>
      <c r="M6483">
        <v>50</v>
      </c>
      <c r="N6483" t="s">
        <v>871</v>
      </c>
    </row>
    <row r="6484" spans="1:14" x14ac:dyDescent="0.2">
      <c r="A6484" t="s">
        <v>12243</v>
      </c>
      <c r="B6484">
        <v>32400</v>
      </c>
      <c r="C6484">
        <v>37000</v>
      </c>
      <c r="D6484">
        <v>41650</v>
      </c>
      <c r="E6484">
        <v>46250</v>
      </c>
      <c r="F6484">
        <v>49950</v>
      </c>
      <c r="G6484">
        <v>53650</v>
      </c>
      <c r="H6484">
        <v>57350</v>
      </c>
      <c r="I6484">
        <v>61050</v>
      </c>
      <c r="J6484">
        <v>64750</v>
      </c>
      <c r="K6484" t="s">
        <v>3090</v>
      </c>
      <c r="L6484">
        <v>23</v>
      </c>
      <c r="M6484">
        <v>50</v>
      </c>
      <c r="N6484" t="s">
        <v>872</v>
      </c>
    </row>
    <row r="6485" spans="1:14" x14ac:dyDescent="0.2">
      <c r="A6485" t="s">
        <v>12244</v>
      </c>
      <c r="B6485">
        <v>32400</v>
      </c>
      <c r="C6485">
        <v>37000</v>
      </c>
      <c r="D6485">
        <v>41650</v>
      </c>
      <c r="E6485">
        <v>46250</v>
      </c>
      <c r="F6485">
        <v>49950</v>
      </c>
      <c r="G6485">
        <v>53650</v>
      </c>
      <c r="H6485">
        <v>57350</v>
      </c>
      <c r="I6485">
        <v>61050</v>
      </c>
      <c r="J6485">
        <v>64750</v>
      </c>
      <c r="K6485" t="s">
        <v>3090</v>
      </c>
      <c r="L6485">
        <v>23</v>
      </c>
      <c r="M6485">
        <v>50</v>
      </c>
      <c r="N6485" t="s">
        <v>873</v>
      </c>
    </row>
    <row r="6486" spans="1:14" x14ac:dyDescent="0.2">
      <c r="A6486" t="s">
        <v>12245</v>
      </c>
      <c r="B6486">
        <v>32400</v>
      </c>
      <c r="C6486">
        <v>37000</v>
      </c>
      <c r="D6486">
        <v>41650</v>
      </c>
      <c r="E6486">
        <v>46250</v>
      </c>
      <c r="F6486">
        <v>49950</v>
      </c>
      <c r="G6486">
        <v>53650</v>
      </c>
      <c r="H6486">
        <v>57350</v>
      </c>
      <c r="I6486">
        <v>61050</v>
      </c>
      <c r="J6486">
        <v>64750</v>
      </c>
      <c r="K6486" t="s">
        <v>3090</v>
      </c>
      <c r="L6486">
        <v>23</v>
      </c>
      <c r="M6486">
        <v>50</v>
      </c>
      <c r="N6486" t="s">
        <v>874</v>
      </c>
    </row>
    <row r="6487" spans="1:14" x14ac:dyDescent="0.2">
      <c r="A6487" t="s">
        <v>12246</v>
      </c>
      <c r="B6487">
        <v>32400</v>
      </c>
      <c r="C6487">
        <v>37000</v>
      </c>
      <c r="D6487">
        <v>41650</v>
      </c>
      <c r="E6487">
        <v>46250</v>
      </c>
      <c r="F6487">
        <v>49950</v>
      </c>
      <c r="G6487">
        <v>53650</v>
      </c>
      <c r="H6487">
        <v>57350</v>
      </c>
      <c r="I6487">
        <v>61050</v>
      </c>
      <c r="J6487">
        <v>64750</v>
      </c>
      <c r="K6487" t="s">
        <v>3090</v>
      </c>
      <c r="L6487">
        <v>23</v>
      </c>
      <c r="M6487">
        <v>50</v>
      </c>
      <c r="N6487" t="s">
        <v>875</v>
      </c>
    </row>
    <row r="6488" spans="1:14" x14ac:dyDescent="0.2">
      <c r="A6488" t="s">
        <v>12247</v>
      </c>
      <c r="B6488">
        <v>32400</v>
      </c>
      <c r="C6488">
        <v>37000</v>
      </c>
      <c r="D6488">
        <v>41650</v>
      </c>
      <c r="E6488">
        <v>46250</v>
      </c>
      <c r="F6488">
        <v>49950</v>
      </c>
      <c r="G6488">
        <v>53650</v>
      </c>
      <c r="H6488">
        <v>57350</v>
      </c>
      <c r="I6488">
        <v>61050</v>
      </c>
      <c r="J6488">
        <v>64750</v>
      </c>
      <c r="K6488" t="s">
        <v>3090</v>
      </c>
      <c r="L6488">
        <v>23</v>
      </c>
      <c r="M6488">
        <v>50</v>
      </c>
      <c r="N6488" t="s">
        <v>876</v>
      </c>
    </row>
    <row r="6489" spans="1:14" x14ac:dyDescent="0.2">
      <c r="A6489" t="s">
        <v>12248</v>
      </c>
      <c r="B6489">
        <v>32400</v>
      </c>
      <c r="C6489">
        <v>37000</v>
      </c>
      <c r="D6489">
        <v>41650</v>
      </c>
      <c r="E6489">
        <v>46250</v>
      </c>
      <c r="F6489">
        <v>49950</v>
      </c>
      <c r="G6489">
        <v>53650</v>
      </c>
      <c r="H6489">
        <v>57350</v>
      </c>
      <c r="I6489">
        <v>61050</v>
      </c>
      <c r="J6489">
        <v>64750</v>
      </c>
      <c r="K6489" t="s">
        <v>3090</v>
      </c>
      <c r="L6489">
        <v>23</v>
      </c>
      <c r="M6489">
        <v>50</v>
      </c>
      <c r="N6489" t="s">
        <v>877</v>
      </c>
    </row>
    <row r="6490" spans="1:14" x14ac:dyDescent="0.2">
      <c r="A6490" t="s">
        <v>12249</v>
      </c>
      <c r="B6490">
        <v>32400</v>
      </c>
      <c r="C6490">
        <v>37000</v>
      </c>
      <c r="D6490">
        <v>41650</v>
      </c>
      <c r="E6490">
        <v>46250</v>
      </c>
      <c r="F6490">
        <v>49950</v>
      </c>
      <c r="G6490">
        <v>53650</v>
      </c>
      <c r="H6490">
        <v>57350</v>
      </c>
      <c r="I6490">
        <v>61050</v>
      </c>
      <c r="J6490">
        <v>64750</v>
      </c>
      <c r="K6490" t="s">
        <v>3090</v>
      </c>
      <c r="L6490">
        <v>23</v>
      </c>
      <c r="M6490">
        <v>50</v>
      </c>
      <c r="N6490" t="s">
        <v>878</v>
      </c>
    </row>
    <row r="6491" spans="1:14" x14ac:dyDescent="0.2">
      <c r="A6491" t="s">
        <v>12250</v>
      </c>
      <c r="B6491">
        <v>32400</v>
      </c>
      <c r="C6491">
        <v>37000</v>
      </c>
      <c r="D6491">
        <v>41650</v>
      </c>
      <c r="E6491">
        <v>46250</v>
      </c>
      <c r="F6491">
        <v>49950</v>
      </c>
      <c r="G6491">
        <v>53650</v>
      </c>
      <c r="H6491">
        <v>57350</v>
      </c>
      <c r="I6491">
        <v>61050</v>
      </c>
      <c r="J6491">
        <v>64750</v>
      </c>
      <c r="K6491" t="s">
        <v>3090</v>
      </c>
      <c r="L6491">
        <v>23</v>
      </c>
      <c r="M6491">
        <v>50</v>
      </c>
      <c r="N6491" t="s">
        <v>1208</v>
      </c>
    </row>
    <row r="6492" spans="1:14" x14ac:dyDescent="0.2">
      <c r="A6492" t="s">
        <v>12251</v>
      </c>
      <c r="B6492">
        <v>32400</v>
      </c>
      <c r="C6492">
        <v>37000</v>
      </c>
      <c r="D6492">
        <v>41650</v>
      </c>
      <c r="E6492">
        <v>46250</v>
      </c>
      <c r="F6492">
        <v>49950</v>
      </c>
      <c r="G6492">
        <v>53650</v>
      </c>
      <c r="H6492">
        <v>57350</v>
      </c>
      <c r="I6492">
        <v>61050</v>
      </c>
      <c r="J6492">
        <v>64750</v>
      </c>
      <c r="K6492" t="s">
        <v>3090</v>
      </c>
      <c r="L6492">
        <v>23</v>
      </c>
      <c r="M6492">
        <v>50</v>
      </c>
      <c r="N6492" t="s">
        <v>1209</v>
      </c>
    </row>
    <row r="6493" spans="1:14" x14ac:dyDescent="0.2">
      <c r="A6493" t="s">
        <v>12252</v>
      </c>
      <c r="B6493">
        <v>32400</v>
      </c>
      <c r="C6493">
        <v>37000</v>
      </c>
      <c r="D6493">
        <v>41650</v>
      </c>
      <c r="E6493">
        <v>46250</v>
      </c>
      <c r="F6493">
        <v>49950</v>
      </c>
      <c r="G6493">
        <v>53650</v>
      </c>
      <c r="H6493">
        <v>57350</v>
      </c>
      <c r="I6493">
        <v>61050</v>
      </c>
      <c r="J6493">
        <v>64750</v>
      </c>
      <c r="K6493" t="s">
        <v>3090</v>
      </c>
      <c r="L6493">
        <v>23</v>
      </c>
      <c r="M6493">
        <v>50</v>
      </c>
      <c r="N6493" t="s">
        <v>1210</v>
      </c>
    </row>
    <row r="6494" spans="1:14" x14ac:dyDescent="0.2">
      <c r="A6494" t="s">
        <v>12253</v>
      </c>
      <c r="B6494">
        <v>32400</v>
      </c>
      <c r="C6494">
        <v>37000</v>
      </c>
      <c r="D6494">
        <v>41650</v>
      </c>
      <c r="E6494">
        <v>46250</v>
      </c>
      <c r="F6494">
        <v>49950</v>
      </c>
      <c r="G6494">
        <v>53650</v>
      </c>
      <c r="H6494">
        <v>57350</v>
      </c>
      <c r="I6494">
        <v>61050</v>
      </c>
      <c r="J6494">
        <v>64750</v>
      </c>
      <c r="K6494" t="s">
        <v>3090</v>
      </c>
      <c r="L6494">
        <v>23</v>
      </c>
      <c r="M6494">
        <v>50</v>
      </c>
      <c r="N6494" t="s">
        <v>1211</v>
      </c>
    </row>
    <row r="6495" spans="1:14" x14ac:dyDescent="0.2">
      <c r="A6495" t="s">
        <v>12254</v>
      </c>
      <c r="B6495">
        <v>26550</v>
      </c>
      <c r="C6495">
        <v>30350</v>
      </c>
      <c r="D6495">
        <v>34150</v>
      </c>
      <c r="E6495">
        <v>37900</v>
      </c>
      <c r="F6495">
        <v>40950</v>
      </c>
      <c r="G6495">
        <v>44000</v>
      </c>
      <c r="H6495">
        <v>47000</v>
      </c>
      <c r="I6495">
        <v>50050</v>
      </c>
      <c r="J6495">
        <v>53100</v>
      </c>
      <c r="K6495" t="s">
        <v>3090</v>
      </c>
      <c r="L6495">
        <v>25</v>
      </c>
      <c r="M6495">
        <v>50</v>
      </c>
      <c r="N6495" t="s">
        <v>1212</v>
      </c>
    </row>
    <row r="6496" spans="1:14" x14ac:dyDescent="0.2">
      <c r="A6496" t="s">
        <v>12255</v>
      </c>
      <c r="B6496">
        <v>26550</v>
      </c>
      <c r="C6496">
        <v>30350</v>
      </c>
      <c r="D6496">
        <v>34150</v>
      </c>
      <c r="E6496">
        <v>37900</v>
      </c>
      <c r="F6496">
        <v>40950</v>
      </c>
      <c r="G6496">
        <v>44000</v>
      </c>
      <c r="H6496">
        <v>47000</v>
      </c>
      <c r="I6496">
        <v>50050</v>
      </c>
      <c r="J6496">
        <v>53100</v>
      </c>
      <c r="K6496" t="s">
        <v>3090</v>
      </c>
      <c r="L6496">
        <v>25</v>
      </c>
      <c r="M6496">
        <v>50</v>
      </c>
      <c r="N6496" t="s">
        <v>1213</v>
      </c>
    </row>
    <row r="6497" spans="1:14" x14ac:dyDescent="0.2">
      <c r="A6497" t="s">
        <v>12256</v>
      </c>
      <c r="B6497">
        <v>26550</v>
      </c>
      <c r="C6497">
        <v>30350</v>
      </c>
      <c r="D6497">
        <v>34150</v>
      </c>
      <c r="E6497">
        <v>37900</v>
      </c>
      <c r="F6497">
        <v>40950</v>
      </c>
      <c r="G6497">
        <v>44000</v>
      </c>
      <c r="H6497">
        <v>47000</v>
      </c>
      <c r="I6497">
        <v>50050</v>
      </c>
      <c r="J6497">
        <v>53100</v>
      </c>
      <c r="K6497" t="s">
        <v>3090</v>
      </c>
      <c r="L6497">
        <v>25</v>
      </c>
      <c r="M6497">
        <v>50</v>
      </c>
      <c r="N6497" t="s">
        <v>1214</v>
      </c>
    </row>
    <row r="6498" spans="1:14" x14ac:dyDescent="0.2">
      <c r="A6498" t="s">
        <v>12257</v>
      </c>
      <c r="B6498">
        <v>26550</v>
      </c>
      <c r="C6498">
        <v>30350</v>
      </c>
      <c r="D6498">
        <v>34150</v>
      </c>
      <c r="E6498">
        <v>37900</v>
      </c>
      <c r="F6498">
        <v>40950</v>
      </c>
      <c r="G6498">
        <v>44000</v>
      </c>
      <c r="H6498">
        <v>47000</v>
      </c>
      <c r="I6498">
        <v>50050</v>
      </c>
      <c r="J6498">
        <v>53100</v>
      </c>
      <c r="K6498" t="s">
        <v>3090</v>
      </c>
      <c r="L6498">
        <v>25</v>
      </c>
      <c r="M6498">
        <v>50</v>
      </c>
      <c r="N6498" t="s">
        <v>1215</v>
      </c>
    </row>
    <row r="6499" spans="1:14" x14ac:dyDescent="0.2">
      <c r="A6499" t="s">
        <v>12258</v>
      </c>
      <c r="B6499">
        <v>26550</v>
      </c>
      <c r="C6499">
        <v>30350</v>
      </c>
      <c r="D6499">
        <v>34150</v>
      </c>
      <c r="E6499">
        <v>37900</v>
      </c>
      <c r="F6499">
        <v>40950</v>
      </c>
      <c r="G6499">
        <v>44000</v>
      </c>
      <c r="H6499">
        <v>47000</v>
      </c>
      <c r="I6499">
        <v>50050</v>
      </c>
      <c r="J6499">
        <v>53100</v>
      </c>
      <c r="K6499" t="s">
        <v>3090</v>
      </c>
      <c r="L6499">
        <v>25</v>
      </c>
      <c r="M6499">
        <v>50</v>
      </c>
      <c r="N6499" t="s">
        <v>1216</v>
      </c>
    </row>
    <row r="6500" spans="1:14" x14ac:dyDescent="0.2">
      <c r="A6500" t="s">
        <v>12259</v>
      </c>
      <c r="B6500">
        <v>26550</v>
      </c>
      <c r="C6500">
        <v>30350</v>
      </c>
      <c r="D6500">
        <v>34150</v>
      </c>
      <c r="E6500">
        <v>37900</v>
      </c>
      <c r="F6500">
        <v>40950</v>
      </c>
      <c r="G6500">
        <v>44000</v>
      </c>
      <c r="H6500">
        <v>47000</v>
      </c>
      <c r="I6500">
        <v>50050</v>
      </c>
      <c r="J6500">
        <v>53100</v>
      </c>
      <c r="K6500" t="s">
        <v>3090</v>
      </c>
      <c r="L6500">
        <v>25</v>
      </c>
      <c r="M6500">
        <v>50</v>
      </c>
      <c r="N6500" t="s">
        <v>1217</v>
      </c>
    </row>
    <row r="6501" spans="1:14" x14ac:dyDescent="0.2">
      <c r="A6501" t="s">
        <v>12260</v>
      </c>
      <c r="B6501">
        <v>26550</v>
      </c>
      <c r="C6501">
        <v>30350</v>
      </c>
      <c r="D6501">
        <v>34150</v>
      </c>
      <c r="E6501">
        <v>37900</v>
      </c>
      <c r="F6501">
        <v>40950</v>
      </c>
      <c r="G6501">
        <v>44000</v>
      </c>
      <c r="H6501">
        <v>47000</v>
      </c>
      <c r="I6501">
        <v>50050</v>
      </c>
      <c r="J6501">
        <v>53100</v>
      </c>
      <c r="K6501" t="s">
        <v>3090</v>
      </c>
      <c r="L6501">
        <v>25</v>
      </c>
      <c r="M6501">
        <v>50</v>
      </c>
      <c r="N6501" t="s">
        <v>1218</v>
      </c>
    </row>
    <row r="6502" spans="1:14" x14ac:dyDescent="0.2">
      <c r="A6502" t="s">
        <v>12261</v>
      </c>
      <c r="B6502">
        <v>26550</v>
      </c>
      <c r="C6502">
        <v>30350</v>
      </c>
      <c r="D6502">
        <v>34150</v>
      </c>
      <c r="E6502">
        <v>37900</v>
      </c>
      <c r="F6502">
        <v>40950</v>
      </c>
      <c r="G6502">
        <v>44000</v>
      </c>
      <c r="H6502">
        <v>47000</v>
      </c>
      <c r="I6502">
        <v>50050</v>
      </c>
      <c r="J6502">
        <v>53100</v>
      </c>
      <c r="K6502" t="s">
        <v>3090</v>
      </c>
      <c r="L6502">
        <v>25</v>
      </c>
      <c r="M6502">
        <v>50</v>
      </c>
      <c r="N6502" t="s">
        <v>1219</v>
      </c>
    </row>
    <row r="6503" spans="1:14" x14ac:dyDescent="0.2">
      <c r="A6503" t="s">
        <v>12262</v>
      </c>
      <c r="B6503">
        <v>26550</v>
      </c>
      <c r="C6503">
        <v>30350</v>
      </c>
      <c r="D6503">
        <v>34150</v>
      </c>
      <c r="E6503">
        <v>37900</v>
      </c>
      <c r="F6503">
        <v>40950</v>
      </c>
      <c r="G6503">
        <v>44000</v>
      </c>
      <c r="H6503">
        <v>47000</v>
      </c>
      <c r="I6503">
        <v>50050</v>
      </c>
      <c r="J6503">
        <v>53100</v>
      </c>
      <c r="K6503" t="s">
        <v>3090</v>
      </c>
      <c r="L6503">
        <v>25</v>
      </c>
      <c r="M6503">
        <v>50</v>
      </c>
      <c r="N6503" t="s">
        <v>1220</v>
      </c>
    </row>
    <row r="6504" spans="1:14" x14ac:dyDescent="0.2">
      <c r="A6504" t="s">
        <v>12263</v>
      </c>
      <c r="B6504">
        <v>26550</v>
      </c>
      <c r="C6504">
        <v>30350</v>
      </c>
      <c r="D6504">
        <v>34150</v>
      </c>
      <c r="E6504">
        <v>37900</v>
      </c>
      <c r="F6504">
        <v>40950</v>
      </c>
      <c r="G6504">
        <v>44000</v>
      </c>
      <c r="H6504">
        <v>47000</v>
      </c>
      <c r="I6504">
        <v>50050</v>
      </c>
      <c r="J6504">
        <v>53100</v>
      </c>
      <c r="K6504" t="s">
        <v>3090</v>
      </c>
      <c r="L6504">
        <v>25</v>
      </c>
      <c r="M6504">
        <v>50</v>
      </c>
      <c r="N6504" t="s">
        <v>1221</v>
      </c>
    </row>
    <row r="6505" spans="1:14" x14ac:dyDescent="0.2">
      <c r="A6505" t="s">
        <v>12264</v>
      </c>
      <c r="B6505">
        <v>26550</v>
      </c>
      <c r="C6505">
        <v>30350</v>
      </c>
      <c r="D6505">
        <v>34150</v>
      </c>
      <c r="E6505">
        <v>37900</v>
      </c>
      <c r="F6505">
        <v>40950</v>
      </c>
      <c r="G6505">
        <v>44000</v>
      </c>
      <c r="H6505">
        <v>47000</v>
      </c>
      <c r="I6505">
        <v>50050</v>
      </c>
      <c r="J6505">
        <v>53100</v>
      </c>
      <c r="K6505" t="s">
        <v>3090</v>
      </c>
      <c r="L6505">
        <v>25</v>
      </c>
      <c r="M6505">
        <v>50</v>
      </c>
      <c r="N6505" t="s">
        <v>1222</v>
      </c>
    </row>
    <row r="6506" spans="1:14" x14ac:dyDescent="0.2">
      <c r="A6506" t="s">
        <v>12265</v>
      </c>
      <c r="B6506">
        <v>26550</v>
      </c>
      <c r="C6506">
        <v>30350</v>
      </c>
      <c r="D6506">
        <v>34150</v>
      </c>
      <c r="E6506">
        <v>37900</v>
      </c>
      <c r="F6506">
        <v>40950</v>
      </c>
      <c r="G6506">
        <v>44000</v>
      </c>
      <c r="H6506">
        <v>47000</v>
      </c>
      <c r="I6506">
        <v>50050</v>
      </c>
      <c r="J6506">
        <v>53100</v>
      </c>
      <c r="K6506" t="s">
        <v>3090</v>
      </c>
      <c r="L6506">
        <v>25</v>
      </c>
      <c r="M6506">
        <v>50</v>
      </c>
      <c r="N6506" t="s">
        <v>1223</v>
      </c>
    </row>
    <row r="6507" spans="1:14" x14ac:dyDescent="0.2">
      <c r="A6507" t="s">
        <v>12266</v>
      </c>
      <c r="B6507">
        <v>26550</v>
      </c>
      <c r="C6507">
        <v>30350</v>
      </c>
      <c r="D6507">
        <v>34150</v>
      </c>
      <c r="E6507">
        <v>37900</v>
      </c>
      <c r="F6507">
        <v>40950</v>
      </c>
      <c r="G6507">
        <v>44000</v>
      </c>
      <c r="H6507">
        <v>47000</v>
      </c>
      <c r="I6507">
        <v>50050</v>
      </c>
      <c r="J6507">
        <v>53100</v>
      </c>
      <c r="K6507" t="s">
        <v>3090</v>
      </c>
      <c r="L6507">
        <v>25</v>
      </c>
      <c r="M6507">
        <v>50</v>
      </c>
      <c r="N6507" t="s">
        <v>1224</v>
      </c>
    </row>
    <row r="6508" spans="1:14" x14ac:dyDescent="0.2">
      <c r="A6508" t="s">
        <v>12267</v>
      </c>
      <c r="B6508">
        <v>26550</v>
      </c>
      <c r="C6508">
        <v>30350</v>
      </c>
      <c r="D6508">
        <v>34150</v>
      </c>
      <c r="E6508">
        <v>37900</v>
      </c>
      <c r="F6508">
        <v>40950</v>
      </c>
      <c r="G6508">
        <v>44000</v>
      </c>
      <c r="H6508">
        <v>47000</v>
      </c>
      <c r="I6508">
        <v>50050</v>
      </c>
      <c r="J6508">
        <v>53100</v>
      </c>
      <c r="K6508" t="s">
        <v>3090</v>
      </c>
      <c r="L6508">
        <v>25</v>
      </c>
      <c r="M6508">
        <v>50</v>
      </c>
      <c r="N6508" t="s">
        <v>1225</v>
      </c>
    </row>
    <row r="6509" spans="1:14" x14ac:dyDescent="0.2">
      <c r="A6509" t="s">
        <v>12268</v>
      </c>
      <c r="B6509">
        <v>26550</v>
      </c>
      <c r="C6509">
        <v>30350</v>
      </c>
      <c r="D6509">
        <v>34150</v>
      </c>
      <c r="E6509">
        <v>37900</v>
      </c>
      <c r="F6509">
        <v>40950</v>
      </c>
      <c r="G6509">
        <v>44000</v>
      </c>
      <c r="H6509">
        <v>47000</v>
      </c>
      <c r="I6509">
        <v>50050</v>
      </c>
      <c r="J6509">
        <v>53100</v>
      </c>
      <c r="K6509" t="s">
        <v>3090</v>
      </c>
      <c r="L6509">
        <v>25</v>
      </c>
      <c r="M6509">
        <v>50</v>
      </c>
      <c r="N6509" t="s">
        <v>1226</v>
      </c>
    </row>
    <row r="6510" spans="1:14" x14ac:dyDescent="0.2">
      <c r="A6510" t="s">
        <v>12269</v>
      </c>
      <c r="B6510">
        <v>26550</v>
      </c>
      <c r="C6510">
        <v>30350</v>
      </c>
      <c r="D6510">
        <v>34150</v>
      </c>
      <c r="E6510">
        <v>37900</v>
      </c>
      <c r="F6510">
        <v>40950</v>
      </c>
      <c r="G6510">
        <v>44000</v>
      </c>
      <c r="H6510">
        <v>47000</v>
      </c>
      <c r="I6510">
        <v>50050</v>
      </c>
      <c r="J6510">
        <v>53100</v>
      </c>
      <c r="K6510" t="s">
        <v>3090</v>
      </c>
      <c r="L6510">
        <v>25</v>
      </c>
      <c r="M6510">
        <v>50</v>
      </c>
      <c r="N6510" t="s">
        <v>1227</v>
      </c>
    </row>
    <row r="6511" spans="1:14" x14ac:dyDescent="0.2">
      <c r="A6511" t="s">
        <v>12270</v>
      </c>
      <c r="B6511">
        <v>26550</v>
      </c>
      <c r="C6511">
        <v>30350</v>
      </c>
      <c r="D6511">
        <v>34150</v>
      </c>
      <c r="E6511">
        <v>37900</v>
      </c>
      <c r="F6511">
        <v>40950</v>
      </c>
      <c r="G6511">
        <v>44000</v>
      </c>
      <c r="H6511">
        <v>47000</v>
      </c>
      <c r="I6511">
        <v>50050</v>
      </c>
      <c r="J6511">
        <v>53100</v>
      </c>
      <c r="K6511" t="s">
        <v>3090</v>
      </c>
      <c r="L6511">
        <v>25</v>
      </c>
      <c r="M6511">
        <v>50</v>
      </c>
      <c r="N6511" t="s">
        <v>1228</v>
      </c>
    </row>
    <row r="6512" spans="1:14" x14ac:dyDescent="0.2">
      <c r="A6512" t="s">
        <v>12271</v>
      </c>
      <c r="B6512">
        <v>26550</v>
      </c>
      <c r="C6512">
        <v>30350</v>
      </c>
      <c r="D6512">
        <v>34150</v>
      </c>
      <c r="E6512">
        <v>37900</v>
      </c>
      <c r="F6512">
        <v>40950</v>
      </c>
      <c r="G6512">
        <v>44000</v>
      </c>
      <c r="H6512">
        <v>47000</v>
      </c>
      <c r="I6512">
        <v>50050</v>
      </c>
      <c r="J6512">
        <v>53100</v>
      </c>
      <c r="K6512" t="s">
        <v>3090</v>
      </c>
      <c r="L6512">
        <v>25</v>
      </c>
      <c r="M6512">
        <v>50</v>
      </c>
      <c r="N6512" t="s">
        <v>1229</v>
      </c>
    </row>
    <row r="6513" spans="1:14" x14ac:dyDescent="0.2">
      <c r="A6513" t="s">
        <v>12272</v>
      </c>
      <c r="B6513">
        <v>26550</v>
      </c>
      <c r="C6513">
        <v>30350</v>
      </c>
      <c r="D6513">
        <v>34150</v>
      </c>
      <c r="E6513">
        <v>37900</v>
      </c>
      <c r="F6513">
        <v>40950</v>
      </c>
      <c r="G6513">
        <v>44000</v>
      </c>
      <c r="H6513">
        <v>47000</v>
      </c>
      <c r="I6513">
        <v>50050</v>
      </c>
      <c r="J6513">
        <v>53100</v>
      </c>
      <c r="K6513" t="s">
        <v>3090</v>
      </c>
      <c r="L6513">
        <v>25</v>
      </c>
      <c r="M6513">
        <v>50</v>
      </c>
      <c r="N6513" t="s">
        <v>1230</v>
      </c>
    </row>
    <row r="6514" spans="1:14" x14ac:dyDescent="0.2">
      <c r="A6514" t="s">
        <v>12273</v>
      </c>
      <c r="B6514">
        <v>26550</v>
      </c>
      <c r="C6514">
        <v>30350</v>
      </c>
      <c r="D6514">
        <v>34150</v>
      </c>
      <c r="E6514">
        <v>37900</v>
      </c>
      <c r="F6514">
        <v>40950</v>
      </c>
      <c r="G6514">
        <v>44000</v>
      </c>
      <c r="H6514">
        <v>47000</v>
      </c>
      <c r="I6514">
        <v>50050</v>
      </c>
      <c r="J6514">
        <v>53100</v>
      </c>
      <c r="K6514" t="s">
        <v>3090</v>
      </c>
      <c r="L6514">
        <v>25</v>
      </c>
      <c r="M6514">
        <v>50</v>
      </c>
      <c r="N6514" t="s">
        <v>1231</v>
      </c>
    </row>
    <row r="6515" spans="1:14" x14ac:dyDescent="0.2">
      <c r="A6515" t="s">
        <v>12274</v>
      </c>
      <c r="B6515">
        <v>26550</v>
      </c>
      <c r="C6515">
        <v>30350</v>
      </c>
      <c r="D6515">
        <v>34150</v>
      </c>
      <c r="E6515">
        <v>37900</v>
      </c>
      <c r="F6515">
        <v>40950</v>
      </c>
      <c r="G6515">
        <v>44000</v>
      </c>
      <c r="H6515">
        <v>47000</v>
      </c>
      <c r="I6515">
        <v>50050</v>
      </c>
      <c r="J6515">
        <v>53100</v>
      </c>
      <c r="K6515" t="s">
        <v>3090</v>
      </c>
      <c r="L6515">
        <v>25</v>
      </c>
      <c r="M6515">
        <v>50</v>
      </c>
      <c r="N6515" t="s">
        <v>1232</v>
      </c>
    </row>
    <row r="6516" spans="1:14" x14ac:dyDescent="0.2">
      <c r="A6516" t="s">
        <v>12275</v>
      </c>
      <c r="B6516">
        <v>26550</v>
      </c>
      <c r="C6516">
        <v>30350</v>
      </c>
      <c r="D6516">
        <v>34150</v>
      </c>
      <c r="E6516">
        <v>37900</v>
      </c>
      <c r="F6516">
        <v>40950</v>
      </c>
      <c r="G6516">
        <v>44000</v>
      </c>
      <c r="H6516">
        <v>47000</v>
      </c>
      <c r="I6516">
        <v>50050</v>
      </c>
      <c r="J6516">
        <v>53100</v>
      </c>
      <c r="K6516" t="s">
        <v>3090</v>
      </c>
      <c r="L6516">
        <v>25</v>
      </c>
      <c r="M6516">
        <v>50</v>
      </c>
      <c r="N6516" t="s">
        <v>1233</v>
      </c>
    </row>
    <row r="6517" spans="1:14" x14ac:dyDescent="0.2">
      <c r="A6517" t="s">
        <v>12276</v>
      </c>
      <c r="B6517">
        <v>26550</v>
      </c>
      <c r="C6517">
        <v>30350</v>
      </c>
      <c r="D6517">
        <v>34150</v>
      </c>
      <c r="E6517">
        <v>37900</v>
      </c>
      <c r="F6517">
        <v>40950</v>
      </c>
      <c r="G6517">
        <v>44000</v>
      </c>
      <c r="H6517">
        <v>47000</v>
      </c>
      <c r="I6517">
        <v>50050</v>
      </c>
      <c r="J6517">
        <v>53100</v>
      </c>
      <c r="K6517" t="s">
        <v>3090</v>
      </c>
      <c r="L6517">
        <v>25</v>
      </c>
      <c r="M6517">
        <v>50</v>
      </c>
      <c r="N6517" t="s">
        <v>1234</v>
      </c>
    </row>
    <row r="6518" spans="1:14" x14ac:dyDescent="0.2">
      <c r="A6518" t="s">
        <v>12277</v>
      </c>
      <c r="B6518">
        <v>26550</v>
      </c>
      <c r="C6518">
        <v>30350</v>
      </c>
      <c r="D6518">
        <v>34150</v>
      </c>
      <c r="E6518">
        <v>37900</v>
      </c>
      <c r="F6518">
        <v>40950</v>
      </c>
      <c r="G6518">
        <v>44000</v>
      </c>
      <c r="H6518">
        <v>47000</v>
      </c>
      <c r="I6518">
        <v>50050</v>
      </c>
      <c r="J6518">
        <v>53100</v>
      </c>
      <c r="K6518" t="s">
        <v>3090</v>
      </c>
      <c r="L6518">
        <v>25</v>
      </c>
      <c r="M6518">
        <v>50</v>
      </c>
      <c r="N6518" t="s">
        <v>1235</v>
      </c>
    </row>
    <row r="6519" spans="1:14" x14ac:dyDescent="0.2">
      <c r="A6519" t="s">
        <v>12278</v>
      </c>
      <c r="B6519">
        <v>26550</v>
      </c>
      <c r="C6519">
        <v>30350</v>
      </c>
      <c r="D6519">
        <v>34150</v>
      </c>
      <c r="E6519">
        <v>37900</v>
      </c>
      <c r="F6519">
        <v>40950</v>
      </c>
      <c r="G6519">
        <v>44000</v>
      </c>
      <c r="H6519">
        <v>47000</v>
      </c>
      <c r="I6519">
        <v>50050</v>
      </c>
      <c r="J6519">
        <v>53100</v>
      </c>
      <c r="K6519" t="s">
        <v>3090</v>
      </c>
      <c r="L6519">
        <v>25</v>
      </c>
      <c r="M6519">
        <v>50</v>
      </c>
      <c r="N6519" t="s">
        <v>1236</v>
      </c>
    </row>
    <row r="6520" spans="1:14" x14ac:dyDescent="0.2">
      <c r="A6520" t="s">
        <v>12279</v>
      </c>
      <c r="B6520">
        <v>26550</v>
      </c>
      <c r="C6520">
        <v>30350</v>
      </c>
      <c r="D6520">
        <v>34150</v>
      </c>
      <c r="E6520">
        <v>37900</v>
      </c>
      <c r="F6520">
        <v>40950</v>
      </c>
      <c r="G6520">
        <v>44000</v>
      </c>
      <c r="H6520">
        <v>47000</v>
      </c>
      <c r="I6520">
        <v>50050</v>
      </c>
      <c r="J6520">
        <v>53100</v>
      </c>
      <c r="K6520" t="s">
        <v>3090</v>
      </c>
      <c r="L6520">
        <v>25</v>
      </c>
      <c r="M6520">
        <v>50</v>
      </c>
      <c r="N6520" t="s">
        <v>1237</v>
      </c>
    </row>
    <row r="6521" spans="1:14" x14ac:dyDescent="0.2">
      <c r="A6521" t="s">
        <v>12280</v>
      </c>
      <c r="B6521">
        <v>26550</v>
      </c>
      <c r="C6521">
        <v>30350</v>
      </c>
      <c r="D6521">
        <v>34150</v>
      </c>
      <c r="E6521">
        <v>37900</v>
      </c>
      <c r="F6521">
        <v>40950</v>
      </c>
      <c r="G6521">
        <v>44000</v>
      </c>
      <c r="H6521">
        <v>47000</v>
      </c>
      <c r="I6521">
        <v>50050</v>
      </c>
      <c r="J6521">
        <v>53100</v>
      </c>
      <c r="K6521" t="s">
        <v>3090</v>
      </c>
      <c r="L6521">
        <v>25</v>
      </c>
      <c r="M6521">
        <v>50</v>
      </c>
      <c r="N6521" t="s">
        <v>1238</v>
      </c>
    </row>
    <row r="6522" spans="1:14" x14ac:dyDescent="0.2">
      <c r="A6522" t="s">
        <v>12281</v>
      </c>
      <c r="B6522">
        <v>26550</v>
      </c>
      <c r="C6522">
        <v>30350</v>
      </c>
      <c r="D6522">
        <v>34150</v>
      </c>
      <c r="E6522">
        <v>37900</v>
      </c>
      <c r="F6522">
        <v>40950</v>
      </c>
      <c r="G6522">
        <v>44000</v>
      </c>
      <c r="H6522">
        <v>47000</v>
      </c>
      <c r="I6522">
        <v>50050</v>
      </c>
      <c r="J6522">
        <v>53100</v>
      </c>
      <c r="K6522" t="s">
        <v>3090</v>
      </c>
      <c r="L6522">
        <v>25</v>
      </c>
      <c r="M6522">
        <v>50</v>
      </c>
      <c r="N6522" t="s">
        <v>1239</v>
      </c>
    </row>
    <row r="6523" spans="1:14" x14ac:dyDescent="0.2">
      <c r="A6523" t="s">
        <v>12282</v>
      </c>
      <c r="B6523">
        <v>26550</v>
      </c>
      <c r="C6523">
        <v>30350</v>
      </c>
      <c r="D6523">
        <v>34150</v>
      </c>
      <c r="E6523">
        <v>37900</v>
      </c>
      <c r="F6523">
        <v>40950</v>
      </c>
      <c r="G6523">
        <v>44000</v>
      </c>
      <c r="H6523">
        <v>47000</v>
      </c>
      <c r="I6523">
        <v>50050</v>
      </c>
      <c r="J6523">
        <v>53100</v>
      </c>
      <c r="K6523" t="s">
        <v>3090</v>
      </c>
      <c r="L6523">
        <v>25</v>
      </c>
      <c r="M6523">
        <v>50</v>
      </c>
      <c r="N6523" t="s">
        <v>1240</v>
      </c>
    </row>
    <row r="6524" spans="1:14" x14ac:dyDescent="0.2">
      <c r="A6524" t="s">
        <v>12283</v>
      </c>
      <c r="B6524">
        <v>26550</v>
      </c>
      <c r="C6524">
        <v>30350</v>
      </c>
      <c r="D6524">
        <v>34150</v>
      </c>
      <c r="E6524">
        <v>37900</v>
      </c>
      <c r="F6524">
        <v>40950</v>
      </c>
      <c r="G6524">
        <v>44000</v>
      </c>
      <c r="H6524">
        <v>47000</v>
      </c>
      <c r="I6524">
        <v>50050</v>
      </c>
      <c r="J6524">
        <v>53100</v>
      </c>
      <c r="K6524" t="s">
        <v>3090</v>
      </c>
      <c r="L6524">
        <v>25</v>
      </c>
      <c r="M6524">
        <v>50</v>
      </c>
      <c r="N6524" t="s">
        <v>1242</v>
      </c>
    </row>
    <row r="6525" spans="1:14" x14ac:dyDescent="0.2">
      <c r="A6525" t="s">
        <v>12284</v>
      </c>
      <c r="B6525">
        <v>26550</v>
      </c>
      <c r="C6525">
        <v>30350</v>
      </c>
      <c r="D6525">
        <v>34150</v>
      </c>
      <c r="E6525">
        <v>37900</v>
      </c>
      <c r="F6525">
        <v>40950</v>
      </c>
      <c r="G6525">
        <v>44000</v>
      </c>
      <c r="H6525">
        <v>47000</v>
      </c>
      <c r="I6525">
        <v>50050</v>
      </c>
      <c r="J6525">
        <v>53100</v>
      </c>
      <c r="K6525" t="s">
        <v>3090</v>
      </c>
      <c r="L6525">
        <v>25</v>
      </c>
      <c r="M6525">
        <v>50</v>
      </c>
      <c r="N6525" t="s">
        <v>1243</v>
      </c>
    </row>
    <row r="6526" spans="1:14" x14ac:dyDescent="0.2">
      <c r="A6526" t="s">
        <v>12285</v>
      </c>
      <c r="B6526">
        <v>26550</v>
      </c>
      <c r="C6526">
        <v>30350</v>
      </c>
      <c r="D6526">
        <v>34150</v>
      </c>
      <c r="E6526">
        <v>37900</v>
      </c>
      <c r="F6526">
        <v>40950</v>
      </c>
      <c r="G6526">
        <v>44000</v>
      </c>
      <c r="H6526">
        <v>47000</v>
      </c>
      <c r="I6526">
        <v>50050</v>
      </c>
      <c r="J6526">
        <v>53100</v>
      </c>
      <c r="K6526" t="s">
        <v>3090</v>
      </c>
      <c r="L6526">
        <v>25</v>
      </c>
      <c r="M6526">
        <v>50</v>
      </c>
      <c r="N6526" t="s">
        <v>1244</v>
      </c>
    </row>
    <row r="6527" spans="1:14" x14ac:dyDescent="0.2">
      <c r="A6527" t="s">
        <v>12286</v>
      </c>
      <c r="B6527">
        <v>26550</v>
      </c>
      <c r="C6527">
        <v>30350</v>
      </c>
      <c r="D6527">
        <v>34150</v>
      </c>
      <c r="E6527">
        <v>37900</v>
      </c>
      <c r="F6527">
        <v>40950</v>
      </c>
      <c r="G6527">
        <v>44000</v>
      </c>
      <c r="H6527">
        <v>47000</v>
      </c>
      <c r="I6527">
        <v>50050</v>
      </c>
      <c r="J6527">
        <v>53100</v>
      </c>
      <c r="K6527" t="s">
        <v>3090</v>
      </c>
      <c r="L6527">
        <v>25</v>
      </c>
      <c r="M6527">
        <v>50</v>
      </c>
      <c r="N6527" t="s">
        <v>1245</v>
      </c>
    </row>
    <row r="6528" spans="1:14" x14ac:dyDescent="0.2">
      <c r="A6528" t="s">
        <v>12287</v>
      </c>
      <c r="B6528">
        <v>26550</v>
      </c>
      <c r="C6528">
        <v>30350</v>
      </c>
      <c r="D6528">
        <v>34150</v>
      </c>
      <c r="E6528">
        <v>37900</v>
      </c>
      <c r="F6528">
        <v>40950</v>
      </c>
      <c r="G6528">
        <v>44000</v>
      </c>
      <c r="H6528">
        <v>47000</v>
      </c>
      <c r="I6528">
        <v>50050</v>
      </c>
      <c r="J6528">
        <v>53100</v>
      </c>
      <c r="K6528" t="s">
        <v>3090</v>
      </c>
      <c r="L6528">
        <v>25</v>
      </c>
      <c r="M6528">
        <v>50</v>
      </c>
      <c r="N6528" t="s">
        <v>1241</v>
      </c>
    </row>
    <row r="6529" spans="1:14" x14ac:dyDescent="0.2">
      <c r="A6529" t="s">
        <v>12288</v>
      </c>
      <c r="B6529">
        <v>26550</v>
      </c>
      <c r="C6529">
        <v>30350</v>
      </c>
      <c r="D6529">
        <v>34150</v>
      </c>
      <c r="E6529">
        <v>37900</v>
      </c>
      <c r="F6529">
        <v>40950</v>
      </c>
      <c r="G6529">
        <v>44000</v>
      </c>
      <c r="H6529">
        <v>47000</v>
      </c>
      <c r="I6529">
        <v>50050</v>
      </c>
      <c r="J6529">
        <v>53100</v>
      </c>
      <c r="K6529" t="s">
        <v>3090</v>
      </c>
      <c r="L6529">
        <v>25</v>
      </c>
      <c r="M6529">
        <v>50</v>
      </c>
      <c r="N6529" t="s">
        <v>1246</v>
      </c>
    </row>
    <row r="6530" spans="1:14" x14ac:dyDescent="0.2">
      <c r="A6530" t="s">
        <v>12289</v>
      </c>
      <c r="B6530">
        <v>26550</v>
      </c>
      <c r="C6530">
        <v>30350</v>
      </c>
      <c r="D6530">
        <v>34150</v>
      </c>
      <c r="E6530">
        <v>37900</v>
      </c>
      <c r="F6530">
        <v>40950</v>
      </c>
      <c r="G6530">
        <v>44000</v>
      </c>
      <c r="H6530">
        <v>47000</v>
      </c>
      <c r="I6530">
        <v>50050</v>
      </c>
      <c r="J6530">
        <v>53100</v>
      </c>
      <c r="K6530" t="s">
        <v>3090</v>
      </c>
      <c r="L6530">
        <v>25</v>
      </c>
      <c r="M6530">
        <v>50</v>
      </c>
      <c r="N6530" t="s">
        <v>1247</v>
      </c>
    </row>
    <row r="6531" spans="1:14" x14ac:dyDescent="0.2">
      <c r="A6531" t="s">
        <v>12290</v>
      </c>
      <c r="B6531">
        <v>26550</v>
      </c>
      <c r="C6531">
        <v>30350</v>
      </c>
      <c r="D6531">
        <v>34150</v>
      </c>
      <c r="E6531">
        <v>37900</v>
      </c>
      <c r="F6531">
        <v>40950</v>
      </c>
      <c r="G6531">
        <v>44000</v>
      </c>
      <c r="H6531">
        <v>47000</v>
      </c>
      <c r="I6531">
        <v>50050</v>
      </c>
      <c r="J6531">
        <v>53100</v>
      </c>
      <c r="K6531" t="s">
        <v>3090</v>
      </c>
      <c r="L6531">
        <v>25</v>
      </c>
      <c r="M6531">
        <v>50</v>
      </c>
      <c r="N6531" t="s">
        <v>1248</v>
      </c>
    </row>
    <row r="6532" spans="1:14" x14ac:dyDescent="0.2">
      <c r="A6532" t="s">
        <v>12291</v>
      </c>
      <c r="B6532">
        <v>26750</v>
      </c>
      <c r="C6532">
        <v>30550</v>
      </c>
      <c r="D6532">
        <v>34350</v>
      </c>
      <c r="E6532">
        <v>38150</v>
      </c>
      <c r="F6532">
        <v>41250</v>
      </c>
      <c r="G6532">
        <v>44300</v>
      </c>
      <c r="H6532">
        <v>47350</v>
      </c>
      <c r="I6532">
        <v>50400</v>
      </c>
      <c r="J6532">
        <v>53450</v>
      </c>
      <c r="K6532" t="s">
        <v>3090</v>
      </c>
      <c r="L6532">
        <v>27</v>
      </c>
      <c r="M6532">
        <v>50</v>
      </c>
      <c r="N6532" t="s">
        <v>1249</v>
      </c>
    </row>
    <row r="6533" spans="1:14" x14ac:dyDescent="0.2">
      <c r="A6533" t="s">
        <v>12292</v>
      </c>
      <c r="B6533">
        <v>26750</v>
      </c>
      <c r="C6533">
        <v>30550</v>
      </c>
      <c r="D6533">
        <v>34350</v>
      </c>
      <c r="E6533">
        <v>38150</v>
      </c>
      <c r="F6533">
        <v>41250</v>
      </c>
      <c r="G6533">
        <v>44300</v>
      </c>
      <c r="H6533">
        <v>47350</v>
      </c>
      <c r="I6533">
        <v>50400</v>
      </c>
      <c r="J6533">
        <v>53450</v>
      </c>
      <c r="K6533" t="s">
        <v>3090</v>
      </c>
      <c r="L6533">
        <v>27</v>
      </c>
      <c r="M6533">
        <v>50</v>
      </c>
      <c r="N6533" t="s">
        <v>1250</v>
      </c>
    </row>
    <row r="6534" spans="1:14" x14ac:dyDescent="0.2">
      <c r="A6534" t="s">
        <v>12293</v>
      </c>
      <c r="B6534">
        <v>26750</v>
      </c>
      <c r="C6534">
        <v>30550</v>
      </c>
      <c r="D6534">
        <v>34350</v>
      </c>
      <c r="E6534">
        <v>38150</v>
      </c>
      <c r="F6534">
        <v>41250</v>
      </c>
      <c r="G6534">
        <v>44300</v>
      </c>
      <c r="H6534">
        <v>47350</v>
      </c>
      <c r="I6534">
        <v>50400</v>
      </c>
      <c r="J6534">
        <v>53450</v>
      </c>
      <c r="K6534" t="s">
        <v>3090</v>
      </c>
      <c r="L6534">
        <v>27</v>
      </c>
      <c r="M6534">
        <v>50</v>
      </c>
      <c r="N6534" t="s">
        <v>1251</v>
      </c>
    </row>
    <row r="6535" spans="1:14" x14ac:dyDescent="0.2">
      <c r="A6535" t="s">
        <v>12294</v>
      </c>
      <c r="B6535">
        <v>26750</v>
      </c>
      <c r="C6535">
        <v>30550</v>
      </c>
      <c r="D6535">
        <v>34350</v>
      </c>
      <c r="E6535">
        <v>38150</v>
      </c>
      <c r="F6535">
        <v>41250</v>
      </c>
      <c r="G6535">
        <v>44300</v>
      </c>
      <c r="H6535">
        <v>47350</v>
      </c>
      <c r="I6535">
        <v>50400</v>
      </c>
      <c r="J6535">
        <v>53450</v>
      </c>
      <c r="K6535" t="s">
        <v>3090</v>
      </c>
      <c r="L6535">
        <v>27</v>
      </c>
      <c r="M6535">
        <v>50</v>
      </c>
      <c r="N6535" t="s">
        <v>1252</v>
      </c>
    </row>
    <row r="6536" spans="1:14" x14ac:dyDescent="0.2">
      <c r="A6536" t="s">
        <v>12295</v>
      </c>
      <c r="B6536">
        <v>26750</v>
      </c>
      <c r="C6536">
        <v>30550</v>
      </c>
      <c r="D6536">
        <v>34350</v>
      </c>
      <c r="E6536">
        <v>38150</v>
      </c>
      <c r="F6536">
        <v>41250</v>
      </c>
      <c r="G6536">
        <v>44300</v>
      </c>
      <c r="H6536">
        <v>47350</v>
      </c>
      <c r="I6536">
        <v>50400</v>
      </c>
      <c r="J6536">
        <v>53450</v>
      </c>
      <c r="K6536" t="s">
        <v>3090</v>
      </c>
      <c r="L6536">
        <v>27</v>
      </c>
      <c r="M6536">
        <v>50</v>
      </c>
      <c r="N6536" t="s">
        <v>1253</v>
      </c>
    </row>
    <row r="6537" spans="1:14" x14ac:dyDescent="0.2">
      <c r="A6537" t="s">
        <v>12296</v>
      </c>
      <c r="B6537">
        <v>26750</v>
      </c>
      <c r="C6537">
        <v>30550</v>
      </c>
      <c r="D6537">
        <v>34350</v>
      </c>
      <c r="E6537">
        <v>38150</v>
      </c>
      <c r="F6537">
        <v>41250</v>
      </c>
      <c r="G6537">
        <v>44300</v>
      </c>
      <c r="H6537">
        <v>47350</v>
      </c>
      <c r="I6537">
        <v>50400</v>
      </c>
      <c r="J6537">
        <v>53450</v>
      </c>
      <c r="K6537" t="s">
        <v>3090</v>
      </c>
      <c r="L6537">
        <v>27</v>
      </c>
      <c r="M6537">
        <v>50</v>
      </c>
      <c r="N6537" t="s">
        <v>1254</v>
      </c>
    </row>
    <row r="6538" spans="1:14" x14ac:dyDescent="0.2">
      <c r="A6538" t="s">
        <v>12297</v>
      </c>
      <c r="B6538">
        <v>26750</v>
      </c>
      <c r="C6538">
        <v>30550</v>
      </c>
      <c r="D6538">
        <v>34350</v>
      </c>
      <c r="E6538">
        <v>38150</v>
      </c>
      <c r="F6538">
        <v>41250</v>
      </c>
      <c r="G6538">
        <v>44300</v>
      </c>
      <c r="H6538">
        <v>47350</v>
      </c>
      <c r="I6538">
        <v>50400</v>
      </c>
      <c r="J6538">
        <v>53450</v>
      </c>
      <c r="K6538" t="s">
        <v>3090</v>
      </c>
      <c r="L6538">
        <v>27</v>
      </c>
      <c r="M6538">
        <v>50</v>
      </c>
      <c r="N6538" t="s">
        <v>1255</v>
      </c>
    </row>
    <row r="6539" spans="1:14" x14ac:dyDescent="0.2">
      <c r="A6539" t="s">
        <v>12298</v>
      </c>
      <c r="B6539">
        <v>26750</v>
      </c>
      <c r="C6539">
        <v>30550</v>
      </c>
      <c r="D6539">
        <v>34350</v>
      </c>
      <c r="E6539">
        <v>38150</v>
      </c>
      <c r="F6539">
        <v>41250</v>
      </c>
      <c r="G6539">
        <v>44300</v>
      </c>
      <c r="H6539">
        <v>47350</v>
      </c>
      <c r="I6539">
        <v>50400</v>
      </c>
      <c r="J6539">
        <v>53450</v>
      </c>
      <c r="K6539" t="s">
        <v>3090</v>
      </c>
      <c r="L6539">
        <v>27</v>
      </c>
      <c r="M6539">
        <v>50</v>
      </c>
      <c r="N6539" t="s">
        <v>1256</v>
      </c>
    </row>
    <row r="6540" spans="1:14" x14ac:dyDescent="0.2">
      <c r="A6540" t="s">
        <v>12299</v>
      </c>
      <c r="B6540">
        <v>26750</v>
      </c>
      <c r="C6540">
        <v>30550</v>
      </c>
      <c r="D6540">
        <v>34350</v>
      </c>
      <c r="E6540">
        <v>38150</v>
      </c>
      <c r="F6540">
        <v>41250</v>
      </c>
      <c r="G6540">
        <v>44300</v>
      </c>
      <c r="H6540">
        <v>47350</v>
      </c>
      <c r="I6540">
        <v>50400</v>
      </c>
      <c r="J6540">
        <v>53450</v>
      </c>
      <c r="K6540" t="s">
        <v>3090</v>
      </c>
      <c r="L6540">
        <v>27</v>
      </c>
      <c r="M6540">
        <v>50</v>
      </c>
      <c r="N6540" t="s">
        <v>1257</v>
      </c>
    </row>
    <row r="6541" spans="1:14" x14ac:dyDescent="0.2">
      <c r="A6541" t="s">
        <v>12300</v>
      </c>
      <c r="B6541">
        <v>26750</v>
      </c>
      <c r="C6541">
        <v>30550</v>
      </c>
      <c r="D6541">
        <v>34350</v>
      </c>
      <c r="E6541">
        <v>38150</v>
      </c>
      <c r="F6541">
        <v>41250</v>
      </c>
      <c r="G6541">
        <v>44300</v>
      </c>
      <c r="H6541">
        <v>47350</v>
      </c>
      <c r="I6541">
        <v>50400</v>
      </c>
      <c r="J6541">
        <v>53450</v>
      </c>
      <c r="K6541" t="s">
        <v>3090</v>
      </c>
      <c r="L6541">
        <v>27</v>
      </c>
      <c r="M6541">
        <v>50</v>
      </c>
      <c r="N6541" t="s">
        <v>1258</v>
      </c>
    </row>
    <row r="6542" spans="1:14" x14ac:dyDescent="0.2">
      <c r="A6542" t="s">
        <v>12301</v>
      </c>
      <c r="B6542">
        <v>26750</v>
      </c>
      <c r="C6542">
        <v>30550</v>
      </c>
      <c r="D6542">
        <v>34350</v>
      </c>
      <c r="E6542">
        <v>38150</v>
      </c>
      <c r="F6542">
        <v>41250</v>
      </c>
      <c r="G6542">
        <v>44300</v>
      </c>
      <c r="H6542">
        <v>47350</v>
      </c>
      <c r="I6542">
        <v>50400</v>
      </c>
      <c r="J6542">
        <v>53450</v>
      </c>
      <c r="K6542" t="s">
        <v>3090</v>
      </c>
      <c r="L6542">
        <v>27</v>
      </c>
      <c r="M6542">
        <v>50</v>
      </c>
      <c r="N6542" t="s">
        <v>1259</v>
      </c>
    </row>
    <row r="6543" spans="1:14" x14ac:dyDescent="0.2">
      <c r="A6543" t="s">
        <v>12302</v>
      </c>
      <c r="B6543">
        <v>26750</v>
      </c>
      <c r="C6543">
        <v>30550</v>
      </c>
      <c r="D6543">
        <v>34350</v>
      </c>
      <c r="E6543">
        <v>38150</v>
      </c>
      <c r="F6543">
        <v>41250</v>
      </c>
      <c r="G6543">
        <v>44300</v>
      </c>
      <c r="H6543">
        <v>47350</v>
      </c>
      <c r="I6543">
        <v>50400</v>
      </c>
      <c r="J6543">
        <v>53450</v>
      </c>
      <c r="K6543" t="s">
        <v>3090</v>
      </c>
      <c r="L6543">
        <v>27</v>
      </c>
      <c r="M6543">
        <v>50</v>
      </c>
      <c r="N6543" t="s">
        <v>1260</v>
      </c>
    </row>
    <row r="6544" spans="1:14" x14ac:dyDescent="0.2">
      <c r="A6544" t="s">
        <v>12303</v>
      </c>
      <c r="B6544">
        <v>26750</v>
      </c>
      <c r="C6544">
        <v>30550</v>
      </c>
      <c r="D6544">
        <v>34350</v>
      </c>
      <c r="E6544">
        <v>38150</v>
      </c>
      <c r="F6544">
        <v>41250</v>
      </c>
      <c r="G6544">
        <v>44300</v>
      </c>
      <c r="H6544">
        <v>47350</v>
      </c>
      <c r="I6544">
        <v>50400</v>
      </c>
      <c r="J6544">
        <v>53450</v>
      </c>
      <c r="K6544" t="s">
        <v>3090</v>
      </c>
      <c r="L6544">
        <v>27</v>
      </c>
      <c r="M6544">
        <v>50</v>
      </c>
      <c r="N6544" t="s">
        <v>1261</v>
      </c>
    </row>
    <row r="6545" spans="1:14" x14ac:dyDescent="0.2">
      <c r="A6545" t="s">
        <v>12304</v>
      </c>
      <c r="B6545">
        <v>26750</v>
      </c>
      <c r="C6545">
        <v>30550</v>
      </c>
      <c r="D6545">
        <v>34350</v>
      </c>
      <c r="E6545">
        <v>38150</v>
      </c>
      <c r="F6545">
        <v>41250</v>
      </c>
      <c r="G6545">
        <v>44300</v>
      </c>
      <c r="H6545">
        <v>47350</v>
      </c>
      <c r="I6545">
        <v>50400</v>
      </c>
      <c r="J6545">
        <v>53450</v>
      </c>
      <c r="K6545" t="s">
        <v>3090</v>
      </c>
      <c r="L6545">
        <v>27</v>
      </c>
      <c r="M6545">
        <v>50</v>
      </c>
      <c r="N6545" t="s">
        <v>1262</v>
      </c>
    </row>
    <row r="6546" spans="1:14" x14ac:dyDescent="0.2">
      <c r="A6546" t="s">
        <v>12305</v>
      </c>
      <c r="B6546">
        <v>26750</v>
      </c>
      <c r="C6546">
        <v>30550</v>
      </c>
      <c r="D6546">
        <v>34350</v>
      </c>
      <c r="E6546">
        <v>38150</v>
      </c>
      <c r="F6546">
        <v>41250</v>
      </c>
      <c r="G6546">
        <v>44300</v>
      </c>
      <c r="H6546">
        <v>47350</v>
      </c>
      <c r="I6546">
        <v>50400</v>
      </c>
      <c r="J6546">
        <v>53450</v>
      </c>
      <c r="K6546" t="s">
        <v>3090</v>
      </c>
      <c r="L6546">
        <v>27</v>
      </c>
      <c r="M6546">
        <v>50</v>
      </c>
      <c r="N6546" t="s">
        <v>1263</v>
      </c>
    </row>
    <row r="6547" spans="1:14" x14ac:dyDescent="0.2">
      <c r="A6547" t="s">
        <v>12306</v>
      </c>
      <c r="B6547">
        <v>26750</v>
      </c>
      <c r="C6547">
        <v>30550</v>
      </c>
      <c r="D6547">
        <v>34350</v>
      </c>
      <c r="E6547">
        <v>38150</v>
      </c>
      <c r="F6547">
        <v>41250</v>
      </c>
      <c r="G6547">
        <v>44300</v>
      </c>
      <c r="H6547">
        <v>47350</v>
      </c>
      <c r="I6547">
        <v>50400</v>
      </c>
      <c r="J6547">
        <v>53450</v>
      </c>
      <c r="K6547" t="s">
        <v>3090</v>
      </c>
      <c r="L6547">
        <v>27</v>
      </c>
      <c r="M6547">
        <v>50</v>
      </c>
      <c r="N6547" t="s">
        <v>1264</v>
      </c>
    </row>
    <row r="6548" spans="1:14" x14ac:dyDescent="0.2">
      <c r="A6548" t="s">
        <v>12307</v>
      </c>
      <c r="B6548">
        <v>26750</v>
      </c>
      <c r="C6548">
        <v>30550</v>
      </c>
      <c r="D6548">
        <v>34350</v>
      </c>
      <c r="E6548">
        <v>38150</v>
      </c>
      <c r="F6548">
        <v>41250</v>
      </c>
      <c r="G6548">
        <v>44300</v>
      </c>
      <c r="H6548">
        <v>47350</v>
      </c>
      <c r="I6548">
        <v>50400</v>
      </c>
      <c r="J6548">
        <v>53450</v>
      </c>
      <c r="K6548" t="s">
        <v>3090</v>
      </c>
      <c r="L6548">
        <v>27</v>
      </c>
      <c r="M6548">
        <v>50</v>
      </c>
      <c r="N6548" t="s">
        <v>1265</v>
      </c>
    </row>
    <row r="6549" spans="1:14" x14ac:dyDescent="0.2">
      <c r="A6549" t="s">
        <v>12308</v>
      </c>
      <c r="B6549">
        <v>26750</v>
      </c>
      <c r="C6549">
        <v>30550</v>
      </c>
      <c r="D6549">
        <v>34350</v>
      </c>
      <c r="E6549">
        <v>38150</v>
      </c>
      <c r="F6549">
        <v>41250</v>
      </c>
      <c r="G6549">
        <v>44300</v>
      </c>
      <c r="H6549">
        <v>47350</v>
      </c>
      <c r="I6549">
        <v>50400</v>
      </c>
      <c r="J6549">
        <v>53450</v>
      </c>
      <c r="K6549" t="s">
        <v>3090</v>
      </c>
      <c r="L6549">
        <v>27</v>
      </c>
      <c r="M6549">
        <v>50</v>
      </c>
      <c r="N6549" t="s">
        <v>1266</v>
      </c>
    </row>
    <row r="6550" spans="1:14" x14ac:dyDescent="0.2">
      <c r="A6550" t="s">
        <v>12309</v>
      </c>
      <c r="B6550">
        <v>26750</v>
      </c>
      <c r="C6550">
        <v>30550</v>
      </c>
      <c r="D6550">
        <v>34350</v>
      </c>
      <c r="E6550">
        <v>38150</v>
      </c>
      <c r="F6550">
        <v>41250</v>
      </c>
      <c r="G6550">
        <v>44300</v>
      </c>
      <c r="H6550">
        <v>47350</v>
      </c>
      <c r="I6550">
        <v>50400</v>
      </c>
      <c r="J6550">
        <v>53450</v>
      </c>
      <c r="K6550" t="s">
        <v>3090</v>
      </c>
      <c r="L6550">
        <v>27</v>
      </c>
      <c r="M6550">
        <v>50</v>
      </c>
      <c r="N6550" t="s">
        <v>1267</v>
      </c>
    </row>
    <row r="6551" spans="1:14" x14ac:dyDescent="0.2">
      <c r="A6551" t="s">
        <v>12310</v>
      </c>
      <c r="B6551">
        <v>26750</v>
      </c>
      <c r="C6551">
        <v>30550</v>
      </c>
      <c r="D6551">
        <v>34350</v>
      </c>
      <c r="E6551">
        <v>38150</v>
      </c>
      <c r="F6551">
        <v>41250</v>
      </c>
      <c r="G6551">
        <v>44300</v>
      </c>
      <c r="H6551">
        <v>47350</v>
      </c>
      <c r="I6551">
        <v>50400</v>
      </c>
      <c r="J6551">
        <v>53450</v>
      </c>
      <c r="K6551" t="s">
        <v>3090</v>
      </c>
      <c r="L6551">
        <v>27</v>
      </c>
      <c r="M6551">
        <v>50</v>
      </c>
      <c r="N6551" t="s">
        <v>1268</v>
      </c>
    </row>
    <row r="6552" spans="1:14" x14ac:dyDescent="0.2">
      <c r="A6552" t="s">
        <v>12311</v>
      </c>
      <c r="B6552">
        <v>26750</v>
      </c>
      <c r="C6552">
        <v>30550</v>
      </c>
      <c r="D6552">
        <v>34350</v>
      </c>
      <c r="E6552">
        <v>38150</v>
      </c>
      <c r="F6552">
        <v>41250</v>
      </c>
      <c r="G6552">
        <v>44300</v>
      </c>
      <c r="H6552">
        <v>47350</v>
      </c>
      <c r="I6552">
        <v>50400</v>
      </c>
      <c r="J6552">
        <v>53450</v>
      </c>
      <c r="K6552" t="s">
        <v>3090</v>
      </c>
      <c r="L6552">
        <v>27</v>
      </c>
      <c r="M6552">
        <v>50</v>
      </c>
      <c r="N6552" t="s">
        <v>1269</v>
      </c>
    </row>
    <row r="6553" spans="1:14" x14ac:dyDescent="0.2">
      <c r="A6553" t="s">
        <v>12312</v>
      </c>
      <c r="B6553">
        <v>26750</v>
      </c>
      <c r="C6553">
        <v>30550</v>
      </c>
      <c r="D6553">
        <v>34350</v>
      </c>
      <c r="E6553">
        <v>38150</v>
      </c>
      <c r="F6553">
        <v>41250</v>
      </c>
      <c r="G6553">
        <v>44300</v>
      </c>
      <c r="H6553">
        <v>47350</v>
      </c>
      <c r="I6553">
        <v>50400</v>
      </c>
      <c r="J6553">
        <v>53450</v>
      </c>
      <c r="K6553" t="s">
        <v>3090</v>
      </c>
      <c r="L6553">
        <v>27</v>
      </c>
      <c r="M6553">
        <v>50</v>
      </c>
      <c r="N6553" t="s">
        <v>1270</v>
      </c>
    </row>
    <row r="6554" spans="1:14" x14ac:dyDescent="0.2">
      <c r="A6554" t="s">
        <v>12313</v>
      </c>
      <c r="B6554">
        <v>26750</v>
      </c>
      <c r="C6554">
        <v>30550</v>
      </c>
      <c r="D6554">
        <v>34350</v>
      </c>
      <c r="E6554">
        <v>38150</v>
      </c>
      <c r="F6554">
        <v>41250</v>
      </c>
      <c r="G6554">
        <v>44300</v>
      </c>
      <c r="H6554">
        <v>47350</v>
      </c>
      <c r="I6554">
        <v>50400</v>
      </c>
      <c r="J6554">
        <v>53450</v>
      </c>
      <c r="K6554" t="s">
        <v>3090</v>
      </c>
      <c r="L6554">
        <v>27</v>
      </c>
      <c r="M6554">
        <v>50</v>
      </c>
      <c r="N6554" t="s">
        <v>1271</v>
      </c>
    </row>
    <row r="6555" spans="1:14" x14ac:dyDescent="0.2">
      <c r="A6555" t="s">
        <v>12314</v>
      </c>
      <c r="B6555">
        <v>26750</v>
      </c>
      <c r="C6555">
        <v>30550</v>
      </c>
      <c r="D6555">
        <v>34350</v>
      </c>
      <c r="E6555">
        <v>38150</v>
      </c>
      <c r="F6555">
        <v>41250</v>
      </c>
      <c r="G6555">
        <v>44300</v>
      </c>
      <c r="H6555">
        <v>47350</v>
      </c>
      <c r="I6555">
        <v>50400</v>
      </c>
      <c r="J6555">
        <v>53450</v>
      </c>
      <c r="K6555" t="s">
        <v>3090</v>
      </c>
      <c r="L6555">
        <v>27</v>
      </c>
      <c r="M6555">
        <v>50</v>
      </c>
      <c r="N6555" t="s">
        <v>1272</v>
      </c>
    </row>
    <row r="6556" spans="1:14" x14ac:dyDescent="0.2">
      <c r="A6556" t="s">
        <v>12315</v>
      </c>
      <c r="B6556">
        <v>26750</v>
      </c>
      <c r="C6556">
        <v>30550</v>
      </c>
      <c r="D6556">
        <v>34350</v>
      </c>
      <c r="E6556">
        <v>38150</v>
      </c>
      <c r="F6556">
        <v>41250</v>
      </c>
      <c r="G6556">
        <v>44300</v>
      </c>
      <c r="H6556">
        <v>47350</v>
      </c>
      <c r="I6556">
        <v>50400</v>
      </c>
      <c r="J6556">
        <v>53450</v>
      </c>
      <c r="K6556" t="s">
        <v>3090</v>
      </c>
      <c r="L6556">
        <v>27</v>
      </c>
      <c r="M6556">
        <v>50</v>
      </c>
      <c r="N6556" t="s">
        <v>1273</v>
      </c>
    </row>
    <row r="6557" spans="1:14" x14ac:dyDescent="0.2">
      <c r="A6557" t="s">
        <v>12316</v>
      </c>
      <c r="B6557">
        <v>26750</v>
      </c>
      <c r="C6557">
        <v>30550</v>
      </c>
      <c r="D6557">
        <v>34350</v>
      </c>
      <c r="E6557">
        <v>38150</v>
      </c>
      <c r="F6557">
        <v>41250</v>
      </c>
      <c r="G6557">
        <v>44300</v>
      </c>
      <c r="H6557">
        <v>47350</v>
      </c>
      <c r="I6557">
        <v>50400</v>
      </c>
      <c r="J6557">
        <v>53450</v>
      </c>
      <c r="K6557" t="s">
        <v>3090</v>
      </c>
      <c r="L6557">
        <v>27</v>
      </c>
      <c r="M6557">
        <v>50</v>
      </c>
      <c r="N6557" t="s">
        <v>1274</v>
      </c>
    </row>
    <row r="6558" spans="1:14" x14ac:dyDescent="0.2">
      <c r="A6558" t="s">
        <v>12317</v>
      </c>
      <c r="B6558">
        <v>26550</v>
      </c>
      <c r="C6558">
        <v>30350</v>
      </c>
      <c r="D6558">
        <v>34150</v>
      </c>
      <c r="E6558">
        <v>37900</v>
      </c>
      <c r="F6558">
        <v>40950</v>
      </c>
      <c r="G6558">
        <v>44000</v>
      </c>
      <c r="H6558">
        <v>47000</v>
      </c>
      <c r="I6558">
        <v>50050</v>
      </c>
      <c r="J6558">
        <v>53100</v>
      </c>
      <c r="K6558" t="s">
        <v>3090</v>
      </c>
      <c r="L6558">
        <v>29</v>
      </c>
      <c r="M6558">
        <v>50</v>
      </c>
      <c r="N6558" t="s">
        <v>1275</v>
      </c>
    </row>
    <row r="6559" spans="1:14" x14ac:dyDescent="0.2">
      <c r="A6559" t="s">
        <v>12318</v>
      </c>
      <c r="B6559">
        <v>26550</v>
      </c>
      <c r="C6559">
        <v>30350</v>
      </c>
      <c r="D6559">
        <v>34150</v>
      </c>
      <c r="E6559">
        <v>37900</v>
      </c>
      <c r="F6559">
        <v>40950</v>
      </c>
      <c r="G6559">
        <v>44000</v>
      </c>
      <c r="H6559">
        <v>47000</v>
      </c>
      <c r="I6559">
        <v>50050</v>
      </c>
      <c r="J6559">
        <v>53100</v>
      </c>
      <c r="K6559" t="s">
        <v>3090</v>
      </c>
      <c r="L6559">
        <v>29</v>
      </c>
      <c r="M6559">
        <v>50</v>
      </c>
      <c r="N6559" t="s">
        <v>1276</v>
      </c>
    </row>
    <row r="6560" spans="1:14" x14ac:dyDescent="0.2">
      <c r="A6560" t="s">
        <v>12319</v>
      </c>
      <c r="B6560">
        <v>26550</v>
      </c>
      <c r="C6560">
        <v>30350</v>
      </c>
      <c r="D6560">
        <v>34150</v>
      </c>
      <c r="E6560">
        <v>37900</v>
      </c>
      <c r="F6560">
        <v>40950</v>
      </c>
      <c r="G6560">
        <v>44000</v>
      </c>
      <c r="H6560">
        <v>47000</v>
      </c>
      <c r="I6560">
        <v>50050</v>
      </c>
      <c r="J6560">
        <v>53100</v>
      </c>
      <c r="K6560" t="s">
        <v>3090</v>
      </c>
      <c r="L6560">
        <v>29</v>
      </c>
      <c r="M6560">
        <v>50</v>
      </c>
      <c r="N6560" t="s">
        <v>1277</v>
      </c>
    </row>
    <row r="6561" spans="1:14" x14ac:dyDescent="0.2">
      <c r="A6561" t="s">
        <v>12320</v>
      </c>
      <c r="B6561">
        <v>26550</v>
      </c>
      <c r="C6561">
        <v>30350</v>
      </c>
      <c r="D6561">
        <v>34150</v>
      </c>
      <c r="E6561">
        <v>37900</v>
      </c>
      <c r="F6561">
        <v>40950</v>
      </c>
      <c r="G6561">
        <v>44000</v>
      </c>
      <c r="H6561">
        <v>47000</v>
      </c>
      <c r="I6561">
        <v>50050</v>
      </c>
      <c r="J6561">
        <v>53100</v>
      </c>
      <c r="K6561" t="s">
        <v>3090</v>
      </c>
      <c r="L6561">
        <v>29</v>
      </c>
      <c r="M6561">
        <v>50</v>
      </c>
      <c r="N6561" t="s">
        <v>1278</v>
      </c>
    </row>
    <row r="6562" spans="1:14" x14ac:dyDescent="0.2">
      <c r="A6562" t="s">
        <v>12321</v>
      </c>
      <c r="B6562">
        <v>26550</v>
      </c>
      <c r="C6562">
        <v>30350</v>
      </c>
      <c r="D6562">
        <v>34150</v>
      </c>
      <c r="E6562">
        <v>37900</v>
      </c>
      <c r="F6562">
        <v>40950</v>
      </c>
      <c r="G6562">
        <v>44000</v>
      </c>
      <c r="H6562">
        <v>47000</v>
      </c>
      <c r="I6562">
        <v>50050</v>
      </c>
      <c r="J6562">
        <v>53100</v>
      </c>
      <c r="K6562" t="s">
        <v>3090</v>
      </c>
      <c r="L6562">
        <v>29</v>
      </c>
      <c r="M6562">
        <v>50</v>
      </c>
      <c r="N6562" t="s">
        <v>1279</v>
      </c>
    </row>
    <row r="6563" spans="1:14" x14ac:dyDescent="0.2">
      <c r="A6563" t="s">
        <v>12322</v>
      </c>
      <c r="B6563">
        <v>26550</v>
      </c>
      <c r="C6563">
        <v>30350</v>
      </c>
      <c r="D6563">
        <v>34150</v>
      </c>
      <c r="E6563">
        <v>37900</v>
      </c>
      <c r="F6563">
        <v>40950</v>
      </c>
      <c r="G6563">
        <v>44000</v>
      </c>
      <c r="H6563">
        <v>47000</v>
      </c>
      <c r="I6563">
        <v>50050</v>
      </c>
      <c r="J6563">
        <v>53100</v>
      </c>
      <c r="K6563" t="s">
        <v>3090</v>
      </c>
      <c r="L6563">
        <v>29</v>
      </c>
      <c r="M6563">
        <v>50</v>
      </c>
      <c r="N6563" t="s">
        <v>1280</v>
      </c>
    </row>
    <row r="6564" spans="1:14" x14ac:dyDescent="0.2">
      <c r="A6564" t="s">
        <v>12323</v>
      </c>
      <c r="B6564">
        <v>26550</v>
      </c>
      <c r="C6564">
        <v>30350</v>
      </c>
      <c r="D6564">
        <v>34150</v>
      </c>
      <c r="E6564">
        <v>37900</v>
      </c>
      <c r="F6564">
        <v>40950</v>
      </c>
      <c r="G6564">
        <v>44000</v>
      </c>
      <c r="H6564">
        <v>47000</v>
      </c>
      <c r="I6564">
        <v>50050</v>
      </c>
      <c r="J6564">
        <v>53100</v>
      </c>
      <c r="K6564" t="s">
        <v>3090</v>
      </c>
      <c r="L6564">
        <v>29</v>
      </c>
      <c r="M6564">
        <v>50</v>
      </c>
      <c r="N6564" t="s">
        <v>1281</v>
      </c>
    </row>
    <row r="6565" spans="1:14" x14ac:dyDescent="0.2">
      <c r="A6565" t="s">
        <v>12324</v>
      </c>
      <c r="B6565">
        <v>26550</v>
      </c>
      <c r="C6565">
        <v>30350</v>
      </c>
      <c r="D6565">
        <v>34150</v>
      </c>
      <c r="E6565">
        <v>37900</v>
      </c>
      <c r="F6565">
        <v>40950</v>
      </c>
      <c r="G6565">
        <v>44000</v>
      </c>
      <c r="H6565">
        <v>47000</v>
      </c>
      <c r="I6565">
        <v>50050</v>
      </c>
      <c r="J6565">
        <v>53100</v>
      </c>
      <c r="K6565" t="s">
        <v>3090</v>
      </c>
      <c r="L6565">
        <v>29</v>
      </c>
      <c r="M6565">
        <v>50</v>
      </c>
      <c r="N6565" t="s">
        <v>1283</v>
      </c>
    </row>
    <row r="6566" spans="1:14" x14ac:dyDescent="0.2">
      <c r="A6566" t="s">
        <v>12325</v>
      </c>
      <c r="B6566">
        <v>26550</v>
      </c>
      <c r="C6566">
        <v>30350</v>
      </c>
      <c r="D6566">
        <v>34150</v>
      </c>
      <c r="E6566">
        <v>37900</v>
      </c>
      <c r="F6566">
        <v>40950</v>
      </c>
      <c r="G6566">
        <v>44000</v>
      </c>
      <c r="H6566">
        <v>47000</v>
      </c>
      <c r="I6566">
        <v>50050</v>
      </c>
      <c r="J6566">
        <v>53100</v>
      </c>
      <c r="K6566" t="s">
        <v>3090</v>
      </c>
      <c r="L6566">
        <v>29</v>
      </c>
      <c r="M6566">
        <v>50</v>
      </c>
      <c r="N6566" t="s">
        <v>1284</v>
      </c>
    </row>
    <row r="6567" spans="1:14" x14ac:dyDescent="0.2">
      <c r="A6567" t="s">
        <v>12326</v>
      </c>
      <c r="B6567">
        <v>26550</v>
      </c>
      <c r="C6567">
        <v>30350</v>
      </c>
      <c r="D6567">
        <v>34150</v>
      </c>
      <c r="E6567">
        <v>37900</v>
      </c>
      <c r="F6567">
        <v>40950</v>
      </c>
      <c r="G6567">
        <v>44000</v>
      </c>
      <c r="H6567">
        <v>47000</v>
      </c>
      <c r="I6567">
        <v>50050</v>
      </c>
      <c r="J6567">
        <v>53100</v>
      </c>
      <c r="K6567" t="s">
        <v>3090</v>
      </c>
      <c r="L6567">
        <v>29</v>
      </c>
      <c r="M6567">
        <v>50</v>
      </c>
      <c r="N6567" t="s">
        <v>1285</v>
      </c>
    </row>
    <row r="6568" spans="1:14" x14ac:dyDescent="0.2">
      <c r="A6568" t="s">
        <v>12327</v>
      </c>
      <c r="B6568">
        <v>26550</v>
      </c>
      <c r="C6568">
        <v>30350</v>
      </c>
      <c r="D6568">
        <v>34150</v>
      </c>
      <c r="E6568">
        <v>37900</v>
      </c>
      <c r="F6568">
        <v>40950</v>
      </c>
      <c r="G6568">
        <v>44000</v>
      </c>
      <c r="H6568">
        <v>47000</v>
      </c>
      <c r="I6568">
        <v>50050</v>
      </c>
      <c r="J6568">
        <v>53100</v>
      </c>
      <c r="K6568" t="s">
        <v>3090</v>
      </c>
      <c r="L6568">
        <v>29</v>
      </c>
      <c r="M6568">
        <v>50</v>
      </c>
      <c r="N6568" t="s">
        <v>1287</v>
      </c>
    </row>
    <row r="6569" spans="1:14" x14ac:dyDescent="0.2">
      <c r="A6569" t="s">
        <v>12328</v>
      </c>
      <c r="B6569">
        <v>26550</v>
      </c>
      <c r="C6569">
        <v>30350</v>
      </c>
      <c r="D6569">
        <v>34150</v>
      </c>
      <c r="E6569">
        <v>37900</v>
      </c>
      <c r="F6569">
        <v>40950</v>
      </c>
      <c r="G6569">
        <v>44000</v>
      </c>
      <c r="H6569">
        <v>47000</v>
      </c>
      <c r="I6569">
        <v>50050</v>
      </c>
      <c r="J6569">
        <v>53100</v>
      </c>
      <c r="K6569" t="s">
        <v>3090</v>
      </c>
      <c r="L6569">
        <v>29</v>
      </c>
      <c r="M6569">
        <v>50</v>
      </c>
      <c r="N6569" t="s">
        <v>1286</v>
      </c>
    </row>
    <row r="6570" spans="1:14" x14ac:dyDescent="0.2">
      <c r="A6570" t="s">
        <v>12329</v>
      </c>
      <c r="B6570">
        <v>26550</v>
      </c>
      <c r="C6570">
        <v>30350</v>
      </c>
      <c r="D6570">
        <v>34150</v>
      </c>
      <c r="E6570">
        <v>37900</v>
      </c>
      <c r="F6570">
        <v>40950</v>
      </c>
      <c r="G6570">
        <v>44000</v>
      </c>
      <c r="H6570">
        <v>47000</v>
      </c>
      <c r="I6570">
        <v>50050</v>
      </c>
      <c r="J6570">
        <v>53100</v>
      </c>
      <c r="K6570" t="s">
        <v>3090</v>
      </c>
      <c r="L6570">
        <v>29</v>
      </c>
      <c r="M6570">
        <v>50</v>
      </c>
      <c r="N6570" t="s">
        <v>1288</v>
      </c>
    </row>
    <row r="6571" spans="1:14" x14ac:dyDescent="0.2">
      <c r="A6571" t="s">
        <v>12330</v>
      </c>
      <c r="B6571">
        <v>26550</v>
      </c>
      <c r="C6571">
        <v>30350</v>
      </c>
      <c r="D6571">
        <v>34150</v>
      </c>
      <c r="E6571">
        <v>37900</v>
      </c>
      <c r="F6571">
        <v>40950</v>
      </c>
      <c r="G6571">
        <v>44000</v>
      </c>
      <c r="H6571">
        <v>47000</v>
      </c>
      <c r="I6571">
        <v>50050</v>
      </c>
      <c r="J6571">
        <v>53100</v>
      </c>
      <c r="K6571" t="s">
        <v>3090</v>
      </c>
      <c r="L6571">
        <v>29</v>
      </c>
      <c r="M6571">
        <v>50</v>
      </c>
      <c r="N6571" t="s">
        <v>1289</v>
      </c>
    </row>
    <row r="6572" spans="1:14" x14ac:dyDescent="0.2">
      <c r="A6572" t="s">
        <v>12331</v>
      </c>
      <c r="B6572">
        <v>26550</v>
      </c>
      <c r="C6572">
        <v>30350</v>
      </c>
      <c r="D6572">
        <v>34150</v>
      </c>
      <c r="E6572">
        <v>37900</v>
      </c>
      <c r="F6572">
        <v>40950</v>
      </c>
      <c r="G6572">
        <v>44000</v>
      </c>
      <c r="H6572">
        <v>47000</v>
      </c>
      <c r="I6572">
        <v>50050</v>
      </c>
      <c r="J6572">
        <v>53100</v>
      </c>
      <c r="K6572" t="s">
        <v>3090</v>
      </c>
      <c r="L6572">
        <v>29</v>
      </c>
      <c r="M6572">
        <v>50</v>
      </c>
      <c r="N6572" t="s">
        <v>1290</v>
      </c>
    </row>
    <row r="6573" spans="1:14" x14ac:dyDescent="0.2">
      <c r="A6573" t="s">
        <v>12332</v>
      </c>
      <c r="B6573">
        <v>26550</v>
      </c>
      <c r="C6573">
        <v>30350</v>
      </c>
      <c r="D6573">
        <v>34150</v>
      </c>
      <c r="E6573">
        <v>37900</v>
      </c>
      <c r="F6573">
        <v>40950</v>
      </c>
      <c r="G6573">
        <v>44000</v>
      </c>
      <c r="H6573">
        <v>47000</v>
      </c>
      <c r="I6573">
        <v>50050</v>
      </c>
      <c r="J6573">
        <v>53100</v>
      </c>
      <c r="K6573" t="s">
        <v>3090</v>
      </c>
      <c r="L6573">
        <v>29</v>
      </c>
      <c r="M6573">
        <v>50</v>
      </c>
      <c r="N6573" t="s">
        <v>1291</v>
      </c>
    </row>
    <row r="6574" spans="1:14" x14ac:dyDescent="0.2">
      <c r="A6574" t="s">
        <v>12333</v>
      </c>
      <c r="B6574">
        <v>26550</v>
      </c>
      <c r="C6574">
        <v>30350</v>
      </c>
      <c r="D6574">
        <v>34150</v>
      </c>
      <c r="E6574">
        <v>37900</v>
      </c>
      <c r="F6574">
        <v>40950</v>
      </c>
      <c r="G6574">
        <v>44000</v>
      </c>
      <c r="H6574">
        <v>47000</v>
      </c>
      <c r="I6574">
        <v>50050</v>
      </c>
      <c r="J6574">
        <v>53100</v>
      </c>
      <c r="K6574" t="s">
        <v>3090</v>
      </c>
      <c r="L6574">
        <v>29</v>
      </c>
      <c r="M6574">
        <v>50</v>
      </c>
      <c r="N6574" t="s">
        <v>1292</v>
      </c>
    </row>
    <row r="6575" spans="1:14" x14ac:dyDescent="0.2">
      <c r="A6575" t="s">
        <v>12334</v>
      </c>
      <c r="B6575">
        <v>26550</v>
      </c>
      <c r="C6575">
        <v>30350</v>
      </c>
      <c r="D6575">
        <v>34150</v>
      </c>
      <c r="E6575">
        <v>37900</v>
      </c>
      <c r="F6575">
        <v>40950</v>
      </c>
      <c r="G6575">
        <v>44000</v>
      </c>
      <c r="H6575">
        <v>47000</v>
      </c>
      <c r="I6575">
        <v>50050</v>
      </c>
      <c r="J6575">
        <v>53100</v>
      </c>
      <c r="K6575" t="s">
        <v>3090</v>
      </c>
      <c r="L6575">
        <v>29</v>
      </c>
      <c r="M6575">
        <v>50</v>
      </c>
      <c r="N6575" t="s">
        <v>1293</v>
      </c>
    </row>
    <row r="6576" spans="1:14" x14ac:dyDescent="0.2">
      <c r="A6576" t="s">
        <v>12335</v>
      </c>
      <c r="B6576">
        <v>26550</v>
      </c>
      <c r="C6576">
        <v>30350</v>
      </c>
      <c r="D6576">
        <v>34150</v>
      </c>
      <c r="E6576">
        <v>37900</v>
      </c>
      <c r="F6576">
        <v>40950</v>
      </c>
      <c r="G6576">
        <v>44000</v>
      </c>
      <c r="H6576">
        <v>47000</v>
      </c>
      <c r="I6576">
        <v>50050</v>
      </c>
      <c r="J6576">
        <v>53100</v>
      </c>
      <c r="K6576" t="s">
        <v>3090</v>
      </c>
      <c r="L6576">
        <v>29</v>
      </c>
      <c r="M6576">
        <v>50</v>
      </c>
      <c r="N6576" t="s">
        <v>508</v>
      </c>
    </row>
    <row r="6577" spans="1:14" x14ac:dyDescent="0.2">
      <c r="A6577" t="s">
        <v>12336</v>
      </c>
      <c r="B6577">
        <v>26550</v>
      </c>
      <c r="C6577">
        <v>30350</v>
      </c>
      <c r="D6577">
        <v>34150</v>
      </c>
      <c r="E6577">
        <v>37900</v>
      </c>
      <c r="F6577">
        <v>40950</v>
      </c>
      <c r="G6577">
        <v>44000</v>
      </c>
      <c r="H6577">
        <v>47000</v>
      </c>
      <c r="I6577">
        <v>50050</v>
      </c>
      <c r="J6577">
        <v>53100</v>
      </c>
      <c r="K6577" t="s">
        <v>3090</v>
      </c>
      <c r="L6577">
        <v>29</v>
      </c>
      <c r="M6577">
        <v>50</v>
      </c>
      <c r="N6577" t="s">
        <v>509</v>
      </c>
    </row>
    <row r="6578" spans="1:14" x14ac:dyDescent="0.2">
      <c r="A6578" t="s">
        <v>12337</v>
      </c>
      <c r="B6578">
        <v>26550</v>
      </c>
      <c r="C6578">
        <v>30350</v>
      </c>
      <c r="D6578">
        <v>34150</v>
      </c>
      <c r="E6578">
        <v>37900</v>
      </c>
      <c r="F6578">
        <v>40950</v>
      </c>
      <c r="G6578">
        <v>44000</v>
      </c>
      <c r="H6578">
        <v>47000</v>
      </c>
      <c r="I6578">
        <v>50050</v>
      </c>
      <c r="J6578">
        <v>53100</v>
      </c>
      <c r="K6578" t="s">
        <v>3090</v>
      </c>
      <c r="L6578">
        <v>29</v>
      </c>
      <c r="M6578">
        <v>50</v>
      </c>
      <c r="N6578" t="s">
        <v>510</v>
      </c>
    </row>
    <row r="6579" spans="1:14" x14ac:dyDescent="0.2">
      <c r="A6579" t="s">
        <v>12338</v>
      </c>
      <c r="B6579">
        <v>26550</v>
      </c>
      <c r="C6579">
        <v>30350</v>
      </c>
      <c r="D6579">
        <v>34150</v>
      </c>
      <c r="E6579">
        <v>37900</v>
      </c>
      <c r="F6579">
        <v>40950</v>
      </c>
      <c r="G6579">
        <v>44000</v>
      </c>
      <c r="H6579">
        <v>47000</v>
      </c>
      <c r="I6579">
        <v>50050</v>
      </c>
      <c r="J6579">
        <v>53100</v>
      </c>
      <c r="K6579" t="s">
        <v>3090</v>
      </c>
      <c r="L6579">
        <v>29</v>
      </c>
      <c r="M6579">
        <v>50</v>
      </c>
      <c r="N6579" t="s">
        <v>511</v>
      </c>
    </row>
    <row r="6580" spans="1:14" x14ac:dyDescent="0.2">
      <c r="A6580" t="s">
        <v>12339</v>
      </c>
      <c r="B6580">
        <v>26550</v>
      </c>
      <c r="C6580">
        <v>30350</v>
      </c>
      <c r="D6580">
        <v>34150</v>
      </c>
      <c r="E6580">
        <v>37900</v>
      </c>
      <c r="F6580">
        <v>40950</v>
      </c>
      <c r="G6580">
        <v>44000</v>
      </c>
      <c r="H6580">
        <v>47000</v>
      </c>
      <c r="I6580">
        <v>50050</v>
      </c>
      <c r="J6580">
        <v>53100</v>
      </c>
      <c r="K6580" t="s">
        <v>3090</v>
      </c>
      <c r="L6580">
        <v>29</v>
      </c>
      <c r="M6580">
        <v>50</v>
      </c>
      <c r="N6580" t="s">
        <v>512</v>
      </c>
    </row>
    <row r="6581" spans="1:14" x14ac:dyDescent="0.2">
      <c r="A6581" t="s">
        <v>12340</v>
      </c>
      <c r="B6581">
        <v>26550</v>
      </c>
      <c r="C6581">
        <v>30350</v>
      </c>
      <c r="D6581">
        <v>34150</v>
      </c>
      <c r="E6581">
        <v>37900</v>
      </c>
      <c r="F6581">
        <v>40950</v>
      </c>
      <c r="G6581">
        <v>44000</v>
      </c>
      <c r="H6581">
        <v>47000</v>
      </c>
      <c r="I6581">
        <v>50050</v>
      </c>
      <c r="J6581">
        <v>53100</v>
      </c>
      <c r="K6581" t="s">
        <v>3090</v>
      </c>
      <c r="L6581">
        <v>29</v>
      </c>
      <c r="M6581">
        <v>50</v>
      </c>
      <c r="N6581" t="s">
        <v>513</v>
      </c>
    </row>
    <row r="6582" spans="1:14" x14ac:dyDescent="0.2">
      <c r="A6582" t="s">
        <v>12341</v>
      </c>
      <c r="B6582">
        <v>26550</v>
      </c>
      <c r="C6582">
        <v>30350</v>
      </c>
      <c r="D6582">
        <v>34150</v>
      </c>
      <c r="E6582">
        <v>37900</v>
      </c>
      <c r="F6582">
        <v>40950</v>
      </c>
      <c r="G6582">
        <v>44000</v>
      </c>
      <c r="H6582">
        <v>47000</v>
      </c>
      <c r="I6582">
        <v>50050</v>
      </c>
      <c r="J6582">
        <v>53100</v>
      </c>
      <c r="K6582" t="s">
        <v>3090</v>
      </c>
      <c r="L6582">
        <v>29</v>
      </c>
      <c r="M6582">
        <v>50</v>
      </c>
      <c r="N6582" t="s">
        <v>514</v>
      </c>
    </row>
    <row r="6583" spans="1:14" x14ac:dyDescent="0.2">
      <c r="A6583" t="s">
        <v>12342</v>
      </c>
      <c r="B6583">
        <v>26550</v>
      </c>
      <c r="C6583">
        <v>30350</v>
      </c>
      <c r="D6583">
        <v>34150</v>
      </c>
      <c r="E6583">
        <v>37900</v>
      </c>
      <c r="F6583">
        <v>40950</v>
      </c>
      <c r="G6583">
        <v>44000</v>
      </c>
      <c r="H6583">
        <v>47000</v>
      </c>
      <c r="I6583">
        <v>50050</v>
      </c>
      <c r="J6583">
        <v>53100</v>
      </c>
      <c r="K6583" t="s">
        <v>3090</v>
      </c>
      <c r="L6583">
        <v>29</v>
      </c>
      <c r="M6583">
        <v>50</v>
      </c>
      <c r="N6583" t="s">
        <v>515</v>
      </c>
    </row>
    <row r="6584" spans="1:14" x14ac:dyDescent="0.2">
      <c r="A6584" t="s">
        <v>12343</v>
      </c>
      <c r="B6584">
        <v>26550</v>
      </c>
      <c r="C6584">
        <v>30350</v>
      </c>
      <c r="D6584">
        <v>34150</v>
      </c>
      <c r="E6584">
        <v>37900</v>
      </c>
      <c r="F6584">
        <v>40950</v>
      </c>
      <c r="G6584">
        <v>44000</v>
      </c>
      <c r="H6584">
        <v>47000</v>
      </c>
      <c r="I6584">
        <v>50050</v>
      </c>
      <c r="J6584">
        <v>53100</v>
      </c>
      <c r="K6584" t="s">
        <v>3090</v>
      </c>
      <c r="L6584">
        <v>29</v>
      </c>
      <c r="M6584">
        <v>50</v>
      </c>
      <c r="N6584" t="s">
        <v>516</v>
      </c>
    </row>
    <row r="6585" spans="1:14" x14ac:dyDescent="0.2">
      <c r="A6585" t="s">
        <v>12344</v>
      </c>
      <c r="B6585">
        <v>26550</v>
      </c>
      <c r="C6585">
        <v>30350</v>
      </c>
      <c r="D6585">
        <v>34150</v>
      </c>
      <c r="E6585">
        <v>37900</v>
      </c>
      <c r="F6585">
        <v>40950</v>
      </c>
      <c r="G6585">
        <v>44000</v>
      </c>
      <c r="H6585">
        <v>47000</v>
      </c>
      <c r="I6585">
        <v>50050</v>
      </c>
      <c r="J6585">
        <v>53100</v>
      </c>
      <c r="K6585" t="s">
        <v>3090</v>
      </c>
      <c r="L6585">
        <v>29</v>
      </c>
      <c r="M6585">
        <v>50</v>
      </c>
      <c r="N6585" t="s">
        <v>517</v>
      </c>
    </row>
    <row r="6586" spans="1:14" x14ac:dyDescent="0.2">
      <c r="A6586" t="s">
        <v>12345</v>
      </c>
      <c r="B6586">
        <v>26550</v>
      </c>
      <c r="C6586">
        <v>30350</v>
      </c>
      <c r="D6586">
        <v>34150</v>
      </c>
      <c r="E6586">
        <v>37900</v>
      </c>
      <c r="F6586">
        <v>40950</v>
      </c>
      <c r="G6586">
        <v>44000</v>
      </c>
      <c r="H6586">
        <v>47000</v>
      </c>
      <c r="I6586">
        <v>50050</v>
      </c>
      <c r="J6586">
        <v>53100</v>
      </c>
      <c r="K6586" t="s">
        <v>3090</v>
      </c>
      <c r="L6586">
        <v>29</v>
      </c>
      <c r="M6586">
        <v>50</v>
      </c>
      <c r="N6586" t="s">
        <v>518</v>
      </c>
    </row>
    <row r="6587" spans="1:14" x14ac:dyDescent="0.2">
      <c r="A6587" t="s">
        <v>12346</v>
      </c>
      <c r="B6587">
        <v>26550</v>
      </c>
      <c r="C6587">
        <v>30350</v>
      </c>
      <c r="D6587">
        <v>34150</v>
      </c>
      <c r="E6587">
        <v>37900</v>
      </c>
      <c r="F6587">
        <v>40950</v>
      </c>
      <c r="G6587">
        <v>44000</v>
      </c>
      <c r="H6587">
        <v>47000</v>
      </c>
      <c r="I6587">
        <v>50050</v>
      </c>
      <c r="J6587">
        <v>53100</v>
      </c>
      <c r="K6587" t="s">
        <v>3090</v>
      </c>
      <c r="L6587">
        <v>29</v>
      </c>
      <c r="M6587">
        <v>50</v>
      </c>
      <c r="N6587" t="s">
        <v>519</v>
      </c>
    </row>
    <row r="6588" spans="1:14" x14ac:dyDescent="0.2">
      <c r="A6588" t="s">
        <v>12347</v>
      </c>
      <c r="B6588">
        <v>26550</v>
      </c>
      <c r="C6588">
        <v>30350</v>
      </c>
      <c r="D6588">
        <v>34150</v>
      </c>
      <c r="E6588">
        <v>37900</v>
      </c>
      <c r="F6588">
        <v>40950</v>
      </c>
      <c r="G6588">
        <v>44000</v>
      </c>
      <c r="H6588">
        <v>47000</v>
      </c>
      <c r="I6588">
        <v>50050</v>
      </c>
      <c r="J6588">
        <v>53100</v>
      </c>
      <c r="K6588" t="s">
        <v>3090</v>
      </c>
      <c r="L6588">
        <v>29</v>
      </c>
      <c r="M6588">
        <v>50</v>
      </c>
      <c r="N6588" t="s">
        <v>520</v>
      </c>
    </row>
    <row r="6589" spans="1:14" x14ac:dyDescent="0.2">
      <c r="A6589" t="s">
        <v>12348</v>
      </c>
      <c r="B6589">
        <v>26550</v>
      </c>
      <c r="C6589">
        <v>30350</v>
      </c>
      <c r="D6589">
        <v>34150</v>
      </c>
      <c r="E6589">
        <v>37900</v>
      </c>
      <c r="F6589">
        <v>40950</v>
      </c>
      <c r="G6589">
        <v>44000</v>
      </c>
      <c r="H6589">
        <v>47000</v>
      </c>
      <c r="I6589">
        <v>50050</v>
      </c>
      <c r="J6589">
        <v>53100</v>
      </c>
      <c r="K6589" t="s">
        <v>3090</v>
      </c>
      <c r="L6589">
        <v>29</v>
      </c>
      <c r="M6589">
        <v>50</v>
      </c>
      <c r="N6589" t="s">
        <v>522</v>
      </c>
    </row>
    <row r="6590" spans="1:14" x14ac:dyDescent="0.2">
      <c r="A6590" t="s">
        <v>12349</v>
      </c>
      <c r="B6590">
        <v>26550</v>
      </c>
      <c r="C6590">
        <v>30350</v>
      </c>
      <c r="D6590">
        <v>34150</v>
      </c>
      <c r="E6590">
        <v>37900</v>
      </c>
      <c r="F6590">
        <v>40950</v>
      </c>
      <c r="G6590">
        <v>44000</v>
      </c>
      <c r="H6590">
        <v>47000</v>
      </c>
      <c r="I6590">
        <v>50050</v>
      </c>
      <c r="J6590">
        <v>53100</v>
      </c>
      <c r="K6590" t="s">
        <v>3090</v>
      </c>
      <c r="L6590">
        <v>29</v>
      </c>
      <c r="M6590">
        <v>50</v>
      </c>
      <c r="N6590" t="s">
        <v>521</v>
      </c>
    </row>
    <row r="6591" spans="1:14" x14ac:dyDescent="0.2">
      <c r="A6591" t="s">
        <v>12350</v>
      </c>
      <c r="B6591">
        <v>26550</v>
      </c>
      <c r="C6591">
        <v>30350</v>
      </c>
      <c r="D6591">
        <v>34150</v>
      </c>
      <c r="E6591">
        <v>37900</v>
      </c>
      <c r="F6591">
        <v>40950</v>
      </c>
      <c r="G6591">
        <v>44000</v>
      </c>
      <c r="H6591">
        <v>47000</v>
      </c>
      <c r="I6591">
        <v>50050</v>
      </c>
      <c r="J6591">
        <v>53100</v>
      </c>
      <c r="K6591" t="s">
        <v>3090</v>
      </c>
      <c r="L6591">
        <v>29</v>
      </c>
      <c r="M6591">
        <v>50</v>
      </c>
      <c r="N6591" t="s">
        <v>523</v>
      </c>
    </row>
    <row r="6592" spans="1:14" x14ac:dyDescent="0.2">
      <c r="A6592" t="s">
        <v>12351</v>
      </c>
      <c r="B6592">
        <v>26550</v>
      </c>
      <c r="C6592">
        <v>30350</v>
      </c>
      <c r="D6592">
        <v>34150</v>
      </c>
      <c r="E6592">
        <v>37900</v>
      </c>
      <c r="F6592">
        <v>40950</v>
      </c>
      <c r="G6592">
        <v>44000</v>
      </c>
      <c r="H6592">
        <v>47000</v>
      </c>
      <c r="I6592">
        <v>50050</v>
      </c>
      <c r="J6592">
        <v>53100</v>
      </c>
      <c r="K6592" t="s">
        <v>3090</v>
      </c>
      <c r="L6592">
        <v>29</v>
      </c>
      <c r="M6592">
        <v>50</v>
      </c>
      <c r="N6592" t="s">
        <v>524</v>
      </c>
    </row>
    <row r="6593" spans="1:14" x14ac:dyDescent="0.2">
      <c r="A6593" t="s">
        <v>12352</v>
      </c>
      <c r="B6593">
        <v>26550</v>
      </c>
      <c r="C6593">
        <v>30350</v>
      </c>
      <c r="D6593">
        <v>34150</v>
      </c>
      <c r="E6593">
        <v>37900</v>
      </c>
      <c r="F6593">
        <v>40950</v>
      </c>
      <c r="G6593">
        <v>44000</v>
      </c>
      <c r="H6593">
        <v>47000</v>
      </c>
      <c r="I6593">
        <v>50050</v>
      </c>
      <c r="J6593">
        <v>53100</v>
      </c>
      <c r="K6593" t="s">
        <v>3090</v>
      </c>
      <c r="L6593">
        <v>29</v>
      </c>
      <c r="M6593">
        <v>50</v>
      </c>
      <c r="N6593" t="s">
        <v>525</v>
      </c>
    </row>
    <row r="6594" spans="1:14" x14ac:dyDescent="0.2">
      <c r="A6594" t="s">
        <v>12353</v>
      </c>
      <c r="B6594">
        <v>26550</v>
      </c>
      <c r="C6594">
        <v>30350</v>
      </c>
      <c r="D6594">
        <v>34150</v>
      </c>
      <c r="E6594">
        <v>37900</v>
      </c>
      <c r="F6594">
        <v>40950</v>
      </c>
      <c r="G6594">
        <v>44000</v>
      </c>
      <c r="H6594">
        <v>47000</v>
      </c>
      <c r="I6594">
        <v>50050</v>
      </c>
      <c r="J6594">
        <v>53100</v>
      </c>
      <c r="K6594" t="s">
        <v>3090</v>
      </c>
      <c r="L6594">
        <v>29</v>
      </c>
      <c r="M6594">
        <v>50</v>
      </c>
      <c r="N6594" t="s">
        <v>526</v>
      </c>
    </row>
    <row r="6595" spans="1:14" x14ac:dyDescent="0.2">
      <c r="A6595" t="s">
        <v>12354</v>
      </c>
      <c r="B6595">
        <v>26550</v>
      </c>
      <c r="C6595">
        <v>30350</v>
      </c>
      <c r="D6595">
        <v>34150</v>
      </c>
      <c r="E6595">
        <v>37900</v>
      </c>
      <c r="F6595">
        <v>40950</v>
      </c>
      <c r="G6595">
        <v>44000</v>
      </c>
      <c r="H6595">
        <v>47000</v>
      </c>
      <c r="I6595">
        <v>50050</v>
      </c>
      <c r="J6595">
        <v>53100</v>
      </c>
      <c r="K6595" t="s">
        <v>3090</v>
      </c>
      <c r="L6595">
        <v>29</v>
      </c>
      <c r="M6595">
        <v>50</v>
      </c>
      <c r="N6595" t="s">
        <v>527</v>
      </c>
    </row>
    <row r="6596" spans="1:14" x14ac:dyDescent="0.2">
      <c r="A6596" t="s">
        <v>12355</v>
      </c>
      <c r="B6596">
        <v>26550</v>
      </c>
      <c r="C6596">
        <v>30350</v>
      </c>
      <c r="D6596">
        <v>34150</v>
      </c>
      <c r="E6596">
        <v>37900</v>
      </c>
      <c r="F6596">
        <v>40950</v>
      </c>
      <c r="G6596">
        <v>44000</v>
      </c>
      <c r="H6596">
        <v>47000</v>
      </c>
      <c r="I6596">
        <v>50050</v>
      </c>
      <c r="J6596">
        <v>53100</v>
      </c>
      <c r="K6596" t="s">
        <v>3090</v>
      </c>
      <c r="L6596">
        <v>29</v>
      </c>
      <c r="M6596">
        <v>50</v>
      </c>
      <c r="N6596" t="s">
        <v>528</v>
      </c>
    </row>
    <row r="6597" spans="1:14" x14ac:dyDescent="0.2">
      <c r="A6597" t="s">
        <v>12356</v>
      </c>
      <c r="B6597">
        <v>26550</v>
      </c>
      <c r="C6597">
        <v>30350</v>
      </c>
      <c r="D6597">
        <v>34150</v>
      </c>
      <c r="E6597">
        <v>37900</v>
      </c>
      <c r="F6597">
        <v>40950</v>
      </c>
      <c r="G6597">
        <v>44000</v>
      </c>
      <c r="H6597">
        <v>47000</v>
      </c>
      <c r="I6597">
        <v>50050</v>
      </c>
      <c r="J6597">
        <v>53100</v>
      </c>
      <c r="K6597" t="s">
        <v>3090</v>
      </c>
      <c r="L6597">
        <v>29</v>
      </c>
      <c r="M6597">
        <v>50</v>
      </c>
      <c r="N6597" t="s">
        <v>529</v>
      </c>
    </row>
    <row r="6598" spans="1:14" x14ac:dyDescent="0.2">
      <c r="A6598" t="s">
        <v>12357</v>
      </c>
      <c r="B6598">
        <v>26550</v>
      </c>
      <c r="C6598">
        <v>30350</v>
      </c>
      <c r="D6598">
        <v>34150</v>
      </c>
      <c r="E6598">
        <v>37900</v>
      </c>
      <c r="F6598">
        <v>40950</v>
      </c>
      <c r="G6598">
        <v>44000</v>
      </c>
      <c r="H6598">
        <v>47000</v>
      </c>
      <c r="I6598">
        <v>50050</v>
      </c>
      <c r="J6598">
        <v>53100</v>
      </c>
      <c r="K6598" t="s">
        <v>3090</v>
      </c>
      <c r="L6598">
        <v>29</v>
      </c>
      <c r="M6598">
        <v>50</v>
      </c>
      <c r="N6598" t="s">
        <v>530</v>
      </c>
    </row>
    <row r="6599" spans="1:14" x14ac:dyDescent="0.2">
      <c r="A6599" t="s">
        <v>12358</v>
      </c>
      <c r="B6599">
        <v>26550</v>
      </c>
      <c r="C6599">
        <v>30350</v>
      </c>
      <c r="D6599">
        <v>34150</v>
      </c>
      <c r="E6599">
        <v>37900</v>
      </c>
      <c r="F6599">
        <v>40950</v>
      </c>
      <c r="G6599">
        <v>44000</v>
      </c>
      <c r="H6599">
        <v>47000</v>
      </c>
      <c r="I6599">
        <v>50050</v>
      </c>
      <c r="J6599">
        <v>53100</v>
      </c>
      <c r="K6599" t="s">
        <v>3090</v>
      </c>
      <c r="L6599">
        <v>29</v>
      </c>
      <c r="M6599">
        <v>50</v>
      </c>
      <c r="N6599" t="s">
        <v>531</v>
      </c>
    </row>
    <row r="6600" spans="1:14" x14ac:dyDescent="0.2">
      <c r="A6600" t="s">
        <v>12359</v>
      </c>
      <c r="B6600">
        <v>26550</v>
      </c>
      <c r="C6600">
        <v>30350</v>
      </c>
      <c r="D6600">
        <v>34150</v>
      </c>
      <c r="E6600">
        <v>37900</v>
      </c>
      <c r="F6600">
        <v>40950</v>
      </c>
      <c r="G6600">
        <v>44000</v>
      </c>
      <c r="H6600">
        <v>47000</v>
      </c>
      <c r="I6600">
        <v>50050</v>
      </c>
      <c r="J6600">
        <v>53100</v>
      </c>
      <c r="K6600" t="s">
        <v>3090</v>
      </c>
      <c r="L6600">
        <v>29</v>
      </c>
      <c r="M6600">
        <v>50</v>
      </c>
      <c r="N6600" t="s">
        <v>532</v>
      </c>
    </row>
    <row r="6601" spans="1:14" x14ac:dyDescent="0.2">
      <c r="A6601" t="s">
        <v>12360</v>
      </c>
      <c r="B6601">
        <v>26550</v>
      </c>
      <c r="C6601">
        <v>30350</v>
      </c>
      <c r="D6601">
        <v>34150</v>
      </c>
      <c r="E6601">
        <v>37900</v>
      </c>
      <c r="F6601">
        <v>40950</v>
      </c>
      <c r="G6601">
        <v>44000</v>
      </c>
      <c r="H6601">
        <v>47000</v>
      </c>
      <c r="I6601">
        <v>50050</v>
      </c>
      <c r="J6601">
        <v>53100</v>
      </c>
      <c r="K6601" t="s">
        <v>3090</v>
      </c>
      <c r="L6601">
        <v>29</v>
      </c>
      <c r="M6601">
        <v>50</v>
      </c>
      <c r="N6601" t="s">
        <v>533</v>
      </c>
    </row>
    <row r="6602" spans="1:14" x14ac:dyDescent="0.2">
      <c r="A6602" t="s">
        <v>12361</v>
      </c>
      <c r="B6602">
        <v>26550</v>
      </c>
      <c r="C6602">
        <v>30350</v>
      </c>
      <c r="D6602">
        <v>34150</v>
      </c>
      <c r="E6602">
        <v>37900</v>
      </c>
      <c r="F6602">
        <v>40950</v>
      </c>
      <c r="G6602">
        <v>44000</v>
      </c>
      <c r="H6602">
        <v>47000</v>
      </c>
      <c r="I6602">
        <v>50050</v>
      </c>
      <c r="J6602">
        <v>53100</v>
      </c>
      <c r="K6602" t="s">
        <v>3090</v>
      </c>
      <c r="L6602">
        <v>29</v>
      </c>
      <c r="M6602">
        <v>50</v>
      </c>
      <c r="N6602" t="s">
        <v>534</v>
      </c>
    </row>
    <row r="6603" spans="1:14" x14ac:dyDescent="0.2">
      <c r="A6603" t="s">
        <v>12362</v>
      </c>
      <c r="B6603">
        <v>26550</v>
      </c>
      <c r="C6603">
        <v>30350</v>
      </c>
      <c r="D6603">
        <v>34150</v>
      </c>
      <c r="E6603">
        <v>37900</v>
      </c>
      <c r="F6603">
        <v>40950</v>
      </c>
      <c r="G6603">
        <v>44000</v>
      </c>
      <c r="H6603">
        <v>47000</v>
      </c>
      <c r="I6603">
        <v>50050</v>
      </c>
      <c r="J6603">
        <v>53100</v>
      </c>
      <c r="K6603" t="s">
        <v>3090</v>
      </c>
      <c r="L6603">
        <v>29</v>
      </c>
      <c r="M6603">
        <v>50</v>
      </c>
      <c r="N6603" t="s">
        <v>535</v>
      </c>
    </row>
    <row r="6604" spans="1:14" x14ac:dyDescent="0.2">
      <c r="A6604" t="s">
        <v>12363</v>
      </c>
      <c r="B6604">
        <v>26550</v>
      </c>
      <c r="C6604">
        <v>30350</v>
      </c>
      <c r="D6604">
        <v>34150</v>
      </c>
      <c r="E6604">
        <v>37900</v>
      </c>
      <c r="F6604">
        <v>40950</v>
      </c>
      <c r="G6604">
        <v>44000</v>
      </c>
      <c r="H6604">
        <v>47000</v>
      </c>
      <c r="I6604">
        <v>50050</v>
      </c>
      <c r="J6604">
        <v>53100</v>
      </c>
      <c r="K6604" t="s">
        <v>3090</v>
      </c>
      <c r="L6604">
        <v>29</v>
      </c>
      <c r="M6604">
        <v>50</v>
      </c>
      <c r="N6604" t="s">
        <v>536</v>
      </c>
    </row>
    <row r="6605" spans="1:14" x14ac:dyDescent="0.2">
      <c r="A6605" t="s">
        <v>12364</v>
      </c>
      <c r="B6605">
        <v>26550</v>
      </c>
      <c r="C6605">
        <v>30350</v>
      </c>
      <c r="D6605">
        <v>34150</v>
      </c>
      <c r="E6605">
        <v>37900</v>
      </c>
      <c r="F6605">
        <v>40950</v>
      </c>
      <c r="G6605">
        <v>44000</v>
      </c>
      <c r="H6605">
        <v>47000</v>
      </c>
      <c r="I6605">
        <v>50050</v>
      </c>
      <c r="J6605">
        <v>53100</v>
      </c>
      <c r="K6605" t="s">
        <v>3090</v>
      </c>
      <c r="L6605">
        <v>29</v>
      </c>
      <c r="M6605">
        <v>50</v>
      </c>
      <c r="N6605" t="s">
        <v>537</v>
      </c>
    </row>
    <row r="6606" spans="1:14" x14ac:dyDescent="0.2">
      <c r="A6606" t="s">
        <v>12365</v>
      </c>
      <c r="B6606">
        <v>33800</v>
      </c>
      <c r="C6606">
        <v>38600</v>
      </c>
      <c r="D6606">
        <v>43450</v>
      </c>
      <c r="E6606">
        <v>48250</v>
      </c>
      <c r="F6606">
        <v>52150</v>
      </c>
      <c r="G6606">
        <v>56000</v>
      </c>
      <c r="H6606">
        <v>59850</v>
      </c>
      <c r="I6606">
        <v>63700</v>
      </c>
      <c r="J6606">
        <v>67550</v>
      </c>
      <c r="K6606" t="s">
        <v>3090</v>
      </c>
      <c r="L6606">
        <v>31</v>
      </c>
      <c r="M6606">
        <v>50</v>
      </c>
      <c r="N6606" t="s">
        <v>538</v>
      </c>
    </row>
    <row r="6607" spans="1:14" x14ac:dyDescent="0.2">
      <c r="A6607" t="s">
        <v>12366</v>
      </c>
      <c r="B6607">
        <v>33800</v>
      </c>
      <c r="C6607">
        <v>38600</v>
      </c>
      <c r="D6607">
        <v>43450</v>
      </c>
      <c r="E6607">
        <v>48250</v>
      </c>
      <c r="F6607">
        <v>52150</v>
      </c>
      <c r="G6607">
        <v>56000</v>
      </c>
      <c r="H6607">
        <v>59850</v>
      </c>
      <c r="I6607">
        <v>63700</v>
      </c>
      <c r="J6607">
        <v>67550</v>
      </c>
      <c r="K6607" t="s">
        <v>3090</v>
      </c>
      <c r="L6607">
        <v>31</v>
      </c>
      <c r="M6607">
        <v>50</v>
      </c>
      <c r="N6607" t="s">
        <v>539</v>
      </c>
    </row>
    <row r="6608" spans="1:14" x14ac:dyDescent="0.2">
      <c r="A6608" t="s">
        <v>12367</v>
      </c>
      <c r="B6608">
        <v>33800</v>
      </c>
      <c r="C6608">
        <v>38600</v>
      </c>
      <c r="D6608">
        <v>43450</v>
      </c>
      <c r="E6608">
        <v>48250</v>
      </c>
      <c r="F6608">
        <v>52150</v>
      </c>
      <c r="G6608">
        <v>56000</v>
      </c>
      <c r="H6608">
        <v>59850</v>
      </c>
      <c r="I6608">
        <v>63700</v>
      </c>
      <c r="J6608">
        <v>67550</v>
      </c>
      <c r="K6608" t="s">
        <v>3090</v>
      </c>
      <c r="L6608">
        <v>31</v>
      </c>
      <c r="M6608">
        <v>50</v>
      </c>
      <c r="N6608" t="s">
        <v>540</v>
      </c>
    </row>
    <row r="6609" spans="1:14" x14ac:dyDescent="0.2">
      <c r="A6609" t="s">
        <v>12368</v>
      </c>
      <c r="B6609">
        <v>42650</v>
      </c>
      <c r="C6609">
        <v>48750</v>
      </c>
      <c r="D6609">
        <v>54850</v>
      </c>
      <c r="E6609">
        <v>60900</v>
      </c>
      <c r="F6609">
        <v>65800</v>
      </c>
      <c r="G6609">
        <v>70650</v>
      </c>
      <c r="H6609">
        <v>75550</v>
      </c>
      <c r="I6609">
        <v>80400</v>
      </c>
      <c r="J6609">
        <v>85300</v>
      </c>
      <c r="K6609" t="s">
        <v>3090</v>
      </c>
      <c r="L6609">
        <v>31</v>
      </c>
      <c r="M6609">
        <v>50</v>
      </c>
      <c r="N6609" t="s">
        <v>541</v>
      </c>
    </row>
    <row r="6610" spans="1:14" x14ac:dyDescent="0.2">
      <c r="A6610" t="s">
        <v>12369</v>
      </c>
      <c r="B6610">
        <v>33800</v>
      </c>
      <c r="C6610">
        <v>38600</v>
      </c>
      <c r="D6610">
        <v>43450</v>
      </c>
      <c r="E6610">
        <v>48250</v>
      </c>
      <c r="F6610">
        <v>52150</v>
      </c>
      <c r="G6610">
        <v>56000</v>
      </c>
      <c r="H6610">
        <v>59850</v>
      </c>
      <c r="I6610">
        <v>63700</v>
      </c>
      <c r="J6610">
        <v>67550</v>
      </c>
      <c r="K6610" t="s">
        <v>3090</v>
      </c>
      <c r="L6610">
        <v>31</v>
      </c>
      <c r="M6610">
        <v>50</v>
      </c>
      <c r="N6610" t="s">
        <v>542</v>
      </c>
    </row>
    <row r="6611" spans="1:14" x14ac:dyDescent="0.2">
      <c r="A6611" t="s">
        <v>12370</v>
      </c>
      <c r="B6611">
        <v>41450</v>
      </c>
      <c r="C6611">
        <v>47350</v>
      </c>
      <c r="D6611">
        <v>53250</v>
      </c>
      <c r="E6611">
        <v>59150</v>
      </c>
      <c r="F6611">
        <v>63900</v>
      </c>
      <c r="G6611">
        <v>68650</v>
      </c>
      <c r="H6611">
        <v>73350</v>
      </c>
      <c r="I6611">
        <v>78100</v>
      </c>
      <c r="J6611">
        <v>82850</v>
      </c>
      <c r="K6611" t="s">
        <v>3090</v>
      </c>
      <c r="L6611">
        <v>31</v>
      </c>
      <c r="M6611">
        <v>50</v>
      </c>
      <c r="N6611" t="s">
        <v>543</v>
      </c>
    </row>
    <row r="6612" spans="1:14" x14ac:dyDescent="0.2">
      <c r="A6612" t="s">
        <v>12371</v>
      </c>
      <c r="B6612">
        <v>33800</v>
      </c>
      <c r="C6612">
        <v>38600</v>
      </c>
      <c r="D6612">
        <v>43450</v>
      </c>
      <c r="E6612">
        <v>48250</v>
      </c>
      <c r="F6612">
        <v>52150</v>
      </c>
      <c r="G6612">
        <v>56000</v>
      </c>
      <c r="H6612">
        <v>59850</v>
      </c>
      <c r="I6612">
        <v>63700</v>
      </c>
      <c r="J6612">
        <v>67550</v>
      </c>
      <c r="K6612" t="s">
        <v>3090</v>
      </c>
      <c r="L6612">
        <v>31</v>
      </c>
      <c r="M6612">
        <v>50</v>
      </c>
      <c r="N6612" t="s">
        <v>544</v>
      </c>
    </row>
    <row r="6613" spans="1:14" x14ac:dyDescent="0.2">
      <c r="A6613" t="s">
        <v>12372</v>
      </c>
      <c r="B6613">
        <v>33800</v>
      </c>
      <c r="C6613">
        <v>38600</v>
      </c>
      <c r="D6613">
        <v>43450</v>
      </c>
      <c r="E6613">
        <v>48250</v>
      </c>
      <c r="F6613">
        <v>52150</v>
      </c>
      <c r="G6613">
        <v>56000</v>
      </c>
      <c r="H6613">
        <v>59850</v>
      </c>
      <c r="I6613">
        <v>63700</v>
      </c>
      <c r="J6613">
        <v>67550</v>
      </c>
      <c r="K6613" t="s">
        <v>3090</v>
      </c>
      <c r="L6613">
        <v>31</v>
      </c>
      <c r="M6613">
        <v>50</v>
      </c>
      <c r="N6613" t="s">
        <v>545</v>
      </c>
    </row>
    <row r="6614" spans="1:14" x14ac:dyDescent="0.2">
      <c r="A6614" t="s">
        <v>12373</v>
      </c>
      <c r="B6614">
        <v>42650</v>
      </c>
      <c r="C6614">
        <v>48750</v>
      </c>
      <c r="D6614">
        <v>54850</v>
      </c>
      <c r="E6614">
        <v>60900</v>
      </c>
      <c r="F6614">
        <v>65800</v>
      </c>
      <c r="G6614">
        <v>70650</v>
      </c>
      <c r="H6614">
        <v>75550</v>
      </c>
      <c r="I6614">
        <v>80400</v>
      </c>
      <c r="J6614">
        <v>85300</v>
      </c>
      <c r="K6614" t="s">
        <v>3090</v>
      </c>
      <c r="L6614">
        <v>31</v>
      </c>
      <c r="M6614">
        <v>50</v>
      </c>
      <c r="N6614" t="s">
        <v>546</v>
      </c>
    </row>
    <row r="6615" spans="1:14" x14ac:dyDescent="0.2">
      <c r="A6615" t="s">
        <v>12374</v>
      </c>
      <c r="B6615">
        <v>41450</v>
      </c>
      <c r="C6615">
        <v>47350</v>
      </c>
      <c r="D6615">
        <v>53250</v>
      </c>
      <c r="E6615">
        <v>59150</v>
      </c>
      <c r="F6615">
        <v>63900</v>
      </c>
      <c r="G6615">
        <v>68650</v>
      </c>
      <c r="H6615">
        <v>73350</v>
      </c>
      <c r="I6615">
        <v>78100</v>
      </c>
      <c r="J6615">
        <v>82850</v>
      </c>
      <c r="K6615" t="s">
        <v>3090</v>
      </c>
      <c r="L6615">
        <v>31</v>
      </c>
      <c r="M6615">
        <v>50</v>
      </c>
      <c r="N6615" t="s">
        <v>547</v>
      </c>
    </row>
    <row r="6616" spans="1:14" x14ac:dyDescent="0.2">
      <c r="A6616" t="s">
        <v>12375</v>
      </c>
      <c r="B6616">
        <v>33800</v>
      </c>
      <c r="C6616">
        <v>38600</v>
      </c>
      <c r="D6616">
        <v>43450</v>
      </c>
      <c r="E6616">
        <v>48250</v>
      </c>
      <c r="F6616">
        <v>52150</v>
      </c>
      <c r="G6616">
        <v>56000</v>
      </c>
      <c r="H6616">
        <v>59850</v>
      </c>
      <c r="I6616">
        <v>63700</v>
      </c>
      <c r="J6616">
        <v>67550</v>
      </c>
      <c r="K6616" t="s">
        <v>3090</v>
      </c>
      <c r="L6616">
        <v>31</v>
      </c>
      <c r="M6616">
        <v>50</v>
      </c>
      <c r="N6616" t="s">
        <v>548</v>
      </c>
    </row>
    <row r="6617" spans="1:14" x14ac:dyDescent="0.2">
      <c r="A6617" t="s">
        <v>12376</v>
      </c>
      <c r="B6617">
        <v>33800</v>
      </c>
      <c r="C6617">
        <v>38600</v>
      </c>
      <c r="D6617">
        <v>43450</v>
      </c>
      <c r="E6617">
        <v>48250</v>
      </c>
      <c r="F6617">
        <v>52150</v>
      </c>
      <c r="G6617">
        <v>56000</v>
      </c>
      <c r="H6617">
        <v>59850</v>
      </c>
      <c r="I6617">
        <v>63700</v>
      </c>
      <c r="J6617">
        <v>67550</v>
      </c>
      <c r="K6617" t="s">
        <v>3090</v>
      </c>
      <c r="L6617">
        <v>31</v>
      </c>
      <c r="M6617">
        <v>50</v>
      </c>
      <c r="N6617" t="s">
        <v>549</v>
      </c>
    </row>
    <row r="6618" spans="1:14" x14ac:dyDescent="0.2">
      <c r="A6618" t="s">
        <v>12377</v>
      </c>
      <c r="B6618">
        <v>42650</v>
      </c>
      <c r="C6618">
        <v>48750</v>
      </c>
      <c r="D6618">
        <v>54850</v>
      </c>
      <c r="E6618">
        <v>60900</v>
      </c>
      <c r="F6618">
        <v>65800</v>
      </c>
      <c r="G6618">
        <v>70650</v>
      </c>
      <c r="H6618">
        <v>75550</v>
      </c>
      <c r="I6618">
        <v>80400</v>
      </c>
      <c r="J6618">
        <v>85300</v>
      </c>
      <c r="K6618" t="s">
        <v>3090</v>
      </c>
      <c r="L6618">
        <v>31</v>
      </c>
      <c r="M6618">
        <v>50</v>
      </c>
      <c r="N6618" t="s">
        <v>550</v>
      </c>
    </row>
    <row r="6619" spans="1:14" x14ac:dyDescent="0.2">
      <c r="A6619" t="s">
        <v>12378</v>
      </c>
      <c r="B6619">
        <v>33800</v>
      </c>
      <c r="C6619">
        <v>38600</v>
      </c>
      <c r="D6619">
        <v>43450</v>
      </c>
      <c r="E6619">
        <v>48250</v>
      </c>
      <c r="F6619">
        <v>52150</v>
      </c>
      <c r="G6619">
        <v>56000</v>
      </c>
      <c r="H6619">
        <v>59850</v>
      </c>
      <c r="I6619">
        <v>63700</v>
      </c>
      <c r="J6619">
        <v>67550</v>
      </c>
      <c r="K6619" t="s">
        <v>3090</v>
      </c>
      <c r="L6619">
        <v>31</v>
      </c>
      <c r="M6619">
        <v>50</v>
      </c>
      <c r="N6619" t="s">
        <v>551</v>
      </c>
    </row>
    <row r="6620" spans="1:14" x14ac:dyDescent="0.2">
      <c r="A6620" t="s">
        <v>12379</v>
      </c>
      <c r="B6620">
        <v>33800</v>
      </c>
      <c r="C6620">
        <v>38600</v>
      </c>
      <c r="D6620">
        <v>43450</v>
      </c>
      <c r="E6620">
        <v>48250</v>
      </c>
      <c r="F6620">
        <v>52150</v>
      </c>
      <c r="G6620">
        <v>56000</v>
      </c>
      <c r="H6620">
        <v>59850</v>
      </c>
      <c r="I6620">
        <v>63700</v>
      </c>
      <c r="J6620">
        <v>67550</v>
      </c>
      <c r="K6620" t="s">
        <v>3090</v>
      </c>
      <c r="L6620">
        <v>31</v>
      </c>
      <c r="M6620">
        <v>50</v>
      </c>
      <c r="N6620" t="s">
        <v>552</v>
      </c>
    </row>
    <row r="6621" spans="1:14" x14ac:dyDescent="0.2">
      <c r="A6621" t="s">
        <v>12380</v>
      </c>
      <c r="B6621">
        <v>41450</v>
      </c>
      <c r="C6621">
        <v>47350</v>
      </c>
      <c r="D6621">
        <v>53250</v>
      </c>
      <c r="E6621">
        <v>59150</v>
      </c>
      <c r="F6621">
        <v>63900</v>
      </c>
      <c r="G6621">
        <v>68650</v>
      </c>
      <c r="H6621">
        <v>73350</v>
      </c>
      <c r="I6621">
        <v>78100</v>
      </c>
      <c r="J6621">
        <v>82850</v>
      </c>
      <c r="K6621" t="s">
        <v>3090</v>
      </c>
      <c r="L6621">
        <v>31</v>
      </c>
      <c r="M6621">
        <v>50</v>
      </c>
      <c r="N6621" t="s">
        <v>553</v>
      </c>
    </row>
    <row r="6622" spans="1:14" x14ac:dyDescent="0.2">
      <c r="A6622" t="s">
        <v>12381</v>
      </c>
      <c r="B6622">
        <v>33800</v>
      </c>
      <c r="C6622">
        <v>38600</v>
      </c>
      <c r="D6622">
        <v>43450</v>
      </c>
      <c r="E6622">
        <v>48250</v>
      </c>
      <c r="F6622">
        <v>52150</v>
      </c>
      <c r="G6622">
        <v>56000</v>
      </c>
      <c r="H6622">
        <v>59850</v>
      </c>
      <c r="I6622">
        <v>63700</v>
      </c>
      <c r="J6622">
        <v>67550</v>
      </c>
      <c r="K6622" t="s">
        <v>3090</v>
      </c>
      <c r="L6622">
        <v>31</v>
      </c>
      <c r="M6622">
        <v>50</v>
      </c>
      <c r="N6622" t="s">
        <v>554</v>
      </c>
    </row>
    <row r="6623" spans="1:14" x14ac:dyDescent="0.2">
      <c r="A6623" t="s">
        <v>12382</v>
      </c>
      <c r="B6623">
        <v>33800</v>
      </c>
      <c r="C6623">
        <v>38600</v>
      </c>
      <c r="D6623">
        <v>43450</v>
      </c>
      <c r="E6623">
        <v>48250</v>
      </c>
      <c r="F6623">
        <v>52150</v>
      </c>
      <c r="G6623">
        <v>56000</v>
      </c>
      <c r="H6623">
        <v>59850</v>
      </c>
      <c r="I6623">
        <v>63700</v>
      </c>
      <c r="J6623">
        <v>67550</v>
      </c>
      <c r="K6623" t="s">
        <v>3090</v>
      </c>
      <c r="L6623">
        <v>31</v>
      </c>
      <c r="M6623">
        <v>50</v>
      </c>
      <c r="N6623" t="s">
        <v>555</v>
      </c>
    </row>
    <row r="6624" spans="1:14" x14ac:dyDescent="0.2">
      <c r="A6624" t="s">
        <v>12383</v>
      </c>
      <c r="B6624">
        <v>33800</v>
      </c>
      <c r="C6624">
        <v>38600</v>
      </c>
      <c r="D6624">
        <v>43450</v>
      </c>
      <c r="E6624">
        <v>48250</v>
      </c>
      <c r="F6624">
        <v>52150</v>
      </c>
      <c r="G6624">
        <v>56000</v>
      </c>
      <c r="H6624">
        <v>59850</v>
      </c>
      <c r="I6624">
        <v>63700</v>
      </c>
      <c r="J6624">
        <v>67550</v>
      </c>
      <c r="K6624" t="s">
        <v>3090</v>
      </c>
      <c r="L6624">
        <v>31</v>
      </c>
      <c r="M6624">
        <v>50</v>
      </c>
      <c r="N6624" t="s">
        <v>556</v>
      </c>
    </row>
    <row r="6625" spans="1:14" x14ac:dyDescent="0.2">
      <c r="A6625" t="s">
        <v>12384</v>
      </c>
      <c r="B6625">
        <v>33800</v>
      </c>
      <c r="C6625">
        <v>38600</v>
      </c>
      <c r="D6625">
        <v>43450</v>
      </c>
      <c r="E6625">
        <v>48250</v>
      </c>
      <c r="F6625">
        <v>52150</v>
      </c>
      <c r="G6625">
        <v>56000</v>
      </c>
      <c r="H6625">
        <v>59850</v>
      </c>
      <c r="I6625">
        <v>63700</v>
      </c>
      <c r="J6625">
        <v>67550</v>
      </c>
      <c r="K6625" t="s">
        <v>3090</v>
      </c>
      <c r="L6625">
        <v>31</v>
      </c>
      <c r="M6625">
        <v>50</v>
      </c>
      <c r="N6625" t="s">
        <v>557</v>
      </c>
    </row>
    <row r="6626" spans="1:14" x14ac:dyDescent="0.2">
      <c r="A6626" t="s">
        <v>12385</v>
      </c>
      <c r="B6626">
        <v>41450</v>
      </c>
      <c r="C6626">
        <v>47350</v>
      </c>
      <c r="D6626">
        <v>53250</v>
      </c>
      <c r="E6626">
        <v>59150</v>
      </c>
      <c r="F6626">
        <v>63900</v>
      </c>
      <c r="G6626">
        <v>68650</v>
      </c>
      <c r="H6626">
        <v>73350</v>
      </c>
      <c r="I6626">
        <v>78100</v>
      </c>
      <c r="J6626">
        <v>82850</v>
      </c>
      <c r="K6626" t="s">
        <v>3090</v>
      </c>
      <c r="L6626">
        <v>31</v>
      </c>
      <c r="M6626">
        <v>50</v>
      </c>
      <c r="N6626" t="s">
        <v>558</v>
      </c>
    </row>
    <row r="6627" spans="1:14" x14ac:dyDescent="0.2">
      <c r="A6627" t="s">
        <v>12386</v>
      </c>
      <c r="B6627">
        <v>33800</v>
      </c>
      <c r="C6627">
        <v>38600</v>
      </c>
      <c r="D6627">
        <v>43450</v>
      </c>
      <c r="E6627">
        <v>48250</v>
      </c>
      <c r="F6627">
        <v>52150</v>
      </c>
      <c r="G6627">
        <v>56000</v>
      </c>
      <c r="H6627">
        <v>59850</v>
      </c>
      <c r="I6627">
        <v>63700</v>
      </c>
      <c r="J6627">
        <v>67550</v>
      </c>
      <c r="K6627" t="s">
        <v>3090</v>
      </c>
      <c r="L6627">
        <v>31</v>
      </c>
      <c r="M6627">
        <v>50</v>
      </c>
      <c r="N6627" t="s">
        <v>559</v>
      </c>
    </row>
    <row r="6628" spans="1:14" x14ac:dyDescent="0.2">
      <c r="A6628" t="s">
        <v>12387</v>
      </c>
      <c r="B6628">
        <v>33800</v>
      </c>
      <c r="C6628">
        <v>38600</v>
      </c>
      <c r="D6628">
        <v>43450</v>
      </c>
      <c r="E6628">
        <v>48250</v>
      </c>
      <c r="F6628">
        <v>52150</v>
      </c>
      <c r="G6628">
        <v>56000</v>
      </c>
      <c r="H6628">
        <v>59850</v>
      </c>
      <c r="I6628">
        <v>63700</v>
      </c>
      <c r="J6628">
        <v>67550</v>
      </c>
      <c r="K6628" t="s">
        <v>3090</v>
      </c>
      <c r="L6628">
        <v>31</v>
      </c>
      <c r="M6628">
        <v>50</v>
      </c>
      <c r="N6628" t="s">
        <v>560</v>
      </c>
    </row>
    <row r="6629" spans="1:14" x14ac:dyDescent="0.2">
      <c r="A6629" t="s">
        <v>12388</v>
      </c>
      <c r="B6629">
        <v>33800</v>
      </c>
      <c r="C6629">
        <v>38600</v>
      </c>
      <c r="D6629">
        <v>43450</v>
      </c>
      <c r="E6629">
        <v>48250</v>
      </c>
      <c r="F6629">
        <v>52150</v>
      </c>
      <c r="G6629">
        <v>56000</v>
      </c>
      <c r="H6629">
        <v>59850</v>
      </c>
      <c r="I6629">
        <v>63700</v>
      </c>
      <c r="J6629">
        <v>67550</v>
      </c>
      <c r="K6629" t="s">
        <v>3090</v>
      </c>
      <c r="L6629">
        <v>31</v>
      </c>
      <c r="M6629">
        <v>50</v>
      </c>
      <c r="N6629" t="s">
        <v>5729</v>
      </c>
    </row>
    <row r="6630" spans="1:14" x14ac:dyDescent="0.2">
      <c r="A6630" t="s">
        <v>12389</v>
      </c>
      <c r="B6630">
        <v>33800</v>
      </c>
      <c r="C6630">
        <v>38600</v>
      </c>
      <c r="D6630">
        <v>43450</v>
      </c>
      <c r="E6630">
        <v>48250</v>
      </c>
      <c r="F6630">
        <v>52150</v>
      </c>
      <c r="G6630">
        <v>56000</v>
      </c>
      <c r="H6630">
        <v>59850</v>
      </c>
      <c r="I6630">
        <v>63700</v>
      </c>
      <c r="J6630">
        <v>67550</v>
      </c>
      <c r="K6630" t="s">
        <v>3090</v>
      </c>
      <c r="L6630">
        <v>31</v>
      </c>
      <c r="M6630">
        <v>50</v>
      </c>
      <c r="N6630" t="s">
        <v>880</v>
      </c>
    </row>
    <row r="6631" spans="1:14" x14ac:dyDescent="0.2">
      <c r="A6631" t="s">
        <v>12390</v>
      </c>
      <c r="B6631">
        <v>42650</v>
      </c>
      <c r="C6631">
        <v>48750</v>
      </c>
      <c r="D6631">
        <v>54850</v>
      </c>
      <c r="E6631">
        <v>60900</v>
      </c>
      <c r="F6631">
        <v>65800</v>
      </c>
      <c r="G6631">
        <v>70650</v>
      </c>
      <c r="H6631">
        <v>75550</v>
      </c>
      <c r="I6631">
        <v>80400</v>
      </c>
      <c r="J6631">
        <v>85300</v>
      </c>
      <c r="K6631" t="s">
        <v>3090</v>
      </c>
      <c r="L6631">
        <v>31</v>
      </c>
      <c r="M6631">
        <v>50</v>
      </c>
      <c r="N6631" t="s">
        <v>881</v>
      </c>
    </row>
    <row r="6632" spans="1:14" x14ac:dyDescent="0.2">
      <c r="A6632" t="s">
        <v>12391</v>
      </c>
      <c r="B6632">
        <v>33800</v>
      </c>
      <c r="C6632">
        <v>38600</v>
      </c>
      <c r="D6632">
        <v>43450</v>
      </c>
      <c r="E6632">
        <v>48250</v>
      </c>
      <c r="F6632">
        <v>52150</v>
      </c>
      <c r="G6632">
        <v>56000</v>
      </c>
      <c r="H6632">
        <v>59850</v>
      </c>
      <c r="I6632">
        <v>63700</v>
      </c>
      <c r="J6632">
        <v>67550</v>
      </c>
      <c r="K6632" t="s">
        <v>3090</v>
      </c>
      <c r="L6632">
        <v>31</v>
      </c>
      <c r="M6632">
        <v>50</v>
      </c>
      <c r="N6632" t="s">
        <v>882</v>
      </c>
    </row>
    <row r="6633" spans="1:14" x14ac:dyDescent="0.2">
      <c r="A6633" t="s">
        <v>12392</v>
      </c>
      <c r="B6633">
        <v>33800</v>
      </c>
      <c r="C6633">
        <v>38600</v>
      </c>
      <c r="D6633">
        <v>43450</v>
      </c>
      <c r="E6633">
        <v>48250</v>
      </c>
      <c r="F6633">
        <v>52150</v>
      </c>
      <c r="G6633">
        <v>56000</v>
      </c>
      <c r="H6633">
        <v>59850</v>
      </c>
      <c r="I6633">
        <v>63700</v>
      </c>
      <c r="J6633">
        <v>67550</v>
      </c>
      <c r="K6633" t="s">
        <v>3090</v>
      </c>
      <c r="L6633">
        <v>31</v>
      </c>
      <c r="M6633">
        <v>50</v>
      </c>
      <c r="N6633" t="s">
        <v>883</v>
      </c>
    </row>
    <row r="6634" spans="1:14" x14ac:dyDescent="0.2">
      <c r="A6634" t="s">
        <v>12393</v>
      </c>
      <c r="B6634">
        <v>42650</v>
      </c>
      <c r="C6634">
        <v>48750</v>
      </c>
      <c r="D6634">
        <v>54850</v>
      </c>
      <c r="E6634">
        <v>60900</v>
      </c>
      <c r="F6634">
        <v>65800</v>
      </c>
      <c r="G6634">
        <v>70650</v>
      </c>
      <c r="H6634">
        <v>75550</v>
      </c>
      <c r="I6634">
        <v>80400</v>
      </c>
      <c r="J6634">
        <v>85300</v>
      </c>
      <c r="K6634" t="s">
        <v>3090</v>
      </c>
      <c r="L6634">
        <v>31</v>
      </c>
      <c r="M6634">
        <v>50</v>
      </c>
      <c r="N6634" t="s">
        <v>884</v>
      </c>
    </row>
    <row r="6635" spans="1:14" x14ac:dyDescent="0.2">
      <c r="A6635" t="s">
        <v>12394</v>
      </c>
      <c r="B6635">
        <v>29850</v>
      </c>
      <c r="C6635">
        <v>34100</v>
      </c>
      <c r="D6635">
        <v>38350</v>
      </c>
      <c r="E6635">
        <v>42600</v>
      </c>
      <c r="F6635">
        <v>46050</v>
      </c>
      <c r="G6635">
        <v>49450</v>
      </c>
      <c r="H6635">
        <v>52850</v>
      </c>
      <c r="I6635">
        <v>56250</v>
      </c>
      <c r="J6635">
        <v>59650</v>
      </c>
      <c r="K6635" t="s">
        <v>3091</v>
      </c>
      <c r="L6635">
        <v>1</v>
      </c>
      <c r="M6635">
        <v>50</v>
      </c>
      <c r="N6635" t="s">
        <v>2351</v>
      </c>
    </row>
    <row r="6636" spans="1:14" x14ac:dyDescent="0.2">
      <c r="A6636" t="s">
        <v>12395</v>
      </c>
      <c r="B6636">
        <v>42600</v>
      </c>
      <c r="C6636">
        <v>48700</v>
      </c>
      <c r="D6636">
        <v>54800</v>
      </c>
      <c r="E6636">
        <v>60850</v>
      </c>
      <c r="F6636">
        <v>65750</v>
      </c>
      <c r="G6636">
        <v>70600</v>
      </c>
      <c r="H6636">
        <v>75500</v>
      </c>
      <c r="I6636">
        <v>80350</v>
      </c>
      <c r="J6636">
        <v>85200</v>
      </c>
      <c r="K6636" t="s">
        <v>3091</v>
      </c>
      <c r="L6636">
        <v>3</v>
      </c>
      <c r="M6636">
        <v>50</v>
      </c>
      <c r="N6636" t="s">
        <v>2352</v>
      </c>
    </row>
    <row r="6637" spans="1:14" x14ac:dyDescent="0.2">
      <c r="A6637" t="s">
        <v>12396</v>
      </c>
      <c r="B6637">
        <v>42600</v>
      </c>
      <c r="C6637">
        <v>48700</v>
      </c>
      <c r="D6637">
        <v>54800</v>
      </c>
      <c r="E6637">
        <v>60850</v>
      </c>
      <c r="F6637">
        <v>65750</v>
      </c>
      <c r="G6637">
        <v>70600</v>
      </c>
      <c r="H6637">
        <v>75500</v>
      </c>
      <c r="I6637">
        <v>80350</v>
      </c>
      <c r="J6637">
        <v>85200</v>
      </c>
      <c r="K6637" t="s">
        <v>3091</v>
      </c>
      <c r="L6637">
        <v>5</v>
      </c>
      <c r="M6637">
        <v>50</v>
      </c>
      <c r="N6637" t="s">
        <v>2353</v>
      </c>
    </row>
    <row r="6638" spans="1:14" x14ac:dyDescent="0.2">
      <c r="A6638" t="s">
        <v>12397</v>
      </c>
      <c r="B6638">
        <v>52750</v>
      </c>
      <c r="C6638">
        <v>60300</v>
      </c>
      <c r="D6638">
        <v>67850</v>
      </c>
      <c r="E6638">
        <v>75350</v>
      </c>
      <c r="F6638">
        <v>81400</v>
      </c>
      <c r="G6638">
        <v>87450</v>
      </c>
      <c r="H6638">
        <v>93450</v>
      </c>
      <c r="I6638">
        <v>99500</v>
      </c>
      <c r="J6638">
        <v>105500</v>
      </c>
      <c r="K6638" t="s">
        <v>3091</v>
      </c>
      <c r="L6638">
        <v>9</v>
      </c>
      <c r="M6638">
        <v>50</v>
      </c>
      <c r="N6638" t="s">
        <v>2354</v>
      </c>
    </row>
    <row r="6639" spans="1:14" x14ac:dyDescent="0.2">
      <c r="A6639" t="s">
        <v>12398</v>
      </c>
      <c r="B6639">
        <v>29850</v>
      </c>
      <c r="C6639">
        <v>34100</v>
      </c>
      <c r="D6639">
        <v>38350</v>
      </c>
      <c r="E6639">
        <v>42600</v>
      </c>
      <c r="F6639">
        <v>46050</v>
      </c>
      <c r="G6639">
        <v>49450</v>
      </c>
      <c r="H6639">
        <v>52850</v>
      </c>
      <c r="I6639">
        <v>56250</v>
      </c>
      <c r="J6639">
        <v>59650</v>
      </c>
      <c r="K6639" t="s">
        <v>3091</v>
      </c>
      <c r="L6639">
        <v>11</v>
      </c>
      <c r="M6639">
        <v>50</v>
      </c>
      <c r="N6639" t="s">
        <v>2355</v>
      </c>
    </row>
    <row r="6640" spans="1:14" x14ac:dyDescent="0.2">
      <c r="A6640" t="s">
        <v>12399</v>
      </c>
      <c r="B6640">
        <v>42600</v>
      </c>
      <c r="C6640">
        <v>48700</v>
      </c>
      <c r="D6640">
        <v>54800</v>
      </c>
      <c r="E6640">
        <v>60850</v>
      </c>
      <c r="F6640">
        <v>65750</v>
      </c>
      <c r="G6640">
        <v>70600</v>
      </c>
      <c r="H6640">
        <v>75500</v>
      </c>
      <c r="I6640">
        <v>80350</v>
      </c>
      <c r="J6640">
        <v>85200</v>
      </c>
      <c r="K6640" t="s">
        <v>3091</v>
      </c>
      <c r="L6640">
        <v>13</v>
      </c>
      <c r="M6640">
        <v>50</v>
      </c>
      <c r="N6640" t="s">
        <v>3371</v>
      </c>
    </row>
    <row r="6641" spans="1:14" x14ac:dyDescent="0.2">
      <c r="A6641" t="s">
        <v>12400</v>
      </c>
      <c r="B6641">
        <v>39100</v>
      </c>
      <c r="C6641">
        <v>44650</v>
      </c>
      <c r="D6641">
        <v>50250</v>
      </c>
      <c r="E6641">
        <v>55800</v>
      </c>
      <c r="F6641">
        <v>60300</v>
      </c>
      <c r="G6641">
        <v>64750</v>
      </c>
      <c r="H6641">
        <v>69200</v>
      </c>
      <c r="I6641">
        <v>73700</v>
      </c>
      <c r="J6641">
        <v>78150</v>
      </c>
      <c r="K6641" t="s">
        <v>3091</v>
      </c>
      <c r="L6641">
        <v>15</v>
      </c>
      <c r="M6641">
        <v>50</v>
      </c>
      <c r="N6641" t="s">
        <v>2356</v>
      </c>
    </row>
    <row r="6642" spans="1:14" x14ac:dyDescent="0.2">
      <c r="A6642" t="s">
        <v>12401</v>
      </c>
      <c r="B6642">
        <v>52750</v>
      </c>
      <c r="C6642">
        <v>60300</v>
      </c>
      <c r="D6642">
        <v>67850</v>
      </c>
      <c r="E6642">
        <v>75350</v>
      </c>
      <c r="F6642">
        <v>81400</v>
      </c>
      <c r="G6642">
        <v>87450</v>
      </c>
      <c r="H6642">
        <v>93450</v>
      </c>
      <c r="I6642">
        <v>99500</v>
      </c>
      <c r="J6642">
        <v>105500</v>
      </c>
      <c r="K6642" t="s">
        <v>3091</v>
      </c>
      <c r="L6642">
        <v>17</v>
      </c>
      <c r="M6642">
        <v>50</v>
      </c>
      <c r="N6642" t="s">
        <v>2357</v>
      </c>
    </row>
    <row r="6643" spans="1:14" x14ac:dyDescent="0.2">
      <c r="A6643" t="s">
        <v>12402</v>
      </c>
      <c r="B6643">
        <v>29850</v>
      </c>
      <c r="C6643">
        <v>34100</v>
      </c>
      <c r="D6643">
        <v>38350</v>
      </c>
      <c r="E6643">
        <v>42600</v>
      </c>
      <c r="F6643">
        <v>46050</v>
      </c>
      <c r="G6643">
        <v>49450</v>
      </c>
      <c r="H6643">
        <v>52850</v>
      </c>
      <c r="I6643">
        <v>56250</v>
      </c>
      <c r="J6643">
        <v>59650</v>
      </c>
      <c r="K6643" t="s">
        <v>3091</v>
      </c>
      <c r="L6643">
        <v>19</v>
      </c>
      <c r="M6643">
        <v>50</v>
      </c>
      <c r="N6643" t="s">
        <v>2358</v>
      </c>
    </row>
    <row r="6644" spans="1:14" x14ac:dyDescent="0.2">
      <c r="A6644" t="s">
        <v>12403</v>
      </c>
      <c r="B6644">
        <v>52750</v>
      </c>
      <c r="C6644">
        <v>60300</v>
      </c>
      <c r="D6644">
        <v>67850</v>
      </c>
      <c r="E6644">
        <v>75350</v>
      </c>
      <c r="F6644">
        <v>81400</v>
      </c>
      <c r="G6644">
        <v>87450</v>
      </c>
      <c r="H6644">
        <v>93450</v>
      </c>
      <c r="I6644">
        <v>99500</v>
      </c>
      <c r="J6644">
        <v>105500</v>
      </c>
      <c r="K6644" t="s">
        <v>3091</v>
      </c>
      <c r="L6644">
        <v>21</v>
      </c>
      <c r="M6644">
        <v>50</v>
      </c>
      <c r="N6644" t="s">
        <v>2359</v>
      </c>
    </row>
    <row r="6645" spans="1:14" x14ac:dyDescent="0.2">
      <c r="A6645" t="s">
        <v>12404</v>
      </c>
      <c r="B6645">
        <v>29850</v>
      </c>
      <c r="C6645">
        <v>34100</v>
      </c>
      <c r="D6645">
        <v>38350</v>
      </c>
      <c r="E6645">
        <v>42600</v>
      </c>
      <c r="F6645">
        <v>46050</v>
      </c>
      <c r="G6645">
        <v>49450</v>
      </c>
      <c r="H6645">
        <v>52850</v>
      </c>
      <c r="I6645">
        <v>56250</v>
      </c>
      <c r="J6645">
        <v>59650</v>
      </c>
      <c r="K6645" t="s">
        <v>3091</v>
      </c>
      <c r="L6645">
        <v>23</v>
      </c>
      <c r="M6645">
        <v>50</v>
      </c>
      <c r="N6645" t="s">
        <v>2360</v>
      </c>
    </row>
    <row r="6646" spans="1:14" x14ac:dyDescent="0.2">
      <c r="A6646" t="s">
        <v>12405</v>
      </c>
      <c r="B6646">
        <v>42600</v>
      </c>
      <c r="C6646">
        <v>48700</v>
      </c>
      <c r="D6646">
        <v>54800</v>
      </c>
      <c r="E6646">
        <v>60850</v>
      </c>
      <c r="F6646">
        <v>65750</v>
      </c>
      <c r="G6646">
        <v>70600</v>
      </c>
      <c r="H6646">
        <v>75500</v>
      </c>
      <c r="I6646">
        <v>80350</v>
      </c>
      <c r="J6646">
        <v>85200</v>
      </c>
      <c r="K6646" t="s">
        <v>3091</v>
      </c>
      <c r="L6646">
        <v>25</v>
      </c>
      <c r="M6646">
        <v>50</v>
      </c>
      <c r="N6646" t="s">
        <v>2361</v>
      </c>
    </row>
    <row r="6647" spans="1:14" x14ac:dyDescent="0.2">
      <c r="A6647" t="s">
        <v>12406</v>
      </c>
      <c r="B6647">
        <v>42600</v>
      </c>
      <c r="C6647">
        <v>48700</v>
      </c>
      <c r="D6647">
        <v>54800</v>
      </c>
      <c r="E6647">
        <v>60850</v>
      </c>
      <c r="F6647">
        <v>65750</v>
      </c>
      <c r="G6647">
        <v>70600</v>
      </c>
      <c r="H6647">
        <v>75500</v>
      </c>
      <c r="I6647">
        <v>80350</v>
      </c>
      <c r="J6647">
        <v>85200</v>
      </c>
      <c r="K6647" t="s">
        <v>3091</v>
      </c>
      <c r="L6647">
        <v>27</v>
      </c>
      <c r="M6647">
        <v>50</v>
      </c>
      <c r="N6647" t="s">
        <v>3389</v>
      </c>
    </row>
    <row r="6648" spans="1:14" x14ac:dyDescent="0.2">
      <c r="A6648" t="s">
        <v>12407</v>
      </c>
      <c r="B6648">
        <v>32550</v>
      </c>
      <c r="C6648">
        <v>37200</v>
      </c>
      <c r="D6648">
        <v>41850</v>
      </c>
      <c r="E6648">
        <v>46450</v>
      </c>
      <c r="F6648">
        <v>50200</v>
      </c>
      <c r="G6648">
        <v>53900</v>
      </c>
      <c r="H6648">
        <v>57600</v>
      </c>
      <c r="I6648">
        <v>61350</v>
      </c>
      <c r="J6648">
        <v>65050</v>
      </c>
      <c r="K6648" t="s">
        <v>3091</v>
      </c>
      <c r="L6648">
        <v>29</v>
      </c>
      <c r="M6648">
        <v>50</v>
      </c>
      <c r="N6648" t="s">
        <v>2758</v>
      </c>
    </row>
    <row r="6649" spans="1:14" x14ac:dyDescent="0.2">
      <c r="A6649" t="s">
        <v>12408</v>
      </c>
      <c r="B6649">
        <v>52750</v>
      </c>
      <c r="C6649">
        <v>60300</v>
      </c>
      <c r="D6649">
        <v>67850</v>
      </c>
      <c r="E6649">
        <v>75350</v>
      </c>
      <c r="F6649">
        <v>81400</v>
      </c>
      <c r="G6649">
        <v>87450</v>
      </c>
      <c r="H6649">
        <v>93450</v>
      </c>
      <c r="I6649">
        <v>99500</v>
      </c>
      <c r="J6649">
        <v>105500</v>
      </c>
      <c r="K6649" t="s">
        <v>3091</v>
      </c>
      <c r="L6649">
        <v>31</v>
      </c>
      <c r="M6649">
        <v>50</v>
      </c>
      <c r="N6649" t="s">
        <v>3348</v>
      </c>
    </row>
    <row r="6650" spans="1:14" x14ac:dyDescent="0.2">
      <c r="A6650" t="s">
        <v>12409</v>
      </c>
      <c r="B6650">
        <v>52750</v>
      </c>
      <c r="C6650">
        <v>60300</v>
      </c>
      <c r="D6650">
        <v>67850</v>
      </c>
      <c r="E6650">
        <v>75350</v>
      </c>
      <c r="F6650">
        <v>81400</v>
      </c>
      <c r="G6650">
        <v>87450</v>
      </c>
      <c r="H6650">
        <v>93450</v>
      </c>
      <c r="I6650">
        <v>99500</v>
      </c>
      <c r="J6650">
        <v>105500</v>
      </c>
      <c r="K6650" t="s">
        <v>3091</v>
      </c>
      <c r="L6650">
        <v>33</v>
      </c>
      <c r="M6650">
        <v>50</v>
      </c>
      <c r="N6650" t="s">
        <v>2362</v>
      </c>
    </row>
    <row r="6651" spans="1:14" x14ac:dyDescent="0.2">
      <c r="A6651" t="s">
        <v>12410</v>
      </c>
      <c r="B6651">
        <v>42600</v>
      </c>
      <c r="C6651">
        <v>48700</v>
      </c>
      <c r="D6651">
        <v>54800</v>
      </c>
      <c r="E6651">
        <v>60850</v>
      </c>
      <c r="F6651">
        <v>65750</v>
      </c>
      <c r="G6651">
        <v>70600</v>
      </c>
      <c r="H6651">
        <v>75500</v>
      </c>
      <c r="I6651">
        <v>80350</v>
      </c>
      <c r="J6651">
        <v>85200</v>
      </c>
      <c r="K6651" t="s">
        <v>3091</v>
      </c>
      <c r="L6651">
        <v>35</v>
      </c>
      <c r="M6651">
        <v>50</v>
      </c>
      <c r="N6651" t="s">
        <v>2363</v>
      </c>
    </row>
    <row r="6652" spans="1:14" x14ac:dyDescent="0.2">
      <c r="A6652" t="s">
        <v>12411</v>
      </c>
      <c r="B6652">
        <v>42350</v>
      </c>
      <c r="C6652">
        <v>48400</v>
      </c>
      <c r="D6652">
        <v>54450</v>
      </c>
      <c r="E6652">
        <v>60500</v>
      </c>
      <c r="F6652">
        <v>65350</v>
      </c>
      <c r="G6652">
        <v>70200</v>
      </c>
      <c r="H6652">
        <v>75050</v>
      </c>
      <c r="I6652">
        <v>79900</v>
      </c>
      <c r="J6652">
        <v>84700</v>
      </c>
      <c r="K6652" t="s">
        <v>3091</v>
      </c>
      <c r="L6652">
        <v>37</v>
      </c>
      <c r="M6652">
        <v>50</v>
      </c>
      <c r="N6652" t="s">
        <v>2364</v>
      </c>
    </row>
    <row r="6653" spans="1:14" x14ac:dyDescent="0.2">
      <c r="A6653" t="s">
        <v>12412</v>
      </c>
      <c r="B6653">
        <v>29850</v>
      </c>
      <c r="C6653">
        <v>34100</v>
      </c>
      <c r="D6653">
        <v>38350</v>
      </c>
      <c r="E6653">
        <v>42600</v>
      </c>
      <c r="F6653">
        <v>46050</v>
      </c>
      <c r="G6653">
        <v>49450</v>
      </c>
      <c r="H6653">
        <v>52850</v>
      </c>
      <c r="I6653">
        <v>56250</v>
      </c>
      <c r="J6653">
        <v>59650</v>
      </c>
      <c r="K6653" t="s">
        <v>3091</v>
      </c>
      <c r="L6653">
        <v>39</v>
      </c>
      <c r="M6653">
        <v>50</v>
      </c>
      <c r="N6653" t="s">
        <v>2365</v>
      </c>
    </row>
    <row r="6654" spans="1:14" x14ac:dyDescent="0.2">
      <c r="A6654" t="s">
        <v>12413</v>
      </c>
      <c r="B6654">
        <v>36200</v>
      </c>
      <c r="C6654">
        <v>41400</v>
      </c>
      <c r="D6654">
        <v>46550</v>
      </c>
      <c r="E6654">
        <v>51700</v>
      </c>
      <c r="F6654">
        <v>55850</v>
      </c>
      <c r="G6654">
        <v>60000</v>
      </c>
      <c r="H6654">
        <v>64150</v>
      </c>
      <c r="I6654">
        <v>68250</v>
      </c>
      <c r="J6654">
        <v>72400</v>
      </c>
      <c r="K6654" t="s">
        <v>3091</v>
      </c>
      <c r="L6654">
        <v>41</v>
      </c>
      <c r="M6654">
        <v>50</v>
      </c>
      <c r="N6654" t="s">
        <v>3600</v>
      </c>
    </row>
    <row r="6655" spans="1:14" x14ac:dyDescent="0.2">
      <c r="A6655" t="s">
        <v>12414</v>
      </c>
      <c r="B6655">
        <v>32000</v>
      </c>
      <c r="C6655">
        <v>36600</v>
      </c>
      <c r="D6655">
        <v>41150</v>
      </c>
      <c r="E6655">
        <v>45700</v>
      </c>
      <c r="F6655">
        <v>49400</v>
      </c>
      <c r="G6655">
        <v>53050</v>
      </c>
      <c r="H6655">
        <v>56700</v>
      </c>
      <c r="I6655">
        <v>60350</v>
      </c>
      <c r="J6655">
        <v>64000</v>
      </c>
      <c r="K6655" t="s">
        <v>3091</v>
      </c>
      <c r="L6655">
        <v>43</v>
      </c>
      <c r="M6655">
        <v>50</v>
      </c>
      <c r="N6655" t="s">
        <v>3362</v>
      </c>
    </row>
    <row r="6656" spans="1:14" x14ac:dyDescent="0.2">
      <c r="A6656" t="s">
        <v>12415</v>
      </c>
      <c r="B6656">
        <v>29850</v>
      </c>
      <c r="C6656">
        <v>34100</v>
      </c>
      <c r="D6656">
        <v>38350</v>
      </c>
      <c r="E6656">
        <v>42600</v>
      </c>
      <c r="F6656">
        <v>46050</v>
      </c>
      <c r="G6656">
        <v>49450</v>
      </c>
      <c r="H6656">
        <v>52850</v>
      </c>
      <c r="I6656">
        <v>56250</v>
      </c>
      <c r="J6656">
        <v>59650</v>
      </c>
      <c r="K6656" t="s">
        <v>3091</v>
      </c>
      <c r="L6656">
        <v>45</v>
      </c>
      <c r="M6656">
        <v>50</v>
      </c>
      <c r="N6656" t="s">
        <v>2366</v>
      </c>
    </row>
    <row r="6657" spans="1:14" x14ac:dyDescent="0.2">
      <c r="A6657" t="s">
        <v>12416</v>
      </c>
      <c r="B6657">
        <v>33050</v>
      </c>
      <c r="C6657">
        <v>37800</v>
      </c>
      <c r="D6657">
        <v>42500</v>
      </c>
      <c r="E6657">
        <v>47200</v>
      </c>
      <c r="F6657">
        <v>51000</v>
      </c>
      <c r="G6657">
        <v>54800</v>
      </c>
      <c r="H6657">
        <v>58550</v>
      </c>
      <c r="I6657">
        <v>62350</v>
      </c>
      <c r="J6657">
        <v>66100</v>
      </c>
      <c r="K6657" t="s">
        <v>3091</v>
      </c>
      <c r="L6657">
        <v>47</v>
      </c>
      <c r="M6657">
        <v>50</v>
      </c>
      <c r="N6657" t="s">
        <v>2367</v>
      </c>
    </row>
    <row r="6658" spans="1:14" x14ac:dyDescent="0.2">
      <c r="A6658" t="s">
        <v>12417</v>
      </c>
      <c r="B6658">
        <v>42600</v>
      </c>
      <c r="C6658">
        <v>48700</v>
      </c>
      <c r="D6658">
        <v>54800</v>
      </c>
      <c r="E6658">
        <v>60850</v>
      </c>
      <c r="F6658">
        <v>65750</v>
      </c>
      <c r="G6658">
        <v>70600</v>
      </c>
      <c r="H6658">
        <v>75500</v>
      </c>
      <c r="I6658">
        <v>80350</v>
      </c>
      <c r="J6658">
        <v>85200</v>
      </c>
      <c r="K6658" t="s">
        <v>3091</v>
      </c>
      <c r="L6658">
        <v>510</v>
      </c>
      <c r="M6658">
        <v>50</v>
      </c>
      <c r="N6658" t="s">
        <v>4289</v>
      </c>
    </row>
    <row r="6659" spans="1:14" x14ac:dyDescent="0.2">
      <c r="A6659" t="s">
        <v>12418</v>
      </c>
      <c r="B6659">
        <v>40300</v>
      </c>
      <c r="C6659">
        <v>46050</v>
      </c>
      <c r="D6659">
        <v>51800</v>
      </c>
      <c r="E6659">
        <v>57550</v>
      </c>
      <c r="F6659">
        <v>62200</v>
      </c>
      <c r="G6659">
        <v>66800</v>
      </c>
      <c r="H6659">
        <v>71400</v>
      </c>
      <c r="I6659">
        <v>76000</v>
      </c>
      <c r="J6659">
        <v>80600</v>
      </c>
      <c r="K6659" t="s">
        <v>3092</v>
      </c>
      <c r="L6659">
        <v>1</v>
      </c>
      <c r="M6659">
        <v>50</v>
      </c>
      <c r="N6659" t="s">
        <v>885</v>
      </c>
    </row>
    <row r="6660" spans="1:14" x14ac:dyDescent="0.2">
      <c r="A6660" t="s">
        <v>12419</v>
      </c>
      <c r="B6660">
        <v>40300</v>
      </c>
      <c r="C6660">
        <v>46050</v>
      </c>
      <c r="D6660">
        <v>51800</v>
      </c>
      <c r="E6660">
        <v>57550</v>
      </c>
      <c r="F6660">
        <v>62200</v>
      </c>
      <c r="G6660">
        <v>66800</v>
      </c>
      <c r="H6660">
        <v>71400</v>
      </c>
      <c r="I6660">
        <v>76000</v>
      </c>
      <c r="J6660">
        <v>80600</v>
      </c>
      <c r="K6660" t="s">
        <v>3092</v>
      </c>
      <c r="L6660">
        <v>1</v>
      </c>
      <c r="M6660">
        <v>50</v>
      </c>
      <c r="N6660" t="s">
        <v>886</v>
      </c>
    </row>
    <row r="6661" spans="1:14" x14ac:dyDescent="0.2">
      <c r="A6661" t="s">
        <v>12420</v>
      </c>
      <c r="B6661">
        <v>40300</v>
      </c>
      <c r="C6661">
        <v>46050</v>
      </c>
      <c r="D6661">
        <v>51800</v>
      </c>
      <c r="E6661">
        <v>57550</v>
      </c>
      <c r="F6661">
        <v>62200</v>
      </c>
      <c r="G6661">
        <v>66800</v>
      </c>
      <c r="H6661">
        <v>71400</v>
      </c>
      <c r="I6661">
        <v>76000</v>
      </c>
      <c r="J6661">
        <v>80600</v>
      </c>
      <c r="K6661" t="s">
        <v>3092</v>
      </c>
      <c r="L6661">
        <v>1</v>
      </c>
      <c r="M6661">
        <v>50</v>
      </c>
      <c r="N6661" t="s">
        <v>887</v>
      </c>
    </row>
    <row r="6662" spans="1:14" x14ac:dyDescent="0.2">
      <c r="A6662" t="s">
        <v>12421</v>
      </c>
      <c r="B6662">
        <v>40300</v>
      </c>
      <c r="C6662">
        <v>46050</v>
      </c>
      <c r="D6662">
        <v>51800</v>
      </c>
      <c r="E6662">
        <v>57550</v>
      </c>
      <c r="F6662">
        <v>62200</v>
      </c>
      <c r="G6662">
        <v>66800</v>
      </c>
      <c r="H6662">
        <v>71400</v>
      </c>
      <c r="I6662">
        <v>76000</v>
      </c>
      <c r="J6662">
        <v>80600</v>
      </c>
      <c r="K6662" t="s">
        <v>3092</v>
      </c>
      <c r="L6662">
        <v>1</v>
      </c>
      <c r="M6662">
        <v>50</v>
      </c>
      <c r="N6662" t="s">
        <v>888</v>
      </c>
    </row>
    <row r="6663" spans="1:14" x14ac:dyDescent="0.2">
      <c r="A6663" t="s">
        <v>12422</v>
      </c>
      <c r="B6663">
        <v>40300</v>
      </c>
      <c r="C6663">
        <v>46050</v>
      </c>
      <c r="D6663">
        <v>51800</v>
      </c>
      <c r="E6663">
        <v>57550</v>
      </c>
      <c r="F6663">
        <v>62200</v>
      </c>
      <c r="G6663">
        <v>66800</v>
      </c>
      <c r="H6663">
        <v>71400</v>
      </c>
      <c r="I6663">
        <v>76000</v>
      </c>
      <c r="J6663">
        <v>80600</v>
      </c>
      <c r="K6663" t="s">
        <v>3092</v>
      </c>
      <c r="L6663">
        <v>1</v>
      </c>
      <c r="M6663">
        <v>50</v>
      </c>
      <c r="N6663" t="s">
        <v>889</v>
      </c>
    </row>
    <row r="6664" spans="1:14" x14ac:dyDescent="0.2">
      <c r="A6664" t="s">
        <v>12423</v>
      </c>
      <c r="B6664">
        <v>40300</v>
      </c>
      <c r="C6664">
        <v>46050</v>
      </c>
      <c r="D6664">
        <v>51800</v>
      </c>
      <c r="E6664">
        <v>57550</v>
      </c>
      <c r="F6664">
        <v>62200</v>
      </c>
      <c r="G6664">
        <v>66800</v>
      </c>
      <c r="H6664">
        <v>71400</v>
      </c>
      <c r="I6664">
        <v>76000</v>
      </c>
      <c r="J6664">
        <v>80600</v>
      </c>
      <c r="K6664" t="s">
        <v>3092</v>
      </c>
      <c r="L6664">
        <v>1</v>
      </c>
      <c r="M6664">
        <v>50</v>
      </c>
      <c r="N6664" t="s">
        <v>890</v>
      </c>
    </row>
    <row r="6665" spans="1:14" x14ac:dyDescent="0.2">
      <c r="A6665" t="s">
        <v>12424</v>
      </c>
      <c r="B6665">
        <v>40300</v>
      </c>
      <c r="C6665">
        <v>46050</v>
      </c>
      <c r="D6665">
        <v>51800</v>
      </c>
      <c r="E6665">
        <v>57550</v>
      </c>
      <c r="F6665">
        <v>62200</v>
      </c>
      <c r="G6665">
        <v>66800</v>
      </c>
      <c r="H6665">
        <v>71400</v>
      </c>
      <c r="I6665">
        <v>76000</v>
      </c>
      <c r="J6665">
        <v>80600</v>
      </c>
      <c r="K6665" t="s">
        <v>3092</v>
      </c>
      <c r="L6665">
        <v>1</v>
      </c>
      <c r="M6665">
        <v>50</v>
      </c>
      <c r="N6665" t="s">
        <v>891</v>
      </c>
    </row>
    <row r="6666" spans="1:14" x14ac:dyDescent="0.2">
      <c r="A6666" t="s">
        <v>12425</v>
      </c>
      <c r="B6666">
        <v>40300</v>
      </c>
      <c r="C6666">
        <v>46050</v>
      </c>
      <c r="D6666">
        <v>51800</v>
      </c>
      <c r="E6666">
        <v>57550</v>
      </c>
      <c r="F6666">
        <v>62200</v>
      </c>
      <c r="G6666">
        <v>66800</v>
      </c>
      <c r="H6666">
        <v>71400</v>
      </c>
      <c r="I6666">
        <v>76000</v>
      </c>
      <c r="J6666">
        <v>80600</v>
      </c>
      <c r="K6666" t="s">
        <v>3092</v>
      </c>
      <c r="L6666">
        <v>1</v>
      </c>
      <c r="M6666">
        <v>50</v>
      </c>
      <c r="N6666" t="s">
        <v>170</v>
      </c>
    </row>
    <row r="6667" spans="1:14" x14ac:dyDescent="0.2">
      <c r="A6667" t="s">
        <v>12426</v>
      </c>
      <c r="B6667">
        <v>40300</v>
      </c>
      <c r="C6667">
        <v>46050</v>
      </c>
      <c r="D6667">
        <v>51800</v>
      </c>
      <c r="E6667">
        <v>57550</v>
      </c>
      <c r="F6667">
        <v>62200</v>
      </c>
      <c r="G6667">
        <v>66800</v>
      </c>
      <c r="H6667">
        <v>71400</v>
      </c>
      <c r="I6667">
        <v>76000</v>
      </c>
      <c r="J6667">
        <v>80600</v>
      </c>
      <c r="K6667" t="s">
        <v>3092</v>
      </c>
      <c r="L6667">
        <v>1</v>
      </c>
      <c r="M6667">
        <v>50</v>
      </c>
      <c r="N6667" t="s">
        <v>171</v>
      </c>
    </row>
    <row r="6668" spans="1:14" x14ac:dyDescent="0.2">
      <c r="A6668" t="s">
        <v>12427</v>
      </c>
      <c r="B6668">
        <v>40300</v>
      </c>
      <c r="C6668">
        <v>46050</v>
      </c>
      <c r="D6668">
        <v>51800</v>
      </c>
      <c r="E6668">
        <v>57550</v>
      </c>
      <c r="F6668">
        <v>62200</v>
      </c>
      <c r="G6668">
        <v>66800</v>
      </c>
      <c r="H6668">
        <v>71400</v>
      </c>
      <c r="I6668">
        <v>76000</v>
      </c>
      <c r="J6668">
        <v>80600</v>
      </c>
      <c r="K6668" t="s">
        <v>3092</v>
      </c>
      <c r="L6668">
        <v>1</v>
      </c>
      <c r="M6668">
        <v>50</v>
      </c>
      <c r="N6668" t="s">
        <v>172</v>
      </c>
    </row>
    <row r="6669" spans="1:14" x14ac:dyDescent="0.2">
      <c r="A6669" t="s">
        <v>12428</v>
      </c>
      <c r="B6669">
        <v>40300</v>
      </c>
      <c r="C6669">
        <v>46050</v>
      </c>
      <c r="D6669">
        <v>51800</v>
      </c>
      <c r="E6669">
        <v>57550</v>
      </c>
      <c r="F6669">
        <v>62200</v>
      </c>
      <c r="G6669">
        <v>66800</v>
      </c>
      <c r="H6669">
        <v>71400</v>
      </c>
      <c r="I6669">
        <v>76000</v>
      </c>
      <c r="J6669">
        <v>80600</v>
      </c>
      <c r="K6669" t="s">
        <v>3092</v>
      </c>
      <c r="L6669">
        <v>1</v>
      </c>
      <c r="M6669">
        <v>50</v>
      </c>
      <c r="N6669" t="s">
        <v>173</v>
      </c>
    </row>
    <row r="6670" spans="1:14" x14ac:dyDescent="0.2">
      <c r="A6670" t="s">
        <v>12429</v>
      </c>
      <c r="B6670">
        <v>40300</v>
      </c>
      <c r="C6670">
        <v>46050</v>
      </c>
      <c r="D6670">
        <v>51800</v>
      </c>
      <c r="E6670">
        <v>57550</v>
      </c>
      <c r="F6670">
        <v>62200</v>
      </c>
      <c r="G6670">
        <v>66800</v>
      </c>
      <c r="H6670">
        <v>71400</v>
      </c>
      <c r="I6670">
        <v>76000</v>
      </c>
      <c r="J6670">
        <v>80600</v>
      </c>
      <c r="K6670" t="s">
        <v>3092</v>
      </c>
      <c r="L6670">
        <v>1</v>
      </c>
      <c r="M6670">
        <v>50</v>
      </c>
      <c r="N6670" t="s">
        <v>174</v>
      </c>
    </row>
    <row r="6671" spans="1:14" x14ac:dyDescent="0.2">
      <c r="A6671" t="s">
        <v>12430</v>
      </c>
      <c r="B6671">
        <v>40300</v>
      </c>
      <c r="C6671">
        <v>46050</v>
      </c>
      <c r="D6671">
        <v>51800</v>
      </c>
      <c r="E6671">
        <v>57550</v>
      </c>
      <c r="F6671">
        <v>62200</v>
      </c>
      <c r="G6671">
        <v>66800</v>
      </c>
      <c r="H6671">
        <v>71400</v>
      </c>
      <c r="I6671">
        <v>76000</v>
      </c>
      <c r="J6671">
        <v>80600</v>
      </c>
      <c r="K6671" t="s">
        <v>3092</v>
      </c>
      <c r="L6671">
        <v>1</v>
      </c>
      <c r="M6671">
        <v>50</v>
      </c>
      <c r="N6671" t="s">
        <v>175</v>
      </c>
    </row>
    <row r="6672" spans="1:14" x14ac:dyDescent="0.2">
      <c r="A6672" t="s">
        <v>12431</v>
      </c>
      <c r="B6672">
        <v>40300</v>
      </c>
      <c r="C6672">
        <v>46050</v>
      </c>
      <c r="D6672">
        <v>51800</v>
      </c>
      <c r="E6672">
        <v>57550</v>
      </c>
      <c r="F6672">
        <v>62200</v>
      </c>
      <c r="G6672">
        <v>66800</v>
      </c>
      <c r="H6672">
        <v>71400</v>
      </c>
      <c r="I6672">
        <v>76000</v>
      </c>
      <c r="J6672">
        <v>80600</v>
      </c>
      <c r="K6672" t="s">
        <v>3092</v>
      </c>
      <c r="L6672">
        <v>1</v>
      </c>
      <c r="M6672">
        <v>50</v>
      </c>
      <c r="N6672" t="s">
        <v>176</v>
      </c>
    </row>
    <row r="6673" spans="1:14" x14ac:dyDescent="0.2">
      <c r="A6673" t="s">
        <v>12432</v>
      </c>
      <c r="B6673">
        <v>40300</v>
      </c>
      <c r="C6673">
        <v>46050</v>
      </c>
      <c r="D6673">
        <v>51800</v>
      </c>
      <c r="E6673">
        <v>57550</v>
      </c>
      <c r="F6673">
        <v>62200</v>
      </c>
      <c r="G6673">
        <v>66800</v>
      </c>
      <c r="H6673">
        <v>71400</v>
      </c>
      <c r="I6673">
        <v>76000</v>
      </c>
      <c r="J6673">
        <v>80600</v>
      </c>
      <c r="K6673" t="s">
        <v>3092</v>
      </c>
      <c r="L6673">
        <v>1</v>
      </c>
      <c r="M6673">
        <v>50</v>
      </c>
      <c r="N6673" t="s">
        <v>177</v>
      </c>
    </row>
    <row r="6674" spans="1:14" x14ac:dyDescent="0.2">
      <c r="A6674" t="s">
        <v>12433</v>
      </c>
      <c r="B6674">
        <v>35850</v>
      </c>
      <c r="C6674">
        <v>40950</v>
      </c>
      <c r="D6674">
        <v>46050</v>
      </c>
      <c r="E6674">
        <v>51150</v>
      </c>
      <c r="F6674">
        <v>55250</v>
      </c>
      <c r="G6674">
        <v>59350</v>
      </c>
      <c r="H6674">
        <v>63450</v>
      </c>
      <c r="I6674">
        <v>67550</v>
      </c>
      <c r="J6674">
        <v>71650</v>
      </c>
      <c r="K6674" t="s">
        <v>3092</v>
      </c>
      <c r="L6674">
        <v>3</v>
      </c>
      <c r="M6674">
        <v>50</v>
      </c>
      <c r="N6674" t="s">
        <v>178</v>
      </c>
    </row>
    <row r="6675" spans="1:14" x14ac:dyDescent="0.2">
      <c r="A6675" t="s">
        <v>12434</v>
      </c>
      <c r="B6675">
        <v>34900</v>
      </c>
      <c r="C6675">
        <v>39850</v>
      </c>
      <c r="D6675">
        <v>44850</v>
      </c>
      <c r="E6675">
        <v>49800</v>
      </c>
      <c r="F6675">
        <v>53800</v>
      </c>
      <c r="G6675">
        <v>57800</v>
      </c>
      <c r="H6675">
        <v>61800</v>
      </c>
      <c r="I6675">
        <v>65750</v>
      </c>
      <c r="J6675">
        <v>69750</v>
      </c>
      <c r="K6675" t="s">
        <v>3092</v>
      </c>
      <c r="L6675">
        <v>3</v>
      </c>
      <c r="M6675">
        <v>50</v>
      </c>
      <c r="N6675" t="s">
        <v>179</v>
      </c>
    </row>
    <row r="6676" spans="1:14" x14ac:dyDescent="0.2">
      <c r="A6676" t="s">
        <v>12435</v>
      </c>
      <c r="B6676">
        <v>34900</v>
      </c>
      <c r="C6676">
        <v>39850</v>
      </c>
      <c r="D6676">
        <v>44850</v>
      </c>
      <c r="E6676">
        <v>49800</v>
      </c>
      <c r="F6676">
        <v>53800</v>
      </c>
      <c r="G6676">
        <v>57800</v>
      </c>
      <c r="H6676">
        <v>61800</v>
      </c>
      <c r="I6676">
        <v>65750</v>
      </c>
      <c r="J6676">
        <v>69750</v>
      </c>
      <c r="K6676" t="s">
        <v>3092</v>
      </c>
      <c r="L6676">
        <v>3</v>
      </c>
      <c r="M6676">
        <v>50</v>
      </c>
      <c r="N6676" t="s">
        <v>180</v>
      </c>
    </row>
    <row r="6677" spans="1:14" x14ac:dyDescent="0.2">
      <c r="A6677" t="s">
        <v>12436</v>
      </c>
      <c r="B6677">
        <v>35850</v>
      </c>
      <c r="C6677">
        <v>40950</v>
      </c>
      <c r="D6677">
        <v>46050</v>
      </c>
      <c r="E6677">
        <v>51150</v>
      </c>
      <c r="F6677">
        <v>55250</v>
      </c>
      <c r="G6677">
        <v>59350</v>
      </c>
      <c r="H6677">
        <v>63450</v>
      </c>
      <c r="I6677">
        <v>67550</v>
      </c>
      <c r="J6677">
        <v>71650</v>
      </c>
      <c r="K6677" t="s">
        <v>3092</v>
      </c>
      <c r="L6677">
        <v>3</v>
      </c>
      <c r="M6677">
        <v>50</v>
      </c>
      <c r="N6677" t="s">
        <v>181</v>
      </c>
    </row>
    <row r="6678" spans="1:14" x14ac:dyDescent="0.2">
      <c r="A6678" t="s">
        <v>12437</v>
      </c>
      <c r="B6678">
        <v>34900</v>
      </c>
      <c r="C6678">
        <v>39850</v>
      </c>
      <c r="D6678">
        <v>44850</v>
      </c>
      <c r="E6678">
        <v>49800</v>
      </c>
      <c r="F6678">
        <v>53800</v>
      </c>
      <c r="G6678">
        <v>57800</v>
      </c>
      <c r="H6678">
        <v>61800</v>
      </c>
      <c r="I6678">
        <v>65750</v>
      </c>
      <c r="J6678">
        <v>69750</v>
      </c>
      <c r="K6678" t="s">
        <v>3092</v>
      </c>
      <c r="L6678">
        <v>3</v>
      </c>
      <c r="M6678">
        <v>50</v>
      </c>
      <c r="N6678" t="s">
        <v>182</v>
      </c>
    </row>
    <row r="6679" spans="1:14" x14ac:dyDescent="0.2">
      <c r="A6679" t="s">
        <v>12438</v>
      </c>
      <c r="B6679">
        <v>35850</v>
      </c>
      <c r="C6679">
        <v>40950</v>
      </c>
      <c r="D6679">
        <v>46050</v>
      </c>
      <c r="E6679">
        <v>51150</v>
      </c>
      <c r="F6679">
        <v>55250</v>
      </c>
      <c r="G6679">
        <v>59350</v>
      </c>
      <c r="H6679">
        <v>63450</v>
      </c>
      <c r="I6679">
        <v>67550</v>
      </c>
      <c r="J6679">
        <v>71650</v>
      </c>
      <c r="K6679" t="s">
        <v>3092</v>
      </c>
      <c r="L6679">
        <v>3</v>
      </c>
      <c r="M6679">
        <v>50</v>
      </c>
      <c r="N6679" t="s">
        <v>183</v>
      </c>
    </row>
    <row r="6680" spans="1:14" x14ac:dyDescent="0.2">
      <c r="A6680" t="s">
        <v>12439</v>
      </c>
      <c r="B6680">
        <v>34900</v>
      </c>
      <c r="C6680">
        <v>39850</v>
      </c>
      <c r="D6680">
        <v>44850</v>
      </c>
      <c r="E6680">
        <v>49800</v>
      </c>
      <c r="F6680">
        <v>53800</v>
      </c>
      <c r="G6680">
        <v>57800</v>
      </c>
      <c r="H6680">
        <v>61800</v>
      </c>
      <c r="I6680">
        <v>65750</v>
      </c>
      <c r="J6680">
        <v>69750</v>
      </c>
      <c r="K6680" t="s">
        <v>3092</v>
      </c>
      <c r="L6680">
        <v>3</v>
      </c>
      <c r="M6680">
        <v>50</v>
      </c>
      <c r="N6680" t="s">
        <v>184</v>
      </c>
    </row>
    <row r="6681" spans="1:14" x14ac:dyDescent="0.2">
      <c r="A6681" t="s">
        <v>12440</v>
      </c>
      <c r="B6681">
        <v>34900</v>
      </c>
      <c r="C6681">
        <v>39850</v>
      </c>
      <c r="D6681">
        <v>44850</v>
      </c>
      <c r="E6681">
        <v>49800</v>
      </c>
      <c r="F6681">
        <v>53800</v>
      </c>
      <c r="G6681">
        <v>57800</v>
      </c>
      <c r="H6681">
        <v>61800</v>
      </c>
      <c r="I6681">
        <v>65750</v>
      </c>
      <c r="J6681">
        <v>69750</v>
      </c>
      <c r="K6681" t="s">
        <v>3092</v>
      </c>
      <c r="L6681">
        <v>3</v>
      </c>
      <c r="M6681">
        <v>50</v>
      </c>
      <c r="N6681" t="s">
        <v>185</v>
      </c>
    </row>
    <row r="6682" spans="1:14" x14ac:dyDescent="0.2">
      <c r="A6682" t="s">
        <v>12441</v>
      </c>
      <c r="B6682">
        <v>34900</v>
      </c>
      <c r="C6682">
        <v>39850</v>
      </c>
      <c r="D6682">
        <v>44850</v>
      </c>
      <c r="E6682">
        <v>49800</v>
      </c>
      <c r="F6682">
        <v>53800</v>
      </c>
      <c r="G6682">
        <v>57800</v>
      </c>
      <c r="H6682">
        <v>61800</v>
      </c>
      <c r="I6682">
        <v>65750</v>
      </c>
      <c r="J6682">
        <v>69750</v>
      </c>
      <c r="K6682" t="s">
        <v>3092</v>
      </c>
      <c r="L6682">
        <v>3</v>
      </c>
      <c r="M6682">
        <v>50</v>
      </c>
      <c r="N6682" t="s">
        <v>186</v>
      </c>
    </row>
    <row r="6683" spans="1:14" x14ac:dyDescent="0.2">
      <c r="A6683" t="s">
        <v>12442</v>
      </c>
      <c r="B6683">
        <v>34900</v>
      </c>
      <c r="C6683">
        <v>39850</v>
      </c>
      <c r="D6683">
        <v>44850</v>
      </c>
      <c r="E6683">
        <v>49800</v>
      </c>
      <c r="F6683">
        <v>53800</v>
      </c>
      <c r="G6683">
        <v>57800</v>
      </c>
      <c r="H6683">
        <v>61800</v>
      </c>
      <c r="I6683">
        <v>65750</v>
      </c>
      <c r="J6683">
        <v>69750</v>
      </c>
      <c r="K6683" t="s">
        <v>3092</v>
      </c>
      <c r="L6683">
        <v>3</v>
      </c>
      <c r="M6683">
        <v>50</v>
      </c>
      <c r="N6683" t="s">
        <v>187</v>
      </c>
    </row>
    <row r="6684" spans="1:14" x14ac:dyDescent="0.2">
      <c r="A6684" t="s">
        <v>12443</v>
      </c>
      <c r="B6684">
        <v>35850</v>
      </c>
      <c r="C6684">
        <v>40950</v>
      </c>
      <c r="D6684">
        <v>46050</v>
      </c>
      <c r="E6684">
        <v>51150</v>
      </c>
      <c r="F6684">
        <v>55250</v>
      </c>
      <c r="G6684">
        <v>59350</v>
      </c>
      <c r="H6684">
        <v>63450</v>
      </c>
      <c r="I6684">
        <v>67550</v>
      </c>
      <c r="J6684">
        <v>71650</v>
      </c>
      <c r="K6684" t="s">
        <v>3092</v>
      </c>
      <c r="L6684">
        <v>3</v>
      </c>
      <c r="M6684">
        <v>50</v>
      </c>
      <c r="N6684" t="s">
        <v>188</v>
      </c>
    </row>
    <row r="6685" spans="1:14" x14ac:dyDescent="0.2">
      <c r="A6685" t="s">
        <v>12444</v>
      </c>
      <c r="B6685">
        <v>35850</v>
      </c>
      <c r="C6685">
        <v>40950</v>
      </c>
      <c r="D6685">
        <v>46050</v>
      </c>
      <c r="E6685">
        <v>51150</v>
      </c>
      <c r="F6685">
        <v>55250</v>
      </c>
      <c r="G6685">
        <v>59350</v>
      </c>
      <c r="H6685">
        <v>63450</v>
      </c>
      <c r="I6685">
        <v>67550</v>
      </c>
      <c r="J6685">
        <v>71650</v>
      </c>
      <c r="K6685" t="s">
        <v>3092</v>
      </c>
      <c r="L6685">
        <v>3</v>
      </c>
      <c r="M6685">
        <v>50</v>
      </c>
      <c r="N6685" t="s">
        <v>189</v>
      </c>
    </row>
    <row r="6686" spans="1:14" x14ac:dyDescent="0.2">
      <c r="A6686" t="s">
        <v>12445</v>
      </c>
      <c r="B6686">
        <v>35850</v>
      </c>
      <c r="C6686">
        <v>40950</v>
      </c>
      <c r="D6686">
        <v>46050</v>
      </c>
      <c r="E6686">
        <v>51150</v>
      </c>
      <c r="F6686">
        <v>55250</v>
      </c>
      <c r="G6686">
        <v>59350</v>
      </c>
      <c r="H6686">
        <v>63450</v>
      </c>
      <c r="I6686">
        <v>67550</v>
      </c>
      <c r="J6686">
        <v>71650</v>
      </c>
      <c r="K6686" t="s">
        <v>3092</v>
      </c>
      <c r="L6686">
        <v>3</v>
      </c>
      <c r="M6686">
        <v>50</v>
      </c>
      <c r="N6686" t="s">
        <v>190</v>
      </c>
    </row>
    <row r="6687" spans="1:14" x14ac:dyDescent="0.2">
      <c r="A6687" t="s">
        <v>12446</v>
      </c>
      <c r="B6687">
        <v>35850</v>
      </c>
      <c r="C6687">
        <v>40950</v>
      </c>
      <c r="D6687">
        <v>46050</v>
      </c>
      <c r="E6687">
        <v>51150</v>
      </c>
      <c r="F6687">
        <v>55250</v>
      </c>
      <c r="G6687">
        <v>59350</v>
      </c>
      <c r="H6687">
        <v>63450</v>
      </c>
      <c r="I6687">
        <v>67550</v>
      </c>
      <c r="J6687">
        <v>71650</v>
      </c>
      <c r="K6687" t="s">
        <v>3092</v>
      </c>
      <c r="L6687">
        <v>3</v>
      </c>
      <c r="M6687">
        <v>50</v>
      </c>
      <c r="N6687" t="s">
        <v>191</v>
      </c>
    </row>
    <row r="6688" spans="1:14" x14ac:dyDescent="0.2">
      <c r="A6688" t="s">
        <v>12447</v>
      </c>
      <c r="B6688">
        <v>34900</v>
      </c>
      <c r="C6688">
        <v>39850</v>
      </c>
      <c r="D6688">
        <v>44850</v>
      </c>
      <c r="E6688">
        <v>49800</v>
      </c>
      <c r="F6688">
        <v>53800</v>
      </c>
      <c r="G6688">
        <v>57800</v>
      </c>
      <c r="H6688">
        <v>61800</v>
      </c>
      <c r="I6688">
        <v>65750</v>
      </c>
      <c r="J6688">
        <v>69750</v>
      </c>
      <c r="K6688" t="s">
        <v>3092</v>
      </c>
      <c r="L6688">
        <v>3</v>
      </c>
      <c r="M6688">
        <v>50</v>
      </c>
      <c r="N6688" t="s">
        <v>192</v>
      </c>
    </row>
    <row r="6689" spans="1:14" x14ac:dyDescent="0.2">
      <c r="A6689" t="s">
        <v>12448</v>
      </c>
      <c r="B6689">
        <v>34900</v>
      </c>
      <c r="C6689">
        <v>39850</v>
      </c>
      <c r="D6689">
        <v>44850</v>
      </c>
      <c r="E6689">
        <v>49800</v>
      </c>
      <c r="F6689">
        <v>53800</v>
      </c>
      <c r="G6689">
        <v>57800</v>
      </c>
      <c r="H6689">
        <v>61800</v>
      </c>
      <c r="I6689">
        <v>65750</v>
      </c>
      <c r="J6689">
        <v>69750</v>
      </c>
      <c r="K6689" t="s">
        <v>3092</v>
      </c>
      <c r="L6689">
        <v>3</v>
      </c>
      <c r="M6689">
        <v>50</v>
      </c>
      <c r="N6689" t="s">
        <v>193</v>
      </c>
    </row>
    <row r="6690" spans="1:14" x14ac:dyDescent="0.2">
      <c r="A6690" t="s">
        <v>12449</v>
      </c>
      <c r="B6690">
        <v>34900</v>
      </c>
      <c r="C6690">
        <v>39850</v>
      </c>
      <c r="D6690">
        <v>44850</v>
      </c>
      <c r="E6690">
        <v>49800</v>
      </c>
      <c r="F6690">
        <v>53800</v>
      </c>
      <c r="G6690">
        <v>57800</v>
      </c>
      <c r="H6690">
        <v>61800</v>
      </c>
      <c r="I6690">
        <v>65750</v>
      </c>
      <c r="J6690">
        <v>69750</v>
      </c>
      <c r="K6690" t="s">
        <v>3092</v>
      </c>
      <c r="L6690">
        <v>3</v>
      </c>
      <c r="M6690">
        <v>50</v>
      </c>
      <c r="N6690" t="s">
        <v>194</v>
      </c>
    </row>
    <row r="6691" spans="1:14" x14ac:dyDescent="0.2">
      <c r="A6691" t="s">
        <v>12450</v>
      </c>
      <c r="B6691">
        <v>34900</v>
      </c>
      <c r="C6691">
        <v>39850</v>
      </c>
      <c r="D6691">
        <v>44850</v>
      </c>
      <c r="E6691">
        <v>49800</v>
      </c>
      <c r="F6691">
        <v>53800</v>
      </c>
      <c r="G6691">
        <v>57800</v>
      </c>
      <c r="H6691">
        <v>61800</v>
      </c>
      <c r="I6691">
        <v>65750</v>
      </c>
      <c r="J6691">
        <v>69750</v>
      </c>
      <c r="K6691" t="s">
        <v>3092</v>
      </c>
      <c r="L6691">
        <v>3</v>
      </c>
      <c r="M6691">
        <v>50</v>
      </c>
      <c r="N6691" t="s">
        <v>195</v>
      </c>
    </row>
    <row r="6692" spans="1:14" x14ac:dyDescent="0.2">
      <c r="A6692" t="s">
        <v>12451</v>
      </c>
      <c r="B6692">
        <v>34900</v>
      </c>
      <c r="C6692">
        <v>39850</v>
      </c>
      <c r="D6692">
        <v>44850</v>
      </c>
      <c r="E6692">
        <v>49800</v>
      </c>
      <c r="F6692">
        <v>53800</v>
      </c>
      <c r="G6692">
        <v>57800</v>
      </c>
      <c r="H6692">
        <v>61800</v>
      </c>
      <c r="I6692">
        <v>65750</v>
      </c>
      <c r="J6692">
        <v>69750</v>
      </c>
      <c r="K6692" t="s">
        <v>3092</v>
      </c>
      <c r="L6692">
        <v>3</v>
      </c>
      <c r="M6692">
        <v>50</v>
      </c>
      <c r="N6692" t="s">
        <v>196</v>
      </c>
    </row>
    <row r="6693" spans="1:14" x14ac:dyDescent="0.2">
      <c r="A6693" t="s">
        <v>12452</v>
      </c>
      <c r="B6693">
        <v>34900</v>
      </c>
      <c r="C6693">
        <v>39850</v>
      </c>
      <c r="D6693">
        <v>44850</v>
      </c>
      <c r="E6693">
        <v>49800</v>
      </c>
      <c r="F6693">
        <v>53800</v>
      </c>
      <c r="G6693">
        <v>57800</v>
      </c>
      <c r="H6693">
        <v>61800</v>
      </c>
      <c r="I6693">
        <v>65750</v>
      </c>
      <c r="J6693">
        <v>69750</v>
      </c>
      <c r="K6693" t="s">
        <v>3092</v>
      </c>
      <c r="L6693">
        <v>3</v>
      </c>
      <c r="M6693">
        <v>50</v>
      </c>
      <c r="N6693" t="s">
        <v>197</v>
      </c>
    </row>
    <row r="6694" spans="1:14" x14ac:dyDescent="0.2">
      <c r="A6694" t="s">
        <v>12453</v>
      </c>
      <c r="B6694">
        <v>34900</v>
      </c>
      <c r="C6694">
        <v>39850</v>
      </c>
      <c r="D6694">
        <v>44850</v>
      </c>
      <c r="E6694">
        <v>49800</v>
      </c>
      <c r="F6694">
        <v>53800</v>
      </c>
      <c r="G6694">
        <v>57800</v>
      </c>
      <c r="H6694">
        <v>61800</v>
      </c>
      <c r="I6694">
        <v>65750</v>
      </c>
      <c r="J6694">
        <v>69750</v>
      </c>
      <c r="K6694" t="s">
        <v>3092</v>
      </c>
      <c r="L6694">
        <v>3</v>
      </c>
      <c r="M6694">
        <v>50</v>
      </c>
      <c r="N6694" t="s">
        <v>198</v>
      </c>
    </row>
    <row r="6695" spans="1:14" x14ac:dyDescent="0.2">
      <c r="A6695" t="s">
        <v>12454</v>
      </c>
      <c r="B6695">
        <v>35850</v>
      </c>
      <c r="C6695">
        <v>40950</v>
      </c>
      <c r="D6695">
        <v>46050</v>
      </c>
      <c r="E6695">
        <v>51150</v>
      </c>
      <c r="F6695">
        <v>55250</v>
      </c>
      <c r="G6695">
        <v>59350</v>
      </c>
      <c r="H6695">
        <v>63450</v>
      </c>
      <c r="I6695">
        <v>67550</v>
      </c>
      <c r="J6695">
        <v>71650</v>
      </c>
      <c r="K6695" t="s">
        <v>3092</v>
      </c>
      <c r="L6695">
        <v>3</v>
      </c>
      <c r="M6695">
        <v>50</v>
      </c>
      <c r="N6695" t="s">
        <v>199</v>
      </c>
    </row>
    <row r="6696" spans="1:14" x14ac:dyDescent="0.2">
      <c r="A6696" t="s">
        <v>12455</v>
      </c>
      <c r="B6696">
        <v>35850</v>
      </c>
      <c r="C6696">
        <v>40950</v>
      </c>
      <c r="D6696">
        <v>46050</v>
      </c>
      <c r="E6696">
        <v>51150</v>
      </c>
      <c r="F6696">
        <v>55250</v>
      </c>
      <c r="G6696">
        <v>59350</v>
      </c>
      <c r="H6696">
        <v>63450</v>
      </c>
      <c r="I6696">
        <v>67550</v>
      </c>
      <c r="J6696">
        <v>71650</v>
      </c>
      <c r="K6696" t="s">
        <v>3092</v>
      </c>
      <c r="L6696">
        <v>3</v>
      </c>
      <c r="M6696">
        <v>50</v>
      </c>
      <c r="N6696" t="s">
        <v>200</v>
      </c>
    </row>
    <row r="6697" spans="1:14" x14ac:dyDescent="0.2">
      <c r="A6697" t="s">
        <v>12456</v>
      </c>
      <c r="B6697">
        <v>34900</v>
      </c>
      <c r="C6697">
        <v>39850</v>
      </c>
      <c r="D6697">
        <v>44850</v>
      </c>
      <c r="E6697">
        <v>49800</v>
      </c>
      <c r="F6697">
        <v>53800</v>
      </c>
      <c r="G6697">
        <v>57800</v>
      </c>
      <c r="H6697">
        <v>61800</v>
      </c>
      <c r="I6697">
        <v>65750</v>
      </c>
      <c r="J6697">
        <v>69750</v>
      </c>
      <c r="K6697" t="s">
        <v>3092</v>
      </c>
      <c r="L6697">
        <v>3</v>
      </c>
      <c r="M6697">
        <v>50</v>
      </c>
      <c r="N6697" t="s">
        <v>201</v>
      </c>
    </row>
    <row r="6698" spans="1:14" x14ac:dyDescent="0.2">
      <c r="A6698" t="s">
        <v>12457</v>
      </c>
      <c r="B6698">
        <v>34900</v>
      </c>
      <c r="C6698">
        <v>39850</v>
      </c>
      <c r="D6698">
        <v>44850</v>
      </c>
      <c r="E6698">
        <v>49800</v>
      </c>
      <c r="F6698">
        <v>53800</v>
      </c>
      <c r="G6698">
        <v>57800</v>
      </c>
      <c r="H6698">
        <v>61800</v>
      </c>
      <c r="I6698">
        <v>65750</v>
      </c>
      <c r="J6698">
        <v>69750</v>
      </c>
      <c r="K6698" t="s">
        <v>3092</v>
      </c>
      <c r="L6698">
        <v>3</v>
      </c>
      <c r="M6698">
        <v>50</v>
      </c>
      <c r="N6698" t="s">
        <v>202</v>
      </c>
    </row>
    <row r="6699" spans="1:14" x14ac:dyDescent="0.2">
      <c r="A6699" t="s">
        <v>12458</v>
      </c>
      <c r="B6699">
        <v>34900</v>
      </c>
      <c r="C6699">
        <v>39850</v>
      </c>
      <c r="D6699">
        <v>44850</v>
      </c>
      <c r="E6699">
        <v>49800</v>
      </c>
      <c r="F6699">
        <v>53800</v>
      </c>
      <c r="G6699">
        <v>57800</v>
      </c>
      <c r="H6699">
        <v>61800</v>
      </c>
      <c r="I6699">
        <v>65750</v>
      </c>
      <c r="J6699">
        <v>69750</v>
      </c>
      <c r="K6699" t="s">
        <v>3092</v>
      </c>
      <c r="L6699">
        <v>3</v>
      </c>
      <c r="M6699">
        <v>50</v>
      </c>
      <c r="N6699" t="s">
        <v>203</v>
      </c>
    </row>
    <row r="6700" spans="1:14" x14ac:dyDescent="0.2">
      <c r="A6700" t="s">
        <v>12459</v>
      </c>
      <c r="B6700">
        <v>35850</v>
      </c>
      <c r="C6700">
        <v>40950</v>
      </c>
      <c r="D6700">
        <v>46050</v>
      </c>
      <c r="E6700">
        <v>51150</v>
      </c>
      <c r="F6700">
        <v>55250</v>
      </c>
      <c r="G6700">
        <v>59350</v>
      </c>
      <c r="H6700">
        <v>63450</v>
      </c>
      <c r="I6700">
        <v>67550</v>
      </c>
      <c r="J6700">
        <v>71650</v>
      </c>
      <c r="K6700" t="s">
        <v>3092</v>
      </c>
      <c r="L6700">
        <v>3</v>
      </c>
      <c r="M6700">
        <v>50</v>
      </c>
      <c r="N6700" t="s">
        <v>204</v>
      </c>
    </row>
    <row r="6701" spans="1:14" x14ac:dyDescent="0.2">
      <c r="A6701" t="s">
        <v>12460</v>
      </c>
      <c r="B6701">
        <v>34900</v>
      </c>
      <c r="C6701">
        <v>39850</v>
      </c>
      <c r="D6701">
        <v>44850</v>
      </c>
      <c r="E6701">
        <v>49800</v>
      </c>
      <c r="F6701">
        <v>53800</v>
      </c>
      <c r="G6701">
        <v>57800</v>
      </c>
      <c r="H6701">
        <v>61800</v>
      </c>
      <c r="I6701">
        <v>65750</v>
      </c>
      <c r="J6701">
        <v>69750</v>
      </c>
      <c r="K6701" t="s">
        <v>3092</v>
      </c>
      <c r="L6701">
        <v>3</v>
      </c>
      <c r="M6701">
        <v>50</v>
      </c>
      <c r="N6701" t="s">
        <v>205</v>
      </c>
    </row>
    <row r="6702" spans="1:14" x14ac:dyDescent="0.2">
      <c r="A6702" t="s">
        <v>12461</v>
      </c>
      <c r="B6702">
        <v>34900</v>
      </c>
      <c r="C6702">
        <v>39850</v>
      </c>
      <c r="D6702">
        <v>44850</v>
      </c>
      <c r="E6702">
        <v>49800</v>
      </c>
      <c r="F6702">
        <v>53800</v>
      </c>
      <c r="G6702">
        <v>57800</v>
      </c>
      <c r="H6702">
        <v>61800</v>
      </c>
      <c r="I6702">
        <v>65750</v>
      </c>
      <c r="J6702">
        <v>69750</v>
      </c>
      <c r="K6702" t="s">
        <v>3092</v>
      </c>
      <c r="L6702">
        <v>3</v>
      </c>
      <c r="M6702">
        <v>50</v>
      </c>
      <c r="N6702" t="s">
        <v>206</v>
      </c>
    </row>
    <row r="6703" spans="1:14" x14ac:dyDescent="0.2">
      <c r="A6703" t="s">
        <v>12462</v>
      </c>
      <c r="B6703">
        <v>34900</v>
      </c>
      <c r="C6703">
        <v>39850</v>
      </c>
      <c r="D6703">
        <v>44850</v>
      </c>
      <c r="E6703">
        <v>49800</v>
      </c>
      <c r="F6703">
        <v>53800</v>
      </c>
      <c r="G6703">
        <v>57800</v>
      </c>
      <c r="H6703">
        <v>61800</v>
      </c>
      <c r="I6703">
        <v>65750</v>
      </c>
      <c r="J6703">
        <v>69750</v>
      </c>
      <c r="K6703" t="s">
        <v>3092</v>
      </c>
      <c r="L6703">
        <v>3</v>
      </c>
      <c r="M6703">
        <v>50</v>
      </c>
      <c r="N6703" t="s">
        <v>207</v>
      </c>
    </row>
    <row r="6704" spans="1:14" x14ac:dyDescent="0.2">
      <c r="A6704" t="s">
        <v>12463</v>
      </c>
      <c r="B6704">
        <v>34900</v>
      </c>
      <c r="C6704">
        <v>39850</v>
      </c>
      <c r="D6704">
        <v>44850</v>
      </c>
      <c r="E6704">
        <v>49800</v>
      </c>
      <c r="F6704">
        <v>53800</v>
      </c>
      <c r="G6704">
        <v>57800</v>
      </c>
      <c r="H6704">
        <v>61800</v>
      </c>
      <c r="I6704">
        <v>65750</v>
      </c>
      <c r="J6704">
        <v>69750</v>
      </c>
      <c r="K6704" t="s">
        <v>3092</v>
      </c>
      <c r="L6704">
        <v>3</v>
      </c>
      <c r="M6704">
        <v>50</v>
      </c>
      <c r="N6704" t="s">
        <v>208</v>
      </c>
    </row>
    <row r="6705" spans="1:14" x14ac:dyDescent="0.2">
      <c r="A6705" t="s">
        <v>12464</v>
      </c>
      <c r="B6705">
        <v>34900</v>
      </c>
      <c r="C6705">
        <v>39850</v>
      </c>
      <c r="D6705">
        <v>44850</v>
      </c>
      <c r="E6705">
        <v>49800</v>
      </c>
      <c r="F6705">
        <v>53800</v>
      </c>
      <c r="G6705">
        <v>57800</v>
      </c>
      <c r="H6705">
        <v>61800</v>
      </c>
      <c r="I6705">
        <v>65750</v>
      </c>
      <c r="J6705">
        <v>69750</v>
      </c>
      <c r="K6705" t="s">
        <v>3092</v>
      </c>
      <c r="L6705">
        <v>3</v>
      </c>
      <c r="M6705">
        <v>50</v>
      </c>
      <c r="N6705" t="s">
        <v>209</v>
      </c>
    </row>
    <row r="6706" spans="1:14" x14ac:dyDescent="0.2">
      <c r="A6706" t="s">
        <v>12465</v>
      </c>
      <c r="B6706">
        <v>34900</v>
      </c>
      <c r="C6706">
        <v>39850</v>
      </c>
      <c r="D6706">
        <v>44850</v>
      </c>
      <c r="E6706">
        <v>49800</v>
      </c>
      <c r="F6706">
        <v>53800</v>
      </c>
      <c r="G6706">
        <v>57800</v>
      </c>
      <c r="H6706">
        <v>61800</v>
      </c>
      <c r="I6706">
        <v>65750</v>
      </c>
      <c r="J6706">
        <v>69750</v>
      </c>
      <c r="K6706" t="s">
        <v>3092</v>
      </c>
      <c r="L6706">
        <v>5</v>
      </c>
      <c r="M6706">
        <v>50</v>
      </c>
      <c r="N6706" t="s">
        <v>210</v>
      </c>
    </row>
    <row r="6707" spans="1:14" x14ac:dyDescent="0.2">
      <c r="A6707" t="s">
        <v>12466</v>
      </c>
      <c r="B6707">
        <v>35850</v>
      </c>
      <c r="C6707">
        <v>41000</v>
      </c>
      <c r="D6707">
        <v>46100</v>
      </c>
      <c r="E6707">
        <v>51200</v>
      </c>
      <c r="F6707">
        <v>55300</v>
      </c>
      <c r="G6707">
        <v>59400</v>
      </c>
      <c r="H6707">
        <v>63500</v>
      </c>
      <c r="I6707">
        <v>67600</v>
      </c>
      <c r="J6707">
        <v>71700</v>
      </c>
      <c r="K6707" t="s">
        <v>3092</v>
      </c>
      <c r="L6707">
        <v>5</v>
      </c>
      <c r="M6707">
        <v>50</v>
      </c>
      <c r="N6707" t="s">
        <v>211</v>
      </c>
    </row>
    <row r="6708" spans="1:14" x14ac:dyDescent="0.2">
      <c r="A6708" t="s">
        <v>12467</v>
      </c>
      <c r="B6708">
        <v>41450</v>
      </c>
      <c r="C6708">
        <v>47350</v>
      </c>
      <c r="D6708">
        <v>53250</v>
      </c>
      <c r="E6708">
        <v>59150</v>
      </c>
      <c r="F6708">
        <v>63900</v>
      </c>
      <c r="G6708">
        <v>68650</v>
      </c>
      <c r="H6708">
        <v>73350</v>
      </c>
      <c r="I6708">
        <v>78100</v>
      </c>
      <c r="J6708">
        <v>82850</v>
      </c>
      <c r="K6708" t="s">
        <v>3092</v>
      </c>
      <c r="L6708">
        <v>5</v>
      </c>
      <c r="M6708">
        <v>50</v>
      </c>
      <c r="N6708" t="s">
        <v>212</v>
      </c>
    </row>
    <row r="6709" spans="1:14" x14ac:dyDescent="0.2">
      <c r="A6709" t="s">
        <v>12468</v>
      </c>
      <c r="B6709">
        <v>34900</v>
      </c>
      <c r="C6709">
        <v>39850</v>
      </c>
      <c r="D6709">
        <v>44850</v>
      </c>
      <c r="E6709">
        <v>49800</v>
      </c>
      <c r="F6709">
        <v>53800</v>
      </c>
      <c r="G6709">
        <v>57800</v>
      </c>
      <c r="H6709">
        <v>61800</v>
      </c>
      <c r="I6709">
        <v>65750</v>
      </c>
      <c r="J6709">
        <v>69750</v>
      </c>
      <c r="K6709" t="s">
        <v>3092</v>
      </c>
      <c r="L6709">
        <v>5</v>
      </c>
      <c r="M6709">
        <v>50</v>
      </c>
      <c r="N6709" t="s">
        <v>213</v>
      </c>
    </row>
    <row r="6710" spans="1:14" x14ac:dyDescent="0.2">
      <c r="A6710" t="s">
        <v>12469</v>
      </c>
      <c r="B6710">
        <v>41450</v>
      </c>
      <c r="C6710">
        <v>47350</v>
      </c>
      <c r="D6710">
        <v>53250</v>
      </c>
      <c r="E6710">
        <v>59150</v>
      </c>
      <c r="F6710">
        <v>63900</v>
      </c>
      <c r="G6710">
        <v>68650</v>
      </c>
      <c r="H6710">
        <v>73350</v>
      </c>
      <c r="I6710">
        <v>78100</v>
      </c>
      <c r="J6710">
        <v>82850</v>
      </c>
      <c r="K6710" t="s">
        <v>3092</v>
      </c>
      <c r="L6710">
        <v>5</v>
      </c>
      <c r="M6710">
        <v>50</v>
      </c>
      <c r="N6710" t="s">
        <v>214</v>
      </c>
    </row>
    <row r="6711" spans="1:14" x14ac:dyDescent="0.2">
      <c r="A6711" t="s">
        <v>12470</v>
      </c>
      <c r="B6711">
        <v>52800</v>
      </c>
      <c r="C6711">
        <v>60350</v>
      </c>
      <c r="D6711">
        <v>67900</v>
      </c>
      <c r="E6711">
        <v>75400</v>
      </c>
      <c r="F6711">
        <v>81450</v>
      </c>
      <c r="G6711">
        <v>87500</v>
      </c>
      <c r="H6711">
        <v>93500</v>
      </c>
      <c r="I6711">
        <v>99550</v>
      </c>
      <c r="J6711">
        <v>105600</v>
      </c>
      <c r="K6711" t="s">
        <v>3092</v>
      </c>
      <c r="L6711">
        <v>5</v>
      </c>
      <c r="M6711">
        <v>50</v>
      </c>
      <c r="N6711" t="s">
        <v>215</v>
      </c>
    </row>
    <row r="6712" spans="1:14" x14ac:dyDescent="0.2">
      <c r="A6712" t="s">
        <v>12471</v>
      </c>
      <c r="B6712">
        <v>34900</v>
      </c>
      <c r="C6712">
        <v>39850</v>
      </c>
      <c r="D6712">
        <v>44850</v>
      </c>
      <c r="E6712">
        <v>49800</v>
      </c>
      <c r="F6712">
        <v>53800</v>
      </c>
      <c r="G6712">
        <v>57800</v>
      </c>
      <c r="H6712">
        <v>61800</v>
      </c>
      <c r="I6712">
        <v>65750</v>
      </c>
      <c r="J6712">
        <v>69750</v>
      </c>
      <c r="K6712" t="s">
        <v>3092</v>
      </c>
      <c r="L6712">
        <v>5</v>
      </c>
      <c r="M6712">
        <v>50</v>
      </c>
      <c r="N6712" t="s">
        <v>216</v>
      </c>
    </row>
    <row r="6713" spans="1:14" x14ac:dyDescent="0.2">
      <c r="A6713" t="s">
        <v>12472</v>
      </c>
      <c r="B6713">
        <v>35850</v>
      </c>
      <c r="C6713">
        <v>41000</v>
      </c>
      <c r="D6713">
        <v>46100</v>
      </c>
      <c r="E6713">
        <v>51200</v>
      </c>
      <c r="F6713">
        <v>55300</v>
      </c>
      <c r="G6713">
        <v>59400</v>
      </c>
      <c r="H6713">
        <v>63500</v>
      </c>
      <c r="I6713">
        <v>67600</v>
      </c>
      <c r="J6713">
        <v>71700</v>
      </c>
      <c r="K6713" t="s">
        <v>3092</v>
      </c>
      <c r="L6713">
        <v>5</v>
      </c>
      <c r="M6713">
        <v>50</v>
      </c>
      <c r="N6713" t="s">
        <v>217</v>
      </c>
    </row>
    <row r="6714" spans="1:14" x14ac:dyDescent="0.2">
      <c r="A6714" t="s">
        <v>12473</v>
      </c>
      <c r="B6714">
        <v>34900</v>
      </c>
      <c r="C6714">
        <v>39850</v>
      </c>
      <c r="D6714">
        <v>44850</v>
      </c>
      <c r="E6714">
        <v>49800</v>
      </c>
      <c r="F6714">
        <v>53800</v>
      </c>
      <c r="G6714">
        <v>57800</v>
      </c>
      <c r="H6714">
        <v>61800</v>
      </c>
      <c r="I6714">
        <v>65750</v>
      </c>
      <c r="J6714">
        <v>69750</v>
      </c>
      <c r="K6714" t="s">
        <v>3092</v>
      </c>
      <c r="L6714">
        <v>5</v>
      </c>
      <c r="M6714">
        <v>50</v>
      </c>
      <c r="N6714" t="s">
        <v>218</v>
      </c>
    </row>
    <row r="6715" spans="1:14" x14ac:dyDescent="0.2">
      <c r="A6715" t="s">
        <v>12474</v>
      </c>
      <c r="B6715">
        <v>41450</v>
      </c>
      <c r="C6715">
        <v>47350</v>
      </c>
      <c r="D6715">
        <v>53250</v>
      </c>
      <c r="E6715">
        <v>59150</v>
      </c>
      <c r="F6715">
        <v>63900</v>
      </c>
      <c r="G6715">
        <v>68650</v>
      </c>
      <c r="H6715">
        <v>73350</v>
      </c>
      <c r="I6715">
        <v>78100</v>
      </c>
      <c r="J6715">
        <v>82850</v>
      </c>
      <c r="K6715" t="s">
        <v>3092</v>
      </c>
      <c r="L6715">
        <v>5</v>
      </c>
      <c r="M6715">
        <v>50</v>
      </c>
      <c r="N6715" t="s">
        <v>219</v>
      </c>
    </row>
    <row r="6716" spans="1:14" x14ac:dyDescent="0.2">
      <c r="A6716" t="s">
        <v>12475</v>
      </c>
      <c r="B6716">
        <v>34900</v>
      </c>
      <c r="C6716">
        <v>39850</v>
      </c>
      <c r="D6716">
        <v>44850</v>
      </c>
      <c r="E6716">
        <v>49800</v>
      </c>
      <c r="F6716">
        <v>53800</v>
      </c>
      <c r="G6716">
        <v>57800</v>
      </c>
      <c r="H6716">
        <v>61800</v>
      </c>
      <c r="I6716">
        <v>65750</v>
      </c>
      <c r="J6716">
        <v>69750</v>
      </c>
      <c r="K6716" t="s">
        <v>3092</v>
      </c>
      <c r="L6716">
        <v>5</v>
      </c>
      <c r="M6716">
        <v>50</v>
      </c>
      <c r="N6716" t="s">
        <v>220</v>
      </c>
    </row>
    <row r="6717" spans="1:14" x14ac:dyDescent="0.2">
      <c r="A6717" t="s">
        <v>12476</v>
      </c>
      <c r="B6717">
        <v>35850</v>
      </c>
      <c r="C6717">
        <v>41000</v>
      </c>
      <c r="D6717">
        <v>46100</v>
      </c>
      <c r="E6717">
        <v>51200</v>
      </c>
      <c r="F6717">
        <v>55300</v>
      </c>
      <c r="G6717">
        <v>59400</v>
      </c>
      <c r="H6717">
        <v>63500</v>
      </c>
      <c r="I6717">
        <v>67600</v>
      </c>
      <c r="J6717">
        <v>71700</v>
      </c>
      <c r="K6717" t="s">
        <v>3092</v>
      </c>
      <c r="L6717">
        <v>5</v>
      </c>
      <c r="M6717">
        <v>50</v>
      </c>
      <c r="N6717" t="s">
        <v>5757</v>
      </c>
    </row>
    <row r="6718" spans="1:14" x14ac:dyDescent="0.2">
      <c r="A6718" t="s">
        <v>12477</v>
      </c>
      <c r="B6718">
        <v>41450</v>
      </c>
      <c r="C6718">
        <v>47350</v>
      </c>
      <c r="D6718">
        <v>53250</v>
      </c>
      <c r="E6718">
        <v>59150</v>
      </c>
      <c r="F6718">
        <v>63900</v>
      </c>
      <c r="G6718">
        <v>68650</v>
      </c>
      <c r="H6718">
        <v>73350</v>
      </c>
      <c r="I6718">
        <v>78100</v>
      </c>
      <c r="J6718">
        <v>82850</v>
      </c>
      <c r="K6718" t="s">
        <v>3092</v>
      </c>
      <c r="L6718">
        <v>5</v>
      </c>
      <c r="M6718">
        <v>50</v>
      </c>
      <c r="N6718" t="s">
        <v>222</v>
      </c>
    </row>
    <row r="6719" spans="1:14" x14ac:dyDescent="0.2">
      <c r="A6719" t="s">
        <v>12478</v>
      </c>
      <c r="B6719">
        <v>52800</v>
      </c>
      <c r="C6719">
        <v>60350</v>
      </c>
      <c r="D6719">
        <v>67900</v>
      </c>
      <c r="E6719">
        <v>75400</v>
      </c>
      <c r="F6719">
        <v>81450</v>
      </c>
      <c r="G6719">
        <v>87500</v>
      </c>
      <c r="H6719">
        <v>93500</v>
      </c>
      <c r="I6719">
        <v>99550</v>
      </c>
      <c r="J6719">
        <v>105600</v>
      </c>
      <c r="K6719" t="s">
        <v>3092</v>
      </c>
      <c r="L6719">
        <v>5</v>
      </c>
      <c r="M6719">
        <v>50</v>
      </c>
      <c r="N6719" t="s">
        <v>223</v>
      </c>
    </row>
    <row r="6720" spans="1:14" x14ac:dyDescent="0.2">
      <c r="A6720" t="s">
        <v>12479</v>
      </c>
      <c r="B6720">
        <v>35850</v>
      </c>
      <c r="C6720">
        <v>41000</v>
      </c>
      <c r="D6720">
        <v>46100</v>
      </c>
      <c r="E6720">
        <v>51200</v>
      </c>
      <c r="F6720">
        <v>55300</v>
      </c>
      <c r="G6720">
        <v>59400</v>
      </c>
      <c r="H6720">
        <v>63500</v>
      </c>
      <c r="I6720">
        <v>67600</v>
      </c>
      <c r="J6720">
        <v>71700</v>
      </c>
      <c r="K6720" t="s">
        <v>3092</v>
      </c>
      <c r="L6720">
        <v>5</v>
      </c>
      <c r="M6720">
        <v>50</v>
      </c>
      <c r="N6720" t="s">
        <v>224</v>
      </c>
    </row>
    <row r="6721" spans="1:14" x14ac:dyDescent="0.2">
      <c r="A6721" t="s">
        <v>12480</v>
      </c>
      <c r="B6721">
        <v>35850</v>
      </c>
      <c r="C6721">
        <v>41000</v>
      </c>
      <c r="D6721">
        <v>46100</v>
      </c>
      <c r="E6721">
        <v>51200</v>
      </c>
      <c r="F6721">
        <v>55300</v>
      </c>
      <c r="G6721">
        <v>59400</v>
      </c>
      <c r="H6721">
        <v>63500</v>
      </c>
      <c r="I6721">
        <v>67600</v>
      </c>
      <c r="J6721">
        <v>71700</v>
      </c>
      <c r="K6721" t="s">
        <v>3092</v>
      </c>
      <c r="L6721">
        <v>5</v>
      </c>
      <c r="M6721">
        <v>50</v>
      </c>
      <c r="N6721" t="s">
        <v>225</v>
      </c>
    </row>
    <row r="6722" spans="1:14" x14ac:dyDescent="0.2">
      <c r="A6722" t="s">
        <v>12481</v>
      </c>
      <c r="B6722">
        <v>35850</v>
      </c>
      <c r="C6722">
        <v>41000</v>
      </c>
      <c r="D6722">
        <v>46100</v>
      </c>
      <c r="E6722">
        <v>51200</v>
      </c>
      <c r="F6722">
        <v>55300</v>
      </c>
      <c r="G6722">
        <v>59400</v>
      </c>
      <c r="H6722">
        <v>63500</v>
      </c>
      <c r="I6722">
        <v>67600</v>
      </c>
      <c r="J6722">
        <v>71700</v>
      </c>
      <c r="K6722" t="s">
        <v>3092</v>
      </c>
      <c r="L6722">
        <v>5</v>
      </c>
      <c r="M6722">
        <v>50</v>
      </c>
      <c r="N6722" t="s">
        <v>226</v>
      </c>
    </row>
    <row r="6723" spans="1:14" x14ac:dyDescent="0.2">
      <c r="A6723" t="s">
        <v>12482</v>
      </c>
      <c r="B6723">
        <v>35850</v>
      </c>
      <c r="C6723">
        <v>41000</v>
      </c>
      <c r="D6723">
        <v>46100</v>
      </c>
      <c r="E6723">
        <v>51200</v>
      </c>
      <c r="F6723">
        <v>55300</v>
      </c>
      <c r="G6723">
        <v>59400</v>
      </c>
      <c r="H6723">
        <v>63500</v>
      </c>
      <c r="I6723">
        <v>67600</v>
      </c>
      <c r="J6723">
        <v>71700</v>
      </c>
      <c r="K6723" t="s">
        <v>3092</v>
      </c>
      <c r="L6723">
        <v>5</v>
      </c>
      <c r="M6723">
        <v>50</v>
      </c>
      <c r="N6723" t="s">
        <v>227</v>
      </c>
    </row>
    <row r="6724" spans="1:14" x14ac:dyDescent="0.2">
      <c r="A6724" t="s">
        <v>12483</v>
      </c>
      <c r="B6724">
        <v>41450</v>
      </c>
      <c r="C6724">
        <v>47350</v>
      </c>
      <c r="D6724">
        <v>53250</v>
      </c>
      <c r="E6724">
        <v>59150</v>
      </c>
      <c r="F6724">
        <v>63900</v>
      </c>
      <c r="G6724">
        <v>68650</v>
      </c>
      <c r="H6724">
        <v>73350</v>
      </c>
      <c r="I6724">
        <v>78100</v>
      </c>
      <c r="J6724">
        <v>82850</v>
      </c>
      <c r="K6724" t="s">
        <v>3092</v>
      </c>
      <c r="L6724">
        <v>5</v>
      </c>
      <c r="M6724">
        <v>50</v>
      </c>
      <c r="N6724" t="s">
        <v>228</v>
      </c>
    </row>
    <row r="6725" spans="1:14" x14ac:dyDescent="0.2">
      <c r="A6725" t="s">
        <v>12484</v>
      </c>
      <c r="B6725">
        <v>35850</v>
      </c>
      <c r="C6725">
        <v>41000</v>
      </c>
      <c r="D6725">
        <v>46100</v>
      </c>
      <c r="E6725">
        <v>51200</v>
      </c>
      <c r="F6725">
        <v>55300</v>
      </c>
      <c r="G6725">
        <v>59400</v>
      </c>
      <c r="H6725">
        <v>63500</v>
      </c>
      <c r="I6725">
        <v>67600</v>
      </c>
      <c r="J6725">
        <v>71700</v>
      </c>
      <c r="K6725" t="s">
        <v>3092</v>
      </c>
      <c r="L6725">
        <v>5</v>
      </c>
      <c r="M6725">
        <v>50</v>
      </c>
      <c r="N6725" t="s">
        <v>229</v>
      </c>
    </row>
    <row r="6726" spans="1:14" x14ac:dyDescent="0.2">
      <c r="A6726" t="s">
        <v>12485</v>
      </c>
      <c r="B6726">
        <v>45600</v>
      </c>
      <c r="C6726">
        <v>52100</v>
      </c>
      <c r="D6726">
        <v>58600</v>
      </c>
      <c r="E6726">
        <v>65100</v>
      </c>
      <c r="F6726">
        <v>70350</v>
      </c>
      <c r="G6726">
        <v>75550</v>
      </c>
      <c r="H6726">
        <v>80750</v>
      </c>
      <c r="I6726">
        <v>85950</v>
      </c>
      <c r="J6726">
        <v>91150</v>
      </c>
      <c r="K6726" t="s">
        <v>3092</v>
      </c>
      <c r="L6726">
        <v>7</v>
      </c>
      <c r="M6726">
        <v>50</v>
      </c>
      <c r="N6726" t="s">
        <v>230</v>
      </c>
    </row>
    <row r="6727" spans="1:14" x14ac:dyDescent="0.2">
      <c r="A6727" t="s">
        <v>12486</v>
      </c>
      <c r="B6727">
        <v>45600</v>
      </c>
      <c r="C6727">
        <v>52100</v>
      </c>
      <c r="D6727">
        <v>58600</v>
      </c>
      <c r="E6727">
        <v>65100</v>
      </c>
      <c r="F6727">
        <v>70350</v>
      </c>
      <c r="G6727">
        <v>75550</v>
      </c>
      <c r="H6727">
        <v>80750</v>
      </c>
      <c r="I6727">
        <v>85950</v>
      </c>
      <c r="J6727">
        <v>91150</v>
      </c>
      <c r="K6727" t="s">
        <v>3092</v>
      </c>
      <c r="L6727">
        <v>7</v>
      </c>
      <c r="M6727">
        <v>50</v>
      </c>
      <c r="N6727" t="s">
        <v>231</v>
      </c>
    </row>
    <row r="6728" spans="1:14" x14ac:dyDescent="0.2">
      <c r="A6728" t="s">
        <v>12487</v>
      </c>
      <c r="B6728">
        <v>45600</v>
      </c>
      <c r="C6728">
        <v>52100</v>
      </c>
      <c r="D6728">
        <v>58600</v>
      </c>
      <c r="E6728">
        <v>65100</v>
      </c>
      <c r="F6728">
        <v>70350</v>
      </c>
      <c r="G6728">
        <v>75550</v>
      </c>
      <c r="H6728">
        <v>80750</v>
      </c>
      <c r="I6728">
        <v>85950</v>
      </c>
      <c r="J6728">
        <v>91150</v>
      </c>
      <c r="K6728" t="s">
        <v>3092</v>
      </c>
      <c r="L6728">
        <v>7</v>
      </c>
      <c r="M6728">
        <v>50</v>
      </c>
      <c r="N6728" t="s">
        <v>232</v>
      </c>
    </row>
    <row r="6729" spans="1:14" x14ac:dyDescent="0.2">
      <c r="A6729" t="s">
        <v>12488</v>
      </c>
      <c r="B6729">
        <v>45600</v>
      </c>
      <c r="C6729">
        <v>52100</v>
      </c>
      <c r="D6729">
        <v>58600</v>
      </c>
      <c r="E6729">
        <v>65100</v>
      </c>
      <c r="F6729">
        <v>70350</v>
      </c>
      <c r="G6729">
        <v>75550</v>
      </c>
      <c r="H6729">
        <v>80750</v>
      </c>
      <c r="I6729">
        <v>85950</v>
      </c>
      <c r="J6729">
        <v>91150</v>
      </c>
      <c r="K6729" t="s">
        <v>3092</v>
      </c>
      <c r="L6729">
        <v>7</v>
      </c>
      <c r="M6729">
        <v>50</v>
      </c>
      <c r="N6729" t="s">
        <v>233</v>
      </c>
    </row>
    <row r="6730" spans="1:14" x14ac:dyDescent="0.2">
      <c r="A6730" t="s">
        <v>12489</v>
      </c>
      <c r="B6730">
        <v>45600</v>
      </c>
      <c r="C6730">
        <v>52100</v>
      </c>
      <c r="D6730">
        <v>58600</v>
      </c>
      <c r="E6730">
        <v>65100</v>
      </c>
      <c r="F6730">
        <v>70350</v>
      </c>
      <c r="G6730">
        <v>75550</v>
      </c>
      <c r="H6730">
        <v>80750</v>
      </c>
      <c r="I6730">
        <v>85950</v>
      </c>
      <c r="J6730">
        <v>91150</v>
      </c>
      <c r="K6730" t="s">
        <v>3092</v>
      </c>
      <c r="L6730">
        <v>7</v>
      </c>
      <c r="M6730">
        <v>50</v>
      </c>
      <c r="N6730" t="s">
        <v>234</v>
      </c>
    </row>
    <row r="6731" spans="1:14" x14ac:dyDescent="0.2">
      <c r="A6731" t="s">
        <v>12490</v>
      </c>
      <c r="B6731">
        <v>45600</v>
      </c>
      <c r="C6731">
        <v>52100</v>
      </c>
      <c r="D6731">
        <v>58600</v>
      </c>
      <c r="E6731">
        <v>65100</v>
      </c>
      <c r="F6731">
        <v>70350</v>
      </c>
      <c r="G6731">
        <v>75550</v>
      </c>
      <c r="H6731">
        <v>80750</v>
      </c>
      <c r="I6731">
        <v>85950</v>
      </c>
      <c r="J6731">
        <v>91150</v>
      </c>
      <c r="K6731" t="s">
        <v>3092</v>
      </c>
      <c r="L6731">
        <v>7</v>
      </c>
      <c r="M6731">
        <v>50</v>
      </c>
      <c r="N6731" t="s">
        <v>235</v>
      </c>
    </row>
    <row r="6732" spans="1:14" x14ac:dyDescent="0.2">
      <c r="A6732" t="s">
        <v>12491</v>
      </c>
      <c r="B6732">
        <v>45600</v>
      </c>
      <c r="C6732">
        <v>52100</v>
      </c>
      <c r="D6732">
        <v>58600</v>
      </c>
      <c r="E6732">
        <v>65100</v>
      </c>
      <c r="F6732">
        <v>70350</v>
      </c>
      <c r="G6732">
        <v>75550</v>
      </c>
      <c r="H6732">
        <v>80750</v>
      </c>
      <c r="I6732">
        <v>85950</v>
      </c>
      <c r="J6732">
        <v>91150</v>
      </c>
      <c r="K6732" t="s">
        <v>3092</v>
      </c>
      <c r="L6732">
        <v>7</v>
      </c>
      <c r="M6732">
        <v>50</v>
      </c>
      <c r="N6732" t="s">
        <v>236</v>
      </c>
    </row>
    <row r="6733" spans="1:14" x14ac:dyDescent="0.2">
      <c r="A6733" t="s">
        <v>12492</v>
      </c>
      <c r="B6733">
        <v>51950</v>
      </c>
      <c r="C6733">
        <v>59400</v>
      </c>
      <c r="D6733">
        <v>66800</v>
      </c>
      <c r="E6733">
        <v>74200</v>
      </c>
      <c r="F6733">
        <v>80150</v>
      </c>
      <c r="G6733">
        <v>86100</v>
      </c>
      <c r="H6733">
        <v>92050</v>
      </c>
      <c r="I6733">
        <v>97950</v>
      </c>
      <c r="J6733">
        <v>103900</v>
      </c>
      <c r="K6733" t="s">
        <v>3092</v>
      </c>
      <c r="L6733">
        <v>9</v>
      </c>
      <c r="M6733">
        <v>50</v>
      </c>
      <c r="N6733" t="s">
        <v>4290</v>
      </c>
    </row>
    <row r="6734" spans="1:14" x14ac:dyDescent="0.2">
      <c r="A6734" t="s">
        <v>12493</v>
      </c>
      <c r="B6734">
        <v>42700</v>
      </c>
      <c r="C6734">
        <v>48800</v>
      </c>
      <c r="D6734">
        <v>54900</v>
      </c>
      <c r="E6734">
        <v>60950</v>
      </c>
      <c r="F6734">
        <v>65850</v>
      </c>
      <c r="G6734">
        <v>70750</v>
      </c>
      <c r="H6734">
        <v>75600</v>
      </c>
      <c r="I6734">
        <v>80500</v>
      </c>
      <c r="J6734">
        <v>85350</v>
      </c>
      <c r="K6734" t="s">
        <v>3092</v>
      </c>
      <c r="L6734">
        <v>9</v>
      </c>
      <c r="M6734">
        <v>50</v>
      </c>
      <c r="N6734" t="s">
        <v>237</v>
      </c>
    </row>
    <row r="6735" spans="1:14" x14ac:dyDescent="0.2">
      <c r="A6735" t="s">
        <v>12494</v>
      </c>
      <c r="B6735">
        <v>51950</v>
      </c>
      <c r="C6735">
        <v>59400</v>
      </c>
      <c r="D6735">
        <v>66800</v>
      </c>
      <c r="E6735">
        <v>74200</v>
      </c>
      <c r="F6735">
        <v>80150</v>
      </c>
      <c r="G6735">
        <v>86100</v>
      </c>
      <c r="H6735">
        <v>92050</v>
      </c>
      <c r="I6735">
        <v>97950</v>
      </c>
      <c r="J6735">
        <v>103900</v>
      </c>
      <c r="K6735" t="s">
        <v>3092</v>
      </c>
      <c r="L6735">
        <v>9</v>
      </c>
      <c r="M6735">
        <v>50</v>
      </c>
      <c r="N6735" t="s">
        <v>238</v>
      </c>
    </row>
    <row r="6736" spans="1:14" x14ac:dyDescent="0.2">
      <c r="A6736" t="s">
        <v>12495</v>
      </c>
      <c r="B6736">
        <v>42700</v>
      </c>
      <c r="C6736">
        <v>48800</v>
      </c>
      <c r="D6736">
        <v>54900</v>
      </c>
      <c r="E6736">
        <v>60950</v>
      </c>
      <c r="F6736">
        <v>65850</v>
      </c>
      <c r="G6736">
        <v>70750</v>
      </c>
      <c r="H6736">
        <v>75600</v>
      </c>
      <c r="I6736">
        <v>80500</v>
      </c>
      <c r="J6736">
        <v>85350</v>
      </c>
      <c r="K6736" t="s">
        <v>3092</v>
      </c>
      <c r="L6736">
        <v>9</v>
      </c>
      <c r="M6736">
        <v>50</v>
      </c>
      <c r="N6736" t="s">
        <v>239</v>
      </c>
    </row>
    <row r="6737" spans="1:14" x14ac:dyDescent="0.2">
      <c r="A6737" t="s">
        <v>12496</v>
      </c>
      <c r="B6737">
        <v>51950</v>
      </c>
      <c r="C6737">
        <v>59400</v>
      </c>
      <c r="D6737">
        <v>66800</v>
      </c>
      <c r="E6737">
        <v>74200</v>
      </c>
      <c r="F6737">
        <v>80150</v>
      </c>
      <c r="G6737">
        <v>86100</v>
      </c>
      <c r="H6737">
        <v>92050</v>
      </c>
      <c r="I6737">
        <v>97950</v>
      </c>
      <c r="J6737">
        <v>103900</v>
      </c>
      <c r="K6737" t="s">
        <v>3092</v>
      </c>
      <c r="L6737">
        <v>9</v>
      </c>
      <c r="M6737">
        <v>50</v>
      </c>
      <c r="N6737" t="s">
        <v>240</v>
      </c>
    </row>
    <row r="6738" spans="1:14" x14ac:dyDescent="0.2">
      <c r="A6738" t="s">
        <v>12497</v>
      </c>
      <c r="B6738">
        <v>51950</v>
      </c>
      <c r="C6738">
        <v>59400</v>
      </c>
      <c r="D6738">
        <v>66800</v>
      </c>
      <c r="E6738">
        <v>74200</v>
      </c>
      <c r="F6738">
        <v>80150</v>
      </c>
      <c r="G6738">
        <v>86100</v>
      </c>
      <c r="H6738">
        <v>92050</v>
      </c>
      <c r="I6738">
        <v>97950</v>
      </c>
      <c r="J6738">
        <v>103900</v>
      </c>
      <c r="K6738" t="s">
        <v>3092</v>
      </c>
      <c r="L6738">
        <v>9</v>
      </c>
      <c r="M6738">
        <v>50</v>
      </c>
      <c r="N6738" t="s">
        <v>241</v>
      </c>
    </row>
    <row r="6739" spans="1:14" x14ac:dyDescent="0.2">
      <c r="A6739" t="s">
        <v>12498</v>
      </c>
      <c r="B6739">
        <v>42700</v>
      </c>
      <c r="C6739">
        <v>48800</v>
      </c>
      <c r="D6739">
        <v>54900</v>
      </c>
      <c r="E6739">
        <v>60950</v>
      </c>
      <c r="F6739">
        <v>65850</v>
      </c>
      <c r="G6739">
        <v>70750</v>
      </c>
      <c r="H6739">
        <v>75600</v>
      </c>
      <c r="I6739">
        <v>80500</v>
      </c>
      <c r="J6739">
        <v>85350</v>
      </c>
      <c r="K6739" t="s">
        <v>3092</v>
      </c>
      <c r="L6739">
        <v>9</v>
      </c>
      <c r="M6739">
        <v>50</v>
      </c>
      <c r="N6739" t="s">
        <v>242</v>
      </c>
    </row>
    <row r="6740" spans="1:14" x14ac:dyDescent="0.2">
      <c r="A6740" t="s">
        <v>12499</v>
      </c>
      <c r="B6740">
        <v>51950</v>
      </c>
      <c r="C6740">
        <v>59400</v>
      </c>
      <c r="D6740">
        <v>66800</v>
      </c>
      <c r="E6740">
        <v>74200</v>
      </c>
      <c r="F6740">
        <v>80150</v>
      </c>
      <c r="G6740">
        <v>86100</v>
      </c>
      <c r="H6740">
        <v>92050</v>
      </c>
      <c r="I6740">
        <v>97950</v>
      </c>
      <c r="J6740">
        <v>103900</v>
      </c>
      <c r="K6740" t="s">
        <v>3092</v>
      </c>
      <c r="L6740">
        <v>9</v>
      </c>
      <c r="M6740">
        <v>50</v>
      </c>
      <c r="N6740" t="s">
        <v>243</v>
      </c>
    </row>
    <row r="6741" spans="1:14" x14ac:dyDescent="0.2">
      <c r="A6741" t="s">
        <v>12500</v>
      </c>
      <c r="B6741">
        <v>42700</v>
      </c>
      <c r="C6741">
        <v>48800</v>
      </c>
      <c r="D6741">
        <v>54900</v>
      </c>
      <c r="E6741">
        <v>60950</v>
      </c>
      <c r="F6741">
        <v>65850</v>
      </c>
      <c r="G6741">
        <v>70750</v>
      </c>
      <c r="H6741">
        <v>75600</v>
      </c>
      <c r="I6741">
        <v>80500</v>
      </c>
      <c r="J6741">
        <v>85350</v>
      </c>
      <c r="K6741" t="s">
        <v>3092</v>
      </c>
      <c r="L6741">
        <v>9</v>
      </c>
      <c r="M6741">
        <v>50</v>
      </c>
      <c r="N6741" t="s">
        <v>244</v>
      </c>
    </row>
    <row r="6742" spans="1:14" x14ac:dyDescent="0.2">
      <c r="A6742" t="s">
        <v>12501</v>
      </c>
      <c r="B6742">
        <v>51950</v>
      </c>
      <c r="C6742">
        <v>59400</v>
      </c>
      <c r="D6742">
        <v>66800</v>
      </c>
      <c r="E6742">
        <v>74200</v>
      </c>
      <c r="F6742">
        <v>80150</v>
      </c>
      <c r="G6742">
        <v>86100</v>
      </c>
      <c r="H6742">
        <v>92050</v>
      </c>
      <c r="I6742">
        <v>97950</v>
      </c>
      <c r="J6742">
        <v>103900</v>
      </c>
      <c r="K6742" t="s">
        <v>3092</v>
      </c>
      <c r="L6742">
        <v>9</v>
      </c>
      <c r="M6742">
        <v>50</v>
      </c>
      <c r="N6742" t="s">
        <v>245</v>
      </c>
    </row>
    <row r="6743" spans="1:14" x14ac:dyDescent="0.2">
      <c r="A6743" t="s">
        <v>12502</v>
      </c>
      <c r="B6743">
        <v>42700</v>
      </c>
      <c r="C6743">
        <v>48800</v>
      </c>
      <c r="D6743">
        <v>54900</v>
      </c>
      <c r="E6743">
        <v>60950</v>
      </c>
      <c r="F6743">
        <v>65850</v>
      </c>
      <c r="G6743">
        <v>70750</v>
      </c>
      <c r="H6743">
        <v>75600</v>
      </c>
      <c r="I6743">
        <v>80500</v>
      </c>
      <c r="J6743">
        <v>85350</v>
      </c>
      <c r="K6743" t="s">
        <v>3092</v>
      </c>
      <c r="L6743">
        <v>9</v>
      </c>
      <c r="M6743">
        <v>50</v>
      </c>
      <c r="N6743" t="s">
        <v>246</v>
      </c>
    </row>
    <row r="6744" spans="1:14" x14ac:dyDescent="0.2">
      <c r="A6744" t="s">
        <v>12503</v>
      </c>
      <c r="B6744">
        <v>51950</v>
      </c>
      <c r="C6744">
        <v>59400</v>
      </c>
      <c r="D6744">
        <v>66800</v>
      </c>
      <c r="E6744">
        <v>74200</v>
      </c>
      <c r="F6744">
        <v>80150</v>
      </c>
      <c r="G6744">
        <v>86100</v>
      </c>
      <c r="H6744">
        <v>92050</v>
      </c>
      <c r="I6744">
        <v>97950</v>
      </c>
      <c r="J6744">
        <v>103900</v>
      </c>
      <c r="K6744" t="s">
        <v>3092</v>
      </c>
      <c r="L6744">
        <v>9</v>
      </c>
      <c r="M6744">
        <v>50</v>
      </c>
      <c r="N6744" t="s">
        <v>247</v>
      </c>
    </row>
    <row r="6745" spans="1:14" x14ac:dyDescent="0.2">
      <c r="A6745" t="s">
        <v>12504</v>
      </c>
      <c r="B6745">
        <v>42700</v>
      </c>
      <c r="C6745">
        <v>48800</v>
      </c>
      <c r="D6745">
        <v>54900</v>
      </c>
      <c r="E6745">
        <v>60950</v>
      </c>
      <c r="F6745">
        <v>65850</v>
      </c>
      <c r="G6745">
        <v>70750</v>
      </c>
      <c r="H6745">
        <v>75600</v>
      </c>
      <c r="I6745">
        <v>80500</v>
      </c>
      <c r="J6745">
        <v>85350</v>
      </c>
      <c r="K6745" t="s">
        <v>3092</v>
      </c>
      <c r="L6745">
        <v>9</v>
      </c>
      <c r="M6745">
        <v>50</v>
      </c>
      <c r="N6745" t="s">
        <v>248</v>
      </c>
    </row>
    <row r="6746" spans="1:14" x14ac:dyDescent="0.2">
      <c r="A6746" t="s">
        <v>12505</v>
      </c>
      <c r="B6746">
        <v>51950</v>
      </c>
      <c r="C6746">
        <v>59400</v>
      </c>
      <c r="D6746">
        <v>66800</v>
      </c>
      <c r="E6746">
        <v>74200</v>
      </c>
      <c r="F6746">
        <v>80150</v>
      </c>
      <c r="G6746">
        <v>86100</v>
      </c>
      <c r="H6746">
        <v>92050</v>
      </c>
      <c r="I6746">
        <v>97950</v>
      </c>
      <c r="J6746">
        <v>103900</v>
      </c>
      <c r="K6746" t="s">
        <v>3092</v>
      </c>
      <c r="L6746">
        <v>9</v>
      </c>
      <c r="M6746">
        <v>50</v>
      </c>
      <c r="N6746" t="s">
        <v>249</v>
      </c>
    </row>
    <row r="6747" spans="1:14" x14ac:dyDescent="0.2">
      <c r="A6747" t="s">
        <v>12506</v>
      </c>
      <c r="B6747">
        <v>51950</v>
      </c>
      <c r="C6747">
        <v>59400</v>
      </c>
      <c r="D6747">
        <v>66800</v>
      </c>
      <c r="E6747">
        <v>74200</v>
      </c>
      <c r="F6747">
        <v>80150</v>
      </c>
      <c r="G6747">
        <v>86100</v>
      </c>
      <c r="H6747">
        <v>92050</v>
      </c>
      <c r="I6747">
        <v>97950</v>
      </c>
      <c r="J6747">
        <v>103900</v>
      </c>
      <c r="K6747" t="s">
        <v>3092</v>
      </c>
      <c r="L6747">
        <v>9</v>
      </c>
      <c r="M6747">
        <v>50</v>
      </c>
      <c r="N6747" t="s">
        <v>250</v>
      </c>
    </row>
    <row r="6748" spans="1:14" x14ac:dyDescent="0.2">
      <c r="A6748" t="s">
        <v>12507</v>
      </c>
      <c r="B6748">
        <v>51950</v>
      </c>
      <c r="C6748">
        <v>59400</v>
      </c>
      <c r="D6748">
        <v>66800</v>
      </c>
      <c r="E6748">
        <v>74200</v>
      </c>
      <c r="F6748">
        <v>80150</v>
      </c>
      <c r="G6748">
        <v>86100</v>
      </c>
      <c r="H6748">
        <v>92050</v>
      </c>
      <c r="I6748">
        <v>97950</v>
      </c>
      <c r="J6748">
        <v>103900</v>
      </c>
      <c r="K6748" t="s">
        <v>3092</v>
      </c>
      <c r="L6748">
        <v>9</v>
      </c>
      <c r="M6748">
        <v>50</v>
      </c>
      <c r="N6748" t="s">
        <v>251</v>
      </c>
    </row>
    <row r="6749" spans="1:14" x14ac:dyDescent="0.2">
      <c r="A6749" t="s">
        <v>12508</v>
      </c>
      <c r="B6749">
        <v>51950</v>
      </c>
      <c r="C6749">
        <v>59400</v>
      </c>
      <c r="D6749">
        <v>66800</v>
      </c>
      <c r="E6749">
        <v>74200</v>
      </c>
      <c r="F6749">
        <v>80150</v>
      </c>
      <c r="G6749">
        <v>86100</v>
      </c>
      <c r="H6749">
        <v>92050</v>
      </c>
      <c r="I6749">
        <v>97950</v>
      </c>
      <c r="J6749">
        <v>103900</v>
      </c>
      <c r="K6749" t="s">
        <v>3092</v>
      </c>
      <c r="L6749">
        <v>9</v>
      </c>
      <c r="M6749">
        <v>50</v>
      </c>
      <c r="N6749" t="s">
        <v>252</v>
      </c>
    </row>
    <row r="6750" spans="1:14" x14ac:dyDescent="0.2">
      <c r="A6750" t="s">
        <v>12509</v>
      </c>
      <c r="B6750">
        <v>42700</v>
      </c>
      <c r="C6750">
        <v>48800</v>
      </c>
      <c r="D6750">
        <v>54900</v>
      </c>
      <c r="E6750">
        <v>60950</v>
      </c>
      <c r="F6750">
        <v>65850</v>
      </c>
      <c r="G6750">
        <v>70750</v>
      </c>
      <c r="H6750">
        <v>75600</v>
      </c>
      <c r="I6750">
        <v>80500</v>
      </c>
      <c r="J6750">
        <v>85350</v>
      </c>
      <c r="K6750" t="s">
        <v>3092</v>
      </c>
      <c r="L6750">
        <v>9</v>
      </c>
      <c r="M6750">
        <v>50</v>
      </c>
      <c r="N6750" t="s">
        <v>253</v>
      </c>
    </row>
    <row r="6751" spans="1:14" x14ac:dyDescent="0.2">
      <c r="A6751" t="s">
        <v>12510</v>
      </c>
      <c r="B6751">
        <v>42700</v>
      </c>
      <c r="C6751">
        <v>48800</v>
      </c>
      <c r="D6751">
        <v>54900</v>
      </c>
      <c r="E6751">
        <v>60950</v>
      </c>
      <c r="F6751">
        <v>65850</v>
      </c>
      <c r="G6751">
        <v>70750</v>
      </c>
      <c r="H6751">
        <v>75600</v>
      </c>
      <c r="I6751">
        <v>80500</v>
      </c>
      <c r="J6751">
        <v>85350</v>
      </c>
      <c r="K6751" t="s">
        <v>3092</v>
      </c>
      <c r="L6751">
        <v>9</v>
      </c>
      <c r="M6751">
        <v>50</v>
      </c>
      <c r="N6751" t="s">
        <v>254</v>
      </c>
    </row>
    <row r="6752" spans="1:14" x14ac:dyDescent="0.2">
      <c r="A6752" t="s">
        <v>12511</v>
      </c>
      <c r="B6752">
        <v>51950</v>
      </c>
      <c r="C6752">
        <v>59400</v>
      </c>
      <c r="D6752">
        <v>66800</v>
      </c>
      <c r="E6752">
        <v>74200</v>
      </c>
      <c r="F6752">
        <v>80150</v>
      </c>
      <c r="G6752">
        <v>86100</v>
      </c>
      <c r="H6752">
        <v>92050</v>
      </c>
      <c r="I6752">
        <v>97950</v>
      </c>
      <c r="J6752">
        <v>103900</v>
      </c>
      <c r="K6752" t="s">
        <v>3092</v>
      </c>
      <c r="L6752">
        <v>9</v>
      </c>
      <c r="M6752">
        <v>50</v>
      </c>
      <c r="N6752" t="s">
        <v>255</v>
      </c>
    </row>
    <row r="6753" spans="1:14" x14ac:dyDescent="0.2">
      <c r="A6753" t="s">
        <v>12512</v>
      </c>
      <c r="B6753">
        <v>51950</v>
      </c>
      <c r="C6753">
        <v>59400</v>
      </c>
      <c r="D6753">
        <v>66800</v>
      </c>
      <c r="E6753">
        <v>74200</v>
      </c>
      <c r="F6753">
        <v>80150</v>
      </c>
      <c r="G6753">
        <v>86100</v>
      </c>
      <c r="H6753">
        <v>92050</v>
      </c>
      <c r="I6753">
        <v>97950</v>
      </c>
      <c r="J6753">
        <v>103900</v>
      </c>
      <c r="K6753" t="s">
        <v>3092</v>
      </c>
      <c r="L6753">
        <v>9</v>
      </c>
      <c r="M6753">
        <v>50</v>
      </c>
      <c r="N6753" t="s">
        <v>256</v>
      </c>
    </row>
    <row r="6754" spans="1:14" x14ac:dyDescent="0.2">
      <c r="A6754" t="s">
        <v>12513</v>
      </c>
      <c r="B6754">
        <v>51950</v>
      </c>
      <c r="C6754">
        <v>59400</v>
      </c>
      <c r="D6754">
        <v>66800</v>
      </c>
      <c r="E6754">
        <v>74200</v>
      </c>
      <c r="F6754">
        <v>80150</v>
      </c>
      <c r="G6754">
        <v>86100</v>
      </c>
      <c r="H6754">
        <v>92050</v>
      </c>
      <c r="I6754">
        <v>97950</v>
      </c>
      <c r="J6754">
        <v>103900</v>
      </c>
      <c r="K6754" t="s">
        <v>3092</v>
      </c>
      <c r="L6754">
        <v>9</v>
      </c>
      <c r="M6754">
        <v>50</v>
      </c>
      <c r="N6754" t="s">
        <v>257</v>
      </c>
    </row>
    <row r="6755" spans="1:14" x14ac:dyDescent="0.2">
      <c r="A6755" t="s">
        <v>12514</v>
      </c>
      <c r="B6755">
        <v>51950</v>
      </c>
      <c r="C6755">
        <v>59400</v>
      </c>
      <c r="D6755">
        <v>66800</v>
      </c>
      <c r="E6755">
        <v>74200</v>
      </c>
      <c r="F6755">
        <v>80150</v>
      </c>
      <c r="G6755">
        <v>86100</v>
      </c>
      <c r="H6755">
        <v>92050</v>
      </c>
      <c r="I6755">
        <v>97950</v>
      </c>
      <c r="J6755">
        <v>103900</v>
      </c>
      <c r="K6755" t="s">
        <v>3092</v>
      </c>
      <c r="L6755">
        <v>9</v>
      </c>
      <c r="M6755">
        <v>50</v>
      </c>
      <c r="N6755" t="s">
        <v>258</v>
      </c>
    </row>
    <row r="6756" spans="1:14" x14ac:dyDescent="0.2">
      <c r="A6756" t="s">
        <v>12515</v>
      </c>
      <c r="B6756">
        <v>42700</v>
      </c>
      <c r="C6756">
        <v>48800</v>
      </c>
      <c r="D6756">
        <v>54900</v>
      </c>
      <c r="E6756">
        <v>60950</v>
      </c>
      <c r="F6756">
        <v>65850</v>
      </c>
      <c r="G6756">
        <v>70750</v>
      </c>
      <c r="H6756">
        <v>75600</v>
      </c>
      <c r="I6756">
        <v>80500</v>
      </c>
      <c r="J6756">
        <v>85350</v>
      </c>
      <c r="K6756" t="s">
        <v>3092</v>
      </c>
      <c r="L6756">
        <v>9</v>
      </c>
      <c r="M6756">
        <v>50</v>
      </c>
      <c r="N6756" t="s">
        <v>259</v>
      </c>
    </row>
    <row r="6757" spans="1:14" x14ac:dyDescent="0.2">
      <c r="A6757" t="s">
        <v>12516</v>
      </c>
      <c r="B6757">
        <v>51950</v>
      </c>
      <c r="C6757">
        <v>59400</v>
      </c>
      <c r="D6757">
        <v>66800</v>
      </c>
      <c r="E6757">
        <v>74200</v>
      </c>
      <c r="F6757">
        <v>80150</v>
      </c>
      <c r="G6757">
        <v>86100</v>
      </c>
      <c r="H6757">
        <v>92050</v>
      </c>
      <c r="I6757">
        <v>97950</v>
      </c>
      <c r="J6757">
        <v>103900</v>
      </c>
      <c r="K6757" t="s">
        <v>3092</v>
      </c>
      <c r="L6757">
        <v>9</v>
      </c>
      <c r="M6757">
        <v>50</v>
      </c>
      <c r="N6757" t="s">
        <v>260</v>
      </c>
    </row>
    <row r="6758" spans="1:14" x14ac:dyDescent="0.2">
      <c r="A6758" t="s">
        <v>12517</v>
      </c>
      <c r="B6758">
        <v>51950</v>
      </c>
      <c r="C6758">
        <v>59400</v>
      </c>
      <c r="D6758">
        <v>66800</v>
      </c>
      <c r="E6758">
        <v>74200</v>
      </c>
      <c r="F6758">
        <v>80150</v>
      </c>
      <c r="G6758">
        <v>86100</v>
      </c>
      <c r="H6758">
        <v>92050</v>
      </c>
      <c r="I6758">
        <v>97950</v>
      </c>
      <c r="J6758">
        <v>103900</v>
      </c>
      <c r="K6758" t="s">
        <v>3092</v>
      </c>
      <c r="L6758">
        <v>9</v>
      </c>
      <c r="M6758">
        <v>50</v>
      </c>
      <c r="N6758" t="s">
        <v>261</v>
      </c>
    </row>
    <row r="6759" spans="1:14" x14ac:dyDescent="0.2">
      <c r="A6759" t="s">
        <v>12518</v>
      </c>
      <c r="B6759">
        <v>51950</v>
      </c>
      <c r="C6759">
        <v>59400</v>
      </c>
      <c r="D6759">
        <v>66800</v>
      </c>
      <c r="E6759">
        <v>74200</v>
      </c>
      <c r="F6759">
        <v>80150</v>
      </c>
      <c r="G6759">
        <v>86100</v>
      </c>
      <c r="H6759">
        <v>92050</v>
      </c>
      <c r="I6759">
        <v>97950</v>
      </c>
      <c r="J6759">
        <v>103900</v>
      </c>
      <c r="K6759" t="s">
        <v>3092</v>
      </c>
      <c r="L6759">
        <v>9</v>
      </c>
      <c r="M6759">
        <v>50</v>
      </c>
      <c r="N6759" t="s">
        <v>262</v>
      </c>
    </row>
    <row r="6760" spans="1:14" x14ac:dyDescent="0.2">
      <c r="A6760" t="s">
        <v>12519</v>
      </c>
      <c r="B6760">
        <v>51950</v>
      </c>
      <c r="C6760">
        <v>59400</v>
      </c>
      <c r="D6760">
        <v>66800</v>
      </c>
      <c r="E6760">
        <v>74200</v>
      </c>
      <c r="F6760">
        <v>80150</v>
      </c>
      <c r="G6760">
        <v>86100</v>
      </c>
      <c r="H6760">
        <v>92050</v>
      </c>
      <c r="I6760">
        <v>97950</v>
      </c>
      <c r="J6760">
        <v>103900</v>
      </c>
      <c r="K6760" t="s">
        <v>3092</v>
      </c>
      <c r="L6760">
        <v>9</v>
      </c>
      <c r="M6760">
        <v>50</v>
      </c>
      <c r="N6760" t="s">
        <v>263</v>
      </c>
    </row>
    <row r="6761" spans="1:14" x14ac:dyDescent="0.2">
      <c r="A6761" t="s">
        <v>12520</v>
      </c>
      <c r="B6761">
        <v>51950</v>
      </c>
      <c r="C6761">
        <v>59400</v>
      </c>
      <c r="D6761">
        <v>66800</v>
      </c>
      <c r="E6761">
        <v>74200</v>
      </c>
      <c r="F6761">
        <v>80150</v>
      </c>
      <c r="G6761">
        <v>86100</v>
      </c>
      <c r="H6761">
        <v>92050</v>
      </c>
      <c r="I6761">
        <v>97950</v>
      </c>
      <c r="J6761">
        <v>103900</v>
      </c>
      <c r="K6761" t="s">
        <v>3092</v>
      </c>
      <c r="L6761">
        <v>9</v>
      </c>
      <c r="M6761">
        <v>50</v>
      </c>
      <c r="N6761" t="s">
        <v>264</v>
      </c>
    </row>
    <row r="6762" spans="1:14" x14ac:dyDescent="0.2">
      <c r="A6762" t="s">
        <v>12521</v>
      </c>
      <c r="B6762">
        <v>51950</v>
      </c>
      <c r="C6762">
        <v>59400</v>
      </c>
      <c r="D6762">
        <v>66800</v>
      </c>
      <c r="E6762">
        <v>74200</v>
      </c>
      <c r="F6762">
        <v>80150</v>
      </c>
      <c r="G6762">
        <v>86100</v>
      </c>
      <c r="H6762">
        <v>92050</v>
      </c>
      <c r="I6762">
        <v>97950</v>
      </c>
      <c r="J6762">
        <v>103900</v>
      </c>
      <c r="K6762" t="s">
        <v>3092</v>
      </c>
      <c r="L6762">
        <v>9</v>
      </c>
      <c r="M6762">
        <v>50</v>
      </c>
      <c r="N6762" t="s">
        <v>265</v>
      </c>
    </row>
    <row r="6763" spans="1:14" x14ac:dyDescent="0.2">
      <c r="A6763" t="s">
        <v>12522</v>
      </c>
      <c r="B6763">
        <v>51950</v>
      </c>
      <c r="C6763">
        <v>59400</v>
      </c>
      <c r="D6763">
        <v>66800</v>
      </c>
      <c r="E6763">
        <v>74200</v>
      </c>
      <c r="F6763">
        <v>80150</v>
      </c>
      <c r="G6763">
        <v>86100</v>
      </c>
      <c r="H6763">
        <v>92050</v>
      </c>
      <c r="I6763">
        <v>97950</v>
      </c>
      <c r="J6763">
        <v>103900</v>
      </c>
      <c r="K6763" t="s">
        <v>3092</v>
      </c>
      <c r="L6763">
        <v>9</v>
      </c>
      <c r="M6763">
        <v>50</v>
      </c>
      <c r="N6763" t="s">
        <v>266</v>
      </c>
    </row>
    <row r="6764" spans="1:14" x14ac:dyDescent="0.2">
      <c r="A6764" t="s">
        <v>12523</v>
      </c>
      <c r="B6764">
        <v>51950</v>
      </c>
      <c r="C6764">
        <v>59400</v>
      </c>
      <c r="D6764">
        <v>66800</v>
      </c>
      <c r="E6764">
        <v>74200</v>
      </c>
      <c r="F6764">
        <v>80150</v>
      </c>
      <c r="G6764">
        <v>86100</v>
      </c>
      <c r="H6764">
        <v>92050</v>
      </c>
      <c r="I6764">
        <v>97950</v>
      </c>
      <c r="J6764">
        <v>103900</v>
      </c>
      <c r="K6764" t="s">
        <v>3092</v>
      </c>
      <c r="L6764">
        <v>9</v>
      </c>
      <c r="M6764">
        <v>50</v>
      </c>
      <c r="N6764" t="s">
        <v>267</v>
      </c>
    </row>
    <row r="6765" spans="1:14" x14ac:dyDescent="0.2">
      <c r="A6765" t="s">
        <v>12524</v>
      </c>
      <c r="B6765">
        <v>51950</v>
      </c>
      <c r="C6765">
        <v>59400</v>
      </c>
      <c r="D6765">
        <v>66800</v>
      </c>
      <c r="E6765">
        <v>74200</v>
      </c>
      <c r="F6765">
        <v>80150</v>
      </c>
      <c r="G6765">
        <v>86100</v>
      </c>
      <c r="H6765">
        <v>92050</v>
      </c>
      <c r="I6765">
        <v>97950</v>
      </c>
      <c r="J6765">
        <v>103900</v>
      </c>
      <c r="K6765" t="s">
        <v>3092</v>
      </c>
      <c r="L6765">
        <v>9</v>
      </c>
      <c r="M6765">
        <v>50</v>
      </c>
      <c r="N6765" t="s">
        <v>268</v>
      </c>
    </row>
    <row r="6766" spans="1:14" x14ac:dyDescent="0.2">
      <c r="A6766" t="s">
        <v>12525</v>
      </c>
      <c r="B6766">
        <v>42700</v>
      </c>
      <c r="C6766">
        <v>48800</v>
      </c>
      <c r="D6766">
        <v>54900</v>
      </c>
      <c r="E6766">
        <v>60950</v>
      </c>
      <c r="F6766">
        <v>65850</v>
      </c>
      <c r="G6766">
        <v>70750</v>
      </c>
      <c r="H6766">
        <v>75600</v>
      </c>
      <c r="I6766">
        <v>80500</v>
      </c>
      <c r="J6766">
        <v>85350</v>
      </c>
      <c r="K6766" t="s">
        <v>3092</v>
      </c>
      <c r="L6766">
        <v>9</v>
      </c>
      <c r="M6766">
        <v>50</v>
      </c>
      <c r="N6766" t="s">
        <v>269</v>
      </c>
    </row>
    <row r="6767" spans="1:14" x14ac:dyDescent="0.2">
      <c r="A6767" t="s">
        <v>12526</v>
      </c>
      <c r="B6767">
        <v>34900</v>
      </c>
      <c r="C6767">
        <v>39850</v>
      </c>
      <c r="D6767">
        <v>44850</v>
      </c>
      <c r="E6767">
        <v>49800</v>
      </c>
      <c r="F6767">
        <v>53800</v>
      </c>
      <c r="G6767">
        <v>57800</v>
      </c>
      <c r="H6767">
        <v>61800</v>
      </c>
      <c r="I6767">
        <v>65750</v>
      </c>
      <c r="J6767">
        <v>69750</v>
      </c>
      <c r="K6767" t="s">
        <v>3092</v>
      </c>
      <c r="L6767">
        <v>11</v>
      </c>
      <c r="M6767">
        <v>50</v>
      </c>
      <c r="N6767" t="s">
        <v>270</v>
      </c>
    </row>
    <row r="6768" spans="1:14" x14ac:dyDescent="0.2">
      <c r="A6768" t="s">
        <v>12527</v>
      </c>
      <c r="B6768">
        <v>34900</v>
      </c>
      <c r="C6768">
        <v>39850</v>
      </c>
      <c r="D6768">
        <v>44850</v>
      </c>
      <c r="E6768">
        <v>49800</v>
      </c>
      <c r="F6768">
        <v>53800</v>
      </c>
      <c r="G6768">
        <v>57800</v>
      </c>
      <c r="H6768">
        <v>61800</v>
      </c>
      <c r="I6768">
        <v>65750</v>
      </c>
      <c r="J6768">
        <v>69750</v>
      </c>
      <c r="K6768" t="s">
        <v>3092</v>
      </c>
      <c r="L6768">
        <v>11</v>
      </c>
      <c r="M6768">
        <v>50</v>
      </c>
      <c r="N6768" t="s">
        <v>271</v>
      </c>
    </row>
    <row r="6769" spans="1:14" x14ac:dyDescent="0.2">
      <c r="A6769" t="s">
        <v>12528</v>
      </c>
      <c r="B6769">
        <v>34900</v>
      </c>
      <c r="C6769">
        <v>39850</v>
      </c>
      <c r="D6769">
        <v>44850</v>
      </c>
      <c r="E6769">
        <v>49800</v>
      </c>
      <c r="F6769">
        <v>53800</v>
      </c>
      <c r="G6769">
        <v>57800</v>
      </c>
      <c r="H6769">
        <v>61800</v>
      </c>
      <c r="I6769">
        <v>65750</v>
      </c>
      <c r="J6769">
        <v>69750</v>
      </c>
      <c r="K6769" t="s">
        <v>3092</v>
      </c>
      <c r="L6769">
        <v>11</v>
      </c>
      <c r="M6769">
        <v>50</v>
      </c>
      <c r="N6769" t="s">
        <v>272</v>
      </c>
    </row>
    <row r="6770" spans="1:14" x14ac:dyDescent="0.2">
      <c r="A6770" t="s">
        <v>12529</v>
      </c>
      <c r="B6770">
        <v>34900</v>
      </c>
      <c r="C6770">
        <v>39850</v>
      </c>
      <c r="D6770">
        <v>44850</v>
      </c>
      <c r="E6770">
        <v>49800</v>
      </c>
      <c r="F6770">
        <v>53800</v>
      </c>
      <c r="G6770">
        <v>57800</v>
      </c>
      <c r="H6770">
        <v>61800</v>
      </c>
      <c r="I6770">
        <v>65750</v>
      </c>
      <c r="J6770">
        <v>69750</v>
      </c>
      <c r="K6770" t="s">
        <v>3092</v>
      </c>
      <c r="L6770">
        <v>11</v>
      </c>
      <c r="M6770">
        <v>50</v>
      </c>
      <c r="N6770" t="s">
        <v>273</v>
      </c>
    </row>
    <row r="6771" spans="1:14" x14ac:dyDescent="0.2">
      <c r="A6771" t="s">
        <v>12530</v>
      </c>
      <c r="B6771">
        <v>34900</v>
      </c>
      <c r="C6771">
        <v>39850</v>
      </c>
      <c r="D6771">
        <v>44850</v>
      </c>
      <c r="E6771">
        <v>49800</v>
      </c>
      <c r="F6771">
        <v>53800</v>
      </c>
      <c r="G6771">
        <v>57800</v>
      </c>
      <c r="H6771">
        <v>61800</v>
      </c>
      <c r="I6771">
        <v>65750</v>
      </c>
      <c r="J6771">
        <v>69750</v>
      </c>
      <c r="K6771" t="s">
        <v>3092</v>
      </c>
      <c r="L6771">
        <v>11</v>
      </c>
      <c r="M6771">
        <v>50</v>
      </c>
      <c r="N6771" t="s">
        <v>274</v>
      </c>
    </row>
    <row r="6772" spans="1:14" x14ac:dyDescent="0.2">
      <c r="A6772" t="s">
        <v>12531</v>
      </c>
      <c r="B6772">
        <v>34900</v>
      </c>
      <c r="C6772">
        <v>39850</v>
      </c>
      <c r="D6772">
        <v>44850</v>
      </c>
      <c r="E6772">
        <v>49800</v>
      </c>
      <c r="F6772">
        <v>53800</v>
      </c>
      <c r="G6772">
        <v>57800</v>
      </c>
      <c r="H6772">
        <v>61800</v>
      </c>
      <c r="I6772">
        <v>65750</v>
      </c>
      <c r="J6772">
        <v>69750</v>
      </c>
      <c r="K6772" t="s">
        <v>3092</v>
      </c>
      <c r="L6772">
        <v>11</v>
      </c>
      <c r="M6772">
        <v>50</v>
      </c>
      <c r="N6772" t="s">
        <v>275</v>
      </c>
    </row>
    <row r="6773" spans="1:14" x14ac:dyDescent="0.2">
      <c r="A6773" t="s">
        <v>12532</v>
      </c>
      <c r="B6773">
        <v>34900</v>
      </c>
      <c r="C6773">
        <v>39850</v>
      </c>
      <c r="D6773">
        <v>44850</v>
      </c>
      <c r="E6773">
        <v>49800</v>
      </c>
      <c r="F6773">
        <v>53800</v>
      </c>
      <c r="G6773">
        <v>57800</v>
      </c>
      <c r="H6773">
        <v>61800</v>
      </c>
      <c r="I6773">
        <v>65750</v>
      </c>
      <c r="J6773">
        <v>69750</v>
      </c>
      <c r="K6773" t="s">
        <v>3092</v>
      </c>
      <c r="L6773">
        <v>11</v>
      </c>
      <c r="M6773">
        <v>50</v>
      </c>
      <c r="N6773" t="s">
        <v>276</v>
      </c>
    </row>
    <row r="6774" spans="1:14" x14ac:dyDescent="0.2">
      <c r="A6774" t="s">
        <v>12533</v>
      </c>
      <c r="B6774">
        <v>34900</v>
      </c>
      <c r="C6774">
        <v>39850</v>
      </c>
      <c r="D6774">
        <v>44850</v>
      </c>
      <c r="E6774">
        <v>49800</v>
      </c>
      <c r="F6774">
        <v>53800</v>
      </c>
      <c r="G6774">
        <v>57800</v>
      </c>
      <c r="H6774">
        <v>61800</v>
      </c>
      <c r="I6774">
        <v>65750</v>
      </c>
      <c r="J6774">
        <v>69750</v>
      </c>
      <c r="K6774" t="s">
        <v>3092</v>
      </c>
      <c r="L6774">
        <v>11</v>
      </c>
      <c r="M6774">
        <v>50</v>
      </c>
      <c r="N6774" t="s">
        <v>277</v>
      </c>
    </row>
    <row r="6775" spans="1:14" x14ac:dyDescent="0.2">
      <c r="A6775" t="s">
        <v>12534</v>
      </c>
      <c r="B6775">
        <v>34900</v>
      </c>
      <c r="C6775">
        <v>39850</v>
      </c>
      <c r="D6775">
        <v>44850</v>
      </c>
      <c r="E6775">
        <v>49800</v>
      </c>
      <c r="F6775">
        <v>53800</v>
      </c>
      <c r="G6775">
        <v>57800</v>
      </c>
      <c r="H6775">
        <v>61800</v>
      </c>
      <c r="I6775">
        <v>65750</v>
      </c>
      <c r="J6775">
        <v>69750</v>
      </c>
      <c r="K6775" t="s">
        <v>3092</v>
      </c>
      <c r="L6775">
        <v>11</v>
      </c>
      <c r="M6775">
        <v>50</v>
      </c>
      <c r="N6775" t="s">
        <v>278</v>
      </c>
    </row>
    <row r="6776" spans="1:14" x14ac:dyDescent="0.2">
      <c r="A6776" t="s">
        <v>12535</v>
      </c>
      <c r="B6776">
        <v>34900</v>
      </c>
      <c r="C6776">
        <v>39850</v>
      </c>
      <c r="D6776">
        <v>44850</v>
      </c>
      <c r="E6776">
        <v>49800</v>
      </c>
      <c r="F6776">
        <v>53800</v>
      </c>
      <c r="G6776">
        <v>57800</v>
      </c>
      <c r="H6776">
        <v>61800</v>
      </c>
      <c r="I6776">
        <v>65750</v>
      </c>
      <c r="J6776">
        <v>69750</v>
      </c>
      <c r="K6776" t="s">
        <v>3092</v>
      </c>
      <c r="L6776">
        <v>11</v>
      </c>
      <c r="M6776">
        <v>50</v>
      </c>
      <c r="N6776" t="s">
        <v>5758</v>
      </c>
    </row>
    <row r="6777" spans="1:14" x14ac:dyDescent="0.2">
      <c r="A6777" t="s">
        <v>12536</v>
      </c>
      <c r="B6777">
        <v>34900</v>
      </c>
      <c r="C6777">
        <v>39850</v>
      </c>
      <c r="D6777">
        <v>44850</v>
      </c>
      <c r="E6777">
        <v>49800</v>
      </c>
      <c r="F6777">
        <v>53800</v>
      </c>
      <c r="G6777">
        <v>57800</v>
      </c>
      <c r="H6777">
        <v>61800</v>
      </c>
      <c r="I6777">
        <v>65750</v>
      </c>
      <c r="J6777">
        <v>69750</v>
      </c>
      <c r="K6777" t="s">
        <v>3092</v>
      </c>
      <c r="L6777">
        <v>11</v>
      </c>
      <c r="M6777">
        <v>50</v>
      </c>
      <c r="N6777" t="s">
        <v>279</v>
      </c>
    </row>
    <row r="6778" spans="1:14" x14ac:dyDescent="0.2">
      <c r="A6778" t="s">
        <v>12537</v>
      </c>
      <c r="B6778">
        <v>34900</v>
      </c>
      <c r="C6778">
        <v>39850</v>
      </c>
      <c r="D6778">
        <v>44850</v>
      </c>
      <c r="E6778">
        <v>49800</v>
      </c>
      <c r="F6778">
        <v>53800</v>
      </c>
      <c r="G6778">
        <v>57800</v>
      </c>
      <c r="H6778">
        <v>61800</v>
      </c>
      <c r="I6778">
        <v>65750</v>
      </c>
      <c r="J6778">
        <v>69750</v>
      </c>
      <c r="K6778" t="s">
        <v>3092</v>
      </c>
      <c r="L6778">
        <v>11</v>
      </c>
      <c r="M6778">
        <v>50</v>
      </c>
      <c r="N6778" t="s">
        <v>280</v>
      </c>
    </row>
    <row r="6779" spans="1:14" x14ac:dyDescent="0.2">
      <c r="A6779" t="s">
        <v>12538</v>
      </c>
      <c r="B6779">
        <v>34900</v>
      </c>
      <c r="C6779">
        <v>39850</v>
      </c>
      <c r="D6779">
        <v>44850</v>
      </c>
      <c r="E6779">
        <v>49800</v>
      </c>
      <c r="F6779">
        <v>53800</v>
      </c>
      <c r="G6779">
        <v>57800</v>
      </c>
      <c r="H6779">
        <v>61800</v>
      </c>
      <c r="I6779">
        <v>65750</v>
      </c>
      <c r="J6779">
        <v>69750</v>
      </c>
      <c r="K6779" t="s">
        <v>3092</v>
      </c>
      <c r="L6779">
        <v>11</v>
      </c>
      <c r="M6779">
        <v>50</v>
      </c>
      <c r="N6779" t="s">
        <v>281</v>
      </c>
    </row>
    <row r="6780" spans="1:14" x14ac:dyDescent="0.2">
      <c r="A6780" t="s">
        <v>12539</v>
      </c>
      <c r="B6780">
        <v>34900</v>
      </c>
      <c r="C6780">
        <v>39850</v>
      </c>
      <c r="D6780">
        <v>44850</v>
      </c>
      <c r="E6780">
        <v>49800</v>
      </c>
      <c r="F6780">
        <v>53800</v>
      </c>
      <c r="G6780">
        <v>57800</v>
      </c>
      <c r="H6780">
        <v>61800</v>
      </c>
      <c r="I6780">
        <v>65750</v>
      </c>
      <c r="J6780">
        <v>69750</v>
      </c>
      <c r="K6780" t="s">
        <v>3092</v>
      </c>
      <c r="L6780">
        <v>11</v>
      </c>
      <c r="M6780">
        <v>50</v>
      </c>
      <c r="N6780" t="s">
        <v>282</v>
      </c>
    </row>
    <row r="6781" spans="1:14" x14ac:dyDescent="0.2">
      <c r="A6781" t="s">
        <v>12540</v>
      </c>
      <c r="B6781">
        <v>34900</v>
      </c>
      <c r="C6781">
        <v>39850</v>
      </c>
      <c r="D6781">
        <v>44850</v>
      </c>
      <c r="E6781">
        <v>49800</v>
      </c>
      <c r="F6781">
        <v>53800</v>
      </c>
      <c r="G6781">
        <v>57800</v>
      </c>
      <c r="H6781">
        <v>61800</v>
      </c>
      <c r="I6781">
        <v>65750</v>
      </c>
      <c r="J6781">
        <v>69750</v>
      </c>
      <c r="K6781" t="s">
        <v>3092</v>
      </c>
      <c r="L6781">
        <v>11</v>
      </c>
      <c r="M6781">
        <v>50</v>
      </c>
      <c r="N6781" t="s">
        <v>283</v>
      </c>
    </row>
    <row r="6782" spans="1:14" x14ac:dyDescent="0.2">
      <c r="A6782" t="s">
        <v>12541</v>
      </c>
      <c r="B6782">
        <v>34900</v>
      </c>
      <c r="C6782">
        <v>39850</v>
      </c>
      <c r="D6782">
        <v>44850</v>
      </c>
      <c r="E6782">
        <v>49800</v>
      </c>
      <c r="F6782">
        <v>53800</v>
      </c>
      <c r="G6782">
        <v>57800</v>
      </c>
      <c r="H6782">
        <v>61800</v>
      </c>
      <c r="I6782">
        <v>65750</v>
      </c>
      <c r="J6782">
        <v>69750</v>
      </c>
      <c r="K6782" t="s">
        <v>3092</v>
      </c>
      <c r="L6782">
        <v>11</v>
      </c>
      <c r="M6782">
        <v>50</v>
      </c>
      <c r="N6782" t="s">
        <v>284</v>
      </c>
    </row>
    <row r="6783" spans="1:14" x14ac:dyDescent="0.2">
      <c r="A6783" t="s">
        <v>12542</v>
      </c>
      <c r="B6783">
        <v>34900</v>
      </c>
      <c r="C6783">
        <v>39850</v>
      </c>
      <c r="D6783">
        <v>44850</v>
      </c>
      <c r="E6783">
        <v>49800</v>
      </c>
      <c r="F6783">
        <v>53800</v>
      </c>
      <c r="G6783">
        <v>57800</v>
      </c>
      <c r="H6783">
        <v>61800</v>
      </c>
      <c r="I6783">
        <v>65750</v>
      </c>
      <c r="J6783">
        <v>69750</v>
      </c>
      <c r="K6783" t="s">
        <v>3092</v>
      </c>
      <c r="L6783">
        <v>11</v>
      </c>
      <c r="M6783">
        <v>50</v>
      </c>
      <c r="N6783" t="s">
        <v>285</v>
      </c>
    </row>
    <row r="6784" spans="1:14" x14ac:dyDescent="0.2">
      <c r="A6784" t="s">
        <v>12543</v>
      </c>
      <c r="B6784">
        <v>34900</v>
      </c>
      <c r="C6784">
        <v>39850</v>
      </c>
      <c r="D6784">
        <v>44850</v>
      </c>
      <c r="E6784">
        <v>49800</v>
      </c>
      <c r="F6784">
        <v>53800</v>
      </c>
      <c r="G6784">
        <v>57800</v>
      </c>
      <c r="H6784">
        <v>61800</v>
      </c>
      <c r="I6784">
        <v>65750</v>
      </c>
      <c r="J6784">
        <v>69750</v>
      </c>
      <c r="K6784" t="s">
        <v>3092</v>
      </c>
      <c r="L6784">
        <v>11</v>
      </c>
      <c r="M6784">
        <v>50</v>
      </c>
      <c r="N6784" t="s">
        <v>286</v>
      </c>
    </row>
    <row r="6785" spans="1:14" x14ac:dyDescent="0.2">
      <c r="A6785" t="s">
        <v>12544</v>
      </c>
      <c r="B6785">
        <v>34900</v>
      </c>
      <c r="C6785">
        <v>39850</v>
      </c>
      <c r="D6785">
        <v>44850</v>
      </c>
      <c r="E6785">
        <v>49800</v>
      </c>
      <c r="F6785">
        <v>53800</v>
      </c>
      <c r="G6785">
        <v>57800</v>
      </c>
      <c r="H6785">
        <v>61800</v>
      </c>
      <c r="I6785">
        <v>65750</v>
      </c>
      <c r="J6785">
        <v>69750</v>
      </c>
      <c r="K6785" t="s">
        <v>3092</v>
      </c>
      <c r="L6785">
        <v>11</v>
      </c>
      <c r="M6785">
        <v>50</v>
      </c>
      <c r="N6785" t="s">
        <v>287</v>
      </c>
    </row>
    <row r="6786" spans="1:14" x14ac:dyDescent="0.2">
      <c r="A6786" t="s">
        <v>12545</v>
      </c>
      <c r="B6786">
        <v>34900</v>
      </c>
      <c r="C6786">
        <v>39850</v>
      </c>
      <c r="D6786">
        <v>44850</v>
      </c>
      <c r="E6786">
        <v>49800</v>
      </c>
      <c r="F6786">
        <v>53800</v>
      </c>
      <c r="G6786">
        <v>57800</v>
      </c>
      <c r="H6786">
        <v>61800</v>
      </c>
      <c r="I6786">
        <v>65750</v>
      </c>
      <c r="J6786">
        <v>69750</v>
      </c>
      <c r="K6786" t="s">
        <v>3092</v>
      </c>
      <c r="L6786">
        <v>11</v>
      </c>
      <c r="M6786">
        <v>50</v>
      </c>
      <c r="N6786" t="s">
        <v>288</v>
      </c>
    </row>
    <row r="6787" spans="1:14" x14ac:dyDescent="0.2">
      <c r="A6787" t="s">
        <v>12546</v>
      </c>
      <c r="B6787">
        <v>34900</v>
      </c>
      <c r="C6787">
        <v>39850</v>
      </c>
      <c r="D6787">
        <v>44850</v>
      </c>
      <c r="E6787">
        <v>49800</v>
      </c>
      <c r="F6787">
        <v>53800</v>
      </c>
      <c r="G6787">
        <v>57800</v>
      </c>
      <c r="H6787">
        <v>61800</v>
      </c>
      <c r="I6787">
        <v>65750</v>
      </c>
      <c r="J6787">
        <v>69750</v>
      </c>
      <c r="K6787" t="s">
        <v>3092</v>
      </c>
      <c r="L6787">
        <v>11</v>
      </c>
      <c r="M6787">
        <v>50</v>
      </c>
      <c r="N6787" t="s">
        <v>289</v>
      </c>
    </row>
    <row r="6788" spans="1:14" x14ac:dyDescent="0.2">
      <c r="A6788" t="s">
        <v>12547</v>
      </c>
      <c r="B6788">
        <v>34900</v>
      </c>
      <c r="C6788">
        <v>39850</v>
      </c>
      <c r="D6788">
        <v>44850</v>
      </c>
      <c r="E6788">
        <v>49800</v>
      </c>
      <c r="F6788">
        <v>53800</v>
      </c>
      <c r="G6788">
        <v>57800</v>
      </c>
      <c r="H6788">
        <v>61800</v>
      </c>
      <c r="I6788">
        <v>65750</v>
      </c>
      <c r="J6788">
        <v>69750</v>
      </c>
      <c r="K6788" t="s">
        <v>3092</v>
      </c>
      <c r="L6788">
        <v>11</v>
      </c>
      <c r="M6788">
        <v>50</v>
      </c>
      <c r="N6788" t="s">
        <v>290</v>
      </c>
    </row>
    <row r="6789" spans="1:14" x14ac:dyDescent="0.2">
      <c r="A6789" t="s">
        <v>12548</v>
      </c>
      <c r="B6789">
        <v>34900</v>
      </c>
      <c r="C6789">
        <v>39850</v>
      </c>
      <c r="D6789">
        <v>44850</v>
      </c>
      <c r="E6789">
        <v>49800</v>
      </c>
      <c r="F6789">
        <v>53800</v>
      </c>
      <c r="G6789">
        <v>57800</v>
      </c>
      <c r="H6789">
        <v>61800</v>
      </c>
      <c r="I6789">
        <v>65750</v>
      </c>
      <c r="J6789">
        <v>69750</v>
      </c>
      <c r="K6789" t="s">
        <v>3092</v>
      </c>
      <c r="L6789">
        <v>11</v>
      </c>
      <c r="M6789">
        <v>50</v>
      </c>
      <c r="N6789" t="s">
        <v>291</v>
      </c>
    </row>
    <row r="6790" spans="1:14" x14ac:dyDescent="0.2">
      <c r="A6790" t="s">
        <v>12549</v>
      </c>
      <c r="B6790">
        <v>34900</v>
      </c>
      <c r="C6790">
        <v>39850</v>
      </c>
      <c r="D6790">
        <v>44850</v>
      </c>
      <c r="E6790">
        <v>49800</v>
      </c>
      <c r="F6790">
        <v>53800</v>
      </c>
      <c r="G6790">
        <v>57800</v>
      </c>
      <c r="H6790">
        <v>61800</v>
      </c>
      <c r="I6790">
        <v>65750</v>
      </c>
      <c r="J6790">
        <v>69750</v>
      </c>
      <c r="K6790" t="s">
        <v>3092</v>
      </c>
      <c r="L6790">
        <v>11</v>
      </c>
      <c r="M6790">
        <v>50</v>
      </c>
      <c r="N6790" t="s">
        <v>292</v>
      </c>
    </row>
    <row r="6791" spans="1:14" x14ac:dyDescent="0.2">
      <c r="A6791" t="s">
        <v>12550</v>
      </c>
      <c r="B6791">
        <v>34900</v>
      </c>
      <c r="C6791">
        <v>39850</v>
      </c>
      <c r="D6791">
        <v>44850</v>
      </c>
      <c r="E6791">
        <v>49800</v>
      </c>
      <c r="F6791">
        <v>53800</v>
      </c>
      <c r="G6791">
        <v>57800</v>
      </c>
      <c r="H6791">
        <v>61800</v>
      </c>
      <c r="I6791">
        <v>65750</v>
      </c>
      <c r="J6791">
        <v>69750</v>
      </c>
      <c r="K6791" t="s">
        <v>3092</v>
      </c>
      <c r="L6791">
        <v>11</v>
      </c>
      <c r="M6791">
        <v>50</v>
      </c>
      <c r="N6791" t="s">
        <v>293</v>
      </c>
    </row>
    <row r="6792" spans="1:14" x14ac:dyDescent="0.2">
      <c r="A6792" t="s">
        <v>12551</v>
      </c>
      <c r="B6792">
        <v>34900</v>
      </c>
      <c r="C6792">
        <v>39850</v>
      </c>
      <c r="D6792">
        <v>44850</v>
      </c>
      <c r="E6792">
        <v>49800</v>
      </c>
      <c r="F6792">
        <v>53800</v>
      </c>
      <c r="G6792">
        <v>57800</v>
      </c>
      <c r="H6792">
        <v>61800</v>
      </c>
      <c r="I6792">
        <v>65750</v>
      </c>
      <c r="J6792">
        <v>69750</v>
      </c>
      <c r="K6792" t="s">
        <v>3092</v>
      </c>
      <c r="L6792">
        <v>11</v>
      </c>
      <c r="M6792">
        <v>50</v>
      </c>
      <c r="N6792" t="s">
        <v>305</v>
      </c>
    </row>
    <row r="6793" spans="1:14" x14ac:dyDescent="0.2">
      <c r="A6793" t="s">
        <v>12552</v>
      </c>
      <c r="B6793">
        <v>34900</v>
      </c>
      <c r="C6793">
        <v>39850</v>
      </c>
      <c r="D6793">
        <v>44850</v>
      </c>
      <c r="E6793">
        <v>49800</v>
      </c>
      <c r="F6793">
        <v>53800</v>
      </c>
      <c r="G6793">
        <v>57800</v>
      </c>
      <c r="H6793">
        <v>61800</v>
      </c>
      <c r="I6793">
        <v>65750</v>
      </c>
      <c r="J6793">
        <v>69750</v>
      </c>
      <c r="K6793" t="s">
        <v>3092</v>
      </c>
      <c r="L6793">
        <v>13</v>
      </c>
      <c r="M6793">
        <v>50</v>
      </c>
      <c r="N6793" t="s">
        <v>4292</v>
      </c>
    </row>
    <row r="6794" spans="1:14" x14ac:dyDescent="0.2">
      <c r="A6794" t="s">
        <v>12553</v>
      </c>
      <c r="B6794">
        <v>34900</v>
      </c>
      <c r="C6794">
        <v>39850</v>
      </c>
      <c r="D6794">
        <v>44850</v>
      </c>
      <c r="E6794">
        <v>49800</v>
      </c>
      <c r="F6794">
        <v>53800</v>
      </c>
      <c r="G6794">
        <v>57800</v>
      </c>
      <c r="H6794">
        <v>61800</v>
      </c>
      <c r="I6794">
        <v>65750</v>
      </c>
      <c r="J6794">
        <v>69750</v>
      </c>
      <c r="K6794" t="s">
        <v>3092</v>
      </c>
      <c r="L6794">
        <v>13</v>
      </c>
      <c r="M6794">
        <v>50</v>
      </c>
      <c r="N6794" t="s">
        <v>306</v>
      </c>
    </row>
    <row r="6795" spans="1:14" x14ac:dyDescent="0.2">
      <c r="A6795" t="s">
        <v>12554</v>
      </c>
      <c r="B6795">
        <v>34900</v>
      </c>
      <c r="C6795">
        <v>39850</v>
      </c>
      <c r="D6795">
        <v>44850</v>
      </c>
      <c r="E6795">
        <v>49800</v>
      </c>
      <c r="F6795">
        <v>53800</v>
      </c>
      <c r="G6795">
        <v>57800</v>
      </c>
      <c r="H6795">
        <v>61800</v>
      </c>
      <c r="I6795">
        <v>65750</v>
      </c>
      <c r="J6795">
        <v>69750</v>
      </c>
      <c r="K6795" t="s">
        <v>3092</v>
      </c>
      <c r="L6795">
        <v>13</v>
      </c>
      <c r="M6795">
        <v>50</v>
      </c>
      <c r="N6795" t="s">
        <v>307</v>
      </c>
    </row>
    <row r="6796" spans="1:14" x14ac:dyDescent="0.2">
      <c r="A6796" t="s">
        <v>12555</v>
      </c>
      <c r="B6796">
        <v>34900</v>
      </c>
      <c r="C6796">
        <v>39850</v>
      </c>
      <c r="D6796">
        <v>44850</v>
      </c>
      <c r="E6796">
        <v>49800</v>
      </c>
      <c r="F6796">
        <v>53800</v>
      </c>
      <c r="G6796">
        <v>57800</v>
      </c>
      <c r="H6796">
        <v>61800</v>
      </c>
      <c r="I6796">
        <v>65750</v>
      </c>
      <c r="J6796">
        <v>69750</v>
      </c>
      <c r="K6796" t="s">
        <v>3092</v>
      </c>
      <c r="L6796">
        <v>13</v>
      </c>
      <c r="M6796">
        <v>50</v>
      </c>
      <c r="N6796" t="s">
        <v>308</v>
      </c>
    </row>
    <row r="6797" spans="1:14" x14ac:dyDescent="0.2">
      <c r="A6797" t="s">
        <v>12556</v>
      </c>
      <c r="B6797">
        <v>34900</v>
      </c>
      <c r="C6797">
        <v>39850</v>
      </c>
      <c r="D6797">
        <v>44850</v>
      </c>
      <c r="E6797">
        <v>49800</v>
      </c>
      <c r="F6797">
        <v>53800</v>
      </c>
      <c r="G6797">
        <v>57800</v>
      </c>
      <c r="H6797">
        <v>61800</v>
      </c>
      <c r="I6797">
        <v>65750</v>
      </c>
      <c r="J6797">
        <v>69750</v>
      </c>
      <c r="K6797" t="s">
        <v>3092</v>
      </c>
      <c r="L6797">
        <v>13</v>
      </c>
      <c r="M6797">
        <v>50</v>
      </c>
      <c r="N6797" t="s">
        <v>309</v>
      </c>
    </row>
    <row r="6798" spans="1:14" x14ac:dyDescent="0.2">
      <c r="A6798" t="s">
        <v>12557</v>
      </c>
      <c r="B6798">
        <v>34900</v>
      </c>
      <c r="C6798">
        <v>39850</v>
      </c>
      <c r="D6798">
        <v>44850</v>
      </c>
      <c r="E6798">
        <v>49800</v>
      </c>
      <c r="F6798">
        <v>53800</v>
      </c>
      <c r="G6798">
        <v>57800</v>
      </c>
      <c r="H6798">
        <v>61800</v>
      </c>
      <c r="I6798">
        <v>65750</v>
      </c>
      <c r="J6798">
        <v>69750</v>
      </c>
      <c r="K6798" t="s">
        <v>3092</v>
      </c>
      <c r="L6798">
        <v>13</v>
      </c>
      <c r="M6798">
        <v>50</v>
      </c>
      <c r="N6798" t="s">
        <v>310</v>
      </c>
    </row>
    <row r="6799" spans="1:14" x14ac:dyDescent="0.2">
      <c r="A6799" t="s">
        <v>12558</v>
      </c>
      <c r="B6799">
        <v>34900</v>
      </c>
      <c r="C6799">
        <v>39850</v>
      </c>
      <c r="D6799">
        <v>44850</v>
      </c>
      <c r="E6799">
        <v>49800</v>
      </c>
      <c r="F6799">
        <v>53800</v>
      </c>
      <c r="G6799">
        <v>57800</v>
      </c>
      <c r="H6799">
        <v>61800</v>
      </c>
      <c r="I6799">
        <v>65750</v>
      </c>
      <c r="J6799">
        <v>69750</v>
      </c>
      <c r="K6799" t="s">
        <v>3092</v>
      </c>
      <c r="L6799">
        <v>13</v>
      </c>
      <c r="M6799">
        <v>50</v>
      </c>
      <c r="N6799" t="s">
        <v>311</v>
      </c>
    </row>
    <row r="6800" spans="1:14" x14ac:dyDescent="0.2">
      <c r="A6800" t="s">
        <v>12559</v>
      </c>
      <c r="B6800">
        <v>34900</v>
      </c>
      <c r="C6800">
        <v>39850</v>
      </c>
      <c r="D6800">
        <v>44850</v>
      </c>
      <c r="E6800">
        <v>49800</v>
      </c>
      <c r="F6800">
        <v>53800</v>
      </c>
      <c r="G6800">
        <v>57800</v>
      </c>
      <c r="H6800">
        <v>61800</v>
      </c>
      <c r="I6800">
        <v>65750</v>
      </c>
      <c r="J6800">
        <v>69750</v>
      </c>
      <c r="K6800" t="s">
        <v>3092</v>
      </c>
      <c r="L6800">
        <v>13</v>
      </c>
      <c r="M6800">
        <v>50</v>
      </c>
      <c r="N6800" t="s">
        <v>312</v>
      </c>
    </row>
    <row r="6801" spans="1:14" x14ac:dyDescent="0.2">
      <c r="A6801" t="s">
        <v>12560</v>
      </c>
      <c r="B6801">
        <v>34900</v>
      </c>
      <c r="C6801">
        <v>39850</v>
      </c>
      <c r="D6801">
        <v>44850</v>
      </c>
      <c r="E6801">
        <v>49800</v>
      </c>
      <c r="F6801">
        <v>53800</v>
      </c>
      <c r="G6801">
        <v>57800</v>
      </c>
      <c r="H6801">
        <v>61800</v>
      </c>
      <c r="I6801">
        <v>65750</v>
      </c>
      <c r="J6801">
        <v>69750</v>
      </c>
      <c r="K6801" t="s">
        <v>3092</v>
      </c>
      <c r="L6801">
        <v>13</v>
      </c>
      <c r="M6801">
        <v>50</v>
      </c>
      <c r="N6801" t="s">
        <v>313</v>
      </c>
    </row>
    <row r="6802" spans="1:14" x14ac:dyDescent="0.2">
      <c r="A6802" t="s">
        <v>12561</v>
      </c>
      <c r="B6802">
        <v>34900</v>
      </c>
      <c r="C6802">
        <v>39850</v>
      </c>
      <c r="D6802">
        <v>44850</v>
      </c>
      <c r="E6802">
        <v>49800</v>
      </c>
      <c r="F6802">
        <v>53800</v>
      </c>
      <c r="G6802">
        <v>57800</v>
      </c>
      <c r="H6802">
        <v>61800</v>
      </c>
      <c r="I6802">
        <v>65750</v>
      </c>
      <c r="J6802">
        <v>69750</v>
      </c>
      <c r="K6802" t="s">
        <v>3092</v>
      </c>
      <c r="L6802">
        <v>13</v>
      </c>
      <c r="M6802">
        <v>50</v>
      </c>
      <c r="N6802" t="s">
        <v>314</v>
      </c>
    </row>
    <row r="6803" spans="1:14" x14ac:dyDescent="0.2">
      <c r="A6803" t="s">
        <v>12562</v>
      </c>
      <c r="B6803">
        <v>34900</v>
      </c>
      <c r="C6803">
        <v>39850</v>
      </c>
      <c r="D6803">
        <v>44850</v>
      </c>
      <c r="E6803">
        <v>49800</v>
      </c>
      <c r="F6803">
        <v>53800</v>
      </c>
      <c r="G6803">
        <v>57800</v>
      </c>
      <c r="H6803">
        <v>61800</v>
      </c>
      <c r="I6803">
        <v>65750</v>
      </c>
      <c r="J6803">
        <v>69750</v>
      </c>
      <c r="K6803" t="s">
        <v>3092</v>
      </c>
      <c r="L6803">
        <v>13</v>
      </c>
      <c r="M6803">
        <v>50</v>
      </c>
      <c r="N6803" t="s">
        <v>315</v>
      </c>
    </row>
    <row r="6804" spans="1:14" x14ac:dyDescent="0.2">
      <c r="A6804" t="s">
        <v>12563</v>
      </c>
      <c r="B6804">
        <v>34900</v>
      </c>
      <c r="C6804">
        <v>39850</v>
      </c>
      <c r="D6804">
        <v>44850</v>
      </c>
      <c r="E6804">
        <v>49800</v>
      </c>
      <c r="F6804">
        <v>53800</v>
      </c>
      <c r="G6804">
        <v>57800</v>
      </c>
      <c r="H6804">
        <v>61800</v>
      </c>
      <c r="I6804">
        <v>65750</v>
      </c>
      <c r="J6804">
        <v>69750</v>
      </c>
      <c r="K6804" t="s">
        <v>3092</v>
      </c>
      <c r="L6804">
        <v>13</v>
      </c>
      <c r="M6804">
        <v>50</v>
      </c>
      <c r="N6804" t="s">
        <v>316</v>
      </c>
    </row>
    <row r="6805" spans="1:14" x14ac:dyDescent="0.2">
      <c r="A6805" t="s">
        <v>12564</v>
      </c>
      <c r="B6805">
        <v>34900</v>
      </c>
      <c r="C6805">
        <v>39850</v>
      </c>
      <c r="D6805">
        <v>44850</v>
      </c>
      <c r="E6805">
        <v>49800</v>
      </c>
      <c r="F6805">
        <v>53800</v>
      </c>
      <c r="G6805">
        <v>57800</v>
      </c>
      <c r="H6805">
        <v>61800</v>
      </c>
      <c r="I6805">
        <v>65750</v>
      </c>
      <c r="J6805">
        <v>69750</v>
      </c>
      <c r="K6805" t="s">
        <v>3092</v>
      </c>
      <c r="L6805">
        <v>13</v>
      </c>
      <c r="M6805">
        <v>50</v>
      </c>
      <c r="N6805" t="s">
        <v>317</v>
      </c>
    </row>
    <row r="6806" spans="1:14" x14ac:dyDescent="0.2">
      <c r="A6806" t="s">
        <v>12565</v>
      </c>
      <c r="B6806">
        <v>34900</v>
      </c>
      <c r="C6806">
        <v>39850</v>
      </c>
      <c r="D6806">
        <v>44850</v>
      </c>
      <c r="E6806">
        <v>49800</v>
      </c>
      <c r="F6806">
        <v>53800</v>
      </c>
      <c r="G6806">
        <v>57800</v>
      </c>
      <c r="H6806">
        <v>61800</v>
      </c>
      <c r="I6806">
        <v>65750</v>
      </c>
      <c r="J6806">
        <v>69750</v>
      </c>
      <c r="K6806" t="s">
        <v>3092</v>
      </c>
      <c r="L6806">
        <v>13</v>
      </c>
      <c r="M6806">
        <v>50</v>
      </c>
      <c r="N6806" t="s">
        <v>318</v>
      </c>
    </row>
    <row r="6807" spans="1:14" x14ac:dyDescent="0.2">
      <c r="A6807" t="s">
        <v>12566</v>
      </c>
      <c r="B6807">
        <v>34900</v>
      </c>
      <c r="C6807">
        <v>39850</v>
      </c>
      <c r="D6807">
        <v>44850</v>
      </c>
      <c r="E6807">
        <v>49800</v>
      </c>
      <c r="F6807">
        <v>53800</v>
      </c>
      <c r="G6807">
        <v>57800</v>
      </c>
      <c r="H6807">
        <v>61800</v>
      </c>
      <c r="I6807">
        <v>65750</v>
      </c>
      <c r="J6807">
        <v>69750</v>
      </c>
      <c r="K6807" t="s">
        <v>3092</v>
      </c>
      <c r="L6807">
        <v>13</v>
      </c>
      <c r="M6807">
        <v>50</v>
      </c>
      <c r="N6807" t="s">
        <v>4293</v>
      </c>
    </row>
    <row r="6808" spans="1:14" x14ac:dyDescent="0.2">
      <c r="A6808" t="s">
        <v>12567</v>
      </c>
      <c r="B6808">
        <v>34900</v>
      </c>
      <c r="C6808">
        <v>39850</v>
      </c>
      <c r="D6808">
        <v>44850</v>
      </c>
      <c r="E6808">
        <v>49800</v>
      </c>
      <c r="F6808">
        <v>53800</v>
      </c>
      <c r="G6808">
        <v>57800</v>
      </c>
      <c r="H6808">
        <v>61800</v>
      </c>
      <c r="I6808">
        <v>65750</v>
      </c>
      <c r="J6808">
        <v>69750</v>
      </c>
      <c r="K6808" t="s">
        <v>3092</v>
      </c>
      <c r="L6808">
        <v>13</v>
      </c>
      <c r="M6808">
        <v>50</v>
      </c>
      <c r="N6808" t="s">
        <v>319</v>
      </c>
    </row>
    <row r="6809" spans="1:14" x14ac:dyDescent="0.2">
      <c r="A6809" t="s">
        <v>12568</v>
      </c>
      <c r="B6809">
        <v>34900</v>
      </c>
      <c r="C6809">
        <v>39850</v>
      </c>
      <c r="D6809">
        <v>44850</v>
      </c>
      <c r="E6809">
        <v>49800</v>
      </c>
      <c r="F6809">
        <v>53800</v>
      </c>
      <c r="G6809">
        <v>57800</v>
      </c>
      <c r="H6809">
        <v>61800</v>
      </c>
      <c r="I6809">
        <v>65750</v>
      </c>
      <c r="J6809">
        <v>69750</v>
      </c>
      <c r="K6809" t="s">
        <v>3092</v>
      </c>
      <c r="L6809">
        <v>13</v>
      </c>
      <c r="M6809">
        <v>50</v>
      </c>
      <c r="N6809" t="s">
        <v>320</v>
      </c>
    </row>
    <row r="6810" spans="1:14" x14ac:dyDescent="0.2">
      <c r="A6810" t="s">
        <v>12569</v>
      </c>
      <c r="B6810">
        <v>34900</v>
      </c>
      <c r="C6810">
        <v>39850</v>
      </c>
      <c r="D6810">
        <v>44850</v>
      </c>
      <c r="E6810">
        <v>49800</v>
      </c>
      <c r="F6810">
        <v>53800</v>
      </c>
      <c r="G6810">
        <v>57800</v>
      </c>
      <c r="H6810">
        <v>61800</v>
      </c>
      <c r="I6810">
        <v>65750</v>
      </c>
      <c r="J6810">
        <v>69750</v>
      </c>
      <c r="K6810" t="s">
        <v>3092</v>
      </c>
      <c r="L6810">
        <v>13</v>
      </c>
      <c r="M6810">
        <v>50</v>
      </c>
      <c r="N6810" t="s">
        <v>321</v>
      </c>
    </row>
    <row r="6811" spans="1:14" x14ac:dyDescent="0.2">
      <c r="A6811" t="s">
        <v>12570</v>
      </c>
      <c r="B6811">
        <v>34900</v>
      </c>
      <c r="C6811">
        <v>39850</v>
      </c>
      <c r="D6811">
        <v>44850</v>
      </c>
      <c r="E6811">
        <v>49800</v>
      </c>
      <c r="F6811">
        <v>53800</v>
      </c>
      <c r="G6811">
        <v>57800</v>
      </c>
      <c r="H6811">
        <v>61800</v>
      </c>
      <c r="I6811">
        <v>65750</v>
      </c>
      <c r="J6811">
        <v>69750</v>
      </c>
      <c r="K6811" t="s">
        <v>3092</v>
      </c>
      <c r="L6811">
        <v>13</v>
      </c>
      <c r="M6811">
        <v>50</v>
      </c>
      <c r="N6811" t="s">
        <v>322</v>
      </c>
    </row>
    <row r="6812" spans="1:14" x14ac:dyDescent="0.2">
      <c r="A6812" t="s">
        <v>12571</v>
      </c>
      <c r="B6812">
        <v>34900</v>
      </c>
      <c r="C6812">
        <v>39850</v>
      </c>
      <c r="D6812">
        <v>44850</v>
      </c>
      <c r="E6812">
        <v>49800</v>
      </c>
      <c r="F6812">
        <v>53800</v>
      </c>
      <c r="G6812">
        <v>57800</v>
      </c>
      <c r="H6812">
        <v>61800</v>
      </c>
      <c r="I6812">
        <v>65750</v>
      </c>
      <c r="J6812">
        <v>69750</v>
      </c>
      <c r="K6812" t="s">
        <v>3092</v>
      </c>
      <c r="L6812">
        <v>13</v>
      </c>
      <c r="M6812">
        <v>50</v>
      </c>
      <c r="N6812" t="s">
        <v>323</v>
      </c>
    </row>
    <row r="6813" spans="1:14" x14ac:dyDescent="0.2">
      <c r="A6813" t="s">
        <v>12572</v>
      </c>
      <c r="B6813">
        <v>34900</v>
      </c>
      <c r="C6813">
        <v>39850</v>
      </c>
      <c r="D6813">
        <v>44850</v>
      </c>
      <c r="E6813">
        <v>49800</v>
      </c>
      <c r="F6813">
        <v>53800</v>
      </c>
      <c r="G6813">
        <v>57800</v>
      </c>
      <c r="H6813">
        <v>61800</v>
      </c>
      <c r="I6813">
        <v>65750</v>
      </c>
      <c r="J6813">
        <v>69750</v>
      </c>
      <c r="K6813" t="s">
        <v>3092</v>
      </c>
      <c r="L6813">
        <v>13</v>
      </c>
      <c r="M6813">
        <v>50</v>
      </c>
      <c r="N6813" t="s">
        <v>4294</v>
      </c>
    </row>
    <row r="6814" spans="1:14" x14ac:dyDescent="0.2">
      <c r="A6814" t="s">
        <v>12573</v>
      </c>
      <c r="B6814">
        <v>34900</v>
      </c>
      <c r="C6814">
        <v>39850</v>
      </c>
      <c r="D6814">
        <v>44850</v>
      </c>
      <c r="E6814">
        <v>49800</v>
      </c>
      <c r="F6814">
        <v>53800</v>
      </c>
      <c r="G6814">
        <v>57800</v>
      </c>
      <c r="H6814">
        <v>61800</v>
      </c>
      <c r="I6814">
        <v>65750</v>
      </c>
      <c r="J6814">
        <v>69750</v>
      </c>
      <c r="K6814" t="s">
        <v>3092</v>
      </c>
      <c r="L6814">
        <v>13</v>
      </c>
      <c r="M6814">
        <v>50</v>
      </c>
      <c r="N6814" t="s">
        <v>324</v>
      </c>
    </row>
    <row r="6815" spans="1:14" x14ac:dyDescent="0.2">
      <c r="A6815" t="s">
        <v>12574</v>
      </c>
      <c r="B6815">
        <v>34900</v>
      </c>
      <c r="C6815">
        <v>39850</v>
      </c>
      <c r="D6815">
        <v>44850</v>
      </c>
      <c r="E6815">
        <v>49800</v>
      </c>
      <c r="F6815">
        <v>53800</v>
      </c>
      <c r="G6815">
        <v>57800</v>
      </c>
      <c r="H6815">
        <v>61800</v>
      </c>
      <c r="I6815">
        <v>65750</v>
      </c>
      <c r="J6815">
        <v>69750</v>
      </c>
      <c r="K6815" t="s">
        <v>3092</v>
      </c>
      <c r="L6815">
        <v>13</v>
      </c>
      <c r="M6815">
        <v>50</v>
      </c>
      <c r="N6815" t="s">
        <v>325</v>
      </c>
    </row>
    <row r="6816" spans="1:14" x14ac:dyDescent="0.2">
      <c r="A6816" t="s">
        <v>12575</v>
      </c>
      <c r="B6816">
        <v>34900</v>
      </c>
      <c r="C6816">
        <v>39850</v>
      </c>
      <c r="D6816">
        <v>44850</v>
      </c>
      <c r="E6816">
        <v>49800</v>
      </c>
      <c r="F6816">
        <v>53800</v>
      </c>
      <c r="G6816">
        <v>57800</v>
      </c>
      <c r="H6816">
        <v>61800</v>
      </c>
      <c r="I6816">
        <v>65750</v>
      </c>
      <c r="J6816">
        <v>69750</v>
      </c>
      <c r="K6816" t="s">
        <v>3092</v>
      </c>
      <c r="L6816">
        <v>15</v>
      </c>
      <c r="M6816">
        <v>50</v>
      </c>
      <c r="N6816" t="s">
        <v>5759</v>
      </c>
    </row>
    <row r="6817" spans="1:14" x14ac:dyDescent="0.2">
      <c r="A6817" t="s">
        <v>12576</v>
      </c>
      <c r="B6817">
        <v>34900</v>
      </c>
      <c r="C6817">
        <v>39850</v>
      </c>
      <c r="D6817">
        <v>44850</v>
      </c>
      <c r="E6817">
        <v>49800</v>
      </c>
      <c r="F6817">
        <v>53800</v>
      </c>
      <c r="G6817">
        <v>57800</v>
      </c>
      <c r="H6817">
        <v>61800</v>
      </c>
      <c r="I6817">
        <v>65750</v>
      </c>
      <c r="J6817">
        <v>69750</v>
      </c>
      <c r="K6817" t="s">
        <v>3092</v>
      </c>
      <c r="L6817">
        <v>15</v>
      </c>
      <c r="M6817">
        <v>50</v>
      </c>
      <c r="N6817" t="s">
        <v>327</v>
      </c>
    </row>
    <row r="6818" spans="1:14" x14ac:dyDescent="0.2">
      <c r="A6818" t="s">
        <v>12577</v>
      </c>
      <c r="B6818">
        <v>34900</v>
      </c>
      <c r="C6818">
        <v>39850</v>
      </c>
      <c r="D6818">
        <v>44850</v>
      </c>
      <c r="E6818">
        <v>49800</v>
      </c>
      <c r="F6818">
        <v>53800</v>
      </c>
      <c r="G6818">
        <v>57800</v>
      </c>
      <c r="H6818">
        <v>61800</v>
      </c>
      <c r="I6818">
        <v>65750</v>
      </c>
      <c r="J6818">
        <v>69750</v>
      </c>
      <c r="K6818" t="s">
        <v>3092</v>
      </c>
      <c r="L6818">
        <v>15</v>
      </c>
      <c r="M6818">
        <v>50</v>
      </c>
      <c r="N6818" t="s">
        <v>328</v>
      </c>
    </row>
    <row r="6819" spans="1:14" x14ac:dyDescent="0.2">
      <c r="A6819" t="s">
        <v>12578</v>
      </c>
      <c r="B6819">
        <v>34900</v>
      </c>
      <c r="C6819">
        <v>39850</v>
      </c>
      <c r="D6819">
        <v>44850</v>
      </c>
      <c r="E6819">
        <v>49800</v>
      </c>
      <c r="F6819">
        <v>53800</v>
      </c>
      <c r="G6819">
        <v>57800</v>
      </c>
      <c r="H6819">
        <v>61800</v>
      </c>
      <c r="I6819">
        <v>65750</v>
      </c>
      <c r="J6819">
        <v>69750</v>
      </c>
      <c r="K6819" t="s">
        <v>3092</v>
      </c>
      <c r="L6819">
        <v>15</v>
      </c>
      <c r="M6819">
        <v>50</v>
      </c>
      <c r="N6819" t="s">
        <v>329</v>
      </c>
    </row>
    <row r="6820" spans="1:14" x14ac:dyDescent="0.2">
      <c r="A6820" t="s">
        <v>12579</v>
      </c>
      <c r="B6820">
        <v>34900</v>
      </c>
      <c r="C6820">
        <v>39850</v>
      </c>
      <c r="D6820">
        <v>44850</v>
      </c>
      <c r="E6820">
        <v>49800</v>
      </c>
      <c r="F6820">
        <v>53800</v>
      </c>
      <c r="G6820">
        <v>57800</v>
      </c>
      <c r="H6820">
        <v>61800</v>
      </c>
      <c r="I6820">
        <v>65750</v>
      </c>
      <c r="J6820">
        <v>69750</v>
      </c>
      <c r="K6820" t="s">
        <v>3092</v>
      </c>
      <c r="L6820">
        <v>15</v>
      </c>
      <c r="M6820">
        <v>50</v>
      </c>
      <c r="N6820" t="s">
        <v>4295</v>
      </c>
    </row>
    <row r="6821" spans="1:14" x14ac:dyDescent="0.2">
      <c r="A6821" t="s">
        <v>12580</v>
      </c>
      <c r="B6821">
        <v>34900</v>
      </c>
      <c r="C6821">
        <v>39850</v>
      </c>
      <c r="D6821">
        <v>44850</v>
      </c>
      <c r="E6821">
        <v>49800</v>
      </c>
      <c r="F6821">
        <v>53800</v>
      </c>
      <c r="G6821">
        <v>57800</v>
      </c>
      <c r="H6821">
        <v>61800</v>
      </c>
      <c r="I6821">
        <v>65750</v>
      </c>
      <c r="J6821">
        <v>69750</v>
      </c>
      <c r="K6821" t="s">
        <v>3092</v>
      </c>
      <c r="L6821">
        <v>15</v>
      </c>
      <c r="M6821">
        <v>50</v>
      </c>
      <c r="N6821" t="s">
        <v>330</v>
      </c>
    </row>
    <row r="6822" spans="1:14" x14ac:dyDescent="0.2">
      <c r="A6822" t="s">
        <v>12581</v>
      </c>
      <c r="B6822">
        <v>34900</v>
      </c>
      <c r="C6822">
        <v>39850</v>
      </c>
      <c r="D6822">
        <v>44850</v>
      </c>
      <c r="E6822">
        <v>49800</v>
      </c>
      <c r="F6822">
        <v>53800</v>
      </c>
      <c r="G6822">
        <v>57800</v>
      </c>
      <c r="H6822">
        <v>61800</v>
      </c>
      <c r="I6822">
        <v>65750</v>
      </c>
      <c r="J6822">
        <v>69750</v>
      </c>
      <c r="K6822" t="s">
        <v>3092</v>
      </c>
      <c r="L6822">
        <v>15</v>
      </c>
      <c r="M6822">
        <v>50</v>
      </c>
      <c r="N6822" t="s">
        <v>331</v>
      </c>
    </row>
    <row r="6823" spans="1:14" x14ac:dyDescent="0.2">
      <c r="A6823" t="s">
        <v>12582</v>
      </c>
      <c r="B6823">
        <v>34900</v>
      </c>
      <c r="C6823">
        <v>39850</v>
      </c>
      <c r="D6823">
        <v>44850</v>
      </c>
      <c r="E6823">
        <v>49800</v>
      </c>
      <c r="F6823">
        <v>53800</v>
      </c>
      <c r="G6823">
        <v>57800</v>
      </c>
      <c r="H6823">
        <v>61800</v>
      </c>
      <c r="I6823">
        <v>65750</v>
      </c>
      <c r="J6823">
        <v>69750</v>
      </c>
      <c r="K6823" t="s">
        <v>3092</v>
      </c>
      <c r="L6823">
        <v>15</v>
      </c>
      <c r="M6823">
        <v>50</v>
      </c>
      <c r="N6823" t="s">
        <v>332</v>
      </c>
    </row>
    <row r="6824" spans="1:14" x14ac:dyDescent="0.2">
      <c r="A6824" t="s">
        <v>12583</v>
      </c>
      <c r="B6824">
        <v>34900</v>
      </c>
      <c r="C6824">
        <v>39850</v>
      </c>
      <c r="D6824">
        <v>44850</v>
      </c>
      <c r="E6824">
        <v>49800</v>
      </c>
      <c r="F6824">
        <v>53800</v>
      </c>
      <c r="G6824">
        <v>57800</v>
      </c>
      <c r="H6824">
        <v>61800</v>
      </c>
      <c r="I6824">
        <v>65750</v>
      </c>
      <c r="J6824">
        <v>69750</v>
      </c>
      <c r="K6824" t="s">
        <v>3092</v>
      </c>
      <c r="L6824">
        <v>15</v>
      </c>
      <c r="M6824">
        <v>50</v>
      </c>
      <c r="N6824" t="s">
        <v>333</v>
      </c>
    </row>
    <row r="6825" spans="1:14" x14ac:dyDescent="0.2">
      <c r="A6825" t="s">
        <v>12584</v>
      </c>
      <c r="B6825">
        <v>34900</v>
      </c>
      <c r="C6825">
        <v>39850</v>
      </c>
      <c r="D6825">
        <v>44850</v>
      </c>
      <c r="E6825">
        <v>49800</v>
      </c>
      <c r="F6825">
        <v>53800</v>
      </c>
      <c r="G6825">
        <v>57800</v>
      </c>
      <c r="H6825">
        <v>61800</v>
      </c>
      <c r="I6825">
        <v>65750</v>
      </c>
      <c r="J6825">
        <v>69750</v>
      </c>
      <c r="K6825" t="s">
        <v>3092</v>
      </c>
      <c r="L6825">
        <v>15</v>
      </c>
      <c r="M6825">
        <v>50</v>
      </c>
      <c r="N6825" t="s">
        <v>334</v>
      </c>
    </row>
    <row r="6826" spans="1:14" x14ac:dyDescent="0.2">
      <c r="A6826" t="s">
        <v>12585</v>
      </c>
      <c r="B6826">
        <v>34900</v>
      </c>
      <c r="C6826">
        <v>39850</v>
      </c>
      <c r="D6826">
        <v>44850</v>
      </c>
      <c r="E6826">
        <v>49800</v>
      </c>
      <c r="F6826">
        <v>53800</v>
      </c>
      <c r="G6826">
        <v>57800</v>
      </c>
      <c r="H6826">
        <v>61800</v>
      </c>
      <c r="I6826">
        <v>65750</v>
      </c>
      <c r="J6826">
        <v>69750</v>
      </c>
      <c r="K6826" t="s">
        <v>3092</v>
      </c>
      <c r="L6826">
        <v>15</v>
      </c>
      <c r="M6826">
        <v>50</v>
      </c>
      <c r="N6826" t="s">
        <v>335</v>
      </c>
    </row>
    <row r="6827" spans="1:14" x14ac:dyDescent="0.2">
      <c r="A6827" t="s">
        <v>12586</v>
      </c>
      <c r="B6827">
        <v>34900</v>
      </c>
      <c r="C6827">
        <v>39850</v>
      </c>
      <c r="D6827">
        <v>44850</v>
      </c>
      <c r="E6827">
        <v>49800</v>
      </c>
      <c r="F6827">
        <v>53800</v>
      </c>
      <c r="G6827">
        <v>57800</v>
      </c>
      <c r="H6827">
        <v>61800</v>
      </c>
      <c r="I6827">
        <v>65750</v>
      </c>
      <c r="J6827">
        <v>69750</v>
      </c>
      <c r="K6827" t="s">
        <v>3092</v>
      </c>
      <c r="L6827">
        <v>15</v>
      </c>
      <c r="M6827">
        <v>50</v>
      </c>
      <c r="N6827" t="s">
        <v>336</v>
      </c>
    </row>
    <row r="6828" spans="1:14" x14ac:dyDescent="0.2">
      <c r="A6828" t="s">
        <v>12587</v>
      </c>
      <c r="B6828">
        <v>34900</v>
      </c>
      <c r="C6828">
        <v>39850</v>
      </c>
      <c r="D6828">
        <v>44850</v>
      </c>
      <c r="E6828">
        <v>49800</v>
      </c>
      <c r="F6828">
        <v>53800</v>
      </c>
      <c r="G6828">
        <v>57800</v>
      </c>
      <c r="H6828">
        <v>61800</v>
      </c>
      <c r="I6828">
        <v>65750</v>
      </c>
      <c r="J6828">
        <v>69750</v>
      </c>
      <c r="K6828" t="s">
        <v>3092</v>
      </c>
      <c r="L6828">
        <v>15</v>
      </c>
      <c r="M6828">
        <v>50</v>
      </c>
      <c r="N6828" t="s">
        <v>337</v>
      </c>
    </row>
    <row r="6829" spans="1:14" x14ac:dyDescent="0.2">
      <c r="A6829" t="s">
        <v>12588</v>
      </c>
      <c r="B6829">
        <v>34900</v>
      </c>
      <c r="C6829">
        <v>39850</v>
      </c>
      <c r="D6829">
        <v>44850</v>
      </c>
      <c r="E6829">
        <v>49800</v>
      </c>
      <c r="F6829">
        <v>53800</v>
      </c>
      <c r="G6829">
        <v>57800</v>
      </c>
      <c r="H6829">
        <v>61800</v>
      </c>
      <c r="I6829">
        <v>65750</v>
      </c>
      <c r="J6829">
        <v>69750</v>
      </c>
      <c r="K6829" t="s">
        <v>3092</v>
      </c>
      <c r="L6829">
        <v>15</v>
      </c>
      <c r="M6829">
        <v>50</v>
      </c>
      <c r="N6829" t="s">
        <v>338</v>
      </c>
    </row>
    <row r="6830" spans="1:14" x14ac:dyDescent="0.2">
      <c r="A6830" t="s">
        <v>12589</v>
      </c>
      <c r="B6830">
        <v>34900</v>
      </c>
      <c r="C6830">
        <v>39850</v>
      </c>
      <c r="D6830">
        <v>44850</v>
      </c>
      <c r="E6830">
        <v>49800</v>
      </c>
      <c r="F6830">
        <v>53800</v>
      </c>
      <c r="G6830">
        <v>57800</v>
      </c>
      <c r="H6830">
        <v>61800</v>
      </c>
      <c r="I6830">
        <v>65750</v>
      </c>
      <c r="J6830">
        <v>69750</v>
      </c>
      <c r="K6830" t="s">
        <v>3092</v>
      </c>
      <c r="L6830">
        <v>15</v>
      </c>
      <c r="M6830">
        <v>50</v>
      </c>
      <c r="N6830" t="s">
        <v>340</v>
      </c>
    </row>
    <row r="6831" spans="1:14" x14ac:dyDescent="0.2">
      <c r="A6831" t="s">
        <v>12590</v>
      </c>
      <c r="B6831">
        <v>34900</v>
      </c>
      <c r="C6831">
        <v>39850</v>
      </c>
      <c r="D6831">
        <v>44850</v>
      </c>
      <c r="E6831">
        <v>49800</v>
      </c>
      <c r="F6831">
        <v>53800</v>
      </c>
      <c r="G6831">
        <v>57800</v>
      </c>
      <c r="H6831">
        <v>61800</v>
      </c>
      <c r="I6831">
        <v>65750</v>
      </c>
      <c r="J6831">
        <v>69750</v>
      </c>
      <c r="K6831" t="s">
        <v>3092</v>
      </c>
      <c r="L6831">
        <v>15</v>
      </c>
      <c r="M6831">
        <v>50</v>
      </c>
      <c r="N6831" t="s">
        <v>339</v>
      </c>
    </row>
    <row r="6832" spans="1:14" x14ac:dyDescent="0.2">
      <c r="A6832" t="s">
        <v>12591</v>
      </c>
      <c r="B6832">
        <v>34900</v>
      </c>
      <c r="C6832">
        <v>39850</v>
      </c>
      <c r="D6832">
        <v>44850</v>
      </c>
      <c r="E6832">
        <v>49800</v>
      </c>
      <c r="F6832">
        <v>53800</v>
      </c>
      <c r="G6832">
        <v>57800</v>
      </c>
      <c r="H6832">
        <v>61800</v>
      </c>
      <c r="I6832">
        <v>65750</v>
      </c>
      <c r="J6832">
        <v>69750</v>
      </c>
      <c r="K6832" t="s">
        <v>3092</v>
      </c>
      <c r="L6832">
        <v>15</v>
      </c>
      <c r="M6832">
        <v>50</v>
      </c>
      <c r="N6832" t="s">
        <v>341</v>
      </c>
    </row>
    <row r="6833" spans="1:14" x14ac:dyDescent="0.2">
      <c r="A6833" t="s">
        <v>12592</v>
      </c>
      <c r="B6833">
        <v>34900</v>
      </c>
      <c r="C6833">
        <v>39850</v>
      </c>
      <c r="D6833">
        <v>44850</v>
      </c>
      <c r="E6833">
        <v>49800</v>
      </c>
      <c r="F6833">
        <v>53800</v>
      </c>
      <c r="G6833">
        <v>57800</v>
      </c>
      <c r="H6833">
        <v>61800</v>
      </c>
      <c r="I6833">
        <v>65750</v>
      </c>
      <c r="J6833">
        <v>69750</v>
      </c>
      <c r="K6833" t="s">
        <v>3092</v>
      </c>
      <c r="L6833">
        <v>15</v>
      </c>
      <c r="M6833">
        <v>50</v>
      </c>
      <c r="N6833" t="s">
        <v>342</v>
      </c>
    </row>
    <row r="6834" spans="1:14" x14ac:dyDescent="0.2">
      <c r="A6834" t="s">
        <v>12593</v>
      </c>
      <c r="B6834">
        <v>34900</v>
      </c>
      <c r="C6834">
        <v>39850</v>
      </c>
      <c r="D6834">
        <v>44850</v>
      </c>
      <c r="E6834">
        <v>49800</v>
      </c>
      <c r="F6834">
        <v>53800</v>
      </c>
      <c r="G6834">
        <v>57800</v>
      </c>
      <c r="H6834">
        <v>61800</v>
      </c>
      <c r="I6834">
        <v>65750</v>
      </c>
      <c r="J6834">
        <v>69750</v>
      </c>
      <c r="K6834" t="s">
        <v>3092</v>
      </c>
      <c r="L6834">
        <v>15</v>
      </c>
      <c r="M6834">
        <v>50</v>
      </c>
      <c r="N6834" t="s">
        <v>343</v>
      </c>
    </row>
    <row r="6835" spans="1:14" x14ac:dyDescent="0.2">
      <c r="A6835" t="s">
        <v>12594</v>
      </c>
      <c r="B6835">
        <v>34900</v>
      </c>
      <c r="C6835">
        <v>39850</v>
      </c>
      <c r="D6835">
        <v>44850</v>
      </c>
      <c r="E6835">
        <v>49800</v>
      </c>
      <c r="F6835">
        <v>53800</v>
      </c>
      <c r="G6835">
        <v>57800</v>
      </c>
      <c r="H6835">
        <v>61800</v>
      </c>
      <c r="I6835">
        <v>65750</v>
      </c>
      <c r="J6835">
        <v>69750</v>
      </c>
      <c r="K6835" t="s">
        <v>3092</v>
      </c>
      <c r="L6835">
        <v>15</v>
      </c>
      <c r="M6835">
        <v>50</v>
      </c>
      <c r="N6835" t="s">
        <v>344</v>
      </c>
    </row>
    <row r="6836" spans="1:14" x14ac:dyDescent="0.2">
      <c r="A6836" t="s">
        <v>12595</v>
      </c>
      <c r="B6836">
        <v>51950</v>
      </c>
      <c r="C6836">
        <v>59400</v>
      </c>
      <c r="D6836">
        <v>66800</v>
      </c>
      <c r="E6836">
        <v>74200</v>
      </c>
      <c r="F6836">
        <v>80150</v>
      </c>
      <c r="G6836">
        <v>86100</v>
      </c>
      <c r="H6836">
        <v>92050</v>
      </c>
      <c r="I6836">
        <v>97950</v>
      </c>
      <c r="J6836">
        <v>103900</v>
      </c>
      <c r="K6836" t="s">
        <v>3092</v>
      </c>
      <c r="L6836">
        <v>17</v>
      </c>
      <c r="M6836">
        <v>50</v>
      </c>
      <c r="N6836" t="s">
        <v>345</v>
      </c>
    </row>
    <row r="6837" spans="1:14" x14ac:dyDescent="0.2">
      <c r="A6837" t="s">
        <v>12596</v>
      </c>
      <c r="B6837">
        <v>51950</v>
      </c>
      <c r="C6837">
        <v>59400</v>
      </c>
      <c r="D6837">
        <v>66800</v>
      </c>
      <c r="E6837">
        <v>74200</v>
      </c>
      <c r="F6837">
        <v>80150</v>
      </c>
      <c r="G6837">
        <v>86100</v>
      </c>
      <c r="H6837">
        <v>92050</v>
      </c>
      <c r="I6837">
        <v>97950</v>
      </c>
      <c r="J6837">
        <v>103900</v>
      </c>
      <c r="K6837" t="s">
        <v>3092</v>
      </c>
      <c r="L6837">
        <v>17</v>
      </c>
      <c r="M6837">
        <v>50</v>
      </c>
      <c r="N6837" t="s">
        <v>346</v>
      </c>
    </row>
    <row r="6838" spans="1:14" x14ac:dyDescent="0.2">
      <c r="A6838" t="s">
        <v>12597</v>
      </c>
      <c r="B6838">
        <v>51950</v>
      </c>
      <c r="C6838">
        <v>59400</v>
      </c>
      <c r="D6838">
        <v>66800</v>
      </c>
      <c r="E6838">
        <v>74200</v>
      </c>
      <c r="F6838">
        <v>80150</v>
      </c>
      <c r="G6838">
        <v>86100</v>
      </c>
      <c r="H6838">
        <v>92050</v>
      </c>
      <c r="I6838">
        <v>97950</v>
      </c>
      <c r="J6838">
        <v>103900</v>
      </c>
      <c r="K6838" t="s">
        <v>3092</v>
      </c>
      <c r="L6838">
        <v>17</v>
      </c>
      <c r="M6838">
        <v>50</v>
      </c>
      <c r="N6838" t="s">
        <v>347</v>
      </c>
    </row>
    <row r="6839" spans="1:14" x14ac:dyDescent="0.2">
      <c r="A6839" t="s">
        <v>12598</v>
      </c>
      <c r="B6839">
        <v>51950</v>
      </c>
      <c r="C6839">
        <v>59400</v>
      </c>
      <c r="D6839">
        <v>66800</v>
      </c>
      <c r="E6839">
        <v>74200</v>
      </c>
      <c r="F6839">
        <v>80150</v>
      </c>
      <c r="G6839">
        <v>86100</v>
      </c>
      <c r="H6839">
        <v>92050</v>
      </c>
      <c r="I6839">
        <v>97950</v>
      </c>
      <c r="J6839">
        <v>103900</v>
      </c>
      <c r="K6839" t="s">
        <v>3092</v>
      </c>
      <c r="L6839">
        <v>17</v>
      </c>
      <c r="M6839">
        <v>50</v>
      </c>
      <c r="N6839" t="s">
        <v>348</v>
      </c>
    </row>
    <row r="6840" spans="1:14" x14ac:dyDescent="0.2">
      <c r="A6840" t="s">
        <v>12599</v>
      </c>
      <c r="B6840">
        <v>51950</v>
      </c>
      <c r="C6840">
        <v>59400</v>
      </c>
      <c r="D6840">
        <v>66800</v>
      </c>
      <c r="E6840">
        <v>74200</v>
      </c>
      <c r="F6840">
        <v>80150</v>
      </c>
      <c r="G6840">
        <v>86100</v>
      </c>
      <c r="H6840">
        <v>92050</v>
      </c>
      <c r="I6840">
        <v>97950</v>
      </c>
      <c r="J6840">
        <v>103900</v>
      </c>
      <c r="K6840" t="s">
        <v>3092</v>
      </c>
      <c r="L6840">
        <v>17</v>
      </c>
      <c r="M6840">
        <v>50</v>
      </c>
      <c r="N6840" t="s">
        <v>349</v>
      </c>
    </row>
    <row r="6841" spans="1:14" x14ac:dyDescent="0.2">
      <c r="A6841" t="s">
        <v>12600</v>
      </c>
      <c r="B6841">
        <v>51950</v>
      </c>
      <c r="C6841">
        <v>59400</v>
      </c>
      <c r="D6841">
        <v>66800</v>
      </c>
      <c r="E6841">
        <v>74200</v>
      </c>
      <c r="F6841">
        <v>80150</v>
      </c>
      <c r="G6841">
        <v>86100</v>
      </c>
      <c r="H6841">
        <v>92050</v>
      </c>
      <c r="I6841">
        <v>97950</v>
      </c>
      <c r="J6841">
        <v>103900</v>
      </c>
      <c r="K6841" t="s">
        <v>3092</v>
      </c>
      <c r="L6841">
        <v>17</v>
      </c>
      <c r="M6841">
        <v>50</v>
      </c>
      <c r="N6841" t="s">
        <v>350</v>
      </c>
    </row>
    <row r="6842" spans="1:14" x14ac:dyDescent="0.2">
      <c r="A6842" t="s">
        <v>12601</v>
      </c>
      <c r="B6842">
        <v>51950</v>
      </c>
      <c r="C6842">
        <v>59400</v>
      </c>
      <c r="D6842">
        <v>66800</v>
      </c>
      <c r="E6842">
        <v>74200</v>
      </c>
      <c r="F6842">
        <v>80150</v>
      </c>
      <c r="G6842">
        <v>86100</v>
      </c>
      <c r="H6842">
        <v>92050</v>
      </c>
      <c r="I6842">
        <v>97950</v>
      </c>
      <c r="J6842">
        <v>103900</v>
      </c>
      <c r="K6842" t="s">
        <v>3092</v>
      </c>
      <c r="L6842">
        <v>17</v>
      </c>
      <c r="M6842">
        <v>50</v>
      </c>
      <c r="N6842" t="s">
        <v>351</v>
      </c>
    </row>
    <row r="6843" spans="1:14" x14ac:dyDescent="0.2">
      <c r="A6843" t="s">
        <v>12602</v>
      </c>
      <c r="B6843">
        <v>46350</v>
      </c>
      <c r="C6843">
        <v>53000</v>
      </c>
      <c r="D6843">
        <v>59600</v>
      </c>
      <c r="E6843">
        <v>66200</v>
      </c>
      <c r="F6843">
        <v>71500</v>
      </c>
      <c r="G6843">
        <v>76800</v>
      </c>
      <c r="H6843">
        <v>82100</v>
      </c>
      <c r="I6843">
        <v>87400</v>
      </c>
      <c r="J6843">
        <v>92700</v>
      </c>
      <c r="K6843" t="s">
        <v>3092</v>
      </c>
      <c r="L6843">
        <v>17</v>
      </c>
      <c r="M6843">
        <v>50</v>
      </c>
      <c r="N6843" t="s">
        <v>352</v>
      </c>
    </row>
    <row r="6844" spans="1:14" x14ac:dyDescent="0.2">
      <c r="A6844" t="s">
        <v>12603</v>
      </c>
      <c r="B6844">
        <v>51950</v>
      </c>
      <c r="C6844">
        <v>59400</v>
      </c>
      <c r="D6844">
        <v>66800</v>
      </c>
      <c r="E6844">
        <v>74200</v>
      </c>
      <c r="F6844">
        <v>80150</v>
      </c>
      <c r="G6844">
        <v>86100</v>
      </c>
      <c r="H6844">
        <v>92050</v>
      </c>
      <c r="I6844">
        <v>97950</v>
      </c>
      <c r="J6844">
        <v>103900</v>
      </c>
      <c r="K6844" t="s">
        <v>3092</v>
      </c>
      <c r="L6844">
        <v>17</v>
      </c>
      <c r="M6844">
        <v>50</v>
      </c>
      <c r="N6844" t="s">
        <v>353</v>
      </c>
    </row>
    <row r="6845" spans="1:14" x14ac:dyDescent="0.2">
      <c r="A6845" t="s">
        <v>12604</v>
      </c>
      <c r="B6845">
        <v>51950</v>
      </c>
      <c r="C6845">
        <v>59400</v>
      </c>
      <c r="D6845">
        <v>66800</v>
      </c>
      <c r="E6845">
        <v>74200</v>
      </c>
      <c r="F6845">
        <v>80150</v>
      </c>
      <c r="G6845">
        <v>86100</v>
      </c>
      <c r="H6845">
        <v>92050</v>
      </c>
      <c r="I6845">
        <v>97950</v>
      </c>
      <c r="J6845">
        <v>103900</v>
      </c>
      <c r="K6845" t="s">
        <v>3092</v>
      </c>
      <c r="L6845">
        <v>17</v>
      </c>
      <c r="M6845">
        <v>50</v>
      </c>
      <c r="N6845" t="s">
        <v>354</v>
      </c>
    </row>
    <row r="6846" spans="1:14" x14ac:dyDescent="0.2">
      <c r="A6846" t="s">
        <v>12605</v>
      </c>
      <c r="B6846">
        <v>51950</v>
      </c>
      <c r="C6846">
        <v>59400</v>
      </c>
      <c r="D6846">
        <v>66800</v>
      </c>
      <c r="E6846">
        <v>74200</v>
      </c>
      <c r="F6846">
        <v>80150</v>
      </c>
      <c r="G6846">
        <v>86100</v>
      </c>
      <c r="H6846">
        <v>92050</v>
      </c>
      <c r="I6846">
        <v>97950</v>
      </c>
      <c r="J6846">
        <v>103900</v>
      </c>
      <c r="K6846" t="s">
        <v>3092</v>
      </c>
      <c r="L6846">
        <v>17</v>
      </c>
      <c r="M6846">
        <v>50</v>
      </c>
      <c r="N6846" t="s">
        <v>355</v>
      </c>
    </row>
    <row r="6847" spans="1:14" x14ac:dyDescent="0.2">
      <c r="A6847" t="s">
        <v>12606</v>
      </c>
      <c r="B6847">
        <v>51950</v>
      </c>
      <c r="C6847">
        <v>59400</v>
      </c>
      <c r="D6847">
        <v>66800</v>
      </c>
      <c r="E6847">
        <v>74200</v>
      </c>
      <c r="F6847">
        <v>80150</v>
      </c>
      <c r="G6847">
        <v>86100</v>
      </c>
      <c r="H6847">
        <v>92050</v>
      </c>
      <c r="I6847">
        <v>97950</v>
      </c>
      <c r="J6847">
        <v>103900</v>
      </c>
      <c r="K6847" t="s">
        <v>3092</v>
      </c>
      <c r="L6847">
        <v>17</v>
      </c>
      <c r="M6847">
        <v>50</v>
      </c>
      <c r="N6847" t="s">
        <v>356</v>
      </c>
    </row>
    <row r="6848" spans="1:14" x14ac:dyDescent="0.2">
      <c r="A6848" t="s">
        <v>12607</v>
      </c>
      <c r="B6848">
        <v>46350</v>
      </c>
      <c r="C6848">
        <v>53000</v>
      </c>
      <c r="D6848">
        <v>59600</v>
      </c>
      <c r="E6848">
        <v>66200</v>
      </c>
      <c r="F6848">
        <v>71500</v>
      </c>
      <c r="G6848">
        <v>76800</v>
      </c>
      <c r="H6848">
        <v>82100</v>
      </c>
      <c r="I6848">
        <v>87400</v>
      </c>
      <c r="J6848">
        <v>92700</v>
      </c>
      <c r="K6848" t="s">
        <v>3092</v>
      </c>
      <c r="L6848">
        <v>17</v>
      </c>
      <c r="M6848">
        <v>50</v>
      </c>
      <c r="N6848" t="s">
        <v>357</v>
      </c>
    </row>
    <row r="6849" spans="1:14" x14ac:dyDescent="0.2">
      <c r="A6849" t="s">
        <v>12608</v>
      </c>
      <c r="B6849">
        <v>51950</v>
      </c>
      <c r="C6849">
        <v>59400</v>
      </c>
      <c r="D6849">
        <v>66800</v>
      </c>
      <c r="E6849">
        <v>74200</v>
      </c>
      <c r="F6849">
        <v>80150</v>
      </c>
      <c r="G6849">
        <v>86100</v>
      </c>
      <c r="H6849">
        <v>92050</v>
      </c>
      <c r="I6849">
        <v>97950</v>
      </c>
      <c r="J6849">
        <v>103900</v>
      </c>
      <c r="K6849" t="s">
        <v>3092</v>
      </c>
      <c r="L6849">
        <v>17</v>
      </c>
      <c r="M6849">
        <v>50</v>
      </c>
      <c r="N6849" t="s">
        <v>358</v>
      </c>
    </row>
    <row r="6850" spans="1:14" x14ac:dyDescent="0.2">
      <c r="A6850" t="s">
        <v>12609</v>
      </c>
      <c r="B6850">
        <v>46350</v>
      </c>
      <c r="C6850">
        <v>53000</v>
      </c>
      <c r="D6850">
        <v>59600</v>
      </c>
      <c r="E6850">
        <v>66200</v>
      </c>
      <c r="F6850">
        <v>71500</v>
      </c>
      <c r="G6850">
        <v>76800</v>
      </c>
      <c r="H6850">
        <v>82100</v>
      </c>
      <c r="I6850">
        <v>87400</v>
      </c>
      <c r="J6850">
        <v>92700</v>
      </c>
      <c r="K6850" t="s">
        <v>3092</v>
      </c>
      <c r="L6850">
        <v>17</v>
      </c>
      <c r="M6850">
        <v>50</v>
      </c>
      <c r="N6850" t="s">
        <v>359</v>
      </c>
    </row>
    <row r="6851" spans="1:14" x14ac:dyDescent="0.2">
      <c r="A6851" t="s">
        <v>12610</v>
      </c>
      <c r="B6851">
        <v>46350</v>
      </c>
      <c r="C6851">
        <v>53000</v>
      </c>
      <c r="D6851">
        <v>59600</v>
      </c>
      <c r="E6851">
        <v>66200</v>
      </c>
      <c r="F6851">
        <v>71500</v>
      </c>
      <c r="G6851">
        <v>76800</v>
      </c>
      <c r="H6851">
        <v>82100</v>
      </c>
      <c r="I6851">
        <v>87400</v>
      </c>
      <c r="J6851">
        <v>92700</v>
      </c>
      <c r="K6851" t="s">
        <v>3092</v>
      </c>
      <c r="L6851">
        <v>17</v>
      </c>
      <c r="M6851">
        <v>50</v>
      </c>
      <c r="N6851" t="s">
        <v>360</v>
      </c>
    </row>
    <row r="6852" spans="1:14" x14ac:dyDescent="0.2">
      <c r="A6852" t="s">
        <v>12611</v>
      </c>
      <c r="B6852">
        <v>51950</v>
      </c>
      <c r="C6852">
        <v>59400</v>
      </c>
      <c r="D6852">
        <v>66800</v>
      </c>
      <c r="E6852">
        <v>74200</v>
      </c>
      <c r="F6852">
        <v>80150</v>
      </c>
      <c r="G6852">
        <v>86100</v>
      </c>
      <c r="H6852">
        <v>92050</v>
      </c>
      <c r="I6852">
        <v>97950</v>
      </c>
      <c r="J6852">
        <v>103900</v>
      </c>
      <c r="K6852" t="s">
        <v>3092</v>
      </c>
      <c r="L6852">
        <v>17</v>
      </c>
      <c r="M6852">
        <v>50</v>
      </c>
      <c r="N6852" t="s">
        <v>361</v>
      </c>
    </row>
    <row r="6853" spans="1:14" x14ac:dyDescent="0.2">
      <c r="A6853" t="s">
        <v>12612</v>
      </c>
      <c r="B6853">
        <v>51950</v>
      </c>
      <c r="C6853">
        <v>59400</v>
      </c>
      <c r="D6853">
        <v>66800</v>
      </c>
      <c r="E6853">
        <v>74200</v>
      </c>
      <c r="F6853">
        <v>80150</v>
      </c>
      <c r="G6853">
        <v>86100</v>
      </c>
      <c r="H6853">
        <v>92050</v>
      </c>
      <c r="I6853">
        <v>97950</v>
      </c>
      <c r="J6853">
        <v>103900</v>
      </c>
      <c r="K6853" t="s">
        <v>3092</v>
      </c>
      <c r="L6853">
        <v>17</v>
      </c>
      <c r="M6853">
        <v>50</v>
      </c>
      <c r="N6853" t="s">
        <v>5747</v>
      </c>
    </row>
    <row r="6854" spans="1:14" x14ac:dyDescent="0.2">
      <c r="A6854" t="s">
        <v>12613</v>
      </c>
      <c r="B6854">
        <v>46350</v>
      </c>
      <c r="C6854">
        <v>53000</v>
      </c>
      <c r="D6854">
        <v>59600</v>
      </c>
      <c r="E6854">
        <v>66200</v>
      </c>
      <c r="F6854">
        <v>71500</v>
      </c>
      <c r="G6854">
        <v>76800</v>
      </c>
      <c r="H6854">
        <v>82100</v>
      </c>
      <c r="I6854">
        <v>87400</v>
      </c>
      <c r="J6854">
        <v>92700</v>
      </c>
      <c r="K6854" t="s">
        <v>3092</v>
      </c>
      <c r="L6854">
        <v>17</v>
      </c>
      <c r="M6854">
        <v>50</v>
      </c>
      <c r="N6854" t="s">
        <v>363</v>
      </c>
    </row>
    <row r="6855" spans="1:14" x14ac:dyDescent="0.2">
      <c r="A6855" t="s">
        <v>12614</v>
      </c>
      <c r="B6855">
        <v>51950</v>
      </c>
      <c r="C6855">
        <v>59400</v>
      </c>
      <c r="D6855">
        <v>66800</v>
      </c>
      <c r="E6855">
        <v>74200</v>
      </c>
      <c r="F6855">
        <v>80150</v>
      </c>
      <c r="G6855">
        <v>86100</v>
      </c>
      <c r="H6855">
        <v>92050</v>
      </c>
      <c r="I6855">
        <v>97950</v>
      </c>
      <c r="J6855">
        <v>103900</v>
      </c>
      <c r="K6855" t="s">
        <v>3092</v>
      </c>
      <c r="L6855">
        <v>17</v>
      </c>
      <c r="M6855">
        <v>50</v>
      </c>
      <c r="N6855" t="s">
        <v>364</v>
      </c>
    </row>
    <row r="6856" spans="1:14" x14ac:dyDescent="0.2">
      <c r="A6856" t="s">
        <v>12615</v>
      </c>
      <c r="B6856">
        <v>51950</v>
      </c>
      <c r="C6856">
        <v>59400</v>
      </c>
      <c r="D6856">
        <v>66800</v>
      </c>
      <c r="E6856">
        <v>74200</v>
      </c>
      <c r="F6856">
        <v>80150</v>
      </c>
      <c r="G6856">
        <v>86100</v>
      </c>
      <c r="H6856">
        <v>92050</v>
      </c>
      <c r="I6856">
        <v>97950</v>
      </c>
      <c r="J6856">
        <v>103900</v>
      </c>
      <c r="K6856" t="s">
        <v>3092</v>
      </c>
      <c r="L6856">
        <v>17</v>
      </c>
      <c r="M6856">
        <v>50</v>
      </c>
      <c r="N6856" t="s">
        <v>1010</v>
      </c>
    </row>
    <row r="6857" spans="1:14" x14ac:dyDescent="0.2">
      <c r="A6857" t="s">
        <v>12616</v>
      </c>
      <c r="B6857">
        <v>51950</v>
      </c>
      <c r="C6857">
        <v>59400</v>
      </c>
      <c r="D6857">
        <v>66800</v>
      </c>
      <c r="E6857">
        <v>74200</v>
      </c>
      <c r="F6857">
        <v>80150</v>
      </c>
      <c r="G6857">
        <v>86100</v>
      </c>
      <c r="H6857">
        <v>92050</v>
      </c>
      <c r="I6857">
        <v>97950</v>
      </c>
      <c r="J6857">
        <v>103900</v>
      </c>
      <c r="K6857" t="s">
        <v>3092</v>
      </c>
      <c r="L6857">
        <v>17</v>
      </c>
      <c r="M6857">
        <v>50</v>
      </c>
      <c r="N6857" t="s">
        <v>1011</v>
      </c>
    </row>
    <row r="6858" spans="1:14" x14ac:dyDescent="0.2">
      <c r="A6858" t="s">
        <v>12617</v>
      </c>
      <c r="B6858">
        <v>51950</v>
      </c>
      <c r="C6858">
        <v>59400</v>
      </c>
      <c r="D6858">
        <v>66800</v>
      </c>
      <c r="E6858">
        <v>74200</v>
      </c>
      <c r="F6858">
        <v>80150</v>
      </c>
      <c r="G6858">
        <v>86100</v>
      </c>
      <c r="H6858">
        <v>92050</v>
      </c>
      <c r="I6858">
        <v>97950</v>
      </c>
      <c r="J6858">
        <v>103900</v>
      </c>
      <c r="K6858" t="s">
        <v>3092</v>
      </c>
      <c r="L6858">
        <v>17</v>
      </c>
      <c r="M6858">
        <v>50</v>
      </c>
      <c r="N6858" t="s">
        <v>1012</v>
      </c>
    </row>
    <row r="6859" spans="1:14" x14ac:dyDescent="0.2">
      <c r="A6859" t="s">
        <v>12618</v>
      </c>
      <c r="B6859">
        <v>51950</v>
      </c>
      <c r="C6859">
        <v>59400</v>
      </c>
      <c r="D6859">
        <v>66800</v>
      </c>
      <c r="E6859">
        <v>74200</v>
      </c>
      <c r="F6859">
        <v>80150</v>
      </c>
      <c r="G6859">
        <v>86100</v>
      </c>
      <c r="H6859">
        <v>92050</v>
      </c>
      <c r="I6859">
        <v>97950</v>
      </c>
      <c r="J6859">
        <v>103900</v>
      </c>
      <c r="K6859" t="s">
        <v>3092</v>
      </c>
      <c r="L6859">
        <v>17</v>
      </c>
      <c r="M6859">
        <v>50</v>
      </c>
      <c r="N6859" t="s">
        <v>1013</v>
      </c>
    </row>
    <row r="6860" spans="1:14" x14ac:dyDescent="0.2">
      <c r="A6860" t="s">
        <v>12619</v>
      </c>
      <c r="B6860">
        <v>51950</v>
      </c>
      <c r="C6860">
        <v>59400</v>
      </c>
      <c r="D6860">
        <v>66800</v>
      </c>
      <c r="E6860">
        <v>74200</v>
      </c>
      <c r="F6860">
        <v>80150</v>
      </c>
      <c r="G6860">
        <v>86100</v>
      </c>
      <c r="H6860">
        <v>92050</v>
      </c>
      <c r="I6860">
        <v>97950</v>
      </c>
      <c r="J6860">
        <v>103900</v>
      </c>
      <c r="K6860" t="s">
        <v>3092</v>
      </c>
      <c r="L6860">
        <v>17</v>
      </c>
      <c r="M6860">
        <v>50</v>
      </c>
      <c r="N6860" t="s">
        <v>1014</v>
      </c>
    </row>
    <row r="6861" spans="1:14" x14ac:dyDescent="0.2">
      <c r="A6861" t="s">
        <v>12620</v>
      </c>
      <c r="B6861">
        <v>46350</v>
      </c>
      <c r="C6861">
        <v>53000</v>
      </c>
      <c r="D6861">
        <v>59600</v>
      </c>
      <c r="E6861">
        <v>66200</v>
      </c>
      <c r="F6861">
        <v>71500</v>
      </c>
      <c r="G6861">
        <v>76800</v>
      </c>
      <c r="H6861">
        <v>82100</v>
      </c>
      <c r="I6861">
        <v>87400</v>
      </c>
      <c r="J6861">
        <v>92700</v>
      </c>
      <c r="K6861" t="s">
        <v>3092</v>
      </c>
      <c r="L6861">
        <v>17</v>
      </c>
      <c r="M6861">
        <v>50</v>
      </c>
      <c r="N6861" t="s">
        <v>1015</v>
      </c>
    </row>
    <row r="6862" spans="1:14" x14ac:dyDescent="0.2">
      <c r="A6862" t="s">
        <v>12621</v>
      </c>
      <c r="B6862">
        <v>51950</v>
      </c>
      <c r="C6862">
        <v>59400</v>
      </c>
      <c r="D6862">
        <v>66800</v>
      </c>
      <c r="E6862">
        <v>74200</v>
      </c>
      <c r="F6862">
        <v>80150</v>
      </c>
      <c r="G6862">
        <v>86100</v>
      </c>
      <c r="H6862">
        <v>92050</v>
      </c>
      <c r="I6862">
        <v>97950</v>
      </c>
      <c r="J6862">
        <v>103900</v>
      </c>
      <c r="K6862" t="s">
        <v>3092</v>
      </c>
      <c r="L6862">
        <v>17</v>
      </c>
      <c r="M6862">
        <v>50</v>
      </c>
      <c r="N6862" t="s">
        <v>1016</v>
      </c>
    </row>
    <row r="6863" spans="1:14" x14ac:dyDescent="0.2">
      <c r="A6863" t="s">
        <v>12622</v>
      </c>
      <c r="B6863">
        <v>51950</v>
      </c>
      <c r="C6863">
        <v>59400</v>
      </c>
      <c r="D6863">
        <v>66800</v>
      </c>
      <c r="E6863">
        <v>74200</v>
      </c>
      <c r="F6863">
        <v>80150</v>
      </c>
      <c r="G6863">
        <v>86100</v>
      </c>
      <c r="H6863">
        <v>92050</v>
      </c>
      <c r="I6863">
        <v>97950</v>
      </c>
      <c r="J6863">
        <v>103900</v>
      </c>
      <c r="K6863" t="s">
        <v>3092</v>
      </c>
      <c r="L6863">
        <v>17</v>
      </c>
      <c r="M6863">
        <v>50</v>
      </c>
      <c r="N6863" t="s">
        <v>1017</v>
      </c>
    </row>
    <row r="6864" spans="1:14" x14ac:dyDescent="0.2">
      <c r="A6864" t="s">
        <v>12623</v>
      </c>
      <c r="B6864">
        <v>51950</v>
      </c>
      <c r="C6864">
        <v>59400</v>
      </c>
      <c r="D6864">
        <v>66800</v>
      </c>
      <c r="E6864">
        <v>74200</v>
      </c>
      <c r="F6864">
        <v>80150</v>
      </c>
      <c r="G6864">
        <v>86100</v>
      </c>
      <c r="H6864">
        <v>92050</v>
      </c>
      <c r="I6864">
        <v>97950</v>
      </c>
      <c r="J6864">
        <v>103900</v>
      </c>
      <c r="K6864" t="s">
        <v>3092</v>
      </c>
      <c r="L6864">
        <v>17</v>
      </c>
      <c r="M6864">
        <v>50</v>
      </c>
      <c r="N6864" t="s">
        <v>1018</v>
      </c>
    </row>
    <row r="6865" spans="1:14" x14ac:dyDescent="0.2">
      <c r="A6865" t="s">
        <v>12624</v>
      </c>
      <c r="B6865">
        <v>51950</v>
      </c>
      <c r="C6865">
        <v>59400</v>
      </c>
      <c r="D6865">
        <v>66800</v>
      </c>
      <c r="E6865">
        <v>74200</v>
      </c>
      <c r="F6865">
        <v>80150</v>
      </c>
      <c r="G6865">
        <v>86100</v>
      </c>
      <c r="H6865">
        <v>92050</v>
      </c>
      <c r="I6865">
        <v>97950</v>
      </c>
      <c r="J6865">
        <v>103900</v>
      </c>
      <c r="K6865" t="s">
        <v>3092</v>
      </c>
      <c r="L6865">
        <v>17</v>
      </c>
      <c r="M6865">
        <v>50</v>
      </c>
      <c r="N6865" t="s">
        <v>1019</v>
      </c>
    </row>
    <row r="6866" spans="1:14" x14ac:dyDescent="0.2">
      <c r="A6866" t="s">
        <v>12625</v>
      </c>
      <c r="B6866">
        <v>51950</v>
      </c>
      <c r="C6866">
        <v>59400</v>
      </c>
      <c r="D6866">
        <v>66800</v>
      </c>
      <c r="E6866">
        <v>74200</v>
      </c>
      <c r="F6866">
        <v>80150</v>
      </c>
      <c r="G6866">
        <v>86100</v>
      </c>
      <c r="H6866">
        <v>92050</v>
      </c>
      <c r="I6866">
        <v>97950</v>
      </c>
      <c r="J6866">
        <v>103900</v>
      </c>
      <c r="K6866" t="s">
        <v>3092</v>
      </c>
      <c r="L6866">
        <v>17</v>
      </c>
      <c r="M6866">
        <v>50</v>
      </c>
      <c r="N6866" t="s">
        <v>1020</v>
      </c>
    </row>
    <row r="6867" spans="1:14" x14ac:dyDescent="0.2">
      <c r="A6867" t="s">
        <v>12626</v>
      </c>
      <c r="B6867">
        <v>51950</v>
      </c>
      <c r="C6867">
        <v>59400</v>
      </c>
      <c r="D6867">
        <v>66800</v>
      </c>
      <c r="E6867">
        <v>74200</v>
      </c>
      <c r="F6867">
        <v>80150</v>
      </c>
      <c r="G6867">
        <v>86100</v>
      </c>
      <c r="H6867">
        <v>92050</v>
      </c>
      <c r="I6867">
        <v>97950</v>
      </c>
      <c r="J6867">
        <v>103900</v>
      </c>
      <c r="K6867" t="s">
        <v>3092</v>
      </c>
      <c r="L6867">
        <v>17</v>
      </c>
      <c r="M6867">
        <v>50</v>
      </c>
      <c r="N6867" t="s">
        <v>1021</v>
      </c>
    </row>
    <row r="6868" spans="1:14" x14ac:dyDescent="0.2">
      <c r="A6868" t="s">
        <v>12627</v>
      </c>
      <c r="B6868">
        <v>51950</v>
      </c>
      <c r="C6868">
        <v>59400</v>
      </c>
      <c r="D6868">
        <v>66800</v>
      </c>
      <c r="E6868">
        <v>74200</v>
      </c>
      <c r="F6868">
        <v>80150</v>
      </c>
      <c r="G6868">
        <v>86100</v>
      </c>
      <c r="H6868">
        <v>92050</v>
      </c>
      <c r="I6868">
        <v>97950</v>
      </c>
      <c r="J6868">
        <v>103900</v>
      </c>
      <c r="K6868" t="s">
        <v>3092</v>
      </c>
      <c r="L6868">
        <v>17</v>
      </c>
      <c r="M6868">
        <v>50</v>
      </c>
      <c r="N6868" t="s">
        <v>1022</v>
      </c>
    </row>
    <row r="6869" spans="1:14" x14ac:dyDescent="0.2">
      <c r="A6869" t="s">
        <v>12628</v>
      </c>
      <c r="B6869">
        <v>51950</v>
      </c>
      <c r="C6869">
        <v>59400</v>
      </c>
      <c r="D6869">
        <v>66800</v>
      </c>
      <c r="E6869">
        <v>74200</v>
      </c>
      <c r="F6869">
        <v>80150</v>
      </c>
      <c r="G6869">
        <v>86100</v>
      </c>
      <c r="H6869">
        <v>92050</v>
      </c>
      <c r="I6869">
        <v>97950</v>
      </c>
      <c r="J6869">
        <v>103900</v>
      </c>
      <c r="K6869" t="s">
        <v>3092</v>
      </c>
      <c r="L6869">
        <v>17</v>
      </c>
      <c r="M6869">
        <v>50</v>
      </c>
      <c r="N6869" t="s">
        <v>1023</v>
      </c>
    </row>
    <row r="6870" spans="1:14" x14ac:dyDescent="0.2">
      <c r="A6870" t="s">
        <v>12629</v>
      </c>
      <c r="B6870">
        <v>46350</v>
      </c>
      <c r="C6870">
        <v>53000</v>
      </c>
      <c r="D6870">
        <v>59600</v>
      </c>
      <c r="E6870">
        <v>66200</v>
      </c>
      <c r="F6870">
        <v>71500</v>
      </c>
      <c r="G6870">
        <v>76800</v>
      </c>
      <c r="H6870">
        <v>82100</v>
      </c>
      <c r="I6870">
        <v>87400</v>
      </c>
      <c r="J6870">
        <v>92700</v>
      </c>
      <c r="K6870" t="s">
        <v>3092</v>
      </c>
      <c r="L6870">
        <v>17</v>
      </c>
      <c r="M6870">
        <v>50</v>
      </c>
      <c r="N6870" t="s">
        <v>1024</v>
      </c>
    </row>
    <row r="6871" spans="1:14" x14ac:dyDescent="0.2">
      <c r="A6871" t="s">
        <v>12630</v>
      </c>
      <c r="B6871">
        <v>51950</v>
      </c>
      <c r="C6871">
        <v>59400</v>
      </c>
      <c r="D6871">
        <v>66800</v>
      </c>
      <c r="E6871">
        <v>74200</v>
      </c>
      <c r="F6871">
        <v>80150</v>
      </c>
      <c r="G6871">
        <v>86100</v>
      </c>
      <c r="H6871">
        <v>92050</v>
      </c>
      <c r="I6871">
        <v>97950</v>
      </c>
      <c r="J6871">
        <v>103900</v>
      </c>
      <c r="K6871" t="s">
        <v>3092</v>
      </c>
      <c r="L6871">
        <v>17</v>
      </c>
      <c r="M6871">
        <v>50</v>
      </c>
      <c r="N6871" t="s">
        <v>1025</v>
      </c>
    </row>
    <row r="6872" spans="1:14" x14ac:dyDescent="0.2">
      <c r="A6872" t="s">
        <v>12631</v>
      </c>
      <c r="B6872">
        <v>51950</v>
      </c>
      <c r="C6872">
        <v>59400</v>
      </c>
      <c r="D6872">
        <v>66800</v>
      </c>
      <c r="E6872">
        <v>74200</v>
      </c>
      <c r="F6872">
        <v>80150</v>
      </c>
      <c r="G6872">
        <v>86100</v>
      </c>
      <c r="H6872">
        <v>92050</v>
      </c>
      <c r="I6872">
        <v>97950</v>
      </c>
      <c r="J6872">
        <v>103900</v>
      </c>
      <c r="K6872" t="s">
        <v>3092</v>
      </c>
      <c r="L6872">
        <v>17</v>
      </c>
      <c r="M6872">
        <v>50</v>
      </c>
      <c r="N6872" t="s">
        <v>1026</v>
      </c>
    </row>
    <row r="6873" spans="1:14" x14ac:dyDescent="0.2">
      <c r="A6873" t="s">
        <v>12632</v>
      </c>
      <c r="B6873">
        <v>51950</v>
      </c>
      <c r="C6873">
        <v>59400</v>
      </c>
      <c r="D6873">
        <v>66800</v>
      </c>
      <c r="E6873">
        <v>74200</v>
      </c>
      <c r="F6873">
        <v>80150</v>
      </c>
      <c r="G6873">
        <v>86100</v>
      </c>
      <c r="H6873">
        <v>92050</v>
      </c>
      <c r="I6873">
        <v>97950</v>
      </c>
      <c r="J6873">
        <v>103900</v>
      </c>
      <c r="K6873" t="s">
        <v>3092</v>
      </c>
      <c r="L6873">
        <v>17</v>
      </c>
      <c r="M6873">
        <v>50</v>
      </c>
      <c r="N6873" t="s">
        <v>1027</v>
      </c>
    </row>
    <row r="6874" spans="1:14" x14ac:dyDescent="0.2">
      <c r="A6874" t="s">
        <v>12633</v>
      </c>
      <c r="B6874">
        <v>51950</v>
      </c>
      <c r="C6874">
        <v>59400</v>
      </c>
      <c r="D6874">
        <v>66800</v>
      </c>
      <c r="E6874">
        <v>74200</v>
      </c>
      <c r="F6874">
        <v>80150</v>
      </c>
      <c r="G6874">
        <v>86100</v>
      </c>
      <c r="H6874">
        <v>92050</v>
      </c>
      <c r="I6874">
        <v>97950</v>
      </c>
      <c r="J6874">
        <v>103900</v>
      </c>
      <c r="K6874" t="s">
        <v>3092</v>
      </c>
      <c r="L6874">
        <v>17</v>
      </c>
      <c r="M6874">
        <v>50</v>
      </c>
      <c r="N6874" t="s">
        <v>1028</v>
      </c>
    </row>
    <row r="6875" spans="1:14" x14ac:dyDescent="0.2">
      <c r="A6875" t="s">
        <v>12634</v>
      </c>
      <c r="B6875">
        <v>51950</v>
      </c>
      <c r="C6875">
        <v>59400</v>
      </c>
      <c r="D6875">
        <v>66800</v>
      </c>
      <c r="E6875">
        <v>74200</v>
      </c>
      <c r="F6875">
        <v>80150</v>
      </c>
      <c r="G6875">
        <v>86100</v>
      </c>
      <c r="H6875">
        <v>92050</v>
      </c>
      <c r="I6875">
        <v>97950</v>
      </c>
      <c r="J6875">
        <v>103900</v>
      </c>
      <c r="K6875" t="s">
        <v>3092</v>
      </c>
      <c r="L6875">
        <v>17</v>
      </c>
      <c r="M6875">
        <v>50</v>
      </c>
      <c r="N6875" t="s">
        <v>1029</v>
      </c>
    </row>
    <row r="6876" spans="1:14" x14ac:dyDescent="0.2">
      <c r="A6876" t="s">
        <v>12635</v>
      </c>
      <c r="B6876">
        <v>51950</v>
      </c>
      <c r="C6876">
        <v>59400</v>
      </c>
      <c r="D6876">
        <v>66800</v>
      </c>
      <c r="E6876">
        <v>74200</v>
      </c>
      <c r="F6876">
        <v>80150</v>
      </c>
      <c r="G6876">
        <v>86100</v>
      </c>
      <c r="H6876">
        <v>92050</v>
      </c>
      <c r="I6876">
        <v>97950</v>
      </c>
      <c r="J6876">
        <v>103900</v>
      </c>
      <c r="K6876" t="s">
        <v>3092</v>
      </c>
      <c r="L6876">
        <v>17</v>
      </c>
      <c r="M6876">
        <v>50</v>
      </c>
      <c r="N6876" t="s">
        <v>1030</v>
      </c>
    </row>
    <row r="6877" spans="1:14" x14ac:dyDescent="0.2">
      <c r="A6877" t="s">
        <v>12636</v>
      </c>
      <c r="B6877">
        <v>51950</v>
      </c>
      <c r="C6877">
        <v>59400</v>
      </c>
      <c r="D6877">
        <v>66800</v>
      </c>
      <c r="E6877">
        <v>74200</v>
      </c>
      <c r="F6877">
        <v>80150</v>
      </c>
      <c r="G6877">
        <v>86100</v>
      </c>
      <c r="H6877">
        <v>92050</v>
      </c>
      <c r="I6877">
        <v>97950</v>
      </c>
      <c r="J6877">
        <v>103900</v>
      </c>
      <c r="K6877" t="s">
        <v>3092</v>
      </c>
      <c r="L6877">
        <v>17</v>
      </c>
      <c r="M6877">
        <v>50</v>
      </c>
      <c r="N6877" t="s">
        <v>1031</v>
      </c>
    </row>
    <row r="6878" spans="1:14" x14ac:dyDescent="0.2">
      <c r="A6878" t="s">
        <v>12637</v>
      </c>
      <c r="B6878">
        <v>46350</v>
      </c>
      <c r="C6878">
        <v>53000</v>
      </c>
      <c r="D6878">
        <v>59600</v>
      </c>
      <c r="E6878">
        <v>66200</v>
      </c>
      <c r="F6878">
        <v>71500</v>
      </c>
      <c r="G6878">
        <v>76800</v>
      </c>
      <c r="H6878">
        <v>82100</v>
      </c>
      <c r="I6878">
        <v>87400</v>
      </c>
      <c r="J6878">
        <v>92700</v>
      </c>
      <c r="K6878" t="s">
        <v>3092</v>
      </c>
      <c r="L6878">
        <v>17</v>
      </c>
      <c r="M6878">
        <v>50</v>
      </c>
      <c r="N6878" t="s">
        <v>1032</v>
      </c>
    </row>
    <row r="6879" spans="1:14" x14ac:dyDescent="0.2">
      <c r="A6879" t="s">
        <v>12638</v>
      </c>
      <c r="B6879">
        <v>51950</v>
      </c>
      <c r="C6879">
        <v>59400</v>
      </c>
      <c r="D6879">
        <v>66800</v>
      </c>
      <c r="E6879">
        <v>74200</v>
      </c>
      <c r="F6879">
        <v>80150</v>
      </c>
      <c r="G6879">
        <v>86100</v>
      </c>
      <c r="H6879">
        <v>92050</v>
      </c>
      <c r="I6879">
        <v>97950</v>
      </c>
      <c r="J6879">
        <v>103900</v>
      </c>
      <c r="K6879" t="s">
        <v>3092</v>
      </c>
      <c r="L6879">
        <v>17</v>
      </c>
      <c r="M6879">
        <v>50</v>
      </c>
      <c r="N6879" t="s">
        <v>1033</v>
      </c>
    </row>
    <row r="6880" spans="1:14" x14ac:dyDescent="0.2">
      <c r="A6880" t="s">
        <v>12639</v>
      </c>
      <c r="B6880">
        <v>46350</v>
      </c>
      <c r="C6880">
        <v>53000</v>
      </c>
      <c r="D6880">
        <v>59600</v>
      </c>
      <c r="E6880">
        <v>66200</v>
      </c>
      <c r="F6880">
        <v>71500</v>
      </c>
      <c r="G6880">
        <v>76800</v>
      </c>
      <c r="H6880">
        <v>82100</v>
      </c>
      <c r="I6880">
        <v>87400</v>
      </c>
      <c r="J6880">
        <v>92700</v>
      </c>
      <c r="K6880" t="s">
        <v>3092</v>
      </c>
      <c r="L6880">
        <v>17</v>
      </c>
      <c r="M6880">
        <v>50</v>
      </c>
      <c r="N6880" t="s">
        <v>1034</v>
      </c>
    </row>
    <row r="6881" spans="1:14" x14ac:dyDescent="0.2">
      <c r="A6881" t="s">
        <v>12640</v>
      </c>
      <c r="B6881">
        <v>51950</v>
      </c>
      <c r="C6881">
        <v>59400</v>
      </c>
      <c r="D6881">
        <v>66800</v>
      </c>
      <c r="E6881">
        <v>74200</v>
      </c>
      <c r="F6881">
        <v>80150</v>
      </c>
      <c r="G6881">
        <v>86100</v>
      </c>
      <c r="H6881">
        <v>92050</v>
      </c>
      <c r="I6881">
        <v>97950</v>
      </c>
      <c r="J6881">
        <v>103900</v>
      </c>
      <c r="K6881" t="s">
        <v>3092</v>
      </c>
      <c r="L6881">
        <v>17</v>
      </c>
      <c r="M6881">
        <v>50</v>
      </c>
      <c r="N6881" t="s">
        <v>1035</v>
      </c>
    </row>
    <row r="6882" spans="1:14" x14ac:dyDescent="0.2">
      <c r="A6882" t="s">
        <v>12641</v>
      </c>
      <c r="B6882">
        <v>51950</v>
      </c>
      <c r="C6882">
        <v>59400</v>
      </c>
      <c r="D6882">
        <v>66800</v>
      </c>
      <c r="E6882">
        <v>74200</v>
      </c>
      <c r="F6882">
        <v>80150</v>
      </c>
      <c r="G6882">
        <v>86100</v>
      </c>
      <c r="H6882">
        <v>92050</v>
      </c>
      <c r="I6882">
        <v>97950</v>
      </c>
      <c r="J6882">
        <v>103900</v>
      </c>
      <c r="K6882" t="s">
        <v>3092</v>
      </c>
      <c r="L6882">
        <v>17</v>
      </c>
      <c r="M6882">
        <v>50</v>
      </c>
      <c r="N6882" t="s">
        <v>1036</v>
      </c>
    </row>
    <row r="6883" spans="1:14" x14ac:dyDescent="0.2">
      <c r="A6883" t="s">
        <v>12642</v>
      </c>
      <c r="B6883">
        <v>51950</v>
      </c>
      <c r="C6883">
        <v>59400</v>
      </c>
      <c r="D6883">
        <v>66800</v>
      </c>
      <c r="E6883">
        <v>74200</v>
      </c>
      <c r="F6883">
        <v>80150</v>
      </c>
      <c r="G6883">
        <v>86100</v>
      </c>
      <c r="H6883">
        <v>92050</v>
      </c>
      <c r="I6883">
        <v>97950</v>
      </c>
      <c r="J6883">
        <v>103900</v>
      </c>
      <c r="K6883" t="s">
        <v>3092</v>
      </c>
      <c r="L6883">
        <v>17</v>
      </c>
      <c r="M6883">
        <v>50</v>
      </c>
      <c r="N6883" t="s">
        <v>1037</v>
      </c>
    </row>
    <row r="6884" spans="1:14" x14ac:dyDescent="0.2">
      <c r="A6884" t="s">
        <v>12643</v>
      </c>
      <c r="B6884">
        <v>51950</v>
      </c>
      <c r="C6884">
        <v>59400</v>
      </c>
      <c r="D6884">
        <v>66800</v>
      </c>
      <c r="E6884">
        <v>74200</v>
      </c>
      <c r="F6884">
        <v>80150</v>
      </c>
      <c r="G6884">
        <v>86100</v>
      </c>
      <c r="H6884">
        <v>92050</v>
      </c>
      <c r="I6884">
        <v>97950</v>
      </c>
      <c r="J6884">
        <v>103900</v>
      </c>
      <c r="K6884" t="s">
        <v>3092</v>
      </c>
      <c r="L6884">
        <v>17</v>
      </c>
      <c r="M6884">
        <v>50</v>
      </c>
      <c r="N6884" t="s">
        <v>1038</v>
      </c>
    </row>
    <row r="6885" spans="1:14" x14ac:dyDescent="0.2">
      <c r="A6885" t="s">
        <v>12644</v>
      </c>
      <c r="B6885">
        <v>46350</v>
      </c>
      <c r="C6885">
        <v>53000</v>
      </c>
      <c r="D6885">
        <v>59600</v>
      </c>
      <c r="E6885">
        <v>66200</v>
      </c>
      <c r="F6885">
        <v>71500</v>
      </c>
      <c r="G6885">
        <v>76800</v>
      </c>
      <c r="H6885">
        <v>82100</v>
      </c>
      <c r="I6885">
        <v>87400</v>
      </c>
      <c r="J6885">
        <v>92700</v>
      </c>
      <c r="K6885" t="s">
        <v>3092</v>
      </c>
      <c r="L6885">
        <v>17</v>
      </c>
      <c r="M6885">
        <v>50</v>
      </c>
      <c r="N6885" t="s">
        <v>1039</v>
      </c>
    </row>
    <row r="6886" spans="1:14" x14ac:dyDescent="0.2">
      <c r="A6886" t="s">
        <v>12645</v>
      </c>
      <c r="B6886">
        <v>51950</v>
      </c>
      <c r="C6886">
        <v>59400</v>
      </c>
      <c r="D6886">
        <v>66800</v>
      </c>
      <c r="E6886">
        <v>74200</v>
      </c>
      <c r="F6886">
        <v>80150</v>
      </c>
      <c r="G6886">
        <v>86100</v>
      </c>
      <c r="H6886">
        <v>92050</v>
      </c>
      <c r="I6886">
        <v>97950</v>
      </c>
      <c r="J6886">
        <v>103900</v>
      </c>
      <c r="K6886" t="s">
        <v>3092</v>
      </c>
      <c r="L6886">
        <v>17</v>
      </c>
      <c r="M6886">
        <v>50</v>
      </c>
      <c r="N6886" t="s">
        <v>1040</v>
      </c>
    </row>
    <row r="6887" spans="1:14" x14ac:dyDescent="0.2">
      <c r="A6887" t="s">
        <v>12646</v>
      </c>
      <c r="B6887">
        <v>51950</v>
      </c>
      <c r="C6887">
        <v>59400</v>
      </c>
      <c r="D6887">
        <v>66800</v>
      </c>
      <c r="E6887">
        <v>74200</v>
      </c>
      <c r="F6887">
        <v>80150</v>
      </c>
      <c r="G6887">
        <v>86100</v>
      </c>
      <c r="H6887">
        <v>92050</v>
      </c>
      <c r="I6887">
        <v>97950</v>
      </c>
      <c r="J6887">
        <v>103900</v>
      </c>
      <c r="K6887" t="s">
        <v>3092</v>
      </c>
      <c r="L6887">
        <v>17</v>
      </c>
      <c r="M6887">
        <v>50</v>
      </c>
      <c r="N6887" t="s">
        <v>1041</v>
      </c>
    </row>
    <row r="6888" spans="1:14" x14ac:dyDescent="0.2">
      <c r="A6888" t="s">
        <v>12647</v>
      </c>
      <c r="B6888">
        <v>51950</v>
      </c>
      <c r="C6888">
        <v>59400</v>
      </c>
      <c r="D6888">
        <v>66800</v>
      </c>
      <c r="E6888">
        <v>74200</v>
      </c>
      <c r="F6888">
        <v>80150</v>
      </c>
      <c r="G6888">
        <v>86100</v>
      </c>
      <c r="H6888">
        <v>92050</v>
      </c>
      <c r="I6888">
        <v>97950</v>
      </c>
      <c r="J6888">
        <v>103900</v>
      </c>
      <c r="K6888" t="s">
        <v>3092</v>
      </c>
      <c r="L6888">
        <v>17</v>
      </c>
      <c r="M6888">
        <v>50</v>
      </c>
      <c r="N6888" t="s">
        <v>1042</v>
      </c>
    </row>
    <row r="6889" spans="1:14" x14ac:dyDescent="0.2">
      <c r="A6889" t="s">
        <v>12648</v>
      </c>
      <c r="B6889">
        <v>51950</v>
      </c>
      <c r="C6889">
        <v>59400</v>
      </c>
      <c r="D6889">
        <v>66800</v>
      </c>
      <c r="E6889">
        <v>74200</v>
      </c>
      <c r="F6889">
        <v>80150</v>
      </c>
      <c r="G6889">
        <v>86100</v>
      </c>
      <c r="H6889">
        <v>92050</v>
      </c>
      <c r="I6889">
        <v>97950</v>
      </c>
      <c r="J6889">
        <v>103900</v>
      </c>
      <c r="K6889" t="s">
        <v>3092</v>
      </c>
      <c r="L6889">
        <v>17</v>
      </c>
      <c r="M6889">
        <v>50</v>
      </c>
      <c r="N6889" t="s">
        <v>1043</v>
      </c>
    </row>
    <row r="6890" spans="1:14" x14ac:dyDescent="0.2">
      <c r="A6890" t="s">
        <v>12649</v>
      </c>
      <c r="B6890">
        <v>50800</v>
      </c>
      <c r="C6890">
        <v>58050</v>
      </c>
      <c r="D6890">
        <v>65300</v>
      </c>
      <c r="E6890">
        <v>72550</v>
      </c>
      <c r="F6890">
        <v>78400</v>
      </c>
      <c r="G6890">
        <v>84200</v>
      </c>
      <c r="H6890">
        <v>90000</v>
      </c>
      <c r="I6890">
        <v>95800</v>
      </c>
      <c r="J6890">
        <v>101600</v>
      </c>
      <c r="K6890" t="s">
        <v>3092</v>
      </c>
      <c r="L6890">
        <v>19</v>
      </c>
      <c r="M6890">
        <v>50</v>
      </c>
      <c r="N6890" t="s">
        <v>1044</v>
      </c>
    </row>
    <row r="6891" spans="1:14" x14ac:dyDescent="0.2">
      <c r="A6891" t="s">
        <v>12650</v>
      </c>
      <c r="B6891">
        <v>41450</v>
      </c>
      <c r="C6891">
        <v>47350</v>
      </c>
      <c r="D6891">
        <v>53250</v>
      </c>
      <c r="E6891">
        <v>59150</v>
      </c>
      <c r="F6891">
        <v>63900</v>
      </c>
      <c r="G6891">
        <v>68650</v>
      </c>
      <c r="H6891">
        <v>73350</v>
      </c>
      <c r="I6891">
        <v>78100</v>
      </c>
      <c r="J6891">
        <v>82850</v>
      </c>
      <c r="K6891" t="s">
        <v>3092</v>
      </c>
      <c r="L6891">
        <v>21</v>
      </c>
      <c r="M6891">
        <v>50</v>
      </c>
      <c r="N6891" t="s">
        <v>1045</v>
      </c>
    </row>
    <row r="6892" spans="1:14" x14ac:dyDescent="0.2">
      <c r="A6892" t="s">
        <v>12651</v>
      </c>
      <c r="B6892">
        <v>51950</v>
      </c>
      <c r="C6892">
        <v>59400</v>
      </c>
      <c r="D6892">
        <v>66800</v>
      </c>
      <c r="E6892">
        <v>74200</v>
      </c>
      <c r="F6892">
        <v>80150</v>
      </c>
      <c r="G6892">
        <v>86100</v>
      </c>
      <c r="H6892">
        <v>92050</v>
      </c>
      <c r="I6892">
        <v>97950</v>
      </c>
      <c r="J6892">
        <v>103900</v>
      </c>
      <c r="K6892" t="s">
        <v>3092</v>
      </c>
      <c r="L6892">
        <v>21</v>
      </c>
      <c r="M6892">
        <v>50</v>
      </c>
      <c r="N6892" t="s">
        <v>1046</v>
      </c>
    </row>
    <row r="6893" spans="1:14" x14ac:dyDescent="0.2">
      <c r="A6893" t="s">
        <v>12652</v>
      </c>
      <c r="B6893">
        <v>51950</v>
      </c>
      <c r="C6893">
        <v>59400</v>
      </c>
      <c r="D6893">
        <v>66800</v>
      </c>
      <c r="E6893">
        <v>74200</v>
      </c>
      <c r="F6893">
        <v>80150</v>
      </c>
      <c r="G6893">
        <v>86100</v>
      </c>
      <c r="H6893">
        <v>92050</v>
      </c>
      <c r="I6893">
        <v>97950</v>
      </c>
      <c r="J6893">
        <v>103900</v>
      </c>
      <c r="K6893" t="s">
        <v>3092</v>
      </c>
      <c r="L6893">
        <v>21</v>
      </c>
      <c r="M6893">
        <v>50</v>
      </c>
      <c r="N6893" t="s">
        <v>4296</v>
      </c>
    </row>
    <row r="6894" spans="1:14" x14ac:dyDescent="0.2">
      <c r="A6894" t="s">
        <v>12653</v>
      </c>
      <c r="B6894">
        <v>51950</v>
      </c>
      <c r="C6894">
        <v>59400</v>
      </c>
      <c r="D6894">
        <v>66800</v>
      </c>
      <c r="E6894">
        <v>74200</v>
      </c>
      <c r="F6894">
        <v>80150</v>
      </c>
      <c r="G6894">
        <v>86100</v>
      </c>
      <c r="H6894">
        <v>92050</v>
      </c>
      <c r="I6894">
        <v>97950</v>
      </c>
      <c r="J6894">
        <v>103900</v>
      </c>
      <c r="K6894" t="s">
        <v>3092</v>
      </c>
      <c r="L6894">
        <v>21</v>
      </c>
      <c r="M6894">
        <v>50</v>
      </c>
      <c r="N6894" t="s">
        <v>1047</v>
      </c>
    </row>
    <row r="6895" spans="1:14" x14ac:dyDescent="0.2">
      <c r="A6895" t="s">
        <v>12654</v>
      </c>
      <c r="B6895">
        <v>51950</v>
      </c>
      <c r="C6895">
        <v>59400</v>
      </c>
      <c r="D6895">
        <v>66800</v>
      </c>
      <c r="E6895">
        <v>74200</v>
      </c>
      <c r="F6895">
        <v>80150</v>
      </c>
      <c r="G6895">
        <v>86100</v>
      </c>
      <c r="H6895">
        <v>92050</v>
      </c>
      <c r="I6895">
        <v>97950</v>
      </c>
      <c r="J6895">
        <v>103900</v>
      </c>
      <c r="K6895" t="s">
        <v>3092</v>
      </c>
      <c r="L6895">
        <v>21</v>
      </c>
      <c r="M6895">
        <v>50</v>
      </c>
      <c r="N6895" t="s">
        <v>1048</v>
      </c>
    </row>
    <row r="6896" spans="1:14" x14ac:dyDescent="0.2">
      <c r="A6896" t="s">
        <v>12655</v>
      </c>
      <c r="B6896">
        <v>51950</v>
      </c>
      <c r="C6896">
        <v>59400</v>
      </c>
      <c r="D6896">
        <v>66800</v>
      </c>
      <c r="E6896">
        <v>74200</v>
      </c>
      <c r="F6896">
        <v>80150</v>
      </c>
      <c r="G6896">
        <v>86100</v>
      </c>
      <c r="H6896">
        <v>92050</v>
      </c>
      <c r="I6896">
        <v>97950</v>
      </c>
      <c r="J6896">
        <v>103900</v>
      </c>
      <c r="K6896" t="s">
        <v>3092</v>
      </c>
      <c r="L6896">
        <v>21</v>
      </c>
      <c r="M6896">
        <v>50</v>
      </c>
      <c r="N6896" t="s">
        <v>1049</v>
      </c>
    </row>
    <row r="6897" spans="1:14" x14ac:dyDescent="0.2">
      <c r="A6897" t="s">
        <v>12656</v>
      </c>
      <c r="B6897">
        <v>51950</v>
      </c>
      <c r="C6897">
        <v>59400</v>
      </c>
      <c r="D6897">
        <v>66800</v>
      </c>
      <c r="E6897">
        <v>74200</v>
      </c>
      <c r="F6897">
        <v>80150</v>
      </c>
      <c r="G6897">
        <v>86100</v>
      </c>
      <c r="H6897">
        <v>92050</v>
      </c>
      <c r="I6897">
        <v>97950</v>
      </c>
      <c r="J6897">
        <v>103900</v>
      </c>
      <c r="K6897" t="s">
        <v>3092</v>
      </c>
      <c r="L6897">
        <v>21</v>
      </c>
      <c r="M6897">
        <v>50</v>
      </c>
      <c r="N6897" t="s">
        <v>1050</v>
      </c>
    </row>
    <row r="6898" spans="1:14" x14ac:dyDescent="0.2">
      <c r="A6898" t="s">
        <v>12657</v>
      </c>
      <c r="B6898">
        <v>51950</v>
      </c>
      <c r="C6898">
        <v>59400</v>
      </c>
      <c r="D6898">
        <v>66800</v>
      </c>
      <c r="E6898">
        <v>74200</v>
      </c>
      <c r="F6898">
        <v>80150</v>
      </c>
      <c r="G6898">
        <v>86100</v>
      </c>
      <c r="H6898">
        <v>92050</v>
      </c>
      <c r="I6898">
        <v>97950</v>
      </c>
      <c r="J6898">
        <v>103900</v>
      </c>
      <c r="K6898" t="s">
        <v>3092</v>
      </c>
      <c r="L6898">
        <v>21</v>
      </c>
      <c r="M6898">
        <v>50</v>
      </c>
      <c r="N6898" t="s">
        <v>1051</v>
      </c>
    </row>
    <row r="6899" spans="1:14" x14ac:dyDescent="0.2">
      <c r="A6899" t="s">
        <v>12658</v>
      </c>
      <c r="B6899">
        <v>51950</v>
      </c>
      <c r="C6899">
        <v>59400</v>
      </c>
      <c r="D6899">
        <v>66800</v>
      </c>
      <c r="E6899">
        <v>74200</v>
      </c>
      <c r="F6899">
        <v>80150</v>
      </c>
      <c r="G6899">
        <v>86100</v>
      </c>
      <c r="H6899">
        <v>92050</v>
      </c>
      <c r="I6899">
        <v>97950</v>
      </c>
      <c r="J6899">
        <v>103900</v>
      </c>
      <c r="K6899" t="s">
        <v>3092</v>
      </c>
      <c r="L6899">
        <v>21</v>
      </c>
      <c r="M6899">
        <v>50</v>
      </c>
      <c r="N6899" t="s">
        <v>1052</v>
      </c>
    </row>
    <row r="6900" spans="1:14" x14ac:dyDescent="0.2">
      <c r="A6900" t="s">
        <v>12659</v>
      </c>
      <c r="B6900">
        <v>51950</v>
      </c>
      <c r="C6900">
        <v>59400</v>
      </c>
      <c r="D6900">
        <v>66800</v>
      </c>
      <c r="E6900">
        <v>74200</v>
      </c>
      <c r="F6900">
        <v>80150</v>
      </c>
      <c r="G6900">
        <v>86100</v>
      </c>
      <c r="H6900">
        <v>92050</v>
      </c>
      <c r="I6900">
        <v>97950</v>
      </c>
      <c r="J6900">
        <v>103900</v>
      </c>
      <c r="K6900" t="s">
        <v>3092</v>
      </c>
      <c r="L6900">
        <v>21</v>
      </c>
      <c r="M6900">
        <v>50</v>
      </c>
      <c r="N6900" t="s">
        <v>4297</v>
      </c>
    </row>
    <row r="6901" spans="1:14" x14ac:dyDescent="0.2">
      <c r="A6901" t="s">
        <v>12660</v>
      </c>
      <c r="B6901">
        <v>51950</v>
      </c>
      <c r="C6901">
        <v>59400</v>
      </c>
      <c r="D6901">
        <v>66800</v>
      </c>
      <c r="E6901">
        <v>74200</v>
      </c>
      <c r="F6901">
        <v>80150</v>
      </c>
      <c r="G6901">
        <v>86100</v>
      </c>
      <c r="H6901">
        <v>92050</v>
      </c>
      <c r="I6901">
        <v>97950</v>
      </c>
      <c r="J6901">
        <v>103900</v>
      </c>
      <c r="K6901" t="s">
        <v>3092</v>
      </c>
      <c r="L6901">
        <v>21</v>
      </c>
      <c r="M6901">
        <v>50</v>
      </c>
      <c r="N6901" t="s">
        <v>1053</v>
      </c>
    </row>
    <row r="6902" spans="1:14" x14ac:dyDescent="0.2">
      <c r="A6902" t="s">
        <v>12661</v>
      </c>
      <c r="B6902">
        <v>51950</v>
      </c>
      <c r="C6902">
        <v>59400</v>
      </c>
      <c r="D6902">
        <v>66800</v>
      </c>
      <c r="E6902">
        <v>74200</v>
      </c>
      <c r="F6902">
        <v>80150</v>
      </c>
      <c r="G6902">
        <v>86100</v>
      </c>
      <c r="H6902">
        <v>92050</v>
      </c>
      <c r="I6902">
        <v>97950</v>
      </c>
      <c r="J6902">
        <v>103900</v>
      </c>
      <c r="K6902" t="s">
        <v>3092</v>
      </c>
      <c r="L6902">
        <v>21</v>
      </c>
      <c r="M6902">
        <v>50</v>
      </c>
      <c r="N6902" t="s">
        <v>1054</v>
      </c>
    </row>
    <row r="6903" spans="1:14" x14ac:dyDescent="0.2">
      <c r="A6903" t="s">
        <v>12662</v>
      </c>
      <c r="B6903">
        <v>51950</v>
      </c>
      <c r="C6903">
        <v>59400</v>
      </c>
      <c r="D6903">
        <v>66800</v>
      </c>
      <c r="E6903">
        <v>74200</v>
      </c>
      <c r="F6903">
        <v>80150</v>
      </c>
      <c r="G6903">
        <v>86100</v>
      </c>
      <c r="H6903">
        <v>92050</v>
      </c>
      <c r="I6903">
        <v>97950</v>
      </c>
      <c r="J6903">
        <v>103900</v>
      </c>
      <c r="K6903" t="s">
        <v>3092</v>
      </c>
      <c r="L6903">
        <v>21</v>
      </c>
      <c r="M6903">
        <v>50</v>
      </c>
      <c r="N6903" t="s">
        <v>1055</v>
      </c>
    </row>
    <row r="6904" spans="1:14" x14ac:dyDescent="0.2">
      <c r="A6904" t="s">
        <v>12663</v>
      </c>
      <c r="B6904">
        <v>51950</v>
      </c>
      <c r="C6904">
        <v>59400</v>
      </c>
      <c r="D6904">
        <v>66800</v>
      </c>
      <c r="E6904">
        <v>74200</v>
      </c>
      <c r="F6904">
        <v>80150</v>
      </c>
      <c r="G6904">
        <v>86100</v>
      </c>
      <c r="H6904">
        <v>92050</v>
      </c>
      <c r="I6904">
        <v>97950</v>
      </c>
      <c r="J6904">
        <v>103900</v>
      </c>
      <c r="K6904" t="s">
        <v>3092</v>
      </c>
      <c r="L6904">
        <v>21</v>
      </c>
      <c r="M6904">
        <v>50</v>
      </c>
      <c r="N6904" t="s">
        <v>1056</v>
      </c>
    </row>
    <row r="6905" spans="1:14" x14ac:dyDescent="0.2">
      <c r="A6905" t="s">
        <v>12664</v>
      </c>
      <c r="B6905">
        <v>51950</v>
      </c>
      <c r="C6905">
        <v>59400</v>
      </c>
      <c r="D6905">
        <v>66800</v>
      </c>
      <c r="E6905">
        <v>74200</v>
      </c>
      <c r="F6905">
        <v>80150</v>
      </c>
      <c r="G6905">
        <v>86100</v>
      </c>
      <c r="H6905">
        <v>92050</v>
      </c>
      <c r="I6905">
        <v>97950</v>
      </c>
      <c r="J6905">
        <v>103900</v>
      </c>
      <c r="K6905" t="s">
        <v>3092</v>
      </c>
      <c r="L6905">
        <v>21</v>
      </c>
      <c r="M6905">
        <v>50</v>
      </c>
      <c r="N6905" t="s">
        <v>1057</v>
      </c>
    </row>
    <row r="6906" spans="1:14" x14ac:dyDescent="0.2">
      <c r="A6906" t="s">
        <v>12665</v>
      </c>
      <c r="B6906">
        <v>51950</v>
      </c>
      <c r="C6906">
        <v>59400</v>
      </c>
      <c r="D6906">
        <v>66800</v>
      </c>
      <c r="E6906">
        <v>74200</v>
      </c>
      <c r="F6906">
        <v>80150</v>
      </c>
      <c r="G6906">
        <v>86100</v>
      </c>
      <c r="H6906">
        <v>92050</v>
      </c>
      <c r="I6906">
        <v>97950</v>
      </c>
      <c r="J6906">
        <v>103900</v>
      </c>
      <c r="K6906" t="s">
        <v>3092</v>
      </c>
      <c r="L6906">
        <v>21</v>
      </c>
      <c r="M6906">
        <v>50</v>
      </c>
      <c r="N6906" t="s">
        <v>1058</v>
      </c>
    </row>
    <row r="6907" spans="1:14" x14ac:dyDescent="0.2">
      <c r="A6907" t="s">
        <v>12666</v>
      </c>
      <c r="B6907">
        <v>51950</v>
      </c>
      <c r="C6907">
        <v>59400</v>
      </c>
      <c r="D6907">
        <v>66800</v>
      </c>
      <c r="E6907">
        <v>74200</v>
      </c>
      <c r="F6907">
        <v>80150</v>
      </c>
      <c r="G6907">
        <v>86100</v>
      </c>
      <c r="H6907">
        <v>92050</v>
      </c>
      <c r="I6907">
        <v>97950</v>
      </c>
      <c r="J6907">
        <v>103900</v>
      </c>
      <c r="K6907" t="s">
        <v>3092</v>
      </c>
      <c r="L6907">
        <v>21</v>
      </c>
      <c r="M6907">
        <v>50</v>
      </c>
      <c r="N6907" t="s">
        <v>1059</v>
      </c>
    </row>
    <row r="6908" spans="1:14" x14ac:dyDescent="0.2">
      <c r="A6908" t="s">
        <v>12667</v>
      </c>
      <c r="B6908">
        <v>51950</v>
      </c>
      <c r="C6908">
        <v>59400</v>
      </c>
      <c r="D6908">
        <v>66800</v>
      </c>
      <c r="E6908">
        <v>74200</v>
      </c>
      <c r="F6908">
        <v>80150</v>
      </c>
      <c r="G6908">
        <v>86100</v>
      </c>
      <c r="H6908">
        <v>92050</v>
      </c>
      <c r="I6908">
        <v>97950</v>
      </c>
      <c r="J6908">
        <v>103900</v>
      </c>
      <c r="K6908" t="s">
        <v>3092</v>
      </c>
      <c r="L6908">
        <v>21</v>
      </c>
      <c r="M6908">
        <v>50</v>
      </c>
      <c r="N6908" t="s">
        <v>1060</v>
      </c>
    </row>
    <row r="6909" spans="1:14" x14ac:dyDescent="0.2">
      <c r="A6909" t="s">
        <v>12668</v>
      </c>
      <c r="B6909">
        <v>51950</v>
      </c>
      <c r="C6909">
        <v>59400</v>
      </c>
      <c r="D6909">
        <v>66800</v>
      </c>
      <c r="E6909">
        <v>74200</v>
      </c>
      <c r="F6909">
        <v>80150</v>
      </c>
      <c r="G6909">
        <v>86100</v>
      </c>
      <c r="H6909">
        <v>92050</v>
      </c>
      <c r="I6909">
        <v>97950</v>
      </c>
      <c r="J6909">
        <v>103900</v>
      </c>
      <c r="K6909" t="s">
        <v>3092</v>
      </c>
      <c r="L6909">
        <v>21</v>
      </c>
      <c r="M6909">
        <v>50</v>
      </c>
      <c r="N6909" t="s">
        <v>1061</v>
      </c>
    </row>
    <row r="6910" spans="1:14" x14ac:dyDescent="0.2">
      <c r="A6910" t="s">
        <v>12669</v>
      </c>
      <c r="B6910">
        <v>51950</v>
      </c>
      <c r="C6910">
        <v>59400</v>
      </c>
      <c r="D6910">
        <v>66800</v>
      </c>
      <c r="E6910">
        <v>74200</v>
      </c>
      <c r="F6910">
        <v>80150</v>
      </c>
      <c r="G6910">
        <v>86100</v>
      </c>
      <c r="H6910">
        <v>92050</v>
      </c>
      <c r="I6910">
        <v>97950</v>
      </c>
      <c r="J6910">
        <v>103900</v>
      </c>
      <c r="K6910" t="s">
        <v>3092</v>
      </c>
      <c r="L6910">
        <v>21</v>
      </c>
      <c r="M6910">
        <v>50</v>
      </c>
      <c r="N6910" t="s">
        <v>1062</v>
      </c>
    </row>
    <row r="6911" spans="1:14" x14ac:dyDescent="0.2">
      <c r="A6911" t="s">
        <v>12670</v>
      </c>
      <c r="B6911">
        <v>51950</v>
      </c>
      <c r="C6911">
        <v>59400</v>
      </c>
      <c r="D6911">
        <v>66800</v>
      </c>
      <c r="E6911">
        <v>74200</v>
      </c>
      <c r="F6911">
        <v>80150</v>
      </c>
      <c r="G6911">
        <v>86100</v>
      </c>
      <c r="H6911">
        <v>92050</v>
      </c>
      <c r="I6911">
        <v>97950</v>
      </c>
      <c r="J6911">
        <v>103900</v>
      </c>
      <c r="K6911" t="s">
        <v>3092</v>
      </c>
      <c r="L6911">
        <v>21</v>
      </c>
      <c r="M6911">
        <v>50</v>
      </c>
      <c r="N6911" t="s">
        <v>5748</v>
      </c>
    </row>
    <row r="6912" spans="1:14" x14ac:dyDescent="0.2">
      <c r="A6912" t="s">
        <v>12671</v>
      </c>
      <c r="B6912">
        <v>51950</v>
      </c>
      <c r="C6912">
        <v>59400</v>
      </c>
      <c r="D6912">
        <v>66800</v>
      </c>
      <c r="E6912">
        <v>74200</v>
      </c>
      <c r="F6912">
        <v>80150</v>
      </c>
      <c r="G6912">
        <v>86100</v>
      </c>
      <c r="H6912">
        <v>92050</v>
      </c>
      <c r="I6912">
        <v>97950</v>
      </c>
      <c r="J6912">
        <v>103900</v>
      </c>
      <c r="K6912" t="s">
        <v>3092</v>
      </c>
      <c r="L6912">
        <v>21</v>
      </c>
      <c r="M6912">
        <v>50</v>
      </c>
      <c r="N6912" t="s">
        <v>1064</v>
      </c>
    </row>
    <row r="6913" spans="1:14" x14ac:dyDescent="0.2">
      <c r="A6913" t="s">
        <v>12672</v>
      </c>
      <c r="B6913">
        <v>51950</v>
      </c>
      <c r="C6913">
        <v>59400</v>
      </c>
      <c r="D6913">
        <v>66800</v>
      </c>
      <c r="E6913">
        <v>74200</v>
      </c>
      <c r="F6913">
        <v>80150</v>
      </c>
      <c r="G6913">
        <v>86100</v>
      </c>
      <c r="H6913">
        <v>92050</v>
      </c>
      <c r="I6913">
        <v>97950</v>
      </c>
      <c r="J6913">
        <v>103900</v>
      </c>
      <c r="K6913" t="s">
        <v>3092</v>
      </c>
      <c r="L6913">
        <v>21</v>
      </c>
      <c r="M6913">
        <v>50</v>
      </c>
      <c r="N6913" t="s">
        <v>1065</v>
      </c>
    </row>
    <row r="6914" spans="1:14" x14ac:dyDescent="0.2">
      <c r="A6914" t="s">
        <v>12673</v>
      </c>
      <c r="B6914">
        <v>51950</v>
      </c>
      <c r="C6914">
        <v>59400</v>
      </c>
      <c r="D6914">
        <v>66800</v>
      </c>
      <c r="E6914">
        <v>74200</v>
      </c>
      <c r="F6914">
        <v>80150</v>
      </c>
      <c r="G6914">
        <v>86100</v>
      </c>
      <c r="H6914">
        <v>92050</v>
      </c>
      <c r="I6914">
        <v>97950</v>
      </c>
      <c r="J6914">
        <v>103900</v>
      </c>
      <c r="K6914" t="s">
        <v>3092</v>
      </c>
      <c r="L6914">
        <v>21</v>
      </c>
      <c r="M6914">
        <v>50</v>
      </c>
      <c r="N6914" t="s">
        <v>1066</v>
      </c>
    </row>
    <row r="6915" spans="1:14" x14ac:dyDescent="0.2">
      <c r="A6915" t="s">
        <v>12674</v>
      </c>
      <c r="B6915">
        <v>51950</v>
      </c>
      <c r="C6915">
        <v>59400</v>
      </c>
      <c r="D6915">
        <v>66800</v>
      </c>
      <c r="E6915">
        <v>74200</v>
      </c>
      <c r="F6915">
        <v>80150</v>
      </c>
      <c r="G6915">
        <v>86100</v>
      </c>
      <c r="H6915">
        <v>92050</v>
      </c>
      <c r="I6915">
        <v>97950</v>
      </c>
      <c r="J6915">
        <v>103900</v>
      </c>
      <c r="K6915" t="s">
        <v>3092</v>
      </c>
      <c r="L6915">
        <v>21</v>
      </c>
      <c r="M6915">
        <v>50</v>
      </c>
      <c r="N6915" t="s">
        <v>1067</v>
      </c>
    </row>
    <row r="6916" spans="1:14" x14ac:dyDescent="0.2">
      <c r="A6916" t="s">
        <v>12675</v>
      </c>
      <c r="B6916">
        <v>51950</v>
      </c>
      <c r="C6916">
        <v>59400</v>
      </c>
      <c r="D6916">
        <v>66800</v>
      </c>
      <c r="E6916">
        <v>74200</v>
      </c>
      <c r="F6916">
        <v>80150</v>
      </c>
      <c r="G6916">
        <v>86100</v>
      </c>
      <c r="H6916">
        <v>92050</v>
      </c>
      <c r="I6916">
        <v>97950</v>
      </c>
      <c r="J6916">
        <v>103900</v>
      </c>
      <c r="K6916" t="s">
        <v>3092</v>
      </c>
      <c r="L6916">
        <v>21</v>
      </c>
      <c r="M6916">
        <v>50</v>
      </c>
      <c r="N6916" t="s">
        <v>1068</v>
      </c>
    </row>
    <row r="6917" spans="1:14" x14ac:dyDescent="0.2">
      <c r="A6917" t="s">
        <v>12676</v>
      </c>
      <c r="B6917">
        <v>51950</v>
      </c>
      <c r="C6917">
        <v>59400</v>
      </c>
      <c r="D6917">
        <v>66800</v>
      </c>
      <c r="E6917">
        <v>74200</v>
      </c>
      <c r="F6917">
        <v>80150</v>
      </c>
      <c r="G6917">
        <v>86100</v>
      </c>
      <c r="H6917">
        <v>92050</v>
      </c>
      <c r="I6917">
        <v>97950</v>
      </c>
      <c r="J6917">
        <v>103900</v>
      </c>
      <c r="K6917" t="s">
        <v>3092</v>
      </c>
      <c r="L6917">
        <v>21</v>
      </c>
      <c r="M6917">
        <v>50</v>
      </c>
      <c r="N6917" t="s">
        <v>4298</v>
      </c>
    </row>
    <row r="6918" spans="1:14" x14ac:dyDescent="0.2">
      <c r="A6918" t="s">
        <v>12677</v>
      </c>
      <c r="B6918">
        <v>51950</v>
      </c>
      <c r="C6918">
        <v>59400</v>
      </c>
      <c r="D6918">
        <v>66800</v>
      </c>
      <c r="E6918">
        <v>74200</v>
      </c>
      <c r="F6918">
        <v>80150</v>
      </c>
      <c r="G6918">
        <v>86100</v>
      </c>
      <c r="H6918">
        <v>92050</v>
      </c>
      <c r="I6918">
        <v>97950</v>
      </c>
      <c r="J6918">
        <v>103900</v>
      </c>
      <c r="K6918" t="s">
        <v>3092</v>
      </c>
      <c r="L6918">
        <v>21</v>
      </c>
      <c r="M6918">
        <v>50</v>
      </c>
      <c r="N6918" t="s">
        <v>1069</v>
      </c>
    </row>
    <row r="6919" spans="1:14" x14ac:dyDescent="0.2">
      <c r="A6919" t="s">
        <v>12678</v>
      </c>
      <c r="B6919">
        <v>41450</v>
      </c>
      <c r="C6919">
        <v>47350</v>
      </c>
      <c r="D6919">
        <v>53250</v>
      </c>
      <c r="E6919">
        <v>59150</v>
      </c>
      <c r="F6919">
        <v>63900</v>
      </c>
      <c r="G6919">
        <v>68650</v>
      </c>
      <c r="H6919">
        <v>73350</v>
      </c>
      <c r="I6919">
        <v>78100</v>
      </c>
      <c r="J6919">
        <v>82850</v>
      </c>
      <c r="K6919" t="s">
        <v>3092</v>
      </c>
      <c r="L6919">
        <v>23</v>
      </c>
      <c r="M6919">
        <v>50</v>
      </c>
      <c r="N6919" t="s">
        <v>1070</v>
      </c>
    </row>
    <row r="6920" spans="1:14" x14ac:dyDescent="0.2">
      <c r="A6920" t="s">
        <v>12679</v>
      </c>
      <c r="B6920">
        <v>41450</v>
      </c>
      <c r="C6920">
        <v>47350</v>
      </c>
      <c r="D6920">
        <v>53250</v>
      </c>
      <c r="E6920">
        <v>59150</v>
      </c>
      <c r="F6920">
        <v>63900</v>
      </c>
      <c r="G6920">
        <v>68650</v>
      </c>
      <c r="H6920">
        <v>73350</v>
      </c>
      <c r="I6920">
        <v>78100</v>
      </c>
      <c r="J6920">
        <v>82850</v>
      </c>
      <c r="K6920" t="s">
        <v>3092</v>
      </c>
      <c r="L6920">
        <v>23</v>
      </c>
      <c r="M6920">
        <v>50</v>
      </c>
      <c r="N6920" t="s">
        <v>5749</v>
      </c>
    </row>
    <row r="6921" spans="1:14" x14ac:dyDescent="0.2">
      <c r="A6921" t="s">
        <v>12680</v>
      </c>
      <c r="B6921">
        <v>41450</v>
      </c>
      <c r="C6921">
        <v>47350</v>
      </c>
      <c r="D6921">
        <v>53250</v>
      </c>
      <c r="E6921">
        <v>59150</v>
      </c>
      <c r="F6921">
        <v>63900</v>
      </c>
      <c r="G6921">
        <v>68650</v>
      </c>
      <c r="H6921">
        <v>73350</v>
      </c>
      <c r="I6921">
        <v>78100</v>
      </c>
      <c r="J6921">
        <v>82850</v>
      </c>
      <c r="K6921" t="s">
        <v>3092</v>
      </c>
      <c r="L6921">
        <v>23</v>
      </c>
      <c r="M6921">
        <v>50</v>
      </c>
      <c r="N6921" t="s">
        <v>1072</v>
      </c>
    </row>
    <row r="6922" spans="1:14" x14ac:dyDescent="0.2">
      <c r="A6922" t="s">
        <v>12681</v>
      </c>
      <c r="B6922">
        <v>51950</v>
      </c>
      <c r="C6922">
        <v>59400</v>
      </c>
      <c r="D6922">
        <v>66800</v>
      </c>
      <c r="E6922">
        <v>74200</v>
      </c>
      <c r="F6922">
        <v>80150</v>
      </c>
      <c r="G6922">
        <v>86100</v>
      </c>
      <c r="H6922">
        <v>92050</v>
      </c>
      <c r="I6922">
        <v>97950</v>
      </c>
      <c r="J6922">
        <v>103900</v>
      </c>
      <c r="K6922" t="s">
        <v>3092</v>
      </c>
      <c r="L6922">
        <v>23</v>
      </c>
      <c r="M6922">
        <v>50</v>
      </c>
      <c r="N6922" t="s">
        <v>1073</v>
      </c>
    </row>
    <row r="6923" spans="1:14" x14ac:dyDescent="0.2">
      <c r="A6923" t="s">
        <v>12682</v>
      </c>
      <c r="B6923">
        <v>51950</v>
      </c>
      <c r="C6923">
        <v>59400</v>
      </c>
      <c r="D6923">
        <v>66800</v>
      </c>
      <c r="E6923">
        <v>74200</v>
      </c>
      <c r="F6923">
        <v>80150</v>
      </c>
      <c r="G6923">
        <v>86100</v>
      </c>
      <c r="H6923">
        <v>92050</v>
      </c>
      <c r="I6923">
        <v>97950</v>
      </c>
      <c r="J6923">
        <v>103900</v>
      </c>
      <c r="K6923" t="s">
        <v>3092</v>
      </c>
      <c r="L6923">
        <v>23</v>
      </c>
      <c r="M6923">
        <v>50</v>
      </c>
      <c r="N6923" t="s">
        <v>1074</v>
      </c>
    </row>
    <row r="6924" spans="1:14" x14ac:dyDescent="0.2">
      <c r="A6924" t="s">
        <v>12683</v>
      </c>
      <c r="B6924">
        <v>41450</v>
      </c>
      <c r="C6924">
        <v>47350</v>
      </c>
      <c r="D6924">
        <v>53250</v>
      </c>
      <c r="E6924">
        <v>59150</v>
      </c>
      <c r="F6924">
        <v>63900</v>
      </c>
      <c r="G6924">
        <v>68650</v>
      </c>
      <c r="H6924">
        <v>73350</v>
      </c>
      <c r="I6924">
        <v>78100</v>
      </c>
      <c r="J6924">
        <v>82850</v>
      </c>
      <c r="K6924" t="s">
        <v>3092</v>
      </c>
      <c r="L6924">
        <v>23</v>
      </c>
      <c r="M6924">
        <v>50</v>
      </c>
      <c r="N6924" t="s">
        <v>1075</v>
      </c>
    </row>
    <row r="6925" spans="1:14" x14ac:dyDescent="0.2">
      <c r="A6925" t="s">
        <v>12684</v>
      </c>
      <c r="B6925">
        <v>41450</v>
      </c>
      <c r="C6925">
        <v>47350</v>
      </c>
      <c r="D6925">
        <v>53250</v>
      </c>
      <c r="E6925">
        <v>59150</v>
      </c>
      <c r="F6925">
        <v>63900</v>
      </c>
      <c r="G6925">
        <v>68650</v>
      </c>
      <c r="H6925">
        <v>73350</v>
      </c>
      <c r="I6925">
        <v>78100</v>
      </c>
      <c r="J6925">
        <v>82850</v>
      </c>
      <c r="K6925" t="s">
        <v>3092</v>
      </c>
      <c r="L6925">
        <v>23</v>
      </c>
      <c r="M6925">
        <v>50</v>
      </c>
      <c r="N6925" t="s">
        <v>1076</v>
      </c>
    </row>
    <row r="6926" spans="1:14" x14ac:dyDescent="0.2">
      <c r="A6926" t="s">
        <v>12685</v>
      </c>
      <c r="B6926">
        <v>51950</v>
      </c>
      <c r="C6926">
        <v>59400</v>
      </c>
      <c r="D6926">
        <v>66800</v>
      </c>
      <c r="E6926">
        <v>74200</v>
      </c>
      <c r="F6926">
        <v>80150</v>
      </c>
      <c r="G6926">
        <v>86100</v>
      </c>
      <c r="H6926">
        <v>92050</v>
      </c>
      <c r="I6926">
        <v>97950</v>
      </c>
      <c r="J6926">
        <v>103900</v>
      </c>
      <c r="K6926" t="s">
        <v>3092</v>
      </c>
      <c r="L6926">
        <v>23</v>
      </c>
      <c r="M6926">
        <v>50</v>
      </c>
      <c r="N6926" t="s">
        <v>1077</v>
      </c>
    </row>
    <row r="6927" spans="1:14" x14ac:dyDescent="0.2">
      <c r="A6927" t="s">
        <v>12686</v>
      </c>
      <c r="B6927">
        <v>41450</v>
      </c>
      <c r="C6927">
        <v>47350</v>
      </c>
      <c r="D6927">
        <v>53250</v>
      </c>
      <c r="E6927">
        <v>59150</v>
      </c>
      <c r="F6927">
        <v>63900</v>
      </c>
      <c r="G6927">
        <v>68650</v>
      </c>
      <c r="H6927">
        <v>73350</v>
      </c>
      <c r="I6927">
        <v>78100</v>
      </c>
      <c r="J6927">
        <v>82850</v>
      </c>
      <c r="K6927" t="s">
        <v>3092</v>
      </c>
      <c r="L6927">
        <v>23</v>
      </c>
      <c r="M6927">
        <v>50</v>
      </c>
      <c r="N6927" t="s">
        <v>1078</v>
      </c>
    </row>
    <row r="6928" spans="1:14" x14ac:dyDescent="0.2">
      <c r="A6928" t="s">
        <v>12687</v>
      </c>
      <c r="B6928">
        <v>51950</v>
      </c>
      <c r="C6928">
        <v>59400</v>
      </c>
      <c r="D6928">
        <v>66800</v>
      </c>
      <c r="E6928">
        <v>74200</v>
      </c>
      <c r="F6928">
        <v>80150</v>
      </c>
      <c r="G6928">
        <v>86100</v>
      </c>
      <c r="H6928">
        <v>92050</v>
      </c>
      <c r="I6928">
        <v>97950</v>
      </c>
      <c r="J6928">
        <v>103900</v>
      </c>
      <c r="K6928" t="s">
        <v>3092</v>
      </c>
      <c r="L6928">
        <v>23</v>
      </c>
      <c r="M6928">
        <v>50</v>
      </c>
      <c r="N6928" t="s">
        <v>1079</v>
      </c>
    </row>
    <row r="6929" spans="1:14" x14ac:dyDescent="0.2">
      <c r="A6929" t="s">
        <v>12688</v>
      </c>
      <c r="B6929">
        <v>51950</v>
      </c>
      <c r="C6929">
        <v>59400</v>
      </c>
      <c r="D6929">
        <v>66800</v>
      </c>
      <c r="E6929">
        <v>74200</v>
      </c>
      <c r="F6929">
        <v>80150</v>
      </c>
      <c r="G6929">
        <v>86100</v>
      </c>
      <c r="H6929">
        <v>92050</v>
      </c>
      <c r="I6929">
        <v>97950</v>
      </c>
      <c r="J6929">
        <v>103900</v>
      </c>
      <c r="K6929" t="s">
        <v>3092</v>
      </c>
      <c r="L6929">
        <v>23</v>
      </c>
      <c r="M6929">
        <v>50</v>
      </c>
      <c r="N6929" t="s">
        <v>1080</v>
      </c>
    </row>
    <row r="6930" spans="1:14" x14ac:dyDescent="0.2">
      <c r="A6930" t="s">
        <v>12689</v>
      </c>
      <c r="B6930">
        <v>51950</v>
      </c>
      <c r="C6930">
        <v>59400</v>
      </c>
      <c r="D6930">
        <v>66800</v>
      </c>
      <c r="E6930">
        <v>74200</v>
      </c>
      <c r="F6930">
        <v>80150</v>
      </c>
      <c r="G6930">
        <v>86100</v>
      </c>
      <c r="H6930">
        <v>92050</v>
      </c>
      <c r="I6930">
        <v>97950</v>
      </c>
      <c r="J6930">
        <v>103900</v>
      </c>
      <c r="K6930" t="s">
        <v>3092</v>
      </c>
      <c r="L6930">
        <v>23</v>
      </c>
      <c r="M6930">
        <v>50</v>
      </c>
      <c r="N6930" t="s">
        <v>1081</v>
      </c>
    </row>
    <row r="6931" spans="1:14" x14ac:dyDescent="0.2">
      <c r="A6931" t="s">
        <v>12690</v>
      </c>
      <c r="B6931">
        <v>41450</v>
      </c>
      <c r="C6931">
        <v>47350</v>
      </c>
      <c r="D6931">
        <v>53250</v>
      </c>
      <c r="E6931">
        <v>59150</v>
      </c>
      <c r="F6931">
        <v>63900</v>
      </c>
      <c r="G6931">
        <v>68650</v>
      </c>
      <c r="H6931">
        <v>73350</v>
      </c>
      <c r="I6931">
        <v>78100</v>
      </c>
      <c r="J6931">
        <v>82850</v>
      </c>
      <c r="K6931" t="s">
        <v>3092</v>
      </c>
      <c r="L6931">
        <v>23</v>
      </c>
      <c r="M6931">
        <v>50</v>
      </c>
      <c r="N6931" t="s">
        <v>1082</v>
      </c>
    </row>
    <row r="6932" spans="1:14" x14ac:dyDescent="0.2">
      <c r="A6932" t="s">
        <v>12691</v>
      </c>
      <c r="B6932">
        <v>41450</v>
      </c>
      <c r="C6932">
        <v>47350</v>
      </c>
      <c r="D6932">
        <v>53250</v>
      </c>
      <c r="E6932">
        <v>59150</v>
      </c>
      <c r="F6932">
        <v>63900</v>
      </c>
      <c r="G6932">
        <v>68650</v>
      </c>
      <c r="H6932">
        <v>73350</v>
      </c>
      <c r="I6932">
        <v>78100</v>
      </c>
      <c r="J6932">
        <v>82850</v>
      </c>
      <c r="K6932" t="s">
        <v>3092</v>
      </c>
      <c r="L6932">
        <v>23</v>
      </c>
      <c r="M6932">
        <v>50</v>
      </c>
      <c r="N6932" t="s">
        <v>1083</v>
      </c>
    </row>
    <row r="6933" spans="1:14" x14ac:dyDescent="0.2">
      <c r="A6933" t="s">
        <v>12692</v>
      </c>
      <c r="B6933">
        <v>51950</v>
      </c>
      <c r="C6933">
        <v>59400</v>
      </c>
      <c r="D6933">
        <v>66800</v>
      </c>
      <c r="E6933">
        <v>74200</v>
      </c>
      <c r="F6933">
        <v>80150</v>
      </c>
      <c r="G6933">
        <v>86100</v>
      </c>
      <c r="H6933">
        <v>92050</v>
      </c>
      <c r="I6933">
        <v>97950</v>
      </c>
      <c r="J6933">
        <v>103900</v>
      </c>
      <c r="K6933" t="s">
        <v>3092</v>
      </c>
      <c r="L6933">
        <v>23</v>
      </c>
      <c r="M6933">
        <v>50</v>
      </c>
      <c r="N6933" t="s">
        <v>1084</v>
      </c>
    </row>
    <row r="6934" spans="1:14" x14ac:dyDescent="0.2">
      <c r="A6934" t="s">
        <v>12693</v>
      </c>
      <c r="B6934">
        <v>41450</v>
      </c>
      <c r="C6934">
        <v>47350</v>
      </c>
      <c r="D6934">
        <v>53250</v>
      </c>
      <c r="E6934">
        <v>59150</v>
      </c>
      <c r="F6934">
        <v>63900</v>
      </c>
      <c r="G6934">
        <v>68650</v>
      </c>
      <c r="H6934">
        <v>73350</v>
      </c>
      <c r="I6934">
        <v>78100</v>
      </c>
      <c r="J6934">
        <v>82850</v>
      </c>
      <c r="K6934" t="s">
        <v>3092</v>
      </c>
      <c r="L6934">
        <v>23</v>
      </c>
      <c r="M6934">
        <v>50</v>
      </c>
      <c r="N6934" t="s">
        <v>1085</v>
      </c>
    </row>
    <row r="6935" spans="1:14" x14ac:dyDescent="0.2">
      <c r="A6935" t="s">
        <v>12694</v>
      </c>
      <c r="B6935">
        <v>41450</v>
      </c>
      <c r="C6935">
        <v>47350</v>
      </c>
      <c r="D6935">
        <v>53250</v>
      </c>
      <c r="E6935">
        <v>59150</v>
      </c>
      <c r="F6935">
        <v>63900</v>
      </c>
      <c r="G6935">
        <v>68650</v>
      </c>
      <c r="H6935">
        <v>73350</v>
      </c>
      <c r="I6935">
        <v>78100</v>
      </c>
      <c r="J6935">
        <v>82850</v>
      </c>
      <c r="K6935" t="s">
        <v>3092</v>
      </c>
      <c r="L6935">
        <v>23</v>
      </c>
      <c r="M6935">
        <v>50</v>
      </c>
      <c r="N6935" t="s">
        <v>1086</v>
      </c>
    </row>
    <row r="6936" spans="1:14" x14ac:dyDescent="0.2">
      <c r="A6936" t="s">
        <v>12695</v>
      </c>
      <c r="B6936">
        <v>51950</v>
      </c>
      <c r="C6936">
        <v>59400</v>
      </c>
      <c r="D6936">
        <v>66800</v>
      </c>
      <c r="E6936">
        <v>74200</v>
      </c>
      <c r="F6936">
        <v>80150</v>
      </c>
      <c r="G6936">
        <v>86100</v>
      </c>
      <c r="H6936">
        <v>92050</v>
      </c>
      <c r="I6936">
        <v>97950</v>
      </c>
      <c r="J6936">
        <v>103900</v>
      </c>
      <c r="K6936" t="s">
        <v>3092</v>
      </c>
      <c r="L6936">
        <v>23</v>
      </c>
      <c r="M6936">
        <v>50</v>
      </c>
      <c r="N6936" t="s">
        <v>1087</v>
      </c>
    </row>
    <row r="6937" spans="1:14" x14ac:dyDescent="0.2">
      <c r="A6937" t="s">
        <v>12696</v>
      </c>
      <c r="B6937">
        <v>51950</v>
      </c>
      <c r="C6937">
        <v>59400</v>
      </c>
      <c r="D6937">
        <v>66800</v>
      </c>
      <c r="E6937">
        <v>74200</v>
      </c>
      <c r="F6937">
        <v>80150</v>
      </c>
      <c r="G6937">
        <v>86100</v>
      </c>
      <c r="H6937">
        <v>92050</v>
      </c>
      <c r="I6937">
        <v>97950</v>
      </c>
      <c r="J6937">
        <v>103900</v>
      </c>
      <c r="K6937" t="s">
        <v>3092</v>
      </c>
      <c r="L6937">
        <v>23</v>
      </c>
      <c r="M6937">
        <v>50</v>
      </c>
      <c r="N6937" t="s">
        <v>1088</v>
      </c>
    </row>
    <row r="6938" spans="1:14" x14ac:dyDescent="0.2">
      <c r="A6938" t="s">
        <v>12697</v>
      </c>
      <c r="B6938">
        <v>51950</v>
      </c>
      <c r="C6938">
        <v>59400</v>
      </c>
      <c r="D6938">
        <v>66800</v>
      </c>
      <c r="E6938">
        <v>74200</v>
      </c>
      <c r="F6938">
        <v>80150</v>
      </c>
      <c r="G6938">
        <v>86100</v>
      </c>
      <c r="H6938">
        <v>92050</v>
      </c>
      <c r="I6938">
        <v>97950</v>
      </c>
      <c r="J6938">
        <v>103900</v>
      </c>
      <c r="K6938" t="s">
        <v>3092</v>
      </c>
      <c r="L6938">
        <v>23</v>
      </c>
      <c r="M6938">
        <v>50</v>
      </c>
      <c r="N6938" t="s">
        <v>1089</v>
      </c>
    </row>
    <row r="6939" spans="1:14" x14ac:dyDescent="0.2">
      <c r="A6939" t="s">
        <v>12698</v>
      </c>
      <c r="B6939">
        <v>41450</v>
      </c>
      <c r="C6939">
        <v>47350</v>
      </c>
      <c r="D6939">
        <v>53250</v>
      </c>
      <c r="E6939">
        <v>59150</v>
      </c>
      <c r="F6939">
        <v>63900</v>
      </c>
      <c r="G6939">
        <v>68650</v>
      </c>
      <c r="H6939">
        <v>73350</v>
      </c>
      <c r="I6939">
        <v>78100</v>
      </c>
      <c r="J6939">
        <v>82850</v>
      </c>
      <c r="K6939" t="s">
        <v>3092</v>
      </c>
      <c r="L6939">
        <v>23</v>
      </c>
      <c r="M6939">
        <v>50</v>
      </c>
      <c r="N6939" t="s">
        <v>1090</v>
      </c>
    </row>
    <row r="6940" spans="1:14" x14ac:dyDescent="0.2">
      <c r="A6940" t="s">
        <v>12699</v>
      </c>
      <c r="B6940">
        <v>41450</v>
      </c>
      <c r="C6940">
        <v>47350</v>
      </c>
      <c r="D6940">
        <v>53250</v>
      </c>
      <c r="E6940">
        <v>59150</v>
      </c>
      <c r="F6940">
        <v>63900</v>
      </c>
      <c r="G6940">
        <v>68650</v>
      </c>
      <c r="H6940">
        <v>73350</v>
      </c>
      <c r="I6940">
        <v>78100</v>
      </c>
      <c r="J6940">
        <v>82850</v>
      </c>
      <c r="K6940" t="s">
        <v>3092</v>
      </c>
      <c r="L6940">
        <v>23</v>
      </c>
      <c r="M6940">
        <v>50</v>
      </c>
      <c r="N6940" t="s">
        <v>1091</v>
      </c>
    </row>
    <row r="6941" spans="1:14" x14ac:dyDescent="0.2">
      <c r="A6941" t="s">
        <v>12700</v>
      </c>
      <c r="B6941">
        <v>51950</v>
      </c>
      <c r="C6941">
        <v>59400</v>
      </c>
      <c r="D6941">
        <v>66800</v>
      </c>
      <c r="E6941">
        <v>74200</v>
      </c>
      <c r="F6941">
        <v>80150</v>
      </c>
      <c r="G6941">
        <v>86100</v>
      </c>
      <c r="H6941">
        <v>92050</v>
      </c>
      <c r="I6941">
        <v>97950</v>
      </c>
      <c r="J6941">
        <v>103900</v>
      </c>
      <c r="K6941" t="s">
        <v>3092</v>
      </c>
      <c r="L6941">
        <v>23</v>
      </c>
      <c r="M6941">
        <v>50</v>
      </c>
      <c r="N6941" t="s">
        <v>1092</v>
      </c>
    </row>
    <row r="6942" spans="1:14" x14ac:dyDescent="0.2">
      <c r="A6942" t="s">
        <v>12701</v>
      </c>
      <c r="B6942">
        <v>51950</v>
      </c>
      <c r="C6942">
        <v>59400</v>
      </c>
      <c r="D6942">
        <v>66800</v>
      </c>
      <c r="E6942">
        <v>74200</v>
      </c>
      <c r="F6942">
        <v>80150</v>
      </c>
      <c r="G6942">
        <v>86100</v>
      </c>
      <c r="H6942">
        <v>92050</v>
      </c>
      <c r="I6942">
        <v>97950</v>
      </c>
      <c r="J6942">
        <v>103900</v>
      </c>
      <c r="K6942" t="s">
        <v>3092</v>
      </c>
      <c r="L6942">
        <v>23</v>
      </c>
      <c r="M6942">
        <v>50</v>
      </c>
      <c r="N6942" t="s">
        <v>1093</v>
      </c>
    </row>
    <row r="6943" spans="1:14" x14ac:dyDescent="0.2">
      <c r="A6943" t="s">
        <v>12702</v>
      </c>
      <c r="B6943">
        <v>51950</v>
      </c>
      <c r="C6943">
        <v>59400</v>
      </c>
      <c r="D6943">
        <v>66800</v>
      </c>
      <c r="E6943">
        <v>74200</v>
      </c>
      <c r="F6943">
        <v>80150</v>
      </c>
      <c r="G6943">
        <v>86100</v>
      </c>
      <c r="H6943">
        <v>92050</v>
      </c>
      <c r="I6943">
        <v>97950</v>
      </c>
      <c r="J6943">
        <v>103900</v>
      </c>
      <c r="K6943" t="s">
        <v>3092</v>
      </c>
      <c r="L6943">
        <v>23</v>
      </c>
      <c r="M6943">
        <v>50</v>
      </c>
      <c r="N6943" t="s">
        <v>1094</v>
      </c>
    </row>
    <row r="6944" spans="1:14" x14ac:dyDescent="0.2">
      <c r="A6944" t="s">
        <v>12703</v>
      </c>
      <c r="B6944">
        <v>41450</v>
      </c>
      <c r="C6944">
        <v>47350</v>
      </c>
      <c r="D6944">
        <v>53250</v>
      </c>
      <c r="E6944">
        <v>59150</v>
      </c>
      <c r="F6944">
        <v>63900</v>
      </c>
      <c r="G6944">
        <v>68650</v>
      </c>
      <c r="H6944">
        <v>73350</v>
      </c>
      <c r="I6944">
        <v>78100</v>
      </c>
      <c r="J6944">
        <v>82850</v>
      </c>
      <c r="K6944" t="s">
        <v>3092</v>
      </c>
      <c r="L6944">
        <v>23</v>
      </c>
      <c r="M6944">
        <v>50</v>
      </c>
      <c r="N6944" t="s">
        <v>1095</v>
      </c>
    </row>
    <row r="6945" spans="1:14" x14ac:dyDescent="0.2">
      <c r="A6945" t="s">
        <v>12704</v>
      </c>
      <c r="B6945">
        <v>41450</v>
      </c>
      <c r="C6945">
        <v>47350</v>
      </c>
      <c r="D6945">
        <v>53250</v>
      </c>
      <c r="E6945">
        <v>59150</v>
      </c>
      <c r="F6945">
        <v>63900</v>
      </c>
      <c r="G6945">
        <v>68650</v>
      </c>
      <c r="H6945">
        <v>73350</v>
      </c>
      <c r="I6945">
        <v>78100</v>
      </c>
      <c r="J6945">
        <v>82850</v>
      </c>
      <c r="K6945" t="s">
        <v>3092</v>
      </c>
      <c r="L6945">
        <v>23</v>
      </c>
      <c r="M6945">
        <v>50</v>
      </c>
      <c r="N6945" t="s">
        <v>1096</v>
      </c>
    </row>
    <row r="6946" spans="1:14" x14ac:dyDescent="0.2">
      <c r="A6946" t="s">
        <v>12705</v>
      </c>
      <c r="B6946">
        <v>51950</v>
      </c>
      <c r="C6946">
        <v>59400</v>
      </c>
      <c r="D6946">
        <v>66800</v>
      </c>
      <c r="E6946">
        <v>74200</v>
      </c>
      <c r="F6946">
        <v>80150</v>
      </c>
      <c r="G6946">
        <v>86100</v>
      </c>
      <c r="H6946">
        <v>92050</v>
      </c>
      <c r="I6946">
        <v>97950</v>
      </c>
      <c r="J6946">
        <v>103900</v>
      </c>
      <c r="K6946" t="s">
        <v>3092</v>
      </c>
      <c r="L6946">
        <v>25</v>
      </c>
      <c r="M6946">
        <v>50</v>
      </c>
      <c r="N6946" t="s">
        <v>1097</v>
      </c>
    </row>
    <row r="6947" spans="1:14" x14ac:dyDescent="0.2">
      <c r="A6947" t="s">
        <v>12706</v>
      </c>
      <c r="B6947">
        <v>51950</v>
      </c>
      <c r="C6947">
        <v>59400</v>
      </c>
      <c r="D6947">
        <v>66800</v>
      </c>
      <c r="E6947">
        <v>74200</v>
      </c>
      <c r="F6947">
        <v>80150</v>
      </c>
      <c r="G6947">
        <v>86100</v>
      </c>
      <c r="H6947">
        <v>92050</v>
      </c>
      <c r="I6947">
        <v>97950</v>
      </c>
      <c r="J6947">
        <v>103900</v>
      </c>
      <c r="K6947" t="s">
        <v>3092</v>
      </c>
      <c r="L6947">
        <v>25</v>
      </c>
      <c r="M6947">
        <v>50</v>
      </c>
      <c r="N6947" t="s">
        <v>1098</v>
      </c>
    </row>
    <row r="6948" spans="1:14" x14ac:dyDescent="0.2">
      <c r="A6948" t="s">
        <v>12707</v>
      </c>
      <c r="B6948">
        <v>51950</v>
      </c>
      <c r="C6948">
        <v>59400</v>
      </c>
      <c r="D6948">
        <v>66800</v>
      </c>
      <c r="E6948">
        <v>74200</v>
      </c>
      <c r="F6948">
        <v>80150</v>
      </c>
      <c r="G6948">
        <v>86100</v>
      </c>
      <c r="H6948">
        <v>92050</v>
      </c>
      <c r="I6948">
        <v>97950</v>
      </c>
      <c r="J6948">
        <v>103900</v>
      </c>
      <c r="K6948" t="s">
        <v>3092</v>
      </c>
      <c r="L6948">
        <v>25</v>
      </c>
      <c r="M6948">
        <v>50</v>
      </c>
      <c r="N6948" t="s">
        <v>1099</v>
      </c>
    </row>
    <row r="6949" spans="1:14" x14ac:dyDescent="0.2">
      <c r="A6949" t="s">
        <v>12708</v>
      </c>
      <c r="B6949">
        <v>51950</v>
      </c>
      <c r="C6949">
        <v>59400</v>
      </c>
      <c r="D6949">
        <v>66800</v>
      </c>
      <c r="E6949">
        <v>74200</v>
      </c>
      <c r="F6949">
        <v>80150</v>
      </c>
      <c r="G6949">
        <v>86100</v>
      </c>
      <c r="H6949">
        <v>92050</v>
      </c>
      <c r="I6949">
        <v>97950</v>
      </c>
      <c r="J6949">
        <v>103900</v>
      </c>
      <c r="K6949" t="s">
        <v>3092</v>
      </c>
      <c r="L6949">
        <v>25</v>
      </c>
      <c r="M6949">
        <v>50</v>
      </c>
      <c r="N6949" t="s">
        <v>4299</v>
      </c>
    </row>
    <row r="6950" spans="1:14" x14ac:dyDescent="0.2">
      <c r="A6950" t="s">
        <v>12709</v>
      </c>
      <c r="B6950">
        <v>37150</v>
      </c>
      <c r="C6950">
        <v>42450</v>
      </c>
      <c r="D6950">
        <v>47750</v>
      </c>
      <c r="E6950">
        <v>53050</v>
      </c>
      <c r="F6950">
        <v>57300</v>
      </c>
      <c r="G6950">
        <v>61550</v>
      </c>
      <c r="H6950">
        <v>65800</v>
      </c>
      <c r="I6950">
        <v>70050</v>
      </c>
      <c r="J6950">
        <v>74300</v>
      </c>
      <c r="K6950" t="s">
        <v>3092</v>
      </c>
      <c r="L6950">
        <v>27</v>
      </c>
      <c r="M6950">
        <v>50</v>
      </c>
      <c r="N6950" t="s">
        <v>1100</v>
      </c>
    </row>
    <row r="6951" spans="1:14" x14ac:dyDescent="0.2">
      <c r="A6951" t="s">
        <v>12710</v>
      </c>
      <c r="B6951">
        <v>36200</v>
      </c>
      <c r="C6951">
        <v>41400</v>
      </c>
      <c r="D6951">
        <v>46550</v>
      </c>
      <c r="E6951">
        <v>51700</v>
      </c>
      <c r="F6951">
        <v>55850</v>
      </c>
      <c r="G6951">
        <v>60000</v>
      </c>
      <c r="H6951">
        <v>64150</v>
      </c>
      <c r="I6951">
        <v>68250</v>
      </c>
      <c r="J6951">
        <v>72400</v>
      </c>
      <c r="K6951" t="s">
        <v>3092</v>
      </c>
      <c r="L6951">
        <v>27</v>
      </c>
      <c r="M6951">
        <v>50</v>
      </c>
      <c r="N6951" t="s">
        <v>1101</v>
      </c>
    </row>
    <row r="6952" spans="1:14" x14ac:dyDescent="0.2">
      <c r="A6952" t="s">
        <v>12711</v>
      </c>
      <c r="B6952">
        <v>40950</v>
      </c>
      <c r="C6952">
        <v>46800</v>
      </c>
      <c r="D6952">
        <v>52650</v>
      </c>
      <c r="E6952">
        <v>58500</v>
      </c>
      <c r="F6952">
        <v>63200</v>
      </c>
      <c r="G6952">
        <v>67900</v>
      </c>
      <c r="H6952">
        <v>72550</v>
      </c>
      <c r="I6952">
        <v>77250</v>
      </c>
      <c r="J6952">
        <v>81900</v>
      </c>
      <c r="K6952" t="s">
        <v>3092</v>
      </c>
      <c r="L6952">
        <v>27</v>
      </c>
      <c r="M6952">
        <v>50</v>
      </c>
      <c r="N6952" t="s">
        <v>1102</v>
      </c>
    </row>
    <row r="6953" spans="1:14" x14ac:dyDescent="0.2">
      <c r="A6953" t="s">
        <v>12712</v>
      </c>
      <c r="B6953">
        <v>40950</v>
      </c>
      <c r="C6953">
        <v>46800</v>
      </c>
      <c r="D6953">
        <v>52650</v>
      </c>
      <c r="E6953">
        <v>58500</v>
      </c>
      <c r="F6953">
        <v>63200</v>
      </c>
      <c r="G6953">
        <v>67900</v>
      </c>
      <c r="H6953">
        <v>72550</v>
      </c>
      <c r="I6953">
        <v>77250</v>
      </c>
      <c r="J6953">
        <v>81900</v>
      </c>
      <c r="K6953" t="s">
        <v>3092</v>
      </c>
      <c r="L6953">
        <v>27</v>
      </c>
      <c r="M6953">
        <v>50</v>
      </c>
      <c r="N6953" t="s">
        <v>1103</v>
      </c>
    </row>
    <row r="6954" spans="1:14" x14ac:dyDescent="0.2">
      <c r="A6954" t="s">
        <v>12713</v>
      </c>
      <c r="B6954">
        <v>48550</v>
      </c>
      <c r="C6954">
        <v>55500</v>
      </c>
      <c r="D6954">
        <v>62450</v>
      </c>
      <c r="E6954">
        <v>69350</v>
      </c>
      <c r="F6954">
        <v>74900</v>
      </c>
      <c r="G6954">
        <v>80450</v>
      </c>
      <c r="H6954">
        <v>86000</v>
      </c>
      <c r="I6954">
        <v>91550</v>
      </c>
      <c r="J6954">
        <v>97100</v>
      </c>
      <c r="K6954" t="s">
        <v>3092</v>
      </c>
      <c r="L6954">
        <v>27</v>
      </c>
      <c r="M6954">
        <v>50</v>
      </c>
      <c r="N6954" t="s">
        <v>1104</v>
      </c>
    </row>
    <row r="6955" spans="1:14" x14ac:dyDescent="0.2">
      <c r="A6955" t="s">
        <v>12714</v>
      </c>
      <c r="B6955">
        <v>48550</v>
      </c>
      <c r="C6955">
        <v>55500</v>
      </c>
      <c r="D6955">
        <v>62450</v>
      </c>
      <c r="E6955">
        <v>69350</v>
      </c>
      <c r="F6955">
        <v>74900</v>
      </c>
      <c r="G6955">
        <v>80450</v>
      </c>
      <c r="H6955">
        <v>86000</v>
      </c>
      <c r="I6955">
        <v>91550</v>
      </c>
      <c r="J6955">
        <v>97100</v>
      </c>
      <c r="K6955" t="s">
        <v>3092</v>
      </c>
      <c r="L6955">
        <v>27</v>
      </c>
      <c r="M6955">
        <v>50</v>
      </c>
      <c r="N6955" t="s">
        <v>1105</v>
      </c>
    </row>
    <row r="6956" spans="1:14" x14ac:dyDescent="0.2">
      <c r="A6956" t="s">
        <v>12715</v>
      </c>
      <c r="B6956">
        <v>48550</v>
      </c>
      <c r="C6956">
        <v>55500</v>
      </c>
      <c r="D6956">
        <v>62450</v>
      </c>
      <c r="E6956">
        <v>69350</v>
      </c>
      <c r="F6956">
        <v>74900</v>
      </c>
      <c r="G6956">
        <v>80450</v>
      </c>
      <c r="H6956">
        <v>86000</v>
      </c>
      <c r="I6956">
        <v>91550</v>
      </c>
      <c r="J6956">
        <v>97100</v>
      </c>
      <c r="K6956" t="s">
        <v>3092</v>
      </c>
      <c r="L6956">
        <v>27</v>
      </c>
      <c r="M6956">
        <v>50</v>
      </c>
      <c r="N6956" t="s">
        <v>1106</v>
      </c>
    </row>
    <row r="6957" spans="1:14" x14ac:dyDescent="0.2">
      <c r="A6957" t="s">
        <v>12716</v>
      </c>
      <c r="B6957">
        <v>40950</v>
      </c>
      <c r="C6957">
        <v>46800</v>
      </c>
      <c r="D6957">
        <v>52650</v>
      </c>
      <c r="E6957">
        <v>58500</v>
      </c>
      <c r="F6957">
        <v>63200</v>
      </c>
      <c r="G6957">
        <v>67900</v>
      </c>
      <c r="H6957">
        <v>72550</v>
      </c>
      <c r="I6957">
        <v>77250</v>
      </c>
      <c r="J6957">
        <v>81900</v>
      </c>
      <c r="K6957" t="s">
        <v>3092</v>
      </c>
      <c r="L6957">
        <v>27</v>
      </c>
      <c r="M6957">
        <v>50</v>
      </c>
      <c r="N6957" t="s">
        <v>1107</v>
      </c>
    </row>
    <row r="6958" spans="1:14" x14ac:dyDescent="0.2">
      <c r="A6958" t="s">
        <v>12717</v>
      </c>
      <c r="B6958">
        <v>40950</v>
      </c>
      <c r="C6958">
        <v>46800</v>
      </c>
      <c r="D6958">
        <v>52650</v>
      </c>
      <c r="E6958">
        <v>58500</v>
      </c>
      <c r="F6958">
        <v>63200</v>
      </c>
      <c r="G6958">
        <v>67900</v>
      </c>
      <c r="H6958">
        <v>72550</v>
      </c>
      <c r="I6958">
        <v>77250</v>
      </c>
      <c r="J6958">
        <v>81900</v>
      </c>
      <c r="K6958" t="s">
        <v>3092</v>
      </c>
      <c r="L6958">
        <v>27</v>
      </c>
      <c r="M6958">
        <v>50</v>
      </c>
      <c r="N6958" t="s">
        <v>1108</v>
      </c>
    </row>
    <row r="6959" spans="1:14" x14ac:dyDescent="0.2">
      <c r="A6959" t="s">
        <v>12718</v>
      </c>
      <c r="B6959">
        <v>40950</v>
      </c>
      <c r="C6959">
        <v>46800</v>
      </c>
      <c r="D6959">
        <v>52650</v>
      </c>
      <c r="E6959">
        <v>58500</v>
      </c>
      <c r="F6959">
        <v>63200</v>
      </c>
      <c r="G6959">
        <v>67900</v>
      </c>
      <c r="H6959">
        <v>72550</v>
      </c>
      <c r="I6959">
        <v>77250</v>
      </c>
      <c r="J6959">
        <v>81900</v>
      </c>
      <c r="K6959" t="s">
        <v>3092</v>
      </c>
      <c r="L6959">
        <v>27</v>
      </c>
      <c r="M6959">
        <v>50</v>
      </c>
      <c r="N6959" t="s">
        <v>1109</v>
      </c>
    </row>
    <row r="6960" spans="1:14" x14ac:dyDescent="0.2">
      <c r="A6960" t="s">
        <v>12719</v>
      </c>
      <c r="B6960">
        <v>40950</v>
      </c>
      <c r="C6960">
        <v>46800</v>
      </c>
      <c r="D6960">
        <v>52650</v>
      </c>
      <c r="E6960">
        <v>58500</v>
      </c>
      <c r="F6960">
        <v>63200</v>
      </c>
      <c r="G6960">
        <v>67900</v>
      </c>
      <c r="H6960">
        <v>72550</v>
      </c>
      <c r="I6960">
        <v>77250</v>
      </c>
      <c r="J6960">
        <v>81900</v>
      </c>
      <c r="K6960" t="s">
        <v>3092</v>
      </c>
      <c r="L6960">
        <v>27</v>
      </c>
      <c r="M6960">
        <v>50</v>
      </c>
      <c r="N6960" t="s">
        <v>1110</v>
      </c>
    </row>
    <row r="6961" spans="1:14" x14ac:dyDescent="0.2">
      <c r="A6961" t="s">
        <v>12720</v>
      </c>
      <c r="B6961">
        <v>40950</v>
      </c>
      <c r="C6961">
        <v>46800</v>
      </c>
      <c r="D6961">
        <v>52650</v>
      </c>
      <c r="E6961">
        <v>58500</v>
      </c>
      <c r="F6961">
        <v>63200</v>
      </c>
      <c r="G6961">
        <v>67900</v>
      </c>
      <c r="H6961">
        <v>72550</v>
      </c>
      <c r="I6961">
        <v>77250</v>
      </c>
      <c r="J6961">
        <v>81900</v>
      </c>
      <c r="K6961" t="s">
        <v>3092</v>
      </c>
      <c r="L6961">
        <v>27</v>
      </c>
      <c r="M6961">
        <v>50</v>
      </c>
      <c r="N6961" t="s">
        <v>1111</v>
      </c>
    </row>
    <row r="6962" spans="1:14" x14ac:dyDescent="0.2">
      <c r="A6962" t="s">
        <v>12721</v>
      </c>
      <c r="B6962">
        <v>40950</v>
      </c>
      <c r="C6962">
        <v>46800</v>
      </c>
      <c r="D6962">
        <v>52650</v>
      </c>
      <c r="E6962">
        <v>58500</v>
      </c>
      <c r="F6962">
        <v>63200</v>
      </c>
      <c r="G6962">
        <v>67900</v>
      </c>
      <c r="H6962">
        <v>72550</v>
      </c>
      <c r="I6962">
        <v>77250</v>
      </c>
      <c r="J6962">
        <v>81900</v>
      </c>
      <c r="K6962" t="s">
        <v>3092</v>
      </c>
      <c r="L6962">
        <v>27</v>
      </c>
      <c r="M6962">
        <v>50</v>
      </c>
      <c r="N6962" t="s">
        <v>1112</v>
      </c>
    </row>
    <row r="6963" spans="1:14" x14ac:dyDescent="0.2">
      <c r="A6963" t="s">
        <v>12722</v>
      </c>
      <c r="B6963">
        <v>40950</v>
      </c>
      <c r="C6963">
        <v>46800</v>
      </c>
      <c r="D6963">
        <v>52650</v>
      </c>
      <c r="E6963">
        <v>58500</v>
      </c>
      <c r="F6963">
        <v>63200</v>
      </c>
      <c r="G6963">
        <v>67900</v>
      </c>
      <c r="H6963">
        <v>72550</v>
      </c>
      <c r="I6963">
        <v>77250</v>
      </c>
      <c r="J6963">
        <v>81900</v>
      </c>
      <c r="K6963" t="s">
        <v>3092</v>
      </c>
      <c r="L6963">
        <v>27</v>
      </c>
      <c r="M6963">
        <v>50</v>
      </c>
      <c r="N6963" t="s">
        <v>1113</v>
      </c>
    </row>
    <row r="6964" spans="1:14" x14ac:dyDescent="0.2">
      <c r="A6964" t="s">
        <v>12723</v>
      </c>
      <c r="B6964">
        <v>37150</v>
      </c>
      <c r="C6964">
        <v>42450</v>
      </c>
      <c r="D6964">
        <v>47750</v>
      </c>
      <c r="E6964">
        <v>53050</v>
      </c>
      <c r="F6964">
        <v>57300</v>
      </c>
      <c r="G6964">
        <v>61550</v>
      </c>
      <c r="H6964">
        <v>65800</v>
      </c>
      <c r="I6964">
        <v>70050</v>
      </c>
      <c r="J6964">
        <v>74300</v>
      </c>
      <c r="K6964" t="s">
        <v>3092</v>
      </c>
      <c r="L6964">
        <v>27</v>
      </c>
      <c r="M6964">
        <v>50</v>
      </c>
      <c r="N6964" t="s">
        <v>1114</v>
      </c>
    </row>
    <row r="6965" spans="1:14" x14ac:dyDescent="0.2">
      <c r="A6965" t="s">
        <v>12724</v>
      </c>
      <c r="B6965">
        <v>37150</v>
      </c>
      <c r="C6965">
        <v>42450</v>
      </c>
      <c r="D6965">
        <v>47750</v>
      </c>
      <c r="E6965">
        <v>53050</v>
      </c>
      <c r="F6965">
        <v>57300</v>
      </c>
      <c r="G6965">
        <v>61550</v>
      </c>
      <c r="H6965">
        <v>65800</v>
      </c>
      <c r="I6965">
        <v>70050</v>
      </c>
      <c r="J6965">
        <v>74300</v>
      </c>
      <c r="K6965" t="s">
        <v>3092</v>
      </c>
      <c r="L6965">
        <v>27</v>
      </c>
      <c r="M6965">
        <v>50</v>
      </c>
      <c r="N6965" t="s">
        <v>1115</v>
      </c>
    </row>
    <row r="6966" spans="1:14" x14ac:dyDescent="0.2">
      <c r="A6966" t="s">
        <v>12725</v>
      </c>
      <c r="B6966">
        <v>40950</v>
      </c>
      <c r="C6966">
        <v>46800</v>
      </c>
      <c r="D6966">
        <v>52650</v>
      </c>
      <c r="E6966">
        <v>58500</v>
      </c>
      <c r="F6966">
        <v>63200</v>
      </c>
      <c r="G6966">
        <v>67900</v>
      </c>
      <c r="H6966">
        <v>72550</v>
      </c>
      <c r="I6966">
        <v>77250</v>
      </c>
      <c r="J6966">
        <v>81900</v>
      </c>
      <c r="K6966" t="s">
        <v>3092</v>
      </c>
      <c r="L6966">
        <v>27</v>
      </c>
      <c r="M6966">
        <v>50</v>
      </c>
      <c r="N6966" t="s">
        <v>1116</v>
      </c>
    </row>
    <row r="6967" spans="1:14" x14ac:dyDescent="0.2">
      <c r="A6967" t="s">
        <v>12726</v>
      </c>
      <c r="B6967">
        <v>36200</v>
      </c>
      <c r="C6967">
        <v>41400</v>
      </c>
      <c r="D6967">
        <v>46550</v>
      </c>
      <c r="E6967">
        <v>51700</v>
      </c>
      <c r="F6967">
        <v>55850</v>
      </c>
      <c r="G6967">
        <v>60000</v>
      </c>
      <c r="H6967">
        <v>64150</v>
      </c>
      <c r="I6967">
        <v>68250</v>
      </c>
      <c r="J6967">
        <v>72400</v>
      </c>
      <c r="K6967" t="s">
        <v>3092</v>
      </c>
      <c r="L6967">
        <v>27</v>
      </c>
      <c r="M6967">
        <v>50</v>
      </c>
      <c r="N6967" t="s">
        <v>1117</v>
      </c>
    </row>
    <row r="6968" spans="1:14" x14ac:dyDescent="0.2">
      <c r="A6968" t="s">
        <v>12727</v>
      </c>
      <c r="B6968">
        <v>48550</v>
      </c>
      <c r="C6968">
        <v>55500</v>
      </c>
      <c r="D6968">
        <v>62450</v>
      </c>
      <c r="E6968">
        <v>69350</v>
      </c>
      <c r="F6968">
        <v>74900</v>
      </c>
      <c r="G6968">
        <v>80450</v>
      </c>
      <c r="H6968">
        <v>86000</v>
      </c>
      <c r="I6968">
        <v>91550</v>
      </c>
      <c r="J6968">
        <v>97100</v>
      </c>
      <c r="K6968" t="s">
        <v>3092</v>
      </c>
      <c r="L6968">
        <v>27</v>
      </c>
      <c r="M6968">
        <v>50</v>
      </c>
      <c r="N6968" t="s">
        <v>1118</v>
      </c>
    </row>
    <row r="6969" spans="1:14" x14ac:dyDescent="0.2">
      <c r="A6969" t="s">
        <v>12728</v>
      </c>
      <c r="B6969">
        <v>40950</v>
      </c>
      <c r="C6969">
        <v>46800</v>
      </c>
      <c r="D6969">
        <v>52650</v>
      </c>
      <c r="E6969">
        <v>58500</v>
      </c>
      <c r="F6969">
        <v>63200</v>
      </c>
      <c r="G6969">
        <v>67900</v>
      </c>
      <c r="H6969">
        <v>72550</v>
      </c>
      <c r="I6969">
        <v>77250</v>
      </c>
      <c r="J6969">
        <v>81900</v>
      </c>
      <c r="K6969" t="s">
        <v>3092</v>
      </c>
      <c r="L6969">
        <v>27</v>
      </c>
      <c r="M6969">
        <v>50</v>
      </c>
      <c r="N6969" t="s">
        <v>1119</v>
      </c>
    </row>
    <row r="6970" spans="1:14" x14ac:dyDescent="0.2">
      <c r="A6970" t="s">
        <v>12729</v>
      </c>
      <c r="B6970">
        <v>48550</v>
      </c>
      <c r="C6970">
        <v>55500</v>
      </c>
      <c r="D6970">
        <v>62450</v>
      </c>
      <c r="E6970">
        <v>69350</v>
      </c>
      <c r="F6970">
        <v>74900</v>
      </c>
      <c r="G6970">
        <v>80450</v>
      </c>
      <c r="H6970">
        <v>86000</v>
      </c>
      <c r="I6970">
        <v>91550</v>
      </c>
      <c r="J6970">
        <v>97100</v>
      </c>
      <c r="K6970" t="s">
        <v>3092</v>
      </c>
      <c r="L6970">
        <v>27</v>
      </c>
      <c r="M6970">
        <v>50</v>
      </c>
      <c r="N6970" t="s">
        <v>1120</v>
      </c>
    </row>
    <row r="6971" spans="1:14" x14ac:dyDescent="0.2">
      <c r="A6971" t="s">
        <v>12730</v>
      </c>
      <c r="B6971">
        <v>36200</v>
      </c>
      <c r="C6971">
        <v>41400</v>
      </c>
      <c r="D6971">
        <v>46550</v>
      </c>
      <c r="E6971">
        <v>51700</v>
      </c>
      <c r="F6971">
        <v>55850</v>
      </c>
      <c r="G6971">
        <v>60000</v>
      </c>
      <c r="H6971">
        <v>64150</v>
      </c>
      <c r="I6971">
        <v>68250</v>
      </c>
      <c r="J6971">
        <v>72400</v>
      </c>
      <c r="K6971" t="s">
        <v>3092</v>
      </c>
      <c r="L6971">
        <v>27</v>
      </c>
      <c r="M6971">
        <v>50</v>
      </c>
      <c r="N6971" t="s">
        <v>1121</v>
      </c>
    </row>
    <row r="6972" spans="1:14" x14ac:dyDescent="0.2">
      <c r="A6972" t="s">
        <v>12731</v>
      </c>
      <c r="B6972">
        <v>48550</v>
      </c>
      <c r="C6972">
        <v>55500</v>
      </c>
      <c r="D6972">
        <v>62450</v>
      </c>
      <c r="E6972">
        <v>69350</v>
      </c>
      <c r="F6972">
        <v>74900</v>
      </c>
      <c r="G6972">
        <v>80450</v>
      </c>
      <c r="H6972">
        <v>86000</v>
      </c>
      <c r="I6972">
        <v>91550</v>
      </c>
      <c r="J6972">
        <v>97100</v>
      </c>
      <c r="K6972" t="s">
        <v>3092</v>
      </c>
      <c r="L6972">
        <v>27</v>
      </c>
      <c r="M6972">
        <v>50</v>
      </c>
      <c r="N6972" t="s">
        <v>1122</v>
      </c>
    </row>
    <row r="6973" spans="1:14" x14ac:dyDescent="0.2">
      <c r="A6973" t="s">
        <v>12732</v>
      </c>
      <c r="B6973">
        <v>40950</v>
      </c>
      <c r="C6973">
        <v>46800</v>
      </c>
      <c r="D6973">
        <v>52650</v>
      </c>
      <c r="E6973">
        <v>58500</v>
      </c>
      <c r="F6973">
        <v>63200</v>
      </c>
      <c r="G6973">
        <v>67900</v>
      </c>
      <c r="H6973">
        <v>72550</v>
      </c>
      <c r="I6973">
        <v>77250</v>
      </c>
      <c r="J6973">
        <v>81900</v>
      </c>
      <c r="K6973" t="s">
        <v>3092</v>
      </c>
      <c r="L6973">
        <v>27</v>
      </c>
      <c r="M6973">
        <v>50</v>
      </c>
      <c r="N6973" t="s">
        <v>1123</v>
      </c>
    </row>
    <row r="6974" spans="1:14" x14ac:dyDescent="0.2">
      <c r="A6974" t="s">
        <v>12733</v>
      </c>
      <c r="B6974">
        <v>37150</v>
      </c>
      <c r="C6974">
        <v>42450</v>
      </c>
      <c r="D6974">
        <v>47750</v>
      </c>
      <c r="E6974">
        <v>53050</v>
      </c>
      <c r="F6974">
        <v>57300</v>
      </c>
      <c r="G6974">
        <v>61550</v>
      </c>
      <c r="H6974">
        <v>65800</v>
      </c>
      <c r="I6974">
        <v>70050</v>
      </c>
      <c r="J6974">
        <v>74300</v>
      </c>
      <c r="K6974" t="s">
        <v>3092</v>
      </c>
      <c r="L6974">
        <v>27</v>
      </c>
      <c r="M6974">
        <v>50</v>
      </c>
      <c r="N6974" t="s">
        <v>1124</v>
      </c>
    </row>
    <row r="6975" spans="1:14" x14ac:dyDescent="0.2">
      <c r="A6975" t="s">
        <v>12734</v>
      </c>
      <c r="B6975">
        <v>37150</v>
      </c>
      <c r="C6975">
        <v>42450</v>
      </c>
      <c r="D6975">
        <v>47750</v>
      </c>
      <c r="E6975">
        <v>53050</v>
      </c>
      <c r="F6975">
        <v>57300</v>
      </c>
      <c r="G6975">
        <v>61550</v>
      </c>
      <c r="H6975">
        <v>65800</v>
      </c>
      <c r="I6975">
        <v>70050</v>
      </c>
      <c r="J6975">
        <v>74300</v>
      </c>
      <c r="K6975" t="s">
        <v>3092</v>
      </c>
      <c r="L6975">
        <v>27</v>
      </c>
      <c r="M6975">
        <v>50</v>
      </c>
      <c r="N6975" t="s">
        <v>1125</v>
      </c>
    </row>
    <row r="6976" spans="1:14" x14ac:dyDescent="0.2">
      <c r="A6976" t="s">
        <v>12735</v>
      </c>
      <c r="B6976">
        <v>48550</v>
      </c>
      <c r="C6976">
        <v>55500</v>
      </c>
      <c r="D6976">
        <v>62450</v>
      </c>
      <c r="E6976">
        <v>69350</v>
      </c>
      <c r="F6976">
        <v>74900</v>
      </c>
      <c r="G6976">
        <v>80450</v>
      </c>
      <c r="H6976">
        <v>86000</v>
      </c>
      <c r="I6976">
        <v>91550</v>
      </c>
      <c r="J6976">
        <v>97100</v>
      </c>
      <c r="K6976" t="s">
        <v>3092</v>
      </c>
      <c r="L6976">
        <v>27</v>
      </c>
      <c r="M6976">
        <v>50</v>
      </c>
      <c r="N6976" t="s">
        <v>1126</v>
      </c>
    </row>
    <row r="6977" spans="1:14" x14ac:dyDescent="0.2">
      <c r="A6977" t="s">
        <v>12736</v>
      </c>
      <c r="B6977">
        <v>48550</v>
      </c>
      <c r="C6977">
        <v>55500</v>
      </c>
      <c r="D6977">
        <v>62450</v>
      </c>
      <c r="E6977">
        <v>69350</v>
      </c>
      <c r="F6977">
        <v>74900</v>
      </c>
      <c r="G6977">
        <v>80450</v>
      </c>
      <c r="H6977">
        <v>86000</v>
      </c>
      <c r="I6977">
        <v>91550</v>
      </c>
      <c r="J6977">
        <v>97100</v>
      </c>
      <c r="K6977" t="s">
        <v>3092</v>
      </c>
      <c r="L6977">
        <v>27</v>
      </c>
      <c r="M6977">
        <v>50</v>
      </c>
      <c r="N6977" t="s">
        <v>1127</v>
      </c>
    </row>
    <row r="6978" spans="1:14" x14ac:dyDescent="0.2">
      <c r="A6978" t="s">
        <v>12737</v>
      </c>
      <c r="B6978">
        <v>40950</v>
      </c>
      <c r="C6978">
        <v>46800</v>
      </c>
      <c r="D6978">
        <v>52650</v>
      </c>
      <c r="E6978">
        <v>58500</v>
      </c>
      <c r="F6978">
        <v>63200</v>
      </c>
      <c r="G6978">
        <v>67900</v>
      </c>
      <c r="H6978">
        <v>72550</v>
      </c>
      <c r="I6978">
        <v>77250</v>
      </c>
      <c r="J6978">
        <v>81900</v>
      </c>
      <c r="K6978" t="s">
        <v>3092</v>
      </c>
      <c r="L6978">
        <v>27</v>
      </c>
      <c r="M6978">
        <v>50</v>
      </c>
      <c r="N6978" t="s">
        <v>1128</v>
      </c>
    </row>
    <row r="6979" spans="1:14" x14ac:dyDescent="0.2">
      <c r="A6979" t="s">
        <v>12738</v>
      </c>
      <c r="B6979">
        <v>48550</v>
      </c>
      <c r="C6979">
        <v>55500</v>
      </c>
      <c r="D6979">
        <v>62450</v>
      </c>
      <c r="E6979">
        <v>69350</v>
      </c>
      <c r="F6979">
        <v>74900</v>
      </c>
      <c r="G6979">
        <v>80450</v>
      </c>
      <c r="H6979">
        <v>86000</v>
      </c>
      <c r="I6979">
        <v>91550</v>
      </c>
      <c r="J6979">
        <v>97100</v>
      </c>
      <c r="K6979" t="s">
        <v>3092</v>
      </c>
      <c r="L6979">
        <v>27</v>
      </c>
      <c r="M6979">
        <v>50</v>
      </c>
      <c r="N6979" t="s">
        <v>1129</v>
      </c>
    </row>
    <row r="6980" spans="1:14" x14ac:dyDescent="0.2">
      <c r="A6980" t="s">
        <v>12739</v>
      </c>
      <c r="B6980">
        <v>36200</v>
      </c>
      <c r="C6980">
        <v>41400</v>
      </c>
      <c r="D6980">
        <v>46550</v>
      </c>
      <c r="E6980">
        <v>51700</v>
      </c>
      <c r="F6980">
        <v>55850</v>
      </c>
      <c r="G6980">
        <v>60000</v>
      </c>
      <c r="H6980">
        <v>64150</v>
      </c>
      <c r="I6980">
        <v>68250</v>
      </c>
      <c r="J6980">
        <v>72400</v>
      </c>
      <c r="K6980" t="s">
        <v>3092</v>
      </c>
      <c r="L6980">
        <v>27</v>
      </c>
      <c r="M6980">
        <v>50</v>
      </c>
      <c r="N6980" t="s">
        <v>1130</v>
      </c>
    </row>
    <row r="6981" spans="1:14" x14ac:dyDescent="0.2">
      <c r="A6981" t="s">
        <v>12740</v>
      </c>
      <c r="B6981">
        <v>40950</v>
      </c>
      <c r="C6981">
        <v>46800</v>
      </c>
      <c r="D6981">
        <v>52650</v>
      </c>
      <c r="E6981">
        <v>58500</v>
      </c>
      <c r="F6981">
        <v>63200</v>
      </c>
      <c r="G6981">
        <v>67900</v>
      </c>
      <c r="H6981">
        <v>72550</v>
      </c>
      <c r="I6981">
        <v>77250</v>
      </c>
      <c r="J6981">
        <v>81900</v>
      </c>
      <c r="K6981" t="s">
        <v>3092</v>
      </c>
      <c r="L6981">
        <v>27</v>
      </c>
      <c r="M6981">
        <v>50</v>
      </c>
      <c r="N6981" t="s">
        <v>402</v>
      </c>
    </row>
    <row r="6982" spans="1:14" x14ac:dyDescent="0.2">
      <c r="A6982" t="s">
        <v>12741</v>
      </c>
      <c r="B6982">
        <v>40950</v>
      </c>
      <c r="C6982">
        <v>46800</v>
      </c>
      <c r="D6982">
        <v>52650</v>
      </c>
      <c r="E6982">
        <v>58500</v>
      </c>
      <c r="F6982">
        <v>63200</v>
      </c>
      <c r="G6982">
        <v>67900</v>
      </c>
      <c r="H6982">
        <v>72550</v>
      </c>
      <c r="I6982">
        <v>77250</v>
      </c>
      <c r="J6982">
        <v>81900</v>
      </c>
      <c r="K6982" t="s">
        <v>3092</v>
      </c>
      <c r="L6982">
        <v>27</v>
      </c>
      <c r="M6982">
        <v>50</v>
      </c>
      <c r="N6982" t="s">
        <v>400</v>
      </c>
    </row>
    <row r="6983" spans="1:14" x14ac:dyDescent="0.2">
      <c r="A6983" t="s">
        <v>12742</v>
      </c>
      <c r="B6983">
        <v>40950</v>
      </c>
      <c r="C6983">
        <v>46800</v>
      </c>
      <c r="D6983">
        <v>52650</v>
      </c>
      <c r="E6983">
        <v>58500</v>
      </c>
      <c r="F6983">
        <v>63200</v>
      </c>
      <c r="G6983">
        <v>67900</v>
      </c>
      <c r="H6983">
        <v>72550</v>
      </c>
      <c r="I6983">
        <v>77250</v>
      </c>
      <c r="J6983">
        <v>81900</v>
      </c>
      <c r="K6983" t="s">
        <v>3092</v>
      </c>
      <c r="L6983">
        <v>27</v>
      </c>
      <c r="M6983">
        <v>50</v>
      </c>
      <c r="N6983" t="s">
        <v>401</v>
      </c>
    </row>
    <row r="6984" spans="1:14" x14ac:dyDescent="0.2">
      <c r="A6984" t="s">
        <v>12743</v>
      </c>
      <c r="B6984">
        <v>40950</v>
      </c>
      <c r="C6984">
        <v>46800</v>
      </c>
      <c r="D6984">
        <v>52650</v>
      </c>
      <c r="E6984">
        <v>58500</v>
      </c>
      <c r="F6984">
        <v>63200</v>
      </c>
      <c r="G6984">
        <v>67900</v>
      </c>
      <c r="H6984">
        <v>72550</v>
      </c>
      <c r="I6984">
        <v>77250</v>
      </c>
      <c r="J6984">
        <v>81900</v>
      </c>
      <c r="K6984" t="s">
        <v>3092</v>
      </c>
      <c r="L6984">
        <v>27</v>
      </c>
      <c r="M6984">
        <v>50</v>
      </c>
      <c r="N6984" t="s">
        <v>403</v>
      </c>
    </row>
    <row r="6985" spans="1:14" x14ac:dyDescent="0.2">
      <c r="A6985" t="s">
        <v>12744</v>
      </c>
      <c r="B6985">
        <v>40950</v>
      </c>
      <c r="C6985">
        <v>46800</v>
      </c>
      <c r="D6985">
        <v>52650</v>
      </c>
      <c r="E6985">
        <v>58500</v>
      </c>
      <c r="F6985">
        <v>63200</v>
      </c>
      <c r="G6985">
        <v>67900</v>
      </c>
      <c r="H6985">
        <v>72550</v>
      </c>
      <c r="I6985">
        <v>77250</v>
      </c>
      <c r="J6985">
        <v>81900</v>
      </c>
      <c r="K6985" t="s">
        <v>3092</v>
      </c>
      <c r="L6985">
        <v>27</v>
      </c>
      <c r="M6985">
        <v>50</v>
      </c>
      <c r="N6985" t="s">
        <v>404</v>
      </c>
    </row>
    <row r="6986" spans="1:14" x14ac:dyDescent="0.2">
      <c r="A6986" t="s">
        <v>12745</v>
      </c>
      <c r="B6986">
        <v>40950</v>
      </c>
      <c r="C6986">
        <v>46800</v>
      </c>
      <c r="D6986">
        <v>52650</v>
      </c>
      <c r="E6986">
        <v>58500</v>
      </c>
      <c r="F6986">
        <v>63200</v>
      </c>
      <c r="G6986">
        <v>67900</v>
      </c>
      <c r="H6986">
        <v>72550</v>
      </c>
      <c r="I6986">
        <v>77250</v>
      </c>
      <c r="J6986">
        <v>81900</v>
      </c>
      <c r="K6986" t="s">
        <v>3092</v>
      </c>
      <c r="L6986">
        <v>27</v>
      </c>
      <c r="M6986">
        <v>50</v>
      </c>
      <c r="N6986" t="s">
        <v>405</v>
      </c>
    </row>
    <row r="6987" spans="1:14" x14ac:dyDescent="0.2">
      <c r="A6987" t="s">
        <v>12746</v>
      </c>
      <c r="B6987">
        <v>36200</v>
      </c>
      <c r="C6987">
        <v>41400</v>
      </c>
      <c r="D6987">
        <v>46550</v>
      </c>
      <c r="E6987">
        <v>51700</v>
      </c>
      <c r="F6987">
        <v>55850</v>
      </c>
      <c r="G6987">
        <v>60000</v>
      </c>
      <c r="H6987">
        <v>64150</v>
      </c>
      <c r="I6987">
        <v>68250</v>
      </c>
      <c r="J6987">
        <v>72400</v>
      </c>
      <c r="K6987" t="s">
        <v>3092</v>
      </c>
      <c r="L6987">
        <v>27</v>
      </c>
      <c r="M6987">
        <v>50</v>
      </c>
      <c r="N6987" t="s">
        <v>406</v>
      </c>
    </row>
    <row r="6988" spans="1:14" x14ac:dyDescent="0.2">
      <c r="A6988" t="s">
        <v>12747</v>
      </c>
      <c r="B6988">
        <v>36200</v>
      </c>
      <c r="C6988">
        <v>41400</v>
      </c>
      <c r="D6988">
        <v>46550</v>
      </c>
      <c r="E6988">
        <v>51700</v>
      </c>
      <c r="F6988">
        <v>55850</v>
      </c>
      <c r="G6988">
        <v>60000</v>
      </c>
      <c r="H6988">
        <v>64150</v>
      </c>
      <c r="I6988">
        <v>68250</v>
      </c>
      <c r="J6988">
        <v>72400</v>
      </c>
      <c r="K6988" t="s">
        <v>3092</v>
      </c>
      <c r="L6988">
        <v>27</v>
      </c>
      <c r="M6988">
        <v>50</v>
      </c>
      <c r="N6988" t="s">
        <v>407</v>
      </c>
    </row>
    <row r="6989" spans="1:14" x14ac:dyDescent="0.2">
      <c r="A6989" t="s">
        <v>12748</v>
      </c>
      <c r="B6989">
        <v>40950</v>
      </c>
      <c r="C6989">
        <v>46800</v>
      </c>
      <c r="D6989">
        <v>52650</v>
      </c>
      <c r="E6989">
        <v>58500</v>
      </c>
      <c r="F6989">
        <v>63200</v>
      </c>
      <c r="G6989">
        <v>67900</v>
      </c>
      <c r="H6989">
        <v>72550</v>
      </c>
      <c r="I6989">
        <v>77250</v>
      </c>
      <c r="J6989">
        <v>81900</v>
      </c>
      <c r="K6989" t="s">
        <v>3092</v>
      </c>
      <c r="L6989">
        <v>27</v>
      </c>
      <c r="M6989">
        <v>50</v>
      </c>
      <c r="N6989" t="s">
        <v>408</v>
      </c>
    </row>
    <row r="6990" spans="1:14" x14ac:dyDescent="0.2">
      <c r="A6990" t="s">
        <v>12749</v>
      </c>
      <c r="B6990">
        <v>36200</v>
      </c>
      <c r="C6990">
        <v>41400</v>
      </c>
      <c r="D6990">
        <v>46550</v>
      </c>
      <c r="E6990">
        <v>51700</v>
      </c>
      <c r="F6990">
        <v>55850</v>
      </c>
      <c r="G6990">
        <v>60000</v>
      </c>
      <c r="H6990">
        <v>64150</v>
      </c>
      <c r="I6990">
        <v>68250</v>
      </c>
      <c r="J6990">
        <v>72400</v>
      </c>
      <c r="K6990" t="s">
        <v>3092</v>
      </c>
      <c r="L6990">
        <v>27</v>
      </c>
      <c r="M6990">
        <v>50</v>
      </c>
      <c r="N6990" t="s">
        <v>409</v>
      </c>
    </row>
    <row r="6991" spans="1:14" x14ac:dyDescent="0.2">
      <c r="A6991" t="s">
        <v>12750</v>
      </c>
      <c r="B6991">
        <v>40950</v>
      </c>
      <c r="C6991">
        <v>46800</v>
      </c>
      <c r="D6991">
        <v>52650</v>
      </c>
      <c r="E6991">
        <v>58500</v>
      </c>
      <c r="F6991">
        <v>63200</v>
      </c>
      <c r="G6991">
        <v>67900</v>
      </c>
      <c r="H6991">
        <v>72550</v>
      </c>
      <c r="I6991">
        <v>77250</v>
      </c>
      <c r="J6991">
        <v>81900</v>
      </c>
      <c r="K6991" t="s">
        <v>3092</v>
      </c>
      <c r="L6991">
        <v>27</v>
      </c>
      <c r="M6991">
        <v>50</v>
      </c>
      <c r="N6991" t="s">
        <v>410</v>
      </c>
    </row>
    <row r="6992" spans="1:14" x14ac:dyDescent="0.2">
      <c r="A6992" t="s">
        <v>12751</v>
      </c>
      <c r="B6992">
        <v>40950</v>
      </c>
      <c r="C6992">
        <v>46800</v>
      </c>
      <c r="D6992">
        <v>52650</v>
      </c>
      <c r="E6992">
        <v>58500</v>
      </c>
      <c r="F6992">
        <v>63200</v>
      </c>
      <c r="G6992">
        <v>67900</v>
      </c>
      <c r="H6992">
        <v>72550</v>
      </c>
      <c r="I6992">
        <v>77250</v>
      </c>
      <c r="J6992">
        <v>81900</v>
      </c>
      <c r="K6992" t="s">
        <v>3092</v>
      </c>
      <c r="L6992">
        <v>27</v>
      </c>
      <c r="M6992">
        <v>50</v>
      </c>
      <c r="N6992" t="s">
        <v>411</v>
      </c>
    </row>
    <row r="6993" spans="1:14" x14ac:dyDescent="0.2">
      <c r="A6993" t="s">
        <v>12752</v>
      </c>
      <c r="B6993">
        <v>48550</v>
      </c>
      <c r="C6993">
        <v>55500</v>
      </c>
      <c r="D6993">
        <v>62450</v>
      </c>
      <c r="E6993">
        <v>69350</v>
      </c>
      <c r="F6993">
        <v>74900</v>
      </c>
      <c r="G6993">
        <v>80450</v>
      </c>
      <c r="H6993">
        <v>86000</v>
      </c>
      <c r="I6993">
        <v>91550</v>
      </c>
      <c r="J6993">
        <v>97100</v>
      </c>
      <c r="K6993" t="s">
        <v>3092</v>
      </c>
      <c r="L6993">
        <v>27</v>
      </c>
      <c r="M6993">
        <v>50</v>
      </c>
      <c r="N6993" t="s">
        <v>412</v>
      </c>
    </row>
    <row r="6994" spans="1:14" x14ac:dyDescent="0.2">
      <c r="A6994" t="s">
        <v>12753</v>
      </c>
      <c r="B6994">
        <v>40950</v>
      </c>
      <c r="C6994">
        <v>46800</v>
      </c>
      <c r="D6994">
        <v>52650</v>
      </c>
      <c r="E6994">
        <v>58500</v>
      </c>
      <c r="F6994">
        <v>63200</v>
      </c>
      <c r="G6994">
        <v>67900</v>
      </c>
      <c r="H6994">
        <v>72550</v>
      </c>
      <c r="I6994">
        <v>77250</v>
      </c>
      <c r="J6994">
        <v>81900</v>
      </c>
      <c r="K6994" t="s">
        <v>3092</v>
      </c>
      <c r="L6994">
        <v>27</v>
      </c>
      <c r="M6994">
        <v>50</v>
      </c>
      <c r="N6994" t="s">
        <v>4300</v>
      </c>
    </row>
    <row r="6995" spans="1:14" x14ac:dyDescent="0.2">
      <c r="A6995" t="s">
        <v>12754</v>
      </c>
      <c r="B6995">
        <v>40950</v>
      </c>
      <c r="C6995">
        <v>46800</v>
      </c>
      <c r="D6995">
        <v>52650</v>
      </c>
      <c r="E6995">
        <v>58500</v>
      </c>
      <c r="F6995">
        <v>63200</v>
      </c>
      <c r="G6995">
        <v>67900</v>
      </c>
      <c r="H6995">
        <v>72550</v>
      </c>
      <c r="I6995">
        <v>77250</v>
      </c>
      <c r="J6995">
        <v>81900</v>
      </c>
      <c r="K6995" t="s">
        <v>3092</v>
      </c>
      <c r="L6995">
        <v>27</v>
      </c>
      <c r="M6995">
        <v>50</v>
      </c>
      <c r="N6995" t="s">
        <v>413</v>
      </c>
    </row>
    <row r="6996" spans="1:14" x14ac:dyDescent="0.2">
      <c r="A6996" t="s">
        <v>12755</v>
      </c>
      <c r="B6996">
        <v>40950</v>
      </c>
      <c r="C6996">
        <v>46800</v>
      </c>
      <c r="D6996">
        <v>52650</v>
      </c>
      <c r="E6996">
        <v>58500</v>
      </c>
      <c r="F6996">
        <v>63200</v>
      </c>
      <c r="G6996">
        <v>67900</v>
      </c>
      <c r="H6996">
        <v>72550</v>
      </c>
      <c r="I6996">
        <v>77250</v>
      </c>
      <c r="J6996">
        <v>81900</v>
      </c>
      <c r="K6996" t="s">
        <v>3092</v>
      </c>
      <c r="L6996">
        <v>27</v>
      </c>
      <c r="M6996">
        <v>50</v>
      </c>
      <c r="N6996" t="s">
        <v>414</v>
      </c>
    </row>
    <row r="6997" spans="1:14" x14ac:dyDescent="0.2">
      <c r="A6997" t="s">
        <v>12756</v>
      </c>
      <c r="B6997">
        <v>40950</v>
      </c>
      <c r="C6997">
        <v>46800</v>
      </c>
      <c r="D6997">
        <v>52650</v>
      </c>
      <c r="E6997">
        <v>58500</v>
      </c>
      <c r="F6997">
        <v>63200</v>
      </c>
      <c r="G6997">
        <v>67900</v>
      </c>
      <c r="H6997">
        <v>72550</v>
      </c>
      <c r="I6997">
        <v>77250</v>
      </c>
      <c r="J6997">
        <v>81900</v>
      </c>
      <c r="K6997" t="s">
        <v>3092</v>
      </c>
      <c r="L6997">
        <v>27</v>
      </c>
      <c r="M6997">
        <v>50</v>
      </c>
      <c r="N6997" t="s">
        <v>415</v>
      </c>
    </row>
    <row r="6998" spans="1:14" x14ac:dyDescent="0.2">
      <c r="A6998" t="s">
        <v>12757</v>
      </c>
      <c r="B6998">
        <v>40950</v>
      </c>
      <c r="C6998">
        <v>46800</v>
      </c>
      <c r="D6998">
        <v>52650</v>
      </c>
      <c r="E6998">
        <v>58500</v>
      </c>
      <c r="F6998">
        <v>63200</v>
      </c>
      <c r="G6998">
        <v>67900</v>
      </c>
      <c r="H6998">
        <v>72550</v>
      </c>
      <c r="I6998">
        <v>77250</v>
      </c>
      <c r="J6998">
        <v>81900</v>
      </c>
      <c r="K6998" t="s">
        <v>3092</v>
      </c>
      <c r="L6998">
        <v>27</v>
      </c>
      <c r="M6998">
        <v>50</v>
      </c>
      <c r="N6998" t="s">
        <v>416</v>
      </c>
    </row>
    <row r="6999" spans="1:14" x14ac:dyDescent="0.2">
      <c r="A6999" t="s">
        <v>12758</v>
      </c>
      <c r="B6999">
        <v>37150</v>
      </c>
      <c r="C6999">
        <v>42450</v>
      </c>
      <c r="D6999">
        <v>47750</v>
      </c>
      <c r="E6999">
        <v>53050</v>
      </c>
      <c r="F6999">
        <v>57300</v>
      </c>
      <c r="G6999">
        <v>61550</v>
      </c>
      <c r="H6999">
        <v>65800</v>
      </c>
      <c r="I6999">
        <v>70050</v>
      </c>
      <c r="J6999">
        <v>74300</v>
      </c>
      <c r="K6999" t="s">
        <v>3092</v>
      </c>
      <c r="L6999">
        <v>27</v>
      </c>
      <c r="M6999">
        <v>50</v>
      </c>
      <c r="N6999" t="s">
        <v>417</v>
      </c>
    </row>
    <row r="7000" spans="1:14" x14ac:dyDescent="0.2">
      <c r="A7000" t="s">
        <v>12759</v>
      </c>
      <c r="B7000">
        <v>48550</v>
      </c>
      <c r="C7000">
        <v>55500</v>
      </c>
      <c r="D7000">
        <v>62450</v>
      </c>
      <c r="E7000">
        <v>69350</v>
      </c>
      <c r="F7000">
        <v>74900</v>
      </c>
      <c r="G7000">
        <v>80450</v>
      </c>
      <c r="H7000">
        <v>86000</v>
      </c>
      <c r="I7000">
        <v>91550</v>
      </c>
      <c r="J7000">
        <v>97100</v>
      </c>
      <c r="K7000" t="s">
        <v>3092</v>
      </c>
      <c r="L7000">
        <v>27</v>
      </c>
      <c r="M7000">
        <v>50</v>
      </c>
      <c r="N7000" t="s">
        <v>418</v>
      </c>
    </row>
    <row r="7001" spans="1:14" x14ac:dyDescent="0.2">
      <c r="A7001" t="s">
        <v>12760</v>
      </c>
      <c r="B7001">
        <v>40950</v>
      </c>
      <c r="C7001">
        <v>46800</v>
      </c>
      <c r="D7001">
        <v>52650</v>
      </c>
      <c r="E7001">
        <v>58500</v>
      </c>
      <c r="F7001">
        <v>63200</v>
      </c>
      <c r="G7001">
        <v>67900</v>
      </c>
      <c r="H7001">
        <v>72550</v>
      </c>
      <c r="I7001">
        <v>77250</v>
      </c>
      <c r="J7001">
        <v>81900</v>
      </c>
      <c r="K7001" t="s">
        <v>3092</v>
      </c>
      <c r="L7001">
        <v>27</v>
      </c>
      <c r="M7001">
        <v>50</v>
      </c>
      <c r="N7001" t="s">
        <v>419</v>
      </c>
    </row>
    <row r="7002" spans="1:14" x14ac:dyDescent="0.2">
      <c r="A7002" t="s">
        <v>12761</v>
      </c>
      <c r="B7002">
        <v>36200</v>
      </c>
      <c r="C7002">
        <v>41400</v>
      </c>
      <c r="D7002">
        <v>46550</v>
      </c>
      <c r="E7002">
        <v>51700</v>
      </c>
      <c r="F7002">
        <v>55850</v>
      </c>
      <c r="G7002">
        <v>60000</v>
      </c>
      <c r="H7002">
        <v>64150</v>
      </c>
      <c r="I7002">
        <v>68250</v>
      </c>
      <c r="J7002">
        <v>72400</v>
      </c>
      <c r="K7002" t="s">
        <v>3092</v>
      </c>
      <c r="L7002">
        <v>27</v>
      </c>
      <c r="M7002">
        <v>50</v>
      </c>
      <c r="N7002" t="s">
        <v>420</v>
      </c>
    </row>
    <row r="7003" spans="1:14" x14ac:dyDescent="0.2">
      <c r="A7003" t="s">
        <v>12762</v>
      </c>
      <c r="B7003">
        <v>40950</v>
      </c>
      <c r="C7003">
        <v>46800</v>
      </c>
      <c r="D7003">
        <v>52650</v>
      </c>
      <c r="E7003">
        <v>58500</v>
      </c>
      <c r="F7003">
        <v>63200</v>
      </c>
      <c r="G7003">
        <v>67900</v>
      </c>
      <c r="H7003">
        <v>72550</v>
      </c>
      <c r="I7003">
        <v>77250</v>
      </c>
      <c r="J7003">
        <v>81900</v>
      </c>
      <c r="K7003" t="s">
        <v>3092</v>
      </c>
      <c r="L7003">
        <v>27</v>
      </c>
      <c r="M7003">
        <v>50</v>
      </c>
      <c r="N7003" t="s">
        <v>421</v>
      </c>
    </row>
    <row r="7004" spans="1:14" x14ac:dyDescent="0.2">
      <c r="A7004" t="s">
        <v>12763</v>
      </c>
      <c r="B7004">
        <v>40950</v>
      </c>
      <c r="C7004">
        <v>46800</v>
      </c>
      <c r="D7004">
        <v>52650</v>
      </c>
      <c r="E7004">
        <v>58500</v>
      </c>
      <c r="F7004">
        <v>63200</v>
      </c>
      <c r="G7004">
        <v>67900</v>
      </c>
      <c r="H7004">
        <v>72550</v>
      </c>
      <c r="I7004">
        <v>77250</v>
      </c>
      <c r="J7004">
        <v>81900</v>
      </c>
      <c r="K7004" t="s">
        <v>3092</v>
      </c>
      <c r="L7004">
        <v>27</v>
      </c>
      <c r="M7004">
        <v>50</v>
      </c>
      <c r="N7004" t="s">
        <v>423</v>
      </c>
    </row>
    <row r="7005" spans="1:14" x14ac:dyDescent="0.2">
      <c r="A7005" t="s">
        <v>12764</v>
      </c>
      <c r="B7005">
        <v>40950</v>
      </c>
      <c r="C7005">
        <v>46800</v>
      </c>
      <c r="D7005">
        <v>52650</v>
      </c>
      <c r="E7005">
        <v>58500</v>
      </c>
      <c r="F7005">
        <v>63200</v>
      </c>
      <c r="G7005">
        <v>67900</v>
      </c>
      <c r="H7005">
        <v>72550</v>
      </c>
      <c r="I7005">
        <v>77250</v>
      </c>
      <c r="J7005">
        <v>81900</v>
      </c>
      <c r="K7005" t="s">
        <v>3092</v>
      </c>
      <c r="L7005">
        <v>27</v>
      </c>
      <c r="M7005">
        <v>50</v>
      </c>
      <c r="N7005" t="s">
        <v>424</v>
      </c>
    </row>
    <row r="7006" spans="1:14" x14ac:dyDescent="0.2">
      <c r="A7006" t="s">
        <v>12765</v>
      </c>
      <c r="B7006">
        <v>40950</v>
      </c>
      <c r="C7006">
        <v>46800</v>
      </c>
      <c r="D7006">
        <v>52650</v>
      </c>
      <c r="E7006">
        <v>58500</v>
      </c>
      <c r="F7006">
        <v>63200</v>
      </c>
      <c r="G7006">
        <v>67900</v>
      </c>
      <c r="H7006">
        <v>72550</v>
      </c>
      <c r="I7006">
        <v>77250</v>
      </c>
      <c r="J7006">
        <v>81900</v>
      </c>
      <c r="K7006" t="s">
        <v>3092</v>
      </c>
      <c r="L7006">
        <v>27</v>
      </c>
      <c r="M7006">
        <v>50</v>
      </c>
      <c r="N7006" t="s">
        <v>422</v>
      </c>
    </row>
    <row r="7007" spans="1:14" x14ac:dyDescent="0.2">
      <c r="A7007" t="s">
        <v>12766</v>
      </c>
      <c r="B7007">
        <v>37150</v>
      </c>
      <c r="C7007">
        <v>42450</v>
      </c>
      <c r="D7007">
        <v>47750</v>
      </c>
      <c r="E7007">
        <v>53050</v>
      </c>
      <c r="F7007">
        <v>57300</v>
      </c>
      <c r="G7007">
        <v>61550</v>
      </c>
      <c r="H7007">
        <v>65800</v>
      </c>
      <c r="I7007">
        <v>70050</v>
      </c>
      <c r="J7007">
        <v>74300</v>
      </c>
      <c r="K7007" t="s">
        <v>3092</v>
      </c>
      <c r="L7007">
        <v>27</v>
      </c>
      <c r="M7007">
        <v>50</v>
      </c>
      <c r="N7007" t="s">
        <v>425</v>
      </c>
    </row>
    <row r="7008" spans="1:14" x14ac:dyDescent="0.2">
      <c r="A7008" t="s">
        <v>12767</v>
      </c>
      <c r="B7008">
        <v>37150</v>
      </c>
      <c r="C7008">
        <v>42450</v>
      </c>
      <c r="D7008">
        <v>47750</v>
      </c>
      <c r="E7008">
        <v>53050</v>
      </c>
      <c r="F7008">
        <v>57300</v>
      </c>
      <c r="G7008">
        <v>61550</v>
      </c>
      <c r="H7008">
        <v>65800</v>
      </c>
      <c r="I7008">
        <v>70050</v>
      </c>
      <c r="J7008">
        <v>74300</v>
      </c>
      <c r="K7008" t="s">
        <v>3092</v>
      </c>
      <c r="L7008">
        <v>27</v>
      </c>
      <c r="M7008">
        <v>50</v>
      </c>
      <c r="N7008" t="s">
        <v>426</v>
      </c>
    </row>
    <row r="7009" spans="1:14" x14ac:dyDescent="0.2">
      <c r="A7009" t="s">
        <v>12768</v>
      </c>
      <c r="B7009">
        <v>40950</v>
      </c>
      <c r="C7009">
        <v>46800</v>
      </c>
      <c r="D7009">
        <v>52650</v>
      </c>
      <c r="E7009">
        <v>58500</v>
      </c>
      <c r="F7009">
        <v>63200</v>
      </c>
      <c r="G7009">
        <v>67900</v>
      </c>
      <c r="H7009">
        <v>72550</v>
      </c>
      <c r="I7009">
        <v>77250</v>
      </c>
      <c r="J7009">
        <v>81900</v>
      </c>
      <c r="K7009" t="s">
        <v>3092</v>
      </c>
      <c r="L7009">
        <v>27</v>
      </c>
      <c r="M7009">
        <v>50</v>
      </c>
      <c r="N7009" t="s">
        <v>427</v>
      </c>
    </row>
    <row r="7010" spans="1:14" x14ac:dyDescent="0.2">
      <c r="A7010" t="s">
        <v>12769</v>
      </c>
      <c r="B7010">
        <v>26500</v>
      </c>
      <c r="C7010">
        <v>30300</v>
      </c>
      <c r="D7010">
        <v>34100</v>
      </c>
      <c r="E7010">
        <v>37850</v>
      </c>
      <c r="F7010">
        <v>40900</v>
      </c>
      <c r="G7010">
        <v>43950</v>
      </c>
      <c r="H7010">
        <v>46950</v>
      </c>
      <c r="I7010">
        <v>50000</v>
      </c>
      <c r="J7010">
        <v>53000</v>
      </c>
      <c r="K7010" t="s">
        <v>3093</v>
      </c>
      <c r="L7010">
        <v>1</v>
      </c>
      <c r="M7010">
        <v>50</v>
      </c>
      <c r="N7010" t="s">
        <v>2368</v>
      </c>
    </row>
    <row r="7011" spans="1:14" x14ac:dyDescent="0.2">
      <c r="A7011" t="s">
        <v>12770</v>
      </c>
      <c r="B7011">
        <v>26500</v>
      </c>
      <c r="C7011">
        <v>30300</v>
      </c>
      <c r="D7011">
        <v>34100</v>
      </c>
      <c r="E7011">
        <v>37850</v>
      </c>
      <c r="F7011">
        <v>40900</v>
      </c>
      <c r="G7011">
        <v>43950</v>
      </c>
      <c r="H7011">
        <v>46950</v>
      </c>
      <c r="I7011">
        <v>50000</v>
      </c>
      <c r="J7011">
        <v>53000</v>
      </c>
      <c r="K7011" t="s">
        <v>3093</v>
      </c>
      <c r="L7011">
        <v>3</v>
      </c>
      <c r="M7011">
        <v>50</v>
      </c>
      <c r="N7011" t="s">
        <v>2369</v>
      </c>
    </row>
    <row r="7012" spans="1:14" x14ac:dyDescent="0.2">
      <c r="A7012" t="s">
        <v>12771</v>
      </c>
      <c r="B7012">
        <v>30700</v>
      </c>
      <c r="C7012">
        <v>35100</v>
      </c>
      <c r="D7012">
        <v>39500</v>
      </c>
      <c r="E7012">
        <v>43850</v>
      </c>
      <c r="F7012">
        <v>47400</v>
      </c>
      <c r="G7012">
        <v>50900</v>
      </c>
      <c r="H7012">
        <v>54400</v>
      </c>
      <c r="I7012">
        <v>57900</v>
      </c>
      <c r="J7012">
        <v>61400</v>
      </c>
      <c r="K7012" t="s">
        <v>3093</v>
      </c>
      <c r="L7012">
        <v>5</v>
      </c>
      <c r="M7012">
        <v>50</v>
      </c>
      <c r="N7012" t="s">
        <v>2370</v>
      </c>
    </row>
    <row r="7013" spans="1:14" x14ac:dyDescent="0.2">
      <c r="A7013" t="s">
        <v>12772</v>
      </c>
      <c r="B7013">
        <v>26500</v>
      </c>
      <c r="C7013">
        <v>30300</v>
      </c>
      <c r="D7013">
        <v>34100</v>
      </c>
      <c r="E7013">
        <v>37850</v>
      </c>
      <c r="F7013">
        <v>40900</v>
      </c>
      <c r="G7013">
        <v>43950</v>
      </c>
      <c r="H7013">
        <v>46950</v>
      </c>
      <c r="I7013">
        <v>50000</v>
      </c>
      <c r="J7013">
        <v>53000</v>
      </c>
      <c r="K7013" t="s">
        <v>3093</v>
      </c>
      <c r="L7013">
        <v>7</v>
      </c>
      <c r="M7013">
        <v>50</v>
      </c>
      <c r="N7013" t="s">
        <v>2371</v>
      </c>
    </row>
    <row r="7014" spans="1:14" x14ac:dyDescent="0.2">
      <c r="A7014" t="s">
        <v>12773</v>
      </c>
      <c r="B7014">
        <v>27500</v>
      </c>
      <c r="C7014">
        <v>31400</v>
      </c>
      <c r="D7014">
        <v>35350</v>
      </c>
      <c r="E7014">
        <v>39250</v>
      </c>
      <c r="F7014">
        <v>42400</v>
      </c>
      <c r="G7014">
        <v>45550</v>
      </c>
      <c r="H7014">
        <v>48700</v>
      </c>
      <c r="I7014">
        <v>51850</v>
      </c>
      <c r="J7014">
        <v>54950</v>
      </c>
      <c r="K7014" t="s">
        <v>3093</v>
      </c>
      <c r="L7014">
        <v>9</v>
      </c>
      <c r="M7014">
        <v>50</v>
      </c>
      <c r="N7014" t="s">
        <v>2372</v>
      </c>
    </row>
    <row r="7015" spans="1:14" x14ac:dyDescent="0.2">
      <c r="A7015" t="s">
        <v>12774</v>
      </c>
      <c r="B7015">
        <v>26500</v>
      </c>
      <c r="C7015">
        <v>30300</v>
      </c>
      <c r="D7015">
        <v>34100</v>
      </c>
      <c r="E7015">
        <v>37850</v>
      </c>
      <c r="F7015">
        <v>40900</v>
      </c>
      <c r="G7015">
        <v>43950</v>
      </c>
      <c r="H7015">
        <v>46950</v>
      </c>
      <c r="I7015">
        <v>50000</v>
      </c>
      <c r="J7015">
        <v>53000</v>
      </c>
      <c r="K7015" t="s">
        <v>3093</v>
      </c>
      <c r="L7015">
        <v>11</v>
      </c>
      <c r="M7015">
        <v>50</v>
      </c>
      <c r="N7015" t="s">
        <v>2373</v>
      </c>
    </row>
    <row r="7016" spans="1:14" x14ac:dyDescent="0.2">
      <c r="A7016" t="s">
        <v>12775</v>
      </c>
      <c r="B7016">
        <v>26500</v>
      </c>
      <c r="C7016">
        <v>30300</v>
      </c>
      <c r="D7016">
        <v>34100</v>
      </c>
      <c r="E7016">
        <v>37850</v>
      </c>
      <c r="F7016">
        <v>40900</v>
      </c>
      <c r="G7016">
        <v>43950</v>
      </c>
      <c r="H7016">
        <v>46950</v>
      </c>
      <c r="I7016">
        <v>50000</v>
      </c>
      <c r="J7016">
        <v>53000</v>
      </c>
      <c r="K7016" t="s">
        <v>3093</v>
      </c>
      <c r="L7016">
        <v>13</v>
      </c>
      <c r="M7016">
        <v>50</v>
      </c>
      <c r="N7016" t="s">
        <v>2374</v>
      </c>
    </row>
    <row r="7017" spans="1:14" x14ac:dyDescent="0.2">
      <c r="A7017" t="s">
        <v>12776</v>
      </c>
      <c r="B7017">
        <v>30950</v>
      </c>
      <c r="C7017">
        <v>35350</v>
      </c>
      <c r="D7017">
        <v>39750</v>
      </c>
      <c r="E7017">
        <v>44150</v>
      </c>
      <c r="F7017">
        <v>47700</v>
      </c>
      <c r="G7017">
        <v>51250</v>
      </c>
      <c r="H7017">
        <v>54750</v>
      </c>
      <c r="I7017">
        <v>58300</v>
      </c>
      <c r="J7017">
        <v>61850</v>
      </c>
      <c r="K7017" t="s">
        <v>3093</v>
      </c>
      <c r="L7017">
        <v>15</v>
      </c>
      <c r="M7017">
        <v>50</v>
      </c>
      <c r="N7017" t="s">
        <v>2375</v>
      </c>
    </row>
    <row r="7018" spans="1:14" x14ac:dyDescent="0.2">
      <c r="A7018" t="s">
        <v>12777</v>
      </c>
      <c r="B7018">
        <v>26750</v>
      </c>
      <c r="C7018">
        <v>30550</v>
      </c>
      <c r="D7018">
        <v>34350</v>
      </c>
      <c r="E7018">
        <v>38150</v>
      </c>
      <c r="F7018">
        <v>41250</v>
      </c>
      <c r="G7018">
        <v>44300</v>
      </c>
      <c r="H7018">
        <v>47350</v>
      </c>
      <c r="I7018">
        <v>50400</v>
      </c>
      <c r="J7018">
        <v>53450</v>
      </c>
      <c r="K7018" t="s">
        <v>3093</v>
      </c>
      <c r="L7018">
        <v>17</v>
      </c>
      <c r="M7018">
        <v>50</v>
      </c>
      <c r="N7018" t="s">
        <v>4222</v>
      </c>
    </row>
    <row r="7019" spans="1:14" x14ac:dyDescent="0.2">
      <c r="A7019" t="s">
        <v>12778</v>
      </c>
      <c r="B7019">
        <v>29100</v>
      </c>
      <c r="C7019">
        <v>33250</v>
      </c>
      <c r="D7019">
        <v>37400</v>
      </c>
      <c r="E7019">
        <v>41550</v>
      </c>
      <c r="F7019">
        <v>44900</v>
      </c>
      <c r="G7019">
        <v>48200</v>
      </c>
      <c r="H7019">
        <v>51550</v>
      </c>
      <c r="I7019">
        <v>54850</v>
      </c>
      <c r="J7019">
        <v>58200</v>
      </c>
      <c r="K7019" t="s">
        <v>3093</v>
      </c>
      <c r="L7019">
        <v>19</v>
      </c>
      <c r="M7019">
        <v>50</v>
      </c>
      <c r="N7019" t="s">
        <v>2376</v>
      </c>
    </row>
    <row r="7020" spans="1:14" x14ac:dyDescent="0.2">
      <c r="A7020" t="s">
        <v>12779</v>
      </c>
      <c r="B7020">
        <v>27300</v>
      </c>
      <c r="C7020">
        <v>31200</v>
      </c>
      <c r="D7020">
        <v>35100</v>
      </c>
      <c r="E7020">
        <v>39000</v>
      </c>
      <c r="F7020">
        <v>42150</v>
      </c>
      <c r="G7020">
        <v>45250</v>
      </c>
      <c r="H7020">
        <v>48400</v>
      </c>
      <c r="I7020">
        <v>51500</v>
      </c>
      <c r="J7020">
        <v>54600</v>
      </c>
      <c r="K7020" t="s">
        <v>3093</v>
      </c>
      <c r="L7020">
        <v>21</v>
      </c>
      <c r="M7020">
        <v>50</v>
      </c>
      <c r="N7020" t="s">
        <v>2934</v>
      </c>
    </row>
    <row r="7021" spans="1:14" x14ac:dyDescent="0.2">
      <c r="A7021" t="s">
        <v>12780</v>
      </c>
      <c r="B7021">
        <v>26500</v>
      </c>
      <c r="C7021">
        <v>30300</v>
      </c>
      <c r="D7021">
        <v>34100</v>
      </c>
      <c r="E7021">
        <v>37850</v>
      </c>
      <c r="F7021">
        <v>40900</v>
      </c>
      <c r="G7021">
        <v>43950</v>
      </c>
      <c r="H7021">
        <v>46950</v>
      </c>
      <c r="I7021">
        <v>50000</v>
      </c>
      <c r="J7021">
        <v>53000</v>
      </c>
      <c r="K7021" t="s">
        <v>3093</v>
      </c>
      <c r="L7021">
        <v>23</v>
      </c>
      <c r="M7021">
        <v>50</v>
      </c>
      <c r="N7021" t="s">
        <v>2377</v>
      </c>
    </row>
    <row r="7022" spans="1:14" x14ac:dyDescent="0.2">
      <c r="A7022" t="s">
        <v>12781</v>
      </c>
      <c r="B7022">
        <v>26750</v>
      </c>
      <c r="C7022">
        <v>30550</v>
      </c>
      <c r="D7022">
        <v>34350</v>
      </c>
      <c r="E7022">
        <v>38150</v>
      </c>
      <c r="F7022">
        <v>41250</v>
      </c>
      <c r="G7022">
        <v>44300</v>
      </c>
      <c r="H7022">
        <v>47350</v>
      </c>
      <c r="I7022">
        <v>50400</v>
      </c>
      <c r="J7022">
        <v>53450</v>
      </c>
      <c r="K7022" t="s">
        <v>3093</v>
      </c>
      <c r="L7022">
        <v>25</v>
      </c>
      <c r="M7022">
        <v>50</v>
      </c>
      <c r="N7022" t="s">
        <v>3305</v>
      </c>
    </row>
    <row r="7023" spans="1:14" x14ac:dyDescent="0.2">
      <c r="A7023" t="s">
        <v>12782</v>
      </c>
      <c r="B7023">
        <v>27750</v>
      </c>
      <c r="C7023">
        <v>31700</v>
      </c>
      <c r="D7023">
        <v>35650</v>
      </c>
      <c r="E7023">
        <v>39600</v>
      </c>
      <c r="F7023">
        <v>42800</v>
      </c>
      <c r="G7023">
        <v>45950</v>
      </c>
      <c r="H7023">
        <v>49150</v>
      </c>
      <c r="I7023">
        <v>52300</v>
      </c>
      <c r="J7023">
        <v>55450</v>
      </c>
      <c r="K7023" t="s">
        <v>3093</v>
      </c>
      <c r="L7023">
        <v>27</v>
      </c>
      <c r="M7023">
        <v>50</v>
      </c>
      <c r="N7023" t="s">
        <v>3758</v>
      </c>
    </row>
    <row r="7024" spans="1:14" x14ac:dyDescent="0.2">
      <c r="A7024" t="s">
        <v>12783</v>
      </c>
      <c r="B7024">
        <v>29200</v>
      </c>
      <c r="C7024">
        <v>33400</v>
      </c>
      <c r="D7024">
        <v>37550</v>
      </c>
      <c r="E7024">
        <v>41700</v>
      </c>
      <c r="F7024">
        <v>45050</v>
      </c>
      <c r="G7024">
        <v>48400</v>
      </c>
      <c r="H7024">
        <v>51750</v>
      </c>
      <c r="I7024">
        <v>55050</v>
      </c>
      <c r="J7024">
        <v>58400</v>
      </c>
      <c r="K7024" t="s">
        <v>3093</v>
      </c>
      <c r="L7024">
        <v>29</v>
      </c>
      <c r="M7024">
        <v>50</v>
      </c>
      <c r="N7024" t="s">
        <v>2378</v>
      </c>
    </row>
    <row r="7025" spans="1:14" x14ac:dyDescent="0.2">
      <c r="A7025" t="s">
        <v>12784</v>
      </c>
      <c r="B7025">
        <v>26500</v>
      </c>
      <c r="C7025">
        <v>30300</v>
      </c>
      <c r="D7025">
        <v>34100</v>
      </c>
      <c r="E7025">
        <v>37850</v>
      </c>
      <c r="F7025">
        <v>40900</v>
      </c>
      <c r="G7025">
        <v>43950</v>
      </c>
      <c r="H7025">
        <v>46950</v>
      </c>
      <c r="I7025">
        <v>50000</v>
      </c>
      <c r="J7025">
        <v>53000</v>
      </c>
      <c r="K7025" t="s">
        <v>3093</v>
      </c>
      <c r="L7025">
        <v>31</v>
      </c>
      <c r="M7025">
        <v>50</v>
      </c>
      <c r="N7025" t="s">
        <v>2379</v>
      </c>
    </row>
    <row r="7026" spans="1:14" x14ac:dyDescent="0.2">
      <c r="A7026" t="s">
        <v>12785</v>
      </c>
      <c r="B7026">
        <v>26500</v>
      </c>
      <c r="C7026">
        <v>30300</v>
      </c>
      <c r="D7026">
        <v>34100</v>
      </c>
      <c r="E7026">
        <v>37850</v>
      </c>
      <c r="F7026">
        <v>40900</v>
      </c>
      <c r="G7026">
        <v>43950</v>
      </c>
      <c r="H7026">
        <v>46950</v>
      </c>
      <c r="I7026">
        <v>50000</v>
      </c>
      <c r="J7026">
        <v>53000</v>
      </c>
      <c r="K7026" t="s">
        <v>3093</v>
      </c>
      <c r="L7026">
        <v>33</v>
      </c>
      <c r="M7026">
        <v>50</v>
      </c>
      <c r="N7026" t="s">
        <v>2380</v>
      </c>
    </row>
    <row r="7027" spans="1:14" x14ac:dyDescent="0.2">
      <c r="A7027" t="s">
        <v>12786</v>
      </c>
      <c r="B7027">
        <v>26500</v>
      </c>
      <c r="C7027">
        <v>30300</v>
      </c>
      <c r="D7027">
        <v>34100</v>
      </c>
      <c r="E7027">
        <v>37850</v>
      </c>
      <c r="F7027">
        <v>40900</v>
      </c>
      <c r="G7027">
        <v>43950</v>
      </c>
      <c r="H7027">
        <v>46950</v>
      </c>
      <c r="I7027">
        <v>50000</v>
      </c>
      <c r="J7027">
        <v>53000</v>
      </c>
      <c r="K7027" t="s">
        <v>3093</v>
      </c>
      <c r="L7027">
        <v>35</v>
      </c>
      <c r="M7027">
        <v>50</v>
      </c>
      <c r="N7027" t="s">
        <v>2381</v>
      </c>
    </row>
    <row r="7028" spans="1:14" x14ac:dyDescent="0.2">
      <c r="A7028" t="s">
        <v>12787</v>
      </c>
      <c r="B7028">
        <v>32800</v>
      </c>
      <c r="C7028">
        <v>37500</v>
      </c>
      <c r="D7028">
        <v>42200</v>
      </c>
      <c r="E7028">
        <v>46850</v>
      </c>
      <c r="F7028">
        <v>50600</v>
      </c>
      <c r="G7028">
        <v>54350</v>
      </c>
      <c r="H7028">
        <v>58100</v>
      </c>
      <c r="I7028">
        <v>61850</v>
      </c>
      <c r="J7028">
        <v>65600</v>
      </c>
      <c r="K7028" t="s">
        <v>3093</v>
      </c>
      <c r="L7028">
        <v>37</v>
      </c>
      <c r="M7028">
        <v>50</v>
      </c>
      <c r="N7028" t="s">
        <v>3762</v>
      </c>
    </row>
    <row r="7029" spans="1:14" x14ac:dyDescent="0.2">
      <c r="A7029" t="s">
        <v>12788</v>
      </c>
      <c r="B7029">
        <v>26500</v>
      </c>
      <c r="C7029">
        <v>30300</v>
      </c>
      <c r="D7029">
        <v>34100</v>
      </c>
      <c r="E7029">
        <v>37850</v>
      </c>
      <c r="F7029">
        <v>40900</v>
      </c>
      <c r="G7029">
        <v>43950</v>
      </c>
      <c r="H7029">
        <v>46950</v>
      </c>
      <c r="I7029">
        <v>50000</v>
      </c>
      <c r="J7029">
        <v>53000</v>
      </c>
      <c r="K7029" t="s">
        <v>3093</v>
      </c>
      <c r="L7029">
        <v>39</v>
      </c>
      <c r="M7029">
        <v>50</v>
      </c>
      <c r="N7029" t="s">
        <v>3378</v>
      </c>
    </row>
    <row r="7030" spans="1:14" x14ac:dyDescent="0.2">
      <c r="A7030" t="s">
        <v>12789</v>
      </c>
      <c r="B7030">
        <v>26500</v>
      </c>
      <c r="C7030">
        <v>30300</v>
      </c>
      <c r="D7030">
        <v>34100</v>
      </c>
      <c r="E7030">
        <v>37850</v>
      </c>
      <c r="F7030">
        <v>40900</v>
      </c>
      <c r="G7030">
        <v>43950</v>
      </c>
      <c r="H7030">
        <v>46950</v>
      </c>
      <c r="I7030">
        <v>50000</v>
      </c>
      <c r="J7030">
        <v>53000</v>
      </c>
      <c r="K7030" t="s">
        <v>3093</v>
      </c>
      <c r="L7030">
        <v>41</v>
      </c>
      <c r="M7030">
        <v>50</v>
      </c>
      <c r="N7030" t="s">
        <v>2717</v>
      </c>
    </row>
    <row r="7031" spans="1:14" x14ac:dyDescent="0.2">
      <c r="A7031" t="s">
        <v>12790</v>
      </c>
      <c r="B7031">
        <v>26750</v>
      </c>
      <c r="C7031">
        <v>30550</v>
      </c>
      <c r="D7031">
        <v>34350</v>
      </c>
      <c r="E7031">
        <v>38150</v>
      </c>
      <c r="F7031">
        <v>41250</v>
      </c>
      <c r="G7031">
        <v>44300</v>
      </c>
      <c r="H7031">
        <v>47350</v>
      </c>
      <c r="I7031">
        <v>50400</v>
      </c>
      <c r="J7031">
        <v>53450</v>
      </c>
      <c r="K7031" t="s">
        <v>3093</v>
      </c>
      <c r="L7031">
        <v>43</v>
      </c>
      <c r="M7031">
        <v>50</v>
      </c>
      <c r="N7031" t="s">
        <v>3766</v>
      </c>
    </row>
    <row r="7032" spans="1:14" x14ac:dyDescent="0.2">
      <c r="A7032" t="s">
        <v>12791</v>
      </c>
      <c r="B7032">
        <v>32800</v>
      </c>
      <c r="C7032">
        <v>37500</v>
      </c>
      <c r="D7032">
        <v>42200</v>
      </c>
      <c r="E7032">
        <v>46850</v>
      </c>
      <c r="F7032">
        <v>50600</v>
      </c>
      <c r="G7032">
        <v>54350</v>
      </c>
      <c r="H7032">
        <v>58100</v>
      </c>
      <c r="I7032">
        <v>61850</v>
      </c>
      <c r="J7032">
        <v>65600</v>
      </c>
      <c r="K7032" t="s">
        <v>3093</v>
      </c>
      <c r="L7032">
        <v>45</v>
      </c>
      <c r="M7032">
        <v>50</v>
      </c>
      <c r="N7032" t="s">
        <v>2382</v>
      </c>
    </row>
    <row r="7033" spans="1:14" x14ac:dyDescent="0.2">
      <c r="A7033" t="s">
        <v>12792</v>
      </c>
      <c r="B7033">
        <v>29150</v>
      </c>
      <c r="C7033">
        <v>33300</v>
      </c>
      <c r="D7033">
        <v>37450</v>
      </c>
      <c r="E7033">
        <v>41600</v>
      </c>
      <c r="F7033">
        <v>44950</v>
      </c>
      <c r="G7033">
        <v>48300</v>
      </c>
      <c r="H7033">
        <v>51600</v>
      </c>
      <c r="I7033">
        <v>54950</v>
      </c>
      <c r="J7033">
        <v>58250</v>
      </c>
      <c r="K7033" t="s">
        <v>3093</v>
      </c>
      <c r="L7033">
        <v>47</v>
      </c>
      <c r="M7033">
        <v>50</v>
      </c>
      <c r="N7033" t="s">
        <v>3768</v>
      </c>
    </row>
    <row r="7034" spans="1:14" x14ac:dyDescent="0.2">
      <c r="A7034" t="s">
        <v>12793</v>
      </c>
      <c r="B7034">
        <v>26550</v>
      </c>
      <c r="C7034">
        <v>30350</v>
      </c>
      <c r="D7034">
        <v>34150</v>
      </c>
      <c r="E7034">
        <v>37900</v>
      </c>
      <c r="F7034">
        <v>40950</v>
      </c>
      <c r="G7034">
        <v>44000</v>
      </c>
      <c r="H7034">
        <v>47000</v>
      </c>
      <c r="I7034">
        <v>50050</v>
      </c>
      <c r="J7034">
        <v>53100</v>
      </c>
      <c r="K7034" t="s">
        <v>3093</v>
      </c>
      <c r="L7034">
        <v>49</v>
      </c>
      <c r="M7034">
        <v>50</v>
      </c>
      <c r="N7034" t="s">
        <v>2383</v>
      </c>
    </row>
    <row r="7035" spans="1:14" x14ac:dyDescent="0.2">
      <c r="A7035" t="s">
        <v>12794</v>
      </c>
      <c r="B7035">
        <v>26500</v>
      </c>
      <c r="C7035">
        <v>30300</v>
      </c>
      <c r="D7035">
        <v>34100</v>
      </c>
      <c r="E7035">
        <v>37850</v>
      </c>
      <c r="F7035">
        <v>40900</v>
      </c>
      <c r="G7035">
        <v>43950</v>
      </c>
      <c r="H7035">
        <v>46950</v>
      </c>
      <c r="I7035">
        <v>50000</v>
      </c>
      <c r="J7035">
        <v>53000</v>
      </c>
      <c r="K7035" t="s">
        <v>3093</v>
      </c>
      <c r="L7035">
        <v>51</v>
      </c>
      <c r="M7035">
        <v>50</v>
      </c>
      <c r="N7035" t="s">
        <v>2384</v>
      </c>
    </row>
    <row r="7036" spans="1:14" x14ac:dyDescent="0.2">
      <c r="A7036" t="s">
        <v>12795</v>
      </c>
      <c r="B7036">
        <v>26500</v>
      </c>
      <c r="C7036">
        <v>30300</v>
      </c>
      <c r="D7036">
        <v>34100</v>
      </c>
      <c r="E7036">
        <v>37850</v>
      </c>
      <c r="F7036">
        <v>40900</v>
      </c>
      <c r="G7036">
        <v>43950</v>
      </c>
      <c r="H7036">
        <v>46950</v>
      </c>
      <c r="I7036">
        <v>50000</v>
      </c>
      <c r="J7036">
        <v>53000</v>
      </c>
      <c r="K7036" t="s">
        <v>3093</v>
      </c>
      <c r="L7036">
        <v>53</v>
      </c>
      <c r="M7036">
        <v>50</v>
      </c>
      <c r="N7036" t="s">
        <v>2385</v>
      </c>
    </row>
    <row r="7037" spans="1:14" x14ac:dyDescent="0.2">
      <c r="A7037" t="s">
        <v>12796</v>
      </c>
      <c r="B7037">
        <v>31500</v>
      </c>
      <c r="C7037">
        <v>36000</v>
      </c>
      <c r="D7037">
        <v>40500</v>
      </c>
      <c r="E7037">
        <v>44950</v>
      </c>
      <c r="F7037">
        <v>48550</v>
      </c>
      <c r="G7037">
        <v>52150</v>
      </c>
      <c r="H7037">
        <v>55750</v>
      </c>
      <c r="I7037">
        <v>59350</v>
      </c>
      <c r="J7037">
        <v>62950</v>
      </c>
      <c r="K7037" t="s">
        <v>3093</v>
      </c>
      <c r="L7037">
        <v>55</v>
      </c>
      <c r="M7037">
        <v>50</v>
      </c>
      <c r="N7037" t="s">
        <v>2386</v>
      </c>
    </row>
    <row r="7038" spans="1:14" x14ac:dyDescent="0.2">
      <c r="A7038" t="s">
        <v>12797</v>
      </c>
      <c r="B7038">
        <v>26500</v>
      </c>
      <c r="C7038">
        <v>30300</v>
      </c>
      <c r="D7038">
        <v>34100</v>
      </c>
      <c r="E7038">
        <v>37850</v>
      </c>
      <c r="F7038">
        <v>40900</v>
      </c>
      <c r="G7038">
        <v>43950</v>
      </c>
      <c r="H7038">
        <v>46950</v>
      </c>
      <c r="I7038">
        <v>50000</v>
      </c>
      <c r="J7038">
        <v>53000</v>
      </c>
      <c r="K7038" t="s">
        <v>3093</v>
      </c>
      <c r="L7038">
        <v>57</v>
      </c>
      <c r="M7038">
        <v>50</v>
      </c>
      <c r="N7038" t="s">
        <v>2387</v>
      </c>
    </row>
    <row r="7039" spans="1:14" x14ac:dyDescent="0.2">
      <c r="A7039" t="s">
        <v>12798</v>
      </c>
      <c r="B7039">
        <v>26500</v>
      </c>
      <c r="C7039">
        <v>30300</v>
      </c>
      <c r="D7039">
        <v>34100</v>
      </c>
      <c r="E7039">
        <v>37850</v>
      </c>
      <c r="F7039">
        <v>40900</v>
      </c>
      <c r="G7039">
        <v>43950</v>
      </c>
      <c r="H7039">
        <v>46950</v>
      </c>
      <c r="I7039">
        <v>50000</v>
      </c>
      <c r="J7039">
        <v>53000</v>
      </c>
      <c r="K7039" t="s">
        <v>3093</v>
      </c>
      <c r="L7039">
        <v>59</v>
      </c>
      <c r="M7039">
        <v>50</v>
      </c>
      <c r="N7039" t="s">
        <v>2388</v>
      </c>
    </row>
    <row r="7040" spans="1:14" x14ac:dyDescent="0.2">
      <c r="A7040" t="s">
        <v>12799</v>
      </c>
      <c r="B7040">
        <v>26500</v>
      </c>
      <c r="C7040">
        <v>30300</v>
      </c>
      <c r="D7040">
        <v>34100</v>
      </c>
      <c r="E7040">
        <v>37850</v>
      </c>
      <c r="F7040">
        <v>40900</v>
      </c>
      <c r="G7040">
        <v>43950</v>
      </c>
      <c r="H7040">
        <v>46950</v>
      </c>
      <c r="I7040">
        <v>50000</v>
      </c>
      <c r="J7040">
        <v>53000</v>
      </c>
      <c r="K7040" t="s">
        <v>3093</v>
      </c>
      <c r="L7040">
        <v>61</v>
      </c>
      <c r="M7040">
        <v>50</v>
      </c>
      <c r="N7040" t="s">
        <v>2389</v>
      </c>
    </row>
    <row r="7041" spans="1:14" x14ac:dyDescent="0.2">
      <c r="A7041" t="s">
        <v>12800</v>
      </c>
      <c r="B7041">
        <v>26500</v>
      </c>
      <c r="C7041">
        <v>30300</v>
      </c>
      <c r="D7041">
        <v>34100</v>
      </c>
      <c r="E7041">
        <v>37850</v>
      </c>
      <c r="F7041">
        <v>40900</v>
      </c>
      <c r="G7041">
        <v>43950</v>
      </c>
      <c r="H7041">
        <v>46950</v>
      </c>
      <c r="I7041">
        <v>50000</v>
      </c>
      <c r="J7041">
        <v>53000</v>
      </c>
      <c r="K7041" t="s">
        <v>3093</v>
      </c>
      <c r="L7041">
        <v>63</v>
      </c>
      <c r="M7041">
        <v>50</v>
      </c>
      <c r="N7041" t="s">
        <v>2390</v>
      </c>
    </row>
    <row r="7042" spans="1:14" x14ac:dyDescent="0.2">
      <c r="A7042" t="s">
        <v>12801</v>
      </c>
      <c r="B7042">
        <v>32800</v>
      </c>
      <c r="C7042">
        <v>37500</v>
      </c>
      <c r="D7042">
        <v>42200</v>
      </c>
      <c r="E7042">
        <v>46850</v>
      </c>
      <c r="F7042">
        <v>50600</v>
      </c>
      <c r="G7042">
        <v>54350</v>
      </c>
      <c r="H7042">
        <v>58100</v>
      </c>
      <c r="I7042">
        <v>61850</v>
      </c>
      <c r="J7042">
        <v>65600</v>
      </c>
      <c r="K7042" t="s">
        <v>3093</v>
      </c>
      <c r="L7042">
        <v>65</v>
      </c>
      <c r="M7042">
        <v>50</v>
      </c>
      <c r="N7042" t="s">
        <v>2391</v>
      </c>
    </row>
    <row r="7043" spans="1:14" x14ac:dyDescent="0.2">
      <c r="A7043" t="s">
        <v>12802</v>
      </c>
      <c r="B7043">
        <v>27100</v>
      </c>
      <c r="C7043">
        <v>31000</v>
      </c>
      <c r="D7043">
        <v>34850</v>
      </c>
      <c r="E7043">
        <v>38700</v>
      </c>
      <c r="F7043">
        <v>41800</v>
      </c>
      <c r="G7043">
        <v>44900</v>
      </c>
      <c r="H7043">
        <v>48000</v>
      </c>
      <c r="I7043">
        <v>51100</v>
      </c>
      <c r="J7043">
        <v>54200</v>
      </c>
      <c r="K7043" t="s">
        <v>3093</v>
      </c>
      <c r="L7043">
        <v>67</v>
      </c>
      <c r="M7043">
        <v>50</v>
      </c>
      <c r="N7043" t="s">
        <v>2392</v>
      </c>
    </row>
    <row r="7044" spans="1:14" x14ac:dyDescent="0.2">
      <c r="A7044" t="s">
        <v>12803</v>
      </c>
      <c r="B7044">
        <v>26500</v>
      </c>
      <c r="C7044">
        <v>30300</v>
      </c>
      <c r="D7044">
        <v>34100</v>
      </c>
      <c r="E7044">
        <v>37850</v>
      </c>
      <c r="F7044">
        <v>40900</v>
      </c>
      <c r="G7044">
        <v>43950</v>
      </c>
      <c r="H7044">
        <v>46950</v>
      </c>
      <c r="I7044">
        <v>50000</v>
      </c>
      <c r="J7044">
        <v>53000</v>
      </c>
      <c r="K7044" t="s">
        <v>3093</v>
      </c>
      <c r="L7044">
        <v>69</v>
      </c>
      <c r="M7044">
        <v>50</v>
      </c>
      <c r="N7044" t="s">
        <v>2393</v>
      </c>
    </row>
    <row r="7045" spans="1:14" x14ac:dyDescent="0.2">
      <c r="A7045" t="s">
        <v>12804</v>
      </c>
      <c r="B7045">
        <v>26500</v>
      </c>
      <c r="C7045">
        <v>30300</v>
      </c>
      <c r="D7045">
        <v>34100</v>
      </c>
      <c r="E7045">
        <v>37850</v>
      </c>
      <c r="F7045">
        <v>40900</v>
      </c>
      <c r="G7045">
        <v>43950</v>
      </c>
      <c r="H7045">
        <v>46950</v>
      </c>
      <c r="I7045">
        <v>50000</v>
      </c>
      <c r="J7045">
        <v>53000</v>
      </c>
      <c r="K7045" t="s">
        <v>3093</v>
      </c>
      <c r="L7045">
        <v>71</v>
      </c>
      <c r="M7045">
        <v>50</v>
      </c>
      <c r="N7045" t="s">
        <v>2394</v>
      </c>
    </row>
    <row r="7046" spans="1:14" x14ac:dyDescent="0.2">
      <c r="A7046" t="s">
        <v>12805</v>
      </c>
      <c r="B7046">
        <v>26500</v>
      </c>
      <c r="C7046">
        <v>30300</v>
      </c>
      <c r="D7046">
        <v>34100</v>
      </c>
      <c r="E7046">
        <v>37850</v>
      </c>
      <c r="F7046">
        <v>40900</v>
      </c>
      <c r="G7046">
        <v>43950</v>
      </c>
      <c r="H7046">
        <v>46950</v>
      </c>
      <c r="I7046">
        <v>50000</v>
      </c>
      <c r="J7046">
        <v>53000</v>
      </c>
      <c r="K7046" t="s">
        <v>3093</v>
      </c>
      <c r="L7046">
        <v>73</v>
      </c>
      <c r="M7046">
        <v>50</v>
      </c>
      <c r="N7046" t="s">
        <v>2395</v>
      </c>
    </row>
    <row r="7047" spans="1:14" x14ac:dyDescent="0.2">
      <c r="A7047" t="s">
        <v>12806</v>
      </c>
      <c r="B7047">
        <v>26850</v>
      </c>
      <c r="C7047">
        <v>30700</v>
      </c>
      <c r="D7047">
        <v>34550</v>
      </c>
      <c r="E7047">
        <v>38350</v>
      </c>
      <c r="F7047">
        <v>41450</v>
      </c>
      <c r="G7047">
        <v>44500</v>
      </c>
      <c r="H7047">
        <v>47600</v>
      </c>
      <c r="I7047">
        <v>50650</v>
      </c>
      <c r="J7047">
        <v>53700</v>
      </c>
      <c r="K7047" t="s">
        <v>3093</v>
      </c>
      <c r="L7047">
        <v>75</v>
      </c>
      <c r="M7047">
        <v>50</v>
      </c>
      <c r="N7047" t="s">
        <v>3333</v>
      </c>
    </row>
    <row r="7048" spans="1:14" x14ac:dyDescent="0.2">
      <c r="A7048" t="s">
        <v>12807</v>
      </c>
      <c r="B7048">
        <v>32100</v>
      </c>
      <c r="C7048">
        <v>36700</v>
      </c>
      <c r="D7048">
        <v>41300</v>
      </c>
      <c r="E7048">
        <v>45850</v>
      </c>
      <c r="F7048">
        <v>49550</v>
      </c>
      <c r="G7048">
        <v>53200</v>
      </c>
      <c r="H7048">
        <v>56900</v>
      </c>
      <c r="I7048">
        <v>60550</v>
      </c>
      <c r="J7048">
        <v>64200</v>
      </c>
      <c r="K7048" t="s">
        <v>3093</v>
      </c>
      <c r="L7048">
        <v>77</v>
      </c>
      <c r="M7048">
        <v>50</v>
      </c>
      <c r="N7048" t="s">
        <v>2396</v>
      </c>
    </row>
    <row r="7049" spans="1:14" x14ac:dyDescent="0.2">
      <c r="A7049" t="s">
        <v>12808</v>
      </c>
      <c r="B7049">
        <v>26500</v>
      </c>
      <c r="C7049">
        <v>30300</v>
      </c>
      <c r="D7049">
        <v>34100</v>
      </c>
      <c r="E7049">
        <v>37850</v>
      </c>
      <c r="F7049">
        <v>40900</v>
      </c>
      <c r="G7049">
        <v>43950</v>
      </c>
      <c r="H7049">
        <v>46950</v>
      </c>
      <c r="I7049">
        <v>50000</v>
      </c>
      <c r="J7049">
        <v>53000</v>
      </c>
      <c r="K7049" t="s">
        <v>3093</v>
      </c>
      <c r="L7049">
        <v>79</v>
      </c>
      <c r="M7049">
        <v>50</v>
      </c>
      <c r="N7049" t="s">
        <v>2279</v>
      </c>
    </row>
    <row r="7050" spans="1:14" x14ac:dyDescent="0.2">
      <c r="A7050" t="s">
        <v>12809</v>
      </c>
      <c r="B7050">
        <v>33150</v>
      </c>
      <c r="C7050">
        <v>37900</v>
      </c>
      <c r="D7050">
        <v>42650</v>
      </c>
      <c r="E7050">
        <v>47350</v>
      </c>
      <c r="F7050">
        <v>51150</v>
      </c>
      <c r="G7050">
        <v>54950</v>
      </c>
      <c r="H7050">
        <v>58750</v>
      </c>
      <c r="I7050">
        <v>62550</v>
      </c>
      <c r="J7050">
        <v>66300</v>
      </c>
      <c r="K7050" t="s">
        <v>3093</v>
      </c>
      <c r="L7050">
        <v>81</v>
      </c>
      <c r="M7050">
        <v>50</v>
      </c>
      <c r="N7050" t="s">
        <v>2758</v>
      </c>
    </row>
    <row r="7051" spans="1:14" x14ac:dyDescent="0.2">
      <c r="A7051" t="s">
        <v>12810</v>
      </c>
      <c r="B7051">
        <v>26500</v>
      </c>
      <c r="C7051">
        <v>30300</v>
      </c>
      <c r="D7051">
        <v>34100</v>
      </c>
      <c r="E7051">
        <v>37850</v>
      </c>
      <c r="F7051">
        <v>40900</v>
      </c>
      <c r="G7051">
        <v>43950</v>
      </c>
      <c r="H7051">
        <v>46950</v>
      </c>
      <c r="I7051">
        <v>50000</v>
      </c>
      <c r="J7051">
        <v>53000</v>
      </c>
      <c r="K7051" t="s">
        <v>3093</v>
      </c>
      <c r="L7051">
        <v>83</v>
      </c>
      <c r="M7051">
        <v>50</v>
      </c>
      <c r="N7051" t="s">
        <v>2280</v>
      </c>
    </row>
    <row r="7052" spans="1:14" x14ac:dyDescent="0.2">
      <c r="A7052" t="s">
        <v>12811</v>
      </c>
      <c r="B7052">
        <v>26500</v>
      </c>
      <c r="C7052">
        <v>30300</v>
      </c>
      <c r="D7052">
        <v>34100</v>
      </c>
      <c r="E7052">
        <v>37850</v>
      </c>
      <c r="F7052">
        <v>40900</v>
      </c>
      <c r="G7052">
        <v>43950</v>
      </c>
      <c r="H7052">
        <v>46950</v>
      </c>
      <c r="I7052">
        <v>50000</v>
      </c>
      <c r="J7052">
        <v>53000</v>
      </c>
      <c r="K7052" t="s">
        <v>3093</v>
      </c>
      <c r="L7052">
        <v>85</v>
      </c>
      <c r="M7052">
        <v>50</v>
      </c>
      <c r="N7052" t="s">
        <v>3707</v>
      </c>
    </row>
    <row r="7053" spans="1:14" x14ac:dyDescent="0.2">
      <c r="A7053" t="s">
        <v>12812</v>
      </c>
      <c r="B7053">
        <v>33150</v>
      </c>
      <c r="C7053">
        <v>37900</v>
      </c>
      <c r="D7053">
        <v>42650</v>
      </c>
      <c r="E7053">
        <v>47350</v>
      </c>
      <c r="F7053">
        <v>51150</v>
      </c>
      <c r="G7053">
        <v>54950</v>
      </c>
      <c r="H7053">
        <v>58750</v>
      </c>
      <c r="I7053">
        <v>62550</v>
      </c>
      <c r="J7053">
        <v>66300</v>
      </c>
      <c r="K7053" t="s">
        <v>3093</v>
      </c>
      <c r="L7053">
        <v>87</v>
      </c>
      <c r="M7053">
        <v>50</v>
      </c>
      <c r="N7053" t="s">
        <v>2281</v>
      </c>
    </row>
    <row r="7054" spans="1:14" x14ac:dyDescent="0.2">
      <c r="A7054" t="s">
        <v>12813</v>
      </c>
      <c r="B7054">
        <v>32700</v>
      </c>
      <c r="C7054">
        <v>37400</v>
      </c>
      <c r="D7054">
        <v>42050</v>
      </c>
      <c r="E7054">
        <v>46700</v>
      </c>
      <c r="F7054">
        <v>50450</v>
      </c>
      <c r="G7054">
        <v>54200</v>
      </c>
      <c r="H7054">
        <v>57950</v>
      </c>
      <c r="I7054">
        <v>61650</v>
      </c>
      <c r="J7054">
        <v>65400</v>
      </c>
      <c r="K7054" t="s">
        <v>3093</v>
      </c>
      <c r="L7054">
        <v>89</v>
      </c>
      <c r="M7054">
        <v>50</v>
      </c>
      <c r="N7054" t="s">
        <v>2282</v>
      </c>
    </row>
    <row r="7055" spans="1:14" x14ac:dyDescent="0.2">
      <c r="A7055" t="s">
        <v>12814</v>
      </c>
      <c r="B7055">
        <v>26500</v>
      </c>
      <c r="C7055">
        <v>30300</v>
      </c>
      <c r="D7055">
        <v>34100</v>
      </c>
      <c r="E7055">
        <v>37850</v>
      </c>
      <c r="F7055">
        <v>40900</v>
      </c>
      <c r="G7055">
        <v>43950</v>
      </c>
      <c r="H7055">
        <v>46950</v>
      </c>
      <c r="I7055">
        <v>50000</v>
      </c>
      <c r="J7055">
        <v>53000</v>
      </c>
      <c r="K7055" t="s">
        <v>3093</v>
      </c>
      <c r="L7055">
        <v>91</v>
      </c>
      <c r="M7055">
        <v>50</v>
      </c>
      <c r="N7055" t="s">
        <v>2283</v>
      </c>
    </row>
    <row r="7056" spans="1:14" x14ac:dyDescent="0.2">
      <c r="A7056" t="s">
        <v>12815</v>
      </c>
      <c r="B7056">
        <v>41400</v>
      </c>
      <c r="C7056">
        <v>47300</v>
      </c>
      <c r="D7056">
        <v>53200</v>
      </c>
      <c r="E7056">
        <v>59100</v>
      </c>
      <c r="F7056">
        <v>63850</v>
      </c>
      <c r="G7056">
        <v>68600</v>
      </c>
      <c r="H7056">
        <v>73300</v>
      </c>
      <c r="I7056">
        <v>78050</v>
      </c>
      <c r="J7056">
        <v>82750</v>
      </c>
      <c r="K7056" t="s">
        <v>3093</v>
      </c>
      <c r="L7056">
        <v>93</v>
      </c>
      <c r="M7056">
        <v>50</v>
      </c>
      <c r="N7056" t="s">
        <v>4117</v>
      </c>
    </row>
    <row r="7057" spans="1:14" x14ac:dyDescent="0.2">
      <c r="A7057" t="s">
        <v>12816</v>
      </c>
      <c r="B7057">
        <v>26500</v>
      </c>
      <c r="C7057">
        <v>30300</v>
      </c>
      <c r="D7057">
        <v>34100</v>
      </c>
      <c r="E7057">
        <v>37850</v>
      </c>
      <c r="F7057">
        <v>40900</v>
      </c>
      <c r="G7057">
        <v>43950</v>
      </c>
      <c r="H7057">
        <v>46950</v>
      </c>
      <c r="I7057">
        <v>50000</v>
      </c>
      <c r="J7057">
        <v>53000</v>
      </c>
      <c r="K7057" t="s">
        <v>3093</v>
      </c>
      <c r="L7057">
        <v>95</v>
      </c>
      <c r="M7057">
        <v>50</v>
      </c>
      <c r="N7057" t="s">
        <v>2284</v>
      </c>
    </row>
    <row r="7058" spans="1:14" x14ac:dyDescent="0.2">
      <c r="A7058" t="s">
        <v>12817</v>
      </c>
      <c r="B7058">
        <v>26500</v>
      </c>
      <c r="C7058">
        <v>30300</v>
      </c>
      <c r="D7058">
        <v>34100</v>
      </c>
      <c r="E7058">
        <v>37850</v>
      </c>
      <c r="F7058">
        <v>40900</v>
      </c>
      <c r="G7058">
        <v>43950</v>
      </c>
      <c r="H7058">
        <v>46950</v>
      </c>
      <c r="I7058">
        <v>50000</v>
      </c>
      <c r="J7058">
        <v>53000</v>
      </c>
      <c r="K7058" t="s">
        <v>3093</v>
      </c>
      <c r="L7058">
        <v>97</v>
      </c>
      <c r="M7058">
        <v>50</v>
      </c>
      <c r="N7058" t="s">
        <v>2285</v>
      </c>
    </row>
    <row r="7059" spans="1:14" x14ac:dyDescent="0.2">
      <c r="A7059" t="s">
        <v>12818</v>
      </c>
      <c r="B7059">
        <v>33150</v>
      </c>
      <c r="C7059">
        <v>37900</v>
      </c>
      <c r="D7059">
        <v>42650</v>
      </c>
      <c r="E7059">
        <v>47350</v>
      </c>
      <c r="F7059">
        <v>51150</v>
      </c>
      <c r="G7059">
        <v>54950</v>
      </c>
      <c r="H7059">
        <v>58750</v>
      </c>
      <c r="I7059">
        <v>62550</v>
      </c>
      <c r="J7059">
        <v>66300</v>
      </c>
      <c r="K7059" t="s">
        <v>3093</v>
      </c>
      <c r="L7059">
        <v>99</v>
      </c>
      <c r="M7059">
        <v>50</v>
      </c>
      <c r="N7059" t="s">
        <v>2286</v>
      </c>
    </row>
    <row r="7060" spans="1:14" x14ac:dyDescent="0.2">
      <c r="A7060" t="s">
        <v>12819</v>
      </c>
      <c r="B7060">
        <v>26500</v>
      </c>
      <c r="C7060">
        <v>30300</v>
      </c>
      <c r="D7060">
        <v>34100</v>
      </c>
      <c r="E7060">
        <v>37850</v>
      </c>
      <c r="F7060">
        <v>40900</v>
      </c>
      <c r="G7060">
        <v>43950</v>
      </c>
      <c r="H7060">
        <v>46950</v>
      </c>
      <c r="I7060">
        <v>50000</v>
      </c>
      <c r="J7060">
        <v>53000</v>
      </c>
      <c r="K7060" t="s">
        <v>3093</v>
      </c>
      <c r="L7060">
        <v>101</v>
      </c>
      <c r="M7060">
        <v>50</v>
      </c>
      <c r="N7060" t="s">
        <v>2287</v>
      </c>
    </row>
    <row r="7061" spans="1:14" x14ac:dyDescent="0.2">
      <c r="A7061" t="s">
        <v>12820</v>
      </c>
      <c r="B7061">
        <v>28600</v>
      </c>
      <c r="C7061">
        <v>32700</v>
      </c>
      <c r="D7061">
        <v>36800</v>
      </c>
      <c r="E7061">
        <v>40850</v>
      </c>
      <c r="F7061">
        <v>44150</v>
      </c>
      <c r="G7061">
        <v>47400</v>
      </c>
      <c r="H7061">
        <v>50700</v>
      </c>
      <c r="I7061">
        <v>53950</v>
      </c>
      <c r="J7061">
        <v>57200</v>
      </c>
      <c r="K7061" t="s">
        <v>3093</v>
      </c>
      <c r="L7061">
        <v>103</v>
      </c>
      <c r="M7061">
        <v>50</v>
      </c>
      <c r="N7061" t="s">
        <v>2288</v>
      </c>
    </row>
    <row r="7062" spans="1:14" x14ac:dyDescent="0.2">
      <c r="A7062" t="s">
        <v>12821</v>
      </c>
      <c r="B7062">
        <v>26500</v>
      </c>
      <c r="C7062">
        <v>30300</v>
      </c>
      <c r="D7062">
        <v>34100</v>
      </c>
      <c r="E7062">
        <v>37850</v>
      </c>
      <c r="F7062">
        <v>40900</v>
      </c>
      <c r="G7062">
        <v>43950</v>
      </c>
      <c r="H7062">
        <v>46950</v>
      </c>
      <c r="I7062">
        <v>50000</v>
      </c>
      <c r="J7062">
        <v>53000</v>
      </c>
      <c r="K7062" t="s">
        <v>3093</v>
      </c>
      <c r="L7062">
        <v>105</v>
      </c>
      <c r="M7062">
        <v>50</v>
      </c>
      <c r="N7062" t="s">
        <v>4122</v>
      </c>
    </row>
    <row r="7063" spans="1:14" x14ac:dyDescent="0.2">
      <c r="A7063" t="s">
        <v>12822</v>
      </c>
      <c r="B7063">
        <v>26500</v>
      </c>
      <c r="C7063">
        <v>30300</v>
      </c>
      <c r="D7063">
        <v>34100</v>
      </c>
      <c r="E7063">
        <v>37850</v>
      </c>
      <c r="F7063">
        <v>40900</v>
      </c>
      <c r="G7063">
        <v>43950</v>
      </c>
      <c r="H7063">
        <v>46950</v>
      </c>
      <c r="I7063">
        <v>50000</v>
      </c>
      <c r="J7063">
        <v>53000</v>
      </c>
      <c r="K7063" t="s">
        <v>3093</v>
      </c>
      <c r="L7063">
        <v>107</v>
      </c>
      <c r="M7063">
        <v>50</v>
      </c>
      <c r="N7063" t="s">
        <v>2289</v>
      </c>
    </row>
    <row r="7064" spans="1:14" x14ac:dyDescent="0.2">
      <c r="A7064" t="s">
        <v>12823</v>
      </c>
      <c r="B7064">
        <v>26500</v>
      </c>
      <c r="C7064">
        <v>30300</v>
      </c>
      <c r="D7064">
        <v>34100</v>
      </c>
      <c r="E7064">
        <v>37850</v>
      </c>
      <c r="F7064">
        <v>40900</v>
      </c>
      <c r="G7064">
        <v>43950</v>
      </c>
      <c r="H7064">
        <v>46950</v>
      </c>
      <c r="I7064">
        <v>50000</v>
      </c>
      <c r="J7064">
        <v>53000</v>
      </c>
      <c r="K7064" t="s">
        <v>3093</v>
      </c>
      <c r="L7064">
        <v>109</v>
      </c>
      <c r="M7064">
        <v>50</v>
      </c>
      <c r="N7064" t="s">
        <v>2766</v>
      </c>
    </row>
    <row r="7065" spans="1:14" x14ac:dyDescent="0.2">
      <c r="A7065" t="s">
        <v>12824</v>
      </c>
      <c r="B7065">
        <v>31700</v>
      </c>
      <c r="C7065">
        <v>36200</v>
      </c>
      <c r="D7065">
        <v>40750</v>
      </c>
      <c r="E7065">
        <v>45250</v>
      </c>
      <c r="F7065">
        <v>48900</v>
      </c>
      <c r="G7065">
        <v>52500</v>
      </c>
      <c r="H7065">
        <v>56150</v>
      </c>
      <c r="I7065">
        <v>59750</v>
      </c>
      <c r="J7065">
        <v>63350</v>
      </c>
      <c r="K7065" t="s">
        <v>3093</v>
      </c>
      <c r="L7065">
        <v>111</v>
      </c>
      <c r="M7065">
        <v>50</v>
      </c>
      <c r="N7065" t="s">
        <v>2290</v>
      </c>
    </row>
    <row r="7066" spans="1:14" x14ac:dyDescent="0.2">
      <c r="A7066" t="s">
        <v>12825</v>
      </c>
      <c r="B7066">
        <v>26500</v>
      </c>
      <c r="C7066">
        <v>30300</v>
      </c>
      <c r="D7066">
        <v>34100</v>
      </c>
      <c r="E7066">
        <v>37850</v>
      </c>
      <c r="F7066">
        <v>40900</v>
      </c>
      <c r="G7066">
        <v>43950</v>
      </c>
      <c r="H7066">
        <v>46950</v>
      </c>
      <c r="I7066">
        <v>50000</v>
      </c>
      <c r="J7066">
        <v>53000</v>
      </c>
      <c r="K7066" t="s">
        <v>3093</v>
      </c>
      <c r="L7066">
        <v>113</v>
      </c>
      <c r="M7066">
        <v>50</v>
      </c>
      <c r="N7066" t="s">
        <v>2291</v>
      </c>
    </row>
    <row r="7067" spans="1:14" x14ac:dyDescent="0.2">
      <c r="A7067" t="s">
        <v>12826</v>
      </c>
      <c r="B7067">
        <v>31800</v>
      </c>
      <c r="C7067">
        <v>36350</v>
      </c>
      <c r="D7067">
        <v>40900</v>
      </c>
      <c r="E7067">
        <v>45400</v>
      </c>
      <c r="F7067">
        <v>49050</v>
      </c>
      <c r="G7067">
        <v>52700</v>
      </c>
      <c r="H7067">
        <v>56300</v>
      </c>
      <c r="I7067">
        <v>59950</v>
      </c>
      <c r="J7067">
        <v>63600</v>
      </c>
      <c r="K7067" t="s">
        <v>3093</v>
      </c>
      <c r="L7067">
        <v>115</v>
      </c>
      <c r="M7067">
        <v>50</v>
      </c>
      <c r="N7067" t="s">
        <v>3347</v>
      </c>
    </row>
    <row r="7068" spans="1:14" x14ac:dyDescent="0.2">
      <c r="A7068" t="s">
        <v>12827</v>
      </c>
      <c r="B7068">
        <v>26500</v>
      </c>
      <c r="C7068">
        <v>30300</v>
      </c>
      <c r="D7068">
        <v>34100</v>
      </c>
      <c r="E7068">
        <v>37850</v>
      </c>
      <c r="F7068">
        <v>40900</v>
      </c>
      <c r="G7068">
        <v>43950</v>
      </c>
      <c r="H7068">
        <v>46950</v>
      </c>
      <c r="I7068">
        <v>50000</v>
      </c>
      <c r="J7068">
        <v>53000</v>
      </c>
      <c r="K7068" t="s">
        <v>3093</v>
      </c>
      <c r="L7068">
        <v>117</v>
      </c>
      <c r="M7068">
        <v>50</v>
      </c>
      <c r="N7068" t="s">
        <v>2292</v>
      </c>
    </row>
    <row r="7069" spans="1:14" x14ac:dyDescent="0.2">
      <c r="A7069" t="s">
        <v>12828</v>
      </c>
      <c r="B7069">
        <v>26500</v>
      </c>
      <c r="C7069">
        <v>30300</v>
      </c>
      <c r="D7069">
        <v>34100</v>
      </c>
      <c r="E7069">
        <v>37850</v>
      </c>
      <c r="F7069">
        <v>40900</v>
      </c>
      <c r="G7069">
        <v>43950</v>
      </c>
      <c r="H7069">
        <v>46950</v>
      </c>
      <c r="I7069">
        <v>50000</v>
      </c>
      <c r="J7069">
        <v>53000</v>
      </c>
      <c r="K7069" t="s">
        <v>3093</v>
      </c>
      <c r="L7069">
        <v>119</v>
      </c>
      <c r="M7069">
        <v>50</v>
      </c>
      <c r="N7069" t="s">
        <v>2293</v>
      </c>
    </row>
    <row r="7070" spans="1:14" x14ac:dyDescent="0.2">
      <c r="A7070" t="s">
        <v>12829</v>
      </c>
      <c r="B7070">
        <v>26500</v>
      </c>
      <c r="C7070">
        <v>30300</v>
      </c>
      <c r="D7070">
        <v>34100</v>
      </c>
      <c r="E7070">
        <v>37850</v>
      </c>
      <c r="F7070">
        <v>40900</v>
      </c>
      <c r="G7070">
        <v>43950</v>
      </c>
      <c r="H7070">
        <v>46950</v>
      </c>
      <c r="I7070">
        <v>50000</v>
      </c>
      <c r="J7070">
        <v>53000</v>
      </c>
      <c r="K7070" t="s">
        <v>3093</v>
      </c>
      <c r="L7070">
        <v>121</v>
      </c>
      <c r="M7070">
        <v>50</v>
      </c>
      <c r="N7070" t="s">
        <v>2294</v>
      </c>
    </row>
    <row r="7071" spans="1:14" x14ac:dyDescent="0.2">
      <c r="A7071" t="s">
        <v>12830</v>
      </c>
      <c r="B7071">
        <v>26500</v>
      </c>
      <c r="C7071">
        <v>30300</v>
      </c>
      <c r="D7071">
        <v>34100</v>
      </c>
      <c r="E7071">
        <v>37850</v>
      </c>
      <c r="F7071">
        <v>40900</v>
      </c>
      <c r="G7071">
        <v>43950</v>
      </c>
      <c r="H7071">
        <v>46950</v>
      </c>
      <c r="I7071">
        <v>50000</v>
      </c>
      <c r="J7071">
        <v>53000</v>
      </c>
      <c r="K7071" t="s">
        <v>3093</v>
      </c>
      <c r="L7071">
        <v>123</v>
      </c>
      <c r="M7071">
        <v>50</v>
      </c>
      <c r="N7071" t="s">
        <v>2295</v>
      </c>
    </row>
    <row r="7072" spans="1:14" x14ac:dyDescent="0.2">
      <c r="A7072" t="s">
        <v>12831</v>
      </c>
      <c r="B7072">
        <v>33150</v>
      </c>
      <c r="C7072">
        <v>37900</v>
      </c>
      <c r="D7072">
        <v>42650</v>
      </c>
      <c r="E7072">
        <v>47350</v>
      </c>
      <c r="F7072">
        <v>51150</v>
      </c>
      <c r="G7072">
        <v>54950</v>
      </c>
      <c r="H7072">
        <v>58750</v>
      </c>
      <c r="I7072">
        <v>62550</v>
      </c>
      <c r="J7072">
        <v>66300</v>
      </c>
      <c r="K7072" t="s">
        <v>3093</v>
      </c>
      <c r="L7072">
        <v>125</v>
      </c>
      <c r="M7072">
        <v>50</v>
      </c>
      <c r="N7072" t="s">
        <v>2296</v>
      </c>
    </row>
    <row r="7073" spans="1:14" x14ac:dyDescent="0.2">
      <c r="A7073" t="s">
        <v>12832</v>
      </c>
      <c r="B7073">
        <v>26500</v>
      </c>
      <c r="C7073">
        <v>30300</v>
      </c>
      <c r="D7073">
        <v>34100</v>
      </c>
      <c r="E7073">
        <v>37850</v>
      </c>
      <c r="F7073">
        <v>40900</v>
      </c>
      <c r="G7073">
        <v>43950</v>
      </c>
      <c r="H7073">
        <v>46950</v>
      </c>
      <c r="I7073">
        <v>50000</v>
      </c>
      <c r="J7073">
        <v>53000</v>
      </c>
      <c r="K7073" t="s">
        <v>3093</v>
      </c>
      <c r="L7073">
        <v>127</v>
      </c>
      <c r="M7073">
        <v>50</v>
      </c>
      <c r="N7073" t="s">
        <v>2297</v>
      </c>
    </row>
    <row r="7074" spans="1:14" x14ac:dyDescent="0.2">
      <c r="A7074" t="s">
        <v>12833</v>
      </c>
      <c r="B7074">
        <v>26500</v>
      </c>
      <c r="C7074">
        <v>30300</v>
      </c>
      <c r="D7074">
        <v>34100</v>
      </c>
      <c r="E7074">
        <v>37850</v>
      </c>
      <c r="F7074">
        <v>40900</v>
      </c>
      <c r="G7074">
        <v>43950</v>
      </c>
      <c r="H7074">
        <v>46950</v>
      </c>
      <c r="I7074">
        <v>50000</v>
      </c>
      <c r="J7074">
        <v>53000</v>
      </c>
      <c r="K7074" t="s">
        <v>3093</v>
      </c>
      <c r="L7074">
        <v>129</v>
      </c>
      <c r="M7074">
        <v>50</v>
      </c>
      <c r="N7074" t="s">
        <v>2298</v>
      </c>
    </row>
    <row r="7075" spans="1:14" x14ac:dyDescent="0.2">
      <c r="A7075" t="s">
        <v>12834</v>
      </c>
      <c r="B7075">
        <v>26500</v>
      </c>
      <c r="C7075">
        <v>30300</v>
      </c>
      <c r="D7075">
        <v>34100</v>
      </c>
      <c r="E7075">
        <v>37850</v>
      </c>
      <c r="F7075">
        <v>40900</v>
      </c>
      <c r="G7075">
        <v>43950</v>
      </c>
      <c r="H7075">
        <v>46950</v>
      </c>
      <c r="I7075">
        <v>50000</v>
      </c>
      <c r="J7075">
        <v>53000</v>
      </c>
      <c r="K7075" t="s">
        <v>3093</v>
      </c>
      <c r="L7075">
        <v>131</v>
      </c>
      <c r="M7075">
        <v>50</v>
      </c>
      <c r="N7075" t="s">
        <v>3450</v>
      </c>
    </row>
    <row r="7076" spans="1:14" x14ac:dyDescent="0.2">
      <c r="A7076" t="s">
        <v>12835</v>
      </c>
      <c r="B7076">
        <v>26500</v>
      </c>
      <c r="C7076">
        <v>30300</v>
      </c>
      <c r="D7076">
        <v>34100</v>
      </c>
      <c r="E7076">
        <v>37850</v>
      </c>
      <c r="F7076">
        <v>40900</v>
      </c>
      <c r="G7076">
        <v>43950</v>
      </c>
      <c r="H7076">
        <v>46950</v>
      </c>
      <c r="I7076">
        <v>50000</v>
      </c>
      <c r="J7076">
        <v>53000</v>
      </c>
      <c r="K7076" t="s">
        <v>3093</v>
      </c>
      <c r="L7076">
        <v>133</v>
      </c>
      <c r="M7076">
        <v>50</v>
      </c>
      <c r="N7076" t="s">
        <v>4254</v>
      </c>
    </row>
    <row r="7077" spans="1:14" x14ac:dyDescent="0.2">
      <c r="A7077" t="s">
        <v>12836</v>
      </c>
      <c r="B7077">
        <v>26500</v>
      </c>
      <c r="C7077">
        <v>30300</v>
      </c>
      <c r="D7077">
        <v>34100</v>
      </c>
      <c r="E7077">
        <v>37850</v>
      </c>
      <c r="F7077">
        <v>40900</v>
      </c>
      <c r="G7077">
        <v>43950</v>
      </c>
      <c r="H7077">
        <v>46950</v>
      </c>
      <c r="I7077">
        <v>50000</v>
      </c>
      <c r="J7077">
        <v>53000</v>
      </c>
      <c r="K7077" t="s">
        <v>3093</v>
      </c>
      <c r="L7077">
        <v>135</v>
      </c>
      <c r="M7077">
        <v>50</v>
      </c>
      <c r="N7077" t="s">
        <v>3451</v>
      </c>
    </row>
    <row r="7078" spans="1:14" x14ac:dyDescent="0.2">
      <c r="A7078" t="s">
        <v>12837</v>
      </c>
      <c r="B7078">
        <v>26500</v>
      </c>
      <c r="C7078">
        <v>30300</v>
      </c>
      <c r="D7078">
        <v>34100</v>
      </c>
      <c r="E7078">
        <v>37850</v>
      </c>
      <c r="F7078">
        <v>40900</v>
      </c>
      <c r="G7078">
        <v>43950</v>
      </c>
      <c r="H7078">
        <v>46950</v>
      </c>
      <c r="I7078">
        <v>50000</v>
      </c>
      <c r="J7078">
        <v>53000</v>
      </c>
      <c r="K7078" t="s">
        <v>3093</v>
      </c>
      <c r="L7078">
        <v>137</v>
      </c>
      <c r="M7078">
        <v>50</v>
      </c>
      <c r="N7078" t="s">
        <v>3452</v>
      </c>
    </row>
    <row r="7079" spans="1:14" x14ac:dyDescent="0.2">
      <c r="A7079" t="s">
        <v>12838</v>
      </c>
      <c r="B7079">
        <v>34900</v>
      </c>
      <c r="C7079">
        <v>39850</v>
      </c>
      <c r="D7079">
        <v>44850</v>
      </c>
      <c r="E7079">
        <v>49800</v>
      </c>
      <c r="F7079">
        <v>53800</v>
      </c>
      <c r="G7079">
        <v>57800</v>
      </c>
      <c r="H7079">
        <v>61800</v>
      </c>
      <c r="I7079">
        <v>65750</v>
      </c>
      <c r="J7079">
        <v>69750</v>
      </c>
      <c r="K7079" t="s">
        <v>3093</v>
      </c>
      <c r="L7079">
        <v>139</v>
      </c>
      <c r="M7079">
        <v>50</v>
      </c>
      <c r="N7079" t="s">
        <v>3233</v>
      </c>
    </row>
    <row r="7080" spans="1:14" x14ac:dyDescent="0.2">
      <c r="A7080" t="s">
        <v>12839</v>
      </c>
      <c r="B7080">
        <v>26500</v>
      </c>
      <c r="C7080">
        <v>30300</v>
      </c>
      <c r="D7080">
        <v>34100</v>
      </c>
      <c r="E7080">
        <v>37850</v>
      </c>
      <c r="F7080">
        <v>40900</v>
      </c>
      <c r="G7080">
        <v>43950</v>
      </c>
      <c r="H7080">
        <v>46950</v>
      </c>
      <c r="I7080">
        <v>50000</v>
      </c>
      <c r="J7080">
        <v>53000</v>
      </c>
      <c r="K7080" t="s">
        <v>3093</v>
      </c>
      <c r="L7080">
        <v>141</v>
      </c>
      <c r="M7080">
        <v>50</v>
      </c>
      <c r="N7080" t="s">
        <v>3453</v>
      </c>
    </row>
    <row r="7081" spans="1:14" x14ac:dyDescent="0.2">
      <c r="A7081" t="s">
        <v>12840</v>
      </c>
      <c r="B7081">
        <v>26500</v>
      </c>
      <c r="C7081">
        <v>30300</v>
      </c>
      <c r="D7081">
        <v>34100</v>
      </c>
      <c r="E7081">
        <v>37850</v>
      </c>
      <c r="F7081">
        <v>40900</v>
      </c>
      <c r="G7081">
        <v>43950</v>
      </c>
      <c r="H7081">
        <v>46950</v>
      </c>
      <c r="I7081">
        <v>50000</v>
      </c>
      <c r="J7081">
        <v>53000</v>
      </c>
      <c r="K7081" t="s">
        <v>3093</v>
      </c>
      <c r="L7081">
        <v>143</v>
      </c>
      <c r="M7081">
        <v>50</v>
      </c>
      <c r="N7081" t="s">
        <v>3454</v>
      </c>
    </row>
    <row r="7082" spans="1:14" x14ac:dyDescent="0.2">
      <c r="A7082" t="s">
        <v>12841</v>
      </c>
      <c r="B7082">
        <v>26500</v>
      </c>
      <c r="C7082">
        <v>30300</v>
      </c>
      <c r="D7082">
        <v>34100</v>
      </c>
      <c r="E7082">
        <v>37850</v>
      </c>
      <c r="F7082">
        <v>40900</v>
      </c>
      <c r="G7082">
        <v>43950</v>
      </c>
      <c r="H7082">
        <v>46950</v>
      </c>
      <c r="I7082">
        <v>50000</v>
      </c>
      <c r="J7082">
        <v>53000</v>
      </c>
      <c r="K7082" t="s">
        <v>3093</v>
      </c>
      <c r="L7082">
        <v>145</v>
      </c>
      <c r="M7082">
        <v>50</v>
      </c>
      <c r="N7082" t="s">
        <v>3455</v>
      </c>
    </row>
    <row r="7083" spans="1:14" x14ac:dyDescent="0.2">
      <c r="A7083" t="s">
        <v>12842</v>
      </c>
      <c r="B7083">
        <v>33150</v>
      </c>
      <c r="C7083">
        <v>37900</v>
      </c>
      <c r="D7083">
        <v>42650</v>
      </c>
      <c r="E7083">
        <v>47350</v>
      </c>
      <c r="F7083">
        <v>51150</v>
      </c>
      <c r="G7083">
        <v>54950</v>
      </c>
      <c r="H7083">
        <v>58750</v>
      </c>
      <c r="I7083">
        <v>62550</v>
      </c>
      <c r="J7083">
        <v>66300</v>
      </c>
      <c r="K7083" t="s">
        <v>3093</v>
      </c>
      <c r="L7083">
        <v>147</v>
      </c>
      <c r="M7083">
        <v>50</v>
      </c>
      <c r="N7083" t="s">
        <v>3355</v>
      </c>
    </row>
    <row r="7084" spans="1:14" x14ac:dyDescent="0.2">
      <c r="A7084" t="s">
        <v>12843</v>
      </c>
      <c r="B7084">
        <v>26500</v>
      </c>
      <c r="C7084">
        <v>30300</v>
      </c>
      <c r="D7084">
        <v>34100</v>
      </c>
      <c r="E7084">
        <v>37850</v>
      </c>
      <c r="F7084">
        <v>40900</v>
      </c>
      <c r="G7084">
        <v>43950</v>
      </c>
      <c r="H7084">
        <v>46950</v>
      </c>
      <c r="I7084">
        <v>50000</v>
      </c>
      <c r="J7084">
        <v>53000</v>
      </c>
      <c r="K7084" t="s">
        <v>3093</v>
      </c>
      <c r="L7084">
        <v>149</v>
      </c>
      <c r="M7084">
        <v>50</v>
      </c>
      <c r="N7084" t="s">
        <v>4167</v>
      </c>
    </row>
    <row r="7085" spans="1:14" x14ac:dyDescent="0.2">
      <c r="A7085" t="s">
        <v>12844</v>
      </c>
      <c r="B7085">
        <v>26500</v>
      </c>
      <c r="C7085">
        <v>30300</v>
      </c>
      <c r="D7085">
        <v>34100</v>
      </c>
      <c r="E7085">
        <v>37850</v>
      </c>
      <c r="F7085">
        <v>40900</v>
      </c>
      <c r="G7085">
        <v>43950</v>
      </c>
      <c r="H7085">
        <v>46950</v>
      </c>
      <c r="I7085">
        <v>50000</v>
      </c>
      <c r="J7085">
        <v>53000</v>
      </c>
      <c r="K7085" t="s">
        <v>3093</v>
      </c>
      <c r="L7085">
        <v>151</v>
      </c>
      <c r="M7085">
        <v>50</v>
      </c>
      <c r="N7085" t="s">
        <v>3456</v>
      </c>
    </row>
    <row r="7086" spans="1:14" x14ac:dyDescent="0.2">
      <c r="A7086" t="s">
        <v>12845</v>
      </c>
      <c r="B7086">
        <v>26500</v>
      </c>
      <c r="C7086">
        <v>30300</v>
      </c>
      <c r="D7086">
        <v>34100</v>
      </c>
      <c r="E7086">
        <v>37850</v>
      </c>
      <c r="F7086">
        <v>40900</v>
      </c>
      <c r="G7086">
        <v>43950</v>
      </c>
      <c r="H7086">
        <v>46950</v>
      </c>
      <c r="I7086">
        <v>50000</v>
      </c>
      <c r="J7086">
        <v>53000</v>
      </c>
      <c r="K7086" t="s">
        <v>3093</v>
      </c>
      <c r="L7086">
        <v>153</v>
      </c>
      <c r="M7086">
        <v>50</v>
      </c>
      <c r="N7086" t="s">
        <v>3457</v>
      </c>
    </row>
    <row r="7087" spans="1:14" x14ac:dyDescent="0.2">
      <c r="A7087" t="s">
        <v>12846</v>
      </c>
      <c r="B7087">
        <v>27950</v>
      </c>
      <c r="C7087">
        <v>31950</v>
      </c>
      <c r="D7087">
        <v>35950</v>
      </c>
      <c r="E7087">
        <v>39900</v>
      </c>
      <c r="F7087">
        <v>43100</v>
      </c>
      <c r="G7087">
        <v>46300</v>
      </c>
      <c r="H7087">
        <v>49500</v>
      </c>
      <c r="I7087">
        <v>52700</v>
      </c>
      <c r="J7087">
        <v>55900</v>
      </c>
      <c r="K7087" t="s">
        <v>3093</v>
      </c>
      <c r="L7087">
        <v>155</v>
      </c>
      <c r="M7087">
        <v>50</v>
      </c>
      <c r="N7087" t="s">
        <v>3458</v>
      </c>
    </row>
    <row r="7088" spans="1:14" x14ac:dyDescent="0.2">
      <c r="A7088" t="s">
        <v>12847</v>
      </c>
      <c r="B7088">
        <v>26500</v>
      </c>
      <c r="C7088">
        <v>30300</v>
      </c>
      <c r="D7088">
        <v>34100</v>
      </c>
      <c r="E7088">
        <v>37850</v>
      </c>
      <c r="F7088">
        <v>40900</v>
      </c>
      <c r="G7088">
        <v>43950</v>
      </c>
      <c r="H7088">
        <v>46950</v>
      </c>
      <c r="I7088">
        <v>50000</v>
      </c>
      <c r="J7088">
        <v>53000</v>
      </c>
      <c r="K7088" t="s">
        <v>3093</v>
      </c>
      <c r="L7088">
        <v>157</v>
      </c>
      <c r="M7088">
        <v>50</v>
      </c>
      <c r="N7088" t="s">
        <v>3459</v>
      </c>
    </row>
    <row r="7089" spans="1:14" x14ac:dyDescent="0.2">
      <c r="A7089" t="s">
        <v>12848</v>
      </c>
      <c r="B7089">
        <v>27950</v>
      </c>
      <c r="C7089">
        <v>31950</v>
      </c>
      <c r="D7089">
        <v>35950</v>
      </c>
      <c r="E7089">
        <v>39900</v>
      </c>
      <c r="F7089">
        <v>43100</v>
      </c>
      <c r="G7089">
        <v>46300</v>
      </c>
      <c r="H7089">
        <v>49500</v>
      </c>
      <c r="I7089">
        <v>52700</v>
      </c>
      <c r="J7089">
        <v>55900</v>
      </c>
      <c r="K7089" t="s">
        <v>3093</v>
      </c>
      <c r="L7089">
        <v>159</v>
      </c>
      <c r="M7089">
        <v>50</v>
      </c>
      <c r="N7089" t="s">
        <v>3418</v>
      </c>
    </row>
    <row r="7090" spans="1:14" x14ac:dyDescent="0.2">
      <c r="A7090" t="s">
        <v>12849</v>
      </c>
      <c r="B7090">
        <v>43400</v>
      </c>
      <c r="C7090">
        <v>49600</v>
      </c>
      <c r="D7090">
        <v>55800</v>
      </c>
      <c r="E7090">
        <v>62000</v>
      </c>
      <c r="F7090">
        <v>67000</v>
      </c>
      <c r="G7090">
        <v>71950</v>
      </c>
      <c r="H7090">
        <v>76900</v>
      </c>
      <c r="I7090">
        <v>81850</v>
      </c>
      <c r="J7090">
        <v>86800</v>
      </c>
      <c r="K7090" t="s">
        <v>3093</v>
      </c>
      <c r="L7090">
        <v>161</v>
      </c>
      <c r="M7090">
        <v>50</v>
      </c>
      <c r="N7090" t="s">
        <v>3460</v>
      </c>
    </row>
    <row r="7091" spans="1:14" x14ac:dyDescent="0.2">
      <c r="A7091" t="s">
        <v>12850</v>
      </c>
      <c r="B7091">
        <v>33150</v>
      </c>
      <c r="C7091">
        <v>37900</v>
      </c>
      <c r="D7091">
        <v>42650</v>
      </c>
      <c r="E7091">
        <v>47350</v>
      </c>
      <c r="F7091">
        <v>51150</v>
      </c>
      <c r="G7091">
        <v>54950</v>
      </c>
      <c r="H7091">
        <v>58750</v>
      </c>
      <c r="I7091">
        <v>62550</v>
      </c>
      <c r="J7091">
        <v>66300</v>
      </c>
      <c r="K7091" t="s">
        <v>3093</v>
      </c>
      <c r="L7091">
        <v>163</v>
      </c>
      <c r="M7091">
        <v>50</v>
      </c>
      <c r="N7091" t="s">
        <v>3616</v>
      </c>
    </row>
    <row r="7092" spans="1:14" x14ac:dyDescent="0.2">
      <c r="A7092" t="s">
        <v>12851</v>
      </c>
      <c r="B7092">
        <v>26500</v>
      </c>
      <c r="C7092">
        <v>30300</v>
      </c>
      <c r="D7092">
        <v>34100</v>
      </c>
      <c r="E7092">
        <v>37850</v>
      </c>
      <c r="F7092">
        <v>40900</v>
      </c>
      <c r="G7092">
        <v>43950</v>
      </c>
      <c r="H7092">
        <v>46950</v>
      </c>
      <c r="I7092">
        <v>50000</v>
      </c>
      <c r="J7092">
        <v>53000</v>
      </c>
      <c r="K7092" t="s">
        <v>3093</v>
      </c>
      <c r="L7092">
        <v>165</v>
      </c>
      <c r="M7092">
        <v>50</v>
      </c>
      <c r="N7092" t="s">
        <v>3461</v>
      </c>
    </row>
    <row r="7093" spans="1:14" x14ac:dyDescent="0.2">
      <c r="A7093" t="s">
        <v>12852</v>
      </c>
      <c r="B7093">
        <v>30900</v>
      </c>
      <c r="C7093">
        <v>35300</v>
      </c>
      <c r="D7093">
        <v>39700</v>
      </c>
      <c r="E7093">
        <v>44100</v>
      </c>
      <c r="F7093">
        <v>47650</v>
      </c>
      <c r="G7093">
        <v>51200</v>
      </c>
      <c r="H7093">
        <v>54700</v>
      </c>
      <c r="I7093">
        <v>58250</v>
      </c>
      <c r="J7093">
        <v>61750</v>
      </c>
      <c r="K7093" t="s">
        <v>3094</v>
      </c>
      <c r="L7093">
        <v>1</v>
      </c>
      <c r="M7093">
        <v>50</v>
      </c>
      <c r="N7093" t="s">
        <v>3462</v>
      </c>
    </row>
    <row r="7094" spans="1:14" x14ac:dyDescent="0.2">
      <c r="A7094" t="s">
        <v>12853</v>
      </c>
      <c r="B7094">
        <v>43500</v>
      </c>
      <c r="C7094">
        <v>49700</v>
      </c>
      <c r="D7094">
        <v>55900</v>
      </c>
      <c r="E7094">
        <v>62100</v>
      </c>
      <c r="F7094">
        <v>67100</v>
      </c>
      <c r="G7094">
        <v>72050</v>
      </c>
      <c r="H7094">
        <v>77050</v>
      </c>
      <c r="I7094">
        <v>82000</v>
      </c>
      <c r="J7094">
        <v>86950</v>
      </c>
      <c r="K7094" t="s">
        <v>3094</v>
      </c>
      <c r="L7094">
        <v>3</v>
      </c>
      <c r="M7094">
        <v>50</v>
      </c>
      <c r="N7094" t="s">
        <v>3463</v>
      </c>
    </row>
    <row r="7095" spans="1:14" x14ac:dyDescent="0.2">
      <c r="A7095" t="s">
        <v>12854</v>
      </c>
      <c r="B7095">
        <v>30900</v>
      </c>
      <c r="C7095">
        <v>35300</v>
      </c>
      <c r="D7095">
        <v>39700</v>
      </c>
      <c r="E7095">
        <v>44100</v>
      </c>
      <c r="F7095">
        <v>47650</v>
      </c>
      <c r="G7095">
        <v>51200</v>
      </c>
      <c r="H7095">
        <v>54700</v>
      </c>
      <c r="I7095">
        <v>58250</v>
      </c>
      <c r="J7095">
        <v>61750</v>
      </c>
      <c r="K7095" t="s">
        <v>3094</v>
      </c>
      <c r="L7095">
        <v>5</v>
      </c>
      <c r="M7095">
        <v>50</v>
      </c>
      <c r="N7095" t="s">
        <v>3464</v>
      </c>
    </row>
    <row r="7096" spans="1:14" x14ac:dyDescent="0.2">
      <c r="A7096" t="s">
        <v>12855</v>
      </c>
      <c r="B7096">
        <v>30900</v>
      </c>
      <c r="C7096">
        <v>35300</v>
      </c>
      <c r="D7096">
        <v>39700</v>
      </c>
      <c r="E7096">
        <v>44100</v>
      </c>
      <c r="F7096">
        <v>47650</v>
      </c>
      <c r="G7096">
        <v>51200</v>
      </c>
      <c r="H7096">
        <v>54700</v>
      </c>
      <c r="I7096">
        <v>58250</v>
      </c>
      <c r="J7096">
        <v>61750</v>
      </c>
      <c r="K7096" t="s">
        <v>3094</v>
      </c>
      <c r="L7096">
        <v>7</v>
      </c>
      <c r="M7096">
        <v>50</v>
      </c>
      <c r="N7096" t="s">
        <v>3465</v>
      </c>
    </row>
    <row r="7097" spans="1:14" x14ac:dyDescent="0.2">
      <c r="A7097" t="s">
        <v>12856</v>
      </c>
      <c r="B7097">
        <v>32750</v>
      </c>
      <c r="C7097">
        <v>37400</v>
      </c>
      <c r="D7097">
        <v>42100</v>
      </c>
      <c r="E7097">
        <v>46750</v>
      </c>
      <c r="F7097">
        <v>50500</v>
      </c>
      <c r="G7097">
        <v>54250</v>
      </c>
      <c r="H7097">
        <v>58000</v>
      </c>
      <c r="I7097">
        <v>61750</v>
      </c>
      <c r="J7097">
        <v>65450</v>
      </c>
      <c r="K7097" t="s">
        <v>3094</v>
      </c>
      <c r="L7097">
        <v>9</v>
      </c>
      <c r="M7097">
        <v>50</v>
      </c>
      <c r="N7097" t="s">
        <v>3368</v>
      </c>
    </row>
    <row r="7098" spans="1:14" x14ac:dyDescent="0.2">
      <c r="A7098" t="s">
        <v>12857</v>
      </c>
      <c r="B7098">
        <v>30900</v>
      </c>
      <c r="C7098">
        <v>35300</v>
      </c>
      <c r="D7098">
        <v>39700</v>
      </c>
      <c r="E7098">
        <v>44100</v>
      </c>
      <c r="F7098">
        <v>47650</v>
      </c>
      <c r="G7098">
        <v>51200</v>
      </c>
      <c r="H7098">
        <v>54700</v>
      </c>
      <c r="I7098">
        <v>58250</v>
      </c>
      <c r="J7098">
        <v>61750</v>
      </c>
      <c r="K7098" t="s">
        <v>3094</v>
      </c>
      <c r="L7098">
        <v>11</v>
      </c>
      <c r="M7098">
        <v>50</v>
      </c>
      <c r="N7098" t="s">
        <v>3466</v>
      </c>
    </row>
    <row r="7099" spans="1:14" x14ac:dyDescent="0.2">
      <c r="A7099" t="s">
        <v>12858</v>
      </c>
      <c r="B7099">
        <v>33400</v>
      </c>
      <c r="C7099">
        <v>38150</v>
      </c>
      <c r="D7099">
        <v>42900</v>
      </c>
      <c r="E7099">
        <v>47650</v>
      </c>
      <c r="F7099">
        <v>51500</v>
      </c>
      <c r="G7099">
        <v>55300</v>
      </c>
      <c r="H7099">
        <v>59100</v>
      </c>
      <c r="I7099">
        <v>62900</v>
      </c>
      <c r="J7099">
        <v>66750</v>
      </c>
      <c r="K7099" t="s">
        <v>3094</v>
      </c>
      <c r="L7099">
        <v>13</v>
      </c>
      <c r="M7099">
        <v>50</v>
      </c>
      <c r="N7099" t="s">
        <v>3467</v>
      </c>
    </row>
    <row r="7100" spans="1:14" x14ac:dyDescent="0.2">
      <c r="A7100" t="s">
        <v>12859</v>
      </c>
      <c r="B7100">
        <v>31850</v>
      </c>
      <c r="C7100">
        <v>36400</v>
      </c>
      <c r="D7100">
        <v>40950</v>
      </c>
      <c r="E7100">
        <v>45500</v>
      </c>
      <c r="F7100">
        <v>49150</v>
      </c>
      <c r="G7100">
        <v>52800</v>
      </c>
      <c r="H7100">
        <v>56450</v>
      </c>
      <c r="I7100">
        <v>60100</v>
      </c>
      <c r="J7100">
        <v>63700</v>
      </c>
      <c r="K7100" t="s">
        <v>3094</v>
      </c>
      <c r="L7100">
        <v>15</v>
      </c>
      <c r="M7100">
        <v>50</v>
      </c>
      <c r="N7100" t="s">
        <v>3069</v>
      </c>
    </row>
    <row r="7101" spans="1:14" x14ac:dyDescent="0.2">
      <c r="A7101" t="s">
        <v>12860</v>
      </c>
      <c r="B7101">
        <v>31650</v>
      </c>
      <c r="C7101">
        <v>36150</v>
      </c>
      <c r="D7101">
        <v>40650</v>
      </c>
      <c r="E7101">
        <v>45150</v>
      </c>
      <c r="F7101">
        <v>48800</v>
      </c>
      <c r="G7101">
        <v>52400</v>
      </c>
      <c r="H7101">
        <v>56000</v>
      </c>
      <c r="I7101">
        <v>59600</v>
      </c>
      <c r="J7101">
        <v>63250</v>
      </c>
      <c r="K7101" t="s">
        <v>3094</v>
      </c>
      <c r="L7101">
        <v>17</v>
      </c>
      <c r="M7101">
        <v>50</v>
      </c>
      <c r="N7101" t="s">
        <v>3468</v>
      </c>
    </row>
    <row r="7102" spans="1:14" x14ac:dyDescent="0.2">
      <c r="A7102" t="s">
        <v>12861</v>
      </c>
      <c r="B7102">
        <v>43500</v>
      </c>
      <c r="C7102">
        <v>49700</v>
      </c>
      <c r="D7102">
        <v>55900</v>
      </c>
      <c r="E7102">
        <v>62100</v>
      </c>
      <c r="F7102">
        <v>67100</v>
      </c>
      <c r="G7102">
        <v>72050</v>
      </c>
      <c r="H7102">
        <v>77050</v>
      </c>
      <c r="I7102">
        <v>82000</v>
      </c>
      <c r="J7102">
        <v>86950</v>
      </c>
      <c r="K7102" t="s">
        <v>3094</v>
      </c>
      <c r="L7102">
        <v>19</v>
      </c>
      <c r="M7102">
        <v>50</v>
      </c>
      <c r="N7102" t="s">
        <v>3469</v>
      </c>
    </row>
    <row r="7103" spans="1:14" x14ac:dyDescent="0.2">
      <c r="A7103" t="s">
        <v>12862</v>
      </c>
      <c r="B7103">
        <v>30900</v>
      </c>
      <c r="C7103">
        <v>35300</v>
      </c>
      <c r="D7103">
        <v>39700</v>
      </c>
      <c r="E7103">
        <v>44100</v>
      </c>
      <c r="F7103">
        <v>47650</v>
      </c>
      <c r="G7103">
        <v>51200</v>
      </c>
      <c r="H7103">
        <v>54700</v>
      </c>
      <c r="I7103">
        <v>58250</v>
      </c>
      <c r="J7103">
        <v>61750</v>
      </c>
      <c r="K7103" t="s">
        <v>3094</v>
      </c>
      <c r="L7103">
        <v>21</v>
      </c>
      <c r="M7103">
        <v>50</v>
      </c>
      <c r="N7103" t="s">
        <v>3758</v>
      </c>
    </row>
    <row r="7104" spans="1:14" x14ac:dyDescent="0.2">
      <c r="A7104" t="s">
        <v>12863</v>
      </c>
      <c r="B7104">
        <v>30900</v>
      </c>
      <c r="C7104">
        <v>35300</v>
      </c>
      <c r="D7104">
        <v>39700</v>
      </c>
      <c r="E7104">
        <v>44100</v>
      </c>
      <c r="F7104">
        <v>47650</v>
      </c>
      <c r="G7104">
        <v>51200</v>
      </c>
      <c r="H7104">
        <v>54700</v>
      </c>
      <c r="I7104">
        <v>58250</v>
      </c>
      <c r="J7104">
        <v>61750</v>
      </c>
      <c r="K7104" t="s">
        <v>3094</v>
      </c>
      <c r="L7104">
        <v>23</v>
      </c>
      <c r="M7104">
        <v>50</v>
      </c>
      <c r="N7104" t="s">
        <v>2380</v>
      </c>
    </row>
    <row r="7105" spans="1:14" x14ac:dyDescent="0.2">
      <c r="A7105" t="s">
        <v>12864</v>
      </c>
      <c r="B7105">
        <v>43500</v>
      </c>
      <c r="C7105">
        <v>49700</v>
      </c>
      <c r="D7105">
        <v>55900</v>
      </c>
      <c r="E7105">
        <v>62100</v>
      </c>
      <c r="F7105">
        <v>67100</v>
      </c>
      <c r="G7105">
        <v>72050</v>
      </c>
      <c r="H7105">
        <v>77050</v>
      </c>
      <c r="I7105">
        <v>82000</v>
      </c>
      <c r="J7105">
        <v>86950</v>
      </c>
      <c r="K7105" t="s">
        <v>3094</v>
      </c>
      <c r="L7105">
        <v>25</v>
      </c>
      <c r="M7105">
        <v>50</v>
      </c>
      <c r="N7105" t="s">
        <v>3470</v>
      </c>
    </row>
    <row r="7106" spans="1:14" x14ac:dyDescent="0.2">
      <c r="A7106" t="s">
        <v>12865</v>
      </c>
      <c r="B7106">
        <v>36450</v>
      </c>
      <c r="C7106">
        <v>41650</v>
      </c>
      <c r="D7106">
        <v>46850</v>
      </c>
      <c r="E7106">
        <v>52050</v>
      </c>
      <c r="F7106">
        <v>56250</v>
      </c>
      <c r="G7106">
        <v>60400</v>
      </c>
      <c r="H7106">
        <v>64550</v>
      </c>
      <c r="I7106">
        <v>68750</v>
      </c>
      <c r="J7106">
        <v>72900</v>
      </c>
      <c r="K7106" t="s">
        <v>3094</v>
      </c>
      <c r="L7106">
        <v>27</v>
      </c>
      <c r="M7106">
        <v>50</v>
      </c>
      <c r="N7106" t="s">
        <v>3311</v>
      </c>
    </row>
    <row r="7107" spans="1:14" x14ac:dyDescent="0.2">
      <c r="A7107" t="s">
        <v>12866</v>
      </c>
      <c r="B7107">
        <v>30900</v>
      </c>
      <c r="C7107">
        <v>35300</v>
      </c>
      <c r="D7107">
        <v>39700</v>
      </c>
      <c r="E7107">
        <v>44100</v>
      </c>
      <c r="F7107">
        <v>47650</v>
      </c>
      <c r="G7107">
        <v>51200</v>
      </c>
      <c r="H7107">
        <v>54700</v>
      </c>
      <c r="I7107">
        <v>58250</v>
      </c>
      <c r="J7107">
        <v>61750</v>
      </c>
      <c r="K7107" t="s">
        <v>3094</v>
      </c>
      <c r="L7107">
        <v>29</v>
      </c>
      <c r="M7107">
        <v>50</v>
      </c>
      <c r="N7107" t="s">
        <v>2214</v>
      </c>
    </row>
    <row r="7108" spans="1:14" x14ac:dyDescent="0.2">
      <c r="A7108" t="s">
        <v>12867</v>
      </c>
      <c r="B7108">
        <v>30900</v>
      </c>
      <c r="C7108">
        <v>35300</v>
      </c>
      <c r="D7108">
        <v>39700</v>
      </c>
      <c r="E7108">
        <v>44100</v>
      </c>
      <c r="F7108">
        <v>47650</v>
      </c>
      <c r="G7108">
        <v>51200</v>
      </c>
      <c r="H7108">
        <v>54700</v>
      </c>
      <c r="I7108">
        <v>58250</v>
      </c>
      <c r="J7108">
        <v>61750</v>
      </c>
      <c r="K7108" t="s">
        <v>3094</v>
      </c>
      <c r="L7108">
        <v>31</v>
      </c>
      <c r="M7108">
        <v>50</v>
      </c>
      <c r="N7108" t="s">
        <v>3067</v>
      </c>
    </row>
    <row r="7109" spans="1:14" x14ac:dyDescent="0.2">
      <c r="A7109" t="s">
        <v>12868</v>
      </c>
      <c r="B7109">
        <v>30900</v>
      </c>
      <c r="C7109">
        <v>35300</v>
      </c>
      <c r="D7109">
        <v>39700</v>
      </c>
      <c r="E7109">
        <v>44100</v>
      </c>
      <c r="F7109">
        <v>47650</v>
      </c>
      <c r="G7109">
        <v>51200</v>
      </c>
      <c r="H7109">
        <v>54700</v>
      </c>
      <c r="I7109">
        <v>58250</v>
      </c>
      <c r="J7109">
        <v>61750</v>
      </c>
      <c r="K7109" t="s">
        <v>3094</v>
      </c>
      <c r="L7109">
        <v>33</v>
      </c>
      <c r="M7109">
        <v>50</v>
      </c>
      <c r="N7109" t="s">
        <v>3471</v>
      </c>
    </row>
    <row r="7110" spans="1:14" x14ac:dyDescent="0.2">
      <c r="A7110" t="s">
        <v>12869</v>
      </c>
      <c r="B7110">
        <v>30900</v>
      </c>
      <c r="C7110">
        <v>35300</v>
      </c>
      <c r="D7110">
        <v>39700</v>
      </c>
      <c r="E7110">
        <v>44100</v>
      </c>
      <c r="F7110">
        <v>47650</v>
      </c>
      <c r="G7110">
        <v>51200</v>
      </c>
      <c r="H7110">
        <v>54700</v>
      </c>
      <c r="I7110">
        <v>58250</v>
      </c>
      <c r="J7110">
        <v>61750</v>
      </c>
      <c r="K7110" t="s">
        <v>3094</v>
      </c>
      <c r="L7110">
        <v>35</v>
      </c>
      <c r="M7110">
        <v>50</v>
      </c>
      <c r="N7110" t="s">
        <v>3472</v>
      </c>
    </row>
    <row r="7111" spans="1:14" x14ac:dyDescent="0.2">
      <c r="A7111" t="s">
        <v>12870</v>
      </c>
      <c r="B7111">
        <v>43500</v>
      </c>
      <c r="C7111">
        <v>49700</v>
      </c>
      <c r="D7111">
        <v>55900</v>
      </c>
      <c r="E7111">
        <v>62100</v>
      </c>
      <c r="F7111">
        <v>67100</v>
      </c>
      <c r="G7111">
        <v>72050</v>
      </c>
      <c r="H7111">
        <v>77050</v>
      </c>
      <c r="I7111">
        <v>82000</v>
      </c>
      <c r="J7111">
        <v>86950</v>
      </c>
      <c r="K7111" t="s">
        <v>3094</v>
      </c>
      <c r="L7111">
        <v>37</v>
      </c>
      <c r="M7111">
        <v>50</v>
      </c>
      <c r="N7111" t="s">
        <v>3473</v>
      </c>
    </row>
    <row r="7112" spans="1:14" x14ac:dyDescent="0.2">
      <c r="A7112" t="s">
        <v>12871</v>
      </c>
      <c r="B7112">
        <v>41300</v>
      </c>
      <c r="C7112">
        <v>47200</v>
      </c>
      <c r="D7112">
        <v>53100</v>
      </c>
      <c r="E7112">
        <v>59000</v>
      </c>
      <c r="F7112">
        <v>63750</v>
      </c>
      <c r="G7112">
        <v>68450</v>
      </c>
      <c r="H7112">
        <v>73200</v>
      </c>
      <c r="I7112">
        <v>77900</v>
      </c>
      <c r="J7112">
        <v>82600</v>
      </c>
      <c r="K7112" t="s">
        <v>3094</v>
      </c>
      <c r="L7112">
        <v>39</v>
      </c>
      <c r="M7112">
        <v>50</v>
      </c>
      <c r="N7112" t="s">
        <v>2958</v>
      </c>
    </row>
    <row r="7113" spans="1:14" x14ac:dyDescent="0.2">
      <c r="A7113" t="s">
        <v>12872</v>
      </c>
      <c r="B7113">
        <v>32900</v>
      </c>
      <c r="C7113">
        <v>37600</v>
      </c>
      <c r="D7113">
        <v>42300</v>
      </c>
      <c r="E7113">
        <v>46950</v>
      </c>
      <c r="F7113">
        <v>50750</v>
      </c>
      <c r="G7113">
        <v>54500</v>
      </c>
      <c r="H7113">
        <v>58250</v>
      </c>
      <c r="I7113">
        <v>62000</v>
      </c>
      <c r="J7113">
        <v>65750</v>
      </c>
      <c r="K7113" t="s">
        <v>3094</v>
      </c>
      <c r="L7113">
        <v>41</v>
      </c>
      <c r="M7113">
        <v>50</v>
      </c>
      <c r="N7113" t="s">
        <v>2720</v>
      </c>
    </row>
    <row r="7114" spans="1:14" x14ac:dyDescent="0.2">
      <c r="A7114" t="s">
        <v>12873</v>
      </c>
      <c r="B7114">
        <v>30900</v>
      </c>
      <c r="C7114">
        <v>35300</v>
      </c>
      <c r="D7114">
        <v>39700</v>
      </c>
      <c r="E7114">
        <v>44100</v>
      </c>
      <c r="F7114">
        <v>47650</v>
      </c>
      <c r="G7114">
        <v>51200</v>
      </c>
      <c r="H7114">
        <v>54700</v>
      </c>
      <c r="I7114">
        <v>58250</v>
      </c>
      <c r="J7114">
        <v>61750</v>
      </c>
      <c r="K7114" t="s">
        <v>3094</v>
      </c>
      <c r="L7114">
        <v>43</v>
      </c>
      <c r="M7114">
        <v>50</v>
      </c>
      <c r="N7114" t="s">
        <v>3474</v>
      </c>
    </row>
    <row r="7115" spans="1:14" x14ac:dyDescent="0.2">
      <c r="A7115" t="s">
        <v>12874</v>
      </c>
      <c r="B7115">
        <v>32150</v>
      </c>
      <c r="C7115">
        <v>36750</v>
      </c>
      <c r="D7115">
        <v>41350</v>
      </c>
      <c r="E7115">
        <v>45900</v>
      </c>
      <c r="F7115">
        <v>49600</v>
      </c>
      <c r="G7115">
        <v>53250</v>
      </c>
      <c r="H7115">
        <v>56950</v>
      </c>
      <c r="I7115">
        <v>60600</v>
      </c>
      <c r="J7115">
        <v>64300</v>
      </c>
      <c r="K7115" t="s">
        <v>3094</v>
      </c>
      <c r="L7115">
        <v>45</v>
      </c>
      <c r="M7115">
        <v>50</v>
      </c>
      <c r="N7115" t="s">
        <v>3475</v>
      </c>
    </row>
    <row r="7116" spans="1:14" x14ac:dyDescent="0.2">
      <c r="A7116" t="s">
        <v>12875</v>
      </c>
      <c r="B7116">
        <v>30900</v>
      </c>
      <c r="C7116">
        <v>35300</v>
      </c>
      <c r="D7116">
        <v>39700</v>
      </c>
      <c r="E7116">
        <v>44100</v>
      </c>
      <c r="F7116">
        <v>47650</v>
      </c>
      <c r="G7116">
        <v>51200</v>
      </c>
      <c r="H7116">
        <v>54700</v>
      </c>
      <c r="I7116">
        <v>58250</v>
      </c>
      <c r="J7116">
        <v>61750</v>
      </c>
      <c r="K7116" t="s">
        <v>3094</v>
      </c>
      <c r="L7116">
        <v>47</v>
      </c>
      <c r="M7116">
        <v>50</v>
      </c>
      <c r="N7116" t="s">
        <v>3476</v>
      </c>
    </row>
    <row r="7117" spans="1:14" x14ac:dyDescent="0.2">
      <c r="A7117" t="s">
        <v>12876</v>
      </c>
      <c r="B7117">
        <v>35900</v>
      </c>
      <c r="C7117">
        <v>41000</v>
      </c>
      <c r="D7117">
        <v>46150</v>
      </c>
      <c r="E7117">
        <v>51250</v>
      </c>
      <c r="F7117">
        <v>55350</v>
      </c>
      <c r="G7117">
        <v>59450</v>
      </c>
      <c r="H7117">
        <v>63550</v>
      </c>
      <c r="I7117">
        <v>67650</v>
      </c>
      <c r="J7117">
        <v>71750</v>
      </c>
      <c r="K7117" t="s">
        <v>3094</v>
      </c>
      <c r="L7117">
        <v>49</v>
      </c>
      <c r="M7117">
        <v>50</v>
      </c>
      <c r="N7117" t="s">
        <v>3477</v>
      </c>
    </row>
    <row r="7118" spans="1:14" x14ac:dyDescent="0.2">
      <c r="A7118" t="s">
        <v>12877</v>
      </c>
      <c r="B7118">
        <v>30900</v>
      </c>
      <c r="C7118">
        <v>35300</v>
      </c>
      <c r="D7118">
        <v>39700</v>
      </c>
      <c r="E7118">
        <v>44100</v>
      </c>
      <c r="F7118">
        <v>47650</v>
      </c>
      <c r="G7118">
        <v>51200</v>
      </c>
      <c r="H7118">
        <v>54700</v>
      </c>
      <c r="I7118">
        <v>58250</v>
      </c>
      <c r="J7118">
        <v>61750</v>
      </c>
      <c r="K7118" t="s">
        <v>3094</v>
      </c>
      <c r="L7118">
        <v>51</v>
      </c>
      <c r="M7118">
        <v>50</v>
      </c>
      <c r="N7118" t="s">
        <v>3386</v>
      </c>
    </row>
    <row r="7119" spans="1:14" x14ac:dyDescent="0.2">
      <c r="A7119" t="s">
        <v>12878</v>
      </c>
      <c r="B7119">
        <v>43500</v>
      </c>
      <c r="C7119">
        <v>49700</v>
      </c>
      <c r="D7119">
        <v>55900</v>
      </c>
      <c r="E7119">
        <v>62100</v>
      </c>
      <c r="F7119">
        <v>67100</v>
      </c>
      <c r="G7119">
        <v>72050</v>
      </c>
      <c r="H7119">
        <v>77050</v>
      </c>
      <c r="I7119">
        <v>82000</v>
      </c>
      <c r="J7119">
        <v>86950</v>
      </c>
      <c r="K7119" t="s">
        <v>3094</v>
      </c>
      <c r="L7119">
        <v>53</v>
      </c>
      <c r="M7119">
        <v>50</v>
      </c>
      <c r="N7119" t="s">
        <v>3478</v>
      </c>
    </row>
    <row r="7120" spans="1:14" x14ac:dyDescent="0.2">
      <c r="A7120" t="s">
        <v>12879</v>
      </c>
      <c r="B7120">
        <v>32700</v>
      </c>
      <c r="C7120">
        <v>37400</v>
      </c>
      <c r="D7120">
        <v>42050</v>
      </c>
      <c r="E7120">
        <v>46700</v>
      </c>
      <c r="F7120">
        <v>50450</v>
      </c>
      <c r="G7120">
        <v>54200</v>
      </c>
      <c r="H7120">
        <v>57950</v>
      </c>
      <c r="I7120">
        <v>61650</v>
      </c>
      <c r="J7120">
        <v>65400</v>
      </c>
      <c r="K7120" t="s">
        <v>3094</v>
      </c>
      <c r="L7120">
        <v>55</v>
      </c>
      <c r="M7120">
        <v>50</v>
      </c>
      <c r="N7120" t="s">
        <v>3332</v>
      </c>
    </row>
    <row r="7121" spans="1:14" x14ac:dyDescent="0.2">
      <c r="A7121" t="s">
        <v>12880</v>
      </c>
      <c r="B7121">
        <v>30900</v>
      </c>
      <c r="C7121">
        <v>35300</v>
      </c>
      <c r="D7121">
        <v>39700</v>
      </c>
      <c r="E7121">
        <v>44100</v>
      </c>
      <c r="F7121">
        <v>47650</v>
      </c>
      <c r="G7121">
        <v>51200</v>
      </c>
      <c r="H7121">
        <v>54700</v>
      </c>
      <c r="I7121">
        <v>58250</v>
      </c>
      <c r="J7121">
        <v>61750</v>
      </c>
      <c r="K7121" t="s">
        <v>3094</v>
      </c>
      <c r="L7121">
        <v>57</v>
      </c>
      <c r="M7121">
        <v>50</v>
      </c>
      <c r="N7121" t="s">
        <v>3479</v>
      </c>
    </row>
    <row r="7122" spans="1:14" x14ac:dyDescent="0.2">
      <c r="A7122" t="s">
        <v>12881</v>
      </c>
      <c r="B7122">
        <v>43500</v>
      </c>
      <c r="C7122">
        <v>49700</v>
      </c>
      <c r="D7122">
        <v>55900</v>
      </c>
      <c r="E7122">
        <v>62100</v>
      </c>
      <c r="F7122">
        <v>67100</v>
      </c>
      <c r="G7122">
        <v>72050</v>
      </c>
      <c r="H7122">
        <v>77050</v>
      </c>
      <c r="I7122">
        <v>82000</v>
      </c>
      <c r="J7122">
        <v>86950</v>
      </c>
      <c r="K7122" t="s">
        <v>3094</v>
      </c>
      <c r="L7122">
        <v>59</v>
      </c>
      <c r="M7122">
        <v>50</v>
      </c>
      <c r="N7122" t="s">
        <v>3480</v>
      </c>
    </row>
    <row r="7123" spans="1:14" x14ac:dyDescent="0.2">
      <c r="A7123" t="s">
        <v>12882</v>
      </c>
      <c r="B7123">
        <v>30900</v>
      </c>
      <c r="C7123">
        <v>35300</v>
      </c>
      <c r="D7123">
        <v>39700</v>
      </c>
      <c r="E7123">
        <v>44100</v>
      </c>
      <c r="F7123">
        <v>47650</v>
      </c>
      <c r="G7123">
        <v>51200</v>
      </c>
      <c r="H7123">
        <v>54700</v>
      </c>
      <c r="I7123">
        <v>58250</v>
      </c>
      <c r="J7123">
        <v>61750</v>
      </c>
      <c r="K7123" t="s">
        <v>3094</v>
      </c>
      <c r="L7123">
        <v>61</v>
      </c>
      <c r="M7123">
        <v>50</v>
      </c>
      <c r="N7123" t="s">
        <v>3481</v>
      </c>
    </row>
    <row r="7124" spans="1:14" x14ac:dyDescent="0.2">
      <c r="A7124" t="s">
        <v>12883</v>
      </c>
      <c r="B7124">
        <v>31000</v>
      </c>
      <c r="C7124">
        <v>35400</v>
      </c>
      <c r="D7124">
        <v>39850</v>
      </c>
      <c r="E7124">
        <v>44250</v>
      </c>
      <c r="F7124">
        <v>47800</v>
      </c>
      <c r="G7124">
        <v>51350</v>
      </c>
      <c r="H7124">
        <v>54900</v>
      </c>
      <c r="I7124">
        <v>58450</v>
      </c>
      <c r="J7124">
        <v>61950</v>
      </c>
      <c r="K7124" t="s">
        <v>3094</v>
      </c>
      <c r="L7124">
        <v>63</v>
      </c>
      <c r="M7124">
        <v>50</v>
      </c>
      <c r="N7124" t="s">
        <v>3333</v>
      </c>
    </row>
    <row r="7125" spans="1:14" x14ac:dyDescent="0.2">
      <c r="A7125" t="s">
        <v>12884</v>
      </c>
      <c r="B7125">
        <v>30900</v>
      </c>
      <c r="C7125">
        <v>35300</v>
      </c>
      <c r="D7125">
        <v>39700</v>
      </c>
      <c r="E7125">
        <v>44100</v>
      </c>
      <c r="F7125">
        <v>47650</v>
      </c>
      <c r="G7125">
        <v>51200</v>
      </c>
      <c r="H7125">
        <v>54700</v>
      </c>
      <c r="I7125">
        <v>58250</v>
      </c>
      <c r="J7125">
        <v>61750</v>
      </c>
      <c r="K7125" t="s">
        <v>3094</v>
      </c>
      <c r="L7125">
        <v>65</v>
      </c>
      <c r="M7125">
        <v>50</v>
      </c>
      <c r="N7125" t="s">
        <v>3482</v>
      </c>
    </row>
    <row r="7126" spans="1:14" x14ac:dyDescent="0.2">
      <c r="A7126" t="s">
        <v>12885</v>
      </c>
      <c r="B7126">
        <v>31000</v>
      </c>
      <c r="C7126">
        <v>35400</v>
      </c>
      <c r="D7126">
        <v>39850</v>
      </c>
      <c r="E7126">
        <v>44250</v>
      </c>
      <c r="F7126">
        <v>47800</v>
      </c>
      <c r="G7126">
        <v>51350</v>
      </c>
      <c r="H7126">
        <v>54900</v>
      </c>
      <c r="I7126">
        <v>58450</v>
      </c>
      <c r="J7126">
        <v>61950</v>
      </c>
      <c r="K7126" t="s">
        <v>3094</v>
      </c>
      <c r="L7126">
        <v>67</v>
      </c>
      <c r="M7126">
        <v>50</v>
      </c>
      <c r="N7126" t="s">
        <v>3483</v>
      </c>
    </row>
    <row r="7127" spans="1:14" x14ac:dyDescent="0.2">
      <c r="A7127" t="s">
        <v>12886</v>
      </c>
      <c r="B7127">
        <v>30950</v>
      </c>
      <c r="C7127">
        <v>35400</v>
      </c>
      <c r="D7127">
        <v>39800</v>
      </c>
      <c r="E7127">
        <v>44200</v>
      </c>
      <c r="F7127">
        <v>47750</v>
      </c>
      <c r="G7127">
        <v>51300</v>
      </c>
      <c r="H7127">
        <v>54850</v>
      </c>
      <c r="I7127">
        <v>58350</v>
      </c>
      <c r="J7127">
        <v>61900</v>
      </c>
      <c r="K7127" t="s">
        <v>3094</v>
      </c>
      <c r="L7127">
        <v>69</v>
      </c>
      <c r="M7127">
        <v>50</v>
      </c>
      <c r="N7127" t="s">
        <v>3484</v>
      </c>
    </row>
    <row r="7128" spans="1:14" x14ac:dyDescent="0.2">
      <c r="A7128" t="s">
        <v>12887</v>
      </c>
      <c r="B7128">
        <v>30900</v>
      </c>
      <c r="C7128">
        <v>35300</v>
      </c>
      <c r="D7128">
        <v>39700</v>
      </c>
      <c r="E7128">
        <v>44100</v>
      </c>
      <c r="F7128">
        <v>47650</v>
      </c>
      <c r="G7128">
        <v>51200</v>
      </c>
      <c r="H7128">
        <v>54700</v>
      </c>
      <c r="I7128">
        <v>58250</v>
      </c>
      <c r="J7128">
        <v>61750</v>
      </c>
      <c r="K7128" t="s">
        <v>3094</v>
      </c>
      <c r="L7128">
        <v>71</v>
      </c>
      <c r="M7128">
        <v>50</v>
      </c>
      <c r="N7128" t="s">
        <v>3485</v>
      </c>
    </row>
    <row r="7129" spans="1:14" x14ac:dyDescent="0.2">
      <c r="A7129" t="s">
        <v>12888</v>
      </c>
      <c r="B7129">
        <v>30900</v>
      </c>
      <c r="C7129">
        <v>35300</v>
      </c>
      <c r="D7129">
        <v>39700</v>
      </c>
      <c r="E7129">
        <v>44100</v>
      </c>
      <c r="F7129">
        <v>47650</v>
      </c>
      <c r="G7129">
        <v>51200</v>
      </c>
      <c r="H7129">
        <v>54700</v>
      </c>
      <c r="I7129">
        <v>58250</v>
      </c>
      <c r="J7129">
        <v>61750</v>
      </c>
      <c r="K7129" t="s">
        <v>3094</v>
      </c>
      <c r="L7129">
        <v>73</v>
      </c>
      <c r="M7129">
        <v>50</v>
      </c>
      <c r="N7129" t="s">
        <v>3486</v>
      </c>
    </row>
    <row r="7130" spans="1:14" x14ac:dyDescent="0.2">
      <c r="A7130" t="s">
        <v>12889</v>
      </c>
      <c r="B7130">
        <v>30900</v>
      </c>
      <c r="C7130">
        <v>35300</v>
      </c>
      <c r="D7130">
        <v>39700</v>
      </c>
      <c r="E7130">
        <v>44100</v>
      </c>
      <c r="F7130">
        <v>47650</v>
      </c>
      <c r="G7130">
        <v>51200</v>
      </c>
      <c r="H7130">
        <v>54700</v>
      </c>
      <c r="I7130">
        <v>58250</v>
      </c>
      <c r="J7130">
        <v>61750</v>
      </c>
      <c r="K7130" t="s">
        <v>3094</v>
      </c>
      <c r="L7130">
        <v>75</v>
      </c>
      <c r="M7130">
        <v>50</v>
      </c>
      <c r="N7130" t="s">
        <v>3707</v>
      </c>
    </row>
    <row r="7131" spans="1:14" x14ac:dyDescent="0.2">
      <c r="A7131" t="s">
        <v>12890</v>
      </c>
      <c r="B7131">
        <v>30900</v>
      </c>
      <c r="C7131">
        <v>35300</v>
      </c>
      <c r="D7131">
        <v>39700</v>
      </c>
      <c r="E7131">
        <v>44100</v>
      </c>
      <c r="F7131">
        <v>47650</v>
      </c>
      <c r="G7131">
        <v>51200</v>
      </c>
      <c r="H7131">
        <v>54700</v>
      </c>
      <c r="I7131">
        <v>58250</v>
      </c>
      <c r="J7131">
        <v>61750</v>
      </c>
      <c r="K7131" t="s">
        <v>3094</v>
      </c>
      <c r="L7131">
        <v>77</v>
      </c>
      <c r="M7131">
        <v>50</v>
      </c>
      <c r="N7131" t="s">
        <v>3487</v>
      </c>
    </row>
    <row r="7132" spans="1:14" x14ac:dyDescent="0.2">
      <c r="A7132" t="s">
        <v>12891</v>
      </c>
      <c r="B7132">
        <v>35950</v>
      </c>
      <c r="C7132">
        <v>41100</v>
      </c>
      <c r="D7132">
        <v>46250</v>
      </c>
      <c r="E7132">
        <v>51350</v>
      </c>
      <c r="F7132">
        <v>55500</v>
      </c>
      <c r="G7132">
        <v>59600</v>
      </c>
      <c r="H7132">
        <v>63700</v>
      </c>
      <c r="I7132">
        <v>67800</v>
      </c>
      <c r="J7132">
        <v>71900</v>
      </c>
      <c r="K7132" t="s">
        <v>3094</v>
      </c>
      <c r="L7132">
        <v>79</v>
      </c>
      <c r="M7132">
        <v>50</v>
      </c>
      <c r="N7132" t="s">
        <v>3488</v>
      </c>
    </row>
    <row r="7133" spans="1:14" x14ac:dyDescent="0.2">
      <c r="A7133" t="s">
        <v>12892</v>
      </c>
      <c r="B7133">
        <v>30900</v>
      </c>
      <c r="C7133">
        <v>35300</v>
      </c>
      <c r="D7133">
        <v>39700</v>
      </c>
      <c r="E7133">
        <v>44100</v>
      </c>
      <c r="F7133">
        <v>47650</v>
      </c>
      <c r="G7133">
        <v>51200</v>
      </c>
      <c r="H7133">
        <v>54700</v>
      </c>
      <c r="I7133">
        <v>58250</v>
      </c>
      <c r="J7133">
        <v>61750</v>
      </c>
      <c r="K7133" t="s">
        <v>3094</v>
      </c>
      <c r="L7133">
        <v>81</v>
      </c>
      <c r="M7133">
        <v>50</v>
      </c>
      <c r="N7133" t="s">
        <v>3394</v>
      </c>
    </row>
    <row r="7134" spans="1:14" x14ac:dyDescent="0.2">
      <c r="A7134" t="s">
        <v>12893</v>
      </c>
      <c r="B7134">
        <v>31000</v>
      </c>
      <c r="C7134">
        <v>35400</v>
      </c>
      <c r="D7134">
        <v>39850</v>
      </c>
      <c r="E7134">
        <v>44250</v>
      </c>
      <c r="F7134">
        <v>47800</v>
      </c>
      <c r="G7134">
        <v>51350</v>
      </c>
      <c r="H7134">
        <v>54900</v>
      </c>
      <c r="I7134">
        <v>58450</v>
      </c>
      <c r="J7134">
        <v>61950</v>
      </c>
      <c r="K7134" t="s">
        <v>3094</v>
      </c>
      <c r="L7134">
        <v>83</v>
      </c>
      <c r="M7134">
        <v>50</v>
      </c>
      <c r="N7134" t="s">
        <v>3017</v>
      </c>
    </row>
    <row r="7135" spans="1:14" x14ac:dyDescent="0.2">
      <c r="A7135" t="s">
        <v>12894</v>
      </c>
      <c r="B7135">
        <v>32900</v>
      </c>
      <c r="C7135">
        <v>37600</v>
      </c>
      <c r="D7135">
        <v>42300</v>
      </c>
      <c r="E7135">
        <v>47000</v>
      </c>
      <c r="F7135">
        <v>50800</v>
      </c>
      <c r="G7135">
        <v>54550</v>
      </c>
      <c r="H7135">
        <v>58300</v>
      </c>
      <c r="I7135">
        <v>62050</v>
      </c>
      <c r="J7135">
        <v>65800</v>
      </c>
      <c r="K7135" t="s">
        <v>3094</v>
      </c>
      <c r="L7135">
        <v>85</v>
      </c>
      <c r="M7135">
        <v>50</v>
      </c>
      <c r="N7135" t="s">
        <v>3489</v>
      </c>
    </row>
    <row r="7136" spans="1:14" x14ac:dyDescent="0.2">
      <c r="A7136" t="s">
        <v>12895</v>
      </c>
      <c r="B7136">
        <v>30900</v>
      </c>
      <c r="C7136">
        <v>35300</v>
      </c>
      <c r="D7136">
        <v>39700</v>
      </c>
      <c r="E7136">
        <v>44100</v>
      </c>
      <c r="F7136">
        <v>47650</v>
      </c>
      <c r="G7136">
        <v>51200</v>
      </c>
      <c r="H7136">
        <v>54700</v>
      </c>
      <c r="I7136">
        <v>58250</v>
      </c>
      <c r="J7136">
        <v>61750</v>
      </c>
      <c r="K7136" t="s">
        <v>3094</v>
      </c>
      <c r="L7136">
        <v>87</v>
      </c>
      <c r="M7136">
        <v>50</v>
      </c>
      <c r="N7136" t="s">
        <v>3490</v>
      </c>
    </row>
    <row r="7137" spans="1:14" x14ac:dyDescent="0.2">
      <c r="A7137" t="s">
        <v>12896</v>
      </c>
      <c r="B7137">
        <v>31400</v>
      </c>
      <c r="C7137">
        <v>35900</v>
      </c>
      <c r="D7137">
        <v>40400</v>
      </c>
      <c r="E7137">
        <v>44850</v>
      </c>
      <c r="F7137">
        <v>48450</v>
      </c>
      <c r="G7137">
        <v>52050</v>
      </c>
      <c r="H7137">
        <v>55650</v>
      </c>
      <c r="I7137">
        <v>59250</v>
      </c>
      <c r="J7137">
        <v>62800</v>
      </c>
      <c r="K7137" t="s">
        <v>3094</v>
      </c>
      <c r="L7137">
        <v>89</v>
      </c>
      <c r="M7137">
        <v>50</v>
      </c>
      <c r="N7137" t="s">
        <v>3345</v>
      </c>
    </row>
    <row r="7138" spans="1:14" x14ac:dyDescent="0.2">
      <c r="A7138" t="s">
        <v>12897</v>
      </c>
      <c r="B7138">
        <v>30900</v>
      </c>
      <c r="C7138">
        <v>35300</v>
      </c>
      <c r="D7138">
        <v>39700</v>
      </c>
      <c r="E7138">
        <v>44100</v>
      </c>
      <c r="F7138">
        <v>47650</v>
      </c>
      <c r="G7138">
        <v>51200</v>
      </c>
      <c r="H7138">
        <v>54700</v>
      </c>
      <c r="I7138">
        <v>58250</v>
      </c>
      <c r="J7138">
        <v>61750</v>
      </c>
      <c r="K7138" t="s">
        <v>3094</v>
      </c>
      <c r="L7138">
        <v>91</v>
      </c>
      <c r="M7138">
        <v>50</v>
      </c>
      <c r="N7138" t="s">
        <v>4249</v>
      </c>
    </row>
    <row r="7139" spans="1:14" x14ac:dyDescent="0.2">
      <c r="A7139" t="s">
        <v>12898</v>
      </c>
      <c r="B7139">
        <v>32300</v>
      </c>
      <c r="C7139">
        <v>36900</v>
      </c>
      <c r="D7139">
        <v>41500</v>
      </c>
      <c r="E7139">
        <v>46100</v>
      </c>
      <c r="F7139">
        <v>49800</v>
      </c>
      <c r="G7139">
        <v>53500</v>
      </c>
      <c r="H7139">
        <v>57200</v>
      </c>
      <c r="I7139">
        <v>60900</v>
      </c>
      <c r="J7139">
        <v>64550</v>
      </c>
      <c r="K7139" t="s">
        <v>3094</v>
      </c>
      <c r="L7139">
        <v>93</v>
      </c>
      <c r="M7139">
        <v>50</v>
      </c>
      <c r="N7139" t="s">
        <v>3491</v>
      </c>
    </row>
    <row r="7140" spans="1:14" x14ac:dyDescent="0.2">
      <c r="A7140" t="s">
        <v>12899</v>
      </c>
      <c r="B7140">
        <v>30900</v>
      </c>
      <c r="C7140">
        <v>35300</v>
      </c>
      <c r="D7140">
        <v>39700</v>
      </c>
      <c r="E7140">
        <v>44100</v>
      </c>
      <c r="F7140">
        <v>47650</v>
      </c>
      <c r="G7140">
        <v>51200</v>
      </c>
      <c r="H7140">
        <v>54700</v>
      </c>
      <c r="I7140">
        <v>58250</v>
      </c>
      <c r="J7140">
        <v>61750</v>
      </c>
      <c r="K7140" t="s">
        <v>3094</v>
      </c>
      <c r="L7140">
        <v>95</v>
      </c>
      <c r="M7140">
        <v>50</v>
      </c>
      <c r="N7140" t="s">
        <v>3492</v>
      </c>
    </row>
    <row r="7141" spans="1:14" x14ac:dyDescent="0.2">
      <c r="A7141" t="s">
        <v>12900</v>
      </c>
      <c r="B7141">
        <v>30900</v>
      </c>
      <c r="C7141">
        <v>35300</v>
      </c>
      <c r="D7141">
        <v>39700</v>
      </c>
      <c r="E7141">
        <v>44100</v>
      </c>
      <c r="F7141">
        <v>47650</v>
      </c>
      <c r="G7141">
        <v>51200</v>
      </c>
      <c r="H7141">
        <v>54700</v>
      </c>
      <c r="I7141">
        <v>58250</v>
      </c>
      <c r="J7141">
        <v>61750</v>
      </c>
      <c r="K7141" t="s">
        <v>3094</v>
      </c>
      <c r="L7141">
        <v>97</v>
      </c>
      <c r="M7141">
        <v>50</v>
      </c>
      <c r="N7141" t="s">
        <v>3493</v>
      </c>
    </row>
    <row r="7142" spans="1:14" x14ac:dyDescent="0.2">
      <c r="A7142" t="s">
        <v>12901</v>
      </c>
      <c r="B7142">
        <v>30900</v>
      </c>
      <c r="C7142">
        <v>35300</v>
      </c>
      <c r="D7142">
        <v>39700</v>
      </c>
      <c r="E7142">
        <v>44100</v>
      </c>
      <c r="F7142">
        <v>47650</v>
      </c>
      <c r="G7142">
        <v>51200</v>
      </c>
      <c r="H7142">
        <v>54700</v>
      </c>
      <c r="I7142">
        <v>58250</v>
      </c>
      <c r="J7142">
        <v>61750</v>
      </c>
      <c r="K7142" t="s">
        <v>3094</v>
      </c>
      <c r="L7142">
        <v>99</v>
      </c>
      <c r="M7142">
        <v>50</v>
      </c>
      <c r="N7142" t="s">
        <v>3494</v>
      </c>
    </row>
    <row r="7143" spans="1:14" x14ac:dyDescent="0.2">
      <c r="A7143" t="s">
        <v>12902</v>
      </c>
      <c r="B7143">
        <v>31700</v>
      </c>
      <c r="C7143">
        <v>36200</v>
      </c>
      <c r="D7143">
        <v>40750</v>
      </c>
      <c r="E7143">
        <v>45250</v>
      </c>
      <c r="F7143">
        <v>48900</v>
      </c>
      <c r="G7143">
        <v>52500</v>
      </c>
      <c r="H7143">
        <v>56150</v>
      </c>
      <c r="I7143">
        <v>59750</v>
      </c>
      <c r="J7143">
        <v>63350</v>
      </c>
      <c r="K7143" t="s">
        <v>3094</v>
      </c>
      <c r="L7143">
        <v>101</v>
      </c>
      <c r="M7143">
        <v>50</v>
      </c>
      <c r="N7143" t="s">
        <v>3584</v>
      </c>
    </row>
    <row r="7144" spans="1:14" x14ac:dyDescent="0.2">
      <c r="A7144" t="s">
        <v>12903</v>
      </c>
      <c r="B7144">
        <v>33400</v>
      </c>
      <c r="C7144">
        <v>38150</v>
      </c>
      <c r="D7144">
        <v>42900</v>
      </c>
      <c r="E7144">
        <v>47650</v>
      </c>
      <c r="F7144">
        <v>51500</v>
      </c>
      <c r="G7144">
        <v>55300</v>
      </c>
      <c r="H7144">
        <v>59100</v>
      </c>
      <c r="I7144">
        <v>62900</v>
      </c>
      <c r="J7144">
        <v>66750</v>
      </c>
      <c r="K7144" t="s">
        <v>3094</v>
      </c>
      <c r="L7144">
        <v>103</v>
      </c>
      <c r="M7144">
        <v>50</v>
      </c>
      <c r="N7144" t="s">
        <v>3495</v>
      </c>
    </row>
    <row r="7145" spans="1:14" x14ac:dyDescent="0.2">
      <c r="A7145" t="s">
        <v>12904</v>
      </c>
      <c r="B7145">
        <v>30900</v>
      </c>
      <c r="C7145">
        <v>35300</v>
      </c>
      <c r="D7145">
        <v>39700</v>
      </c>
      <c r="E7145">
        <v>44100</v>
      </c>
      <c r="F7145">
        <v>47650</v>
      </c>
      <c r="G7145">
        <v>51200</v>
      </c>
      <c r="H7145">
        <v>54700</v>
      </c>
      <c r="I7145">
        <v>58250</v>
      </c>
      <c r="J7145">
        <v>61750</v>
      </c>
      <c r="K7145" t="s">
        <v>3094</v>
      </c>
      <c r="L7145">
        <v>105</v>
      </c>
      <c r="M7145">
        <v>50</v>
      </c>
      <c r="N7145" t="s">
        <v>3496</v>
      </c>
    </row>
    <row r="7146" spans="1:14" x14ac:dyDescent="0.2">
      <c r="A7146" t="s">
        <v>12905</v>
      </c>
      <c r="B7146">
        <v>30900</v>
      </c>
      <c r="C7146">
        <v>35300</v>
      </c>
      <c r="D7146">
        <v>39700</v>
      </c>
      <c r="E7146">
        <v>44100</v>
      </c>
      <c r="F7146">
        <v>47650</v>
      </c>
      <c r="G7146">
        <v>51200</v>
      </c>
      <c r="H7146">
        <v>54700</v>
      </c>
      <c r="I7146">
        <v>58250</v>
      </c>
      <c r="J7146">
        <v>61750</v>
      </c>
      <c r="K7146" t="s">
        <v>3094</v>
      </c>
      <c r="L7146">
        <v>107</v>
      </c>
      <c r="M7146">
        <v>50</v>
      </c>
      <c r="N7146" t="s">
        <v>3497</v>
      </c>
    </row>
    <row r="7147" spans="1:14" x14ac:dyDescent="0.2">
      <c r="A7147" t="s">
        <v>12906</v>
      </c>
      <c r="B7147">
        <v>41300</v>
      </c>
      <c r="C7147">
        <v>47200</v>
      </c>
      <c r="D7147">
        <v>53100</v>
      </c>
      <c r="E7147">
        <v>59000</v>
      </c>
      <c r="F7147">
        <v>63750</v>
      </c>
      <c r="G7147">
        <v>68450</v>
      </c>
      <c r="H7147">
        <v>73200</v>
      </c>
      <c r="I7147">
        <v>77900</v>
      </c>
      <c r="J7147">
        <v>82600</v>
      </c>
      <c r="K7147" t="s">
        <v>3094</v>
      </c>
      <c r="L7147">
        <v>109</v>
      </c>
      <c r="M7147">
        <v>50</v>
      </c>
      <c r="N7147" t="s">
        <v>3498</v>
      </c>
    </row>
    <row r="7148" spans="1:14" x14ac:dyDescent="0.2">
      <c r="A7148" t="s">
        <v>12907</v>
      </c>
      <c r="B7148">
        <v>30900</v>
      </c>
      <c r="C7148">
        <v>35300</v>
      </c>
      <c r="D7148">
        <v>39700</v>
      </c>
      <c r="E7148">
        <v>44100</v>
      </c>
      <c r="F7148">
        <v>47650</v>
      </c>
      <c r="G7148">
        <v>51200</v>
      </c>
      <c r="H7148">
        <v>54700</v>
      </c>
      <c r="I7148">
        <v>58250</v>
      </c>
      <c r="J7148">
        <v>61750</v>
      </c>
      <c r="K7148" t="s">
        <v>3094</v>
      </c>
      <c r="L7148">
        <v>111</v>
      </c>
      <c r="M7148">
        <v>50</v>
      </c>
      <c r="N7148" t="s">
        <v>3499</v>
      </c>
    </row>
    <row r="7149" spans="1:14" x14ac:dyDescent="0.2">
      <c r="A7149" t="s">
        <v>12908</v>
      </c>
      <c r="B7149">
        <v>31000</v>
      </c>
      <c r="C7149">
        <v>35400</v>
      </c>
      <c r="D7149">
        <v>39850</v>
      </c>
      <c r="E7149">
        <v>44250</v>
      </c>
      <c r="F7149">
        <v>47800</v>
      </c>
      <c r="G7149">
        <v>51350</v>
      </c>
      <c r="H7149">
        <v>54900</v>
      </c>
      <c r="I7149">
        <v>58450</v>
      </c>
      <c r="J7149">
        <v>61950</v>
      </c>
      <c r="K7149" t="s">
        <v>3094</v>
      </c>
      <c r="L7149">
        <v>113</v>
      </c>
      <c r="M7149">
        <v>50</v>
      </c>
      <c r="N7149" t="s">
        <v>3500</v>
      </c>
    </row>
    <row r="7150" spans="1:14" x14ac:dyDescent="0.2">
      <c r="A7150" t="s">
        <v>12909</v>
      </c>
      <c r="B7150">
        <v>30900</v>
      </c>
      <c r="C7150">
        <v>35300</v>
      </c>
      <c r="D7150">
        <v>39700</v>
      </c>
      <c r="E7150">
        <v>44100</v>
      </c>
      <c r="F7150">
        <v>47650</v>
      </c>
      <c r="G7150">
        <v>51200</v>
      </c>
      <c r="H7150">
        <v>54700</v>
      </c>
      <c r="I7150">
        <v>58250</v>
      </c>
      <c r="J7150">
        <v>61750</v>
      </c>
      <c r="K7150" t="s">
        <v>3094</v>
      </c>
      <c r="L7150">
        <v>115</v>
      </c>
      <c r="M7150">
        <v>50</v>
      </c>
      <c r="N7150" t="s">
        <v>3501</v>
      </c>
    </row>
    <row r="7151" spans="1:14" x14ac:dyDescent="0.2">
      <c r="A7151" t="s">
        <v>12910</v>
      </c>
      <c r="B7151">
        <v>30900</v>
      </c>
      <c r="C7151">
        <v>35300</v>
      </c>
      <c r="D7151">
        <v>39700</v>
      </c>
      <c r="E7151">
        <v>44100</v>
      </c>
      <c r="F7151">
        <v>47650</v>
      </c>
      <c r="G7151">
        <v>51200</v>
      </c>
      <c r="H7151">
        <v>54700</v>
      </c>
      <c r="I7151">
        <v>58250</v>
      </c>
      <c r="J7151">
        <v>61750</v>
      </c>
      <c r="K7151" t="s">
        <v>3094</v>
      </c>
      <c r="L7151">
        <v>117</v>
      </c>
      <c r="M7151">
        <v>50</v>
      </c>
      <c r="N7151" t="s">
        <v>3502</v>
      </c>
    </row>
    <row r="7152" spans="1:14" x14ac:dyDescent="0.2">
      <c r="A7152" t="s">
        <v>12911</v>
      </c>
      <c r="B7152">
        <v>33500</v>
      </c>
      <c r="C7152">
        <v>38300</v>
      </c>
      <c r="D7152">
        <v>43100</v>
      </c>
      <c r="E7152">
        <v>47850</v>
      </c>
      <c r="F7152">
        <v>51700</v>
      </c>
      <c r="G7152">
        <v>55550</v>
      </c>
      <c r="H7152">
        <v>59350</v>
      </c>
      <c r="I7152">
        <v>63200</v>
      </c>
      <c r="J7152">
        <v>67000</v>
      </c>
      <c r="K7152" t="s">
        <v>3094</v>
      </c>
      <c r="L7152">
        <v>119</v>
      </c>
      <c r="M7152">
        <v>50</v>
      </c>
      <c r="N7152" t="s">
        <v>3405</v>
      </c>
    </row>
    <row r="7153" spans="1:14" x14ac:dyDescent="0.2">
      <c r="A7153" t="s">
        <v>12912</v>
      </c>
      <c r="B7153">
        <v>32150</v>
      </c>
      <c r="C7153">
        <v>36750</v>
      </c>
      <c r="D7153">
        <v>41350</v>
      </c>
      <c r="E7153">
        <v>45900</v>
      </c>
      <c r="F7153">
        <v>49600</v>
      </c>
      <c r="G7153">
        <v>53250</v>
      </c>
      <c r="H7153">
        <v>56950</v>
      </c>
      <c r="I7153">
        <v>60600</v>
      </c>
      <c r="J7153">
        <v>64300</v>
      </c>
      <c r="K7153" t="s">
        <v>3094</v>
      </c>
      <c r="L7153">
        <v>121</v>
      </c>
      <c r="M7153">
        <v>50</v>
      </c>
      <c r="N7153" t="s">
        <v>3406</v>
      </c>
    </row>
    <row r="7154" spans="1:14" x14ac:dyDescent="0.2">
      <c r="A7154" t="s">
        <v>12913</v>
      </c>
      <c r="B7154">
        <v>43500</v>
      </c>
      <c r="C7154">
        <v>49700</v>
      </c>
      <c r="D7154">
        <v>55900</v>
      </c>
      <c r="E7154">
        <v>62100</v>
      </c>
      <c r="F7154">
        <v>67100</v>
      </c>
      <c r="G7154">
        <v>72050</v>
      </c>
      <c r="H7154">
        <v>77050</v>
      </c>
      <c r="I7154">
        <v>82000</v>
      </c>
      <c r="J7154">
        <v>86950</v>
      </c>
      <c r="K7154" t="s">
        <v>3094</v>
      </c>
      <c r="L7154">
        <v>123</v>
      </c>
      <c r="M7154">
        <v>50</v>
      </c>
      <c r="N7154" t="s">
        <v>3503</v>
      </c>
    </row>
    <row r="7155" spans="1:14" x14ac:dyDescent="0.2">
      <c r="A7155" t="s">
        <v>12914</v>
      </c>
      <c r="B7155">
        <v>31650</v>
      </c>
      <c r="C7155">
        <v>36200</v>
      </c>
      <c r="D7155">
        <v>40700</v>
      </c>
      <c r="E7155">
        <v>45200</v>
      </c>
      <c r="F7155">
        <v>48850</v>
      </c>
      <c r="G7155">
        <v>52450</v>
      </c>
      <c r="H7155">
        <v>56050</v>
      </c>
      <c r="I7155">
        <v>59700</v>
      </c>
      <c r="J7155">
        <v>63300</v>
      </c>
      <c r="K7155" t="s">
        <v>3094</v>
      </c>
      <c r="L7155">
        <v>125</v>
      </c>
      <c r="M7155">
        <v>50</v>
      </c>
      <c r="N7155" t="s">
        <v>3504</v>
      </c>
    </row>
    <row r="7156" spans="1:14" x14ac:dyDescent="0.2">
      <c r="A7156" t="s">
        <v>12915</v>
      </c>
      <c r="B7156">
        <v>30900</v>
      </c>
      <c r="C7156">
        <v>35300</v>
      </c>
      <c r="D7156">
        <v>39700</v>
      </c>
      <c r="E7156">
        <v>44100</v>
      </c>
      <c r="F7156">
        <v>47650</v>
      </c>
      <c r="G7156">
        <v>51200</v>
      </c>
      <c r="H7156">
        <v>54700</v>
      </c>
      <c r="I7156">
        <v>58250</v>
      </c>
      <c r="J7156">
        <v>61750</v>
      </c>
      <c r="K7156" t="s">
        <v>3094</v>
      </c>
      <c r="L7156">
        <v>127</v>
      </c>
      <c r="M7156">
        <v>50</v>
      </c>
      <c r="N7156" t="s">
        <v>3505</v>
      </c>
    </row>
    <row r="7157" spans="1:14" x14ac:dyDescent="0.2">
      <c r="A7157" t="s">
        <v>12916</v>
      </c>
      <c r="B7157">
        <v>31000</v>
      </c>
      <c r="C7157">
        <v>35400</v>
      </c>
      <c r="D7157">
        <v>39850</v>
      </c>
      <c r="E7157">
        <v>44250</v>
      </c>
      <c r="F7157">
        <v>47800</v>
      </c>
      <c r="G7157">
        <v>51350</v>
      </c>
      <c r="H7157">
        <v>54900</v>
      </c>
      <c r="I7157">
        <v>58450</v>
      </c>
      <c r="J7157">
        <v>61950</v>
      </c>
      <c r="K7157" t="s">
        <v>3094</v>
      </c>
      <c r="L7157">
        <v>129</v>
      </c>
      <c r="M7157">
        <v>50</v>
      </c>
      <c r="N7157" t="s">
        <v>3506</v>
      </c>
    </row>
    <row r="7158" spans="1:14" x14ac:dyDescent="0.2">
      <c r="A7158" t="s">
        <v>12917</v>
      </c>
      <c r="B7158">
        <v>32550</v>
      </c>
      <c r="C7158">
        <v>37200</v>
      </c>
      <c r="D7158">
        <v>41850</v>
      </c>
      <c r="E7158">
        <v>46500</v>
      </c>
      <c r="F7158">
        <v>50250</v>
      </c>
      <c r="G7158">
        <v>53950</v>
      </c>
      <c r="H7158">
        <v>57700</v>
      </c>
      <c r="I7158">
        <v>61400</v>
      </c>
      <c r="J7158">
        <v>65100</v>
      </c>
      <c r="K7158" t="s">
        <v>3094</v>
      </c>
      <c r="L7158">
        <v>131</v>
      </c>
      <c r="M7158">
        <v>50</v>
      </c>
      <c r="N7158" t="s">
        <v>3240</v>
      </c>
    </row>
    <row r="7159" spans="1:14" x14ac:dyDescent="0.2">
      <c r="A7159" t="s">
        <v>12918</v>
      </c>
      <c r="B7159">
        <v>30900</v>
      </c>
      <c r="C7159">
        <v>35300</v>
      </c>
      <c r="D7159">
        <v>39700</v>
      </c>
      <c r="E7159">
        <v>44100</v>
      </c>
      <c r="F7159">
        <v>47650</v>
      </c>
      <c r="G7159">
        <v>51200</v>
      </c>
      <c r="H7159">
        <v>54700</v>
      </c>
      <c r="I7159">
        <v>58250</v>
      </c>
      <c r="J7159">
        <v>61750</v>
      </c>
      <c r="K7159" t="s">
        <v>3094</v>
      </c>
      <c r="L7159">
        <v>133</v>
      </c>
      <c r="M7159">
        <v>50</v>
      </c>
      <c r="N7159" t="s">
        <v>3507</v>
      </c>
    </row>
    <row r="7160" spans="1:14" x14ac:dyDescent="0.2">
      <c r="A7160" t="s">
        <v>12919</v>
      </c>
      <c r="B7160">
        <v>31150</v>
      </c>
      <c r="C7160">
        <v>35600</v>
      </c>
      <c r="D7160">
        <v>40050</v>
      </c>
      <c r="E7160">
        <v>44450</v>
      </c>
      <c r="F7160">
        <v>48050</v>
      </c>
      <c r="G7160">
        <v>51600</v>
      </c>
      <c r="H7160">
        <v>55150</v>
      </c>
      <c r="I7160">
        <v>58700</v>
      </c>
      <c r="J7160">
        <v>62250</v>
      </c>
      <c r="K7160" t="s">
        <v>3094</v>
      </c>
      <c r="L7160">
        <v>135</v>
      </c>
      <c r="M7160">
        <v>50</v>
      </c>
      <c r="N7160" t="s">
        <v>3508</v>
      </c>
    </row>
    <row r="7161" spans="1:14" x14ac:dyDescent="0.2">
      <c r="A7161" t="s">
        <v>12920</v>
      </c>
      <c r="B7161">
        <v>31650</v>
      </c>
      <c r="C7161">
        <v>36150</v>
      </c>
      <c r="D7161">
        <v>40650</v>
      </c>
      <c r="E7161">
        <v>45150</v>
      </c>
      <c r="F7161">
        <v>48800</v>
      </c>
      <c r="G7161">
        <v>52400</v>
      </c>
      <c r="H7161">
        <v>56000</v>
      </c>
      <c r="I7161">
        <v>59600</v>
      </c>
      <c r="J7161">
        <v>63250</v>
      </c>
      <c r="K7161" t="s">
        <v>3094</v>
      </c>
      <c r="L7161">
        <v>137</v>
      </c>
      <c r="M7161">
        <v>50</v>
      </c>
      <c r="N7161" t="s">
        <v>3509</v>
      </c>
    </row>
    <row r="7162" spans="1:14" x14ac:dyDescent="0.2">
      <c r="A7162" t="s">
        <v>12921</v>
      </c>
      <c r="B7162">
        <v>43500</v>
      </c>
      <c r="C7162">
        <v>49700</v>
      </c>
      <c r="D7162">
        <v>55900</v>
      </c>
      <c r="E7162">
        <v>62100</v>
      </c>
      <c r="F7162">
        <v>67100</v>
      </c>
      <c r="G7162">
        <v>72050</v>
      </c>
      <c r="H7162">
        <v>77050</v>
      </c>
      <c r="I7162">
        <v>82000</v>
      </c>
      <c r="J7162">
        <v>86950</v>
      </c>
      <c r="K7162" t="s">
        <v>3094</v>
      </c>
      <c r="L7162">
        <v>139</v>
      </c>
      <c r="M7162">
        <v>50</v>
      </c>
      <c r="N7162" t="s">
        <v>3411</v>
      </c>
    </row>
    <row r="7163" spans="1:14" x14ac:dyDescent="0.2">
      <c r="A7163" t="s">
        <v>12922</v>
      </c>
      <c r="B7163">
        <v>43500</v>
      </c>
      <c r="C7163">
        <v>49700</v>
      </c>
      <c r="D7163">
        <v>55900</v>
      </c>
      <c r="E7163">
        <v>62100</v>
      </c>
      <c r="F7163">
        <v>67100</v>
      </c>
      <c r="G7163">
        <v>72050</v>
      </c>
      <c r="H7163">
        <v>77050</v>
      </c>
      <c r="I7163">
        <v>82000</v>
      </c>
      <c r="J7163">
        <v>86950</v>
      </c>
      <c r="K7163" t="s">
        <v>3094</v>
      </c>
      <c r="L7163">
        <v>141</v>
      </c>
      <c r="M7163">
        <v>50</v>
      </c>
      <c r="N7163" t="s">
        <v>3510</v>
      </c>
    </row>
    <row r="7164" spans="1:14" x14ac:dyDescent="0.2">
      <c r="A7164" t="s">
        <v>12923</v>
      </c>
      <c r="B7164">
        <v>31500</v>
      </c>
      <c r="C7164">
        <v>36000</v>
      </c>
      <c r="D7164">
        <v>40500</v>
      </c>
      <c r="E7164">
        <v>45000</v>
      </c>
      <c r="F7164">
        <v>48600</v>
      </c>
      <c r="G7164">
        <v>52200</v>
      </c>
      <c r="H7164">
        <v>55800</v>
      </c>
      <c r="I7164">
        <v>59400</v>
      </c>
      <c r="J7164">
        <v>63000</v>
      </c>
      <c r="K7164" t="s">
        <v>3094</v>
      </c>
      <c r="L7164">
        <v>143</v>
      </c>
      <c r="M7164">
        <v>50</v>
      </c>
      <c r="N7164" t="s">
        <v>3511</v>
      </c>
    </row>
    <row r="7165" spans="1:14" x14ac:dyDescent="0.2">
      <c r="A7165" t="s">
        <v>12924</v>
      </c>
      <c r="B7165">
        <v>32750</v>
      </c>
      <c r="C7165">
        <v>37400</v>
      </c>
      <c r="D7165">
        <v>42100</v>
      </c>
      <c r="E7165">
        <v>46750</v>
      </c>
      <c r="F7165">
        <v>50500</v>
      </c>
      <c r="G7165">
        <v>54250</v>
      </c>
      <c r="H7165">
        <v>58000</v>
      </c>
      <c r="I7165">
        <v>61750</v>
      </c>
      <c r="J7165">
        <v>65450</v>
      </c>
      <c r="K7165" t="s">
        <v>3094</v>
      </c>
      <c r="L7165">
        <v>145</v>
      </c>
      <c r="M7165">
        <v>50</v>
      </c>
      <c r="N7165" t="s">
        <v>3512</v>
      </c>
    </row>
    <row r="7166" spans="1:14" x14ac:dyDescent="0.2">
      <c r="A7166" t="s">
        <v>12925</v>
      </c>
      <c r="B7166">
        <v>33600</v>
      </c>
      <c r="C7166">
        <v>38400</v>
      </c>
      <c r="D7166">
        <v>43200</v>
      </c>
      <c r="E7166">
        <v>48000</v>
      </c>
      <c r="F7166">
        <v>51850</v>
      </c>
      <c r="G7166">
        <v>55700</v>
      </c>
      <c r="H7166">
        <v>59550</v>
      </c>
      <c r="I7166">
        <v>63400</v>
      </c>
      <c r="J7166">
        <v>67200</v>
      </c>
      <c r="K7166" t="s">
        <v>3094</v>
      </c>
      <c r="L7166">
        <v>147</v>
      </c>
      <c r="M7166">
        <v>50</v>
      </c>
      <c r="N7166" t="s">
        <v>3513</v>
      </c>
    </row>
    <row r="7167" spans="1:14" x14ac:dyDescent="0.2">
      <c r="A7167" t="s">
        <v>12926</v>
      </c>
      <c r="B7167">
        <v>34600</v>
      </c>
      <c r="C7167">
        <v>39550</v>
      </c>
      <c r="D7167">
        <v>44500</v>
      </c>
      <c r="E7167">
        <v>49400</v>
      </c>
      <c r="F7167">
        <v>53400</v>
      </c>
      <c r="G7167">
        <v>57350</v>
      </c>
      <c r="H7167">
        <v>61300</v>
      </c>
      <c r="I7167">
        <v>65250</v>
      </c>
      <c r="J7167">
        <v>69200</v>
      </c>
      <c r="K7167" t="s">
        <v>3094</v>
      </c>
      <c r="L7167">
        <v>149</v>
      </c>
      <c r="M7167">
        <v>50</v>
      </c>
      <c r="N7167" t="s">
        <v>3250</v>
      </c>
    </row>
    <row r="7168" spans="1:14" x14ac:dyDescent="0.2">
      <c r="A7168" t="s">
        <v>12927</v>
      </c>
      <c r="B7168">
        <v>30900</v>
      </c>
      <c r="C7168">
        <v>35300</v>
      </c>
      <c r="D7168">
        <v>39700</v>
      </c>
      <c r="E7168">
        <v>44100</v>
      </c>
      <c r="F7168">
        <v>47650</v>
      </c>
      <c r="G7168">
        <v>51200</v>
      </c>
      <c r="H7168">
        <v>54700</v>
      </c>
      <c r="I7168">
        <v>58250</v>
      </c>
      <c r="J7168">
        <v>61750</v>
      </c>
      <c r="K7168" t="s">
        <v>3094</v>
      </c>
      <c r="L7168">
        <v>151</v>
      </c>
      <c r="M7168">
        <v>50</v>
      </c>
      <c r="N7168" t="s">
        <v>3514</v>
      </c>
    </row>
    <row r="7169" spans="1:14" x14ac:dyDescent="0.2">
      <c r="A7169" t="s">
        <v>12928</v>
      </c>
      <c r="B7169">
        <v>30900</v>
      </c>
      <c r="C7169">
        <v>35300</v>
      </c>
      <c r="D7169">
        <v>39700</v>
      </c>
      <c r="E7169">
        <v>44100</v>
      </c>
      <c r="F7169">
        <v>47650</v>
      </c>
      <c r="G7169">
        <v>51200</v>
      </c>
      <c r="H7169">
        <v>54700</v>
      </c>
      <c r="I7169">
        <v>58250</v>
      </c>
      <c r="J7169">
        <v>61750</v>
      </c>
      <c r="K7169" t="s">
        <v>3094</v>
      </c>
      <c r="L7169">
        <v>153</v>
      </c>
      <c r="M7169">
        <v>50</v>
      </c>
      <c r="N7169" t="s">
        <v>1931</v>
      </c>
    </row>
    <row r="7170" spans="1:14" x14ac:dyDescent="0.2">
      <c r="A7170" t="s">
        <v>12929</v>
      </c>
      <c r="B7170">
        <v>30900</v>
      </c>
      <c r="C7170">
        <v>35300</v>
      </c>
      <c r="D7170">
        <v>39700</v>
      </c>
      <c r="E7170">
        <v>44100</v>
      </c>
      <c r="F7170">
        <v>47650</v>
      </c>
      <c r="G7170">
        <v>51200</v>
      </c>
      <c r="H7170">
        <v>54700</v>
      </c>
      <c r="I7170">
        <v>58250</v>
      </c>
      <c r="J7170">
        <v>61750</v>
      </c>
      <c r="K7170" t="s">
        <v>3094</v>
      </c>
      <c r="L7170">
        <v>155</v>
      </c>
      <c r="M7170">
        <v>50</v>
      </c>
      <c r="N7170" t="s">
        <v>3515</v>
      </c>
    </row>
    <row r="7171" spans="1:14" x14ac:dyDescent="0.2">
      <c r="A7171" t="s">
        <v>12930</v>
      </c>
      <c r="B7171">
        <v>33150</v>
      </c>
      <c r="C7171">
        <v>37850</v>
      </c>
      <c r="D7171">
        <v>42600</v>
      </c>
      <c r="E7171">
        <v>47300</v>
      </c>
      <c r="F7171">
        <v>51100</v>
      </c>
      <c r="G7171">
        <v>54900</v>
      </c>
      <c r="H7171">
        <v>58700</v>
      </c>
      <c r="I7171">
        <v>62450</v>
      </c>
      <c r="J7171">
        <v>66250</v>
      </c>
      <c r="K7171" t="s">
        <v>3094</v>
      </c>
      <c r="L7171">
        <v>157</v>
      </c>
      <c r="M7171">
        <v>50</v>
      </c>
      <c r="N7171" t="s">
        <v>3516</v>
      </c>
    </row>
    <row r="7172" spans="1:14" x14ac:dyDescent="0.2">
      <c r="A7172" t="s">
        <v>12931</v>
      </c>
      <c r="B7172">
        <v>30900</v>
      </c>
      <c r="C7172">
        <v>35300</v>
      </c>
      <c r="D7172">
        <v>39700</v>
      </c>
      <c r="E7172">
        <v>44100</v>
      </c>
      <c r="F7172">
        <v>47650</v>
      </c>
      <c r="G7172">
        <v>51200</v>
      </c>
      <c r="H7172">
        <v>54700</v>
      </c>
      <c r="I7172">
        <v>58250</v>
      </c>
      <c r="J7172">
        <v>61750</v>
      </c>
      <c r="K7172" t="s">
        <v>3094</v>
      </c>
      <c r="L7172">
        <v>159</v>
      </c>
      <c r="M7172">
        <v>50</v>
      </c>
      <c r="N7172" t="s">
        <v>3517</v>
      </c>
    </row>
    <row r="7173" spans="1:14" x14ac:dyDescent="0.2">
      <c r="A7173" t="s">
        <v>12932</v>
      </c>
      <c r="B7173">
        <v>31000</v>
      </c>
      <c r="C7173">
        <v>35400</v>
      </c>
      <c r="D7173">
        <v>39850</v>
      </c>
      <c r="E7173">
        <v>44250</v>
      </c>
      <c r="F7173">
        <v>47800</v>
      </c>
      <c r="G7173">
        <v>51350</v>
      </c>
      <c r="H7173">
        <v>54900</v>
      </c>
      <c r="I7173">
        <v>58450</v>
      </c>
      <c r="J7173">
        <v>61950</v>
      </c>
      <c r="K7173" t="s">
        <v>3094</v>
      </c>
      <c r="L7173">
        <v>161</v>
      </c>
      <c r="M7173">
        <v>50</v>
      </c>
      <c r="N7173" t="s">
        <v>3518</v>
      </c>
    </row>
    <row r="7174" spans="1:14" x14ac:dyDescent="0.2">
      <c r="A7174" t="s">
        <v>12933</v>
      </c>
      <c r="B7174">
        <v>43500</v>
      </c>
      <c r="C7174">
        <v>49700</v>
      </c>
      <c r="D7174">
        <v>55900</v>
      </c>
      <c r="E7174">
        <v>62100</v>
      </c>
      <c r="F7174">
        <v>67100</v>
      </c>
      <c r="G7174">
        <v>72050</v>
      </c>
      <c r="H7174">
        <v>77050</v>
      </c>
      <c r="I7174">
        <v>82000</v>
      </c>
      <c r="J7174">
        <v>86950</v>
      </c>
      <c r="K7174" t="s">
        <v>3094</v>
      </c>
      <c r="L7174">
        <v>163</v>
      </c>
      <c r="M7174">
        <v>50</v>
      </c>
      <c r="N7174" t="s">
        <v>3362</v>
      </c>
    </row>
    <row r="7175" spans="1:14" x14ac:dyDescent="0.2">
      <c r="A7175" t="s">
        <v>12934</v>
      </c>
      <c r="B7175">
        <v>30900</v>
      </c>
      <c r="C7175">
        <v>35300</v>
      </c>
      <c r="D7175">
        <v>39700</v>
      </c>
      <c r="E7175">
        <v>44100</v>
      </c>
      <c r="F7175">
        <v>47650</v>
      </c>
      <c r="G7175">
        <v>51200</v>
      </c>
      <c r="H7175">
        <v>54700</v>
      </c>
      <c r="I7175">
        <v>58250</v>
      </c>
      <c r="J7175">
        <v>61750</v>
      </c>
      <c r="K7175" t="s">
        <v>3094</v>
      </c>
      <c r="L7175">
        <v>165</v>
      </c>
      <c r="M7175">
        <v>50</v>
      </c>
      <c r="N7175" t="s">
        <v>3519</v>
      </c>
    </row>
    <row r="7176" spans="1:14" x14ac:dyDescent="0.2">
      <c r="A7176" t="s">
        <v>12935</v>
      </c>
      <c r="B7176">
        <v>30900</v>
      </c>
      <c r="C7176">
        <v>35300</v>
      </c>
      <c r="D7176">
        <v>39700</v>
      </c>
      <c r="E7176">
        <v>44100</v>
      </c>
      <c r="F7176">
        <v>47650</v>
      </c>
      <c r="G7176">
        <v>51200</v>
      </c>
      <c r="H7176">
        <v>54700</v>
      </c>
      <c r="I7176">
        <v>58250</v>
      </c>
      <c r="J7176">
        <v>61750</v>
      </c>
      <c r="K7176" t="s">
        <v>3094</v>
      </c>
      <c r="L7176">
        <v>167</v>
      </c>
      <c r="M7176">
        <v>50</v>
      </c>
      <c r="N7176" t="s">
        <v>3520</v>
      </c>
    </row>
    <row r="7177" spans="1:14" x14ac:dyDescent="0.2">
      <c r="A7177" t="s">
        <v>12936</v>
      </c>
      <c r="B7177">
        <v>32400</v>
      </c>
      <c r="C7177">
        <v>37000</v>
      </c>
      <c r="D7177">
        <v>41650</v>
      </c>
      <c r="E7177">
        <v>46250</v>
      </c>
      <c r="F7177">
        <v>49950</v>
      </c>
      <c r="G7177">
        <v>53650</v>
      </c>
      <c r="H7177">
        <v>57350</v>
      </c>
      <c r="I7177">
        <v>61050</v>
      </c>
      <c r="J7177">
        <v>64750</v>
      </c>
      <c r="K7177" t="s">
        <v>3094</v>
      </c>
      <c r="L7177">
        <v>169</v>
      </c>
      <c r="M7177">
        <v>50</v>
      </c>
      <c r="N7177" t="s">
        <v>3521</v>
      </c>
    </row>
    <row r="7178" spans="1:14" x14ac:dyDescent="0.2">
      <c r="A7178" t="s">
        <v>12937</v>
      </c>
      <c r="B7178">
        <v>43500</v>
      </c>
      <c r="C7178">
        <v>49700</v>
      </c>
      <c r="D7178">
        <v>55900</v>
      </c>
      <c r="E7178">
        <v>62100</v>
      </c>
      <c r="F7178">
        <v>67100</v>
      </c>
      <c r="G7178">
        <v>72050</v>
      </c>
      <c r="H7178">
        <v>77050</v>
      </c>
      <c r="I7178">
        <v>82000</v>
      </c>
      <c r="J7178">
        <v>86950</v>
      </c>
      <c r="K7178" t="s">
        <v>3094</v>
      </c>
      <c r="L7178">
        <v>171</v>
      </c>
      <c r="M7178">
        <v>50</v>
      </c>
      <c r="N7178" t="s">
        <v>3038</v>
      </c>
    </row>
    <row r="7179" spans="1:14" x14ac:dyDescent="0.2">
      <c r="A7179" t="s">
        <v>12938</v>
      </c>
      <c r="B7179">
        <v>30900</v>
      </c>
      <c r="C7179">
        <v>35300</v>
      </c>
      <c r="D7179">
        <v>39700</v>
      </c>
      <c r="E7179">
        <v>44100</v>
      </c>
      <c r="F7179">
        <v>47650</v>
      </c>
      <c r="G7179">
        <v>51200</v>
      </c>
      <c r="H7179">
        <v>54700</v>
      </c>
      <c r="I7179">
        <v>58250</v>
      </c>
      <c r="J7179">
        <v>61750</v>
      </c>
      <c r="K7179" t="s">
        <v>3094</v>
      </c>
      <c r="L7179">
        <v>173</v>
      </c>
      <c r="M7179">
        <v>50</v>
      </c>
      <c r="N7179" t="s">
        <v>3522</v>
      </c>
    </row>
    <row r="7180" spans="1:14" x14ac:dyDescent="0.2">
      <c r="A7180" t="s">
        <v>12939</v>
      </c>
      <c r="B7180">
        <v>21800</v>
      </c>
      <c r="C7180">
        <v>24900</v>
      </c>
      <c r="D7180">
        <v>28000</v>
      </c>
      <c r="E7180">
        <v>31100</v>
      </c>
      <c r="F7180">
        <v>33600</v>
      </c>
      <c r="G7180">
        <v>36100</v>
      </c>
      <c r="H7180">
        <v>38600</v>
      </c>
      <c r="I7180">
        <v>41100</v>
      </c>
      <c r="J7180">
        <v>43550</v>
      </c>
      <c r="K7180" t="s">
        <v>3095</v>
      </c>
      <c r="L7180">
        <v>1</v>
      </c>
      <c r="M7180">
        <v>50</v>
      </c>
      <c r="N7180" t="s">
        <v>3066</v>
      </c>
    </row>
    <row r="7181" spans="1:14" x14ac:dyDescent="0.2">
      <c r="A7181" t="s">
        <v>12940</v>
      </c>
      <c r="B7181">
        <v>21950</v>
      </c>
      <c r="C7181">
        <v>25100</v>
      </c>
      <c r="D7181">
        <v>28250</v>
      </c>
      <c r="E7181">
        <v>31350</v>
      </c>
      <c r="F7181">
        <v>33900</v>
      </c>
      <c r="G7181">
        <v>36400</v>
      </c>
      <c r="H7181">
        <v>38900</v>
      </c>
      <c r="I7181">
        <v>41400</v>
      </c>
      <c r="J7181">
        <v>43900</v>
      </c>
      <c r="K7181" t="s">
        <v>3095</v>
      </c>
      <c r="L7181">
        <v>3</v>
      </c>
      <c r="M7181">
        <v>50</v>
      </c>
      <c r="N7181" t="s">
        <v>3563</v>
      </c>
    </row>
    <row r="7182" spans="1:14" x14ac:dyDescent="0.2">
      <c r="A7182" t="s">
        <v>12941</v>
      </c>
      <c r="B7182">
        <v>21800</v>
      </c>
      <c r="C7182">
        <v>24900</v>
      </c>
      <c r="D7182">
        <v>28000</v>
      </c>
      <c r="E7182">
        <v>31100</v>
      </c>
      <c r="F7182">
        <v>33600</v>
      </c>
      <c r="G7182">
        <v>36100</v>
      </c>
      <c r="H7182">
        <v>38600</v>
      </c>
      <c r="I7182">
        <v>41100</v>
      </c>
      <c r="J7182">
        <v>43550</v>
      </c>
      <c r="K7182" t="s">
        <v>3095</v>
      </c>
      <c r="L7182">
        <v>5</v>
      </c>
      <c r="M7182">
        <v>50</v>
      </c>
      <c r="N7182" t="s">
        <v>3564</v>
      </c>
    </row>
    <row r="7183" spans="1:14" x14ac:dyDescent="0.2">
      <c r="A7183" t="s">
        <v>12942</v>
      </c>
      <c r="B7183">
        <v>21800</v>
      </c>
      <c r="C7183">
        <v>24900</v>
      </c>
      <c r="D7183">
        <v>28000</v>
      </c>
      <c r="E7183">
        <v>31100</v>
      </c>
      <c r="F7183">
        <v>33600</v>
      </c>
      <c r="G7183">
        <v>36100</v>
      </c>
      <c r="H7183">
        <v>38600</v>
      </c>
      <c r="I7183">
        <v>41100</v>
      </c>
      <c r="J7183">
        <v>43550</v>
      </c>
      <c r="K7183" t="s">
        <v>3095</v>
      </c>
      <c r="L7183">
        <v>7</v>
      </c>
      <c r="M7183">
        <v>50</v>
      </c>
      <c r="N7183" t="s">
        <v>3565</v>
      </c>
    </row>
    <row r="7184" spans="1:14" x14ac:dyDescent="0.2">
      <c r="A7184" t="s">
        <v>12943</v>
      </c>
      <c r="B7184">
        <v>21800</v>
      </c>
      <c r="C7184">
        <v>24900</v>
      </c>
      <c r="D7184">
        <v>28000</v>
      </c>
      <c r="E7184">
        <v>31100</v>
      </c>
      <c r="F7184">
        <v>33600</v>
      </c>
      <c r="G7184">
        <v>36100</v>
      </c>
      <c r="H7184">
        <v>38600</v>
      </c>
      <c r="I7184">
        <v>41100</v>
      </c>
      <c r="J7184">
        <v>43550</v>
      </c>
      <c r="K7184" t="s">
        <v>3095</v>
      </c>
      <c r="L7184">
        <v>9</v>
      </c>
      <c r="M7184">
        <v>50</v>
      </c>
      <c r="N7184" t="s">
        <v>3368</v>
      </c>
    </row>
    <row r="7185" spans="1:14" x14ac:dyDescent="0.2">
      <c r="A7185" t="s">
        <v>12944</v>
      </c>
      <c r="B7185">
        <v>21800</v>
      </c>
      <c r="C7185">
        <v>24900</v>
      </c>
      <c r="D7185">
        <v>28000</v>
      </c>
      <c r="E7185">
        <v>31100</v>
      </c>
      <c r="F7185">
        <v>33600</v>
      </c>
      <c r="G7185">
        <v>36100</v>
      </c>
      <c r="H7185">
        <v>38600</v>
      </c>
      <c r="I7185">
        <v>41100</v>
      </c>
      <c r="J7185">
        <v>43550</v>
      </c>
      <c r="K7185" t="s">
        <v>3095</v>
      </c>
      <c r="L7185">
        <v>11</v>
      </c>
      <c r="M7185">
        <v>50</v>
      </c>
      <c r="N7185" t="s">
        <v>3566</v>
      </c>
    </row>
    <row r="7186" spans="1:14" x14ac:dyDescent="0.2">
      <c r="A7186" t="s">
        <v>12945</v>
      </c>
      <c r="B7186">
        <v>21800</v>
      </c>
      <c r="C7186">
        <v>24900</v>
      </c>
      <c r="D7186">
        <v>28000</v>
      </c>
      <c r="E7186">
        <v>31100</v>
      </c>
      <c r="F7186">
        <v>33600</v>
      </c>
      <c r="G7186">
        <v>36100</v>
      </c>
      <c r="H7186">
        <v>38600</v>
      </c>
      <c r="I7186">
        <v>41100</v>
      </c>
      <c r="J7186">
        <v>43550</v>
      </c>
      <c r="K7186" t="s">
        <v>3095</v>
      </c>
      <c r="L7186">
        <v>13</v>
      </c>
      <c r="M7186">
        <v>50</v>
      </c>
      <c r="N7186" t="s">
        <v>3305</v>
      </c>
    </row>
    <row r="7187" spans="1:14" x14ac:dyDescent="0.2">
      <c r="A7187" t="s">
        <v>12946</v>
      </c>
      <c r="B7187">
        <v>23750</v>
      </c>
      <c r="C7187">
        <v>27150</v>
      </c>
      <c r="D7187">
        <v>30550</v>
      </c>
      <c r="E7187">
        <v>33900</v>
      </c>
      <c r="F7187">
        <v>36650</v>
      </c>
      <c r="G7187">
        <v>39350</v>
      </c>
      <c r="H7187">
        <v>42050</v>
      </c>
      <c r="I7187">
        <v>44750</v>
      </c>
      <c r="J7187">
        <v>47500</v>
      </c>
      <c r="K7187" t="s">
        <v>3095</v>
      </c>
      <c r="L7187">
        <v>15</v>
      </c>
      <c r="M7187">
        <v>50</v>
      </c>
      <c r="N7187" t="s">
        <v>3371</v>
      </c>
    </row>
    <row r="7188" spans="1:14" x14ac:dyDescent="0.2">
      <c r="A7188" t="s">
        <v>12947</v>
      </c>
      <c r="B7188">
        <v>21800</v>
      </c>
      <c r="C7188">
        <v>24900</v>
      </c>
      <c r="D7188">
        <v>28000</v>
      </c>
      <c r="E7188">
        <v>31100</v>
      </c>
      <c r="F7188">
        <v>33600</v>
      </c>
      <c r="G7188">
        <v>36100</v>
      </c>
      <c r="H7188">
        <v>38600</v>
      </c>
      <c r="I7188">
        <v>41100</v>
      </c>
      <c r="J7188">
        <v>43550</v>
      </c>
      <c r="K7188" t="s">
        <v>3095</v>
      </c>
      <c r="L7188">
        <v>17</v>
      </c>
      <c r="M7188">
        <v>50</v>
      </c>
      <c r="N7188" t="s">
        <v>3761</v>
      </c>
    </row>
    <row r="7189" spans="1:14" x14ac:dyDescent="0.2">
      <c r="A7189" t="s">
        <v>12948</v>
      </c>
      <c r="B7189">
        <v>21800</v>
      </c>
      <c r="C7189">
        <v>24900</v>
      </c>
      <c r="D7189">
        <v>28000</v>
      </c>
      <c r="E7189">
        <v>31100</v>
      </c>
      <c r="F7189">
        <v>33600</v>
      </c>
      <c r="G7189">
        <v>36100</v>
      </c>
      <c r="H7189">
        <v>38600</v>
      </c>
      <c r="I7189">
        <v>41100</v>
      </c>
      <c r="J7189">
        <v>43550</v>
      </c>
      <c r="K7189" t="s">
        <v>3095</v>
      </c>
      <c r="L7189">
        <v>19</v>
      </c>
      <c r="M7189">
        <v>50</v>
      </c>
      <c r="N7189" t="s">
        <v>3309</v>
      </c>
    </row>
    <row r="7190" spans="1:14" x14ac:dyDescent="0.2">
      <c r="A7190" t="s">
        <v>12949</v>
      </c>
      <c r="B7190">
        <v>21800</v>
      </c>
      <c r="C7190">
        <v>24900</v>
      </c>
      <c r="D7190">
        <v>28000</v>
      </c>
      <c r="E7190">
        <v>31100</v>
      </c>
      <c r="F7190">
        <v>33600</v>
      </c>
      <c r="G7190">
        <v>36100</v>
      </c>
      <c r="H7190">
        <v>38600</v>
      </c>
      <c r="I7190">
        <v>41100</v>
      </c>
      <c r="J7190">
        <v>43550</v>
      </c>
      <c r="K7190" t="s">
        <v>3095</v>
      </c>
      <c r="L7190">
        <v>21</v>
      </c>
      <c r="M7190">
        <v>50</v>
      </c>
      <c r="N7190" t="s">
        <v>3619</v>
      </c>
    </row>
    <row r="7191" spans="1:14" x14ac:dyDescent="0.2">
      <c r="A7191" t="s">
        <v>12950</v>
      </c>
      <c r="B7191">
        <v>22500</v>
      </c>
      <c r="C7191">
        <v>25700</v>
      </c>
      <c r="D7191">
        <v>28900</v>
      </c>
      <c r="E7191">
        <v>32100</v>
      </c>
      <c r="F7191">
        <v>34700</v>
      </c>
      <c r="G7191">
        <v>37250</v>
      </c>
      <c r="H7191">
        <v>39850</v>
      </c>
      <c r="I7191">
        <v>42400</v>
      </c>
      <c r="J7191">
        <v>44950</v>
      </c>
      <c r="K7191" t="s">
        <v>3095</v>
      </c>
      <c r="L7191">
        <v>23</v>
      </c>
      <c r="M7191">
        <v>50</v>
      </c>
      <c r="N7191" t="s">
        <v>3310</v>
      </c>
    </row>
    <row r="7192" spans="1:14" x14ac:dyDescent="0.2">
      <c r="A7192" t="s">
        <v>12951</v>
      </c>
      <c r="B7192">
        <v>21800</v>
      </c>
      <c r="C7192">
        <v>24900</v>
      </c>
      <c r="D7192">
        <v>28000</v>
      </c>
      <c r="E7192">
        <v>31100</v>
      </c>
      <c r="F7192">
        <v>33600</v>
      </c>
      <c r="G7192">
        <v>36100</v>
      </c>
      <c r="H7192">
        <v>38600</v>
      </c>
      <c r="I7192">
        <v>41100</v>
      </c>
      <c r="J7192">
        <v>43550</v>
      </c>
      <c r="K7192" t="s">
        <v>3095</v>
      </c>
      <c r="L7192">
        <v>25</v>
      </c>
      <c r="M7192">
        <v>50</v>
      </c>
      <c r="N7192" t="s">
        <v>3311</v>
      </c>
    </row>
    <row r="7193" spans="1:14" x14ac:dyDescent="0.2">
      <c r="A7193" t="s">
        <v>12952</v>
      </c>
      <c r="B7193">
        <v>21800</v>
      </c>
      <c r="C7193">
        <v>24900</v>
      </c>
      <c r="D7193">
        <v>28000</v>
      </c>
      <c r="E7193">
        <v>31100</v>
      </c>
      <c r="F7193">
        <v>33600</v>
      </c>
      <c r="G7193">
        <v>36100</v>
      </c>
      <c r="H7193">
        <v>38600</v>
      </c>
      <c r="I7193">
        <v>41100</v>
      </c>
      <c r="J7193">
        <v>43550</v>
      </c>
      <c r="K7193" t="s">
        <v>3095</v>
      </c>
      <c r="L7193">
        <v>27</v>
      </c>
      <c r="M7193">
        <v>50</v>
      </c>
      <c r="N7193" t="s">
        <v>3620</v>
      </c>
    </row>
    <row r="7194" spans="1:14" x14ac:dyDescent="0.2">
      <c r="A7194" t="s">
        <v>12953</v>
      </c>
      <c r="B7194">
        <v>28000</v>
      </c>
      <c r="C7194">
        <v>32000</v>
      </c>
      <c r="D7194">
        <v>36000</v>
      </c>
      <c r="E7194">
        <v>39950</v>
      </c>
      <c r="F7194">
        <v>43150</v>
      </c>
      <c r="G7194">
        <v>46350</v>
      </c>
      <c r="H7194">
        <v>49550</v>
      </c>
      <c r="I7194">
        <v>52750</v>
      </c>
      <c r="J7194">
        <v>55950</v>
      </c>
      <c r="K7194" t="s">
        <v>3095</v>
      </c>
      <c r="L7194">
        <v>29</v>
      </c>
      <c r="M7194">
        <v>50</v>
      </c>
      <c r="N7194" t="s">
        <v>3621</v>
      </c>
    </row>
    <row r="7195" spans="1:14" x14ac:dyDescent="0.2">
      <c r="A7195" t="s">
        <v>12954</v>
      </c>
      <c r="B7195">
        <v>21800</v>
      </c>
      <c r="C7195">
        <v>24900</v>
      </c>
      <c r="D7195">
        <v>28000</v>
      </c>
      <c r="E7195">
        <v>31100</v>
      </c>
      <c r="F7195">
        <v>33600</v>
      </c>
      <c r="G7195">
        <v>36100</v>
      </c>
      <c r="H7195">
        <v>38600</v>
      </c>
      <c r="I7195">
        <v>41100</v>
      </c>
      <c r="J7195">
        <v>43550</v>
      </c>
      <c r="K7195" t="s">
        <v>3095</v>
      </c>
      <c r="L7195">
        <v>31</v>
      </c>
      <c r="M7195">
        <v>50</v>
      </c>
      <c r="N7195" t="s">
        <v>3317</v>
      </c>
    </row>
    <row r="7196" spans="1:14" x14ac:dyDescent="0.2">
      <c r="A7196" t="s">
        <v>12955</v>
      </c>
      <c r="B7196">
        <v>28350</v>
      </c>
      <c r="C7196">
        <v>32400</v>
      </c>
      <c r="D7196">
        <v>36450</v>
      </c>
      <c r="E7196">
        <v>40500</v>
      </c>
      <c r="F7196">
        <v>43750</v>
      </c>
      <c r="G7196">
        <v>47000</v>
      </c>
      <c r="H7196">
        <v>50250</v>
      </c>
      <c r="I7196">
        <v>53500</v>
      </c>
      <c r="J7196">
        <v>56700</v>
      </c>
      <c r="K7196" t="s">
        <v>3095</v>
      </c>
      <c r="L7196">
        <v>33</v>
      </c>
      <c r="M7196">
        <v>50</v>
      </c>
      <c r="N7196" t="s">
        <v>4229</v>
      </c>
    </row>
    <row r="7197" spans="1:14" x14ac:dyDescent="0.2">
      <c r="A7197" t="s">
        <v>12956</v>
      </c>
      <c r="B7197">
        <v>23300</v>
      </c>
      <c r="C7197">
        <v>26600</v>
      </c>
      <c r="D7197">
        <v>29950</v>
      </c>
      <c r="E7197">
        <v>33250</v>
      </c>
      <c r="F7197">
        <v>35950</v>
      </c>
      <c r="G7197">
        <v>38600</v>
      </c>
      <c r="H7197">
        <v>41250</v>
      </c>
      <c r="I7197">
        <v>43900</v>
      </c>
      <c r="J7197">
        <v>46550</v>
      </c>
      <c r="K7197" t="s">
        <v>3095</v>
      </c>
      <c r="L7197">
        <v>35</v>
      </c>
      <c r="M7197">
        <v>50</v>
      </c>
      <c r="N7197" t="s">
        <v>3622</v>
      </c>
    </row>
    <row r="7198" spans="1:14" x14ac:dyDescent="0.2">
      <c r="A7198" t="s">
        <v>12957</v>
      </c>
      <c r="B7198">
        <v>21800</v>
      </c>
      <c r="C7198">
        <v>24900</v>
      </c>
      <c r="D7198">
        <v>28000</v>
      </c>
      <c r="E7198">
        <v>31100</v>
      </c>
      <c r="F7198">
        <v>33600</v>
      </c>
      <c r="G7198">
        <v>36100</v>
      </c>
      <c r="H7198">
        <v>38600</v>
      </c>
      <c r="I7198">
        <v>41100</v>
      </c>
      <c r="J7198">
        <v>43550</v>
      </c>
      <c r="K7198" t="s">
        <v>3095</v>
      </c>
      <c r="L7198">
        <v>37</v>
      </c>
      <c r="M7198">
        <v>50</v>
      </c>
      <c r="N7198" t="s">
        <v>3327</v>
      </c>
    </row>
    <row r="7199" spans="1:14" x14ac:dyDescent="0.2">
      <c r="A7199" t="s">
        <v>12958</v>
      </c>
      <c r="B7199">
        <v>22500</v>
      </c>
      <c r="C7199">
        <v>25700</v>
      </c>
      <c r="D7199">
        <v>28900</v>
      </c>
      <c r="E7199">
        <v>32100</v>
      </c>
      <c r="F7199">
        <v>34700</v>
      </c>
      <c r="G7199">
        <v>37250</v>
      </c>
      <c r="H7199">
        <v>39850</v>
      </c>
      <c r="I7199">
        <v>42400</v>
      </c>
      <c r="J7199">
        <v>44950</v>
      </c>
      <c r="K7199" t="s">
        <v>3095</v>
      </c>
      <c r="L7199">
        <v>39</v>
      </c>
      <c r="M7199">
        <v>50</v>
      </c>
      <c r="N7199" t="s">
        <v>3623</v>
      </c>
    </row>
    <row r="7200" spans="1:14" x14ac:dyDescent="0.2">
      <c r="A7200" t="s">
        <v>12959</v>
      </c>
      <c r="B7200">
        <v>24400</v>
      </c>
      <c r="C7200">
        <v>27850</v>
      </c>
      <c r="D7200">
        <v>31350</v>
      </c>
      <c r="E7200">
        <v>34800</v>
      </c>
      <c r="F7200">
        <v>37600</v>
      </c>
      <c r="G7200">
        <v>40400</v>
      </c>
      <c r="H7200">
        <v>43200</v>
      </c>
      <c r="I7200">
        <v>45950</v>
      </c>
      <c r="J7200">
        <v>48750</v>
      </c>
      <c r="K7200" t="s">
        <v>3095</v>
      </c>
      <c r="L7200">
        <v>41</v>
      </c>
      <c r="M7200">
        <v>50</v>
      </c>
      <c r="N7200" t="s">
        <v>3329</v>
      </c>
    </row>
    <row r="7201" spans="1:14" x14ac:dyDescent="0.2">
      <c r="A7201" t="s">
        <v>12960</v>
      </c>
      <c r="B7201">
        <v>21800</v>
      </c>
      <c r="C7201">
        <v>24900</v>
      </c>
      <c r="D7201">
        <v>28000</v>
      </c>
      <c r="E7201">
        <v>31100</v>
      </c>
      <c r="F7201">
        <v>33600</v>
      </c>
      <c r="G7201">
        <v>36100</v>
      </c>
      <c r="H7201">
        <v>38600</v>
      </c>
      <c r="I7201">
        <v>41100</v>
      </c>
      <c r="J7201">
        <v>43550</v>
      </c>
      <c r="K7201" t="s">
        <v>3095</v>
      </c>
      <c r="L7201">
        <v>43</v>
      </c>
      <c r="M7201">
        <v>50</v>
      </c>
      <c r="N7201" t="s">
        <v>3624</v>
      </c>
    </row>
    <row r="7202" spans="1:14" x14ac:dyDescent="0.2">
      <c r="A7202" t="s">
        <v>12961</v>
      </c>
      <c r="B7202">
        <v>25000</v>
      </c>
      <c r="C7202">
        <v>28600</v>
      </c>
      <c r="D7202">
        <v>32150</v>
      </c>
      <c r="E7202">
        <v>35700</v>
      </c>
      <c r="F7202">
        <v>38600</v>
      </c>
      <c r="G7202">
        <v>41450</v>
      </c>
      <c r="H7202">
        <v>44300</v>
      </c>
      <c r="I7202">
        <v>47150</v>
      </c>
      <c r="J7202">
        <v>50000</v>
      </c>
      <c r="K7202" t="s">
        <v>3095</v>
      </c>
      <c r="L7202">
        <v>45</v>
      </c>
      <c r="M7202">
        <v>50</v>
      </c>
      <c r="N7202" t="s">
        <v>2977</v>
      </c>
    </row>
    <row r="7203" spans="1:14" x14ac:dyDescent="0.2">
      <c r="A7203" t="s">
        <v>12962</v>
      </c>
      <c r="B7203">
        <v>25000</v>
      </c>
      <c r="C7203">
        <v>28600</v>
      </c>
      <c r="D7203">
        <v>32150</v>
      </c>
      <c r="E7203">
        <v>35700</v>
      </c>
      <c r="F7203">
        <v>38600</v>
      </c>
      <c r="G7203">
        <v>41450</v>
      </c>
      <c r="H7203">
        <v>44300</v>
      </c>
      <c r="I7203">
        <v>47150</v>
      </c>
      <c r="J7203">
        <v>50000</v>
      </c>
      <c r="K7203" t="s">
        <v>3095</v>
      </c>
      <c r="L7203">
        <v>47</v>
      </c>
      <c r="M7203">
        <v>50</v>
      </c>
      <c r="N7203" t="s">
        <v>3009</v>
      </c>
    </row>
    <row r="7204" spans="1:14" x14ac:dyDescent="0.2">
      <c r="A7204" t="s">
        <v>12963</v>
      </c>
      <c r="B7204">
        <v>28000</v>
      </c>
      <c r="C7204">
        <v>32000</v>
      </c>
      <c r="D7204">
        <v>36000</v>
      </c>
      <c r="E7204">
        <v>39950</v>
      </c>
      <c r="F7204">
        <v>43150</v>
      </c>
      <c r="G7204">
        <v>46350</v>
      </c>
      <c r="H7204">
        <v>49550</v>
      </c>
      <c r="I7204">
        <v>52750</v>
      </c>
      <c r="J7204">
        <v>55950</v>
      </c>
      <c r="K7204" t="s">
        <v>3095</v>
      </c>
      <c r="L7204">
        <v>49</v>
      </c>
      <c r="M7204">
        <v>50</v>
      </c>
      <c r="N7204" t="s">
        <v>3625</v>
      </c>
    </row>
    <row r="7205" spans="1:14" x14ac:dyDescent="0.2">
      <c r="A7205" t="s">
        <v>12964</v>
      </c>
      <c r="B7205">
        <v>21800</v>
      </c>
      <c r="C7205">
        <v>24900</v>
      </c>
      <c r="D7205">
        <v>28000</v>
      </c>
      <c r="E7205">
        <v>31100</v>
      </c>
      <c r="F7205">
        <v>33600</v>
      </c>
      <c r="G7205">
        <v>36100</v>
      </c>
      <c r="H7205">
        <v>38600</v>
      </c>
      <c r="I7205">
        <v>41100</v>
      </c>
      <c r="J7205">
        <v>43550</v>
      </c>
      <c r="K7205" t="s">
        <v>3095</v>
      </c>
      <c r="L7205">
        <v>51</v>
      </c>
      <c r="M7205">
        <v>50</v>
      </c>
      <c r="N7205" t="s">
        <v>4243</v>
      </c>
    </row>
    <row r="7206" spans="1:14" x14ac:dyDescent="0.2">
      <c r="A7206" t="s">
        <v>12965</v>
      </c>
      <c r="B7206">
        <v>21800</v>
      </c>
      <c r="C7206">
        <v>24900</v>
      </c>
      <c r="D7206">
        <v>28000</v>
      </c>
      <c r="E7206">
        <v>31100</v>
      </c>
      <c r="F7206">
        <v>33600</v>
      </c>
      <c r="G7206">
        <v>36100</v>
      </c>
      <c r="H7206">
        <v>38600</v>
      </c>
      <c r="I7206">
        <v>41100</v>
      </c>
      <c r="J7206">
        <v>43550</v>
      </c>
      <c r="K7206" t="s">
        <v>3095</v>
      </c>
      <c r="L7206">
        <v>53</v>
      </c>
      <c r="M7206">
        <v>50</v>
      </c>
      <c r="N7206" t="s">
        <v>3626</v>
      </c>
    </row>
    <row r="7207" spans="1:14" x14ac:dyDescent="0.2">
      <c r="A7207" t="s">
        <v>12966</v>
      </c>
      <c r="B7207">
        <v>21800</v>
      </c>
      <c r="C7207">
        <v>24900</v>
      </c>
      <c r="D7207">
        <v>28000</v>
      </c>
      <c r="E7207">
        <v>31100</v>
      </c>
      <c r="F7207">
        <v>33600</v>
      </c>
      <c r="G7207">
        <v>36100</v>
      </c>
      <c r="H7207">
        <v>38600</v>
      </c>
      <c r="I7207">
        <v>41100</v>
      </c>
      <c r="J7207">
        <v>43550</v>
      </c>
      <c r="K7207" t="s">
        <v>3095</v>
      </c>
      <c r="L7207">
        <v>55</v>
      </c>
      <c r="M7207">
        <v>50</v>
      </c>
      <c r="N7207" t="s">
        <v>3627</v>
      </c>
    </row>
    <row r="7208" spans="1:14" x14ac:dyDescent="0.2">
      <c r="A7208" t="s">
        <v>12967</v>
      </c>
      <c r="B7208">
        <v>21900</v>
      </c>
      <c r="C7208">
        <v>25000</v>
      </c>
      <c r="D7208">
        <v>28150</v>
      </c>
      <c r="E7208">
        <v>31250</v>
      </c>
      <c r="F7208">
        <v>33750</v>
      </c>
      <c r="G7208">
        <v>36250</v>
      </c>
      <c r="H7208">
        <v>38750</v>
      </c>
      <c r="I7208">
        <v>41250</v>
      </c>
      <c r="J7208">
        <v>43750</v>
      </c>
      <c r="K7208" t="s">
        <v>3095</v>
      </c>
      <c r="L7208">
        <v>57</v>
      </c>
      <c r="M7208">
        <v>50</v>
      </c>
      <c r="N7208" t="s">
        <v>3628</v>
      </c>
    </row>
    <row r="7209" spans="1:14" x14ac:dyDescent="0.2">
      <c r="A7209" t="s">
        <v>12968</v>
      </c>
      <c r="B7209">
        <v>27250</v>
      </c>
      <c r="C7209">
        <v>31150</v>
      </c>
      <c r="D7209">
        <v>35050</v>
      </c>
      <c r="E7209">
        <v>38900</v>
      </c>
      <c r="F7209">
        <v>42050</v>
      </c>
      <c r="G7209">
        <v>45150</v>
      </c>
      <c r="H7209">
        <v>48250</v>
      </c>
      <c r="I7209">
        <v>51350</v>
      </c>
      <c r="J7209">
        <v>54500</v>
      </c>
      <c r="K7209" t="s">
        <v>3095</v>
      </c>
      <c r="L7209">
        <v>59</v>
      </c>
      <c r="M7209">
        <v>50</v>
      </c>
      <c r="N7209" t="s">
        <v>3333</v>
      </c>
    </row>
    <row r="7210" spans="1:14" x14ac:dyDescent="0.2">
      <c r="A7210" t="s">
        <v>12969</v>
      </c>
      <c r="B7210">
        <v>21800</v>
      </c>
      <c r="C7210">
        <v>24900</v>
      </c>
      <c r="D7210">
        <v>28000</v>
      </c>
      <c r="E7210">
        <v>31100</v>
      </c>
      <c r="F7210">
        <v>33600</v>
      </c>
      <c r="G7210">
        <v>36100</v>
      </c>
      <c r="H7210">
        <v>38600</v>
      </c>
      <c r="I7210">
        <v>41100</v>
      </c>
      <c r="J7210">
        <v>43550</v>
      </c>
      <c r="K7210" t="s">
        <v>3095</v>
      </c>
      <c r="L7210">
        <v>61</v>
      </c>
      <c r="M7210">
        <v>50</v>
      </c>
      <c r="N7210" t="s">
        <v>3572</v>
      </c>
    </row>
    <row r="7211" spans="1:14" x14ac:dyDescent="0.2">
      <c r="A7211" t="s">
        <v>12970</v>
      </c>
      <c r="B7211">
        <v>21800</v>
      </c>
      <c r="C7211">
        <v>24900</v>
      </c>
      <c r="D7211">
        <v>28000</v>
      </c>
      <c r="E7211">
        <v>31100</v>
      </c>
      <c r="F7211">
        <v>33600</v>
      </c>
      <c r="G7211">
        <v>36100</v>
      </c>
      <c r="H7211">
        <v>38600</v>
      </c>
      <c r="I7211">
        <v>41100</v>
      </c>
      <c r="J7211">
        <v>43550</v>
      </c>
      <c r="K7211" t="s">
        <v>3095</v>
      </c>
      <c r="L7211">
        <v>63</v>
      </c>
      <c r="M7211">
        <v>50</v>
      </c>
      <c r="N7211" t="s">
        <v>3334</v>
      </c>
    </row>
    <row r="7212" spans="1:14" x14ac:dyDescent="0.2">
      <c r="A7212" t="s">
        <v>12971</v>
      </c>
      <c r="B7212">
        <v>21800</v>
      </c>
      <c r="C7212">
        <v>24900</v>
      </c>
      <c r="D7212">
        <v>28000</v>
      </c>
      <c r="E7212">
        <v>31100</v>
      </c>
      <c r="F7212">
        <v>33600</v>
      </c>
      <c r="G7212">
        <v>36100</v>
      </c>
      <c r="H7212">
        <v>38600</v>
      </c>
      <c r="I7212">
        <v>41100</v>
      </c>
      <c r="J7212">
        <v>43550</v>
      </c>
      <c r="K7212" t="s">
        <v>3095</v>
      </c>
      <c r="L7212">
        <v>65</v>
      </c>
      <c r="M7212">
        <v>50</v>
      </c>
      <c r="N7212" t="s">
        <v>3629</v>
      </c>
    </row>
    <row r="7213" spans="1:14" x14ac:dyDescent="0.2">
      <c r="A7213" t="s">
        <v>12972</v>
      </c>
      <c r="B7213">
        <v>21800</v>
      </c>
      <c r="C7213">
        <v>24900</v>
      </c>
      <c r="D7213">
        <v>28000</v>
      </c>
      <c r="E7213">
        <v>31100</v>
      </c>
      <c r="F7213">
        <v>33600</v>
      </c>
      <c r="G7213">
        <v>36100</v>
      </c>
      <c r="H7213">
        <v>38600</v>
      </c>
      <c r="I7213">
        <v>41100</v>
      </c>
      <c r="J7213">
        <v>43550</v>
      </c>
      <c r="K7213" t="s">
        <v>3095</v>
      </c>
      <c r="L7213">
        <v>67</v>
      </c>
      <c r="M7213">
        <v>50</v>
      </c>
      <c r="N7213" t="s">
        <v>3575</v>
      </c>
    </row>
    <row r="7214" spans="1:14" x14ac:dyDescent="0.2">
      <c r="A7214" t="s">
        <v>12973</v>
      </c>
      <c r="B7214">
        <v>21800</v>
      </c>
      <c r="C7214">
        <v>24900</v>
      </c>
      <c r="D7214">
        <v>28000</v>
      </c>
      <c r="E7214">
        <v>31100</v>
      </c>
      <c r="F7214">
        <v>33600</v>
      </c>
      <c r="G7214">
        <v>36100</v>
      </c>
      <c r="H7214">
        <v>38600</v>
      </c>
      <c r="I7214">
        <v>41100</v>
      </c>
      <c r="J7214">
        <v>43550</v>
      </c>
      <c r="K7214" t="s">
        <v>3095</v>
      </c>
      <c r="L7214">
        <v>69</v>
      </c>
      <c r="M7214">
        <v>50</v>
      </c>
      <c r="N7214" t="s">
        <v>3630</v>
      </c>
    </row>
    <row r="7215" spans="1:14" x14ac:dyDescent="0.2">
      <c r="A7215" t="s">
        <v>12974</v>
      </c>
      <c r="B7215">
        <v>26700</v>
      </c>
      <c r="C7215">
        <v>30500</v>
      </c>
      <c r="D7215">
        <v>34300</v>
      </c>
      <c r="E7215">
        <v>38100</v>
      </c>
      <c r="F7215">
        <v>41150</v>
      </c>
      <c r="G7215">
        <v>44200</v>
      </c>
      <c r="H7215">
        <v>47250</v>
      </c>
      <c r="I7215">
        <v>50300</v>
      </c>
      <c r="J7215">
        <v>53350</v>
      </c>
      <c r="K7215" t="s">
        <v>3095</v>
      </c>
      <c r="L7215">
        <v>71</v>
      </c>
      <c r="M7215">
        <v>50</v>
      </c>
      <c r="N7215" t="s">
        <v>3393</v>
      </c>
    </row>
    <row r="7216" spans="1:14" x14ac:dyDescent="0.2">
      <c r="A7216" t="s">
        <v>12975</v>
      </c>
      <c r="B7216">
        <v>23300</v>
      </c>
      <c r="C7216">
        <v>26600</v>
      </c>
      <c r="D7216">
        <v>29950</v>
      </c>
      <c r="E7216">
        <v>33250</v>
      </c>
      <c r="F7216">
        <v>35950</v>
      </c>
      <c r="G7216">
        <v>38600</v>
      </c>
      <c r="H7216">
        <v>41250</v>
      </c>
      <c r="I7216">
        <v>43900</v>
      </c>
      <c r="J7216">
        <v>46550</v>
      </c>
      <c r="K7216" t="s">
        <v>3095</v>
      </c>
      <c r="L7216">
        <v>73</v>
      </c>
      <c r="M7216">
        <v>50</v>
      </c>
      <c r="N7216" t="s">
        <v>3335</v>
      </c>
    </row>
    <row r="7217" spans="1:14" x14ac:dyDescent="0.2">
      <c r="A7217" t="s">
        <v>12976</v>
      </c>
      <c r="B7217">
        <v>21800</v>
      </c>
      <c r="C7217">
        <v>24900</v>
      </c>
      <c r="D7217">
        <v>28000</v>
      </c>
      <c r="E7217">
        <v>31100</v>
      </c>
      <c r="F7217">
        <v>33600</v>
      </c>
      <c r="G7217">
        <v>36100</v>
      </c>
      <c r="H7217">
        <v>38600</v>
      </c>
      <c r="I7217">
        <v>41100</v>
      </c>
      <c r="J7217">
        <v>43550</v>
      </c>
      <c r="K7217" t="s">
        <v>3095</v>
      </c>
      <c r="L7217">
        <v>75</v>
      </c>
      <c r="M7217">
        <v>50</v>
      </c>
      <c r="N7217" t="s">
        <v>3336</v>
      </c>
    </row>
    <row r="7218" spans="1:14" x14ac:dyDescent="0.2">
      <c r="A7218" t="s">
        <v>12977</v>
      </c>
      <c r="B7218">
        <v>22500</v>
      </c>
      <c r="C7218">
        <v>25700</v>
      </c>
      <c r="D7218">
        <v>28900</v>
      </c>
      <c r="E7218">
        <v>32100</v>
      </c>
      <c r="F7218">
        <v>34700</v>
      </c>
      <c r="G7218">
        <v>37250</v>
      </c>
      <c r="H7218">
        <v>39850</v>
      </c>
      <c r="I7218">
        <v>42400</v>
      </c>
      <c r="J7218">
        <v>44950</v>
      </c>
      <c r="K7218" t="s">
        <v>3095</v>
      </c>
      <c r="L7218">
        <v>77</v>
      </c>
      <c r="M7218">
        <v>50</v>
      </c>
      <c r="N7218" t="s">
        <v>3337</v>
      </c>
    </row>
    <row r="7219" spans="1:14" x14ac:dyDescent="0.2">
      <c r="A7219" t="s">
        <v>12978</v>
      </c>
      <c r="B7219">
        <v>21800</v>
      </c>
      <c r="C7219">
        <v>24900</v>
      </c>
      <c r="D7219">
        <v>28000</v>
      </c>
      <c r="E7219">
        <v>31100</v>
      </c>
      <c r="F7219">
        <v>33600</v>
      </c>
      <c r="G7219">
        <v>36100</v>
      </c>
      <c r="H7219">
        <v>38600</v>
      </c>
      <c r="I7219">
        <v>41100</v>
      </c>
      <c r="J7219">
        <v>43550</v>
      </c>
      <c r="K7219" t="s">
        <v>3095</v>
      </c>
      <c r="L7219">
        <v>79</v>
      </c>
      <c r="M7219">
        <v>50</v>
      </c>
      <c r="N7219" t="s">
        <v>3631</v>
      </c>
    </row>
    <row r="7220" spans="1:14" x14ac:dyDescent="0.2">
      <c r="A7220" t="s">
        <v>12979</v>
      </c>
      <c r="B7220">
        <v>24100</v>
      </c>
      <c r="C7220">
        <v>27550</v>
      </c>
      <c r="D7220">
        <v>31000</v>
      </c>
      <c r="E7220">
        <v>34400</v>
      </c>
      <c r="F7220">
        <v>37200</v>
      </c>
      <c r="G7220">
        <v>39950</v>
      </c>
      <c r="H7220">
        <v>42700</v>
      </c>
      <c r="I7220">
        <v>45450</v>
      </c>
      <c r="J7220">
        <v>48200</v>
      </c>
      <c r="K7220" t="s">
        <v>3095</v>
      </c>
      <c r="L7220">
        <v>81</v>
      </c>
      <c r="M7220">
        <v>50</v>
      </c>
      <c r="N7220" t="s">
        <v>3338</v>
      </c>
    </row>
    <row r="7221" spans="1:14" x14ac:dyDescent="0.2">
      <c r="A7221" t="s">
        <v>12980</v>
      </c>
      <c r="B7221">
        <v>21800</v>
      </c>
      <c r="C7221">
        <v>24900</v>
      </c>
      <c r="D7221">
        <v>28000</v>
      </c>
      <c r="E7221">
        <v>31100</v>
      </c>
      <c r="F7221">
        <v>33600</v>
      </c>
      <c r="G7221">
        <v>36100</v>
      </c>
      <c r="H7221">
        <v>38600</v>
      </c>
      <c r="I7221">
        <v>41100</v>
      </c>
      <c r="J7221">
        <v>43550</v>
      </c>
      <c r="K7221" t="s">
        <v>3095</v>
      </c>
      <c r="L7221">
        <v>83</v>
      </c>
      <c r="M7221">
        <v>50</v>
      </c>
      <c r="N7221" t="s">
        <v>3632</v>
      </c>
    </row>
    <row r="7222" spans="1:14" x14ac:dyDescent="0.2">
      <c r="A7222" t="s">
        <v>12981</v>
      </c>
      <c r="B7222">
        <v>22900</v>
      </c>
      <c r="C7222">
        <v>26200</v>
      </c>
      <c r="D7222">
        <v>29450</v>
      </c>
      <c r="E7222">
        <v>32700</v>
      </c>
      <c r="F7222">
        <v>35350</v>
      </c>
      <c r="G7222">
        <v>37950</v>
      </c>
      <c r="H7222">
        <v>40550</v>
      </c>
      <c r="I7222">
        <v>43200</v>
      </c>
      <c r="J7222">
        <v>45800</v>
      </c>
      <c r="K7222" t="s">
        <v>3095</v>
      </c>
      <c r="L7222">
        <v>85</v>
      </c>
      <c r="M7222">
        <v>50</v>
      </c>
      <c r="N7222" t="s">
        <v>3394</v>
      </c>
    </row>
    <row r="7223" spans="1:14" x14ac:dyDescent="0.2">
      <c r="A7223" t="s">
        <v>12982</v>
      </c>
      <c r="B7223">
        <v>25350</v>
      </c>
      <c r="C7223">
        <v>29000</v>
      </c>
      <c r="D7223">
        <v>32600</v>
      </c>
      <c r="E7223">
        <v>36200</v>
      </c>
      <c r="F7223">
        <v>39100</v>
      </c>
      <c r="G7223">
        <v>42000</v>
      </c>
      <c r="H7223">
        <v>44900</v>
      </c>
      <c r="I7223">
        <v>47800</v>
      </c>
      <c r="J7223">
        <v>50700</v>
      </c>
      <c r="K7223" t="s">
        <v>3095</v>
      </c>
      <c r="L7223">
        <v>87</v>
      </c>
      <c r="M7223">
        <v>50</v>
      </c>
      <c r="N7223" t="s">
        <v>3340</v>
      </c>
    </row>
    <row r="7224" spans="1:14" x14ac:dyDescent="0.2">
      <c r="A7224" t="s">
        <v>12983</v>
      </c>
      <c r="B7224">
        <v>28000</v>
      </c>
      <c r="C7224">
        <v>32000</v>
      </c>
      <c r="D7224">
        <v>36000</v>
      </c>
      <c r="E7224">
        <v>39950</v>
      </c>
      <c r="F7224">
        <v>43150</v>
      </c>
      <c r="G7224">
        <v>46350</v>
      </c>
      <c r="H7224">
        <v>49550</v>
      </c>
      <c r="I7224">
        <v>52750</v>
      </c>
      <c r="J7224">
        <v>55950</v>
      </c>
      <c r="K7224" t="s">
        <v>3095</v>
      </c>
      <c r="L7224">
        <v>89</v>
      </c>
      <c r="M7224">
        <v>50</v>
      </c>
      <c r="N7224" t="s">
        <v>3342</v>
      </c>
    </row>
    <row r="7225" spans="1:14" x14ac:dyDescent="0.2">
      <c r="A7225" t="s">
        <v>12984</v>
      </c>
      <c r="B7225">
        <v>21800</v>
      </c>
      <c r="C7225">
        <v>24900</v>
      </c>
      <c r="D7225">
        <v>28000</v>
      </c>
      <c r="E7225">
        <v>31100</v>
      </c>
      <c r="F7225">
        <v>33600</v>
      </c>
      <c r="G7225">
        <v>36100</v>
      </c>
      <c r="H7225">
        <v>38600</v>
      </c>
      <c r="I7225">
        <v>41100</v>
      </c>
      <c r="J7225">
        <v>43550</v>
      </c>
      <c r="K7225" t="s">
        <v>3095</v>
      </c>
      <c r="L7225">
        <v>91</v>
      </c>
      <c r="M7225">
        <v>50</v>
      </c>
      <c r="N7225" t="s">
        <v>3344</v>
      </c>
    </row>
    <row r="7226" spans="1:14" x14ac:dyDescent="0.2">
      <c r="A7226" t="s">
        <v>12985</v>
      </c>
      <c r="B7226">
        <v>21800</v>
      </c>
      <c r="C7226">
        <v>24900</v>
      </c>
      <c r="D7226">
        <v>28000</v>
      </c>
      <c r="E7226">
        <v>31100</v>
      </c>
      <c r="F7226">
        <v>33600</v>
      </c>
      <c r="G7226">
        <v>36100</v>
      </c>
      <c r="H7226">
        <v>38600</v>
      </c>
      <c r="I7226">
        <v>41100</v>
      </c>
      <c r="J7226">
        <v>43550</v>
      </c>
      <c r="K7226" t="s">
        <v>3095</v>
      </c>
      <c r="L7226">
        <v>93</v>
      </c>
      <c r="M7226">
        <v>50</v>
      </c>
      <c r="N7226" t="s">
        <v>3345</v>
      </c>
    </row>
    <row r="7227" spans="1:14" x14ac:dyDescent="0.2">
      <c r="A7227" t="s">
        <v>12986</v>
      </c>
      <c r="B7227">
        <v>23100</v>
      </c>
      <c r="C7227">
        <v>26400</v>
      </c>
      <c r="D7227">
        <v>29700</v>
      </c>
      <c r="E7227">
        <v>32950</v>
      </c>
      <c r="F7227">
        <v>35600</v>
      </c>
      <c r="G7227">
        <v>38250</v>
      </c>
      <c r="H7227">
        <v>40900</v>
      </c>
      <c r="I7227">
        <v>43500</v>
      </c>
      <c r="J7227">
        <v>46150</v>
      </c>
      <c r="K7227" t="s">
        <v>3095</v>
      </c>
      <c r="L7227">
        <v>95</v>
      </c>
      <c r="M7227">
        <v>50</v>
      </c>
      <c r="N7227" t="s">
        <v>3347</v>
      </c>
    </row>
    <row r="7228" spans="1:14" x14ac:dyDescent="0.2">
      <c r="A7228" t="s">
        <v>12987</v>
      </c>
      <c r="B7228">
        <v>21800</v>
      </c>
      <c r="C7228">
        <v>24900</v>
      </c>
      <c r="D7228">
        <v>28000</v>
      </c>
      <c r="E7228">
        <v>31100</v>
      </c>
      <c r="F7228">
        <v>33600</v>
      </c>
      <c r="G7228">
        <v>36100</v>
      </c>
      <c r="H7228">
        <v>38600</v>
      </c>
      <c r="I7228">
        <v>41100</v>
      </c>
      <c r="J7228">
        <v>43550</v>
      </c>
      <c r="K7228" t="s">
        <v>3095</v>
      </c>
      <c r="L7228">
        <v>97</v>
      </c>
      <c r="M7228">
        <v>50</v>
      </c>
      <c r="N7228" t="s">
        <v>3348</v>
      </c>
    </row>
    <row r="7229" spans="1:14" x14ac:dyDescent="0.2">
      <c r="A7229" t="s">
        <v>12988</v>
      </c>
      <c r="B7229">
        <v>21800</v>
      </c>
      <c r="C7229">
        <v>24900</v>
      </c>
      <c r="D7229">
        <v>28000</v>
      </c>
      <c r="E7229">
        <v>31100</v>
      </c>
      <c r="F7229">
        <v>33600</v>
      </c>
      <c r="G7229">
        <v>36100</v>
      </c>
      <c r="H7229">
        <v>38600</v>
      </c>
      <c r="I7229">
        <v>41100</v>
      </c>
      <c r="J7229">
        <v>43550</v>
      </c>
      <c r="K7229" t="s">
        <v>3095</v>
      </c>
      <c r="L7229">
        <v>99</v>
      </c>
      <c r="M7229">
        <v>50</v>
      </c>
      <c r="N7229" t="s">
        <v>3633</v>
      </c>
    </row>
    <row r="7230" spans="1:14" x14ac:dyDescent="0.2">
      <c r="A7230" t="s">
        <v>12989</v>
      </c>
      <c r="B7230">
        <v>21800</v>
      </c>
      <c r="C7230">
        <v>24900</v>
      </c>
      <c r="D7230">
        <v>28000</v>
      </c>
      <c r="E7230">
        <v>31100</v>
      </c>
      <c r="F7230">
        <v>33600</v>
      </c>
      <c r="G7230">
        <v>36100</v>
      </c>
      <c r="H7230">
        <v>38600</v>
      </c>
      <c r="I7230">
        <v>41100</v>
      </c>
      <c r="J7230">
        <v>43550</v>
      </c>
      <c r="K7230" t="s">
        <v>3095</v>
      </c>
      <c r="L7230">
        <v>101</v>
      </c>
      <c r="M7230">
        <v>50</v>
      </c>
      <c r="N7230" t="s">
        <v>3401</v>
      </c>
    </row>
    <row r="7231" spans="1:14" x14ac:dyDescent="0.2">
      <c r="A7231" t="s">
        <v>12990</v>
      </c>
      <c r="B7231">
        <v>21800</v>
      </c>
      <c r="C7231">
        <v>24900</v>
      </c>
      <c r="D7231">
        <v>28000</v>
      </c>
      <c r="E7231">
        <v>31100</v>
      </c>
      <c r="F7231">
        <v>33600</v>
      </c>
      <c r="G7231">
        <v>36100</v>
      </c>
      <c r="H7231">
        <v>38600</v>
      </c>
      <c r="I7231">
        <v>41100</v>
      </c>
      <c r="J7231">
        <v>43550</v>
      </c>
      <c r="K7231" t="s">
        <v>3095</v>
      </c>
      <c r="L7231">
        <v>103</v>
      </c>
      <c r="M7231">
        <v>50</v>
      </c>
      <c r="N7231" t="s">
        <v>3634</v>
      </c>
    </row>
    <row r="7232" spans="1:14" x14ac:dyDescent="0.2">
      <c r="A7232" t="s">
        <v>12991</v>
      </c>
      <c r="B7232">
        <v>26000</v>
      </c>
      <c r="C7232">
        <v>29700</v>
      </c>
      <c r="D7232">
        <v>33400</v>
      </c>
      <c r="E7232">
        <v>37100</v>
      </c>
      <c r="F7232">
        <v>40100</v>
      </c>
      <c r="G7232">
        <v>43050</v>
      </c>
      <c r="H7232">
        <v>46050</v>
      </c>
      <c r="I7232">
        <v>49000</v>
      </c>
      <c r="J7232">
        <v>51950</v>
      </c>
      <c r="K7232" t="s">
        <v>3095</v>
      </c>
      <c r="L7232">
        <v>105</v>
      </c>
      <c r="M7232">
        <v>50</v>
      </c>
      <c r="N7232" t="s">
        <v>3635</v>
      </c>
    </row>
    <row r="7233" spans="1:14" x14ac:dyDescent="0.2">
      <c r="A7233" t="s">
        <v>12992</v>
      </c>
      <c r="B7233">
        <v>21800</v>
      </c>
      <c r="C7233">
        <v>24900</v>
      </c>
      <c r="D7233">
        <v>28000</v>
      </c>
      <c r="E7233">
        <v>31100</v>
      </c>
      <c r="F7233">
        <v>33600</v>
      </c>
      <c r="G7233">
        <v>36100</v>
      </c>
      <c r="H7233">
        <v>38600</v>
      </c>
      <c r="I7233">
        <v>41100</v>
      </c>
      <c r="J7233">
        <v>43550</v>
      </c>
      <c r="K7233" t="s">
        <v>3095</v>
      </c>
      <c r="L7233">
        <v>107</v>
      </c>
      <c r="M7233">
        <v>50</v>
      </c>
      <c r="N7233" t="s">
        <v>3636</v>
      </c>
    </row>
    <row r="7234" spans="1:14" x14ac:dyDescent="0.2">
      <c r="A7234" t="s">
        <v>12993</v>
      </c>
      <c r="B7234">
        <v>23600</v>
      </c>
      <c r="C7234">
        <v>26950</v>
      </c>
      <c r="D7234">
        <v>30300</v>
      </c>
      <c r="E7234">
        <v>33650</v>
      </c>
      <c r="F7234">
        <v>36350</v>
      </c>
      <c r="G7234">
        <v>39050</v>
      </c>
      <c r="H7234">
        <v>41750</v>
      </c>
      <c r="I7234">
        <v>44450</v>
      </c>
      <c r="J7234">
        <v>47150</v>
      </c>
      <c r="K7234" t="s">
        <v>3095</v>
      </c>
      <c r="L7234">
        <v>109</v>
      </c>
      <c r="M7234">
        <v>50</v>
      </c>
      <c r="N7234" t="s">
        <v>3637</v>
      </c>
    </row>
    <row r="7235" spans="1:14" x14ac:dyDescent="0.2">
      <c r="A7235" t="s">
        <v>12994</v>
      </c>
      <c r="B7235">
        <v>23300</v>
      </c>
      <c r="C7235">
        <v>26600</v>
      </c>
      <c r="D7235">
        <v>29950</v>
      </c>
      <c r="E7235">
        <v>33250</v>
      </c>
      <c r="F7235">
        <v>35950</v>
      </c>
      <c r="G7235">
        <v>38600</v>
      </c>
      <c r="H7235">
        <v>41250</v>
      </c>
      <c r="I7235">
        <v>43900</v>
      </c>
      <c r="J7235">
        <v>46550</v>
      </c>
      <c r="K7235" t="s">
        <v>3095</v>
      </c>
      <c r="L7235">
        <v>111</v>
      </c>
      <c r="M7235">
        <v>50</v>
      </c>
      <c r="N7235" t="s">
        <v>3350</v>
      </c>
    </row>
    <row r="7236" spans="1:14" x14ac:dyDescent="0.2">
      <c r="A7236" t="s">
        <v>12995</v>
      </c>
      <c r="B7236">
        <v>21800</v>
      </c>
      <c r="C7236">
        <v>24900</v>
      </c>
      <c r="D7236">
        <v>28000</v>
      </c>
      <c r="E7236">
        <v>31100</v>
      </c>
      <c r="F7236">
        <v>33600</v>
      </c>
      <c r="G7236">
        <v>36100</v>
      </c>
      <c r="H7236">
        <v>38600</v>
      </c>
      <c r="I7236">
        <v>41100</v>
      </c>
      <c r="J7236">
        <v>43550</v>
      </c>
      <c r="K7236" t="s">
        <v>3095</v>
      </c>
      <c r="L7236">
        <v>113</v>
      </c>
      <c r="M7236">
        <v>50</v>
      </c>
      <c r="N7236" t="s">
        <v>3352</v>
      </c>
    </row>
    <row r="7237" spans="1:14" x14ac:dyDescent="0.2">
      <c r="A7237" t="s">
        <v>12996</v>
      </c>
      <c r="B7237">
        <v>22050</v>
      </c>
      <c r="C7237">
        <v>25200</v>
      </c>
      <c r="D7237">
        <v>28350</v>
      </c>
      <c r="E7237">
        <v>31450</v>
      </c>
      <c r="F7237">
        <v>34000</v>
      </c>
      <c r="G7237">
        <v>36500</v>
      </c>
      <c r="H7237">
        <v>39000</v>
      </c>
      <c r="I7237">
        <v>41550</v>
      </c>
      <c r="J7237">
        <v>44050</v>
      </c>
      <c r="K7237" t="s">
        <v>3095</v>
      </c>
      <c r="L7237">
        <v>115</v>
      </c>
      <c r="M7237">
        <v>50</v>
      </c>
      <c r="N7237" t="s">
        <v>3638</v>
      </c>
    </row>
    <row r="7238" spans="1:14" x14ac:dyDescent="0.2">
      <c r="A7238" t="s">
        <v>12997</v>
      </c>
      <c r="B7238">
        <v>21800</v>
      </c>
      <c r="C7238">
        <v>24900</v>
      </c>
      <c r="D7238">
        <v>28000</v>
      </c>
      <c r="E7238">
        <v>31100</v>
      </c>
      <c r="F7238">
        <v>33600</v>
      </c>
      <c r="G7238">
        <v>36100</v>
      </c>
      <c r="H7238">
        <v>38600</v>
      </c>
      <c r="I7238">
        <v>41100</v>
      </c>
      <c r="J7238">
        <v>43550</v>
      </c>
      <c r="K7238" t="s">
        <v>3095</v>
      </c>
      <c r="L7238">
        <v>117</v>
      </c>
      <c r="M7238">
        <v>50</v>
      </c>
      <c r="N7238" t="s">
        <v>3639</v>
      </c>
    </row>
    <row r="7239" spans="1:14" x14ac:dyDescent="0.2">
      <c r="A7239" t="s">
        <v>12998</v>
      </c>
      <c r="B7239">
        <v>21800</v>
      </c>
      <c r="C7239">
        <v>24900</v>
      </c>
      <c r="D7239">
        <v>28000</v>
      </c>
      <c r="E7239">
        <v>31100</v>
      </c>
      <c r="F7239">
        <v>33600</v>
      </c>
      <c r="G7239">
        <v>36100</v>
      </c>
      <c r="H7239">
        <v>38600</v>
      </c>
      <c r="I7239">
        <v>41100</v>
      </c>
      <c r="J7239">
        <v>43550</v>
      </c>
      <c r="K7239" t="s">
        <v>3095</v>
      </c>
      <c r="L7239">
        <v>119</v>
      </c>
      <c r="M7239">
        <v>50</v>
      </c>
      <c r="N7239" t="s">
        <v>3591</v>
      </c>
    </row>
    <row r="7240" spans="1:14" x14ac:dyDescent="0.2">
      <c r="A7240" t="s">
        <v>12999</v>
      </c>
      <c r="B7240">
        <v>28000</v>
      </c>
      <c r="C7240">
        <v>32000</v>
      </c>
      <c r="D7240">
        <v>36000</v>
      </c>
      <c r="E7240">
        <v>39950</v>
      </c>
      <c r="F7240">
        <v>43150</v>
      </c>
      <c r="G7240">
        <v>46350</v>
      </c>
      <c r="H7240">
        <v>49550</v>
      </c>
      <c r="I7240">
        <v>52750</v>
      </c>
      <c r="J7240">
        <v>55950</v>
      </c>
      <c r="K7240" t="s">
        <v>3095</v>
      </c>
      <c r="L7240">
        <v>121</v>
      </c>
      <c r="M7240">
        <v>50</v>
      </c>
      <c r="N7240" t="s">
        <v>3640</v>
      </c>
    </row>
    <row r="7241" spans="1:14" x14ac:dyDescent="0.2">
      <c r="A7241" t="s">
        <v>13000</v>
      </c>
      <c r="B7241">
        <v>21800</v>
      </c>
      <c r="C7241">
        <v>24900</v>
      </c>
      <c r="D7241">
        <v>28000</v>
      </c>
      <c r="E7241">
        <v>31100</v>
      </c>
      <c r="F7241">
        <v>33600</v>
      </c>
      <c r="G7241">
        <v>36100</v>
      </c>
      <c r="H7241">
        <v>38600</v>
      </c>
      <c r="I7241">
        <v>41100</v>
      </c>
      <c r="J7241">
        <v>43550</v>
      </c>
      <c r="K7241" t="s">
        <v>3095</v>
      </c>
      <c r="L7241">
        <v>123</v>
      </c>
      <c r="M7241">
        <v>50</v>
      </c>
      <c r="N7241" t="s">
        <v>3411</v>
      </c>
    </row>
    <row r="7242" spans="1:14" x14ac:dyDescent="0.2">
      <c r="A7242" t="s">
        <v>13001</v>
      </c>
      <c r="B7242">
        <v>21800</v>
      </c>
      <c r="C7242">
        <v>24900</v>
      </c>
      <c r="D7242">
        <v>28000</v>
      </c>
      <c r="E7242">
        <v>31100</v>
      </c>
      <c r="F7242">
        <v>33600</v>
      </c>
      <c r="G7242">
        <v>36100</v>
      </c>
      <c r="H7242">
        <v>38600</v>
      </c>
      <c r="I7242">
        <v>41100</v>
      </c>
      <c r="J7242">
        <v>43550</v>
      </c>
      <c r="K7242" t="s">
        <v>3095</v>
      </c>
      <c r="L7242">
        <v>125</v>
      </c>
      <c r="M7242">
        <v>50</v>
      </c>
      <c r="N7242" t="s">
        <v>3641</v>
      </c>
    </row>
    <row r="7243" spans="1:14" x14ac:dyDescent="0.2">
      <c r="A7243" t="s">
        <v>13002</v>
      </c>
      <c r="B7243">
        <v>21800</v>
      </c>
      <c r="C7243">
        <v>24900</v>
      </c>
      <c r="D7243">
        <v>28000</v>
      </c>
      <c r="E7243">
        <v>31100</v>
      </c>
      <c r="F7243">
        <v>33600</v>
      </c>
      <c r="G7243">
        <v>36100</v>
      </c>
      <c r="H7243">
        <v>38600</v>
      </c>
      <c r="I7243">
        <v>41100</v>
      </c>
      <c r="J7243">
        <v>43550</v>
      </c>
      <c r="K7243" t="s">
        <v>3095</v>
      </c>
      <c r="L7243">
        <v>127</v>
      </c>
      <c r="M7243">
        <v>50</v>
      </c>
      <c r="N7243" t="s">
        <v>1930</v>
      </c>
    </row>
    <row r="7244" spans="1:14" x14ac:dyDescent="0.2">
      <c r="A7244" t="s">
        <v>13003</v>
      </c>
      <c r="B7244">
        <v>23700</v>
      </c>
      <c r="C7244">
        <v>27100</v>
      </c>
      <c r="D7244">
        <v>30500</v>
      </c>
      <c r="E7244">
        <v>33850</v>
      </c>
      <c r="F7244">
        <v>36600</v>
      </c>
      <c r="G7244">
        <v>39300</v>
      </c>
      <c r="H7244">
        <v>42000</v>
      </c>
      <c r="I7244">
        <v>44700</v>
      </c>
      <c r="J7244">
        <v>47400</v>
      </c>
      <c r="K7244" t="s">
        <v>3095</v>
      </c>
      <c r="L7244">
        <v>129</v>
      </c>
      <c r="M7244">
        <v>50</v>
      </c>
      <c r="N7244" t="s">
        <v>3247</v>
      </c>
    </row>
    <row r="7245" spans="1:14" x14ac:dyDescent="0.2">
      <c r="A7245" t="s">
        <v>13004</v>
      </c>
      <c r="B7245">
        <v>22150</v>
      </c>
      <c r="C7245">
        <v>25300</v>
      </c>
      <c r="D7245">
        <v>28450</v>
      </c>
      <c r="E7245">
        <v>31600</v>
      </c>
      <c r="F7245">
        <v>34150</v>
      </c>
      <c r="G7245">
        <v>36700</v>
      </c>
      <c r="H7245">
        <v>39200</v>
      </c>
      <c r="I7245">
        <v>41750</v>
      </c>
      <c r="J7245">
        <v>44250</v>
      </c>
      <c r="K7245" t="s">
        <v>3095</v>
      </c>
      <c r="L7245">
        <v>131</v>
      </c>
      <c r="M7245">
        <v>50</v>
      </c>
      <c r="N7245" t="s">
        <v>3416</v>
      </c>
    </row>
    <row r="7246" spans="1:14" x14ac:dyDescent="0.2">
      <c r="A7246" t="s">
        <v>13005</v>
      </c>
      <c r="B7246">
        <v>21800</v>
      </c>
      <c r="C7246">
        <v>24900</v>
      </c>
      <c r="D7246">
        <v>28000</v>
      </c>
      <c r="E7246">
        <v>31100</v>
      </c>
      <c r="F7246">
        <v>33600</v>
      </c>
      <c r="G7246">
        <v>36100</v>
      </c>
      <c r="H7246">
        <v>38600</v>
      </c>
      <c r="I7246">
        <v>41100</v>
      </c>
      <c r="J7246">
        <v>43550</v>
      </c>
      <c r="K7246" t="s">
        <v>3095</v>
      </c>
      <c r="L7246">
        <v>133</v>
      </c>
      <c r="M7246">
        <v>50</v>
      </c>
      <c r="N7246" t="s">
        <v>3642</v>
      </c>
    </row>
    <row r="7247" spans="1:14" x14ac:dyDescent="0.2">
      <c r="A7247" t="s">
        <v>13006</v>
      </c>
      <c r="B7247">
        <v>21800</v>
      </c>
      <c r="C7247">
        <v>24900</v>
      </c>
      <c r="D7247">
        <v>28000</v>
      </c>
      <c r="E7247">
        <v>31100</v>
      </c>
      <c r="F7247">
        <v>33600</v>
      </c>
      <c r="G7247">
        <v>36100</v>
      </c>
      <c r="H7247">
        <v>38600</v>
      </c>
      <c r="I7247">
        <v>41100</v>
      </c>
      <c r="J7247">
        <v>43550</v>
      </c>
      <c r="K7247" t="s">
        <v>3095</v>
      </c>
      <c r="L7247">
        <v>135</v>
      </c>
      <c r="M7247">
        <v>50</v>
      </c>
      <c r="N7247" t="s">
        <v>3643</v>
      </c>
    </row>
    <row r="7248" spans="1:14" x14ac:dyDescent="0.2">
      <c r="A7248" t="s">
        <v>13007</v>
      </c>
      <c r="B7248">
        <v>24900</v>
      </c>
      <c r="C7248">
        <v>28450</v>
      </c>
      <c r="D7248">
        <v>32000</v>
      </c>
      <c r="E7248">
        <v>35550</v>
      </c>
      <c r="F7248">
        <v>38400</v>
      </c>
      <c r="G7248">
        <v>41250</v>
      </c>
      <c r="H7248">
        <v>44100</v>
      </c>
      <c r="I7248">
        <v>46950</v>
      </c>
      <c r="J7248">
        <v>49800</v>
      </c>
      <c r="K7248" t="s">
        <v>3095</v>
      </c>
      <c r="L7248">
        <v>137</v>
      </c>
      <c r="M7248">
        <v>50</v>
      </c>
      <c r="N7248" t="s">
        <v>3644</v>
      </c>
    </row>
    <row r="7249" spans="1:14" x14ac:dyDescent="0.2">
      <c r="A7249" t="s">
        <v>13008</v>
      </c>
      <c r="B7249">
        <v>21800</v>
      </c>
      <c r="C7249">
        <v>24900</v>
      </c>
      <c r="D7249">
        <v>28000</v>
      </c>
      <c r="E7249">
        <v>31100</v>
      </c>
      <c r="F7249">
        <v>33600</v>
      </c>
      <c r="G7249">
        <v>36100</v>
      </c>
      <c r="H7249">
        <v>38600</v>
      </c>
      <c r="I7249">
        <v>41100</v>
      </c>
      <c r="J7249">
        <v>43550</v>
      </c>
      <c r="K7249" t="s">
        <v>3095</v>
      </c>
      <c r="L7249">
        <v>139</v>
      </c>
      <c r="M7249">
        <v>50</v>
      </c>
      <c r="N7249" t="s">
        <v>3645</v>
      </c>
    </row>
    <row r="7250" spans="1:14" x14ac:dyDescent="0.2">
      <c r="A7250" t="s">
        <v>13009</v>
      </c>
      <c r="B7250">
        <v>21800</v>
      </c>
      <c r="C7250">
        <v>24900</v>
      </c>
      <c r="D7250">
        <v>28000</v>
      </c>
      <c r="E7250">
        <v>31100</v>
      </c>
      <c r="F7250">
        <v>33600</v>
      </c>
      <c r="G7250">
        <v>36100</v>
      </c>
      <c r="H7250">
        <v>38600</v>
      </c>
      <c r="I7250">
        <v>41100</v>
      </c>
      <c r="J7250">
        <v>43550</v>
      </c>
      <c r="K7250" t="s">
        <v>3095</v>
      </c>
      <c r="L7250">
        <v>141</v>
      </c>
      <c r="M7250">
        <v>50</v>
      </c>
      <c r="N7250" t="s">
        <v>3646</v>
      </c>
    </row>
    <row r="7251" spans="1:14" x14ac:dyDescent="0.2">
      <c r="A7251" t="s">
        <v>13010</v>
      </c>
      <c r="B7251">
        <v>21800</v>
      </c>
      <c r="C7251">
        <v>24900</v>
      </c>
      <c r="D7251">
        <v>28000</v>
      </c>
      <c r="E7251">
        <v>31100</v>
      </c>
      <c r="F7251">
        <v>33600</v>
      </c>
      <c r="G7251">
        <v>36100</v>
      </c>
      <c r="H7251">
        <v>38600</v>
      </c>
      <c r="I7251">
        <v>41100</v>
      </c>
      <c r="J7251">
        <v>43550</v>
      </c>
      <c r="K7251" t="s">
        <v>3095</v>
      </c>
      <c r="L7251">
        <v>143</v>
      </c>
      <c r="M7251">
        <v>50</v>
      </c>
      <c r="N7251" t="s">
        <v>3647</v>
      </c>
    </row>
    <row r="7252" spans="1:14" x14ac:dyDescent="0.2">
      <c r="A7252" t="s">
        <v>13011</v>
      </c>
      <c r="B7252">
        <v>22300</v>
      </c>
      <c r="C7252">
        <v>25450</v>
      </c>
      <c r="D7252">
        <v>28650</v>
      </c>
      <c r="E7252">
        <v>31800</v>
      </c>
      <c r="F7252">
        <v>34350</v>
      </c>
      <c r="G7252">
        <v>36900</v>
      </c>
      <c r="H7252">
        <v>39450</v>
      </c>
      <c r="I7252">
        <v>42000</v>
      </c>
      <c r="J7252">
        <v>44550</v>
      </c>
      <c r="K7252" t="s">
        <v>3095</v>
      </c>
      <c r="L7252">
        <v>145</v>
      </c>
      <c r="M7252">
        <v>50</v>
      </c>
      <c r="N7252" t="s">
        <v>3417</v>
      </c>
    </row>
    <row r="7253" spans="1:14" x14ac:dyDescent="0.2">
      <c r="A7253" t="s">
        <v>13012</v>
      </c>
      <c r="B7253">
        <v>21800</v>
      </c>
      <c r="C7253">
        <v>24900</v>
      </c>
      <c r="D7253">
        <v>28000</v>
      </c>
      <c r="E7253">
        <v>31100</v>
      </c>
      <c r="F7253">
        <v>33600</v>
      </c>
      <c r="G7253">
        <v>36100</v>
      </c>
      <c r="H7253">
        <v>38600</v>
      </c>
      <c r="I7253">
        <v>41100</v>
      </c>
      <c r="J7253">
        <v>43550</v>
      </c>
      <c r="K7253" t="s">
        <v>3095</v>
      </c>
      <c r="L7253">
        <v>147</v>
      </c>
      <c r="M7253">
        <v>50</v>
      </c>
      <c r="N7253" t="s">
        <v>3648</v>
      </c>
    </row>
    <row r="7254" spans="1:14" x14ac:dyDescent="0.2">
      <c r="A7254" t="s">
        <v>13013</v>
      </c>
      <c r="B7254">
        <v>23250</v>
      </c>
      <c r="C7254">
        <v>26550</v>
      </c>
      <c r="D7254">
        <v>29850</v>
      </c>
      <c r="E7254">
        <v>33150</v>
      </c>
      <c r="F7254">
        <v>35850</v>
      </c>
      <c r="G7254">
        <v>38500</v>
      </c>
      <c r="H7254">
        <v>41150</v>
      </c>
      <c r="I7254">
        <v>43800</v>
      </c>
      <c r="J7254">
        <v>46450</v>
      </c>
      <c r="K7254" t="s">
        <v>3095</v>
      </c>
      <c r="L7254">
        <v>149</v>
      </c>
      <c r="M7254">
        <v>50</v>
      </c>
      <c r="N7254" t="s">
        <v>3615</v>
      </c>
    </row>
    <row r="7255" spans="1:14" x14ac:dyDescent="0.2">
      <c r="A7255" t="s">
        <v>13014</v>
      </c>
      <c r="B7255">
        <v>21800</v>
      </c>
      <c r="C7255">
        <v>24900</v>
      </c>
      <c r="D7255">
        <v>28000</v>
      </c>
      <c r="E7255">
        <v>31100</v>
      </c>
      <c r="F7255">
        <v>33600</v>
      </c>
      <c r="G7255">
        <v>36100</v>
      </c>
      <c r="H7255">
        <v>38600</v>
      </c>
      <c r="I7255">
        <v>41100</v>
      </c>
      <c r="J7255">
        <v>43550</v>
      </c>
      <c r="K7255" t="s">
        <v>3095</v>
      </c>
      <c r="L7255">
        <v>151</v>
      </c>
      <c r="M7255">
        <v>50</v>
      </c>
      <c r="N7255" t="s">
        <v>3362</v>
      </c>
    </row>
    <row r="7256" spans="1:14" x14ac:dyDescent="0.2">
      <c r="A7256" t="s">
        <v>13015</v>
      </c>
      <c r="B7256">
        <v>22300</v>
      </c>
      <c r="C7256">
        <v>25500</v>
      </c>
      <c r="D7256">
        <v>28700</v>
      </c>
      <c r="E7256">
        <v>31850</v>
      </c>
      <c r="F7256">
        <v>34400</v>
      </c>
      <c r="G7256">
        <v>36950</v>
      </c>
      <c r="H7256">
        <v>39500</v>
      </c>
      <c r="I7256">
        <v>42050</v>
      </c>
      <c r="J7256">
        <v>44600</v>
      </c>
      <c r="K7256" t="s">
        <v>3095</v>
      </c>
      <c r="L7256">
        <v>153</v>
      </c>
      <c r="M7256">
        <v>50</v>
      </c>
      <c r="N7256" t="s">
        <v>3616</v>
      </c>
    </row>
    <row r="7257" spans="1:14" x14ac:dyDescent="0.2">
      <c r="A7257" t="s">
        <v>13016</v>
      </c>
      <c r="B7257">
        <v>22900</v>
      </c>
      <c r="C7257">
        <v>26200</v>
      </c>
      <c r="D7257">
        <v>29450</v>
      </c>
      <c r="E7257">
        <v>32700</v>
      </c>
      <c r="F7257">
        <v>35350</v>
      </c>
      <c r="G7257">
        <v>37950</v>
      </c>
      <c r="H7257">
        <v>40550</v>
      </c>
      <c r="I7257">
        <v>43200</v>
      </c>
      <c r="J7257">
        <v>45800</v>
      </c>
      <c r="K7257" t="s">
        <v>3095</v>
      </c>
      <c r="L7257">
        <v>155</v>
      </c>
      <c r="M7257">
        <v>50</v>
      </c>
      <c r="N7257" t="s">
        <v>3617</v>
      </c>
    </row>
    <row r="7258" spans="1:14" x14ac:dyDescent="0.2">
      <c r="A7258" t="s">
        <v>13017</v>
      </c>
      <c r="B7258">
        <v>21800</v>
      </c>
      <c r="C7258">
        <v>24900</v>
      </c>
      <c r="D7258">
        <v>28000</v>
      </c>
      <c r="E7258">
        <v>31100</v>
      </c>
      <c r="F7258">
        <v>33600</v>
      </c>
      <c r="G7258">
        <v>36100</v>
      </c>
      <c r="H7258">
        <v>38600</v>
      </c>
      <c r="I7258">
        <v>41100</v>
      </c>
      <c r="J7258">
        <v>43550</v>
      </c>
      <c r="K7258" t="s">
        <v>3095</v>
      </c>
      <c r="L7258">
        <v>157</v>
      </c>
      <c r="M7258">
        <v>50</v>
      </c>
      <c r="N7258" t="s">
        <v>3743</v>
      </c>
    </row>
    <row r="7259" spans="1:14" x14ac:dyDescent="0.2">
      <c r="A7259" t="s">
        <v>13018</v>
      </c>
      <c r="B7259">
        <v>21800</v>
      </c>
      <c r="C7259">
        <v>24900</v>
      </c>
      <c r="D7259">
        <v>28000</v>
      </c>
      <c r="E7259">
        <v>31100</v>
      </c>
      <c r="F7259">
        <v>33600</v>
      </c>
      <c r="G7259">
        <v>36100</v>
      </c>
      <c r="H7259">
        <v>38600</v>
      </c>
      <c r="I7259">
        <v>41100</v>
      </c>
      <c r="J7259">
        <v>43550</v>
      </c>
      <c r="K7259" t="s">
        <v>3095</v>
      </c>
      <c r="L7259">
        <v>159</v>
      </c>
      <c r="M7259">
        <v>50</v>
      </c>
      <c r="N7259" t="s">
        <v>3364</v>
      </c>
    </row>
    <row r="7260" spans="1:14" x14ac:dyDescent="0.2">
      <c r="A7260" t="s">
        <v>13019</v>
      </c>
      <c r="B7260">
        <v>21800</v>
      </c>
      <c r="C7260">
        <v>24900</v>
      </c>
      <c r="D7260">
        <v>28000</v>
      </c>
      <c r="E7260">
        <v>31100</v>
      </c>
      <c r="F7260">
        <v>33600</v>
      </c>
      <c r="G7260">
        <v>36100</v>
      </c>
      <c r="H7260">
        <v>38600</v>
      </c>
      <c r="I7260">
        <v>41100</v>
      </c>
      <c r="J7260">
        <v>43550</v>
      </c>
      <c r="K7260" t="s">
        <v>3095</v>
      </c>
      <c r="L7260">
        <v>161</v>
      </c>
      <c r="M7260">
        <v>50</v>
      </c>
      <c r="N7260" t="s">
        <v>3649</v>
      </c>
    </row>
    <row r="7261" spans="1:14" x14ac:dyDescent="0.2">
      <c r="A7261" t="s">
        <v>13020</v>
      </c>
      <c r="B7261">
        <v>21800</v>
      </c>
      <c r="C7261">
        <v>24900</v>
      </c>
      <c r="D7261">
        <v>28000</v>
      </c>
      <c r="E7261">
        <v>31100</v>
      </c>
      <c r="F7261">
        <v>33600</v>
      </c>
      <c r="G7261">
        <v>36100</v>
      </c>
      <c r="H7261">
        <v>38600</v>
      </c>
      <c r="I7261">
        <v>41100</v>
      </c>
      <c r="J7261">
        <v>43550</v>
      </c>
      <c r="K7261" t="s">
        <v>3095</v>
      </c>
      <c r="L7261">
        <v>163</v>
      </c>
      <c r="M7261">
        <v>50</v>
      </c>
      <c r="N7261" t="s">
        <v>3650</v>
      </c>
    </row>
    <row r="7262" spans="1:14" x14ac:dyDescent="0.2">
      <c r="A7262" t="s">
        <v>13021</v>
      </c>
      <c r="B7262">
        <v>26000</v>
      </c>
      <c r="C7262">
        <v>29700</v>
      </c>
      <c r="D7262">
        <v>33400</v>
      </c>
      <c r="E7262">
        <v>37100</v>
      </c>
      <c r="F7262">
        <v>40100</v>
      </c>
      <c r="G7262">
        <v>43050</v>
      </c>
      <c r="H7262">
        <v>46050</v>
      </c>
      <c r="I7262">
        <v>49000</v>
      </c>
      <c r="J7262">
        <v>51950</v>
      </c>
      <c r="K7262" t="s">
        <v>3096</v>
      </c>
      <c r="L7262">
        <v>1</v>
      </c>
      <c r="M7262">
        <v>50</v>
      </c>
      <c r="N7262" t="s">
        <v>3750</v>
      </c>
    </row>
    <row r="7263" spans="1:14" x14ac:dyDescent="0.2">
      <c r="A7263" t="s">
        <v>13022</v>
      </c>
      <c r="B7263">
        <v>27100</v>
      </c>
      <c r="C7263">
        <v>30950</v>
      </c>
      <c r="D7263">
        <v>34800</v>
      </c>
      <c r="E7263">
        <v>38650</v>
      </c>
      <c r="F7263">
        <v>41750</v>
      </c>
      <c r="G7263">
        <v>44850</v>
      </c>
      <c r="H7263">
        <v>47950</v>
      </c>
      <c r="I7263">
        <v>51050</v>
      </c>
      <c r="J7263">
        <v>54150</v>
      </c>
      <c r="K7263" t="s">
        <v>3096</v>
      </c>
      <c r="L7263">
        <v>3</v>
      </c>
      <c r="M7263">
        <v>50</v>
      </c>
      <c r="N7263" t="s">
        <v>3523</v>
      </c>
    </row>
    <row r="7264" spans="1:14" x14ac:dyDescent="0.2">
      <c r="A7264" t="s">
        <v>13023</v>
      </c>
      <c r="B7264">
        <v>24850</v>
      </c>
      <c r="C7264">
        <v>28400</v>
      </c>
      <c r="D7264">
        <v>31950</v>
      </c>
      <c r="E7264">
        <v>35500</v>
      </c>
      <c r="F7264">
        <v>38350</v>
      </c>
      <c r="G7264">
        <v>41200</v>
      </c>
      <c r="H7264">
        <v>44050</v>
      </c>
      <c r="I7264">
        <v>46900</v>
      </c>
      <c r="J7264">
        <v>49700</v>
      </c>
      <c r="K7264" t="s">
        <v>3096</v>
      </c>
      <c r="L7264">
        <v>5</v>
      </c>
      <c r="M7264">
        <v>50</v>
      </c>
      <c r="N7264" t="s">
        <v>4182</v>
      </c>
    </row>
    <row r="7265" spans="1:14" x14ac:dyDescent="0.2">
      <c r="A7265" t="s">
        <v>13024</v>
      </c>
      <c r="B7265">
        <v>23550</v>
      </c>
      <c r="C7265">
        <v>26900</v>
      </c>
      <c r="D7265">
        <v>30250</v>
      </c>
      <c r="E7265">
        <v>33600</v>
      </c>
      <c r="F7265">
        <v>36300</v>
      </c>
      <c r="G7265">
        <v>39000</v>
      </c>
      <c r="H7265">
        <v>41700</v>
      </c>
      <c r="I7265">
        <v>44400</v>
      </c>
      <c r="J7265">
        <v>47050</v>
      </c>
      <c r="K7265" t="s">
        <v>3096</v>
      </c>
      <c r="L7265">
        <v>7</v>
      </c>
      <c r="M7265">
        <v>50</v>
      </c>
      <c r="N7265" t="s">
        <v>3524</v>
      </c>
    </row>
    <row r="7266" spans="1:14" x14ac:dyDescent="0.2">
      <c r="A7266" t="s">
        <v>13025</v>
      </c>
      <c r="B7266">
        <v>23350</v>
      </c>
      <c r="C7266">
        <v>26650</v>
      </c>
      <c r="D7266">
        <v>30000</v>
      </c>
      <c r="E7266">
        <v>33300</v>
      </c>
      <c r="F7266">
        <v>36000</v>
      </c>
      <c r="G7266">
        <v>38650</v>
      </c>
      <c r="H7266">
        <v>41300</v>
      </c>
      <c r="I7266">
        <v>44000</v>
      </c>
      <c r="J7266">
        <v>46650</v>
      </c>
      <c r="K7266" t="s">
        <v>3096</v>
      </c>
      <c r="L7266">
        <v>9</v>
      </c>
      <c r="M7266">
        <v>50</v>
      </c>
      <c r="N7266" t="s">
        <v>2375</v>
      </c>
    </row>
    <row r="7267" spans="1:14" x14ac:dyDescent="0.2">
      <c r="A7267" t="s">
        <v>13026</v>
      </c>
      <c r="B7267">
        <v>23350</v>
      </c>
      <c r="C7267">
        <v>26650</v>
      </c>
      <c r="D7267">
        <v>30000</v>
      </c>
      <c r="E7267">
        <v>33300</v>
      </c>
      <c r="F7267">
        <v>36000</v>
      </c>
      <c r="G7267">
        <v>38650</v>
      </c>
      <c r="H7267">
        <v>41300</v>
      </c>
      <c r="I7267">
        <v>44000</v>
      </c>
      <c r="J7267">
        <v>46650</v>
      </c>
      <c r="K7267" t="s">
        <v>3096</v>
      </c>
      <c r="L7267">
        <v>11</v>
      </c>
      <c r="M7267">
        <v>50</v>
      </c>
      <c r="N7267" t="s">
        <v>4184</v>
      </c>
    </row>
    <row r="7268" spans="1:14" x14ac:dyDescent="0.2">
      <c r="A7268" t="s">
        <v>13027</v>
      </c>
      <c r="B7268">
        <v>26050</v>
      </c>
      <c r="C7268">
        <v>29750</v>
      </c>
      <c r="D7268">
        <v>33450</v>
      </c>
      <c r="E7268">
        <v>37150</v>
      </c>
      <c r="F7268">
        <v>40150</v>
      </c>
      <c r="G7268">
        <v>43100</v>
      </c>
      <c r="H7268">
        <v>46100</v>
      </c>
      <c r="I7268">
        <v>49050</v>
      </c>
      <c r="J7268">
        <v>52050</v>
      </c>
      <c r="K7268" t="s">
        <v>3096</v>
      </c>
      <c r="L7268">
        <v>13</v>
      </c>
      <c r="M7268">
        <v>50</v>
      </c>
      <c r="N7268" t="s">
        <v>3525</v>
      </c>
    </row>
    <row r="7269" spans="1:14" x14ac:dyDescent="0.2">
      <c r="A7269" t="s">
        <v>13028</v>
      </c>
      <c r="B7269">
        <v>23350</v>
      </c>
      <c r="C7269">
        <v>26650</v>
      </c>
      <c r="D7269">
        <v>30000</v>
      </c>
      <c r="E7269">
        <v>33300</v>
      </c>
      <c r="F7269">
        <v>36000</v>
      </c>
      <c r="G7269">
        <v>38650</v>
      </c>
      <c r="H7269">
        <v>41300</v>
      </c>
      <c r="I7269">
        <v>44000</v>
      </c>
      <c r="J7269">
        <v>46650</v>
      </c>
      <c r="K7269" t="s">
        <v>3096</v>
      </c>
      <c r="L7269">
        <v>15</v>
      </c>
      <c r="M7269">
        <v>50</v>
      </c>
      <c r="N7269" t="s">
        <v>3368</v>
      </c>
    </row>
    <row r="7270" spans="1:14" x14ac:dyDescent="0.2">
      <c r="A7270" t="s">
        <v>13029</v>
      </c>
      <c r="B7270">
        <v>26400</v>
      </c>
      <c r="C7270">
        <v>30200</v>
      </c>
      <c r="D7270">
        <v>33950</v>
      </c>
      <c r="E7270">
        <v>37700</v>
      </c>
      <c r="F7270">
        <v>40750</v>
      </c>
      <c r="G7270">
        <v>43750</v>
      </c>
      <c r="H7270">
        <v>46750</v>
      </c>
      <c r="I7270">
        <v>49800</v>
      </c>
      <c r="J7270">
        <v>52800</v>
      </c>
      <c r="K7270" t="s">
        <v>3096</v>
      </c>
      <c r="L7270">
        <v>17</v>
      </c>
      <c r="M7270">
        <v>50</v>
      </c>
      <c r="N7270" t="s">
        <v>3526</v>
      </c>
    </row>
    <row r="7271" spans="1:14" x14ac:dyDescent="0.2">
      <c r="A7271" t="s">
        <v>13030</v>
      </c>
      <c r="B7271">
        <v>32650</v>
      </c>
      <c r="C7271">
        <v>37300</v>
      </c>
      <c r="D7271">
        <v>41950</v>
      </c>
      <c r="E7271">
        <v>46600</v>
      </c>
      <c r="F7271">
        <v>50350</v>
      </c>
      <c r="G7271">
        <v>54100</v>
      </c>
      <c r="H7271">
        <v>57800</v>
      </c>
      <c r="I7271">
        <v>61550</v>
      </c>
      <c r="J7271">
        <v>65250</v>
      </c>
      <c r="K7271" t="s">
        <v>3096</v>
      </c>
      <c r="L7271">
        <v>19</v>
      </c>
      <c r="M7271">
        <v>50</v>
      </c>
      <c r="N7271" t="s">
        <v>3369</v>
      </c>
    </row>
    <row r="7272" spans="1:14" x14ac:dyDescent="0.2">
      <c r="A7272" t="s">
        <v>13031</v>
      </c>
      <c r="B7272">
        <v>27100</v>
      </c>
      <c r="C7272">
        <v>30950</v>
      </c>
      <c r="D7272">
        <v>34800</v>
      </c>
      <c r="E7272">
        <v>38650</v>
      </c>
      <c r="F7272">
        <v>41750</v>
      </c>
      <c r="G7272">
        <v>44850</v>
      </c>
      <c r="H7272">
        <v>47950</v>
      </c>
      <c r="I7272">
        <v>51050</v>
      </c>
      <c r="J7272">
        <v>54150</v>
      </c>
      <c r="K7272" t="s">
        <v>3096</v>
      </c>
      <c r="L7272">
        <v>21</v>
      </c>
      <c r="M7272">
        <v>50</v>
      </c>
      <c r="N7272" t="s">
        <v>3756</v>
      </c>
    </row>
    <row r="7273" spans="1:14" x14ac:dyDescent="0.2">
      <c r="A7273" t="s">
        <v>13032</v>
      </c>
      <c r="B7273">
        <v>23350</v>
      </c>
      <c r="C7273">
        <v>26650</v>
      </c>
      <c r="D7273">
        <v>30000</v>
      </c>
      <c r="E7273">
        <v>33300</v>
      </c>
      <c r="F7273">
        <v>36000</v>
      </c>
      <c r="G7273">
        <v>38650</v>
      </c>
      <c r="H7273">
        <v>41300</v>
      </c>
      <c r="I7273">
        <v>44000</v>
      </c>
      <c r="J7273">
        <v>46650</v>
      </c>
      <c r="K7273" t="s">
        <v>3096</v>
      </c>
      <c r="L7273">
        <v>23</v>
      </c>
      <c r="M7273">
        <v>50</v>
      </c>
      <c r="N7273" t="s">
        <v>3304</v>
      </c>
    </row>
    <row r="7274" spans="1:14" x14ac:dyDescent="0.2">
      <c r="A7274" t="s">
        <v>13033</v>
      </c>
      <c r="B7274">
        <v>35900</v>
      </c>
      <c r="C7274">
        <v>41000</v>
      </c>
      <c r="D7274">
        <v>46150</v>
      </c>
      <c r="E7274">
        <v>51250</v>
      </c>
      <c r="F7274">
        <v>55350</v>
      </c>
      <c r="G7274">
        <v>59450</v>
      </c>
      <c r="H7274">
        <v>63550</v>
      </c>
      <c r="I7274">
        <v>67650</v>
      </c>
      <c r="J7274">
        <v>71750</v>
      </c>
      <c r="K7274" t="s">
        <v>3096</v>
      </c>
      <c r="L7274">
        <v>25</v>
      </c>
      <c r="M7274">
        <v>50</v>
      </c>
      <c r="N7274" t="s">
        <v>3269</v>
      </c>
    </row>
    <row r="7275" spans="1:14" x14ac:dyDescent="0.2">
      <c r="A7275" t="s">
        <v>13034</v>
      </c>
      <c r="B7275">
        <v>28400</v>
      </c>
      <c r="C7275">
        <v>32450</v>
      </c>
      <c r="D7275">
        <v>36500</v>
      </c>
      <c r="E7275">
        <v>40550</v>
      </c>
      <c r="F7275">
        <v>43800</v>
      </c>
      <c r="G7275">
        <v>47050</v>
      </c>
      <c r="H7275">
        <v>50300</v>
      </c>
      <c r="I7275">
        <v>53550</v>
      </c>
      <c r="J7275">
        <v>56800</v>
      </c>
      <c r="K7275" t="s">
        <v>3096</v>
      </c>
      <c r="L7275">
        <v>27</v>
      </c>
      <c r="M7275">
        <v>50</v>
      </c>
      <c r="N7275" t="s">
        <v>3527</v>
      </c>
    </row>
    <row r="7276" spans="1:14" x14ac:dyDescent="0.2">
      <c r="A7276" t="s">
        <v>13035</v>
      </c>
      <c r="B7276">
        <v>27400</v>
      </c>
      <c r="C7276">
        <v>31300</v>
      </c>
      <c r="D7276">
        <v>35200</v>
      </c>
      <c r="E7276">
        <v>39100</v>
      </c>
      <c r="F7276">
        <v>42250</v>
      </c>
      <c r="G7276">
        <v>45400</v>
      </c>
      <c r="H7276">
        <v>48500</v>
      </c>
      <c r="I7276">
        <v>51650</v>
      </c>
      <c r="J7276">
        <v>54750</v>
      </c>
      <c r="K7276" t="s">
        <v>3096</v>
      </c>
      <c r="L7276">
        <v>29</v>
      </c>
      <c r="M7276">
        <v>50</v>
      </c>
      <c r="N7276" t="s">
        <v>2942</v>
      </c>
    </row>
    <row r="7277" spans="1:14" x14ac:dyDescent="0.2">
      <c r="A7277" t="s">
        <v>13036</v>
      </c>
      <c r="B7277">
        <v>26400</v>
      </c>
      <c r="C7277">
        <v>30200</v>
      </c>
      <c r="D7277">
        <v>33950</v>
      </c>
      <c r="E7277">
        <v>37700</v>
      </c>
      <c r="F7277">
        <v>40750</v>
      </c>
      <c r="G7277">
        <v>43750</v>
      </c>
      <c r="H7277">
        <v>46750</v>
      </c>
      <c r="I7277">
        <v>49800</v>
      </c>
      <c r="J7277">
        <v>52800</v>
      </c>
      <c r="K7277" t="s">
        <v>3096</v>
      </c>
      <c r="L7277">
        <v>31</v>
      </c>
      <c r="M7277">
        <v>50</v>
      </c>
      <c r="N7277" t="s">
        <v>3528</v>
      </c>
    </row>
    <row r="7278" spans="1:14" x14ac:dyDescent="0.2">
      <c r="A7278" t="s">
        <v>13037</v>
      </c>
      <c r="B7278">
        <v>24600</v>
      </c>
      <c r="C7278">
        <v>28100</v>
      </c>
      <c r="D7278">
        <v>31600</v>
      </c>
      <c r="E7278">
        <v>35100</v>
      </c>
      <c r="F7278">
        <v>37950</v>
      </c>
      <c r="G7278">
        <v>40750</v>
      </c>
      <c r="H7278">
        <v>43550</v>
      </c>
      <c r="I7278">
        <v>46350</v>
      </c>
      <c r="J7278">
        <v>49150</v>
      </c>
      <c r="K7278" t="s">
        <v>3096</v>
      </c>
      <c r="L7278">
        <v>33</v>
      </c>
      <c r="M7278">
        <v>50</v>
      </c>
      <c r="N7278" t="s">
        <v>3371</v>
      </c>
    </row>
    <row r="7279" spans="1:14" x14ac:dyDescent="0.2">
      <c r="A7279" t="s">
        <v>13038</v>
      </c>
      <c r="B7279">
        <v>23550</v>
      </c>
      <c r="C7279">
        <v>26900</v>
      </c>
      <c r="D7279">
        <v>30250</v>
      </c>
      <c r="E7279">
        <v>33600</v>
      </c>
      <c r="F7279">
        <v>36300</v>
      </c>
      <c r="G7279">
        <v>39000</v>
      </c>
      <c r="H7279">
        <v>41700</v>
      </c>
      <c r="I7279">
        <v>44400</v>
      </c>
      <c r="J7279">
        <v>47050</v>
      </c>
      <c r="K7279" t="s">
        <v>3096</v>
      </c>
      <c r="L7279">
        <v>35</v>
      </c>
      <c r="M7279">
        <v>50</v>
      </c>
      <c r="N7279" t="s">
        <v>3273</v>
      </c>
    </row>
    <row r="7280" spans="1:14" x14ac:dyDescent="0.2">
      <c r="A7280" t="s">
        <v>13039</v>
      </c>
      <c r="B7280">
        <v>35900</v>
      </c>
      <c r="C7280">
        <v>41000</v>
      </c>
      <c r="D7280">
        <v>46150</v>
      </c>
      <c r="E7280">
        <v>51250</v>
      </c>
      <c r="F7280">
        <v>55350</v>
      </c>
      <c r="G7280">
        <v>59450</v>
      </c>
      <c r="H7280">
        <v>63550</v>
      </c>
      <c r="I7280">
        <v>67650</v>
      </c>
      <c r="J7280">
        <v>71750</v>
      </c>
      <c r="K7280" t="s">
        <v>3096</v>
      </c>
      <c r="L7280">
        <v>37</v>
      </c>
      <c r="M7280">
        <v>50</v>
      </c>
      <c r="N7280" t="s">
        <v>3758</v>
      </c>
    </row>
    <row r="7281" spans="1:14" x14ac:dyDescent="0.2">
      <c r="A7281" t="s">
        <v>13040</v>
      </c>
      <c r="B7281">
        <v>23350</v>
      </c>
      <c r="C7281">
        <v>26650</v>
      </c>
      <c r="D7281">
        <v>30000</v>
      </c>
      <c r="E7281">
        <v>33300</v>
      </c>
      <c r="F7281">
        <v>36000</v>
      </c>
      <c r="G7281">
        <v>38650</v>
      </c>
      <c r="H7281">
        <v>41300</v>
      </c>
      <c r="I7281">
        <v>44000</v>
      </c>
      <c r="J7281">
        <v>46650</v>
      </c>
      <c r="K7281" t="s">
        <v>3096</v>
      </c>
      <c r="L7281">
        <v>39</v>
      </c>
      <c r="M7281">
        <v>50</v>
      </c>
      <c r="N7281" t="s">
        <v>3759</v>
      </c>
    </row>
    <row r="7282" spans="1:14" x14ac:dyDescent="0.2">
      <c r="A7282" t="s">
        <v>13041</v>
      </c>
      <c r="B7282">
        <v>24450</v>
      </c>
      <c r="C7282">
        <v>27950</v>
      </c>
      <c r="D7282">
        <v>31450</v>
      </c>
      <c r="E7282">
        <v>34900</v>
      </c>
      <c r="F7282">
        <v>37700</v>
      </c>
      <c r="G7282">
        <v>40500</v>
      </c>
      <c r="H7282">
        <v>43300</v>
      </c>
      <c r="I7282">
        <v>46100</v>
      </c>
      <c r="J7282">
        <v>48900</v>
      </c>
      <c r="K7282" t="s">
        <v>3096</v>
      </c>
      <c r="L7282">
        <v>41</v>
      </c>
      <c r="M7282">
        <v>50</v>
      </c>
      <c r="N7282" t="s">
        <v>3529</v>
      </c>
    </row>
    <row r="7283" spans="1:14" x14ac:dyDescent="0.2">
      <c r="A7283" t="s">
        <v>13042</v>
      </c>
      <c r="B7283">
        <v>26400</v>
      </c>
      <c r="C7283">
        <v>30150</v>
      </c>
      <c r="D7283">
        <v>33900</v>
      </c>
      <c r="E7283">
        <v>37650</v>
      </c>
      <c r="F7283">
        <v>40700</v>
      </c>
      <c r="G7283">
        <v>43700</v>
      </c>
      <c r="H7283">
        <v>46700</v>
      </c>
      <c r="I7283">
        <v>49700</v>
      </c>
      <c r="J7283">
        <v>52750</v>
      </c>
      <c r="K7283" t="s">
        <v>3096</v>
      </c>
      <c r="L7283">
        <v>43</v>
      </c>
      <c r="M7283">
        <v>50</v>
      </c>
      <c r="N7283" t="s">
        <v>2233</v>
      </c>
    </row>
    <row r="7284" spans="1:14" x14ac:dyDescent="0.2">
      <c r="A7284" t="s">
        <v>13043</v>
      </c>
      <c r="B7284">
        <v>25100</v>
      </c>
      <c r="C7284">
        <v>28700</v>
      </c>
      <c r="D7284">
        <v>32300</v>
      </c>
      <c r="E7284">
        <v>35850</v>
      </c>
      <c r="F7284">
        <v>38750</v>
      </c>
      <c r="G7284">
        <v>41600</v>
      </c>
      <c r="H7284">
        <v>44500</v>
      </c>
      <c r="I7284">
        <v>47350</v>
      </c>
      <c r="J7284">
        <v>50200</v>
      </c>
      <c r="K7284" t="s">
        <v>3096</v>
      </c>
      <c r="L7284">
        <v>45</v>
      </c>
      <c r="M7284">
        <v>50</v>
      </c>
      <c r="N7284" t="s">
        <v>3373</v>
      </c>
    </row>
    <row r="7285" spans="1:14" x14ac:dyDescent="0.2">
      <c r="A7285" t="s">
        <v>13044</v>
      </c>
      <c r="B7285">
        <v>35900</v>
      </c>
      <c r="C7285">
        <v>41000</v>
      </c>
      <c r="D7285">
        <v>46150</v>
      </c>
      <c r="E7285">
        <v>51250</v>
      </c>
      <c r="F7285">
        <v>55350</v>
      </c>
      <c r="G7285">
        <v>59450</v>
      </c>
      <c r="H7285">
        <v>63550</v>
      </c>
      <c r="I7285">
        <v>67650</v>
      </c>
      <c r="J7285">
        <v>71750</v>
      </c>
      <c r="K7285" t="s">
        <v>3096</v>
      </c>
      <c r="L7285">
        <v>47</v>
      </c>
      <c r="M7285">
        <v>50</v>
      </c>
      <c r="N7285" t="s">
        <v>3311</v>
      </c>
    </row>
    <row r="7286" spans="1:14" x14ac:dyDescent="0.2">
      <c r="A7286" t="s">
        <v>13045</v>
      </c>
      <c r="B7286">
        <v>35900</v>
      </c>
      <c r="C7286">
        <v>41000</v>
      </c>
      <c r="D7286">
        <v>46150</v>
      </c>
      <c r="E7286">
        <v>51250</v>
      </c>
      <c r="F7286">
        <v>55350</v>
      </c>
      <c r="G7286">
        <v>59450</v>
      </c>
      <c r="H7286">
        <v>63550</v>
      </c>
      <c r="I7286">
        <v>67650</v>
      </c>
      <c r="J7286">
        <v>71750</v>
      </c>
      <c r="K7286" t="s">
        <v>3096</v>
      </c>
      <c r="L7286">
        <v>49</v>
      </c>
      <c r="M7286">
        <v>50</v>
      </c>
      <c r="N7286" t="s">
        <v>3762</v>
      </c>
    </row>
    <row r="7287" spans="1:14" x14ac:dyDescent="0.2">
      <c r="A7287" t="s">
        <v>13046</v>
      </c>
      <c r="B7287">
        <v>30650</v>
      </c>
      <c r="C7287">
        <v>35000</v>
      </c>
      <c r="D7287">
        <v>39400</v>
      </c>
      <c r="E7287">
        <v>43750</v>
      </c>
      <c r="F7287">
        <v>47250</v>
      </c>
      <c r="G7287">
        <v>50750</v>
      </c>
      <c r="H7287">
        <v>54250</v>
      </c>
      <c r="I7287">
        <v>57750</v>
      </c>
      <c r="J7287">
        <v>61250</v>
      </c>
      <c r="K7287" t="s">
        <v>3096</v>
      </c>
      <c r="L7287">
        <v>51</v>
      </c>
      <c r="M7287">
        <v>50</v>
      </c>
      <c r="N7287" t="s">
        <v>3530</v>
      </c>
    </row>
    <row r="7288" spans="1:14" x14ac:dyDescent="0.2">
      <c r="A7288" t="s">
        <v>13047</v>
      </c>
      <c r="B7288">
        <v>26900</v>
      </c>
      <c r="C7288">
        <v>30750</v>
      </c>
      <c r="D7288">
        <v>34600</v>
      </c>
      <c r="E7288">
        <v>38400</v>
      </c>
      <c r="F7288">
        <v>41500</v>
      </c>
      <c r="G7288">
        <v>44550</v>
      </c>
      <c r="H7288">
        <v>47650</v>
      </c>
      <c r="I7288">
        <v>50700</v>
      </c>
      <c r="J7288">
        <v>53800</v>
      </c>
      <c r="K7288" t="s">
        <v>3096</v>
      </c>
      <c r="L7288">
        <v>53</v>
      </c>
      <c r="M7288">
        <v>50</v>
      </c>
      <c r="N7288" t="s">
        <v>3531</v>
      </c>
    </row>
    <row r="7289" spans="1:14" x14ac:dyDescent="0.2">
      <c r="A7289" t="s">
        <v>13048</v>
      </c>
      <c r="B7289">
        <v>23350</v>
      </c>
      <c r="C7289">
        <v>26650</v>
      </c>
      <c r="D7289">
        <v>30000</v>
      </c>
      <c r="E7289">
        <v>33300</v>
      </c>
      <c r="F7289">
        <v>36000</v>
      </c>
      <c r="G7289">
        <v>38650</v>
      </c>
      <c r="H7289">
        <v>41300</v>
      </c>
      <c r="I7289">
        <v>44000</v>
      </c>
      <c r="J7289">
        <v>46650</v>
      </c>
      <c r="K7289" t="s">
        <v>3096</v>
      </c>
      <c r="L7289">
        <v>55</v>
      </c>
      <c r="M7289">
        <v>50</v>
      </c>
      <c r="N7289" t="s">
        <v>3378</v>
      </c>
    </row>
    <row r="7290" spans="1:14" x14ac:dyDescent="0.2">
      <c r="A7290" t="s">
        <v>13049</v>
      </c>
      <c r="B7290">
        <v>35200</v>
      </c>
      <c r="C7290">
        <v>40200</v>
      </c>
      <c r="D7290">
        <v>45250</v>
      </c>
      <c r="E7290">
        <v>50250</v>
      </c>
      <c r="F7290">
        <v>54300</v>
      </c>
      <c r="G7290">
        <v>58300</v>
      </c>
      <c r="H7290">
        <v>62350</v>
      </c>
      <c r="I7290">
        <v>66350</v>
      </c>
      <c r="J7290">
        <v>70350</v>
      </c>
      <c r="K7290" t="s">
        <v>3096</v>
      </c>
      <c r="L7290">
        <v>56</v>
      </c>
      <c r="M7290">
        <v>50</v>
      </c>
      <c r="N7290" t="s">
        <v>5750</v>
      </c>
    </row>
    <row r="7291" spans="1:14" x14ac:dyDescent="0.2">
      <c r="A7291" t="s">
        <v>13050</v>
      </c>
      <c r="B7291">
        <v>23350</v>
      </c>
      <c r="C7291">
        <v>26650</v>
      </c>
      <c r="D7291">
        <v>30000</v>
      </c>
      <c r="E7291">
        <v>33300</v>
      </c>
      <c r="F7291">
        <v>36000</v>
      </c>
      <c r="G7291">
        <v>38650</v>
      </c>
      <c r="H7291">
        <v>41300</v>
      </c>
      <c r="I7291">
        <v>44000</v>
      </c>
      <c r="J7291">
        <v>46650</v>
      </c>
      <c r="K7291" t="s">
        <v>3096</v>
      </c>
      <c r="L7291">
        <v>57</v>
      </c>
      <c r="M7291">
        <v>50</v>
      </c>
      <c r="N7291" t="s">
        <v>2955</v>
      </c>
    </row>
    <row r="7292" spans="1:14" x14ac:dyDescent="0.2">
      <c r="A7292" t="s">
        <v>13051</v>
      </c>
      <c r="B7292">
        <v>23350</v>
      </c>
      <c r="C7292">
        <v>26650</v>
      </c>
      <c r="D7292">
        <v>30000</v>
      </c>
      <c r="E7292">
        <v>33300</v>
      </c>
      <c r="F7292">
        <v>36000</v>
      </c>
      <c r="G7292">
        <v>38650</v>
      </c>
      <c r="H7292">
        <v>41300</v>
      </c>
      <c r="I7292">
        <v>44000</v>
      </c>
      <c r="J7292">
        <v>46650</v>
      </c>
      <c r="K7292" t="s">
        <v>3096</v>
      </c>
      <c r="L7292">
        <v>59</v>
      </c>
      <c r="M7292">
        <v>50</v>
      </c>
      <c r="N7292" t="s">
        <v>3321</v>
      </c>
    </row>
    <row r="7293" spans="1:14" x14ac:dyDescent="0.2">
      <c r="A7293" t="s">
        <v>13052</v>
      </c>
      <c r="B7293">
        <v>25000</v>
      </c>
      <c r="C7293">
        <v>28600</v>
      </c>
      <c r="D7293">
        <v>32150</v>
      </c>
      <c r="E7293">
        <v>35700</v>
      </c>
      <c r="F7293">
        <v>38600</v>
      </c>
      <c r="G7293">
        <v>41450</v>
      </c>
      <c r="H7293">
        <v>44300</v>
      </c>
      <c r="I7293">
        <v>47150</v>
      </c>
      <c r="J7293">
        <v>50000</v>
      </c>
      <c r="K7293" t="s">
        <v>3096</v>
      </c>
      <c r="L7293">
        <v>61</v>
      </c>
      <c r="M7293">
        <v>50</v>
      </c>
      <c r="N7293" t="s">
        <v>4145</v>
      </c>
    </row>
    <row r="7294" spans="1:14" x14ac:dyDescent="0.2">
      <c r="A7294" t="s">
        <v>13053</v>
      </c>
      <c r="B7294">
        <v>27100</v>
      </c>
      <c r="C7294">
        <v>30950</v>
      </c>
      <c r="D7294">
        <v>34800</v>
      </c>
      <c r="E7294">
        <v>38650</v>
      </c>
      <c r="F7294">
        <v>41750</v>
      </c>
      <c r="G7294">
        <v>44850</v>
      </c>
      <c r="H7294">
        <v>47950</v>
      </c>
      <c r="I7294">
        <v>51050</v>
      </c>
      <c r="J7294">
        <v>54150</v>
      </c>
      <c r="K7294" t="s">
        <v>3096</v>
      </c>
      <c r="L7294">
        <v>63</v>
      </c>
      <c r="M7294">
        <v>50</v>
      </c>
      <c r="N7294" t="s">
        <v>3322</v>
      </c>
    </row>
    <row r="7295" spans="1:14" x14ac:dyDescent="0.2">
      <c r="A7295" t="s">
        <v>13054</v>
      </c>
      <c r="B7295">
        <v>23350</v>
      </c>
      <c r="C7295">
        <v>26650</v>
      </c>
      <c r="D7295">
        <v>30000</v>
      </c>
      <c r="E7295">
        <v>33300</v>
      </c>
      <c r="F7295">
        <v>36000</v>
      </c>
      <c r="G7295">
        <v>38650</v>
      </c>
      <c r="H7295">
        <v>41300</v>
      </c>
      <c r="I7295">
        <v>44000</v>
      </c>
      <c r="J7295">
        <v>46650</v>
      </c>
      <c r="K7295" t="s">
        <v>3096</v>
      </c>
      <c r="L7295">
        <v>65</v>
      </c>
      <c r="M7295">
        <v>50</v>
      </c>
      <c r="N7295" t="s">
        <v>3532</v>
      </c>
    </row>
    <row r="7296" spans="1:14" x14ac:dyDescent="0.2">
      <c r="A7296" t="s">
        <v>13055</v>
      </c>
      <c r="B7296">
        <v>23350</v>
      </c>
      <c r="C7296">
        <v>26650</v>
      </c>
      <c r="D7296">
        <v>30000</v>
      </c>
      <c r="E7296">
        <v>33300</v>
      </c>
      <c r="F7296">
        <v>36000</v>
      </c>
      <c r="G7296">
        <v>38650</v>
      </c>
      <c r="H7296">
        <v>41300</v>
      </c>
      <c r="I7296">
        <v>44000</v>
      </c>
      <c r="J7296">
        <v>46650</v>
      </c>
      <c r="K7296" t="s">
        <v>3096</v>
      </c>
      <c r="L7296">
        <v>67</v>
      </c>
      <c r="M7296">
        <v>50</v>
      </c>
      <c r="N7296" t="s">
        <v>2720</v>
      </c>
    </row>
    <row r="7297" spans="1:14" x14ac:dyDescent="0.2">
      <c r="A7297" t="s">
        <v>13056</v>
      </c>
      <c r="B7297">
        <v>23350</v>
      </c>
      <c r="C7297">
        <v>26650</v>
      </c>
      <c r="D7297">
        <v>30000</v>
      </c>
      <c r="E7297">
        <v>33300</v>
      </c>
      <c r="F7297">
        <v>36000</v>
      </c>
      <c r="G7297">
        <v>38650</v>
      </c>
      <c r="H7297">
        <v>41300</v>
      </c>
      <c r="I7297">
        <v>44000</v>
      </c>
      <c r="J7297">
        <v>46650</v>
      </c>
      <c r="K7297" t="s">
        <v>3096</v>
      </c>
      <c r="L7297">
        <v>69</v>
      </c>
      <c r="M7297">
        <v>50</v>
      </c>
      <c r="N7297" t="s">
        <v>3533</v>
      </c>
    </row>
    <row r="7298" spans="1:14" x14ac:dyDescent="0.2">
      <c r="A7298" t="s">
        <v>13057</v>
      </c>
      <c r="B7298">
        <v>35200</v>
      </c>
      <c r="C7298">
        <v>40200</v>
      </c>
      <c r="D7298">
        <v>45250</v>
      </c>
      <c r="E7298">
        <v>50250</v>
      </c>
      <c r="F7298">
        <v>54300</v>
      </c>
      <c r="G7298">
        <v>58300</v>
      </c>
      <c r="H7298">
        <v>62350</v>
      </c>
      <c r="I7298">
        <v>66350</v>
      </c>
      <c r="J7298">
        <v>70350</v>
      </c>
      <c r="K7298" t="s">
        <v>3096</v>
      </c>
      <c r="L7298">
        <v>71</v>
      </c>
      <c r="M7298">
        <v>50</v>
      </c>
      <c r="N7298" t="s">
        <v>3327</v>
      </c>
    </row>
    <row r="7299" spans="1:14" x14ac:dyDescent="0.2">
      <c r="A7299" t="s">
        <v>13058</v>
      </c>
      <c r="B7299">
        <v>27450</v>
      </c>
      <c r="C7299">
        <v>31400</v>
      </c>
      <c r="D7299">
        <v>35300</v>
      </c>
      <c r="E7299">
        <v>39200</v>
      </c>
      <c r="F7299">
        <v>42350</v>
      </c>
      <c r="G7299">
        <v>45500</v>
      </c>
      <c r="H7299">
        <v>48650</v>
      </c>
      <c r="I7299">
        <v>51750</v>
      </c>
      <c r="J7299">
        <v>54900</v>
      </c>
      <c r="K7299" t="s">
        <v>3096</v>
      </c>
      <c r="L7299">
        <v>73</v>
      </c>
      <c r="M7299">
        <v>50</v>
      </c>
      <c r="N7299" t="s">
        <v>3534</v>
      </c>
    </row>
    <row r="7300" spans="1:14" x14ac:dyDescent="0.2">
      <c r="A7300" t="s">
        <v>13059</v>
      </c>
      <c r="B7300">
        <v>23950</v>
      </c>
      <c r="C7300">
        <v>27350</v>
      </c>
      <c r="D7300">
        <v>30750</v>
      </c>
      <c r="E7300">
        <v>34150</v>
      </c>
      <c r="F7300">
        <v>36900</v>
      </c>
      <c r="G7300">
        <v>39650</v>
      </c>
      <c r="H7300">
        <v>42350</v>
      </c>
      <c r="I7300">
        <v>45100</v>
      </c>
      <c r="J7300">
        <v>47850</v>
      </c>
      <c r="K7300" t="s">
        <v>3096</v>
      </c>
      <c r="L7300">
        <v>75</v>
      </c>
      <c r="M7300">
        <v>50</v>
      </c>
      <c r="N7300" t="s">
        <v>3535</v>
      </c>
    </row>
    <row r="7301" spans="1:14" x14ac:dyDescent="0.2">
      <c r="A7301" t="s">
        <v>13060</v>
      </c>
      <c r="B7301">
        <v>26400</v>
      </c>
      <c r="C7301">
        <v>30150</v>
      </c>
      <c r="D7301">
        <v>33900</v>
      </c>
      <c r="E7301">
        <v>37650</v>
      </c>
      <c r="F7301">
        <v>40700</v>
      </c>
      <c r="G7301">
        <v>43700</v>
      </c>
      <c r="H7301">
        <v>46700</v>
      </c>
      <c r="I7301">
        <v>49700</v>
      </c>
      <c r="J7301">
        <v>52750</v>
      </c>
      <c r="K7301" t="s">
        <v>3096</v>
      </c>
      <c r="L7301">
        <v>77</v>
      </c>
      <c r="M7301">
        <v>50</v>
      </c>
      <c r="N7301" t="s">
        <v>3329</v>
      </c>
    </row>
    <row r="7302" spans="1:14" x14ac:dyDescent="0.2">
      <c r="A7302" t="s">
        <v>13061</v>
      </c>
      <c r="B7302">
        <v>25950</v>
      </c>
      <c r="C7302">
        <v>29650</v>
      </c>
      <c r="D7302">
        <v>33350</v>
      </c>
      <c r="E7302">
        <v>37050</v>
      </c>
      <c r="F7302">
        <v>40050</v>
      </c>
      <c r="G7302">
        <v>43000</v>
      </c>
      <c r="H7302">
        <v>45950</v>
      </c>
      <c r="I7302">
        <v>48950</v>
      </c>
      <c r="J7302">
        <v>51900</v>
      </c>
      <c r="K7302" t="s">
        <v>3096</v>
      </c>
      <c r="L7302">
        <v>79</v>
      </c>
      <c r="M7302">
        <v>50</v>
      </c>
      <c r="N7302" t="s">
        <v>3854</v>
      </c>
    </row>
    <row r="7303" spans="1:14" x14ac:dyDescent="0.2">
      <c r="A7303" t="s">
        <v>13062</v>
      </c>
      <c r="B7303">
        <v>23350</v>
      </c>
      <c r="C7303">
        <v>26650</v>
      </c>
      <c r="D7303">
        <v>30000</v>
      </c>
      <c r="E7303">
        <v>33300</v>
      </c>
      <c r="F7303">
        <v>36000</v>
      </c>
      <c r="G7303">
        <v>38650</v>
      </c>
      <c r="H7303">
        <v>41300</v>
      </c>
      <c r="I7303">
        <v>44000</v>
      </c>
      <c r="J7303">
        <v>46650</v>
      </c>
      <c r="K7303" t="s">
        <v>3096</v>
      </c>
      <c r="L7303">
        <v>81</v>
      </c>
      <c r="M7303">
        <v>50</v>
      </c>
      <c r="N7303" t="s">
        <v>3009</v>
      </c>
    </row>
    <row r="7304" spans="1:14" x14ac:dyDescent="0.2">
      <c r="A7304" t="s">
        <v>13063</v>
      </c>
      <c r="B7304">
        <v>24300</v>
      </c>
      <c r="C7304">
        <v>27750</v>
      </c>
      <c r="D7304">
        <v>31200</v>
      </c>
      <c r="E7304">
        <v>34650</v>
      </c>
      <c r="F7304">
        <v>37450</v>
      </c>
      <c r="G7304">
        <v>40200</v>
      </c>
      <c r="H7304">
        <v>43000</v>
      </c>
      <c r="I7304">
        <v>45750</v>
      </c>
      <c r="J7304">
        <v>48550</v>
      </c>
      <c r="K7304" t="s">
        <v>3096</v>
      </c>
      <c r="L7304">
        <v>83</v>
      </c>
      <c r="M7304">
        <v>50</v>
      </c>
      <c r="N7304" t="s">
        <v>3331</v>
      </c>
    </row>
    <row r="7305" spans="1:14" x14ac:dyDescent="0.2">
      <c r="A7305" t="s">
        <v>13064</v>
      </c>
      <c r="B7305">
        <v>23350</v>
      </c>
      <c r="C7305">
        <v>26650</v>
      </c>
      <c r="D7305">
        <v>30000</v>
      </c>
      <c r="E7305">
        <v>33300</v>
      </c>
      <c r="F7305">
        <v>36000</v>
      </c>
      <c r="G7305">
        <v>38650</v>
      </c>
      <c r="H7305">
        <v>41300</v>
      </c>
      <c r="I7305">
        <v>44000</v>
      </c>
      <c r="J7305">
        <v>46650</v>
      </c>
      <c r="K7305" t="s">
        <v>3096</v>
      </c>
      <c r="L7305">
        <v>85</v>
      </c>
      <c r="M7305">
        <v>50</v>
      </c>
      <c r="N7305" t="s">
        <v>3536</v>
      </c>
    </row>
    <row r="7306" spans="1:14" x14ac:dyDescent="0.2">
      <c r="A7306" t="s">
        <v>13065</v>
      </c>
      <c r="B7306">
        <v>24550</v>
      </c>
      <c r="C7306">
        <v>28050</v>
      </c>
      <c r="D7306">
        <v>31550</v>
      </c>
      <c r="E7306">
        <v>35050</v>
      </c>
      <c r="F7306">
        <v>37900</v>
      </c>
      <c r="G7306">
        <v>40700</v>
      </c>
      <c r="H7306">
        <v>43500</v>
      </c>
      <c r="I7306">
        <v>46300</v>
      </c>
      <c r="J7306">
        <v>49100</v>
      </c>
      <c r="K7306" t="s">
        <v>3096</v>
      </c>
      <c r="L7306">
        <v>87</v>
      </c>
      <c r="M7306">
        <v>50</v>
      </c>
      <c r="N7306" t="s">
        <v>3537</v>
      </c>
    </row>
    <row r="7307" spans="1:14" x14ac:dyDescent="0.2">
      <c r="A7307" t="s">
        <v>13066</v>
      </c>
      <c r="B7307">
        <v>26600</v>
      </c>
      <c r="C7307">
        <v>30400</v>
      </c>
      <c r="D7307">
        <v>34200</v>
      </c>
      <c r="E7307">
        <v>38000</v>
      </c>
      <c r="F7307">
        <v>41050</v>
      </c>
      <c r="G7307">
        <v>44100</v>
      </c>
      <c r="H7307">
        <v>47150</v>
      </c>
      <c r="I7307">
        <v>50200</v>
      </c>
      <c r="J7307">
        <v>53200</v>
      </c>
      <c r="K7307" t="s">
        <v>3096</v>
      </c>
      <c r="L7307">
        <v>89</v>
      </c>
      <c r="M7307">
        <v>50</v>
      </c>
      <c r="N7307" t="s">
        <v>3389</v>
      </c>
    </row>
    <row r="7308" spans="1:14" x14ac:dyDescent="0.2">
      <c r="A7308" t="s">
        <v>13067</v>
      </c>
      <c r="B7308">
        <v>23350</v>
      </c>
      <c r="C7308">
        <v>26650</v>
      </c>
      <c r="D7308">
        <v>30000</v>
      </c>
      <c r="E7308">
        <v>33300</v>
      </c>
      <c r="F7308">
        <v>36000</v>
      </c>
      <c r="G7308">
        <v>38650</v>
      </c>
      <c r="H7308">
        <v>41300</v>
      </c>
      <c r="I7308">
        <v>44000</v>
      </c>
      <c r="J7308">
        <v>46650</v>
      </c>
      <c r="K7308" t="s">
        <v>3096</v>
      </c>
      <c r="L7308">
        <v>91</v>
      </c>
      <c r="M7308">
        <v>50</v>
      </c>
      <c r="N7308" t="s">
        <v>3538</v>
      </c>
    </row>
    <row r="7309" spans="1:14" x14ac:dyDescent="0.2">
      <c r="A7309" t="s">
        <v>13068</v>
      </c>
      <c r="B7309">
        <v>23350</v>
      </c>
      <c r="C7309">
        <v>26650</v>
      </c>
      <c r="D7309">
        <v>30000</v>
      </c>
      <c r="E7309">
        <v>33300</v>
      </c>
      <c r="F7309">
        <v>36000</v>
      </c>
      <c r="G7309">
        <v>38650</v>
      </c>
      <c r="H7309">
        <v>41300</v>
      </c>
      <c r="I7309">
        <v>44000</v>
      </c>
      <c r="J7309">
        <v>46650</v>
      </c>
      <c r="K7309" t="s">
        <v>3096</v>
      </c>
      <c r="L7309">
        <v>93</v>
      </c>
      <c r="M7309">
        <v>50</v>
      </c>
      <c r="N7309" t="s">
        <v>2394</v>
      </c>
    </row>
    <row r="7310" spans="1:14" x14ac:dyDescent="0.2">
      <c r="A7310" t="s">
        <v>13069</v>
      </c>
      <c r="B7310">
        <v>35900</v>
      </c>
      <c r="C7310">
        <v>41000</v>
      </c>
      <c r="D7310">
        <v>46150</v>
      </c>
      <c r="E7310">
        <v>51250</v>
      </c>
      <c r="F7310">
        <v>55350</v>
      </c>
      <c r="G7310">
        <v>59450</v>
      </c>
      <c r="H7310">
        <v>63550</v>
      </c>
      <c r="I7310">
        <v>67650</v>
      </c>
      <c r="J7310">
        <v>71750</v>
      </c>
      <c r="K7310" t="s">
        <v>3096</v>
      </c>
      <c r="L7310">
        <v>95</v>
      </c>
      <c r="M7310">
        <v>50</v>
      </c>
      <c r="N7310" t="s">
        <v>3333</v>
      </c>
    </row>
    <row r="7311" spans="1:14" x14ac:dyDescent="0.2">
      <c r="A7311" t="s">
        <v>13070</v>
      </c>
      <c r="B7311">
        <v>24100</v>
      </c>
      <c r="C7311">
        <v>27550</v>
      </c>
      <c r="D7311">
        <v>31000</v>
      </c>
      <c r="E7311">
        <v>34400</v>
      </c>
      <c r="F7311">
        <v>37200</v>
      </c>
      <c r="G7311">
        <v>39950</v>
      </c>
      <c r="H7311">
        <v>42700</v>
      </c>
      <c r="I7311">
        <v>45450</v>
      </c>
      <c r="J7311">
        <v>48200</v>
      </c>
      <c r="K7311" t="s">
        <v>3096</v>
      </c>
      <c r="L7311">
        <v>97</v>
      </c>
      <c r="M7311">
        <v>50</v>
      </c>
      <c r="N7311" t="s">
        <v>3572</v>
      </c>
    </row>
    <row r="7312" spans="1:14" x14ac:dyDescent="0.2">
      <c r="A7312" t="s">
        <v>13071</v>
      </c>
      <c r="B7312">
        <v>35200</v>
      </c>
      <c r="C7312">
        <v>40200</v>
      </c>
      <c r="D7312">
        <v>45250</v>
      </c>
      <c r="E7312">
        <v>50250</v>
      </c>
      <c r="F7312">
        <v>54300</v>
      </c>
      <c r="G7312">
        <v>58300</v>
      </c>
      <c r="H7312">
        <v>62350</v>
      </c>
      <c r="I7312">
        <v>66350</v>
      </c>
      <c r="J7312">
        <v>70350</v>
      </c>
      <c r="K7312" t="s">
        <v>3096</v>
      </c>
      <c r="L7312">
        <v>99</v>
      </c>
      <c r="M7312">
        <v>50</v>
      </c>
      <c r="N7312" t="s">
        <v>3334</v>
      </c>
    </row>
    <row r="7313" spans="1:14" x14ac:dyDescent="0.2">
      <c r="A7313" t="s">
        <v>13072</v>
      </c>
      <c r="B7313">
        <v>28550</v>
      </c>
      <c r="C7313">
        <v>32600</v>
      </c>
      <c r="D7313">
        <v>36700</v>
      </c>
      <c r="E7313">
        <v>40750</v>
      </c>
      <c r="F7313">
        <v>44050</v>
      </c>
      <c r="G7313">
        <v>47300</v>
      </c>
      <c r="H7313">
        <v>50550</v>
      </c>
      <c r="I7313">
        <v>53800</v>
      </c>
      <c r="J7313">
        <v>57050</v>
      </c>
      <c r="K7313" t="s">
        <v>3096</v>
      </c>
      <c r="L7313">
        <v>101</v>
      </c>
      <c r="M7313">
        <v>50</v>
      </c>
      <c r="N7313" t="s">
        <v>3392</v>
      </c>
    </row>
    <row r="7314" spans="1:14" x14ac:dyDescent="0.2">
      <c r="A7314" t="s">
        <v>13073</v>
      </c>
      <c r="B7314">
        <v>23450</v>
      </c>
      <c r="C7314">
        <v>26800</v>
      </c>
      <c r="D7314">
        <v>30150</v>
      </c>
      <c r="E7314">
        <v>33450</v>
      </c>
      <c r="F7314">
        <v>36150</v>
      </c>
      <c r="G7314">
        <v>38850</v>
      </c>
      <c r="H7314">
        <v>41500</v>
      </c>
      <c r="I7314">
        <v>44200</v>
      </c>
      <c r="J7314">
        <v>46850</v>
      </c>
      <c r="K7314" t="s">
        <v>3096</v>
      </c>
      <c r="L7314">
        <v>103</v>
      </c>
      <c r="M7314">
        <v>50</v>
      </c>
      <c r="N7314" t="s">
        <v>4115</v>
      </c>
    </row>
    <row r="7315" spans="1:14" x14ac:dyDescent="0.2">
      <c r="A7315" t="s">
        <v>13074</v>
      </c>
      <c r="B7315">
        <v>23550</v>
      </c>
      <c r="C7315">
        <v>26900</v>
      </c>
      <c r="D7315">
        <v>30250</v>
      </c>
      <c r="E7315">
        <v>33600</v>
      </c>
      <c r="F7315">
        <v>36300</v>
      </c>
      <c r="G7315">
        <v>39000</v>
      </c>
      <c r="H7315">
        <v>41700</v>
      </c>
      <c r="I7315">
        <v>44400</v>
      </c>
      <c r="J7315">
        <v>47050</v>
      </c>
      <c r="K7315" t="s">
        <v>3096</v>
      </c>
      <c r="L7315">
        <v>105</v>
      </c>
      <c r="M7315">
        <v>50</v>
      </c>
      <c r="N7315" t="s">
        <v>3539</v>
      </c>
    </row>
    <row r="7316" spans="1:14" x14ac:dyDescent="0.2">
      <c r="A7316" t="s">
        <v>13075</v>
      </c>
      <c r="B7316">
        <v>35900</v>
      </c>
      <c r="C7316">
        <v>41000</v>
      </c>
      <c r="D7316">
        <v>46150</v>
      </c>
      <c r="E7316">
        <v>51250</v>
      </c>
      <c r="F7316">
        <v>55350</v>
      </c>
      <c r="G7316">
        <v>59450</v>
      </c>
      <c r="H7316">
        <v>63550</v>
      </c>
      <c r="I7316">
        <v>67650</v>
      </c>
      <c r="J7316">
        <v>71750</v>
      </c>
      <c r="K7316" t="s">
        <v>3096</v>
      </c>
      <c r="L7316">
        <v>107</v>
      </c>
      <c r="M7316">
        <v>50</v>
      </c>
      <c r="N7316" t="s">
        <v>3393</v>
      </c>
    </row>
    <row r="7317" spans="1:14" x14ac:dyDescent="0.2">
      <c r="A7317" t="s">
        <v>13076</v>
      </c>
      <c r="B7317">
        <v>23350</v>
      </c>
      <c r="C7317">
        <v>26650</v>
      </c>
      <c r="D7317">
        <v>30000</v>
      </c>
      <c r="E7317">
        <v>33300</v>
      </c>
      <c r="F7317">
        <v>36000</v>
      </c>
      <c r="G7317">
        <v>38650</v>
      </c>
      <c r="H7317">
        <v>41300</v>
      </c>
      <c r="I7317">
        <v>44000</v>
      </c>
      <c r="J7317">
        <v>46650</v>
      </c>
      <c r="K7317" t="s">
        <v>3096</v>
      </c>
      <c r="L7317">
        <v>109</v>
      </c>
      <c r="M7317">
        <v>50</v>
      </c>
      <c r="N7317" t="s">
        <v>3337</v>
      </c>
    </row>
    <row r="7318" spans="1:14" x14ac:dyDescent="0.2">
      <c r="A7318" t="s">
        <v>13077</v>
      </c>
      <c r="B7318">
        <v>23550</v>
      </c>
      <c r="C7318">
        <v>26900</v>
      </c>
      <c r="D7318">
        <v>30250</v>
      </c>
      <c r="E7318">
        <v>33600</v>
      </c>
      <c r="F7318">
        <v>36300</v>
      </c>
      <c r="G7318">
        <v>39000</v>
      </c>
      <c r="H7318">
        <v>41700</v>
      </c>
      <c r="I7318">
        <v>44400</v>
      </c>
      <c r="J7318">
        <v>47050</v>
      </c>
      <c r="K7318" t="s">
        <v>3096</v>
      </c>
      <c r="L7318">
        <v>111</v>
      </c>
      <c r="M7318">
        <v>50</v>
      </c>
      <c r="N7318" t="s">
        <v>2222</v>
      </c>
    </row>
    <row r="7319" spans="1:14" x14ac:dyDescent="0.2">
      <c r="A7319" t="s">
        <v>13078</v>
      </c>
      <c r="B7319">
        <v>35200</v>
      </c>
      <c r="C7319">
        <v>40200</v>
      </c>
      <c r="D7319">
        <v>45250</v>
      </c>
      <c r="E7319">
        <v>50250</v>
      </c>
      <c r="F7319">
        <v>54300</v>
      </c>
      <c r="G7319">
        <v>58300</v>
      </c>
      <c r="H7319">
        <v>62350</v>
      </c>
      <c r="I7319">
        <v>66350</v>
      </c>
      <c r="J7319">
        <v>70350</v>
      </c>
      <c r="K7319" t="s">
        <v>3096</v>
      </c>
      <c r="L7319">
        <v>113</v>
      </c>
      <c r="M7319">
        <v>50</v>
      </c>
      <c r="N7319" t="s">
        <v>3394</v>
      </c>
    </row>
    <row r="7320" spans="1:14" x14ac:dyDescent="0.2">
      <c r="A7320" t="s">
        <v>13079</v>
      </c>
      <c r="B7320">
        <v>23350</v>
      </c>
      <c r="C7320">
        <v>26650</v>
      </c>
      <c r="D7320">
        <v>30000</v>
      </c>
      <c r="E7320">
        <v>33300</v>
      </c>
      <c r="F7320">
        <v>36000</v>
      </c>
      <c r="G7320">
        <v>38650</v>
      </c>
      <c r="H7320">
        <v>41300</v>
      </c>
      <c r="I7320">
        <v>44000</v>
      </c>
      <c r="J7320">
        <v>46650</v>
      </c>
      <c r="K7320" t="s">
        <v>3096</v>
      </c>
      <c r="L7320">
        <v>115</v>
      </c>
      <c r="M7320">
        <v>50</v>
      </c>
      <c r="N7320" t="s">
        <v>3014</v>
      </c>
    </row>
    <row r="7321" spans="1:14" x14ac:dyDescent="0.2">
      <c r="A7321" t="s">
        <v>13080</v>
      </c>
      <c r="B7321">
        <v>24900</v>
      </c>
      <c r="C7321">
        <v>28450</v>
      </c>
      <c r="D7321">
        <v>32000</v>
      </c>
      <c r="E7321">
        <v>35550</v>
      </c>
      <c r="F7321">
        <v>38400</v>
      </c>
      <c r="G7321">
        <v>41250</v>
      </c>
      <c r="H7321">
        <v>44100</v>
      </c>
      <c r="I7321">
        <v>46950</v>
      </c>
      <c r="J7321">
        <v>49800</v>
      </c>
      <c r="K7321" t="s">
        <v>3096</v>
      </c>
      <c r="L7321">
        <v>117</v>
      </c>
      <c r="M7321">
        <v>50</v>
      </c>
      <c r="N7321" t="s">
        <v>4117</v>
      </c>
    </row>
    <row r="7322" spans="1:14" x14ac:dyDescent="0.2">
      <c r="A7322" t="s">
        <v>13081</v>
      </c>
      <c r="B7322">
        <v>23350</v>
      </c>
      <c r="C7322">
        <v>26650</v>
      </c>
      <c r="D7322">
        <v>30000</v>
      </c>
      <c r="E7322">
        <v>33300</v>
      </c>
      <c r="F7322">
        <v>36000</v>
      </c>
      <c r="G7322">
        <v>38650</v>
      </c>
      <c r="H7322">
        <v>41300</v>
      </c>
      <c r="I7322">
        <v>44000</v>
      </c>
      <c r="J7322">
        <v>46650</v>
      </c>
      <c r="K7322" t="s">
        <v>3096</v>
      </c>
      <c r="L7322">
        <v>119</v>
      </c>
      <c r="M7322">
        <v>50</v>
      </c>
      <c r="N7322" t="s">
        <v>3540</v>
      </c>
    </row>
    <row r="7323" spans="1:14" x14ac:dyDescent="0.2">
      <c r="A7323" t="s">
        <v>13082</v>
      </c>
      <c r="B7323">
        <v>23350</v>
      </c>
      <c r="C7323">
        <v>26650</v>
      </c>
      <c r="D7323">
        <v>30000</v>
      </c>
      <c r="E7323">
        <v>33300</v>
      </c>
      <c r="F7323">
        <v>36000</v>
      </c>
      <c r="G7323">
        <v>38650</v>
      </c>
      <c r="H7323">
        <v>41300</v>
      </c>
      <c r="I7323">
        <v>44000</v>
      </c>
      <c r="J7323">
        <v>46650</v>
      </c>
      <c r="K7323" t="s">
        <v>3096</v>
      </c>
      <c r="L7323">
        <v>121</v>
      </c>
      <c r="M7323">
        <v>50</v>
      </c>
      <c r="N7323" t="s">
        <v>3341</v>
      </c>
    </row>
    <row r="7324" spans="1:14" x14ac:dyDescent="0.2">
      <c r="A7324" t="s">
        <v>13083</v>
      </c>
      <c r="B7324">
        <v>23450</v>
      </c>
      <c r="C7324">
        <v>26800</v>
      </c>
      <c r="D7324">
        <v>30150</v>
      </c>
      <c r="E7324">
        <v>33500</v>
      </c>
      <c r="F7324">
        <v>36200</v>
      </c>
      <c r="G7324">
        <v>38900</v>
      </c>
      <c r="H7324">
        <v>41550</v>
      </c>
      <c r="I7324">
        <v>44250</v>
      </c>
      <c r="J7324">
        <v>46900</v>
      </c>
      <c r="K7324" t="s">
        <v>3096</v>
      </c>
      <c r="L7324">
        <v>123</v>
      </c>
      <c r="M7324">
        <v>50</v>
      </c>
      <c r="N7324" t="s">
        <v>3342</v>
      </c>
    </row>
    <row r="7325" spans="1:14" x14ac:dyDescent="0.2">
      <c r="A7325" t="s">
        <v>13084</v>
      </c>
      <c r="B7325">
        <v>24800</v>
      </c>
      <c r="C7325">
        <v>28350</v>
      </c>
      <c r="D7325">
        <v>31900</v>
      </c>
      <c r="E7325">
        <v>35400</v>
      </c>
      <c r="F7325">
        <v>38250</v>
      </c>
      <c r="G7325">
        <v>41100</v>
      </c>
      <c r="H7325">
        <v>43900</v>
      </c>
      <c r="I7325">
        <v>46750</v>
      </c>
      <c r="J7325">
        <v>49600</v>
      </c>
      <c r="K7325" t="s">
        <v>3096</v>
      </c>
      <c r="L7325">
        <v>125</v>
      </c>
      <c r="M7325">
        <v>50</v>
      </c>
      <c r="N7325" t="s">
        <v>3541</v>
      </c>
    </row>
    <row r="7326" spans="1:14" x14ac:dyDescent="0.2">
      <c r="A7326" t="s">
        <v>13085</v>
      </c>
      <c r="B7326">
        <v>25450</v>
      </c>
      <c r="C7326">
        <v>29100</v>
      </c>
      <c r="D7326">
        <v>32750</v>
      </c>
      <c r="E7326">
        <v>36350</v>
      </c>
      <c r="F7326">
        <v>39300</v>
      </c>
      <c r="G7326">
        <v>42200</v>
      </c>
      <c r="H7326">
        <v>45100</v>
      </c>
      <c r="I7326">
        <v>48000</v>
      </c>
      <c r="J7326">
        <v>50900</v>
      </c>
      <c r="K7326" t="s">
        <v>3096</v>
      </c>
      <c r="L7326">
        <v>127</v>
      </c>
      <c r="M7326">
        <v>50</v>
      </c>
      <c r="N7326" t="s">
        <v>3344</v>
      </c>
    </row>
    <row r="7327" spans="1:14" x14ac:dyDescent="0.2">
      <c r="A7327" t="s">
        <v>13086</v>
      </c>
      <c r="B7327">
        <v>24450</v>
      </c>
      <c r="C7327">
        <v>27950</v>
      </c>
      <c r="D7327">
        <v>31450</v>
      </c>
      <c r="E7327">
        <v>34900</v>
      </c>
      <c r="F7327">
        <v>37700</v>
      </c>
      <c r="G7327">
        <v>40500</v>
      </c>
      <c r="H7327">
        <v>43300</v>
      </c>
      <c r="I7327">
        <v>46100</v>
      </c>
      <c r="J7327">
        <v>48900</v>
      </c>
      <c r="K7327" t="s">
        <v>3096</v>
      </c>
      <c r="L7327">
        <v>129</v>
      </c>
      <c r="M7327">
        <v>50</v>
      </c>
      <c r="N7327" t="s">
        <v>4125</v>
      </c>
    </row>
    <row r="7328" spans="1:14" x14ac:dyDescent="0.2">
      <c r="A7328" t="s">
        <v>13087</v>
      </c>
      <c r="B7328">
        <v>23350</v>
      </c>
      <c r="C7328">
        <v>26650</v>
      </c>
      <c r="D7328">
        <v>30000</v>
      </c>
      <c r="E7328">
        <v>33300</v>
      </c>
      <c r="F7328">
        <v>36000</v>
      </c>
      <c r="G7328">
        <v>38650</v>
      </c>
      <c r="H7328">
        <v>41300</v>
      </c>
      <c r="I7328">
        <v>44000</v>
      </c>
      <c r="J7328">
        <v>46650</v>
      </c>
      <c r="K7328" t="s">
        <v>3096</v>
      </c>
      <c r="L7328">
        <v>131</v>
      </c>
      <c r="M7328">
        <v>50</v>
      </c>
      <c r="N7328" t="s">
        <v>3398</v>
      </c>
    </row>
    <row r="7329" spans="1:14" x14ac:dyDescent="0.2">
      <c r="A7329" t="s">
        <v>13088</v>
      </c>
      <c r="B7329">
        <v>23350</v>
      </c>
      <c r="C7329">
        <v>26650</v>
      </c>
      <c r="D7329">
        <v>30000</v>
      </c>
      <c r="E7329">
        <v>33300</v>
      </c>
      <c r="F7329">
        <v>36000</v>
      </c>
      <c r="G7329">
        <v>38650</v>
      </c>
      <c r="H7329">
        <v>41300</v>
      </c>
      <c r="I7329">
        <v>44000</v>
      </c>
      <c r="J7329">
        <v>46650</v>
      </c>
      <c r="K7329" t="s">
        <v>3096</v>
      </c>
      <c r="L7329">
        <v>133</v>
      </c>
      <c r="M7329">
        <v>50</v>
      </c>
      <c r="N7329" t="s">
        <v>3399</v>
      </c>
    </row>
    <row r="7330" spans="1:14" x14ac:dyDescent="0.2">
      <c r="A7330" t="s">
        <v>13089</v>
      </c>
      <c r="B7330">
        <v>27850</v>
      </c>
      <c r="C7330">
        <v>31800</v>
      </c>
      <c r="D7330">
        <v>35800</v>
      </c>
      <c r="E7330">
        <v>39750</v>
      </c>
      <c r="F7330">
        <v>42950</v>
      </c>
      <c r="G7330">
        <v>46150</v>
      </c>
      <c r="H7330">
        <v>49300</v>
      </c>
      <c r="I7330">
        <v>52500</v>
      </c>
      <c r="J7330">
        <v>55650</v>
      </c>
      <c r="K7330" t="s">
        <v>3096</v>
      </c>
      <c r="L7330">
        <v>135</v>
      </c>
      <c r="M7330">
        <v>50</v>
      </c>
      <c r="N7330" t="s">
        <v>3542</v>
      </c>
    </row>
    <row r="7331" spans="1:14" x14ac:dyDescent="0.2">
      <c r="A7331" t="s">
        <v>13090</v>
      </c>
      <c r="B7331">
        <v>23600</v>
      </c>
      <c r="C7331">
        <v>27000</v>
      </c>
      <c r="D7331">
        <v>30350</v>
      </c>
      <c r="E7331">
        <v>33700</v>
      </c>
      <c r="F7331">
        <v>36400</v>
      </c>
      <c r="G7331">
        <v>39100</v>
      </c>
      <c r="H7331">
        <v>41800</v>
      </c>
      <c r="I7331">
        <v>44500</v>
      </c>
      <c r="J7331">
        <v>47200</v>
      </c>
      <c r="K7331" t="s">
        <v>3096</v>
      </c>
      <c r="L7331">
        <v>137</v>
      </c>
      <c r="M7331">
        <v>50</v>
      </c>
      <c r="N7331" t="s">
        <v>3347</v>
      </c>
    </row>
    <row r="7332" spans="1:14" x14ac:dyDescent="0.2">
      <c r="A7332" t="s">
        <v>13091</v>
      </c>
      <c r="B7332">
        <v>23550</v>
      </c>
      <c r="C7332">
        <v>26900</v>
      </c>
      <c r="D7332">
        <v>30250</v>
      </c>
      <c r="E7332">
        <v>33600</v>
      </c>
      <c r="F7332">
        <v>36300</v>
      </c>
      <c r="G7332">
        <v>39000</v>
      </c>
      <c r="H7332">
        <v>41700</v>
      </c>
      <c r="I7332">
        <v>44400</v>
      </c>
      <c r="J7332">
        <v>47050</v>
      </c>
      <c r="K7332" t="s">
        <v>3096</v>
      </c>
      <c r="L7332">
        <v>139</v>
      </c>
      <c r="M7332">
        <v>50</v>
      </c>
      <c r="N7332" t="s">
        <v>3348</v>
      </c>
    </row>
    <row r="7333" spans="1:14" x14ac:dyDescent="0.2">
      <c r="A7333" t="s">
        <v>13092</v>
      </c>
      <c r="B7333">
        <v>23350</v>
      </c>
      <c r="C7333">
        <v>26650</v>
      </c>
      <c r="D7333">
        <v>30000</v>
      </c>
      <c r="E7333">
        <v>33300</v>
      </c>
      <c r="F7333">
        <v>36000</v>
      </c>
      <c r="G7333">
        <v>38650</v>
      </c>
      <c r="H7333">
        <v>41300</v>
      </c>
      <c r="I7333">
        <v>44000</v>
      </c>
      <c r="J7333">
        <v>46650</v>
      </c>
      <c r="K7333" t="s">
        <v>3096</v>
      </c>
      <c r="L7333">
        <v>141</v>
      </c>
      <c r="M7333">
        <v>50</v>
      </c>
      <c r="N7333" t="s">
        <v>3349</v>
      </c>
    </row>
    <row r="7334" spans="1:14" x14ac:dyDescent="0.2">
      <c r="A7334" t="s">
        <v>13093</v>
      </c>
      <c r="B7334">
        <v>23350</v>
      </c>
      <c r="C7334">
        <v>26650</v>
      </c>
      <c r="D7334">
        <v>30000</v>
      </c>
      <c r="E7334">
        <v>33300</v>
      </c>
      <c r="F7334">
        <v>36000</v>
      </c>
      <c r="G7334">
        <v>38650</v>
      </c>
      <c r="H7334">
        <v>41300</v>
      </c>
      <c r="I7334">
        <v>44000</v>
      </c>
      <c r="J7334">
        <v>46650</v>
      </c>
      <c r="K7334" t="s">
        <v>3096</v>
      </c>
      <c r="L7334">
        <v>143</v>
      </c>
      <c r="M7334">
        <v>50</v>
      </c>
      <c r="N7334" t="s">
        <v>3543</v>
      </c>
    </row>
    <row r="7335" spans="1:14" x14ac:dyDescent="0.2">
      <c r="A7335" t="s">
        <v>13094</v>
      </c>
      <c r="B7335">
        <v>24100</v>
      </c>
      <c r="C7335">
        <v>27550</v>
      </c>
      <c r="D7335">
        <v>31000</v>
      </c>
      <c r="E7335">
        <v>34400</v>
      </c>
      <c r="F7335">
        <v>37200</v>
      </c>
      <c r="G7335">
        <v>39950</v>
      </c>
      <c r="H7335">
        <v>42700</v>
      </c>
      <c r="I7335">
        <v>45450</v>
      </c>
      <c r="J7335">
        <v>48200</v>
      </c>
      <c r="K7335" t="s">
        <v>3096</v>
      </c>
      <c r="L7335">
        <v>145</v>
      </c>
      <c r="M7335">
        <v>50</v>
      </c>
      <c r="N7335" t="s">
        <v>3401</v>
      </c>
    </row>
    <row r="7336" spans="1:14" x14ac:dyDescent="0.2">
      <c r="A7336" t="s">
        <v>13095</v>
      </c>
      <c r="B7336">
        <v>25800</v>
      </c>
      <c r="C7336">
        <v>29500</v>
      </c>
      <c r="D7336">
        <v>33200</v>
      </c>
      <c r="E7336">
        <v>36850</v>
      </c>
      <c r="F7336">
        <v>39800</v>
      </c>
      <c r="G7336">
        <v>42750</v>
      </c>
      <c r="H7336">
        <v>45700</v>
      </c>
      <c r="I7336">
        <v>48650</v>
      </c>
      <c r="J7336">
        <v>51600</v>
      </c>
      <c r="K7336" t="s">
        <v>3096</v>
      </c>
      <c r="L7336">
        <v>147</v>
      </c>
      <c r="M7336">
        <v>50</v>
      </c>
      <c r="N7336" t="s">
        <v>3544</v>
      </c>
    </row>
    <row r="7337" spans="1:14" x14ac:dyDescent="0.2">
      <c r="A7337" t="s">
        <v>13096</v>
      </c>
      <c r="B7337">
        <v>23350</v>
      </c>
      <c r="C7337">
        <v>26650</v>
      </c>
      <c r="D7337">
        <v>30000</v>
      </c>
      <c r="E7337">
        <v>33300</v>
      </c>
      <c r="F7337">
        <v>36000</v>
      </c>
      <c r="G7337">
        <v>38650</v>
      </c>
      <c r="H7337">
        <v>41300</v>
      </c>
      <c r="I7337">
        <v>44000</v>
      </c>
      <c r="J7337">
        <v>46650</v>
      </c>
      <c r="K7337" t="s">
        <v>3096</v>
      </c>
      <c r="L7337">
        <v>149</v>
      </c>
      <c r="M7337">
        <v>50</v>
      </c>
      <c r="N7337" t="s">
        <v>3545</v>
      </c>
    </row>
    <row r="7338" spans="1:14" x14ac:dyDescent="0.2">
      <c r="A7338" t="s">
        <v>13097</v>
      </c>
      <c r="B7338">
        <v>30650</v>
      </c>
      <c r="C7338">
        <v>35000</v>
      </c>
      <c r="D7338">
        <v>39400</v>
      </c>
      <c r="E7338">
        <v>43750</v>
      </c>
      <c r="F7338">
        <v>47250</v>
      </c>
      <c r="G7338">
        <v>50750</v>
      </c>
      <c r="H7338">
        <v>54250</v>
      </c>
      <c r="I7338">
        <v>57750</v>
      </c>
      <c r="J7338">
        <v>61250</v>
      </c>
      <c r="K7338" t="s">
        <v>3096</v>
      </c>
      <c r="L7338">
        <v>151</v>
      </c>
      <c r="M7338">
        <v>50</v>
      </c>
      <c r="N7338" t="s">
        <v>3231</v>
      </c>
    </row>
    <row r="7339" spans="1:14" x14ac:dyDescent="0.2">
      <c r="A7339" t="s">
        <v>13098</v>
      </c>
      <c r="B7339">
        <v>23350</v>
      </c>
      <c r="C7339">
        <v>26650</v>
      </c>
      <c r="D7339">
        <v>30000</v>
      </c>
      <c r="E7339">
        <v>33300</v>
      </c>
      <c r="F7339">
        <v>36000</v>
      </c>
      <c r="G7339">
        <v>38650</v>
      </c>
      <c r="H7339">
        <v>41300</v>
      </c>
      <c r="I7339">
        <v>44000</v>
      </c>
      <c r="J7339">
        <v>46650</v>
      </c>
      <c r="K7339" t="s">
        <v>3096</v>
      </c>
      <c r="L7339">
        <v>153</v>
      </c>
      <c r="M7339">
        <v>50</v>
      </c>
      <c r="N7339" t="s">
        <v>3546</v>
      </c>
    </row>
    <row r="7340" spans="1:14" x14ac:dyDescent="0.2">
      <c r="A7340" t="s">
        <v>13099</v>
      </c>
      <c r="B7340">
        <v>23350</v>
      </c>
      <c r="C7340">
        <v>26650</v>
      </c>
      <c r="D7340">
        <v>30000</v>
      </c>
      <c r="E7340">
        <v>33300</v>
      </c>
      <c r="F7340">
        <v>36000</v>
      </c>
      <c r="G7340">
        <v>38650</v>
      </c>
      <c r="H7340">
        <v>41300</v>
      </c>
      <c r="I7340">
        <v>44000</v>
      </c>
      <c r="J7340">
        <v>46650</v>
      </c>
      <c r="K7340" t="s">
        <v>3096</v>
      </c>
      <c r="L7340">
        <v>155</v>
      </c>
      <c r="M7340">
        <v>50</v>
      </c>
      <c r="N7340" t="s">
        <v>3547</v>
      </c>
    </row>
    <row r="7341" spans="1:14" x14ac:dyDescent="0.2">
      <c r="A7341" t="s">
        <v>13100</v>
      </c>
      <c r="B7341">
        <v>27650</v>
      </c>
      <c r="C7341">
        <v>31600</v>
      </c>
      <c r="D7341">
        <v>35550</v>
      </c>
      <c r="E7341">
        <v>39500</v>
      </c>
      <c r="F7341">
        <v>42700</v>
      </c>
      <c r="G7341">
        <v>45850</v>
      </c>
      <c r="H7341">
        <v>49000</v>
      </c>
      <c r="I7341">
        <v>52150</v>
      </c>
      <c r="J7341">
        <v>55300</v>
      </c>
      <c r="K7341" t="s">
        <v>3096</v>
      </c>
      <c r="L7341">
        <v>157</v>
      </c>
      <c r="M7341">
        <v>50</v>
      </c>
      <c r="N7341" t="s">
        <v>3350</v>
      </c>
    </row>
    <row r="7342" spans="1:14" x14ac:dyDescent="0.2">
      <c r="A7342" t="s">
        <v>13101</v>
      </c>
      <c r="B7342">
        <v>23350</v>
      </c>
      <c r="C7342">
        <v>26650</v>
      </c>
      <c r="D7342">
        <v>30000</v>
      </c>
      <c r="E7342">
        <v>33300</v>
      </c>
      <c r="F7342">
        <v>36000</v>
      </c>
      <c r="G7342">
        <v>38650</v>
      </c>
      <c r="H7342">
        <v>41300</v>
      </c>
      <c r="I7342">
        <v>44000</v>
      </c>
      <c r="J7342">
        <v>46650</v>
      </c>
      <c r="K7342" t="s">
        <v>3096</v>
      </c>
      <c r="L7342">
        <v>159</v>
      </c>
      <c r="M7342">
        <v>50</v>
      </c>
      <c r="N7342" t="s">
        <v>3548</v>
      </c>
    </row>
    <row r="7343" spans="1:14" x14ac:dyDescent="0.2">
      <c r="A7343" t="s">
        <v>13102</v>
      </c>
      <c r="B7343">
        <v>25050</v>
      </c>
      <c r="C7343">
        <v>28600</v>
      </c>
      <c r="D7343">
        <v>32200</v>
      </c>
      <c r="E7343">
        <v>35750</v>
      </c>
      <c r="F7343">
        <v>38650</v>
      </c>
      <c r="G7343">
        <v>41500</v>
      </c>
      <c r="H7343">
        <v>44350</v>
      </c>
      <c r="I7343">
        <v>47200</v>
      </c>
      <c r="J7343">
        <v>50050</v>
      </c>
      <c r="K7343" t="s">
        <v>3096</v>
      </c>
      <c r="L7343">
        <v>161</v>
      </c>
      <c r="M7343">
        <v>50</v>
      </c>
      <c r="N7343" t="s">
        <v>3549</v>
      </c>
    </row>
    <row r="7344" spans="1:14" x14ac:dyDescent="0.2">
      <c r="A7344" t="s">
        <v>13103</v>
      </c>
      <c r="B7344">
        <v>24300</v>
      </c>
      <c r="C7344">
        <v>27800</v>
      </c>
      <c r="D7344">
        <v>31250</v>
      </c>
      <c r="E7344">
        <v>34700</v>
      </c>
      <c r="F7344">
        <v>37500</v>
      </c>
      <c r="G7344">
        <v>40300</v>
      </c>
      <c r="H7344">
        <v>43050</v>
      </c>
      <c r="I7344">
        <v>45850</v>
      </c>
      <c r="J7344">
        <v>48600</v>
      </c>
      <c r="K7344" t="s">
        <v>3096</v>
      </c>
      <c r="L7344">
        <v>163</v>
      </c>
      <c r="M7344">
        <v>50</v>
      </c>
      <c r="N7344" t="s">
        <v>3352</v>
      </c>
    </row>
    <row r="7345" spans="1:14" x14ac:dyDescent="0.2">
      <c r="A7345" t="s">
        <v>13104</v>
      </c>
      <c r="B7345">
        <v>35900</v>
      </c>
      <c r="C7345">
        <v>41000</v>
      </c>
      <c r="D7345">
        <v>46150</v>
      </c>
      <c r="E7345">
        <v>51250</v>
      </c>
      <c r="F7345">
        <v>55350</v>
      </c>
      <c r="G7345">
        <v>59450</v>
      </c>
      <c r="H7345">
        <v>63550</v>
      </c>
      <c r="I7345">
        <v>67650</v>
      </c>
      <c r="J7345">
        <v>71750</v>
      </c>
      <c r="K7345" t="s">
        <v>3096</v>
      </c>
      <c r="L7345">
        <v>165</v>
      </c>
      <c r="M7345">
        <v>50</v>
      </c>
      <c r="N7345" t="s">
        <v>3550</v>
      </c>
    </row>
    <row r="7346" spans="1:14" x14ac:dyDescent="0.2">
      <c r="A7346" t="s">
        <v>13105</v>
      </c>
      <c r="B7346">
        <v>23350</v>
      </c>
      <c r="C7346">
        <v>26650</v>
      </c>
      <c r="D7346">
        <v>30000</v>
      </c>
      <c r="E7346">
        <v>33300</v>
      </c>
      <c r="F7346">
        <v>36000</v>
      </c>
      <c r="G7346">
        <v>38650</v>
      </c>
      <c r="H7346">
        <v>41300</v>
      </c>
      <c r="I7346">
        <v>44000</v>
      </c>
      <c r="J7346">
        <v>46650</v>
      </c>
      <c r="K7346" t="s">
        <v>3096</v>
      </c>
      <c r="L7346">
        <v>167</v>
      </c>
      <c r="M7346">
        <v>50</v>
      </c>
      <c r="N7346" t="s">
        <v>3405</v>
      </c>
    </row>
    <row r="7347" spans="1:14" x14ac:dyDescent="0.2">
      <c r="A7347" t="s">
        <v>13106</v>
      </c>
      <c r="B7347">
        <v>26600</v>
      </c>
      <c r="C7347">
        <v>30400</v>
      </c>
      <c r="D7347">
        <v>34200</v>
      </c>
      <c r="E7347">
        <v>38000</v>
      </c>
      <c r="F7347">
        <v>41050</v>
      </c>
      <c r="G7347">
        <v>44100</v>
      </c>
      <c r="H7347">
        <v>47150</v>
      </c>
      <c r="I7347">
        <v>50200</v>
      </c>
      <c r="J7347">
        <v>53200</v>
      </c>
      <c r="K7347" t="s">
        <v>3096</v>
      </c>
      <c r="L7347">
        <v>169</v>
      </c>
      <c r="M7347">
        <v>50</v>
      </c>
      <c r="N7347" t="s">
        <v>3408</v>
      </c>
    </row>
    <row r="7348" spans="1:14" x14ac:dyDescent="0.2">
      <c r="A7348" t="s">
        <v>13107</v>
      </c>
      <c r="B7348">
        <v>23350</v>
      </c>
      <c r="C7348">
        <v>26650</v>
      </c>
      <c r="D7348">
        <v>30000</v>
      </c>
      <c r="E7348">
        <v>33300</v>
      </c>
      <c r="F7348">
        <v>36000</v>
      </c>
      <c r="G7348">
        <v>38650</v>
      </c>
      <c r="H7348">
        <v>41300</v>
      </c>
      <c r="I7348">
        <v>44000</v>
      </c>
      <c r="J7348">
        <v>46650</v>
      </c>
      <c r="K7348" t="s">
        <v>3096</v>
      </c>
      <c r="L7348">
        <v>171</v>
      </c>
      <c r="M7348">
        <v>50</v>
      </c>
      <c r="N7348" t="s">
        <v>2916</v>
      </c>
    </row>
    <row r="7349" spans="1:14" x14ac:dyDescent="0.2">
      <c r="A7349" t="s">
        <v>13108</v>
      </c>
      <c r="B7349">
        <v>27850</v>
      </c>
      <c r="C7349">
        <v>31800</v>
      </c>
      <c r="D7349">
        <v>35800</v>
      </c>
      <c r="E7349">
        <v>39750</v>
      </c>
      <c r="F7349">
        <v>42950</v>
      </c>
      <c r="G7349">
        <v>46150</v>
      </c>
      <c r="H7349">
        <v>49300</v>
      </c>
      <c r="I7349">
        <v>52500</v>
      </c>
      <c r="J7349">
        <v>55650</v>
      </c>
      <c r="K7349" t="s">
        <v>3096</v>
      </c>
      <c r="L7349">
        <v>173</v>
      </c>
      <c r="M7349">
        <v>50</v>
      </c>
      <c r="N7349" t="s">
        <v>3551</v>
      </c>
    </row>
    <row r="7350" spans="1:14" x14ac:dyDescent="0.2">
      <c r="A7350" t="s">
        <v>13109</v>
      </c>
      <c r="B7350">
        <v>25000</v>
      </c>
      <c r="C7350">
        <v>28550</v>
      </c>
      <c r="D7350">
        <v>32100</v>
      </c>
      <c r="E7350">
        <v>35650</v>
      </c>
      <c r="F7350">
        <v>38550</v>
      </c>
      <c r="G7350">
        <v>41400</v>
      </c>
      <c r="H7350">
        <v>44250</v>
      </c>
      <c r="I7350">
        <v>47100</v>
      </c>
      <c r="J7350">
        <v>49950</v>
      </c>
      <c r="K7350" t="s">
        <v>3096</v>
      </c>
      <c r="L7350">
        <v>175</v>
      </c>
      <c r="M7350">
        <v>50</v>
      </c>
      <c r="N7350" t="s">
        <v>3353</v>
      </c>
    </row>
    <row r="7351" spans="1:14" x14ac:dyDescent="0.2">
      <c r="A7351" t="s">
        <v>13110</v>
      </c>
      <c r="B7351">
        <v>35900</v>
      </c>
      <c r="C7351">
        <v>41000</v>
      </c>
      <c r="D7351">
        <v>46150</v>
      </c>
      <c r="E7351">
        <v>51250</v>
      </c>
      <c r="F7351">
        <v>55350</v>
      </c>
      <c r="G7351">
        <v>59450</v>
      </c>
      <c r="H7351">
        <v>63550</v>
      </c>
      <c r="I7351">
        <v>67650</v>
      </c>
      <c r="J7351">
        <v>71750</v>
      </c>
      <c r="K7351" t="s">
        <v>3096</v>
      </c>
      <c r="L7351">
        <v>177</v>
      </c>
      <c r="M7351">
        <v>50</v>
      </c>
      <c r="N7351" t="s">
        <v>3552</v>
      </c>
    </row>
    <row r="7352" spans="1:14" x14ac:dyDescent="0.2">
      <c r="A7352" t="s">
        <v>13111</v>
      </c>
      <c r="B7352">
        <v>23350</v>
      </c>
      <c r="C7352">
        <v>26650</v>
      </c>
      <c r="D7352">
        <v>30000</v>
      </c>
      <c r="E7352">
        <v>33300</v>
      </c>
      <c r="F7352">
        <v>36000</v>
      </c>
      <c r="G7352">
        <v>38650</v>
      </c>
      <c r="H7352">
        <v>41300</v>
      </c>
      <c r="I7352">
        <v>44000</v>
      </c>
      <c r="J7352">
        <v>46650</v>
      </c>
      <c r="K7352" t="s">
        <v>3096</v>
      </c>
      <c r="L7352">
        <v>179</v>
      </c>
      <c r="M7352">
        <v>50</v>
      </c>
      <c r="N7352" t="s">
        <v>3553</v>
      </c>
    </row>
    <row r="7353" spans="1:14" x14ac:dyDescent="0.2">
      <c r="A7353" t="s">
        <v>13112</v>
      </c>
      <c r="B7353">
        <v>23350</v>
      </c>
      <c r="C7353">
        <v>26650</v>
      </c>
      <c r="D7353">
        <v>30000</v>
      </c>
      <c r="E7353">
        <v>33300</v>
      </c>
      <c r="F7353">
        <v>36000</v>
      </c>
      <c r="G7353">
        <v>38650</v>
      </c>
      <c r="H7353">
        <v>41300</v>
      </c>
      <c r="I7353">
        <v>44000</v>
      </c>
      <c r="J7353">
        <v>46650</v>
      </c>
      <c r="K7353" t="s">
        <v>3096</v>
      </c>
      <c r="L7353">
        <v>181</v>
      </c>
      <c r="M7353">
        <v>50</v>
      </c>
      <c r="N7353" t="s">
        <v>4165</v>
      </c>
    </row>
    <row r="7354" spans="1:14" x14ac:dyDescent="0.2">
      <c r="A7354" t="s">
        <v>13113</v>
      </c>
      <c r="B7354">
        <v>35200</v>
      </c>
      <c r="C7354">
        <v>40200</v>
      </c>
      <c r="D7354">
        <v>45250</v>
      </c>
      <c r="E7354">
        <v>50250</v>
      </c>
      <c r="F7354">
        <v>54300</v>
      </c>
      <c r="G7354">
        <v>58300</v>
      </c>
      <c r="H7354">
        <v>62350</v>
      </c>
      <c r="I7354">
        <v>66350</v>
      </c>
      <c r="J7354">
        <v>70350</v>
      </c>
      <c r="K7354" t="s">
        <v>3096</v>
      </c>
      <c r="L7354">
        <v>183</v>
      </c>
      <c r="M7354">
        <v>50</v>
      </c>
      <c r="N7354" t="s">
        <v>3554</v>
      </c>
    </row>
    <row r="7355" spans="1:14" x14ac:dyDescent="0.2">
      <c r="A7355" t="s">
        <v>13114</v>
      </c>
      <c r="B7355">
        <v>23350</v>
      </c>
      <c r="C7355">
        <v>26650</v>
      </c>
      <c r="D7355">
        <v>30000</v>
      </c>
      <c r="E7355">
        <v>33300</v>
      </c>
      <c r="F7355">
        <v>36000</v>
      </c>
      <c r="G7355">
        <v>38650</v>
      </c>
      <c r="H7355">
        <v>41300</v>
      </c>
      <c r="I7355">
        <v>44000</v>
      </c>
      <c r="J7355">
        <v>46650</v>
      </c>
      <c r="K7355" t="s">
        <v>3096</v>
      </c>
      <c r="L7355">
        <v>185</v>
      </c>
      <c r="M7355">
        <v>50</v>
      </c>
      <c r="N7355" t="s">
        <v>3355</v>
      </c>
    </row>
    <row r="7356" spans="1:14" x14ac:dyDescent="0.2">
      <c r="A7356" t="s">
        <v>13115</v>
      </c>
      <c r="B7356">
        <v>27300</v>
      </c>
      <c r="C7356">
        <v>31200</v>
      </c>
      <c r="D7356">
        <v>35100</v>
      </c>
      <c r="E7356">
        <v>38950</v>
      </c>
      <c r="F7356">
        <v>42100</v>
      </c>
      <c r="G7356">
        <v>45200</v>
      </c>
      <c r="H7356">
        <v>48300</v>
      </c>
      <c r="I7356">
        <v>51450</v>
      </c>
      <c r="J7356">
        <v>54550</v>
      </c>
      <c r="K7356" t="s">
        <v>3096</v>
      </c>
      <c r="L7356">
        <v>186</v>
      </c>
      <c r="M7356">
        <v>50</v>
      </c>
      <c r="N7356" t="s">
        <v>3555</v>
      </c>
    </row>
    <row r="7357" spans="1:14" x14ac:dyDescent="0.2">
      <c r="A7357" t="s">
        <v>13116</v>
      </c>
      <c r="B7357">
        <v>23550</v>
      </c>
      <c r="C7357">
        <v>26900</v>
      </c>
      <c r="D7357">
        <v>30250</v>
      </c>
      <c r="E7357">
        <v>33600</v>
      </c>
      <c r="F7357">
        <v>36300</v>
      </c>
      <c r="G7357">
        <v>39000</v>
      </c>
      <c r="H7357">
        <v>41700</v>
      </c>
      <c r="I7357">
        <v>44400</v>
      </c>
      <c r="J7357">
        <v>47050</v>
      </c>
      <c r="K7357" t="s">
        <v>3096</v>
      </c>
      <c r="L7357">
        <v>187</v>
      </c>
      <c r="M7357">
        <v>50</v>
      </c>
      <c r="N7357" t="s">
        <v>3556</v>
      </c>
    </row>
    <row r="7358" spans="1:14" x14ac:dyDescent="0.2">
      <c r="A7358" t="s">
        <v>13117</v>
      </c>
      <c r="B7358">
        <v>35200</v>
      </c>
      <c r="C7358">
        <v>40200</v>
      </c>
      <c r="D7358">
        <v>45250</v>
      </c>
      <c r="E7358">
        <v>50250</v>
      </c>
      <c r="F7358">
        <v>54300</v>
      </c>
      <c r="G7358">
        <v>58300</v>
      </c>
      <c r="H7358">
        <v>62350</v>
      </c>
      <c r="I7358">
        <v>66350</v>
      </c>
      <c r="J7358">
        <v>70350</v>
      </c>
      <c r="K7358" t="s">
        <v>3096</v>
      </c>
      <c r="L7358">
        <v>189</v>
      </c>
      <c r="M7358">
        <v>50</v>
      </c>
      <c r="N7358" t="s">
        <v>3509</v>
      </c>
    </row>
    <row r="7359" spans="1:14" x14ac:dyDescent="0.2">
      <c r="A7359" t="s">
        <v>13118</v>
      </c>
      <c r="B7359">
        <v>23600</v>
      </c>
      <c r="C7359">
        <v>27000</v>
      </c>
      <c r="D7359">
        <v>30350</v>
      </c>
      <c r="E7359">
        <v>33700</v>
      </c>
      <c r="F7359">
        <v>36400</v>
      </c>
      <c r="G7359">
        <v>39100</v>
      </c>
      <c r="H7359">
        <v>41800</v>
      </c>
      <c r="I7359">
        <v>44500</v>
      </c>
      <c r="J7359">
        <v>47200</v>
      </c>
      <c r="K7359" t="s">
        <v>3096</v>
      </c>
      <c r="L7359">
        <v>195</v>
      </c>
      <c r="M7359">
        <v>50</v>
      </c>
      <c r="N7359" t="s">
        <v>3410</v>
      </c>
    </row>
    <row r="7360" spans="1:14" x14ac:dyDescent="0.2">
      <c r="A7360" t="s">
        <v>13119</v>
      </c>
      <c r="B7360">
        <v>23350</v>
      </c>
      <c r="C7360">
        <v>26650</v>
      </c>
      <c r="D7360">
        <v>30000</v>
      </c>
      <c r="E7360">
        <v>33300</v>
      </c>
      <c r="F7360">
        <v>36000</v>
      </c>
      <c r="G7360">
        <v>38650</v>
      </c>
      <c r="H7360">
        <v>41300</v>
      </c>
      <c r="I7360">
        <v>44000</v>
      </c>
      <c r="J7360">
        <v>46650</v>
      </c>
      <c r="K7360" t="s">
        <v>3096</v>
      </c>
      <c r="L7360">
        <v>197</v>
      </c>
      <c r="M7360">
        <v>50</v>
      </c>
      <c r="N7360" t="s">
        <v>4133</v>
      </c>
    </row>
    <row r="7361" spans="1:14" x14ac:dyDescent="0.2">
      <c r="A7361" t="s">
        <v>13120</v>
      </c>
      <c r="B7361">
        <v>24850</v>
      </c>
      <c r="C7361">
        <v>28400</v>
      </c>
      <c r="D7361">
        <v>31950</v>
      </c>
      <c r="E7361">
        <v>35500</v>
      </c>
      <c r="F7361">
        <v>38350</v>
      </c>
      <c r="G7361">
        <v>41200</v>
      </c>
      <c r="H7361">
        <v>44050</v>
      </c>
      <c r="I7361">
        <v>46900</v>
      </c>
      <c r="J7361">
        <v>49700</v>
      </c>
      <c r="K7361" t="s">
        <v>3096</v>
      </c>
      <c r="L7361">
        <v>199</v>
      </c>
      <c r="M7361">
        <v>50</v>
      </c>
      <c r="N7361" t="s">
        <v>3557</v>
      </c>
    </row>
    <row r="7362" spans="1:14" x14ac:dyDescent="0.2">
      <c r="A7362" t="s">
        <v>13121</v>
      </c>
      <c r="B7362">
        <v>23350</v>
      </c>
      <c r="C7362">
        <v>26650</v>
      </c>
      <c r="D7362">
        <v>30000</v>
      </c>
      <c r="E7362">
        <v>33300</v>
      </c>
      <c r="F7362">
        <v>36000</v>
      </c>
      <c r="G7362">
        <v>38650</v>
      </c>
      <c r="H7362">
        <v>41300</v>
      </c>
      <c r="I7362">
        <v>44000</v>
      </c>
      <c r="J7362">
        <v>46650</v>
      </c>
      <c r="K7362" t="s">
        <v>3096</v>
      </c>
      <c r="L7362">
        <v>201</v>
      </c>
      <c r="M7362">
        <v>50</v>
      </c>
      <c r="N7362" t="s">
        <v>3411</v>
      </c>
    </row>
    <row r="7363" spans="1:14" x14ac:dyDescent="0.2">
      <c r="A7363" t="s">
        <v>13122</v>
      </c>
      <c r="B7363">
        <v>23350</v>
      </c>
      <c r="C7363">
        <v>26650</v>
      </c>
      <c r="D7363">
        <v>30000</v>
      </c>
      <c r="E7363">
        <v>33300</v>
      </c>
      <c r="F7363">
        <v>36000</v>
      </c>
      <c r="G7363">
        <v>38650</v>
      </c>
      <c r="H7363">
        <v>41300</v>
      </c>
      <c r="I7363">
        <v>44000</v>
      </c>
      <c r="J7363">
        <v>46650</v>
      </c>
      <c r="K7363" t="s">
        <v>3096</v>
      </c>
      <c r="L7363">
        <v>203</v>
      </c>
      <c r="M7363">
        <v>50</v>
      </c>
      <c r="N7363" t="s">
        <v>3558</v>
      </c>
    </row>
    <row r="7364" spans="1:14" x14ac:dyDescent="0.2">
      <c r="A7364" t="s">
        <v>13123</v>
      </c>
      <c r="B7364">
        <v>24300</v>
      </c>
      <c r="C7364">
        <v>27800</v>
      </c>
      <c r="D7364">
        <v>31250</v>
      </c>
      <c r="E7364">
        <v>34700</v>
      </c>
      <c r="F7364">
        <v>37500</v>
      </c>
      <c r="G7364">
        <v>40300</v>
      </c>
      <c r="H7364">
        <v>43050</v>
      </c>
      <c r="I7364">
        <v>45850</v>
      </c>
      <c r="J7364">
        <v>48600</v>
      </c>
      <c r="K7364" t="s">
        <v>3096</v>
      </c>
      <c r="L7364">
        <v>205</v>
      </c>
      <c r="M7364">
        <v>50</v>
      </c>
      <c r="N7364" t="s">
        <v>3356</v>
      </c>
    </row>
    <row r="7365" spans="1:14" x14ac:dyDescent="0.2">
      <c r="A7365" t="s">
        <v>13124</v>
      </c>
      <c r="B7365">
        <v>23350</v>
      </c>
      <c r="C7365">
        <v>26650</v>
      </c>
      <c r="D7365">
        <v>30000</v>
      </c>
      <c r="E7365">
        <v>33300</v>
      </c>
      <c r="F7365">
        <v>36000</v>
      </c>
      <c r="G7365">
        <v>38650</v>
      </c>
      <c r="H7365">
        <v>41300</v>
      </c>
      <c r="I7365">
        <v>44000</v>
      </c>
      <c r="J7365">
        <v>46650</v>
      </c>
      <c r="K7365" t="s">
        <v>3096</v>
      </c>
      <c r="L7365">
        <v>207</v>
      </c>
      <c r="M7365">
        <v>50</v>
      </c>
      <c r="N7365" t="s">
        <v>3559</v>
      </c>
    </row>
    <row r="7366" spans="1:14" x14ac:dyDescent="0.2">
      <c r="A7366" t="s">
        <v>13125</v>
      </c>
      <c r="B7366">
        <v>23550</v>
      </c>
      <c r="C7366">
        <v>26900</v>
      </c>
      <c r="D7366">
        <v>30250</v>
      </c>
      <c r="E7366">
        <v>33600</v>
      </c>
      <c r="F7366">
        <v>36300</v>
      </c>
      <c r="G7366">
        <v>39000</v>
      </c>
      <c r="H7366">
        <v>41700</v>
      </c>
      <c r="I7366">
        <v>44400</v>
      </c>
      <c r="J7366">
        <v>47050</v>
      </c>
      <c r="K7366" t="s">
        <v>3096</v>
      </c>
      <c r="L7366">
        <v>209</v>
      </c>
      <c r="M7366">
        <v>50</v>
      </c>
      <c r="N7366" t="s">
        <v>3416</v>
      </c>
    </row>
    <row r="7367" spans="1:14" x14ac:dyDescent="0.2">
      <c r="A7367" t="s">
        <v>13126</v>
      </c>
      <c r="B7367">
        <v>23350</v>
      </c>
      <c r="C7367">
        <v>26650</v>
      </c>
      <c r="D7367">
        <v>30000</v>
      </c>
      <c r="E7367">
        <v>33300</v>
      </c>
      <c r="F7367">
        <v>36000</v>
      </c>
      <c r="G7367">
        <v>38650</v>
      </c>
      <c r="H7367">
        <v>41300</v>
      </c>
      <c r="I7367">
        <v>44000</v>
      </c>
      <c r="J7367">
        <v>46650</v>
      </c>
      <c r="K7367" t="s">
        <v>3096</v>
      </c>
      <c r="L7367">
        <v>211</v>
      </c>
      <c r="M7367">
        <v>50</v>
      </c>
      <c r="N7367" t="s">
        <v>4171</v>
      </c>
    </row>
    <row r="7368" spans="1:14" x14ac:dyDescent="0.2">
      <c r="A7368" t="s">
        <v>13127</v>
      </c>
      <c r="B7368">
        <v>23350</v>
      </c>
      <c r="C7368">
        <v>26650</v>
      </c>
      <c r="D7368">
        <v>30000</v>
      </c>
      <c r="E7368">
        <v>33300</v>
      </c>
      <c r="F7368">
        <v>36000</v>
      </c>
      <c r="G7368">
        <v>38650</v>
      </c>
      <c r="H7368">
        <v>41300</v>
      </c>
      <c r="I7368">
        <v>44000</v>
      </c>
      <c r="J7368">
        <v>46650</v>
      </c>
      <c r="K7368" t="s">
        <v>3096</v>
      </c>
      <c r="L7368">
        <v>213</v>
      </c>
      <c r="M7368">
        <v>50</v>
      </c>
      <c r="N7368" t="s">
        <v>3560</v>
      </c>
    </row>
    <row r="7369" spans="1:14" x14ac:dyDescent="0.2">
      <c r="A7369" t="s">
        <v>13128</v>
      </c>
      <c r="B7369">
        <v>23350</v>
      </c>
      <c r="C7369">
        <v>26650</v>
      </c>
      <c r="D7369">
        <v>30000</v>
      </c>
      <c r="E7369">
        <v>33300</v>
      </c>
      <c r="F7369">
        <v>36000</v>
      </c>
      <c r="G7369">
        <v>38650</v>
      </c>
      <c r="H7369">
        <v>41300</v>
      </c>
      <c r="I7369">
        <v>44000</v>
      </c>
      <c r="J7369">
        <v>46650</v>
      </c>
      <c r="K7369" t="s">
        <v>3096</v>
      </c>
      <c r="L7369">
        <v>215</v>
      </c>
      <c r="M7369">
        <v>50</v>
      </c>
      <c r="N7369" t="s">
        <v>3561</v>
      </c>
    </row>
    <row r="7370" spans="1:14" x14ac:dyDescent="0.2">
      <c r="A7370" t="s">
        <v>13129</v>
      </c>
      <c r="B7370">
        <v>23350</v>
      </c>
      <c r="C7370">
        <v>26650</v>
      </c>
      <c r="D7370">
        <v>30000</v>
      </c>
      <c r="E7370">
        <v>33300</v>
      </c>
      <c r="F7370">
        <v>36000</v>
      </c>
      <c r="G7370">
        <v>38650</v>
      </c>
      <c r="H7370">
        <v>41300</v>
      </c>
      <c r="I7370">
        <v>44000</v>
      </c>
      <c r="J7370">
        <v>46650</v>
      </c>
      <c r="K7370" t="s">
        <v>3096</v>
      </c>
      <c r="L7370">
        <v>217</v>
      </c>
      <c r="M7370">
        <v>50</v>
      </c>
      <c r="N7370" t="s">
        <v>3562</v>
      </c>
    </row>
    <row r="7371" spans="1:14" x14ac:dyDescent="0.2">
      <c r="A7371" t="s">
        <v>13130</v>
      </c>
      <c r="B7371">
        <v>35200</v>
      </c>
      <c r="C7371">
        <v>40200</v>
      </c>
      <c r="D7371">
        <v>45250</v>
      </c>
      <c r="E7371">
        <v>50250</v>
      </c>
      <c r="F7371">
        <v>54300</v>
      </c>
      <c r="G7371">
        <v>58300</v>
      </c>
      <c r="H7371">
        <v>62350</v>
      </c>
      <c r="I7371">
        <v>66350</v>
      </c>
      <c r="J7371">
        <v>70350</v>
      </c>
      <c r="K7371" t="s">
        <v>3096</v>
      </c>
      <c r="L7371">
        <v>219</v>
      </c>
      <c r="M7371">
        <v>50</v>
      </c>
      <c r="N7371" t="s">
        <v>3615</v>
      </c>
    </row>
    <row r="7372" spans="1:14" x14ac:dyDescent="0.2">
      <c r="A7372" t="s">
        <v>13131</v>
      </c>
      <c r="B7372">
        <v>23350</v>
      </c>
      <c r="C7372">
        <v>26650</v>
      </c>
      <c r="D7372">
        <v>30000</v>
      </c>
      <c r="E7372">
        <v>33300</v>
      </c>
      <c r="F7372">
        <v>36000</v>
      </c>
      <c r="G7372">
        <v>38650</v>
      </c>
      <c r="H7372">
        <v>41300</v>
      </c>
      <c r="I7372">
        <v>44000</v>
      </c>
      <c r="J7372">
        <v>46650</v>
      </c>
      <c r="K7372" t="s">
        <v>3096</v>
      </c>
      <c r="L7372">
        <v>221</v>
      </c>
      <c r="M7372">
        <v>50</v>
      </c>
      <c r="N7372" t="s">
        <v>3362</v>
      </c>
    </row>
    <row r="7373" spans="1:14" x14ac:dyDescent="0.2">
      <c r="A7373" t="s">
        <v>13132</v>
      </c>
      <c r="B7373">
        <v>23350</v>
      </c>
      <c r="C7373">
        <v>26650</v>
      </c>
      <c r="D7373">
        <v>30000</v>
      </c>
      <c r="E7373">
        <v>33300</v>
      </c>
      <c r="F7373">
        <v>36000</v>
      </c>
      <c r="G7373">
        <v>38650</v>
      </c>
      <c r="H7373">
        <v>41300</v>
      </c>
      <c r="I7373">
        <v>44000</v>
      </c>
      <c r="J7373">
        <v>46650</v>
      </c>
      <c r="K7373" t="s">
        <v>3096</v>
      </c>
      <c r="L7373">
        <v>223</v>
      </c>
      <c r="M7373">
        <v>50</v>
      </c>
      <c r="N7373" t="s">
        <v>3616</v>
      </c>
    </row>
    <row r="7374" spans="1:14" x14ac:dyDescent="0.2">
      <c r="A7374" t="s">
        <v>13133</v>
      </c>
      <c r="B7374">
        <v>26400</v>
      </c>
      <c r="C7374">
        <v>30150</v>
      </c>
      <c r="D7374">
        <v>33900</v>
      </c>
      <c r="E7374">
        <v>37650</v>
      </c>
      <c r="F7374">
        <v>40700</v>
      </c>
      <c r="G7374">
        <v>43700</v>
      </c>
      <c r="H7374">
        <v>46700</v>
      </c>
      <c r="I7374">
        <v>49700</v>
      </c>
      <c r="J7374">
        <v>52750</v>
      </c>
      <c r="K7374" t="s">
        <v>3096</v>
      </c>
      <c r="L7374">
        <v>225</v>
      </c>
      <c r="M7374">
        <v>50</v>
      </c>
      <c r="N7374" t="s">
        <v>3617</v>
      </c>
    </row>
    <row r="7375" spans="1:14" x14ac:dyDescent="0.2">
      <c r="A7375" t="s">
        <v>13134</v>
      </c>
      <c r="B7375">
        <v>24850</v>
      </c>
      <c r="C7375">
        <v>28400</v>
      </c>
      <c r="D7375">
        <v>31950</v>
      </c>
      <c r="E7375">
        <v>35500</v>
      </c>
      <c r="F7375">
        <v>38350</v>
      </c>
      <c r="G7375">
        <v>41200</v>
      </c>
      <c r="H7375">
        <v>44050</v>
      </c>
      <c r="I7375">
        <v>46900</v>
      </c>
      <c r="J7375">
        <v>49700</v>
      </c>
      <c r="K7375" t="s">
        <v>3096</v>
      </c>
      <c r="L7375">
        <v>227</v>
      </c>
      <c r="M7375">
        <v>50</v>
      </c>
      <c r="N7375" t="s">
        <v>3744</v>
      </c>
    </row>
    <row r="7376" spans="1:14" x14ac:dyDescent="0.2">
      <c r="A7376" t="s">
        <v>13135</v>
      </c>
      <c r="B7376">
        <v>23350</v>
      </c>
      <c r="C7376">
        <v>26650</v>
      </c>
      <c r="D7376">
        <v>30000</v>
      </c>
      <c r="E7376">
        <v>33300</v>
      </c>
      <c r="F7376">
        <v>36000</v>
      </c>
      <c r="G7376">
        <v>38650</v>
      </c>
      <c r="H7376">
        <v>41300</v>
      </c>
      <c r="I7376">
        <v>44000</v>
      </c>
      <c r="J7376">
        <v>46650</v>
      </c>
      <c r="K7376" t="s">
        <v>3096</v>
      </c>
      <c r="L7376">
        <v>229</v>
      </c>
      <c r="M7376">
        <v>50</v>
      </c>
      <c r="N7376" t="s">
        <v>3038</v>
      </c>
    </row>
    <row r="7377" spans="1:14" x14ac:dyDescent="0.2">
      <c r="A7377" t="s">
        <v>13136</v>
      </c>
      <c r="B7377">
        <v>35200</v>
      </c>
      <c r="C7377">
        <v>40200</v>
      </c>
      <c r="D7377">
        <v>45250</v>
      </c>
      <c r="E7377">
        <v>50250</v>
      </c>
      <c r="F7377">
        <v>54300</v>
      </c>
      <c r="G7377">
        <v>58300</v>
      </c>
      <c r="H7377">
        <v>62350</v>
      </c>
      <c r="I7377">
        <v>66350</v>
      </c>
      <c r="J7377">
        <v>70350</v>
      </c>
      <c r="K7377" t="s">
        <v>3096</v>
      </c>
      <c r="L7377">
        <v>510</v>
      </c>
      <c r="M7377">
        <v>50</v>
      </c>
      <c r="N7377" t="s">
        <v>4302</v>
      </c>
    </row>
    <row r="7378" spans="1:14" x14ac:dyDescent="0.2">
      <c r="A7378" t="s">
        <v>13137</v>
      </c>
      <c r="B7378">
        <v>29800</v>
      </c>
      <c r="C7378">
        <v>34050</v>
      </c>
      <c r="D7378">
        <v>38300</v>
      </c>
      <c r="E7378">
        <v>42550</v>
      </c>
      <c r="F7378">
        <v>46000</v>
      </c>
      <c r="G7378">
        <v>49400</v>
      </c>
      <c r="H7378">
        <v>52800</v>
      </c>
      <c r="I7378">
        <v>56200</v>
      </c>
      <c r="J7378">
        <v>59600</v>
      </c>
      <c r="K7378" t="s">
        <v>3097</v>
      </c>
      <c r="L7378">
        <v>1</v>
      </c>
      <c r="M7378">
        <v>50</v>
      </c>
      <c r="N7378" t="s">
        <v>3651</v>
      </c>
    </row>
    <row r="7379" spans="1:14" x14ac:dyDescent="0.2">
      <c r="A7379" t="s">
        <v>13138</v>
      </c>
      <c r="B7379">
        <v>29400</v>
      </c>
      <c r="C7379">
        <v>33600</v>
      </c>
      <c r="D7379">
        <v>37800</v>
      </c>
      <c r="E7379">
        <v>42000</v>
      </c>
      <c r="F7379">
        <v>45400</v>
      </c>
      <c r="G7379">
        <v>48750</v>
      </c>
      <c r="H7379">
        <v>52100</v>
      </c>
      <c r="I7379">
        <v>55450</v>
      </c>
      <c r="J7379">
        <v>58800</v>
      </c>
      <c r="K7379" t="s">
        <v>3097</v>
      </c>
      <c r="L7379">
        <v>3</v>
      </c>
      <c r="M7379">
        <v>50</v>
      </c>
      <c r="N7379" t="s">
        <v>3652</v>
      </c>
    </row>
    <row r="7380" spans="1:14" x14ac:dyDescent="0.2">
      <c r="A7380" t="s">
        <v>13139</v>
      </c>
      <c r="B7380">
        <v>29400</v>
      </c>
      <c r="C7380">
        <v>33600</v>
      </c>
      <c r="D7380">
        <v>37800</v>
      </c>
      <c r="E7380">
        <v>42000</v>
      </c>
      <c r="F7380">
        <v>45400</v>
      </c>
      <c r="G7380">
        <v>48750</v>
      </c>
      <c r="H7380">
        <v>52100</v>
      </c>
      <c r="I7380">
        <v>55450</v>
      </c>
      <c r="J7380">
        <v>58800</v>
      </c>
      <c r="K7380" t="s">
        <v>3097</v>
      </c>
      <c r="L7380">
        <v>5</v>
      </c>
      <c r="M7380">
        <v>50</v>
      </c>
      <c r="N7380" t="s">
        <v>3044</v>
      </c>
    </row>
    <row r="7381" spans="1:14" x14ac:dyDescent="0.2">
      <c r="A7381" t="s">
        <v>13140</v>
      </c>
      <c r="B7381">
        <v>29800</v>
      </c>
      <c r="C7381">
        <v>34050</v>
      </c>
      <c r="D7381">
        <v>38300</v>
      </c>
      <c r="E7381">
        <v>42550</v>
      </c>
      <c r="F7381">
        <v>46000</v>
      </c>
      <c r="G7381">
        <v>49400</v>
      </c>
      <c r="H7381">
        <v>52800</v>
      </c>
      <c r="I7381">
        <v>56200</v>
      </c>
      <c r="J7381">
        <v>59600</v>
      </c>
      <c r="K7381" t="s">
        <v>3097</v>
      </c>
      <c r="L7381">
        <v>7</v>
      </c>
      <c r="M7381">
        <v>50</v>
      </c>
      <c r="N7381" t="s">
        <v>3653</v>
      </c>
    </row>
    <row r="7382" spans="1:14" x14ac:dyDescent="0.2">
      <c r="A7382" t="s">
        <v>13141</v>
      </c>
      <c r="B7382">
        <v>31400</v>
      </c>
      <c r="C7382">
        <v>35850</v>
      </c>
      <c r="D7382">
        <v>40350</v>
      </c>
      <c r="E7382">
        <v>44800</v>
      </c>
      <c r="F7382">
        <v>48400</v>
      </c>
      <c r="G7382">
        <v>52000</v>
      </c>
      <c r="H7382">
        <v>55600</v>
      </c>
      <c r="I7382">
        <v>59150</v>
      </c>
      <c r="J7382">
        <v>62750</v>
      </c>
      <c r="K7382" t="s">
        <v>3097</v>
      </c>
      <c r="L7382">
        <v>9</v>
      </c>
      <c r="M7382">
        <v>50</v>
      </c>
      <c r="N7382" t="s">
        <v>3654</v>
      </c>
    </row>
    <row r="7383" spans="1:14" x14ac:dyDescent="0.2">
      <c r="A7383" t="s">
        <v>13142</v>
      </c>
      <c r="B7383">
        <v>29400</v>
      </c>
      <c r="C7383">
        <v>33600</v>
      </c>
      <c r="D7383">
        <v>37800</v>
      </c>
      <c r="E7383">
        <v>42000</v>
      </c>
      <c r="F7383">
        <v>45400</v>
      </c>
      <c r="G7383">
        <v>48750</v>
      </c>
      <c r="H7383">
        <v>52100</v>
      </c>
      <c r="I7383">
        <v>55450</v>
      </c>
      <c r="J7383">
        <v>58800</v>
      </c>
      <c r="K7383" t="s">
        <v>3097</v>
      </c>
      <c r="L7383">
        <v>11</v>
      </c>
      <c r="M7383">
        <v>50</v>
      </c>
      <c r="N7383" t="s">
        <v>3273</v>
      </c>
    </row>
    <row r="7384" spans="1:14" x14ac:dyDescent="0.2">
      <c r="A7384" t="s">
        <v>13143</v>
      </c>
      <c r="B7384">
        <v>29400</v>
      </c>
      <c r="C7384">
        <v>33600</v>
      </c>
      <c r="D7384">
        <v>37800</v>
      </c>
      <c r="E7384">
        <v>42000</v>
      </c>
      <c r="F7384">
        <v>45400</v>
      </c>
      <c r="G7384">
        <v>48750</v>
      </c>
      <c r="H7384">
        <v>52100</v>
      </c>
      <c r="I7384">
        <v>55450</v>
      </c>
      <c r="J7384">
        <v>58800</v>
      </c>
      <c r="K7384" t="s">
        <v>3097</v>
      </c>
      <c r="L7384">
        <v>13</v>
      </c>
      <c r="M7384">
        <v>50</v>
      </c>
      <c r="N7384" t="s">
        <v>3655</v>
      </c>
    </row>
    <row r="7385" spans="1:14" x14ac:dyDescent="0.2">
      <c r="A7385" t="s">
        <v>13144</v>
      </c>
      <c r="B7385">
        <v>29400</v>
      </c>
      <c r="C7385">
        <v>33600</v>
      </c>
      <c r="D7385">
        <v>37800</v>
      </c>
      <c r="E7385">
        <v>42000</v>
      </c>
      <c r="F7385">
        <v>45400</v>
      </c>
      <c r="G7385">
        <v>48750</v>
      </c>
      <c r="H7385">
        <v>52100</v>
      </c>
      <c r="I7385">
        <v>55450</v>
      </c>
      <c r="J7385">
        <v>58800</v>
      </c>
      <c r="K7385" t="s">
        <v>3097</v>
      </c>
      <c r="L7385">
        <v>15</v>
      </c>
      <c r="M7385">
        <v>50</v>
      </c>
      <c r="N7385" t="s">
        <v>3656</v>
      </c>
    </row>
    <row r="7386" spans="1:14" x14ac:dyDescent="0.2">
      <c r="A7386" t="s">
        <v>13145</v>
      </c>
      <c r="B7386">
        <v>30150</v>
      </c>
      <c r="C7386">
        <v>34450</v>
      </c>
      <c r="D7386">
        <v>38750</v>
      </c>
      <c r="E7386">
        <v>43050</v>
      </c>
      <c r="F7386">
        <v>46500</v>
      </c>
      <c r="G7386">
        <v>49950</v>
      </c>
      <c r="H7386">
        <v>53400</v>
      </c>
      <c r="I7386">
        <v>56850</v>
      </c>
      <c r="J7386">
        <v>60300</v>
      </c>
      <c r="K7386" t="s">
        <v>3097</v>
      </c>
      <c r="L7386">
        <v>17</v>
      </c>
      <c r="M7386">
        <v>50</v>
      </c>
      <c r="N7386" t="s">
        <v>2716</v>
      </c>
    </row>
    <row r="7387" spans="1:14" x14ac:dyDescent="0.2">
      <c r="A7387" t="s">
        <v>13146</v>
      </c>
      <c r="B7387">
        <v>30250</v>
      </c>
      <c r="C7387">
        <v>34600</v>
      </c>
      <c r="D7387">
        <v>38900</v>
      </c>
      <c r="E7387">
        <v>43200</v>
      </c>
      <c r="F7387">
        <v>46700</v>
      </c>
      <c r="G7387">
        <v>50150</v>
      </c>
      <c r="H7387">
        <v>53600</v>
      </c>
      <c r="I7387">
        <v>57050</v>
      </c>
      <c r="J7387">
        <v>60500</v>
      </c>
      <c r="K7387" t="s">
        <v>3097</v>
      </c>
      <c r="L7387">
        <v>19</v>
      </c>
      <c r="M7387">
        <v>50</v>
      </c>
      <c r="N7387" t="s">
        <v>3657</v>
      </c>
    </row>
    <row r="7388" spans="1:14" x14ac:dyDescent="0.2">
      <c r="A7388" t="s">
        <v>13147</v>
      </c>
      <c r="B7388">
        <v>29800</v>
      </c>
      <c r="C7388">
        <v>34050</v>
      </c>
      <c r="D7388">
        <v>38300</v>
      </c>
      <c r="E7388">
        <v>42550</v>
      </c>
      <c r="F7388">
        <v>46000</v>
      </c>
      <c r="G7388">
        <v>49400</v>
      </c>
      <c r="H7388">
        <v>52800</v>
      </c>
      <c r="I7388">
        <v>56200</v>
      </c>
      <c r="J7388">
        <v>59600</v>
      </c>
      <c r="K7388" t="s">
        <v>3097</v>
      </c>
      <c r="L7388">
        <v>21</v>
      </c>
      <c r="M7388">
        <v>50</v>
      </c>
      <c r="N7388" t="s">
        <v>2956</v>
      </c>
    </row>
    <row r="7389" spans="1:14" x14ac:dyDescent="0.2">
      <c r="A7389" t="s">
        <v>13148</v>
      </c>
      <c r="B7389">
        <v>29400</v>
      </c>
      <c r="C7389">
        <v>33600</v>
      </c>
      <c r="D7389">
        <v>37800</v>
      </c>
      <c r="E7389">
        <v>42000</v>
      </c>
      <c r="F7389">
        <v>45400</v>
      </c>
      <c r="G7389">
        <v>48750</v>
      </c>
      <c r="H7389">
        <v>52100</v>
      </c>
      <c r="I7389">
        <v>55450</v>
      </c>
      <c r="J7389">
        <v>58800</v>
      </c>
      <c r="K7389" t="s">
        <v>3097</v>
      </c>
      <c r="L7389">
        <v>23</v>
      </c>
      <c r="M7389">
        <v>50</v>
      </c>
      <c r="N7389" t="s">
        <v>3658</v>
      </c>
    </row>
    <row r="7390" spans="1:14" x14ac:dyDescent="0.2">
      <c r="A7390" t="s">
        <v>13149</v>
      </c>
      <c r="B7390">
        <v>33550</v>
      </c>
      <c r="C7390">
        <v>38350</v>
      </c>
      <c r="D7390">
        <v>43150</v>
      </c>
      <c r="E7390">
        <v>47900</v>
      </c>
      <c r="F7390">
        <v>51750</v>
      </c>
      <c r="G7390">
        <v>55600</v>
      </c>
      <c r="H7390">
        <v>59400</v>
      </c>
      <c r="I7390">
        <v>63250</v>
      </c>
      <c r="J7390">
        <v>67100</v>
      </c>
      <c r="K7390" t="s">
        <v>3097</v>
      </c>
      <c r="L7390">
        <v>25</v>
      </c>
      <c r="M7390">
        <v>50</v>
      </c>
      <c r="N7390" t="s">
        <v>3659</v>
      </c>
    </row>
    <row r="7391" spans="1:14" x14ac:dyDescent="0.2">
      <c r="A7391" t="s">
        <v>13150</v>
      </c>
      <c r="B7391">
        <v>29400</v>
      </c>
      <c r="C7391">
        <v>33600</v>
      </c>
      <c r="D7391">
        <v>37800</v>
      </c>
      <c r="E7391">
        <v>42000</v>
      </c>
      <c r="F7391">
        <v>45400</v>
      </c>
      <c r="G7391">
        <v>48750</v>
      </c>
      <c r="H7391">
        <v>52100</v>
      </c>
      <c r="I7391">
        <v>55450</v>
      </c>
      <c r="J7391">
        <v>58800</v>
      </c>
      <c r="K7391" t="s">
        <v>3097</v>
      </c>
      <c r="L7391">
        <v>27</v>
      </c>
      <c r="M7391">
        <v>50</v>
      </c>
      <c r="N7391" t="s">
        <v>3660</v>
      </c>
    </row>
    <row r="7392" spans="1:14" x14ac:dyDescent="0.2">
      <c r="A7392" t="s">
        <v>13151</v>
      </c>
      <c r="B7392">
        <v>29400</v>
      </c>
      <c r="C7392">
        <v>33600</v>
      </c>
      <c r="D7392">
        <v>37800</v>
      </c>
      <c r="E7392">
        <v>42000</v>
      </c>
      <c r="F7392">
        <v>45400</v>
      </c>
      <c r="G7392">
        <v>48750</v>
      </c>
      <c r="H7392">
        <v>52100</v>
      </c>
      <c r="I7392">
        <v>55450</v>
      </c>
      <c r="J7392">
        <v>58800</v>
      </c>
      <c r="K7392" t="s">
        <v>3097</v>
      </c>
      <c r="L7392">
        <v>29</v>
      </c>
      <c r="M7392">
        <v>50</v>
      </c>
      <c r="N7392" t="s">
        <v>3661</v>
      </c>
    </row>
    <row r="7393" spans="1:14" x14ac:dyDescent="0.2">
      <c r="A7393" t="s">
        <v>13152</v>
      </c>
      <c r="B7393">
        <v>36850</v>
      </c>
      <c r="C7393">
        <v>42100</v>
      </c>
      <c r="D7393">
        <v>47350</v>
      </c>
      <c r="E7393">
        <v>52600</v>
      </c>
      <c r="F7393">
        <v>56850</v>
      </c>
      <c r="G7393">
        <v>61050</v>
      </c>
      <c r="H7393">
        <v>65250</v>
      </c>
      <c r="I7393">
        <v>69450</v>
      </c>
      <c r="J7393">
        <v>73650</v>
      </c>
      <c r="K7393" t="s">
        <v>3097</v>
      </c>
      <c r="L7393">
        <v>31</v>
      </c>
      <c r="M7393">
        <v>50</v>
      </c>
      <c r="N7393" t="s">
        <v>4107</v>
      </c>
    </row>
    <row r="7394" spans="1:14" x14ac:dyDescent="0.2">
      <c r="A7394" t="s">
        <v>13153</v>
      </c>
      <c r="B7394">
        <v>29400</v>
      </c>
      <c r="C7394">
        <v>33600</v>
      </c>
      <c r="D7394">
        <v>37800</v>
      </c>
      <c r="E7394">
        <v>42000</v>
      </c>
      <c r="F7394">
        <v>45400</v>
      </c>
      <c r="G7394">
        <v>48750</v>
      </c>
      <c r="H7394">
        <v>52100</v>
      </c>
      <c r="I7394">
        <v>55450</v>
      </c>
      <c r="J7394">
        <v>58800</v>
      </c>
      <c r="K7394" t="s">
        <v>3097</v>
      </c>
      <c r="L7394">
        <v>33</v>
      </c>
      <c r="M7394">
        <v>50</v>
      </c>
      <c r="N7394" t="s">
        <v>2725</v>
      </c>
    </row>
    <row r="7395" spans="1:14" x14ac:dyDescent="0.2">
      <c r="A7395" t="s">
        <v>13154</v>
      </c>
      <c r="B7395">
        <v>29400</v>
      </c>
      <c r="C7395">
        <v>33600</v>
      </c>
      <c r="D7395">
        <v>37800</v>
      </c>
      <c r="E7395">
        <v>42000</v>
      </c>
      <c r="F7395">
        <v>45400</v>
      </c>
      <c r="G7395">
        <v>48750</v>
      </c>
      <c r="H7395">
        <v>52100</v>
      </c>
      <c r="I7395">
        <v>55450</v>
      </c>
      <c r="J7395">
        <v>58800</v>
      </c>
      <c r="K7395" t="s">
        <v>3097</v>
      </c>
      <c r="L7395">
        <v>35</v>
      </c>
      <c r="M7395">
        <v>50</v>
      </c>
      <c r="N7395" t="s">
        <v>3662</v>
      </c>
    </row>
    <row r="7396" spans="1:14" x14ac:dyDescent="0.2">
      <c r="A7396" t="s">
        <v>13155</v>
      </c>
      <c r="B7396">
        <v>29800</v>
      </c>
      <c r="C7396">
        <v>34050</v>
      </c>
      <c r="D7396">
        <v>38300</v>
      </c>
      <c r="E7396">
        <v>42550</v>
      </c>
      <c r="F7396">
        <v>46000</v>
      </c>
      <c r="G7396">
        <v>49400</v>
      </c>
      <c r="H7396">
        <v>52800</v>
      </c>
      <c r="I7396">
        <v>56200</v>
      </c>
      <c r="J7396">
        <v>59600</v>
      </c>
      <c r="K7396" t="s">
        <v>3097</v>
      </c>
      <c r="L7396">
        <v>37</v>
      </c>
      <c r="M7396">
        <v>50</v>
      </c>
      <c r="N7396" t="s">
        <v>3663</v>
      </c>
    </row>
    <row r="7397" spans="1:14" x14ac:dyDescent="0.2">
      <c r="A7397" t="s">
        <v>13156</v>
      </c>
      <c r="B7397">
        <v>29400</v>
      </c>
      <c r="C7397">
        <v>33600</v>
      </c>
      <c r="D7397">
        <v>37800</v>
      </c>
      <c r="E7397">
        <v>42000</v>
      </c>
      <c r="F7397">
        <v>45400</v>
      </c>
      <c r="G7397">
        <v>48750</v>
      </c>
      <c r="H7397">
        <v>52100</v>
      </c>
      <c r="I7397">
        <v>55450</v>
      </c>
      <c r="J7397">
        <v>58800</v>
      </c>
      <c r="K7397" t="s">
        <v>3097</v>
      </c>
      <c r="L7397">
        <v>39</v>
      </c>
      <c r="M7397">
        <v>50</v>
      </c>
      <c r="N7397" t="s">
        <v>3664</v>
      </c>
    </row>
    <row r="7398" spans="1:14" x14ac:dyDescent="0.2">
      <c r="A7398" t="s">
        <v>13157</v>
      </c>
      <c r="B7398">
        <v>29400</v>
      </c>
      <c r="C7398">
        <v>33600</v>
      </c>
      <c r="D7398">
        <v>37800</v>
      </c>
      <c r="E7398">
        <v>42000</v>
      </c>
      <c r="F7398">
        <v>45400</v>
      </c>
      <c r="G7398">
        <v>48750</v>
      </c>
      <c r="H7398">
        <v>52100</v>
      </c>
      <c r="I7398">
        <v>55450</v>
      </c>
      <c r="J7398">
        <v>58800</v>
      </c>
      <c r="K7398" t="s">
        <v>3097</v>
      </c>
      <c r="L7398">
        <v>41</v>
      </c>
      <c r="M7398">
        <v>50</v>
      </c>
      <c r="N7398" t="s">
        <v>3665</v>
      </c>
    </row>
    <row r="7399" spans="1:14" x14ac:dyDescent="0.2">
      <c r="A7399" t="s">
        <v>13158</v>
      </c>
      <c r="B7399">
        <v>33600</v>
      </c>
      <c r="C7399">
        <v>38400</v>
      </c>
      <c r="D7399">
        <v>43200</v>
      </c>
      <c r="E7399">
        <v>47950</v>
      </c>
      <c r="F7399">
        <v>51800</v>
      </c>
      <c r="G7399">
        <v>55650</v>
      </c>
      <c r="H7399">
        <v>59500</v>
      </c>
      <c r="I7399">
        <v>63300</v>
      </c>
      <c r="J7399">
        <v>67150</v>
      </c>
      <c r="K7399" t="s">
        <v>3097</v>
      </c>
      <c r="L7399">
        <v>43</v>
      </c>
      <c r="M7399">
        <v>50</v>
      </c>
      <c r="N7399" t="s">
        <v>3334</v>
      </c>
    </row>
    <row r="7400" spans="1:14" x14ac:dyDescent="0.2">
      <c r="A7400" t="s">
        <v>13159</v>
      </c>
      <c r="B7400">
        <v>29400</v>
      </c>
      <c r="C7400">
        <v>33600</v>
      </c>
      <c r="D7400">
        <v>37800</v>
      </c>
      <c r="E7400">
        <v>42000</v>
      </c>
      <c r="F7400">
        <v>45400</v>
      </c>
      <c r="G7400">
        <v>48750</v>
      </c>
      <c r="H7400">
        <v>52100</v>
      </c>
      <c r="I7400">
        <v>55450</v>
      </c>
      <c r="J7400">
        <v>58800</v>
      </c>
      <c r="K7400" t="s">
        <v>3097</v>
      </c>
      <c r="L7400">
        <v>45</v>
      </c>
      <c r="M7400">
        <v>50</v>
      </c>
      <c r="N7400" t="s">
        <v>3666</v>
      </c>
    </row>
    <row r="7401" spans="1:14" x14ac:dyDescent="0.2">
      <c r="A7401" t="s">
        <v>13160</v>
      </c>
      <c r="B7401">
        <v>29400</v>
      </c>
      <c r="C7401">
        <v>33600</v>
      </c>
      <c r="D7401">
        <v>37800</v>
      </c>
      <c r="E7401">
        <v>42000</v>
      </c>
      <c r="F7401">
        <v>45400</v>
      </c>
      <c r="G7401">
        <v>48750</v>
      </c>
      <c r="H7401">
        <v>52100</v>
      </c>
      <c r="I7401">
        <v>55450</v>
      </c>
      <c r="J7401">
        <v>58800</v>
      </c>
      <c r="K7401" t="s">
        <v>3097</v>
      </c>
      <c r="L7401">
        <v>47</v>
      </c>
      <c r="M7401">
        <v>50</v>
      </c>
      <c r="N7401" t="s">
        <v>3707</v>
      </c>
    </row>
    <row r="7402" spans="1:14" x14ac:dyDescent="0.2">
      <c r="A7402" t="s">
        <v>13161</v>
      </c>
      <c r="B7402">
        <v>36450</v>
      </c>
      <c r="C7402">
        <v>41650</v>
      </c>
      <c r="D7402">
        <v>46850</v>
      </c>
      <c r="E7402">
        <v>52050</v>
      </c>
      <c r="F7402">
        <v>56250</v>
      </c>
      <c r="G7402">
        <v>60400</v>
      </c>
      <c r="H7402">
        <v>64550</v>
      </c>
      <c r="I7402">
        <v>68750</v>
      </c>
      <c r="J7402">
        <v>72900</v>
      </c>
      <c r="K7402" t="s">
        <v>3097</v>
      </c>
      <c r="L7402">
        <v>49</v>
      </c>
      <c r="M7402">
        <v>50</v>
      </c>
      <c r="N7402" t="s">
        <v>3667</v>
      </c>
    </row>
    <row r="7403" spans="1:14" x14ac:dyDescent="0.2">
      <c r="A7403" t="s">
        <v>13162</v>
      </c>
      <c r="B7403">
        <v>29400</v>
      </c>
      <c r="C7403">
        <v>33600</v>
      </c>
      <c r="D7403">
        <v>37800</v>
      </c>
      <c r="E7403">
        <v>42000</v>
      </c>
      <c r="F7403">
        <v>45400</v>
      </c>
      <c r="G7403">
        <v>48750</v>
      </c>
      <c r="H7403">
        <v>52100</v>
      </c>
      <c r="I7403">
        <v>55450</v>
      </c>
      <c r="J7403">
        <v>58800</v>
      </c>
      <c r="K7403" t="s">
        <v>3097</v>
      </c>
      <c r="L7403">
        <v>51</v>
      </c>
      <c r="M7403">
        <v>50</v>
      </c>
      <c r="N7403" t="s">
        <v>4247</v>
      </c>
    </row>
    <row r="7404" spans="1:14" x14ac:dyDescent="0.2">
      <c r="A7404" t="s">
        <v>13163</v>
      </c>
      <c r="B7404">
        <v>29400</v>
      </c>
      <c r="C7404">
        <v>33600</v>
      </c>
      <c r="D7404">
        <v>37800</v>
      </c>
      <c r="E7404">
        <v>42000</v>
      </c>
      <c r="F7404">
        <v>45400</v>
      </c>
      <c r="G7404">
        <v>48750</v>
      </c>
      <c r="H7404">
        <v>52100</v>
      </c>
      <c r="I7404">
        <v>55450</v>
      </c>
      <c r="J7404">
        <v>58800</v>
      </c>
      <c r="K7404" t="s">
        <v>3097</v>
      </c>
      <c r="L7404">
        <v>53</v>
      </c>
      <c r="M7404">
        <v>50</v>
      </c>
      <c r="N7404" t="s">
        <v>3394</v>
      </c>
    </row>
    <row r="7405" spans="1:14" x14ac:dyDescent="0.2">
      <c r="A7405" t="s">
        <v>13164</v>
      </c>
      <c r="B7405">
        <v>29400</v>
      </c>
      <c r="C7405">
        <v>33600</v>
      </c>
      <c r="D7405">
        <v>37800</v>
      </c>
      <c r="E7405">
        <v>42000</v>
      </c>
      <c r="F7405">
        <v>45400</v>
      </c>
      <c r="G7405">
        <v>48750</v>
      </c>
      <c r="H7405">
        <v>52100</v>
      </c>
      <c r="I7405">
        <v>55450</v>
      </c>
      <c r="J7405">
        <v>58800</v>
      </c>
      <c r="K7405" t="s">
        <v>3097</v>
      </c>
      <c r="L7405">
        <v>55</v>
      </c>
      <c r="M7405">
        <v>50</v>
      </c>
      <c r="N7405" t="s">
        <v>3846</v>
      </c>
    </row>
    <row r="7406" spans="1:14" x14ac:dyDescent="0.2">
      <c r="A7406" t="s">
        <v>13165</v>
      </c>
      <c r="B7406">
        <v>29400</v>
      </c>
      <c r="C7406">
        <v>33600</v>
      </c>
      <c r="D7406">
        <v>37800</v>
      </c>
      <c r="E7406">
        <v>42000</v>
      </c>
      <c r="F7406">
        <v>45400</v>
      </c>
      <c r="G7406">
        <v>48750</v>
      </c>
      <c r="H7406">
        <v>52100</v>
      </c>
      <c r="I7406">
        <v>55450</v>
      </c>
      <c r="J7406">
        <v>58800</v>
      </c>
      <c r="K7406" t="s">
        <v>3097</v>
      </c>
      <c r="L7406">
        <v>57</v>
      </c>
      <c r="M7406">
        <v>50</v>
      </c>
      <c r="N7406" t="s">
        <v>3342</v>
      </c>
    </row>
    <row r="7407" spans="1:14" x14ac:dyDescent="0.2">
      <c r="A7407" t="s">
        <v>13166</v>
      </c>
      <c r="B7407">
        <v>29400</v>
      </c>
      <c r="C7407">
        <v>33600</v>
      </c>
      <c r="D7407">
        <v>37800</v>
      </c>
      <c r="E7407">
        <v>42000</v>
      </c>
      <c r="F7407">
        <v>45400</v>
      </c>
      <c r="G7407">
        <v>48750</v>
      </c>
      <c r="H7407">
        <v>52100</v>
      </c>
      <c r="I7407">
        <v>55450</v>
      </c>
      <c r="J7407">
        <v>58800</v>
      </c>
      <c r="K7407" t="s">
        <v>3097</v>
      </c>
      <c r="L7407">
        <v>59</v>
      </c>
      <c r="M7407">
        <v>50</v>
      </c>
      <c r="N7407" t="s">
        <v>3847</v>
      </c>
    </row>
    <row r="7408" spans="1:14" x14ac:dyDescent="0.2">
      <c r="A7408" t="s">
        <v>13167</v>
      </c>
      <c r="B7408">
        <v>29400</v>
      </c>
      <c r="C7408">
        <v>33600</v>
      </c>
      <c r="D7408">
        <v>37800</v>
      </c>
      <c r="E7408">
        <v>42000</v>
      </c>
      <c r="F7408">
        <v>45400</v>
      </c>
      <c r="G7408">
        <v>48750</v>
      </c>
      <c r="H7408">
        <v>52100</v>
      </c>
      <c r="I7408">
        <v>55450</v>
      </c>
      <c r="J7408">
        <v>58800</v>
      </c>
      <c r="K7408" t="s">
        <v>3097</v>
      </c>
      <c r="L7408">
        <v>61</v>
      </c>
      <c r="M7408">
        <v>50</v>
      </c>
      <c r="N7408" t="s">
        <v>2737</v>
      </c>
    </row>
    <row r="7409" spans="1:14" x14ac:dyDescent="0.2">
      <c r="A7409" t="s">
        <v>13168</v>
      </c>
      <c r="B7409">
        <v>30250</v>
      </c>
      <c r="C7409">
        <v>34600</v>
      </c>
      <c r="D7409">
        <v>38900</v>
      </c>
      <c r="E7409">
        <v>43200</v>
      </c>
      <c r="F7409">
        <v>46700</v>
      </c>
      <c r="G7409">
        <v>50150</v>
      </c>
      <c r="H7409">
        <v>53600</v>
      </c>
      <c r="I7409">
        <v>57050</v>
      </c>
      <c r="J7409">
        <v>60500</v>
      </c>
      <c r="K7409" t="s">
        <v>3097</v>
      </c>
      <c r="L7409">
        <v>63</v>
      </c>
      <c r="M7409">
        <v>50</v>
      </c>
      <c r="N7409" t="s">
        <v>3848</v>
      </c>
    </row>
    <row r="7410" spans="1:14" x14ac:dyDescent="0.2">
      <c r="A7410" t="s">
        <v>13169</v>
      </c>
      <c r="B7410">
        <v>29400</v>
      </c>
      <c r="C7410">
        <v>33600</v>
      </c>
      <c r="D7410">
        <v>37800</v>
      </c>
      <c r="E7410">
        <v>42000</v>
      </c>
      <c r="F7410">
        <v>45400</v>
      </c>
      <c r="G7410">
        <v>48750</v>
      </c>
      <c r="H7410">
        <v>52100</v>
      </c>
      <c r="I7410">
        <v>55450</v>
      </c>
      <c r="J7410">
        <v>58800</v>
      </c>
      <c r="K7410" t="s">
        <v>3097</v>
      </c>
      <c r="L7410">
        <v>65</v>
      </c>
      <c r="M7410">
        <v>50</v>
      </c>
      <c r="N7410" t="s">
        <v>3849</v>
      </c>
    </row>
    <row r="7411" spans="1:14" x14ac:dyDescent="0.2">
      <c r="A7411" t="s">
        <v>13170</v>
      </c>
      <c r="B7411">
        <v>30650</v>
      </c>
      <c r="C7411">
        <v>35000</v>
      </c>
      <c r="D7411">
        <v>39400</v>
      </c>
      <c r="E7411">
        <v>43750</v>
      </c>
      <c r="F7411">
        <v>47250</v>
      </c>
      <c r="G7411">
        <v>50750</v>
      </c>
      <c r="H7411">
        <v>54250</v>
      </c>
      <c r="I7411">
        <v>57750</v>
      </c>
      <c r="J7411">
        <v>61250</v>
      </c>
      <c r="K7411" t="s">
        <v>3097</v>
      </c>
      <c r="L7411">
        <v>67</v>
      </c>
      <c r="M7411">
        <v>50</v>
      </c>
      <c r="N7411" t="s">
        <v>2743</v>
      </c>
    </row>
    <row r="7412" spans="1:14" x14ac:dyDescent="0.2">
      <c r="A7412" t="s">
        <v>13171</v>
      </c>
      <c r="B7412">
        <v>29400</v>
      </c>
      <c r="C7412">
        <v>33600</v>
      </c>
      <c r="D7412">
        <v>37800</v>
      </c>
      <c r="E7412">
        <v>42000</v>
      </c>
      <c r="F7412">
        <v>45400</v>
      </c>
      <c r="G7412">
        <v>48750</v>
      </c>
      <c r="H7412">
        <v>52100</v>
      </c>
      <c r="I7412">
        <v>55450</v>
      </c>
      <c r="J7412">
        <v>58800</v>
      </c>
      <c r="K7412" t="s">
        <v>3097</v>
      </c>
      <c r="L7412">
        <v>69</v>
      </c>
      <c r="M7412">
        <v>50</v>
      </c>
      <c r="N7412" t="s">
        <v>3850</v>
      </c>
    </row>
    <row r="7413" spans="1:14" x14ac:dyDescent="0.2">
      <c r="A7413" t="s">
        <v>13172</v>
      </c>
      <c r="B7413">
        <v>29400</v>
      </c>
      <c r="C7413">
        <v>33600</v>
      </c>
      <c r="D7413">
        <v>37800</v>
      </c>
      <c r="E7413">
        <v>42000</v>
      </c>
      <c r="F7413">
        <v>45400</v>
      </c>
      <c r="G7413">
        <v>48750</v>
      </c>
      <c r="H7413">
        <v>52100</v>
      </c>
      <c r="I7413">
        <v>55450</v>
      </c>
      <c r="J7413">
        <v>58800</v>
      </c>
      <c r="K7413" t="s">
        <v>3097</v>
      </c>
      <c r="L7413">
        <v>71</v>
      </c>
      <c r="M7413">
        <v>50</v>
      </c>
      <c r="N7413" t="s">
        <v>3403</v>
      </c>
    </row>
    <row r="7414" spans="1:14" x14ac:dyDescent="0.2">
      <c r="A7414" t="s">
        <v>13173</v>
      </c>
      <c r="B7414">
        <v>29400</v>
      </c>
      <c r="C7414">
        <v>33600</v>
      </c>
      <c r="D7414">
        <v>37800</v>
      </c>
      <c r="E7414">
        <v>42000</v>
      </c>
      <c r="F7414">
        <v>45400</v>
      </c>
      <c r="G7414">
        <v>48750</v>
      </c>
      <c r="H7414">
        <v>52100</v>
      </c>
      <c r="I7414">
        <v>55450</v>
      </c>
      <c r="J7414">
        <v>58800</v>
      </c>
      <c r="K7414" t="s">
        <v>3097</v>
      </c>
      <c r="L7414">
        <v>73</v>
      </c>
      <c r="M7414">
        <v>50</v>
      </c>
      <c r="N7414" t="s">
        <v>3851</v>
      </c>
    </row>
    <row r="7415" spans="1:14" x14ac:dyDescent="0.2">
      <c r="A7415" t="s">
        <v>13174</v>
      </c>
      <c r="B7415">
        <v>29400</v>
      </c>
      <c r="C7415">
        <v>33600</v>
      </c>
      <c r="D7415">
        <v>37800</v>
      </c>
      <c r="E7415">
        <v>42000</v>
      </c>
      <c r="F7415">
        <v>45400</v>
      </c>
      <c r="G7415">
        <v>48750</v>
      </c>
      <c r="H7415">
        <v>52100</v>
      </c>
      <c r="I7415">
        <v>55450</v>
      </c>
      <c r="J7415">
        <v>58800</v>
      </c>
      <c r="K7415" t="s">
        <v>3097</v>
      </c>
      <c r="L7415">
        <v>75</v>
      </c>
      <c r="M7415">
        <v>50</v>
      </c>
      <c r="N7415" t="s">
        <v>3852</v>
      </c>
    </row>
    <row r="7416" spans="1:14" x14ac:dyDescent="0.2">
      <c r="A7416" t="s">
        <v>13175</v>
      </c>
      <c r="B7416">
        <v>29400</v>
      </c>
      <c r="C7416">
        <v>33600</v>
      </c>
      <c r="D7416">
        <v>37800</v>
      </c>
      <c r="E7416">
        <v>42000</v>
      </c>
      <c r="F7416">
        <v>45400</v>
      </c>
      <c r="G7416">
        <v>48750</v>
      </c>
      <c r="H7416">
        <v>52100</v>
      </c>
      <c r="I7416">
        <v>55450</v>
      </c>
      <c r="J7416">
        <v>58800</v>
      </c>
      <c r="K7416" t="s">
        <v>3097</v>
      </c>
      <c r="L7416">
        <v>77</v>
      </c>
      <c r="M7416">
        <v>50</v>
      </c>
      <c r="N7416" t="s">
        <v>2273</v>
      </c>
    </row>
    <row r="7417" spans="1:14" x14ac:dyDescent="0.2">
      <c r="A7417" t="s">
        <v>13176</v>
      </c>
      <c r="B7417">
        <v>29400</v>
      </c>
      <c r="C7417">
        <v>33600</v>
      </c>
      <c r="D7417">
        <v>37800</v>
      </c>
      <c r="E7417">
        <v>42000</v>
      </c>
      <c r="F7417">
        <v>45400</v>
      </c>
      <c r="G7417">
        <v>48750</v>
      </c>
      <c r="H7417">
        <v>52100</v>
      </c>
      <c r="I7417">
        <v>55450</v>
      </c>
      <c r="J7417">
        <v>58800</v>
      </c>
      <c r="K7417" t="s">
        <v>3097</v>
      </c>
      <c r="L7417">
        <v>79</v>
      </c>
      <c r="M7417">
        <v>50</v>
      </c>
      <c r="N7417" t="s">
        <v>3407</v>
      </c>
    </row>
    <row r="7418" spans="1:14" x14ac:dyDescent="0.2">
      <c r="A7418" t="s">
        <v>13177</v>
      </c>
      <c r="B7418">
        <v>29400</v>
      </c>
      <c r="C7418">
        <v>33600</v>
      </c>
      <c r="D7418">
        <v>37800</v>
      </c>
      <c r="E7418">
        <v>42000</v>
      </c>
      <c r="F7418">
        <v>45400</v>
      </c>
      <c r="G7418">
        <v>48750</v>
      </c>
      <c r="H7418">
        <v>52100</v>
      </c>
      <c r="I7418">
        <v>55450</v>
      </c>
      <c r="J7418">
        <v>58800</v>
      </c>
      <c r="K7418" t="s">
        <v>3097</v>
      </c>
      <c r="L7418">
        <v>81</v>
      </c>
      <c r="M7418">
        <v>50</v>
      </c>
      <c r="N7418" t="s">
        <v>3853</v>
      </c>
    </row>
    <row r="7419" spans="1:14" x14ac:dyDescent="0.2">
      <c r="A7419" t="s">
        <v>13178</v>
      </c>
      <c r="B7419">
        <v>31150</v>
      </c>
      <c r="C7419">
        <v>35600</v>
      </c>
      <c r="D7419">
        <v>40050</v>
      </c>
      <c r="E7419">
        <v>44450</v>
      </c>
      <c r="F7419">
        <v>48050</v>
      </c>
      <c r="G7419">
        <v>51600</v>
      </c>
      <c r="H7419">
        <v>55150</v>
      </c>
      <c r="I7419">
        <v>58700</v>
      </c>
      <c r="J7419">
        <v>62250</v>
      </c>
      <c r="K7419" t="s">
        <v>3097</v>
      </c>
      <c r="L7419">
        <v>83</v>
      </c>
      <c r="M7419">
        <v>50</v>
      </c>
      <c r="N7419" t="s">
        <v>4130</v>
      </c>
    </row>
    <row r="7420" spans="1:14" x14ac:dyDescent="0.2">
      <c r="A7420" t="s">
        <v>13179</v>
      </c>
      <c r="B7420">
        <v>29400</v>
      </c>
      <c r="C7420">
        <v>33600</v>
      </c>
      <c r="D7420">
        <v>37800</v>
      </c>
      <c r="E7420">
        <v>42000</v>
      </c>
      <c r="F7420">
        <v>45400</v>
      </c>
      <c r="G7420">
        <v>48750</v>
      </c>
      <c r="H7420">
        <v>52100</v>
      </c>
      <c r="I7420">
        <v>55450</v>
      </c>
      <c r="J7420">
        <v>58800</v>
      </c>
      <c r="K7420" t="s">
        <v>3097</v>
      </c>
      <c r="L7420">
        <v>85</v>
      </c>
      <c r="M7420">
        <v>50</v>
      </c>
      <c r="N7420" t="s">
        <v>3668</v>
      </c>
    </row>
    <row r="7421" spans="1:14" x14ac:dyDescent="0.2">
      <c r="A7421" t="s">
        <v>13180</v>
      </c>
      <c r="B7421">
        <v>29800</v>
      </c>
      <c r="C7421">
        <v>34050</v>
      </c>
      <c r="D7421">
        <v>38300</v>
      </c>
      <c r="E7421">
        <v>42550</v>
      </c>
      <c r="F7421">
        <v>46000</v>
      </c>
      <c r="G7421">
        <v>49400</v>
      </c>
      <c r="H7421">
        <v>52800</v>
      </c>
      <c r="I7421">
        <v>56200</v>
      </c>
      <c r="J7421">
        <v>59600</v>
      </c>
      <c r="K7421" t="s">
        <v>3097</v>
      </c>
      <c r="L7421">
        <v>87</v>
      </c>
      <c r="M7421">
        <v>50</v>
      </c>
      <c r="N7421" t="s">
        <v>3669</v>
      </c>
    </row>
    <row r="7422" spans="1:14" x14ac:dyDescent="0.2">
      <c r="A7422" t="s">
        <v>13181</v>
      </c>
      <c r="B7422">
        <v>29400</v>
      </c>
      <c r="C7422">
        <v>33600</v>
      </c>
      <c r="D7422">
        <v>37800</v>
      </c>
      <c r="E7422">
        <v>42000</v>
      </c>
      <c r="F7422">
        <v>45400</v>
      </c>
      <c r="G7422">
        <v>48750</v>
      </c>
      <c r="H7422">
        <v>52100</v>
      </c>
      <c r="I7422">
        <v>55450</v>
      </c>
      <c r="J7422">
        <v>58800</v>
      </c>
      <c r="K7422" t="s">
        <v>3097</v>
      </c>
      <c r="L7422">
        <v>89</v>
      </c>
      <c r="M7422">
        <v>50</v>
      </c>
      <c r="N7422" t="s">
        <v>3670</v>
      </c>
    </row>
    <row r="7423" spans="1:14" x14ac:dyDescent="0.2">
      <c r="A7423" t="s">
        <v>13182</v>
      </c>
      <c r="B7423">
        <v>30250</v>
      </c>
      <c r="C7423">
        <v>34600</v>
      </c>
      <c r="D7423">
        <v>38900</v>
      </c>
      <c r="E7423">
        <v>43200</v>
      </c>
      <c r="F7423">
        <v>46700</v>
      </c>
      <c r="G7423">
        <v>50150</v>
      </c>
      <c r="H7423">
        <v>53600</v>
      </c>
      <c r="I7423">
        <v>57050</v>
      </c>
      <c r="J7423">
        <v>60500</v>
      </c>
      <c r="K7423" t="s">
        <v>3097</v>
      </c>
      <c r="L7423">
        <v>91</v>
      </c>
      <c r="M7423">
        <v>50</v>
      </c>
      <c r="N7423" t="s">
        <v>3245</v>
      </c>
    </row>
    <row r="7424" spans="1:14" x14ac:dyDescent="0.2">
      <c r="A7424" t="s">
        <v>13183</v>
      </c>
      <c r="B7424">
        <v>29400</v>
      </c>
      <c r="C7424">
        <v>33600</v>
      </c>
      <c r="D7424">
        <v>37800</v>
      </c>
      <c r="E7424">
        <v>42000</v>
      </c>
      <c r="F7424">
        <v>45400</v>
      </c>
      <c r="G7424">
        <v>48750</v>
      </c>
      <c r="H7424">
        <v>52100</v>
      </c>
      <c r="I7424">
        <v>55450</v>
      </c>
      <c r="J7424">
        <v>58800</v>
      </c>
      <c r="K7424" t="s">
        <v>3097</v>
      </c>
      <c r="L7424">
        <v>93</v>
      </c>
      <c r="M7424">
        <v>50</v>
      </c>
      <c r="N7424" t="s">
        <v>3671</v>
      </c>
    </row>
    <row r="7425" spans="1:14" x14ac:dyDescent="0.2">
      <c r="A7425" t="s">
        <v>13184</v>
      </c>
      <c r="B7425">
        <v>33050</v>
      </c>
      <c r="C7425">
        <v>37800</v>
      </c>
      <c r="D7425">
        <v>42500</v>
      </c>
      <c r="E7425">
        <v>47200</v>
      </c>
      <c r="F7425">
        <v>51000</v>
      </c>
      <c r="G7425">
        <v>54800</v>
      </c>
      <c r="H7425">
        <v>58550</v>
      </c>
      <c r="I7425">
        <v>62350</v>
      </c>
      <c r="J7425">
        <v>66100</v>
      </c>
      <c r="K7425" t="s">
        <v>3097</v>
      </c>
      <c r="L7425">
        <v>95</v>
      </c>
      <c r="M7425">
        <v>50</v>
      </c>
      <c r="N7425" t="s">
        <v>3672</v>
      </c>
    </row>
    <row r="7426" spans="1:14" x14ac:dyDescent="0.2">
      <c r="A7426" t="s">
        <v>13185</v>
      </c>
      <c r="B7426">
        <v>29400</v>
      </c>
      <c r="C7426">
        <v>33600</v>
      </c>
      <c r="D7426">
        <v>37800</v>
      </c>
      <c r="E7426">
        <v>42000</v>
      </c>
      <c r="F7426">
        <v>45400</v>
      </c>
      <c r="G7426">
        <v>48750</v>
      </c>
      <c r="H7426">
        <v>52100</v>
      </c>
      <c r="I7426">
        <v>55450</v>
      </c>
      <c r="J7426">
        <v>58800</v>
      </c>
      <c r="K7426" t="s">
        <v>3097</v>
      </c>
      <c r="L7426">
        <v>97</v>
      </c>
      <c r="M7426">
        <v>50</v>
      </c>
      <c r="N7426" t="s">
        <v>3673</v>
      </c>
    </row>
    <row r="7427" spans="1:14" x14ac:dyDescent="0.2">
      <c r="A7427" t="s">
        <v>13186</v>
      </c>
      <c r="B7427">
        <v>29400</v>
      </c>
      <c r="C7427">
        <v>33600</v>
      </c>
      <c r="D7427">
        <v>37800</v>
      </c>
      <c r="E7427">
        <v>42000</v>
      </c>
      <c r="F7427">
        <v>45400</v>
      </c>
      <c r="G7427">
        <v>48750</v>
      </c>
      <c r="H7427">
        <v>52100</v>
      </c>
      <c r="I7427">
        <v>55450</v>
      </c>
      <c r="J7427">
        <v>58800</v>
      </c>
      <c r="K7427" t="s">
        <v>3097</v>
      </c>
      <c r="L7427">
        <v>99</v>
      </c>
      <c r="M7427">
        <v>50</v>
      </c>
      <c r="N7427" t="s">
        <v>3860</v>
      </c>
    </row>
    <row r="7428" spans="1:14" x14ac:dyDescent="0.2">
      <c r="A7428" t="s">
        <v>13187</v>
      </c>
      <c r="B7428">
        <v>29400</v>
      </c>
      <c r="C7428">
        <v>33600</v>
      </c>
      <c r="D7428">
        <v>37800</v>
      </c>
      <c r="E7428">
        <v>42000</v>
      </c>
      <c r="F7428">
        <v>45400</v>
      </c>
      <c r="G7428">
        <v>48750</v>
      </c>
      <c r="H7428">
        <v>52100</v>
      </c>
      <c r="I7428">
        <v>55450</v>
      </c>
      <c r="J7428">
        <v>58800</v>
      </c>
      <c r="K7428" t="s">
        <v>3097</v>
      </c>
      <c r="L7428">
        <v>101</v>
      </c>
      <c r="M7428">
        <v>50</v>
      </c>
      <c r="N7428" t="s">
        <v>3674</v>
      </c>
    </row>
    <row r="7429" spans="1:14" x14ac:dyDescent="0.2">
      <c r="A7429" t="s">
        <v>13188</v>
      </c>
      <c r="B7429">
        <v>29400</v>
      </c>
      <c r="C7429">
        <v>33600</v>
      </c>
      <c r="D7429">
        <v>37800</v>
      </c>
      <c r="E7429">
        <v>42000</v>
      </c>
      <c r="F7429">
        <v>45400</v>
      </c>
      <c r="G7429">
        <v>48750</v>
      </c>
      <c r="H7429">
        <v>52100</v>
      </c>
      <c r="I7429">
        <v>55450</v>
      </c>
      <c r="J7429">
        <v>58800</v>
      </c>
      <c r="K7429" t="s">
        <v>3097</v>
      </c>
      <c r="L7429">
        <v>103</v>
      </c>
      <c r="M7429">
        <v>50</v>
      </c>
      <c r="N7429" t="s">
        <v>3675</v>
      </c>
    </row>
    <row r="7430" spans="1:14" x14ac:dyDescent="0.2">
      <c r="A7430" t="s">
        <v>13189</v>
      </c>
      <c r="B7430">
        <v>29400</v>
      </c>
      <c r="C7430">
        <v>33600</v>
      </c>
      <c r="D7430">
        <v>37800</v>
      </c>
      <c r="E7430">
        <v>42000</v>
      </c>
      <c r="F7430">
        <v>45400</v>
      </c>
      <c r="G7430">
        <v>48750</v>
      </c>
      <c r="H7430">
        <v>52100</v>
      </c>
      <c r="I7430">
        <v>55450</v>
      </c>
      <c r="J7430">
        <v>58800</v>
      </c>
      <c r="K7430" t="s">
        <v>3097</v>
      </c>
      <c r="L7430">
        <v>105</v>
      </c>
      <c r="M7430">
        <v>50</v>
      </c>
      <c r="N7430" t="s">
        <v>3862</v>
      </c>
    </row>
    <row r="7431" spans="1:14" x14ac:dyDescent="0.2">
      <c r="A7431" t="s">
        <v>13190</v>
      </c>
      <c r="B7431">
        <v>29400</v>
      </c>
      <c r="C7431">
        <v>33600</v>
      </c>
      <c r="D7431">
        <v>37800</v>
      </c>
      <c r="E7431">
        <v>42000</v>
      </c>
      <c r="F7431">
        <v>45400</v>
      </c>
      <c r="G7431">
        <v>48750</v>
      </c>
      <c r="H7431">
        <v>52100</v>
      </c>
      <c r="I7431">
        <v>55450</v>
      </c>
      <c r="J7431">
        <v>58800</v>
      </c>
      <c r="K7431" t="s">
        <v>3097</v>
      </c>
      <c r="L7431">
        <v>107</v>
      </c>
      <c r="M7431">
        <v>50</v>
      </c>
      <c r="N7431" t="s">
        <v>3676</v>
      </c>
    </row>
    <row r="7432" spans="1:14" x14ac:dyDescent="0.2">
      <c r="A7432" t="s">
        <v>13191</v>
      </c>
      <c r="B7432">
        <v>29400</v>
      </c>
      <c r="C7432">
        <v>33600</v>
      </c>
      <c r="D7432">
        <v>37800</v>
      </c>
      <c r="E7432">
        <v>42000</v>
      </c>
      <c r="F7432">
        <v>45400</v>
      </c>
      <c r="G7432">
        <v>48750</v>
      </c>
      <c r="H7432">
        <v>52100</v>
      </c>
      <c r="I7432">
        <v>55450</v>
      </c>
      <c r="J7432">
        <v>58800</v>
      </c>
      <c r="K7432" t="s">
        <v>3097</v>
      </c>
      <c r="L7432">
        <v>109</v>
      </c>
      <c r="M7432">
        <v>50</v>
      </c>
      <c r="N7432" t="s">
        <v>3677</v>
      </c>
    </row>
    <row r="7433" spans="1:14" x14ac:dyDescent="0.2">
      <c r="A7433" t="s">
        <v>13192</v>
      </c>
      <c r="B7433">
        <v>31400</v>
      </c>
      <c r="C7433">
        <v>35850</v>
      </c>
      <c r="D7433">
        <v>40350</v>
      </c>
      <c r="E7433">
        <v>44800</v>
      </c>
      <c r="F7433">
        <v>48400</v>
      </c>
      <c r="G7433">
        <v>52000</v>
      </c>
      <c r="H7433">
        <v>55600</v>
      </c>
      <c r="I7433">
        <v>59150</v>
      </c>
      <c r="J7433">
        <v>62750</v>
      </c>
      <c r="K7433" t="s">
        <v>3097</v>
      </c>
      <c r="L7433">
        <v>111</v>
      </c>
      <c r="M7433">
        <v>50</v>
      </c>
      <c r="N7433" t="s">
        <v>3678</v>
      </c>
    </row>
    <row r="7434" spans="1:14" x14ac:dyDescent="0.2">
      <c r="A7434" t="s">
        <v>13193</v>
      </c>
      <c r="B7434">
        <v>29850</v>
      </c>
      <c r="C7434">
        <v>34100</v>
      </c>
      <c r="D7434">
        <v>38350</v>
      </c>
      <c r="E7434">
        <v>42600</v>
      </c>
      <c r="F7434">
        <v>46050</v>
      </c>
      <c r="G7434">
        <v>49450</v>
      </c>
      <c r="H7434">
        <v>52850</v>
      </c>
      <c r="I7434">
        <v>56250</v>
      </c>
      <c r="J7434">
        <v>59650</v>
      </c>
      <c r="K7434" t="s">
        <v>3098</v>
      </c>
      <c r="L7434">
        <v>1</v>
      </c>
      <c r="M7434">
        <v>50</v>
      </c>
      <c r="N7434" t="s">
        <v>3066</v>
      </c>
    </row>
    <row r="7435" spans="1:14" x14ac:dyDescent="0.2">
      <c r="A7435" t="s">
        <v>13194</v>
      </c>
      <c r="B7435">
        <v>29150</v>
      </c>
      <c r="C7435">
        <v>33300</v>
      </c>
      <c r="D7435">
        <v>37450</v>
      </c>
      <c r="E7435">
        <v>41600</v>
      </c>
      <c r="F7435">
        <v>44950</v>
      </c>
      <c r="G7435">
        <v>48300</v>
      </c>
      <c r="H7435">
        <v>51600</v>
      </c>
      <c r="I7435">
        <v>54950</v>
      </c>
      <c r="J7435">
        <v>58250</v>
      </c>
      <c r="K7435" t="s">
        <v>3098</v>
      </c>
      <c r="L7435">
        <v>3</v>
      </c>
      <c r="M7435">
        <v>50</v>
      </c>
      <c r="N7435" t="s">
        <v>3916</v>
      </c>
    </row>
    <row r="7436" spans="1:14" x14ac:dyDescent="0.2">
      <c r="A7436" t="s">
        <v>13195</v>
      </c>
      <c r="B7436">
        <v>29150</v>
      </c>
      <c r="C7436">
        <v>33300</v>
      </c>
      <c r="D7436">
        <v>37450</v>
      </c>
      <c r="E7436">
        <v>41600</v>
      </c>
      <c r="F7436">
        <v>44950</v>
      </c>
      <c r="G7436">
        <v>48300</v>
      </c>
      <c r="H7436">
        <v>51600</v>
      </c>
      <c r="I7436">
        <v>54950</v>
      </c>
      <c r="J7436">
        <v>58250</v>
      </c>
      <c r="K7436" t="s">
        <v>3098</v>
      </c>
      <c r="L7436">
        <v>5</v>
      </c>
      <c r="M7436">
        <v>50</v>
      </c>
      <c r="N7436" t="s">
        <v>3917</v>
      </c>
    </row>
    <row r="7437" spans="1:14" x14ac:dyDescent="0.2">
      <c r="A7437" t="s">
        <v>13196</v>
      </c>
      <c r="B7437">
        <v>29150</v>
      </c>
      <c r="C7437">
        <v>33300</v>
      </c>
      <c r="D7437">
        <v>37450</v>
      </c>
      <c r="E7437">
        <v>41600</v>
      </c>
      <c r="F7437">
        <v>44950</v>
      </c>
      <c r="G7437">
        <v>48300</v>
      </c>
      <c r="H7437">
        <v>51600</v>
      </c>
      <c r="I7437">
        <v>54950</v>
      </c>
      <c r="J7437">
        <v>58250</v>
      </c>
      <c r="K7437" t="s">
        <v>3098</v>
      </c>
      <c r="L7437">
        <v>7</v>
      </c>
      <c r="M7437">
        <v>50</v>
      </c>
      <c r="N7437" t="s">
        <v>3918</v>
      </c>
    </row>
    <row r="7438" spans="1:14" x14ac:dyDescent="0.2">
      <c r="A7438" t="s">
        <v>13197</v>
      </c>
      <c r="B7438">
        <v>29150</v>
      </c>
      <c r="C7438">
        <v>33300</v>
      </c>
      <c r="D7438">
        <v>37450</v>
      </c>
      <c r="E7438">
        <v>41600</v>
      </c>
      <c r="F7438">
        <v>44950</v>
      </c>
      <c r="G7438">
        <v>48300</v>
      </c>
      <c r="H7438">
        <v>51600</v>
      </c>
      <c r="I7438">
        <v>54950</v>
      </c>
      <c r="J7438">
        <v>58250</v>
      </c>
      <c r="K7438" t="s">
        <v>3098</v>
      </c>
      <c r="L7438">
        <v>9</v>
      </c>
      <c r="M7438">
        <v>50</v>
      </c>
      <c r="N7438" t="s">
        <v>3044</v>
      </c>
    </row>
    <row r="7439" spans="1:14" x14ac:dyDescent="0.2">
      <c r="A7439" t="s">
        <v>13198</v>
      </c>
      <c r="B7439">
        <v>29750</v>
      </c>
      <c r="C7439">
        <v>34000</v>
      </c>
      <c r="D7439">
        <v>38250</v>
      </c>
      <c r="E7439">
        <v>42450</v>
      </c>
      <c r="F7439">
        <v>45850</v>
      </c>
      <c r="G7439">
        <v>49250</v>
      </c>
      <c r="H7439">
        <v>52650</v>
      </c>
      <c r="I7439">
        <v>56050</v>
      </c>
      <c r="J7439">
        <v>59450</v>
      </c>
      <c r="K7439" t="s">
        <v>3098</v>
      </c>
      <c r="L7439">
        <v>11</v>
      </c>
      <c r="M7439">
        <v>50</v>
      </c>
      <c r="N7439" t="s">
        <v>3369</v>
      </c>
    </row>
    <row r="7440" spans="1:14" x14ac:dyDescent="0.2">
      <c r="A7440" t="s">
        <v>13199</v>
      </c>
      <c r="B7440">
        <v>30000</v>
      </c>
      <c r="C7440">
        <v>34250</v>
      </c>
      <c r="D7440">
        <v>38550</v>
      </c>
      <c r="E7440">
        <v>42800</v>
      </c>
      <c r="F7440">
        <v>46250</v>
      </c>
      <c r="G7440">
        <v>49650</v>
      </c>
      <c r="H7440">
        <v>53100</v>
      </c>
      <c r="I7440">
        <v>56500</v>
      </c>
      <c r="J7440">
        <v>59950</v>
      </c>
      <c r="K7440" t="s">
        <v>3098</v>
      </c>
      <c r="L7440">
        <v>13</v>
      </c>
      <c r="M7440">
        <v>50</v>
      </c>
      <c r="N7440" t="s">
        <v>3919</v>
      </c>
    </row>
    <row r="7441" spans="1:14" x14ac:dyDescent="0.2">
      <c r="A7441" t="s">
        <v>13200</v>
      </c>
      <c r="B7441">
        <v>29300</v>
      </c>
      <c r="C7441">
        <v>33500</v>
      </c>
      <c r="D7441">
        <v>37700</v>
      </c>
      <c r="E7441">
        <v>41850</v>
      </c>
      <c r="F7441">
        <v>45200</v>
      </c>
      <c r="G7441">
        <v>48550</v>
      </c>
      <c r="H7441">
        <v>51900</v>
      </c>
      <c r="I7441">
        <v>55250</v>
      </c>
      <c r="J7441">
        <v>58600</v>
      </c>
      <c r="K7441" t="s">
        <v>3098</v>
      </c>
      <c r="L7441">
        <v>15</v>
      </c>
      <c r="M7441">
        <v>50</v>
      </c>
      <c r="N7441" t="s">
        <v>3263</v>
      </c>
    </row>
    <row r="7442" spans="1:14" x14ac:dyDescent="0.2">
      <c r="A7442" t="s">
        <v>13201</v>
      </c>
      <c r="B7442">
        <v>29150</v>
      </c>
      <c r="C7442">
        <v>33300</v>
      </c>
      <c r="D7442">
        <v>37450</v>
      </c>
      <c r="E7442">
        <v>41600</v>
      </c>
      <c r="F7442">
        <v>44950</v>
      </c>
      <c r="G7442">
        <v>48300</v>
      </c>
      <c r="H7442">
        <v>51600</v>
      </c>
      <c r="I7442">
        <v>54950</v>
      </c>
      <c r="J7442">
        <v>58250</v>
      </c>
      <c r="K7442" t="s">
        <v>3098</v>
      </c>
      <c r="L7442">
        <v>17</v>
      </c>
      <c r="M7442">
        <v>50</v>
      </c>
      <c r="N7442" t="s">
        <v>3069</v>
      </c>
    </row>
    <row r="7443" spans="1:14" x14ac:dyDescent="0.2">
      <c r="A7443" t="s">
        <v>13202</v>
      </c>
      <c r="B7443">
        <v>32900</v>
      </c>
      <c r="C7443">
        <v>37600</v>
      </c>
      <c r="D7443">
        <v>42300</v>
      </c>
      <c r="E7443">
        <v>46950</v>
      </c>
      <c r="F7443">
        <v>50750</v>
      </c>
      <c r="G7443">
        <v>54500</v>
      </c>
      <c r="H7443">
        <v>58250</v>
      </c>
      <c r="I7443">
        <v>62000</v>
      </c>
      <c r="J7443">
        <v>65750</v>
      </c>
      <c r="K7443" t="s">
        <v>3098</v>
      </c>
      <c r="L7443">
        <v>19</v>
      </c>
      <c r="M7443">
        <v>50</v>
      </c>
      <c r="N7443" t="s">
        <v>3920</v>
      </c>
    </row>
    <row r="7444" spans="1:14" x14ac:dyDescent="0.2">
      <c r="A7444" t="s">
        <v>13203</v>
      </c>
      <c r="B7444">
        <v>29150</v>
      </c>
      <c r="C7444">
        <v>33300</v>
      </c>
      <c r="D7444">
        <v>37450</v>
      </c>
      <c r="E7444">
        <v>41600</v>
      </c>
      <c r="F7444">
        <v>44950</v>
      </c>
      <c r="G7444">
        <v>48300</v>
      </c>
      <c r="H7444">
        <v>51600</v>
      </c>
      <c r="I7444">
        <v>54950</v>
      </c>
      <c r="J7444">
        <v>58250</v>
      </c>
      <c r="K7444" t="s">
        <v>3098</v>
      </c>
      <c r="L7444">
        <v>21</v>
      </c>
      <c r="M7444">
        <v>50</v>
      </c>
      <c r="N7444" t="s">
        <v>3921</v>
      </c>
    </row>
    <row r="7445" spans="1:14" x14ac:dyDescent="0.2">
      <c r="A7445" t="s">
        <v>13204</v>
      </c>
      <c r="B7445">
        <v>29500</v>
      </c>
      <c r="C7445">
        <v>33700</v>
      </c>
      <c r="D7445">
        <v>37900</v>
      </c>
      <c r="E7445">
        <v>42100</v>
      </c>
      <c r="F7445">
        <v>45500</v>
      </c>
      <c r="G7445">
        <v>48850</v>
      </c>
      <c r="H7445">
        <v>52250</v>
      </c>
      <c r="I7445">
        <v>55600</v>
      </c>
      <c r="J7445">
        <v>58950</v>
      </c>
      <c r="K7445" t="s">
        <v>3098</v>
      </c>
      <c r="L7445">
        <v>23</v>
      </c>
      <c r="M7445">
        <v>50</v>
      </c>
      <c r="N7445" t="s">
        <v>3304</v>
      </c>
    </row>
    <row r="7446" spans="1:14" x14ac:dyDescent="0.2">
      <c r="A7446" t="s">
        <v>13205</v>
      </c>
      <c r="B7446">
        <v>35250</v>
      </c>
      <c r="C7446">
        <v>40300</v>
      </c>
      <c r="D7446">
        <v>45350</v>
      </c>
      <c r="E7446">
        <v>50350</v>
      </c>
      <c r="F7446">
        <v>54400</v>
      </c>
      <c r="G7446">
        <v>58450</v>
      </c>
      <c r="H7446">
        <v>62450</v>
      </c>
      <c r="I7446">
        <v>66500</v>
      </c>
      <c r="J7446">
        <v>70500</v>
      </c>
      <c r="K7446" t="s">
        <v>3098</v>
      </c>
      <c r="L7446">
        <v>25</v>
      </c>
      <c r="M7446">
        <v>50</v>
      </c>
      <c r="N7446" t="s">
        <v>3758</v>
      </c>
    </row>
    <row r="7447" spans="1:14" x14ac:dyDescent="0.2">
      <c r="A7447" t="s">
        <v>13206</v>
      </c>
      <c r="B7447">
        <v>31050</v>
      </c>
      <c r="C7447">
        <v>35500</v>
      </c>
      <c r="D7447">
        <v>39950</v>
      </c>
      <c r="E7447">
        <v>44350</v>
      </c>
      <c r="F7447">
        <v>47900</v>
      </c>
      <c r="G7447">
        <v>51450</v>
      </c>
      <c r="H7447">
        <v>55000</v>
      </c>
      <c r="I7447">
        <v>58550</v>
      </c>
      <c r="J7447">
        <v>62100</v>
      </c>
      <c r="K7447" t="s">
        <v>3098</v>
      </c>
      <c r="L7447">
        <v>27</v>
      </c>
      <c r="M7447">
        <v>50</v>
      </c>
      <c r="N7447" t="s">
        <v>3759</v>
      </c>
    </row>
    <row r="7448" spans="1:14" x14ac:dyDescent="0.2">
      <c r="A7448" t="s">
        <v>13207</v>
      </c>
      <c r="B7448">
        <v>29150</v>
      </c>
      <c r="C7448">
        <v>33300</v>
      </c>
      <c r="D7448">
        <v>37450</v>
      </c>
      <c r="E7448">
        <v>41600</v>
      </c>
      <c r="F7448">
        <v>44950</v>
      </c>
      <c r="G7448">
        <v>48300</v>
      </c>
      <c r="H7448">
        <v>51600</v>
      </c>
      <c r="I7448">
        <v>54950</v>
      </c>
      <c r="J7448">
        <v>58250</v>
      </c>
      <c r="K7448" t="s">
        <v>3098</v>
      </c>
      <c r="L7448">
        <v>29</v>
      </c>
      <c r="M7448">
        <v>50</v>
      </c>
      <c r="N7448" t="s">
        <v>4186</v>
      </c>
    </row>
    <row r="7449" spans="1:14" x14ac:dyDescent="0.2">
      <c r="A7449" t="s">
        <v>13208</v>
      </c>
      <c r="B7449">
        <v>29150</v>
      </c>
      <c r="C7449">
        <v>33300</v>
      </c>
      <c r="D7449">
        <v>37450</v>
      </c>
      <c r="E7449">
        <v>41600</v>
      </c>
      <c r="F7449">
        <v>44950</v>
      </c>
      <c r="G7449">
        <v>48300</v>
      </c>
      <c r="H7449">
        <v>51600</v>
      </c>
      <c r="I7449">
        <v>54950</v>
      </c>
      <c r="J7449">
        <v>58250</v>
      </c>
      <c r="K7449" t="s">
        <v>3098</v>
      </c>
      <c r="L7449">
        <v>31</v>
      </c>
      <c r="M7449">
        <v>50</v>
      </c>
      <c r="N7449" t="s">
        <v>3922</v>
      </c>
    </row>
    <row r="7450" spans="1:14" x14ac:dyDescent="0.2">
      <c r="A7450" t="s">
        <v>13209</v>
      </c>
      <c r="B7450">
        <v>30550</v>
      </c>
      <c r="C7450">
        <v>34900</v>
      </c>
      <c r="D7450">
        <v>39250</v>
      </c>
      <c r="E7450">
        <v>43600</v>
      </c>
      <c r="F7450">
        <v>47100</v>
      </c>
      <c r="G7450">
        <v>50600</v>
      </c>
      <c r="H7450">
        <v>54100</v>
      </c>
      <c r="I7450">
        <v>57600</v>
      </c>
      <c r="J7450">
        <v>61050</v>
      </c>
      <c r="K7450" t="s">
        <v>3098</v>
      </c>
      <c r="L7450">
        <v>33</v>
      </c>
      <c r="M7450">
        <v>50</v>
      </c>
      <c r="N7450" t="s">
        <v>2711</v>
      </c>
    </row>
    <row r="7451" spans="1:14" x14ac:dyDescent="0.2">
      <c r="A7451" t="s">
        <v>13210</v>
      </c>
      <c r="B7451">
        <v>30000</v>
      </c>
      <c r="C7451">
        <v>34250</v>
      </c>
      <c r="D7451">
        <v>38550</v>
      </c>
      <c r="E7451">
        <v>42800</v>
      </c>
      <c r="F7451">
        <v>46250</v>
      </c>
      <c r="G7451">
        <v>49650</v>
      </c>
      <c r="H7451">
        <v>53100</v>
      </c>
      <c r="I7451">
        <v>56500</v>
      </c>
      <c r="J7451">
        <v>59950</v>
      </c>
      <c r="K7451" t="s">
        <v>3098</v>
      </c>
      <c r="L7451">
        <v>35</v>
      </c>
      <c r="M7451">
        <v>50</v>
      </c>
      <c r="N7451" t="s">
        <v>3311</v>
      </c>
    </row>
    <row r="7452" spans="1:14" x14ac:dyDescent="0.2">
      <c r="A7452" t="s">
        <v>13211</v>
      </c>
      <c r="B7452">
        <v>29150</v>
      </c>
      <c r="C7452">
        <v>33300</v>
      </c>
      <c r="D7452">
        <v>37450</v>
      </c>
      <c r="E7452">
        <v>41600</v>
      </c>
      <c r="F7452">
        <v>44950</v>
      </c>
      <c r="G7452">
        <v>48300</v>
      </c>
      <c r="H7452">
        <v>51600</v>
      </c>
      <c r="I7452">
        <v>54950</v>
      </c>
      <c r="J7452">
        <v>58250</v>
      </c>
      <c r="K7452" t="s">
        <v>3098</v>
      </c>
      <c r="L7452">
        <v>37</v>
      </c>
      <c r="M7452">
        <v>50</v>
      </c>
      <c r="N7452" t="s">
        <v>3923</v>
      </c>
    </row>
    <row r="7453" spans="1:14" x14ac:dyDescent="0.2">
      <c r="A7453" t="s">
        <v>13212</v>
      </c>
      <c r="B7453">
        <v>30150</v>
      </c>
      <c r="C7453">
        <v>34450</v>
      </c>
      <c r="D7453">
        <v>38750</v>
      </c>
      <c r="E7453">
        <v>43050</v>
      </c>
      <c r="F7453">
        <v>46500</v>
      </c>
      <c r="G7453">
        <v>49950</v>
      </c>
      <c r="H7453">
        <v>53400</v>
      </c>
      <c r="I7453">
        <v>56850</v>
      </c>
      <c r="J7453">
        <v>60300</v>
      </c>
      <c r="K7453" t="s">
        <v>3098</v>
      </c>
      <c r="L7453">
        <v>39</v>
      </c>
      <c r="M7453">
        <v>50</v>
      </c>
      <c r="N7453" t="s">
        <v>3924</v>
      </c>
    </row>
    <row r="7454" spans="1:14" x14ac:dyDescent="0.2">
      <c r="A7454" t="s">
        <v>13213</v>
      </c>
      <c r="B7454">
        <v>29150</v>
      </c>
      <c r="C7454">
        <v>33300</v>
      </c>
      <c r="D7454">
        <v>37450</v>
      </c>
      <c r="E7454">
        <v>41600</v>
      </c>
      <c r="F7454">
        <v>44950</v>
      </c>
      <c r="G7454">
        <v>48300</v>
      </c>
      <c r="H7454">
        <v>51600</v>
      </c>
      <c r="I7454">
        <v>54950</v>
      </c>
      <c r="J7454">
        <v>58250</v>
      </c>
      <c r="K7454" t="s">
        <v>3098</v>
      </c>
      <c r="L7454">
        <v>41</v>
      </c>
      <c r="M7454">
        <v>50</v>
      </c>
      <c r="N7454" t="s">
        <v>2716</v>
      </c>
    </row>
    <row r="7455" spans="1:14" x14ac:dyDescent="0.2">
      <c r="A7455" t="s">
        <v>13214</v>
      </c>
      <c r="B7455">
        <v>30250</v>
      </c>
      <c r="C7455">
        <v>34550</v>
      </c>
      <c r="D7455">
        <v>38850</v>
      </c>
      <c r="E7455">
        <v>43150</v>
      </c>
      <c r="F7455">
        <v>46650</v>
      </c>
      <c r="G7455">
        <v>50100</v>
      </c>
      <c r="H7455">
        <v>53550</v>
      </c>
      <c r="I7455">
        <v>57000</v>
      </c>
      <c r="J7455">
        <v>60450</v>
      </c>
      <c r="K7455" t="s">
        <v>3098</v>
      </c>
      <c r="L7455">
        <v>43</v>
      </c>
      <c r="M7455">
        <v>50</v>
      </c>
      <c r="N7455" t="s">
        <v>3473</v>
      </c>
    </row>
    <row r="7456" spans="1:14" x14ac:dyDescent="0.2">
      <c r="A7456" t="s">
        <v>13215</v>
      </c>
      <c r="B7456">
        <v>29150</v>
      </c>
      <c r="C7456">
        <v>33300</v>
      </c>
      <c r="D7456">
        <v>37450</v>
      </c>
      <c r="E7456">
        <v>41600</v>
      </c>
      <c r="F7456">
        <v>44950</v>
      </c>
      <c r="G7456">
        <v>48300</v>
      </c>
      <c r="H7456">
        <v>51600</v>
      </c>
      <c r="I7456">
        <v>54950</v>
      </c>
      <c r="J7456">
        <v>58250</v>
      </c>
      <c r="K7456" t="s">
        <v>3098</v>
      </c>
      <c r="L7456">
        <v>45</v>
      </c>
      <c r="M7456">
        <v>50</v>
      </c>
      <c r="N7456" t="s">
        <v>3925</v>
      </c>
    </row>
    <row r="7457" spans="1:14" x14ac:dyDescent="0.2">
      <c r="A7457" t="s">
        <v>13216</v>
      </c>
      <c r="B7457">
        <v>29150</v>
      </c>
      <c r="C7457">
        <v>33300</v>
      </c>
      <c r="D7457">
        <v>37450</v>
      </c>
      <c r="E7457">
        <v>41600</v>
      </c>
      <c r="F7457">
        <v>44950</v>
      </c>
      <c r="G7457">
        <v>48300</v>
      </c>
      <c r="H7457">
        <v>51600</v>
      </c>
      <c r="I7457">
        <v>54950</v>
      </c>
      <c r="J7457">
        <v>58250</v>
      </c>
      <c r="K7457" t="s">
        <v>3098</v>
      </c>
      <c r="L7457">
        <v>47</v>
      </c>
      <c r="M7457">
        <v>50</v>
      </c>
      <c r="N7457" t="s">
        <v>2956</v>
      </c>
    </row>
    <row r="7458" spans="1:14" x14ac:dyDescent="0.2">
      <c r="A7458" t="s">
        <v>13217</v>
      </c>
      <c r="B7458">
        <v>29150</v>
      </c>
      <c r="C7458">
        <v>33300</v>
      </c>
      <c r="D7458">
        <v>37450</v>
      </c>
      <c r="E7458">
        <v>41600</v>
      </c>
      <c r="F7458">
        <v>44950</v>
      </c>
      <c r="G7458">
        <v>48300</v>
      </c>
      <c r="H7458">
        <v>51600</v>
      </c>
      <c r="I7458">
        <v>54950</v>
      </c>
      <c r="J7458">
        <v>58250</v>
      </c>
      <c r="K7458" t="s">
        <v>3098</v>
      </c>
      <c r="L7458">
        <v>49</v>
      </c>
      <c r="M7458">
        <v>50</v>
      </c>
      <c r="N7458" t="s">
        <v>3926</v>
      </c>
    </row>
    <row r="7459" spans="1:14" x14ac:dyDescent="0.2">
      <c r="A7459" t="s">
        <v>13218</v>
      </c>
      <c r="B7459">
        <v>30250</v>
      </c>
      <c r="C7459">
        <v>34550</v>
      </c>
      <c r="D7459">
        <v>38850</v>
      </c>
      <c r="E7459">
        <v>43150</v>
      </c>
      <c r="F7459">
        <v>46650</v>
      </c>
      <c r="G7459">
        <v>50100</v>
      </c>
      <c r="H7459">
        <v>53550</v>
      </c>
      <c r="I7459">
        <v>57000</v>
      </c>
      <c r="J7459">
        <v>60450</v>
      </c>
      <c r="K7459" t="s">
        <v>3098</v>
      </c>
      <c r="L7459">
        <v>51</v>
      </c>
      <c r="M7459">
        <v>50</v>
      </c>
      <c r="N7459" t="s">
        <v>3927</v>
      </c>
    </row>
    <row r="7460" spans="1:14" x14ac:dyDescent="0.2">
      <c r="A7460" t="s">
        <v>13219</v>
      </c>
      <c r="B7460">
        <v>29150</v>
      </c>
      <c r="C7460">
        <v>33300</v>
      </c>
      <c r="D7460">
        <v>37450</v>
      </c>
      <c r="E7460">
        <v>41600</v>
      </c>
      <c r="F7460">
        <v>44950</v>
      </c>
      <c r="G7460">
        <v>48300</v>
      </c>
      <c r="H7460">
        <v>51600</v>
      </c>
      <c r="I7460">
        <v>54950</v>
      </c>
      <c r="J7460">
        <v>58250</v>
      </c>
      <c r="K7460" t="s">
        <v>3098</v>
      </c>
      <c r="L7460">
        <v>53</v>
      </c>
      <c r="M7460">
        <v>50</v>
      </c>
      <c r="N7460" t="s">
        <v>2958</v>
      </c>
    </row>
    <row r="7461" spans="1:14" x14ac:dyDescent="0.2">
      <c r="A7461" t="s">
        <v>13220</v>
      </c>
      <c r="B7461">
        <v>35250</v>
      </c>
      <c r="C7461">
        <v>40300</v>
      </c>
      <c r="D7461">
        <v>45350</v>
      </c>
      <c r="E7461">
        <v>50350</v>
      </c>
      <c r="F7461">
        <v>54400</v>
      </c>
      <c r="G7461">
        <v>58450</v>
      </c>
      <c r="H7461">
        <v>62450</v>
      </c>
      <c r="I7461">
        <v>66500</v>
      </c>
      <c r="J7461">
        <v>70500</v>
      </c>
      <c r="K7461" t="s">
        <v>3098</v>
      </c>
      <c r="L7461">
        <v>55</v>
      </c>
      <c r="M7461">
        <v>50</v>
      </c>
      <c r="N7461" t="s">
        <v>2720</v>
      </c>
    </row>
    <row r="7462" spans="1:14" x14ac:dyDescent="0.2">
      <c r="A7462" t="s">
        <v>13221</v>
      </c>
      <c r="B7462">
        <v>29150</v>
      </c>
      <c r="C7462">
        <v>33300</v>
      </c>
      <c r="D7462">
        <v>37450</v>
      </c>
      <c r="E7462">
        <v>41600</v>
      </c>
      <c r="F7462">
        <v>44950</v>
      </c>
      <c r="G7462">
        <v>48300</v>
      </c>
      <c r="H7462">
        <v>51600</v>
      </c>
      <c r="I7462">
        <v>54950</v>
      </c>
      <c r="J7462">
        <v>58250</v>
      </c>
      <c r="K7462" t="s">
        <v>3098</v>
      </c>
      <c r="L7462">
        <v>57</v>
      </c>
      <c r="M7462">
        <v>50</v>
      </c>
      <c r="N7462" t="s">
        <v>3928</v>
      </c>
    </row>
    <row r="7463" spans="1:14" x14ac:dyDescent="0.2">
      <c r="A7463" t="s">
        <v>13222</v>
      </c>
      <c r="B7463">
        <v>31600</v>
      </c>
      <c r="C7463">
        <v>36100</v>
      </c>
      <c r="D7463">
        <v>40600</v>
      </c>
      <c r="E7463">
        <v>45100</v>
      </c>
      <c r="F7463">
        <v>48750</v>
      </c>
      <c r="G7463">
        <v>52350</v>
      </c>
      <c r="H7463">
        <v>55950</v>
      </c>
      <c r="I7463">
        <v>59550</v>
      </c>
      <c r="J7463">
        <v>63150</v>
      </c>
      <c r="K7463" t="s">
        <v>3098</v>
      </c>
      <c r="L7463">
        <v>59</v>
      </c>
      <c r="M7463">
        <v>50</v>
      </c>
      <c r="N7463" t="s">
        <v>3475</v>
      </c>
    </row>
    <row r="7464" spans="1:14" x14ac:dyDescent="0.2">
      <c r="A7464" t="s">
        <v>13223</v>
      </c>
      <c r="B7464">
        <v>29150</v>
      </c>
      <c r="C7464">
        <v>33300</v>
      </c>
      <c r="D7464">
        <v>37450</v>
      </c>
      <c r="E7464">
        <v>41600</v>
      </c>
      <c r="F7464">
        <v>44950</v>
      </c>
      <c r="G7464">
        <v>48300</v>
      </c>
      <c r="H7464">
        <v>51600</v>
      </c>
      <c r="I7464">
        <v>54950</v>
      </c>
      <c r="J7464">
        <v>58250</v>
      </c>
      <c r="K7464" t="s">
        <v>3098</v>
      </c>
      <c r="L7464">
        <v>61</v>
      </c>
      <c r="M7464">
        <v>50</v>
      </c>
      <c r="N7464" t="s">
        <v>3327</v>
      </c>
    </row>
    <row r="7465" spans="1:14" x14ac:dyDescent="0.2">
      <c r="A7465" t="s">
        <v>13224</v>
      </c>
      <c r="B7465">
        <v>29150</v>
      </c>
      <c r="C7465">
        <v>33300</v>
      </c>
      <c r="D7465">
        <v>37450</v>
      </c>
      <c r="E7465">
        <v>41600</v>
      </c>
      <c r="F7465">
        <v>44950</v>
      </c>
      <c r="G7465">
        <v>48300</v>
      </c>
      <c r="H7465">
        <v>51600</v>
      </c>
      <c r="I7465">
        <v>54950</v>
      </c>
      <c r="J7465">
        <v>58250</v>
      </c>
      <c r="K7465" t="s">
        <v>3098</v>
      </c>
      <c r="L7465">
        <v>63</v>
      </c>
      <c r="M7465">
        <v>50</v>
      </c>
      <c r="N7465" t="s">
        <v>3929</v>
      </c>
    </row>
    <row r="7466" spans="1:14" x14ac:dyDescent="0.2">
      <c r="A7466" t="s">
        <v>13225</v>
      </c>
      <c r="B7466">
        <v>29150</v>
      </c>
      <c r="C7466">
        <v>33300</v>
      </c>
      <c r="D7466">
        <v>37450</v>
      </c>
      <c r="E7466">
        <v>41600</v>
      </c>
      <c r="F7466">
        <v>44950</v>
      </c>
      <c r="G7466">
        <v>48300</v>
      </c>
      <c r="H7466">
        <v>51600</v>
      </c>
      <c r="I7466">
        <v>54950</v>
      </c>
      <c r="J7466">
        <v>58250</v>
      </c>
      <c r="K7466" t="s">
        <v>3098</v>
      </c>
      <c r="L7466">
        <v>65</v>
      </c>
      <c r="M7466">
        <v>50</v>
      </c>
      <c r="N7466" t="s">
        <v>2452</v>
      </c>
    </row>
    <row r="7467" spans="1:14" x14ac:dyDescent="0.2">
      <c r="A7467" t="s">
        <v>13226</v>
      </c>
      <c r="B7467">
        <v>29750</v>
      </c>
      <c r="C7467">
        <v>34000</v>
      </c>
      <c r="D7467">
        <v>38250</v>
      </c>
      <c r="E7467">
        <v>42450</v>
      </c>
      <c r="F7467">
        <v>45850</v>
      </c>
      <c r="G7467">
        <v>49250</v>
      </c>
      <c r="H7467">
        <v>52650</v>
      </c>
      <c r="I7467">
        <v>56050</v>
      </c>
      <c r="J7467">
        <v>59450</v>
      </c>
      <c r="K7467" t="s">
        <v>3098</v>
      </c>
      <c r="L7467">
        <v>67</v>
      </c>
      <c r="M7467">
        <v>50</v>
      </c>
      <c r="N7467" t="s">
        <v>2453</v>
      </c>
    </row>
    <row r="7468" spans="1:14" x14ac:dyDescent="0.2">
      <c r="A7468" t="s">
        <v>13227</v>
      </c>
      <c r="B7468">
        <v>29150</v>
      </c>
      <c r="C7468">
        <v>33300</v>
      </c>
      <c r="D7468">
        <v>37450</v>
      </c>
      <c r="E7468">
        <v>41600</v>
      </c>
      <c r="F7468">
        <v>44950</v>
      </c>
      <c r="G7468">
        <v>48300</v>
      </c>
      <c r="H7468">
        <v>51600</v>
      </c>
      <c r="I7468">
        <v>54950</v>
      </c>
      <c r="J7468">
        <v>58250</v>
      </c>
      <c r="K7468" t="s">
        <v>3098</v>
      </c>
      <c r="L7468">
        <v>69</v>
      </c>
      <c r="M7468">
        <v>50</v>
      </c>
      <c r="N7468" t="s">
        <v>2454</v>
      </c>
    </row>
    <row r="7469" spans="1:14" x14ac:dyDescent="0.2">
      <c r="A7469" t="s">
        <v>13228</v>
      </c>
      <c r="B7469">
        <v>29150</v>
      </c>
      <c r="C7469">
        <v>33300</v>
      </c>
      <c r="D7469">
        <v>37450</v>
      </c>
      <c r="E7469">
        <v>41600</v>
      </c>
      <c r="F7469">
        <v>44950</v>
      </c>
      <c r="G7469">
        <v>48300</v>
      </c>
      <c r="H7469">
        <v>51600</v>
      </c>
      <c r="I7469">
        <v>54950</v>
      </c>
      <c r="J7469">
        <v>58250</v>
      </c>
      <c r="K7469" t="s">
        <v>3098</v>
      </c>
      <c r="L7469">
        <v>71</v>
      </c>
      <c r="M7469">
        <v>50</v>
      </c>
      <c r="N7469" t="s">
        <v>2725</v>
      </c>
    </row>
    <row r="7470" spans="1:14" x14ac:dyDescent="0.2">
      <c r="A7470" t="s">
        <v>13229</v>
      </c>
      <c r="B7470">
        <v>30950</v>
      </c>
      <c r="C7470">
        <v>35400</v>
      </c>
      <c r="D7470">
        <v>39800</v>
      </c>
      <c r="E7470">
        <v>44200</v>
      </c>
      <c r="F7470">
        <v>47750</v>
      </c>
      <c r="G7470">
        <v>51300</v>
      </c>
      <c r="H7470">
        <v>54850</v>
      </c>
      <c r="I7470">
        <v>58350</v>
      </c>
      <c r="J7470">
        <v>61900</v>
      </c>
      <c r="K7470" t="s">
        <v>3098</v>
      </c>
      <c r="L7470">
        <v>73</v>
      </c>
      <c r="M7470">
        <v>50</v>
      </c>
      <c r="N7470" t="s">
        <v>2455</v>
      </c>
    </row>
    <row r="7471" spans="1:14" x14ac:dyDescent="0.2">
      <c r="A7471" t="s">
        <v>13230</v>
      </c>
      <c r="B7471">
        <v>29150</v>
      </c>
      <c r="C7471">
        <v>33300</v>
      </c>
      <c r="D7471">
        <v>37450</v>
      </c>
      <c r="E7471">
        <v>41600</v>
      </c>
      <c r="F7471">
        <v>44950</v>
      </c>
      <c r="G7471">
        <v>48300</v>
      </c>
      <c r="H7471">
        <v>51600</v>
      </c>
      <c r="I7471">
        <v>54950</v>
      </c>
      <c r="J7471">
        <v>58250</v>
      </c>
      <c r="K7471" t="s">
        <v>3098</v>
      </c>
      <c r="L7471">
        <v>75</v>
      </c>
      <c r="M7471">
        <v>50</v>
      </c>
      <c r="N7471" t="s">
        <v>3386</v>
      </c>
    </row>
    <row r="7472" spans="1:14" x14ac:dyDescent="0.2">
      <c r="A7472" t="s">
        <v>13231</v>
      </c>
      <c r="B7472">
        <v>29150</v>
      </c>
      <c r="C7472">
        <v>33300</v>
      </c>
      <c r="D7472">
        <v>37450</v>
      </c>
      <c r="E7472">
        <v>41600</v>
      </c>
      <c r="F7472">
        <v>44950</v>
      </c>
      <c r="G7472">
        <v>48300</v>
      </c>
      <c r="H7472">
        <v>51600</v>
      </c>
      <c r="I7472">
        <v>54950</v>
      </c>
      <c r="J7472">
        <v>58250</v>
      </c>
      <c r="K7472" t="s">
        <v>3098</v>
      </c>
      <c r="L7472">
        <v>77</v>
      </c>
      <c r="M7472">
        <v>50</v>
      </c>
      <c r="N7472" t="s">
        <v>4200</v>
      </c>
    </row>
    <row r="7473" spans="1:14" x14ac:dyDescent="0.2">
      <c r="A7473" t="s">
        <v>13232</v>
      </c>
      <c r="B7473">
        <v>29150</v>
      </c>
      <c r="C7473">
        <v>33300</v>
      </c>
      <c r="D7473">
        <v>37450</v>
      </c>
      <c r="E7473">
        <v>41600</v>
      </c>
      <c r="F7473">
        <v>44950</v>
      </c>
      <c r="G7473">
        <v>48300</v>
      </c>
      <c r="H7473">
        <v>51600</v>
      </c>
      <c r="I7473">
        <v>54950</v>
      </c>
      <c r="J7473">
        <v>58250</v>
      </c>
      <c r="K7473" t="s">
        <v>3098</v>
      </c>
      <c r="L7473">
        <v>79</v>
      </c>
      <c r="M7473">
        <v>50</v>
      </c>
      <c r="N7473" t="s">
        <v>2976</v>
      </c>
    </row>
    <row r="7474" spans="1:14" x14ac:dyDescent="0.2">
      <c r="A7474" t="s">
        <v>13233</v>
      </c>
      <c r="B7474">
        <v>32000</v>
      </c>
      <c r="C7474">
        <v>36600</v>
      </c>
      <c r="D7474">
        <v>41150</v>
      </c>
      <c r="E7474">
        <v>45700</v>
      </c>
      <c r="F7474">
        <v>49400</v>
      </c>
      <c r="G7474">
        <v>53050</v>
      </c>
      <c r="H7474">
        <v>56700</v>
      </c>
      <c r="I7474">
        <v>60350</v>
      </c>
      <c r="J7474">
        <v>64000</v>
      </c>
      <c r="K7474" t="s">
        <v>3098</v>
      </c>
      <c r="L7474">
        <v>81</v>
      </c>
      <c r="M7474">
        <v>50</v>
      </c>
      <c r="N7474" t="s">
        <v>4237</v>
      </c>
    </row>
    <row r="7475" spans="1:14" x14ac:dyDescent="0.2">
      <c r="A7475" t="s">
        <v>13234</v>
      </c>
      <c r="B7475">
        <v>29150</v>
      </c>
      <c r="C7475">
        <v>33300</v>
      </c>
      <c r="D7475">
        <v>37450</v>
      </c>
      <c r="E7475">
        <v>41600</v>
      </c>
      <c r="F7475">
        <v>44950</v>
      </c>
      <c r="G7475">
        <v>48300</v>
      </c>
      <c r="H7475">
        <v>51600</v>
      </c>
      <c r="I7475">
        <v>54950</v>
      </c>
      <c r="J7475">
        <v>58250</v>
      </c>
      <c r="K7475" t="s">
        <v>3098</v>
      </c>
      <c r="L7475">
        <v>83</v>
      </c>
      <c r="M7475">
        <v>50</v>
      </c>
      <c r="N7475" t="s">
        <v>3284</v>
      </c>
    </row>
    <row r="7476" spans="1:14" x14ac:dyDescent="0.2">
      <c r="A7476" t="s">
        <v>13235</v>
      </c>
      <c r="B7476">
        <v>29150</v>
      </c>
      <c r="C7476">
        <v>33300</v>
      </c>
      <c r="D7476">
        <v>37450</v>
      </c>
      <c r="E7476">
        <v>41600</v>
      </c>
      <c r="F7476">
        <v>44950</v>
      </c>
      <c r="G7476">
        <v>48300</v>
      </c>
      <c r="H7476">
        <v>51600</v>
      </c>
      <c r="I7476">
        <v>54950</v>
      </c>
      <c r="J7476">
        <v>58250</v>
      </c>
      <c r="K7476" t="s">
        <v>3098</v>
      </c>
      <c r="L7476">
        <v>85</v>
      </c>
      <c r="M7476">
        <v>50</v>
      </c>
      <c r="N7476" t="s">
        <v>2456</v>
      </c>
    </row>
    <row r="7477" spans="1:14" x14ac:dyDescent="0.2">
      <c r="A7477" t="s">
        <v>13236</v>
      </c>
      <c r="B7477">
        <v>29150</v>
      </c>
      <c r="C7477">
        <v>33300</v>
      </c>
      <c r="D7477">
        <v>37450</v>
      </c>
      <c r="E7477">
        <v>41600</v>
      </c>
      <c r="F7477">
        <v>44950</v>
      </c>
      <c r="G7477">
        <v>48300</v>
      </c>
      <c r="H7477">
        <v>51600</v>
      </c>
      <c r="I7477">
        <v>54950</v>
      </c>
      <c r="J7477">
        <v>58250</v>
      </c>
      <c r="K7477" t="s">
        <v>3098</v>
      </c>
      <c r="L7477">
        <v>87</v>
      </c>
      <c r="M7477">
        <v>50</v>
      </c>
      <c r="N7477" t="s">
        <v>2457</v>
      </c>
    </row>
    <row r="7478" spans="1:14" x14ac:dyDescent="0.2">
      <c r="A7478" t="s">
        <v>13237</v>
      </c>
      <c r="B7478">
        <v>30200</v>
      </c>
      <c r="C7478">
        <v>34500</v>
      </c>
      <c r="D7478">
        <v>38800</v>
      </c>
      <c r="E7478">
        <v>43100</v>
      </c>
      <c r="F7478">
        <v>46550</v>
      </c>
      <c r="G7478">
        <v>50000</v>
      </c>
      <c r="H7478">
        <v>53450</v>
      </c>
      <c r="I7478">
        <v>56900</v>
      </c>
      <c r="J7478">
        <v>60350</v>
      </c>
      <c r="K7478" t="s">
        <v>3098</v>
      </c>
      <c r="L7478">
        <v>89</v>
      </c>
      <c r="M7478">
        <v>50</v>
      </c>
      <c r="N7478" t="s">
        <v>3537</v>
      </c>
    </row>
    <row r="7479" spans="1:14" x14ac:dyDescent="0.2">
      <c r="A7479" t="s">
        <v>13238</v>
      </c>
      <c r="B7479">
        <v>29150</v>
      </c>
      <c r="C7479">
        <v>33300</v>
      </c>
      <c r="D7479">
        <v>37450</v>
      </c>
      <c r="E7479">
        <v>41600</v>
      </c>
      <c r="F7479">
        <v>44950</v>
      </c>
      <c r="G7479">
        <v>48300</v>
      </c>
      <c r="H7479">
        <v>51600</v>
      </c>
      <c r="I7479">
        <v>54950</v>
      </c>
      <c r="J7479">
        <v>58250</v>
      </c>
      <c r="K7479" t="s">
        <v>3098</v>
      </c>
      <c r="L7479">
        <v>91</v>
      </c>
      <c r="M7479">
        <v>50</v>
      </c>
      <c r="N7479" t="s">
        <v>2458</v>
      </c>
    </row>
    <row r="7480" spans="1:14" x14ac:dyDescent="0.2">
      <c r="A7480" t="s">
        <v>13239</v>
      </c>
      <c r="B7480">
        <v>30450</v>
      </c>
      <c r="C7480">
        <v>34800</v>
      </c>
      <c r="D7480">
        <v>39150</v>
      </c>
      <c r="E7480">
        <v>43500</v>
      </c>
      <c r="F7480">
        <v>47000</v>
      </c>
      <c r="G7480">
        <v>50500</v>
      </c>
      <c r="H7480">
        <v>53950</v>
      </c>
      <c r="I7480">
        <v>57450</v>
      </c>
      <c r="J7480">
        <v>60900</v>
      </c>
      <c r="K7480" t="s">
        <v>3098</v>
      </c>
      <c r="L7480">
        <v>93</v>
      </c>
      <c r="M7480">
        <v>50</v>
      </c>
      <c r="N7480" t="s">
        <v>3389</v>
      </c>
    </row>
    <row r="7481" spans="1:14" x14ac:dyDescent="0.2">
      <c r="A7481" t="s">
        <v>13240</v>
      </c>
      <c r="B7481">
        <v>29150</v>
      </c>
      <c r="C7481">
        <v>33300</v>
      </c>
      <c r="D7481">
        <v>37450</v>
      </c>
      <c r="E7481">
        <v>41600</v>
      </c>
      <c r="F7481">
        <v>44950</v>
      </c>
      <c r="G7481">
        <v>48300</v>
      </c>
      <c r="H7481">
        <v>51600</v>
      </c>
      <c r="I7481">
        <v>54950</v>
      </c>
      <c r="J7481">
        <v>58250</v>
      </c>
      <c r="K7481" t="s">
        <v>3098</v>
      </c>
      <c r="L7481">
        <v>95</v>
      </c>
      <c r="M7481">
        <v>50</v>
      </c>
      <c r="N7481" t="s">
        <v>3334</v>
      </c>
    </row>
    <row r="7482" spans="1:14" x14ac:dyDescent="0.2">
      <c r="A7482" t="s">
        <v>13241</v>
      </c>
      <c r="B7482">
        <v>29150</v>
      </c>
      <c r="C7482">
        <v>33300</v>
      </c>
      <c r="D7482">
        <v>37450</v>
      </c>
      <c r="E7482">
        <v>41600</v>
      </c>
      <c r="F7482">
        <v>44950</v>
      </c>
      <c r="G7482">
        <v>48300</v>
      </c>
      <c r="H7482">
        <v>51600</v>
      </c>
      <c r="I7482">
        <v>54950</v>
      </c>
      <c r="J7482">
        <v>58250</v>
      </c>
      <c r="K7482" t="s">
        <v>3098</v>
      </c>
      <c r="L7482">
        <v>97</v>
      </c>
      <c r="M7482">
        <v>50</v>
      </c>
      <c r="N7482" t="s">
        <v>3392</v>
      </c>
    </row>
    <row r="7483" spans="1:14" x14ac:dyDescent="0.2">
      <c r="A7483" t="s">
        <v>13242</v>
      </c>
      <c r="B7483">
        <v>31500</v>
      </c>
      <c r="C7483">
        <v>36000</v>
      </c>
      <c r="D7483">
        <v>40500</v>
      </c>
      <c r="E7483">
        <v>45000</v>
      </c>
      <c r="F7483">
        <v>48600</v>
      </c>
      <c r="G7483">
        <v>52200</v>
      </c>
      <c r="H7483">
        <v>55800</v>
      </c>
      <c r="I7483">
        <v>59400</v>
      </c>
      <c r="J7483">
        <v>63000</v>
      </c>
      <c r="K7483" t="s">
        <v>3098</v>
      </c>
      <c r="L7483">
        <v>99</v>
      </c>
      <c r="M7483">
        <v>50</v>
      </c>
      <c r="N7483" t="s">
        <v>2459</v>
      </c>
    </row>
    <row r="7484" spans="1:14" x14ac:dyDescent="0.2">
      <c r="A7484" t="s">
        <v>13243</v>
      </c>
      <c r="B7484">
        <v>29150</v>
      </c>
      <c r="C7484">
        <v>33300</v>
      </c>
      <c r="D7484">
        <v>37450</v>
      </c>
      <c r="E7484">
        <v>41600</v>
      </c>
      <c r="F7484">
        <v>44950</v>
      </c>
      <c r="G7484">
        <v>48300</v>
      </c>
      <c r="H7484">
        <v>51600</v>
      </c>
      <c r="I7484">
        <v>54950</v>
      </c>
      <c r="J7484">
        <v>58250</v>
      </c>
      <c r="K7484" t="s">
        <v>3098</v>
      </c>
      <c r="L7484">
        <v>101</v>
      </c>
      <c r="M7484">
        <v>50</v>
      </c>
      <c r="N7484" t="s">
        <v>2460</v>
      </c>
    </row>
    <row r="7485" spans="1:14" x14ac:dyDescent="0.2">
      <c r="A7485" t="s">
        <v>13244</v>
      </c>
      <c r="B7485">
        <v>29150</v>
      </c>
      <c r="C7485">
        <v>33300</v>
      </c>
      <c r="D7485">
        <v>37450</v>
      </c>
      <c r="E7485">
        <v>41600</v>
      </c>
      <c r="F7485">
        <v>44950</v>
      </c>
      <c r="G7485">
        <v>48300</v>
      </c>
      <c r="H7485">
        <v>51600</v>
      </c>
      <c r="I7485">
        <v>54950</v>
      </c>
      <c r="J7485">
        <v>58250</v>
      </c>
      <c r="K7485" t="s">
        <v>3098</v>
      </c>
      <c r="L7485">
        <v>103</v>
      </c>
      <c r="M7485">
        <v>50</v>
      </c>
      <c r="N7485" t="s">
        <v>2461</v>
      </c>
    </row>
    <row r="7486" spans="1:14" x14ac:dyDescent="0.2">
      <c r="A7486" t="s">
        <v>13245</v>
      </c>
      <c r="B7486">
        <v>29150</v>
      </c>
      <c r="C7486">
        <v>33300</v>
      </c>
      <c r="D7486">
        <v>37450</v>
      </c>
      <c r="E7486">
        <v>41600</v>
      </c>
      <c r="F7486">
        <v>44950</v>
      </c>
      <c r="G7486">
        <v>48300</v>
      </c>
      <c r="H7486">
        <v>51600</v>
      </c>
      <c r="I7486">
        <v>54950</v>
      </c>
      <c r="J7486">
        <v>58250</v>
      </c>
      <c r="K7486" t="s">
        <v>3098</v>
      </c>
      <c r="L7486">
        <v>105</v>
      </c>
      <c r="M7486">
        <v>50</v>
      </c>
      <c r="N7486" t="s">
        <v>2462</v>
      </c>
    </row>
    <row r="7487" spans="1:14" x14ac:dyDescent="0.2">
      <c r="A7487" t="s">
        <v>13246</v>
      </c>
      <c r="B7487">
        <v>29150</v>
      </c>
      <c r="C7487">
        <v>33300</v>
      </c>
      <c r="D7487">
        <v>37450</v>
      </c>
      <c r="E7487">
        <v>41600</v>
      </c>
      <c r="F7487">
        <v>44950</v>
      </c>
      <c r="G7487">
        <v>48300</v>
      </c>
      <c r="H7487">
        <v>51600</v>
      </c>
      <c r="I7487">
        <v>54950</v>
      </c>
      <c r="J7487">
        <v>58250</v>
      </c>
      <c r="K7487" t="s">
        <v>3098</v>
      </c>
      <c r="L7487">
        <v>107</v>
      </c>
      <c r="M7487">
        <v>50</v>
      </c>
      <c r="N7487" t="s">
        <v>4115</v>
      </c>
    </row>
    <row r="7488" spans="1:14" x14ac:dyDescent="0.2">
      <c r="A7488" t="s">
        <v>13247</v>
      </c>
      <c r="B7488">
        <v>33600</v>
      </c>
      <c r="C7488">
        <v>38400</v>
      </c>
      <c r="D7488">
        <v>43200</v>
      </c>
      <c r="E7488">
        <v>47950</v>
      </c>
      <c r="F7488">
        <v>51800</v>
      </c>
      <c r="G7488">
        <v>55650</v>
      </c>
      <c r="H7488">
        <v>59500</v>
      </c>
      <c r="I7488">
        <v>63300</v>
      </c>
      <c r="J7488">
        <v>67150</v>
      </c>
      <c r="K7488" t="s">
        <v>3098</v>
      </c>
      <c r="L7488">
        <v>109</v>
      </c>
      <c r="M7488">
        <v>50</v>
      </c>
      <c r="N7488" t="s">
        <v>2463</v>
      </c>
    </row>
    <row r="7489" spans="1:14" x14ac:dyDescent="0.2">
      <c r="A7489" t="s">
        <v>13248</v>
      </c>
      <c r="B7489">
        <v>30900</v>
      </c>
      <c r="C7489">
        <v>35300</v>
      </c>
      <c r="D7489">
        <v>39700</v>
      </c>
      <c r="E7489">
        <v>44100</v>
      </c>
      <c r="F7489">
        <v>47650</v>
      </c>
      <c r="G7489">
        <v>51200</v>
      </c>
      <c r="H7489">
        <v>54700</v>
      </c>
      <c r="I7489">
        <v>58250</v>
      </c>
      <c r="J7489">
        <v>61750</v>
      </c>
      <c r="K7489" t="s">
        <v>3098</v>
      </c>
      <c r="L7489">
        <v>111</v>
      </c>
      <c r="M7489">
        <v>50</v>
      </c>
      <c r="N7489" t="s">
        <v>3394</v>
      </c>
    </row>
    <row r="7490" spans="1:14" x14ac:dyDescent="0.2">
      <c r="A7490" t="s">
        <v>13249</v>
      </c>
      <c r="B7490">
        <v>30000</v>
      </c>
      <c r="C7490">
        <v>34250</v>
      </c>
      <c r="D7490">
        <v>38550</v>
      </c>
      <c r="E7490">
        <v>42800</v>
      </c>
      <c r="F7490">
        <v>46250</v>
      </c>
      <c r="G7490">
        <v>49650</v>
      </c>
      <c r="H7490">
        <v>53100</v>
      </c>
      <c r="I7490">
        <v>56500</v>
      </c>
      <c r="J7490">
        <v>59950</v>
      </c>
      <c r="K7490" t="s">
        <v>3098</v>
      </c>
      <c r="L7490">
        <v>113</v>
      </c>
      <c r="M7490">
        <v>50</v>
      </c>
      <c r="N7490" t="s">
        <v>3396</v>
      </c>
    </row>
    <row r="7491" spans="1:14" x14ac:dyDescent="0.2">
      <c r="A7491" t="s">
        <v>13250</v>
      </c>
      <c r="B7491">
        <v>29500</v>
      </c>
      <c r="C7491">
        <v>33700</v>
      </c>
      <c r="D7491">
        <v>37900</v>
      </c>
      <c r="E7491">
        <v>42100</v>
      </c>
      <c r="F7491">
        <v>45500</v>
      </c>
      <c r="G7491">
        <v>48850</v>
      </c>
      <c r="H7491">
        <v>52250</v>
      </c>
      <c r="I7491">
        <v>55600</v>
      </c>
      <c r="J7491">
        <v>58950</v>
      </c>
      <c r="K7491" t="s">
        <v>3098</v>
      </c>
      <c r="L7491">
        <v>115</v>
      </c>
      <c r="M7491">
        <v>50</v>
      </c>
      <c r="N7491" t="s">
        <v>2464</v>
      </c>
    </row>
    <row r="7492" spans="1:14" x14ac:dyDescent="0.2">
      <c r="A7492" t="s">
        <v>13251</v>
      </c>
      <c r="B7492">
        <v>30000</v>
      </c>
      <c r="C7492">
        <v>34250</v>
      </c>
      <c r="D7492">
        <v>38550</v>
      </c>
      <c r="E7492">
        <v>42800</v>
      </c>
      <c r="F7492">
        <v>46250</v>
      </c>
      <c r="G7492">
        <v>49650</v>
      </c>
      <c r="H7492">
        <v>53100</v>
      </c>
      <c r="I7492">
        <v>56500</v>
      </c>
      <c r="J7492">
        <v>59950</v>
      </c>
      <c r="K7492" t="s">
        <v>3098</v>
      </c>
      <c r="L7492">
        <v>117</v>
      </c>
      <c r="M7492">
        <v>50</v>
      </c>
      <c r="N7492" t="s">
        <v>4212</v>
      </c>
    </row>
    <row r="7493" spans="1:14" x14ac:dyDescent="0.2">
      <c r="A7493" t="s">
        <v>13252</v>
      </c>
      <c r="B7493">
        <v>29750</v>
      </c>
      <c r="C7493">
        <v>34000</v>
      </c>
      <c r="D7493">
        <v>38250</v>
      </c>
      <c r="E7493">
        <v>42500</v>
      </c>
      <c r="F7493">
        <v>45900</v>
      </c>
      <c r="G7493">
        <v>49300</v>
      </c>
      <c r="H7493">
        <v>52700</v>
      </c>
      <c r="I7493">
        <v>56100</v>
      </c>
      <c r="J7493">
        <v>59500</v>
      </c>
      <c r="K7493" t="s">
        <v>3098</v>
      </c>
      <c r="L7493">
        <v>119</v>
      </c>
      <c r="M7493">
        <v>50</v>
      </c>
      <c r="N7493" t="s">
        <v>3342</v>
      </c>
    </row>
    <row r="7494" spans="1:14" x14ac:dyDescent="0.2">
      <c r="A7494" t="s">
        <v>13253</v>
      </c>
      <c r="B7494">
        <v>30000</v>
      </c>
      <c r="C7494">
        <v>34250</v>
      </c>
      <c r="D7494">
        <v>38550</v>
      </c>
      <c r="E7494">
        <v>42800</v>
      </c>
      <c r="F7494">
        <v>46250</v>
      </c>
      <c r="G7494">
        <v>49650</v>
      </c>
      <c r="H7494">
        <v>53100</v>
      </c>
      <c r="I7494">
        <v>56500</v>
      </c>
      <c r="J7494">
        <v>59950</v>
      </c>
      <c r="K7494" t="s">
        <v>3098</v>
      </c>
      <c r="L7494">
        <v>121</v>
      </c>
      <c r="M7494">
        <v>50</v>
      </c>
      <c r="N7494" t="s">
        <v>2465</v>
      </c>
    </row>
    <row r="7495" spans="1:14" x14ac:dyDescent="0.2">
      <c r="A7495" t="s">
        <v>13254</v>
      </c>
      <c r="B7495">
        <v>29150</v>
      </c>
      <c r="C7495">
        <v>33300</v>
      </c>
      <c r="D7495">
        <v>37450</v>
      </c>
      <c r="E7495">
        <v>41600</v>
      </c>
      <c r="F7495">
        <v>44950</v>
      </c>
      <c r="G7495">
        <v>48300</v>
      </c>
      <c r="H7495">
        <v>51600</v>
      </c>
      <c r="I7495">
        <v>54950</v>
      </c>
      <c r="J7495">
        <v>58250</v>
      </c>
      <c r="K7495" t="s">
        <v>3098</v>
      </c>
      <c r="L7495">
        <v>123</v>
      </c>
      <c r="M7495">
        <v>50</v>
      </c>
      <c r="N7495" t="s">
        <v>2466</v>
      </c>
    </row>
    <row r="7496" spans="1:14" x14ac:dyDescent="0.2">
      <c r="A7496" t="s">
        <v>13255</v>
      </c>
      <c r="B7496">
        <v>29150</v>
      </c>
      <c r="C7496">
        <v>33300</v>
      </c>
      <c r="D7496">
        <v>37450</v>
      </c>
      <c r="E7496">
        <v>41600</v>
      </c>
      <c r="F7496">
        <v>44950</v>
      </c>
      <c r="G7496">
        <v>48300</v>
      </c>
      <c r="H7496">
        <v>51600</v>
      </c>
      <c r="I7496">
        <v>54950</v>
      </c>
      <c r="J7496">
        <v>58250</v>
      </c>
      <c r="K7496" t="s">
        <v>3098</v>
      </c>
      <c r="L7496">
        <v>125</v>
      </c>
      <c r="M7496">
        <v>50</v>
      </c>
      <c r="N7496" t="s">
        <v>2467</v>
      </c>
    </row>
    <row r="7497" spans="1:14" x14ac:dyDescent="0.2">
      <c r="A7497" t="s">
        <v>13256</v>
      </c>
      <c r="B7497">
        <v>29700</v>
      </c>
      <c r="C7497">
        <v>33950</v>
      </c>
      <c r="D7497">
        <v>38200</v>
      </c>
      <c r="E7497">
        <v>42400</v>
      </c>
      <c r="F7497">
        <v>45800</v>
      </c>
      <c r="G7497">
        <v>49200</v>
      </c>
      <c r="H7497">
        <v>52600</v>
      </c>
      <c r="I7497">
        <v>56000</v>
      </c>
      <c r="J7497">
        <v>59400</v>
      </c>
      <c r="K7497" t="s">
        <v>3098</v>
      </c>
      <c r="L7497">
        <v>127</v>
      </c>
      <c r="M7497">
        <v>50</v>
      </c>
      <c r="N7497" t="s">
        <v>3227</v>
      </c>
    </row>
    <row r="7498" spans="1:14" x14ac:dyDescent="0.2">
      <c r="A7498" t="s">
        <v>13257</v>
      </c>
      <c r="B7498">
        <v>29150</v>
      </c>
      <c r="C7498">
        <v>33300</v>
      </c>
      <c r="D7498">
        <v>37450</v>
      </c>
      <c r="E7498">
        <v>41600</v>
      </c>
      <c r="F7498">
        <v>44950</v>
      </c>
      <c r="G7498">
        <v>48300</v>
      </c>
      <c r="H7498">
        <v>51600</v>
      </c>
      <c r="I7498">
        <v>54950</v>
      </c>
      <c r="J7498">
        <v>58250</v>
      </c>
      <c r="K7498" t="s">
        <v>3098</v>
      </c>
      <c r="L7498">
        <v>129</v>
      </c>
      <c r="M7498">
        <v>50</v>
      </c>
      <c r="N7498" t="s">
        <v>2468</v>
      </c>
    </row>
    <row r="7499" spans="1:14" x14ac:dyDescent="0.2">
      <c r="A7499" t="s">
        <v>13258</v>
      </c>
      <c r="B7499">
        <v>31150</v>
      </c>
      <c r="C7499">
        <v>35600</v>
      </c>
      <c r="D7499">
        <v>40050</v>
      </c>
      <c r="E7499">
        <v>44500</v>
      </c>
      <c r="F7499">
        <v>48100</v>
      </c>
      <c r="G7499">
        <v>51650</v>
      </c>
      <c r="H7499">
        <v>55200</v>
      </c>
      <c r="I7499">
        <v>58750</v>
      </c>
      <c r="J7499">
        <v>62300</v>
      </c>
      <c r="K7499" t="s">
        <v>3098</v>
      </c>
      <c r="L7499">
        <v>131</v>
      </c>
      <c r="M7499">
        <v>50</v>
      </c>
      <c r="N7499" t="s">
        <v>2469</v>
      </c>
    </row>
    <row r="7500" spans="1:14" x14ac:dyDescent="0.2">
      <c r="A7500" t="s">
        <v>13259</v>
      </c>
      <c r="B7500">
        <v>29150</v>
      </c>
      <c r="C7500">
        <v>33300</v>
      </c>
      <c r="D7500">
        <v>37450</v>
      </c>
      <c r="E7500">
        <v>41600</v>
      </c>
      <c r="F7500">
        <v>44950</v>
      </c>
      <c r="G7500">
        <v>48300</v>
      </c>
      <c r="H7500">
        <v>51600</v>
      </c>
      <c r="I7500">
        <v>54950</v>
      </c>
      <c r="J7500">
        <v>58250</v>
      </c>
      <c r="K7500" t="s">
        <v>3098</v>
      </c>
      <c r="L7500">
        <v>133</v>
      </c>
      <c r="M7500">
        <v>50</v>
      </c>
      <c r="N7500" t="s">
        <v>3234</v>
      </c>
    </row>
    <row r="7501" spans="1:14" x14ac:dyDescent="0.2">
      <c r="A7501" t="s">
        <v>13260</v>
      </c>
      <c r="B7501">
        <v>30950</v>
      </c>
      <c r="C7501">
        <v>35400</v>
      </c>
      <c r="D7501">
        <v>39800</v>
      </c>
      <c r="E7501">
        <v>44200</v>
      </c>
      <c r="F7501">
        <v>47750</v>
      </c>
      <c r="G7501">
        <v>51300</v>
      </c>
      <c r="H7501">
        <v>54850</v>
      </c>
      <c r="I7501">
        <v>58350</v>
      </c>
      <c r="J7501">
        <v>61900</v>
      </c>
      <c r="K7501" t="s">
        <v>3098</v>
      </c>
      <c r="L7501">
        <v>135</v>
      </c>
      <c r="M7501">
        <v>50</v>
      </c>
      <c r="N7501" t="s">
        <v>2470</v>
      </c>
    </row>
    <row r="7502" spans="1:14" x14ac:dyDescent="0.2">
      <c r="A7502" t="s">
        <v>13261</v>
      </c>
      <c r="B7502">
        <v>31400</v>
      </c>
      <c r="C7502">
        <v>35850</v>
      </c>
      <c r="D7502">
        <v>40350</v>
      </c>
      <c r="E7502">
        <v>44800</v>
      </c>
      <c r="F7502">
        <v>48400</v>
      </c>
      <c r="G7502">
        <v>52000</v>
      </c>
      <c r="H7502">
        <v>55600</v>
      </c>
      <c r="I7502">
        <v>59150</v>
      </c>
      <c r="J7502">
        <v>62750</v>
      </c>
      <c r="K7502" t="s">
        <v>3098</v>
      </c>
      <c r="L7502">
        <v>137</v>
      </c>
      <c r="M7502">
        <v>50</v>
      </c>
      <c r="N7502" t="s">
        <v>3549</v>
      </c>
    </row>
    <row r="7503" spans="1:14" x14ac:dyDescent="0.2">
      <c r="A7503" t="s">
        <v>13262</v>
      </c>
      <c r="B7503">
        <v>30800</v>
      </c>
      <c r="C7503">
        <v>35200</v>
      </c>
      <c r="D7503">
        <v>39600</v>
      </c>
      <c r="E7503">
        <v>43950</v>
      </c>
      <c r="F7503">
        <v>47500</v>
      </c>
      <c r="G7503">
        <v>51000</v>
      </c>
      <c r="H7503">
        <v>54500</v>
      </c>
      <c r="I7503">
        <v>58050</v>
      </c>
      <c r="J7503">
        <v>61550</v>
      </c>
      <c r="K7503" t="s">
        <v>3098</v>
      </c>
      <c r="L7503">
        <v>139</v>
      </c>
      <c r="M7503">
        <v>50</v>
      </c>
      <c r="N7503" t="s">
        <v>3590</v>
      </c>
    </row>
    <row r="7504" spans="1:14" x14ac:dyDescent="0.2">
      <c r="A7504" t="s">
        <v>13263</v>
      </c>
      <c r="B7504">
        <v>31300</v>
      </c>
      <c r="C7504">
        <v>35800</v>
      </c>
      <c r="D7504">
        <v>40250</v>
      </c>
      <c r="E7504">
        <v>44700</v>
      </c>
      <c r="F7504">
        <v>48300</v>
      </c>
      <c r="G7504">
        <v>51900</v>
      </c>
      <c r="H7504">
        <v>55450</v>
      </c>
      <c r="I7504">
        <v>59050</v>
      </c>
      <c r="J7504">
        <v>62600</v>
      </c>
      <c r="K7504" t="s">
        <v>3098</v>
      </c>
      <c r="L7504">
        <v>141</v>
      </c>
      <c r="M7504">
        <v>50</v>
      </c>
      <c r="N7504" t="s">
        <v>3550</v>
      </c>
    </row>
    <row r="7505" spans="1:14" x14ac:dyDescent="0.2">
      <c r="A7505" t="s">
        <v>13264</v>
      </c>
      <c r="B7505">
        <v>31650</v>
      </c>
      <c r="C7505">
        <v>36150</v>
      </c>
      <c r="D7505">
        <v>40650</v>
      </c>
      <c r="E7505">
        <v>45150</v>
      </c>
      <c r="F7505">
        <v>48800</v>
      </c>
      <c r="G7505">
        <v>52400</v>
      </c>
      <c r="H7505">
        <v>56000</v>
      </c>
      <c r="I7505">
        <v>59600</v>
      </c>
      <c r="J7505">
        <v>63250</v>
      </c>
      <c r="K7505" t="s">
        <v>3098</v>
      </c>
      <c r="L7505">
        <v>143</v>
      </c>
      <c r="M7505">
        <v>50</v>
      </c>
      <c r="N7505" t="s">
        <v>3405</v>
      </c>
    </row>
    <row r="7506" spans="1:14" x14ac:dyDescent="0.2">
      <c r="A7506" t="s">
        <v>13265</v>
      </c>
      <c r="B7506">
        <v>29150</v>
      </c>
      <c r="C7506">
        <v>33300</v>
      </c>
      <c r="D7506">
        <v>37450</v>
      </c>
      <c r="E7506">
        <v>41600</v>
      </c>
      <c r="F7506">
        <v>44950</v>
      </c>
      <c r="G7506">
        <v>48300</v>
      </c>
      <c r="H7506">
        <v>51600</v>
      </c>
      <c r="I7506">
        <v>54950</v>
      </c>
      <c r="J7506">
        <v>58250</v>
      </c>
      <c r="K7506" t="s">
        <v>3098</v>
      </c>
      <c r="L7506">
        <v>145</v>
      </c>
      <c r="M7506">
        <v>50</v>
      </c>
      <c r="N7506" t="s">
        <v>2471</v>
      </c>
    </row>
    <row r="7507" spans="1:14" x14ac:dyDescent="0.2">
      <c r="A7507" t="s">
        <v>13266</v>
      </c>
      <c r="B7507">
        <v>29150</v>
      </c>
      <c r="C7507">
        <v>33300</v>
      </c>
      <c r="D7507">
        <v>37450</v>
      </c>
      <c r="E7507">
        <v>41600</v>
      </c>
      <c r="F7507">
        <v>44950</v>
      </c>
      <c r="G7507">
        <v>48300</v>
      </c>
      <c r="H7507">
        <v>51600</v>
      </c>
      <c r="I7507">
        <v>54950</v>
      </c>
      <c r="J7507">
        <v>58250</v>
      </c>
      <c r="K7507" t="s">
        <v>3098</v>
      </c>
      <c r="L7507">
        <v>147</v>
      </c>
      <c r="M7507">
        <v>50</v>
      </c>
      <c r="N7507" t="s">
        <v>2472</v>
      </c>
    </row>
    <row r="7508" spans="1:14" x14ac:dyDescent="0.2">
      <c r="A7508" t="s">
        <v>13267</v>
      </c>
      <c r="B7508">
        <v>29150</v>
      </c>
      <c r="C7508">
        <v>33300</v>
      </c>
      <c r="D7508">
        <v>37450</v>
      </c>
      <c r="E7508">
        <v>41600</v>
      </c>
      <c r="F7508">
        <v>44950</v>
      </c>
      <c r="G7508">
        <v>48300</v>
      </c>
      <c r="H7508">
        <v>51600</v>
      </c>
      <c r="I7508">
        <v>54950</v>
      </c>
      <c r="J7508">
        <v>58250</v>
      </c>
      <c r="K7508" t="s">
        <v>3098</v>
      </c>
      <c r="L7508">
        <v>149</v>
      </c>
      <c r="M7508">
        <v>50</v>
      </c>
      <c r="N7508" t="s">
        <v>3507</v>
      </c>
    </row>
    <row r="7509" spans="1:14" x14ac:dyDescent="0.2">
      <c r="A7509" t="s">
        <v>13268</v>
      </c>
      <c r="B7509">
        <v>29150</v>
      </c>
      <c r="C7509">
        <v>33300</v>
      </c>
      <c r="D7509">
        <v>37450</v>
      </c>
      <c r="E7509">
        <v>41600</v>
      </c>
      <c r="F7509">
        <v>44950</v>
      </c>
      <c r="G7509">
        <v>48300</v>
      </c>
      <c r="H7509">
        <v>51600</v>
      </c>
      <c r="I7509">
        <v>54950</v>
      </c>
      <c r="J7509">
        <v>58250</v>
      </c>
      <c r="K7509" t="s">
        <v>3098</v>
      </c>
      <c r="L7509">
        <v>151</v>
      </c>
      <c r="M7509">
        <v>50</v>
      </c>
      <c r="N7509" t="s">
        <v>3410</v>
      </c>
    </row>
    <row r="7510" spans="1:14" x14ac:dyDescent="0.2">
      <c r="A7510" t="s">
        <v>13269</v>
      </c>
      <c r="B7510">
        <v>35250</v>
      </c>
      <c r="C7510">
        <v>40300</v>
      </c>
      <c r="D7510">
        <v>45350</v>
      </c>
      <c r="E7510">
        <v>50350</v>
      </c>
      <c r="F7510">
        <v>54400</v>
      </c>
      <c r="G7510">
        <v>58450</v>
      </c>
      <c r="H7510">
        <v>62450</v>
      </c>
      <c r="I7510">
        <v>66500</v>
      </c>
      <c r="J7510">
        <v>70500</v>
      </c>
      <c r="K7510" t="s">
        <v>3098</v>
      </c>
      <c r="L7510">
        <v>153</v>
      </c>
      <c r="M7510">
        <v>50</v>
      </c>
      <c r="N7510" t="s">
        <v>2473</v>
      </c>
    </row>
    <row r="7511" spans="1:14" x14ac:dyDescent="0.2">
      <c r="A7511" t="s">
        <v>13270</v>
      </c>
      <c r="B7511">
        <v>34500</v>
      </c>
      <c r="C7511">
        <v>39400</v>
      </c>
      <c r="D7511">
        <v>44350</v>
      </c>
      <c r="E7511">
        <v>49250</v>
      </c>
      <c r="F7511">
        <v>53200</v>
      </c>
      <c r="G7511">
        <v>57150</v>
      </c>
      <c r="H7511">
        <v>61100</v>
      </c>
      <c r="I7511">
        <v>65050</v>
      </c>
      <c r="J7511">
        <v>68950</v>
      </c>
      <c r="K7511" t="s">
        <v>3098</v>
      </c>
      <c r="L7511">
        <v>155</v>
      </c>
      <c r="M7511">
        <v>50</v>
      </c>
      <c r="N7511" t="s">
        <v>2474</v>
      </c>
    </row>
    <row r="7512" spans="1:14" x14ac:dyDescent="0.2">
      <c r="A7512" t="s">
        <v>13271</v>
      </c>
      <c r="B7512">
        <v>29150</v>
      </c>
      <c r="C7512">
        <v>33300</v>
      </c>
      <c r="D7512">
        <v>37450</v>
      </c>
      <c r="E7512">
        <v>41600</v>
      </c>
      <c r="F7512">
        <v>44950</v>
      </c>
      <c r="G7512">
        <v>48300</v>
      </c>
      <c r="H7512">
        <v>51600</v>
      </c>
      <c r="I7512">
        <v>54950</v>
      </c>
      <c r="J7512">
        <v>58250</v>
      </c>
      <c r="K7512" t="s">
        <v>3098</v>
      </c>
      <c r="L7512">
        <v>157</v>
      </c>
      <c r="M7512">
        <v>50</v>
      </c>
      <c r="N7512" t="s">
        <v>2475</v>
      </c>
    </row>
    <row r="7513" spans="1:14" x14ac:dyDescent="0.2">
      <c r="A7513" t="s">
        <v>13272</v>
      </c>
      <c r="B7513">
        <v>35800</v>
      </c>
      <c r="C7513">
        <v>40900</v>
      </c>
      <c r="D7513">
        <v>46000</v>
      </c>
      <c r="E7513">
        <v>51100</v>
      </c>
      <c r="F7513">
        <v>55200</v>
      </c>
      <c r="G7513">
        <v>59300</v>
      </c>
      <c r="H7513">
        <v>63400</v>
      </c>
      <c r="I7513">
        <v>67500</v>
      </c>
      <c r="J7513">
        <v>71550</v>
      </c>
      <c r="K7513" t="s">
        <v>3098</v>
      </c>
      <c r="L7513">
        <v>159</v>
      </c>
      <c r="M7513">
        <v>50</v>
      </c>
      <c r="N7513" t="s">
        <v>3243</v>
      </c>
    </row>
    <row r="7514" spans="1:14" x14ac:dyDescent="0.2">
      <c r="A7514" t="s">
        <v>13273</v>
      </c>
      <c r="B7514">
        <v>29150</v>
      </c>
      <c r="C7514">
        <v>33300</v>
      </c>
      <c r="D7514">
        <v>37450</v>
      </c>
      <c r="E7514">
        <v>41600</v>
      </c>
      <c r="F7514">
        <v>44950</v>
      </c>
      <c r="G7514">
        <v>48300</v>
      </c>
      <c r="H7514">
        <v>51600</v>
      </c>
      <c r="I7514">
        <v>54950</v>
      </c>
      <c r="J7514">
        <v>58250</v>
      </c>
      <c r="K7514" t="s">
        <v>3098</v>
      </c>
      <c r="L7514">
        <v>161</v>
      </c>
      <c r="M7514">
        <v>50</v>
      </c>
      <c r="N7514" t="s">
        <v>3245</v>
      </c>
    </row>
    <row r="7515" spans="1:14" x14ac:dyDescent="0.2">
      <c r="A7515" t="s">
        <v>13274</v>
      </c>
      <c r="B7515">
        <v>29750</v>
      </c>
      <c r="C7515">
        <v>34000</v>
      </c>
      <c r="D7515">
        <v>38250</v>
      </c>
      <c r="E7515">
        <v>42450</v>
      </c>
      <c r="F7515">
        <v>45850</v>
      </c>
      <c r="G7515">
        <v>49250</v>
      </c>
      <c r="H7515">
        <v>52650</v>
      </c>
      <c r="I7515">
        <v>56050</v>
      </c>
      <c r="J7515">
        <v>59450</v>
      </c>
      <c r="K7515" t="s">
        <v>3098</v>
      </c>
      <c r="L7515">
        <v>163</v>
      </c>
      <c r="M7515">
        <v>50</v>
      </c>
      <c r="N7515" t="s">
        <v>3246</v>
      </c>
    </row>
    <row r="7516" spans="1:14" x14ac:dyDescent="0.2">
      <c r="A7516" t="s">
        <v>13275</v>
      </c>
      <c r="B7516">
        <v>29150</v>
      </c>
      <c r="C7516">
        <v>33300</v>
      </c>
      <c r="D7516">
        <v>37450</v>
      </c>
      <c r="E7516">
        <v>41600</v>
      </c>
      <c r="F7516">
        <v>44950</v>
      </c>
      <c r="G7516">
        <v>48300</v>
      </c>
      <c r="H7516">
        <v>51600</v>
      </c>
      <c r="I7516">
        <v>54950</v>
      </c>
      <c r="J7516">
        <v>58250</v>
      </c>
      <c r="K7516" t="s">
        <v>3098</v>
      </c>
      <c r="L7516">
        <v>165</v>
      </c>
      <c r="M7516">
        <v>50</v>
      </c>
      <c r="N7516" t="s">
        <v>3031</v>
      </c>
    </row>
    <row r="7517" spans="1:14" x14ac:dyDescent="0.2">
      <c r="A7517" t="s">
        <v>13276</v>
      </c>
      <c r="B7517">
        <v>32000</v>
      </c>
      <c r="C7517">
        <v>36550</v>
      </c>
      <c r="D7517">
        <v>41100</v>
      </c>
      <c r="E7517">
        <v>45650</v>
      </c>
      <c r="F7517">
        <v>49350</v>
      </c>
      <c r="G7517">
        <v>53000</v>
      </c>
      <c r="H7517">
        <v>56650</v>
      </c>
      <c r="I7517">
        <v>60300</v>
      </c>
      <c r="J7517">
        <v>63950</v>
      </c>
      <c r="K7517" t="s">
        <v>3098</v>
      </c>
      <c r="L7517">
        <v>167</v>
      </c>
      <c r="M7517">
        <v>50</v>
      </c>
      <c r="N7517" t="s">
        <v>3249</v>
      </c>
    </row>
    <row r="7518" spans="1:14" x14ac:dyDescent="0.2">
      <c r="A7518" t="s">
        <v>13277</v>
      </c>
      <c r="B7518">
        <v>29150</v>
      </c>
      <c r="C7518">
        <v>33300</v>
      </c>
      <c r="D7518">
        <v>37450</v>
      </c>
      <c r="E7518">
        <v>41600</v>
      </c>
      <c r="F7518">
        <v>44950</v>
      </c>
      <c r="G7518">
        <v>48300</v>
      </c>
      <c r="H7518">
        <v>51600</v>
      </c>
      <c r="I7518">
        <v>54950</v>
      </c>
      <c r="J7518">
        <v>58250</v>
      </c>
      <c r="K7518" t="s">
        <v>3098</v>
      </c>
      <c r="L7518">
        <v>169</v>
      </c>
      <c r="M7518">
        <v>50</v>
      </c>
      <c r="N7518" t="s">
        <v>2476</v>
      </c>
    </row>
    <row r="7519" spans="1:14" x14ac:dyDescent="0.2">
      <c r="A7519" t="s">
        <v>13278</v>
      </c>
      <c r="B7519">
        <v>30950</v>
      </c>
      <c r="C7519">
        <v>35400</v>
      </c>
      <c r="D7519">
        <v>39800</v>
      </c>
      <c r="E7519">
        <v>44200</v>
      </c>
      <c r="F7519">
        <v>47750</v>
      </c>
      <c r="G7519">
        <v>51300</v>
      </c>
      <c r="H7519">
        <v>54850</v>
      </c>
      <c r="I7519">
        <v>58350</v>
      </c>
      <c r="J7519">
        <v>61900</v>
      </c>
      <c r="K7519" t="s">
        <v>3098</v>
      </c>
      <c r="L7519">
        <v>171</v>
      </c>
      <c r="M7519">
        <v>50</v>
      </c>
      <c r="N7519" t="s">
        <v>3605</v>
      </c>
    </row>
    <row r="7520" spans="1:14" x14ac:dyDescent="0.2">
      <c r="A7520" t="s">
        <v>13279</v>
      </c>
      <c r="B7520">
        <v>29150</v>
      </c>
      <c r="C7520">
        <v>33300</v>
      </c>
      <c r="D7520">
        <v>37450</v>
      </c>
      <c r="E7520">
        <v>41600</v>
      </c>
      <c r="F7520">
        <v>44950</v>
      </c>
      <c r="G7520">
        <v>48300</v>
      </c>
      <c r="H7520">
        <v>51600</v>
      </c>
      <c r="I7520">
        <v>54950</v>
      </c>
      <c r="J7520">
        <v>58250</v>
      </c>
      <c r="K7520" t="s">
        <v>3098</v>
      </c>
      <c r="L7520">
        <v>173</v>
      </c>
      <c r="M7520">
        <v>50</v>
      </c>
      <c r="N7520" t="s">
        <v>2477</v>
      </c>
    </row>
    <row r="7521" spans="1:14" x14ac:dyDescent="0.2">
      <c r="A7521" t="s">
        <v>13280</v>
      </c>
      <c r="B7521">
        <v>30250</v>
      </c>
      <c r="C7521">
        <v>34550</v>
      </c>
      <c r="D7521">
        <v>38850</v>
      </c>
      <c r="E7521">
        <v>43150</v>
      </c>
      <c r="F7521">
        <v>46650</v>
      </c>
      <c r="G7521">
        <v>50100</v>
      </c>
      <c r="H7521">
        <v>53550</v>
      </c>
      <c r="I7521">
        <v>57000</v>
      </c>
      <c r="J7521">
        <v>60450</v>
      </c>
      <c r="K7521" t="s">
        <v>3098</v>
      </c>
      <c r="L7521">
        <v>175</v>
      </c>
      <c r="M7521">
        <v>50</v>
      </c>
      <c r="N7521" t="s">
        <v>3862</v>
      </c>
    </row>
    <row r="7522" spans="1:14" x14ac:dyDescent="0.2">
      <c r="A7522" t="s">
        <v>13281</v>
      </c>
      <c r="B7522">
        <v>35250</v>
      </c>
      <c r="C7522">
        <v>40300</v>
      </c>
      <c r="D7522">
        <v>45350</v>
      </c>
      <c r="E7522">
        <v>50350</v>
      </c>
      <c r="F7522">
        <v>54400</v>
      </c>
      <c r="G7522">
        <v>58450</v>
      </c>
      <c r="H7522">
        <v>62450</v>
      </c>
      <c r="I7522">
        <v>66500</v>
      </c>
      <c r="J7522">
        <v>70500</v>
      </c>
      <c r="K7522" t="s">
        <v>3098</v>
      </c>
      <c r="L7522">
        <v>177</v>
      </c>
      <c r="M7522">
        <v>50</v>
      </c>
      <c r="N7522" t="s">
        <v>3362</v>
      </c>
    </row>
    <row r="7523" spans="1:14" x14ac:dyDescent="0.2">
      <c r="A7523" t="s">
        <v>13282</v>
      </c>
      <c r="B7523">
        <v>30800</v>
      </c>
      <c r="C7523">
        <v>35200</v>
      </c>
      <c r="D7523">
        <v>39600</v>
      </c>
      <c r="E7523">
        <v>43950</v>
      </c>
      <c r="F7523">
        <v>47500</v>
      </c>
      <c r="G7523">
        <v>51000</v>
      </c>
      <c r="H7523">
        <v>54500</v>
      </c>
      <c r="I7523">
        <v>58050</v>
      </c>
      <c r="J7523">
        <v>61550</v>
      </c>
      <c r="K7523" t="s">
        <v>3098</v>
      </c>
      <c r="L7523">
        <v>179</v>
      </c>
      <c r="M7523">
        <v>50</v>
      </c>
      <c r="N7523" t="s">
        <v>3616</v>
      </c>
    </row>
    <row r="7524" spans="1:14" x14ac:dyDescent="0.2">
      <c r="A7524" t="s">
        <v>13283</v>
      </c>
      <c r="B7524">
        <v>29150</v>
      </c>
      <c r="C7524">
        <v>33300</v>
      </c>
      <c r="D7524">
        <v>37450</v>
      </c>
      <c r="E7524">
        <v>41600</v>
      </c>
      <c r="F7524">
        <v>44950</v>
      </c>
      <c r="G7524">
        <v>48300</v>
      </c>
      <c r="H7524">
        <v>51600</v>
      </c>
      <c r="I7524">
        <v>54950</v>
      </c>
      <c r="J7524">
        <v>58250</v>
      </c>
      <c r="K7524" t="s">
        <v>3098</v>
      </c>
      <c r="L7524">
        <v>181</v>
      </c>
      <c r="M7524">
        <v>50</v>
      </c>
      <c r="N7524" t="s">
        <v>3617</v>
      </c>
    </row>
    <row r="7525" spans="1:14" x14ac:dyDescent="0.2">
      <c r="A7525" t="s">
        <v>13284</v>
      </c>
      <c r="B7525">
        <v>29150</v>
      </c>
      <c r="C7525">
        <v>33300</v>
      </c>
      <c r="D7525">
        <v>37450</v>
      </c>
      <c r="E7525">
        <v>41600</v>
      </c>
      <c r="F7525">
        <v>44950</v>
      </c>
      <c r="G7525">
        <v>48300</v>
      </c>
      <c r="H7525">
        <v>51600</v>
      </c>
      <c r="I7525">
        <v>54950</v>
      </c>
      <c r="J7525">
        <v>58250</v>
      </c>
      <c r="K7525" t="s">
        <v>3098</v>
      </c>
      <c r="L7525">
        <v>183</v>
      </c>
      <c r="M7525">
        <v>50</v>
      </c>
      <c r="N7525" t="s">
        <v>3618</v>
      </c>
    </row>
    <row r="7526" spans="1:14" x14ac:dyDescent="0.2">
      <c r="A7526" t="s">
        <v>13285</v>
      </c>
      <c r="B7526">
        <v>31050</v>
      </c>
      <c r="C7526">
        <v>35500</v>
      </c>
      <c r="D7526">
        <v>39950</v>
      </c>
      <c r="E7526">
        <v>44350</v>
      </c>
      <c r="F7526">
        <v>47900</v>
      </c>
      <c r="G7526">
        <v>51450</v>
      </c>
      <c r="H7526">
        <v>55000</v>
      </c>
      <c r="I7526">
        <v>58550</v>
      </c>
      <c r="J7526">
        <v>62100</v>
      </c>
      <c r="K7526" t="s">
        <v>3098</v>
      </c>
      <c r="L7526">
        <v>185</v>
      </c>
      <c r="M7526">
        <v>50</v>
      </c>
      <c r="N7526" t="s">
        <v>2478</v>
      </c>
    </row>
    <row r="7527" spans="1:14" x14ac:dyDescent="0.2">
      <c r="A7527" t="s">
        <v>13286</v>
      </c>
      <c r="B7527">
        <v>30350</v>
      </c>
      <c r="C7527">
        <v>34650</v>
      </c>
      <c r="D7527">
        <v>39000</v>
      </c>
      <c r="E7527">
        <v>43300</v>
      </c>
      <c r="F7527">
        <v>46800</v>
      </c>
      <c r="G7527">
        <v>50250</v>
      </c>
      <c r="H7527">
        <v>53700</v>
      </c>
      <c r="I7527">
        <v>57200</v>
      </c>
      <c r="J7527">
        <v>60650</v>
      </c>
      <c r="K7527" t="s">
        <v>3099</v>
      </c>
      <c r="L7527">
        <v>1</v>
      </c>
      <c r="M7527">
        <v>50</v>
      </c>
      <c r="N7527" t="s">
        <v>3941</v>
      </c>
    </row>
    <row r="7528" spans="1:14" x14ac:dyDescent="0.2">
      <c r="A7528" t="s">
        <v>13287</v>
      </c>
      <c r="B7528">
        <v>30350</v>
      </c>
      <c r="C7528">
        <v>34650</v>
      </c>
      <c r="D7528">
        <v>39000</v>
      </c>
      <c r="E7528">
        <v>43300</v>
      </c>
      <c r="F7528">
        <v>46800</v>
      </c>
      <c r="G7528">
        <v>50250</v>
      </c>
      <c r="H7528">
        <v>53700</v>
      </c>
      <c r="I7528">
        <v>57200</v>
      </c>
      <c r="J7528">
        <v>60650</v>
      </c>
      <c r="K7528" t="s">
        <v>3099</v>
      </c>
      <c r="L7528">
        <v>3</v>
      </c>
      <c r="M7528">
        <v>50</v>
      </c>
      <c r="N7528" t="s">
        <v>3373</v>
      </c>
    </row>
    <row r="7529" spans="1:14" x14ac:dyDescent="0.2">
      <c r="A7529" t="s">
        <v>13288</v>
      </c>
      <c r="B7529">
        <v>32100</v>
      </c>
      <c r="C7529">
        <v>36650</v>
      </c>
      <c r="D7529">
        <v>41250</v>
      </c>
      <c r="E7529">
        <v>45800</v>
      </c>
      <c r="F7529">
        <v>49500</v>
      </c>
      <c r="G7529">
        <v>53150</v>
      </c>
      <c r="H7529">
        <v>56800</v>
      </c>
      <c r="I7529">
        <v>60500</v>
      </c>
      <c r="J7529">
        <v>64150</v>
      </c>
      <c r="K7529" t="s">
        <v>3099</v>
      </c>
      <c r="L7529">
        <v>5</v>
      </c>
      <c r="M7529">
        <v>50</v>
      </c>
      <c r="N7529" t="s">
        <v>2720</v>
      </c>
    </row>
    <row r="7530" spans="1:14" x14ac:dyDescent="0.2">
      <c r="A7530" t="s">
        <v>13289</v>
      </c>
      <c r="B7530">
        <v>37350</v>
      </c>
      <c r="C7530">
        <v>42700</v>
      </c>
      <c r="D7530">
        <v>48050</v>
      </c>
      <c r="E7530">
        <v>53350</v>
      </c>
      <c r="F7530">
        <v>57650</v>
      </c>
      <c r="G7530">
        <v>61900</v>
      </c>
      <c r="H7530">
        <v>66200</v>
      </c>
      <c r="I7530">
        <v>70450</v>
      </c>
      <c r="J7530">
        <v>74700</v>
      </c>
      <c r="K7530" t="s">
        <v>3099</v>
      </c>
      <c r="L7530">
        <v>7</v>
      </c>
      <c r="M7530">
        <v>50</v>
      </c>
      <c r="N7530" t="s">
        <v>3942</v>
      </c>
    </row>
    <row r="7531" spans="1:14" x14ac:dyDescent="0.2">
      <c r="A7531" t="s">
        <v>13290</v>
      </c>
      <c r="B7531">
        <v>30350</v>
      </c>
      <c r="C7531">
        <v>34650</v>
      </c>
      <c r="D7531">
        <v>39000</v>
      </c>
      <c r="E7531">
        <v>43300</v>
      </c>
      <c r="F7531">
        <v>46800</v>
      </c>
      <c r="G7531">
        <v>50250</v>
      </c>
      <c r="H7531">
        <v>53700</v>
      </c>
      <c r="I7531">
        <v>57200</v>
      </c>
      <c r="J7531">
        <v>60650</v>
      </c>
      <c r="K7531" t="s">
        <v>3099</v>
      </c>
      <c r="L7531">
        <v>9</v>
      </c>
      <c r="M7531">
        <v>50</v>
      </c>
      <c r="N7531" t="s">
        <v>1964</v>
      </c>
    </row>
    <row r="7532" spans="1:14" x14ac:dyDescent="0.2">
      <c r="A7532" t="s">
        <v>13291</v>
      </c>
      <c r="B7532">
        <v>35900</v>
      </c>
      <c r="C7532">
        <v>41000</v>
      </c>
      <c r="D7532">
        <v>46150</v>
      </c>
      <c r="E7532">
        <v>51250</v>
      </c>
      <c r="F7532">
        <v>55350</v>
      </c>
      <c r="G7532">
        <v>59450</v>
      </c>
      <c r="H7532">
        <v>63550</v>
      </c>
      <c r="I7532">
        <v>67650</v>
      </c>
      <c r="J7532">
        <v>71750</v>
      </c>
      <c r="K7532" t="s">
        <v>3099</v>
      </c>
      <c r="L7532">
        <v>11</v>
      </c>
      <c r="M7532">
        <v>50</v>
      </c>
      <c r="N7532" t="s">
        <v>1965</v>
      </c>
    </row>
    <row r="7533" spans="1:14" x14ac:dyDescent="0.2">
      <c r="A7533" t="s">
        <v>13292</v>
      </c>
      <c r="B7533">
        <v>33750</v>
      </c>
      <c r="C7533">
        <v>38600</v>
      </c>
      <c r="D7533">
        <v>43400</v>
      </c>
      <c r="E7533">
        <v>48200</v>
      </c>
      <c r="F7533">
        <v>52100</v>
      </c>
      <c r="G7533">
        <v>55950</v>
      </c>
      <c r="H7533">
        <v>59800</v>
      </c>
      <c r="I7533">
        <v>63650</v>
      </c>
      <c r="J7533">
        <v>67500</v>
      </c>
      <c r="K7533" t="s">
        <v>3099</v>
      </c>
      <c r="L7533">
        <v>13</v>
      </c>
      <c r="M7533">
        <v>50</v>
      </c>
      <c r="N7533" t="s">
        <v>3448</v>
      </c>
    </row>
    <row r="7534" spans="1:14" x14ac:dyDescent="0.2">
      <c r="A7534" t="s">
        <v>13293</v>
      </c>
      <c r="B7534">
        <v>38400</v>
      </c>
      <c r="C7534">
        <v>43850</v>
      </c>
      <c r="D7534">
        <v>49350</v>
      </c>
      <c r="E7534">
        <v>54800</v>
      </c>
      <c r="F7534">
        <v>59200</v>
      </c>
      <c r="G7534">
        <v>63600</v>
      </c>
      <c r="H7534">
        <v>68000</v>
      </c>
      <c r="I7534">
        <v>72350</v>
      </c>
      <c r="J7534">
        <v>76750</v>
      </c>
      <c r="K7534" t="s">
        <v>3099</v>
      </c>
      <c r="L7534">
        <v>15</v>
      </c>
      <c r="M7534">
        <v>50</v>
      </c>
      <c r="N7534" t="s">
        <v>1966</v>
      </c>
    </row>
    <row r="7535" spans="1:14" x14ac:dyDescent="0.2">
      <c r="A7535" t="s">
        <v>13294</v>
      </c>
      <c r="B7535">
        <v>30350</v>
      </c>
      <c r="C7535">
        <v>34650</v>
      </c>
      <c r="D7535">
        <v>39000</v>
      </c>
      <c r="E7535">
        <v>43300</v>
      </c>
      <c r="F7535">
        <v>46800</v>
      </c>
      <c r="G7535">
        <v>50250</v>
      </c>
      <c r="H7535">
        <v>53700</v>
      </c>
      <c r="I7535">
        <v>57200</v>
      </c>
      <c r="J7535">
        <v>60650</v>
      </c>
      <c r="K7535" t="s">
        <v>3099</v>
      </c>
      <c r="L7535">
        <v>17</v>
      </c>
      <c r="M7535">
        <v>50</v>
      </c>
      <c r="N7535" t="s">
        <v>3394</v>
      </c>
    </row>
    <row r="7536" spans="1:14" x14ac:dyDescent="0.2">
      <c r="A7536" t="s">
        <v>13295</v>
      </c>
      <c r="B7536">
        <v>30350</v>
      </c>
      <c r="C7536">
        <v>34650</v>
      </c>
      <c r="D7536">
        <v>39000</v>
      </c>
      <c r="E7536">
        <v>43300</v>
      </c>
      <c r="F7536">
        <v>46800</v>
      </c>
      <c r="G7536">
        <v>50250</v>
      </c>
      <c r="H7536">
        <v>53700</v>
      </c>
      <c r="I7536">
        <v>57200</v>
      </c>
      <c r="J7536">
        <v>60650</v>
      </c>
      <c r="K7536" t="s">
        <v>3099</v>
      </c>
      <c r="L7536">
        <v>19</v>
      </c>
      <c r="M7536">
        <v>50</v>
      </c>
      <c r="N7536" t="s">
        <v>3017</v>
      </c>
    </row>
    <row r="7537" spans="1:14" x14ac:dyDescent="0.2">
      <c r="A7537" t="s">
        <v>13296</v>
      </c>
      <c r="B7537">
        <v>30350</v>
      </c>
      <c r="C7537">
        <v>34650</v>
      </c>
      <c r="D7537">
        <v>39000</v>
      </c>
      <c r="E7537">
        <v>43300</v>
      </c>
      <c r="F7537">
        <v>46800</v>
      </c>
      <c r="G7537">
        <v>50250</v>
      </c>
      <c r="H7537">
        <v>53700</v>
      </c>
      <c r="I7537">
        <v>57200</v>
      </c>
      <c r="J7537">
        <v>60650</v>
      </c>
      <c r="K7537" t="s">
        <v>3099</v>
      </c>
      <c r="L7537">
        <v>21</v>
      </c>
      <c r="M7537">
        <v>50</v>
      </c>
      <c r="N7537" t="s">
        <v>2737</v>
      </c>
    </row>
    <row r="7538" spans="1:14" x14ac:dyDescent="0.2">
      <c r="A7538" t="s">
        <v>13297</v>
      </c>
      <c r="B7538">
        <v>30350</v>
      </c>
      <c r="C7538">
        <v>34650</v>
      </c>
      <c r="D7538">
        <v>39000</v>
      </c>
      <c r="E7538">
        <v>43300</v>
      </c>
      <c r="F7538">
        <v>46800</v>
      </c>
      <c r="G7538">
        <v>50250</v>
      </c>
      <c r="H7538">
        <v>53700</v>
      </c>
      <c r="I7538">
        <v>57200</v>
      </c>
      <c r="J7538">
        <v>60650</v>
      </c>
      <c r="K7538" t="s">
        <v>3099</v>
      </c>
      <c r="L7538">
        <v>23</v>
      </c>
      <c r="M7538">
        <v>50</v>
      </c>
      <c r="N7538" t="s">
        <v>3949</v>
      </c>
    </row>
    <row r="7539" spans="1:14" x14ac:dyDescent="0.2">
      <c r="A7539" t="s">
        <v>13298</v>
      </c>
      <c r="B7539">
        <v>30350</v>
      </c>
      <c r="C7539">
        <v>34650</v>
      </c>
      <c r="D7539">
        <v>39000</v>
      </c>
      <c r="E7539">
        <v>43300</v>
      </c>
      <c r="F7539">
        <v>46800</v>
      </c>
      <c r="G7539">
        <v>50250</v>
      </c>
      <c r="H7539">
        <v>53700</v>
      </c>
      <c r="I7539">
        <v>57200</v>
      </c>
      <c r="J7539">
        <v>60650</v>
      </c>
      <c r="K7539" t="s">
        <v>3099</v>
      </c>
      <c r="L7539">
        <v>27</v>
      </c>
      <c r="M7539">
        <v>50</v>
      </c>
      <c r="N7539" t="s">
        <v>3950</v>
      </c>
    </row>
    <row r="7540" spans="1:14" x14ac:dyDescent="0.2">
      <c r="A7540" t="s">
        <v>13299</v>
      </c>
      <c r="B7540">
        <v>34650</v>
      </c>
      <c r="C7540">
        <v>39600</v>
      </c>
      <c r="D7540">
        <v>44550</v>
      </c>
      <c r="E7540">
        <v>49450</v>
      </c>
      <c r="F7540">
        <v>53450</v>
      </c>
      <c r="G7540">
        <v>57400</v>
      </c>
      <c r="H7540">
        <v>61350</v>
      </c>
      <c r="I7540">
        <v>65300</v>
      </c>
      <c r="J7540">
        <v>69250</v>
      </c>
      <c r="K7540" t="s">
        <v>3099</v>
      </c>
      <c r="L7540">
        <v>29</v>
      </c>
      <c r="M7540">
        <v>50</v>
      </c>
      <c r="N7540" t="s">
        <v>3951</v>
      </c>
    </row>
    <row r="7541" spans="1:14" x14ac:dyDescent="0.2">
      <c r="A7541" t="s">
        <v>13300</v>
      </c>
      <c r="B7541">
        <v>34650</v>
      </c>
      <c r="C7541">
        <v>39600</v>
      </c>
      <c r="D7541">
        <v>44550</v>
      </c>
      <c r="E7541">
        <v>49450</v>
      </c>
      <c r="F7541">
        <v>53450</v>
      </c>
      <c r="G7541">
        <v>57400</v>
      </c>
      <c r="H7541">
        <v>61350</v>
      </c>
      <c r="I7541">
        <v>65300</v>
      </c>
      <c r="J7541">
        <v>69250</v>
      </c>
      <c r="K7541" t="s">
        <v>3099</v>
      </c>
      <c r="L7541">
        <v>31</v>
      </c>
      <c r="M7541">
        <v>50</v>
      </c>
      <c r="N7541" t="s">
        <v>3952</v>
      </c>
    </row>
    <row r="7542" spans="1:14" x14ac:dyDescent="0.2">
      <c r="A7542" t="s">
        <v>13301</v>
      </c>
      <c r="B7542">
        <v>30350</v>
      </c>
      <c r="C7542">
        <v>34650</v>
      </c>
      <c r="D7542">
        <v>39000</v>
      </c>
      <c r="E7542">
        <v>43300</v>
      </c>
      <c r="F7542">
        <v>46800</v>
      </c>
      <c r="G7542">
        <v>50250</v>
      </c>
      <c r="H7542">
        <v>53700</v>
      </c>
      <c r="I7542">
        <v>57200</v>
      </c>
      <c r="J7542">
        <v>60650</v>
      </c>
      <c r="K7542" t="s">
        <v>3099</v>
      </c>
      <c r="L7542">
        <v>33</v>
      </c>
      <c r="M7542">
        <v>50</v>
      </c>
      <c r="N7542" t="s">
        <v>3953</v>
      </c>
    </row>
    <row r="7543" spans="1:14" x14ac:dyDescent="0.2">
      <c r="A7543" t="s">
        <v>13302</v>
      </c>
      <c r="B7543">
        <v>30350</v>
      </c>
      <c r="C7543">
        <v>34650</v>
      </c>
      <c r="D7543">
        <v>39000</v>
      </c>
      <c r="E7543">
        <v>43300</v>
      </c>
      <c r="F7543">
        <v>46800</v>
      </c>
      <c r="G7543">
        <v>50250</v>
      </c>
      <c r="H7543">
        <v>53700</v>
      </c>
      <c r="I7543">
        <v>57200</v>
      </c>
      <c r="J7543">
        <v>60650</v>
      </c>
      <c r="K7543" t="s">
        <v>3099</v>
      </c>
      <c r="L7543">
        <v>510</v>
      </c>
      <c r="M7543">
        <v>50</v>
      </c>
      <c r="N7543" t="s">
        <v>3954</v>
      </c>
    </row>
    <row r="7544" spans="1:14" x14ac:dyDescent="0.2">
      <c r="A7544" t="s">
        <v>13303</v>
      </c>
      <c r="B7544">
        <v>35250</v>
      </c>
      <c r="C7544">
        <v>40300</v>
      </c>
      <c r="D7544">
        <v>45350</v>
      </c>
      <c r="E7544">
        <v>50350</v>
      </c>
      <c r="F7544">
        <v>54400</v>
      </c>
      <c r="G7544">
        <v>58450</v>
      </c>
      <c r="H7544">
        <v>62450</v>
      </c>
      <c r="I7544">
        <v>66500</v>
      </c>
      <c r="J7544">
        <v>70500</v>
      </c>
      <c r="K7544" t="s">
        <v>3100</v>
      </c>
      <c r="L7544">
        <v>1</v>
      </c>
      <c r="M7544">
        <v>50</v>
      </c>
      <c r="N7544" t="s">
        <v>428</v>
      </c>
    </row>
    <row r="7545" spans="1:14" x14ac:dyDescent="0.2">
      <c r="A7545" t="s">
        <v>13304</v>
      </c>
      <c r="B7545">
        <v>35250</v>
      </c>
      <c r="C7545">
        <v>40300</v>
      </c>
      <c r="D7545">
        <v>45350</v>
      </c>
      <c r="E7545">
        <v>50350</v>
      </c>
      <c r="F7545">
        <v>54400</v>
      </c>
      <c r="G7545">
        <v>58450</v>
      </c>
      <c r="H7545">
        <v>62450</v>
      </c>
      <c r="I7545">
        <v>66500</v>
      </c>
      <c r="J7545">
        <v>70500</v>
      </c>
      <c r="K7545" t="s">
        <v>3100</v>
      </c>
      <c r="L7545">
        <v>1</v>
      </c>
      <c r="M7545">
        <v>50</v>
      </c>
      <c r="N7545" t="s">
        <v>429</v>
      </c>
    </row>
    <row r="7546" spans="1:14" x14ac:dyDescent="0.2">
      <c r="A7546" t="s">
        <v>13305</v>
      </c>
      <c r="B7546">
        <v>35250</v>
      </c>
      <c r="C7546">
        <v>40300</v>
      </c>
      <c r="D7546">
        <v>45350</v>
      </c>
      <c r="E7546">
        <v>50350</v>
      </c>
      <c r="F7546">
        <v>54400</v>
      </c>
      <c r="G7546">
        <v>58450</v>
      </c>
      <c r="H7546">
        <v>62450</v>
      </c>
      <c r="I7546">
        <v>66500</v>
      </c>
      <c r="J7546">
        <v>70500</v>
      </c>
      <c r="K7546" t="s">
        <v>3100</v>
      </c>
      <c r="L7546">
        <v>1</v>
      </c>
      <c r="M7546">
        <v>50</v>
      </c>
      <c r="N7546" t="s">
        <v>430</v>
      </c>
    </row>
    <row r="7547" spans="1:14" x14ac:dyDescent="0.2">
      <c r="A7547" t="s">
        <v>13306</v>
      </c>
      <c r="B7547">
        <v>35250</v>
      </c>
      <c r="C7547">
        <v>40300</v>
      </c>
      <c r="D7547">
        <v>45350</v>
      </c>
      <c r="E7547">
        <v>50350</v>
      </c>
      <c r="F7547">
        <v>54400</v>
      </c>
      <c r="G7547">
        <v>58450</v>
      </c>
      <c r="H7547">
        <v>62450</v>
      </c>
      <c r="I7547">
        <v>66500</v>
      </c>
      <c r="J7547">
        <v>70500</v>
      </c>
      <c r="K7547" t="s">
        <v>3100</v>
      </c>
      <c r="L7547">
        <v>1</v>
      </c>
      <c r="M7547">
        <v>50</v>
      </c>
      <c r="N7547" t="s">
        <v>431</v>
      </c>
    </row>
    <row r="7548" spans="1:14" x14ac:dyDescent="0.2">
      <c r="A7548" t="s">
        <v>13307</v>
      </c>
      <c r="B7548">
        <v>35250</v>
      </c>
      <c r="C7548">
        <v>40300</v>
      </c>
      <c r="D7548">
        <v>45350</v>
      </c>
      <c r="E7548">
        <v>50350</v>
      </c>
      <c r="F7548">
        <v>54400</v>
      </c>
      <c r="G7548">
        <v>58450</v>
      </c>
      <c r="H7548">
        <v>62450</v>
      </c>
      <c r="I7548">
        <v>66500</v>
      </c>
      <c r="J7548">
        <v>70500</v>
      </c>
      <c r="K7548" t="s">
        <v>3100</v>
      </c>
      <c r="L7548">
        <v>1</v>
      </c>
      <c r="M7548">
        <v>50</v>
      </c>
      <c r="N7548" t="s">
        <v>432</v>
      </c>
    </row>
    <row r="7549" spans="1:14" x14ac:dyDescent="0.2">
      <c r="A7549" t="s">
        <v>13308</v>
      </c>
      <c r="B7549">
        <v>35250</v>
      </c>
      <c r="C7549">
        <v>40300</v>
      </c>
      <c r="D7549">
        <v>45350</v>
      </c>
      <c r="E7549">
        <v>50350</v>
      </c>
      <c r="F7549">
        <v>54400</v>
      </c>
      <c r="G7549">
        <v>58450</v>
      </c>
      <c r="H7549">
        <v>62450</v>
      </c>
      <c r="I7549">
        <v>66500</v>
      </c>
      <c r="J7549">
        <v>70500</v>
      </c>
      <c r="K7549" t="s">
        <v>3100</v>
      </c>
      <c r="L7549">
        <v>1</v>
      </c>
      <c r="M7549">
        <v>50</v>
      </c>
      <c r="N7549" t="s">
        <v>433</v>
      </c>
    </row>
    <row r="7550" spans="1:14" x14ac:dyDescent="0.2">
      <c r="A7550" t="s">
        <v>13309</v>
      </c>
      <c r="B7550">
        <v>35250</v>
      </c>
      <c r="C7550">
        <v>40300</v>
      </c>
      <c r="D7550">
        <v>45350</v>
      </c>
      <c r="E7550">
        <v>50350</v>
      </c>
      <c r="F7550">
        <v>54400</v>
      </c>
      <c r="G7550">
        <v>58450</v>
      </c>
      <c r="H7550">
        <v>62450</v>
      </c>
      <c r="I7550">
        <v>66500</v>
      </c>
      <c r="J7550">
        <v>70500</v>
      </c>
      <c r="K7550" t="s">
        <v>3100</v>
      </c>
      <c r="L7550">
        <v>1</v>
      </c>
      <c r="M7550">
        <v>50</v>
      </c>
      <c r="N7550" t="s">
        <v>434</v>
      </c>
    </row>
    <row r="7551" spans="1:14" x14ac:dyDescent="0.2">
      <c r="A7551" t="s">
        <v>13310</v>
      </c>
      <c r="B7551">
        <v>35250</v>
      </c>
      <c r="C7551">
        <v>40300</v>
      </c>
      <c r="D7551">
        <v>45350</v>
      </c>
      <c r="E7551">
        <v>50350</v>
      </c>
      <c r="F7551">
        <v>54400</v>
      </c>
      <c r="G7551">
        <v>58450</v>
      </c>
      <c r="H7551">
        <v>62450</v>
      </c>
      <c r="I7551">
        <v>66500</v>
      </c>
      <c r="J7551">
        <v>70500</v>
      </c>
      <c r="K7551" t="s">
        <v>3100</v>
      </c>
      <c r="L7551">
        <v>1</v>
      </c>
      <c r="M7551">
        <v>50</v>
      </c>
      <c r="N7551" t="s">
        <v>435</v>
      </c>
    </row>
    <row r="7552" spans="1:14" x14ac:dyDescent="0.2">
      <c r="A7552" t="s">
        <v>13311</v>
      </c>
      <c r="B7552">
        <v>35250</v>
      </c>
      <c r="C7552">
        <v>40300</v>
      </c>
      <c r="D7552">
        <v>45350</v>
      </c>
      <c r="E7552">
        <v>50350</v>
      </c>
      <c r="F7552">
        <v>54400</v>
      </c>
      <c r="G7552">
        <v>58450</v>
      </c>
      <c r="H7552">
        <v>62450</v>
      </c>
      <c r="I7552">
        <v>66500</v>
      </c>
      <c r="J7552">
        <v>70500</v>
      </c>
      <c r="K7552" t="s">
        <v>3100</v>
      </c>
      <c r="L7552">
        <v>1</v>
      </c>
      <c r="M7552">
        <v>50</v>
      </c>
      <c r="N7552" t="s">
        <v>436</v>
      </c>
    </row>
    <row r="7553" spans="1:14" x14ac:dyDescent="0.2">
      <c r="A7553" t="s">
        <v>13312</v>
      </c>
      <c r="B7553">
        <v>35250</v>
      </c>
      <c r="C7553">
        <v>40300</v>
      </c>
      <c r="D7553">
        <v>45350</v>
      </c>
      <c r="E7553">
        <v>50350</v>
      </c>
      <c r="F7553">
        <v>54400</v>
      </c>
      <c r="G7553">
        <v>58450</v>
      </c>
      <c r="H7553">
        <v>62450</v>
      </c>
      <c r="I7553">
        <v>66500</v>
      </c>
      <c r="J7553">
        <v>70500</v>
      </c>
      <c r="K7553" t="s">
        <v>3100</v>
      </c>
      <c r="L7553">
        <v>1</v>
      </c>
      <c r="M7553">
        <v>50</v>
      </c>
      <c r="N7553" t="s">
        <v>437</v>
      </c>
    </row>
    <row r="7554" spans="1:14" x14ac:dyDescent="0.2">
      <c r="A7554" t="s">
        <v>13313</v>
      </c>
      <c r="B7554">
        <v>35250</v>
      </c>
      <c r="C7554">
        <v>40300</v>
      </c>
      <c r="D7554">
        <v>45350</v>
      </c>
      <c r="E7554">
        <v>50350</v>
      </c>
      <c r="F7554">
        <v>54400</v>
      </c>
      <c r="G7554">
        <v>58450</v>
      </c>
      <c r="H7554">
        <v>62450</v>
      </c>
      <c r="I7554">
        <v>66500</v>
      </c>
      <c r="J7554">
        <v>70500</v>
      </c>
      <c r="K7554" t="s">
        <v>3100</v>
      </c>
      <c r="L7554">
        <v>1</v>
      </c>
      <c r="M7554">
        <v>50</v>
      </c>
      <c r="N7554" t="s">
        <v>438</v>
      </c>
    </row>
    <row r="7555" spans="1:14" x14ac:dyDescent="0.2">
      <c r="A7555" t="s">
        <v>13314</v>
      </c>
      <c r="B7555">
        <v>35000</v>
      </c>
      <c r="C7555">
        <v>40000</v>
      </c>
      <c r="D7555">
        <v>45000</v>
      </c>
      <c r="E7555">
        <v>50000</v>
      </c>
      <c r="F7555">
        <v>54000</v>
      </c>
      <c r="G7555">
        <v>58000</v>
      </c>
      <c r="H7555">
        <v>62000</v>
      </c>
      <c r="I7555">
        <v>66000</v>
      </c>
      <c r="J7555">
        <v>70000</v>
      </c>
      <c r="K7555" t="s">
        <v>3100</v>
      </c>
      <c r="L7555">
        <v>3</v>
      </c>
      <c r="M7555">
        <v>50</v>
      </c>
      <c r="N7555" t="s">
        <v>439</v>
      </c>
    </row>
    <row r="7556" spans="1:14" x14ac:dyDescent="0.2">
      <c r="A7556" t="s">
        <v>13315</v>
      </c>
      <c r="B7556">
        <v>35000</v>
      </c>
      <c r="C7556">
        <v>40000</v>
      </c>
      <c r="D7556">
        <v>45000</v>
      </c>
      <c r="E7556">
        <v>50000</v>
      </c>
      <c r="F7556">
        <v>54000</v>
      </c>
      <c r="G7556">
        <v>58000</v>
      </c>
      <c r="H7556">
        <v>62000</v>
      </c>
      <c r="I7556">
        <v>66000</v>
      </c>
      <c r="J7556">
        <v>70000</v>
      </c>
      <c r="K7556" t="s">
        <v>3100</v>
      </c>
      <c r="L7556">
        <v>3</v>
      </c>
      <c r="M7556">
        <v>50</v>
      </c>
      <c r="N7556" t="s">
        <v>440</v>
      </c>
    </row>
    <row r="7557" spans="1:14" x14ac:dyDescent="0.2">
      <c r="A7557" t="s">
        <v>13316</v>
      </c>
      <c r="B7557">
        <v>35000</v>
      </c>
      <c r="C7557">
        <v>40000</v>
      </c>
      <c r="D7557">
        <v>45000</v>
      </c>
      <c r="E7557">
        <v>50000</v>
      </c>
      <c r="F7557">
        <v>54000</v>
      </c>
      <c r="G7557">
        <v>58000</v>
      </c>
      <c r="H7557">
        <v>62000</v>
      </c>
      <c r="I7557">
        <v>66000</v>
      </c>
      <c r="J7557">
        <v>70000</v>
      </c>
      <c r="K7557" t="s">
        <v>3100</v>
      </c>
      <c r="L7557">
        <v>3</v>
      </c>
      <c r="M7557">
        <v>50</v>
      </c>
      <c r="N7557" t="s">
        <v>441</v>
      </c>
    </row>
    <row r="7558" spans="1:14" x14ac:dyDescent="0.2">
      <c r="A7558" t="s">
        <v>13317</v>
      </c>
      <c r="B7558">
        <v>35000</v>
      </c>
      <c r="C7558">
        <v>40000</v>
      </c>
      <c r="D7558">
        <v>45000</v>
      </c>
      <c r="E7558">
        <v>50000</v>
      </c>
      <c r="F7558">
        <v>54000</v>
      </c>
      <c r="G7558">
        <v>58000</v>
      </c>
      <c r="H7558">
        <v>62000</v>
      </c>
      <c r="I7558">
        <v>66000</v>
      </c>
      <c r="J7558">
        <v>70000</v>
      </c>
      <c r="K7558" t="s">
        <v>3100</v>
      </c>
      <c r="L7558">
        <v>3</v>
      </c>
      <c r="M7558">
        <v>50</v>
      </c>
      <c r="N7558" t="s">
        <v>442</v>
      </c>
    </row>
    <row r="7559" spans="1:14" x14ac:dyDescent="0.2">
      <c r="A7559" t="s">
        <v>13318</v>
      </c>
      <c r="B7559">
        <v>35000</v>
      </c>
      <c r="C7559">
        <v>40000</v>
      </c>
      <c r="D7559">
        <v>45000</v>
      </c>
      <c r="E7559">
        <v>50000</v>
      </c>
      <c r="F7559">
        <v>54000</v>
      </c>
      <c r="G7559">
        <v>58000</v>
      </c>
      <c r="H7559">
        <v>62000</v>
      </c>
      <c r="I7559">
        <v>66000</v>
      </c>
      <c r="J7559">
        <v>70000</v>
      </c>
      <c r="K7559" t="s">
        <v>3100</v>
      </c>
      <c r="L7559">
        <v>3</v>
      </c>
      <c r="M7559">
        <v>50</v>
      </c>
      <c r="N7559" t="s">
        <v>443</v>
      </c>
    </row>
    <row r="7560" spans="1:14" x14ac:dyDescent="0.2">
      <c r="A7560" t="s">
        <v>13319</v>
      </c>
      <c r="B7560">
        <v>35000</v>
      </c>
      <c r="C7560">
        <v>40000</v>
      </c>
      <c r="D7560">
        <v>45000</v>
      </c>
      <c r="E7560">
        <v>50000</v>
      </c>
      <c r="F7560">
        <v>54000</v>
      </c>
      <c r="G7560">
        <v>58000</v>
      </c>
      <c r="H7560">
        <v>62000</v>
      </c>
      <c r="I7560">
        <v>66000</v>
      </c>
      <c r="J7560">
        <v>70000</v>
      </c>
      <c r="K7560" t="s">
        <v>3100</v>
      </c>
      <c r="L7560">
        <v>3</v>
      </c>
      <c r="M7560">
        <v>50</v>
      </c>
      <c r="N7560" t="s">
        <v>444</v>
      </c>
    </row>
    <row r="7561" spans="1:14" x14ac:dyDescent="0.2">
      <c r="A7561" t="s">
        <v>13320</v>
      </c>
      <c r="B7561">
        <v>35000</v>
      </c>
      <c r="C7561">
        <v>40000</v>
      </c>
      <c r="D7561">
        <v>45000</v>
      </c>
      <c r="E7561">
        <v>50000</v>
      </c>
      <c r="F7561">
        <v>54000</v>
      </c>
      <c r="G7561">
        <v>58000</v>
      </c>
      <c r="H7561">
        <v>62000</v>
      </c>
      <c r="I7561">
        <v>66000</v>
      </c>
      <c r="J7561">
        <v>70000</v>
      </c>
      <c r="K7561" t="s">
        <v>3100</v>
      </c>
      <c r="L7561">
        <v>3</v>
      </c>
      <c r="M7561">
        <v>50</v>
      </c>
      <c r="N7561" t="s">
        <v>445</v>
      </c>
    </row>
    <row r="7562" spans="1:14" x14ac:dyDescent="0.2">
      <c r="A7562" t="s">
        <v>13321</v>
      </c>
      <c r="B7562">
        <v>35000</v>
      </c>
      <c r="C7562">
        <v>40000</v>
      </c>
      <c r="D7562">
        <v>45000</v>
      </c>
      <c r="E7562">
        <v>50000</v>
      </c>
      <c r="F7562">
        <v>54000</v>
      </c>
      <c r="G7562">
        <v>58000</v>
      </c>
      <c r="H7562">
        <v>62000</v>
      </c>
      <c r="I7562">
        <v>66000</v>
      </c>
      <c r="J7562">
        <v>70000</v>
      </c>
      <c r="K7562" t="s">
        <v>3100</v>
      </c>
      <c r="L7562">
        <v>3</v>
      </c>
      <c r="M7562">
        <v>50</v>
      </c>
      <c r="N7562" t="s">
        <v>446</v>
      </c>
    </row>
    <row r="7563" spans="1:14" x14ac:dyDescent="0.2">
      <c r="A7563" t="s">
        <v>13322</v>
      </c>
      <c r="B7563">
        <v>35000</v>
      </c>
      <c r="C7563">
        <v>40000</v>
      </c>
      <c r="D7563">
        <v>45000</v>
      </c>
      <c r="E7563">
        <v>50000</v>
      </c>
      <c r="F7563">
        <v>54000</v>
      </c>
      <c r="G7563">
        <v>58000</v>
      </c>
      <c r="H7563">
        <v>62000</v>
      </c>
      <c r="I7563">
        <v>66000</v>
      </c>
      <c r="J7563">
        <v>70000</v>
      </c>
      <c r="K7563" t="s">
        <v>3100</v>
      </c>
      <c r="L7563">
        <v>3</v>
      </c>
      <c r="M7563">
        <v>50</v>
      </c>
      <c r="N7563" t="s">
        <v>447</v>
      </c>
    </row>
    <row r="7564" spans="1:14" x14ac:dyDescent="0.2">
      <c r="A7564" t="s">
        <v>13323</v>
      </c>
      <c r="B7564">
        <v>35000</v>
      </c>
      <c r="C7564">
        <v>40000</v>
      </c>
      <c r="D7564">
        <v>45000</v>
      </c>
      <c r="E7564">
        <v>50000</v>
      </c>
      <c r="F7564">
        <v>54000</v>
      </c>
      <c r="G7564">
        <v>58000</v>
      </c>
      <c r="H7564">
        <v>62000</v>
      </c>
      <c r="I7564">
        <v>66000</v>
      </c>
      <c r="J7564">
        <v>70000</v>
      </c>
      <c r="K7564" t="s">
        <v>3100</v>
      </c>
      <c r="L7564">
        <v>3</v>
      </c>
      <c r="M7564">
        <v>50</v>
      </c>
      <c r="N7564" t="s">
        <v>448</v>
      </c>
    </row>
    <row r="7565" spans="1:14" x14ac:dyDescent="0.2">
      <c r="A7565" t="s">
        <v>13324</v>
      </c>
      <c r="B7565">
        <v>35000</v>
      </c>
      <c r="C7565">
        <v>40000</v>
      </c>
      <c r="D7565">
        <v>45000</v>
      </c>
      <c r="E7565">
        <v>50000</v>
      </c>
      <c r="F7565">
        <v>54000</v>
      </c>
      <c r="G7565">
        <v>58000</v>
      </c>
      <c r="H7565">
        <v>62000</v>
      </c>
      <c r="I7565">
        <v>66000</v>
      </c>
      <c r="J7565">
        <v>70000</v>
      </c>
      <c r="K7565" t="s">
        <v>3100</v>
      </c>
      <c r="L7565">
        <v>3</v>
      </c>
      <c r="M7565">
        <v>50</v>
      </c>
      <c r="N7565" t="s">
        <v>449</v>
      </c>
    </row>
    <row r="7566" spans="1:14" x14ac:dyDescent="0.2">
      <c r="A7566" t="s">
        <v>13325</v>
      </c>
      <c r="B7566">
        <v>35000</v>
      </c>
      <c r="C7566">
        <v>40000</v>
      </c>
      <c r="D7566">
        <v>45000</v>
      </c>
      <c r="E7566">
        <v>50000</v>
      </c>
      <c r="F7566">
        <v>54000</v>
      </c>
      <c r="G7566">
        <v>58000</v>
      </c>
      <c r="H7566">
        <v>62000</v>
      </c>
      <c r="I7566">
        <v>66000</v>
      </c>
      <c r="J7566">
        <v>70000</v>
      </c>
      <c r="K7566" t="s">
        <v>3100</v>
      </c>
      <c r="L7566">
        <v>3</v>
      </c>
      <c r="M7566">
        <v>50</v>
      </c>
      <c r="N7566" t="s">
        <v>450</v>
      </c>
    </row>
    <row r="7567" spans="1:14" x14ac:dyDescent="0.2">
      <c r="A7567" t="s">
        <v>13326</v>
      </c>
      <c r="B7567">
        <v>35000</v>
      </c>
      <c r="C7567">
        <v>40000</v>
      </c>
      <c r="D7567">
        <v>45000</v>
      </c>
      <c r="E7567">
        <v>50000</v>
      </c>
      <c r="F7567">
        <v>54000</v>
      </c>
      <c r="G7567">
        <v>58000</v>
      </c>
      <c r="H7567">
        <v>62000</v>
      </c>
      <c r="I7567">
        <v>66000</v>
      </c>
      <c r="J7567">
        <v>70000</v>
      </c>
      <c r="K7567" t="s">
        <v>3100</v>
      </c>
      <c r="L7567">
        <v>3</v>
      </c>
      <c r="M7567">
        <v>50</v>
      </c>
      <c r="N7567" t="s">
        <v>451</v>
      </c>
    </row>
    <row r="7568" spans="1:14" x14ac:dyDescent="0.2">
      <c r="A7568" t="s">
        <v>13327</v>
      </c>
      <c r="B7568">
        <v>35000</v>
      </c>
      <c r="C7568">
        <v>40000</v>
      </c>
      <c r="D7568">
        <v>45000</v>
      </c>
      <c r="E7568">
        <v>50000</v>
      </c>
      <c r="F7568">
        <v>54000</v>
      </c>
      <c r="G7568">
        <v>58000</v>
      </c>
      <c r="H7568">
        <v>62000</v>
      </c>
      <c r="I7568">
        <v>66000</v>
      </c>
      <c r="J7568">
        <v>70000</v>
      </c>
      <c r="K7568" t="s">
        <v>3100</v>
      </c>
      <c r="L7568">
        <v>3</v>
      </c>
      <c r="M7568">
        <v>50</v>
      </c>
      <c r="N7568" t="s">
        <v>452</v>
      </c>
    </row>
    <row r="7569" spans="1:14" x14ac:dyDescent="0.2">
      <c r="A7569" t="s">
        <v>13328</v>
      </c>
      <c r="B7569">
        <v>35000</v>
      </c>
      <c r="C7569">
        <v>40000</v>
      </c>
      <c r="D7569">
        <v>45000</v>
      </c>
      <c r="E7569">
        <v>50000</v>
      </c>
      <c r="F7569">
        <v>54000</v>
      </c>
      <c r="G7569">
        <v>58000</v>
      </c>
      <c r="H7569">
        <v>62000</v>
      </c>
      <c r="I7569">
        <v>66000</v>
      </c>
      <c r="J7569">
        <v>70000</v>
      </c>
      <c r="K7569" t="s">
        <v>3100</v>
      </c>
      <c r="L7569">
        <v>3</v>
      </c>
      <c r="M7569">
        <v>50</v>
      </c>
      <c r="N7569" t="s">
        <v>453</v>
      </c>
    </row>
    <row r="7570" spans="1:14" x14ac:dyDescent="0.2">
      <c r="A7570" t="s">
        <v>13329</v>
      </c>
      <c r="B7570">
        <v>35000</v>
      </c>
      <c r="C7570">
        <v>40000</v>
      </c>
      <c r="D7570">
        <v>45000</v>
      </c>
      <c r="E7570">
        <v>50000</v>
      </c>
      <c r="F7570">
        <v>54000</v>
      </c>
      <c r="G7570">
        <v>58000</v>
      </c>
      <c r="H7570">
        <v>62000</v>
      </c>
      <c r="I7570">
        <v>66000</v>
      </c>
      <c r="J7570">
        <v>70000</v>
      </c>
      <c r="K7570" t="s">
        <v>3100</v>
      </c>
      <c r="L7570">
        <v>3</v>
      </c>
      <c r="M7570">
        <v>50</v>
      </c>
      <c r="N7570" t="s">
        <v>454</v>
      </c>
    </row>
    <row r="7571" spans="1:14" x14ac:dyDescent="0.2">
      <c r="A7571" t="s">
        <v>13330</v>
      </c>
      <c r="B7571">
        <v>35000</v>
      </c>
      <c r="C7571">
        <v>40000</v>
      </c>
      <c r="D7571">
        <v>45000</v>
      </c>
      <c r="E7571">
        <v>50000</v>
      </c>
      <c r="F7571">
        <v>54000</v>
      </c>
      <c r="G7571">
        <v>58000</v>
      </c>
      <c r="H7571">
        <v>62000</v>
      </c>
      <c r="I7571">
        <v>66000</v>
      </c>
      <c r="J7571">
        <v>70000</v>
      </c>
      <c r="K7571" t="s">
        <v>3100</v>
      </c>
      <c r="L7571">
        <v>3</v>
      </c>
      <c r="M7571">
        <v>50</v>
      </c>
      <c r="N7571" t="s">
        <v>455</v>
      </c>
    </row>
    <row r="7572" spans="1:14" x14ac:dyDescent="0.2">
      <c r="A7572" t="s">
        <v>13331</v>
      </c>
      <c r="B7572">
        <v>35000</v>
      </c>
      <c r="C7572">
        <v>40000</v>
      </c>
      <c r="D7572">
        <v>45000</v>
      </c>
      <c r="E7572">
        <v>50000</v>
      </c>
      <c r="F7572">
        <v>54000</v>
      </c>
      <c r="G7572">
        <v>58000</v>
      </c>
      <c r="H7572">
        <v>62000</v>
      </c>
      <c r="I7572">
        <v>66000</v>
      </c>
      <c r="J7572">
        <v>70000</v>
      </c>
      <c r="K7572" t="s">
        <v>3100</v>
      </c>
      <c r="L7572">
        <v>3</v>
      </c>
      <c r="M7572">
        <v>50</v>
      </c>
      <c r="N7572" t="s">
        <v>456</v>
      </c>
    </row>
    <row r="7573" spans="1:14" x14ac:dyDescent="0.2">
      <c r="A7573" t="s">
        <v>13332</v>
      </c>
      <c r="B7573">
        <v>35000</v>
      </c>
      <c r="C7573">
        <v>40000</v>
      </c>
      <c r="D7573">
        <v>45000</v>
      </c>
      <c r="E7573">
        <v>50000</v>
      </c>
      <c r="F7573">
        <v>54000</v>
      </c>
      <c r="G7573">
        <v>58000</v>
      </c>
      <c r="H7573">
        <v>62000</v>
      </c>
      <c r="I7573">
        <v>66000</v>
      </c>
      <c r="J7573">
        <v>70000</v>
      </c>
      <c r="K7573" t="s">
        <v>3100</v>
      </c>
      <c r="L7573">
        <v>3</v>
      </c>
      <c r="M7573">
        <v>50</v>
      </c>
      <c r="N7573" t="s">
        <v>457</v>
      </c>
    </row>
    <row r="7574" spans="1:14" x14ac:dyDescent="0.2">
      <c r="A7574" t="s">
        <v>13333</v>
      </c>
      <c r="B7574">
        <v>35000</v>
      </c>
      <c r="C7574">
        <v>40000</v>
      </c>
      <c r="D7574">
        <v>45000</v>
      </c>
      <c r="E7574">
        <v>50000</v>
      </c>
      <c r="F7574">
        <v>54000</v>
      </c>
      <c r="G7574">
        <v>58000</v>
      </c>
      <c r="H7574">
        <v>62000</v>
      </c>
      <c r="I7574">
        <v>66000</v>
      </c>
      <c r="J7574">
        <v>70000</v>
      </c>
      <c r="K7574" t="s">
        <v>3100</v>
      </c>
      <c r="L7574">
        <v>5</v>
      </c>
      <c r="M7574">
        <v>50</v>
      </c>
      <c r="N7574" t="s">
        <v>458</v>
      </c>
    </row>
    <row r="7575" spans="1:14" x14ac:dyDescent="0.2">
      <c r="A7575" t="s">
        <v>13334</v>
      </c>
      <c r="B7575">
        <v>35000</v>
      </c>
      <c r="C7575">
        <v>40000</v>
      </c>
      <c r="D7575">
        <v>45000</v>
      </c>
      <c r="E7575">
        <v>50000</v>
      </c>
      <c r="F7575">
        <v>54000</v>
      </c>
      <c r="G7575">
        <v>58000</v>
      </c>
      <c r="H7575">
        <v>62000</v>
      </c>
      <c r="I7575">
        <v>66000</v>
      </c>
      <c r="J7575">
        <v>70000</v>
      </c>
      <c r="K7575" t="s">
        <v>3100</v>
      </c>
      <c r="L7575">
        <v>5</v>
      </c>
      <c r="M7575">
        <v>50</v>
      </c>
      <c r="N7575" t="s">
        <v>459</v>
      </c>
    </row>
    <row r="7576" spans="1:14" x14ac:dyDescent="0.2">
      <c r="A7576" t="s">
        <v>13335</v>
      </c>
      <c r="B7576">
        <v>35000</v>
      </c>
      <c r="C7576">
        <v>40000</v>
      </c>
      <c r="D7576">
        <v>45000</v>
      </c>
      <c r="E7576">
        <v>50000</v>
      </c>
      <c r="F7576">
        <v>54000</v>
      </c>
      <c r="G7576">
        <v>58000</v>
      </c>
      <c r="H7576">
        <v>62000</v>
      </c>
      <c r="I7576">
        <v>66000</v>
      </c>
      <c r="J7576">
        <v>70000</v>
      </c>
      <c r="K7576" t="s">
        <v>3100</v>
      </c>
      <c r="L7576">
        <v>5</v>
      </c>
      <c r="M7576">
        <v>50</v>
      </c>
      <c r="N7576" t="s">
        <v>460</v>
      </c>
    </row>
    <row r="7577" spans="1:14" x14ac:dyDescent="0.2">
      <c r="A7577" t="s">
        <v>13336</v>
      </c>
      <c r="B7577">
        <v>35000</v>
      </c>
      <c r="C7577">
        <v>40000</v>
      </c>
      <c r="D7577">
        <v>45000</v>
      </c>
      <c r="E7577">
        <v>50000</v>
      </c>
      <c r="F7577">
        <v>54000</v>
      </c>
      <c r="G7577">
        <v>58000</v>
      </c>
      <c r="H7577">
        <v>62000</v>
      </c>
      <c r="I7577">
        <v>66000</v>
      </c>
      <c r="J7577">
        <v>70000</v>
      </c>
      <c r="K7577" t="s">
        <v>3100</v>
      </c>
      <c r="L7577">
        <v>5</v>
      </c>
      <c r="M7577">
        <v>50</v>
      </c>
      <c r="N7577" t="s">
        <v>461</v>
      </c>
    </row>
    <row r="7578" spans="1:14" x14ac:dyDescent="0.2">
      <c r="A7578" t="s">
        <v>13337</v>
      </c>
      <c r="B7578">
        <v>35000</v>
      </c>
      <c r="C7578">
        <v>40000</v>
      </c>
      <c r="D7578">
        <v>45000</v>
      </c>
      <c r="E7578">
        <v>50000</v>
      </c>
      <c r="F7578">
        <v>54000</v>
      </c>
      <c r="G7578">
        <v>58000</v>
      </c>
      <c r="H7578">
        <v>62000</v>
      </c>
      <c r="I7578">
        <v>66000</v>
      </c>
      <c r="J7578">
        <v>70000</v>
      </c>
      <c r="K7578" t="s">
        <v>3100</v>
      </c>
      <c r="L7578">
        <v>5</v>
      </c>
      <c r="M7578">
        <v>50</v>
      </c>
      <c r="N7578" t="s">
        <v>462</v>
      </c>
    </row>
    <row r="7579" spans="1:14" x14ac:dyDescent="0.2">
      <c r="A7579" t="s">
        <v>13338</v>
      </c>
      <c r="B7579">
        <v>35000</v>
      </c>
      <c r="C7579">
        <v>40000</v>
      </c>
      <c r="D7579">
        <v>45000</v>
      </c>
      <c r="E7579">
        <v>50000</v>
      </c>
      <c r="F7579">
        <v>54000</v>
      </c>
      <c r="G7579">
        <v>58000</v>
      </c>
      <c r="H7579">
        <v>62000</v>
      </c>
      <c r="I7579">
        <v>66000</v>
      </c>
      <c r="J7579">
        <v>70000</v>
      </c>
      <c r="K7579" t="s">
        <v>3100</v>
      </c>
      <c r="L7579">
        <v>5</v>
      </c>
      <c r="M7579">
        <v>50</v>
      </c>
      <c r="N7579" t="s">
        <v>463</v>
      </c>
    </row>
    <row r="7580" spans="1:14" x14ac:dyDescent="0.2">
      <c r="A7580" t="s">
        <v>13339</v>
      </c>
      <c r="B7580">
        <v>35000</v>
      </c>
      <c r="C7580">
        <v>40000</v>
      </c>
      <c r="D7580">
        <v>45000</v>
      </c>
      <c r="E7580">
        <v>50000</v>
      </c>
      <c r="F7580">
        <v>54000</v>
      </c>
      <c r="G7580">
        <v>58000</v>
      </c>
      <c r="H7580">
        <v>62000</v>
      </c>
      <c r="I7580">
        <v>66000</v>
      </c>
      <c r="J7580">
        <v>70000</v>
      </c>
      <c r="K7580" t="s">
        <v>3100</v>
      </c>
      <c r="L7580">
        <v>5</v>
      </c>
      <c r="M7580">
        <v>50</v>
      </c>
      <c r="N7580" t="s">
        <v>464</v>
      </c>
    </row>
    <row r="7581" spans="1:14" x14ac:dyDescent="0.2">
      <c r="A7581" t="s">
        <v>13340</v>
      </c>
      <c r="B7581">
        <v>35000</v>
      </c>
      <c r="C7581">
        <v>40000</v>
      </c>
      <c r="D7581">
        <v>45000</v>
      </c>
      <c r="E7581">
        <v>50000</v>
      </c>
      <c r="F7581">
        <v>54000</v>
      </c>
      <c r="G7581">
        <v>58000</v>
      </c>
      <c r="H7581">
        <v>62000</v>
      </c>
      <c r="I7581">
        <v>66000</v>
      </c>
      <c r="J7581">
        <v>70000</v>
      </c>
      <c r="K7581" t="s">
        <v>3100</v>
      </c>
      <c r="L7581">
        <v>5</v>
      </c>
      <c r="M7581">
        <v>50</v>
      </c>
      <c r="N7581" t="s">
        <v>465</v>
      </c>
    </row>
    <row r="7582" spans="1:14" x14ac:dyDescent="0.2">
      <c r="A7582" t="s">
        <v>13341</v>
      </c>
      <c r="B7582">
        <v>35000</v>
      </c>
      <c r="C7582">
        <v>40000</v>
      </c>
      <c r="D7582">
        <v>45000</v>
      </c>
      <c r="E7582">
        <v>50000</v>
      </c>
      <c r="F7582">
        <v>54000</v>
      </c>
      <c r="G7582">
        <v>58000</v>
      </c>
      <c r="H7582">
        <v>62000</v>
      </c>
      <c r="I7582">
        <v>66000</v>
      </c>
      <c r="J7582">
        <v>70000</v>
      </c>
      <c r="K7582" t="s">
        <v>3100</v>
      </c>
      <c r="L7582">
        <v>5</v>
      </c>
      <c r="M7582">
        <v>50</v>
      </c>
      <c r="N7582" t="s">
        <v>466</v>
      </c>
    </row>
    <row r="7583" spans="1:14" x14ac:dyDescent="0.2">
      <c r="A7583" t="s">
        <v>13342</v>
      </c>
      <c r="B7583">
        <v>35000</v>
      </c>
      <c r="C7583">
        <v>40000</v>
      </c>
      <c r="D7583">
        <v>45000</v>
      </c>
      <c r="E7583">
        <v>50000</v>
      </c>
      <c r="F7583">
        <v>54000</v>
      </c>
      <c r="G7583">
        <v>58000</v>
      </c>
      <c r="H7583">
        <v>62000</v>
      </c>
      <c r="I7583">
        <v>66000</v>
      </c>
      <c r="J7583">
        <v>70000</v>
      </c>
      <c r="K7583" t="s">
        <v>3100</v>
      </c>
      <c r="L7583">
        <v>5</v>
      </c>
      <c r="M7583">
        <v>50</v>
      </c>
      <c r="N7583" t="s">
        <v>467</v>
      </c>
    </row>
    <row r="7584" spans="1:14" x14ac:dyDescent="0.2">
      <c r="A7584" t="s">
        <v>13343</v>
      </c>
      <c r="B7584">
        <v>35000</v>
      </c>
      <c r="C7584">
        <v>40000</v>
      </c>
      <c r="D7584">
        <v>45000</v>
      </c>
      <c r="E7584">
        <v>50000</v>
      </c>
      <c r="F7584">
        <v>54000</v>
      </c>
      <c r="G7584">
        <v>58000</v>
      </c>
      <c r="H7584">
        <v>62000</v>
      </c>
      <c r="I7584">
        <v>66000</v>
      </c>
      <c r="J7584">
        <v>70000</v>
      </c>
      <c r="K7584" t="s">
        <v>3100</v>
      </c>
      <c r="L7584">
        <v>5</v>
      </c>
      <c r="M7584">
        <v>50</v>
      </c>
      <c r="N7584" t="s">
        <v>468</v>
      </c>
    </row>
    <row r="7585" spans="1:14" x14ac:dyDescent="0.2">
      <c r="A7585" t="s">
        <v>13344</v>
      </c>
      <c r="B7585">
        <v>35000</v>
      </c>
      <c r="C7585">
        <v>40000</v>
      </c>
      <c r="D7585">
        <v>45000</v>
      </c>
      <c r="E7585">
        <v>50000</v>
      </c>
      <c r="F7585">
        <v>54000</v>
      </c>
      <c r="G7585">
        <v>58000</v>
      </c>
      <c r="H7585">
        <v>62000</v>
      </c>
      <c r="I7585">
        <v>66000</v>
      </c>
      <c r="J7585">
        <v>70000</v>
      </c>
      <c r="K7585" t="s">
        <v>3100</v>
      </c>
      <c r="L7585">
        <v>5</v>
      </c>
      <c r="M7585">
        <v>50</v>
      </c>
      <c r="N7585" t="s">
        <v>469</v>
      </c>
    </row>
    <row r="7586" spans="1:14" x14ac:dyDescent="0.2">
      <c r="A7586" t="s">
        <v>13345</v>
      </c>
      <c r="B7586">
        <v>35000</v>
      </c>
      <c r="C7586">
        <v>40000</v>
      </c>
      <c r="D7586">
        <v>45000</v>
      </c>
      <c r="E7586">
        <v>50000</v>
      </c>
      <c r="F7586">
        <v>54000</v>
      </c>
      <c r="G7586">
        <v>58000</v>
      </c>
      <c r="H7586">
        <v>62000</v>
      </c>
      <c r="I7586">
        <v>66000</v>
      </c>
      <c r="J7586">
        <v>70000</v>
      </c>
      <c r="K7586" t="s">
        <v>3100</v>
      </c>
      <c r="L7586">
        <v>5</v>
      </c>
      <c r="M7586">
        <v>50</v>
      </c>
      <c r="N7586" t="s">
        <v>470</v>
      </c>
    </row>
    <row r="7587" spans="1:14" x14ac:dyDescent="0.2">
      <c r="A7587" t="s">
        <v>13346</v>
      </c>
      <c r="B7587">
        <v>35000</v>
      </c>
      <c r="C7587">
        <v>40000</v>
      </c>
      <c r="D7587">
        <v>45000</v>
      </c>
      <c r="E7587">
        <v>50000</v>
      </c>
      <c r="F7587">
        <v>54000</v>
      </c>
      <c r="G7587">
        <v>58000</v>
      </c>
      <c r="H7587">
        <v>62000</v>
      </c>
      <c r="I7587">
        <v>66000</v>
      </c>
      <c r="J7587">
        <v>70000</v>
      </c>
      <c r="K7587" t="s">
        <v>3100</v>
      </c>
      <c r="L7587">
        <v>5</v>
      </c>
      <c r="M7587">
        <v>50</v>
      </c>
      <c r="N7587" t="s">
        <v>471</v>
      </c>
    </row>
    <row r="7588" spans="1:14" x14ac:dyDescent="0.2">
      <c r="A7588" t="s">
        <v>13347</v>
      </c>
      <c r="B7588">
        <v>35000</v>
      </c>
      <c r="C7588">
        <v>40000</v>
      </c>
      <c r="D7588">
        <v>45000</v>
      </c>
      <c r="E7588">
        <v>50000</v>
      </c>
      <c r="F7588">
        <v>54000</v>
      </c>
      <c r="G7588">
        <v>58000</v>
      </c>
      <c r="H7588">
        <v>62000</v>
      </c>
      <c r="I7588">
        <v>66000</v>
      </c>
      <c r="J7588">
        <v>70000</v>
      </c>
      <c r="K7588" t="s">
        <v>3100</v>
      </c>
      <c r="L7588">
        <v>5</v>
      </c>
      <c r="M7588">
        <v>50</v>
      </c>
      <c r="N7588" t="s">
        <v>472</v>
      </c>
    </row>
    <row r="7589" spans="1:14" x14ac:dyDescent="0.2">
      <c r="A7589" t="s">
        <v>13348</v>
      </c>
      <c r="B7589">
        <v>35000</v>
      </c>
      <c r="C7589">
        <v>40000</v>
      </c>
      <c r="D7589">
        <v>45000</v>
      </c>
      <c r="E7589">
        <v>50000</v>
      </c>
      <c r="F7589">
        <v>54000</v>
      </c>
      <c r="G7589">
        <v>58000</v>
      </c>
      <c r="H7589">
        <v>62000</v>
      </c>
      <c r="I7589">
        <v>66000</v>
      </c>
      <c r="J7589">
        <v>70000</v>
      </c>
      <c r="K7589" t="s">
        <v>3100</v>
      </c>
      <c r="L7589">
        <v>5</v>
      </c>
      <c r="M7589">
        <v>50</v>
      </c>
      <c r="N7589" t="s">
        <v>473</v>
      </c>
    </row>
    <row r="7590" spans="1:14" x14ac:dyDescent="0.2">
      <c r="A7590" t="s">
        <v>13349</v>
      </c>
      <c r="B7590">
        <v>35000</v>
      </c>
      <c r="C7590">
        <v>40000</v>
      </c>
      <c r="D7590">
        <v>45000</v>
      </c>
      <c r="E7590">
        <v>50000</v>
      </c>
      <c r="F7590">
        <v>54000</v>
      </c>
      <c r="G7590">
        <v>58000</v>
      </c>
      <c r="H7590">
        <v>62000</v>
      </c>
      <c r="I7590">
        <v>66000</v>
      </c>
      <c r="J7590">
        <v>70000</v>
      </c>
      <c r="K7590" t="s">
        <v>3100</v>
      </c>
      <c r="L7590">
        <v>5</v>
      </c>
      <c r="M7590">
        <v>50</v>
      </c>
      <c r="N7590" t="s">
        <v>474</v>
      </c>
    </row>
    <row r="7591" spans="1:14" x14ac:dyDescent="0.2">
      <c r="A7591" t="s">
        <v>13350</v>
      </c>
      <c r="B7591">
        <v>35000</v>
      </c>
      <c r="C7591">
        <v>40000</v>
      </c>
      <c r="D7591">
        <v>45000</v>
      </c>
      <c r="E7591">
        <v>50000</v>
      </c>
      <c r="F7591">
        <v>54000</v>
      </c>
      <c r="G7591">
        <v>58000</v>
      </c>
      <c r="H7591">
        <v>62000</v>
      </c>
      <c r="I7591">
        <v>66000</v>
      </c>
      <c r="J7591">
        <v>70000</v>
      </c>
      <c r="K7591" t="s">
        <v>3100</v>
      </c>
      <c r="L7591">
        <v>5</v>
      </c>
      <c r="M7591">
        <v>50</v>
      </c>
      <c r="N7591" t="s">
        <v>475</v>
      </c>
    </row>
    <row r="7592" spans="1:14" x14ac:dyDescent="0.2">
      <c r="A7592" t="s">
        <v>13351</v>
      </c>
      <c r="B7592">
        <v>35000</v>
      </c>
      <c r="C7592">
        <v>40000</v>
      </c>
      <c r="D7592">
        <v>45000</v>
      </c>
      <c r="E7592">
        <v>50000</v>
      </c>
      <c r="F7592">
        <v>54000</v>
      </c>
      <c r="G7592">
        <v>58000</v>
      </c>
      <c r="H7592">
        <v>62000</v>
      </c>
      <c r="I7592">
        <v>66000</v>
      </c>
      <c r="J7592">
        <v>70000</v>
      </c>
      <c r="K7592" t="s">
        <v>3100</v>
      </c>
      <c r="L7592">
        <v>5</v>
      </c>
      <c r="M7592">
        <v>50</v>
      </c>
      <c r="N7592" t="s">
        <v>476</v>
      </c>
    </row>
    <row r="7593" spans="1:14" x14ac:dyDescent="0.2">
      <c r="A7593" t="s">
        <v>13352</v>
      </c>
      <c r="B7593">
        <v>35000</v>
      </c>
      <c r="C7593">
        <v>40000</v>
      </c>
      <c r="D7593">
        <v>45000</v>
      </c>
      <c r="E7593">
        <v>50000</v>
      </c>
      <c r="F7593">
        <v>54000</v>
      </c>
      <c r="G7593">
        <v>58000</v>
      </c>
      <c r="H7593">
        <v>62000</v>
      </c>
      <c r="I7593">
        <v>66000</v>
      </c>
      <c r="J7593">
        <v>70000</v>
      </c>
      <c r="K7593" t="s">
        <v>3100</v>
      </c>
      <c r="L7593">
        <v>5</v>
      </c>
      <c r="M7593">
        <v>50</v>
      </c>
      <c r="N7593" t="s">
        <v>477</v>
      </c>
    </row>
    <row r="7594" spans="1:14" x14ac:dyDescent="0.2">
      <c r="A7594" t="s">
        <v>13353</v>
      </c>
      <c r="B7594">
        <v>35000</v>
      </c>
      <c r="C7594">
        <v>40000</v>
      </c>
      <c r="D7594">
        <v>45000</v>
      </c>
      <c r="E7594">
        <v>50000</v>
      </c>
      <c r="F7594">
        <v>54000</v>
      </c>
      <c r="G7594">
        <v>58000</v>
      </c>
      <c r="H7594">
        <v>62000</v>
      </c>
      <c r="I7594">
        <v>66000</v>
      </c>
      <c r="J7594">
        <v>70000</v>
      </c>
      <c r="K7594" t="s">
        <v>3100</v>
      </c>
      <c r="L7594">
        <v>5</v>
      </c>
      <c r="M7594">
        <v>50</v>
      </c>
      <c r="N7594" t="s">
        <v>478</v>
      </c>
    </row>
    <row r="7595" spans="1:14" x14ac:dyDescent="0.2">
      <c r="A7595" t="s">
        <v>13354</v>
      </c>
      <c r="B7595">
        <v>35000</v>
      </c>
      <c r="C7595">
        <v>40000</v>
      </c>
      <c r="D7595">
        <v>45000</v>
      </c>
      <c r="E7595">
        <v>50000</v>
      </c>
      <c r="F7595">
        <v>54000</v>
      </c>
      <c r="G7595">
        <v>58000</v>
      </c>
      <c r="H7595">
        <v>62000</v>
      </c>
      <c r="I7595">
        <v>66000</v>
      </c>
      <c r="J7595">
        <v>70000</v>
      </c>
      <c r="K7595" t="s">
        <v>3100</v>
      </c>
      <c r="L7595">
        <v>5</v>
      </c>
      <c r="M7595">
        <v>50</v>
      </c>
      <c r="N7595" t="s">
        <v>479</v>
      </c>
    </row>
    <row r="7596" spans="1:14" x14ac:dyDescent="0.2">
      <c r="A7596" t="s">
        <v>13355</v>
      </c>
      <c r="B7596">
        <v>35000</v>
      </c>
      <c r="C7596">
        <v>40000</v>
      </c>
      <c r="D7596">
        <v>45000</v>
      </c>
      <c r="E7596">
        <v>50000</v>
      </c>
      <c r="F7596">
        <v>54000</v>
      </c>
      <c r="G7596">
        <v>58000</v>
      </c>
      <c r="H7596">
        <v>62000</v>
      </c>
      <c r="I7596">
        <v>66000</v>
      </c>
      <c r="J7596">
        <v>70000</v>
      </c>
      <c r="K7596" t="s">
        <v>3100</v>
      </c>
      <c r="L7596">
        <v>5</v>
      </c>
      <c r="M7596">
        <v>50</v>
      </c>
      <c r="N7596" t="s">
        <v>480</v>
      </c>
    </row>
    <row r="7597" spans="1:14" x14ac:dyDescent="0.2">
      <c r="A7597" t="s">
        <v>13356</v>
      </c>
      <c r="B7597">
        <v>35000</v>
      </c>
      <c r="C7597">
        <v>40000</v>
      </c>
      <c r="D7597">
        <v>45000</v>
      </c>
      <c r="E7597">
        <v>50000</v>
      </c>
      <c r="F7597">
        <v>54000</v>
      </c>
      <c r="G7597">
        <v>58000</v>
      </c>
      <c r="H7597">
        <v>62000</v>
      </c>
      <c r="I7597">
        <v>66000</v>
      </c>
      <c r="J7597">
        <v>70000</v>
      </c>
      <c r="K7597" t="s">
        <v>3100</v>
      </c>
      <c r="L7597">
        <v>7</v>
      </c>
      <c r="M7597">
        <v>50</v>
      </c>
      <c r="N7597" t="s">
        <v>481</v>
      </c>
    </row>
    <row r="7598" spans="1:14" x14ac:dyDescent="0.2">
      <c r="A7598" t="s">
        <v>13357</v>
      </c>
      <c r="B7598">
        <v>35000</v>
      </c>
      <c r="C7598">
        <v>40000</v>
      </c>
      <c r="D7598">
        <v>45000</v>
      </c>
      <c r="E7598">
        <v>50000</v>
      </c>
      <c r="F7598">
        <v>54000</v>
      </c>
      <c r="G7598">
        <v>58000</v>
      </c>
      <c r="H7598">
        <v>62000</v>
      </c>
      <c r="I7598">
        <v>66000</v>
      </c>
      <c r="J7598">
        <v>70000</v>
      </c>
      <c r="K7598" t="s">
        <v>3100</v>
      </c>
      <c r="L7598">
        <v>7</v>
      </c>
      <c r="M7598">
        <v>50</v>
      </c>
      <c r="N7598" t="s">
        <v>482</v>
      </c>
    </row>
    <row r="7599" spans="1:14" x14ac:dyDescent="0.2">
      <c r="A7599" t="s">
        <v>13358</v>
      </c>
      <c r="B7599">
        <v>35000</v>
      </c>
      <c r="C7599">
        <v>40000</v>
      </c>
      <c r="D7599">
        <v>45000</v>
      </c>
      <c r="E7599">
        <v>50000</v>
      </c>
      <c r="F7599">
        <v>54000</v>
      </c>
      <c r="G7599">
        <v>58000</v>
      </c>
      <c r="H7599">
        <v>62000</v>
      </c>
      <c r="I7599">
        <v>66000</v>
      </c>
      <c r="J7599">
        <v>70000</v>
      </c>
      <c r="K7599" t="s">
        <v>3100</v>
      </c>
      <c r="L7599">
        <v>7</v>
      </c>
      <c r="M7599">
        <v>50</v>
      </c>
      <c r="N7599" t="s">
        <v>483</v>
      </c>
    </row>
    <row r="7600" spans="1:14" x14ac:dyDescent="0.2">
      <c r="A7600" t="s">
        <v>13359</v>
      </c>
      <c r="B7600">
        <v>35000</v>
      </c>
      <c r="C7600">
        <v>40000</v>
      </c>
      <c r="D7600">
        <v>45000</v>
      </c>
      <c r="E7600">
        <v>50000</v>
      </c>
      <c r="F7600">
        <v>54000</v>
      </c>
      <c r="G7600">
        <v>58000</v>
      </c>
      <c r="H7600">
        <v>62000</v>
      </c>
      <c r="I7600">
        <v>66000</v>
      </c>
      <c r="J7600">
        <v>70000</v>
      </c>
      <c r="K7600" t="s">
        <v>3100</v>
      </c>
      <c r="L7600">
        <v>7</v>
      </c>
      <c r="M7600">
        <v>50</v>
      </c>
      <c r="N7600" t="s">
        <v>484</v>
      </c>
    </row>
    <row r="7601" spans="1:14" x14ac:dyDescent="0.2">
      <c r="A7601" t="s">
        <v>13360</v>
      </c>
      <c r="B7601">
        <v>35000</v>
      </c>
      <c r="C7601">
        <v>40000</v>
      </c>
      <c r="D7601">
        <v>45000</v>
      </c>
      <c r="E7601">
        <v>50000</v>
      </c>
      <c r="F7601">
        <v>54000</v>
      </c>
      <c r="G7601">
        <v>58000</v>
      </c>
      <c r="H7601">
        <v>62000</v>
      </c>
      <c r="I7601">
        <v>66000</v>
      </c>
      <c r="J7601">
        <v>70000</v>
      </c>
      <c r="K7601" t="s">
        <v>3100</v>
      </c>
      <c r="L7601">
        <v>7</v>
      </c>
      <c r="M7601">
        <v>50</v>
      </c>
      <c r="N7601" t="s">
        <v>485</v>
      </c>
    </row>
    <row r="7602" spans="1:14" x14ac:dyDescent="0.2">
      <c r="A7602" t="s">
        <v>13361</v>
      </c>
      <c r="B7602">
        <v>35000</v>
      </c>
      <c r="C7602">
        <v>40000</v>
      </c>
      <c r="D7602">
        <v>45000</v>
      </c>
      <c r="E7602">
        <v>50000</v>
      </c>
      <c r="F7602">
        <v>54000</v>
      </c>
      <c r="G7602">
        <v>58000</v>
      </c>
      <c r="H7602">
        <v>62000</v>
      </c>
      <c r="I7602">
        <v>66000</v>
      </c>
      <c r="J7602">
        <v>70000</v>
      </c>
      <c r="K7602" t="s">
        <v>3100</v>
      </c>
      <c r="L7602">
        <v>7</v>
      </c>
      <c r="M7602">
        <v>50</v>
      </c>
      <c r="N7602" t="s">
        <v>486</v>
      </c>
    </row>
    <row r="7603" spans="1:14" x14ac:dyDescent="0.2">
      <c r="A7603" t="s">
        <v>13362</v>
      </c>
      <c r="B7603">
        <v>35000</v>
      </c>
      <c r="C7603">
        <v>40000</v>
      </c>
      <c r="D7603">
        <v>45000</v>
      </c>
      <c r="E7603">
        <v>50000</v>
      </c>
      <c r="F7603">
        <v>54000</v>
      </c>
      <c r="G7603">
        <v>58000</v>
      </c>
      <c r="H7603">
        <v>62000</v>
      </c>
      <c r="I7603">
        <v>66000</v>
      </c>
      <c r="J7603">
        <v>70000</v>
      </c>
      <c r="K7603" t="s">
        <v>3100</v>
      </c>
      <c r="L7603">
        <v>7</v>
      </c>
      <c r="M7603">
        <v>50</v>
      </c>
      <c r="N7603" t="s">
        <v>487</v>
      </c>
    </row>
    <row r="7604" spans="1:14" x14ac:dyDescent="0.2">
      <c r="A7604" t="s">
        <v>13363</v>
      </c>
      <c r="B7604">
        <v>35000</v>
      </c>
      <c r="C7604">
        <v>40000</v>
      </c>
      <c r="D7604">
        <v>45000</v>
      </c>
      <c r="E7604">
        <v>50000</v>
      </c>
      <c r="F7604">
        <v>54000</v>
      </c>
      <c r="G7604">
        <v>58000</v>
      </c>
      <c r="H7604">
        <v>62000</v>
      </c>
      <c r="I7604">
        <v>66000</v>
      </c>
      <c r="J7604">
        <v>70000</v>
      </c>
      <c r="K7604" t="s">
        <v>3100</v>
      </c>
      <c r="L7604">
        <v>7</v>
      </c>
      <c r="M7604">
        <v>50</v>
      </c>
      <c r="N7604" t="s">
        <v>488</v>
      </c>
    </row>
    <row r="7605" spans="1:14" x14ac:dyDescent="0.2">
      <c r="A7605" t="s">
        <v>13364</v>
      </c>
      <c r="B7605">
        <v>35000</v>
      </c>
      <c r="C7605">
        <v>40000</v>
      </c>
      <c r="D7605">
        <v>45000</v>
      </c>
      <c r="E7605">
        <v>50000</v>
      </c>
      <c r="F7605">
        <v>54000</v>
      </c>
      <c r="G7605">
        <v>58000</v>
      </c>
      <c r="H7605">
        <v>62000</v>
      </c>
      <c r="I7605">
        <v>66000</v>
      </c>
      <c r="J7605">
        <v>70000</v>
      </c>
      <c r="K7605" t="s">
        <v>3100</v>
      </c>
      <c r="L7605">
        <v>7</v>
      </c>
      <c r="M7605">
        <v>50</v>
      </c>
      <c r="N7605" t="s">
        <v>489</v>
      </c>
    </row>
    <row r="7606" spans="1:14" x14ac:dyDescent="0.2">
      <c r="A7606" t="s">
        <v>13365</v>
      </c>
      <c r="B7606">
        <v>35000</v>
      </c>
      <c r="C7606">
        <v>40000</v>
      </c>
      <c r="D7606">
        <v>45000</v>
      </c>
      <c r="E7606">
        <v>50000</v>
      </c>
      <c r="F7606">
        <v>54000</v>
      </c>
      <c r="G7606">
        <v>58000</v>
      </c>
      <c r="H7606">
        <v>62000</v>
      </c>
      <c r="I7606">
        <v>66000</v>
      </c>
      <c r="J7606">
        <v>70000</v>
      </c>
      <c r="K7606" t="s">
        <v>3100</v>
      </c>
      <c r="L7606">
        <v>7</v>
      </c>
      <c r="M7606">
        <v>50</v>
      </c>
      <c r="N7606" t="s">
        <v>490</v>
      </c>
    </row>
    <row r="7607" spans="1:14" x14ac:dyDescent="0.2">
      <c r="A7607" t="s">
        <v>13366</v>
      </c>
      <c r="B7607">
        <v>35000</v>
      </c>
      <c r="C7607">
        <v>40000</v>
      </c>
      <c r="D7607">
        <v>45000</v>
      </c>
      <c r="E7607">
        <v>50000</v>
      </c>
      <c r="F7607">
        <v>54000</v>
      </c>
      <c r="G7607">
        <v>58000</v>
      </c>
      <c r="H7607">
        <v>62000</v>
      </c>
      <c r="I7607">
        <v>66000</v>
      </c>
      <c r="J7607">
        <v>70000</v>
      </c>
      <c r="K7607" t="s">
        <v>3100</v>
      </c>
      <c r="L7607">
        <v>7</v>
      </c>
      <c r="M7607">
        <v>50</v>
      </c>
      <c r="N7607" t="s">
        <v>491</v>
      </c>
    </row>
    <row r="7608" spans="1:14" x14ac:dyDescent="0.2">
      <c r="A7608" t="s">
        <v>13367</v>
      </c>
      <c r="B7608">
        <v>35000</v>
      </c>
      <c r="C7608">
        <v>40000</v>
      </c>
      <c r="D7608">
        <v>45000</v>
      </c>
      <c r="E7608">
        <v>50000</v>
      </c>
      <c r="F7608">
        <v>54000</v>
      </c>
      <c r="G7608">
        <v>58000</v>
      </c>
      <c r="H7608">
        <v>62000</v>
      </c>
      <c r="I7608">
        <v>66000</v>
      </c>
      <c r="J7608">
        <v>70000</v>
      </c>
      <c r="K7608" t="s">
        <v>3100</v>
      </c>
      <c r="L7608">
        <v>7</v>
      </c>
      <c r="M7608">
        <v>50</v>
      </c>
      <c r="N7608" t="s">
        <v>492</v>
      </c>
    </row>
    <row r="7609" spans="1:14" x14ac:dyDescent="0.2">
      <c r="A7609" t="s">
        <v>13368</v>
      </c>
      <c r="B7609">
        <v>35000</v>
      </c>
      <c r="C7609">
        <v>40000</v>
      </c>
      <c r="D7609">
        <v>45000</v>
      </c>
      <c r="E7609">
        <v>50000</v>
      </c>
      <c r="F7609">
        <v>54000</v>
      </c>
      <c r="G7609">
        <v>58000</v>
      </c>
      <c r="H7609">
        <v>62000</v>
      </c>
      <c r="I7609">
        <v>66000</v>
      </c>
      <c r="J7609">
        <v>70000</v>
      </c>
      <c r="K7609" t="s">
        <v>3100</v>
      </c>
      <c r="L7609">
        <v>7</v>
      </c>
      <c r="M7609">
        <v>50</v>
      </c>
      <c r="N7609" t="s">
        <v>493</v>
      </c>
    </row>
    <row r="7610" spans="1:14" x14ac:dyDescent="0.2">
      <c r="A7610" t="s">
        <v>13369</v>
      </c>
      <c r="B7610">
        <v>35000</v>
      </c>
      <c r="C7610">
        <v>40000</v>
      </c>
      <c r="D7610">
        <v>45000</v>
      </c>
      <c r="E7610">
        <v>50000</v>
      </c>
      <c r="F7610">
        <v>54000</v>
      </c>
      <c r="G7610">
        <v>58000</v>
      </c>
      <c r="H7610">
        <v>62000</v>
      </c>
      <c r="I7610">
        <v>66000</v>
      </c>
      <c r="J7610">
        <v>70000</v>
      </c>
      <c r="K7610" t="s">
        <v>3100</v>
      </c>
      <c r="L7610">
        <v>7</v>
      </c>
      <c r="M7610">
        <v>50</v>
      </c>
      <c r="N7610" t="s">
        <v>494</v>
      </c>
    </row>
    <row r="7611" spans="1:14" x14ac:dyDescent="0.2">
      <c r="A7611" t="s">
        <v>13370</v>
      </c>
      <c r="B7611">
        <v>35000</v>
      </c>
      <c r="C7611">
        <v>40000</v>
      </c>
      <c r="D7611">
        <v>45000</v>
      </c>
      <c r="E7611">
        <v>50000</v>
      </c>
      <c r="F7611">
        <v>54000</v>
      </c>
      <c r="G7611">
        <v>58000</v>
      </c>
      <c r="H7611">
        <v>62000</v>
      </c>
      <c r="I7611">
        <v>66000</v>
      </c>
      <c r="J7611">
        <v>70000</v>
      </c>
      <c r="K7611" t="s">
        <v>3100</v>
      </c>
      <c r="L7611">
        <v>7</v>
      </c>
      <c r="M7611">
        <v>50</v>
      </c>
      <c r="N7611" t="s">
        <v>495</v>
      </c>
    </row>
    <row r="7612" spans="1:14" x14ac:dyDescent="0.2">
      <c r="A7612" t="s">
        <v>13371</v>
      </c>
      <c r="B7612">
        <v>35000</v>
      </c>
      <c r="C7612">
        <v>40000</v>
      </c>
      <c r="D7612">
        <v>45000</v>
      </c>
      <c r="E7612">
        <v>50000</v>
      </c>
      <c r="F7612">
        <v>54000</v>
      </c>
      <c r="G7612">
        <v>58000</v>
      </c>
      <c r="H7612">
        <v>62000</v>
      </c>
      <c r="I7612">
        <v>66000</v>
      </c>
      <c r="J7612">
        <v>70000</v>
      </c>
      <c r="K7612" t="s">
        <v>3100</v>
      </c>
      <c r="L7612">
        <v>7</v>
      </c>
      <c r="M7612">
        <v>50</v>
      </c>
      <c r="N7612" t="s">
        <v>496</v>
      </c>
    </row>
    <row r="7613" spans="1:14" x14ac:dyDescent="0.2">
      <c r="A7613" t="s">
        <v>13372</v>
      </c>
      <c r="B7613">
        <v>35000</v>
      </c>
      <c r="C7613">
        <v>40000</v>
      </c>
      <c r="D7613">
        <v>45000</v>
      </c>
      <c r="E7613">
        <v>50000</v>
      </c>
      <c r="F7613">
        <v>54000</v>
      </c>
      <c r="G7613">
        <v>58000</v>
      </c>
      <c r="H7613">
        <v>62000</v>
      </c>
      <c r="I7613">
        <v>66000</v>
      </c>
      <c r="J7613">
        <v>70000</v>
      </c>
      <c r="K7613" t="s">
        <v>3100</v>
      </c>
      <c r="L7613">
        <v>7</v>
      </c>
      <c r="M7613">
        <v>50</v>
      </c>
      <c r="N7613" t="s">
        <v>497</v>
      </c>
    </row>
    <row r="7614" spans="1:14" x14ac:dyDescent="0.2">
      <c r="A7614" t="s">
        <v>13373</v>
      </c>
      <c r="B7614">
        <v>35000</v>
      </c>
      <c r="C7614">
        <v>40000</v>
      </c>
      <c r="D7614">
        <v>45000</v>
      </c>
      <c r="E7614">
        <v>50000</v>
      </c>
      <c r="F7614">
        <v>54000</v>
      </c>
      <c r="G7614">
        <v>58000</v>
      </c>
      <c r="H7614">
        <v>62000</v>
      </c>
      <c r="I7614">
        <v>66000</v>
      </c>
      <c r="J7614">
        <v>70000</v>
      </c>
      <c r="K7614" t="s">
        <v>3100</v>
      </c>
      <c r="L7614">
        <v>7</v>
      </c>
      <c r="M7614">
        <v>50</v>
      </c>
      <c r="N7614" t="s">
        <v>498</v>
      </c>
    </row>
    <row r="7615" spans="1:14" x14ac:dyDescent="0.2">
      <c r="A7615" t="s">
        <v>13374</v>
      </c>
      <c r="B7615">
        <v>35000</v>
      </c>
      <c r="C7615">
        <v>40000</v>
      </c>
      <c r="D7615">
        <v>45000</v>
      </c>
      <c r="E7615">
        <v>50000</v>
      </c>
      <c r="F7615">
        <v>54000</v>
      </c>
      <c r="G7615">
        <v>58000</v>
      </c>
      <c r="H7615">
        <v>62000</v>
      </c>
      <c r="I7615">
        <v>66000</v>
      </c>
      <c r="J7615">
        <v>70000</v>
      </c>
      <c r="K7615" t="s">
        <v>3100</v>
      </c>
      <c r="L7615">
        <v>7</v>
      </c>
      <c r="M7615">
        <v>50</v>
      </c>
      <c r="N7615" t="s">
        <v>499</v>
      </c>
    </row>
    <row r="7616" spans="1:14" x14ac:dyDescent="0.2">
      <c r="A7616" t="s">
        <v>13375</v>
      </c>
      <c r="B7616">
        <v>35000</v>
      </c>
      <c r="C7616">
        <v>40000</v>
      </c>
      <c r="D7616">
        <v>45000</v>
      </c>
      <c r="E7616">
        <v>50000</v>
      </c>
      <c r="F7616">
        <v>54000</v>
      </c>
      <c r="G7616">
        <v>58000</v>
      </c>
      <c r="H7616">
        <v>62000</v>
      </c>
      <c r="I7616">
        <v>66000</v>
      </c>
      <c r="J7616">
        <v>70000</v>
      </c>
      <c r="K7616" t="s">
        <v>3100</v>
      </c>
      <c r="L7616">
        <v>7</v>
      </c>
      <c r="M7616">
        <v>50</v>
      </c>
      <c r="N7616" t="s">
        <v>500</v>
      </c>
    </row>
    <row r="7617" spans="1:14" x14ac:dyDescent="0.2">
      <c r="A7617" t="s">
        <v>13376</v>
      </c>
      <c r="B7617">
        <v>35000</v>
      </c>
      <c r="C7617">
        <v>40000</v>
      </c>
      <c r="D7617">
        <v>45000</v>
      </c>
      <c r="E7617">
        <v>50000</v>
      </c>
      <c r="F7617">
        <v>54000</v>
      </c>
      <c r="G7617">
        <v>58000</v>
      </c>
      <c r="H7617">
        <v>62000</v>
      </c>
      <c r="I7617">
        <v>66000</v>
      </c>
      <c r="J7617">
        <v>70000</v>
      </c>
      <c r="K7617" t="s">
        <v>3100</v>
      </c>
      <c r="L7617">
        <v>7</v>
      </c>
      <c r="M7617">
        <v>50</v>
      </c>
      <c r="N7617" t="s">
        <v>501</v>
      </c>
    </row>
    <row r="7618" spans="1:14" x14ac:dyDescent="0.2">
      <c r="A7618" t="s">
        <v>13377</v>
      </c>
      <c r="B7618">
        <v>35000</v>
      </c>
      <c r="C7618">
        <v>40000</v>
      </c>
      <c r="D7618">
        <v>45000</v>
      </c>
      <c r="E7618">
        <v>50000</v>
      </c>
      <c r="F7618">
        <v>54000</v>
      </c>
      <c r="G7618">
        <v>58000</v>
      </c>
      <c r="H7618">
        <v>62000</v>
      </c>
      <c r="I7618">
        <v>66000</v>
      </c>
      <c r="J7618">
        <v>70000</v>
      </c>
      <c r="K7618" t="s">
        <v>3100</v>
      </c>
      <c r="L7618">
        <v>7</v>
      </c>
      <c r="M7618">
        <v>50</v>
      </c>
      <c r="N7618" t="s">
        <v>502</v>
      </c>
    </row>
    <row r="7619" spans="1:14" x14ac:dyDescent="0.2">
      <c r="A7619" t="s">
        <v>13378</v>
      </c>
      <c r="B7619">
        <v>35000</v>
      </c>
      <c r="C7619">
        <v>40000</v>
      </c>
      <c r="D7619">
        <v>45000</v>
      </c>
      <c r="E7619">
        <v>50000</v>
      </c>
      <c r="F7619">
        <v>54000</v>
      </c>
      <c r="G7619">
        <v>58000</v>
      </c>
      <c r="H7619">
        <v>62000</v>
      </c>
      <c r="I7619">
        <v>66000</v>
      </c>
      <c r="J7619">
        <v>70000</v>
      </c>
      <c r="K7619" t="s">
        <v>3100</v>
      </c>
      <c r="L7619">
        <v>7</v>
      </c>
      <c r="M7619">
        <v>50</v>
      </c>
      <c r="N7619" t="s">
        <v>503</v>
      </c>
    </row>
    <row r="7620" spans="1:14" x14ac:dyDescent="0.2">
      <c r="A7620" t="s">
        <v>13379</v>
      </c>
      <c r="B7620">
        <v>35000</v>
      </c>
      <c r="C7620">
        <v>40000</v>
      </c>
      <c r="D7620">
        <v>45000</v>
      </c>
      <c r="E7620">
        <v>50000</v>
      </c>
      <c r="F7620">
        <v>54000</v>
      </c>
      <c r="G7620">
        <v>58000</v>
      </c>
      <c r="H7620">
        <v>62000</v>
      </c>
      <c r="I7620">
        <v>66000</v>
      </c>
      <c r="J7620">
        <v>70000</v>
      </c>
      <c r="K7620" t="s">
        <v>3100</v>
      </c>
      <c r="L7620">
        <v>7</v>
      </c>
      <c r="M7620">
        <v>50</v>
      </c>
      <c r="N7620" t="s">
        <v>504</v>
      </c>
    </row>
    <row r="7621" spans="1:14" x14ac:dyDescent="0.2">
      <c r="A7621" t="s">
        <v>13380</v>
      </c>
      <c r="B7621">
        <v>35000</v>
      </c>
      <c r="C7621">
        <v>40000</v>
      </c>
      <c r="D7621">
        <v>45000</v>
      </c>
      <c r="E7621">
        <v>50000</v>
      </c>
      <c r="F7621">
        <v>54000</v>
      </c>
      <c r="G7621">
        <v>58000</v>
      </c>
      <c r="H7621">
        <v>62000</v>
      </c>
      <c r="I7621">
        <v>66000</v>
      </c>
      <c r="J7621">
        <v>70000</v>
      </c>
      <c r="K7621" t="s">
        <v>3100</v>
      </c>
      <c r="L7621">
        <v>7</v>
      </c>
      <c r="M7621">
        <v>50</v>
      </c>
      <c r="N7621" t="s">
        <v>505</v>
      </c>
    </row>
    <row r="7622" spans="1:14" x14ac:dyDescent="0.2">
      <c r="A7622" t="s">
        <v>13381</v>
      </c>
      <c r="B7622">
        <v>35000</v>
      </c>
      <c r="C7622">
        <v>40000</v>
      </c>
      <c r="D7622">
        <v>45000</v>
      </c>
      <c r="E7622">
        <v>50000</v>
      </c>
      <c r="F7622">
        <v>54000</v>
      </c>
      <c r="G7622">
        <v>58000</v>
      </c>
      <c r="H7622">
        <v>62000</v>
      </c>
      <c r="I7622">
        <v>66000</v>
      </c>
      <c r="J7622">
        <v>70000</v>
      </c>
      <c r="K7622" t="s">
        <v>3100</v>
      </c>
      <c r="L7622">
        <v>7</v>
      </c>
      <c r="M7622">
        <v>50</v>
      </c>
      <c r="N7622" t="s">
        <v>506</v>
      </c>
    </row>
    <row r="7623" spans="1:14" x14ac:dyDescent="0.2">
      <c r="A7623" t="s">
        <v>13382</v>
      </c>
      <c r="B7623">
        <v>35000</v>
      </c>
      <c r="C7623">
        <v>40000</v>
      </c>
      <c r="D7623">
        <v>45000</v>
      </c>
      <c r="E7623">
        <v>50000</v>
      </c>
      <c r="F7623">
        <v>54000</v>
      </c>
      <c r="G7623">
        <v>58000</v>
      </c>
      <c r="H7623">
        <v>62000</v>
      </c>
      <c r="I7623">
        <v>66000</v>
      </c>
      <c r="J7623">
        <v>70000</v>
      </c>
      <c r="K7623" t="s">
        <v>3100</v>
      </c>
      <c r="L7623">
        <v>7</v>
      </c>
      <c r="M7623">
        <v>50</v>
      </c>
      <c r="N7623" t="s">
        <v>507</v>
      </c>
    </row>
    <row r="7624" spans="1:14" x14ac:dyDescent="0.2">
      <c r="A7624" t="s">
        <v>13383</v>
      </c>
      <c r="B7624">
        <v>35000</v>
      </c>
      <c r="C7624">
        <v>40000</v>
      </c>
      <c r="D7624">
        <v>45000</v>
      </c>
      <c r="E7624">
        <v>50000</v>
      </c>
      <c r="F7624">
        <v>54000</v>
      </c>
      <c r="G7624">
        <v>58000</v>
      </c>
      <c r="H7624">
        <v>62000</v>
      </c>
      <c r="I7624">
        <v>66000</v>
      </c>
      <c r="J7624">
        <v>70000</v>
      </c>
      <c r="K7624" t="s">
        <v>3100</v>
      </c>
      <c r="L7624">
        <v>7</v>
      </c>
      <c r="M7624">
        <v>50</v>
      </c>
      <c r="N7624" t="s">
        <v>1296</v>
      </c>
    </row>
    <row r="7625" spans="1:14" x14ac:dyDescent="0.2">
      <c r="A7625" t="s">
        <v>13384</v>
      </c>
      <c r="B7625">
        <v>35000</v>
      </c>
      <c r="C7625">
        <v>40000</v>
      </c>
      <c r="D7625">
        <v>45000</v>
      </c>
      <c r="E7625">
        <v>50000</v>
      </c>
      <c r="F7625">
        <v>54000</v>
      </c>
      <c r="G7625">
        <v>58000</v>
      </c>
      <c r="H7625">
        <v>62000</v>
      </c>
      <c r="I7625">
        <v>66000</v>
      </c>
      <c r="J7625">
        <v>70000</v>
      </c>
      <c r="K7625" t="s">
        <v>3100</v>
      </c>
      <c r="L7625">
        <v>7</v>
      </c>
      <c r="M7625">
        <v>50</v>
      </c>
      <c r="N7625" t="s">
        <v>1297</v>
      </c>
    </row>
    <row r="7626" spans="1:14" x14ac:dyDescent="0.2">
      <c r="A7626" t="s">
        <v>13385</v>
      </c>
      <c r="B7626">
        <v>35000</v>
      </c>
      <c r="C7626">
        <v>40000</v>
      </c>
      <c r="D7626">
        <v>45000</v>
      </c>
      <c r="E7626">
        <v>50000</v>
      </c>
      <c r="F7626">
        <v>54000</v>
      </c>
      <c r="G7626">
        <v>58000</v>
      </c>
      <c r="H7626">
        <v>62000</v>
      </c>
      <c r="I7626">
        <v>66000</v>
      </c>
      <c r="J7626">
        <v>70000</v>
      </c>
      <c r="K7626" t="s">
        <v>3100</v>
      </c>
      <c r="L7626">
        <v>7</v>
      </c>
      <c r="M7626">
        <v>50</v>
      </c>
      <c r="N7626" t="s">
        <v>1298</v>
      </c>
    </row>
    <row r="7627" spans="1:14" x14ac:dyDescent="0.2">
      <c r="A7627" t="s">
        <v>13386</v>
      </c>
      <c r="B7627">
        <v>35000</v>
      </c>
      <c r="C7627">
        <v>40000</v>
      </c>
      <c r="D7627">
        <v>45000</v>
      </c>
      <c r="E7627">
        <v>50000</v>
      </c>
      <c r="F7627">
        <v>54000</v>
      </c>
      <c r="G7627">
        <v>58000</v>
      </c>
      <c r="H7627">
        <v>62000</v>
      </c>
      <c r="I7627">
        <v>66000</v>
      </c>
      <c r="J7627">
        <v>70000</v>
      </c>
      <c r="K7627" t="s">
        <v>3100</v>
      </c>
      <c r="L7627">
        <v>7</v>
      </c>
      <c r="M7627">
        <v>50</v>
      </c>
      <c r="N7627" t="s">
        <v>1299</v>
      </c>
    </row>
    <row r="7628" spans="1:14" x14ac:dyDescent="0.2">
      <c r="A7628" t="s">
        <v>13387</v>
      </c>
      <c r="B7628">
        <v>35000</v>
      </c>
      <c r="C7628">
        <v>40000</v>
      </c>
      <c r="D7628">
        <v>45000</v>
      </c>
      <c r="E7628">
        <v>50000</v>
      </c>
      <c r="F7628">
        <v>54000</v>
      </c>
      <c r="G7628">
        <v>58000</v>
      </c>
      <c r="H7628">
        <v>62000</v>
      </c>
      <c r="I7628">
        <v>66000</v>
      </c>
      <c r="J7628">
        <v>70000</v>
      </c>
      <c r="K7628" t="s">
        <v>3100</v>
      </c>
      <c r="L7628">
        <v>7</v>
      </c>
      <c r="M7628">
        <v>50</v>
      </c>
      <c r="N7628" t="s">
        <v>1300</v>
      </c>
    </row>
    <row r="7629" spans="1:14" x14ac:dyDescent="0.2">
      <c r="A7629" t="s">
        <v>13388</v>
      </c>
      <c r="B7629">
        <v>35000</v>
      </c>
      <c r="C7629">
        <v>40000</v>
      </c>
      <c r="D7629">
        <v>45000</v>
      </c>
      <c r="E7629">
        <v>50000</v>
      </c>
      <c r="F7629">
        <v>54000</v>
      </c>
      <c r="G7629">
        <v>58000</v>
      </c>
      <c r="H7629">
        <v>62000</v>
      </c>
      <c r="I7629">
        <v>66000</v>
      </c>
      <c r="J7629">
        <v>70000</v>
      </c>
      <c r="K7629" t="s">
        <v>3100</v>
      </c>
      <c r="L7629">
        <v>7</v>
      </c>
      <c r="M7629">
        <v>50</v>
      </c>
      <c r="N7629" t="s">
        <v>1301</v>
      </c>
    </row>
    <row r="7630" spans="1:14" x14ac:dyDescent="0.2">
      <c r="A7630" t="s">
        <v>13389</v>
      </c>
      <c r="B7630">
        <v>35000</v>
      </c>
      <c r="C7630">
        <v>40000</v>
      </c>
      <c r="D7630">
        <v>45000</v>
      </c>
      <c r="E7630">
        <v>50000</v>
      </c>
      <c r="F7630">
        <v>54000</v>
      </c>
      <c r="G7630">
        <v>58000</v>
      </c>
      <c r="H7630">
        <v>62000</v>
      </c>
      <c r="I7630">
        <v>66000</v>
      </c>
      <c r="J7630">
        <v>70000</v>
      </c>
      <c r="K7630" t="s">
        <v>3100</v>
      </c>
      <c r="L7630">
        <v>7</v>
      </c>
      <c r="M7630">
        <v>50</v>
      </c>
      <c r="N7630" t="s">
        <v>1302</v>
      </c>
    </row>
    <row r="7631" spans="1:14" x14ac:dyDescent="0.2">
      <c r="A7631" t="s">
        <v>13390</v>
      </c>
      <c r="B7631">
        <v>35000</v>
      </c>
      <c r="C7631">
        <v>40000</v>
      </c>
      <c r="D7631">
        <v>45000</v>
      </c>
      <c r="E7631">
        <v>50000</v>
      </c>
      <c r="F7631">
        <v>54000</v>
      </c>
      <c r="G7631">
        <v>58000</v>
      </c>
      <c r="H7631">
        <v>62000</v>
      </c>
      <c r="I7631">
        <v>66000</v>
      </c>
      <c r="J7631">
        <v>70000</v>
      </c>
      <c r="K7631" t="s">
        <v>3100</v>
      </c>
      <c r="L7631">
        <v>7</v>
      </c>
      <c r="M7631">
        <v>50</v>
      </c>
      <c r="N7631" t="s">
        <v>1303</v>
      </c>
    </row>
    <row r="7632" spans="1:14" x14ac:dyDescent="0.2">
      <c r="A7632" t="s">
        <v>13391</v>
      </c>
      <c r="B7632">
        <v>35000</v>
      </c>
      <c r="C7632">
        <v>40000</v>
      </c>
      <c r="D7632">
        <v>45000</v>
      </c>
      <c r="E7632">
        <v>50000</v>
      </c>
      <c r="F7632">
        <v>54000</v>
      </c>
      <c r="G7632">
        <v>58000</v>
      </c>
      <c r="H7632">
        <v>62000</v>
      </c>
      <c r="I7632">
        <v>66000</v>
      </c>
      <c r="J7632">
        <v>70000</v>
      </c>
      <c r="K7632" t="s">
        <v>3100</v>
      </c>
      <c r="L7632">
        <v>7</v>
      </c>
      <c r="M7632">
        <v>50</v>
      </c>
      <c r="N7632" t="s">
        <v>1304</v>
      </c>
    </row>
    <row r="7633" spans="1:14" x14ac:dyDescent="0.2">
      <c r="A7633" t="s">
        <v>13392</v>
      </c>
      <c r="B7633">
        <v>35000</v>
      </c>
      <c r="C7633">
        <v>40000</v>
      </c>
      <c r="D7633">
        <v>45000</v>
      </c>
      <c r="E7633">
        <v>50000</v>
      </c>
      <c r="F7633">
        <v>54000</v>
      </c>
      <c r="G7633">
        <v>58000</v>
      </c>
      <c r="H7633">
        <v>62000</v>
      </c>
      <c r="I7633">
        <v>66000</v>
      </c>
      <c r="J7633">
        <v>70000</v>
      </c>
      <c r="K7633" t="s">
        <v>3100</v>
      </c>
      <c r="L7633">
        <v>7</v>
      </c>
      <c r="M7633">
        <v>50</v>
      </c>
      <c r="N7633" t="s">
        <v>1305</v>
      </c>
    </row>
    <row r="7634" spans="1:14" x14ac:dyDescent="0.2">
      <c r="A7634" t="s">
        <v>13393</v>
      </c>
      <c r="B7634">
        <v>35000</v>
      </c>
      <c r="C7634">
        <v>40000</v>
      </c>
      <c r="D7634">
        <v>45000</v>
      </c>
      <c r="E7634">
        <v>50000</v>
      </c>
      <c r="F7634">
        <v>54000</v>
      </c>
      <c r="G7634">
        <v>58000</v>
      </c>
      <c r="H7634">
        <v>62000</v>
      </c>
      <c r="I7634">
        <v>66000</v>
      </c>
      <c r="J7634">
        <v>70000</v>
      </c>
      <c r="K7634" t="s">
        <v>3100</v>
      </c>
      <c r="L7634">
        <v>7</v>
      </c>
      <c r="M7634">
        <v>50</v>
      </c>
      <c r="N7634" t="s">
        <v>1306</v>
      </c>
    </row>
    <row r="7635" spans="1:14" x14ac:dyDescent="0.2">
      <c r="A7635" t="s">
        <v>13394</v>
      </c>
      <c r="B7635">
        <v>35000</v>
      </c>
      <c r="C7635">
        <v>40000</v>
      </c>
      <c r="D7635">
        <v>45000</v>
      </c>
      <c r="E7635">
        <v>50000</v>
      </c>
      <c r="F7635">
        <v>54000</v>
      </c>
      <c r="G7635">
        <v>58000</v>
      </c>
      <c r="H7635">
        <v>62000</v>
      </c>
      <c r="I7635">
        <v>66000</v>
      </c>
      <c r="J7635">
        <v>70000</v>
      </c>
      <c r="K7635" t="s">
        <v>3100</v>
      </c>
      <c r="L7635">
        <v>7</v>
      </c>
      <c r="M7635">
        <v>50</v>
      </c>
      <c r="N7635" t="s">
        <v>1307</v>
      </c>
    </row>
    <row r="7636" spans="1:14" x14ac:dyDescent="0.2">
      <c r="A7636" t="s">
        <v>13395</v>
      </c>
      <c r="B7636">
        <v>35000</v>
      </c>
      <c r="C7636">
        <v>40000</v>
      </c>
      <c r="D7636">
        <v>45000</v>
      </c>
      <c r="E7636">
        <v>50000</v>
      </c>
      <c r="F7636">
        <v>54000</v>
      </c>
      <c r="G7636">
        <v>58000</v>
      </c>
      <c r="H7636">
        <v>62000</v>
      </c>
      <c r="I7636">
        <v>66000</v>
      </c>
      <c r="J7636">
        <v>70000</v>
      </c>
      <c r="K7636" t="s">
        <v>3100</v>
      </c>
      <c r="L7636">
        <v>7</v>
      </c>
      <c r="M7636">
        <v>50</v>
      </c>
      <c r="N7636" t="s">
        <v>1308</v>
      </c>
    </row>
    <row r="7637" spans="1:14" x14ac:dyDescent="0.2">
      <c r="A7637" t="s">
        <v>13396</v>
      </c>
      <c r="B7637">
        <v>35000</v>
      </c>
      <c r="C7637">
        <v>40000</v>
      </c>
      <c r="D7637">
        <v>45000</v>
      </c>
      <c r="E7637">
        <v>50000</v>
      </c>
      <c r="F7637">
        <v>54000</v>
      </c>
      <c r="G7637">
        <v>58000</v>
      </c>
      <c r="H7637">
        <v>62000</v>
      </c>
      <c r="I7637">
        <v>66000</v>
      </c>
      <c r="J7637">
        <v>70000</v>
      </c>
      <c r="K7637" t="s">
        <v>3100</v>
      </c>
      <c r="L7637">
        <v>7</v>
      </c>
      <c r="M7637">
        <v>50</v>
      </c>
      <c r="N7637" t="s">
        <v>1309</v>
      </c>
    </row>
    <row r="7638" spans="1:14" x14ac:dyDescent="0.2">
      <c r="A7638" t="s">
        <v>13397</v>
      </c>
      <c r="B7638">
        <v>35000</v>
      </c>
      <c r="C7638">
        <v>40000</v>
      </c>
      <c r="D7638">
        <v>45000</v>
      </c>
      <c r="E7638">
        <v>50000</v>
      </c>
      <c r="F7638">
        <v>54000</v>
      </c>
      <c r="G7638">
        <v>58000</v>
      </c>
      <c r="H7638">
        <v>62000</v>
      </c>
      <c r="I7638">
        <v>66000</v>
      </c>
      <c r="J7638">
        <v>70000</v>
      </c>
      <c r="K7638" t="s">
        <v>3100</v>
      </c>
      <c r="L7638">
        <v>7</v>
      </c>
      <c r="M7638">
        <v>50</v>
      </c>
      <c r="N7638" t="s">
        <v>1310</v>
      </c>
    </row>
    <row r="7639" spans="1:14" x14ac:dyDescent="0.2">
      <c r="A7639" t="s">
        <v>13398</v>
      </c>
      <c r="B7639">
        <v>35000</v>
      </c>
      <c r="C7639">
        <v>40000</v>
      </c>
      <c r="D7639">
        <v>45000</v>
      </c>
      <c r="E7639">
        <v>50000</v>
      </c>
      <c r="F7639">
        <v>54000</v>
      </c>
      <c r="G7639">
        <v>58000</v>
      </c>
      <c r="H7639">
        <v>62000</v>
      </c>
      <c r="I7639">
        <v>66000</v>
      </c>
      <c r="J7639">
        <v>70000</v>
      </c>
      <c r="K7639" t="s">
        <v>3100</v>
      </c>
      <c r="L7639">
        <v>7</v>
      </c>
      <c r="M7639">
        <v>50</v>
      </c>
      <c r="N7639" t="s">
        <v>1311</v>
      </c>
    </row>
    <row r="7640" spans="1:14" x14ac:dyDescent="0.2">
      <c r="A7640" t="s">
        <v>13399</v>
      </c>
      <c r="B7640">
        <v>35000</v>
      </c>
      <c r="C7640">
        <v>40000</v>
      </c>
      <c r="D7640">
        <v>45000</v>
      </c>
      <c r="E7640">
        <v>50000</v>
      </c>
      <c r="F7640">
        <v>54000</v>
      </c>
      <c r="G7640">
        <v>58000</v>
      </c>
      <c r="H7640">
        <v>62000</v>
      </c>
      <c r="I7640">
        <v>66000</v>
      </c>
      <c r="J7640">
        <v>70000</v>
      </c>
      <c r="K7640" t="s">
        <v>3100</v>
      </c>
      <c r="L7640">
        <v>9</v>
      </c>
      <c r="M7640">
        <v>50</v>
      </c>
      <c r="N7640" t="s">
        <v>1312</v>
      </c>
    </row>
    <row r="7641" spans="1:14" x14ac:dyDescent="0.2">
      <c r="A7641" t="s">
        <v>13400</v>
      </c>
      <c r="B7641">
        <v>35000</v>
      </c>
      <c r="C7641">
        <v>40000</v>
      </c>
      <c r="D7641">
        <v>45000</v>
      </c>
      <c r="E7641">
        <v>50000</v>
      </c>
      <c r="F7641">
        <v>54000</v>
      </c>
      <c r="G7641">
        <v>58000</v>
      </c>
      <c r="H7641">
        <v>62000</v>
      </c>
      <c r="I7641">
        <v>66000</v>
      </c>
      <c r="J7641">
        <v>70000</v>
      </c>
      <c r="K7641" t="s">
        <v>3100</v>
      </c>
      <c r="L7641">
        <v>9</v>
      </c>
      <c r="M7641">
        <v>50</v>
      </c>
      <c r="N7641" t="s">
        <v>1313</v>
      </c>
    </row>
    <row r="7642" spans="1:14" x14ac:dyDescent="0.2">
      <c r="A7642" t="s">
        <v>13401</v>
      </c>
      <c r="B7642">
        <v>35000</v>
      </c>
      <c r="C7642">
        <v>40000</v>
      </c>
      <c r="D7642">
        <v>45000</v>
      </c>
      <c r="E7642">
        <v>50000</v>
      </c>
      <c r="F7642">
        <v>54000</v>
      </c>
      <c r="G7642">
        <v>58000</v>
      </c>
      <c r="H7642">
        <v>62000</v>
      </c>
      <c r="I7642">
        <v>66000</v>
      </c>
      <c r="J7642">
        <v>70000</v>
      </c>
      <c r="K7642" t="s">
        <v>3100</v>
      </c>
      <c r="L7642">
        <v>9</v>
      </c>
      <c r="M7642">
        <v>50</v>
      </c>
      <c r="N7642" t="s">
        <v>1314</v>
      </c>
    </row>
    <row r="7643" spans="1:14" x14ac:dyDescent="0.2">
      <c r="A7643" t="s">
        <v>13402</v>
      </c>
      <c r="B7643">
        <v>35000</v>
      </c>
      <c r="C7643">
        <v>40000</v>
      </c>
      <c r="D7643">
        <v>45000</v>
      </c>
      <c r="E7643">
        <v>50000</v>
      </c>
      <c r="F7643">
        <v>54000</v>
      </c>
      <c r="G7643">
        <v>58000</v>
      </c>
      <c r="H7643">
        <v>62000</v>
      </c>
      <c r="I7643">
        <v>66000</v>
      </c>
      <c r="J7643">
        <v>70000</v>
      </c>
      <c r="K7643" t="s">
        <v>3100</v>
      </c>
      <c r="L7643">
        <v>9</v>
      </c>
      <c r="M7643">
        <v>50</v>
      </c>
      <c r="N7643" t="s">
        <v>1315</v>
      </c>
    </row>
    <row r="7644" spans="1:14" x14ac:dyDescent="0.2">
      <c r="A7644" t="s">
        <v>13403</v>
      </c>
      <c r="B7644">
        <v>35000</v>
      </c>
      <c r="C7644">
        <v>40000</v>
      </c>
      <c r="D7644">
        <v>45000</v>
      </c>
      <c r="E7644">
        <v>50000</v>
      </c>
      <c r="F7644">
        <v>54000</v>
      </c>
      <c r="G7644">
        <v>58000</v>
      </c>
      <c r="H7644">
        <v>62000</v>
      </c>
      <c r="I7644">
        <v>66000</v>
      </c>
      <c r="J7644">
        <v>70000</v>
      </c>
      <c r="K7644" t="s">
        <v>3100</v>
      </c>
      <c r="L7644">
        <v>9</v>
      </c>
      <c r="M7644">
        <v>50</v>
      </c>
      <c r="N7644" t="s">
        <v>1316</v>
      </c>
    </row>
    <row r="7645" spans="1:14" x14ac:dyDescent="0.2">
      <c r="A7645" t="s">
        <v>13404</v>
      </c>
      <c r="B7645">
        <v>35000</v>
      </c>
      <c r="C7645">
        <v>40000</v>
      </c>
      <c r="D7645">
        <v>45000</v>
      </c>
      <c r="E7645">
        <v>50000</v>
      </c>
      <c r="F7645">
        <v>54000</v>
      </c>
      <c r="G7645">
        <v>58000</v>
      </c>
      <c r="H7645">
        <v>62000</v>
      </c>
      <c r="I7645">
        <v>66000</v>
      </c>
      <c r="J7645">
        <v>70000</v>
      </c>
      <c r="K7645" t="s">
        <v>3100</v>
      </c>
      <c r="L7645">
        <v>9</v>
      </c>
      <c r="M7645">
        <v>50</v>
      </c>
      <c r="N7645" t="s">
        <v>1317</v>
      </c>
    </row>
    <row r="7646" spans="1:14" x14ac:dyDescent="0.2">
      <c r="A7646" t="s">
        <v>13405</v>
      </c>
      <c r="B7646">
        <v>35000</v>
      </c>
      <c r="C7646">
        <v>40000</v>
      </c>
      <c r="D7646">
        <v>45000</v>
      </c>
      <c r="E7646">
        <v>50000</v>
      </c>
      <c r="F7646">
        <v>54000</v>
      </c>
      <c r="G7646">
        <v>58000</v>
      </c>
      <c r="H7646">
        <v>62000</v>
      </c>
      <c r="I7646">
        <v>66000</v>
      </c>
      <c r="J7646">
        <v>70000</v>
      </c>
      <c r="K7646" t="s">
        <v>3100</v>
      </c>
      <c r="L7646">
        <v>9</v>
      </c>
      <c r="M7646">
        <v>50</v>
      </c>
      <c r="N7646" t="s">
        <v>1318</v>
      </c>
    </row>
    <row r="7647" spans="1:14" x14ac:dyDescent="0.2">
      <c r="A7647" t="s">
        <v>13406</v>
      </c>
      <c r="B7647">
        <v>35000</v>
      </c>
      <c r="C7647">
        <v>40000</v>
      </c>
      <c r="D7647">
        <v>45000</v>
      </c>
      <c r="E7647">
        <v>50000</v>
      </c>
      <c r="F7647">
        <v>54000</v>
      </c>
      <c r="G7647">
        <v>58000</v>
      </c>
      <c r="H7647">
        <v>62000</v>
      </c>
      <c r="I7647">
        <v>66000</v>
      </c>
      <c r="J7647">
        <v>70000</v>
      </c>
      <c r="K7647" t="s">
        <v>3100</v>
      </c>
      <c r="L7647">
        <v>9</v>
      </c>
      <c r="M7647">
        <v>50</v>
      </c>
      <c r="N7647" t="s">
        <v>1319</v>
      </c>
    </row>
    <row r="7648" spans="1:14" x14ac:dyDescent="0.2">
      <c r="A7648" t="s">
        <v>13407</v>
      </c>
      <c r="B7648">
        <v>35000</v>
      </c>
      <c r="C7648">
        <v>40000</v>
      </c>
      <c r="D7648">
        <v>45000</v>
      </c>
      <c r="E7648">
        <v>50000</v>
      </c>
      <c r="F7648">
        <v>54000</v>
      </c>
      <c r="G7648">
        <v>58000</v>
      </c>
      <c r="H7648">
        <v>62000</v>
      </c>
      <c r="I7648">
        <v>66000</v>
      </c>
      <c r="J7648">
        <v>70000</v>
      </c>
      <c r="K7648" t="s">
        <v>3100</v>
      </c>
      <c r="L7648">
        <v>9</v>
      </c>
      <c r="M7648">
        <v>50</v>
      </c>
      <c r="N7648" t="s">
        <v>1320</v>
      </c>
    </row>
    <row r="7649" spans="1:14" x14ac:dyDescent="0.2">
      <c r="A7649" t="s">
        <v>13408</v>
      </c>
      <c r="B7649">
        <v>35000</v>
      </c>
      <c r="C7649">
        <v>40000</v>
      </c>
      <c r="D7649">
        <v>45000</v>
      </c>
      <c r="E7649">
        <v>50000</v>
      </c>
      <c r="F7649">
        <v>54000</v>
      </c>
      <c r="G7649">
        <v>58000</v>
      </c>
      <c r="H7649">
        <v>62000</v>
      </c>
      <c r="I7649">
        <v>66000</v>
      </c>
      <c r="J7649">
        <v>70000</v>
      </c>
      <c r="K7649" t="s">
        <v>3100</v>
      </c>
      <c r="L7649">
        <v>9</v>
      </c>
      <c r="M7649">
        <v>50</v>
      </c>
      <c r="N7649" t="s">
        <v>1321</v>
      </c>
    </row>
    <row r="7650" spans="1:14" x14ac:dyDescent="0.2">
      <c r="A7650" t="s">
        <v>13409</v>
      </c>
      <c r="B7650">
        <v>35000</v>
      </c>
      <c r="C7650">
        <v>40000</v>
      </c>
      <c r="D7650">
        <v>45000</v>
      </c>
      <c r="E7650">
        <v>50000</v>
      </c>
      <c r="F7650">
        <v>54000</v>
      </c>
      <c r="G7650">
        <v>58000</v>
      </c>
      <c r="H7650">
        <v>62000</v>
      </c>
      <c r="I7650">
        <v>66000</v>
      </c>
      <c r="J7650">
        <v>70000</v>
      </c>
      <c r="K7650" t="s">
        <v>3100</v>
      </c>
      <c r="L7650">
        <v>9</v>
      </c>
      <c r="M7650">
        <v>50</v>
      </c>
      <c r="N7650" t="s">
        <v>1322</v>
      </c>
    </row>
    <row r="7651" spans="1:14" x14ac:dyDescent="0.2">
      <c r="A7651" t="s">
        <v>13410</v>
      </c>
      <c r="B7651">
        <v>35000</v>
      </c>
      <c r="C7651">
        <v>40000</v>
      </c>
      <c r="D7651">
        <v>45000</v>
      </c>
      <c r="E7651">
        <v>50000</v>
      </c>
      <c r="F7651">
        <v>54000</v>
      </c>
      <c r="G7651">
        <v>58000</v>
      </c>
      <c r="H7651">
        <v>62000</v>
      </c>
      <c r="I7651">
        <v>66000</v>
      </c>
      <c r="J7651">
        <v>70000</v>
      </c>
      <c r="K7651" t="s">
        <v>3100</v>
      </c>
      <c r="L7651">
        <v>9</v>
      </c>
      <c r="M7651">
        <v>50</v>
      </c>
      <c r="N7651" t="s">
        <v>1323</v>
      </c>
    </row>
    <row r="7652" spans="1:14" x14ac:dyDescent="0.2">
      <c r="A7652" t="s">
        <v>13411</v>
      </c>
      <c r="B7652">
        <v>35000</v>
      </c>
      <c r="C7652">
        <v>40000</v>
      </c>
      <c r="D7652">
        <v>45000</v>
      </c>
      <c r="E7652">
        <v>50000</v>
      </c>
      <c r="F7652">
        <v>54000</v>
      </c>
      <c r="G7652">
        <v>58000</v>
      </c>
      <c r="H7652">
        <v>62000</v>
      </c>
      <c r="I7652">
        <v>66000</v>
      </c>
      <c r="J7652">
        <v>70000</v>
      </c>
      <c r="K7652" t="s">
        <v>3100</v>
      </c>
      <c r="L7652">
        <v>9</v>
      </c>
      <c r="M7652">
        <v>50</v>
      </c>
      <c r="N7652" t="s">
        <v>1324</v>
      </c>
    </row>
    <row r="7653" spans="1:14" x14ac:dyDescent="0.2">
      <c r="A7653" t="s">
        <v>13412</v>
      </c>
      <c r="B7653">
        <v>35000</v>
      </c>
      <c r="C7653">
        <v>40000</v>
      </c>
      <c r="D7653">
        <v>45000</v>
      </c>
      <c r="E7653">
        <v>50000</v>
      </c>
      <c r="F7653">
        <v>54000</v>
      </c>
      <c r="G7653">
        <v>58000</v>
      </c>
      <c r="H7653">
        <v>62000</v>
      </c>
      <c r="I7653">
        <v>66000</v>
      </c>
      <c r="J7653">
        <v>70000</v>
      </c>
      <c r="K7653" t="s">
        <v>3100</v>
      </c>
      <c r="L7653">
        <v>9</v>
      </c>
      <c r="M7653">
        <v>50</v>
      </c>
      <c r="N7653" t="s">
        <v>1325</v>
      </c>
    </row>
    <row r="7654" spans="1:14" x14ac:dyDescent="0.2">
      <c r="A7654" t="s">
        <v>13413</v>
      </c>
      <c r="B7654">
        <v>35000</v>
      </c>
      <c r="C7654">
        <v>40000</v>
      </c>
      <c r="D7654">
        <v>45000</v>
      </c>
      <c r="E7654">
        <v>50000</v>
      </c>
      <c r="F7654">
        <v>54000</v>
      </c>
      <c r="G7654">
        <v>58000</v>
      </c>
      <c r="H7654">
        <v>62000</v>
      </c>
      <c r="I7654">
        <v>66000</v>
      </c>
      <c r="J7654">
        <v>70000</v>
      </c>
      <c r="K7654" t="s">
        <v>3100</v>
      </c>
      <c r="L7654">
        <v>9</v>
      </c>
      <c r="M7654">
        <v>50</v>
      </c>
      <c r="N7654" t="s">
        <v>1326</v>
      </c>
    </row>
    <row r="7655" spans="1:14" x14ac:dyDescent="0.2">
      <c r="A7655" t="s">
        <v>13414</v>
      </c>
      <c r="B7655">
        <v>35000</v>
      </c>
      <c r="C7655">
        <v>40000</v>
      </c>
      <c r="D7655">
        <v>45000</v>
      </c>
      <c r="E7655">
        <v>50000</v>
      </c>
      <c r="F7655">
        <v>54000</v>
      </c>
      <c r="G7655">
        <v>58000</v>
      </c>
      <c r="H7655">
        <v>62000</v>
      </c>
      <c r="I7655">
        <v>66000</v>
      </c>
      <c r="J7655">
        <v>70000</v>
      </c>
      <c r="K7655" t="s">
        <v>3100</v>
      </c>
      <c r="L7655">
        <v>9</v>
      </c>
      <c r="M7655">
        <v>50</v>
      </c>
      <c r="N7655" t="s">
        <v>1327</v>
      </c>
    </row>
    <row r="7656" spans="1:14" x14ac:dyDescent="0.2">
      <c r="A7656" t="s">
        <v>13415</v>
      </c>
      <c r="B7656">
        <v>35000</v>
      </c>
      <c r="C7656">
        <v>40000</v>
      </c>
      <c r="D7656">
        <v>45000</v>
      </c>
      <c r="E7656">
        <v>50000</v>
      </c>
      <c r="F7656">
        <v>54000</v>
      </c>
      <c r="G7656">
        <v>58000</v>
      </c>
      <c r="H7656">
        <v>62000</v>
      </c>
      <c r="I7656">
        <v>66000</v>
      </c>
      <c r="J7656">
        <v>70000</v>
      </c>
      <c r="K7656" t="s">
        <v>3100</v>
      </c>
      <c r="L7656">
        <v>9</v>
      </c>
      <c r="M7656">
        <v>50</v>
      </c>
      <c r="N7656" t="s">
        <v>1328</v>
      </c>
    </row>
    <row r="7657" spans="1:14" x14ac:dyDescent="0.2">
      <c r="A7657" t="s">
        <v>13416</v>
      </c>
      <c r="B7657">
        <v>35000</v>
      </c>
      <c r="C7657">
        <v>40000</v>
      </c>
      <c r="D7657">
        <v>45000</v>
      </c>
      <c r="E7657">
        <v>50000</v>
      </c>
      <c r="F7657">
        <v>54000</v>
      </c>
      <c r="G7657">
        <v>58000</v>
      </c>
      <c r="H7657">
        <v>62000</v>
      </c>
      <c r="I7657">
        <v>66000</v>
      </c>
      <c r="J7657">
        <v>70000</v>
      </c>
      <c r="K7657" t="s">
        <v>3100</v>
      </c>
      <c r="L7657">
        <v>9</v>
      </c>
      <c r="M7657">
        <v>50</v>
      </c>
      <c r="N7657" t="s">
        <v>1329</v>
      </c>
    </row>
    <row r="7658" spans="1:14" x14ac:dyDescent="0.2">
      <c r="A7658" t="s">
        <v>13417</v>
      </c>
      <c r="B7658">
        <v>35000</v>
      </c>
      <c r="C7658">
        <v>40000</v>
      </c>
      <c r="D7658">
        <v>45000</v>
      </c>
      <c r="E7658">
        <v>50000</v>
      </c>
      <c r="F7658">
        <v>54000</v>
      </c>
      <c r="G7658">
        <v>58000</v>
      </c>
      <c r="H7658">
        <v>62000</v>
      </c>
      <c r="I7658">
        <v>66000</v>
      </c>
      <c r="J7658">
        <v>70000</v>
      </c>
      <c r="K7658" t="s">
        <v>3100</v>
      </c>
      <c r="L7658">
        <v>9</v>
      </c>
      <c r="M7658">
        <v>50</v>
      </c>
      <c r="N7658" t="s">
        <v>1330</v>
      </c>
    </row>
    <row r="7659" spans="1:14" x14ac:dyDescent="0.2">
      <c r="A7659" t="s">
        <v>13418</v>
      </c>
      <c r="B7659">
        <v>35000</v>
      </c>
      <c r="C7659">
        <v>40000</v>
      </c>
      <c r="D7659">
        <v>45000</v>
      </c>
      <c r="E7659">
        <v>50000</v>
      </c>
      <c r="F7659">
        <v>54000</v>
      </c>
      <c r="G7659">
        <v>58000</v>
      </c>
      <c r="H7659">
        <v>62000</v>
      </c>
      <c r="I7659">
        <v>66000</v>
      </c>
      <c r="J7659">
        <v>70000</v>
      </c>
      <c r="K7659" t="s">
        <v>3100</v>
      </c>
      <c r="L7659">
        <v>9</v>
      </c>
      <c r="M7659">
        <v>50</v>
      </c>
      <c r="N7659" t="s">
        <v>1331</v>
      </c>
    </row>
    <row r="7660" spans="1:14" x14ac:dyDescent="0.2">
      <c r="A7660" t="s">
        <v>13419</v>
      </c>
      <c r="B7660">
        <v>35000</v>
      </c>
      <c r="C7660">
        <v>40000</v>
      </c>
      <c r="D7660">
        <v>45000</v>
      </c>
      <c r="E7660">
        <v>50000</v>
      </c>
      <c r="F7660">
        <v>54000</v>
      </c>
      <c r="G7660">
        <v>58000</v>
      </c>
      <c r="H7660">
        <v>62000</v>
      </c>
      <c r="I7660">
        <v>66000</v>
      </c>
      <c r="J7660">
        <v>70000</v>
      </c>
      <c r="K7660" t="s">
        <v>3100</v>
      </c>
      <c r="L7660">
        <v>9</v>
      </c>
      <c r="M7660">
        <v>50</v>
      </c>
      <c r="N7660" t="s">
        <v>1332</v>
      </c>
    </row>
    <row r="7661" spans="1:14" x14ac:dyDescent="0.2">
      <c r="A7661" t="s">
        <v>13420</v>
      </c>
      <c r="B7661">
        <v>35000</v>
      </c>
      <c r="C7661">
        <v>40000</v>
      </c>
      <c r="D7661">
        <v>45000</v>
      </c>
      <c r="E7661">
        <v>50000</v>
      </c>
      <c r="F7661">
        <v>54000</v>
      </c>
      <c r="G7661">
        <v>58000</v>
      </c>
      <c r="H7661">
        <v>62000</v>
      </c>
      <c r="I7661">
        <v>66000</v>
      </c>
      <c r="J7661">
        <v>70000</v>
      </c>
      <c r="K7661" t="s">
        <v>3100</v>
      </c>
      <c r="L7661">
        <v>9</v>
      </c>
      <c r="M7661">
        <v>50</v>
      </c>
      <c r="N7661" t="s">
        <v>1333</v>
      </c>
    </row>
    <row r="7662" spans="1:14" x14ac:dyDescent="0.2">
      <c r="A7662" t="s">
        <v>13421</v>
      </c>
      <c r="B7662">
        <v>35000</v>
      </c>
      <c r="C7662">
        <v>40000</v>
      </c>
      <c r="D7662">
        <v>45000</v>
      </c>
      <c r="E7662">
        <v>50000</v>
      </c>
      <c r="F7662">
        <v>54000</v>
      </c>
      <c r="G7662">
        <v>58000</v>
      </c>
      <c r="H7662">
        <v>62000</v>
      </c>
      <c r="I7662">
        <v>66000</v>
      </c>
      <c r="J7662">
        <v>70000</v>
      </c>
      <c r="K7662" t="s">
        <v>3100</v>
      </c>
      <c r="L7662">
        <v>9</v>
      </c>
      <c r="M7662">
        <v>50</v>
      </c>
      <c r="N7662" t="s">
        <v>1334</v>
      </c>
    </row>
    <row r="7663" spans="1:14" x14ac:dyDescent="0.2">
      <c r="A7663" t="s">
        <v>13422</v>
      </c>
      <c r="B7663">
        <v>35000</v>
      </c>
      <c r="C7663">
        <v>40000</v>
      </c>
      <c r="D7663">
        <v>45000</v>
      </c>
      <c r="E7663">
        <v>50000</v>
      </c>
      <c r="F7663">
        <v>54000</v>
      </c>
      <c r="G7663">
        <v>58000</v>
      </c>
      <c r="H7663">
        <v>62000</v>
      </c>
      <c r="I7663">
        <v>66000</v>
      </c>
      <c r="J7663">
        <v>70000</v>
      </c>
      <c r="K7663" t="s">
        <v>3100</v>
      </c>
      <c r="L7663">
        <v>9</v>
      </c>
      <c r="M7663">
        <v>50</v>
      </c>
      <c r="N7663" t="s">
        <v>1335</v>
      </c>
    </row>
    <row r="7664" spans="1:14" x14ac:dyDescent="0.2">
      <c r="A7664" t="s">
        <v>13423</v>
      </c>
      <c r="B7664">
        <v>35000</v>
      </c>
      <c r="C7664">
        <v>40000</v>
      </c>
      <c r="D7664">
        <v>45000</v>
      </c>
      <c r="E7664">
        <v>50000</v>
      </c>
      <c r="F7664">
        <v>54000</v>
      </c>
      <c r="G7664">
        <v>58000</v>
      </c>
      <c r="H7664">
        <v>62000</v>
      </c>
      <c r="I7664">
        <v>66000</v>
      </c>
      <c r="J7664">
        <v>70000</v>
      </c>
      <c r="K7664" t="s">
        <v>3100</v>
      </c>
      <c r="L7664">
        <v>9</v>
      </c>
      <c r="M7664">
        <v>50</v>
      </c>
      <c r="N7664" t="s">
        <v>1336</v>
      </c>
    </row>
    <row r="7665" spans="1:14" x14ac:dyDescent="0.2">
      <c r="A7665" t="s">
        <v>13424</v>
      </c>
      <c r="B7665">
        <v>35000</v>
      </c>
      <c r="C7665">
        <v>40000</v>
      </c>
      <c r="D7665">
        <v>45000</v>
      </c>
      <c r="E7665">
        <v>50000</v>
      </c>
      <c r="F7665">
        <v>54000</v>
      </c>
      <c r="G7665">
        <v>58000</v>
      </c>
      <c r="H7665">
        <v>62000</v>
      </c>
      <c r="I7665">
        <v>66000</v>
      </c>
      <c r="J7665">
        <v>70000</v>
      </c>
      <c r="K7665" t="s">
        <v>3100</v>
      </c>
      <c r="L7665">
        <v>9</v>
      </c>
      <c r="M7665">
        <v>50</v>
      </c>
      <c r="N7665" t="s">
        <v>1337</v>
      </c>
    </row>
    <row r="7666" spans="1:14" x14ac:dyDescent="0.2">
      <c r="A7666" t="s">
        <v>13425</v>
      </c>
      <c r="B7666">
        <v>35000</v>
      </c>
      <c r="C7666">
        <v>40000</v>
      </c>
      <c r="D7666">
        <v>45000</v>
      </c>
      <c r="E7666">
        <v>50000</v>
      </c>
      <c r="F7666">
        <v>54000</v>
      </c>
      <c r="G7666">
        <v>58000</v>
      </c>
      <c r="H7666">
        <v>62000</v>
      </c>
      <c r="I7666">
        <v>66000</v>
      </c>
      <c r="J7666">
        <v>70000</v>
      </c>
      <c r="K7666" t="s">
        <v>3100</v>
      </c>
      <c r="L7666">
        <v>9</v>
      </c>
      <c r="M7666">
        <v>50</v>
      </c>
      <c r="N7666" t="s">
        <v>1338</v>
      </c>
    </row>
    <row r="7667" spans="1:14" x14ac:dyDescent="0.2">
      <c r="A7667" t="s">
        <v>13426</v>
      </c>
      <c r="B7667">
        <v>35000</v>
      </c>
      <c r="C7667">
        <v>40000</v>
      </c>
      <c r="D7667">
        <v>45000</v>
      </c>
      <c r="E7667">
        <v>50000</v>
      </c>
      <c r="F7667">
        <v>54000</v>
      </c>
      <c r="G7667">
        <v>58000</v>
      </c>
      <c r="H7667">
        <v>62000</v>
      </c>
      <c r="I7667">
        <v>66000</v>
      </c>
      <c r="J7667">
        <v>70000</v>
      </c>
      <c r="K7667" t="s">
        <v>3100</v>
      </c>
      <c r="L7667">
        <v>9</v>
      </c>
      <c r="M7667">
        <v>50</v>
      </c>
      <c r="N7667" t="s">
        <v>1339</v>
      </c>
    </row>
    <row r="7668" spans="1:14" x14ac:dyDescent="0.2">
      <c r="A7668" t="s">
        <v>13427</v>
      </c>
      <c r="B7668">
        <v>35000</v>
      </c>
      <c r="C7668">
        <v>40000</v>
      </c>
      <c r="D7668">
        <v>45000</v>
      </c>
      <c r="E7668">
        <v>50000</v>
      </c>
      <c r="F7668">
        <v>54000</v>
      </c>
      <c r="G7668">
        <v>58000</v>
      </c>
      <c r="H7668">
        <v>62000</v>
      </c>
      <c r="I7668">
        <v>66000</v>
      </c>
      <c r="J7668">
        <v>70000</v>
      </c>
      <c r="K7668" t="s">
        <v>3100</v>
      </c>
      <c r="L7668">
        <v>9</v>
      </c>
      <c r="M7668">
        <v>50</v>
      </c>
      <c r="N7668" t="s">
        <v>1340</v>
      </c>
    </row>
    <row r="7669" spans="1:14" x14ac:dyDescent="0.2">
      <c r="A7669" t="s">
        <v>13428</v>
      </c>
      <c r="B7669">
        <v>35000</v>
      </c>
      <c r="C7669">
        <v>40000</v>
      </c>
      <c r="D7669">
        <v>45000</v>
      </c>
      <c r="E7669">
        <v>50000</v>
      </c>
      <c r="F7669">
        <v>54000</v>
      </c>
      <c r="G7669">
        <v>58000</v>
      </c>
      <c r="H7669">
        <v>62000</v>
      </c>
      <c r="I7669">
        <v>66000</v>
      </c>
      <c r="J7669">
        <v>70000</v>
      </c>
      <c r="K7669" t="s">
        <v>3100</v>
      </c>
      <c r="L7669">
        <v>9</v>
      </c>
      <c r="M7669">
        <v>50</v>
      </c>
      <c r="N7669" t="s">
        <v>1341</v>
      </c>
    </row>
    <row r="7670" spans="1:14" x14ac:dyDescent="0.2">
      <c r="A7670" t="s">
        <v>13429</v>
      </c>
      <c r="B7670">
        <v>35000</v>
      </c>
      <c r="C7670">
        <v>40000</v>
      </c>
      <c r="D7670">
        <v>45000</v>
      </c>
      <c r="E7670">
        <v>50000</v>
      </c>
      <c r="F7670">
        <v>54000</v>
      </c>
      <c r="G7670">
        <v>58000</v>
      </c>
      <c r="H7670">
        <v>62000</v>
      </c>
      <c r="I7670">
        <v>66000</v>
      </c>
      <c r="J7670">
        <v>70000</v>
      </c>
      <c r="K7670" t="s">
        <v>3100</v>
      </c>
      <c r="L7670">
        <v>9</v>
      </c>
      <c r="M7670">
        <v>50</v>
      </c>
      <c r="N7670" t="s">
        <v>1342</v>
      </c>
    </row>
    <row r="7671" spans="1:14" x14ac:dyDescent="0.2">
      <c r="A7671" t="s">
        <v>13430</v>
      </c>
      <c r="B7671">
        <v>35000</v>
      </c>
      <c r="C7671">
        <v>40000</v>
      </c>
      <c r="D7671">
        <v>45000</v>
      </c>
      <c r="E7671">
        <v>50000</v>
      </c>
      <c r="F7671">
        <v>54000</v>
      </c>
      <c r="G7671">
        <v>58000</v>
      </c>
      <c r="H7671">
        <v>62000</v>
      </c>
      <c r="I7671">
        <v>66000</v>
      </c>
      <c r="J7671">
        <v>70000</v>
      </c>
      <c r="K7671" t="s">
        <v>3100</v>
      </c>
      <c r="L7671">
        <v>9</v>
      </c>
      <c r="M7671">
        <v>50</v>
      </c>
      <c r="N7671" t="s">
        <v>1343</v>
      </c>
    </row>
    <row r="7672" spans="1:14" x14ac:dyDescent="0.2">
      <c r="A7672" t="s">
        <v>13431</v>
      </c>
      <c r="B7672">
        <v>35000</v>
      </c>
      <c r="C7672">
        <v>40000</v>
      </c>
      <c r="D7672">
        <v>45000</v>
      </c>
      <c r="E7672">
        <v>50000</v>
      </c>
      <c r="F7672">
        <v>54000</v>
      </c>
      <c r="G7672">
        <v>58000</v>
      </c>
      <c r="H7672">
        <v>62000</v>
      </c>
      <c r="I7672">
        <v>66000</v>
      </c>
      <c r="J7672">
        <v>70000</v>
      </c>
      <c r="K7672" t="s">
        <v>3100</v>
      </c>
      <c r="L7672">
        <v>9</v>
      </c>
      <c r="M7672">
        <v>50</v>
      </c>
      <c r="N7672" t="s">
        <v>1344</v>
      </c>
    </row>
    <row r="7673" spans="1:14" x14ac:dyDescent="0.2">
      <c r="A7673" t="s">
        <v>13432</v>
      </c>
      <c r="B7673">
        <v>35000</v>
      </c>
      <c r="C7673">
        <v>40000</v>
      </c>
      <c r="D7673">
        <v>45000</v>
      </c>
      <c r="E7673">
        <v>50000</v>
      </c>
      <c r="F7673">
        <v>54000</v>
      </c>
      <c r="G7673">
        <v>58000</v>
      </c>
      <c r="H7673">
        <v>62000</v>
      </c>
      <c r="I7673">
        <v>66000</v>
      </c>
      <c r="J7673">
        <v>70000</v>
      </c>
      <c r="K7673" t="s">
        <v>3100</v>
      </c>
      <c r="L7673">
        <v>9</v>
      </c>
      <c r="M7673">
        <v>50</v>
      </c>
      <c r="N7673" t="s">
        <v>1345</v>
      </c>
    </row>
    <row r="7674" spans="1:14" x14ac:dyDescent="0.2">
      <c r="A7674" t="s">
        <v>13433</v>
      </c>
      <c r="B7674">
        <v>35000</v>
      </c>
      <c r="C7674">
        <v>40000</v>
      </c>
      <c r="D7674">
        <v>45000</v>
      </c>
      <c r="E7674">
        <v>50000</v>
      </c>
      <c r="F7674">
        <v>54000</v>
      </c>
      <c r="G7674">
        <v>58000</v>
      </c>
      <c r="H7674">
        <v>62000</v>
      </c>
      <c r="I7674">
        <v>66000</v>
      </c>
      <c r="J7674">
        <v>70000</v>
      </c>
      <c r="K7674" t="s">
        <v>3100</v>
      </c>
      <c r="L7674">
        <v>9</v>
      </c>
      <c r="M7674">
        <v>50</v>
      </c>
      <c r="N7674" t="s">
        <v>1346</v>
      </c>
    </row>
    <row r="7675" spans="1:14" x14ac:dyDescent="0.2">
      <c r="A7675" t="s">
        <v>13434</v>
      </c>
      <c r="B7675">
        <v>35000</v>
      </c>
      <c r="C7675">
        <v>40000</v>
      </c>
      <c r="D7675">
        <v>45000</v>
      </c>
      <c r="E7675">
        <v>50000</v>
      </c>
      <c r="F7675">
        <v>54000</v>
      </c>
      <c r="G7675">
        <v>58000</v>
      </c>
      <c r="H7675">
        <v>62000</v>
      </c>
      <c r="I7675">
        <v>66000</v>
      </c>
      <c r="J7675">
        <v>70000</v>
      </c>
      <c r="K7675" t="s">
        <v>3100</v>
      </c>
      <c r="L7675">
        <v>9</v>
      </c>
      <c r="M7675">
        <v>50</v>
      </c>
      <c r="N7675" t="s">
        <v>1347</v>
      </c>
    </row>
    <row r="7676" spans="1:14" x14ac:dyDescent="0.2">
      <c r="A7676" t="s">
        <v>13435</v>
      </c>
      <c r="B7676">
        <v>35000</v>
      </c>
      <c r="C7676">
        <v>40000</v>
      </c>
      <c r="D7676">
        <v>45000</v>
      </c>
      <c r="E7676">
        <v>50000</v>
      </c>
      <c r="F7676">
        <v>54000</v>
      </c>
      <c r="G7676">
        <v>58000</v>
      </c>
      <c r="H7676">
        <v>62000</v>
      </c>
      <c r="I7676">
        <v>66000</v>
      </c>
      <c r="J7676">
        <v>70000</v>
      </c>
      <c r="K7676" t="s">
        <v>3100</v>
      </c>
      <c r="L7676">
        <v>9</v>
      </c>
      <c r="M7676">
        <v>50</v>
      </c>
      <c r="N7676" t="s">
        <v>1348</v>
      </c>
    </row>
    <row r="7677" spans="1:14" x14ac:dyDescent="0.2">
      <c r="A7677" t="s">
        <v>13436</v>
      </c>
      <c r="B7677">
        <v>35000</v>
      </c>
      <c r="C7677">
        <v>40000</v>
      </c>
      <c r="D7677">
        <v>45000</v>
      </c>
      <c r="E7677">
        <v>50000</v>
      </c>
      <c r="F7677">
        <v>54000</v>
      </c>
      <c r="G7677">
        <v>58000</v>
      </c>
      <c r="H7677">
        <v>62000</v>
      </c>
      <c r="I7677">
        <v>66000</v>
      </c>
      <c r="J7677">
        <v>70000</v>
      </c>
      <c r="K7677" t="s">
        <v>3100</v>
      </c>
      <c r="L7677">
        <v>9</v>
      </c>
      <c r="M7677">
        <v>50</v>
      </c>
      <c r="N7677" t="s">
        <v>1349</v>
      </c>
    </row>
    <row r="7678" spans="1:14" x14ac:dyDescent="0.2">
      <c r="A7678" t="s">
        <v>13437</v>
      </c>
      <c r="B7678">
        <v>35000</v>
      </c>
      <c r="C7678">
        <v>40000</v>
      </c>
      <c r="D7678">
        <v>45000</v>
      </c>
      <c r="E7678">
        <v>50000</v>
      </c>
      <c r="F7678">
        <v>54000</v>
      </c>
      <c r="G7678">
        <v>58000</v>
      </c>
      <c r="H7678">
        <v>62000</v>
      </c>
      <c r="I7678">
        <v>66000</v>
      </c>
      <c r="J7678">
        <v>70000</v>
      </c>
      <c r="K7678" t="s">
        <v>3100</v>
      </c>
      <c r="L7678">
        <v>9</v>
      </c>
      <c r="M7678">
        <v>50</v>
      </c>
      <c r="N7678" t="s">
        <v>1350</v>
      </c>
    </row>
    <row r="7679" spans="1:14" x14ac:dyDescent="0.2">
      <c r="A7679" t="s">
        <v>13438</v>
      </c>
      <c r="B7679">
        <v>35000</v>
      </c>
      <c r="C7679">
        <v>40000</v>
      </c>
      <c r="D7679">
        <v>45000</v>
      </c>
      <c r="E7679">
        <v>50000</v>
      </c>
      <c r="F7679">
        <v>54000</v>
      </c>
      <c r="G7679">
        <v>58000</v>
      </c>
      <c r="H7679">
        <v>62000</v>
      </c>
      <c r="I7679">
        <v>66000</v>
      </c>
      <c r="J7679">
        <v>70000</v>
      </c>
      <c r="K7679" t="s">
        <v>3100</v>
      </c>
      <c r="L7679">
        <v>9</v>
      </c>
      <c r="M7679">
        <v>50</v>
      </c>
      <c r="N7679" t="s">
        <v>1351</v>
      </c>
    </row>
    <row r="7680" spans="1:14" x14ac:dyDescent="0.2">
      <c r="A7680" t="s">
        <v>13439</v>
      </c>
      <c r="B7680">
        <v>45400</v>
      </c>
      <c r="C7680">
        <v>51850</v>
      </c>
      <c r="D7680">
        <v>58350</v>
      </c>
      <c r="E7680">
        <v>64800</v>
      </c>
      <c r="F7680">
        <v>70000</v>
      </c>
      <c r="G7680">
        <v>75200</v>
      </c>
      <c r="H7680">
        <v>80400</v>
      </c>
      <c r="I7680">
        <v>85550</v>
      </c>
      <c r="J7680">
        <v>90750</v>
      </c>
      <c r="K7680" t="s">
        <v>3100</v>
      </c>
      <c r="L7680">
        <v>11</v>
      </c>
      <c r="M7680">
        <v>50</v>
      </c>
      <c r="N7680" t="s">
        <v>1352</v>
      </c>
    </row>
    <row r="7681" spans="1:14" x14ac:dyDescent="0.2">
      <c r="A7681" t="s">
        <v>13440</v>
      </c>
      <c r="B7681">
        <v>40600</v>
      </c>
      <c r="C7681">
        <v>46400</v>
      </c>
      <c r="D7681">
        <v>52200</v>
      </c>
      <c r="E7681">
        <v>57950</v>
      </c>
      <c r="F7681">
        <v>62600</v>
      </c>
      <c r="G7681">
        <v>67250</v>
      </c>
      <c r="H7681">
        <v>71900</v>
      </c>
      <c r="I7681">
        <v>76500</v>
      </c>
      <c r="J7681">
        <v>81150</v>
      </c>
      <c r="K7681" t="s">
        <v>3100</v>
      </c>
      <c r="L7681">
        <v>11</v>
      </c>
      <c r="M7681">
        <v>50</v>
      </c>
      <c r="N7681" t="s">
        <v>1353</v>
      </c>
    </row>
    <row r="7682" spans="1:14" x14ac:dyDescent="0.2">
      <c r="A7682" t="s">
        <v>13441</v>
      </c>
      <c r="B7682">
        <v>37050</v>
      </c>
      <c r="C7682">
        <v>42350</v>
      </c>
      <c r="D7682">
        <v>47650</v>
      </c>
      <c r="E7682">
        <v>52900</v>
      </c>
      <c r="F7682">
        <v>57150</v>
      </c>
      <c r="G7682">
        <v>61400</v>
      </c>
      <c r="H7682">
        <v>65600</v>
      </c>
      <c r="I7682">
        <v>69850</v>
      </c>
      <c r="J7682">
        <v>74100</v>
      </c>
      <c r="K7682" t="s">
        <v>3100</v>
      </c>
      <c r="L7682">
        <v>11</v>
      </c>
      <c r="M7682">
        <v>50</v>
      </c>
      <c r="N7682" t="s">
        <v>1354</v>
      </c>
    </row>
    <row r="7683" spans="1:14" x14ac:dyDescent="0.2">
      <c r="A7683" t="s">
        <v>13442</v>
      </c>
      <c r="B7683">
        <v>40600</v>
      </c>
      <c r="C7683">
        <v>46400</v>
      </c>
      <c r="D7683">
        <v>52200</v>
      </c>
      <c r="E7683">
        <v>57950</v>
      </c>
      <c r="F7683">
        <v>62600</v>
      </c>
      <c r="G7683">
        <v>67250</v>
      </c>
      <c r="H7683">
        <v>71900</v>
      </c>
      <c r="I7683">
        <v>76500</v>
      </c>
      <c r="J7683">
        <v>81150</v>
      </c>
      <c r="K7683" t="s">
        <v>3100</v>
      </c>
      <c r="L7683">
        <v>11</v>
      </c>
      <c r="M7683">
        <v>50</v>
      </c>
      <c r="N7683" t="s">
        <v>1355</v>
      </c>
    </row>
    <row r="7684" spans="1:14" x14ac:dyDescent="0.2">
      <c r="A7684" t="s">
        <v>13443</v>
      </c>
      <c r="B7684">
        <v>45400</v>
      </c>
      <c r="C7684">
        <v>51850</v>
      </c>
      <c r="D7684">
        <v>58350</v>
      </c>
      <c r="E7684">
        <v>64800</v>
      </c>
      <c r="F7684">
        <v>70000</v>
      </c>
      <c r="G7684">
        <v>75200</v>
      </c>
      <c r="H7684">
        <v>80400</v>
      </c>
      <c r="I7684">
        <v>85550</v>
      </c>
      <c r="J7684">
        <v>90750</v>
      </c>
      <c r="K7684" t="s">
        <v>3100</v>
      </c>
      <c r="L7684">
        <v>11</v>
      </c>
      <c r="M7684">
        <v>50</v>
      </c>
      <c r="N7684" t="s">
        <v>1356</v>
      </c>
    </row>
    <row r="7685" spans="1:14" x14ac:dyDescent="0.2">
      <c r="A7685" t="s">
        <v>13444</v>
      </c>
      <c r="B7685">
        <v>40600</v>
      </c>
      <c r="C7685">
        <v>46400</v>
      </c>
      <c r="D7685">
        <v>52200</v>
      </c>
      <c r="E7685">
        <v>57950</v>
      </c>
      <c r="F7685">
        <v>62600</v>
      </c>
      <c r="G7685">
        <v>67250</v>
      </c>
      <c r="H7685">
        <v>71900</v>
      </c>
      <c r="I7685">
        <v>76500</v>
      </c>
      <c r="J7685">
        <v>81150</v>
      </c>
      <c r="K7685" t="s">
        <v>3100</v>
      </c>
      <c r="L7685">
        <v>11</v>
      </c>
      <c r="M7685">
        <v>50</v>
      </c>
      <c r="N7685" t="s">
        <v>1357</v>
      </c>
    </row>
    <row r="7686" spans="1:14" x14ac:dyDescent="0.2">
      <c r="A7686" t="s">
        <v>13445</v>
      </c>
      <c r="B7686">
        <v>40600</v>
      </c>
      <c r="C7686">
        <v>46400</v>
      </c>
      <c r="D7686">
        <v>52200</v>
      </c>
      <c r="E7686">
        <v>57950</v>
      </c>
      <c r="F7686">
        <v>62600</v>
      </c>
      <c r="G7686">
        <v>67250</v>
      </c>
      <c r="H7686">
        <v>71900</v>
      </c>
      <c r="I7686">
        <v>76500</v>
      </c>
      <c r="J7686">
        <v>81150</v>
      </c>
      <c r="K7686" t="s">
        <v>3100</v>
      </c>
      <c r="L7686">
        <v>11</v>
      </c>
      <c r="M7686">
        <v>50</v>
      </c>
      <c r="N7686" t="s">
        <v>1358</v>
      </c>
    </row>
    <row r="7687" spans="1:14" x14ac:dyDescent="0.2">
      <c r="A7687" t="s">
        <v>13446</v>
      </c>
      <c r="B7687">
        <v>37050</v>
      </c>
      <c r="C7687">
        <v>42350</v>
      </c>
      <c r="D7687">
        <v>47650</v>
      </c>
      <c r="E7687">
        <v>52900</v>
      </c>
      <c r="F7687">
        <v>57150</v>
      </c>
      <c r="G7687">
        <v>61400</v>
      </c>
      <c r="H7687">
        <v>65600</v>
      </c>
      <c r="I7687">
        <v>69850</v>
      </c>
      <c r="J7687">
        <v>74100</v>
      </c>
      <c r="K7687" t="s">
        <v>3100</v>
      </c>
      <c r="L7687">
        <v>11</v>
      </c>
      <c r="M7687">
        <v>50</v>
      </c>
      <c r="N7687" t="s">
        <v>1359</v>
      </c>
    </row>
    <row r="7688" spans="1:14" x14ac:dyDescent="0.2">
      <c r="A7688" t="s">
        <v>13447</v>
      </c>
      <c r="B7688">
        <v>40600</v>
      </c>
      <c r="C7688">
        <v>46400</v>
      </c>
      <c r="D7688">
        <v>52200</v>
      </c>
      <c r="E7688">
        <v>57950</v>
      </c>
      <c r="F7688">
        <v>62600</v>
      </c>
      <c r="G7688">
        <v>67250</v>
      </c>
      <c r="H7688">
        <v>71900</v>
      </c>
      <c r="I7688">
        <v>76500</v>
      </c>
      <c r="J7688">
        <v>81150</v>
      </c>
      <c r="K7688" t="s">
        <v>3100</v>
      </c>
      <c r="L7688">
        <v>11</v>
      </c>
      <c r="M7688">
        <v>50</v>
      </c>
      <c r="N7688" t="s">
        <v>1360</v>
      </c>
    </row>
    <row r="7689" spans="1:14" x14ac:dyDescent="0.2">
      <c r="A7689" t="s">
        <v>13448</v>
      </c>
      <c r="B7689">
        <v>45400</v>
      </c>
      <c r="C7689">
        <v>51850</v>
      </c>
      <c r="D7689">
        <v>58350</v>
      </c>
      <c r="E7689">
        <v>64800</v>
      </c>
      <c r="F7689">
        <v>70000</v>
      </c>
      <c r="G7689">
        <v>75200</v>
      </c>
      <c r="H7689">
        <v>80400</v>
      </c>
      <c r="I7689">
        <v>85550</v>
      </c>
      <c r="J7689">
        <v>90750</v>
      </c>
      <c r="K7689" t="s">
        <v>3100</v>
      </c>
      <c r="L7689">
        <v>11</v>
      </c>
      <c r="M7689">
        <v>50</v>
      </c>
      <c r="N7689" t="s">
        <v>1361</v>
      </c>
    </row>
    <row r="7690" spans="1:14" x14ac:dyDescent="0.2">
      <c r="A7690" t="s">
        <v>13449</v>
      </c>
      <c r="B7690">
        <v>40600</v>
      </c>
      <c r="C7690">
        <v>46400</v>
      </c>
      <c r="D7690">
        <v>52200</v>
      </c>
      <c r="E7690">
        <v>57950</v>
      </c>
      <c r="F7690">
        <v>62600</v>
      </c>
      <c r="G7690">
        <v>67250</v>
      </c>
      <c r="H7690">
        <v>71900</v>
      </c>
      <c r="I7690">
        <v>76500</v>
      </c>
      <c r="J7690">
        <v>81150</v>
      </c>
      <c r="K7690" t="s">
        <v>3100</v>
      </c>
      <c r="L7690">
        <v>11</v>
      </c>
      <c r="M7690">
        <v>50</v>
      </c>
      <c r="N7690" t="s">
        <v>1362</v>
      </c>
    </row>
    <row r="7691" spans="1:14" x14ac:dyDescent="0.2">
      <c r="A7691" t="s">
        <v>13450</v>
      </c>
      <c r="B7691">
        <v>40600</v>
      </c>
      <c r="C7691">
        <v>46400</v>
      </c>
      <c r="D7691">
        <v>52200</v>
      </c>
      <c r="E7691">
        <v>57950</v>
      </c>
      <c r="F7691">
        <v>62600</v>
      </c>
      <c r="G7691">
        <v>67250</v>
      </c>
      <c r="H7691">
        <v>71900</v>
      </c>
      <c r="I7691">
        <v>76500</v>
      </c>
      <c r="J7691">
        <v>81150</v>
      </c>
      <c r="K7691" t="s">
        <v>3100</v>
      </c>
      <c r="L7691">
        <v>11</v>
      </c>
      <c r="M7691">
        <v>50</v>
      </c>
      <c r="N7691" t="s">
        <v>1363</v>
      </c>
    </row>
    <row r="7692" spans="1:14" x14ac:dyDescent="0.2">
      <c r="A7692" t="s">
        <v>13451</v>
      </c>
      <c r="B7692">
        <v>45400</v>
      </c>
      <c r="C7692">
        <v>51850</v>
      </c>
      <c r="D7692">
        <v>58350</v>
      </c>
      <c r="E7692">
        <v>64800</v>
      </c>
      <c r="F7692">
        <v>70000</v>
      </c>
      <c r="G7692">
        <v>75200</v>
      </c>
      <c r="H7692">
        <v>80400</v>
      </c>
      <c r="I7692">
        <v>85550</v>
      </c>
      <c r="J7692">
        <v>90750</v>
      </c>
      <c r="K7692" t="s">
        <v>3100</v>
      </c>
      <c r="L7692">
        <v>11</v>
      </c>
      <c r="M7692">
        <v>50</v>
      </c>
      <c r="N7692" t="s">
        <v>1364</v>
      </c>
    </row>
    <row r="7693" spans="1:14" x14ac:dyDescent="0.2">
      <c r="A7693" t="s">
        <v>13452</v>
      </c>
      <c r="B7693">
        <v>45400</v>
      </c>
      <c r="C7693">
        <v>51850</v>
      </c>
      <c r="D7693">
        <v>58350</v>
      </c>
      <c r="E7693">
        <v>64800</v>
      </c>
      <c r="F7693">
        <v>70000</v>
      </c>
      <c r="G7693">
        <v>75200</v>
      </c>
      <c r="H7693">
        <v>80400</v>
      </c>
      <c r="I7693">
        <v>85550</v>
      </c>
      <c r="J7693">
        <v>90750</v>
      </c>
      <c r="K7693" t="s">
        <v>3100</v>
      </c>
      <c r="L7693">
        <v>11</v>
      </c>
      <c r="M7693">
        <v>50</v>
      </c>
      <c r="N7693" t="s">
        <v>1365</v>
      </c>
    </row>
    <row r="7694" spans="1:14" x14ac:dyDescent="0.2">
      <c r="A7694" t="s">
        <v>13453</v>
      </c>
      <c r="B7694">
        <v>45400</v>
      </c>
      <c r="C7694">
        <v>51850</v>
      </c>
      <c r="D7694">
        <v>58350</v>
      </c>
      <c r="E7694">
        <v>64800</v>
      </c>
      <c r="F7694">
        <v>70000</v>
      </c>
      <c r="G7694">
        <v>75200</v>
      </c>
      <c r="H7694">
        <v>80400</v>
      </c>
      <c r="I7694">
        <v>85550</v>
      </c>
      <c r="J7694">
        <v>90750</v>
      </c>
      <c r="K7694" t="s">
        <v>3100</v>
      </c>
      <c r="L7694">
        <v>11</v>
      </c>
      <c r="M7694">
        <v>50</v>
      </c>
      <c r="N7694" t="s">
        <v>1366</v>
      </c>
    </row>
    <row r="7695" spans="1:14" x14ac:dyDescent="0.2">
      <c r="A7695" t="s">
        <v>13454</v>
      </c>
      <c r="B7695">
        <v>40600</v>
      </c>
      <c r="C7695">
        <v>46400</v>
      </c>
      <c r="D7695">
        <v>52200</v>
      </c>
      <c r="E7695">
        <v>57950</v>
      </c>
      <c r="F7695">
        <v>62600</v>
      </c>
      <c r="G7695">
        <v>67250</v>
      </c>
      <c r="H7695">
        <v>71900</v>
      </c>
      <c r="I7695">
        <v>76500</v>
      </c>
      <c r="J7695">
        <v>81150</v>
      </c>
      <c r="K7695" t="s">
        <v>3100</v>
      </c>
      <c r="L7695">
        <v>11</v>
      </c>
      <c r="M7695">
        <v>50</v>
      </c>
      <c r="N7695" t="s">
        <v>1367</v>
      </c>
    </row>
    <row r="7696" spans="1:14" x14ac:dyDescent="0.2">
      <c r="A7696" t="s">
        <v>13455</v>
      </c>
      <c r="B7696">
        <v>37050</v>
      </c>
      <c r="C7696">
        <v>42350</v>
      </c>
      <c r="D7696">
        <v>47650</v>
      </c>
      <c r="E7696">
        <v>52900</v>
      </c>
      <c r="F7696">
        <v>57150</v>
      </c>
      <c r="G7696">
        <v>61400</v>
      </c>
      <c r="H7696">
        <v>65600</v>
      </c>
      <c r="I7696">
        <v>69850</v>
      </c>
      <c r="J7696">
        <v>74100</v>
      </c>
      <c r="K7696" t="s">
        <v>3100</v>
      </c>
      <c r="L7696">
        <v>11</v>
      </c>
      <c r="M7696">
        <v>50</v>
      </c>
      <c r="N7696" t="s">
        <v>1368</v>
      </c>
    </row>
    <row r="7697" spans="1:14" x14ac:dyDescent="0.2">
      <c r="A7697" t="s">
        <v>13456</v>
      </c>
      <c r="B7697">
        <v>45400</v>
      </c>
      <c r="C7697">
        <v>51850</v>
      </c>
      <c r="D7697">
        <v>58350</v>
      </c>
      <c r="E7697">
        <v>64800</v>
      </c>
      <c r="F7697">
        <v>70000</v>
      </c>
      <c r="G7697">
        <v>75200</v>
      </c>
      <c r="H7697">
        <v>80400</v>
      </c>
      <c r="I7697">
        <v>85550</v>
      </c>
      <c r="J7697">
        <v>90750</v>
      </c>
      <c r="K7697" t="s">
        <v>3100</v>
      </c>
      <c r="L7697">
        <v>11</v>
      </c>
      <c r="M7697">
        <v>50</v>
      </c>
      <c r="N7697" t="s">
        <v>1369</v>
      </c>
    </row>
    <row r="7698" spans="1:14" x14ac:dyDescent="0.2">
      <c r="A7698" t="s">
        <v>13457</v>
      </c>
      <c r="B7698">
        <v>45400</v>
      </c>
      <c r="C7698">
        <v>51850</v>
      </c>
      <c r="D7698">
        <v>58350</v>
      </c>
      <c r="E7698">
        <v>64800</v>
      </c>
      <c r="F7698">
        <v>70000</v>
      </c>
      <c r="G7698">
        <v>75200</v>
      </c>
      <c r="H7698">
        <v>80400</v>
      </c>
      <c r="I7698">
        <v>85550</v>
      </c>
      <c r="J7698">
        <v>90750</v>
      </c>
      <c r="K7698" t="s">
        <v>3100</v>
      </c>
      <c r="L7698">
        <v>11</v>
      </c>
      <c r="M7698">
        <v>50</v>
      </c>
      <c r="N7698" t="s">
        <v>1370</v>
      </c>
    </row>
    <row r="7699" spans="1:14" x14ac:dyDescent="0.2">
      <c r="A7699" t="s">
        <v>13458</v>
      </c>
      <c r="B7699">
        <v>45400</v>
      </c>
      <c r="C7699">
        <v>51850</v>
      </c>
      <c r="D7699">
        <v>58350</v>
      </c>
      <c r="E7699">
        <v>64800</v>
      </c>
      <c r="F7699">
        <v>70000</v>
      </c>
      <c r="G7699">
        <v>75200</v>
      </c>
      <c r="H7699">
        <v>80400</v>
      </c>
      <c r="I7699">
        <v>85550</v>
      </c>
      <c r="J7699">
        <v>90750</v>
      </c>
      <c r="K7699" t="s">
        <v>3100</v>
      </c>
      <c r="L7699">
        <v>11</v>
      </c>
      <c r="M7699">
        <v>50</v>
      </c>
      <c r="N7699" t="s">
        <v>1371</v>
      </c>
    </row>
    <row r="7700" spans="1:14" x14ac:dyDescent="0.2">
      <c r="A7700" t="s">
        <v>13459</v>
      </c>
      <c r="B7700">
        <v>45400</v>
      </c>
      <c r="C7700">
        <v>51850</v>
      </c>
      <c r="D7700">
        <v>58350</v>
      </c>
      <c r="E7700">
        <v>64800</v>
      </c>
      <c r="F7700">
        <v>70000</v>
      </c>
      <c r="G7700">
        <v>75200</v>
      </c>
      <c r="H7700">
        <v>80400</v>
      </c>
      <c r="I7700">
        <v>85550</v>
      </c>
      <c r="J7700">
        <v>90750</v>
      </c>
      <c r="K7700" t="s">
        <v>3100</v>
      </c>
      <c r="L7700">
        <v>11</v>
      </c>
      <c r="M7700">
        <v>50</v>
      </c>
      <c r="N7700" t="s">
        <v>1372</v>
      </c>
    </row>
    <row r="7701" spans="1:14" x14ac:dyDescent="0.2">
      <c r="A7701" t="s">
        <v>13460</v>
      </c>
      <c r="B7701">
        <v>45400</v>
      </c>
      <c r="C7701">
        <v>51850</v>
      </c>
      <c r="D7701">
        <v>58350</v>
      </c>
      <c r="E7701">
        <v>64800</v>
      </c>
      <c r="F7701">
        <v>70000</v>
      </c>
      <c r="G7701">
        <v>75200</v>
      </c>
      <c r="H7701">
        <v>80400</v>
      </c>
      <c r="I7701">
        <v>85550</v>
      </c>
      <c r="J7701">
        <v>90750</v>
      </c>
      <c r="K7701" t="s">
        <v>3100</v>
      </c>
      <c r="L7701">
        <v>11</v>
      </c>
      <c r="M7701">
        <v>50</v>
      </c>
      <c r="N7701" t="s">
        <v>1373</v>
      </c>
    </row>
    <row r="7702" spans="1:14" x14ac:dyDescent="0.2">
      <c r="A7702" t="s">
        <v>13461</v>
      </c>
      <c r="B7702">
        <v>40600</v>
      </c>
      <c r="C7702">
        <v>46400</v>
      </c>
      <c r="D7702">
        <v>52200</v>
      </c>
      <c r="E7702">
        <v>57950</v>
      </c>
      <c r="F7702">
        <v>62600</v>
      </c>
      <c r="G7702">
        <v>67250</v>
      </c>
      <c r="H7702">
        <v>71900</v>
      </c>
      <c r="I7702">
        <v>76500</v>
      </c>
      <c r="J7702">
        <v>81150</v>
      </c>
      <c r="K7702" t="s">
        <v>3100</v>
      </c>
      <c r="L7702">
        <v>11</v>
      </c>
      <c r="M7702">
        <v>50</v>
      </c>
      <c r="N7702" t="s">
        <v>1374</v>
      </c>
    </row>
    <row r="7703" spans="1:14" x14ac:dyDescent="0.2">
      <c r="A7703" t="s">
        <v>13462</v>
      </c>
      <c r="B7703">
        <v>45400</v>
      </c>
      <c r="C7703">
        <v>51850</v>
      </c>
      <c r="D7703">
        <v>58350</v>
      </c>
      <c r="E7703">
        <v>64800</v>
      </c>
      <c r="F7703">
        <v>70000</v>
      </c>
      <c r="G7703">
        <v>75200</v>
      </c>
      <c r="H7703">
        <v>80400</v>
      </c>
      <c r="I7703">
        <v>85550</v>
      </c>
      <c r="J7703">
        <v>90750</v>
      </c>
      <c r="K7703" t="s">
        <v>3100</v>
      </c>
      <c r="L7703">
        <v>11</v>
      </c>
      <c r="M7703">
        <v>50</v>
      </c>
      <c r="N7703" t="s">
        <v>1375</v>
      </c>
    </row>
    <row r="7704" spans="1:14" x14ac:dyDescent="0.2">
      <c r="A7704" t="s">
        <v>13463</v>
      </c>
      <c r="B7704">
        <v>45400</v>
      </c>
      <c r="C7704">
        <v>51850</v>
      </c>
      <c r="D7704">
        <v>58350</v>
      </c>
      <c r="E7704">
        <v>64800</v>
      </c>
      <c r="F7704">
        <v>70000</v>
      </c>
      <c r="G7704">
        <v>75200</v>
      </c>
      <c r="H7704">
        <v>80400</v>
      </c>
      <c r="I7704">
        <v>85550</v>
      </c>
      <c r="J7704">
        <v>90750</v>
      </c>
      <c r="K7704" t="s">
        <v>3100</v>
      </c>
      <c r="L7704">
        <v>11</v>
      </c>
      <c r="M7704">
        <v>50</v>
      </c>
      <c r="N7704" t="s">
        <v>1376</v>
      </c>
    </row>
    <row r="7705" spans="1:14" x14ac:dyDescent="0.2">
      <c r="A7705" t="s">
        <v>13464</v>
      </c>
      <c r="B7705">
        <v>40600</v>
      </c>
      <c r="C7705">
        <v>46400</v>
      </c>
      <c r="D7705">
        <v>52200</v>
      </c>
      <c r="E7705">
        <v>57950</v>
      </c>
      <c r="F7705">
        <v>62600</v>
      </c>
      <c r="G7705">
        <v>67250</v>
      </c>
      <c r="H7705">
        <v>71900</v>
      </c>
      <c r="I7705">
        <v>76500</v>
      </c>
      <c r="J7705">
        <v>81150</v>
      </c>
      <c r="K7705" t="s">
        <v>3100</v>
      </c>
      <c r="L7705">
        <v>11</v>
      </c>
      <c r="M7705">
        <v>50</v>
      </c>
      <c r="N7705" t="s">
        <v>1377</v>
      </c>
    </row>
    <row r="7706" spans="1:14" x14ac:dyDescent="0.2">
      <c r="A7706" t="s">
        <v>13465</v>
      </c>
      <c r="B7706">
        <v>40600</v>
      </c>
      <c r="C7706">
        <v>46400</v>
      </c>
      <c r="D7706">
        <v>52200</v>
      </c>
      <c r="E7706">
        <v>57950</v>
      </c>
      <c r="F7706">
        <v>62600</v>
      </c>
      <c r="G7706">
        <v>67250</v>
      </c>
      <c r="H7706">
        <v>71900</v>
      </c>
      <c r="I7706">
        <v>76500</v>
      </c>
      <c r="J7706">
        <v>81150</v>
      </c>
      <c r="K7706" t="s">
        <v>3100</v>
      </c>
      <c r="L7706">
        <v>11</v>
      </c>
      <c r="M7706">
        <v>50</v>
      </c>
      <c r="N7706" t="s">
        <v>1378</v>
      </c>
    </row>
    <row r="7707" spans="1:14" x14ac:dyDescent="0.2">
      <c r="A7707" t="s">
        <v>13466</v>
      </c>
      <c r="B7707">
        <v>40600</v>
      </c>
      <c r="C7707">
        <v>46400</v>
      </c>
      <c r="D7707">
        <v>52200</v>
      </c>
      <c r="E7707">
        <v>57950</v>
      </c>
      <c r="F7707">
        <v>62600</v>
      </c>
      <c r="G7707">
        <v>67250</v>
      </c>
      <c r="H7707">
        <v>71900</v>
      </c>
      <c r="I7707">
        <v>76500</v>
      </c>
      <c r="J7707">
        <v>81150</v>
      </c>
      <c r="K7707" t="s">
        <v>3100</v>
      </c>
      <c r="L7707">
        <v>11</v>
      </c>
      <c r="M7707">
        <v>50</v>
      </c>
      <c r="N7707" t="s">
        <v>1379</v>
      </c>
    </row>
    <row r="7708" spans="1:14" x14ac:dyDescent="0.2">
      <c r="A7708" t="s">
        <v>13467</v>
      </c>
      <c r="B7708">
        <v>37050</v>
      </c>
      <c r="C7708">
        <v>42350</v>
      </c>
      <c r="D7708">
        <v>47650</v>
      </c>
      <c r="E7708">
        <v>52900</v>
      </c>
      <c r="F7708">
        <v>57150</v>
      </c>
      <c r="G7708">
        <v>61400</v>
      </c>
      <c r="H7708">
        <v>65600</v>
      </c>
      <c r="I7708">
        <v>69850</v>
      </c>
      <c r="J7708">
        <v>74100</v>
      </c>
      <c r="K7708" t="s">
        <v>3100</v>
      </c>
      <c r="L7708">
        <v>11</v>
      </c>
      <c r="M7708">
        <v>50</v>
      </c>
      <c r="N7708" t="s">
        <v>1380</v>
      </c>
    </row>
    <row r="7709" spans="1:14" x14ac:dyDescent="0.2">
      <c r="A7709" t="s">
        <v>13468</v>
      </c>
      <c r="B7709">
        <v>45400</v>
      </c>
      <c r="C7709">
        <v>51850</v>
      </c>
      <c r="D7709">
        <v>58350</v>
      </c>
      <c r="E7709">
        <v>64800</v>
      </c>
      <c r="F7709">
        <v>70000</v>
      </c>
      <c r="G7709">
        <v>75200</v>
      </c>
      <c r="H7709">
        <v>80400</v>
      </c>
      <c r="I7709">
        <v>85550</v>
      </c>
      <c r="J7709">
        <v>90750</v>
      </c>
      <c r="K7709" t="s">
        <v>3100</v>
      </c>
      <c r="L7709">
        <v>11</v>
      </c>
      <c r="M7709">
        <v>50</v>
      </c>
      <c r="N7709" t="s">
        <v>1381</v>
      </c>
    </row>
    <row r="7710" spans="1:14" x14ac:dyDescent="0.2">
      <c r="A7710" t="s">
        <v>13469</v>
      </c>
      <c r="B7710">
        <v>40600</v>
      </c>
      <c r="C7710">
        <v>46400</v>
      </c>
      <c r="D7710">
        <v>52200</v>
      </c>
      <c r="E7710">
        <v>57950</v>
      </c>
      <c r="F7710">
        <v>62600</v>
      </c>
      <c r="G7710">
        <v>67250</v>
      </c>
      <c r="H7710">
        <v>71900</v>
      </c>
      <c r="I7710">
        <v>76500</v>
      </c>
      <c r="J7710">
        <v>81150</v>
      </c>
      <c r="K7710" t="s">
        <v>3100</v>
      </c>
      <c r="L7710">
        <v>11</v>
      </c>
      <c r="M7710">
        <v>50</v>
      </c>
      <c r="N7710" t="s">
        <v>1382</v>
      </c>
    </row>
    <row r="7711" spans="1:14" x14ac:dyDescent="0.2">
      <c r="A7711" t="s">
        <v>13470</v>
      </c>
      <c r="B7711">
        <v>38800</v>
      </c>
      <c r="C7711">
        <v>44350</v>
      </c>
      <c r="D7711">
        <v>49900</v>
      </c>
      <c r="E7711">
        <v>55400</v>
      </c>
      <c r="F7711">
        <v>59850</v>
      </c>
      <c r="G7711">
        <v>64300</v>
      </c>
      <c r="H7711">
        <v>68700</v>
      </c>
      <c r="I7711">
        <v>73150</v>
      </c>
      <c r="J7711">
        <v>77600</v>
      </c>
      <c r="K7711" t="s">
        <v>3100</v>
      </c>
      <c r="L7711">
        <v>13</v>
      </c>
      <c r="M7711">
        <v>50</v>
      </c>
      <c r="N7711" t="s">
        <v>1383</v>
      </c>
    </row>
    <row r="7712" spans="1:14" x14ac:dyDescent="0.2">
      <c r="A7712" t="s">
        <v>13471</v>
      </c>
      <c r="B7712">
        <v>38800</v>
      </c>
      <c r="C7712">
        <v>44350</v>
      </c>
      <c r="D7712">
        <v>49900</v>
      </c>
      <c r="E7712">
        <v>55400</v>
      </c>
      <c r="F7712">
        <v>59850</v>
      </c>
      <c r="G7712">
        <v>64300</v>
      </c>
      <c r="H7712">
        <v>68700</v>
      </c>
      <c r="I7712">
        <v>73150</v>
      </c>
      <c r="J7712">
        <v>77600</v>
      </c>
      <c r="K7712" t="s">
        <v>3100</v>
      </c>
      <c r="L7712">
        <v>13</v>
      </c>
      <c r="M7712">
        <v>50</v>
      </c>
      <c r="N7712" t="s">
        <v>1384</v>
      </c>
    </row>
    <row r="7713" spans="1:14" x14ac:dyDescent="0.2">
      <c r="A7713" t="s">
        <v>13472</v>
      </c>
      <c r="B7713">
        <v>38800</v>
      </c>
      <c r="C7713">
        <v>44350</v>
      </c>
      <c r="D7713">
        <v>49900</v>
      </c>
      <c r="E7713">
        <v>55400</v>
      </c>
      <c r="F7713">
        <v>59850</v>
      </c>
      <c r="G7713">
        <v>64300</v>
      </c>
      <c r="H7713">
        <v>68700</v>
      </c>
      <c r="I7713">
        <v>73150</v>
      </c>
      <c r="J7713">
        <v>77600</v>
      </c>
      <c r="K7713" t="s">
        <v>3100</v>
      </c>
      <c r="L7713">
        <v>13</v>
      </c>
      <c r="M7713">
        <v>50</v>
      </c>
      <c r="N7713" t="s">
        <v>1385</v>
      </c>
    </row>
    <row r="7714" spans="1:14" x14ac:dyDescent="0.2">
      <c r="A7714" t="s">
        <v>13473</v>
      </c>
      <c r="B7714">
        <v>38800</v>
      </c>
      <c r="C7714">
        <v>44350</v>
      </c>
      <c r="D7714">
        <v>49900</v>
      </c>
      <c r="E7714">
        <v>55400</v>
      </c>
      <c r="F7714">
        <v>59850</v>
      </c>
      <c r="G7714">
        <v>64300</v>
      </c>
      <c r="H7714">
        <v>68700</v>
      </c>
      <c r="I7714">
        <v>73150</v>
      </c>
      <c r="J7714">
        <v>77600</v>
      </c>
      <c r="K7714" t="s">
        <v>3100</v>
      </c>
      <c r="L7714">
        <v>13</v>
      </c>
      <c r="M7714">
        <v>50</v>
      </c>
      <c r="N7714" t="s">
        <v>1386</v>
      </c>
    </row>
    <row r="7715" spans="1:14" x14ac:dyDescent="0.2">
      <c r="A7715" t="s">
        <v>13474</v>
      </c>
      <c r="B7715">
        <v>38800</v>
      </c>
      <c r="C7715">
        <v>44350</v>
      </c>
      <c r="D7715">
        <v>49900</v>
      </c>
      <c r="E7715">
        <v>55400</v>
      </c>
      <c r="F7715">
        <v>59850</v>
      </c>
      <c r="G7715">
        <v>64300</v>
      </c>
      <c r="H7715">
        <v>68700</v>
      </c>
      <c r="I7715">
        <v>73150</v>
      </c>
      <c r="J7715">
        <v>77600</v>
      </c>
      <c r="K7715" t="s">
        <v>3100</v>
      </c>
      <c r="L7715">
        <v>13</v>
      </c>
      <c r="M7715">
        <v>50</v>
      </c>
      <c r="N7715" t="s">
        <v>1387</v>
      </c>
    </row>
    <row r="7716" spans="1:14" x14ac:dyDescent="0.2">
      <c r="A7716" t="s">
        <v>13475</v>
      </c>
      <c r="B7716">
        <v>38800</v>
      </c>
      <c r="C7716">
        <v>44350</v>
      </c>
      <c r="D7716">
        <v>49900</v>
      </c>
      <c r="E7716">
        <v>55400</v>
      </c>
      <c r="F7716">
        <v>59850</v>
      </c>
      <c r="G7716">
        <v>64300</v>
      </c>
      <c r="H7716">
        <v>68700</v>
      </c>
      <c r="I7716">
        <v>73150</v>
      </c>
      <c r="J7716">
        <v>77600</v>
      </c>
      <c r="K7716" t="s">
        <v>3100</v>
      </c>
      <c r="L7716">
        <v>13</v>
      </c>
      <c r="M7716">
        <v>50</v>
      </c>
      <c r="N7716" t="s">
        <v>1388</v>
      </c>
    </row>
    <row r="7717" spans="1:14" x14ac:dyDescent="0.2">
      <c r="A7717" t="s">
        <v>13476</v>
      </c>
      <c r="B7717">
        <v>38800</v>
      </c>
      <c r="C7717">
        <v>44350</v>
      </c>
      <c r="D7717">
        <v>49900</v>
      </c>
      <c r="E7717">
        <v>55400</v>
      </c>
      <c r="F7717">
        <v>59850</v>
      </c>
      <c r="G7717">
        <v>64300</v>
      </c>
      <c r="H7717">
        <v>68700</v>
      </c>
      <c r="I7717">
        <v>73150</v>
      </c>
      <c r="J7717">
        <v>77600</v>
      </c>
      <c r="K7717" t="s">
        <v>3100</v>
      </c>
      <c r="L7717">
        <v>13</v>
      </c>
      <c r="M7717">
        <v>50</v>
      </c>
      <c r="N7717" t="s">
        <v>1389</v>
      </c>
    </row>
    <row r="7718" spans="1:14" x14ac:dyDescent="0.2">
      <c r="A7718" t="s">
        <v>13477</v>
      </c>
      <c r="B7718">
        <v>38800</v>
      </c>
      <c r="C7718">
        <v>44350</v>
      </c>
      <c r="D7718">
        <v>49900</v>
      </c>
      <c r="E7718">
        <v>55400</v>
      </c>
      <c r="F7718">
        <v>59850</v>
      </c>
      <c r="G7718">
        <v>64300</v>
      </c>
      <c r="H7718">
        <v>68700</v>
      </c>
      <c r="I7718">
        <v>73150</v>
      </c>
      <c r="J7718">
        <v>77600</v>
      </c>
      <c r="K7718" t="s">
        <v>3100</v>
      </c>
      <c r="L7718">
        <v>13</v>
      </c>
      <c r="M7718">
        <v>50</v>
      </c>
      <c r="N7718" t="s">
        <v>1390</v>
      </c>
    </row>
    <row r="7719" spans="1:14" x14ac:dyDescent="0.2">
      <c r="A7719" t="s">
        <v>13478</v>
      </c>
      <c r="B7719">
        <v>38800</v>
      </c>
      <c r="C7719">
        <v>44350</v>
      </c>
      <c r="D7719">
        <v>49900</v>
      </c>
      <c r="E7719">
        <v>55400</v>
      </c>
      <c r="F7719">
        <v>59850</v>
      </c>
      <c r="G7719">
        <v>64300</v>
      </c>
      <c r="H7719">
        <v>68700</v>
      </c>
      <c r="I7719">
        <v>73150</v>
      </c>
      <c r="J7719">
        <v>77600</v>
      </c>
      <c r="K7719" t="s">
        <v>3100</v>
      </c>
      <c r="L7719">
        <v>13</v>
      </c>
      <c r="M7719">
        <v>50</v>
      </c>
      <c r="N7719" t="s">
        <v>1391</v>
      </c>
    </row>
    <row r="7720" spans="1:14" x14ac:dyDescent="0.2">
      <c r="A7720" t="s">
        <v>13479</v>
      </c>
      <c r="B7720">
        <v>38800</v>
      </c>
      <c r="C7720">
        <v>44350</v>
      </c>
      <c r="D7720">
        <v>49900</v>
      </c>
      <c r="E7720">
        <v>55400</v>
      </c>
      <c r="F7720">
        <v>59850</v>
      </c>
      <c r="G7720">
        <v>64300</v>
      </c>
      <c r="H7720">
        <v>68700</v>
      </c>
      <c r="I7720">
        <v>73150</v>
      </c>
      <c r="J7720">
        <v>77600</v>
      </c>
      <c r="K7720" t="s">
        <v>3100</v>
      </c>
      <c r="L7720">
        <v>13</v>
      </c>
      <c r="M7720">
        <v>50</v>
      </c>
      <c r="N7720" t="s">
        <v>1392</v>
      </c>
    </row>
    <row r="7721" spans="1:14" x14ac:dyDescent="0.2">
      <c r="A7721" t="s">
        <v>13480</v>
      </c>
      <c r="B7721">
        <v>38800</v>
      </c>
      <c r="C7721">
        <v>44350</v>
      </c>
      <c r="D7721">
        <v>49900</v>
      </c>
      <c r="E7721">
        <v>55400</v>
      </c>
      <c r="F7721">
        <v>59850</v>
      </c>
      <c r="G7721">
        <v>64300</v>
      </c>
      <c r="H7721">
        <v>68700</v>
      </c>
      <c r="I7721">
        <v>73150</v>
      </c>
      <c r="J7721">
        <v>77600</v>
      </c>
      <c r="K7721" t="s">
        <v>3100</v>
      </c>
      <c r="L7721">
        <v>13</v>
      </c>
      <c r="M7721">
        <v>50</v>
      </c>
      <c r="N7721" t="s">
        <v>1393</v>
      </c>
    </row>
    <row r="7722" spans="1:14" x14ac:dyDescent="0.2">
      <c r="A7722" t="s">
        <v>13481</v>
      </c>
      <c r="B7722">
        <v>38800</v>
      </c>
      <c r="C7722">
        <v>44350</v>
      </c>
      <c r="D7722">
        <v>49900</v>
      </c>
      <c r="E7722">
        <v>55400</v>
      </c>
      <c r="F7722">
        <v>59850</v>
      </c>
      <c r="G7722">
        <v>64300</v>
      </c>
      <c r="H7722">
        <v>68700</v>
      </c>
      <c r="I7722">
        <v>73150</v>
      </c>
      <c r="J7722">
        <v>77600</v>
      </c>
      <c r="K7722" t="s">
        <v>3100</v>
      </c>
      <c r="L7722">
        <v>13</v>
      </c>
      <c r="M7722">
        <v>50</v>
      </c>
      <c r="N7722" t="s">
        <v>1394</v>
      </c>
    </row>
    <row r="7723" spans="1:14" x14ac:dyDescent="0.2">
      <c r="A7723" t="s">
        <v>13482</v>
      </c>
      <c r="B7723">
        <v>38800</v>
      </c>
      <c r="C7723">
        <v>44350</v>
      </c>
      <c r="D7723">
        <v>49900</v>
      </c>
      <c r="E7723">
        <v>55400</v>
      </c>
      <c r="F7723">
        <v>59850</v>
      </c>
      <c r="G7723">
        <v>64300</v>
      </c>
      <c r="H7723">
        <v>68700</v>
      </c>
      <c r="I7723">
        <v>73150</v>
      </c>
      <c r="J7723">
        <v>77600</v>
      </c>
      <c r="K7723" t="s">
        <v>3100</v>
      </c>
      <c r="L7723">
        <v>13</v>
      </c>
      <c r="M7723">
        <v>50</v>
      </c>
      <c r="N7723" t="s">
        <v>1395</v>
      </c>
    </row>
    <row r="7724" spans="1:14" x14ac:dyDescent="0.2">
      <c r="A7724" t="s">
        <v>13483</v>
      </c>
      <c r="B7724">
        <v>38800</v>
      </c>
      <c r="C7724">
        <v>44350</v>
      </c>
      <c r="D7724">
        <v>49900</v>
      </c>
      <c r="E7724">
        <v>55400</v>
      </c>
      <c r="F7724">
        <v>59850</v>
      </c>
      <c r="G7724">
        <v>64300</v>
      </c>
      <c r="H7724">
        <v>68700</v>
      </c>
      <c r="I7724">
        <v>73150</v>
      </c>
      <c r="J7724">
        <v>77600</v>
      </c>
      <c r="K7724" t="s">
        <v>3100</v>
      </c>
      <c r="L7724">
        <v>13</v>
      </c>
      <c r="M7724">
        <v>50</v>
      </c>
      <c r="N7724" t="s">
        <v>1396</v>
      </c>
    </row>
    <row r="7725" spans="1:14" x14ac:dyDescent="0.2">
      <c r="A7725" t="s">
        <v>13484</v>
      </c>
      <c r="B7725">
        <v>38800</v>
      </c>
      <c r="C7725">
        <v>44350</v>
      </c>
      <c r="D7725">
        <v>49900</v>
      </c>
      <c r="E7725">
        <v>55400</v>
      </c>
      <c r="F7725">
        <v>59850</v>
      </c>
      <c r="G7725">
        <v>64300</v>
      </c>
      <c r="H7725">
        <v>68700</v>
      </c>
      <c r="I7725">
        <v>73150</v>
      </c>
      <c r="J7725">
        <v>77600</v>
      </c>
      <c r="K7725" t="s">
        <v>3100</v>
      </c>
      <c r="L7725">
        <v>13</v>
      </c>
      <c r="M7725">
        <v>50</v>
      </c>
      <c r="N7725" t="s">
        <v>1397</v>
      </c>
    </row>
    <row r="7726" spans="1:14" x14ac:dyDescent="0.2">
      <c r="A7726" t="s">
        <v>13485</v>
      </c>
      <c r="B7726">
        <v>38800</v>
      </c>
      <c r="C7726">
        <v>44350</v>
      </c>
      <c r="D7726">
        <v>49900</v>
      </c>
      <c r="E7726">
        <v>55400</v>
      </c>
      <c r="F7726">
        <v>59850</v>
      </c>
      <c r="G7726">
        <v>64300</v>
      </c>
      <c r="H7726">
        <v>68700</v>
      </c>
      <c r="I7726">
        <v>73150</v>
      </c>
      <c r="J7726">
        <v>77600</v>
      </c>
      <c r="K7726" t="s">
        <v>3100</v>
      </c>
      <c r="L7726">
        <v>13</v>
      </c>
      <c r="M7726">
        <v>50</v>
      </c>
      <c r="N7726" t="s">
        <v>1398</v>
      </c>
    </row>
    <row r="7727" spans="1:14" x14ac:dyDescent="0.2">
      <c r="A7727" t="s">
        <v>13486</v>
      </c>
      <c r="B7727">
        <v>38800</v>
      </c>
      <c r="C7727">
        <v>44350</v>
      </c>
      <c r="D7727">
        <v>49900</v>
      </c>
      <c r="E7727">
        <v>55400</v>
      </c>
      <c r="F7727">
        <v>59850</v>
      </c>
      <c r="G7727">
        <v>64300</v>
      </c>
      <c r="H7727">
        <v>68700</v>
      </c>
      <c r="I7727">
        <v>73150</v>
      </c>
      <c r="J7727">
        <v>77600</v>
      </c>
      <c r="K7727" t="s">
        <v>3100</v>
      </c>
      <c r="L7727">
        <v>13</v>
      </c>
      <c r="M7727">
        <v>50</v>
      </c>
      <c r="N7727" t="s">
        <v>1399</v>
      </c>
    </row>
    <row r="7728" spans="1:14" x14ac:dyDescent="0.2">
      <c r="A7728" t="s">
        <v>13487</v>
      </c>
      <c r="B7728">
        <v>38800</v>
      </c>
      <c r="C7728">
        <v>44350</v>
      </c>
      <c r="D7728">
        <v>49900</v>
      </c>
      <c r="E7728">
        <v>55400</v>
      </c>
      <c r="F7728">
        <v>59850</v>
      </c>
      <c r="G7728">
        <v>64300</v>
      </c>
      <c r="H7728">
        <v>68700</v>
      </c>
      <c r="I7728">
        <v>73150</v>
      </c>
      <c r="J7728">
        <v>77600</v>
      </c>
      <c r="K7728" t="s">
        <v>3100</v>
      </c>
      <c r="L7728">
        <v>13</v>
      </c>
      <c r="M7728">
        <v>50</v>
      </c>
      <c r="N7728" t="s">
        <v>1401</v>
      </c>
    </row>
    <row r="7729" spans="1:14" x14ac:dyDescent="0.2">
      <c r="A7729" t="s">
        <v>13488</v>
      </c>
      <c r="B7729">
        <v>38800</v>
      </c>
      <c r="C7729">
        <v>44350</v>
      </c>
      <c r="D7729">
        <v>49900</v>
      </c>
      <c r="E7729">
        <v>55400</v>
      </c>
      <c r="F7729">
        <v>59850</v>
      </c>
      <c r="G7729">
        <v>64300</v>
      </c>
      <c r="H7729">
        <v>68700</v>
      </c>
      <c r="I7729">
        <v>73150</v>
      </c>
      <c r="J7729">
        <v>77600</v>
      </c>
      <c r="K7729" t="s">
        <v>3100</v>
      </c>
      <c r="L7729">
        <v>13</v>
      </c>
      <c r="M7729">
        <v>50</v>
      </c>
      <c r="N7729" t="s">
        <v>1400</v>
      </c>
    </row>
    <row r="7730" spans="1:14" x14ac:dyDescent="0.2">
      <c r="A7730" t="s">
        <v>13489</v>
      </c>
      <c r="B7730">
        <v>38800</v>
      </c>
      <c r="C7730">
        <v>44350</v>
      </c>
      <c r="D7730">
        <v>49900</v>
      </c>
      <c r="E7730">
        <v>55400</v>
      </c>
      <c r="F7730">
        <v>59850</v>
      </c>
      <c r="G7730">
        <v>64300</v>
      </c>
      <c r="H7730">
        <v>68700</v>
      </c>
      <c r="I7730">
        <v>73150</v>
      </c>
      <c r="J7730">
        <v>77600</v>
      </c>
      <c r="K7730" t="s">
        <v>3100</v>
      </c>
      <c r="L7730">
        <v>13</v>
      </c>
      <c r="M7730">
        <v>50</v>
      </c>
      <c r="N7730" t="s">
        <v>1402</v>
      </c>
    </row>
    <row r="7731" spans="1:14" x14ac:dyDescent="0.2">
      <c r="A7731" t="s">
        <v>13490</v>
      </c>
      <c r="B7731">
        <v>38800</v>
      </c>
      <c r="C7731">
        <v>44350</v>
      </c>
      <c r="D7731">
        <v>49900</v>
      </c>
      <c r="E7731">
        <v>55400</v>
      </c>
      <c r="F7731">
        <v>59850</v>
      </c>
      <c r="G7731">
        <v>64300</v>
      </c>
      <c r="H7731">
        <v>68700</v>
      </c>
      <c r="I7731">
        <v>73150</v>
      </c>
      <c r="J7731">
        <v>77600</v>
      </c>
      <c r="K7731" t="s">
        <v>3100</v>
      </c>
      <c r="L7731">
        <v>13</v>
      </c>
      <c r="M7731">
        <v>50</v>
      </c>
      <c r="N7731" t="s">
        <v>697</v>
      </c>
    </row>
    <row r="7732" spans="1:14" x14ac:dyDescent="0.2">
      <c r="A7732" t="s">
        <v>13491</v>
      </c>
      <c r="B7732">
        <v>38800</v>
      </c>
      <c r="C7732">
        <v>44350</v>
      </c>
      <c r="D7732">
        <v>49900</v>
      </c>
      <c r="E7732">
        <v>55400</v>
      </c>
      <c r="F7732">
        <v>59850</v>
      </c>
      <c r="G7732">
        <v>64300</v>
      </c>
      <c r="H7732">
        <v>68700</v>
      </c>
      <c r="I7732">
        <v>73150</v>
      </c>
      <c r="J7732">
        <v>77600</v>
      </c>
      <c r="K7732" t="s">
        <v>3100</v>
      </c>
      <c r="L7732">
        <v>13</v>
      </c>
      <c r="M7732">
        <v>50</v>
      </c>
      <c r="N7732" t="s">
        <v>698</v>
      </c>
    </row>
    <row r="7733" spans="1:14" x14ac:dyDescent="0.2">
      <c r="A7733" t="s">
        <v>13492</v>
      </c>
      <c r="B7733">
        <v>38800</v>
      </c>
      <c r="C7733">
        <v>44350</v>
      </c>
      <c r="D7733">
        <v>49900</v>
      </c>
      <c r="E7733">
        <v>55400</v>
      </c>
      <c r="F7733">
        <v>59850</v>
      </c>
      <c r="G7733">
        <v>64300</v>
      </c>
      <c r="H7733">
        <v>68700</v>
      </c>
      <c r="I7733">
        <v>73150</v>
      </c>
      <c r="J7733">
        <v>77600</v>
      </c>
      <c r="K7733" t="s">
        <v>3100</v>
      </c>
      <c r="L7733">
        <v>13</v>
      </c>
      <c r="M7733">
        <v>50</v>
      </c>
      <c r="N7733" t="s">
        <v>699</v>
      </c>
    </row>
    <row r="7734" spans="1:14" x14ac:dyDescent="0.2">
      <c r="A7734" t="s">
        <v>13493</v>
      </c>
      <c r="B7734">
        <v>38800</v>
      </c>
      <c r="C7734">
        <v>44350</v>
      </c>
      <c r="D7734">
        <v>49900</v>
      </c>
      <c r="E7734">
        <v>55400</v>
      </c>
      <c r="F7734">
        <v>59850</v>
      </c>
      <c r="G7734">
        <v>64300</v>
      </c>
      <c r="H7734">
        <v>68700</v>
      </c>
      <c r="I7734">
        <v>73150</v>
      </c>
      <c r="J7734">
        <v>77600</v>
      </c>
      <c r="K7734" t="s">
        <v>3100</v>
      </c>
      <c r="L7734">
        <v>13</v>
      </c>
      <c r="M7734">
        <v>50</v>
      </c>
      <c r="N7734" t="s">
        <v>700</v>
      </c>
    </row>
    <row r="7735" spans="1:14" x14ac:dyDescent="0.2">
      <c r="A7735" t="s">
        <v>13494</v>
      </c>
      <c r="B7735">
        <v>38800</v>
      </c>
      <c r="C7735">
        <v>44350</v>
      </c>
      <c r="D7735">
        <v>49900</v>
      </c>
      <c r="E7735">
        <v>55400</v>
      </c>
      <c r="F7735">
        <v>59850</v>
      </c>
      <c r="G7735">
        <v>64300</v>
      </c>
      <c r="H7735">
        <v>68700</v>
      </c>
      <c r="I7735">
        <v>73150</v>
      </c>
      <c r="J7735">
        <v>77600</v>
      </c>
      <c r="K7735" t="s">
        <v>3100</v>
      </c>
      <c r="L7735">
        <v>13</v>
      </c>
      <c r="M7735">
        <v>50</v>
      </c>
      <c r="N7735" t="s">
        <v>701</v>
      </c>
    </row>
    <row r="7736" spans="1:14" x14ac:dyDescent="0.2">
      <c r="A7736" t="s">
        <v>13495</v>
      </c>
      <c r="B7736">
        <v>38800</v>
      </c>
      <c r="C7736">
        <v>44350</v>
      </c>
      <c r="D7736">
        <v>49900</v>
      </c>
      <c r="E7736">
        <v>55400</v>
      </c>
      <c r="F7736">
        <v>59850</v>
      </c>
      <c r="G7736">
        <v>64300</v>
      </c>
      <c r="H7736">
        <v>68700</v>
      </c>
      <c r="I7736">
        <v>73150</v>
      </c>
      <c r="J7736">
        <v>77600</v>
      </c>
      <c r="K7736" t="s">
        <v>3100</v>
      </c>
      <c r="L7736">
        <v>13</v>
      </c>
      <c r="M7736">
        <v>50</v>
      </c>
      <c r="N7736" t="s">
        <v>702</v>
      </c>
    </row>
    <row r="7737" spans="1:14" x14ac:dyDescent="0.2">
      <c r="A7737" t="s">
        <v>13496</v>
      </c>
      <c r="B7737">
        <v>38800</v>
      </c>
      <c r="C7737">
        <v>44350</v>
      </c>
      <c r="D7737">
        <v>49900</v>
      </c>
      <c r="E7737">
        <v>55400</v>
      </c>
      <c r="F7737">
        <v>59850</v>
      </c>
      <c r="G7737">
        <v>64300</v>
      </c>
      <c r="H7737">
        <v>68700</v>
      </c>
      <c r="I7737">
        <v>73150</v>
      </c>
      <c r="J7737">
        <v>77600</v>
      </c>
      <c r="K7737" t="s">
        <v>3100</v>
      </c>
      <c r="L7737">
        <v>13</v>
      </c>
      <c r="M7737">
        <v>50</v>
      </c>
      <c r="N7737" t="s">
        <v>703</v>
      </c>
    </row>
    <row r="7738" spans="1:14" x14ac:dyDescent="0.2">
      <c r="A7738" t="s">
        <v>13497</v>
      </c>
      <c r="B7738">
        <v>42700</v>
      </c>
      <c r="C7738">
        <v>48800</v>
      </c>
      <c r="D7738">
        <v>54900</v>
      </c>
      <c r="E7738">
        <v>60950</v>
      </c>
      <c r="F7738">
        <v>65850</v>
      </c>
      <c r="G7738">
        <v>70750</v>
      </c>
      <c r="H7738">
        <v>75600</v>
      </c>
      <c r="I7738">
        <v>80500</v>
      </c>
      <c r="J7738">
        <v>85350</v>
      </c>
      <c r="K7738" t="s">
        <v>3100</v>
      </c>
      <c r="L7738">
        <v>15</v>
      </c>
      <c r="M7738">
        <v>50</v>
      </c>
      <c r="N7738" t="s">
        <v>704</v>
      </c>
    </row>
    <row r="7739" spans="1:14" x14ac:dyDescent="0.2">
      <c r="A7739" t="s">
        <v>13498</v>
      </c>
      <c r="B7739">
        <v>46850</v>
      </c>
      <c r="C7739">
        <v>53550</v>
      </c>
      <c r="D7739">
        <v>60250</v>
      </c>
      <c r="E7739">
        <v>66900</v>
      </c>
      <c r="F7739">
        <v>72300</v>
      </c>
      <c r="G7739">
        <v>77650</v>
      </c>
      <c r="H7739">
        <v>83000</v>
      </c>
      <c r="I7739">
        <v>88350</v>
      </c>
      <c r="J7739">
        <v>93700</v>
      </c>
      <c r="K7739" t="s">
        <v>3100</v>
      </c>
      <c r="L7739">
        <v>15</v>
      </c>
      <c r="M7739">
        <v>50</v>
      </c>
      <c r="N7739" t="s">
        <v>705</v>
      </c>
    </row>
    <row r="7740" spans="1:14" x14ac:dyDescent="0.2">
      <c r="A7740" t="s">
        <v>13499</v>
      </c>
      <c r="B7740">
        <v>43150</v>
      </c>
      <c r="C7740">
        <v>49300</v>
      </c>
      <c r="D7740">
        <v>55450</v>
      </c>
      <c r="E7740">
        <v>61600</v>
      </c>
      <c r="F7740">
        <v>66550</v>
      </c>
      <c r="G7740">
        <v>71500</v>
      </c>
      <c r="H7740">
        <v>76400</v>
      </c>
      <c r="I7740">
        <v>81350</v>
      </c>
      <c r="J7740">
        <v>86250</v>
      </c>
      <c r="K7740" t="s">
        <v>3100</v>
      </c>
      <c r="L7740">
        <v>15</v>
      </c>
      <c r="M7740">
        <v>50</v>
      </c>
      <c r="N7740" t="s">
        <v>706</v>
      </c>
    </row>
    <row r="7741" spans="1:14" x14ac:dyDescent="0.2">
      <c r="A7741" t="s">
        <v>13500</v>
      </c>
      <c r="B7741">
        <v>46850</v>
      </c>
      <c r="C7741">
        <v>53550</v>
      </c>
      <c r="D7741">
        <v>60250</v>
      </c>
      <c r="E7741">
        <v>66900</v>
      </c>
      <c r="F7741">
        <v>72300</v>
      </c>
      <c r="G7741">
        <v>77650</v>
      </c>
      <c r="H7741">
        <v>83000</v>
      </c>
      <c r="I7741">
        <v>88350</v>
      </c>
      <c r="J7741">
        <v>93700</v>
      </c>
      <c r="K7741" t="s">
        <v>3100</v>
      </c>
      <c r="L7741">
        <v>15</v>
      </c>
      <c r="M7741">
        <v>50</v>
      </c>
      <c r="N7741" t="s">
        <v>707</v>
      </c>
    </row>
    <row r="7742" spans="1:14" x14ac:dyDescent="0.2">
      <c r="A7742" t="s">
        <v>13501</v>
      </c>
      <c r="B7742">
        <v>42700</v>
      </c>
      <c r="C7742">
        <v>48800</v>
      </c>
      <c r="D7742">
        <v>54900</v>
      </c>
      <c r="E7742">
        <v>60950</v>
      </c>
      <c r="F7742">
        <v>65850</v>
      </c>
      <c r="G7742">
        <v>70750</v>
      </c>
      <c r="H7742">
        <v>75600</v>
      </c>
      <c r="I7742">
        <v>80500</v>
      </c>
      <c r="J7742">
        <v>85350</v>
      </c>
      <c r="K7742" t="s">
        <v>3100</v>
      </c>
      <c r="L7742">
        <v>15</v>
      </c>
      <c r="M7742">
        <v>50</v>
      </c>
      <c r="N7742" t="s">
        <v>708</v>
      </c>
    </row>
    <row r="7743" spans="1:14" x14ac:dyDescent="0.2">
      <c r="A7743" t="s">
        <v>13502</v>
      </c>
      <c r="B7743">
        <v>42700</v>
      </c>
      <c r="C7743">
        <v>48800</v>
      </c>
      <c r="D7743">
        <v>54900</v>
      </c>
      <c r="E7743">
        <v>60950</v>
      </c>
      <c r="F7743">
        <v>65850</v>
      </c>
      <c r="G7743">
        <v>70750</v>
      </c>
      <c r="H7743">
        <v>75600</v>
      </c>
      <c r="I7743">
        <v>80500</v>
      </c>
      <c r="J7743">
        <v>85350</v>
      </c>
      <c r="K7743" t="s">
        <v>3100</v>
      </c>
      <c r="L7743">
        <v>15</v>
      </c>
      <c r="M7743">
        <v>50</v>
      </c>
      <c r="N7743" t="s">
        <v>709</v>
      </c>
    </row>
    <row r="7744" spans="1:14" x14ac:dyDescent="0.2">
      <c r="A7744" t="s">
        <v>13503</v>
      </c>
      <c r="B7744">
        <v>46850</v>
      </c>
      <c r="C7744">
        <v>53550</v>
      </c>
      <c r="D7744">
        <v>60250</v>
      </c>
      <c r="E7744">
        <v>66900</v>
      </c>
      <c r="F7744">
        <v>72300</v>
      </c>
      <c r="G7744">
        <v>77650</v>
      </c>
      <c r="H7744">
        <v>83000</v>
      </c>
      <c r="I7744">
        <v>88350</v>
      </c>
      <c r="J7744">
        <v>93700</v>
      </c>
      <c r="K7744" t="s">
        <v>3100</v>
      </c>
      <c r="L7744">
        <v>15</v>
      </c>
      <c r="M7744">
        <v>50</v>
      </c>
      <c r="N7744" t="s">
        <v>710</v>
      </c>
    </row>
    <row r="7745" spans="1:14" x14ac:dyDescent="0.2">
      <c r="A7745" t="s">
        <v>13504</v>
      </c>
      <c r="B7745">
        <v>42700</v>
      </c>
      <c r="C7745">
        <v>48800</v>
      </c>
      <c r="D7745">
        <v>54900</v>
      </c>
      <c r="E7745">
        <v>60950</v>
      </c>
      <c r="F7745">
        <v>65850</v>
      </c>
      <c r="G7745">
        <v>70750</v>
      </c>
      <c r="H7745">
        <v>75600</v>
      </c>
      <c r="I7745">
        <v>80500</v>
      </c>
      <c r="J7745">
        <v>85350</v>
      </c>
      <c r="K7745" t="s">
        <v>3100</v>
      </c>
      <c r="L7745">
        <v>15</v>
      </c>
      <c r="M7745">
        <v>50</v>
      </c>
      <c r="N7745" t="s">
        <v>711</v>
      </c>
    </row>
    <row r="7746" spans="1:14" x14ac:dyDescent="0.2">
      <c r="A7746" t="s">
        <v>13505</v>
      </c>
      <c r="B7746">
        <v>43150</v>
      </c>
      <c r="C7746">
        <v>49300</v>
      </c>
      <c r="D7746">
        <v>55450</v>
      </c>
      <c r="E7746">
        <v>61600</v>
      </c>
      <c r="F7746">
        <v>66550</v>
      </c>
      <c r="G7746">
        <v>71500</v>
      </c>
      <c r="H7746">
        <v>76400</v>
      </c>
      <c r="I7746">
        <v>81350</v>
      </c>
      <c r="J7746">
        <v>86250</v>
      </c>
      <c r="K7746" t="s">
        <v>3100</v>
      </c>
      <c r="L7746">
        <v>15</v>
      </c>
      <c r="M7746">
        <v>50</v>
      </c>
      <c r="N7746" t="s">
        <v>712</v>
      </c>
    </row>
    <row r="7747" spans="1:14" x14ac:dyDescent="0.2">
      <c r="A7747" t="s">
        <v>13506</v>
      </c>
      <c r="B7747">
        <v>43150</v>
      </c>
      <c r="C7747">
        <v>49300</v>
      </c>
      <c r="D7747">
        <v>55450</v>
      </c>
      <c r="E7747">
        <v>61600</v>
      </c>
      <c r="F7747">
        <v>66550</v>
      </c>
      <c r="G7747">
        <v>71500</v>
      </c>
      <c r="H7747">
        <v>76400</v>
      </c>
      <c r="I7747">
        <v>81350</v>
      </c>
      <c r="J7747">
        <v>86250</v>
      </c>
      <c r="K7747" t="s">
        <v>3100</v>
      </c>
      <c r="L7747">
        <v>15</v>
      </c>
      <c r="M7747">
        <v>50</v>
      </c>
      <c r="N7747" t="s">
        <v>713</v>
      </c>
    </row>
    <row r="7748" spans="1:14" x14ac:dyDescent="0.2">
      <c r="A7748" t="s">
        <v>13507</v>
      </c>
      <c r="B7748">
        <v>43150</v>
      </c>
      <c r="C7748">
        <v>49300</v>
      </c>
      <c r="D7748">
        <v>55450</v>
      </c>
      <c r="E7748">
        <v>61600</v>
      </c>
      <c r="F7748">
        <v>66550</v>
      </c>
      <c r="G7748">
        <v>71500</v>
      </c>
      <c r="H7748">
        <v>76400</v>
      </c>
      <c r="I7748">
        <v>81350</v>
      </c>
      <c r="J7748">
        <v>86250</v>
      </c>
      <c r="K7748" t="s">
        <v>3100</v>
      </c>
      <c r="L7748">
        <v>15</v>
      </c>
      <c r="M7748">
        <v>50</v>
      </c>
      <c r="N7748" t="s">
        <v>714</v>
      </c>
    </row>
    <row r="7749" spans="1:14" x14ac:dyDescent="0.2">
      <c r="A7749" t="s">
        <v>13508</v>
      </c>
      <c r="B7749">
        <v>42700</v>
      </c>
      <c r="C7749">
        <v>48800</v>
      </c>
      <c r="D7749">
        <v>54900</v>
      </c>
      <c r="E7749">
        <v>60950</v>
      </c>
      <c r="F7749">
        <v>65850</v>
      </c>
      <c r="G7749">
        <v>70750</v>
      </c>
      <c r="H7749">
        <v>75600</v>
      </c>
      <c r="I7749">
        <v>80500</v>
      </c>
      <c r="J7749">
        <v>85350</v>
      </c>
      <c r="K7749" t="s">
        <v>3100</v>
      </c>
      <c r="L7749">
        <v>15</v>
      </c>
      <c r="M7749">
        <v>50</v>
      </c>
      <c r="N7749" t="s">
        <v>715</v>
      </c>
    </row>
    <row r="7750" spans="1:14" x14ac:dyDescent="0.2">
      <c r="A7750" t="s">
        <v>13509</v>
      </c>
      <c r="B7750">
        <v>43150</v>
      </c>
      <c r="C7750">
        <v>49300</v>
      </c>
      <c r="D7750">
        <v>55450</v>
      </c>
      <c r="E7750">
        <v>61600</v>
      </c>
      <c r="F7750">
        <v>66550</v>
      </c>
      <c r="G7750">
        <v>71500</v>
      </c>
      <c r="H7750">
        <v>76400</v>
      </c>
      <c r="I7750">
        <v>81350</v>
      </c>
      <c r="J7750">
        <v>86250</v>
      </c>
      <c r="K7750" t="s">
        <v>3100</v>
      </c>
      <c r="L7750">
        <v>15</v>
      </c>
      <c r="M7750">
        <v>50</v>
      </c>
      <c r="N7750" t="s">
        <v>716</v>
      </c>
    </row>
    <row r="7751" spans="1:14" x14ac:dyDescent="0.2">
      <c r="A7751" t="s">
        <v>13510</v>
      </c>
      <c r="B7751">
        <v>42700</v>
      </c>
      <c r="C7751">
        <v>48800</v>
      </c>
      <c r="D7751">
        <v>54900</v>
      </c>
      <c r="E7751">
        <v>60950</v>
      </c>
      <c r="F7751">
        <v>65850</v>
      </c>
      <c r="G7751">
        <v>70750</v>
      </c>
      <c r="H7751">
        <v>75600</v>
      </c>
      <c r="I7751">
        <v>80500</v>
      </c>
      <c r="J7751">
        <v>85350</v>
      </c>
      <c r="K7751" t="s">
        <v>3100</v>
      </c>
      <c r="L7751">
        <v>15</v>
      </c>
      <c r="M7751">
        <v>50</v>
      </c>
      <c r="N7751" t="s">
        <v>717</v>
      </c>
    </row>
    <row r="7752" spans="1:14" x14ac:dyDescent="0.2">
      <c r="A7752" t="s">
        <v>13511</v>
      </c>
      <c r="B7752">
        <v>43150</v>
      </c>
      <c r="C7752">
        <v>49300</v>
      </c>
      <c r="D7752">
        <v>55450</v>
      </c>
      <c r="E7752">
        <v>61600</v>
      </c>
      <c r="F7752">
        <v>66550</v>
      </c>
      <c r="G7752">
        <v>71500</v>
      </c>
      <c r="H7752">
        <v>76400</v>
      </c>
      <c r="I7752">
        <v>81350</v>
      </c>
      <c r="J7752">
        <v>86250</v>
      </c>
      <c r="K7752" t="s">
        <v>3100</v>
      </c>
      <c r="L7752">
        <v>15</v>
      </c>
      <c r="M7752">
        <v>50</v>
      </c>
      <c r="N7752" t="s">
        <v>719</v>
      </c>
    </row>
    <row r="7753" spans="1:14" x14ac:dyDescent="0.2">
      <c r="A7753" t="s">
        <v>13512</v>
      </c>
      <c r="B7753">
        <v>43150</v>
      </c>
      <c r="C7753">
        <v>49300</v>
      </c>
      <c r="D7753">
        <v>55450</v>
      </c>
      <c r="E7753">
        <v>61600</v>
      </c>
      <c r="F7753">
        <v>66550</v>
      </c>
      <c r="G7753">
        <v>71500</v>
      </c>
      <c r="H7753">
        <v>76400</v>
      </c>
      <c r="I7753">
        <v>81350</v>
      </c>
      <c r="J7753">
        <v>86250</v>
      </c>
      <c r="K7753" t="s">
        <v>3100</v>
      </c>
      <c r="L7753">
        <v>15</v>
      </c>
      <c r="M7753">
        <v>50</v>
      </c>
      <c r="N7753" t="s">
        <v>718</v>
      </c>
    </row>
    <row r="7754" spans="1:14" x14ac:dyDescent="0.2">
      <c r="A7754" t="s">
        <v>13513</v>
      </c>
      <c r="B7754">
        <v>43150</v>
      </c>
      <c r="C7754">
        <v>49300</v>
      </c>
      <c r="D7754">
        <v>55450</v>
      </c>
      <c r="E7754">
        <v>61600</v>
      </c>
      <c r="F7754">
        <v>66550</v>
      </c>
      <c r="G7754">
        <v>71500</v>
      </c>
      <c r="H7754">
        <v>76400</v>
      </c>
      <c r="I7754">
        <v>81350</v>
      </c>
      <c r="J7754">
        <v>86250</v>
      </c>
      <c r="K7754" t="s">
        <v>3100</v>
      </c>
      <c r="L7754">
        <v>15</v>
      </c>
      <c r="M7754">
        <v>50</v>
      </c>
      <c r="N7754" t="s">
        <v>720</v>
      </c>
    </row>
    <row r="7755" spans="1:14" x14ac:dyDescent="0.2">
      <c r="A7755" t="s">
        <v>13514</v>
      </c>
      <c r="B7755">
        <v>42700</v>
      </c>
      <c r="C7755">
        <v>48800</v>
      </c>
      <c r="D7755">
        <v>54900</v>
      </c>
      <c r="E7755">
        <v>60950</v>
      </c>
      <c r="F7755">
        <v>65850</v>
      </c>
      <c r="G7755">
        <v>70750</v>
      </c>
      <c r="H7755">
        <v>75600</v>
      </c>
      <c r="I7755">
        <v>80500</v>
      </c>
      <c r="J7755">
        <v>85350</v>
      </c>
      <c r="K7755" t="s">
        <v>3100</v>
      </c>
      <c r="L7755">
        <v>15</v>
      </c>
      <c r="M7755">
        <v>50</v>
      </c>
      <c r="N7755" t="s">
        <v>721</v>
      </c>
    </row>
    <row r="7756" spans="1:14" x14ac:dyDescent="0.2">
      <c r="A7756" t="s">
        <v>13515</v>
      </c>
      <c r="B7756">
        <v>46850</v>
      </c>
      <c r="C7756">
        <v>53550</v>
      </c>
      <c r="D7756">
        <v>60250</v>
      </c>
      <c r="E7756">
        <v>66900</v>
      </c>
      <c r="F7756">
        <v>72300</v>
      </c>
      <c r="G7756">
        <v>77650</v>
      </c>
      <c r="H7756">
        <v>83000</v>
      </c>
      <c r="I7756">
        <v>88350</v>
      </c>
      <c r="J7756">
        <v>93700</v>
      </c>
      <c r="K7756" t="s">
        <v>3100</v>
      </c>
      <c r="L7756">
        <v>15</v>
      </c>
      <c r="M7756">
        <v>50</v>
      </c>
      <c r="N7756" t="s">
        <v>722</v>
      </c>
    </row>
    <row r="7757" spans="1:14" x14ac:dyDescent="0.2">
      <c r="A7757" t="s">
        <v>13516</v>
      </c>
      <c r="B7757">
        <v>43150</v>
      </c>
      <c r="C7757">
        <v>49300</v>
      </c>
      <c r="D7757">
        <v>55450</v>
      </c>
      <c r="E7757">
        <v>61600</v>
      </c>
      <c r="F7757">
        <v>66550</v>
      </c>
      <c r="G7757">
        <v>71500</v>
      </c>
      <c r="H7757">
        <v>76400</v>
      </c>
      <c r="I7757">
        <v>81350</v>
      </c>
      <c r="J7757">
        <v>86250</v>
      </c>
      <c r="K7757" t="s">
        <v>3100</v>
      </c>
      <c r="L7757">
        <v>15</v>
      </c>
      <c r="M7757">
        <v>50</v>
      </c>
      <c r="N7757" t="s">
        <v>723</v>
      </c>
    </row>
    <row r="7758" spans="1:14" x14ac:dyDescent="0.2">
      <c r="A7758" t="s">
        <v>13517</v>
      </c>
      <c r="B7758">
        <v>43150</v>
      </c>
      <c r="C7758">
        <v>49300</v>
      </c>
      <c r="D7758">
        <v>55450</v>
      </c>
      <c r="E7758">
        <v>61600</v>
      </c>
      <c r="F7758">
        <v>66550</v>
      </c>
      <c r="G7758">
        <v>71500</v>
      </c>
      <c r="H7758">
        <v>76400</v>
      </c>
      <c r="I7758">
        <v>81350</v>
      </c>
      <c r="J7758">
        <v>86250</v>
      </c>
      <c r="K7758" t="s">
        <v>3100</v>
      </c>
      <c r="L7758">
        <v>15</v>
      </c>
      <c r="M7758">
        <v>50</v>
      </c>
      <c r="N7758" t="s">
        <v>724</v>
      </c>
    </row>
    <row r="7759" spans="1:14" x14ac:dyDescent="0.2">
      <c r="A7759" t="s">
        <v>13518</v>
      </c>
      <c r="B7759">
        <v>43150</v>
      </c>
      <c r="C7759">
        <v>49300</v>
      </c>
      <c r="D7759">
        <v>55450</v>
      </c>
      <c r="E7759">
        <v>61600</v>
      </c>
      <c r="F7759">
        <v>66550</v>
      </c>
      <c r="G7759">
        <v>71500</v>
      </c>
      <c r="H7759">
        <v>76400</v>
      </c>
      <c r="I7759">
        <v>81350</v>
      </c>
      <c r="J7759">
        <v>86250</v>
      </c>
      <c r="K7759" t="s">
        <v>3100</v>
      </c>
      <c r="L7759">
        <v>15</v>
      </c>
      <c r="M7759">
        <v>50</v>
      </c>
      <c r="N7759" t="s">
        <v>725</v>
      </c>
    </row>
    <row r="7760" spans="1:14" x14ac:dyDescent="0.2">
      <c r="A7760" t="s">
        <v>13519</v>
      </c>
      <c r="B7760">
        <v>43150</v>
      </c>
      <c r="C7760">
        <v>49300</v>
      </c>
      <c r="D7760">
        <v>55450</v>
      </c>
      <c r="E7760">
        <v>61600</v>
      </c>
      <c r="F7760">
        <v>66550</v>
      </c>
      <c r="G7760">
        <v>71500</v>
      </c>
      <c r="H7760">
        <v>76400</v>
      </c>
      <c r="I7760">
        <v>81350</v>
      </c>
      <c r="J7760">
        <v>86250</v>
      </c>
      <c r="K7760" t="s">
        <v>3100</v>
      </c>
      <c r="L7760">
        <v>15</v>
      </c>
      <c r="M7760">
        <v>50</v>
      </c>
      <c r="N7760" t="s">
        <v>726</v>
      </c>
    </row>
    <row r="7761" spans="1:14" x14ac:dyDescent="0.2">
      <c r="A7761" t="s">
        <v>13520</v>
      </c>
      <c r="B7761">
        <v>42700</v>
      </c>
      <c r="C7761">
        <v>48800</v>
      </c>
      <c r="D7761">
        <v>54900</v>
      </c>
      <c r="E7761">
        <v>60950</v>
      </c>
      <c r="F7761">
        <v>65850</v>
      </c>
      <c r="G7761">
        <v>70750</v>
      </c>
      <c r="H7761">
        <v>75600</v>
      </c>
      <c r="I7761">
        <v>80500</v>
      </c>
      <c r="J7761">
        <v>85350</v>
      </c>
      <c r="K7761" t="s">
        <v>3100</v>
      </c>
      <c r="L7761">
        <v>15</v>
      </c>
      <c r="M7761">
        <v>50</v>
      </c>
      <c r="N7761" t="s">
        <v>727</v>
      </c>
    </row>
    <row r="7762" spans="1:14" x14ac:dyDescent="0.2">
      <c r="A7762" t="s">
        <v>13521</v>
      </c>
      <c r="B7762">
        <v>43150</v>
      </c>
      <c r="C7762">
        <v>49300</v>
      </c>
      <c r="D7762">
        <v>55450</v>
      </c>
      <c r="E7762">
        <v>61600</v>
      </c>
      <c r="F7762">
        <v>66550</v>
      </c>
      <c r="G7762">
        <v>71500</v>
      </c>
      <c r="H7762">
        <v>76400</v>
      </c>
      <c r="I7762">
        <v>81350</v>
      </c>
      <c r="J7762">
        <v>86250</v>
      </c>
      <c r="K7762" t="s">
        <v>3100</v>
      </c>
      <c r="L7762">
        <v>15</v>
      </c>
      <c r="M7762">
        <v>50</v>
      </c>
      <c r="N7762" t="s">
        <v>728</v>
      </c>
    </row>
    <row r="7763" spans="1:14" x14ac:dyDescent="0.2">
      <c r="A7763" t="s">
        <v>13522</v>
      </c>
      <c r="B7763">
        <v>46850</v>
      </c>
      <c r="C7763">
        <v>53550</v>
      </c>
      <c r="D7763">
        <v>60250</v>
      </c>
      <c r="E7763">
        <v>66900</v>
      </c>
      <c r="F7763">
        <v>72300</v>
      </c>
      <c r="G7763">
        <v>77650</v>
      </c>
      <c r="H7763">
        <v>83000</v>
      </c>
      <c r="I7763">
        <v>88350</v>
      </c>
      <c r="J7763">
        <v>93700</v>
      </c>
      <c r="K7763" t="s">
        <v>3100</v>
      </c>
      <c r="L7763">
        <v>15</v>
      </c>
      <c r="M7763">
        <v>50</v>
      </c>
      <c r="N7763" t="s">
        <v>729</v>
      </c>
    </row>
    <row r="7764" spans="1:14" x14ac:dyDescent="0.2">
      <c r="A7764" t="s">
        <v>13523</v>
      </c>
      <c r="B7764">
        <v>46850</v>
      </c>
      <c r="C7764">
        <v>53550</v>
      </c>
      <c r="D7764">
        <v>60250</v>
      </c>
      <c r="E7764">
        <v>66900</v>
      </c>
      <c r="F7764">
        <v>72300</v>
      </c>
      <c r="G7764">
        <v>77650</v>
      </c>
      <c r="H7764">
        <v>83000</v>
      </c>
      <c r="I7764">
        <v>88350</v>
      </c>
      <c r="J7764">
        <v>93700</v>
      </c>
      <c r="K7764" t="s">
        <v>3100</v>
      </c>
      <c r="L7764">
        <v>15</v>
      </c>
      <c r="M7764">
        <v>50</v>
      </c>
      <c r="N7764" t="s">
        <v>730</v>
      </c>
    </row>
    <row r="7765" spans="1:14" x14ac:dyDescent="0.2">
      <c r="A7765" t="s">
        <v>13524</v>
      </c>
      <c r="B7765">
        <v>42700</v>
      </c>
      <c r="C7765">
        <v>48800</v>
      </c>
      <c r="D7765">
        <v>54900</v>
      </c>
      <c r="E7765">
        <v>60950</v>
      </c>
      <c r="F7765">
        <v>65850</v>
      </c>
      <c r="G7765">
        <v>70750</v>
      </c>
      <c r="H7765">
        <v>75600</v>
      </c>
      <c r="I7765">
        <v>80500</v>
      </c>
      <c r="J7765">
        <v>85350</v>
      </c>
      <c r="K7765" t="s">
        <v>3100</v>
      </c>
      <c r="L7765">
        <v>15</v>
      </c>
      <c r="M7765">
        <v>50</v>
      </c>
      <c r="N7765" t="s">
        <v>731</v>
      </c>
    </row>
    <row r="7766" spans="1:14" x14ac:dyDescent="0.2">
      <c r="A7766" t="s">
        <v>13525</v>
      </c>
      <c r="B7766">
        <v>43150</v>
      </c>
      <c r="C7766">
        <v>49300</v>
      </c>
      <c r="D7766">
        <v>55450</v>
      </c>
      <c r="E7766">
        <v>61600</v>
      </c>
      <c r="F7766">
        <v>66550</v>
      </c>
      <c r="G7766">
        <v>71500</v>
      </c>
      <c r="H7766">
        <v>76400</v>
      </c>
      <c r="I7766">
        <v>81350</v>
      </c>
      <c r="J7766">
        <v>86250</v>
      </c>
      <c r="K7766" t="s">
        <v>3100</v>
      </c>
      <c r="L7766">
        <v>15</v>
      </c>
      <c r="M7766">
        <v>50</v>
      </c>
      <c r="N7766" t="s">
        <v>732</v>
      </c>
    </row>
    <row r="7767" spans="1:14" x14ac:dyDescent="0.2">
      <c r="A7767" t="s">
        <v>13526</v>
      </c>
      <c r="B7767">
        <v>42700</v>
      </c>
      <c r="C7767">
        <v>48800</v>
      </c>
      <c r="D7767">
        <v>54900</v>
      </c>
      <c r="E7767">
        <v>60950</v>
      </c>
      <c r="F7767">
        <v>65850</v>
      </c>
      <c r="G7767">
        <v>70750</v>
      </c>
      <c r="H7767">
        <v>75600</v>
      </c>
      <c r="I7767">
        <v>80500</v>
      </c>
      <c r="J7767">
        <v>85350</v>
      </c>
      <c r="K7767" t="s">
        <v>3100</v>
      </c>
      <c r="L7767">
        <v>15</v>
      </c>
      <c r="M7767">
        <v>50</v>
      </c>
      <c r="N7767" t="s">
        <v>733</v>
      </c>
    </row>
    <row r="7768" spans="1:14" x14ac:dyDescent="0.2">
      <c r="A7768" t="s">
        <v>13527</v>
      </c>
      <c r="B7768">
        <v>43150</v>
      </c>
      <c r="C7768">
        <v>49300</v>
      </c>
      <c r="D7768">
        <v>55450</v>
      </c>
      <c r="E7768">
        <v>61600</v>
      </c>
      <c r="F7768">
        <v>66550</v>
      </c>
      <c r="G7768">
        <v>71500</v>
      </c>
      <c r="H7768">
        <v>76400</v>
      </c>
      <c r="I7768">
        <v>81350</v>
      </c>
      <c r="J7768">
        <v>86250</v>
      </c>
      <c r="K7768" t="s">
        <v>3100</v>
      </c>
      <c r="L7768">
        <v>15</v>
      </c>
      <c r="M7768">
        <v>50</v>
      </c>
      <c r="N7768" t="s">
        <v>734</v>
      </c>
    </row>
    <row r="7769" spans="1:14" x14ac:dyDescent="0.2">
      <c r="A7769" t="s">
        <v>13528</v>
      </c>
      <c r="B7769">
        <v>42700</v>
      </c>
      <c r="C7769">
        <v>48800</v>
      </c>
      <c r="D7769">
        <v>54900</v>
      </c>
      <c r="E7769">
        <v>60950</v>
      </c>
      <c r="F7769">
        <v>65850</v>
      </c>
      <c r="G7769">
        <v>70750</v>
      </c>
      <c r="H7769">
        <v>75600</v>
      </c>
      <c r="I7769">
        <v>80500</v>
      </c>
      <c r="J7769">
        <v>85350</v>
      </c>
      <c r="K7769" t="s">
        <v>3100</v>
      </c>
      <c r="L7769">
        <v>15</v>
      </c>
      <c r="M7769">
        <v>50</v>
      </c>
      <c r="N7769" t="s">
        <v>735</v>
      </c>
    </row>
    <row r="7770" spans="1:14" x14ac:dyDescent="0.2">
      <c r="A7770" t="s">
        <v>13529</v>
      </c>
      <c r="B7770">
        <v>42700</v>
      </c>
      <c r="C7770">
        <v>48800</v>
      </c>
      <c r="D7770">
        <v>54900</v>
      </c>
      <c r="E7770">
        <v>60950</v>
      </c>
      <c r="F7770">
        <v>65850</v>
      </c>
      <c r="G7770">
        <v>70750</v>
      </c>
      <c r="H7770">
        <v>75600</v>
      </c>
      <c r="I7770">
        <v>80500</v>
      </c>
      <c r="J7770">
        <v>85350</v>
      </c>
      <c r="K7770" t="s">
        <v>3100</v>
      </c>
      <c r="L7770">
        <v>15</v>
      </c>
      <c r="M7770">
        <v>50</v>
      </c>
      <c r="N7770" t="s">
        <v>736</v>
      </c>
    </row>
    <row r="7771" spans="1:14" x14ac:dyDescent="0.2">
      <c r="A7771" t="s">
        <v>13530</v>
      </c>
      <c r="B7771">
        <v>51950</v>
      </c>
      <c r="C7771">
        <v>59400</v>
      </c>
      <c r="D7771">
        <v>66800</v>
      </c>
      <c r="E7771">
        <v>74200</v>
      </c>
      <c r="F7771">
        <v>80150</v>
      </c>
      <c r="G7771">
        <v>86100</v>
      </c>
      <c r="H7771">
        <v>92050</v>
      </c>
      <c r="I7771">
        <v>97950</v>
      </c>
      <c r="J7771">
        <v>103900</v>
      </c>
      <c r="K7771" t="s">
        <v>3100</v>
      </c>
      <c r="L7771">
        <v>15</v>
      </c>
      <c r="M7771">
        <v>50</v>
      </c>
      <c r="N7771" t="s">
        <v>737</v>
      </c>
    </row>
    <row r="7772" spans="1:14" x14ac:dyDescent="0.2">
      <c r="A7772" t="s">
        <v>13531</v>
      </c>
      <c r="B7772">
        <v>51950</v>
      </c>
      <c r="C7772">
        <v>59400</v>
      </c>
      <c r="D7772">
        <v>66800</v>
      </c>
      <c r="E7772">
        <v>74200</v>
      </c>
      <c r="F7772">
        <v>80150</v>
      </c>
      <c r="G7772">
        <v>86100</v>
      </c>
      <c r="H7772">
        <v>92050</v>
      </c>
      <c r="I7772">
        <v>97950</v>
      </c>
      <c r="J7772">
        <v>103900</v>
      </c>
      <c r="K7772" t="s">
        <v>3100</v>
      </c>
      <c r="L7772">
        <v>15</v>
      </c>
      <c r="M7772">
        <v>50</v>
      </c>
      <c r="N7772" t="s">
        <v>738</v>
      </c>
    </row>
    <row r="7773" spans="1:14" x14ac:dyDescent="0.2">
      <c r="A7773" t="s">
        <v>13532</v>
      </c>
      <c r="B7773">
        <v>43150</v>
      </c>
      <c r="C7773">
        <v>49300</v>
      </c>
      <c r="D7773">
        <v>55450</v>
      </c>
      <c r="E7773">
        <v>61600</v>
      </c>
      <c r="F7773">
        <v>66550</v>
      </c>
      <c r="G7773">
        <v>71500</v>
      </c>
      <c r="H7773">
        <v>76400</v>
      </c>
      <c r="I7773">
        <v>81350</v>
      </c>
      <c r="J7773">
        <v>86250</v>
      </c>
      <c r="K7773" t="s">
        <v>3100</v>
      </c>
      <c r="L7773">
        <v>15</v>
      </c>
      <c r="M7773">
        <v>50</v>
      </c>
      <c r="N7773" t="s">
        <v>739</v>
      </c>
    </row>
    <row r="7774" spans="1:14" x14ac:dyDescent="0.2">
      <c r="A7774" t="s">
        <v>13533</v>
      </c>
      <c r="B7774">
        <v>42700</v>
      </c>
      <c r="C7774">
        <v>48800</v>
      </c>
      <c r="D7774">
        <v>54900</v>
      </c>
      <c r="E7774">
        <v>60950</v>
      </c>
      <c r="F7774">
        <v>65850</v>
      </c>
      <c r="G7774">
        <v>70750</v>
      </c>
      <c r="H7774">
        <v>75600</v>
      </c>
      <c r="I7774">
        <v>80500</v>
      </c>
      <c r="J7774">
        <v>85350</v>
      </c>
      <c r="K7774" t="s">
        <v>3100</v>
      </c>
      <c r="L7774">
        <v>15</v>
      </c>
      <c r="M7774">
        <v>50</v>
      </c>
      <c r="N7774" t="s">
        <v>740</v>
      </c>
    </row>
    <row r="7775" spans="1:14" x14ac:dyDescent="0.2">
      <c r="A7775" t="s">
        <v>13534</v>
      </c>
      <c r="B7775">
        <v>43150</v>
      </c>
      <c r="C7775">
        <v>49300</v>
      </c>
      <c r="D7775">
        <v>55450</v>
      </c>
      <c r="E7775">
        <v>61600</v>
      </c>
      <c r="F7775">
        <v>66550</v>
      </c>
      <c r="G7775">
        <v>71500</v>
      </c>
      <c r="H7775">
        <v>76400</v>
      </c>
      <c r="I7775">
        <v>81350</v>
      </c>
      <c r="J7775">
        <v>86250</v>
      </c>
      <c r="K7775" t="s">
        <v>3100</v>
      </c>
      <c r="L7775">
        <v>17</v>
      </c>
      <c r="M7775">
        <v>50</v>
      </c>
      <c r="N7775" t="s">
        <v>741</v>
      </c>
    </row>
    <row r="7776" spans="1:14" x14ac:dyDescent="0.2">
      <c r="A7776" t="s">
        <v>13535</v>
      </c>
      <c r="B7776">
        <v>43150</v>
      </c>
      <c r="C7776">
        <v>49300</v>
      </c>
      <c r="D7776">
        <v>55450</v>
      </c>
      <c r="E7776">
        <v>61600</v>
      </c>
      <c r="F7776">
        <v>66550</v>
      </c>
      <c r="G7776">
        <v>71500</v>
      </c>
      <c r="H7776">
        <v>76400</v>
      </c>
      <c r="I7776">
        <v>81350</v>
      </c>
      <c r="J7776">
        <v>86250</v>
      </c>
      <c r="K7776" t="s">
        <v>3100</v>
      </c>
      <c r="L7776">
        <v>17</v>
      </c>
      <c r="M7776">
        <v>50</v>
      </c>
      <c r="N7776" t="s">
        <v>742</v>
      </c>
    </row>
    <row r="7777" spans="1:14" x14ac:dyDescent="0.2">
      <c r="A7777" t="s">
        <v>13536</v>
      </c>
      <c r="B7777">
        <v>43150</v>
      </c>
      <c r="C7777">
        <v>49300</v>
      </c>
      <c r="D7777">
        <v>55450</v>
      </c>
      <c r="E7777">
        <v>61600</v>
      </c>
      <c r="F7777">
        <v>66550</v>
      </c>
      <c r="G7777">
        <v>71500</v>
      </c>
      <c r="H7777">
        <v>76400</v>
      </c>
      <c r="I7777">
        <v>81350</v>
      </c>
      <c r="J7777">
        <v>86250</v>
      </c>
      <c r="K7777" t="s">
        <v>3100</v>
      </c>
      <c r="L7777">
        <v>17</v>
      </c>
      <c r="M7777">
        <v>50</v>
      </c>
      <c r="N7777" t="s">
        <v>743</v>
      </c>
    </row>
    <row r="7778" spans="1:14" x14ac:dyDescent="0.2">
      <c r="A7778" t="s">
        <v>13537</v>
      </c>
      <c r="B7778">
        <v>43150</v>
      </c>
      <c r="C7778">
        <v>49300</v>
      </c>
      <c r="D7778">
        <v>55450</v>
      </c>
      <c r="E7778">
        <v>61600</v>
      </c>
      <c r="F7778">
        <v>66550</v>
      </c>
      <c r="G7778">
        <v>71500</v>
      </c>
      <c r="H7778">
        <v>76400</v>
      </c>
      <c r="I7778">
        <v>81350</v>
      </c>
      <c r="J7778">
        <v>86250</v>
      </c>
      <c r="K7778" t="s">
        <v>3100</v>
      </c>
      <c r="L7778">
        <v>17</v>
      </c>
      <c r="M7778">
        <v>50</v>
      </c>
      <c r="N7778" t="s">
        <v>744</v>
      </c>
    </row>
    <row r="7779" spans="1:14" x14ac:dyDescent="0.2">
      <c r="A7779" t="s">
        <v>13538</v>
      </c>
      <c r="B7779">
        <v>43150</v>
      </c>
      <c r="C7779">
        <v>49300</v>
      </c>
      <c r="D7779">
        <v>55450</v>
      </c>
      <c r="E7779">
        <v>61600</v>
      </c>
      <c r="F7779">
        <v>66550</v>
      </c>
      <c r="G7779">
        <v>71500</v>
      </c>
      <c r="H7779">
        <v>76400</v>
      </c>
      <c r="I7779">
        <v>81350</v>
      </c>
      <c r="J7779">
        <v>86250</v>
      </c>
      <c r="K7779" t="s">
        <v>3100</v>
      </c>
      <c r="L7779">
        <v>17</v>
      </c>
      <c r="M7779">
        <v>50</v>
      </c>
      <c r="N7779" t="s">
        <v>745</v>
      </c>
    </row>
    <row r="7780" spans="1:14" x14ac:dyDescent="0.2">
      <c r="A7780" t="s">
        <v>13539</v>
      </c>
      <c r="B7780">
        <v>43150</v>
      </c>
      <c r="C7780">
        <v>49300</v>
      </c>
      <c r="D7780">
        <v>55450</v>
      </c>
      <c r="E7780">
        <v>61600</v>
      </c>
      <c r="F7780">
        <v>66550</v>
      </c>
      <c r="G7780">
        <v>71500</v>
      </c>
      <c r="H7780">
        <v>76400</v>
      </c>
      <c r="I7780">
        <v>81350</v>
      </c>
      <c r="J7780">
        <v>86250</v>
      </c>
      <c r="K7780" t="s">
        <v>3100</v>
      </c>
      <c r="L7780">
        <v>17</v>
      </c>
      <c r="M7780">
        <v>50</v>
      </c>
      <c r="N7780" t="s">
        <v>746</v>
      </c>
    </row>
    <row r="7781" spans="1:14" x14ac:dyDescent="0.2">
      <c r="A7781" t="s">
        <v>13540</v>
      </c>
      <c r="B7781">
        <v>43150</v>
      </c>
      <c r="C7781">
        <v>49300</v>
      </c>
      <c r="D7781">
        <v>55450</v>
      </c>
      <c r="E7781">
        <v>61600</v>
      </c>
      <c r="F7781">
        <v>66550</v>
      </c>
      <c r="G7781">
        <v>71500</v>
      </c>
      <c r="H7781">
        <v>76400</v>
      </c>
      <c r="I7781">
        <v>81350</v>
      </c>
      <c r="J7781">
        <v>86250</v>
      </c>
      <c r="K7781" t="s">
        <v>3100</v>
      </c>
      <c r="L7781">
        <v>17</v>
      </c>
      <c r="M7781">
        <v>50</v>
      </c>
      <c r="N7781" t="s">
        <v>747</v>
      </c>
    </row>
    <row r="7782" spans="1:14" x14ac:dyDescent="0.2">
      <c r="A7782" t="s">
        <v>13541</v>
      </c>
      <c r="B7782">
        <v>43150</v>
      </c>
      <c r="C7782">
        <v>49300</v>
      </c>
      <c r="D7782">
        <v>55450</v>
      </c>
      <c r="E7782">
        <v>61600</v>
      </c>
      <c r="F7782">
        <v>66550</v>
      </c>
      <c r="G7782">
        <v>71500</v>
      </c>
      <c r="H7782">
        <v>76400</v>
      </c>
      <c r="I7782">
        <v>81350</v>
      </c>
      <c r="J7782">
        <v>86250</v>
      </c>
      <c r="K7782" t="s">
        <v>3100</v>
      </c>
      <c r="L7782">
        <v>17</v>
      </c>
      <c r="M7782">
        <v>50</v>
      </c>
      <c r="N7782" t="s">
        <v>748</v>
      </c>
    </row>
    <row r="7783" spans="1:14" x14ac:dyDescent="0.2">
      <c r="A7783" t="s">
        <v>13542</v>
      </c>
      <c r="B7783">
        <v>43150</v>
      </c>
      <c r="C7783">
        <v>49300</v>
      </c>
      <c r="D7783">
        <v>55450</v>
      </c>
      <c r="E7783">
        <v>61600</v>
      </c>
      <c r="F7783">
        <v>66550</v>
      </c>
      <c r="G7783">
        <v>71500</v>
      </c>
      <c r="H7783">
        <v>76400</v>
      </c>
      <c r="I7783">
        <v>81350</v>
      </c>
      <c r="J7783">
        <v>86250</v>
      </c>
      <c r="K7783" t="s">
        <v>3100</v>
      </c>
      <c r="L7783">
        <v>17</v>
      </c>
      <c r="M7783">
        <v>50</v>
      </c>
      <c r="N7783" t="s">
        <v>749</v>
      </c>
    </row>
    <row r="7784" spans="1:14" x14ac:dyDescent="0.2">
      <c r="A7784" t="s">
        <v>13543</v>
      </c>
      <c r="B7784">
        <v>43150</v>
      </c>
      <c r="C7784">
        <v>49300</v>
      </c>
      <c r="D7784">
        <v>55450</v>
      </c>
      <c r="E7784">
        <v>61600</v>
      </c>
      <c r="F7784">
        <v>66550</v>
      </c>
      <c r="G7784">
        <v>71500</v>
      </c>
      <c r="H7784">
        <v>76400</v>
      </c>
      <c r="I7784">
        <v>81350</v>
      </c>
      <c r="J7784">
        <v>86250</v>
      </c>
      <c r="K7784" t="s">
        <v>3100</v>
      </c>
      <c r="L7784">
        <v>17</v>
      </c>
      <c r="M7784">
        <v>50</v>
      </c>
      <c r="N7784" t="s">
        <v>750</v>
      </c>
    </row>
    <row r="7785" spans="1:14" x14ac:dyDescent="0.2">
      <c r="A7785" t="s">
        <v>13544</v>
      </c>
      <c r="B7785">
        <v>43150</v>
      </c>
      <c r="C7785">
        <v>49300</v>
      </c>
      <c r="D7785">
        <v>55450</v>
      </c>
      <c r="E7785">
        <v>61600</v>
      </c>
      <c r="F7785">
        <v>66550</v>
      </c>
      <c r="G7785">
        <v>71500</v>
      </c>
      <c r="H7785">
        <v>76400</v>
      </c>
      <c r="I7785">
        <v>81350</v>
      </c>
      <c r="J7785">
        <v>86250</v>
      </c>
      <c r="K7785" t="s">
        <v>3100</v>
      </c>
      <c r="L7785">
        <v>17</v>
      </c>
      <c r="M7785">
        <v>50</v>
      </c>
      <c r="N7785" t="s">
        <v>751</v>
      </c>
    </row>
    <row r="7786" spans="1:14" x14ac:dyDescent="0.2">
      <c r="A7786" t="s">
        <v>13545</v>
      </c>
      <c r="B7786">
        <v>43150</v>
      </c>
      <c r="C7786">
        <v>49300</v>
      </c>
      <c r="D7786">
        <v>55450</v>
      </c>
      <c r="E7786">
        <v>61600</v>
      </c>
      <c r="F7786">
        <v>66550</v>
      </c>
      <c r="G7786">
        <v>71500</v>
      </c>
      <c r="H7786">
        <v>76400</v>
      </c>
      <c r="I7786">
        <v>81350</v>
      </c>
      <c r="J7786">
        <v>86250</v>
      </c>
      <c r="K7786" t="s">
        <v>3100</v>
      </c>
      <c r="L7786">
        <v>17</v>
      </c>
      <c r="M7786">
        <v>50</v>
      </c>
      <c r="N7786" t="s">
        <v>752</v>
      </c>
    </row>
    <row r="7787" spans="1:14" x14ac:dyDescent="0.2">
      <c r="A7787" t="s">
        <v>13546</v>
      </c>
      <c r="B7787">
        <v>43150</v>
      </c>
      <c r="C7787">
        <v>49300</v>
      </c>
      <c r="D7787">
        <v>55450</v>
      </c>
      <c r="E7787">
        <v>61600</v>
      </c>
      <c r="F7787">
        <v>66550</v>
      </c>
      <c r="G7787">
        <v>71500</v>
      </c>
      <c r="H7787">
        <v>76400</v>
      </c>
      <c r="I7787">
        <v>81350</v>
      </c>
      <c r="J7787">
        <v>86250</v>
      </c>
      <c r="K7787" t="s">
        <v>3100</v>
      </c>
      <c r="L7787">
        <v>17</v>
      </c>
      <c r="M7787">
        <v>50</v>
      </c>
      <c r="N7787" t="s">
        <v>753</v>
      </c>
    </row>
    <row r="7788" spans="1:14" x14ac:dyDescent="0.2">
      <c r="A7788" t="s">
        <v>13547</v>
      </c>
      <c r="B7788">
        <v>35000</v>
      </c>
      <c r="C7788">
        <v>40000</v>
      </c>
      <c r="D7788">
        <v>45000</v>
      </c>
      <c r="E7788">
        <v>50000</v>
      </c>
      <c r="F7788">
        <v>54000</v>
      </c>
      <c r="G7788">
        <v>58000</v>
      </c>
      <c r="H7788">
        <v>62000</v>
      </c>
      <c r="I7788">
        <v>66000</v>
      </c>
      <c r="J7788">
        <v>70000</v>
      </c>
      <c r="K7788" t="s">
        <v>3100</v>
      </c>
      <c r="L7788">
        <v>19</v>
      </c>
      <c r="M7788">
        <v>50</v>
      </c>
      <c r="N7788" t="s">
        <v>754</v>
      </c>
    </row>
    <row r="7789" spans="1:14" x14ac:dyDescent="0.2">
      <c r="A7789" t="s">
        <v>13548</v>
      </c>
      <c r="B7789">
        <v>35000</v>
      </c>
      <c r="C7789">
        <v>40000</v>
      </c>
      <c r="D7789">
        <v>45000</v>
      </c>
      <c r="E7789">
        <v>50000</v>
      </c>
      <c r="F7789">
        <v>54000</v>
      </c>
      <c r="G7789">
        <v>58000</v>
      </c>
      <c r="H7789">
        <v>62000</v>
      </c>
      <c r="I7789">
        <v>66000</v>
      </c>
      <c r="J7789">
        <v>70000</v>
      </c>
      <c r="K7789" t="s">
        <v>3100</v>
      </c>
      <c r="L7789">
        <v>19</v>
      </c>
      <c r="M7789">
        <v>50</v>
      </c>
      <c r="N7789" t="s">
        <v>755</v>
      </c>
    </row>
    <row r="7790" spans="1:14" x14ac:dyDescent="0.2">
      <c r="A7790" t="s">
        <v>13549</v>
      </c>
      <c r="B7790">
        <v>35000</v>
      </c>
      <c r="C7790">
        <v>40000</v>
      </c>
      <c r="D7790">
        <v>45000</v>
      </c>
      <c r="E7790">
        <v>50000</v>
      </c>
      <c r="F7790">
        <v>54000</v>
      </c>
      <c r="G7790">
        <v>58000</v>
      </c>
      <c r="H7790">
        <v>62000</v>
      </c>
      <c r="I7790">
        <v>66000</v>
      </c>
      <c r="J7790">
        <v>70000</v>
      </c>
      <c r="K7790" t="s">
        <v>3100</v>
      </c>
      <c r="L7790">
        <v>19</v>
      </c>
      <c r="M7790">
        <v>50</v>
      </c>
      <c r="N7790" t="s">
        <v>756</v>
      </c>
    </row>
    <row r="7791" spans="1:14" x14ac:dyDescent="0.2">
      <c r="A7791" t="s">
        <v>13550</v>
      </c>
      <c r="B7791">
        <v>35000</v>
      </c>
      <c r="C7791">
        <v>40000</v>
      </c>
      <c r="D7791">
        <v>45000</v>
      </c>
      <c r="E7791">
        <v>50000</v>
      </c>
      <c r="F7791">
        <v>54000</v>
      </c>
      <c r="G7791">
        <v>58000</v>
      </c>
      <c r="H7791">
        <v>62000</v>
      </c>
      <c r="I7791">
        <v>66000</v>
      </c>
      <c r="J7791">
        <v>70000</v>
      </c>
      <c r="K7791" t="s">
        <v>3100</v>
      </c>
      <c r="L7791">
        <v>19</v>
      </c>
      <c r="M7791">
        <v>50</v>
      </c>
      <c r="N7791" t="s">
        <v>757</v>
      </c>
    </row>
    <row r="7792" spans="1:14" x14ac:dyDescent="0.2">
      <c r="A7792" t="s">
        <v>13551</v>
      </c>
      <c r="B7792">
        <v>35000</v>
      </c>
      <c r="C7792">
        <v>40000</v>
      </c>
      <c r="D7792">
        <v>45000</v>
      </c>
      <c r="E7792">
        <v>50000</v>
      </c>
      <c r="F7792">
        <v>54000</v>
      </c>
      <c r="G7792">
        <v>58000</v>
      </c>
      <c r="H7792">
        <v>62000</v>
      </c>
      <c r="I7792">
        <v>66000</v>
      </c>
      <c r="J7792">
        <v>70000</v>
      </c>
      <c r="K7792" t="s">
        <v>3100</v>
      </c>
      <c r="L7792">
        <v>19</v>
      </c>
      <c r="M7792">
        <v>50</v>
      </c>
      <c r="N7792" t="s">
        <v>758</v>
      </c>
    </row>
    <row r="7793" spans="1:14" x14ac:dyDescent="0.2">
      <c r="A7793" t="s">
        <v>13552</v>
      </c>
      <c r="B7793">
        <v>35000</v>
      </c>
      <c r="C7793">
        <v>40000</v>
      </c>
      <c r="D7793">
        <v>45000</v>
      </c>
      <c r="E7793">
        <v>50000</v>
      </c>
      <c r="F7793">
        <v>54000</v>
      </c>
      <c r="G7793">
        <v>58000</v>
      </c>
      <c r="H7793">
        <v>62000</v>
      </c>
      <c r="I7793">
        <v>66000</v>
      </c>
      <c r="J7793">
        <v>70000</v>
      </c>
      <c r="K7793" t="s">
        <v>3100</v>
      </c>
      <c r="L7793">
        <v>19</v>
      </c>
      <c r="M7793">
        <v>50</v>
      </c>
      <c r="N7793" t="s">
        <v>759</v>
      </c>
    </row>
    <row r="7794" spans="1:14" x14ac:dyDescent="0.2">
      <c r="A7794" t="s">
        <v>13553</v>
      </c>
      <c r="B7794">
        <v>35000</v>
      </c>
      <c r="C7794">
        <v>40000</v>
      </c>
      <c r="D7794">
        <v>45000</v>
      </c>
      <c r="E7794">
        <v>50000</v>
      </c>
      <c r="F7794">
        <v>54000</v>
      </c>
      <c r="G7794">
        <v>58000</v>
      </c>
      <c r="H7794">
        <v>62000</v>
      </c>
      <c r="I7794">
        <v>66000</v>
      </c>
      <c r="J7794">
        <v>70000</v>
      </c>
      <c r="K7794" t="s">
        <v>3100</v>
      </c>
      <c r="L7794">
        <v>19</v>
      </c>
      <c r="M7794">
        <v>50</v>
      </c>
      <c r="N7794" t="s">
        <v>760</v>
      </c>
    </row>
    <row r="7795" spans="1:14" x14ac:dyDescent="0.2">
      <c r="A7795" t="s">
        <v>13554</v>
      </c>
      <c r="B7795">
        <v>35000</v>
      </c>
      <c r="C7795">
        <v>40000</v>
      </c>
      <c r="D7795">
        <v>45000</v>
      </c>
      <c r="E7795">
        <v>50000</v>
      </c>
      <c r="F7795">
        <v>54000</v>
      </c>
      <c r="G7795">
        <v>58000</v>
      </c>
      <c r="H7795">
        <v>62000</v>
      </c>
      <c r="I7795">
        <v>66000</v>
      </c>
      <c r="J7795">
        <v>70000</v>
      </c>
      <c r="K7795" t="s">
        <v>3100</v>
      </c>
      <c r="L7795">
        <v>19</v>
      </c>
      <c r="M7795">
        <v>50</v>
      </c>
      <c r="N7795" t="s">
        <v>761</v>
      </c>
    </row>
    <row r="7796" spans="1:14" x14ac:dyDescent="0.2">
      <c r="A7796" t="s">
        <v>13555</v>
      </c>
      <c r="B7796">
        <v>35000</v>
      </c>
      <c r="C7796">
        <v>40000</v>
      </c>
      <c r="D7796">
        <v>45000</v>
      </c>
      <c r="E7796">
        <v>50000</v>
      </c>
      <c r="F7796">
        <v>54000</v>
      </c>
      <c r="G7796">
        <v>58000</v>
      </c>
      <c r="H7796">
        <v>62000</v>
      </c>
      <c r="I7796">
        <v>66000</v>
      </c>
      <c r="J7796">
        <v>70000</v>
      </c>
      <c r="K7796" t="s">
        <v>3100</v>
      </c>
      <c r="L7796">
        <v>19</v>
      </c>
      <c r="M7796">
        <v>50</v>
      </c>
      <c r="N7796" t="s">
        <v>762</v>
      </c>
    </row>
    <row r="7797" spans="1:14" x14ac:dyDescent="0.2">
      <c r="A7797" t="s">
        <v>13556</v>
      </c>
      <c r="B7797">
        <v>35000</v>
      </c>
      <c r="C7797">
        <v>40000</v>
      </c>
      <c r="D7797">
        <v>45000</v>
      </c>
      <c r="E7797">
        <v>50000</v>
      </c>
      <c r="F7797">
        <v>54000</v>
      </c>
      <c r="G7797">
        <v>58000</v>
      </c>
      <c r="H7797">
        <v>62000</v>
      </c>
      <c r="I7797">
        <v>66000</v>
      </c>
      <c r="J7797">
        <v>70000</v>
      </c>
      <c r="K7797" t="s">
        <v>3100</v>
      </c>
      <c r="L7797">
        <v>19</v>
      </c>
      <c r="M7797">
        <v>50</v>
      </c>
      <c r="N7797" t="s">
        <v>763</v>
      </c>
    </row>
    <row r="7798" spans="1:14" x14ac:dyDescent="0.2">
      <c r="A7798" t="s">
        <v>13557</v>
      </c>
      <c r="B7798">
        <v>35000</v>
      </c>
      <c r="C7798">
        <v>40000</v>
      </c>
      <c r="D7798">
        <v>45000</v>
      </c>
      <c r="E7798">
        <v>50000</v>
      </c>
      <c r="F7798">
        <v>54000</v>
      </c>
      <c r="G7798">
        <v>58000</v>
      </c>
      <c r="H7798">
        <v>62000</v>
      </c>
      <c r="I7798">
        <v>66000</v>
      </c>
      <c r="J7798">
        <v>70000</v>
      </c>
      <c r="K7798" t="s">
        <v>3100</v>
      </c>
      <c r="L7798">
        <v>19</v>
      </c>
      <c r="M7798">
        <v>50</v>
      </c>
      <c r="N7798" t="s">
        <v>764</v>
      </c>
    </row>
    <row r="7799" spans="1:14" x14ac:dyDescent="0.2">
      <c r="A7799" t="s">
        <v>13558</v>
      </c>
      <c r="B7799">
        <v>35000</v>
      </c>
      <c r="C7799">
        <v>40000</v>
      </c>
      <c r="D7799">
        <v>45000</v>
      </c>
      <c r="E7799">
        <v>50000</v>
      </c>
      <c r="F7799">
        <v>54000</v>
      </c>
      <c r="G7799">
        <v>58000</v>
      </c>
      <c r="H7799">
        <v>62000</v>
      </c>
      <c r="I7799">
        <v>66000</v>
      </c>
      <c r="J7799">
        <v>70000</v>
      </c>
      <c r="K7799" t="s">
        <v>3100</v>
      </c>
      <c r="L7799">
        <v>19</v>
      </c>
      <c r="M7799">
        <v>50</v>
      </c>
      <c r="N7799" t="s">
        <v>765</v>
      </c>
    </row>
    <row r="7800" spans="1:14" x14ac:dyDescent="0.2">
      <c r="A7800" t="s">
        <v>13559</v>
      </c>
      <c r="B7800">
        <v>35000</v>
      </c>
      <c r="C7800">
        <v>40000</v>
      </c>
      <c r="D7800">
        <v>45000</v>
      </c>
      <c r="E7800">
        <v>50000</v>
      </c>
      <c r="F7800">
        <v>54000</v>
      </c>
      <c r="G7800">
        <v>58000</v>
      </c>
      <c r="H7800">
        <v>62000</v>
      </c>
      <c r="I7800">
        <v>66000</v>
      </c>
      <c r="J7800">
        <v>70000</v>
      </c>
      <c r="K7800" t="s">
        <v>3100</v>
      </c>
      <c r="L7800">
        <v>19</v>
      </c>
      <c r="M7800">
        <v>50</v>
      </c>
      <c r="N7800" t="s">
        <v>766</v>
      </c>
    </row>
    <row r="7801" spans="1:14" x14ac:dyDescent="0.2">
      <c r="A7801" t="s">
        <v>13560</v>
      </c>
      <c r="B7801">
        <v>35000</v>
      </c>
      <c r="C7801">
        <v>40000</v>
      </c>
      <c r="D7801">
        <v>45000</v>
      </c>
      <c r="E7801">
        <v>50000</v>
      </c>
      <c r="F7801">
        <v>54000</v>
      </c>
      <c r="G7801">
        <v>58000</v>
      </c>
      <c r="H7801">
        <v>62000</v>
      </c>
      <c r="I7801">
        <v>66000</v>
      </c>
      <c r="J7801">
        <v>70000</v>
      </c>
      <c r="K7801" t="s">
        <v>3100</v>
      </c>
      <c r="L7801">
        <v>19</v>
      </c>
      <c r="M7801">
        <v>50</v>
      </c>
      <c r="N7801" t="s">
        <v>767</v>
      </c>
    </row>
    <row r="7802" spans="1:14" x14ac:dyDescent="0.2">
      <c r="A7802" t="s">
        <v>13561</v>
      </c>
      <c r="B7802">
        <v>35000</v>
      </c>
      <c r="C7802">
        <v>40000</v>
      </c>
      <c r="D7802">
        <v>45000</v>
      </c>
      <c r="E7802">
        <v>50000</v>
      </c>
      <c r="F7802">
        <v>54000</v>
      </c>
      <c r="G7802">
        <v>58000</v>
      </c>
      <c r="H7802">
        <v>62000</v>
      </c>
      <c r="I7802">
        <v>66000</v>
      </c>
      <c r="J7802">
        <v>70000</v>
      </c>
      <c r="K7802" t="s">
        <v>3100</v>
      </c>
      <c r="L7802">
        <v>19</v>
      </c>
      <c r="M7802">
        <v>50</v>
      </c>
      <c r="N7802" t="s">
        <v>768</v>
      </c>
    </row>
    <row r="7803" spans="1:14" x14ac:dyDescent="0.2">
      <c r="A7803" t="s">
        <v>13562</v>
      </c>
      <c r="B7803">
        <v>31200</v>
      </c>
      <c r="C7803">
        <v>35650</v>
      </c>
      <c r="D7803">
        <v>40100</v>
      </c>
      <c r="E7803">
        <v>44550</v>
      </c>
      <c r="F7803">
        <v>48150</v>
      </c>
      <c r="G7803">
        <v>51700</v>
      </c>
      <c r="H7803">
        <v>55250</v>
      </c>
      <c r="I7803">
        <v>58850</v>
      </c>
      <c r="J7803">
        <v>62400</v>
      </c>
      <c r="K7803" t="s">
        <v>3101</v>
      </c>
      <c r="L7803">
        <v>1</v>
      </c>
      <c r="M7803">
        <v>50</v>
      </c>
      <c r="N7803" t="s">
        <v>2480</v>
      </c>
    </row>
    <row r="7804" spans="1:14" x14ac:dyDescent="0.2">
      <c r="A7804" t="s">
        <v>13563</v>
      </c>
      <c r="B7804">
        <v>45400</v>
      </c>
      <c r="C7804">
        <v>51850</v>
      </c>
      <c r="D7804">
        <v>58350</v>
      </c>
      <c r="E7804">
        <v>64800</v>
      </c>
      <c r="F7804">
        <v>70000</v>
      </c>
      <c r="G7804">
        <v>75200</v>
      </c>
      <c r="H7804">
        <v>80400</v>
      </c>
      <c r="I7804">
        <v>85550</v>
      </c>
      <c r="J7804">
        <v>90750</v>
      </c>
      <c r="K7804" t="s">
        <v>3101</v>
      </c>
      <c r="L7804">
        <v>3</v>
      </c>
      <c r="M7804">
        <v>50</v>
      </c>
      <c r="N7804" t="s">
        <v>2481</v>
      </c>
    </row>
    <row r="7805" spans="1:14" x14ac:dyDescent="0.2">
      <c r="A7805" t="s">
        <v>13564</v>
      </c>
      <c r="B7805">
        <v>39100</v>
      </c>
      <c r="C7805">
        <v>44650</v>
      </c>
      <c r="D7805">
        <v>50250</v>
      </c>
      <c r="E7805">
        <v>55800</v>
      </c>
      <c r="F7805">
        <v>60300</v>
      </c>
      <c r="G7805">
        <v>64750</v>
      </c>
      <c r="H7805">
        <v>69200</v>
      </c>
      <c r="I7805">
        <v>73700</v>
      </c>
      <c r="J7805">
        <v>78150</v>
      </c>
      <c r="K7805" t="s">
        <v>3101</v>
      </c>
      <c r="L7805">
        <v>5</v>
      </c>
      <c r="M7805">
        <v>50</v>
      </c>
      <c r="N7805" t="s">
        <v>2482</v>
      </c>
    </row>
    <row r="7806" spans="1:14" x14ac:dyDescent="0.2">
      <c r="A7806" t="s">
        <v>13565</v>
      </c>
      <c r="B7806">
        <v>39100</v>
      </c>
      <c r="C7806">
        <v>44650</v>
      </c>
      <c r="D7806">
        <v>50250</v>
      </c>
      <c r="E7806">
        <v>55800</v>
      </c>
      <c r="F7806">
        <v>60300</v>
      </c>
      <c r="G7806">
        <v>64750</v>
      </c>
      <c r="H7806">
        <v>69200</v>
      </c>
      <c r="I7806">
        <v>73700</v>
      </c>
      <c r="J7806">
        <v>78150</v>
      </c>
      <c r="K7806" t="s">
        <v>3101</v>
      </c>
      <c r="L7806">
        <v>7</v>
      </c>
      <c r="M7806">
        <v>50</v>
      </c>
      <c r="N7806" t="s">
        <v>2942</v>
      </c>
    </row>
    <row r="7807" spans="1:14" x14ac:dyDescent="0.2">
      <c r="A7807" t="s">
        <v>13566</v>
      </c>
      <c r="B7807">
        <v>35200</v>
      </c>
      <c r="C7807">
        <v>40200</v>
      </c>
      <c r="D7807">
        <v>45250</v>
      </c>
      <c r="E7807">
        <v>50250</v>
      </c>
      <c r="F7807">
        <v>54300</v>
      </c>
      <c r="G7807">
        <v>58300</v>
      </c>
      <c r="H7807">
        <v>62350</v>
      </c>
      <c r="I7807">
        <v>66350</v>
      </c>
      <c r="J7807">
        <v>70350</v>
      </c>
      <c r="K7807" t="s">
        <v>3101</v>
      </c>
      <c r="L7807">
        <v>9</v>
      </c>
      <c r="M7807">
        <v>50</v>
      </c>
      <c r="N7807" t="s">
        <v>2483</v>
      </c>
    </row>
    <row r="7808" spans="1:14" x14ac:dyDescent="0.2">
      <c r="A7808" t="s">
        <v>13567</v>
      </c>
      <c r="B7808">
        <v>29750</v>
      </c>
      <c r="C7808">
        <v>34000</v>
      </c>
      <c r="D7808">
        <v>38250</v>
      </c>
      <c r="E7808">
        <v>42500</v>
      </c>
      <c r="F7808">
        <v>45900</v>
      </c>
      <c r="G7808">
        <v>49300</v>
      </c>
      <c r="H7808">
        <v>52700</v>
      </c>
      <c r="I7808">
        <v>56100</v>
      </c>
      <c r="J7808">
        <v>59500</v>
      </c>
      <c r="K7808" t="s">
        <v>3101</v>
      </c>
      <c r="L7808">
        <v>11</v>
      </c>
      <c r="M7808">
        <v>50</v>
      </c>
      <c r="N7808" t="s">
        <v>2844</v>
      </c>
    </row>
    <row r="7809" spans="1:14" x14ac:dyDescent="0.2">
      <c r="A7809" t="s">
        <v>13568</v>
      </c>
      <c r="B7809">
        <v>42650</v>
      </c>
      <c r="C7809">
        <v>48750</v>
      </c>
      <c r="D7809">
        <v>54850</v>
      </c>
      <c r="E7809">
        <v>60900</v>
      </c>
      <c r="F7809">
        <v>65800</v>
      </c>
      <c r="G7809">
        <v>70650</v>
      </c>
      <c r="H7809">
        <v>75550</v>
      </c>
      <c r="I7809">
        <v>80400</v>
      </c>
      <c r="J7809">
        <v>85300</v>
      </c>
      <c r="K7809" t="s">
        <v>3101</v>
      </c>
      <c r="L7809">
        <v>13</v>
      </c>
      <c r="M7809">
        <v>50</v>
      </c>
      <c r="N7809" t="s">
        <v>2484</v>
      </c>
    </row>
    <row r="7810" spans="1:14" x14ac:dyDescent="0.2">
      <c r="A7810" t="s">
        <v>13569</v>
      </c>
      <c r="B7810">
        <v>39100</v>
      </c>
      <c r="C7810">
        <v>44650</v>
      </c>
      <c r="D7810">
        <v>50250</v>
      </c>
      <c r="E7810">
        <v>55800</v>
      </c>
      <c r="F7810">
        <v>60300</v>
      </c>
      <c r="G7810">
        <v>64750</v>
      </c>
      <c r="H7810">
        <v>69200</v>
      </c>
      <c r="I7810">
        <v>73700</v>
      </c>
      <c r="J7810">
        <v>78150</v>
      </c>
      <c r="K7810" t="s">
        <v>3101</v>
      </c>
      <c r="L7810">
        <v>15</v>
      </c>
      <c r="M7810">
        <v>50</v>
      </c>
      <c r="N7810" t="s">
        <v>2485</v>
      </c>
    </row>
    <row r="7811" spans="1:14" x14ac:dyDescent="0.2">
      <c r="A7811" t="s">
        <v>13570</v>
      </c>
      <c r="B7811">
        <v>42600</v>
      </c>
      <c r="C7811">
        <v>48700</v>
      </c>
      <c r="D7811">
        <v>54800</v>
      </c>
      <c r="E7811">
        <v>60850</v>
      </c>
      <c r="F7811">
        <v>65750</v>
      </c>
      <c r="G7811">
        <v>70600</v>
      </c>
      <c r="H7811">
        <v>75500</v>
      </c>
      <c r="I7811">
        <v>80350</v>
      </c>
      <c r="J7811">
        <v>85200</v>
      </c>
      <c r="K7811" t="s">
        <v>3101</v>
      </c>
      <c r="L7811">
        <v>17</v>
      </c>
      <c r="M7811">
        <v>50</v>
      </c>
      <c r="N7811" t="s">
        <v>2486</v>
      </c>
    </row>
    <row r="7812" spans="1:14" x14ac:dyDescent="0.2">
      <c r="A7812" t="s">
        <v>13571</v>
      </c>
      <c r="B7812">
        <v>50050</v>
      </c>
      <c r="C7812">
        <v>57200</v>
      </c>
      <c r="D7812">
        <v>64350</v>
      </c>
      <c r="E7812">
        <v>71450</v>
      </c>
      <c r="F7812">
        <v>77200</v>
      </c>
      <c r="G7812">
        <v>82900</v>
      </c>
      <c r="H7812">
        <v>88600</v>
      </c>
      <c r="I7812">
        <v>94350</v>
      </c>
      <c r="J7812">
        <v>100050</v>
      </c>
      <c r="K7812" t="s">
        <v>3101</v>
      </c>
      <c r="L7812">
        <v>19</v>
      </c>
      <c r="M7812">
        <v>50</v>
      </c>
      <c r="N7812" t="s">
        <v>2487</v>
      </c>
    </row>
    <row r="7813" spans="1:14" x14ac:dyDescent="0.2">
      <c r="A7813" t="s">
        <v>13572</v>
      </c>
      <c r="B7813">
        <v>44200</v>
      </c>
      <c r="C7813">
        <v>50500</v>
      </c>
      <c r="D7813">
        <v>56800</v>
      </c>
      <c r="E7813">
        <v>63100</v>
      </c>
      <c r="F7813">
        <v>68150</v>
      </c>
      <c r="G7813">
        <v>73200</v>
      </c>
      <c r="H7813">
        <v>78250</v>
      </c>
      <c r="I7813">
        <v>83300</v>
      </c>
      <c r="J7813">
        <v>88350</v>
      </c>
      <c r="K7813" t="s">
        <v>3101</v>
      </c>
      <c r="L7813">
        <v>21</v>
      </c>
      <c r="M7813">
        <v>50</v>
      </c>
      <c r="N7813" t="s">
        <v>4125</v>
      </c>
    </row>
    <row r="7814" spans="1:14" x14ac:dyDescent="0.2">
      <c r="A7814" t="s">
        <v>13573</v>
      </c>
      <c r="B7814">
        <v>50050</v>
      </c>
      <c r="C7814">
        <v>57200</v>
      </c>
      <c r="D7814">
        <v>64350</v>
      </c>
      <c r="E7814">
        <v>71450</v>
      </c>
      <c r="F7814">
        <v>77200</v>
      </c>
      <c r="G7814">
        <v>82900</v>
      </c>
      <c r="H7814">
        <v>88600</v>
      </c>
      <c r="I7814">
        <v>94350</v>
      </c>
      <c r="J7814">
        <v>100050</v>
      </c>
      <c r="K7814" t="s">
        <v>3101</v>
      </c>
      <c r="L7814">
        <v>23</v>
      </c>
      <c r="M7814">
        <v>50</v>
      </c>
      <c r="N7814" t="s">
        <v>2488</v>
      </c>
    </row>
    <row r="7815" spans="1:14" x14ac:dyDescent="0.2">
      <c r="A7815" t="s">
        <v>13574</v>
      </c>
      <c r="B7815">
        <v>45150</v>
      </c>
      <c r="C7815">
        <v>51600</v>
      </c>
      <c r="D7815">
        <v>58050</v>
      </c>
      <c r="E7815">
        <v>64500</v>
      </c>
      <c r="F7815">
        <v>69700</v>
      </c>
      <c r="G7815">
        <v>74850</v>
      </c>
      <c r="H7815">
        <v>80000</v>
      </c>
      <c r="I7815">
        <v>85150</v>
      </c>
      <c r="J7815">
        <v>90300</v>
      </c>
      <c r="K7815" t="s">
        <v>3101</v>
      </c>
      <c r="L7815">
        <v>25</v>
      </c>
      <c r="M7815">
        <v>50</v>
      </c>
      <c r="N7815" t="s">
        <v>2489</v>
      </c>
    </row>
    <row r="7816" spans="1:14" x14ac:dyDescent="0.2">
      <c r="A7816" t="s">
        <v>13575</v>
      </c>
      <c r="B7816">
        <v>42650</v>
      </c>
      <c r="C7816">
        <v>48750</v>
      </c>
      <c r="D7816">
        <v>54850</v>
      </c>
      <c r="E7816">
        <v>60900</v>
      </c>
      <c r="F7816">
        <v>65800</v>
      </c>
      <c r="G7816">
        <v>70650</v>
      </c>
      <c r="H7816">
        <v>75550</v>
      </c>
      <c r="I7816">
        <v>80400</v>
      </c>
      <c r="J7816">
        <v>85300</v>
      </c>
      <c r="K7816" t="s">
        <v>3101</v>
      </c>
      <c r="L7816">
        <v>27</v>
      </c>
      <c r="M7816">
        <v>50</v>
      </c>
      <c r="N7816" t="s">
        <v>3225</v>
      </c>
    </row>
    <row r="7817" spans="1:14" x14ac:dyDescent="0.2">
      <c r="A7817" t="s">
        <v>13576</v>
      </c>
      <c r="B7817">
        <v>45150</v>
      </c>
      <c r="C7817">
        <v>51600</v>
      </c>
      <c r="D7817">
        <v>58050</v>
      </c>
      <c r="E7817">
        <v>64500</v>
      </c>
      <c r="F7817">
        <v>69700</v>
      </c>
      <c r="G7817">
        <v>74850</v>
      </c>
      <c r="H7817">
        <v>80000</v>
      </c>
      <c r="I7817">
        <v>85150</v>
      </c>
      <c r="J7817">
        <v>90300</v>
      </c>
      <c r="K7817" t="s">
        <v>3101</v>
      </c>
      <c r="L7817">
        <v>29</v>
      </c>
      <c r="M7817">
        <v>50</v>
      </c>
      <c r="N7817" t="s">
        <v>2490</v>
      </c>
    </row>
    <row r="7818" spans="1:14" x14ac:dyDescent="0.2">
      <c r="A7818" t="s">
        <v>13577</v>
      </c>
      <c r="B7818">
        <v>45400</v>
      </c>
      <c r="C7818">
        <v>51850</v>
      </c>
      <c r="D7818">
        <v>58350</v>
      </c>
      <c r="E7818">
        <v>64800</v>
      </c>
      <c r="F7818">
        <v>70000</v>
      </c>
      <c r="G7818">
        <v>75200</v>
      </c>
      <c r="H7818">
        <v>80400</v>
      </c>
      <c r="I7818">
        <v>85550</v>
      </c>
      <c r="J7818">
        <v>90750</v>
      </c>
      <c r="K7818" t="s">
        <v>3101</v>
      </c>
      <c r="L7818">
        <v>31</v>
      </c>
      <c r="M7818">
        <v>50</v>
      </c>
      <c r="N7818" t="s">
        <v>1949</v>
      </c>
    </row>
    <row r="7819" spans="1:14" x14ac:dyDescent="0.2">
      <c r="A7819" t="s">
        <v>13578</v>
      </c>
      <c r="B7819">
        <v>39100</v>
      </c>
      <c r="C7819">
        <v>44650</v>
      </c>
      <c r="D7819">
        <v>50250</v>
      </c>
      <c r="E7819">
        <v>55800</v>
      </c>
      <c r="F7819">
        <v>60300</v>
      </c>
      <c r="G7819">
        <v>64750</v>
      </c>
      <c r="H7819">
        <v>69200</v>
      </c>
      <c r="I7819">
        <v>73700</v>
      </c>
      <c r="J7819">
        <v>78150</v>
      </c>
      <c r="K7819" t="s">
        <v>3101</v>
      </c>
      <c r="L7819">
        <v>33</v>
      </c>
      <c r="M7819">
        <v>50</v>
      </c>
      <c r="N7819" t="s">
        <v>1950</v>
      </c>
    </row>
    <row r="7820" spans="1:14" x14ac:dyDescent="0.2">
      <c r="A7820" t="s">
        <v>13579</v>
      </c>
      <c r="B7820">
        <v>50050</v>
      </c>
      <c r="C7820">
        <v>57200</v>
      </c>
      <c r="D7820">
        <v>64350</v>
      </c>
      <c r="E7820">
        <v>71450</v>
      </c>
      <c r="F7820">
        <v>77200</v>
      </c>
      <c r="G7820">
        <v>82900</v>
      </c>
      <c r="H7820">
        <v>88600</v>
      </c>
      <c r="I7820">
        <v>94350</v>
      </c>
      <c r="J7820">
        <v>100050</v>
      </c>
      <c r="K7820" t="s">
        <v>3101</v>
      </c>
      <c r="L7820">
        <v>35</v>
      </c>
      <c r="M7820">
        <v>50</v>
      </c>
      <c r="N7820" t="s">
        <v>2365</v>
      </c>
    </row>
    <row r="7821" spans="1:14" x14ac:dyDescent="0.2">
      <c r="A7821" t="s">
        <v>13580</v>
      </c>
      <c r="B7821">
        <v>42650</v>
      </c>
      <c r="C7821">
        <v>48750</v>
      </c>
      <c r="D7821">
        <v>54850</v>
      </c>
      <c r="E7821">
        <v>60900</v>
      </c>
      <c r="F7821">
        <v>65800</v>
      </c>
      <c r="G7821">
        <v>70650</v>
      </c>
      <c r="H7821">
        <v>75550</v>
      </c>
      <c r="I7821">
        <v>80400</v>
      </c>
      <c r="J7821">
        <v>85300</v>
      </c>
      <c r="K7821" t="s">
        <v>3101</v>
      </c>
      <c r="L7821">
        <v>37</v>
      </c>
      <c r="M7821">
        <v>50</v>
      </c>
      <c r="N7821" t="s">
        <v>2760</v>
      </c>
    </row>
    <row r="7822" spans="1:14" x14ac:dyDescent="0.2">
      <c r="A7822" t="s">
        <v>13581</v>
      </c>
      <c r="B7822">
        <v>42650</v>
      </c>
      <c r="C7822">
        <v>48750</v>
      </c>
      <c r="D7822">
        <v>54850</v>
      </c>
      <c r="E7822">
        <v>60900</v>
      </c>
      <c r="F7822">
        <v>65800</v>
      </c>
      <c r="G7822">
        <v>70650</v>
      </c>
      <c r="H7822">
        <v>75550</v>
      </c>
      <c r="I7822">
        <v>80400</v>
      </c>
      <c r="J7822">
        <v>85300</v>
      </c>
      <c r="K7822" t="s">
        <v>3101</v>
      </c>
      <c r="L7822">
        <v>39</v>
      </c>
      <c r="M7822">
        <v>50</v>
      </c>
      <c r="N7822" t="s">
        <v>3417</v>
      </c>
    </row>
    <row r="7823" spans="1:14" x14ac:dyDescent="0.2">
      <c r="A7823" t="s">
        <v>13582</v>
      </c>
      <c r="B7823">
        <v>40700</v>
      </c>
      <c r="C7823">
        <v>46500</v>
      </c>
      <c r="D7823">
        <v>52300</v>
      </c>
      <c r="E7823">
        <v>58100</v>
      </c>
      <c r="F7823">
        <v>62750</v>
      </c>
      <c r="G7823">
        <v>67400</v>
      </c>
      <c r="H7823">
        <v>72050</v>
      </c>
      <c r="I7823">
        <v>76700</v>
      </c>
      <c r="J7823">
        <v>81350</v>
      </c>
      <c r="K7823" t="s">
        <v>3101</v>
      </c>
      <c r="L7823">
        <v>41</v>
      </c>
      <c r="M7823">
        <v>50</v>
      </c>
      <c r="N7823" t="s">
        <v>3615</v>
      </c>
    </row>
    <row r="7824" spans="1:14" x14ac:dyDescent="0.2">
      <c r="A7824" t="s">
        <v>13583</v>
      </c>
      <c r="B7824">
        <v>28000</v>
      </c>
      <c r="C7824">
        <v>32000</v>
      </c>
      <c r="D7824">
        <v>36000</v>
      </c>
      <c r="E7824">
        <v>39950</v>
      </c>
      <c r="F7824">
        <v>43150</v>
      </c>
      <c r="G7824">
        <v>46350</v>
      </c>
      <c r="H7824">
        <v>49550</v>
      </c>
      <c r="I7824">
        <v>52750</v>
      </c>
      <c r="J7824">
        <v>55950</v>
      </c>
      <c r="K7824" t="s">
        <v>3102</v>
      </c>
      <c r="L7824">
        <v>1</v>
      </c>
      <c r="M7824">
        <v>50</v>
      </c>
      <c r="N7824" t="s">
        <v>1951</v>
      </c>
    </row>
    <row r="7825" spans="1:14" x14ac:dyDescent="0.2">
      <c r="A7825" t="s">
        <v>13584</v>
      </c>
      <c r="B7825">
        <v>22650</v>
      </c>
      <c r="C7825">
        <v>25850</v>
      </c>
      <c r="D7825">
        <v>29100</v>
      </c>
      <c r="E7825">
        <v>32300</v>
      </c>
      <c r="F7825">
        <v>34900</v>
      </c>
      <c r="G7825">
        <v>37500</v>
      </c>
      <c r="H7825">
        <v>40100</v>
      </c>
      <c r="I7825">
        <v>42650</v>
      </c>
      <c r="J7825">
        <v>45250</v>
      </c>
      <c r="K7825" t="s">
        <v>3102</v>
      </c>
      <c r="L7825">
        <v>3</v>
      </c>
      <c r="M7825">
        <v>50</v>
      </c>
      <c r="N7825" t="s">
        <v>1952</v>
      </c>
    </row>
    <row r="7826" spans="1:14" x14ac:dyDescent="0.2">
      <c r="A7826" t="s">
        <v>13585</v>
      </c>
      <c r="B7826">
        <v>22650</v>
      </c>
      <c r="C7826">
        <v>25850</v>
      </c>
      <c r="D7826">
        <v>29100</v>
      </c>
      <c r="E7826">
        <v>32300</v>
      </c>
      <c r="F7826">
        <v>34900</v>
      </c>
      <c r="G7826">
        <v>37500</v>
      </c>
      <c r="H7826">
        <v>40100</v>
      </c>
      <c r="I7826">
        <v>42650</v>
      </c>
      <c r="J7826">
        <v>45250</v>
      </c>
      <c r="K7826" t="s">
        <v>3102</v>
      </c>
      <c r="L7826">
        <v>5</v>
      </c>
      <c r="M7826">
        <v>50</v>
      </c>
      <c r="N7826" t="s">
        <v>1953</v>
      </c>
    </row>
    <row r="7827" spans="1:14" x14ac:dyDescent="0.2">
      <c r="A7827" t="s">
        <v>13586</v>
      </c>
      <c r="B7827">
        <v>22650</v>
      </c>
      <c r="C7827">
        <v>25850</v>
      </c>
      <c r="D7827">
        <v>29100</v>
      </c>
      <c r="E7827">
        <v>32300</v>
      </c>
      <c r="F7827">
        <v>34900</v>
      </c>
      <c r="G7827">
        <v>37500</v>
      </c>
      <c r="H7827">
        <v>40100</v>
      </c>
      <c r="I7827">
        <v>42650</v>
      </c>
      <c r="J7827">
        <v>45250</v>
      </c>
      <c r="K7827" t="s">
        <v>3102</v>
      </c>
      <c r="L7827">
        <v>6</v>
      </c>
      <c r="M7827">
        <v>50</v>
      </c>
      <c r="N7827" t="s">
        <v>1954</v>
      </c>
    </row>
    <row r="7828" spans="1:14" x14ac:dyDescent="0.2">
      <c r="A7828" t="s">
        <v>13587</v>
      </c>
      <c r="B7828">
        <v>22650</v>
      </c>
      <c r="C7828">
        <v>25850</v>
      </c>
      <c r="D7828">
        <v>29100</v>
      </c>
      <c r="E7828">
        <v>32300</v>
      </c>
      <c r="F7828">
        <v>34900</v>
      </c>
      <c r="G7828">
        <v>37500</v>
      </c>
      <c r="H7828">
        <v>40100</v>
      </c>
      <c r="I7828">
        <v>42650</v>
      </c>
      <c r="J7828">
        <v>45250</v>
      </c>
      <c r="K7828" t="s">
        <v>3102</v>
      </c>
      <c r="L7828">
        <v>7</v>
      </c>
      <c r="M7828">
        <v>50</v>
      </c>
      <c r="N7828" t="s">
        <v>3923</v>
      </c>
    </row>
    <row r="7829" spans="1:14" x14ac:dyDescent="0.2">
      <c r="A7829" t="s">
        <v>13588</v>
      </c>
      <c r="B7829">
        <v>22650</v>
      </c>
      <c r="C7829">
        <v>25850</v>
      </c>
      <c r="D7829">
        <v>29100</v>
      </c>
      <c r="E7829">
        <v>32300</v>
      </c>
      <c r="F7829">
        <v>34900</v>
      </c>
      <c r="G7829">
        <v>37500</v>
      </c>
      <c r="H7829">
        <v>40100</v>
      </c>
      <c r="I7829">
        <v>42650</v>
      </c>
      <c r="J7829">
        <v>45250</v>
      </c>
      <c r="K7829" t="s">
        <v>3102</v>
      </c>
      <c r="L7829">
        <v>9</v>
      </c>
      <c r="M7829">
        <v>50</v>
      </c>
      <c r="N7829" t="s">
        <v>1955</v>
      </c>
    </row>
    <row r="7830" spans="1:14" x14ac:dyDescent="0.2">
      <c r="A7830" t="s">
        <v>13589</v>
      </c>
      <c r="B7830">
        <v>23900</v>
      </c>
      <c r="C7830">
        <v>27300</v>
      </c>
      <c r="D7830">
        <v>30700</v>
      </c>
      <c r="E7830">
        <v>34100</v>
      </c>
      <c r="F7830">
        <v>36850</v>
      </c>
      <c r="G7830">
        <v>39600</v>
      </c>
      <c r="H7830">
        <v>42300</v>
      </c>
      <c r="I7830">
        <v>45050</v>
      </c>
      <c r="J7830">
        <v>47750</v>
      </c>
      <c r="K7830" t="s">
        <v>3102</v>
      </c>
      <c r="L7830">
        <v>11</v>
      </c>
      <c r="M7830">
        <v>50</v>
      </c>
      <c r="N7830" t="s">
        <v>1956</v>
      </c>
    </row>
    <row r="7831" spans="1:14" x14ac:dyDescent="0.2">
      <c r="A7831" t="s">
        <v>13590</v>
      </c>
      <c r="B7831">
        <v>22650</v>
      </c>
      <c r="C7831">
        <v>25850</v>
      </c>
      <c r="D7831">
        <v>29100</v>
      </c>
      <c r="E7831">
        <v>32300</v>
      </c>
      <c r="F7831">
        <v>34900</v>
      </c>
      <c r="G7831">
        <v>37500</v>
      </c>
      <c r="H7831">
        <v>40100</v>
      </c>
      <c r="I7831">
        <v>42650</v>
      </c>
      <c r="J7831">
        <v>45250</v>
      </c>
      <c r="K7831" t="s">
        <v>3102</v>
      </c>
      <c r="L7831">
        <v>13</v>
      </c>
      <c r="M7831">
        <v>50</v>
      </c>
      <c r="N7831" t="s">
        <v>1957</v>
      </c>
    </row>
    <row r="7832" spans="1:14" x14ac:dyDescent="0.2">
      <c r="A7832" t="s">
        <v>13591</v>
      </c>
      <c r="B7832">
        <v>30250</v>
      </c>
      <c r="C7832">
        <v>34550</v>
      </c>
      <c r="D7832">
        <v>38850</v>
      </c>
      <c r="E7832">
        <v>43150</v>
      </c>
      <c r="F7832">
        <v>46650</v>
      </c>
      <c r="G7832">
        <v>50100</v>
      </c>
      <c r="H7832">
        <v>53550</v>
      </c>
      <c r="I7832">
        <v>57000</v>
      </c>
      <c r="J7832">
        <v>60450</v>
      </c>
      <c r="K7832" t="s">
        <v>3102</v>
      </c>
      <c r="L7832">
        <v>15</v>
      </c>
      <c r="M7832">
        <v>50</v>
      </c>
      <c r="N7832" t="s">
        <v>2447</v>
      </c>
    </row>
    <row r="7833" spans="1:14" x14ac:dyDescent="0.2">
      <c r="A7833" t="s">
        <v>13592</v>
      </c>
      <c r="B7833">
        <v>22850</v>
      </c>
      <c r="C7833">
        <v>26100</v>
      </c>
      <c r="D7833">
        <v>29350</v>
      </c>
      <c r="E7833">
        <v>32600</v>
      </c>
      <c r="F7833">
        <v>35250</v>
      </c>
      <c r="G7833">
        <v>37850</v>
      </c>
      <c r="H7833">
        <v>40450</v>
      </c>
      <c r="I7833">
        <v>43050</v>
      </c>
      <c r="J7833">
        <v>45650</v>
      </c>
      <c r="K7833" t="s">
        <v>3102</v>
      </c>
      <c r="L7833">
        <v>17</v>
      </c>
      <c r="M7833">
        <v>50</v>
      </c>
      <c r="N7833" t="s">
        <v>3386</v>
      </c>
    </row>
    <row r="7834" spans="1:14" x14ac:dyDescent="0.2">
      <c r="A7834" t="s">
        <v>13593</v>
      </c>
      <c r="B7834">
        <v>22650</v>
      </c>
      <c r="C7834">
        <v>25850</v>
      </c>
      <c r="D7834">
        <v>29100</v>
      </c>
      <c r="E7834">
        <v>32300</v>
      </c>
      <c r="F7834">
        <v>34900</v>
      </c>
      <c r="G7834">
        <v>37500</v>
      </c>
      <c r="H7834">
        <v>40100</v>
      </c>
      <c r="I7834">
        <v>42650</v>
      </c>
      <c r="J7834">
        <v>45250</v>
      </c>
      <c r="K7834" t="s">
        <v>3102</v>
      </c>
      <c r="L7834">
        <v>19</v>
      </c>
      <c r="M7834">
        <v>50</v>
      </c>
      <c r="N7834" t="s">
        <v>1958</v>
      </c>
    </row>
    <row r="7835" spans="1:14" x14ac:dyDescent="0.2">
      <c r="A7835" t="s">
        <v>13594</v>
      </c>
      <c r="B7835">
        <v>22650</v>
      </c>
      <c r="C7835">
        <v>25850</v>
      </c>
      <c r="D7835">
        <v>29100</v>
      </c>
      <c r="E7835">
        <v>32300</v>
      </c>
      <c r="F7835">
        <v>34900</v>
      </c>
      <c r="G7835">
        <v>37500</v>
      </c>
      <c r="H7835">
        <v>40100</v>
      </c>
      <c r="I7835">
        <v>42650</v>
      </c>
      <c r="J7835">
        <v>45250</v>
      </c>
      <c r="K7835" t="s">
        <v>3102</v>
      </c>
      <c r="L7835">
        <v>21</v>
      </c>
      <c r="M7835">
        <v>50</v>
      </c>
      <c r="N7835" t="s">
        <v>1959</v>
      </c>
    </row>
    <row r="7836" spans="1:14" x14ac:dyDescent="0.2">
      <c r="A7836" t="s">
        <v>13595</v>
      </c>
      <c r="B7836">
        <v>22650</v>
      </c>
      <c r="C7836">
        <v>25850</v>
      </c>
      <c r="D7836">
        <v>29100</v>
      </c>
      <c r="E7836">
        <v>32300</v>
      </c>
      <c r="F7836">
        <v>34900</v>
      </c>
      <c r="G7836">
        <v>37500</v>
      </c>
      <c r="H7836">
        <v>40100</v>
      </c>
      <c r="I7836">
        <v>42650</v>
      </c>
      <c r="J7836">
        <v>45250</v>
      </c>
      <c r="K7836" t="s">
        <v>3102</v>
      </c>
      <c r="L7836">
        <v>23</v>
      </c>
      <c r="M7836">
        <v>50</v>
      </c>
      <c r="N7836" t="s">
        <v>1960</v>
      </c>
    </row>
    <row r="7837" spans="1:14" x14ac:dyDescent="0.2">
      <c r="A7837" t="s">
        <v>13596</v>
      </c>
      <c r="B7837">
        <v>23500</v>
      </c>
      <c r="C7837">
        <v>26850</v>
      </c>
      <c r="D7837">
        <v>30200</v>
      </c>
      <c r="E7837">
        <v>33550</v>
      </c>
      <c r="F7837">
        <v>36250</v>
      </c>
      <c r="G7837">
        <v>38950</v>
      </c>
      <c r="H7837">
        <v>41650</v>
      </c>
      <c r="I7837">
        <v>44300</v>
      </c>
      <c r="J7837">
        <v>47000</v>
      </c>
      <c r="K7837" t="s">
        <v>3102</v>
      </c>
      <c r="L7837">
        <v>25</v>
      </c>
      <c r="M7837">
        <v>50</v>
      </c>
      <c r="N7837" t="s">
        <v>1961</v>
      </c>
    </row>
    <row r="7838" spans="1:14" x14ac:dyDescent="0.2">
      <c r="A7838" t="s">
        <v>13597</v>
      </c>
      <c r="B7838">
        <v>23850</v>
      </c>
      <c r="C7838">
        <v>27250</v>
      </c>
      <c r="D7838">
        <v>30650</v>
      </c>
      <c r="E7838">
        <v>34050</v>
      </c>
      <c r="F7838">
        <v>36800</v>
      </c>
      <c r="G7838">
        <v>39500</v>
      </c>
      <c r="H7838">
        <v>42250</v>
      </c>
      <c r="I7838">
        <v>44950</v>
      </c>
      <c r="J7838">
        <v>47700</v>
      </c>
      <c r="K7838" t="s">
        <v>3102</v>
      </c>
      <c r="L7838">
        <v>27</v>
      </c>
      <c r="M7838">
        <v>50</v>
      </c>
      <c r="N7838" t="s">
        <v>3394</v>
      </c>
    </row>
    <row r="7839" spans="1:14" x14ac:dyDescent="0.2">
      <c r="A7839" t="s">
        <v>13598</v>
      </c>
      <c r="B7839">
        <v>53000</v>
      </c>
      <c r="C7839">
        <v>60550</v>
      </c>
      <c r="D7839">
        <v>68100</v>
      </c>
      <c r="E7839">
        <v>75650</v>
      </c>
      <c r="F7839">
        <v>81750</v>
      </c>
      <c r="G7839">
        <v>87800</v>
      </c>
      <c r="H7839">
        <v>93850</v>
      </c>
      <c r="I7839">
        <v>99900</v>
      </c>
      <c r="J7839">
        <v>105950</v>
      </c>
      <c r="K7839" t="s">
        <v>3102</v>
      </c>
      <c r="L7839">
        <v>28</v>
      </c>
      <c r="M7839">
        <v>50</v>
      </c>
      <c r="N7839" t="s">
        <v>1962</v>
      </c>
    </row>
    <row r="7840" spans="1:14" x14ac:dyDescent="0.2">
      <c r="A7840" t="s">
        <v>13599</v>
      </c>
      <c r="B7840">
        <v>22650</v>
      </c>
      <c r="C7840">
        <v>25850</v>
      </c>
      <c r="D7840">
        <v>29100</v>
      </c>
      <c r="E7840">
        <v>32300</v>
      </c>
      <c r="F7840">
        <v>34900</v>
      </c>
      <c r="G7840">
        <v>37500</v>
      </c>
      <c r="H7840">
        <v>40100</v>
      </c>
      <c r="I7840">
        <v>42650</v>
      </c>
      <c r="J7840">
        <v>45250</v>
      </c>
      <c r="K7840" t="s">
        <v>3102</v>
      </c>
      <c r="L7840">
        <v>29</v>
      </c>
      <c r="M7840">
        <v>50</v>
      </c>
      <c r="N7840" t="s">
        <v>1963</v>
      </c>
    </row>
    <row r="7841" spans="1:14" x14ac:dyDescent="0.2">
      <c r="A7841" t="s">
        <v>13600</v>
      </c>
      <c r="B7841">
        <v>22650</v>
      </c>
      <c r="C7841">
        <v>25850</v>
      </c>
      <c r="D7841">
        <v>29100</v>
      </c>
      <c r="E7841">
        <v>32300</v>
      </c>
      <c r="F7841">
        <v>34900</v>
      </c>
      <c r="G7841">
        <v>37500</v>
      </c>
      <c r="H7841">
        <v>40100</v>
      </c>
      <c r="I7841">
        <v>42650</v>
      </c>
      <c r="J7841">
        <v>45250</v>
      </c>
      <c r="K7841" t="s">
        <v>3102</v>
      </c>
      <c r="L7841">
        <v>31</v>
      </c>
      <c r="M7841">
        <v>50</v>
      </c>
      <c r="N7841" t="s">
        <v>3931</v>
      </c>
    </row>
    <row r="7842" spans="1:14" x14ac:dyDescent="0.2">
      <c r="A7842" t="s">
        <v>13601</v>
      </c>
      <c r="B7842">
        <v>22650</v>
      </c>
      <c r="C7842">
        <v>25850</v>
      </c>
      <c r="D7842">
        <v>29100</v>
      </c>
      <c r="E7842">
        <v>32300</v>
      </c>
      <c r="F7842">
        <v>34900</v>
      </c>
      <c r="G7842">
        <v>37500</v>
      </c>
      <c r="H7842">
        <v>40100</v>
      </c>
      <c r="I7842">
        <v>42650</v>
      </c>
      <c r="J7842">
        <v>45250</v>
      </c>
      <c r="K7842" t="s">
        <v>3102</v>
      </c>
      <c r="L7842">
        <v>33</v>
      </c>
      <c r="M7842">
        <v>50</v>
      </c>
      <c r="N7842" t="s">
        <v>3932</v>
      </c>
    </row>
    <row r="7843" spans="1:14" x14ac:dyDescent="0.2">
      <c r="A7843" t="s">
        <v>13602</v>
      </c>
      <c r="B7843">
        <v>22650</v>
      </c>
      <c r="C7843">
        <v>25850</v>
      </c>
      <c r="D7843">
        <v>29100</v>
      </c>
      <c r="E7843">
        <v>32300</v>
      </c>
      <c r="F7843">
        <v>34900</v>
      </c>
      <c r="G7843">
        <v>37500</v>
      </c>
      <c r="H7843">
        <v>40100</v>
      </c>
      <c r="I7843">
        <v>42650</v>
      </c>
      <c r="J7843">
        <v>45250</v>
      </c>
      <c r="K7843" t="s">
        <v>3102</v>
      </c>
      <c r="L7843">
        <v>35</v>
      </c>
      <c r="M7843">
        <v>50</v>
      </c>
      <c r="N7843" t="s">
        <v>2741</v>
      </c>
    </row>
    <row r="7844" spans="1:14" x14ac:dyDescent="0.2">
      <c r="A7844" t="s">
        <v>13603</v>
      </c>
      <c r="B7844">
        <v>22650</v>
      </c>
      <c r="C7844">
        <v>25850</v>
      </c>
      <c r="D7844">
        <v>29100</v>
      </c>
      <c r="E7844">
        <v>32300</v>
      </c>
      <c r="F7844">
        <v>34900</v>
      </c>
      <c r="G7844">
        <v>37500</v>
      </c>
      <c r="H7844">
        <v>40100</v>
      </c>
      <c r="I7844">
        <v>42650</v>
      </c>
      <c r="J7844">
        <v>45250</v>
      </c>
      <c r="K7844" t="s">
        <v>3102</v>
      </c>
      <c r="L7844">
        <v>37</v>
      </c>
      <c r="M7844">
        <v>50</v>
      </c>
      <c r="N7844" t="s">
        <v>3933</v>
      </c>
    </row>
    <row r="7845" spans="1:14" x14ac:dyDescent="0.2">
      <c r="A7845" t="s">
        <v>13604</v>
      </c>
      <c r="B7845">
        <v>22650</v>
      </c>
      <c r="C7845">
        <v>25850</v>
      </c>
      <c r="D7845">
        <v>29100</v>
      </c>
      <c r="E7845">
        <v>32300</v>
      </c>
      <c r="F7845">
        <v>34900</v>
      </c>
      <c r="G7845">
        <v>37500</v>
      </c>
      <c r="H7845">
        <v>40100</v>
      </c>
      <c r="I7845">
        <v>42650</v>
      </c>
      <c r="J7845">
        <v>45250</v>
      </c>
      <c r="K7845" t="s">
        <v>3102</v>
      </c>
      <c r="L7845">
        <v>39</v>
      </c>
      <c r="M7845">
        <v>50</v>
      </c>
      <c r="N7845" t="s">
        <v>3934</v>
      </c>
    </row>
    <row r="7846" spans="1:14" x14ac:dyDescent="0.2">
      <c r="A7846" t="s">
        <v>13605</v>
      </c>
      <c r="B7846">
        <v>22950</v>
      </c>
      <c r="C7846">
        <v>26200</v>
      </c>
      <c r="D7846">
        <v>29500</v>
      </c>
      <c r="E7846">
        <v>32750</v>
      </c>
      <c r="F7846">
        <v>35400</v>
      </c>
      <c r="G7846">
        <v>38000</v>
      </c>
      <c r="H7846">
        <v>40650</v>
      </c>
      <c r="I7846">
        <v>43250</v>
      </c>
      <c r="J7846">
        <v>45850</v>
      </c>
      <c r="K7846" t="s">
        <v>3102</v>
      </c>
      <c r="L7846">
        <v>41</v>
      </c>
      <c r="M7846">
        <v>50</v>
      </c>
      <c r="N7846" t="s">
        <v>3668</v>
      </c>
    </row>
    <row r="7847" spans="1:14" x14ac:dyDescent="0.2">
      <c r="A7847" t="s">
        <v>13606</v>
      </c>
      <c r="B7847">
        <v>28000</v>
      </c>
      <c r="C7847">
        <v>32000</v>
      </c>
      <c r="D7847">
        <v>36000</v>
      </c>
      <c r="E7847">
        <v>39950</v>
      </c>
      <c r="F7847">
        <v>43150</v>
      </c>
      <c r="G7847">
        <v>46350</v>
      </c>
      <c r="H7847">
        <v>49550</v>
      </c>
      <c r="I7847">
        <v>52750</v>
      </c>
      <c r="J7847">
        <v>55950</v>
      </c>
      <c r="K7847" t="s">
        <v>3102</v>
      </c>
      <c r="L7847">
        <v>43</v>
      </c>
      <c r="M7847">
        <v>50</v>
      </c>
      <c r="N7847" t="s">
        <v>3935</v>
      </c>
    </row>
    <row r="7848" spans="1:14" x14ac:dyDescent="0.2">
      <c r="A7848" t="s">
        <v>13607</v>
      </c>
      <c r="B7848">
        <v>23500</v>
      </c>
      <c r="C7848">
        <v>26850</v>
      </c>
      <c r="D7848">
        <v>30200</v>
      </c>
      <c r="E7848">
        <v>33550</v>
      </c>
      <c r="F7848">
        <v>36250</v>
      </c>
      <c r="G7848">
        <v>38950</v>
      </c>
      <c r="H7848">
        <v>41650</v>
      </c>
      <c r="I7848">
        <v>44300</v>
      </c>
      <c r="J7848">
        <v>47000</v>
      </c>
      <c r="K7848" t="s">
        <v>3102</v>
      </c>
      <c r="L7848">
        <v>45</v>
      </c>
      <c r="M7848">
        <v>50</v>
      </c>
      <c r="N7848" t="s">
        <v>2751</v>
      </c>
    </row>
    <row r="7849" spans="1:14" x14ac:dyDescent="0.2">
      <c r="A7849" t="s">
        <v>13608</v>
      </c>
      <c r="B7849">
        <v>22650</v>
      </c>
      <c r="C7849">
        <v>25850</v>
      </c>
      <c r="D7849">
        <v>29100</v>
      </c>
      <c r="E7849">
        <v>32300</v>
      </c>
      <c r="F7849">
        <v>34900</v>
      </c>
      <c r="G7849">
        <v>37500</v>
      </c>
      <c r="H7849">
        <v>40100</v>
      </c>
      <c r="I7849">
        <v>42650</v>
      </c>
      <c r="J7849">
        <v>45250</v>
      </c>
      <c r="K7849" t="s">
        <v>3102</v>
      </c>
      <c r="L7849">
        <v>47</v>
      </c>
      <c r="M7849">
        <v>50</v>
      </c>
      <c r="N7849" t="s">
        <v>2752</v>
      </c>
    </row>
    <row r="7850" spans="1:14" x14ac:dyDescent="0.2">
      <c r="A7850" t="s">
        <v>13609</v>
      </c>
      <c r="B7850">
        <v>29900</v>
      </c>
      <c r="C7850">
        <v>34150</v>
      </c>
      <c r="D7850">
        <v>38400</v>
      </c>
      <c r="E7850">
        <v>42650</v>
      </c>
      <c r="F7850">
        <v>46100</v>
      </c>
      <c r="G7850">
        <v>49500</v>
      </c>
      <c r="H7850">
        <v>52900</v>
      </c>
      <c r="I7850">
        <v>56300</v>
      </c>
      <c r="J7850">
        <v>59750</v>
      </c>
      <c r="K7850" t="s">
        <v>3102</v>
      </c>
      <c r="L7850">
        <v>49</v>
      </c>
      <c r="M7850">
        <v>50</v>
      </c>
      <c r="N7850" t="s">
        <v>3936</v>
      </c>
    </row>
    <row r="7851" spans="1:14" x14ac:dyDescent="0.2">
      <c r="A7851" t="s">
        <v>13610</v>
      </c>
      <c r="B7851">
        <v>22650</v>
      </c>
      <c r="C7851">
        <v>25850</v>
      </c>
      <c r="D7851">
        <v>29100</v>
      </c>
      <c r="E7851">
        <v>32300</v>
      </c>
      <c r="F7851">
        <v>34900</v>
      </c>
      <c r="G7851">
        <v>37500</v>
      </c>
      <c r="H7851">
        <v>40100</v>
      </c>
      <c r="I7851">
        <v>42650</v>
      </c>
      <c r="J7851">
        <v>45250</v>
      </c>
      <c r="K7851" t="s">
        <v>3102</v>
      </c>
      <c r="L7851">
        <v>51</v>
      </c>
      <c r="M7851">
        <v>50</v>
      </c>
      <c r="N7851" t="s">
        <v>2690</v>
      </c>
    </row>
    <row r="7852" spans="1:14" x14ac:dyDescent="0.2">
      <c r="A7852" t="s">
        <v>13611</v>
      </c>
      <c r="B7852">
        <v>22650</v>
      </c>
      <c r="C7852">
        <v>25850</v>
      </c>
      <c r="D7852">
        <v>29100</v>
      </c>
      <c r="E7852">
        <v>32300</v>
      </c>
      <c r="F7852">
        <v>34900</v>
      </c>
      <c r="G7852">
        <v>37500</v>
      </c>
      <c r="H7852">
        <v>40100</v>
      </c>
      <c r="I7852">
        <v>42650</v>
      </c>
      <c r="J7852">
        <v>45250</v>
      </c>
      <c r="K7852" t="s">
        <v>3102</v>
      </c>
      <c r="L7852">
        <v>53</v>
      </c>
      <c r="M7852">
        <v>50</v>
      </c>
      <c r="N7852" t="s">
        <v>3937</v>
      </c>
    </row>
    <row r="7853" spans="1:14" x14ac:dyDescent="0.2">
      <c r="A7853" t="s">
        <v>13612</v>
      </c>
      <c r="B7853">
        <v>22650</v>
      </c>
      <c r="C7853">
        <v>25850</v>
      </c>
      <c r="D7853">
        <v>29100</v>
      </c>
      <c r="E7853">
        <v>32300</v>
      </c>
      <c r="F7853">
        <v>34900</v>
      </c>
      <c r="G7853">
        <v>37500</v>
      </c>
      <c r="H7853">
        <v>40100</v>
      </c>
      <c r="I7853">
        <v>42650</v>
      </c>
      <c r="J7853">
        <v>45250</v>
      </c>
      <c r="K7853" t="s">
        <v>3102</v>
      </c>
      <c r="L7853">
        <v>55</v>
      </c>
      <c r="M7853">
        <v>50</v>
      </c>
      <c r="N7853" t="s">
        <v>3938</v>
      </c>
    </row>
    <row r="7854" spans="1:14" x14ac:dyDescent="0.2">
      <c r="A7854" t="s">
        <v>13613</v>
      </c>
      <c r="B7854">
        <v>28000</v>
      </c>
      <c r="C7854">
        <v>32000</v>
      </c>
      <c r="D7854">
        <v>36000</v>
      </c>
      <c r="E7854">
        <v>39950</v>
      </c>
      <c r="F7854">
        <v>43150</v>
      </c>
      <c r="G7854">
        <v>46350</v>
      </c>
      <c r="H7854">
        <v>49550</v>
      </c>
      <c r="I7854">
        <v>52750</v>
      </c>
      <c r="J7854">
        <v>55950</v>
      </c>
      <c r="K7854" t="s">
        <v>3102</v>
      </c>
      <c r="L7854">
        <v>57</v>
      </c>
      <c r="M7854">
        <v>50</v>
      </c>
      <c r="N7854" t="s">
        <v>3939</v>
      </c>
    </row>
    <row r="7855" spans="1:14" x14ac:dyDescent="0.2">
      <c r="A7855" t="s">
        <v>13614</v>
      </c>
      <c r="B7855">
        <v>22900</v>
      </c>
      <c r="C7855">
        <v>26200</v>
      </c>
      <c r="D7855">
        <v>29450</v>
      </c>
      <c r="E7855">
        <v>32700</v>
      </c>
      <c r="F7855">
        <v>35350</v>
      </c>
      <c r="G7855">
        <v>37950</v>
      </c>
      <c r="H7855">
        <v>40550</v>
      </c>
      <c r="I7855">
        <v>43200</v>
      </c>
      <c r="J7855">
        <v>45800</v>
      </c>
      <c r="K7855" t="s">
        <v>3102</v>
      </c>
      <c r="L7855">
        <v>59</v>
      </c>
      <c r="M7855">
        <v>50</v>
      </c>
      <c r="N7855" t="s">
        <v>3417</v>
      </c>
    </row>
    <row r="7856" spans="1:14" x14ac:dyDescent="0.2">
      <c r="A7856" t="s">
        <v>13615</v>
      </c>
      <c r="B7856">
        <v>28000</v>
      </c>
      <c r="C7856">
        <v>32000</v>
      </c>
      <c r="D7856">
        <v>36000</v>
      </c>
      <c r="E7856">
        <v>39950</v>
      </c>
      <c r="F7856">
        <v>43150</v>
      </c>
      <c r="G7856">
        <v>46350</v>
      </c>
      <c r="H7856">
        <v>49550</v>
      </c>
      <c r="I7856">
        <v>52750</v>
      </c>
      <c r="J7856">
        <v>55950</v>
      </c>
      <c r="K7856" t="s">
        <v>3102</v>
      </c>
      <c r="L7856">
        <v>61</v>
      </c>
      <c r="M7856">
        <v>50</v>
      </c>
      <c r="N7856" t="s">
        <v>3940</v>
      </c>
    </row>
    <row r="7857" spans="1:14" x14ac:dyDescent="0.2">
      <c r="A7857" t="s">
        <v>13616</v>
      </c>
      <c r="B7857">
        <v>39300</v>
      </c>
      <c r="C7857">
        <v>44900</v>
      </c>
      <c r="D7857">
        <v>50500</v>
      </c>
      <c r="E7857">
        <v>56100</v>
      </c>
      <c r="F7857">
        <v>60600</v>
      </c>
      <c r="G7857">
        <v>65100</v>
      </c>
      <c r="H7857">
        <v>69600</v>
      </c>
      <c r="I7857">
        <v>74100</v>
      </c>
      <c r="J7857">
        <v>78550</v>
      </c>
      <c r="K7857" t="s">
        <v>3103</v>
      </c>
      <c r="L7857">
        <v>1</v>
      </c>
      <c r="M7857">
        <v>50</v>
      </c>
      <c r="N7857" t="s">
        <v>3955</v>
      </c>
    </row>
    <row r="7858" spans="1:14" x14ac:dyDescent="0.2">
      <c r="A7858" t="s">
        <v>13617</v>
      </c>
      <c r="B7858">
        <v>28450</v>
      </c>
      <c r="C7858">
        <v>32500</v>
      </c>
      <c r="D7858">
        <v>36550</v>
      </c>
      <c r="E7858">
        <v>40600</v>
      </c>
      <c r="F7858">
        <v>43850</v>
      </c>
      <c r="G7858">
        <v>47100</v>
      </c>
      <c r="H7858">
        <v>50350</v>
      </c>
      <c r="I7858">
        <v>53600</v>
      </c>
      <c r="J7858">
        <v>56850</v>
      </c>
      <c r="K7858" t="s">
        <v>3103</v>
      </c>
      <c r="L7858">
        <v>3</v>
      </c>
      <c r="M7858">
        <v>50</v>
      </c>
      <c r="N7858" t="s">
        <v>2351</v>
      </c>
    </row>
    <row r="7859" spans="1:14" x14ac:dyDescent="0.2">
      <c r="A7859" t="s">
        <v>13618</v>
      </c>
      <c r="B7859">
        <v>49450</v>
      </c>
      <c r="C7859">
        <v>56500</v>
      </c>
      <c r="D7859">
        <v>63550</v>
      </c>
      <c r="E7859">
        <v>70600</v>
      </c>
      <c r="F7859">
        <v>76250</v>
      </c>
      <c r="G7859">
        <v>81900</v>
      </c>
      <c r="H7859">
        <v>87550</v>
      </c>
      <c r="I7859">
        <v>93200</v>
      </c>
      <c r="J7859">
        <v>98850</v>
      </c>
      <c r="K7859" t="s">
        <v>3103</v>
      </c>
      <c r="L7859">
        <v>5</v>
      </c>
      <c r="M7859">
        <v>50</v>
      </c>
      <c r="N7859" t="s">
        <v>3956</v>
      </c>
    </row>
    <row r="7860" spans="1:14" x14ac:dyDescent="0.2">
      <c r="A7860" t="s">
        <v>13619</v>
      </c>
      <c r="B7860">
        <v>28450</v>
      </c>
      <c r="C7860">
        <v>32500</v>
      </c>
      <c r="D7860">
        <v>36550</v>
      </c>
      <c r="E7860">
        <v>40600</v>
      </c>
      <c r="F7860">
        <v>43850</v>
      </c>
      <c r="G7860">
        <v>47100</v>
      </c>
      <c r="H7860">
        <v>50350</v>
      </c>
      <c r="I7860">
        <v>53600</v>
      </c>
      <c r="J7860">
        <v>56850</v>
      </c>
      <c r="K7860" t="s">
        <v>3103</v>
      </c>
      <c r="L7860">
        <v>7</v>
      </c>
      <c r="M7860">
        <v>50</v>
      </c>
      <c r="N7860" t="s">
        <v>3957</v>
      </c>
    </row>
    <row r="7861" spans="1:14" x14ac:dyDescent="0.2">
      <c r="A7861" t="s">
        <v>13620</v>
      </c>
      <c r="B7861">
        <v>28450</v>
      </c>
      <c r="C7861">
        <v>32500</v>
      </c>
      <c r="D7861">
        <v>36550</v>
      </c>
      <c r="E7861">
        <v>40600</v>
      </c>
      <c r="F7861">
        <v>43850</v>
      </c>
      <c r="G7861">
        <v>47100</v>
      </c>
      <c r="H7861">
        <v>50350</v>
      </c>
      <c r="I7861">
        <v>53600</v>
      </c>
      <c r="J7861">
        <v>56850</v>
      </c>
      <c r="K7861" t="s">
        <v>3103</v>
      </c>
      <c r="L7861">
        <v>9</v>
      </c>
      <c r="M7861">
        <v>50</v>
      </c>
      <c r="N7861" t="s">
        <v>3958</v>
      </c>
    </row>
    <row r="7862" spans="1:14" x14ac:dyDescent="0.2">
      <c r="A7862" t="s">
        <v>13621</v>
      </c>
      <c r="B7862">
        <v>30800</v>
      </c>
      <c r="C7862">
        <v>35200</v>
      </c>
      <c r="D7862">
        <v>39600</v>
      </c>
      <c r="E7862">
        <v>43950</v>
      </c>
      <c r="F7862">
        <v>47500</v>
      </c>
      <c r="G7862">
        <v>51000</v>
      </c>
      <c r="H7862">
        <v>54500</v>
      </c>
      <c r="I7862">
        <v>58050</v>
      </c>
      <c r="J7862">
        <v>61550</v>
      </c>
      <c r="K7862" t="s">
        <v>3103</v>
      </c>
      <c r="L7862">
        <v>11</v>
      </c>
      <c r="M7862">
        <v>50</v>
      </c>
      <c r="N7862" t="s">
        <v>3959</v>
      </c>
    </row>
    <row r="7863" spans="1:14" x14ac:dyDescent="0.2">
      <c r="A7863" t="s">
        <v>13622</v>
      </c>
      <c r="B7863">
        <v>28500</v>
      </c>
      <c r="C7863">
        <v>32600</v>
      </c>
      <c r="D7863">
        <v>36650</v>
      </c>
      <c r="E7863">
        <v>40700</v>
      </c>
      <c r="F7863">
        <v>44000</v>
      </c>
      <c r="G7863">
        <v>47250</v>
      </c>
      <c r="H7863">
        <v>50500</v>
      </c>
      <c r="I7863">
        <v>53750</v>
      </c>
      <c r="J7863">
        <v>57000</v>
      </c>
      <c r="K7863" t="s">
        <v>3103</v>
      </c>
      <c r="L7863">
        <v>13</v>
      </c>
      <c r="M7863">
        <v>50</v>
      </c>
      <c r="N7863" t="s">
        <v>4187</v>
      </c>
    </row>
    <row r="7864" spans="1:14" x14ac:dyDescent="0.2">
      <c r="A7864" t="s">
        <v>13623</v>
      </c>
      <c r="B7864">
        <v>28900</v>
      </c>
      <c r="C7864">
        <v>33000</v>
      </c>
      <c r="D7864">
        <v>37150</v>
      </c>
      <c r="E7864">
        <v>41250</v>
      </c>
      <c r="F7864">
        <v>44550</v>
      </c>
      <c r="G7864">
        <v>47850</v>
      </c>
      <c r="H7864">
        <v>51150</v>
      </c>
      <c r="I7864">
        <v>54450</v>
      </c>
      <c r="J7864">
        <v>57750</v>
      </c>
      <c r="K7864" t="s">
        <v>3103</v>
      </c>
      <c r="L7864">
        <v>15</v>
      </c>
      <c r="M7864">
        <v>50</v>
      </c>
      <c r="N7864" t="s">
        <v>3960</v>
      </c>
    </row>
    <row r="7865" spans="1:14" x14ac:dyDescent="0.2">
      <c r="A7865" t="s">
        <v>13624</v>
      </c>
      <c r="B7865">
        <v>28450</v>
      </c>
      <c r="C7865">
        <v>32500</v>
      </c>
      <c r="D7865">
        <v>36550</v>
      </c>
      <c r="E7865">
        <v>40600</v>
      </c>
      <c r="F7865">
        <v>43850</v>
      </c>
      <c r="G7865">
        <v>47100</v>
      </c>
      <c r="H7865">
        <v>50350</v>
      </c>
      <c r="I7865">
        <v>53600</v>
      </c>
      <c r="J7865">
        <v>56850</v>
      </c>
      <c r="K7865" t="s">
        <v>3103</v>
      </c>
      <c r="L7865">
        <v>17</v>
      </c>
      <c r="M7865">
        <v>50</v>
      </c>
      <c r="N7865" t="s">
        <v>3961</v>
      </c>
    </row>
    <row r="7866" spans="1:14" x14ac:dyDescent="0.2">
      <c r="A7866" t="s">
        <v>13625</v>
      </c>
      <c r="B7866">
        <v>29750</v>
      </c>
      <c r="C7866">
        <v>34000</v>
      </c>
      <c r="D7866">
        <v>38250</v>
      </c>
      <c r="E7866">
        <v>42500</v>
      </c>
      <c r="F7866">
        <v>45900</v>
      </c>
      <c r="G7866">
        <v>49300</v>
      </c>
      <c r="H7866">
        <v>52700</v>
      </c>
      <c r="I7866">
        <v>56100</v>
      </c>
      <c r="J7866">
        <v>59500</v>
      </c>
      <c r="K7866" t="s">
        <v>3103</v>
      </c>
      <c r="L7866">
        <v>19</v>
      </c>
      <c r="M7866">
        <v>50</v>
      </c>
      <c r="N7866" t="s">
        <v>3762</v>
      </c>
    </row>
    <row r="7867" spans="1:14" x14ac:dyDescent="0.2">
      <c r="A7867" t="s">
        <v>13626</v>
      </c>
      <c r="B7867">
        <v>32900</v>
      </c>
      <c r="C7867">
        <v>37600</v>
      </c>
      <c r="D7867">
        <v>42300</v>
      </c>
      <c r="E7867">
        <v>46950</v>
      </c>
      <c r="F7867">
        <v>50750</v>
      </c>
      <c r="G7867">
        <v>54500</v>
      </c>
      <c r="H7867">
        <v>58250</v>
      </c>
      <c r="I7867">
        <v>62000</v>
      </c>
      <c r="J7867">
        <v>65750</v>
      </c>
      <c r="K7867" t="s">
        <v>3103</v>
      </c>
      <c r="L7867">
        <v>21</v>
      </c>
      <c r="M7867">
        <v>50</v>
      </c>
      <c r="N7867" t="s">
        <v>3375</v>
      </c>
    </row>
    <row r="7868" spans="1:14" x14ac:dyDescent="0.2">
      <c r="A7868" t="s">
        <v>13627</v>
      </c>
      <c r="B7868">
        <v>28950</v>
      </c>
      <c r="C7868">
        <v>33050</v>
      </c>
      <c r="D7868">
        <v>37200</v>
      </c>
      <c r="E7868">
        <v>41300</v>
      </c>
      <c r="F7868">
        <v>44650</v>
      </c>
      <c r="G7868">
        <v>47950</v>
      </c>
      <c r="H7868">
        <v>51250</v>
      </c>
      <c r="I7868">
        <v>54550</v>
      </c>
      <c r="J7868">
        <v>57850</v>
      </c>
      <c r="K7868" t="s">
        <v>3103</v>
      </c>
      <c r="L7868">
        <v>23</v>
      </c>
      <c r="M7868">
        <v>50</v>
      </c>
      <c r="N7868" t="s">
        <v>3962</v>
      </c>
    </row>
    <row r="7869" spans="1:14" x14ac:dyDescent="0.2">
      <c r="A7869" t="s">
        <v>13628</v>
      </c>
      <c r="B7869">
        <v>28450</v>
      </c>
      <c r="C7869">
        <v>32500</v>
      </c>
      <c r="D7869">
        <v>36550</v>
      </c>
      <c r="E7869">
        <v>40600</v>
      </c>
      <c r="F7869">
        <v>43850</v>
      </c>
      <c r="G7869">
        <v>47100</v>
      </c>
      <c r="H7869">
        <v>50350</v>
      </c>
      <c r="I7869">
        <v>53600</v>
      </c>
      <c r="J7869">
        <v>56850</v>
      </c>
      <c r="K7869" t="s">
        <v>3103</v>
      </c>
      <c r="L7869">
        <v>25</v>
      </c>
      <c r="M7869">
        <v>50</v>
      </c>
      <c r="N7869" t="s">
        <v>3764</v>
      </c>
    </row>
    <row r="7870" spans="1:14" x14ac:dyDescent="0.2">
      <c r="A7870" t="s">
        <v>13629</v>
      </c>
      <c r="B7870">
        <v>41650</v>
      </c>
      <c r="C7870">
        <v>47600</v>
      </c>
      <c r="D7870">
        <v>53550</v>
      </c>
      <c r="E7870">
        <v>59500</v>
      </c>
      <c r="F7870">
        <v>64300</v>
      </c>
      <c r="G7870">
        <v>69050</v>
      </c>
      <c r="H7870">
        <v>73800</v>
      </c>
      <c r="I7870">
        <v>78550</v>
      </c>
      <c r="J7870">
        <v>83300</v>
      </c>
      <c r="K7870" t="s">
        <v>3103</v>
      </c>
      <c r="L7870">
        <v>27</v>
      </c>
      <c r="M7870">
        <v>50</v>
      </c>
      <c r="N7870" t="s">
        <v>3963</v>
      </c>
    </row>
    <row r="7871" spans="1:14" x14ac:dyDescent="0.2">
      <c r="A7871" t="s">
        <v>13630</v>
      </c>
      <c r="B7871">
        <v>32500</v>
      </c>
      <c r="C7871">
        <v>37150</v>
      </c>
      <c r="D7871">
        <v>41800</v>
      </c>
      <c r="E7871">
        <v>46400</v>
      </c>
      <c r="F7871">
        <v>50150</v>
      </c>
      <c r="G7871">
        <v>53850</v>
      </c>
      <c r="H7871">
        <v>57550</v>
      </c>
      <c r="I7871">
        <v>61250</v>
      </c>
      <c r="J7871">
        <v>65000</v>
      </c>
      <c r="K7871" t="s">
        <v>3103</v>
      </c>
      <c r="L7871">
        <v>29</v>
      </c>
      <c r="M7871">
        <v>50</v>
      </c>
      <c r="N7871" t="s">
        <v>3964</v>
      </c>
    </row>
    <row r="7872" spans="1:14" x14ac:dyDescent="0.2">
      <c r="A7872" t="s">
        <v>13631</v>
      </c>
      <c r="B7872">
        <v>28450</v>
      </c>
      <c r="C7872">
        <v>32500</v>
      </c>
      <c r="D7872">
        <v>36550</v>
      </c>
      <c r="E7872">
        <v>40600</v>
      </c>
      <c r="F7872">
        <v>43850</v>
      </c>
      <c r="G7872">
        <v>47100</v>
      </c>
      <c r="H7872">
        <v>50350</v>
      </c>
      <c r="I7872">
        <v>53600</v>
      </c>
      <c r="J7872">
        <v>56850</v>
      </c>
      <c r="K7872" t="s">
        <v>3103</v>
      </c>
      <c r="L7872">
        <v>31</v>
      </c>
      <c r="M7872">
        <v>50</v>
      </c>
      <c r="N7872" t="s">
        <v>2484</v>
      </c>
    </row>
    <row r="7873" spans="1:14" x14ac:dyDescent="0.2">
      <c r="A7873" t="s">
        <v>13632</v>
      </c>
      <c r="B7873">
        <v>28450</v>
      </c>
      <c r="C7873">
        <v>32500</v>
      </c>
      <c r="D7873">
        <v>36550</v>
      </c>
      <c r="E7873">
        <v>40600</v>
      </c>
      <c r="F7873">
        <v>43850</v>
      </c>
      <c r="G7873">
        <v>47100</v>
      </c>
      <c r="H7873">
        <v>50350</v>
      </c>
      <c r="I7873">
        <v>53600</v>
      </c>
      <c r="J7873">
        <v>56850</v>
      </c>
      <c r="K7873" t="s">
        <v>3103</v>
      </c>
      <c r="L7873">
        <v>33</v>
      </c>
      <c r="M7873">
        <v>50</v>
      </c>
      <c r="N7873" t="s">
        <v>3327</v>
      </c>
    </row>
    <row r="7874" spans="1:14" x14ac:dyDescent="0.2">
      <c r="A7874" t="s">
        <v>13633</v>
      </c>
      <c r="B7874">
        <v>28450</v>
      </c>
      <c r="C7874">
        <v>32500</v>
      </c>
      <c r="D7874">
        <v>36550</v>
      </c>
      <c r="E7874">
        <v>40600</v>
      </c>
      <c r="F7874">
        <v>43850</v>
      </c>
      <c r="G7874">
        <v>47100</v>
      </c>
      <c r="H7874">
        <v>50350</v>
      </c>
      <c r="I7874">
        <v>53600</v>
      </c>
      <c r="J7874">
        <v>56850</v>
      </c>
      <c r="K7874" t="s">
        <v>3103</v>
      </c>
      <c r="L7874">
        <v>35</v>
      </c>
      <c r="M7874">
        <v>50</v>
      </c>
      <c r="N7874" t="s">
        <v>3384</v>
      </c>
    </row>
    <row r="7875" spans="1:14" x14ac:dyDescent="0.2">
      <c r="A7875" t="s">
        <v>13634</v>
      </c>
      <c r="B7875">
        <v>31450</v>
      </c>
      <c r="C7875">
        <v>35950</v>
      </c>
      <c r="D7875">
        <v>40450</v>
      </c>
      <c r="E7875">
        <v>44900</v>
      </c>
      <c r="F7875">
        <v>48500</v>
      </c>
      <c r="G7875">
        <v>52100</v>
      </c>
      <c r="H7875">
        <v>55700</v>
      </c>
      <c r="I7875">
        <v>59300</v>
      </c>
      <c r="J7875">
        <v>62900</v>
      </c>
      <c r="K7875" t="s">
        <v>3103</v>
      </c>
      <c r="L7875">
        <v>37</v>
      </c>
      <c r="M7875">
        <v>50</v>
      </c>
      <c r="N7875" t="s">
        <v>2383</v>
      </c>
    </row>
    <row r="7876" spans="1:14" x14ac:dyDescent="0.2">
      <c r="A7876" t="s">
        <v>13635</v>
      </c>
      <c r="B7876">
        <v>29300</v>
      </c>
      <c r="C7876">
        <v>33450</v>
      </c>
      <c r="D7876">
        <v>37650</v>
      </c>
      <c r="E7876">
        <v>41800</v>
      </c>
      <c r="F7876">
        <v>45150</v>
      </c>
      <c r="G7876">
        <v>48500</v>
      </c>
      <c r="H7876">
        <v>51850</v>
      </c>
      <c r="I7876">
        <v>55200</v>
      </c>
      <c r="J7876">
        <v>58550</v>
      </c>
      <c r="K7876" t="s">
        <v>3103</v>
      </c>
      <c r="L7876">
        <v>39</v>
      </c>
      <c r="M7876">
        <v>50</v>
      </c>
      <c r="N7876" t="s">
        <v>3329</v>
      </c>
    </row>
    <row r="7877" spans="1:14" x14ac:dyDescent="0.2">
      <c r="A7877" t="s">
        <v>13636</v>
      </c>
      <c r="B7877">
        <v>29350</v>
      </c>
      <c r="C7877">
        <v>33550</v>
      </c>
      <c r="D7877">
        <v>37750</v>
      </c>
      <c r="E7877">
        <v>41900</v>
      </c>
      <c r="F7877">
        <v>45300</v>
      </c>
      <c r="G7877">
        <v>48650</v>
      </c>
      <c r="H7877">
        <v>52000</v>
      </c>
      <c r="I7877">
        <v>55350</v>
      </c>
      <c r="J7877">
        <v>58700</v>
      </c>
      <c r="K7877" t="s">
        <v>3103</v>
      </c>
      <c r="L7877">
        <v>41</v>
      </c>
      <c r="M7877">
        <v>50</v>
      </c>
      <c r="N7877" t="s">
        <v>4237</v>
      </c>
    </row>
    <row r="7878" spans="1:14" x14ac:dyDescent="0.2">
      <c r="A7878" t="s">
        <v>13637</v>
      </c>
      <c r="B7878">
        <v>29850</v>
      </c>
      <c r="C7878">
        <v>34100</v>
      </c>
      <c r="D7878">
        <v>38350</v>
      </c>
      <c r="E7878">
        <v>42600</v>
      </c>
      <c r="F7878">
        <v>46050</v>
      </c>
      <c r="G7878">
        <v>49450</v>
      </c>
      <c r="H7878">
        <v>52850</v>
      </c>
      <c r="I7878">
        <v>56250</v>
      </c>
      <c r="J7878">
        <v>59650</v>
      </c>
      <c r="K7878" t="s">
        <v>3103</v>
      </c>
      <c r="L7878">
        <v>43</v>
      </c>
      <c r="M7878">
        <v>50</v>
      </c>
      <c r="N7878" t="s">
        <v>3965</v>
      </c>
    </row>
    <row r="7879" spans="1:14" x14ac:dyDescent="0.2">
      <c r="A7879" t="s">
        <v>13638</v>
      </c>
      <c r="B7879">
        <v>28450</v>
      </c>
      <c r="C7879">
        <v>32500</v>
      </c>
      <c r="D7879">
        <v>36550</v>
      </c>
      <c r="E7879">
        <v>40600</v>
      </c>
      <c r="F7879">
        <v>43850</v>
      </c>
      <c r="G7879">
        <v>47100</v>
      </c>
      <c r="H7879">
        <v>50350</v>
      </c>
      <c r="I7879">
        <v>53600</v>
      </c>
      <c r="J7879">
        <v>56850</v>
      </c>
      <c r="K7879" t="s">
        <v>3103</v>
      </c>
      <c r="L7879">
        <v>45</v>
      </c>
      <c r="M7879">
        <v>50</v>
      </c>
      <c r="N7879" t="s">
        <v>3334</v>
      </c>
    </row>
    <row r="7880" spans="1:14" x14ac:dyDescent="0.2">
      <c r="A7880" t="s">
        <v>13639</v>
      </c>
      <c r="B7880">
        <v>49450</v>
      </c>
      <c r="C7880">
        <v>56500</v>
      </c>
      <c r="D7880">
        <v>63550</v>
      </c>
      <c r="E7880">
        <v>70600</v>
      </c>
      <c r="F7880">
        <v>76250</v>
      </c>
      <c r="G7880">
        <v>81900</v>
      </c>
      <c r="H7880">
        <v>87550</v>
      </c>
      <c r="I7880">
        <v>93200</v>
      </c>
      <c r="J7880">
        <v>98850</v>
      </c>
      <c r="K7880" t="s">
        <v>3103</v>
      </c>
      <c r="L7880">
        <v>47</v>
      </c>
      <c r="M7880">
        <v>50</v>
      </c>
      <c r="N7880" t="s">
        <v>3706</v>
      </c>
    </row>
    <row r="7881" spans="1:14" x14ac:dyDescent="0.2">
      <c r="A7881" t="s">
        <v>13640</v>
      </c>
      <c r="B7881">
        <v>28450</v>
      </c>
      <c r="C7881">
        <v>32500</v>
      </c>
      <c r="D7881">
        <v>36550</v>
      </c>
      <c r="E7881">
        <v>40600</v>
      </c>
      <c r="F7881">
        <v>43850</v>
      </c>
      <c r="G7881">
        <v>47100</v>
      </c>
      <c r="H7881">
        <v>50350</v>
      </c>
      <c r="I7881">
        <v>53600</v>
      </c>
      <c r="J7881">
        <v>56850</v>
      </c>
      <c r="K7881" t="s">
        <v>3103</v>
      </c>
      <c r="L7881">
        <v>49</v>
      </c>
      <c r="M7881">
        <v>50</v>
      </c>
      <c r="N7881" t="s">
        <v>2222</v>
      </c>
    </row>
    <row r="7882" spans="1:14" x14ac:dyDescent="0.2">
      <c r="A7882" t="s">
        <v>13641</v>
      </c>
      <c r="B7882">
        <v>33250</v>
      </c>
      <c r="C7882">
        <v>38000</v>
      </c>
      <c r="D7882">
        <v>42750</v>
      </c>
      <c r="E7882">
        <v>47500</v>
      </c>
      <c r="F7882">
        <v>51300</v>
      </c>
      <c r="G7882">
        <v>55100</v>
      </c>
      <c r="H7882">
        <v>58900</v>
      </c>
      <c r="I7882">
        <v>62700</v>
      </c>
      <c r="J7882">
        <v>66500</v>
      </c>
      <c r="K7882" t="s">
        <v>3103</v>
      </c>
      <c r="L7882">
        <v>51</v>
      </c>
      <c r="M7882">
        <v>50</v>
      </c>
      <c r="N7882" t="s">
        <v>4117</v>
      </c>
    </row>
    <row r="7883" spans="1:14" x14ac:dyDescent="0.2">
      <c r="A7883" t="s">
        <v>13642</v>
      </c>
      <c r="B7883">
        <v>32700</v>
      </c>
      <c r="C7883">
        <v>37350</v>
      </c>
      <c r="D7883">
        <v>42000</v>
      </c>
      <c r="E7883">
        <v>46650</v>
      </c>
      <c r="F7883">
        <v>50400</v>
      </c>
      <c r="G7883">
        <v>54150</v>
      </c>
      <c r="H7883">
        <v>57850</v>
      </c>
      <c r="I7883">
        <v>61600</v>
      </c>
      <c r="J7883">
        <v>65350</v>
      </c>
      <c r="K7883" t="s">
        <v>3103</v>
      </c>
      <c r="L7883">
        <v>53</v>
      </c>
      <c r="M7883">
        <v>50</v>
      </c>
      <c r="N7883" t="s">
        <v>3342</v>
      </c>
    </row>
    <row r="7884" spans="1:14" x14ac:dyDescent="0.2">
      <c r="A7884" t="s">
        <v>13643</v>
      </c>
      <c r="B7884">
        <v>33250</v>
      </c>
      <c r="C7884">
        <v>38000</v>
      </c>
      <c r="D7884">
        <v>42750</v>
      </c>
      <c r="E7884">
        <v>47500</v>
      </c>
      <c r="F7884">
        <v>51300</v>
      </c>
      <c r="G7884">
        <v>55100</v>
      </c>
      <c r="H7884">
        <v>58900</v>
      </c>
      <c r="I7884">
        <v>62700</v>
      </c>
      <c r="J7884">
        <v>66500</v>
      </c>
      <c r="K7884" t="s">
        <v>3103</v>
      </c>
      <c r="L7884">
        <v>55</v>
      </c>
      <c r="M7884">
        <v>50</v>
      </c>
      <c r="N7884" t="s">
        <v>3347</v>
      </c>
    </row>
    <row r="7885" spans="1:14" x14ac:dyDescent="0.2">
      <c r="A7885" t="s">
        <v>13644</v>
      </c>
      <c r="B7885">
        <v>28450</v>
      </c>
      <c r="C7885">
        <v>32500</v>
      </c>
      <c r="D7885">
        <v>36550</v>
      </c>
      <c r="E7885">
        <v>40600</v>
      </c>
      <c r="F7885">
        <v>43850</v>
      </c>
      <c r="G7885">
        <v>47100</v>
      </c>
      <c r="H7885">
        <v>50350</v>
      </c>
      <c r="I7885">
        <v>53600</v>
      </c>
      <c r="J7885">
        <v>56850</v>
      </c>
      <c r="K7885" t="s">
        <v>3103</v>
      </c>
      <c r="L7885">
        <v>57</v>
      </c>
      <c r="M7885">
        <v>50</v>
      </c>
      <c r="N7885" t="s">
        <v>3348</v>
      </c>
    </row>
    <row r="7886" spans="1:14" x14ac:dyDescent="0.2">
      <c r="A7886" t="s">
        <v>13645</v>
      </c>
      <c r="B7886">
        <v>53900</v>
      </c>
      <c r="C7886">
        <v>61600</v>
      </c>
      <c r="D7886">
        <v>69300</v>
      </c>
      <c r="E7886">
        <v>76950</v>
      </c>
      <c r="F7886">
        <v>83150</v>
      </c>
      <c r="G7886">
        <v>89300</v>
      </c>
      <c r="H7886">
        <v>95450</v>
      </c>
      <c r="I7886">
        <v>101600</v>
      </c>
      <c r="J7886">
        <v>107750</v>
      </c>
      <c r="K7886" t="s">
        <v>3103</v>
      </c>
      <c r="L7886">
        <v>59</v>
      </c>
      <c r="M7886">
        <v>50</v>
      </c>
      <c r="N7886" t="s">
        <v>4251</v>
      </c>
    </row>
    <row r="7887" spans="1:14" x14ac:dyDescent="0.2">
      <c r="A7887" t="s">
        <v>13646</v>
      </c>
      <c r="B7887">
        <v>49450</v>
      </c>
      <c r="C7887">
        <v>56500</v>
      </c>
      <c r="D7887">
        <v>63550</v>
      </c>
      <c r="E7887">
        <v>70600</v>
      </c>
      <c r="F7887">
        <v>76250</v>
      </c>
      <c r="G7887">
        <v>81900</v>
      </c>
      <c r="H7887">
        <v>87550</v>
      </c>
      <c r="I7887">
        <v>93200</v>
      </c>
      <c r="J7887">
        <v>98850</v>
      </c>
      <c r="K7887" t="s">
        <v>3103</v>
      </c>
      <c r="L7887">
        <v>61</v>
      </c>
      <c r="M7887">
        <v>50</v>
      </c>
      <c r="N7887" t="s">
        <v>3966</v>
      </c>
    </row>
    <row r="7888" spans="1:14" x14ac:dyDescent="0.2">
      <c r="A7888" t="s">
        <v>13647</v>
      </c>
      <c r="B7888">
        <v>32500</v>
      </c>
      <c r="C7888">
        <v>37150</v>
      </c>
      <c r="D7888">
        <v>41800</v>
      </c>
      <c r="E7888">
        <v>46400</v>
      </c>
      <c r="F7888">
        <v>50150</v>
      </c>
      <c r="G7888">
        <v>53850</v>
      </c>
      <c r="H7888">
        <v>57550</v>
      </c>
      <c r="I7888">
        <v>61250</v>
      </c>
      <c r="J7888">
        <v>65000</v>
      </c>
      <c r="K7888" t="s">
        <v>3103</v>
      </c>
      <c r="L7888">
        <v>63</v>
      </c>
      <c r="M7888">
        <v>50</v>
      </c>
      <c r="N7888" t="s">
        <v>3967</v>
      </c>
    </row>
    <row r="7889" spans="1:14" x14ac:dyDescent="0.2">
      <c r="A7889" t="s">
        <v>13648</v>
      </c>
      <c r="B7889">
        <v>29850</v>
      </c>
      <c r="C7889">
        <v>34100</v>
      </c>
      <c r="D7889">
        <v>38350</v>
      </c>
      <c r="E7889">
        <v>42600</v>
      </c>
      <c r="F7889">
        <v>46050</v>
      </c>
      <c r="G7889">
        <v>49450</v>
      </c>
      <c r="H7889">
        <v>52850</v>
      </c>
      <c r="I7889">
        <v>56250</v>
      </c>
      <c r="J7889">
        <v>59650</v>
      </c>
      <c r="K7889" t="s">
        <v>3103</v>
      </c>
      <c r="L7889">
        <v>65</v>
      </c>
      <c r="M7889">
        <v>50</v>
      </c>
      <c r="N7889" t="s">
        <v>3855</v>
      </c>
    </row>
    <row r="7890" spans="1:14" x14ac:dyDescent="0.2">
      <c r="A7890" t="s">
        <v>13649</v>
      </c>
      <c r="B7890">
        <v>32700</v>
      </c>
      <c r="C7890">
        <v>37350</v>
      </c>
      <c r="D7890">
        <v>42000</v>
      </c>
      <c r="E7890">
        <v>46650</v>
      </c>
      <c r="F7890">
        <v>50400</v>
      </c>
      <c r="G7890">
        <v>54150</v>
      </c>
      <c r="H7890">
        <v>57850</v>
      </c>
      <c r="I7890">
        <v>61600</v>
      </c>
      <c r="J7890">
        <v>65350</v>
      </c>
      <c r="K7890" t="s">
        <v>3103</v>
      </c>
      <c r="L7890">
        <v>67</v>
      </c>
      <c r="M7890">
        <v>50</v>
      </c>
      <c r="N7890" t="s">
        <v>3968</v>
      </c>
    </row>
    <row r="7891" spans="1:14" x14ac:dyDescent="0.2">
      <c r="A7891" t="s">
        <v>13650</v>
      </c>
      <c r="B7891">
        <v>33250</v>
      </c>
      <c r="C7891">
        <v>38000</v>
      </c>
      <c r="D7891">
        <v>42750</v>
      </c>
      <c r="E7891">
        <v>47500</v>
      </c>
      <c r="F7891">
        <v>51300</v>
      </c>
      <c r="G7891">
        <v>55100</v>
      </c>
      <c r="H7891">
        <v>58900</v>
      </c>
      <c r="I7891">
        <v>62700</v>
      </c>
      <c r="J7891">
        <v>66500</v>
      </c>
      <c r="K7891" t="s">
        <v>3103</v>
      </c>
      <c r="L7891">
        <v>69</v>
      </c>
      <c r="M7891">
        <v>50</v>
      </c>
      <c r="N7891" t="s">
        <v>3969</v>
      </c>
    </row>
    <row r="7892" spans="1:14" x14ac:dyDescent="0.2">
      <c r="A7892" t="s">
        <v>13651</v>
      </c>
      <c r="B7892">
        <v>41650</v>
      </c>
      <c r="C7892">
        <v>47600</v>
      </c>
      <c r="D7892">
        <v>53550</v>
      </c>
      <c r="E7892">
        <v>59500</v>
      </c>
      <c r="F7892">
        <v>64300</v>
      </c>
      <c r="G7892">
        <v>69050</v>
      </c>
      <c r="H7892">
        <v>73800</v>
      </c>
      <c r="I7892">
        <v>78550</v>
      </c>
      <c r="J7892">
        <v>83300</v>
      </c>
      <c r="K7892" t="s">
        <v>3103</v>
      </c>
      <c r="L7892">
        <v>71</v>
      </c>
      <c r="M7892">
        <v>50</v>
      </c>
      <c r="N7892" t="s">
        <v>3719</v>
      </c>
    </row>
    <row r="7893" spans="1:14" x14ac:dyDescent="0.2">
      <c r="A7893" t="s">
        <v>13652</v>
      </c>
      <c r="B7893">
        <v>33250</v>
      </c>
      <c r="C7893">
        <v>38000</v>
      </c>
      <c r="D7893">
        <v>42750</v>
      </c>
      <c r="E7893">
        <v>47500</v>
      </c>
      <c r="F7893">
        <v>51300</v>
      </c>
      <c r="G7893">
        <v>55100</v>
      </c>
      <c r="H7893">
        <v>58900</v>
      </c>
      <c r="I7893">
        <v>62700</v>
      </c>
      <c r="J7893">
        <v>66500</v>
      </c>
      <c r="K7893" t="s">
        <v>3103</v>
      </c>
      <c r="L7893">
        <v>73</v>
      </c>
      <c r="M7893">
        <v>50</v>
      </c>
      <c r="N7893" t="s">
        <v>3970</v>
      </c>
    </row>
    <row r="7894" spans="1:14" x14ac:dyDescent="0.2">
      <c r="A7894" t="s">
        <v>13653</v>
      </c>
      <c r="B7894">
        <v>32700</v>
      </c>
      <c r="C7894">
        <v>37350</v>
      </c>
      <c r="D7894">
        <v>42000</v>
      </c>
      <c r="E7894">
        <v>46650</v>
      </c>
      <c r="F7894">
        <v>50400</v>
      </c>
      <c r="G7894">
        <v>54150</v>
      </c>
      <c r="H7894">
        <v>57850</v>
      </c>
      <c r="I7894">
        <v>61600</v>
      </c>
      <c r="J7894">
        <v>65350</v>
      </c>
      <c r="K7894" t="s">
        <v>3103</v>
      </c>
      <c r="L7894">
        <v>75</v>
      </c>
      <c r="M7894">
        <v>50</v>
      </c>
      <c r="N7894" t="s">
        <v>3971</v>
      </c>
    </row>
    <row r="7895" spans="1:14" x14ac:dyDescent="0.2">
      <c r="A7895" t="s">
        <v>13654</v>
      </c>
      <c r="B7895">
        <v>28600</v>
      </c>
      <c r="C7895">
        <v>32650</v>
      </c>
      <c r="D7895">
        <v>36750</v>
      </c>
      <c r="E7895">
        <v>40800</v>
      </c>
      <c r="F7895">
        <v>44100</v>
      </c>
      <c r="G7895">
        <v>47350</v>
      </c>
      <c r="H7895">
        <v>50600</v>
      </c>
      <c r="I7895">
        <v>53900</v>
      </c>
      <c r="J7895">
        <v>57150</v>
      </c>
      <c r="K7895" t="s">
        <v>3103</v>
      </c>
      <c r="L7895">
        <v>77</v>
      </c>
      <c r="M7895">
        <v>50</v>
      </c>
      <c r="N7895" t="s">
        <v>3452</v>
      </c>
    </row>
    <row r="7896" spans="1:14" x14ac:dyDescent="0.2">
      <c r="A7896" t="s">
        <v>13655</v>
      </c>
      <c r="B7896">
        <v>49450</v>
      </c>
      <c r="C7896">
        <v>56500</v>
      </c>
      <c r="D7896">
        <v>63550</v>
      </c>
      <c r="E7896">
        <v>70600</v>
      </c>
      <c r="F7896">
        <v>76250</v>
      </c>
      <c r="G7896">
        <v>81900</v>
      </c>
      <c r="H7896">
        <v>87550</v>
      </c>
      <c r="I7896">
        <v>93200</v>
      </c>
      <c r="J7896">
        <v>98850</v>
      </c>
      <c r="K7896" t="s">
        <v>3103</v>
      </c>
      <c r="L7896">
        <v>79</v>
      </c>
      <c r="M7896">
        <v>50</v>
      </c>
      <c r="N7896" t="s">
        <v>2916</v>
      </c>
    </row>
    <row r="7897" spans="1:14" x14ac:dyDescent="0.2">
      <c r="A7897" t="s">
        <v>13656</v>
      </c>
      <c r="B7897">
        <v>49450</v>
      </c>
      <c r="C7897">
        <v>56500</v>
      </c>
      <c r="D7897">
        <v>63550</v>
      </c>
      <c r="E7897">
        <v>70600</v>
      </c>
      <c r="F7897">
        <v>76250</v>
      </c>
      <c r="G7897">
        <v>81900</v>
      </c>
      <c r="H7897">
        <v>87550</v>
      </c>
      <c r="I7897">
        <v>93200</v>
      </c>
      <c r="J7897">
        <v>98850</v>
      </c>
      <c r="K7897" t="s">
        <v>3103</v>
      </c>
      <c r="L7897">
        <v>81</v>
      </c>
      <c r="M7897">
        <v>50</v>
      </c>
      <c r="N7897" t="s">
        <v>3972</v>
      </c>
    </row>
    <row r="7898" spans="1:14" x14ac:dyDescent="0.2">
      <c r="A7898" t="s">
        <v>13657</v>
      </c>
      <c r="B7898">
        <v>39300</v>
      </c>
      <c r="C7898">
        <v>44900</v>
      </c>
      <c r="D7898">
        <v>50500</v>
      </c>
      <c r="E7898">
        <v>56100</v>
      </c>
      <c r="F7898">
        <v>60600</v>
      </c>
      <c r="G7898">
        <v>65100</v>
      </c>
      <c r="H7898">
        <v>69600</v>
      </c>
      <c r="I7898">
        <v>74100</v>
      </c>
      <c r="J7898">
        <v>78550</v>
      </c>
      <c r="K7898" t="s">
        <v>3103</v>
      </c>
      <c r="L7898">
        <v>83</v>
      </c>
      <c r="M7898">
        <v>50</v>
      </c>
      <c r="N7898" t="s">
        <v>3973</v>
      </c>
    </row>
    <row r="7899" spans="1:14" x14ac:dyDescent="0.2">
      <c r="A7899" t="s">
        <v>13658</v>
      </c>
      <c r="B7899">
        <v>49450</v>
      </c>
      <c r="C7899">
        <v>56500</v>
      </c>
      <c r="D7899">
        <v>63550</v>
      </c>
      <c r="E7899">
        <v>70600</v>
      </c>
      <c r="F7899">
        <v>76250</v>
      </c>
      <c r="G7899">
        <v>81900</v>
      </c>
      <c r="H7899">
        <v>87550</v>
      </c>
      <c r="I7899">
        <v>93200</v>
      </c>
      <c r="J7899">
        <v>98850</v>
      </c>
      <c r="K7899" t="s">
        <v>3103</v>
      </c>
      <c r="L7899">
        <v>85</v>
      </c>
      <c r="M7899">
        <v>50</v>
      </c>
      <c r="N7899" t="s">
        <v>3593</v>
      </c>
    </row>
    <row r="7900" spans="1:14" x14ac:dyDescent="0.2">
      <c r="A7900" t="s">
        <v>13659</v>
      </c>
      <c r="B7900">
        <v>49450</v>
      </c>
      <c r="C7900">
        <v>56500</v>
      </c>
      <c r="D7900">
        <v>63550</v>
      </c>
      <c r="E7900">
        <v>70600</v>
      </c>
      <c r="F7900">
        <v>76250</v>
      </c>
      <c r="G7900">
        <v>81900</v>
      </c>
      <c r="H7900">
        <v>87550</v>
      </c>
      <c r="I7900">
        <v>93200</v>
      </c>
      <c r="J7900">
        <v>98850</v>
      </c>
      <c r="K7900" t="s">
        <v>3103</v>
      </c>
      <c r="L7900">
        <v>87</v>
      </c>
      <c r="M7900">
        <v>50</v>
      </c>
      <c r="N7900" t="s">
        <v>769</v>
      </c>
    </row>
    <row r="7901" spans="1:14" x14ac:dyDescent="0.2">
      <c r="A7901" t="s">
        <v>13660</v>
      </c>
      <c r="B7901">
        <v>28450</v>
      </c>
      <c r="C7901">
        <v>32500</v>
      </c>
      <c r="D7901">
        <v>36550</v>
      </c>
      <c r="E7901">
        <v>40600</v>
      </c>
      <c r="F7901">
        <v>43850</v>
      </c>
      <c r="G7901">
        <v>47100</v>
      </c>
      <c r="H7901">
        <v>50350</v>
      </c>
      <c r="I7901">
        <v>53600</v>
      </c>
      <c r="J7901">
        <v>56850</v>
      </c>
      <c r="K7901" t="s">
        <v>3103</v>
      </c>
      <c r="L7901">
        <v>89</v>
      </c>
      <c r="M7901">
        <v>50</v>
      </c>
      <c r="N7901" t="s">
        <v>3974</v>
      </c>
    </row>
    <row r="7902" spans="1:14" x14ac:dyDescent="0.2">
      <c r="A7902" t="s">
        <v>13661</v>
      </c>
      <c r="B7902">
        <v>39300</v>
      </c>
      <c r="C7902">
        <v>44900</v>
      </c>
      <c r="D7902">
        <v>50500</v>
      </c>
      <c r="E7902">
        <v>56100</v>
      </c>
      <c r="F7902">
        <v>60600</v>
      </c>
      <c r="G7902">
        <v>65100</v>
      </c>
      <c r="H7902">
        <v>69600</v>
      </c>
      <c r="I7902">
        <v>74100</v>
      </c>
      <c r="J7902">
        <v>78550</v>
      </c>
      <c r="K7902" t="s">
        <v>3103</v>
      </c>
      <c r="L7902">
        <v>91</v>
      </c>
      <c r="M7902">
        <v>50</v>
      </c>
      <c r="N7902" t="s">
        <v>2491</v>
      </c>
    </row>
    <row r="7903" spans="1:14" x14ac:dyDescent="0.2">
      <c r="A7903" t="s">
        <v>13662</v>
      </c>
      <c r="B7903">
        <v>39300</v>
      </c>
      <c r="C7903">
        <v>44900</v>
      </c>
      <c r="D7903">
        <v>50500</v>
      </c>
      <c r="E7903">
        <v>56100</v>
      </c>
      <c r="F7903">
        <v>60600</v>
      </c>
      <c r="G7903">
        <v>65100</v>
      </c>
      <c r="H7903">
        <v>69600</v>
      </c>
      <c r="I7903">
        <v>74100</v>
      </c>
      <c r="J7903">
        <v>78550</v>
      </c>
      <c r="K7903" t="s">
        <v>3103</v>
      </c>
      <c r="L7903">
        <v>93</v>
      </c>
      <c r="M7903">
        <v>50</v>
      </c>
      <c r="N7903" t="s">
        <v>2492</v>
      </c>
    </row>
    <row r="7904" spans="1:14" x14ac:dyDescent="0.2">
      <c r="A7904" t="s">
        <v>13663</v>
      </c>
      <c r="B7904">
        <v>39300</v>
      </c>
      <c r="C7904">
        <v>44900</v>
      </c>
      <c r="D7904">
        <v>50500</v>
      </c>
      <c r="E7904">
        <v>56100</v>
      </c>
      <c r="F7904">
        <v>60600</v>
      </c>
      <c r="G7904">
        <v>65100</v>
      </c>
      <c r="H7904">
        <v>69600</v>
      </c>
      <c r="I7904">
        <v>74100</v>
      </c>
      <c r="J7904">
        <v>78550</v>
      </c>
      <c r="K7904" t="s">
        <v>3103</v>
      </c>
      <c r="L7904">
        <v>95</v>
      </c>
      <c r="M7904">
        <v>50</v>
      </c>
      <c r="N7904" t="s">
        <v>2493</v>
      </c>
    </row>
    <row r="7905" spans="1:14" x14ac:dyDescent="0.2">
      <c r="A7905" t="s">
        <v>13664</v>
      </c>
      <c r="B7905">
        <v>29200</v>
      </c>
      <c r="C7905">
        <v>33400</v>
      </c>
      <c r="D7905">
        <v>37550</v>
      </c>
      <c r="E7905">
        <v>41700</v>
      </c>
      <c r="F7905">
        <v>45050</v>
      </c>
      <c r="G7905">
        <v>48400</v>
      </c>
      <c r="H7905">
        <v>51750</v>
      </c>
      <c r="I7905">
        <v>55050</v>
      </c>
      <c r="J7905">
        <v>58400</v>
      </c>
      <c r="K7905" t="s">
        <v>3103</v>
      </c>
      <c r="L7905">
        <v>97</v>
      </c>
      <c r="M7905">
        <v>50</v>
      </c>
      <c r="N7905" t="s">
        <v>4133</v>
      </c>
    </row>
    <row r="7906" spans="1:14" x14ac:dyDescent="0.2">
      <c r="A7906" t="s">
        <v>13665</v>
      </c>
      <c r="B7906">
        <v>29050</v>
      </c>
      <c r="C7906">
        <v>33200</v>
      </c>
      <c r="D7906">
        <v>37350</v>
      </c>
      <c r="E7906">
        <v>41500</v>
      </c>
      <c r="F7906">
        <v>44850</v>
      </c>
      <c r="G7906">
        <v>48150</v>
      </c>
      <c r="H7906">
        <v>51500</v>
      </c>
      <c r="I7906">
        <v>54800</v>
      </c>
      <c r="J7906">
        <v>58100</v>
      </c>
      <c r="K7906" t="s">
        <v>3103</v>
      </c>
      <c r="L7906">
        <v>99</v>
      </c>
      <c r="M7906">
        <v>50</v>
      </c>
      <c r="N7906" t="s">
        <v>2494</v>
      </c>
    </row>
    <row r="7907" spans="1:14" x14ac:dyDescent="0.2">
      <c r="A7907" t="s">
        <v>13666</v>
      </c>
      <c r="B7907">
        <v>29200</v>
      </c>
      <c r="C7907">
        <v>33400</v>
      </c>
      <c r="D7907">
        <v>37550</v>
      </c>
      <c r="E7907">
        <v>41700</v>
      </c>
      <c r="F7907">
        <v>45050</v>
      </c>
      <c r="G7907">
        <v>48400</v>
      </c>
      <c r="H7907">
        <v>51750</v>
      </c>
      <c r="I7907">
        <v>55050</v>
      </c>
      <c r="J7907">
        <v>58400</v>
      </c>
      <c r="K7907" t="s">
        <v>3103</v>
      </c>
      <c r="L7907">
        <v>101</v>
      </c>
      <c r="M7907">
        <v>50</v>
      </c>
      <c r="N7907" t="s">
        <v>4170</v>
      </c>
    </row>
    <row r="7908" spans="1:14" x14ac:dyDescent="0.2">
      <c r="A7908" t="s">
        <v>13667</v>
      </c>
      <c r="B7908">
        <v>53900</v>
      </c>
      <c r="C7908">
        <v>61600</v>
      </c>
      <c r="D7908">
        <v>69300</v>
      </c>
      <c r="E7908">
        <v>76950</v>
      </c>
      <c r="F7908">
        <v>83150</v>
      </c>
      <c r="G7908">
        <v>89300</v>
      </c>
      <c r="H7908">
        <v>95450</v>
      </c>
      <c r="I7908">
        <v>101600</v>
      </c>
      <c r="J7908">
        <v>107750</v>
      </c>
      <c r="K7908" t="s">
        <v>3103</v>
      </c>
      <c r="L7908">
        <v>103</v>
      </c>
      <c r="M7908">
        <v>50</v>
      </c>
      <c r="N7908" t="s">
        <v>2350</v>
      </c>
    </row>
    <row r="7909" spans="1:14" x14ac:dyDescent="0.2">
      <c r="A7909" t="s">
        <v>13668</v>
      </c>
      <c r="B7909">
        <v>28450</v>
      </c>
      <c r="C7909">
        <v>32500</v>
      </c>
      <c r="D7909">
        <v>36550</v>
      </c>
      <c r="E7909">
        <v>40600</v>
      </c>
      <c r="F7909">
        <v>43850</v>
      </c>
      <c r="G7909">
        <v>47100</v>
      </c>
      <c r="H7909">
        <v>50350</v>
      </c>
      <c r="I7909">
        <v>53600</v>
      </c>
      <c r="J7909">
        <v>56850</v>
      </c>
      <c r="K7909" t="s">
        <v>3103</v>
      </c>
      <c r="L7909">
        <v>105</v>
      </c>
      <c r="M7909">
        <v>50</v>
      </c>
      <c r="N7909" t="s">
        <v>4171</v>
      </c>
    </row>
    <row r="7910" spans="1:14" x14ac:dyDescent="0.2">
      <c r="A7910" t="s">
        <v>13669</v>
      </c>
      <c r="B7910">
        <v>28450</v>
      </c>
      <c r="C7910">
        <v>32500</v>
      </c>
      <c r="D7910">
        <v>36550</v>
      </c>
      <c r="E7910">
        <v>40600</v>
      </c>
      <c r="F7910">
        <v>43850</v>
      </c>
      <c r="G7910">
        <v>47100</v>
      </c>
      <c r="H7910">
        <v>50350</v>
      </c>
      <c r="I7910">
        <v>53600</v>
      </c>
      <c r="J7910">
        <v>56850</v>
      </c>
      <c r="K7910" t="s">
        <v>3103</v>
      </c>
      <c r="L7910">
        <v>107</v>
      </c>
      <c r="M7910">
        <v>50</v>
      </c>
      <c r="N7910" t="s">
        <v>2495</v>
      </c>
    </row>
    <row r="7911" spans="1:14" x14ac:dyDescent="0.2">
      <c r="A7911" t="s">
        <v>13670</v>
      </c>
      <c r="B7911">
        <v>37150</v>
      </c>
      <c r="C7911">
        <v>42450</v>
      </c>
      <c r="D7911">
        <v>47750</v>
      </c>
      <c r="E7911">
        <v>53050</v>
      </c>
      <c r="F7911">
        <v>57300</v>
      </c>
      <c r="G7911">
        <v>61550</v>
      </c>
      <c r="H7911">
        <v>65800</v>
      </c>
      <c r="I7911">
        <v>70050</v>
      </c>
      <c r="J7911">
        <v>74300</v>
      </c>
      <c r="K7911" t="s">
        <v>3103</v>
      </c>
      <c r="L7911">
        <v>109</v>
      </c>
      <c r="M7911">
        <v>50</v>
      </c>
      <c r="N7911" t="s">
        <v>2496</v>
      </c>
    </row>
    <row r="7912" spans="1:14" x14ac:dyDescent="0.2">
      <c r="A7912" t="s">
        <v>13671</v>
      </c>
      <c r="B7912">
        <v>35600</v>
      </c>
      <c r="C7912">
        <v>40650</v>
      </c>
      <c r="D7912">
        <v>45750</v>
      </c>
      <c r="E7912">
        <v>50800</v>
      </c>
      <c r="F7912">
        <v>54900</v>
      </c>
      <c r="G7912">
        <v>58950</v>
      </c>
      <c r="H7912">
        <v>63000</v>
      </c>
      <c r="I7912">
        <v>67100</v>
      </c>
      <c r="J7912">
        <v>71150</v>
      </c>
      <c r="K7912" t="s">
        <v>3103</v>
      </c>
      <c r="L7912">
        <v>111</v>
      </c>
      <c r="M7912">
        <v>50</v>
      </c>
      <c r="N7912" t="s">
        <v>2497</v>
      </c>
    </row>
    <row r="7913" spans="1:14" x14ac:dyDescent="0.2">
      <c r="A7913" t="s">
        <v>13672</v>
      </c>
      <c r="B7913">
        <v>31750</v>
      </c>
      <c r="C7913">
        <v>36250</v>
      </c>
      <c r="D7913">
        <v>40800</v>
      </c>
      <c r="E7913">
        <v>45300</v>
      </c>
      <c r="F7913">
        <v>48950</v>
      </c>
      <c r="G7913">
        <v>52550</v>
      </c>
      <c r="H7913">
        <v>56200</v>
      </c>
      <c r="I7913">
        <v>59800</v>
      </c>
      <c r="J7913">
        <v>63450</v>
      </c>
      <c r="K7913" t="s">
        <v>3103</v>
      </c>
      <c r="L7913">
        <v>113</v>
      </c>
      <c r="M7913">
        <v>50</v>
      </c>
      <c r="N7913" t="s">
        <v>3615</v>
      </c>
    </row>
    <row r="7914" spans="1:14" x14ac:dyDescent="0.2">
      <c r="A7914" t="s">
        <v>13673</v>
      </c>
      <c r="B7914">
        <v>31750</v>
      </c>
      <c r="C7914">
        <v>36250</v>
      </c>
      <c r="D7914">
        <v>40800</v>
      </c>
      <c r="E7914">
        <v>45300</v>
      </c>
      <c r="F7914">
        <v>48950</v>
      </c>
      <c r="G7914">
        <v>52550</v>
      </c>
      <c r="H7914">
        <v>56200</v>
      </c>
      <c r="I7914">
        <v>59800</v>
      </c>
      <c r="J7914">
        <v>63450</v>
      </c>
      <c r="K7914" t="s">
        <v>3103</v>
      </c>
      <c r="L7914">
        <v>115</v>
      </c>
      <c r="M7914">
        <v>50</v>
      </c>
      <c r="N7914" t="s">
        <v>3362</v>
      </c>
    </row>
    <row r="7915" spans="1:14" x14ac:dyDescent="0.2">
      <c r="A7915" t="s">
        <v>13674</v>
      </c>
      <c r="B7915">
        <v>33250</v>
      </c>
      <c r="C7915">
        <v>38000</v>
      </c>
      <c r="D7915">
        <v>42750</v>
      </c>
      <c r="E7915">
        <v>47500</v>
      </c>
      <c r="F7915">
        <v>51300</v>
      </c>
      <c r="G7915">
        <v>55100</v>
      </c>
      <c r="H7915">
        <v>58900</v>
      </c>
      <c r="I7915">
        <v>62700</v>
      </c>
      <c r="J7915">
        <v>66500</v>
      </c>
      <c r="K7915" t="s">
        <v>3103</v>
      </c>
      <c r="L7915">
        <v>117</v>
      </c>
      <c r="M7915">
        <v>50</v>
      </c>
      <c r="N7915" t="s">
        <v>3616</v>
      </c>
    </row>
    <row r="7916" spans="1:14" x14ac:dyDescent="0.2">
      <c r="A7916" t="s">
        <v>13675</v>
      </c>
      <c r="B7916">
        <v>51400</v>
      </c>
      <c r="C7916">
        <v>58750</v>
      </c>
      <c r="D7916">
        <v>66100</v>
      </c>
      <c r="E7916">
        <v>73400</v>
      </c>
      <c r="F7916">
        <v>79300</v>
      </c>
      <c r="G7916">
        <v>85150</v>
      </c>
      <c r="H7916">
        <v>91050</v>
      </c>
      <c r="I7916">
        <v>96900</v>
      </c>
      <c r="J7916">
        <v>102800</v>
      </c>
      <c r="K7916" t="s">
        <v>3103</v>
      </c>
      <c r="L7916">
        <v>119</v>
      </c>
      <c r="M7916">
        <v>50</v>
      </c>
      <c r="N7916" t="s">
        <v>770</v>
      </c>
    </row>
    <row r="7917" spans="1:14" x14ac:dyDescent="0.2">
      <c r="A7917" t="s">
        <v>13676</v>
      </c>
      <c r="B7917">
        <v>29250</v>
      </c>
      <c r="C7917">
        <v>33400</v>
      </c>
      <c r="D7917">
        <v>37600</v>
      </c>
      <c r="E7917">
        <v>41750</v>
      </c>
      <c r="F7917">
        <v>45100</v>
      </c>
      <c r="G7917">
        <v>48450</v>
      </c>
      <c r="H7917">
        <v>51800</v>
      </c>
      <c r="I7917">
        <v>55150</v>
      </c>
      <c r="J7917">
        <v>58450</v>
      </c>
      <c r="K7917" t="s">
        <v>3103</v>
      </c>
      <c r="L7917">
        <v>121</v>
      </c>
      <c r="M7917">
        <v>50</v>
      </c>
      <c r="N7917" t="s">
        <v>2498</v>
      </c>
    </row>
    <row r="7918" spans="1:14" x14ac:dyDescent="0.2">
      <c r="A7918" t="s">
        <v>13677</v>
      </c>
      <c r="B7918">
        <v>29300</v>
      </c>
      <c r="C7918">
        <v>33500</v>
      </c>
      <c r="D7918">
        <v>37700</v>
      </c>
      <c r="E7918">
        <v>41850</v>
      </c>
      <c r="F7918">
        <v>45200</v>
      </c>
      <c r="G7918">
        <v>48550</v>
      </c>
      <c r="H7918">
        <v>51900</v>
      </c>
      <c r="I7918">
        <v>55250</v>
      </c>
      <c r="J7918">
        <v>58600</v>
      </c>
      <c r="K7918" t="s">
        <v>3103</v>
      </c>
      <c r="L7918">
        <v>123</v>
      </c>
      <c r="M7918">
        <v>50</v>
      </c>
      <c r="N7918" t="s">
        <v>2499</v>
      </c>
    </row>
    <row r="7919" spans="1:14" x14ac:dyDescent="0.2">
      <c r="A7919" t="s">
        <v>13678</v>
      </c>
      <c r="B7919">
        <v>27600</v>
      </c>
      <c r="C7919">
        <v>31550</v>
      </c>
      <c r="D7919">
        <v>35500</v>
      </c>
      <c r="E7919">
        <v>39400</v>
      </c>
      <c r="F7919">
        <v>42600</v>
      </c>
      <c r="G7919">
        <v>45750</v>
      </c>
      <c r="H7919">
        <v>48900</v>
      </c>
      <c r="I7919">
        <v>52050</v>
      </c>
      <c r="J7919">
        <v>55200</v>
      </c>
      <c r="K7919" t="s">
        <v>3104</v>
      </c>
      <c r="L7919">
        <v>1</v>
      </c>
      <c r="M7919">
        <v>50</v>
      </c>
      <c r="N7919" t="s">
        <v>3679</v>
      </c>
    </row>
    <row r="7920" spans="1:14" x14ac:dyDescent="0.2">
      <c r="A7920" t="s">
        <v>13679</v>
      </c>
      <c r="B7920">
        <v>25000</v>
      </c>
      <c r="C7920">
        <v>28550</v>
      </c>
      <c r="D7920">
        <v>32100</v>
      </c>
      <c r="E7920">
        <v>35650</v>
      </c>
      <c r="F7920">
        <v>38550</v>
      </c>
      <c r="G7920">
        <v>41400</v>
      </c>
      <c r="H7920">
        <v>44250</v>
      </c>
      <c r="I7920">
        <v>47100</v>
      </c>
      <c r="J7920">
        <v>49950</v>
      </c>
      <c r="K7920" t="s">
        <v>3104</v>
      </c>
      <c r="L7920">
        <v>3</v>
      </c>
      <c r="M7920">
        <v>50</v>
      </c>
      <c r="N7920" t="s">
        <v>3863</v>
      </c>
    </row>
    <row r="7921" spans="1:14" x14ac:dyDescent="0.2">
      <c r="A7921" t="s">
        <v>13680</v>
      </c>
      <c r="B7921">
        <v>24250</v>
      </c>
      <c r="C7921">
        <v>27700</v>
      </c>
      <c r="D7921">
        <v>31150</v>
      </c>
      <c r="E7921">
        <v>34600</v>
      </c>
      <c r="F7921">
        <v>37400</v>
      </c>
      <c r="G7921">
        <v>40150</v>
      </c>
      <c r="H7921">
        <v>42950</v>
      </c>
      <c r="I7921">
        <v>45700</v>
      </c>
      <c r="J7921">
        <v>48450</v>
      </c>
      <c r="K7921" t="s">
        <v>3104</v>
      </c>
      <c r="L7921">
        <v>5</v>
      </c>
      <c r="M7921">
        <v>50</v>
      </c>
      <c r="N7921" t="s">
        <v>3680</v>
      </c>
    </row>
    <row r="7922" spans="1:14" x14ac:dyDescent="0.2">
      <c r="A7922" t="s">
        <v>13681</v>
      </c>
      <c r="B7922">
        <v>24250</v>
      </c>
      <c r="C7922">
        <v>27700</v>
      </c>
      <c r="D7922">
        <v>31150</v>
      </c>
      <c r="E7922">
        <v>34600</v>
      </c>
      <c r="F7922">
        <v>37400</v>
      </c>
      <c r="G7922">
        <v>40150</v>
      </c>
      <c r="H7922">
        <v>42950</v>
      </c>
      <c r="I7922">
        <v>45700</v>
      </c>
      <c r="J7922">
        <v>48450</v>
      </c>
      <c r="K7922" t="s">
        <v>3104</v>
      </c>
      <c r="L7922">
        <v>7</v>
      </c>
      <c r="M7922">
        <v>50</v>
      </c>
      <c r="N7922" t="s">
        <v>3681</v>
      </c>
    </row>
    <row r="7923" spans="1:14" x14ac:dyDescent="0.2">
      <c r="A7923" t="s">
        <v>13682</v>
      </c>
      <c r="B7923">
        <v>24250</v>
      </c>
      <c r="C7923">
        <v>27700</v>
      </c>
      <c r="D7923">
        <v>31150</v>
      </c>
      <c r="E7923">
        <v>34600</v>
      </c>
      <c r="F7923">
        <v>37400</v>
      </c>
      <c r="G7923">
        <v>40150</v>
      </c>
      <c r="H7923">
        <v>42950</v>
      </c>
      <c r="I7923">
        <v>45700</v>
      </c>
      <c r="J7923">
        <v>48450</v>
      </c>
      <c r="K7923" t="s">
        <v>3104</v>
      </c>
      <c r="L7923">
        <v>9</v>
      </c>
      <c r="M7923">
        <v>50</v>
      </c>
      <c r="N7923" t="s">
        <v>3682</v>
      </c>
    </row>
    <row r="7924" spans="1:14" x14ac:dyDescent="0.2">
      <c r="A7924" t="s">
        <v>13683</v>
      </c>
      <c r="B7924">
        <v>24250</v>
      </c>
      <c r="C7924">
        <v>27700</v>
      </c>
      <c r="D7924">
        <v>31150</v>
      </c>
      <c r="E7924">
        <v>34600</v>
      </c>
      <c r="F7924">
        <v>37400</v>
      </c>
      <c r="G7924">
        <v>40150</v>
      </c>
      <c r="H7924">
        <v>42950</v>
      </c>
      <c r="I7924">
        <v>45700</v>
      </c>
      <c r="J7924">
        <v>48450</v>
      </c>
      <c r="K7924" t="s">
        <v>3104</v>
      </c>
      <c r="L7924">
        <v>11</v>
      </c>
      <c r="M7924">
        <v>50</v>
      </c>
      <c r="N7924" t="s">
        <v>3683</v>
      </c>
    </row>
    <row r="7925" spans="1:14" x14ac:dyDescent="0.2">
      <c r="A7925" t="s">
        <v>13684</v>
      </c>
      <c r="B7925">
        <v>24800</v>
      </c>
      <c r="C7925">
        <v>28350</v>
      </c>
      <c r="D7925">
        <v>31900</v>
      </c>
      <c r="E7925">
        <v>35400</v>
      </c>
      <c r="F7925">
        <v>38250</v>
      </c>
      <c r="G7925">
        <v>41100</v>
      </c>
      <c r="H7925">
        <v>43900</v>
      </c>
      <c r="I7925">
        <v>46750</v>
      </c>
      <c r="J7925">
        <v>49600</v>
      </c>
      <c r="K7925" t="s">
        <v>3104</v>
      </c>
      <c r="L7925">
        <v>13</v>
      </c>
      <c r="M7925">
        <v>50</v>
      </c>
      <c r="N7925" t="s">
        <v>3684</v>
      </c>
    </row>
    <row r="7926" spans="1:14" x14ac:dyDescent="0.2">
      <c r="A7926" t="s">
        <v>13685</v>
      </c>
      <c r="B7926">
        <v>24250</v>
      </c>
      <c r="C7926">
        <v>27700</v>
      </c>
      <c r="D7926">
        <v>31150</v>
      </c>
      <c r="E7926">
        <v>34600</v>
      </c>
      <c r="F7926">
        <v>37400</v>
      </c>
      <c r="G7926">
        <v>40150</v>
      </c>
      <c r="H7926">
        <v>42950</v>
      </c>
      <c r="I7926">
        <v>45700</v>
      </c>
      <c r="J7926">
        <v>48450</v>
      </c>
      <c r="K7926" t="s">
        <v>3104</v>
      </c>
      <c r="L7926">
        <v>15</v>
      </c>
      <c r="M7926">
        <v>50</v>
      </c>
      <c r="N7926" t="s">
        <v>3685</v>
      </c>
    </row>
    <row r="7927" spans="1:14" x14ac:dyDescent="0.2">
      <c r="A7927" t="s">
        <v>13686</v>
      </c>
      <c r="B7927">
        <v>24250</v>
      </c>
      <c r="C7927">
        <v>27700</v>
      </c>
      <c r="D7927">
        <v>31150</v>
      </c>
      <c r="E7927">
        <v>34600</v>
      </c>
      <c r="F7927">
        <v>37400</v>
      </c>
      <c r="G7927">
        <v>40150</v>
      </c>
      <c r="H7927">
        <v>42950</v>
      </c>
      <c r="I7927">
        <v>45700</v>
      </c>
      <c r="J7927">
        <v>48450</v>
      </c>
      <c r="K7927" t="s">
        <v>3104</v>
      </c>
      <c r="L7927">
        <v>17</v>
      </c>
      <c r="M7927">
        <v>50</v>
      </c>
      <c r="N7927" t="s">
        <v>3686</v>
      </c>
    </row>
    <row r="7928" spans="1:14" x14ac:dyDescent="0.2">
      <c r="A7928" t="s">
        <v>13687</v>
      </c>
      <c r="B7928">
        <v>31100</v>
      </c>
      <c r="C7928">
        <v>35550</v>
      </c>
      <c r="D7928">
        <v>40000</v>
      </c>
      <c r="E7928">
        <v>44400</v>
      </c>
      <c r="F7928">
        <v>48000</v>
      </c>
      <c r="G7928">
        <v>51550</v>
      </c>
      <c r="H7928">
        <v>55100</v>
      </c>
      <c r="I7928">
        <v>58650</v>
      </c>
      <c r="J7928">
        <v>62200</v>
      </c>
      <c r="K7928" t="s">
        <v>3104</v>
      </c>
      <c r="L7928">
        <v>19</v>
      </c>
      <c r="M7928">
        <v>50</v>
      </c>
      <c r="N7928" t="s">
        <v>3687</v>
      </c>
    </row>
    <row r="7929" spans="1:14" x14ac:dyDescent="0.2">
      <c r="A7929" t="s">
        <v>13688</v>
      </c>
      <c r="B7929">
        <v>29750</v>
      </c>
      <c r="C7929">
        <v>34000</v>
      </c>
      <c r="D7929">
        <v>38250</v>
      </c>
      <c r="E7929">
        <v>42500</v>
      </c>
      <c r="F7929">
        <v>45900</v>
      </c>
      <c r="G7929">
        <v>49300</v>
      </c>
      <c r="H7929">
        <v>52700</v>
      </c>
      <c r="I7929">
        <v>56100</v>
      </c>
      <c r="J7929">
        <v>59500</v>
      </c>
      <c r="K7929" t="s">
        <v>3104</v>
      </c>
      <c r="L7929">
        <v>21</v>
      </c>
      <c r="M7929">
        <v>50</v>
      </c>
      <c r="N7929" t="s">
        <v>3688</v>
      </c>
    </row>
    <row r="7930" spans="1:14" x14ac:dyDescent="0.2">
      <c r="A7930" t="s">
        <v>13689</v>
      </c>
      <c r="B7930">
        <v>25000</v>
      </c>
      <c r="C7930">
        <v>28550</v>
      </c>
      <c r="D7930">
        <v>32100</v>
      </c>
      <c r="E7930">
        <v>35650</v>
      </c>
      <c r="F7930">
        <v>38550</v>
      </c>
      <c r="G7930">
        <v>41400</v>
      </c>
      <c r="H7930">
        <v>44250</v>
      </c>
      <c r="I7930">
        <v>47100</v>
      </c>
      <c r="J7930">
        <v>49950</v>
      </c>
      <c r="K7930" t="s">
        <v>3104</v>
      </c>
      <c r="L7930">
        <v>23</v>
      </c>
      <c r="M7930">
        <v>50</v>
      </c>
      <c r="N7930" t="s">
        <v>2940</v>
      </c>
    </row>
    <row r="7931" spans="1:14" x14ac:dyDescent="0.2">
      <c r="A7931" t="s">
        <v>13690</v>
      </c>
      <c r="B7931">
        <v>34900</v>
      </c>
      <c r="C7931">
        <v>39900</v>
      </c>
      <c r="D7931">
        <v>44900</v>
      </c>
      <c r="E7931">
        <v>49850</v>
      </c>
      <c r="F7931">
        <v>53850</v>
      </c>
      <c r="G7931">
        <v>57850</v>
      </c>
      <c r="H7931">
        <v>61850</v>
      </c>
      <c r="I7931">
        <v>65850</v>
      </c>
      <c r="J7931">
        <v>69800</v>
      </c>
      <c r="K7931" t="s">
        <v>3104</v>
      </c>
      <c r="L7931">
        <v>25</v>
      </c>
      <c r="M7931">
        <v>50</v>
      </c>
      <c r="N7931" t="s">
        <v>3689</v>
      </c>
    </row>
    <row r="7932" spans="1:14" x14ac:dyDescent="0.2">
      <c r="A7932" t="s">
        <v>13691</v>
      </c>
      <c r="B7932">
        <v>25000</v>
      </c>
      <c r="C7932">
        <v>28550</v>
      </c>
      <c r="D7932">
        <v>32100</v>
      </c>
      <c r="E7932">
        <v>35650</v>
      </c>
      <c r="F7932">
        <v>38550</v>
      </c>
      <c r="G7932">
        <v>41400</v>
      </c>
      <c r="H7932">
        <v>44250</v>
      </c>
      <c r="I7932">
        <v>47100</v>
      </c>
      <c r="J7932">
        <v>49950</v>
      </c>
      <c r="K7932" t="s">
        <v>3104</v>
      </c>
      <c r="L7932">
        <v>27</v>
      </c>
      <c r="M7932">
        <v>50</v>
      </c>
      <c r="N7932" t="s">
        <v>3269</v>
      </c>
    </row>
    <row r="7933" spans="1:14" x14ac:dyDescent="0.2">
      <c r="A7933" t="s">
        <v>13692</v>
      </c>
      <c r="B7933">
        <v>29800</v>
      </c>
      <c r="C7933">
        <v>34050</v>
      </c>
      <c r="D7933">
        <v>38300</v>
      </c>
      <c r="E7933">
        <v>42550</v>
      </c>
      <c r="F7933">
        <v>46000</v>
      </c>
      <c r="G7933">
        <v>49400</v>
      </c>
      <c r="H7933">
        <v>52800</v>
      </c>
      <c r="I7933">
        <v>56200</v>
      </c>
      <c r="J7933">
        <v>59600</v>
      </c>
      <c r="K7933" t="s">
        <v>3104</v>
      </c>
      <c r="L7933">
        <v>29</v>
      </c>
      <c r="M7933">
        <v>50</v>
      </c>
      <c r="N7933" t="s">
        <v>2942</v>
      </c>
    </row>
    <row r="7934" spans="1:14" x14ac:dyDescent="0.2">
      <c r="A7934" t="s">
        <v>13693</v>
      </c>
      <c r="B7934">
        <v>28250</v>
      </c>
      <c r="C7934">
        <v>32250</v>
      </c>
      <c r="D7934">
        <v>36300</v>
      </c>
      <c r="E7934">
        <v>40300</v>
      </c>
      <c r="F7934">
        <v>43550</v>
      </c>
      <c r="G7934">
        <v>46750</v>
      </c>
      <c r="H7934">
        <v>50000</v>
      </c>
      <c r="I7934">
        <v>53200</v>
      </c>
      <c r="J7934">
        <v>56450</v>
      </c>
      <c r="K7934" t="s">
        <v>3104</v>
      </c>
      <c r="L7934">
        <v>31</v>
      </c>
      <c r="M7934">
        <v>50</v>
      </c>
      <c r="N7934" t="s">
        <v>3690</v>
      </c>
    </row>
    <row r="7935" spans="1:14" x14ac:dyDescent="0.2">
      <c r="A7935" t="s">
        <v>13694</v>
      </c>
      <c r="B7935">
        <v>24800</v>
      </c>
      <c r="C7935">
        <v>28350</v>
      </c>
      <c r="D7935">
        <v>31900</v>
      </c>
      <c r="E7935">
        <v>35400</v>
      </c>
      <c r="F7935">
        <v>38250</v>
      </c>
      <c r="G7935">
        <v>41100</v>
      </c>
      <c r="H7935">
        <v>43900</v>
      </c>
      <c r="I7935">
        <v>46750</v>
      </c>
      <c r="J7935">
        <v>49600</v>
      </c>
      <c r="K7935" t="s">
        <v>3104</v>
      </c>
      <c r="L7935">
        <v>33</v>
      </c>
      <c r="M7935">
        <v>50</v>
      </c>
      <c r="N7935" t="s">
        <v>3691</v>
      </c>
    </row>
    <row r="7936" spans="1:14" x14ac:dyDescent="0.2">
      <c r="A7936" t="s">
        <v>13695</v>
      </c>
      <c r="B7936">
        <v>25000</v>
      </c>
      <c r="C7936">
        <v>28550</v>
      </c>
      <c r="D7936">
        <v>32100</v>
      </c>
      <c r="E7936">
        <v>35650</v>
      </c>
      <c r="F7936">
        <v>38550</v>
      </c>
      <c r="G7936">
        <v>41400</v>
      </c>
      <c r="H7936">
        <v>44250</v>
      </c>
      <c r="I7936">
        <v>47100</v>
      </c>
      <c r="J7936">
        <v>49950</v>
      </c>
      <c r="K7936" t="s">
        <v>3104</v>
      </c>
      <c r="L7936">
        <v>35</v>
      </c>
      <c r="M7936">
        <v>50</v>
      </c>
      <c r="N7936" t="s">
        <v>3692</v>
      </c>
    </row>
    <row r="7937" spans="1:14" x14ac:dyDescent="0.2">
      <c r="A7937" t="s">
        <v>13696</v>
      </c>
      <c r="B7937">
        <v>35400</v>
      </c>
      <c r="C7937">
        <v>40450</v>
      </c>
      <c r="D7937">
        <v>45500</v>
      </c>
      <c r="E7937">
        <v>50550</v>
      </c>
      <c r="F7937">
        <v>54600</v>
      </c>
      <c r="G7937">
        <v>58650</v>
      </c>
      <c r="H7937">
        <v>62700</v>
      </c>
      <c r="I7937">
        <v>66750</v>
      </c>
      <c r="J7937">
        <v>70800</v>
      </c>
      <c r="K7937" t="s">
        <v>3104</v>
      </c>
      <c r="L7937">
        <v>37</v>
      </c>
      <c r="M7937">
        <v>50</v>
      </c>
      <c r="N7937" t="s">
        <v>2946</v>
      </c>
    </row>
    <row r="7938" spans="1:14" x14ac:dyDescent="0.2">
      <c r="A7938" t="s">
        <v>13697</v>
      </c>
      <c r="B7938">
        <v>24250</v>
      </c>
      <c r="C7938">
        <v>27700</v>
      </c>
      <c r="D7938">
        <v>31150</v>
      </c>
      <c r="E7938">
        <v>34600</v>
      </c>
      <c r="F7938">
        <v>37400</v>
      </c>
      <c r="G7938">
        <v>40150</v>
      </c>
      <c r="H7938">
        <v>42950</v>
      </c>
      <c r="I7938">
        <v>45700</v>
      </c>
      <c r="J7938">
        <v>48450</v>
      </c>
      <c r="K7938" t="s">
        <v>3104</v>
      </c>
      <c r="L7938">
        <v>39</v>
      </c>
      <c r="M7938">
        <v>50</v>
      </c>
      <c r="N7938" t="s">
        <v>3307</v>
      </c>
    </row>
    <row r="7939" spans="1:14" x14ac:dyDescent="0.2">
      <c r="A7939" t="s">
        <v>13698</v>
      </c>
      <c r="B7939">
        <v>24250</v>
      </c>
      <c r="C7939">
        <v>27700</v>
      </c>
      <c r="D7939">
        <v>31150</v>
      </c>
      <c r="E7939">
        <v>34600</v>
      </c>
      <c r="F7939">
        <v>37400</v>
      </c>
      <c r="G7939">
        <v>40150</v>
      </c>
      <c r="H7939">
        <v>42950</v>
      </c>
      <c r="I7939">
        <v>45700</v>
      </c>
      <c r="J7939">
        <v>48450</v>
      </c>
      <c r="K7939" t="s">
        <v>3104</v>
      </c>
      <c r="L7939">
        <v>41</v>
      </c>
      <c r="M7939">
        <v>50</v>
      </c>
      <c r="N7939" t="s">
        <v>3693</v>
      </c>
    </row>
    <row r="7940" spans="1:14" x14ac:dyDescent="0.2">
      <c r="A7940" t="s">
        <v>13699</v>
      </c>
      <c r="B7940">
        <v>24250</v>
      </c>
      <c r="C7940">
        <v>27700</v>
      </c>
      <c r="D7940">
        <v>31150</v>
      </c>
      <c r="E7940">
        <v>34600</v>
      </c>
      <c r="F7940">
        <v>37400</v>
      </c>
      <c r="G7940">
        <v>40150</v>
      </c>
      <c r="H7940">
        <v>42950</v>
      </c>
      <c r="I7940">
        <v>45700</v>
      </c>
      <c r="J7940">
        <v>48450</v>
      </c>
      <c r="K7940" t="s">
        <v>3104</v>
      </c>
      <c r="L7940">
        <v>43</v>
      </c>
      <c r="M7940">
        <v>50</v>
      </c>
      <c r="N7940" t="s">
        <v>3311</v>
      </c>
    </row>
    <row r="7941" spans="1:14" x14ac:dyDescent="0.2">
      <c r="A7941" t="s">
        <v>13700</v>
      </c>
      <c r="B7941">
        <v>24250</v>
      </c>
      <c r="C7941">
        <v>27700</v>
      </c>
      <c r="D7941">
        <v>31150</v>
      </c>
      <c r="E7941">
        <v>34600</v>
      </c>
      <c r="F7941">
        <v>37400</v>
      </c>
      <c r="G7941">
        <v>40150</v>
      </c>
      <c r="H7941">
        <v>42950</v>
      </c>
      <c r="I7941">
        <v>45700</v>
      </c>
      <c r="J7941">
        <v>48450</v>
      </c>
      <c r="K7941" t="s">
        <v>3104</v>
      </c>
      <c r="L7941">
        <v>45</v>
      </c>
      <c r="M7941">
        <v>50</v>
      </c>
      <c r="N7941" t="s">
        <v>3374</v>
      </c>
    </row>
    <row r="7942" spans="1:14" x14ac:dyDescent="0.2">
      <c r="A7942" t="s">
        <v>13701</v>
      </c>
      <c r="B7942">
        <v>24250</v>
      </c>
      <c r="C7942">
        <v>27700</v>
      </c>
      <c r="D7942">
        <v>31150</v>
      </c>
      <c r="E7942">
        <v>34600</v>
      </c>
      <c r="F7942">
        <v>37400</v>
      </c>
      <c r="G7942">
        <v>40150</v>
      </c>
      <c r="H7942">
        <v>42950</v>
      </c>
      <c r="I7942">
        <v>45700</v>
      </c>
      <c r="J7942">
        <v>48450</v>
      </c>
      <c r="K7942" t="s">
        <v>3104</v>
      </c>
      <c r="L7942">
        <v>47</v>
      </c>
      <c r="M7942">
        <v>50</v>
      </c>
      <c r="N7942" t="s">
        <v>3694</v>
      </c>
    </row>
    <row r="7943" spans="1:14" x14ac:dyDescent="0.2">
      <c r="A7943" t="s">
        <v>13702</v>
      </c>
      <c r="B7943">
        <v>26450</v>
      </c>
      <c r="C7943">
        <v>30200</v>
      </c>
      <c r="D7943">
        <v>34000</v>
      </c>
      <c r="E7943">
        <v>37750</v>
      </c>
      <c r="F7943">
        <v>40800</v>
      </c>
      <c r="G7943">
        <v>43800</v>
      </c>
      <c r="H7943">
        <v>46850</v>
      </c>
      <c r="I7943">
        <v>49850</v>
      </c>
      <c r="J7943">
        <v>52850</v>
      </c>
      <c r="K7943" t="s">
        <v>3104</v>
      </c>
      <c r="L7943">
        <v>49</v>
      </c>
      <c r="M7943">
        <v>50</v>
      </c>
      <c r="N7943" t="s">
        <v>3695</v>
      </c>
    </row>
    <row r="7944" spans="1:14" x14ac:dyDescent="0.2">
      <c r="A7944" t="s">
        <v>13703</v>
      </c>
      <c r="B7944">
        <v>24700</v>
      </c>
      <c r="C7944">
        <v>28200</v>
      </c>
      <c r="D7944">
        <v>31750</v>
      </c>
      <c r="E7944">
        <v>35250</v>
      </c>
      <c r="F7944">
        <v>38100</v>
      </c>
      <c r="G7944">
        <v>40900</v>
      </c>
      <c r="H7944">
        <v>43750</v>
      </c>
      <c r="I7944">
        <v>46550</v>
      </c>
      <c r="J7944">
        <v>49350</v>
      </c>
      <c r="K7944" t="s">
        <v>3104</v>
      </c>
      <c r="L7944">
        <v>51</v>
      </c>
      <c r="M7944">
        <v>50</v>
      </c>
      <c r="N7944" t="s">
        <v>2844</v>
      </c>
    </row>
    <row r="7945" spans="1:14" x14ac:dyDescent="0.2">
      <c r="A7945" t="s">
        <v>13704</v>
      </c>
      <c r="B7945">
        <v>34650</v>
      </c>
      <c r="C7945">
        <v>39600</v>
      </c>
      <c r="D7945">
        <v>44550</v>
      </c>
      <c r="E7945">
        <v>49500</v>
      </c>
      <c r="F7945">
        <v>53500</v>
      </c>
      <c r="G7945">
        <v>57450</v>
      </c>
      <c r="H7945">
        <v>61400</v>
      </c>
      <c r="I7945">
        <v>65350</v>
      </c>
      <c r="J7945">
        <v>69300</v>
      </c>
      <c r="K7945" t="s">
        <v>3104</v>
      </c>
      <c r="L7945">
        <v>53</v>
      </c>
      <c r="M7945">
        <v>50</v>
      </c>
      <c r="N7945" t="s">
        <v>3696</v>
      </c>
    </row>
    <row r="7946" spans="1:14" x14ac:dyDescent="0.2">
      <c r="A7946" t="s">
        <v>13705</v>
      </c>
      <c r="B7946">
        <v>29250</v>
      </c>
      <c r="C7946">
        <v>33400</v>
      </c>
      <c r="D7946">
        <v>37600</v>
      </c>
      <c r="E7946">
        <v>41750</v>
      </c>
      <c r="F7946">
        <v>45100</v>
      </c>
      <c r="G7946">
        <v>48450</v>
      </c>
      <c r="H7946">
        <v>51800</v>
      </c>
      <c r="I7946">
        <v>55150</v>
      </c>
      <c r="J7946">
        <v>58450</v>
      </c>
      <c r="K7946" t="s">
        <v>3104</v>
      </c>
      <c r="L7946">
        <v>55</v>
      </c>
      <c r="M7946">
        <v>50</v>
      </c>
      <c r="N7946" t="s">
        <v>3697</v>
      </c>
    </row>
    <row r="7947" spans="1:14" x14ac:dyDescent="0.2">
      <c r="A7947" t="s">
        <v>13706</v>
      </c>
      <c r="B7947">
        <v>24250</v>
      </c>
      <c r="C7947">
        <v>27700</v>
      </c>
      <c r="D7947">
        <v>31150</v>
      </c>
      <c r="E7947">
        <v>34600</v>
      </c>
      <c r="F7947">
        <v>37400</v>
      </c>
      <c r="G7947">
        <v>40150</v>
      </c>
      <c r="H7947">
        <v>42950</v>
      </c>
      <c r="I7947">
        <v>45700</v>
      </c>
      <c r="J7947">
        <v>48450</v>
      </c>
      <c r="K7947" t="s">
        <v>3104</v>
      </c>
      <c r="L7947">
        <v>57</v>
      </c>
      <c r="M7947">
        <v>50</v>
      </c>
      <c r="N7947" t="s">
        <v>3698</v>
      </c>
    </row>
    <row r="7948" spans="1:14" x14ac:dyDescent="0.2">
      <c r="A7948" t="s">
        <v>13707</v>
      </c>
      <c r="B7948">
        <v>28550</v>
      </c>
      <c r="C7948">
        <v>32600</v>
      </c>
      <c r="D7948">
        <v>36700</v>
      </c>
      <c r="E7948">
        <v>40750</v>
      </c>
      <c r="F7948">
        <v>44050</v>
      </c>
      <c r="G7948">
        <v>47300</v>
      </c>
      <c r="H7948">
        <v>50550</v>
      </c>
      <c r="I7948">
        <v>53800</v>
      </c>
      <c r="J7948">
        <v>57050</v>
      </c>
      <c r="K7948" t="s">
        <v>3104</v>
      </c>
      <c r="L7948">
        <v>59</v>
      </c>
      <c r="M7948">
        <v>50</v>
      </c>
      <c r="N7948" t="s">
        <v>3699</v>
      </c>
    </row>
    <row r="7949" spans="1:14" x14ac:dyDescent="0.2">
      <c r="A7949" t="s">
        <v>13708</v>
      </c>
      <c r="B7949">
        <v>24250</v>
      </c>
      <c r="C7949">
        <v>27700</v>
      </c>
      <c r="D7949">
        <v>31150</v>
      </c>
      <c r="E7949">
        <v>34600</v>
      </c>
      <c r="F7949">
        <v>37400</v>
      </c>
      <c r="G7949">
        <v>40150</v>
      </c>
      <c r="H7949">
        <v>42950</v>
      </c>
      <c r="I7949">
        <v>45700</v>
      </c>
      <c r="J7949">
        <v>48450</v>
      </c>
      <c r="K7949" t="s">
        <v>3104</v>
      </c>
      <c r="L7949">
        <v>61</v>
      </c>
      <c r="M7949">
        <v>50</v>
      </c>
      <c r="N7949" t="s">
        <v>3700</v>
      </c>
    </row>
    <row r="7950" spans="1:14" x14ac:dyDescent="0.2">
      <c r="A7950" t="s">
        <v>13709</v>
      </c>
      <c r="B7950">
        <v>35400</v>
      </c>
      <c r="C7950">
        <v>40450</v>
      </c>
      <c r="D7950">
        <v>45500</v>
      </c>
      <c r="E7950">
        <v>50550</v>
      </c>
      <c r="F7950">
        <v>54600</v>
      </c>
      <c r="G7950">
        <v>58650</v>
      </c>
      <c r="H7950">
        <v>62700</v>
      </c>
      <c r="I7950">
        <v>66750</v>
      </c>
      <c r="J7950">
        <v>70800</v>
      </c>
      <c r="K7950" t="s">
        <v>3104</v>
      </c>
      <c r="L7950">
        <v>63</v>
      </c>
      <c r="M7950">
        <v>50</v>
      </c>
      <c r="N7950" t="s">
        <v>3701</v>
      </c>
    </row>
    <row r="7951" spans="1:14" x14ac:dyDescent="0.2">
      <c r="A7951" t="s">
        <v>13710</v>
      </c>
      <c r="B7951">
        <v>24800</v>
      </c>
      <c r="C7951">
        <v>28350</v>
      </c>
      <c r="D7951">
        <v>31900</v>
      </c>
      <c r="E7951">
        <v>35400</v>
      </c>
      <c r="F7951">
        <v>38250</v>
      </c>
      <c r="G7951">
        <v>41100</v>
      </c>
      <c r="H7951">
        <v>43900</v>
      </c>
      <c r="I7951">
        <v>46750</v>
      </c>
      <c r="J7951">
        <v>49600</v>
      </c>
      <c r="K7951" t="s">
        <v>3104</v>
      </c>
      <c r="L7951">
        <v>65</v>
      </c>
      <c r="M7951">
        <v>50</v>
      </c>
      <c r="N7951" t="s">
        <v>3702</v>
      </c>
    </row>
    <row r="7952" spans="1:14" x14ac:dyDescent="0.2">
      <c r="A7952" t="s">
        <v>13711</v>
      </c>
      <c r="B7952">
        <v>28550</v>
      </c>
      <c r="C7952">
        <v>32600</v>
      </c>
      <c r="D7952">
        <v>36700</v>
      </c>
      <c r="E7952">
        <v>40750</v>
      </c>
      <c r="F7952">
        <v>44050</v>
      </c>
      <c r="G7952">
        <v>47300</v>
      </c>
      <c r="H7952">
        <v>50550</v>
      </c>
      <c r="I7952">
        <v>53800</v>
      </c>
      <c r="J7952">
        <v>57050</v>
      </c>
      <c r="K7952" t="s">
        <v>3104</v>
      </c>
      <c r="L7952">
        <v>67</v>
      </c>
      <c r="M7952">
        <v>50</v>
      </c>
      <c r="N7952" t="s">
        <v>2968</v>
      </c>
    </row>
    <row r="7953" spans="1:14" x14ac:dyDescent="0.2">
      <c r="A7953" t="s">
        <v>13712</v>
      </c>
      <c r="B7953">
        <v>39700</v>
      </c>
      <c r="C7953">
        <v>45350</v>
      </c>
      <c r="D7953">
        <v>51000</v>
      </c>
      <c r="E7953">
        <v>56650</v>
      </c>
      <c r="F7953">
        <v>61200</v>
      </c>
      <c r="G7953">
        <v>65750</v>
      </c>
      <c r="H7953">
        <v>70250</v>
      </c>
      <c r="I7953">
        <v>74800</v>
      </c>
      <c r="J7953">
        <v>79350</v>
      </c>
      <c r="K7953" t="s">
        <v>3104</v>
      </c>
      <c r="L7953">
        <v>69</v>
      </c>
      <c r="M7953">
        <v>50</v>
      </c>
      <c r="N7953" t="s">
        <v>3327</v>
      </c>
    </row>
    <row r="7954" spans="1:14" x14ac:dyDescent="0.2">
      <c r="A7954" t="s">
        <v>13713</v>
      </c>
      <c r="B7954">
        <v>34900</v>
      </c>
      <c r="C7954">
        <v>39900</v>
      </c>
      <c r="D7954">
        <v>44900</v>
      </c>
      <c r="E7954">
        <v>49850</v>
      </c>
      <c r="F7954">
        <v>53850</v>
      </c>
      <c r="G7954">
        <v>57850</v>
      </c>
      <c r="H7954">
        <v>61850</v>
      </c>
      <c r="I7954">
        <v>65850</v>
      </c>
      <c r="J7954">
        <v>69800</v>
      </c>
      <c r="K7954" t="s">
        <v>3104</v>
      </c>
      <c r="L7954">
        <v>71</v>
      </c>
      <c r="M7954">
        <v>50</v>
      </c>
      <c r="N7954" t="s">
        <v>3703</v>
      </c>
    </row>
    <row r="7955" spans="1:14" x14ac:dyDescent="0.2">
      <c r="A7955" t="s">
        <v>13714</v>
      </c>
      <c r="B7955">
        <v>25250</v>
      </c>
      <c r="C7955">
        <v>28850</v>
      </c>
      <c r="D7955">
        <v>32450</v>
      </c>
      <c r="E7955">
        <v>36050</v>
      </c>
      <c r="F7955">
        <v>38950</v>
      </c>
      <c r="G7955">
        <v>41850</v>
      </c>
      <c r="H7955">
        <v>44750</v>
      </c>
      <c r="I7955">
        <v>47600</v>
      </c>
      <c r="J7955">
        <v>50500</v>
      </c>
      <c r="K7955" t="s">
        <v>3104</v>
      </c>
      <c r="L7955">
        <v>73</v>
      </c>
      <c r="M7955">
        <v>50</v>
      </c>
      <c r="N7955" t="s">
        <v>2397</v>
      </c>
    </row>
    <row r="7956" spans="1:14" x14ac:dyDescent="0.2">
      <c r="A7956" t="s">
        <v>13715</v>
      </c>
      <c r="B7956">
        <v>24250</v>
      </c>
      <c r="C7956">
        <v>27700</v>
      </c>
      <c r="D7956">
        <v>31150</v>
      </c>
      <c r="E7956">
        <v>34600</v>
      </c>
      <c r="F7956">
        <v>37400</v>
      </c>
      <c r="G7956">
        <v>40150</v>
      </c>
      <c r="H7956">
        <v>42950</v>
      </c>
      <c r="I7956">
        <v>45700</v>
      </c>
      <c r="J7956">
        <v>48450</v>
      </c>
      <c r="K7956" t="s">
        <v>3104</v>
      </c>
      <c r="L7956">
        <v>75</v>
      </c>
      <c r="M7956">
        <v>50</v>
      </c>
      <c r="N7956" t="s">
        <v>3426</v>
      </c>
    </row>
    <row r="7957" spans="1:14" x14ac:dyDescent="0.2">
      <c r="A7957" t="s">
        <v>13716</v>
      </c>
      <c r="B7957">
        <v>27750</v>
      </c>
      <c r="C7957">
        <v>31700</v>
      </c>
      <c r="D7957">
        <v>35650</v>
      </c>
      <c r="E7957">
        <v>39600</v>
      </c>
      <c r="F7957">
        <v>42800</v>
      </c>
      <c r="G7957">
        <v>45950</v>
      </c>
      <c r="H7957">
        <v>49150</v>
      </c>
      <c r="I7957">
        <v>52300</v>
      </c>
      <c r="J7957">
        <v>55450</v>
      </c>
      <c r="K7957" t="s">
        <v>3104</v>
      </c>
      <c r="L7957">
        <v>77</v>
      </c>
      <c r="M7957">
        <v>50</v>
      </c>
      <c r="N7957" t="s">
        <v>2398</v>
      </c>
    </row>
    <row r="7958" spans="1:14" x14ac:dyDescent="0.2">
      <c r="A7958" t="s">
        <v>13717</v>
      </c>
      <c r="B7958">
        <v>24250</v>
      </c>
      <c r="C7958">
        <v>27700</v>
      </c>
      <c r="D7958">
        <v>31150</v>
      </c>
      <c r="E7958">
        <v>34600</v>
      </c>
      <c r="F7958">
        <v>37400</v>
      </c>
      <c r="G7958">
        <v>40150</v>
      </c>
      <c r="H7958">
        <v>42950</v>
      </c>
      <c r="I7958">
        <v>45700</v>
      </c>
      <c r="J7958">
        <v>48450</v>
      </c>
      <c r="K7958" t="s">
        <v>3104</v>
      </c>
      <c r="L7958">
        <v>79</v>
      </c>
      <c r="M7958">
        <v>50</v>
      </c>
      <c r="N7958" t="s">
        <v>3329</v>
      </c>
    </row>
    <row r="7959" spans="1:14" x14ac:dyDescent="0.2">
      <c r="A7959" t="s">
        <v>13718</v>
      </c>
      <c r="B7959">
        <v>27100</v>
      </c>
      <c r="C7959">
        <v>30950</v>
      </c>
      <c r="D7959">
        <v>34800</v>
      </c>
      <c r="E7959">
        <v>38650</v>
      </c>
      <c r="F7959">
        <v>41750</v>
      </c>
      <c r="G7959">
        <v>44850</v>
      </c>
      <c r="H7959">
        <v>47950</v>
      </c>
      <c r="I7959">
        <v>51050</v>
      </c>
      <c r="J7959">
        <v>54150</v>
      </c>
      <c r="K7959" t="s">
        <v>3104</v>
      </c>
      <c r="L7959">
        <v>81</v>
      </c>
      <c r="M7959">
        <v>50</v>
      </c>
      <c r="N7959" t="s">
        <v>2399</v>
      </c>
    </row>
    <row r="7960" spans="1:14" x14ac:dyDescent="0.2">
      <c r="A7960" t="s">
        <v>13719</v>
      </c>
      <c r="B7960">
        <v>24250</v>
      </c>
      <c r="C7960">
        <v>27700</v>
      </c>
      <c r="D7960">
        <v>31150</v>
      </c>
      <c r="E7960">
        <v>34600</v>
      </c>
      <c r="F7960">
        <v>37400</v>
      </c>
      <c r="G7960">
        <v>40150</v>
      </c>
      <c r="H7960">
        <v>42950</v>
      </c>
      <c r="I7960">
        <v>45700</v>
      </c>
      <c r="J7960">
        <v>48450</v>
      </c>
      <c r="K7960" t="s">
        <v>3104</v>
      </c>
      <c r="L7960">
        <v>83</v>
      </c>
      <c r="M7960">
        <v>50</v>
      </c>
      <c r="N7960" t="s">
        <v>2400</v>
      </c>
    </row>
    <row r="7961" spans="1:14" x14ac:dyDescent="0.2">
      <c r="A7961" t="s">
        <v>13720</v>
      </c>
      <c r="B7961">
        <v>26100</v>
      </c>
      <c r="C7961">
        <v>29800</v>
      </c>
      <c r="D7961">
        <v>33550</v>
      </c>
      <c r="E7961">
        <v>37250</v>
      </c>
      <c r="F7961">
        <v>40250</v>
      </c>
      <c r="G7961">
        <v>43250</v>
      </c>
      <c r="H7961">
        <v>46200</v>
      </c>
      <c r="I7961">
        <v>49200</v>
      </c>
      <c r="J7961">
        <v>52150</v>
      </c>
      <c r="K7961" t="s">
        <v>3104</v>
      </c>
      <c r="L7961">
        <v>85</v>
      </c>
      <c r="M7961">
        <v>50</v>
      </c>
      <c r="N7961" t="s">
        <v>2401</v>
      </c>
    </row>
    <row r="7962" spans="1:14" x14ac:dyDescent="0.2">
      <c r="A7962" t="s">
        <v>13721</v>
      </c>
      <c r="B7962">
        <v>26250</v>
      </c>
      <c r="C7962">
        <v>30000</v>
      </c>
      <c r="D7962">
        <v>33750</v>
      </c>
      <c r="E7962">
        <v>37500</v>
      </c>
      <c r="F7962">
        <v>40500</v>
      </c>
      <c r="G7962">
        <v>43500</v>
      </c>
      <c r="H7962">
        <v>46500</v>
      </c>
      <c r="I7962">
        <v>49500</v>
      </c>
      <c r="J7962">
        <v>52500</v>
      </c>
      <c r="K7962" t="s">
        <v>3104</v>
      </c>
      <c r="L7962">
        <v>87</v>
      </c>
      <c r="M7962">
        <v>50</v>
      </c>
      <c r="N7962" t="s">
        <v>2402</v>
      </c>
    </row>
    <row r="7963" spans="1:14" x14ac:dyDescent="0.2">
      <c r="A7963" t="s">
        <v>13722</v>
      </c>
      <c r="B7963">
        <v>29750</v>
      </c>
      <c r="C7963">
        <v>34000</v>
      </c>
      <c r="D7963">
        <v>38250</v>
      </c>
      <c r="E7963">
        <v>42500</v>
      </c>
      <c r="F7963">
        <v>45900</v>
      </c>
      <c r="G7963">
        <v>49300</v>
      </c>
      <c r="H7963">
        <v>52700</v>
      </c>
      <c r="I7963">
        <v>56100</v>
      </c>
      <c r="J7963">
        <v>59500</v>
      </c>
      <c r="K7963" t="s">
        <v>3104</v>
      </c>
      <c r="L7963">
        <v>89</v>
      </c>
      <c r="M7963">
        <v>50</v>
      </c>
      <c r="N7963" t="s">
        <v>4108</v>
      </c>
    </row>
    <row r="7964" spans="1:14" x14ac:dyDescent="0.2">
      <c r="A7964" t="s">
        <v>13723</v>
      </c>
      <c r="B7964">
        <v>24250</v>
      </c>
      <c r="C7964">
        <v>27700</v>
      </c>
      <c r="D7964">
        <v>31150</v>
      </c>
      <c r="E7964">
        <v>34600</v>
      </c>
      <c r="F7964">
        <v>37400</v>
      </c>
      <c r="G7964">
        <v>40150</v>
      </c>
      <c r="H7964">
        <v>42950</v>
      </c>
      <c r="I7964">
        <v>45700</v>
      </c>
      <c r="J7964">
        <v>48450</v>
      </c>
      <c r="K7964" t="s">
        <v>3104</v>
      </c>
      <c r="L7964">
        <v>91</v>
      </c>
      <c r="M7964">
        <v>50</v>
      </c>
      <c r="N7964" t="s">
        <v>2403</v>
      </c>
    </row>
    <row r="7965" spans="1:14" x14ac:dyDescent="0.2">
      <c r="A7965" t="s">
        <v>13724</v>
      </c>
      <c r="B7965">
        <v>24250</v>
      </c>
      <c r="C7965">
        <v>27700</v>
      </c>
      <c r="D7965">
        <v>31150</v>
      </c>
      <c r="E7965">
        <v>34600</v>
      </c>
      <c r="F7965">
        <v>37400</v>
      </c>
      <c r="G7965">
        <v>40150</v>
      </c>
      <c r="H7965">
        <v>42950</v>
      </c>
      <c r="I7965">
        <v>45700</v>
      </c>
      <c r="J7965">
        <v>48450</v>
      </c>
      <c r="K7965" t="s">
        <v>3104</v>
      </c>
      <c r="L7965">
        <v>93</v>
      </c>
      <c r="M7965">
        <v>50</v>
      </c>
      <c r="N7965" t="s">
        <v>2404</v>
      </c>
    </row>
    <row r="7966" spans="1:14" x14ac:dyDescent="0.2">
      <c r="A7966" t="s">
        <v>13725</v>
      </c>
      <c r="B7966">
        <v>24250</v>
      </c>
      <c r="C7966">
        <v>27700</v>
      </c>
      <c r="D7966">
        <v>31150</v>
      </c>
      <c r="E7966">
        <v>34600</v>
      </c>
      <c r="F7966">
        <v>37400</v>
      </c>
      <c r="G7966">
        <v>40150</v>
      </c>
      <c r="H7966">
        <v>42950</v>
      </c>
      <c r="I7966">
        <v>45700</v>
      </c>
      <c r="J7966">
        <v>48450</v>
      </c>
      <c r="K7966" t="s">
        <v>3104</v>
      </c>
      <c r="L7966">
        <v>95</v>
      </c>
      <c r="M7966">
        <v>50</v>
      </c>
      <c r="N7966" t="s">
        <v>2405</v>
      </c>
    </row>
    <row r="7967" spans="1:14" x14ac:dyDescent="0.2">
      <c r="A7967" t="s">
        <v>13726</v>
      </c>
      <c r="B7967">
        <v>28900</v>
      </c>
      <c r="C7967">
        <v>33000</v>
      </c>
      <c r="D7967">
        <v>37150</v>
      </c>
      <c r="E7967">
        <v>41250</v>
      </c>
      <c r="F7967">
        <v>44550</v>
      </c>
      <c r="G7967">
        <v>47850</v>
      </c>
      <c r="H7967">
        <v>51150</v>
      </c>
      <c r="I7967">
        <v>54450</v>
      </c>
      <c r="J7967">
        <v>57750</v>
      </c>
      <c r="K7967" t="s">
        <v>3104</v>
      </c>
      <c r="L7967">
        <v>97</v>
      </c>
      <c r="M7967">
        <v>50</v>
      </c>
      <c r="N7967" t="s">
        <v>2406</v>
      </c>
    </row>
    <row r="7968" spans="1:14" x14ac:dyDescent="0.2">
      <c r="A7968" t="s">
        <v>13727</v>
      </c>
      <c r="B7968">
        <v>25500</v>
      </c>
      <c r="C7968">
        <v>29150</v>
      </c>
      <c r="D7968">
        <v>32800</v>
      </c>
      <c r="E7968">
        <v>36400</v>
      </c>
      <c r="F7968">
        <v>39350</v>
      </c>
      <c r="G7968">
        <v>42250</v>
      </c>
      <c r="H7968">
        <v>45150</v>
      </c>
      <c r="I7968">
        <v>48050</v>
      </c>
      <c r="J7968">
        <v>51000</v>
      </c>
      <c r="K7968" t="s">
        <v>3104</v>
      </c>
      <c r="L7968">
        <v>99</v>
      </c>
      <c r="M7968">
        <v>50</v>
      </c>
      <c r="N7968" t="s">
        <v>3333</v>
      </c>
    </row>
    <row r="7969" spans="1:14" x14ac:dyDescent="0.2">
      <c r="A7969" t="s">
        <v>13728</v>
      </c>
      <c r="B7969">
        <v>39700</v>
      </c>
      <c r="C7969">
        <v>45350</v>
      </c>
      <c r="D7969">
        <v>51000</v>
      </c>
      <c r="E7969">
        <v>56650</v>
      </c>
      <c r="F7969">
        <v>61200</v>
      </c>
      <c r="G7969">
        <v>65750</v>
      </c>
      <c r="H7969">
        <v>70250</v>
      </c>
      <c r="I7969">
        <v>74800</v>
      </c>
      <c r="J7969">
        <v>79350</v>
      </c>
      <c r="K7969" t="s">
        <v>3104</v>
      </c>
      <c r="L7969">
        <v>101</v>
      </c>
      <c r="M7969">
        <v>50</v>
      </c>
      <c r="N7969" t="s">
        <v>2407</v>
      </c>
    </row>
    <row r="7970" spans="1:14" x14ac:dyDescent="0.2">
      <c r="A7970" t="s">
        <v>13729</v>
      </c>
      <c r="B7970">
        <v>24250</v>
      </c>
      <c r="C7970">
        <v>27700</v>
      </c>
      <c r="D7970">
        <v>31150</v>
      </c>
      <c r="E7970">
        <v>34600</v>
      </c>
      <c r="F7970">
        <v>37400</v>
      </c>
      <c r="G7970">
        <v>40150</v>
      </c>
      <c r="H7970">
        <v>42950</v>
      </c>
      <c r="I7970">
        <v>45700</v>
      </c>
      <c r="J7970">
        <v>48450</v>
      </c>
      <c r="K7970" t="s">
        <v>3104</v>
      </c>
      <c r="L7970">
        <v>103</v>
      </c>
      <c r="M7970">
        <v>50</v>
      </c>
      <c r="N7970" t="s">
        <v>3575</v>
      </c>
    </row>
    <row r="7971" spans="1:14" x14ac:dyDescent="0.2">
      <c r="A7971" t="s">
        <v>13730</v>
      </c>
      <c r="B7971">
        <v>24700</v>
      </c>
      <c r="C7971">
        <v>28200</v>
      </c>
      <c r="D7971">
        <v>31750</v>
      </c>
      <c r="E7971">
        <v>35250</v>
      </c>
      <c r="F7971">
        <v>38100</v>
      </c>
      <c r="G7971">
        <v>40900</v>
      </c>
      <c r="H7971">
        <v>43750</v>
      </c>
      <c r="I7971">
        <v>46550</v>
      </c>
      <c r="J7971">
        <v>49350</v>
      </c>
      <c r="K7971" t="s">
        <v>3104</v>
      </c>
      <c r="L7971">
        <v>105</v>
      </c>
      <c r="M7971">
        <v>50</v>
      </c>
      <c r="N7971" t="s">
        <v>3338</v>
      </c>
    </row>
    <row r="7972" spans="1:14" x14ac:dyDescent="0.2">
      <c r="A7972" t="s">
        <v>13731</v>
      </c>
      <c r="B7972">
        <v>24250</v>
      </c>
      <c r="C7972">
        <v>27700</v>
      </c>
      <c r="D7972">
        <v>31150</v>
      </c>
      <c r="E7972">
        <v>34600</v>
      </c>
      <c r="F7972">
        <v>37400</v>
      </c>
      <c r="G7972">
        <v>40150</v>
      </c>
      <c r="H7972">
        <v>42950</v>
      </c>
      <c r="I7972">
        <v>45700</v>
      </c>
      <c r="J7972">
        <v>48450</v>
      </c>
      <c r="K7972" t="s">
        <v>3104</v>
      </c>
      <c r="L7972">
        <v>107</v>
      </c>
      <c r="M7972">
        <v>50</v>
      </c>
      <c r="N7972" t="s">
        <v>2408</v>
      </c>
    </row>
    <row r="7973" spans="1:14" x14ac:dyDescent="0.2">
      <c r="A7973" t="s">
        <v>13732</v>
      </c>
      <c r="B7973">
        <v>28500</v>
      </c>
      <c r="C7973">
        <v>32550</v>
      </c>
      <c r="D7973">
        <v>36600</v>
      </c>
      <c r="E7973">
        <v>40650</v>
      </c>
      <c r="F7973">
        <v>43950</v>
      </c>
      <c r="G7973">
        <v>47200</v>
      </c>
      <c r="H7973">
        <v>50450</v>
      </c>
      <c r="I7973">
        <v>53700</v>
      </c>
      <c r="J7973">
        <v>56950</v>
      </c>
      <c r="K7973" t="s">
        <v>3104</v>
      </c>
      <c r="L7973">
        <v>109</v>
      </c>
      <c r="M7973">
        <v>50</v>
      </c>
      <c r="N7973" t="s">
        <v>3394</v>
      </c>
    </row>
    <row r="7974" spans="1:14" x14ac:dyDescent="0.2">
      <c r="A7974" t="s">
        <v>13733</v>
      </c>
      <c r="B7974">
        <v>24250</v>
      </c>
      <c r="C7974">
        <v>27700</v>
      </c>
      <c r="D7974">
        <v>31150</v>
      </c>
      <c r="E7974">
        <v>34600</v>
      </c>
      <c r="F7974">
        <v>37400</v>
      </c>
      <c r="G7974">
        <v>40150</v>
      </c>
      <c r="H7974">
        <v>42950</v>
      </c>
      <c r="I7974">
        <v>45700</v>
      </c>
      <c r="J7974">
        <v>48450</v>
      </c>
      <c r="K7974" t="s">
        <v>3104</v>
      </c>
      <c r="L7974">
        <v>111</v>
      </c>
      <c r="M7974">
        <v>50</v>
      </c>
      <c r="N7974" t="s">
        <v>2409</v>
      </c>
    </row>
    <row r="7975" spans="1:14" x14ac:dyDescent="0.2">
      <c r="A7975" t="s">
        <v>13734</v>
      </c>
      <c r="B7975">
        <v>24250</v>
      </c>
      <c r="C7975">
        <v>27700</v>
      </c>
      <c r="D7975">
        <v>31150</v>
      </c>
      <c r="E7975">
        <v>34600</v>
      </c>
      <c r="F7975">
        <v>37400</v>
      </c>
      <c r="G7975">
        <v>40150</v>
      </c>
      <c r="H7975">
        <v>42950</v>
      </c>
      <c r="I7975">
        <v>45700</v>
      </c>
      <c r="J7975">
        <v>48450</v>
      </c>
      <c r="K7975" t="s">
        <v>3104</v>
      </c>
      <c r="L7975">
        <v>113</v>
      </c>
      <c r="M7975">
        <v>50</v>
      </c>
      <c r="N7975" t="s">
        <v>3341</v>
      </c>
    </row>
    <row r="7976" spans="1:14" x14ac:dyDescent="0.2">
      <c r="A7976" t="s">
        <v>13735</v>
      </c>
      <c r="B7976">
        <v>29750</v>
      </c>
      <c r="C7976">
        <v>34000</v>
      </c>
      <c r="D7976">
        <v>38250</v>
      </c>
      <c r="E7976">
        <v>42500</v>
      </c>
      <c r="F7976">
        <v>45900</v>
      </c>
      <c r="G7976">
        <v>49300</v>
      </c>
      <c r="H7976">
        <v>52700</v>
      </c>
      <c r="I7976">
        <v>56100</v>
      </c>
      <c r="J7976">
        <v>59500</v>
      </c>
      <c r="K7976" t="s">
        <v>3104</v>
      </c>
      <c r="L7976">
        <v>115</v>
      </c>
      <c r="M7976">
        <v>50</v>
      </c>
      <c r="N7976" t="s">
        <v>3342</v>
      </c>
    </row>
    <row r="7977" spans="1:14" x14ac:dyDescent="0.2">
      <c r="A7977" t="s">
        <v>13736</v>
      </c>
      <c r="B7977">
        <v>24250</v>
      </c>
      <c r="C7977">
        <v>27700</v>
      </c>
      <c r="D7977">
        <v>31150</v>
      </c>
      <c r="E7977">
        <v>34600</v>
      </c>
      <c r="F7977">
        <v>37400</v>
      </c>
      <c r="G7977">
        <v>40150</v>
      </c>
      <c r="H7977">
        <v>42950</v>
      </c>
      <c r="I7977">
        <v>45700</v>
      </c>
      <c r="J7977">
        <v>48450</v>
      </c>
      <c r="K7977" t="s">
        <v>3104</v>
      </c>
      <c r="L7977">
        <v>117</v>
      </c>
      <c r="M7977">
        <v>50</v>
      </c>
      <c r="N7977" t="s">
        <v>4249</v>
      </c>
    </row>
    <row r="7978" spans="1:14" x14ac:dyDescent="0.2">
      <c r="A7978" t="s">
        <v>13737</v>
      </c>
      <c r="B7978">
        <v>34900</v>
      </c>
      <c r="C7978">
        <v>39900</v>
      </c>
      <c r="D7978">
        <v>44900</v>
      </c>
      <c r="E7978">
        <v>49850</v>
      </c>
      <c r="F7978">
        <v>53850</v>
      </c>
      <c r="G7978">
        <v>57850</v>
      </c>
      <c r="H7978">
        <v>61850</v>
      </c>
      <c r="I7978">
        <v>65850</v>
      </c>
      <c r="J7978">
        <v>69800</v>
      </c>
      <c r="K7978" t="s">
        <v>3104</v>
      </c>
      <c r="L7978">
        <v>119</v>
      </c>
      <c r="M7978">
        <v>50</v>
      </c>
      <c r="N7978" t="s">
        <v>2410</v>
      </c>
    </row>
    <row r="7979" spans="1:14" x14ac:dyDescent="0.2">
      <c r="A7979" t="s">
        <v>13738</v>
      </c>
      <c r="B7979">
        <v>24550</v>
      </c>
      <c r="C7979">
        <v>28050</v>
      </c>
      <c r="D7979">
        <v>31550</v>
      </c>
      <c r="E7979">
        <v>35050</v>
      </c>
      <c r="F7979">
        <v>37900</v>
      </c>
      <c r="G7979">
        <v>40700</v>
      </c>
      <c r="H7979">
        <v>43500</v>
      </c>
      <c r="I7979">
        <v>46300</v>
      </c>
      <c r="J7979">
        <v>49100</v>
      </c>
      <c r="K7979" t="s">
        <v>3104</v>
      </c>
      <c r="L7979">
        <v>121</v>
      </c>
      <c r="M7979">
        <v>50</v>
      </c>
      <c r="N7979" t="s">
        <v>3583</v>
      </c>
    </row>
    <row r="7980" spans="1:14" x14ac:dyDescent="0.2">
      <c r="A7980" t="s">
        <v>13739</v>
      </c>
      <c r="B7980">
        <v>24250</v>
      </c>
      <c r="C7980">
        <v>27700</v>
      </c>
      <c r="D7980">
        <v>31150</v>
      </c>
      <c r="E7980">
        <v>34600</v>
      </c>
      <c r="F7980">
        <v>37400</v>
      </c>
      <c r="G7980">
        <v>40150</v>
      </c>
      <c r="H7980">
        <v>42950</v>
      </c>
      <c r="I7980">
        <v>45700</v>
      </c>
      <c r="J7980">
        <v>48450</v>
      </c>
      <c r="K7980" t="s">
        <v>3104</v>
      </c>
      <c r="L7980">
        <v>123</v>
      </c>
      <c r="M7980">
        <v>50</v>
      </c>
      <c r="N7980" t="s">
        <v>3348</v>
      </c>
    </row>
    <row r="7981" spans="1:14" x14ac:dyDescent="0.2">
      <c r="A7981" t="s">
        <v>13740</v>
      </c>
      <c r="B7981">
        <v>31700</v>
      </c>
      <c r="C7981">
        <v>36200</v>
      </c>
      <c r="D7981">
        <v>40750</v>
      </c>
      <c r="E7981">
        <v>45250</v>
      </c>
      <c r="F7981">
        <v>48900</v>
      </c>
      <c r="G7981">
        <v>52500</v>
      </c>
      <c r="H7981">
        <v>56150</v>
      </c>
      <c r="I7981">
        <v>59750</v>
      </c>
      <c r="J7981">
        <v>63350</v>
      </c>
      <c r="K7981" t="s">
        <v>3104</v>
      </c>
      <c r="L7981">
        <v>125</v>
      </c>
      <c r="M7981">
        <v>50</v>
      </c>
      <c r="N7981" t="s">
        <v>2411</v>
      </c>
    </row>
    <row r="7982" spans="1:14" x14ac:dyDescent="0.2">
      <c r="A7982" t="s">
        <v>13741</v>
      </c>
      <c r="B7982">
        <v>24800</v>
      </c>
      <c r="C7982">
        <v>28350</v>
      </c>
      <c r="D7982">
        <v>31900</v>
      </c>
      <c r="E7982">
        <v>35400</v>
      </c>
      <c r="F7982">
        <v>38250</v>
      </c>
      <c r="G7982">
        <v>41100</v>
      </c>
      <c r="H7982">
        <v>43900</v>
      </c>
      <c r="I7982">
        <v>46750</v>
      </c>
      <c r="J7982">
        <v>49600</v>
      </c>
      <c r="K7982" t="s">
        <v>3104</v>
      </c>
      <c r="L7982">
        <v>127</v>
      </c>
      <c r="M7982">
        <v>50</v>
      </c>
      <c r="N7982" t="s">
        <v>2412</v>
      </c>
    </row>
    <row r="7983" spans="1:14" x14ac:dyDescent="0.2">
      <c r="A7983" t="s">
        <v>13742</v>
      </c>
      <c r="B7983">
        <v>31600</v>
      </c>
      <c r="C7983">
        <v>36100</v>
      </c>
      <c r="D7983">
        <v>40600</v>
      </c>
      <c r="E7983">
        <v>45100</v>
      </c>
      <c r="F7983">
        <v>48750</v>
      </c>
      <c r="G7983">
        <v>52350</v>
      </c>
      <c r="H7983">
        <v>55950</v>
      </c>
      <c r="I7983">
        <v>59550</v>
      </c>
      <c r="J7983">
        <v>63150</v>
      </c>
      <c r="K7983" t="s">
        <v>3104</v>
      </c>
      <c r="L7983">
        <v>129</v>
      </c>
      <c r="M7983">
        <v>50</v>
      </c>
      <c r="N7983" t="s">
        <v>2413</v>
      </c>
    </row>
    <row r="7984" spans="1:14" x14ac:dyDescent="0.2">
      <c r="A7984" t="s">
        <v>13743</v>
      </c>
      <c r="B7984">
        <v>24250</v>
      </c>
      <c r="C7984">
        <v>27700</v>
      </c>
      <c r="D7984">
        <v>31150</v>
      </c>
      <c r="E7984">
        <v>34600</v>
      </c>
      <c r="F7984">
        <v>37400</v>
      </c>
      <c r="G7984">
        <v>40150</v>
      </c>
      <c r="H7984">
        <v>42950</v>
      </c>
      <c r="I7984">
        <v>45700</v>
      </c>
      <c r="J7984">
        <v>48450</v>
      </c>
      <c r="K7984" t="s">
        <v>3104</v>
      </c>
      <c r="L7984">
        <v>131</v>
      </c>
      <c r="M7984">
        <v>50</v>
      </c>
      <c r="N7984" t="s">
        <v>2414</v>
      </c>
    </row>
    <row r="7985" spans="1:14" x14ac:dyDescent="0.2">
      <c r="A7985" t="s">
        <v>13744</v>
      </c>
      <c r="B7985">
        <v>24650</v>
      </c>
      <c r="C7985">
        <v>28150</v>
      </c>
      <c r="D7985">
        <v>31650</v>
      </c>
      <c r="E7985">
        <v>35150</v>
      </c>
      <c r="F7985">
        <v>38000</v>
      </c>
      <c r="G7985">
        <v>40800</v>
      </c>
      <c r="H7985">
        <v>43600</v>
      </c>
      <c r="I7985">
        <v>46400</v>
      </c>
      <c r="J7985">
        <v>49250</v>
      </c>
      <c r="K7985" t="s">
        <v>3104</v>
      </c>
      <c r="L7985">
        <v>133</v>
      </c>
      <c r="M7985">
        <v>50</v>
      </c>
      <c r="N7985" t="s">
        <v>2415</v>
      </c>
    </row>
    <row r="7986" spans="1:14" x14ac:dyDescent="0.2">
      <c r="A7986" t="s">
        <v>13745</v>
      </c>
      <c r="B7986">
        <v>35400</v>
      </c>
      <c r="C7986">
        <v>40450</v>
      </c>
      <c r="D7986">
        <v>45500</v>
      </c>
      <c r="E7986">
        <v>50550</v>
      </c>
      <c r="F7986">
        <v>54600</v>
      </c>
      <c r="G7986">
        <v>58650</v>
      </c>
      <c r="H7986">
        <v>62700</v>
      </c>
      <c r="I7986">
        <v>66750</v>
      </c>
      <c r="J7986">
        <v>70800</v>
      </c>
      <c r="K7986" t="s">
        <v>3104</v>
      </c>
      <c r="L7986">
        <v>135</v>
      </c>
      <c r="M7986">
        <v>50</v>
      </c>
      <c r="N7986" t="s">
        <v>3719</v>
      </c>
    </row>
    <row r="7987" spans="1:14" x14ac:dyDescent="0.2">
      <c r="A7987" t="s">
        <v>13746</v>
      </c>
      <c r="B7987">
        <v>25200</v>
      </c>
      <c r="C7987">
        <v>28800</v>
      </c>
      <c r="D7987">
        <v>32400</v>
      </c>
      <c r="E7987">
        <v>35950</v>
      </c>
      <c r="F7987">
        <v>38850</v>
      </c>
      <c r="G7987">
        <v>41750</v>
      </c>
      <c r="H7987">
        <v>44600</v>
      </c>
      <c r="I7987">
        <v>47500</v>
      </c>
      <c r="J7987">
        <v>50350</v>
      </c>
      <c r="K7987" t="s">
        <v>3104</v>
      </c>
      <c r="L7987">
        <v>137</v>
      </c>
      <c r="M7987">
        <v>50</v>
      </c>
      <c r="N7987" t="s">
        <v>2416</v>
      </c>
    </row>
    <row r="7988" spans="1:14" x14ac:dyDescent="0.2">
      <c r="A7988" t="s">
        <v>13747</v>
      </c>
      <c r="B7988">
        <v>26750</v>
      </c>
      <c r="C7988">
        <v>30550</v>
      </c>
      <c r="D7988">
        <v>34350</v>
      </c>
      <c r="E7988">
        <v>38150</v>
      </c>
      <c r="F7988">
        <v>41250</v>
      </c>
      <c r="G7988">
        <v>44300</v>
      </c>
      <c r="H7988">
        <v>47350</v>
      </c>
      <c r="I7988">
        <v>50400</v>
      </c>
      <c r="J7988">
        <v>53450</v>
      </c>
      <c r="K7988" t="s">
        <v>3104</v>
      </c>
      <c r="L7988">
        <v>139</v>
      </c>
      <c r="M7988">
        <v>50</v>
      </c>
      <c r="N7988" t="s">
        <v>2417</v>
      </c>
    </row>
    <row r="7989" spans="1:14" x14ac:dyDescent="0.2">
      <c r="A7989" t="s">
        <v>13748</v>
      </c>
      <c r="B7989">
        <v>29050</v>
      </c>
      <c r="C7989">
        <v>33200</v>
      </c>
      <c r="D7989">
        <v>37350</v>
      </c>
      <c r="E7989">
        <v>41500</v>
      </c>
      <c r="F7989">
        <v>44850</v>
      </c>
      <c r="G7989">
        <v>48150</v>
      </c>
      <c r="H7989">
        <v>51500</v>
      </c>
      <c r="I7989">
        <v>54800</v>
      </c>
      <c r="J7989">
        <v>58100</v>
      </c>
      <c r="K7989" t="s">
        <v>3104</v>
      </c>
      <c r="L7989">
        <v>141</v>
      </c>
      <c r="M7989">
        <v>50</v>
      </c>
      <c r="N7989" t="s">
        <v>2418</v>
      </c>
    </row>
    <row r="7990" spans="1:14" x14ac:dyDescent="0.2">
      <c r="A7990" t="s">
        <v>13749</v>
      </c>
      <c r="B7990">
        <v>24250</v>
      </c>
      <c r="C7990">
        <v>27700</v>
      </c>
      <c r="D7990">
        <v>31150</v>
      </c>
      <c r="E7990">
        <v>34600</v>
      </c>
      <c r="F7990">
        <v>37400</v>
      </c>
      <c r="G7990">
        <v>40150</v>
      </c>
      <c r="H7990">
        <v>42950</v>
      </c>
      <c r="I7990">
        <v>45700</v>
      </c>
      <c r="J7990">
        <v>48450</v>
      </c>
      <c r="K7990" t="s">
        <v>3104</v>
      </c>
      <c r="L7990">
        <v>143</v>
      </c>
      <c r="M7990">
        <v>50</v>
      </c>
      <c r="N7990" t="s">
        <v>2419</v>
      </c>
    </row>
    <row r="7991" spans="1:14" x14ac:dyDescent="0.2">
      <c r="A7991" t="s">
        <v>13750</v>
      </c>
      <c r="B7991">
        <v>26250</v>
      </c>
      <c r="C7991">
        <v>30000</v>
      </c>
      <c r="D7991">
        <v>33750</v>
      </c>
      <c r="E7991">
        <v>37500</v>
      </c>
      <c r="F7991">
        <v>40500</v>
      </c>
      <c r="G7991">
        <v>43500</v>
      </c>
      <c r="H7991">
        <v>46500</v>
      </c>
      <c r="I7991">
        <v>49500</v>
      </c>
      <c r="J7991">
        <v>52500</v>
      </c>
      <c r="K7991" t="s">
        <v>3104</v>
      </c>
      <c r="L7991">
        <v>145</v>
      </c>
      <c r="M7991">
        <v>50</v>
      </c>
      <c r="N7991" t="s">
        <v>2420</v>
      </c>
    </row>
    <row r="7992" spans="1:14" x14ac:dyDescent="0.2">
      <c r="A7992" t="s">
        <v>13751</v>
      </c>
      <c r="B7992">
        <v>26250</v>
      </c>
      <c r="C7992">
        <v>30000</v>
      </c>
      <c r="D7992">
        <v>33750</v>
      </c>
      <c r="E7992">
        <v>37500</v>
      </c>
      <c r="F7992">
        <v>40500</v>
      </c>
      <c r="G7992">
        <v>43500</v>
      </c>
      <c r="H7992">
        <v>46500</v>
      </c>
      <c r="I7992">
        <v>49500</v>
      </c>
      <c r="J7992">
        <v>52500</v>
      </c>
      <c r="K7992" t="s">
        <v>3104</v>
      </c>
      <c r="L7992">
        <v>147</v>
      </c>
      <c r="M7992">
        <v>50</v>
      </c>
      <c r="N7992" t="s">
        <v>2421</v>
      </c>
    </row>
    <row r="7993" spans="1:14" x14ac:dyDescent="0.2">
      <c r="A7993" t="s">
        <v>13752</v>
      </c>
      <c r="B7993">
        <v>24800</v>
      </c>
      <c r="C7993">
        <v>28350</v>
      </c>
      <c r="D7993">
        <v>31900</v>
      </c>
      <c r="E7993">
        <v>35400</v>
      </c>
      <c r="F7993">
        <v>38250</v>
      </c>
      <c r="G7993">
        <v>41100</v>
      </c>
      <c r="H7993">
        <v>43900</v>
      </c>
      <c r="I7993">
        <v>46750</v>
      </c>
      <c r="J7993">
        <v>49600</v>
      </c>
      <c r="K7993" t="s">
        <v>3104</v>
      </c>
      <c r="L7993">
        <v>149</v>
      </c>
      <c r="M7993">
        <v>50</v>
      </c>
      <c r="N7993" t="s">
        <v>3405</v>
      </c>
    </row>
    <row r="7994" spans="1:14" x14ac:dyDescent="0.2">
      <c r="A7994" t="s">
        <v>13753</v>
      </c>
      <c r="B7994">
        <v>27100</v>
      </c>
      <c r="C7994">
        <v>30950</v>
      </c>
      <c r="D7994">
        <v>34800</v>
      </c>
      <c r="E7994">
        <v>38650</v>
      </c>
      <c r="F7994">
        <v>41750</v>
      </c>
      <c r="G7994">
        <v>44850</v>
      </c>
      <c r="H7994">
        <v>47950</v>
      </c>
      <c r="I7994">
        <v>51050</v>
      </c>
      <c r="J7994">
        <v>54150</v>
      </c>
      <c r="K7994" t="s">
        <v>3104</v>
      </c>
      <c r="L7994">
        <v>151</v>
      </c>
      <c r="M7994">
        <v>50</v>
      </c>
      <c r="N7994" t="s">
        <v>3353</v>
      </c>
    </row>
    <row r="7995" spans="1:14" x14ac:dyDescent="0.2">
      <c r="A7995" t="s">
        <v>13754</v>
      </c>
      <c r="B7995">
        <v>24250</v>
      </c>
      <c r="C7995">
        <v>27700</v>
      </c>
      <c r="D7995">
        <v>31150</v>
      </c>
      <c r="E7995">
        <v>34600</v>
      </c>
      <c r="F7995">
        <v>37400</v>
      </c>
      <c r="G7995">
        <v>40150</v>
      </c>
      <c r="H7995">
        <v>42950</v>
      </c>
      <c r="I7995">
        <v>45700</v>
      </c>
      <c r="J7995">
        <v>48450</v>
      </c>
      <c r="K7995" t="s">
        <v>3104</v>
      </c>
      <c r="L7995">
        <v>153</v>
      </c>
      <c r="M7995">
        <v>50</v>
      </c>
      <c r="N7995" t="s">
        <v>3593</v>
      </c>
    </row>
    <row r="7996" spans="1:14" x14ac:dyDescent="0.2">
      <c r="A7996" t="s">
        <v>13755</v>
      </c>
      <c r="B7996">
        <v>24250</v>
      </c>
      <c r="C7996">
        <v>27700</v>
      </c>
      <c r="D7996">
        <v>31150</v>
      </c>
      <c r="E7996">
        <v>34600</v>
      </c>
      <c r="F7996">
        <v>37400</v>
      </c>
      <c r="G7996">
        <v>40150</v>
      </c>
      <c r="H7996">
        <v>42950</v>
      </c>
      <c r="I7996">
        <v>45700</v>
      </c>
      <c r="J7996">
        <v>48450</v>
      </c>
      <c r="K7996" t="s">
        <v>3104</v>
      </c>
      <c r="L7996">
        <v>155</v>
      </c>
      <c r="M7996">
        <v>50</v>
      </c>
      <c r="N7996" t="s">
        <v>2422</v>
      </c>
    </row>
    <row r="7997" spans="1:14" x14ac:dyDescent="0.2">
      <c r="A7997" t="s">
        <v>13756</v>
      </c>
      <c r="B7997">
        <v>24250</v>
      </c>
      <c r="C7997">
        <v>27700</v>
      </c>
      <c r="D7997">
        <v>31150</v>
      </c>
      <c r="E7997">
        <v>34600</v>
      </c>
      <c r="F7997">
        <v>37400</v>
      </c>
      <c r="G7997">
        <v>40150</v>
      </c>
      <c r="H7997">
        <v>42950</v>
      </c>
      <c r="I7997">
        <v>45700</v>
      </c>
      <c r="J7997">
        <v>48450</v>
      </c>
      <c r="K7997" t="s">
        <v>3104</v>
      </c>
      <c r="L7997">
        <v>157</v>
      </c>
      <c r="M7997">
        <v>50</v>
      </c>
      <c r="N7997" t="s">
        <v>2423</v>
      </c>
    </row>
    <row r="7998" spans="1:14" x14ac:dyDescent="0.2">
      <c r="A7998" t="s">
        <v>13757</v>
      </c>
      <c r="B7998">
        <v>25850</v>
      </c>
      <c r="C7998">
        <v>29550</v>
      </c>
      <c r="D7998">
        <v>33250</v>
      </c>
      <c r="E7998">
        <v>36900</v>
      </c>
      <c r="F7998">
        <v>39900</v>
      </c>
      <c r="G7998">
        <v>42850</v>
      </c>
      <c r="H7998">
        <v>45800</v>
      </c>
      <c r="I7998">
        <v>48750</v>
      </c>
      <c r="J7998">
        <v>51700</v>
      </c>
      <c r="K7998" t="s">
        <v>3104</v>
      </c>
      <c r="L7998">
        <v>159</v>
      </c>
      <c r="M7998">
        <v>50</v>
      </c>
      <c r="N7998" t="s">
        <v>2276</v>
      </c>
    </row>
    <row r="7999" spans="1:14" x14ac:dyDescent="0.2">
      <c r="A7999" t="s">
        <v>13758</v>
      </c>
      <c r="B7999">
        <v>24250</v>
      </c>
      <c r="C7999">
        <v>27700</v>
      </c>
      <c r="D7999">
        <v>31150</v>
      </c>
      <c r="E7999">
        <v>34600</v>
      </c>
      <c r="F7999">
        <v>37400</v>
      </c>
      <c r="G7999">
        <v>40150</v>
      </c>
      <c r="H7999">
        <v>42950</v>
      </c>
      <c r="I7999">
        <v>45700</v>
      </c>
      <c r="J7999">
        <v>48450</v>
      </c>
      <c r="K7999" t="s">
        <v>3104</v>
      </c>
      <c r="L7999">
        <v>161</v>
      </c>
      <c r="M7999">
        <v>50</v>
      </c>
      <c r="N7999" t="s">
        <v>2424</v>
      </c>
    </row>
    <row r="8000" spans="1:14" x14ac:dyDescent="0.2">
      <c r="A8000" t="s">
        <v>13759</v>
      </c>
      <c r="B8000">
        <v>24250</v>
      </c>
      <c r="C8000">
        <v>27700</v>
      </c>
      <c r="D8000">
        <v>31150</v>
      </c>
      <c r="E8000">
        <v>34600</v>
      </c>
      <c r="F8000">
        <v>37400</v>
      </c>
      <c r="G8000">
        <v>40150</v>
      </c>
      <c r="H8000">
        <v>42950</v>
      </c>
      <c r="I8000">
        <v>45700</v>
      </c>
      <c r="J8000">
        <v>48450</v>
      </c>
      <c r="K8000" t="s">
        <v>3104</v>
      </c>
      <c r="L8000">
        <v>163</v>
      </c>
      <c r="M8000">
        <v>50</v>
      </c>
      <c r="N8000" t="s">
        <v>2425</v>
      </c>
    </row>
    <row r="8001" spans="1:14" x14ac:dyDescent="0.2">
      <c r="A8001" t="s">
        <v>13760</v>
      </c>
      <c r="B8001">
        <v>24250</v>
      </c>
      <c r="C8001">
        <v>27700</v>
      </c>
      <c r="D8001">
        <v>31150</v>
      </c>
      <c r="E8001">
        <v>34600</v>
      </c>
      <c r="F8001">
        <v>37400</v>
      </c>
      <c r="G8001">
        <v>40150</v>
      </c>
      <c r="H8001">
        <v>42950</v>
      </c>
      <c r="I8001">
        <v>45700</v>
      </c>
      <c r="J8001">
        <v>48450</v>
      </c>
      <c r="K8001" t="s">
        <v>3104</v>
      </c>
      <c r="L8001">
        <v>165</v>
      </c>
      <c r="M8001">
        <v>50</v>
      </c>
      <c r="N8001" t="s">
        <v>3557</v>
      </c>
    </row>
    <row r="8002" spans="1:14" x14ac:dyDescent="0.2">
      <c r="A8002" t="s">
        <v>13761</v>
      </c>
      <c r="B8002">
        <v>25800</v>
      </c>
      <c r="C8002">
        <v>29450</v>
      </c>
      <c r="D8002">
        <v>33150</v>
      </c>
      <c r="E8002">
        <v>36800</v>
      </c>
      <c r="F8002">
        <v>39750</v>
      </c>
      <c r="G8002">
        <v>42700</v>
      </c>
      <c r="H8002">
        <v>45650</v>
      </c>
      <c r="I8002">
        <v>48600</v>
      </c>
      <c r="J8002">
        <v>51550</v>
      </c>
      <c r="K8002" t="s">
        <v>3104</v>
      </c>
      <c r="L8002">
        <v>167</v>
      </c>
      <c r="M8002">
        <v>50</v>
      </c>
      <c r="N8002" t="s">
        <v>2426</v>
      </c>
    </row>
    <row r="8003" spans="1:14" x14ac:dyDescent="0.2">
      <c r="A8003" t="s">
        <v>13762</v>
      </c>
      <c r="B8003">
        <v>28550</v>
      </c>
      <c r="C8003">
        <v>32600</v>
      </c>
      <c r="D8003">
        <v>36700</v>
      </c>
      <c r="E8003">
        <v>40750</v>
      </c>
      <c r="F8003">
        <v>44050</v>
      </c>
      <c r="G8003">
        <v>47300</v>
      </c>
      <c r="H8003">
        <v>50550</v>
      </c>
      <c r="I8003">
        <v>53800</v>
      </c>
      <c r="J8003">
        <v>57050</v>
      </c>
      <c r="K8003" t="s">
        <v>3104</v>
      </c>
      <c r="L8003">
        <v>169</v>
      </c>
      <c r="M8003">
        <v>50</v>
      </c>
      <c r="N8003" t="s">
        <v>2427</v>
      </c>
    </row>
    <row r="8004" spans="1:14" x14ac:dyDescent="0.2">
      <c r="A8004" t="s">
        <v>13763</v>
      </c>
      <c r="B8004">
        <v>24650</v>
      </c>
      <c r="C8004">
        <v>28200</v>
      </c>
      <c r="D8004">
        <v>31700</v>
      </c>
      <c r="E8004">
        <v>35200</v>
      </c>
      <c r="F8004">
        <v>38050</v>
      </c>
      <c r="G8004">
        <v>40850</v>
      </c>
      <c r="H8004">
        <v>43650</v>
      </c>
      <c r="I8004">
        <v>46500</v>
      </c>
      <c r="J8004">
        <v>49300</v>
      </c>
      <c r="K8004" t="s">
        <v>3104</v>
      </c>
      <c r="L8004">
        <v>171</v>
      </c>
      <c r="M8004">
        <v>50</v>
      </c>
      <c r="N8004" t="s">
        <v>2428</v>
      </c>
    </row>
    <row r="8005" spans="1:14" x14ac:dyDescent="0.2">
      <c r="A8005" t="s">
        <v>13764</v>
      </c>
      <c r="B8005">
        <v>24250</v>
      </c>
      <c r="C8005">
        <v>27700</v>
      </c>
      <c r="D8005">
        <v>31150</v>
      </c>
      <c r="E8005">
        <v>34600</v>
      </c>
      <c r="F8005">
        <v>37400</v>
      </c>
      <c r="G8005">
        <v>40150</v>
      </c>
      <c r="H8005">
        <v>42950</v>
      </c>
      <c r="I8005">
        <v>45700</v>
      </c>
      <c r="J8005">
        <v>48450</v>
      </c>
      <c r="K8005" t="s">
        <v>3104</v>
      </c>
      <c r="L8005">
        <v>173</v>
      </c>
      <c r="M8005">
        <v>50</v>
      </c>
      <c r="N8005" t="s">
        <v>2429</v>
      </c>
    </row>
    <row r="8006" spans="1:14" x14ac:dyDescent="0.2">
      <c r="A8006" t="s">
        <v>13765</v>
      </c>
      <c r="B8006">
        <v>24500</v>
      </c>
      <c r="C8006">
        <v>28000</v>
      </c>
      <c r="D8006">
        <v>31500</v>
      </c>
      <c r="E8006">
        <v>35000</v>
      </c>
      <c r="F8006">
        <v>37800</v>
      </c>
      <c r="G8006">
        <v>40600</v>
      </c>
      <c r="H8006">
        <v>43400</v>
      </c>
      <c r="I8006">
        <v>46200</v>
      </c>
      <c r="J8006">
        <v>49000</v>
      </c>
      <c r="K8006" t="s">
        <v>3104</v>
      </c>
      <c r="L8006">
        <v>175</v>
      </c>
      <c r="M8006">
        <v>50</v>
      </c>
      <c r="N8006" t="s">
        <v>2430</v>
      </c>
    </row>
    <row r="8007" spans="1:14" x14ac:dyDescent="0.2">
      <c r="A8007" t="s">
        <v>13766</v>
      </c>
      <c r="B8007">
        <v>24250</v>
      </c>
      <c r="C8007">
        <v>27700</v>
      </c>
      <c r="D8007">
        <v>31150</v>
      </c>
      <c r="E8007">
        <v>34600</v>
      </c>
      <c r="F8007">
        <v>37400</v>
      </c>
      <c r="G8007">
        <v>40150</v>
      </c>
      <c r="H8007">
        <v>42950</v>
      </c>
      <c r="I8007">
        <v>45700</v>
      </c>
      <c r="J8007">
        <v>48450</v>
      </c>
      <c r="K8007" t="s">
        <v>3104</v>
      </c>
      <c r="L8007">
        <v>177</v>
      </c>
      <c r="M8007">
        <v>50</v>
      </c>
      <c r="N8007" t="s">
        <v>2431</v>
      </c>
    </row>
    <row r="8008" spans="1:14" x14ac:dyDescent="0.2">
      <c r="A8008" t="s">
        <v>13767</v>
      </c>
      <c r="B8008">
        <v>34900</v>
      </c>
      <c r="C8008">
        <v>39900</v>
      </c>
      <c r="D8008">
        <v>44900</v>
      </c>
      <c r="E8008">
        <v>49850</v>
      </c>
      <c r="F8008">
        <v>53850</v>
      </c>
      <c r="G8008">
        <v>57850</v>
      </c>
      <c r="H8008">
        <v>61850</v>
      </c>
      <c r="I8008">
        <v>65850</v>
      </c>
      <c r="J8008">
        <v>69800</v>
      </c>
      <c r="K8008" t="s">
        <v>3104</v>
      </c>
      <c r="L8008">
        <v>179</v>
      </c>
      <c r="M8008">
        <v>50</v>
      </c>
      <c r="N8008" t="s">
        <v>3417</v>
      </c>
    </row>
    <row r="8009" spans="1:14" x14ac:dyDescent="0.2">
      <c r="A8009" t="s">
        <v>13768</v>
      </c>
      <c r="B8009">
        <v>24250</v>
      </c>
      <c r="C8009">
        <v>27700</v>
      </c>
      <c r="D8009">
        <v>31150</v>
      </c>
      <c r="E8009">
        <v>34600</v>
      </c>
      <c r="F8009">
        <v>37400</v>
      </c>
      <c r="G8009">
        <v>40150</v>
      </c>
      <c r="H8009">
        <v>42950</v>
      </c>
      <c r="I8009">
        <v>45700</v>
      </c>
      <c r="J8009">
        <v>48450</v>
      </c>
      <c r="K8009" t="s">
        <v>3104</v>
      </c>
      <c r="L8009">
        <v>181</v>
      </c>
      <c r="M8009">
        <v>50</v>
      </c>
      <c r="N8009" t="s">
        <v>2432</v>
      </c>
    </row>
    <row r="8010" spans="1:14" x14ac:dyDescent="0.2">
      <c r="A8010" t="s">
        <v>13769</v>
      </c>
      <c r="B8010">
        <v>39700</v>
      </c>
      <c r="C8010">
        <v>45350</v>
      </c>
      <c r="D8010">
        <v>51000</v>
      </c>
      <c r="E8010">
        <v>56650</v>
      </c>
      <c r="F8010">
        <v>61200</v>
      </c>
      <c r="G8010">
        <v>65750</v>
      </c>
      <c r="H8010">
        <v>70250</v>
      </c>
      <c r="I8010">
        <v>74800</v>
      </c>
      <c r="J8010">
        <v>79350</v>
      </c>
      <c r="K8010" t="s">
        <v>3104</v>
      </c>
      <c r="L8010">
        <v>183</v>
      </c>
      <c r="M8010">
        <v>50</v>
      </c>
      <c r="N8010" t="s">
        <v>2433</v>
      </c>
    </row>
    <row r="8011" spans="1:14" x14ac:dyDescent="0.2">
      <c r="A8011" t="s">
        <v>13770</v>
      </c>
      <c r="B8011">
        <v>24250</v>
      </c>
      <c r="C8011">
        <v>27700</v>
      </c>
      <c r="D8011">
        <v>31150</v>
      </c>
      <c r="E8011">
        <v>34600</v>
      </c>
      <c r="F8011">
        <v>37400</v>
      </c>
      <c r="G8011">
        <v>40150</v>
      </c>
      <c r="H8011">
        <v>42950</v>
      </c>
      <c r="I8011">
        <v>45700</v>
      </c>
      <c r="J8011">
        <v>48450</v>
      </c>
      <c r="K8011" t="s">
        <v>3104</v>
      </c>
      <c r="L8011">
        <v>185</v>
      </c>
      <c r="M8011">
        <v>50</v>
      </c>
      <c r="N8011" t="s">
        <v>3615</v>
      </c>
    </row>
    <row r="8012" spans="1:14" x14ac:dyDescent="0.2">
      <c r="A8012" t="s">
        <v>13771</v>
      </c>
      <c r="B8012">
        <v>24250</v>
      </c>
      <c r="C8012">
        <v>27700</v>
      </c>
      <c r="D8012">
        <v>31150</v>
      </c>
      <c r="E8012">
        <v>34600</v>
      </c>
      <c r="F8012">
        <v>37400</v>
      </c>
      <c r="G8012">
        <v>40150</v>
      </c>
      <c r="H8012">
        <v>42950</v>
      </c>
      <c r="I8012">
        <v>45700</v>
      </c>
      <c r="J8012">
        <v>48450</v>
      </c>
      <c r="K8012" t="s">
        <v>3104</v>
      </c>
      <c r="L8012">
        <v>187</v>
      </c>
      <c r="M8012">
        <v>50</v>
      </c>
      <c r="N8012" t="s">
        <v>3362</v>
      </c>
    </row>
    <row r="8013" spans="1:14" x14ac:dyDescent="0.2">
      <c r="A8013" t="s">
        <v>13772</v>
      </c>
      <c r="B8013">
        <v>29600</v>
      </c>
      <c r="C8013">
        <v>33800</v>
      </c>
      <c r="D8013">
        <v>38050</v>
      </c>
      <c r="E8013">
        <v>42250</v>
      </c>
      <c r="F8013">
        <v>45650</v>
      </c>
      <c r="G8013">
        <v>49050</v>
      </c>
      <c r="H8013">
        <v>52400</v>
      </c>
      <c r="I8013">
        <v>55800</v>
      </c>
      <c r="J8013">
        <v>59150</v>
      </c>
      <c r="K8013" t="s">
        <v>3104</v>
      </c>
      <c r="L8013">
        <v>189</v>
      </c>
      <c r="M8013">
        <v>50</v>
      </c>
      <c r="N8013" t="s">
        <v>2434</v>
      </c>
    </row>
    <row r="8014" spans="1:14" x14ac:dyDescent="0.2">
      <c r="A8014" t="s">
        <v>13773</v>
      </c>
      <c r="B8014">
        <v>24250</v>
      </c>
      <c r="C8014">
        <v>27700</v>
      </c>
      <c r="D8014">
        <v>31150</v>
      </c>
      <c r="E8014">
        <v>34600</v>
      </c>
      <c r="F8014">
        <v>37400</v>
      </c>
      <c r="G8014">
        <v>40150</v>
      </c>
      <c r="H8014">
        <v>42950</v>
      </c>
      <c r="I8014">
        <v>45700</v>
      </c>
      <c r="J8014">
        <v>48450</v>
      </c>
      <c r="K8014" t="s">
        <v>3104</v>
      </c>
      <c r="L8014">
        <v>191</v>
      </c>
      <c r="M8014">
        <v>50</v>
      </c>
      <c r="N8014" t="s">
        <v>3616</v>
      </c>
    </row>
    <row r="8015" spans="1:14" x14ac:dyDescent="0.2">
      <c r="A8015" t="s">
        <v>13774</v>
      </c>
      <c r="B8015">
        <v>24250</v>
      </c>
      <c r="C8015">
        <v>27700</v>
      </c>
      <c r="D8015">
        <v>31150</v>
      </c>
      <c r="E8015">
        <v>34600</v>
      </c>
      <c r="F8015">
        <v>37400</v>
      </c>
      <c r="G8015">
        <v>40150</v>
      </c>
      <c r="H8015">
        <v>42950</v>
      </c>
      <c r="I8015">
        <v>45700</v>
      </c>
      <c r="J8015">
        <v>48450</v>
      </c>
      <c r="K8015" t="s">
        <v>3104</v>
      </c>
      <c r="L8015">
        <v>193</v>
      </c>
      <c r="M8015">
        <v>50</v>
      </c>
      <c r="N8015" t="s">
        <v>3742</v>
      </c>
    </row>
    <row r="8016" spans="1:14" x14ac:dyDescent="0.2">
      <c r="A8016" t="s">
        <v>13775</v>
      </c>
      <c r="B8016">
        <v>24650</v>
      </c>
      <c r="C8016">
        <v>28200</v>
      </c>
      <c r="D8016">
        <v>31700</v>
      </c>
      <c r="E8016">
        <v>35200</v>
      </c>
      <c r="F8016">
        <v>38050</v>
      </c>
      <c r="G8016">
        <v>40850</v>
      </c>
      <c r="H8016">
        <v>43650</v>
      </c>
      <c r="I8016">
        <v>46500</v>
      </c>
      <c r="J8016">
        <v>49300</v>
      </c>
      <c r="K8016" t="s">
        <v>3104</v>
      </c>
      <c r="L8016">
        <v>195</v>
      </c>
      <c r="M8016">
        <v>50</v>
      </c>
      <c r="N8016" t="s">
        <v>3256</v>
      </c>
    </row>
    <row r="8017" spans="1:14" x14ac:dyDescent="0.2">
      <c r="A8017" t="s">
        <v>13776</v>
      </c>
      <c r="B8017">
        <v>28550</v>
      </c>
      <c r="C8017">
        <v>32600</v>
      </c>
      <c r="D8017">
        <v>36700</v>
      </c>
      <c r="E8017">
        <v>40750</v>
      </c>
      <c r="F8017">
        <v>44050</v>
      </c>
      <c r="G8017">
        <v>47300</v>
      </c>
      <c r="H8017">
        <v>50550</v>
      </c>
      <c r="I8017">
        <v>53800</v>
      </c>
      <c r="J8017">
        <v>57050</v>
      </c>
      <c r="K8017" t="s">
        <v>3104</v>
      </c>
      <c r="L8017">
        <v>197</v>
      </c>
      <c r="M8017">
        <v>50</v>
      </c>
      <c r="N8017" t="s">
        <v>2435</v>
      </c>
    </row>
    <row r="8018" spans="1:14" x14ac:dyDescent="0.2">
      <c r="A8018" t="s">
        <v>13777</v>
      </c>
      <c r="B8018">
        <v>24250</v>
      </c>
      <c r="C8018">
        <v>27700</v>
      </c>
      <c r="D8018">
        <v>31150</v>
      </c>
      <c r="E8018">
        <v>34600</v>
      </c>
      <c r="F8018">
        <v>37400</v>
      </c>
      <c r="G8018">
        <v>40150</v>
      </c>
      <c r="H8018">
        <v>42950</v>
      </c>
      <c r="I8018">
        <v>45700</v>
      </c>
      <c r="J8018">
        <v>48450</v>
      </c>
      <c r="K8018" t="s">
        <v>3104</v>
      </c>
      <c r="L8018">
        <v>199</v>
      </c>
      <c r="M8018">
        <v>50</v>
      </c>
      <c r="N8018" t="s">
        <v>2436</v>
      </c>
    </row>
    <row r="8019" spans="1:14" x14ac:dyDescent="0.2">
      <c r="A8019" t="s">
        <v>13778</v>
      </c>
      <c r="B8019">
        <v>33500</v>
      </c>
      <c r="C8019">
        <v>38300</v>
      </c>
      <c r="D8019">
        <v>43100</v>
      </c>
      <c r="E8019">
        <v>47850</v>
      </c>
      <c r="F8019">
        <v>51700</v>
      </c>
      <c r="G8019">
        <v>55550</v>
      </c>
      <c r="H8019">
        <v>59350</v>
      </c>
      <c r="I8019">
        <v>63200</v>
      </c>
      <c r="J8019">
        <v>67000</v>
      </c>
      <c r="K8019" t="s">
        <v>3105</v>
      </c>
      <c r="L8019">
        <v>1</v>
      </c>
      <c r="M8019">
        <v>50</v>
      </c>
      <c r="N8019" t="s">
        <v>3066</v>
      </c>
    </row>
    <row r="8020" spans="1:14" x14ac:dyDescent="0.2">
      <c r="A8020" t="s">
        <v>13779</v>
      </c>
      <c r="B8020">
        <v>34850</v>
      </c>
      <c r="C8020">
        <v>39800</v>
      </c>
      <c r="D8020">
        <v>44800</v>
      </c>
      <c r="E8020">
        <v>49750</v>
      </c>
      <c r="F8020">
        <v>53750</v>
      </c>
      <c r="G8020">
        <v>57750</v>
      </c>
      <c r="H8020">
        <v>61700</v>
      </c>
      <c r="I8020">
        <v>65700</v>
      </c>
      <c r="J8020">
        <v>69650</v>
      </c>
      <c r="K8020" t="s">
        <v>3105</v>
      </c>
      <c r="L8020">
        <v>3</v>
      </c>
      <c r="M8020">
        <v>50</v>
      </c>
      <c r="N8020" t="s">
        <v>2437</v>
      </c>
    </row>
    <row r="8021" spans="1:14" x14ac:dyDescent="0.2">
      <c r="A8021" t="s">
        <v>13780</v>
      </c>
      <c r="B8021">
        <v>33500</v>
      </c>
      <c r="C8021">
        <v>38300</v>
      </c>
      <c r="D8021">
        <v>43100</v>
      </c>
      <c r="E8021">
        <v>47850</v>
      </c>
      <c r="F8021">
        <v>51700</v>
      </c>
      <c r="G8021">
        <v>55550</v>
      </c>
      <c r="H8021">
        <v>59350</v>
      </c>
      <c r="I8021">
        <v>63200</v>
      </c>
      <c r="J8021">
        <v>67000</v>
      </c>
      <c r="K8021" t="s">
        <v>3105</v>
      </c>
      <c r="L8021">
        <v>5</v>
      </c>
      <c r="M8021">
        <v>50</v>
      </c>
      <c r="N8021" t="s">
        <v>2438</v>
      </c>
    </row>
    <row r="8022" spans="1:14" x14ac:dyDescent="0.2">
      <c r="A8022" t="s">
        <v>13781</v>
      </c>
      <c r="B8022">
        <v>39050</v>
      </c>
      <c r="C8022">
        <v>44600</v>
      </c>
      <c r="D8022">
        <v>50200</v>
      </c>
      <c r="E8022">
        <v>55750</v>
      </c>
      <c r="F8022">
        <v>60250</v>
      </c>
      <c r="G8022">
        <v>64700</v>
      </c>
      <c r="H8022">
        <v>69150</v>
      </c>
      <c r="I8022">
        <v>73600</v>
      </c>
      <c r="J8022">
        <v>78050</v>
      </c>
      <c r="K8022" t="s">
        <v>3105</v>
      </c>
      <c r="L8022">
        <v>7</v>
      </c>
      <c r="M8022">
        <v>50</v>
      </c>
      <c r="N8022" t="s">
        <v>2439</v>
      </c>
    </row>
    <row r="8023" spans="1:14" x14ac:dyDescent="0.2">
      <c r="A8023" t="s">
        <v>13782</v>
      </c>
      <c r="B8023">
        <v>34550</v>
      </c>
      <c r="C8023">
        <v>39450</v>
      </c>
      <c r="D8023">
        <v>44400</v>
      </c>
      <c r="E8023">
        <v>49300</v>
      </c>
      <c r="F8023">
        <v>53250</v>
      </c>
      <c r="G8023">
        <v>57200</v>
      </c>
      <c r="H8023">
        <v>61150</v>
      </c>
      <c r="I8023">
        <v>65100</v>
      </c>
      <c r="J8023">
        <v>69050</v>
      </c>
      <c r="K8023" t="s">
        <v>3105</v>
      </c>
      <c r="L8023">
        <v>9</v>
      </c>
      <c r="M8023">
        <v>50</v>
      </c>
      <c r="N8023" t="s">
        <v>2440</v>
      </c>
    </row>
    <row r="8024" spans="1:14" x14ac:dyDescent="0.2">
      <c r="A8024" t="s">
        <v>13783</v>
      </c>
      <c r="B8024">
        <v>36450</v>
      </c>
      <c r="C8024">
        <v>41650</v>
      </c>
      <c r="D8024">
        <v>46850</v>
      </c>
      <c r="E8024">
        <v>52050</v>
      </c>
      <c r="F8024">
        <v>56250</v>
      </c>
      <c r="G8024">
        <v>60400</v>
      </c>
      <c r="H8024">
        <v>64550</v>
      </c>
      <c r="I8024">
        <v>68750</v>
      </c>
      <c r="J8024">
        <v>72900</v>
      </c>
      <c r="K8024" t="s">
        <v>3105</v>
      </c>
      <c r="L8024">
        <v>11</v>
      </c>
      <c r="M8024">
        <v>50</v>
      </c>
      <c r="N8024" t="s">
        <v>2441</v>
      </c>
    </row>
    <row r="8025" spans="1:14" x14ac:dyDescent="0.2">
      <c r="A8025" t="s">
        <v>13784</v>
      </c>
      <c r="B8025">
        <v>38750</v>
      </c>
      <c r="C8025">
        <v>44250</v>
      </c>
      <c r="D8025">
        <v>49800</v>
      </c>
      <c r="E8025">
        <v>55300</v>
      </c>
      <c r="F8025">
        <v>59750</v>
      </c>
      <c r="G8025">
        <v>64150</v>
      </c>
      <c r="H8025">
        <v>68600</v>
      </c>
      <c r="I8025">
        <v>73000</v>
      </c>
      <c r="J8025">
        <v>77450</v>
      </c>
      <c r="K8025" t="s">
        <v>3105</v>
      </c>
      <c r="L8025">
        <v>13</v>
      </c>
      <c r="M8025">
        <v>50</v>
      </c>
      <c r="N8025" t="s">
        <v>2940</v>
      </c>
    </row>
    <row r="8026" spans="1:14" x14ac:dyDescent="0.2">
      <c r="A8026" t="s">
        <v>13785</v>
      </c>
      <c r="B8026">
        <v>38050</v>
      </c>
      <c r="C8026">
        <v>43450</v>
      </c>
      <c r="D8026">
        <v>48900</v>
      </c>
      <c r="E8026">
        <v>54300</v>
      </c>
      <c r="F8026">
        <v>58650</v>
      </c>
      <c r="G8026">
        <v>63000</v>
      </c>
      <c r="H8026">
        <v>67350</v>
      </c>
      <c r="I8026">
        <v>71700</v>
      </c>
      <c r="J8026">
        <v>76050</v>
      </c>
      <c r="K8026" t="s">
        <v>3105</v>
      </c>
      <c r="L8026">
        <v>15</v>
      </c>
      <c r="M8026">
        <v>50</v>
      </c>
      <c r="N8026" t="s">
        <v>2442</v>
      </c>
    </row>
    <row r="8027" spans="1:14" x14ac:dyDescent="0.2">
      <c r="A8027" t="s">
        <v>13786</v>
      </c>
      <c r="B8027">
        <v>36450</v>
      </c>
      <c r="C8027">
        <v>41650</v>
      </c>
      <c r="D8027">
        <v>46850</v>
      </c>
      <c r="E8027">
        <v>52050</v>
      </c>
      <c r="F8027">
        <v>56250</v>
      </c>
      <c r="G8027">
        <v>60400</v>
      </c>
      <c r="H8027">
        <v>64550</v>
      </c>
      <c r="I8027">
        <v>68750</v>
      </c>
      <c r="J8027">
        <v>72900</v>
      </c>
      <c r="K8027" t="s">
        <v>3105</v>
      </c>
      <c r="L8027">
        <v>17</v>
      </c>
      <c r="M8027">
        <v>50</v>
      </c>
      <c r="N8027" t="s">
        <v>3758</v>
      </c>
    </row>
    <row r="8028" spans="1:14" x14ac:dyDescent="0.2">
      <c r="A8028" t="s">
        <v>13787</v>
      </c>
      <c r="B8028">
        <v>34550</v>
      </c>
      <c r="C8028">
        <v>39450</v>
      </c>
      <c r="D8028">
        <v>44400</v>
      </c>
      <c r="E8028">
        <v>49300</v>
      </c>
      <c r="F8028">
        <v>53250</v>
      </c>
      <c r="G8028">
        <v>57200</v>
      </c>
      <c r="H8028">
        <v>61150</v>
      </c>
      <c r="I8028">
        <v>65100</v>
      </c>
      <c r="J8028">
        <v>69050</v>
      </c>
      <c r="K8028" t="s">
        <v>3105</v>
      </c>
      <c r="L8028">
        <v>19</v>
      </c>
      <c r="M8028">
        <v>50</v>
      </c>
      <c r="N8028" t="s">
        <v>2443</v>
      </c>
    </row>
    <row r="8029" spans="1:14" x14ac:dyDescent="0.2">
      <c r="A8029" t="s">
        <v>13788</v>
      </c>
      <c r="B8029">
        <v>33500</v>
      </c>
      <c r="C8029">
        <v>38300</v>
      </c>
      <c r="D8029">
        <v>43100</v>
      </c>
      <c r="E8029">
        <v>47850</v>
      </c>
      <c r="F8029">
        <v>51700</v>
      </c>
      <c r="G8029">
        <v>55550</v>
      </c>
      <c r="H8029">
        <v>59350</v>
      </c>
      <c r="I8029">
        <v>63200</v>
      </c>
      <c r="J8029">
        <v>67000</v>
      </c>
      <c r="K8029" t="s">
        <v>3105</v>
      </c>
      <c r="L8029">
        <v>21</v>
      </c>
      <c r="M8029">
        <v>50</v>
      </c>
      <c r="N8029" t="s">
        <v>2444</v>
      </c>
    </row>
    <row r="8030" spans="1:14" x14ac:dyDescent="0.2">
      <c r="A8030" t="s">
        <v>13789</v>
      </c>
      <c r="B8030">
        <v>37050</v>
      </c>
      <c r="C8030">
        <v>42350</v>
      </c>
      <c r="D8030">
        <v>47650</v>
      </c>
      <c r="E8030">
        <v>52900</v>
      </c>
      <c r="F8030">
        <v>57150</v>
      </c>
      <c r="G8030">
        <v>61400</v>
      </c>
      <c r="H8030">
        <v>65600</v>
      </c>
      <c r="I8030">
        <v>69850</v>
      </c>
      <c r="J8030">
        <v>74100</v>
      </c>
      <c r="K8030" t="s">
        <v>3105</v>
      </c>
      <c r="L8030">
        <v>23</v>
      </c>
      <c r="M8030">
        <v>50</v>
      </c>
      <c r="N8030" t="s">
        <v>2445</v>
      </c>
    </row>
    <row r="8031" spans="1:14" x14ac:dyDescent="0.2">
      <c r="A8031" t="s">
        <v>13790</v>
      </c>
      <c r="B8031">
        <v>40050</v>
      </c>
      <c r="C8031">
        <v>45750</v>
      </c>
      <c r="D8031">
        <v>51450</v>
      </c>
      <c r="E8031">
        <v>57150</v>
      </c>
      <c r="F8031">
        <v>61750</v>
      </c>
      <c r="G8031">
        <v>66300</v>
      </c>
      <c r="H8031">
        <v>70900</v>
      </c>
      <c r="I8031">
        <v>75450</v>
      </c>
      <c r="J8031">
        <v>80050</v>
      </c>
      <c r="K8031" t="s">
        <v>3105</v>
      </c>
      <c r="L8031">
        <v>25</v>
      </c>
      <c r="M8031">
        <v>50</v>
      </c>
      <c r="N8031" t="s">
        <v>2446</v>
      </c>
    </row>
    <row r="8032" spans="1:14" x14ac:dyDescent="0.2">
      <c r="A8032" t="s">
        <v>13791</v>
      </c>
      <c r="B8032">
        <v>33500</v>
      </c>
      <c r="C8032">
        <v>38300</v>
      </c>
      <c r="D8032">
        <v>43100</v>
      </c>
      <c r="E8032">
        <v>47850</v>
      </c>
      <c r="F8032">
        <v>51700</v>
      </c>
      <c r="G8032">
        <v>55550</v>
      </c>
      <c r="H8032">
        <v>59350</v>
      </c>
      <c r="I8032">
        <v>63200</v>
      </c>
      <c r="J8032">
        <v>67000</v>
      </c>
      <c r="K8032" t="s">
        <v>3105</v>
      </c>
      <c r="L8032">
        <v>27</v>
      </c>
      <c r="M8032">
        <v>50</v>
      </c>
      <c r="N8032" t="s">
        <v>2447</v>
      </c>
    </row>
    <row r="8033" spans="1:14" x14ac:dyDescent="0.2">
      <c r="A8033" t="s">
        <v>13792</v>
      </c>
      <c r="B8033">
        <v>33500</v>
      </c>
      <c r="C8033">
        <v>38300</v>
      </c>
      <c r="D8033">
        <v>43100</v>
      </c>
      <c r="E8033">
        <v>47850</v>
      </c>
      <c r="F8033">
        <v>51700</v>
      </c>
      <c r="G8033">
        <v>55550</v>
      </c>
      <c r="H8033">
        <v>59350</v>
      </c>
      <c r="I8033">
        <v>63200</v>
      </c>
      <c r="J8033">
        <v>67000</v>
      </c>
      <c r="K8033" t="s">
        <v>3105</v>
      </c>
      <c r="L8033">
        <v>29</v>
      </c>
      <c r="M8033">
        <v>50</v>
      </c>
      <c r="N8033" t="s">
        <v>2448</v>
      </c>
    </row>
    <row r="8034" spans="1:14" x14ac:dyDescent="0.2">
      <c r="A8034" t="s">
        <v>13793</v>
      </c>
      <c r="B8034">
        <v>35600</v>
      </c>
      <c r="C8034">
        <v>40650</v>
      </c>
      <c r="D8034">
        <v>45750</v>
      </c>
      <c r="E8034">
        <v>50800</v>
      </c>
      <c r="F8034">
        <v>54900</v>
      </c>
      <c r="G8034">
        <v>58950</v>
      </c>
      <c r="H8034">
        <v>63000</v>
      </c>
      <c r="I8034">
        <v>67100</v>
      </c>
      <c r="J8034">
        <v>71150</v>
      </c>
      <c r="K8034" t="s">
        <v>3105</v>
      </c>
      <c r="L8034">
        <v>31</v>
      </c>
      <c r="M8034">
        <v>50</v>
      </c>
      <c r="N8034" t="s">
        <v>2449</v>
      </c>
    </row>
    <row r="8035" spans="1:14" x14ac:dyDescent="0.2">
      <c r="A8035" t="s">
        <v>13794</v>
      </c>
      <c r="B8035">
        <v>34550</v>
      </c>
      <c r="C8035">
        <v>39450</v>
      </c>
      <c r="D8035">
        <v>44400</v>
      </c>
      <c r="E8035">
        <v>49300</v>
      </c>
      <c r="F8035">
        <v>53250</v>
      </c>
      <c r="G8035">
        <v>57200</v>
      </c>
      <c r="H8035">
        <v>61150</v>
      </c>
      <c r="I8035">
        <v>65100</v>
      </c>
      <c r="J8035">
        <v>69050</v>
      </c>
      <c r="K8035" t="s">
        <v>3105</v>
      </c>
      <c r="L8035">
        <v>33</v>
      </c>
      <c r="M8035">
        <v>50</v>
      </c>
      <c r="N8035" t="s">
        <v>3663</v>
      </c>
    </row>
    <row r="8036" spans="1:14" x14ac:dyDescent="0.2">
      <c r="A8036" t="s">
        <v>13795</v>
      </c>
      <c r="B8036">
        <v>33500</v>
      </c>
      <c r="C8036">
        <v>38300</v>
      </c>
      <c r="D8036">
        <v>43100</v>
      </c>
      <c r="E8036">
        <v>47850</v>
      </c>
      <c r="F8036">
        <v>51700</v>
      </c>
      <c r="G8036">
        <v>55550</v>
      </c>
      <c r="H8036">
        <v>59350</v>
      </c>
      <c r="I8036">
        <v>63200</v>
      </c>
      <c r="J8036">
        <v>67000</v>
      </c>
      <c r="K8036" t="s">
        <v>3105</v>
      </c>
      <c r="L8036">
        <v>35</v>
      </c>
      <c r="M8036">
        <v>50</v>
      </c>
      <c r="N8036" t="s">
        <v>2450</v>
      </c>
    </row>
    <row r="8037" spans="1:14" x14ac:dyDescent="0.2">
      <c r="A8037" t="s">
        <v>13796</v>
      </c>
      <c r="B8037">
        <v>33500</v>
      </c>
      <c r="C8037">
        <v>38300</v>
      </c>
      <c r="D8037">
        <v>43100</v>
      </c>
      <c r="E8037">
        <v>47850</v>
      </c>
      <c r="F8037">
        <v>51700</v>
      </c>
      <c r="G8037">
        <v>55550</v>
      </c>
      <c r="H8037">
        <v>59350</v>
      </c>
      <c r="I8037">
        <v>63200</v>
      </c>
      <c r="J8037">
        <v>67000</v>
      </c>
      <c r="K8037" t="s">
        <v>3105</v>
      </c>
      <c r="L8037">
        <v>37</v>
      </c>
      <c r="M8037">
        <v>50</v>
      </c>
      <c r="N8037" t="s">
        <v>3386</v>
      </c>
    </row>
    <row r="8038" spans="1:14" x14ac:dyDescent="0.2">
      <c r="A8038" t="s">
        <v>13797</v>
      </c>
      <c r="B8038">
        <v>33500</v>
      </c>
      <c r="C8038">
        <v>38300</v>
      </c>
      <c r="D8038">
        <v>43100</v>
      </c>
      <c r="E8038">
        <v>47850</v>
      </c>
      <c r="F8038">
        <v>51700</v>
      </c>
      <c r="G8038">
        <v>55550</v>
      </c>
      <c r="H8038">
        <v>59350</v>
      </c>
      <c r="I8038">
        <v>63200</v>
      </c>
      <c r="J8038">
        <v>67000</v>
      </c>
      <c r="K8038" t="s">
        <v>3105</v>
      </c>
      <c r="L8038">
        <v>39</v>
      </c>
      <c r="M8038">
        <v>50</v>
      </c>
      <c r="N8038" t="s">
        <v>2451</v>
      </c>
    </row>
    <row r="8039" spans="1:14" x14ac:dyDescent="0.2">
      <c r="A8039" t="s">
        <v>13798</v>
      </c>
      <c r="B8039">
        <v>33500</v>
      </c>
      <c r="C8039">
        <v>38300</v>
      </c>
      <c r="D8039">
        <v>43100</v>
      </c>
      <c r="E8039">
        <v>47850</v>
      </c>
      <c r="F8039">
        <v>51700</v>
      </c>
      <c r="G8039">
        <v>55550</v>
      </c>
      <c r="H8039">
        <v>59350</v>
      </c>
      <c r="I8039">
        <v>63200</v>
      </c>
      <c r="J8039">
        <v>67000</v>
      </c>
      <c r="K8039" t="s">
        <v>3105</v>
      </c>
      <c r="L8039">
        <v>41</v>
      </c>
      <c r="M8039">
        <v>50</v>
      </c>
      <c r="N8039" t="s">
        <v>3899</v>
      </c>
    </row>
    <row r="8040" spans="1:14" x14ac:dyDescent="0.2">
      <c r="A8040" t="s">
        <v>13799</v>
      </c>
      <c r="B8040">
        <v>33500</v>
      </c>
      <c r="C8040">
        <v>38300</v>
      </c>
      <c r="D8040">
        <v>43100</v>
      </c>
      <c r="E8040">
        <v>47850</v>
      </c>
      <c r="F8040">
        <v>51700</v>
      </c>
      <c r="G8040">
        <v>55550</v>
      </c>
      <c r="H8040">
        <v>59350</v>
      </c>
      <c r="I8040">
        <v>63200</v>
      </c>
      <c r="J8040">
        <v>67000</v>
      </c>
      <c r="K8040" t="s">
        <v>3105</v>
      </c>
      <c r="L8040">
        <v>43</v>
      </c>
      <c r="M8040">
        <v>50</v>
      </c>
      <c r="N8040" t="s">
        <v>3900</v>
      </c>
    </row>
    <row r="8041" spans="1:14" x14ac:dyDescent="0.2">
      <c r="A8041" t="s">
        <v>13800</v>
      </c>
      <c r="B8041">
        <v>33500</v>
      </c>
      <c r="C8041">
        <v>38300</v>
      </c>
      <c r="D8041">
        <v>43100</v>
      </c>
      <c r="E8041">
        <v>47850</v>
      </c>
      <c r="F8041">
        <v>51700</v>
      </c>
      <c r="G8041">
        <v>55550</v>
      </c>
      <c r="H8041">
        <v>59350</v>
      </c>
      <c r="I8041">
        <v>63200</v>
      </c>
      <c r="J8041">
        <v>67000</v>
      </c>
      <c r="K8041" t="s">
        <v>3105</v>
      </c>
      <c r="L8041">
        <v>45</v>
      </c>
      <c r="M8041">
        <v>50</v>
      </c>
      <c r="N8041" t="s">
        <v>3901</v>
      </c>
    </row>
    <row r="8042" spans="1:14" x14ac:dyDescent="0.2">
      <c r="A8042" t="s">
        <v>13801</v>
      </c>
      <c r="B8042">
        <v>33500</v>
      </c>
      <c r="C8042">
        <v>38300</v>
      </c>
      <c r="D8042">
        <v>43100</v>
      </c>
      <c r="E8042">
        <v>47850</v>
      </c>
      <c r="F8042">
        <v>51700</v>
      </c>
      <c r="G8042">
        <v>55550</v>
      </c>
      <c r="H8042">
        <v>59350</v>
      </c>
      <c r="I8042">
        <v>63200</v>
      </c>
      <c r="J8042">
        <v>67000</v>
      </c>
      <c r="K8042" t="s">
        <v>3105</v>
      </c>
      <c r="L8042">
        <v>47</v>
      </c>
      <c r="M8042">
        <v>50</v>
      </c>
      <c r="N8042" t="s">
        <v>3396</v>
      </c>
    </row>
    <row r="8043" spans="1:14" x14ac:dyDescent="0.2">
      <c r="A8043" t="s">
        <v>13802</v>
      </c>
      <c r="B8043">
        <v>34900</v>
      </c>
      <c r="C8043">
        <v>39850</v>
      </c>
      <c r="D8043">
        <v>44850</v>
      </c>
      <c r="E8043">
        <v>49800</v>
      </c>
      <c r="F8043">
        <v>53800</v>
      </c>
      <c r="G8043">
        <v>57800</v>
      </c>
      <c r="H8043">
        <v>61800</v>
      </c>
      <c r="I8043">
        <v>65750</v>
      </c>
      <c r="J8043">
        <v>69750</v>
      </c>
      <c r="K8043" t="s">
        <v>3105</v>
      </c>
      <c r="L8043">
        <v>49</v>
      </c>
      <c r="M8043">
        <v>50</v>
      </c>
      <c r="N8043" t="s">
        <v>4119</v>
      </c>
    </row>
    <row r="8044" spans="1:14" x14ac:dyDescent="0.2">
      <c r="A8044" t="s">
        <v>13803</v>
      </c>
      <c r="B8044">
        <v>33500</v>
      </c>
      <c r="C8044">
        <v>38300</v>
      </c>
      <c r="D8044">
        <v>43100</v>
      </c>
      <c r="E8044">
        <v>47850</v>
      </c>
      <c r="F8044">
        <v>51700</v>
      </c>
      <c r="G8044">
        <v>55550</v>
      </c>
      <c r="H8044">
        <v>59350</v>
      </c>
      <c r="I8044">
        <v>63200</v>
      </c>
      <c r="J8044">
        <v>67000</v>
      </c>
      <c r="K8044" t="s">
        <v>3105</v>
      </c>
      <c r="L8044">
        <v>51</v>
      </c>
      <c r="M8044">
        <v>50</v>
      </c>
      <c r="N8044" t="s">
        <v>3581</v>
      </c>
    </row>
    <row r="8045" spans="1:14" x14ac:dyDescent="0.2">
      <c r="A8045" t="s">
        <v>13804</v>
      </c>
      <c r="B8045">
        <v>35950</v>
      </c>
      <c r="C8045">
        <v>41100</v>
      </c>
      <c r="D8045">
        <v>46250</v>
      </c>
      <c r="E8045">
        <v>51350</v>
      </c>
      <c r="F8045">
        <v>55500</v>
      </c>
      <c r="G8045">
        <v>59600</v>
      </c>
      <c r="H8045">
        <v>63700</v>
      </c>
      <c r="I8045">
        <v>67800</v>
      </c>
      <c r="J8045">
        <v>71900</v>
      </c>
      <c r="K8045" t="s">
        <v>3105</v>
      </c>
      <c r="L8045">
        <v>53</v>
      </c>
      <c r="M8045">
        <v>50</v>
      </c>
      <c r="N8045" t="s">
        <v>3902</v>
      </c>
    </row>
    <row r="8046" spans="1:14" x14ac:dyDescent="0.2">
      <c r="A8046" t="s">
        <v>13805</v>
      </c>
      <c r="B8046">
        <v>33850</v>
      </c>
      <c r="C8046">
        <v>38700</v>
      </c>
      <c r="D8046">
        <v>43550</v>
      </c>
      <c r="E8046">
        <v>48350</v>
      </c>
      <c r="F8046">
        <v>52250</v>
      </c>
      <c r="G8046">
        <v>56100</v>
      </c>
      <c r="H8046">
        <v>60000</v>
      </c>
      <c r="I8046">
        <v>63850</v>
      </c>
      <c r="J8046">
        <v>67700</v>
      </c>
      <c r="K8046" t="s">
        <v>3105</v>
      </c>
      <c r="L8046">
        <v>55</v>
      </c>
      <c r="M8046">
        <v>50</v>
      </c>
      <c r="N8046" t="s">
        <v>4120</v>
      </c>
    </row>
    <row r="8047" spans="1:14" x14ac:dyDescent="0.2">
      <c r="A8047" t="s">
        <v>13806</v>
      </c>
      <c r="B8047">
        <v>38850</v>
      </c>
      <c r="C8047">
        <v>44400</v>
      </c>
      <c r="D8047">
        <v>49950</v>
      </c>
      <c r="E8047">
        <v>55450</v>
      </c>
      <c r="F8047">
        <v>59900</v>
      </c>
      <c r="G8047">
        <v>64350</v>
      </c>
      <c r="H8047">
        <v>68800</v>
      </c>
      <c r="I8047">
        <v>73200</v>
      </c>
      <c r="J8047">
        <v>77650</v>
      </c>
      <c r="K8047" t="s">
        <v>3105</v>
      </c>
      <c r="L8047">
        <v>57</v>
      </c>
      <c r="M8047">
        <v>50</v>
      </c>
      <c r="N8047" t="s">
        <v>4125</v>
      </c>
    </row>
    <row r="8048" spans="1:14" x14ac:dyDescent="0.2">
      <c r="A8048" t="s">
        <v>13807</v>
      </c>
      <c r="B8048">
        <v>38050</v>
      </c>
      <c r="C8048">
        <v>43450</v>
      </c>
      <c r="D8048">
        <v>48900</v>
      </c>
      <c r="E8048">
        <v>54300</v>
      </c>
      <c r="F8048">
        <v>58650</v>
      </c>
      <c r="G8048">
        <v>63000</v>
      </c>
      <c r="H8048">
        <v>67350</v>
      </c>
      <c r="I8048">
        <v>71700</v>
      </c>
      <c r="J8048">
        <v>76050</v>
      </c>
      <c r="K8048" t="s">
        <v>3105</v>
      </c>
      <c r="L8048">
        <v>59</v>
      </c>
      <c r="M8048">
        <v>50</v>
      </c>
      <c r="N8048" t="s">
        <v>3226</v>
      </c>
    </row>
    <row r="8049" spans="1:14" x14ac:dyDescent="0.2">
      <c r="A8049" t="s">
        <v>13808</v>
      </c>
      <c r="B8049">
        <v>35250</v>
      </c>
      <c r="C8049">
        <v>40300</v>
      </c>
      <c r="D8049">
        <v>45350</v>
      </c>
      <c r="E8049">
        <v>50350</v>
      </c>
      <c r="F8049">
        <v>54400</v>
      </c>
      <c r="G8049">
        <v>58450</v>
      </c>
      <c r="H8049">
        <v>62450</v>
      </c>
      <c r="I8049">
        <v>66500</v>
      </c>
      <c r="J8049">
        <v>70500</v>
      </c>
      <c r="K8049" t="s">
        <v>3105</v>
      </c>
      <c r="L8049">
        <v>61</v>
      </c>
      <c r="M8049">
        <v>50</v>
      </c>
      <c r="N8049" t="s">
        <v>3903</v>
      </c>
    </row>
    <row r="8050" spans="1:14" x14ac:dyDescent="0.2">
      <c r="A8050" t="s">
        <v>13809</v>
      </c>
      <c r="B8050">
        <v>33550</v>
      </c>
      <c r="C8050">
        <v>38350</v>
      </c>
      <c r="D8050">
        <v>43150</v>
      </c>
      <c r="E8050">
        <v>47900</v>
      </c>
      <c r="F8050">
        <v>51750</v>
      </c>
      <c r="G8050">
        <v>55600</v>
      </c>
      <c r="H8050">
        <v>59400</v>
      </c>
      <c r="I8050">
        <v>63250</v>
      </c>
      <c r="J8050">
        <v>67100</v>
      </c>
      <c r="K8050" t="s">
        <v>3105</v>
      </c>
      <c r="L8050">
        <v>63</v>
      </c>
      <c r="M8050">
        <v>50</v>
      </c>
      <c r="N8050" t="s">
        <v>2268</v>
      </c>
    </row>
    <row r="8051" spans="1:14" x14ac:dyDescent="0.2">
      <c r="A8051" t="s">
        <v>13810</v>
      </c>
      <c r="B8051">
        <v>38050</v>
      </c>
      <c r="C8051">
        <v>43450</v>
      </c>
      <c r="D8051">
        <v>48900</v>
      </c>
      <c r="E8051">
        <v>54300</v>
      </c>
      <c r="F8051">
        <v>58650</v>
      </c>
      <c r="G8051">
        <v>63000</v>
      </c>
      <c r="H8051">
        <v>67350</v>
      </c>
      <c r="I8051">
        <v>71700</v>
      </c>
      <c r="J8051">
        <v>76050</v>
      </c>
      <c r="K8051" t="s">
        <v>3105</v>
      </c>
      <c r="L8051">
        <v>65</v>
      </c>
      <c r="M8051">
        <v>50</v>
      </c>
      <c r="N8051" t="s">
        <v>3904</v>
      </c>
    </row>
    <row r="8052" spans="1:14" x14ac:dyDescent="0.2">
      <c r="A8052" t="s">
        <v>13811</v>
      </c>
      <c r="B8052">
        <v>33500</v>
      </c>
      <c r="C8052">
        <v>38300</v>
      </c>
      <c r="D8052">
        <v>43100</v>
      </c>
      <c r="E8052">
        <v>47850</v>
      </c>
      <c r="F8052">
        <v>51700</v>
      </c>
      <c r="G8052">
        <v>55550</v>
      </c>
      <c r="H8052">
        <v>59350</v>
      </c>
      <c r="I8052">
        <v>63200</v>
      </c>
      <c r="J8052">
        <v>67000</v>
      </c>
      <c r="K8052" t="s">
        <v>3105</v>
      </c>
      <c r="L8052">
        <v>67</v>
      </c>
      <c r="M8052">
        <v>50</v>
      </c>
      <c r="N8052" t="s">
        <v>3905</v>
      </c>
    </row>
    <row r="8053" spans="1:14" x14ac:dyDescent="0.2">
      <c r="A8053" t="s">
        <v>13812</v>
      </c>
      <c r="B8053">
        <v>34350</v>
      </c>
      <c r="C8053">
        <v>39250</v>
      </c>
      <c r="D8053">
        <v>44150</v>
      </c>
      <c r="E8053">
        <v>49050</v>
      </c>
      <c r="F8053">
        <v>53000</v>
      </c>
      <c r="G8053">
        <v>56900</v>
      </c>
      <c r="H8053">
        <v>60850</v>
      </c>
      <c r="I8053">
        <v>64750</v>
      </c>
      <c r="J8053">
        <v>68700</v>
      </c>
      <c r="K8053" t="s">
        <v>3105</v>
      </c>
      <c r="L8053">
        <v>69</v>
      </c>
      <c r="M8053">
        <v>50</v>
      </c>
      <c r="N8053" t="s">
        <v>3590</v>
      </c>
    </row>
    <row r="8054" spans="1:14" x14ac:dyDescent="0.2">
      <c r="A8054" t="s">
        <v>13813</v>
      </c>
      <c r="B8054">
        <v>33500</v>
      </c>
      <c r="C8054">
        <v>38300</v>
      </c>
      <c r="D8054">
        <v>43100</v>
      </c>
      <c r="E8054">
        <v>47850</v>
      </c>
      <c r="F8054">
        <v>51700</v>
      </c>
      <c r="G8054">
        <v>55550</v>
      </c>
      <c r="H8054">
        <v>59350</v>
      </c>
      <c r="I8054">
        <v>63200</v>
      </c>
      <c r="J8054">
        <v>67000</v>
      </c>
      <c r="K8054" t="s">
        <v>3105</v>
      </c>
      <c r="L8054">
        <v>71</v>
      </c>
      <c r="M8054">
        <v>50</v>
      </c>
      <c r="N8054" t="s">
        <v>3503</v>
      </c>
    </row>
    <row r="8055" spans="1:14" x14ac:dyDescent="0.2">
      <c r="A8055" t="s">
        <v>13814</v>
      </c>
      <c r="B8055">
        <v>34100</v>
      </c>
      <c r="C8055">
        <v>38950</v>
      </c>
      <c r="D8055">
        <v>43800</v>
      </c>
      <c r="E8055">
        <v>48650</v>
      </c>
      <c r="F8055">
        <v>52550</v>
      </c>
      <c r="G8055">
        <v>56450</v>
      </c>
      <c r="H8055">
        <v>60350</v>
      </c>
      <c r="I8055">
        <v>64250</v>
      </c>
      <c r="J8055">
        <v>68150</v>
      </c>
      <c r="K8055" t="s">
        <v>3105</v>
      </c>
      <c r="L8055">
        <v>73</v>
      </c>
      <c r="M8055">
        <v>50</v>
      </c>
      <c r="N8055" t="s">
        <v>3906</v>
      </c>
    </row>
    <row r="8056" spans="1:14" x14ac:dyDescent="0.2">
      <c r="A8056" t="s">
        <v>13815</v>
      </c>
      <c r="B8056">
        <v>34750</v>
      </c>
      <c r="C8056">
        <v>39700</v>
      </c>
      <c r="D8056">
        <v>44650</v>
      </c>
      <c r="E8056">
        <v>49600</v>
      </c>
      <c r="F8056">
        <v>53600</v>
      </c>
      <c r="G8056">
        <v>57550</v>
      </c>
      <c r="H8056">
        <v>61550</v>
      </c>
      <c r="I8056">
        <v>65500</v>
      </c>
      <c r="J8056">
        <v>69450</v>
      </c>
      <c r="K8056" t="s">
        <v>3105</v>
      </c>
      <c r="L8056">
        <v>75</v>
      </c>
      <c r="M8056">
        <v>50</v>
      </c>
      <c r="N8056" t="s">
        <v>3506</v>
      </c>
    </row>
    <row r="8057" spans="1:14" x14ac:dyDescent="0.2">
      <c r="A8057" t="s">
        <v>13816</v>
      </c>
      <c r="B8057">
        <v>33800</v>
      </c>
      <c r="C8057">
        <v>38600</v>
      </c>
      <c r="D8057">
        <v>43450</v>
      </c>
      <c r="E8057">
        <v>48250</v>
      </c>
      <c r="F8057">
        <v>52150</v>
      </c>
      <c r="G8057">
        <v>56000</v>
      </c>
      <c r="H8057">
        <v>59850</v>
      </c>
      <c r="I8057">
        <v>63700</v>
      </c>
      <c r="J8057">
        <v>67550</v>
      </c>
      <c r="K8057" t="s">
        <v>3105</v>
      </c>
      <c r="L8057">
        <v>77</v>
      </c>
      <c r="M8057">
        <v>50</v>
      </c>
      <c r="N8057" t="s">
        <v>4130</v>
      </c>
    </row>
    <row r="8058" spans="1:14" x14ac:dyDescent="0.2">
      <c r="A8058" t="s">
        <v>13817</v>
      </c>
      <c r="B8058">
        <v>33500</v>
      </c>
      <c r="C8058">
        <v>38300</v>
      </c>
      <c r="D8058">
        <v>43100</v>
      </c>
      <c r="E8058">
        <v>47850</v>
      </c>
      <c r="F8058">
        <v>51700</v>
      </c>
      <c r="G8058">
        <v>55550</v>
      </c>
      <c r="H8058">
        <v>59350</v>
      </c>
      <c r="I8058">
        <v>63200</v>
      </c>
      <c r="J8058">
        <v>67000</v>
      </c>
      <c r="K8058" t="s">
        <v>3105</v>
      </c>
      <c r="L8058">
        <v>79</v>
      </c>
      <c r="M8058">
        <v>50</v>
      </c>
      <c r="N8058" t="s">
        <v>3907</v>
      </c>
    </row>
    <row r="8059" spans="1:14" x14ac:dyDescent="0.2">
      <c r="A8059" t="s">
        <v>13818</v>
      </c>
      <c r="B8059">
        <v>34300</v>
      </c>
      <c r="C8059">
        <v>39200</v>
      </c>
      <c r="D8059">
        <v>44100</v>
      </c>
      <c r="E8059">
        <v>48950</v>
      </c>
      <c r="F8059">
        <v>52900</v>
      </c>
      <c r="G8059">
        <v>56800</v>
      </c>
      <c r="H8059">
        <v>60700</v>
      </c>
      <c r="I8059">
        <v>64650</v>
      </c>
      <c r="J8059">
        <v>68550</v>
      </c>
      <c r="K8059" t="s">
        <v>3105</v>
      </c>
      <c r="L8059">
        <v>81</v>
      </c>
      <c r="M8059">
        <v>50</v>
      </c>
      <c r="N8059" t="s">
        <v>3908</v>
      </c>
    </row>
    <row r="8060" spans="1:14" x14ac:dyDescent="0.2">
      <c r="A8060" t="s">
        <v>13819</v>
      </c>
      <c r="B8060">
        <v>33500</v>
      </c>
      <c r="C8060">
        <v>38300</v>
      </c>
      <c r="D8060">
        <v>43100</v>
      </c>
      <c r="E8060">
        <v>47850</v>
      </c>
      <c r="F8060">
        <v>51700</v>
      </c>
      <c r="G8060">
        <v>55550</v>
      </c>
      <c r="H8060">
        <v>59350</v>
      </c>
      <c r="I8060">
        <v>63200</v>
      </c>
      <c r="J8060">
        <v>67000</v>
      </c>
      <c r="K8060" t="s">
        <v>3105</v>
      </c>
      <c r="L8060">
        <v>83</v>
      </c>
      <c r="M8060">
        <v>50</v>
      </c>
      <c r="N8060" t="s">
        <v>3245</v>
      </c>
    </row>
    <row r="8061" spans="1:14" x14ac:dyDescent="0.2">
      <c r="A8061" t="s">
        <v>13820</v>
      </c>
      <c r="B8061">
        <v>33500</v>
      </c>
      <c r="C8061">
        <v>38300</v>
      </c>
      <c r="D8061">
        <v>43100</v>
      </c>
      <c r="E8061">
        <v>47850</v>
      </c>
      <c r="F8061">
        <v>51700</v>
      </c>
      <c r="G8061">
        <v>55550</v>
      </c>
      <c r="H8061">
        <v>59350</v>
      </c>
      <c r="I8061">
        <v>63200</v>
      </c>
      <c r="J8061">
        <v>67000</v>
      </c>
      <c r="K8061" t="s">
        <v>3105</v>
      </c>
      <c r="L8061">
        <v>85</v>
      </c>
      <c r="M8061">
        <v>50</v>
      </c>
      <c r="N8061" t="s">
        <v>3031</v>
      </c>
    </row>
    <row r="8062" spans="1:14" x14ac:dyDescent="0.2">
      <c r="A8062" t="s">
        <v>13821</v>
      </c>
      <c r="B8062">
        <v>33500</v>
      </c>
      <c r="C8062">
        <v>38300</v>
      </c>
      <c r="D8062">
        <v>43100</v>
      </c>
      <c r="E8062">
        <v>47850</v>
      </c>
      <c r="F8062">
        <v>51700</v>
      </c>
      <c r="G8062">
        <v>55550</v>
      </c>
      <c r="H8062">
        <v>59350</v>
      </c>
      <c r="I8062">
        <v>63200</v>
      </c>
      <c r="J8062">
        <v>67000</v>
      </c>
      <c r="K8062" t="s">
        <v>3105</v>
      </c>
      <c r="L8062">
        <v>87</v>
      </c>
      <c r="M8062">
        <v>50</v>
      </c>
      <c r="N8062" t="s">
        <v>3909</v>
      </c>
    </row>
    <row r="8063" spans="1:14" x14ac:dyDescent="0.2">
      <c r="A8063" t="s">
        <v>13822</v>
      </c>
      <c r="B8063">
        <v>38400</v>
      </c>
      <c r="C8063">
        <v>43850</v>
      </c>
      <c r="D8063">
        <v>49350</v>
      </c>
      <c r="E8063">
        <v>54800</v>
      </c>
      <c r="F8063">
        <v>59200</v>
      </c>
      <c r="G8063">
        <v>63600</v>
      </c>
      <c r="H8063">
        <v>68000</v>
      </c>
      <c r="I8063">
        <v>72350</v>
      </c>
      <c r="J8063">
        <v>76750</v>
      </c>
      <c r="K8063" t="s">
        <v>3105</v>
      </c>
      <c r="L8063">
        <v>89</v>
      </c>
      <c r="M8063">
        <v>50</v>
      </c>
      <c r="N8063" t="s">
        <v>4134</v>
      </c>
    </row>
    <row r="8064" spans="1:14" x14ac:dyDescent="0.2">
      <c r="A8064" t="s">
        <v>13823</v>
      </c>
      <c r="B8064">
        <v>35600</v>
      </c>
      <c r="C8064">
        <v>40650</v>
      </c>
      <c r="D8064">
        <v>45750</v>
      </c>
      <c r="E8064">
        <v>50800</v>
      </c>
      <c r="F8064">
        <v>54900</v>
      </c>
      <c r="G8064">
        <v>58950</v>
      </c>
      <c r="H8064">
        <v>63000</v>
      </c>
      <c r="I8064">
        <v>67100</v>
      </c>
      <c r="J8064">
        <v>71150</v>
      </c>
      <c r="K8064" t="s">
        <v>3105</v>
      </c>
      <c r="L8064">
        <v>91</v>
      </c>
      <c r="M8064">
        <v>50</v>
      </c>
      <c r="N8064" t="s">
        <v>3513</v>
      </c>
    </row>
    <row r="8065" spans="1:14" x14ac:dyDescent="0.2">
      <c r="A8065" t="s">
        <v>13824</v>
      </c>
      <c r="B8065">
        <v>33500</v>
      </c>
      <c r="C8065">
        <v>38300</v>
      </c>
      <c r="D8065">
        <v>43100</v>
      </c>
      <c r="E8065">
        <v>47850</v>
      </c>
      <c r="F8065">
        <v>51700</v>
      </c>
      <c r="G8065">
        <v>55550</v>
      </c>
      <c r="H8065">
        <v>59350</v>
      </c>
      <c r="I8065">
        <v>63200</v>
      </c>
      <c r="J8065">
        <v>67000</v>
      </c>
      <c r="K8065" t="s">
        <v>3105</v>
      </c>
      <c r="L8065">
        <v>93</v>
      </c>
      <c r="M8065">
        <v>50</v>
      </c>
      <c r="N8065" t="s">
        <v>3910</v>
      </c>
    </row>
    <row r="8066" spans="1:14" x14ac:dyDescent="0.2">
      <c r="A8066" t="s">
        <v>13825</v>
      </c>
      <c r="B8066">
        <v>33500</v>
      </c>
      <c r="C8066">
        <v>38300</v>
      </c>
      <c r="D8066">
        <v>43100</v>
      </c>
      <c r="E8066">
        <v>47850</v>
      </c>
      <c r="F8066">
        <v>51700</v>
      </c>
      <c r="G8066">
        <v>55550</v>
      </c>
      <c r="H8066">
        <v>59350</v>
      </c>
      <c r="I8066">
        <v>63200</v>
      </c>
      <c r="J8066">
        <v>67000</v>
      </c>
      <c r="K8066" t="s">
        <v>3105</v>
      </c>
      <c r="L8066">
        <v>95</v>
      </c>
      <c r="M8066">
        <v>50</v>
      </c>
      <c r="N8066" t="s">
        <v>3911</v>
      </c>
    </row>
    <row r="8067" spans="1:14" x14ac:dyDescent="0.2">
      <c r="A8067" t="s">
        <v>13826</v>
      </c>
      <c r="B8067">
        <v>35850</v>
      </c>
      <c r="C8067">
        <v>40950</v>
      </c>
      <c r="D8067">
        <v>46050</v>
      </c>
      <c r="E8067">
        <v>51150</v>
      </c>
      <c r="F8067">
        <v>55250</v>
      </c>
      <c r="G8067">
        <v>59350</v>
      </c>
      <c r="H8067">
        <v>63450</v>
      </c>
      <c r="I8067">
        <v>67550</v>
      </c>
      <c r="J8067">
        <v>71650</v>
      </c>
      <c r="K8067" t="s">
        <v>3105</v>
      </c>
      <c r="L8067">
        <v>97</v>
      </c>
      <c r="M8067">
        <v>50</v>
      </c>
      <c r="N8067" t="s">
        <v>3912</v>
      </c>
    </row>
    <row r="8068" spans="1:14" x14ac:dyDescent="0.2">
      <c r="A8068" t="s">
        <v>13827</v>
      </c>
      <c r="B8068">
        <v>33500</v>
      </c>
      <c r="C8068">
        <v>38300</v>
      </c>
      <c r="D8068">
        <v>43100</v>
      </c>
      <c r="E8068">
        <v>47850</v>
      </c>
      <c r="F8068">
        <v>51700</v>
      </c>
      <c r="G8068">
        <v>55550</v>
      </c>
      <c r="H8068">
        <v>59350</v>
      </c>
      <c r="I8068">
        <v>63200</v>
      </c>
      <c r="J8068">
        <v>67000</v>
      </c>
      <c r="K8068" t="s">
        <v>3105</v>
      </c>
      <c r="L8068">
        <v>99</v>
      </c>
      <c r="M8068">
        <v>50</v>
      </c>
      <c r="N8068" t="s">
        <v>3913</v>
      </c>
    </row>
    <row r="8069" spans="1:14" x14ac:dyDescent="0.2">
      <c r="A8069" t="s">
        <v>13828</v>
      </c>
      <c r="B8069">
        <v>33500</v>
      </c>
      <c r="C8069">
        <v>38300</v>
      </c>
      <c r="D8069">
        <v>43100</v>
      </c>
      <c r="E8069">
        <v>47850</v>
      </c>
      <c r="F8069">
        <v>51700</v>
      </c>
      <c r="G8069">
        <v>55550</v>
      </c>
      <c r="H8069">
        <v>59350</v>
      </c>
      <c r="I8069">
        <v>63200</v>
      </c>
      <c r="J8069">
        <v>67000</v>
      </c>
      <c r="K8069" t="s">
        <v>3105</v>
      </c>
      <c r="L8069">
        <v>101</v>
      </c>
      <c r="M8069">
        <v>50</v>
      </c>
      <c r="N8069" t="s">
        <v>3914</v>
      </c>
    </row>
    <row r="8070" spans="1:14" x14ac:dyDescent="0.2">
      <c r="A8070" t="s">
        <v>13829</v>
      </c>
      <c r="B8070">
        <v>33750</v>
      </c>
      <c r="C8070">
        <v>38600</v>
      </c>
      <c r="D8070">
        <v>43400</v>
      </c>
      <c r="E8070">
        <v>48200</v>
      </c>
      <c r="F8070">
        <v>52100</v>
      </c>
      <c r="G8070">
        <v>55950</v>
      </c>
      <c r="H8070">
        <v>59800</v>
      </c>
      <c r="I8070">
        <v>63650</v>
      </c>
      <c r="J8070">
        <v>67500</v>
      </c>
      <c r="K8070" t="s">
        <v>3105</v>
      </c>
      <c r="L8070">
        <v>103</v>
      </c>
      <c r="M8070">
        <v>50</v>
      </c>
      <c r="N8070" t="s">
        <v>4179</v>
      </c>
    </row>
    <row r="8071" spans="1:14" x14ac:dyDescent="0.2">
      <c r="A8071" t="s">
        <v>13830</v>
      </c>
      <c r="B8071">
        <v>38800</v>
      </c>
      <c r="C8071">
        <v>44350</v>
      </c>
      <c r="D8071">
        <v>49900</v>
      </c>
      <c r="E8071">
        <v>55400</v>
      </c>
      <c r="F8071">
        <v>59850</v>
      </c>
      <c r="G8071">
        <v>64300</v>
      </c>
      <c r="H8071">
        <v>68700</v>
      </c>
      <c r="I8071">
        <v>73150</v>
      </c>
      <c r="J8071">
        <v>77600</v>
      </c>
      <c r="K8071" t="s">
        <v>3105</v>
      </c>
      <c r="L8071">
        <v>105</v>
      </c>
      <c r="M8071">
        <v>50</v>
      </c>
      <c r="N8071" t="s">
        <v>3915</v>
      </c>
    </row>
    <row r="8072" spans="1:14" x14ac:dyDescent="0.2">
      <c r="A8072" t="s">
        <v>13831</v>
      </c>
      <c r="B8072">
        <v>27450</v>
      </c>
      <c r="C8072">
        <v>31400</v>
      </c>
      <c r="D8072">
        <v>35300</v>
      </c>
      <c r="E8072">
        <v>39200</v>
      </c>
      <c r="F8072">
        <v>42350</v>
      </c>
      <c r="G8072">
        <v>45500</v>
      </c>
      <c r="H8072">
        <v>48650</v>
      </c>
      <c r="I8072">
        <v>51750</v>
      </c>
      <c r="J8072">
        <v>54900</v>
      </c>
      <c r="K8072" t="s">
        <v>3106</v>
      </c>
      <c r="L8072">
        <v>1</v>
      </c>
      <c r="M8072">
        <v>50</v>
      </c>
      <c r="N8072" t="s">
        <v>3066</v>
      </c>
    </row>
    <row r="8073" spans="1:14" x14ac:dyDescent="0.2">
      <c r="A8073" t="s">
        <v>13832</v>
      </c>
      <c r="B8073">
        <v>27450</v>
      </c>
      <c r="C8073">
        <v>31400</v>
      </c>
      <c r="D8073">
        <v>35300</v>
      </c>
      <c r="E8073">
        <v>39200</v>
      </c>
      <c r="F8073">
        <v>42350</v>
      </c>
      <c r="G8073">
        <v>45500</v>
      </c>
      <c r="H8073">
        <v>48650</v>
      </c>
      <c r="I8073">
        <v>51750</v>
      </c>
      <c r="J8073">
        <v>54900</v>
      </c>
      <c r="K8073" t="s">
        <v>3106</v>
      </c>
      <c r="L8073">
        <v>3</v>
      </c>
      <c r="M8073">
        <v>50</v>
      </c>
      <c r="N8073" t="s">
        <v>4142</v>
      </c>
    </row>
    <row r="8074" spans="1:14" x14ac:dyDescent="0.2">
      <c r="A8074" t="s">
        <v>13833</v>
      </c>
      <c r="B8074">
        <v>27800</v>
      </c>
      <c r="C8074">
        <v>31750</v>
      </c>
      <c r="D8074">
        <v>35700</v>
      </c>
      <c r="E8074">
        <v>39650</v>
      </c>
      <c r="F8074">
        <v>42850</v>
      </c>
      <c r="G8074">
        <v>46000</v>
      </c>
      <c r="H8074">
        <v>49200</v>
      </c>
      <c r="I8074">
        <v>52350</v>
      </c>
      <c r="J8074">
        <v>55550</v>
      </c>
      <c r="K8074" t="s">
        <v>3106</v>
      </c>
      <c r="L8074">
        <v>5</v>
      </c>
      <c r="M8074">
        <v>50</v>
      </c>
      <c r="N8074" t="s">
        <v>2500</v>
      </c>
    </row>
    <row r="8075" spans="1:14" x14ac:dyDescent="0.2">
      <c r="A8075" t="s">
        <v>13834</v>
      </c>
      <c r="B8075">
        <v>27450</v>
      </c>
      <c r="C8075">
        <v>31400</v>
      </c>
      <c r="D8075">
        <v>35300</v>
      </c>
      <c r="E8075">
        <v>39200</v>
      </c>
      <c r="F8075">
        <v>42350</v>
      </c>
      <c r="G8075">
        <v>45500</v>
      </c>
      <c r="H8075">
        <v>48650</v>
      </c>
      <c r="I8075">
        <v>51750</v>
      </c>
      <c r="J8075">
        <v>54900</v>
      </c>
      <c r="K8075" t="s">
        <v>3106</v>
      </c>
      <c r="L8075">
        <v>7</v>
      </c>
      <c r="M8075">
        <v>50</v>
      </c>
      <c r="N8075" t="s">
        <v>2501</v>
      </c>
    </row>
    <row r="8076" spans="1:14" x14ac:dyDescent="0.2">
      <c r="A8076" t="s">
        <v>13835</v>
      </c>
      <c r="B8076">
        <v>27800</v>
      </c>
      <c r="C8076">
        <v>31750</v>
      </c>
      <c r="D8076">
        <v>35700</v>
      </c>
      <c r="E8076">
        <v>39650</v>
      </c>
      <c r="F8076">
        <v>42850</v>
      </c>
      <c r="G8076">
        <v>46000</v>
      </c>
      <c r="H8076">
        <v>49200</v>
      </c>
      <c r="I8076">
        <v>52350</v>
      </c>
      <c r="J8076">
        <v>55550</v>
      </c>
      <c r="K8076" t="s">
        <v>3106</v>
      </c>
      <c r="L8076">
        <v>9</v>
      </c>
      <c r="M8076">
        <v>50</v>
      </c>
      <c r="N8076" t="s">
        <v>2502</v>
      </c>
    </row>
    <row r="8077" spans="1:14" x14ac:dyDescent="0.2">
      <c r="A8077" t="s">
        <v>13836</v>
      </c>
      <c r="B8077">
        <v>32600</v>
      </c>
      <c r="C8077">
        <v>37250</v>
      </c>
      <c r="D8077">
        <v>41900</v>
      </c>
      <c r="E8077">
        <v>46550</v>
      </c>
      <c r="F8077">
        <v>50300</v>
      </c>
      <c r="G8077">
        <v>54000</v>
      </c>
      <c r="H8077">
        <v>57750</v>
      </c>
      <c r="I8077">
        <v>61450</v>
      </c>
      <c r="J8077">
        <v>65200</v>
      </c>
      <c r="K8077" t="s">
        <v>3106</v>
      </c>
      <c r="L8077">
        <v>11</v>
      </c>
      <c r="M8077">
        <v>50</v>
      </c>
      <c r="N8077" t="s">
        <v>2503</v>
      </c>
    </row>
    <row r="8078" spans="1:14" x14ac:dyDescent="0.2">
      <c r="A8078" t="s">
        <v>13837</v>
      </c>
      <c r="B8078">
        <v>27150</v>
      </c>
      <c r="C8078">
        <v>31000</v>
      </c>
      <c r="D8078">
        <v>34900</v>
      </c>
      <c r="E8078">
        <v>38750</v>
      </c>
      <c r="F8078">
        <v>41850</v>
      </c>
      <c r="G8078">
        <v>44950</v>
      </c>
      <c r="H8078">
        <v>48050</v>
      </c>
      <c r="I8078">
        <v>51150</v>
      </c>
      <c r="J8078">
        <v>54250</v>
      </c>
      <c r="K8078" t="s">
        <v>3106</v>
      </c>
      <c r="L8078">
        <v>13</v>
      </c>
      <c r="M8078">
        <v>50</v>
      </c>
      <c r="N8078" t="s">
        <v>2504</v>
      </c>
    </row>
    <row r="8079" spans="1:14" x14ac:dyDescent="0.2">
      <c r="A8079" t="s">
        <v>13838</v>
      </c>
      <c r="B8079">
        <v>27450</v>
      </c>
      <c r="C8079">
        <v>31400</v>
      </c>
      <c r="D8079">
        <v>35300</v>
      </c>
      <c r="E8079">
        <v>39200</v>
      </c>
      <c r="F8079">
        <v>42350</v>
      </c>
      <c r="G8079">
        <v>45500</v>
      </c>
      <c r="H8079">
        <v>48650</v>
      </c>
      <c r="I8079">
        <v>51750</v>
      </c>
      <c r="J8079">
        <v>54900</v>
      </c>
      <c r="K8079" t="s">
        <v>3106</v>
      </c>
      <c r="L8079">
        <v>15</v>
      </c>
      <c r="M8079">
        <v>50</v>
      </c>
      <c r="N8079" t="s">
        <v>3069</v>
      </c>
    </row>
    <row r="8080" spans="1:14" x14ac:dyDescent="0.2">
      <c r="A8080" t="s">
        <v>13839</v>
      </c>
      <c r="B8080">
        <v>35400</v>
      </c>
      <c r="C8080">
        <v>40450</v>
      </c>
      <c r="D8080">
        <v>45500</v>
      </c>
      <c r="E8080">
        <v>50550</v>
      </c>
      <c r="F8080">
        <v>54600</v>
      </c>
      <c r="G8080">
        <v>58650</v>
      </c>
      <c r="H8080">
        <v>62700</v>
      </c>
      <c r="I8080">
        <v>66750</v>
      </c>
      <c r="J8080">
        <v>70800</v>
      </c>
      <c r="K8080" t="s">
        <v>3106</v>
      </c>
      <c r="L8080">
        <v>17</v>
      </c>
      <c r="M8080">
        <v>50</v>
      </c>
      <c r="N8080" t="s">
        <v>3304</v>
      </c>
    </row>
    <row r="8081" spans="1:14" x14ac:dyDescent="0.2">
      <c r="A8081" t="s">
        <v>13840</v>
      </c>
      <c r="B8081">
        <v>28500</v>
      </c>
      <c r="C8081">
        <v>32600</v>
      </c>
      <c r="D8081">
        <v>36650</v>
      </c>
      <c r="E8081">
        <v>40700</v>
      </c>
      <c r="F8081">
        <v>44000</v>
      </c>
      <c r="G8081">
        <v>47250</v>
      </c>
      <c r="H8081">
        <v>50500</v>
      </c>
      <c r="I8081">
        <v>53750</v>
      </c>
      <c r="J8081">
        <v>57000</v>
      </c>
      <c r="K8081" t="s">
        <v>3106</v>
      </c>
      <c r="L8081">
        <v>19</v>
      </c>
      <c r="M8081">
        <v>50</v>
      </c>
      <c r="N8081" t="s">
        <v>3371</v>
      </c>
    </row>
    <row r="8082" spans="1:14" x14ac:dyDescent="0.2">
      <c r="A8082" t="s">
        <v>13841</v>
      </c>
      <c r="B8082">
        <v>29100</v>
      </c>
      <c r="C8082">
        <v>33250</v>
      </c>
      <c r="D8082">
        <v>37400</v>
      </c>
      <c r="E8082">
        <v>41550</v>
      </c>
      <c r="F8082">
        <v>44900</v>
      </c>
      <c r="G8082">
        <v>48200</v>
      </c>
      <c r="H8082">
        <v>51550</v>
      </c>
      <c r="I8082">
        <v>54850</v>
      </c>
      <c r="J8082">
        <v>58200</v>
      </c>
      <c r="K8082" t="s">
        <v>3106</v>
      </c>
      <c r="L8082">
        <v>21</v>
      </c>
      <c r="M8082">
        <v>50</v>
      </c>
      <c r="N8082" t="s">
        <v>2232</v>
      </c>
    </row>
    <row r="8083" spans="1:14" x14ac:dyDescent="0.2">
      <c r="A8083" t="s">
        <v>13842</v>
      </c>
      <c r="B8083">
        <v>27450</v>
      </c>
      <c r="C8083">
        <v>31400</v>
      </c>
      <c r="D8083">
        <v>35300</v>
      </c>
      <c r="E8083">
        <v>39200</v>
      </c>
      <c r="F8083">
        <v>42350</v>
      </c>
      <c r="G8083">
        <v>45500</v>
      </c>
      <c r="H8083">
        <v>48650</v>
      </c>
      <c r="I8083">
        <v>51750</v>
      </c>
      <c r="J8083">
        <v>54900</v>
      </c>
      <c r="K8083" t="s">
        <v>3106</v>
      </c>
      <c r="L8083">
        <v>23</v>
      </c>
      <c r="M8083">
        <v>50</v>
      </c>
      <c r="N8083" t="s">
        <v>3373</v>
      </c>
    </row>
    <row r="8084" spans="1:14" x14ac:dyDescent="0.2">
      <c r="A8084" t="s">
        <v>13843</v>
      </c>
      <c r="B8084">
        <v>35400</v>
      </c>
      <c r="C8084">
        <v>40450</v>
      </c>
      <c r="D8084">
        <v>45500</v>
      </c>
      <c r="E8084">
        <v>50550</v>
      </c>
      <c r="F8084">
        <v>54600</v>
      </c>
      <c r="G8084">
        <v>58650</v>
      </c>
      <c r="H8084">
        <v>62700</v>
      </c>
      <c r="I8084">
        <v>66750</v>
      </c>
      <c r="J8084">
        <v>70800</v>
      </c>
      <c r="K8084" t="s">
        <v>3106</v>
      </c>
      <c r="L8084">
        <v>25</v>
      </c>
      <c r="M8084">
        <v>50</v>
      </c>
      <c r="N8084" t="s">
        <v>2505</v>
      </c>
    </row>
    <row r="8085" spans="1:14" x14ac:dyDescent="0.2">
      <c r="A8085" t="s">
        <v>13844</v>
      </c>
      <c r="B8085">
        <v>27500</v>
      </c>
      <c r="C8085">
        <v>31400</v>
      </c>
      <c r="D8085">
        <v>35350</v>
      </c>
      <c r="E8085">
        <v>39250</v>
      </c>
      <c r="F8085">
        <v>42400</v>
      </c>
      <c r="G8085">
        <v>45550</v>
      </c>
      <c r="H8085">
        <v>48700</v>
      </c>
      <c r="I8085">
        <v>51850</v>
      </c>
      <c r="J8085">
        <v>54950</v>
      </c>
      <c r="K8085" t="s">
        <v>3106</v>
      </c>
      <c r="L8085">
        <v>27</v>
      </c>
      <c r="M8085">
        <v>50</v>
      </c>
      <c r="N8085" t="s">
        <v>3762</v>
      </c>
    </row>
    <row r="8086" spans="1:14" x14ac:dyDescent="0.2">
      <c r="A8086" t="s">
        <v>13845</v>
      </c>
      <c r="B8086">
        <v>27450</v>
      </c>
      <c r="C8086">
        <v>31400</v>
      </c>
      <c r="D8086">
        <v>35300</v>
      </c>
      <c r="E8086">
        <v>39200</v>
      </c>
      <c r="F8086">
        <v>42350</v>
      </c>
      <c r="G8086">
        <v>45500</v>
      </c>
      <c r="H8086">
        <v>48650</v>
      </c>
      <c r="I8086">
        <v>51750</v>
      </c>
      <c r="J8086">
        <v>54900</v>
      </c>
      <c r="K8086" t="s">
        <v>3106</v>
      </c>
      <c r="L8086">
        <v>29</v>
      </c>
      <c r="M8086">
        <v>50</v>
      </c>
      <c r="N8086" t="s">
        <v>2506</v>
      </c>
    </row>
    <row r="8087" spans="1:14" x14ac:dyDescent="0.2">
      <c r="A8087" t="s">
        <v>13846</v>
      </c>
      <c r="B8087">
        <v>27450</v>
      </c>
      <c r="C8087">
        <v>31400</v>
      </c>
      <c r="D8087">
        <v>35300</v>
      </c>
      <c r="E8087">
        <v>39200</v>
      </c>
      <c r="F8087">
        <v>42350</v>
      </c>
      <c r="G8087">
        <v>45500</v>
      </c>
      <c r="H8087">
        <v>48650</v>
      </c>
      <c r="I8087">
        <v>51750</v>
      </c>
      <c r="J8087">
        <v>54900</v>
      </c>
      <c r="K8087" t="s">
        <v>3106</v>
      </c>
      <c r="L8087">
        <v>31</v>
      </c>
      <c r="M8087">
        <v>50</v>
      </c>
      <c r="N8087" t="s">
        <v>2507</v>
      </c>
    </row>
    <row r="8088" spans="1:14" x14ac:dyDescent="0.2">
      <c r="A8088" t="s">
        <v>13847</v>
      </c>
      <c r="B8088">
        <v>27450</v>
      </c>
      <c r="C8088">
        <v>31400</v>
      </c>
      <c r="D8088">
        <v>35300</v>
      </c>
      <c r="E8088">
        <v>39200</v>
      </c>
      <c r="F8088">
        <v>42350</v>
      </c>
      <c r="G8088">
        <v>45500</v>
      </c>
      <c r="H8088">
        <v>48650</v>
      </c>
      <c r="I8088">
        <v>51750</v>
      </c>
      <c r="J8088">
        <v>54900</v>
      </c>
      <c r="K8088" t="s">
        <v>3106</v>
      </c>
      <c r="L8088">
        <v>33</v>
      </c>
      <c r="M8088">
        <v>50</v>
      </c>
      <c r="N8088" t="s">
        <v>3378</v>
      </c>
    </row>
    <row r="8089" spans="1:14" x14ac:dyDescent="0.2">
      <c r="A8089" t="s">
        <v>13848</v>
      </c>
      <c r="B8089">
        <v>31650</v>
      </c>
      <c r="C8089">
        <v>36200</v>
      </c>
      <c r="D8089">
        <v>40700</v>
      </c>
      <c r="E8089">
        <v>45200</v>
      </c>
      <c r="F8089">
        <v>48850</v>
      </c>
      <c r="G8089">
        <v>52450</v>
      </c>
      <c r="H8089">
        <v>56050</v>
      </c>
      <c r="I8089">
        <v>59700</v>
      </c>
      <c r="J8089">
        <v>63300</v>
      </c>
      <c r="K8089" t="s">
        <v>3106</v>
      </c>
      <c r="L8089">
        <v>35</v>
      </c>
      <c r="M8089">
        <v>50</v>
      </c>
      <c r="N8089" t="s">
        <v>2508</v>
      </c>
    </row>
    <row r="8090" spans="1:14" x14ac:dyDescent="0.2">
      <c r="A8090" t="s">
        <v>13849</v>
      </c>
      <c r="B8090">
        <v>27500</v>
      </c>
      <c r="C8090">
        <v>31400</v>
      </c>
      <c r="D8090">
        <v>35350</v>
      </c>
      <c r="E8090">
        <v>39250</v>
      </c>
      <c r="F8090">
        <v>42400</v>
      </c>
      <c r="G8090">
        <v>45550</v>
      </c>
      <c r="H8090">
        <v>48700</v>
      </c>
      <c r="I8090">
        <v>51850</v>
      </c>
      <c r="J8090">
        <v>54950</v>
      </c>
      <c r="K8090" t="s">
        <v>3106</v>
      </c>
      <c r="L8090">
        <v>37</v>
      </c>
      <c r="M8090">
        <v>50</v>
      </c>
      <c r="N8090" t="s">
        <v>2509</v>
      </c>
    </row>
    <row r="8091" spans="1:14" x14ac:dyDescent="0.2">
      <c r="A8091" t="s">
        <v>13850</v>
      </c>
      <c r="B8091">
        <v>29100</v>
      </c>
      <c r="C8091">
        <v>33250</v>
      </c>
      <c r="D8091">
        <v>37400</v>
      </c>
      <c r="E8091">
        <v>41550</v>
      </c>
      <c r="F8091">
        <v>44900</v>
      </c>
      <c r="G8091">
        <v>48200</v>
      </c>
      <c r="H8091">
        <v>51550</v>
      </c>
      <c r="I8091">
        <v>54850</v>
      </c>
      <c r="J8091">
        <v>58200</v>
      </c>
      <c r="K8091" t="s">
        <v>3106</v>
      </c>
      <c r="L8091">
        <v>39</v>
      </c>
      <c r="M8091">
        <v>50</v>
      </c>
      <c r="N8091" t="s">
        <v>2510</v>
      </c>
    </row>
    <row r="8092" spans="1:14" x14ac:dyDescent="0.2">
      <c r="A8092" t="s">
        <v>13851</v>
      </c>
      <c r="B8092">
        <v>34750</v>
      </c>
      <c r="C8092">
        <v>39700</v>
      </c>
      <c r="D8092">
        <v>44650</v>
      </c>
      <c r="E8092">
        <v>49600</v>
      </c>
      <c r="F8092">
        <v>53600</v>
      </c>
      <c r="G8092">
        <v>57550</v>
      </c>
      <c r="H8092">
        <v>61550</v>
      </c>
      <c r="I8092">
        <v>65500</v>
      </c>
      <c r="J8092">
        <v>69450</v>
      </c>
      <c r="K8092" t="s">
        <v>3106</v>
      </c>
      <c r="L8092">
        <v>41</v>
      </c>
      <c r="M8092">
        <v>50</v>
      </c>
      <c r="N8092" t="s">
        <v>3764</v>
      </c>
    </row>
    <row r="8093" spans="1:14" x14ac:dyDescent="0.2">
      <c r="A8093" t="s">
        <v>13852</v>
      </c>
      <c r="B8093">
        <v>29050</v>
      </c>
      <c r="C8093">
        <v>33200</v>
      </c>
      <c r="D8093">
        <v>37350</v>
      </c>
      <c r="E8093">
        <v>41450</v>
      </c>
      <c r="F8093">
        <v>44800</v>
      </c>
      <c r="G8093">
        <v>48100</v>
      </c>
      <c r="H8093">
        <v>51400</v>
      </c>
      <c r="I8093">
        <v>54750</v>
      </c>
      <c r="J8093">
        <v>58050</v>
      </c>
      <c r="K8093" t="s">
        <v>3106</v>
      </c>
      <c r="L8093">
        <v>43</v>
      </c>
      <c r="M8093">
        <v>50</v>
      </c>
      <c r="N8093" t="s">
        <v>3964</v>
      </c>
    </row>
    <row r="8094" spans="1:14" x14ac:dyDescent="0.2">
      <c r="A8094" t="s">
        <v>13853</v>
      </c>
      <c r="B8094">
        <v>34750</v>
      </c>
      <c r="C8094">
        <v>39700</v>
      </c>
      <c r="D8094">
        <v>44650</v>
      </c>
      <c r="E8094">
        <v>49600</v>
      </c>
      <c r="F8094">
        <v>53600</v>
      </c>
      <c r="G8094">
        <v>57550</v>
      </c>
      <c r="H8094">
        <v>61550</v>
      </c>
      <c r="I8094">
        <v>65500</v>
      </c>
      <c r="J8094">
        <v>69450</v>
      </c>
      <c r="K8094" t="s">
        <v>3106</v>
      </c>
      <c r="L8094">
        <v>45</v>
      </c>
      <c r="M8094">
        <v>50</v>
      </c>
      <c r="N8094" t="s">
        <v>2511</v>
      </c>
    </row>
    <row r="8095" spans="1:14" x14ac:dyDescent="0.2">
      <c r="A8095" t="s">
        <v>13854</v>
      </c>
      <c r="B8095">
        <v>27450</v>
      </c>
      <c r="C8095">
        <v>31400</v>
      </c>
      <c r="D8095">
        <v>35300</v>
      </c>
      <c r="E8095">
        <v>39200</v>
      </c>
      <c r="F8095">
        <v>42350</v>
      </c>
      <c r="G8095">
        <v>45500</v>
      </c>
      <c r="H8095">
        <v>48650</v>
      </c>
      <c r="I8095">
        <v>51750</v>
      </c>
      <c r="J8095">
        <v>54900</v>
      </c>
      <c r="K8095" t="s">
        <v>3106</v>
      </c>
      <c r="L8095">
        <v>47</v>
      </c>
      <c r="M8095">
        <v>50</v>
      </c>
      <c r="N8095" t="s">
        <v>3326</v>
      </c>
    </row>
    <row r="8096" spans="1:14" x14ac:dyDescent="0.2">
      <c r="A8096" t="s">
        <v>13855</v>
      </c>
      <c r="B8096">
        <v>34750</v>
      </c>
      <c r="C8096">
        <v>39700</v>
      </c>
      <c r="D8096">
        <v>44650</v>
      </c>
      <c r="E8096">
        <v>49600</v>
      </c>
      <c r="F8096">
        <v>53600</v>
      </c>
      <c r="G8096">
        <v>57550</v>
      </c>
      <c r="H8096">
        <v>61550</v>
      </c>
      <c r="I8096">
        <v>65500</v>
      </c>
      <c r="J8096">
        <v>69450</v>
      </c>
      <c r="K8096" t="s">
        <v>3106</v>
      </c>
      <c r="L8096">
        <v>49</v>
      </c>
      <c r="M8096">
        <v>50</v>
      </c>
      <c r="N8096" t="s">
        <v>3327</v>
      </c>
    </row>
    <row r="8097" spans="1:14" x14ac:dyDescent="0.2">
      <c r="A8097" t="s">
        <v>13856</v>
      </c>
      <c r="B8097">
        <v>28850</v>
      </c>
      <c r="C8097">
        <v>33000</v>
      </c>
      <c r="D8097">
        <v>37100</v>
      </c>
      <c r="E8097">
        <v>41200</v>
      </c>
      <c r="F8097">
        <v>44500</v>
      </c>
      <c r="G8097">
        <v>47800</v>
      </c>
      <c r="H8097">
        <v>51100</v>
      </c>
      <c r="I8097">
        <v>54400</v>
      </c>
      <c r="J8097">
        <v>57700</v>
      </c>
      <c r="K8097" t="s">
        <v>3106</v>
      </c>
      <c r="L8097">
        <v>51</v>
      </c>
      <c r="M8097">
        <v>50</v>
      </c>
      <c r="N8097" t="s">
        <v>3384</v>
      </c>
    </row>
    <row r="8098" spans="1:14" x14ac:dyDescent="0.2">
      <c r="A8098" t="s">
        <v>13857</v>
      </c>
      <c r="B8098">
        <v>27450</v>
      </c>
      <c r="C8098">
        <v>31400</v>
      </c>
      <c r="D8098">
        <v>35300</v>
      </c>
      <c r="E8098">
        <v>39200</v>
      </c>
      <c r="F8098">
        <v>42350</v>
      </c>
      <c r="G8098">
        <v>45500</v>
      </c>
      <c r="H8098">
        <v>48650</v>
      </c>
      <c r="I8098">
        <v>51750</v>
      </c>
      <c r="J8098">
        <v>54900</v>
      </c>
      <c r="K8098" t="s">
        <v>3106</v>
      </c>
      <c r="L8098">
        <v>53</v>
      </c>
      <c r="M8098">
        <v>50</v>
      </c>
      <c r="N8098" t="s">
        <v>2512</v>
      </c>
    </row>
    <row r="8099" spans="1:14" x14ac:dyDescent="0.2">
      <c r="A8099" t="s">
        <v>13858</v>
      </c>
      <c r="B8099">
        <v>31650</v>
      </c>
      <c r="C8099">
        <v>36200</v>
      </c>
      <c r="D8099">
        <v>40700</v>
      </c>
      <c r="E8099">
        <v>45200</v>
      </c>
      <c r="F8099">
        <v>48850</v>
      </c>
      <c r="G8099">
        <v>52450</v>
      </c>
      <c r="H8099">
        <v>56050</v>
      </c>
      <c r="I8099">
        <v>59700</v>
      </c>
      <c r="J8099">
        <v>63300</v>
      </c>
      <c r="K8099" t="s">
        <v>3106</v>
      </c>
      <c r="L8099">
        <v>55</v>
      </c>
      <c r="M8099">
        <v>50</v>
      </c>
      <c r="N8099" t="s">
        <v>2513</v>
      </c>
    </row>
    <row r="8100" spans="1:14" x14ac:dyDescent="0.2">
      <c r="A8100" t="s">
        <v>13859</v>
      </c>
      <c r="B8100">
        <v>31150</v>
      </c>
      <c r="C8100">
        <v>35600</v>
      </c>
      <c r="D8100">
        <v>40050</v>
      </c>
      <c r="E8100">
        <v>44500</v>
      </c>
      <c r="F8100">
        <v>48100</v>
      </c>
      <c r="G8100">
        <v>51650</v>
      </c>
      <c r="H8100">
        <v>55200</v>
      </c>
      <c r="I8100">
        <v>58750</v>
      </c>
      <c r="J8100">
        <v>62300</v>
      </c>
      <c r="K8100" t="s">
        <v>3106</v>
      </c>
      <c r="L8100">
        <v>57</v>
      </c>
      <c r="M8100">
        <v>50</v>
      </c>
      <c r="N8100" t="s">
        <v>3329</v>
      </c>
    </row>
    <row r="8101" spans="1:14" x14ac:dyDescent="0.2">
      <c r="A8101" t="s">
        <v>13860</v>
      </c>
      <c r="B8101">
        <v>27450</v>
      </c>
      <c r="C8101">
        <v>31400</v>
      </c>
      <c r="D8101">
        <v>35300</v>
      </c>
      <c r="E8101">
        <v>39200</v>
      </c>
      <c r="F8101">
        <v>42350</v>
      </c>
      <c r="G8101">
        <v>45500</v>
      </c>
      <c r="H8101">
        <v>48650</v>
      </c>
      <c r="I8101">
        <v>51750</v>
      </c>
      <c r="J8101">
        <v>54900</v>
      </c>
      <c r="K8101" t="s">
        <v>3106</v>
      </c>
      <c r="L8101">
        <v>59</v>
      </c>
      <c r="M8101">
        <v>50</v>
      </c>
      <c r="N8101" t="s">
        <v>2514</v>
      </c>
    </row>
    <row r="8102" spans="1:14" x14ac:dyDescent="0.2">
      <c r="A8102" t="s">
        <v>13861</v>
      </c>
      <c r="B8102">
        <v>35400</v>
      </c>
      <c r="C8102">
        <v>40450</v>
      </c>
      <c r="D8102">
        <v>45500</v>
      </c>
      <c r="E8102">
        <v>50550</v>
      </c>
      <c r="F8102">
        <v>54600</v>
      </c>
      <c r="G8102">
        <v>58650</v>
      </c>
      <c r="H8102">
        <v>62700</v>
      </c>
      <c r="I8102">
        <v>66750</v>
      </c>
      <c r="J8102">
        <v>70800</v>
      </c>
      <c r="K8102" t="s">
        <v>3106</v>
      </c>
      <c r="L8102">
        <v>61</v>
      </c>
      <c r="M8102">
        <v>50</v>
      </c>
      <c r="N8102" t="s">
        <v>4237</v>
      </c>
    </row>
    <row r="8103" spans="1:14" x14ac:dyDescent="0.2">
      <c r="A8103" t="s">
        <v>13862</v>
      </c>
      <c r="B8103">
        <v>31350</v>
      </c>
      <c r="C8103">
        <v>35800</v>
      </c>
      <c r="D8103">
        <v>40300</v>
      </c>
      <c r="E8103">
        <v>44750</v>
      </c>
      <c r="F8103">
        <v>48350</v>
      </c>
      <c r="G8103">
        <v>51950</v>
      </c>
      <c r="H8103">
        <v>55500</v>
      </c>
      <c r="I8103">
        <v>59100</v>
      </c>
      <c r="J8103">
        <v>62650</v>
      </c>
      <c r="K8103" t="s">
        <v>3106</v>
      </c>
      <c r="L8103">
        <v>63</v>
      </c>
      <c r="M8103">
        <v>50</v>
      </c>
      <c r="N8103" t="s">
        <v>2977</v>
      </c>
    </row>
    <row r="8104" spans="1:14" x14ac:dyDescent="0.2">
      <c r="A8104" t="s">
        <v>13863</v>
      </c>
      <c r="B8104">
        <v>27450</v>
      </c>
      <c r="C8104">
        <v>31400</v>
      </c>
      <c r="D8104">
        <v>35300</v>
      </c>
      <c r="E8104">
        <v>39200</v>
      </c>
      <c r="F8104">
        <v>42350</v>
      </c>
      <c r="G8104">
        <v>45500</v>
      </c>
      <c r="H8104">
        <v>48650</v>
      </c>
      <c r="I8104">
        <v>51750</v>
      </c>
      <c r="J8104">
        <v>54900</v>
      </c>
      <c r="K8104" t="s">
        <v>3106</v>
      </c>
      <c r="L8104">
        <v>65</v>
      </c>
      <c r="M8104">
        <v>50</v>
      </c>
      <c r="N8104" t="s">
        <v>3008</v>
      </c>
    </row>
    <row r="8105" spans="1:14" x14ac:dyDescent="0.2">
      <c r="A8105" t="s">
        <v>13864</v>
      </c>
      <c r="B8105">
        <v>27450</v>
      </c>
      <c r="C8105">
        <v>31400</v>
      </c>
      <c r="D8105">
        <v>35300</v>
      </c>
      <c r="E8105">
        <v>39200</v>
      </c>
      <c r="F8105">
        <v>42350</v>
      </c>
      <c r="G8105">
        <v>45500</v>
      </c>
      <c r="H8105">
        <v>48650</v>
      </c>
      <c r="I8105">
        <v>51750</v>
      </c>
      <c r="J8105">
        <v>54900</v>
      </c>
      <c r="K8105" t="s">
        <v>3106</v>
      </c>
      <c r="L8105">
        <v>67</v>
      </c>
      <c r="M8105">
        <v>50</v>
      </c>
      <c r="N8105" t="s">
        <v>3009</v>
      </c>
    </row>
    <row r="8106" spans="1:14" x14ac:dyDescent="0.2">
      <c r="A8106" t="s">
        <v>13865</v>
      </c>
      <c r="B8106">
        <v>29650</v>
      </c>
      <c r="C8106">
        <v>33850</v>
      </c>
      <c r="D8106">
        <v>38100</v>
      </c>
      <c r="E8106">
        <v>42300</v>
      </c>
      <c r="F8106">
        <v>45700</v>
      </c>
      <c r="G8106">
        <v>49100</v>
      </c>
      <c r="H8106">
        <v>52500</v>
      </c>
      <c r="I8106">
        <v>55850</v>
      </c>
      <c r="J8106">
        <v>59250</v>
      </c>
      <c r="K8106" t="s">
        <v>3106</v>
      </c>
      <c r="L8106">
        <v>69</v>
      </c>
      <c r="M8106">
        <v>50</v>
      </c>
      <c r="N8106" t="s">
        <v>3331</v>
      </c>
    </row>
    <row r="8107" spans="1:14" x14ac:dyDescent="0.2">
      <c r="A8107" t="s">
        <v>13866</v>
      </c>
      <c r="B8107">
        <v>27450</v>
      </c>
      <c r="C8107">
        <v>31400</v>
      </c>
      <c r="D8107">
        <v>35300</v>
      </c>
      <c r="E8107">
        <v>39200</v>
      </c>
      <c r="F8107">
        <v>42350</v>
      </c>
      <c r="G8107">
        <v>45500</v>
      </c>
      <c r="H8107">
        <v>48650</v>
      </c>
      <c r="I8107">
        <v>51750</v>
      </c>
      <c r="J8107">
        <v>54900</v>
      </c>
      <c r="K8107" t="s">
        <v>3106</v>
      </c>
      <c r="L8107">
        <v>71</v>
      </c>
      <c r="M8107">
        <v>50</v>
      </c>
      <c r="N8107" t="s">
        <v>2515</v>
      </c>
    </row>
    <row r="8108" spans="1:14" x14ac:dyDescent="0.2">
      <c r="A8108" t="s">
        <v>13867</v>
      </c>
      <c r="B8108">
        <v>27500</v>
      </c>
      <c r="C8108">
        <v>31400</v>
      </c>
      <c r="D8108">
        <v>35350</v>
      </c>
      <c r="E8108">
        <v>39250</v>
      </c>
      <c r="F8108">
        <v>42400</v>
      </c>
      <c r="G8108">
        <v>45550</v>
      </c>
      <c r="H8108">
        <v>48700</v>
      </c>
      <c r="I8108">
        <v>51850</v>
      </c>
      <c r="J8108">
        <v>54950</v>
      </c>
      <c r="K8108" t="s">
        <v>3106</v>
      </c>
      <c r="L8108">
        <v>73</v>
      </c>
      <c r="M8108">
        <v>50</v>
      </c>
      <c r="N8108" t="s">
        <v>2516</v>
      </c>
    </row>
    <row r="8109" spans="1:14" x14ac:dyDescent="0.2">
      <c r="A8109" t="s">
        <v>13868</v>
      </c>
      <c r="B8109">
        <v>29400</v>
      </c>
      <c r="C8109">
        <v>33600</v>
      </c>
      <c r="D8109">
        <v>37800</v>
      </c>
      <c r="E8109">
        <v>41950</v>
      </c>
      <c r="F8109">
        <v>45350</v>
      </c>
      <c r="G8109">
        <v>48700</v>
      </c>
      <c r="H8109">
        <v>52050</v>
      </c>
      <c r="I8109">
        <v>55400</v>
      </c>
      <c r="J8109">
        <v>58750</v>
      </c>
      <c r="K8109" t="s">
        <v>3106</v>
      </c>
      <c r="L8109">
        <v>75</v>
      </c>
      <c r="M8109">
        <v>50</v>
      </c>
      <c r="N8109" t="s">
        <v>4243</v>
      </c>
    </row>
    <row r="8110" spans="1:14" x14ac:dyDescent="0.2">
      <c r="A8110" t="s">
        <v>13869</v>
      </c>
      <c r="B8110">
        <v>27450</v>
      </c>
      <c r="C8110">
        <v>31400</v>
      </c>
      <c r="D8110">
        <v>35300</v>
      </c>
      <c r="E8110">
        <v>39200</v>
      </c>
      <c r="F8110">
        <v>42350</v>
      </c>
      <c r="G8110">
        <v>45500</v>
      </c>
      <c r="H8110">
        <v>48650</v>
      </c>
      <c r="I8110">
        <v>51750</v>
      </c>
      <c r="J8110">
        <v>54900</v>
      </c>
      <c r="K8110" t="s">
        <v>3106</v>
      </c>
      <c r="L8110">
        <v>77</v>
      </c>
      <c r="M8110">
        <v>50</v>
      </c>
      <c r="N8110" t="s">
        <v>2390</v>
      </c>
    </row>
    <row r="8111" spans="1:14" x14ac:dyDescent="0.2">
      <c r="A8111" t="s">
        <v>13870</v>
      </c>
      <c r="B8111">
        <v>27450</v>
      </c>
      <c r="C8111">
        <v>31400</v>
      </c>
      <c r="D8111">
        <v>35300</v>
      </c>
      <c r="E8111">
        <v>39200</v>
      </c>
      <c r="F8111">
        <v>42350</v>
      </c>
      <c r="G8111">
        <v>45500</v>
      </c>
      <c r="H8111">
        <v>48650</v>
      </c>
      <c r="I8111">
        <v>51750</v>
      </c>
      <c r="J8111">
        <v>54900</v>
      </c>
      <c r="K8111" t="s">
        <v>3106</v>
      </c>
      <c r="L8111">
        <v>79</v>
      </c>
      <c r="M8111">
        <v>50</v>
      </c>
      <c r="N8111" t="s">
        <v>3333</v>
      </c>
    </row>
    <row r="8112" spans="1:14" x14ac:dyDescent="0.2">
      <c r="A8112" t="s">
        <v>13871</v>
      </c>
      <c r="B8112">
        <v>27450</v>
      </c>
      <c r="C8112">
        <v>31400</v>
      </c>
      <c r="D8112">
        <v>35300</v>
      </c>
      <c r="E8112">
        <v>39200</v>
      </c>
      <c r="F8112">
        <v>42350</v>
      </c>
      <c r="G8112">
        <v>45500</v>
      </c>
      <c r="H8112">
        <v>48650</v>
      </c>
      <c r="I8112">
        <v>51750</v>
      </c>
      <c r="J8112">
        <v>54900</v>
      </c>
      <c r="K8112" t="s">
        <v>3106</v>
      </c>
      <c r="L8112">
        <v>81</v>
      </c>
      <c r="M8112">
        <v>50</v>
      </c>
      <c r="N8112" t="s">
        <v>3334</v>
      </c>
    </row>
    <row r="8113" spans="1:14" x14ac:dyDescent="0.2">
      <c r="A8113" t="s">
        <v>13872</v>
      </c>
      <c r="B8113">
        <v>28000</v>
      </c>
      <c r="C8113">
        <v>32000</v>
      </c>
      <c r="D8113">
        <v>36000</v>
      </c>
      <c r="E8113">
        <v>39950</v>
      </c>
      <c r="F8113">
        <v>43150</v>
      </c>
      <c r="G8113">
        <v>46350</v>
      </c>
      <c r="H8113">
        <v>49550</v>
      </c>
      <c r="I8113">
        <v>52750</v>
      </c>
      <c r="J8113">
        <v>55950</v>
      </c>
      <c r="K8113" t="s">
        <v>3106</v>
      </c>
      <c r="L8113">
        <v>83</v>
      </c>
      <c r="M8113">
        <v>50</v>
      </c>
      <c r="N8113" t="s">
        <v>4115</v>
      </c>
    </row>
    <row r="8114" spans="1:14" x14ac:dyDescent="0.2">
      <c r="A8114" t="s">
        <v>13873</v>
      </c>
      <c r="B8114">
        <v>31650</v>
      </c>
      <c r="C8114">
        <v>36200</v>
      </c>
      <c r="D8114">
        <v>40700</v>
      </c>
      <c r="E8114">
        <v>45200</v>
      </c>
      <c r="F8114">
        <v>48850</v>
      </c>
      <c r="G8114">
        <v>52450</v>
      </c>
      <c r="H8114">
        <v>56050</v>
      </c>
      <c r="I8114">
        <v>59700</v>
      </c>
      <c r="J8114">
        <v>63300</v>
      </c>
      <c r="K8114" t="s">
        <v>3106</v>
      </c>
      <c r="L8114">
        <v>85</v>
      </c>
      <c r="M8114">
        <v>50</v>
      </c>
      <c r="N8114" t="s">
        <v>3707</v>
      </c>
    </row>
    <row r="8115" spans="1:14" x14ac:dyDescent="0.2">
      <c r="A8115" t="s">
        <v>13874</v>
      </c>
      <c r="B8115">
        <v>24250</v>
      </c>
      <c r="C8115">
        <v>27700</v>
      </c>
      <c r="D8115">
        <v>31150</v>
      </c>
      <c r="E8115">
        <v>34600</v>
      </c>
      <c r="F8115">
        <v>37400</v>
      </c>
      <c r="G8115">
        <v>40150</v>
      </c>
      <c r="H8115">
        <v>42950</v>
      </c>
      <c r="I8115">
        <v>45700</v>
      </c>
      <c r="J8115">
        <v>48450</v>
      </c>
      <c r="K8115" t="s">
        <v>3106</v>
      </c>
      <c r="L8115">
        <v>87</v>
      </c>
      <c r="M8115">
        <v>50</v>
      </c>
      <c r="N8115" t="s">
        <v>3337</v>
      </c>
    </row>
    <row r="8116" spans="1:14" x14ac:dyDescent="0.2">
      <c r="A8116" t="s">
        <v>13875</v>
      </c>
      <c r="B8116">
        <v>34750</v>
      </c>
      <c r="C8116">
        <v>39700</v>
      </c>
      <c r="D8116">
        <v>44650</v>
      </c>
      <c r="E8116">
        <v>49600</v>
      </c>
      <c r="F8116">
        <v>53600</v>
      </c>
      <c r="G8116">
        <v>57550</v>
      </c>
      <c r="H8116">
        <v>61550</v>
      </c>
      <c r="I8116">
        <v>65500</v>
      </c>
      <c r="J8116">
        <v>69450</v>
      </c>
      <c r="K8116" t="s">
        <v>3106</v>
      </c>
      <c r="L8116">
        <v>89</v>
      </c>
      <c r="M8116">
        <v>50</v>
      </c>
      <c r="N8116" t="s">
        <v>2517</v>
      </c>
    </row>
    <row r="8117" spans="1:14" x14ac:dyDescent="0.2">
      <c r="A8117" t="s">
        <v>13876</v>
      </c>
      <c r="B8117">
        <v>29550</v>
      </c>
      <c r="C8117">
        <v>33750</v>
      </c>
      <c r="D8117">
        <v>37950</v>
      </c>
      <c r="E8117">
        <v>42150</v>
      </c>
      <c r="F8117">
        <v>45550</v>
      </c>
      <c r="G8117">
        <v>48900</v>
      </c>
      <c r="H8117">
        <v>52300</v>
      </c>
      <c r="I8117">
        <v>55650</v>
      </c>
      <c r="J8117">
        <v>59050</v>
      </c>
      <c r="K8117" t="s">
        <v>3106</v>
      </c>
      <c r="L8117">
        <v>91</v>
      </c>
      <c r="M8117">
        <v>50</v>
      </c>
      <c r="N8117" t="s">
        <v>3396</v>
      </c>
    </row>
    <row r="8118" spans="1:14" x14ac:dyDescent="0.2">
      <c r="A8118" t="s">
        <v>13877</v>
      </c>
      <c r="B8118">
        <v>31650</v>
      </c>
      <c r="C8118">
        <v>36200</v>
      </c>
      <c r="D8118">
        <v>40700</v>
      </c>
      <c r="E8118">
        <v>45200</v>
      </c>
      <c r="F8118">
        <v>48850</v>
      </c>
      <c r="G8118">
        <v>52450</v>
      </c>
      <c r="H8118">
        <v>56050</v>
      </c>
      <c r="I8118">
        <v>59700</v>
      </c>
      <c r="J8118">
        <v>63300</v>
      </c>
      <c r="K8118" t="s">
        <v>3106</v>
      </c>
      <c r="L8118">
        <v>93</v>
      </c>
      <c r="M8118">
        <v>50</v>
      </c>
      <c r="N8118" t="s">
        <v>2518</v>
      </c>
    </row>
    <row r="8119" spans="1:14" x14ac:dyDescent="0.2">
      <c r="A8119" t="s">
        <v>13878</v>
      </c>
      <c r="B8119">
        <v>28850</v>
      </c>
      <c r="C8119">
        <v>33000</v>
      </c>
      <c r="D8119">
        <v>37100</v>
      </c>
      <c r="E8119">
        <v>41200</v>
      </c>
      <c r="F8119">
        <v>44500</v>
      </c>
      <c r="G8119">
        <v>47800</v>
      </c>
      <c r="H8119">
        <v>51100</v>
      </c>
      <c r="I8119">
        <v>54400</v>
      </c>
      <c r="J8119">
        <v>57700</v>
      </c>
      <c r="K8119" t="s">
        <v>3106</v>
      </c>
      <c r="L8119">
        <v>95</v>
      </c>
      <c r="M8119">
        <v>50</v>
      </c>
      <c r="N8119" t="s">
        <v>3016</v>
      </c>
    </row>
    <row r="8120" spans="1:14" x14ac:dyDescent="0.2">
      <c r="A8120" t="s">
        <v>13879</v>
      </c>
      <c r="B8120">
        <v>34750</v>
      </c>
      <c r="C8120">
        <v>39700</v>
      </c>
      <c r="D8120">
        <v>44650</v>
      </c>
      <c r="E8120">
        <v>49600</v>
      </c>
      <c r="F8120">
        <v>53600</v>
      </c>
      <c r="G8120">
        <v>57550</v>
      </c>
      <c r="H8120">
        <v>61550</v>
      </c>
      <c r="I8120">
        <v>65500</v>
      </c>
      <c r="J8120">
        <v>69450</v>
      </c>
      <c r="K8120" t="s">
        <v>3106</v>
      </c>
      <c r="L8120">
        <v>97</v>
      </c>
      <c r="M8120">
        <v>50</v>
      </c>
      <c r="N8120" t="s">
        <v>3342</v>
      </c>
    </row>
    <row r="8121" spans="1:14" x14ac:dyDescent="0.2">
      <c r="A8121" t="s">
        <v>13880</v>
      </c>
      <c r="B8121">
        <v>27450</v>
      </c>
      <c r="C8121">
        <v>31400</v>
      </c>
      <c r="D8121">
        <v>35300</v>
      </c>
      <c r="E8121">
        <v>39200</v>
      </c>
      <c r="F8121">
        <v>42350</v>
      </c>
      <c r="G8121">
        <v>45500</v>
      </c>
      <c r="H8121">
        <v>48650</v>
      </c>
      <c r="I8121">
        <v>51750</v>
      </c>
      <c r="J8121">
        <v>54900</v>
      </c>
      <c r="K8121" t="s">
        <v>3106</v>
      </c>
      <c r="L8121">
        <v>99</v>
      </c>
      <c r="M8121">
        <v>50</v>
      </c>
      <c r="N8121" t="s">
        <v>2519</v>
      </c>
    </row>
    <row r="8122" spans="1:14" x14ac:dyDescent="0.2">
      <c r="A8122" t="s">
        <v>13881</v>
      </c>
      <c r="B8122">
        <v>27450</v>
      </c>
      <c r="C8122">
        <v>31400</v>
      </c>
      <c r="D8122">
        <v>35300</v>
      </c>
      <c r="E8122">
        <v>39200</v>
      </c>
      <c r="F8122">
        <v>42350</v>
      </c>
      <c r="G8122">
        <v>45500</v>
      </c>
      <c r="H8122">
        <v>48650</v>
      </c>
      <c r="I8122">
        <v>51750</v>
      </c>
      <c r="J8122">
        <v>54900</v>
      </c>
      <c r="K8122" t="s">
        <v>3106</v>
      </c>
      <c r="L8122">
        <v>101</v>
      </c>
      <c r="M8122">
        <v>50</v>
      </c>
      <c r="N8122" t="s">
        <v>3344</v>
      </c>
    </row>
    <row r="8123" spans="1:14" x14ac:dyDescent="0.2">
      <c r="A8123" t="s">
        <v>13882</v>
      </c>
      <c r="B8123">
        <v>31650</v>
      </c>
      <c r="C8123">
        <v>36200</v>
      </c>
      <c r="D8123">
        <v>40700</v>
      </c>
      <c r="E8123">
        <v>45200</v>
      </c>
      <c r="F8123">
        <v>48850</v>
      </c>
      <c r="G8123">
        <v>52450</v>
      </c>
      <c r="H8123">
        <v>56050</v>
      </c>
      <c r="I8123">
        <v>59700</v>
      </c>
      <c r="J8123">
        <v>63300</v>
      </c>
      <c r="K8123" t="s">
        <v>3106</v>
      </c>
      <c r="L8123">
        <v>103</v>
      </c>
      <c r="M8123">
        <v>50</v>
      </c>
      <c r="N8123" t="s">
        <v>2520</v>
      </c>
    </row>
    <row r="8124" spans="1:14" x14ac:dyDescent="0.2">
      <c r="A8124" t="s">
        <v>13883</v>
      </c>
      <c r="B8124">
        <v>27450</v>
      </c>
      <c r="C8124">
        <v>31400</v>
      </c>
      <c r="D8124">
        <v>35300</v>
      </c>
      <c r="E8124">
        <v>39200</v>
      </c>
      <c r="F8124">
        <v>42350</v>
      </c>
      <c r="G8124">
        <v>45500</v>
      </c>
      <c r="H8124">
        <v>48650</v>
      </c>
      <c r="I8124">
        <v>51750</v>
      </c>
      <c r="J8124">
        <v>54900</v>
      </c>
      <c r="K8124" t="s">
        <v>3106</v>
      </c>
      <c r="L8124">
        <v>105</v>
      </c>
      <c r="M8124">
        <v>50</v>
      </c>
      <c r="N8124" t="s">
        <v>2521</v>
      </c>
    </row>
    <row r="8125" spans="1:14" x14ac:dyDescent="0.2">
      <c r="A8125" t="s">
        <v>13884</v>
      </c>
      <c r="B8125">
        <v>29850</v>
      </c>
      <c r="C8125">
        <v>34100</v>
      </c>
      <c r="D8125">
        <v>38350</v>
      </c>
      <c r="E8125">
        <v>42600</v>
      </c>
      <c r="F8125">
        <v>46050</v>
      </c>
      <c r="G8125">
        <v>49450</v>
      </c>
      <c r="H8125">
        <v>52850</v>
      </c>
      <c r="I8125">
        <v>56250</v>
      </c>
      <c r="J8125">
        <v>59650</v>
      </c>
      <c r="K8125" t="s">
        <v>3106</v>
      </c>
      <c r="L8125">
        <v>107</v>
      </c>
      <c r="M8125">
        <v>50</v>
      </c>
      <c r="N8125" t="s">
        <v>4125</v>
      </c>
    </row>
    <row r="8126" spans="1:14" x14ac:dyDescent="0.2">
      <c r="A8126" t="s">
        <v>13885</v>
      </c>
      <c r="B8126">
        <v>31150</v>
      </c>
      <c r="C8126">
        <v>35600</v>
      </c>
      <c r="D8126">
        <v>40050</v>
      </c>
      <c r="E8126">
        <v>44500</v>
      </c>
      <c r="F8126">
        <v>48100</v>
      </c>
      <c r="G8126">
        <v>51650</v>
      </c>
      <c r="H8126">
        <v>55200</v>
      </c>
      <c r="I8126">
        <v>58750</v>
      </c>
      <c r="J8126">
        <v>62300</v>
      </c>
      <c r="K8126" t="s">
        <v>3106</v>
      </c>
      <c r="L8126">
        <v>109</v>
      </c>
      <c r="M8126">
        <v>50</v>
      </c>
      <c r="N8126" t="s">
        <v>4158</v>
      </c>
    </row>
    <row r="8127" spans="1:14" x14ac:dyDescent="0.2">
      <c r="A8127" t="s">
        <v>13886</v>
      </c>
      <c r="B8127">
        <v>27450</v>
      </c>
      <c r="C8127">
        <v>31400</v>
      </c>
      <c r="D8127">
        <v>35300</v>
      </c>
      <c r="E8127">
        <v>39200</v>
      </c>
      <c r="F8127">
        <v>42350</v>
      </c>
      <c r="G8127">
        <v>45500</v>
      </c>
      <c r="H8127">
        <v>48650</v>
      </c>
      <c r="I8127">
        <v>51750</v>
      </c>
      <c r="J8127">
        <v>54900</v>
      </c>
      <c r="K8127" t="s">
        <v>3106</v>
      </c>
      <c r="L8127">
        <v>111</v>
      </c>
      <c r="M8127">
        <v>50</v>
      </c>
      <c r="N8127" t="s">
        <v>3347</v>
      </c>
    </row>
    <row r="8128" spans="1:14" x14ac:dyDescent="0.2">
      <c r="A8128" t="s">
        <v>13887</v>
      </c>
      <c r="B8128">
        <v>31150</v>
      </c>
      <c r="C8128">
        <v>35600</v>
      </c>
      <c r="D8128">
        <v>40050</v>
      </c>
      <c r="E8128">
        <v>44500</v>
      </c>
      <c r="F8128">
        <v>48100</v>
      </c>
      <c r="G8128">
        <v>51650</v>
      </c>
      <c r="H8128">
        <v>55200</v>
      </c>
      <c r="I8128">
        <v>58750</v>
      </c>
      <c r="J8128">
        <v>62300</v>
      </c>
      <c r="K8128" t="s">
        <v>3106</v>
      </c>
      <c r="L8128">
        <v>113</v>
      </c>
      <c r="M8128">
        <v>50</v>
      </c>
      <c r="N8128" t="s">
        <v>3348</v>
      </c>
    </row>
    <row r="8129" spans="1:14" x14ac:dyDescent="0.2">
      <c r="A8129" t="s">
        <v>13888</v>
      </c>
      <c r="B8129">
        <v>27450</v>
      </c>
      <c r="C8129">
        <v>31400</v>
      </c>
      <c r="D8129">
        <v>35300</v>
      </c>
      <c r="E8129">
        <v>39200</v>
      </c>
      <c r="F8129">
        <v>42350</v>
      </c>
      <c r="G8129">
        <v>45500</v>
      </c>
      <c r="H8129">
        <v>48650</v>
      </c>
      <c r="I8129">
        <v>51750</v>
      </c>
      <c r="J8129">
        <v>54900</v>
      </c>
      <c r="K8129" t="s">
        <v>3106</v>
      </c>
      <c r="L8129">
        <v>115</v>
      </c>
      <c r="M8129">
        <v>50</v>
      </c>
      <c r="N8129" t="s">
        <v>3349</v>
      </c>
    </row>
    <row r="8130" spans="1:14" x14ac:dyDescent="0.2">
      <c r="A8130" t="s">
        <v>13889</v>
      </c>
      <c r="B8130">
        <v>34750</v>
      </c>
      <c r="C8130">
        <v>39700</v>
      </c>
      <c r="D8130">
        <v>44650</v>
      </c>
      <c r="E8130">
        <v>49600</v>
      </c>
      <c r="F8130">
        <v>53600</v>
      </c>
      <c r="G8130">
        <v>57550</v>
      </c>
      <c r="H8130">
        <v>61550</v>
      </c>
      <c r="I8130">
        <v>65500</v>
      </c>
      <c r="J8130">
        <v>69450</v>
      </c>
      <c r="K8130" t="s">
        <v>3106</v>
      </c>
      <c r="L8130">
        <v>117</v>
      </c>
      <c r="M8130">
        <v>50</v>
      </c>
      <c r="N8130" t="s">
        <v>2522</v>
      </c>
    </row>
    <row r="8131" spans="1:14" x14ac:dyDescent="0.2">
      <c r="A8131" t="s">
        <v>13890</v>
      </c>
      <c r="B8131">
        <v>27450</v>
      </c>
      <c r="C8131">
        <v>31400</v>
      </c>
      <c r="D8131">
        <v>35300</v>
      </c>
      <c r="E8131">
        <v>39200</v>
      </c>
      <c r="F8131">
        <v>42350</v>
      </c>
      <c r="G8131">
        <v>45500</v>
      </c>
      <c r="H8131">
        <v>48650</v>
      </c>
      <c r="I8131">
        <v>51750</v>
      </c>
      <c r="J8131">
        <v>54900</v>
      </c>
      <c r="K8131" t="s">
        <v>3106</v>
      </c>
      <c r="L8131">
        <v>119</v>
      </c>
      <c r="M8131">
        <v>50</v>
      </c>
      <c r="N8131" t="s">
        <v>2523</v>
      </c>
    </row>
    <row r="8132" spans="1:14" x14ac:dyDescent="0.2">
      <c r="A8132" t="s">
        <v>13891</v>
      </c>
      <c r="B8132">
        <v>27450</v>
      </c>
      <c r="C8132">
        <v>31400</v>
      </c>
      <c r="D8132">
        <v>35300</v>
      </c>
      <c r="E8132">
        <v>39200</v>
      </c>
      <c r="F8132">
        <v>42350</v>
      </c>
      <c r="G8132">
        <v>45500</v>
      </c>
      <c r="H8132">
        <v>48650</v>
      </c>
      <c r="I8132">
        <v>51750</v>
      </c>
      <c r="J8132">
        <v>54900</v>
      </c>
      <c r="K8132" t="s">
        <v>3106</v>
      </c>
      <c r="L8132">
        <v>121</v>
      </c>
      <c r="M8132">
        <v>50</v>
      </c>
      <c r="N8132" t="s">
        <v>4159</v>
      </c>
    </row>
    <row r="8133" spans="1:14" x14ac:dyDescent="0.2">
      <c r="A8133" t="s">
        <v>13892</v>
      </c>
      <c r="B8133">
        <v>31500</v>
      </c>
      <c r="C8133">
        <v>36000</v>
      </c>
      <c r="D8133">
        <v>40500</v>
      </c>
      <c r="E8133">
        <v>44950</v>
      </c>
      <c r="F8133">
        <v>48550</v>
      </c>
      <c r="G8133">
        <v>52150</v>
      </c>
      <c r="H8133">
        <v>55750</v>
      </c>
      <c r="I8133">
        <v>59350</v>
      </c>
      <c r="J8133">
        <v>62950</v>
      </c>
      <c r="K8133" t="s">
        <v>3106</v>
      </c>
      <c r="L8133">
        <v>123</v>
      </c>
      <c r="M8133">
        <v>50</v>
      </c>
      <c r="N8133" t="s">
        <v>3233</v>
      </c>
    </row>
    <row r="8134" spans="1:14" x14ac:dyDescent="0.2">
      <c r="A8134" t="s">
        <v>13893</v>
      </c>
      <c r="B8134">
        <v>27800</v>
      </c>
      <c r="C8134">
        <v>31750</v>
      </c>
      <c r="D8134">
        <v>35700</v>
      </c>
      <c r="E8134">
        <v>39650</v>
      </c>
      <c r="F8134">
        <v>42850</v>
      </c>
      <c r="G8134">
        <v>46000</v>
      </c>
      <c r="H8134">
        <v>49200</v>
      </c>
      <c r="I8134">
        <v>52350</v>
      </c>
      <c r="J8134">
        <v>55550</v>
      </c>
      <c r="K8134" t="s">
        <v>3106</v>
      </c>
      <c r="L8134">
        <v>125</v>
      </c>
      <c r="M8134">
        <v>50</v>
      </c>
      <c r="N8134" t="s">
        <v>3588</v>
      </c>
    </row>
    <row r="8135" spans="1:14" x14ac:dyDescent="0.2">
      <c r="A8135" t="s">
        <v>13894</v>
      </c>
      <c r="B8135">
        <v>27450</v>
      </c>
      <c r="C8135">
        <v>31400</v>
      </c>
      <c r="D8135">
        <v>35300</v>
      </c>
      <c r="E8135">
        <v>39200</v>
      </c>
      <c r="F8135">
        <v>42350</v>
      </c>
      <c r="G8135">
        <v>45500</v>
      </c>
      <c r="H8135">
        <v>48650</v>
      </c>
      <c r="I8135">
        <v>51750</v>
      </c>
      <c r="J8135">
        <v>54900</v>
      </c>
      <c r="K8135" t="s">
        <v>3106</v>
      </c>
      <c r="L8135">
        <v>127</v>
      </c>
      <c r="M8135">
        <v>50</v>
      </c>
      <c r="N8135" t="s">
        <v>3350</v>
      </c>
    </row>
    <row r="8136" spans="1:14" x14ac:dyDescent="0.2">
      <c r="A8136" t="s">
        <v>13895</v>
      </c>
      <c r="B8136">
        <v>34750</v>
      </c>
      <c r="C8136">
        <v>39700</v>
      </c>
      <c r="D8136">
        <v>44650</v>
      </c>
      <c r="E8136">
        <v>49600</v>
      </c>
      <c r="F8136">
        <v>53600</v>
      </c>
      <c r="G8136">
        <v>57550</v>
      </c>
      <c r="H8136">
        <v>61550</v>
      </c>
      <c r="I8136">
        <v>65500</v>
      </c>
      <c r="J8136">
        <v>69450</v>
      </c>
      <c r="K8136" t="s">
        <v>3106</v>
      </c>
      <c r="L8136">
        <v>129</v>
      </c>
      <c r="M8136">
        <v>50</v>
      </c>
      <c r="N8136" t="s">
        <v>2524</v>
      </c>
    </row>
    <row r="8137" spans="1:14" x14ac:dyDescent="0.2">
      <c r="A8137" t="s">
        <v>13896</v>
      </c>
      <c r="B8137">
        <v>27450</v>
      </c>
      <c r="C8137">
        <v>31400</v>
      </c>
      <c r="D8137">
        <v>35300</v>
      </c>
      <c r="E8137">
        <v>39200</v>
      </c>
      <c r="F8137">
        <v>42350</v>
      </c>
      <c r="G8137">
        <v>45500</v>
      </c>
      <c r="H8137">
        <v>48650</v>
      </c>
      <c r="I8137">
        <v>51750</v>
      </c>
      <c r="J8137">
        <v>54900</v>
      </c>
      <c r="K8137" t="s">
        <v>3106</v>
      </c>
      <c r="L8137">
        <v>131</v>
      </c>
      <c r="M8137">
        <v>50</v>
      </c>
      <c r="N8137" t="s">
        <v>3352</v>
      </c>
    </row>
    <row r="8138" spans="1:14" x14ac:dyDescent="0.2">
      <c r="A8138" t="s">
        <v>13897</v>
      </c>
      <c r="B8138">
        <v>30400</v>
      </c>
      <c r="C8138">
        <v>34750</v>
      </c>
      <c r="D8138">
        <v>39100</v>
      </c>
      <c r="E8138">
        <v>43400</v>
      </c>
      <c r="F8138">
        <v>46900</v>
      </c>
      <c r="G8138">
        <v>50350</v>
      </c>
      <c r="H8138">
        <v>53850</v>
      </c>
      <c r="I8138">
        <v>57300</v>
      </c>
      <c r="J8138">
        <v>60800</v>
      </c>
      <c r="K8138" t="s">
        <v>3106</v>
      </c>
      <c r="L8138">
        <v>133</v>
      </c>
      <c r="M8138">
        <v>50</v>
      </c>
      <c r="N8138" t="s">
        <v>2525</v>
      </c>
    </row>
    <row r="8139" spans="1:14" x14ac:dyDescent="0.2">
      <c r="A8139" t="s">
        <v>13898</v>
      </c>
      <c r="B8139">
        <v>29200</v>
      </c>
      <c r="C8139">
        <v>33350</v>
      </c>
      <c r="D8139">
        <v>37500</v>
      </c>
      <c r="E8139">
        <v>41650</v>
      </c>
      <c r="F8139">
        <v>45000</v>
      </c>
      <c r="G8139">
        <v>48350</v>
      </c>
      <c r="H8139">
        <v>51650</v>
      </c>
      <c r="I8139">
        <v>55000</v>
      </c>
      <c r="J8139">
        <v>58350</v>
      </c>
      <c r="K8139" t="s">
        <v>3106</v>
      </c>
      <c r="L8139">
        <v>135</v>
      </c>
      <c r="M8139">
        <v>50</v>
      </c>
      <c r="N8139" t="s">
        <v>2526</v>
      </c>
    </row>
    <row r="8140" spans="1:14" x14ac:dyDescent="0.2">
      <c r="A8140" t="s">
        <v>13899</v>
      </c>
      <c r="B8140">
        <v>32800</v>
      </c>
      <c r="C8140">
        <v>37500</v>
      </c>
      <c r="D8140">
        <v>42200</v>
      </c>
      <c r="E8140">
        <v>46850</v>
      </c>
      <c r="F8140">
        <v>50600</v>
      </c>
      <c r="G8140">
        <v>54350</v>
      </c>
      <c r="H8140">
        <v>58100</v>
      </c>
      <c r="I8140">
        <v>61850</v>
      </c>
      <c r="J8140">
        <v>65600</v>
      </c>
      <c r="K8140" t="s">
        <v>3106</v>
      </c>
      <c r="L8140">
        <v>137</v>
      </c>
      <c r="M8140">
        <v>50</v>
      </c>
      <c r="N8140" t="s">
        <v>2916</v>
      </c>
    </row>
    <row r="8141" spans="1:14" x14ac:dyDescent="0.2">
      <c r="A8141" t="s">
        <v>13900</v>
      </c>
      <c r="B8141">
        <v>27450</v>
      </c>
      <c r="C8141">
        <v>31400</v>
      </c>
      <c r="D8141">
        <v>35300</v>
      </c>
      <c r="E8141">
        <v>39200</v>
      </c>
      <c r="F8141">
        <v>42350</v>
      </c>
      <c r="G8141">
        <v>45500</v>
      </c>
      <c r="H8141">
        <v>48650</v>
      </c>
      <c r="I8141">
        <v>51750</v>
      </c>
      <c r="J8141">
        <v>54900</v>
      </c>
      <c r="K8141" t="s">
        <v>3106</v>
      </c>
      <c r="L8141">
        <v>139</v>
      </c>
      <c r="M8141">
        <v>50</v>
      </c>
      <c r="N8141" t="s">
        <v>4130</v>
      </c>
    </row>
    <row r="8142" spans="1:14" x14ac:dyDescent="0.2">
      <c r="A8142" t="s">
        <v>13901</v>
      </c>
      <c r="B8142">
        <v>27450</v>
      </c>
      <c r="C8142">
        <v>31400</v>
      </c>
      <c r="D8142">
        <v>35300</v>
      </c>
      <c r="E8142">
        <v>39200</v>
      </c>
      <c r="F8142">
        <v>42350</v>
      </c>
      <c r="G8142">
        <v>45500</v>
      </c>
      <c r="H8142">
        <v>48650</v>
      </c>
      <c r="I8142">
        <v>51750</v>
      </c>
      <c r="J8142">
        <v>54900</v>
      </c>
      <c r="K8142" t="s">
        <v>3106</v>
      </c>
      <c r="L8142">
        <v>141</v>
      </c>
      <c r="M8142">
        <v>50</v>
      </c>
      <c r="N8142" t="s">
        <v>2527</v>
      </c>
    </row>
    <row r="8143" spans="1:14" x14ac:dyDescent="0.2">
      <c r="A8143" t="s">
        <v>13902</v>
      </c>
      <c r="B8143">
        <v>27600</v>
      </c>
      <c r="C8143">
        <v>31550</v>
      </c>
      <c r="D8143">
        <v>35500</v>
      </c>
      <c r="E8143">
        <v>39400</v>
      </c>
      <c r="F8143">
        <v>42600</v>
      </c>
      <c r="G8143">
        <v>45750</v>
      </c>
      <c r="H8143">
        <v>48900</v>
      </c>
      <c r="I8143">
        <v>52050</v>
      </c>
      <c r="J8143">
        <v>55200</v>
      </c>
      <c r="K8143" t="s">
        <v>3106</v>
      </c>
      <c r="L8143">
        <v>143</v>
      </c>
      <c r="M8143">
        <v>50</v>
      </c>
      <c r="N8143" t="s">
        <v>2528</v>
      </c>
    </row>
    <row r="8144" spans="1:14" x14ac:dyDescent="0.2">
      <c r="A8144" t="s">
        <v>13903</v>
      </c>
      <c r="B8144">
        <v>27450</v>
      </c>
      <c r="C8144">
        <v>31400</v>
      </c>
      <c r="D8144">
        <v>35300</v>
      </c>
      <c r="E8144">
        <v>39200</v>
      </c>
      <c r="F8144">
        <v>42350</v>
      </c>
      <c r="G8144">
        <v>45500</v>
      </c>
      <c r="H8144">
        <v>48650</v>
      </c>
      <c r="I8144">
        <v>51750</v>
      </c>
      <c r="J8144">
        <v>54900</v>
      </c>
      <c r="K8144" t="s">
        <v>3106</v>
      </c>
      <c r="L8144">
        <v>145</v>
      </c>
      <c r="M8144">
        <v>50</v>
      </c>
      <c r="N8144" t="s">
        <v>2529</v>
      </c>
    </row>
    <row r="8145" spans="1:14" x14ac:dyDescent="0.2">
      <c r="A8145" t="s">
        <v>13904</v>
      </c>
      <c r="B8145">
        <v>27450</v>
      </c>
      <c r="C8145">
        <v>31400</v>
      </c>
      <c r="D8145">
        <v>35300</v>
      </c>
      <c r="E8145">
        <v>39200</v>
      </c>
      <c r="F8145">
        <v>42350</v>
      </c>
      <c r="G8145">
        <v>45500</v>
      </c>
      <c r="H8145">
        <v>48650</v>
      </c>
      <c r="I8145">
        <v>51750</v>
      </c>
      <c r="J8145">
        <v>54900</v>
      </c>
      <c r="K8145" t="s">
        <v>3106</v>
      </c>
      <c r="L8145">
        <v>147</v>
      </c>
      <c r="M8145">
        <v>50</v>
      </c>
      <c r="N8145" t="s">
        <v>2494</v>
      </c>
    </row>
    <row r="8146" spans="1:14" x14ac:dyDescent="0.2">
      <c r="A8146" t="s">
        <v>13905</v>
      </c>
      <c r="B8146">
        <v>31850</v>
      </c>
      <c r="C8146">
        <v>36400</v>
      </c>
      <c r="D8146">
        <v>40950</v>
      </c>
      <c r="E8146">
        <v>45450</v>
      </c>
      <c r="F8146">
        <v>49100</v>
      </c>
      <c r="G8146">
        <v>52750</v>
      </c>
      <c r="H8146">
        <v>56400</v>
      </c>
      <c r="I8146">
        <v>60000</v>
      </c>
      <c r="J8146">
        <v>63650</v>
      </c>
      <c r="K8146" t="s">
        <v>3106</v>
      </c>
      <c r="L8146">
        <v>149</v>
      </c>
      <c r="M8146">
        <v>50</v>
      </c>
      <c r="N8146" t="s">
        <v>3356</v>
      </c>
    </row>
    <row r="8147" spans="1:14" x14ac:dyDescent="0.2">
      <c r="A8147" t="s">
        <v>13906</v>
      </c>
      <c r="B8147">
        <v>28500</v>
      </c>
      <c r="C8147">
        <v>32600</v>
      </c>
      <c r="D8147">
        <v>36650</v>
      </c>
      <c r="E8147">
        <v>40700</v>
      </c>
      <c r="F8147">
        <v>44000</v>
      </c>
      <c r="G8147">
        <v>47250</v>
      </c>
      <c r="H8147">
        <v>50500</v>
      </c>
      <c r="I8147">
        <v>53750</v>
      </c>
      <c r="J8147">
        <v>57000</v>
      </c>
      <c r="K8147" t="s">
        <v>3106</v>
      </c>
      <c r="L8147">
        <v>151</v>
      </c>
      <c r="M8147">
        <v>50</v>
      </c>
      <c r="N8147" t="s">
        <v>4134</v>
      </c>
    </row>
    <row r="8148" spans="1:14" x14ac:dyDescent="0.2">
      <c r="A8148" t="s">
        <v>13907</v>
      </c>
      <c r="B8148">
        <v>30400</v>
      </c>
      <c r="C8148">
        <v>34750</v>
      </c>
      <c r="D8148">
        <v>39100</v>
      </c>
      <c r="E8148">
        <v>43400</v>
      </c>
      <c r="F8148">
        <v>46900</v>
      </c>
      <c r="G8148">
        <v>50350</v>
      </c>
      <c r="H8148">
        <v>53850</v>
      </c>
      <c r="I8148">
        <v>57300</v>
      </c>
      <c r="J8148">
        <v>60800</v>
      </c>
      <c r="K8148" t="s">
        <v>3106</v>
      </c>
      <c r="L8148">
        <v>153</v>
      </c>
      <c r="M8148">
        <v>50</v>
      </c>
      <c r="N8148" t="s">
        <v>2754</v>
      </c>
    </row>
    <row r="8149" spans="1:14" x14ac:dyDescent="0.2">
      <c r="A8149" t="s">
        <v>13908</v>
      </c>
      <c r="B8149">
        <v>27450</v>
      </c>
      <c r="C8149">
        <v>31400</v>
      </c>
      <c r="D8149">
        <v>35300</v>
      </c>
      <c r="E8149">
        <v>39200</v>
      </c>
      <c r="F8149">
        <v>42350</v>
      </c>
      <c r="G8149">
        <v>45500</v>
      </c>
      <c r="H8149">
        <v>48650</v>
      </c>
      <c r="I8149">
        <v>51750</v>
      </c>
      <c r="J8149">
        <v>54900</v>
      </c>
      <c r="K8149" t="s">
        <v>3106</v>
      </c>
      <c r="L8149">
        <v>155</v>
      </c>
      <c r="M8149">
        <v>50</v>
      </c>
      <c r="N8149" t="s">
        <v>2530</v>
      </c>
    </row>
    <row r="8150" spans="1:14" x14ac:dyDescent="0.2">
      <c r="A8150" t="s">
        <v>13909</v>
      </c>
      <c r="B8150">
        <v>27800</v>
      </c>
      <c r="C8150">
        <v>31750</v>
      </c>
      <c r="D8150">
        <v>35700</v>
      </c>
      <c r="E8150">
        <v>39650</v>
      </c>
      <c r="F8150">
        <v>42850</v>
      </c>
      <c r="G8150">
        <v>46000</v>
      </c>
      <c r="H8150">
        <v>49200</v>
      </c>
      <c r="I8150">
        <v>52350</v>
      </c>
      <c r="J8150">
        <v>55550</v>
      </c>
      <c r="K8150" t="s">
        <v>3106</v>
      </c>
      <c r="L8150">
        <v>157</v>
      </c>
      <c r="M8150">
        <v>50</v>
      </c>
      <c r="N8150" t="s">
        <v>2531</v>
      </c>
    </row>
    <row r="8151" spans="1:14" x14ac:dyDescent="0.2">
      <c r="A8151" t="s">
        <v>13910</v>
      </c>
      <c r="B8151">
        <v>40850</v>
      </c>
      <c r="C8151">
        <v>46650</v>
      </c>
      <c r="D8151">
        <v>52500</v>
      </c>
      <c r="E8151">
        <v>58300</v>
      </c>
      <c r="F8151">
        <v>63000</v>
      </c>
      <c r="G8151">
        <v>67650</v>
      </c>
      <c r="H8151">
        <v>72300</v>
      </c>
      <c r="I8151">
        <v>77000</v>
      </c>
      <c r="J8151">
        <v>81650</v>
      </c>
      <c r="K8151" t="s">
        <v>3106</v>
      </c>
      <c r="L8151">
        <v>159</v>
      </c>
      <c r="M8151">
        <v>50</v>
      </c>
      <c r="N8151" t="s">
        <v>3417</v>
      </c>
    </row>
    <row r="8152" spans="1:14" x14ac:dyDescent="0.2">
      <c r="A8152" t="s">
        <v>13911</v>
      </c>
      <c r="B8152">
        <v>27450</v>
      </c>
      <c r="C8152">
        <v>31400</v>
      </c>
      <c r="D8152">
        <v>35300</v>
      </c>
      <c r="E8152">
        <v>39200</v>
      </c>
      <c r="F8152">
        <v>42350</v>
      </c>
      <c r="G8152">
        <v>45500</v>
      </c>
      <c r="H8152">
        <v>48650</v>
      </c>
      <c r="I8152">
        <v>51750</v>
      </c>
      <c r="J8152">
        <v>54900</v>
      </c>
      <c r="K8152" t="s">
        <v>3106</v>
      </c>
      <c r="L8152">
        <v>161</v>
      </c>
      <c r="M8152">
        <v>50</v>
      </c>
      <c r="N8152" t="s">
        <v>2532</v>
      </c>
    </row>
    <row r="8153" spans="1:14" x14ac:dyDescent="0.2">
      <c r="A8153" t="s">
        <v>13912</v>
      </c>
      <c r="B8153">
        <v>27450</v>
      </c>
      <c r="C8153">
        <v>31400</v>
      </c>
      <c r="D8153">
        <v>35300</v>
      </c>
      <c r="E8153">
        <v>39200</v>
      </c>
      <c r="F8153">
        <v>42350</v>
      </c>
      <c r="G8153">
        <v>45500</v>
      </c>
      <c r="H8153">
        <v>48650</v>
      </c>
      <c r="I8153">
        <v>51750</v>
      </c>
      <c r="J8153">
        <v>54900</v>
      </c>
      <c r="K8153" t="s">
        <v>3106</v>
      </c>
      <c r="L8153">
        <v>163</v>
      </c>
      <c r="M8153">
        <v>50</v>
      </c>
      <c r="N8153" t="s">
        <v>2533</v>
      </c>
    </row>
    <row r="8154" spans="1:14" x14ac:dyDescent="0.2">
      <c r="A8154" t="s">
        <v>13913</v>
      </c>
      <c r="B8154">
        <v>35400</v>
      </c>
      <c r="C8154">
        <v>40450</v>
      </c>
      <c r="D8154">
        <v>45500</v>
      </c>
      <c r="E8154">
        <v>50550</v>
      </c>
      <c r="F8154">
        <v>54600</v>
      </c>
      <c r="G8154">
        <v>58650</v>
      </c>
      <c r="H8154">
        <v>62700</v>
      </c>
      <c r="I8154">
        <v>66750</v>
      </c>
      <c r="J8154">
        <v>70800</v>
      </c>
      <c r="K8154" t="s">
        <v>3106</v>
      </c>
      <c r="L8154">
        <v>165</v>
      </c>
      <c r="M8154">
        <v>50</v>
      </c>
      <c r="N8154" t="s">
        <v>3615</v>
      </c>
    </row>
    <row r="8155" spans="1:14" x14ac:dyDescent="0.2">
      <c r="A8155" t="s">
        <v>13914</v>
      </c>
      <c r="B8155">
        <v>27450</v>
      </c>
      <c r="C8155">
        <v>31400</v>
      </c>
      <c r="D8155">
        <v>35300</v>
      </c>
      <c r="E8155">
        <v>39200</v>
      </c>
      <c r="F8155">
        <v>42350</v>
      </c>
      <c r="G8155">
        <v>45500</v>
      </c>
      <c r="H8155">
        <v>48650</v>
      </c>
      <c r="I8155">
        <v>51750</v>
      </c>
      <c r="J8155">
        <v>54900</v>
      </c>
      <c r="K8155" t="s">
        <v>3106</v>
      </c>
      <c r="L8155">
        <v>167</v>
      </c>
      <c r="M8155">
        <v>50</v>
      </c>
      <c r="N8155" t="s">
        <v>3362</v>
      </c>
    </row>
    <row r="8156" spans="1:14" x14ac:dyDescent="0.2">
      <c r="A8156" t="s">
        <v>13915</v>
      </c>
      <c r="B8156">
        <v>29000</v>
      </c>
      <c r="C8156">
        <v>33150</v>
      </c>
      <c r="D8156">
        <v>37300</v>
      </c>
      <c r="E8156">
        <v>41400</v>
      </c>
      <c r="F8156">
        <v>44750</v>
      </c>
      <c r="G8156">
        <v>48050</v>
      </c>
      <c r="H8156">
        <v>51350</v>
      </c>
      <c r="I8156">
        <v>54650</v>
      </c>
      <c r="J8156">
        <v>58000</v>
      </c>
      <c r="K8156" t="s">
        <v>3106</v>
      </c>
      <c r="L8156">
        <v>169</v>
      </c>
      <c r="M8156">
        <v>50</v>
      </c>
      <c r="N8156" t="s">
        <v>3616</v>
      </c>
    </row>
    <row r="8157" spans="1:14" x14ac:dyDescent="0.2">
      <c r="A8157" t="s">
        <v>13916</v>
      </c>
      <c r="B8157">
        <v>27450</v>
      </c>
      <c r="C8157">
        <v>31400</v>
      </c>
      <c r="D8157">
        <v>35300</v>
      </c>
      <c r="E8157">
        <v>39200</v>
      </c>
      <c r="F8157">
        <v>42350</v>
      </c>
      <c r="G8157">
        <v>45500</v>
      </c>
      <c r="H8157">
        <v>48650</v>
      </c>
      <c r="I8157">
        <v>51750</v>
      </c>
      <c r="J8157">
        <v>54900</v>
      </c>
      <c r="K8157" t="s">
        <v>3106</v>
      </c>
      <c r="L8157">
        <v>171</v>
      </c>
      <c r="M8157">
        <v>50</v>
      </c>
      <c r="N8157" t="s">
        <v>3915</v>
      </c>
    </row>
    <row r="8158" spans="1:14" x14ac:dyDescent="0.2">
      <c r="A8158" t="s">
        <v>13917</v>
      </c>
      <c r="B8158">
        <v>28850</v>
      </c>
      <c r="C8158">
        <v>33000</v>
      </c>
      <c r="D8158">
        <v>37100</v>
      </c>
      <c r="E8158">
        <v>41200</v>
      </c>
      <c r="F8158">
        <v>44500</v>
      </c>
      <c r="G8158">
        <v>47800</v>
      </c>
      <c r="H8158">
        <v>51100</v>
      </c>
      <c r="I8158">
        <v>54400</v>
      </c>
      <c r="J8158">
        <v>57700</v>
      </c>
      <c r="K8158" t="s">
        <v>3106</v>
      </c>
      <c r="L8158">
        <v>173</v>
      </c>
      <c r="M8158">
        <v>50</v>
      </c>
      <c r="N8158" t="s">
        <v>3071</v>
      </c>
    </row>
    <row r="8159" spans="1:14" x14ac:dyDescent="0.2">
      <c r="A8159" t="s">
        <v>13918</v>
      </c>
      <c r="B8159">
        <v>27700</v>
      </c>
      <c r="C8159">
        <v>31650</v>
      </c>
      <c r="D8159">
        <v>35600</v>
      </c>
      <c r="E8159">
        <v>39550</v>
      </c>
      <c r="F8159">
        <v>42750</v>
      </c>
      <c r="G8159">
        <v>45900</v>
      </c>
      <c r="H8159">
        <v>49050</v>
      </c>
      <c r="I8159">
        <v>52250</v>
      </c>
      <c r="J8159">
        <v>55400</v>
      </c>
      <c r="K8159" t="s">
        <v>3106</v>
      </c>
      <c r="L8159">
        <v>175</v>
      </c>
      <c r="M8159">
        <v>50</v>
      </c>
      <c r="N8159" t="s">
        <v>2534</v>
      </c>
    </row>
    <row r="8160" spans="1:14" x14ac:dyDescent="0.2">
      <c r="A8160" t="s">
        <v>13919</v>
      </c>
      <c r="B8160">
        <v>24000</v>
      </c>
      <c r="C8160">
        <v>27400</v>
      </c>
      <c r="D8160">
        <v>30850</v>
      </c>
      <c r="E8160">
        <v>34250</v>
      </c>
      <c r="F8160">
        <v>37000</v>
      </c>
      <c r="G8160">
        <v>39750</v>
      </c>
      <c r="H8160">
        <v>42500</v>
      </c>
      <c r="I8160">
        <v>45250</v>
      </c>
      <c r="J8160">
        <v>47950</v>
      </c>
      <c r="K8160" t="s">
        <v>3107</v>
      </c>
      <c r="L8160">
        <v>1</v>
      </c>
      <c r="M8160">
        <v>50</v>
      </c>
      <c r="N8160" t="s">
        <v>3750</v>
      </c>
    </row>
    <row r="8161" spans="1:14" x14ac:dyDescent="0.2">
      <c r="A8161" t="s">
        <v>13920</v>
      </c>
      <c r="B8161">
        <v>29500</v>
      </c>
      <c r="C8161">
        <v>33700</v>
      </c>
      <c r="D8161">
        <v>37900</v>
      </c>
      <c r="E8161">
        <v>42100</v>
      </c>
      <c r="F8161">
        <v>45500</v>
      </c>
      <c r="G8161">
        <v>48850</v>
      </c>
      <c r="H8161">
        <v>52250</v>
      </c>
      <c r="I8161">
        <v>55600</v>
      </c>
      <c r="J8161">
        <v>58950</v>
      </c>
      <c r="K8161" t="s">
        <v>3107</v>
      </c>
      <c r="L8161">
        <v>3</v>
      </c>
      <c r="M8161">
        <v>50</v>
      </c>
      <c r="N8161" t="s">
        <v>2535</v>
      </c>
    </row>
    <row r="8162" spans="1:14" x14ac:dyDescent="0.2">
      <c r="A8162" t="s">
        <v>13921</v>
      </c>
      <c r="B8162">
        <v>24000</v>
      </c>
      <c r="C8162">
        <v>27400</v>
      </c>
      <c r="D8162">
        <v>30850</v>
      </c>
      <c r="E8162">
        <v>34250</v>
      </c>
      <c r="F8162">
        <v>37000</v>
      </c>
      <c r="G8162">
        <v>39750</v>
      </c>
      <c r="H8162">
        <v>42500</v>
      </c>
      <c r="I8162">
        <v>45250</v>
      </c>
      <c r="J8162">
        <v>47950</v>
      </c>
      <c r="K8162" t="s">
        <v>3107</v>
      </c>
      <c r="L8162">
        <v>5</v>
      </c>
      <c r="M8162">
        <v>50</v>
      </c>
      <c r="N8162" t="s">
        <v>2536</v>
      </c>
    </row>
    <row r="8163" spans="1:14" x14ac:dyDescent="0.2">
      <c r="A8163" t="s">
        <v>13922</v>
      </c>
      <c r="B8163">
        <v>24000</v>
      </c>
      <c r="C8163">
        <v>27400</v>
      </c>
      <c r="D8163">
        <v>30850</v>
      </c>
      <c r="E8163">
        <v>34250</v>
      </c>
      <c r="F8163">
        <v>37000</v>
      </c>
      <c r="G8163">
        <v>39750</v>
      </c>
      <c r="H8163">
        <v>42500</v>
      </c>
      <c r="I8163">
        <v>45250</v>
      </c>
      <c r="J8163">
        <v>47950</v>
      </c>
      <c r="K8163" t="s">
        <v>3107</v>
      </c>
      <c r="L8163">
        <v>7</v>
      </c>
      <c r="M8163">
        <v>50</v>
      </c>
      <c r="N8163" t="s">
        <v>2537</v>
      </c>
    </row>
    <row r="8164" spans="1:14" x14ac:dyDescent="0.2">
      <c r="A8164" t="s">
        <v>13923</v>
      </c>
      <c r="B8164">
        <v>24800</v>
      </c>
      <c r="C8164">
        <v>28350</v>
      </c>
      <c r="D8164">
        <v>31900</v>
      </c>
      <c r="E8164">
        <v>35400</v>
      </c>
      <c r="F8164">
        <v>38250</v>
      </c>
      <c r="G8164">
        <v>41100</v>
      </c>
      <c r="H8164">
        <v>43900</v>
      </c>
      <c r="I8164">
        <v>46750</v>
      </c>
      <c r="J8164">
        <v>49600</v>
      </c>
      <c r="K8164" t="s">
        <v>3107</v>
      </c>
      <c r="L8164">
        <v>9</v>
      </c>
      <c r="M8164">
        <v>50</v>
      </c>
      <c r="N8164" t="s">
        <v>2538</v>
      </c>
    </row>
    <row r="8165" spans="1:14" x14ac:dyDescent="0.2">
      <c r="A8165" t="s">
        <v>13924</v>
      </c>
      <c r="B8165">
        <v>24000</v>
      </c>
      <c r="C8165">
        <v>27400</v>
      </c>
      <c r="D8165">
        <v>30850</v>
      </c>
      <c r="E8165">
        <v>34250</v>
      </c>
      <c r="F8165">
        <v>37000</v>
      </c>
      <c r="G8165">
        <v>39750</v>
      </c>
      <c r="H8165">
        <v>42500</v>
      </c>
      <c r="I8165">
        <v>45250</v>
      </c>
      <c r="J8165">
        <v>47950</v>
      </c>
      <c r="K8165" t="s">
        <v>3107</v>
      </c>
      <c r="L8165">
        <v>11</v>
      </c>
      <c r="M8165">
        <v>50</v>
      </c>
      <c r="N8165" t="s">
        <v>3044</v>
      </c>
    </row>
    <row r="8166" spans="1:14" x14ac:dyDescent="0.2">
      <c r="A8166" t="s">
        <v>13925</v>
      </c>
      <c r="B8166">
        <v>24000</v>
      </c>
      <c r="C8166">
        <v>27400</v>
      </c>
      <c r="D8166">
        <v>30850</v>
      </c>
      <c r="E8166">
        <v>34250</v>
      </c>
      <c r="F8166">
        <v>37000</v>
      </c>
      <c r="G8166">
        <v>39750</v>
      </c>
      <c r="H8166">
        <v>42500</v>
      </c>
      <c r="I8166">
        <v>45250</v>
      </c>
      <c r="J8166">
        <v>47950</v>
      </c>
      <c r="K8166" t="s">
        <v>3107</v>
      </c>
      <c r="L8166">
        <v>13</v>
      </c>
      <c r="M8166">
        <v>50</v>
      </c>
      <c r="N8166" t="s">
        <v>2938</v>
      </c>
    </row>
    <row r="8167" spans="1:14" x14ac:dyDescent="0.2">
      <c r="A8167" t="s">
        <v>13926</v>
      </c>
      <c r="B8167">
        <v>24000</v>
      </c>
      <c r="C8167">
        <v>27400</v>
      </c>
      <c r="D8167">
        <v>30850</v>
      </c>
      <c r="E8167">
        <v>34250</v>
      </c>
      <c r="F8167">
        <v>37000</v>
      </c>
      <c r="G8167">
        <v>39750</v>
      </c>
      <c r="H8167">
        <v>42500</v>
      </c>
      <c r="I8167">
        <v>45250</v>
      </c>
      <c r="J8167">
        <v>47950</v>
      </c>
      <c r="K8167" t="s">
        <v>3107</v>
      </c>
      <c r="L8167">
        <v>15</v>
      </c>
      <c r="M8167">
        <v>50</v>
      </c>
      <c r="N8167" t="s">
        <v>2539</v>
      </c>
    </row>
    <row r="8168" spans="1:14" x14ac:dyDescent="0.2">
      <c r="A8168" t="s">
        <v>13927</v>
      </c>
      <c r="B8168">
        <v>30100</v>
      </c>
      <c r="C8168">
        <v>34400</v>
      </c>
      <c r="D8168">
        <v>38700</v>
      </c>
      <c r="E8168">
        <v>43000</v>
      </c>
      <c r="F8168">
        <v>46450</v>
      </c>
      <c r="G8168">
        <v>49900</v>
      </c>
      <c r="H8168">
        <v>53350</v>
      </c>
      <c r="I8168">
        <v>56800</v>
      </c>
      <c r="J8168">
        <v>60200</v>
      </c>
      <c r="K8168" t="s">
        <v>3107</v>
      </c>
      <c r="L8168">
        <v>17</v>
      </c>
      <c r="M8168">
        <v>50</v>
      </c>
      <c r="N8168" t="s">
        <v>2540</v>
      </c>
    </row>
    <row r="8169" spans="1:14" x14ac:dyDescent="0.2">
      <c r="A8169" t="s">
        <v>13928</v>
      </c>
      <c r="B8169">
        <v>25900</v>
      </c>
      <c r="C8169">
        <v>29600</v>
      </c>
      <c r="D8169">
        <v>33300</v>
      </c>
      <c r="E8169">
        <v>37000</v>
      </c>
      <c r="F8169">
        <v>40000</v>
      </c>
      <c r="G8169">
        <v>42950</v>
      </c>
      <c r="H8169">
        <v>45900</v>
      </c>
      <c r="I8169">
        <v>48850</v>
      </c>
      <c r="J8169">
        <v>51800</v>
      </c>
      <c r="K8169" t="s">
        <v>3107</v>
      </c>
      <c r="L8169">
        <v>19</v>
      </c>
      <c r="M8169">
        <v>50</v>
      </c>
      <c r="N8169" t="s">
        <v>3273</v>
      </c>
    </row>
    <row r="8170" spans="1:14" x14ac:dyDescent="0.2">
      <c r="A8170" t="s">
        <v>13929</v>
      </c>
      <c r="B8170">
        <v>24000</v>
      </c>
      <c r="C8170">
        <v>27400</v>
      </c>
      <c r="D8170">
        <v>30850</v>
      </c>
      <c r="E8170">
        <v>34250</v>
      </c>
      <c r="F8170">
        <v>37000</v>
      </c>
      <c r="G8170">
        <v>39750</v>
      </c>
      <c r="H8170">
        <v>42500</v>
      </c>
      <c r="I8170">
        <v>45250</v>
      </c>
      <c r="J8170">
        <v>47950</v>
      </c>
      <c r="K8170" t="s">
        <v>3107</v>
      </c>
      <c r="L8170">
        <v>21</v>
      </c>
      <c r="M8170">
        <v>50</v>
      </c>
      <c r="N8170" t="s">
        <v>3307</v>
      </c>
    </row>
    <row r="8171" spans="1:14" x14ac:dyDescent="0.2">
      <c r="A8171" t="s">
        <v>13930</v>
      </c>
      <c r="B8171">
        <v>24000</v>
      </c>
      <c r="C8171">
        <v>27400</v>
      </c>
      <c r="D8171">
        <v>30850</v>
      </c>
      <c r="E8171">
        <v>34250</v>
      </c>
      <c r="F8171">
        <v>37000</v>
      </c>
      <c r="G8171">
        <v>39750</v>
      </c>
      <c r="H8171">
        <v>42500</v>
      </c>
      <c r="I8171">
        <v>45250</v>
      </c>
      <c r="J8171">
        <v>47950</v>
      </c>
      <c r="K8171" t="s">
        <v>3107</v>
      </c>
      <c r="L8171">
        <v>23</v>
      </c>
      <c r="M8171">
        <v>50</v>
      </c>
      <c r="N8171" t="s">
        <v>3309</v>
      </c>
    </row>
    <row r="8172" spans="1:14" x14ac:dyDescent="0.2">
      <c r="A8172" t="s">
        <v>13931</v>
      </c>
      <c r="B8172">
        <v>24000</v>
      </c>
      <c r="C8172">
        <v>27400</v>
      </c>
      <c r="D8172">
        <v>30850</v>
      </c>
      <c r="E8172">
        <v>34250</v>
      </c>
      <c r="F8172">
        <v>37000</v>
      </c>
      <c r="G8172">
        <v>39750</v>
      </c>
      <c r="H8172">
        <v>42500</v>
      </c>
      <c r="I8172">
        <v>45250</v>
      </c>
      <c r="J8172">
        <v>47950</v>
      </c>
      <c r="K8172" t="s">
        <v>3107</v>
      </c>
      <c r="L8172">
        <v>25</v>
      </c>
      <c r="M8172">
        <v>50</v>
      </c>
      <c r="N8172" t="s">
        <v>2541</v>
      </c>
    </row>
    <row r="8173" spans="1:14" x14ac:dyDescent="0.2">
      <c r="A8173" t="s">
        <v>13932</v>
      </c>
      <c r="B8173">
        <v>30100</v>
      </c>
      <c r="C8173">
        <v>34400</v>
      </c>
      <c r="D8173">
        <v>38700</v>
      </c>
      <c r="E8173">
        <v>43000</v>
      </c>
      <c r="F8173">
        <v>46450</v>
      </c>
      <c r="G8173">
        <v>49900</v>
      </c>
      <c r="H8173">
        <v>53350</v>
      </c>
      <c r="I8173">
        <v>56800</v>
      </c>
      <c r="J8173">
        <v>60200</v>
      </c>
      <c r="K8173" t="s">
        <v>3107</v>
      </c>
      <c r="L8173">
        <v>27</v>
      </c>
      <c r="M8173">
        <v>50</v>
      </c>
      <c r="N8173" t="s">
        <v>3374</v>
      </c>
    </row>
    <row r="8174" spans="1:14" x14ac:dyDescent="0.2">
      <c r="A8174" t="s">
        <v>13933</v>
      </c>
      <c r="B8174">
        <v>24000</v>
      </c>
      <c r="C8174">
        <v>27400</v>
      </c>
      <c r="D8174">
        <v>30850</v>
      </c>
      <c r="E8174">
        <v>34250</v>
      </c>
      <c r="F8174">
        <v>37000</v>
      </c>
      <c r="G8174">
        <v>39750</v>
      </c>
      <c r="H8174">
        <v>42500</v>
      </c>
      <c r="I8174">
        <v>45250</v>
      </c>
      <c r="J8174">
        <v>47950</v>
      </c>
      <c r="K8174" t="s">
        <v>3107</v>
      </c>
      <c r="L8174">
        <v>29</v>
      </c>
      <c r="M8174">
        <v>50</v>
      </c>
      <c r="N8174" t="s">
        <v>2542</v>
      </c>
    </row>
    <row r="8175" spans="1:14" x14ac:dyDescent="0.2">
      <c r="A8175" t="s">
        <v>13934</v>
      </c>
      <c r="B8175">
        <v>24800</v>
      </c>
      <c r="C8175">
        <v>28350</v>
      </c>
      <c r="D8175">
        <v>31900</v>
      </c>
      <c r="E8175">
        <v>35400</v>
      </c>
      <c r="F8175">
        <v>38250</v>
      </c>
      <c r="G8175">
        <v>41100</v>
      </c>
      <c r="H8175">
        <v>43900</v>
      </c>
      <c r="I8175">
        <v>46750</v>
      </c>
      <c r="J8175">
        <v>49600</v>
      </c>
      <c r="K8175" t="s">
        <v>3107</v>
      </c>
      <c r="L8175">
        <v>31</v>
      </c>
      <c r="M8175">
        <v>50</v>
      </c>
      <c r="N8175" t="s">
        <v>4190</v>
      </c>
    </row>
    <row r="8176" spans="1:14" x14ac:dyDescent="0.2">
      <c r="A8176" t="s">
        <v>13935</v>
      </c>
      <c r="B8176">
        <v>24250</v>
      </c>
      <c r="C8176">
        <v>27700</v>
      </c>
      <c r="D8176">
        <v>31150</v>
      </c>
      <c r="E8176">
        <v>34600</v>
      </c>
      <c r="F8176">
        <v>37400</v>
      </c>
      <c r="G8176">
        <v>40150</v>
      </c>
      <c r="H8176">
        <v>42950</v>
      </c>
      <c r="I8176">
        <v>45700</v>
      </c>
      <c r="J8176">
        <v>48450</v>
      </c>
      <c r="K8176" t="s">
        <v>3107</v>
      </c>
      <c r="L8176">
        <v>33</v>
      </c>
      <c r="M8176">
        <v>50</v>
      </c>
      <c r="N8176" t="s">
        <v>2543</v>
      </c>
    </row>
    <row r="8177" spans="1:14" x14ac:dyDescent="0.2">
      <c r="A8177" t="s">
        <v>13936</v>
      </c>
      <c r="B8177">
        <v>24000</v>
      </c>
      <c r="C8177">
        <v>27400</v>
      </c>
      <c r="D8177">
        <v>30850</v>
      </c>
      <c r="E8177">
        <v>34250</v>
      </c>
      <c r="F8177">
        <v>37000</v>
      </c>
      <c r="G8177">
        <v>39750</v>
      </c>
      <c r="H8177">
        <v>42500</v>
      </c>
      <c r="I8177">
        <v>45250</v>
      </c>
      <c r="J8177">
        <v>47950</v>
      </c>
      <c r="K8177" t="s">
        <v>3107</v>
      </c>
      <c r="L8177">
        <v>35</v>
      </c>
      <c r="M8177">
        <v>50</v>
      </c>
      <c r="N8177" t="s">
        <v>2544</v>
      </c>
    </row>
    <row r="8178" spans="1:14" x14ac:dyDescent="0.2">
      <c r="A8178" t="s">
        <v>13937</v>
      </c>
      <c r="B8178">
        <v>29850</v>
      </c>
      <c r="C8178">
        <v>34100</v>
      </c>
      <c r="D8178">
        <v>38350</v>
      </c>
      <c r="E8178">
        <v>42600</v>
      </c>
      <c r="F8178">
        <v>46050</v>
      </c>
      <c r="G8178">
        <v>49450</v>
      </c>
      <c r="H8178">
        <v>52850</v>
      </c>
      <c r="I8178">
        <v>56250</v>
      </c>
      <c r="J8178">
        <v>59650</v>
      </c>
      <c r="K8178" t="s">
        <v>3107</v>
      </c>
      <c r="L8178">
        <v>37</v>
      </c>
      <c r="M8178">
        <v>50</v>
      </c>
      <c r="N8178" t="s">
        <v>2545</v>
      </c>
    </row>
    <row r="8179" spans="1:14" x14ac:dyDescent="0.2">
      <c r="A8179" t="s">
        <v>13938</v>
      </c>
      <c r="B8179">
        <v>25200</v>
      </c>
      <c r="C8179">
        <v>28800</v>
      </c>
      <c r="D8179">
        <v>32400</v>
      </c>
      <c r="E8179">
        <v>36000</v>
      </c>
      <c r="F8179">
        <v>38900</v>
      </c>
      <c r="G8179">
        <v>41800</v>
      </c>
      <c r="H8179">
        <v>44650</v>
      </c>
      <c r="I8179">
        <v>47550</v>
      </c>
      <c r="J8179">
        <v>50400</v>
      </c>
      <c r="K8179" t="s">
        <v>3107</v>
      </c>
      <c r="L8179">
        <v>39</v>
      </c>
      <c r="M8179">
        <v>50</v>
      </c>
      <c r="N8179" t="s">
        <v>2716</v>
      </c>
    </row>
    <row r="8180" spans="1:14" x14ac:dyDescent="0.2">
      <c r="A8180" t="s">
        <v>13939</v>
      </c>
      <c r="B8180">
        <v>24000</v>
      </c>
      <c r="C8180">
        <v>27400</v>
      </c>
      <c r="D8180">
        <v>30850</v>
      </c>
      <c r="E8180">
        <v>34250</v>
      </c>
      <c r="F8180">
        <v>37000</v>
      </c>
      <c r="G8180">
        <v>39750</v>
      </c>
      <c r="H8180">
        <v>42500</v>
      </c>
      <c r="I8180">
        <v>45250</v>
      </c>
      <c r="J8180">
        <v>47950</v>
      </c>
      <c r="K8180" t="s">
        <v>3107</v>
      </c>
      <c r="L8180">
        <v>41</v>
      </c>
      <c r="M8180">
        <v>50</v>
      </c>
      <c r="N8180" t="s">
        <v>3764</v>
      </c>
    </row>
    <row r="8181" spans="1:14" x14ac:dyDescent="0.2">
      <c r="A8181" t="s">
        <v>13940</v>
      </c>
      <c r="B8181">
        <v>25700</v>
      </c>
      <c r="C8181">
        <v>29350</v>
      </c>
      <c r="D8181">
        <v>33000</v>
      </c>
      <c r="E8181">
        <v>36650</v>
      </c>
      <c r="F8181">
        <v>39600</v>
      </c>
      <c r="G8181">
        <v>42550</v>
      </c>
      <c r="H8181">
        <v>45450</v>
      </c>
      <c r="I8181">
        <v>48400</v>
      </c>
      <c r="J8181">
        <v>51350</v>
      </c>
      <c r="K8181" t="s">
        <v>3107</v>
      </c>
      <c r="L8181">
        <v>43</v>
      </c>
      <c r="M8181">
        <v>50</v>
      </c>
      <c r="N8181" t="s">
        <v>2546</v>
      </c>
    </row>
    <row r="8182" spans="1:14" x14ac:dyDescent="0.2">
      <c r="A8182" t="s">
        <v>13941</v>
      </c>
      <c r="B8182">
        <v>26850</v>
      </c>
      <c r="C8182">
        <v>30700</v>
      </c>
      <c r="D8182">
        <v>34550</v>
      </c>
      <c r="E8182">
        <v>38350</v>
      </c>
      <c r="F8182">
        <v>41450</v>
      </c>
      <c r="G8182">
        <v>44500</v>
      </c>
      <c r="H8182">
        <v>47600</v>
      </c>
      <c r="I8182">
        <v>50650</v>
      </c>
      <c r="J8182">
        <v>53700</v>
      </c>
      <c r="K8182" t="s">
        <v>3107</v>
      </c>
      <c r="L8182">
        <v>45</v>
      </c>
      <c r="M8182">
        <v>50</v>
      </c>
      <c r="N8182" t="s">
        <v>4194</v>
      </c>
    </row>
    <row r="8183" spans="1:14" x14ac:dyDescent="0.2">
      <c r="A8183" t="s">
        <v>13942</v>
      </c>
      <c r="B8183">
        <v>27550</v>
      </c>
      <c r="C8183">
        <v>31450</v>
      </c>
      <c r="D8183">
        <v>35400</v>
      </c>
      <c r="E8183">
        <v>39300</v>
      </c>
      <c r="F8183">
        <v>42450</v>
      </c>
      <c r="G8183">
        <v>45600</v>
      </c>
      <c r="H8183">
        <v>48750</v>
      </c>
      <c r="I8183">
        <v>51900</v>
      </c>
      <c r="J8183">
        <v>55050</v>
      </c>
      <c r="K8183" t="s">
        <v>3107</v>
      </c>
      <c r="L8183">
        <v>47</v>
      </c>
      <c r="M8183">
        <v>50</v>
      </c>
      <c r="N8183" t="s">
        <v>2725</v>
      </c>
    </row>
    <row r="8184" spans="1:14" x14ac:dyDescent="0.2">
      <c r="A8184" t="s">
        <v>13943</v>
      </c>
      <c r="B8184">
        <v>24000</v>
      </c>
      <c r="C8184">
        <v>27400</v>
      </c>
      <c r="D8184">
        <v>30850</v>
      </c>
      <c r="E8184">
        <v>34250</v>
      </c>
      <c r="F8184">
        <v>37000</v>
      </c>
      <c r="G8184">
        <v>39750</v>
      </c>
      <c r="H8184">
        <v>42500</v>
      </c>
      <c r="I8184">
        <v>45250</v>
      </c>
      <c r="J8184">
        <v>47950</v>
      </c>
      <c r="K8184" t="s">
        <v>3107</v>
      </c>
      <c r="L8184">
        <v>49</v>
      </c>
      <c r="M8184">
        <v>50</v>
      </c>
      <c r="N8184" t="s">
        <v>2547</v>
      </c>
    </row>
    <row r="8185" spans="1:14" x14ac:dyDescent="0.2">
      <c r="A8185" t="s">
        <v>13944</v>
      </c>
      <c r="B8185">
        <v>30000</v>
      </c>
      <c r="C8185">
        <v>34300</v>
      </c>
      <c r="D8185">
        <v>38600</v>
      </c>
      <c r="E8185">
        <v>42850</v>
      </c>
      <c r="F8185">
        <v>46300</v>
      </c>
      <c r="G8185">
        <v>49750</v>
      </c>
      <c r="H8185">
        <v>53150</v>
      </c>
      <c r="I8185">
        <v>56600</v>
      </c>
      <c r="J8185">
        <v>60000</v>
      </c>
      <c r="K8185" t="s">
        <v>3107</v>
      </c>
      <c r="L8185">
        <v>51</v>
      </c>
      <c r="M8185">
        <v>50</v>
      </c>
      <c r="N8185" t="s">
        <v>2973</v>
      </c>
    </row>
    <row r="8186" spans="1:14" x14ac:dyDescent="0.2">
      <c r="A8186" t="s">
        <v>13945</v>
      </c>
      <c r="B8186">
        <v>27750</v>
      </c>
      <c r="C8186">
        <v>31700</v>
      </c>
      <c r="D8186">
        <v>35650</v>
      </c>
      <c r="E8186">
        <v>39600</v>
      </c>
      <c r="F8186">
        <v>42800</v>
      </c>
      <c r="G8186">
        <v>45950</v>
      </c>
      <c r="H8186">
        <v>49150</v>
      </c>
      <c r="I8186">
        <v>52300</v>
      </c>
      <c r="J8186">
        <v>55450</v>
      </c>
      <c r="K8186" t="s">
        <v>3107</v>
      </c>
      <c r="L8186">
        <v>53</v>
      </c>
      <c r="M8186">
        <v>50</v>
      </c>
      <c r="N8186" t="s">
        <v>3386</v>
      </c>
    </row>
    <row r="8187" spans="1:14" x14ac:dyDescent="0.2">
      <c r="A8187" t="s">
        <v>13946</v>
      </c>
      <c r="B8187">
        <v>24000</v>
      </c>
      <c r="C8187">
        <v>27400</v>
      </c>
      <c r="D8187">
        <v>30850</v>
      </c>
      <c r="E8187">
        <v>34250</v>
      </c>
      <c r="F8187">
        <v>37000</v>
      </c>
      <c r="G8187">
        <v>39750</v>
      </c>
      <c r="H8187">
        <v>42500</v>
      </c>
      <c r="I8187">
        <v>45250</v>
      </c>
      <c r="J8187">
        <v>47950</v>
      </c>
      <c r="K8187" t="s">
        <v>3107</v>
      </c>
      <c r="L8187">
        <v>55</v>
      </c>
      <c r="M8187">
        <v>50</v>
      </c>
      <c r="N8187" t="s">
        <v>2548</v>
      </c>
    </row>
    <row r="8188" spans="1:14" x14ac:dyDescent="0.2">
      <c r="A8188" t="s">
        <v>13947</v>
      </c>
      <c r="B8188">
        <v>24600</v>
      </c>
      <c r="C8188">
        <v>28100</v>
      </c>
      <c r="D8188">
        <v>31600</v>
      </c>
      <c r="E8188">
        <v>35100</v>
      </c>
      <c r="F8188">
        <v>37950</v>
      </c>
      <c r="G8188">
        <v>40750</v>
      </c>
      <c r="H8188">
        <v>43550</v>
      </c>
      <c r="I8188">
        <v>46350</v>
      </c>
      <c r="J8188">
        <v>49150</v>
      </c>
      <c r="K8188" t="s">
        <v>3107</v>
      </c>
      <c r="L8188">
        <v>57</v>
      </c>
      <c r="M8188">
        <v>50</v>
      </c>
      <c r="N8188" t="s">
        <v>3990</v>
      </c>
    </row>
    <row r="8189" spans="1:14" x14ac:dyDescent="0.2">
      <c r="A8189" t="s">
        <v>13948</v>
      </c>
      <c r="B8189">
        <v>26400</v>
      </c>
      <c r="C8189">
        <v>30200</v>
      </c>
      <c r="D8189">
        <v>33950</v>
      </c>
      <c r="E8189">
        <v>37700</v>
      </c>
      <c r="F8189">
        <v>40750</v>
      </c>
      <c r="G8189">
        <v>43750</v>
      </c>
      <c r="H8189">
        <v>46750</v>
      </c>
      <c r="I8189">
        <v>49800</v>
      </c>
      <c r="J8189">
        <v>52800</v>
      </c>
      <c r="K8189" t="s">
        <v>3107</v>
      </c>
      <c r="L8189">
        <v>59</v>
      </c>
      <c r="M8189">
        <v>50</v>
      </c>
      <c r="N8189" t="s">
        <v>4202</v>
      </c>
    </row>
    <row r="8190" spans="1:14" x14ac:dyDescent="0.2">
      <c r="A8190" t="s">
        <v>13949</v>
      </c>
      <c r="B8190">
        <v>24000</v>
      </c>
      <c r="C8190">
        <v>27400</v>
      </c>
      <c r="D8190">
        <v>30850</v>
      </c>
      <c r="E8190">
        <v>34250</v>
      </c>
      <c r="F8190">
        <v>37000</v>
      </c>
      <c r="G8190">
        <v>39750</v>
      </c>
      <c r="H8190">
        <v>42500</v>
      </c>
      <c r="I8190">
        <v>45250</v>
      </c>
      <c r="J8190">
        <v>47950</v>
      </c>
      <c r="K8190" t="s">
        <v>3107</v>
      </c>
      <c r="L8190">
        <v>61</v>
      </c>
      <c r="M8190">
        <v>50</v>
      </c>
      <c r="N8190" t="s">
        <v>4204</v>
      </c>
    </row>
    <row r="8191" spans="1:14" x14ac:dyDescent="0.2">
      <c r="A8191" t="s">
        <v>13950</v>
      </c>
      <c r="B8191">
        <v>24000</v>
      </c>
      <c r="C8191">
        <v>27400</v>
      </c>
      <c r="D8191">
        <v>30850</v>
      </c>
      <c r="E8191">
        <v>34250</v>
      </c>
      <c r="F8191">
        <v>37000</v>
      </c>
      <c r="G8191">
        <v>39750</v>
      </c>
      <c r="H8191">
        <v>42500</v>
      </c>
      <c r="I8191">
        <v>45250</v>
      </c>
      <c r="J8191">
        <v>47950</v>
      </c>
      <c r="K8191" t="s">
        <v>3107</v>
      </c>
      <c r="L8191">
        <v>63</v>
      </c>
      <c r="M8191">
        <v>50</v>
      </c>
      <c r="N8191" t="s">
        <v>3991</v>
      </c>
    </row>
    <row r="8192" spans="1:14" x14ac:dyDescent="0.2">
      <c r="A8192" t="s">
        <v>13951</v>
      </c>
      <c r="B8192">
        <v>24600</v>
      </c>
      <c r="C8192">
        <v>28100</v>
      </c>
      <c r="D8192">
        <v>31600</v>
      </c>
      <c r="E8192">
        <v>35100</v>
      </c>
      <c r="F8192">
        <v>37950</v>
      </c>
      <c r="G8192">
        <v>40750</v>
      </c>
      <c r="H8192">
        <v>43550</v>
      </c>
      <c r="I8192">
        <v>46350</v>
      </c>
      <c r="J8192">
        <v>49150</v>
      </c>
      <c r="K8192" t="s">
        <v>3107</v>
      </c>
      <c r="L8192">
        <v>65</v>
      </c>
      <c r="M8192">
        <v>50</v>
      </c>
      <c r="N8192" t="s">
        <v>3333</v>
      </c>
    </row>
    <row r="8193" spans="1:14" x14ac:dyDescent="0.2">
      <c r="A8193" t="s">
        <v>13952</v>
      </c>
      <c r="B8193">
        <v>24000</v>
      </c>
      <c r="C8193">
        <v>27400</v>
      </c>
      <c r="D8193">
        <v>30850</v>
      </c>
      <c r="E8193">
        <v>34250</v>
      </c>
      <c r="F8193">
        <v>37000</v>
      </c>
      <c r="G8193">
        <v>39750</v>
      </c>
      <c r="H8193">
        <v>42500</v>
      </c>
      <c r="I8193">
        <v>45250</v>
      </c>
      <c r="J8193">
        <v>47950</v>
      </c>
      <c r="K8193" t="s">
        <v>3107</v>
      </c>
      <c r="L8193">
        <v>67</v>
      </c>
      <c r="M8193">
        <v>50</v>
      </c>
      <c r="N8193" t="s">
        <v>3334</v>
      </c>
    </row>
    <row r="8194" spans="1:14" x14ac:dyDescent="0.2">
      <c r="A8194" t="s">
        <v>13953</v>
      </c>
      <c r="B8194">
        <v>24000</v>
      </c>
      <c r="C8194">
        <v>27400</v>
      </c>
      <c r="D8194">
        <v>30850</v>
      </c>
      <c r="E8194">
        <v>34250</v>
      </c>
      <c r="F8194">
        <v>37000</v>
      </c>
      <c r="G8194">
        <v>39750</v>
      </c>
      <c r="H8194">
        <v>42500</v>
      </c>
      <c r="I8194">
        <v>45250</v>
      </c>
      <c r="J8194">
        <v>47950</v>
      </c>
      <c r="K8194" t="s">
        <v>3107</v>
      </c>
      <c r="L8194">
        <v>69</v>
      </c>
      <c r="M8194">
        <v>50</v>
      </c>
      <c r="N8194" t="s">
        <v>2407</v>
      </c>
    </row>
    <row r="8195" spans="1:14" x14ac:dyDescent="0.2">
      <c r="A8195" t="s">
        <v>13954</v>
      </c>
      <c r="B8195">
        <v>24000</v>
      </c>
      <c r="C8195">
        <v>27400</v>
      </c>
      <c r="D8195">
        <v>30850</v>
      </c>
      <c r="E8195">
        <v>34250</v>
      </c>
      <c r="F8195">
        <v>37000</v>
      </c>
      <c r="G8195">
        <v>39750</v>
      </c>
      <c r="H8195">
        <v>42500</v>
      </c>
      <c r="I8195">
        <v>45250</v>
      </c>
      <c r="J8195">
        <v>47950</v>
      </c>
      <c r="K8195" t="s">
        <v>3107</v>
      </c>
      <c r="L8195">
        <v>71</v>
      </c>
      <c r="M8195">
        <v>50</v>
      </c>
      <c r="N8195" t="s">
        <v>3992</v>
      </c>
    </row>
    <row r="8196" spans="1:14" x14ac:dyDescent="0.2">
      <c r="A8196" t="s">
        <v>13955</v>
      </c>
      <c r="B8196">
        <v>27350</v>
      </c>
      <c r="C8196">
        <v>31250</v>
      </c>
      <c r="D8196">
        <v>35150</v>
      </c>
      <c r="E8196">
        <v>39050</v>
      </c>
      <c r="F8196">
        <v>42200</v>
      </c>
      <c r="G8196">
        <v>45300</v>
      </c>
      <c r="H8196">
        <v>48450</v>
      </c>
      <c r="I8196">
        <v>51550</v>
      </c>
      <c r="J8196">
        <v>54700</v>
      </c>
      <c r="K8196" t="s">
        <v>3107</v>
      </c>
      <c r="L8196">
        <v>73</v>
      </c>
      <c r="M8196">
        <v>50</v>
      </c>
      <c r="N8196" t="s">
        <v>3993</v>
      </c>
    </row>
    <row r="8197" spans="1:14" x14ac:dyDescent="0.2">
      <c r="A8197" t="s">
        <v>13956</v>
      </c>
      <c r="B8197">
        <v>24000</v>
      </c>
      <c r="C8197">
        <v>27400</v>
      </c>
      <c r="D8197">
        <v>30850</v>
      </c>
      <c r="E8197">
        <v>34250</v>
      </c>
      <c r="F8197">
        <v>37000</v>
      </c>
      <c r="G8197">
        <v>39750</v>
      </c>
      <c r="H8197">
        <v>42500</v>
      </c>
      <c r="I8197">
        <v>45250</v>
      </c>
      <c r="J8197">
        <v>47950</v>
      </c>
      <c r="K8197" t="s">
        <v>3107</v>
      </c>
      <c r="L8197">
        <v>75</v>
      </c>
      <c r="M8197">
        <v>50</v>
      </c>
      <c r="N8197" t="s">
        <v>2731</v>
      </c>
    </row>
    <row r="8198" spans="1:14" x14ac:dyDescent="0.2">
      <c r="A8198" t="s">
        <v>13957</v>
      </c>
      <c r="B8198">
        <v>24000</v>
      </c>
      <c r="C8198">
        <v>27400</v>
      </c>
      <c r="D8198">
        <v>30850</v>
      </c>
      <c r="E8198">
        <v>34250</v>
      </c>
      <c r="F8198">
        <v>37000</v>
      </c>
      <c r="G8198">
        <v>39750</v>
      </c>
      <c r="H8198">
        <v>42500</v>
      </c>
      <c r="I8198">
        <v>45250</v>
      </c>
      <c r="J8198">
        <v>47950</v>
      </c>
      <c r="K8198" t="s">
        <v>3107</v>
      </c>
      <c r="L8198">
        <v>77</v>
      </c>
      <c r="M8198">
        <v>50</v>
      </c>
      <c r="N8198" t="s">
        <v>3994</v>
      </c>
    </row>
    <row r="8199" spans="1:14" x14ac:dyDescent="0.2">
      <c r="A8199" t="s">
        <v>13958</v>
      </c>
      <c r="B8199">
        <v>24000</v>
      </c>
      <c r="C8199">
        <v>27400</v>
      </c>
      <c r="D8199">
        <v>30850</v>
      </c>
      <c r="E8199">
        <v>34250</v>
      </c>
      <c r="F8199">
        <v>37000</v>
      </c>
      <c r="G8199">
        <v>39750</v>
      </c>
      <c r="H8199">
        <v>42500</v>
      </c>
      <c r="I8199">
        <v>45250</v>
      </c>
      <c r="J8199">
        <v>47950</v>
      </c>
      <c r="K8199" t="s">
        <v>3107</v>
      </c>
      <c r="L8199">
        <v>79</v>
      </c>
      <c r="M8199">
        <v>50</v>
      </c>
      <c r="N8199" t="s">
        <v>3995</v>
      </c>
    </row>
    <row r="8200" spans="1:14" x14ac:dyDescent="0.2">
      <c r="A8200" t="s">
        <v>13959</v>
      </c>
      <c r="B8200">
        <v>26200</v>
      </c>
      <c r="C8200">
        <v>29950</v>
      </c>
      <c r="D8200">
        <v>33700</v>
      </c>
      <c r="E8200">
        <v>37400</v>
      </c>
      <c r="F8200">
        <v>40400</v>
      </c>
      <c r="G8200">
        <v>43400</v>
      </c>
      <c r="H8200">
        <v>46400</v>
      </c>
      <c r="I8200">
        <v>49400</v>
      </c>
      <c r="J8200">
        <v>52400</v>
      </c>
      <c r="K8200" t="s">
        <v>3107</v>
      </c>
      <c r="L8200">
        <v>81</v>
      </c>
      <c r="M8200">
        <v>50</v>
      </c>
      <c r="N8200" t="s">
        <v>3394</v>
      </c>
    </row>
    <row r="8201" spans="1:14" x14ac:dyDescent="0.2">
      <c r="A8201" t="s">
        <v>13960</v>
      </c>
      <c r="B8201">
        <v>30100</v>
      </c>
      <c r="C8201">
        <v>34400</v>
      </c>
      <c r="D8201">
        <v>38700</v>
      </c>
      <c r="E8201">
        <v>43000</v>
      </c>
      <c r="F8201">
        <v>46450</v>
      </c>
      <c r="G8201">
        <v>49900</v>
      </c>
      <c r="H8201">
        <v>53350</v>
      </c>
      <c r="I8201">
        <v>56800</v>
      </c>
      <c r="J8201">
        <v>60200</v>
      </c>
      <c r="K8201" t="s">
        <v>3107</v>
      </c>
      <c r="L8201">
        <v>83</v>
      </c>
      <c r="M8201">
        <v>50</v>
      </c>
      <c r="N8201" t="s">
        <v>3396</v>
      </c>
    </row>
    <row r="8202" spans="1:14" x14ac:dyDescent="0.2">
      <c r="A8202" t="s">
        <v>13961</v>
      </c>
      <c r="B8202">
        <v>25200</v>
      </c>
      <c r="C8202">
        <v>28800</v>
      </c>
      <c r="D8202">
        <v>32400</v>
      </c>
      <c r="E8202">
        <v>36000</v>
      </c>
      <c r="F8202">
        <v>38900</v>
      </c>
      <c r="G8202">
        <v>41800</v>
      </c>
      <c r="H8202">
        <v>44650</v>
      </c>
      <c r="I8202">
        <v>47550</v>
      </c>
      <c r="J8202">
        <v>50400</v>
      </c>
      <c r="K8202" t="s">
        <v>3107</v>
      </c>
      <c r="L8202">
        <v>85</v>
      </c>
      <c r="M8202">
        <v>50</v>
      </c>
      <c r="N8202" t="s">
        <v>3996</v>
      </c>
    </row>
    <row r="8203" spans="1:14" x14ac:dyDescent="0.2">
      <c r="A8203" t="s">
        <v>13962</v>
      </c>
      <c r="B8203">
        <v>30100</v>
      </c>
      <c r="C8203">
        <v>34400</v>
      </c>
      <c r="D8203">
        <v>38700</v>
      </c>
      <c r="E8203">
        <v>43000</v>
      </c>
      <c r="F8203">
        <v>46450</v>
      </c>
      <c r="G8203">
        <v>49900</v>
      </c>
      <c r="H8203">
        <v>53350</v>
      </c>
      <c r="I8203">
        <v>56800</v>
      </c>
      <c r="J8203">
        <v>60200</v>
      </c>
      <c r="K8203" t="s">
        <v>3107</v>
      </c>
      <c r="L8203">
        <v>87</v>
      </c>
      <c r="M8203">
        <v>50</v>
      </c>
      <c r="N8203" t="s">
        <v>3997</v>
      </c>
    </row>
    <row r="8204" spans="1:14" x14ac:dyDescent="0.2">
      <c r="A8204" t="s">
        <v>13963</v>
      </c>
      <c r="B8204">
        <v>24000</v>
      </c>
      <c r="C8204">
        <v>27400</v>
      </c>
      <c r="D8204">
        <v>30850</v>
      </c>
      <c r="E8204">
        <v>34250</v>
      </c>
      <c r="F8204">
        <v>37000</v>
      </c>
      <c r="G8204">
        <v>39750</v>
      </c>
      <c r="H8204">
        <v>42500</v>
      </c>
      <c r="I8204">
        <v>45250</v>
      </c>
      <c r="J8204">
        <v>47950</v>
      </c>
      <c r="K8204" t="s">
        <v>3107</v>
      </c>
      <c r="L8204">
        <v>89</v>
      </c>
      <c r="M8204">
        <v>50</v>
      </c>
      <c r="N8204" t="s">
        <v>3998</v>
      </c>
    </row>
    <row r="8205" spans="1:14" x14ac:dyDescent="0.2">
      <c r="A8205" t="s">
        <v>13964</v>
      </c>
      <c r="B8205">
        <v>24000</v>
      </c>
      <c r="C8205">
        <v>27400</v>
      </c>
      <c r="D8205">
        <v>30850</v>
      </c>
      <c r="E8205">
        <v>34250</v>
      </c>
      <c r="F8205">
        <v>37000</v>
      </c>
      <c r="G8205">
        <v>39750</v>
      </c>
      <c r="H8205">
        <v>42500</v>
      </c>
      <c r="I8205">
        <v>45250</v>
      </c>
      <c r="J8205">
        <v>47950</v>
      </c>
      <c r="K8205" t="s">
        <v>3107</v>
      </c>
      <c r="L8205">
        <v>91</v>
      </c>
      <c r="M8205">
        <v>50</v>
      </c>
      <c r="N8205" t="s">
        <v>3581</v>
      </c>
    </row>
    <row r="8206" spans="1:14" x14ac:dyDescent="0.2">
      <c r="A8206" t="s">
        <v>13965</v>
      </c>
      <c r="B8206">
        <v>25950</v>
      </c>
      <c r="C8206">
        <v>29650</v>
      </c>
      <c r="D8206">
        <v>33350</v>
      </c>
      <c r="E8206">
        <v>37050</v>
      </c>
      <c r="F8206">
        <v>40050</v>
      </c>
      <c r="G8206">
        <v>43000</v>
      </c>
      <c r="H8206">
        <v>45950</v>
      </c>
      <c r="I8206">
        <v>48950</v>
      </c>
      <c r="J8206">
        <v>51900</v>
      </c>
      <c r="K8206" t="s">
        <v>3107</v>
      </c>
      <c r="L8206">
        <v>93</v>
      </c>
      <c r="M8206">
        <v>50</v>
      </c>
      <c r="N8206" t="s">
        <v>3999</v>
      </c>
    </row>
    <row r="8207" spans="1:14" x14ac:dyDescent="0.2">
      <c r="A8207" t="s">
        <v>13966</v>
      </c>
      <c r="B8207">
        <v>24000</v>
      </c>
      <c r="C8207">
        <v>27400</v>
      </c>
      <c r="D8207">
        <v>30850</v>
      </c>
      <c r="E8207">
        <v>34250</v>
      </c>
      <c r="F8207">
        <v>37000</v>
      </c>
      <c r="G8207">
        <v>39750</v>
      </c>
      <c r="H8207">
        <v>42500</v>
      </c>
      <c r="I8207">
        <v>45250</v>
      </c>
      <c r="J8207">
        <v>47950</v>
      </c>
      <c r="K8207" t="s">
        <v>3107</v>
      </c>
      <c r="L8207">
        <v>95</v>
      </c>
      <c r="M8207">
        <v>50</v>
      </c>
      <c r="N8207" t="s">
        <v>3345</v>
      </c>
    </row>
    <row r="8208" spans="1:14" x14ac:dyDescent="0.2">
      <c r="A8208" t="s">
        <v>13967</v>
      </c>
      <c r="B8208">
        <v>24700</v>
      </c>
      <c r="C8208">
        <v>28200</v>
      </c>
      <c r="D8208">
        <v>31750</v>
      </c>
      <c r="E8208">
        <v>35250</v>
      </c>
      <c r="F8208">
        <v>38100</v>
      </c>
      <c r="G8208">
        <v>40900</v>
      </c>
      <c r="H8208">
        <v>43750</v>
      </c>
      <c r="I8208">
        <v>46550</v>
      </c>
      <c r="J8208">
        <v>49350</v>
      </c>
      <c r="K8208" t="s">
        <v>3107</v>
      </c>
      <c r="L8208">
        <v>97</v>
      </c>
      <c r="M8208">
        <v>50</v>
      </c>
      <c r="N8208" t="s">
        <v>4000</v>
      </c>
    </row>
    <row r="8209" spans="1:14" x14ac:dyDescent="0.2">
      <c r="A8209" t="s">
        <v>13968</v>
      </c>
      <c r="B8209">
        <v>25650</v>
      </c>
      <c r="C8209">
        <v>29300</v>
      </c>
      <c r="D8209">
        <v>32950</v>
      </c>
      <c r="E8209">
        <v>36600</v>
      </c>
      <c r="F8209">
        <v>39550</v>
      </c>
      <c r="G8209">
        <v>42500</v>
      </c>
      <c r="H8209">
        <v>45400</v>
      </c>
      <c r="I8209">
        <v>48350</v>
      </c>
      <c r="J8209">
        <v>51250</v>
      </c>
      <c r="K8209" t="s">
        <v>3107</v>
      </c>
      <c r="L8209">
        <v>99</v>
      </c>
      <c r="M8209">
        <v>50</v>
      </c>
      <c r="N8209" t="s">
        <v>3584</v>
      </c>
    </row>
    <row r="8210" spans="1:14" x14ac:dyDescent="0.2">
      <c r="A8210" t="s">
        <v>13969</v>
      </c>
      <c r="B8210">
        <v>24000</v>
      </c>
      <c r="C8210">
        <v>27400</v>
      </c>
      <c r="D8210">
        <v>30850</v>
      </c>
      <c r="E8210">
        <v>34250</v>
      </c>
      <c r="F8210">
        <v>37000</v>
      </c>
      <c r="G8210">
        <v>39750</v>
      </c>
      <c r="H8210">
        <v>42500</v>
      </c>
      <c r="I8210">
        <v>45250</v>
      </c>
      <c r="J8210">
        <v>47950</v>
      </c>
      <c r="K8210" t="s">
        <v>3107</v>
      </c>
      <c r="L8210">
        <v>101</v>
      </c>
      <c r="M8210">
        <v>50</v>
      </c>
      <c r="N8210" t="s">
        <v>4001</v>
      </c>
    </row>
    <row r="8211" spans="1:14" x14ac:dyDescent="0.2">
      <c r="A8211" t="s">
        <v>13970</v>
      </c>
      <c r="B8211">
        <v>27550</v>
      </c>
      <c r="C8211">
        <v>31450</v>
      </c>
      <c r="D8211">
        <v>35400</v>
      </c>
      <c r="E8211">
        <v>39300</v>
      </c>
      <c r="F8211">
        <v>42450</v>
      </c>
      <c r="G8211">
        <v>45600</v>
      </c>
      <c r="H8211">
        <v>48750</v>
      </c>
      <c r="I8211">
        <v>51900</v>
      </c>
      <c r="J8211">
        <v>55050</v>
      </c>
      <c r="K8211" t="s">
        <v>3107</v>
      </c>
      <c r="L8211">
        <v>103</v>
      </c>
      <c r="M8211">
        <v>50</v>
      </c>
      <c r="N8211" t="s">
        <v>4159</v>
      </c>
    </row>
    <row r="8212" spans="1:14" x14ac:dyDescent="0.2">
      <c r="A8212" t="s">
        <v>13971</v>
      </c>
      <c r="B8212">
        <v>24000</v>
      </c>
      <c r="C8212">
        <v>27400</v>
      </c>
      <c r="D8212">
        <v>30850</v>
      </c>
      <c r="E8212">
        <v>34250</v>
      </c>
      <c r="F8212">
        <v>37000</v>
      </c>
      <c r="G8212">
        <v>39750</v>
      </c>
      <c r="H8212">
        <v>42500</v>
      </c>
      <c r="I8212">
        <v>45250</v>
      </c>
      <c r="J8212">
        <v>47950</v>
      </c>
      <c r="K8212" t="s">
        <v>3107</v>
      </c>
      <c r="L8212">
        <v>105</v>
      </c>
      <c r="M8212">
        <v>50</v>
      </c>
      <c r="N8212" t="s">
        <v>4002</v>
      </c>
    </row>
    <row r="8213" spans="1:14" x14ac:dyDescent="0.2">
      <c r="A8213" t="s">
        <v>13972</v>
      </c>
      <c r="B8213">
        <v>24000</v>
      </c>
      <c r="C8213">
        <v>27400</v>
      </c>
      <c r="D8213">
        <v>30850</v>
      </c>
      <c r="E8213">
        <v>34250</v>
      </c>
      <c r="F8213">
        <v>37000</v>
      </c>
      <c r="G8213">
        <v>39750</v>
      </c>
      <c r="H8213">
        <v>42500</v>
      </c>
      <c r="I8213">
        <v>45250</v>
      </c>
      <c r="J8213">
        <v>47950</v>
      </c>
      <c r="K8213" t="s">
        <v>3107</v>
      </c>
      <c r="L8213">
        <v>107</v>
      </c>
      <c r="M8213">
        <v>50</v>
      </c>
      <c r="N8213" t="s">
        <v>4003</v>
      </c>
    </row>
    <row r="8214" spans="1:14" x14ac:dyDescent="0.2">
      <c r="A8214" t="s">
        <v>13973</v>
      </c>
      <c r="B8214">
        <v>30100</v>
      </c>
      <c r="C8214">
        <v>34400</v>
      </c>
      <c r="D8214">
        <v>38700</v>
      </c>
      <c r="E8214">
        <v>43000</v>
      </c>
      <c r="F8214">
        <v>46450</v>
      </c>
      <c r="G8214">
        <v>49900</v>
      </c>
      <c r="H8214">
        <v>53350</v>
      </c>
      <c r="I8214">
        <v>56800</v>
      </c>
      <c r="J8214">
        <v>60200</v>
      </c>
      <c r="K8214" t="s">
        <v>3107</v>
      </c>
      <c r="L8214">
        <v>109</v>
      </c>
      <c r="M8214">
        <v>50</v>
      </c>
      <c r="N8214" t="s">
        <v>4004</v>
      </c>
    </row>
    <row r="8215" spans="1:14" x14ac:dyDescent="0.2">
      <c r="A8215" t="s">
        <v>13974</v>
      </c>
      <c r="B8215">
        <v>24000</v>
      </c>
      <c r="C8215">
        <v>27400</v>
      </c>
      <c r="D8215">
        <v>30850</v>
      </c>
      <c r="E8215">
        <v>34250</v>
      </c>
      <c r="F8215">
        <v>37000</v>
      </c>
      <c r="G8215">
        <v>39750</v>
      </c>
      <c r="H8215">
        <v>42500</v>
      </c>
      <c r="I8215">
        <v>45250</v>
      </c>
      <c r="J8215">
        <v>47950</v>
      </c>
      <c r="K8215" t="s">
        <v>3107</v>
      </c>
      <c r="L8215">
        <v>111</v>
      </c>
      <c r="M8215">
        <v>50</v>
      </c>
      <c r="N8215" t="s">
        <v>4005</v>
      </c>
    </row>
    <row r="8216" spans="1:14" x14ac:dyDescent="0.2">
      <c r="A8216" t="s">
        <v>13975</v>
      </c>
      <c r="B8216">
        <v>29850</v>
      </c>
      <c r="C8216">
        <v>34100</v>
      </c>
      <c r="D8216">
        <v>38350</v>
      </c>
      <c r="E8216">
        <v>42600</v>
      </c>
      <c r="F8216">
        <v>46050</v>
      </c>
      <c r="G8216">
        <v>49450</v>
      </c>
      <c r="H8216">
        <v>52850</v>
      </c>
      <c r="I8216">
        <v>56250</v>
      </c>
      <c r="J8216">
        <v>59650</v>
      </c>
      <c r="K8216" t="s">
        <v>3107</v>
      </c>
      <c r="L8216">
        <v>113</v>
      </c>
      <c r="M8216">
        <v>50</v>
      </c>
      <c r="N8216" t="s">
        <v>3231</v>
      </c>
    </row>
    <row r="8217" spans="1:14" x14ac:dyDescent="0.2">
      <c r="A8217" t="s">
        <v>13976</v>
      </c>
      <c r="B8217">
        <v>24000</v>
      </c>
      <c r="C8217">
        <v>27400</v>
      </c>
      <c r="D8217">
        <v>30850</v>
      </c>
      <c r="E8217">
        <v>34250</v>
      </c>
      <c r="F8217">
        <v>37000</v>
      </c>
      <c r="G8217">
        <v>39750</v>
      </c>
      <c r="H8217">
        <v>42500</v>
      </c>
      <c r="I8217">
        <v>45250</v>
      </c>
      <c r="J8217">
        <v>47950</v>
      </c>
      <c r="K8217" t="s">
        <v>3107</v>
      </c>
      <c r="L8217">
        <v>115</v>
      </c>
      <c r="M8217">
        <v>50</v>
      </c>
      <c r="N8217" t="s">
        <v>3233</v>
      </c>
    </row>
    <row r="8218" spans="1:14" x14ac:dyDescent="0.2">
      <c r="A8218" t="s">
        <v>13977</v>
      </c>
      <c r="B8218">
        <v>24000</v>
      </c>
      <c r="C8218">
        <v>27400</v>
      </c>
      <c r="D8218">
        <v>30850</v>
      </c>
      <c r="E8218">
        <v>34250</v>
      </c>
      <c r="F8218">
        <v>37000</v>
      </c>
      <c r="G8218">
        <v>39750</v>
      </c>
      <c r="H8218">
        <v>42500</v>
      </c>
      <c r="I8218">
        <v>45250</v>
      </c>
      <c r="J8218">
        <v>47950</v>
      </c>
      <c r="K8218" t="s">
        <v>3107</v>
      </c>
      <c r="L8218">
        <v>117</v>
      </c>
      <c r="M8218">
        <v>50</v>
      </c>
      <c r="N8218" t="s">
        <v>3234</v>
      </c>
    </row>
    <row r="8219" spans="1:14" x14ac:dyDescent="0.2">
      <c r="A8219" t="s">
        <v>13978</v>
      </c>
      <c r="B8219">
        <v>24300</v>
      </c>
      <c r="C8219">
        <v>27750</v>
      </c>
      <c r="D8219">
        <v>31200</v>
      </c>
      <c r="E8219">
        <v>34650</v>
      </c>
      <c r="F8219">
        <v>37450</v>
      </c>
      <c r="G8219">
        <v>40200</v>
      </c>
      <c r="H8219">
        <v>43000</v>
      </c>
      <c r="I8219">
        <v>45750</v>
      </c>
      <c r="J8219">
        <v>48550</v>
      </c>
      <c r="K8219" t="s">
        <v>3107</v>
      </c>
      <c r="L8219">
        <v>119</v>
      </c>
      <c r="M8219">
        <v>50</v>
      </c>
      <c r="N8219" t="s">
        <v>4006</v>
      </c>
    </row>
    <row r="8220" spans="1:14" x14ac:dyDescent="0.2">
      <c r="A8220" t="s">
        <v>13979</v>
      </c>
      <c r="B8220">
        <v>24650</v>
      </c>
      <c r="C8220">
        <v>28150</v>
      </c>
      <c r="D8220">
        <v>31650</v>
      </c>
      <c r="E8220">
        <v>35150</v>
      </c>
      <c r="F8220">
        <v>38000</v>
      </c>
      <c r="G8220">
        <v>40800</v>
      </c>
      <c r="H8220">
        <v>43600</v>
      </c>
      <c r="I8220">
        <v>46400</v>
      </c>
      <c r="J8220">
        <v>49250</v>
      </c>
      <c r="K8220" t="s">
        <v>3107</v>
      </c>
      <c r="L8220">
        <v>121</v>
      </c>
      <c r="M8220">
        <v>50</v>
      </c>
      <c r="N8220" t="s">
        <v>4007</v>
      </c>
    </row>
    <row r="8221" spans="1:14" x14ac:dyDescent="0.2">
      <c r="A8221" t="s">
        <v>13980</v>
      </c>
      <c r="B8221">
        <v>26150</v>
      </c>
      <c r="C8221">
        <v>29850</v>
      </c>
      <c r="D8221">
        <v>33600</v>
      </c>
      <c r="E8221">
        <v>37300</v>
      </c>
      <c r="F8221">
        <v>40300</v>
      </c>
      <c r="G8221">
        <v>43300</v>
      </c>
      <c r="H8221">
        <v>46300</v>
      </c>
      <c r="I8221">
        <v>49250</v>
      </c>
      <c r="J8221">
        <v>52250</v>
      </c>
      <c r="K8221" t="s">
        <v>3107</v>
      </c>
      <c r="L8221">
        <v>123</v>
      </c>
      <c r="M8221">
        <v>50</v>
      </c>
      <c r="N8221" t="s">
        <v>3638</v>
      </c>
    </row>
    <row r="8222" spans="1:14" x14ac:dyDescent="0.2">
      <c r="A8222" t="s">
        <v>13981</v>
      </c>
      <c r="B8222">
        <v>25500</v>
      </c>
      <c r="C8222">
        <v>29150</v>
      </c>
      <c r="D8222">
        <v>32800</v>
      </c>
      <c r="E8222">
        <v>36400</v>
      </c>
      <c r="F8222">
        <v>39350</v>
      </c>
      <c r="G8222">
        <v>42250</v>
      </c>
      <c r="H8222">
        <v>45150</v>
      </c>
      <c r="I8222">
        <v>48050</v>
      </c>
      <c r="J8222">
        <v>51000</v>
      </c>
      <c r="K8222" t="s">
        <v>3107</v>
      </c>
      <c r="L8222">
        <v>125</v>
      </c>
      <c r="M8222">
        <v>50</v>
      </c>
      <c r="N8222" t="s">
        <v>3235</v>
      </c>
    </row>
    <row r="8223" spans="1:14" x14ac:dyDescent="0.2">
      <c r="A8223" t="s">
        <v>13982</v>
      </c>
      <c r="B8223">
        <v>24000</v>
      </c>
      <c r="C8223">
        <v>27400</v>
      </c>
      <c r="D8223">
        <v>30850</v>
      </c>
      <c r="E8223">
        <v>34250</v>
      </c>
      <c r="F8223">
        <v>37000</v>
      </c>
      <c r="G8223">
        <v>39750</v>
      </c>
      <c r="H8223">
        <v>42500</v>
      </c>
      <c r="I8223">
        <v>45250</v>
      </c>
      <c r="J8223">
        <v>47950</v>
      </c>
      <c r="K8223" t="s">
        <v>3107</v>
      </c>
      <c r="L8223">
        <v>127</v>
      </c>
      <c r="M8223">
        <v>50</v>
      </c>
      <c r="N8223" t="s">
        <v>4008</v>
      </c>
    </row>
    <row r="8224" spans="1:14" x14ac:dyDescent="0.2">
      <c r="A8224" t="s">
        <v>13983</v>
      </c>
      <c r="B8224">
        <v>24450</v>
      </c>
      <c r="C8224">
        <v>27950</v>
      </c>
      <c r="D8224">
        <v>31450</v>
      </c>
      <c r="E8224">
        <v>34900</v>
      </c>
      <c r="F8224">
        <v>37700</v>
      </c>
      <c r="G8224">
        <v>40500</v>
      </c>
      <c r="H8224">
        <v>43300</v>
      </c>
      <c r="I8224">
        <v>46100</v>
      </c>
      <c r="J8224">
        <v>48900</v>
      </c>
      <c r="K8224" t="s">
        <v>3107</v>
      </c>
      <c r="L8224">
        <v>129</v>
      </c>
      <c r="M8224">
        <v>50</v>
      </c>
      <c r="N8224" t="s">
        <v>4009</v>
      </c>
    </row>
    <row r="8225" spans="1:14" x14ac:dyDescent="0.2">
      <c r="A8225" t="s">
        <v>13984</v>
      </c>
      <c r="B8225">
        <v>29850</v>
      </c>
      <c r="C8225">
        <v>34100</v>
      </c>
      <c r="D8225">
        <v>38350</v>
      </c>
      <c r="E8225">
        <v>42600</v>
      </c>
      <c r="F8225">
        <v>46050</v>
      </c>
      <c r="G8225">
        <v>49450</v>
      </c>
      <c r="H8225">
        <v>52850</v>
      </c>
      <c r="I8225">
        <v>56250</v>
      </c>
      <c r="J8225">
        <v>59650</v>
      </c>
      <c r="K8225" t="s">
        <v>3107</v>
      </c>
      <c r="L8225">
        <v>131</v>
      </c>
      <c r="M8225">
        <v>50</v>
      </c>
      <c r="N8225" t="s">
        <v>4010</v>
      </c>
    </row>
    <row r="8226" spans="1:14" x14ac:dyDescent="0.2">
      <c r="A8226" t="s">
        <v>13985</v>
      </c>
      <c r="B8226">
        <v>24000</v>
      </c>
      <c r="C8226">
        <v>27400</v>
      </c>
      <c r="D8226">
        <v>30850</v>
      </c>
      <c r="E8226">
        <v>34250</v>
      </c>
      <c r="F8226">
        <v>37000</v>
      </c>
      <c r="G8226">
        <v>39750</v>
      </c>
      <c r="H8226">
        <v>42500</v>
      </c>
      <c r="I8226">
        <v>45250</v>
      </c>
      <c r="J8226">
        <v>47950</v>
      </c>
      <c r="K8226" t="s">
        <v>3107</v>
      </c>
      <c r="L8226">
        <v>133</v>
      </c>
      <c r="M8226">
        <v>50</v>
      </c>
      <c r="N8226" t="s">
        <v>2921</v>
      </c>
    </row>
    <row r="8227" spans="1:14" x14ac:dyDescent="0.2">
      <c r="A8227" t="s">
        <v>13986</v>
      </c>
      <c r="B8227">
        <v>22500</v>
      </c>
      <c r="C8227">
        <v>25700</v>
      </c>
      <c r="D8227">
        <v>28900</v>
      </c>
      <c r="E8227">
        <v>32100</v>
      </c>
      <c r="F8227">
        <v>34700</v>
      </c>
      <c r="G8227">
        <v>37250</v>
      </c>
      <c r="H8227">
        <v>39850</v>
      </c>
      <c r="I8227">
        <v>42400</v>
      </c>
      <c r="J8227">
        <v>44950</v>
      </c>
      <c r="K8227" t="s">
        <v>3107</v>
      </c>
      <c r="L8227">
        <v>135</v>
      </c>
      <c r="M8227">
        <v>50</v>
      </c>
      <c r="N8227" t="s">
        <v>4011</v>
      </c>
    </row>
    <row r="8228" spans="1:14" x14ac:dyDescent="0.2">
      <c r="A8228" t="s">
        <v>13987</v>
      </c>
      <c r="B8228">
        <v>24850</v>
      </c>
      <c r="C8228">
        <v>28400</v>
      </c>
      <c r="D8228">
        <v>31950</v>
      </c>
      <c r="E8228">
        <v>35500</v>
      </c>
      <c r="F8228">
        <v>38350</v>
      </c>
      <c r="G8228">
        <v>41200</v>
      </c>
      <c r="H8228">
        <v>44050</v>
      </c>
      <c r="I8228">
        <v>46900</v>
      </c>
      <c r="J8228">
        <v>49700</v>
      </c>
      <c r="K8228" t="s">
        <v>3107</v>
      </c>
      <c r="L8228">
        <v>137</v>
      </c>
      <c r="M8228">
        <v>50</v>
      </c>
      <c r="N8228" t="s">
        <v>3598</v>
      </c>
    </row>
    <row r="8229" spans="1:14" x14ac:dyDescent="0.2">
      <c r="A8229" t="s">
        <v>13988</v>
      </c>
      <c r="B8229">
        <v>24850</v>
      </c>
      <c r="C8229">
        <v>28400</v>
      </c>
      <c r="D8229">
        <v>31950</v>
      </c>
      <c r="E8229">
        <v>35500</v>
      </c>
      <c r="F8229">
        <v>38350</v>
      </c>
      <c r="G8229">
        <v>41200</v>
      </c>
      <c r="H8229">
        <v>44050</v>
      </c>
      <c r="I8229">
        <v>46900</v>
      </c>
      <c r="J8229">
        <v>49700</v>
      </c>
      <c r="K8229" t="s">
        <v>3107</v>
      </c>
      <c r="L8229">
        <v>139</v>
      </c>
      <c r="M8229">
        <v>50</v>
      </c>
      <c r="N8229" t="s">
        <v>3561</v>
      </c>
    </row>
    <row r="8230" spans="1:14" x14ac:dyDescent="0.2">
      <c r="A8230" t="s">
        <v>13989</v>
      </c>
      <c r="B8230">
        <v>24000</v>
      </c>
      <c r="C8230">
        <v>27400</v>
      </c>
      <c r="D8230">
        <v>30850</v>
      </c>
      <c r="E8230">
        <v>34250</v>
      </c>
      <c r="F8230">
        <v>37000</v>
      </c>
      <c r="G8230">
        <v>39750</v>
      </c>
      <c r="H8230">
        <v>42500</v>
      </c>
      <c r="I8230">
        <v>45250</v>
      </c>
      <c r="J8230">
        <v>47950</v>
      </c>
      <c r="K8230" t="s">
        <v>3107</v>
      </c>
      <c r="L8230">
        <v>141</v>
      </c>
      <c r="M8230">
        <v>50</v>
      </c>
      <c r="N8230" t="s">
        <v>4012</v>
      </c>
    </row>
    <row r="8231" spans="1:14" x14ac:dyDescent="0.2">
      <c r="A8231" t="s">
        <v>13990</v>
      </c>
      <c r="B8231">
        <v>29850</v>
      </c>
      <c r="C8231">
        <v>34100</v>
      </c>
      <c r="D8231">
        <v>38350</v>
      </c>
      <c r="E8231">
        <v>42600</v>
      </c>
      <c r="F8231">
        <v>46050</v>
      </c>
      <c r="G8231">
        <v>49450</v>
      </c>
      <c r="H8231">
        <v>52850</v>
      </c>
      <c r="I8231">
        <v>56250</v>
      </c>
      <c r="J8231">
        <v>59650</v>
      </c>
      <c r="K8231" t="s">
        <v>3107</v>
      </c>
      <c r="L8231">
        <v>143</v>
      </c>
      <c r="M8231">
        <v>50</v>
      </c>
      <c r="N8231" t="s">
        <v>4013</v>
      </c>
    </row>
    <row r="8232" spans="1:14" x14ac:dyDescent="0.2">
      <c r="A8232" t="s">
        <v>13991</v>
      </c>
      <c r="B8232">
        <v>29850</v>
      </c>
      <c r="C8232">
        <v>34100</v>
      </c>
      <c r="D8232">
        <v>38350</v>
      </c>
      <c r="E8232">
        <v>42600</v>
      </c>
      <c r="F8232">
        <v>46050</v>
      </c>
      <c r="G8232">
        <v>49450</v>
      </c>
      <c r="H8232">
        <v>52850</v>
      </c>
      <c r="I8232">
        <v>56250</v>
      </c>
      <c r="J8232">
        <v>59650</v>
      </c>
      <c r="K8232" t="s">
        <v>3107</v>
      </c>
      <c r="L8232">
        <v>145</v>
      </c>
      <c r="M8232">
        <v>50</v>
      </c>
      <c r="N8232" t="s">
        <v>4014</v>
      </c>
    </row>
    <row r="8233" spans="1:14" x14ac:dyDescent="0.2">
      <c r="A8233" t="s">
        <v>13992</v>
      </c>
      <c r="B8233">
        <v>27500</v>
      </c>
      <c r="C8233">
        <v>31400</v>
      </c>
      <c r="D8233">
        <v>35350</v>
      </c>
      <c r="E8233">
        <v>39250</v>
      </c>
      <c r="F8233">
        <v>42400</v>
      </c>
      <c r="G8233">
        <v>45550</v>
      </c>
      <c r="H8233">
        <v>48700</v>
      </c>
      <c r="I8233">
        <v>51850</v>
      </c>
      <c r="J8233">
        <v>54950</v>
      </c>
      <c r="K8233" t="s">
        <v>3107</v>
      </c>
      <c r="L8233">
        <v>147</v>
      </c>
      <c r="M8233">
        <v>50</v>
      </c>
      <c r="N8233" t="s">
        <v>3362</v>
      </c>
    </row>
    <row r="8234" spans="1:14" x14ac:dyDescent="0.2">
      <c r="A8234" t="s">
        <v>13993</v>
      </c>
      <c r="B8234">
        <v>26200</v>
      </c>
      <c r="C8234">
        <v>29950</v>
      </c>
      <c r="D8234">
        <v>33700</v>
      </c>
      <c r="E8234">
        <v>37400</v>
      </c>
      <c r="F8234">
        <v>40400</v>
      </c>
      <c r="G8234">
        <v>43400</v>
      </c>
      <c r="H8234">
        <v>46400</v>
      </c>
      <c r="I8234">
        <v>49400</v>
      </c>
      <c r="J8234">
        <v>52400</v>
      </c>
      <c r="K8234" t="s">
        <v>3107</v>
      </c>
      <c r="L8234">
        <v>149</v>
      </c>
      <c r="M8234">
        <v>50</v>
      </c>
      <c r="N8234" t="s">
        <v>4015</v>
      </c>
    </row>
    <row r="8235" spans="1:14" x14ac:dyDescent="0.2">
      <c r="A8235" t="s">
        <v>13994</v>
      </c>
      <c r="B8235">
        <v>29900</v>
      </c>
      <c r="C8235">
        <v>34150</v>
      </c>
      <c r="D8235">
        <v>38400</v>
      </c>
      <c r="E8235">
        <v>42650</v>
      </c>
      <c r="F8235">
        <v>46100</v>
      </c>
      <c r="G8235">
        <v>49500</v>
      </c>
      <c r="H8235">
        <v>52900</v>
      </c>
      <c r="I8235">
        <v>56300</v>
      </c>
      <c r="J8235">
        <v>59750</v>
      </c>
      <c r="K8235" t="s">
        <v>3107</v>
      </c>
      <c r="L8235">
        <v>151</v>
      </c>
      <c r="M8235">
        <v>50</v>
      </c>
      <c r="N8235" t="s">
        <v>4016</v>
      </c>
    </row>
    <row r="8236" spans="1:14" x14ac:dyDescent="0.2">
      <c r="A8236" t="s">
        <v>13995</v>
      </c>
      <c r="B8236">
        <v>27200</v>
      </c>
      <c r="C8236">
        <v>31100</v>
      </c>
      <c r="D8236">
        <v>35000</v>
      </c>
      <c r="E8236">
        <v>38850</v>
      </c>
      <c r="F8236">
        <v>42000</v>
      </c>
      <c r="G8236">
        <v>45100</v>
      </c>
      <c r="H8236">
        <v>48200</v>
      </c>
      <c r="I8236">
        <v>51300</v>
      </c>
      <c r="J8236">
        <v>54400</v>
      </c>
      <c r="K8236" t="s">
        <v>3107</v>
      </c>
      <c r="L8236">
        <v>153</v>
      </c>
      <c r="M8236">
        <v>50</v>
      </c>
      <c r="N8236" t="s">
        <v>4017</v>
      </c>
    </row>
    <row r="8237" spans="1:14" x14ac:dyDescent="0.2">
      <c r="A8237" t="s">
        <v>13996</v>
      </c>
      <c r="B8237">
        <v>26600</v>
      </c>
      <c r="C8237">
        <v>30400</v>
      </c>
      <c r="D8237">
        <v>34200</v>
      </c>
      <c r="E8237">
        <v>38000</v>
      </c>
      <c r="F8237">
        <v>41050</v>
      </c>
      <c r="G8237">
        <v>44100</v>
      </c>
      <c r="H8237">
        <v>47150</v>
      </c>
      <c r="I8237">
        <v>50200</v>
      </c>
      <c r="J8237">
        <v>53200</v>
      </c>
      <c r="K8237" t="s">
        <v>3108</v>
      </c>
      <c r="L8237">
        <v>1</v>
      </c>
      <c r="M8237">
        <v>50</v>
      </c>
      <c r="N8237" t="s">
        <v>4221</v>
      </c>
    </row>
    <row r="8238" spans="1:14" x14ac:dyDescent="0.2">
      <c r="A8238" t="s">
        <v>13997</v>
      </c>
      <c r="B8238">
        <v>34400</v>
      </c>
      <c r="C8238">
        <v>39300</v>
      </c>
      <c r="D8238">
        <v>44200</v>
      </c>
      <c r="E8238">
        <v>49100</v>
      </c>
      <c r="F8238">
        <v>53050</v>
      </c>
      <c r="G8238">
        <v>57000</v>
      </c>
      <c r="H8238">
        <v>60900</v>
      </c>
      <c r="I8238">
        <v>64850</v>
      </c>
      <c r="J8238">
        <v>68750</v>
      </c>
      <c r="K8238" t="s">
        <v>3108</v>
      </c>
      <c r="L8238">
        <v>3</v>
      </c>
      <c r="M8238">
        <v>50</v>
      </c>
      <c r="N8238" t="s">
        <v>3368</v>
      </c>
    </row>
    <row r="8239" spans="1:14" x14ac:dyDescent="0.2">
      <c r="A8239" t="s">
        <v>13998</v>
      </c>
      <c r="B8239">
        <v>39500</v>
      </c>
      <c r="C8239">
        <v>45150</v>
      </c>
      <c r="D8239">
        <v>50800</v>
      </c>
      <c r="E8239">
        <v>56400</v>
      </c>
      <c r="F8239">
        <v>60950</v>
      </c>
      <c r="G8239">
        <v>65450</v>
      </c>
      <c r="H8239">
        <v>69950</v>
      </c>
      <c r="I8239">
        <v>74450</v>
      </c>
      <c r="J8239">
        <v>79000</v>
      </c>
      <c r="K8239" t="s">
        <v>3108</v>
      </c>
      <c r="L8239">
        <v>5</v>
      </c>
      <c r="M8239">
        <v>50</v>
      </c>
      <c r="N8239" t="s">
        <v>4018</v>
      </c>
    </row>
    <row r="8240" spans="1:14" x14ac:dyDescent="0.2">
      <c r="A8240" t="s">
        <v>13999</v>
      </c>
      <c r="B8240">
        <v>29600</v>
      </c>
      <c r="C8240">
        <v>33800</v>
      </c>
      <c r="D8240">
        <v>38050</v>
      </c>
      <c r="E8240">
        <v>42250</v>
      </c>
      <c r="F8240">
        <v>45650</v>
      </c>
      <c r="G8240">
        <v>49050</v>
      </c>
      <c r="H8240">
        <v>52400</v>
      </c>
      <c r="I8240">
        <v>55800</v>
      </c>
      <c r="J8240">
        <v>59150</v>
      </c>
      <c r="K8240" t="s">
        <v>3108</v>
      </c>
      <c r="L8240">
        <v>7</v>
      </c>
      <c r="M8240">
        <v>50</v>
      </c>
      <c r="N8240" t="s">
        <v>4019</v>
      </c>
    </row>
    <row r="8241" spans="1:14" x14ac:dyDescent="0.2">
      <c r="A8241" t="s">
        <v>14000</v>
      </c>
      <c r="B8241">
        <v>39500</v>
      </c>
      <c r="C8241">
        <v>45150</v>
      </c>
      <c r="D8241">
        <v>50800</v>
      </c>
      <c r="E8241">
        <v>56400</v>
      </c>
      <c r="F8241">
        <v>60950</v>
      </c>
      <c r="G8241">
        <v>65450</v>
      </c>
      <c r="H8241">
        <v>69950</v>
      </c>
      <c r="I8241">
        <v>74450</v>
      </c>
      <c r="J8241">
        <v>79000</v>
      </c>
      <c r="K8241" t="s">
        <v>3108</v>
      </c>
      <c r="L8241">
        <v>9</v>
      </c>
      <c r="M8241">
        <v>50</v>
      </c>
      <c r="N8241" t="s">
        <v>3375</v>
      </c>
    </row>
    <row r="8242" spans="1:14" x14ac:dyDescent="0.2">
      <c r="A8242" t="s">
        <v>14001</v>
      </c>
      <c r="B8242">
        <v>26600</v>
      </c>
      <c r="C8242">
        <v>30400</v>
      </c>
      <c r="D8242">
        <v>34200</v>
      </c>
      <c r="E8242">
        <v>38000</v>
      </c>
      <c r="F8242">
        <v>41050</v>
      </c>
      <c r="G8242">
        <v>44100</v>
      </c>
      <c r="H8242">
        <v>47150</v>
      </c>
      <c r="I8242">
        <v>50200</v>
      </c>
      <c r="J8242">
        <v>53200</v>
      </c>
      <c r="K8242" t="s">
        <v>3108</v>
      </c>
      <c r="L8242">
        <v>11</v>
      </c>
      <c r="M8242">
        <v>50</v>
      </c>
      <c r="N8242" t="s">
        <v>2479</v>
      </c>
    </row>
    <row r="8243" spans="1:14" x14ac:dyDescent="0.2">
      <c r="A8243" t="s">
        <v>14002</v>
      </c>
      <c r="B8243">
        <v>26600</v>
      </c>
      <c r="C8243">
        <v>30400</v>
      </c>
      <c r="D8243">
        <v>34200</v>
      </c>
      <c r="E8243">
        <v>38000</v>
      </c>
      <c r="F8243">
        <v>41050</v>
      </c>
      <c r="G8243">
        <v>44100</v>
      </c>
      <c r="H8243">
        <v>47150</v>
      </c>
      <c r="I8243">
        <v>50200</v>
      </c>
      <c r="J8243">
        <v>53200</v>
      </c>
      <c r="K8243" t="s">
        <v>3108</v>
      </c>
      <c r="L8243">
        <v>13</v>
      </c>
      <c r="M8243">
        <v>50</v>
      </c>
      <c r="N8243" t="s">
        <v>4020</v>
      </c>
    </row>
    <row r="8244" spans="1:14" x14ac:dyDescent="0.2">
      <c r="A8244" t="s">
        <v>14003</v>
      </c>
      <c r="B8244">
        <v>26600</v>
      </c>
      <c r="C8244">
        <v>30400</v>
      </c>
      <c r="D8244">
        <v>34200</v>
      </c>
      <c r="E8244">
        <v>38000</v>
      </c>
      <c r="F8244">
        <v>41050</v>
      </c>
      <c r="G8244">
        <v>44100</v>
      </c>
      <c r="H8244">
        <v>47150</v>
      </c>
      <c r="I8244">
        <v>50200</v>
      </c>
      <c r="J8244">
        <v>53200</v>
      </c>
      <c r="K8244" t="s">
        <v>3108</v>
      </c>
      <c r="L8244">
        <v>15</v>
      </c>
      <c r="M8244">
        <v>50</v>
      </c>
      <c r="N8244" t="s">
        <v>1955</v>
      </c>
    </row>
    <row r="8245" spans="1:14" x14ac:dyDescent="0.2">
      <c r="A8245" t="s">
        <v>14004</v>
      </c>
      <c r="B8245">
        <v>33350</v>
      </c>
      <c r="C8245">
        <v>38100</v>
      </c>
      <c r="D8245">
        <v>42850</v>
      </c>
      <c r="E8245">
        <v>47600</v>
      </c>
      <c r="F8245">
        <v>51450</v>
      </c>
      <c r="G8245">
        <v>55250</v>
      </c>
      <c r="H8245">
        <v>59050</v>
      </c>
      <c r="I8245">
        <v>62850</v>
      </c>
      <c r="J8245">
        <v>66650</v>
      </c>
      <c r="K8245" t="s">
        <v>3108</v>
      </c>
      <c r="L8245">
        <v>17</v>
      </c>
      <c r="M8245">
        <v>50</v>
      </c>
      <c r="N8245" t="s">
        <v>4021</v>
      </c>
    </row>
    <row r="8246" spans="1:14" x14ac:dyDescent="0.2">
      <c r="A8246" t="s">
        <v>14005</v>
      </c>
      <c r="B8246">
        <v>26600</v>
      </c>
      <c r="C8246">
        <v>30400</v>
      </c>
      <c r="D8246">
        <v>34200</v>
      </c>
      <c r="E8246">
        <v>38000</v>
      </c>
      <c r="F8246">
        <v>41050</v>
      </c>
      <c r="G8246">
        <v>44100</v>
      </c>
      <c r="H8246">
        <v>47150</v>
      </c>
      <c r="I8246">
        <v>50200</v>
      </c>
      <c r="J8246">
        <v>53200</v>
      </c>
      <c r="K8246" t="s">
        <v>3108</v>
      </c>
      <c r="L8246">
        <v>19</v>
      </c>
      <c r="M8246">
        <v>50</v>
      </c>
      <c r="N8246" t="s">
        <v>2720</v>
      </c>
    </row>
    <row r="8247" spans="1:14" x14ac:dyDescent="0.2">
      <c r="A8247" t="s">
        <v>14006</v>
      </c>
      <c r="B8247">
        <v>26600</v>
      </c>
      <c r="C8247">
        <v>30400</v>
      </c>
      <c r="D8247">
        <v>34200</v>
      </c>
      <c r="E8247">
        <v>38000</v>
      </c>
      <c r="F8247">
        <v>41050</v>
      </c>
      <c r="G8247">
        <v>44100</v>
      </c>
      <c r="H8247">
        <v>47150</v>
      </c>
      <c r="I8247">
        <v>50200</v>
      </c>
      <c r="J8247">
        <v>53200</v>
      </c>
      <c r="K8247" t="s">
        <v>3108</v>
      </c>
      <c r="L8247">
        <v>21</v>
      </c>
      <c r="M8247">
        <v>50</v>
      </c>
      <c r="N8247" t="s">
        <v>4022</v>
      </c>
    </row>
    <row r="8248" spans="1:14" x14ac:dyDescent="0.2">
      <c r="A8248" t="s">
        <v>14007</v>
      </c>
      <c r="B8248">
        <v>26600</v>
      </c>
      <c r="C8248">
        <v>30400</v>
      </c>
      <c r="D8248">
        <v>34200</v>
      </c>
      <c r="E8248">
        <v>38000</v>
      </c>
      <c r="F8248">
        <v>41050</v>
      </c>
      <c r="G8248">
        <v>44100</v>
      </c>
      <c r="H8248">
        <v>47150</v>
      </c>
      <c r="I8248">
        <v>50200</v>
      </c>
      <c r="J8248">
        <v>53200</v>
      </c>
      <c r="K8248" t="s">
        <v>3108</v>
      </c>
      <c r="L8248">
        <v>23</v>
      </c>
      <c r="M8248">
        <v>50</v>
      </c>
      <c r="N8248" t="s">
        <v>3386</v>
      </c>
    </row>
    <row r="8249" spans="1:14" x14ac:dyDescent="0.2">
      <c r="A8249" t="s">
        <v>14008</v>
      </c>
      <c r="B8249">
        <v>26600</v>
      </c>
      <c r="C8249">
        <v>30400</v>
      </c>
      <c r="D8249">
        <v>34200</v>
      </c>
      <c r="E8249">
        <v>38000</v>
      </c>
      <c r="F8249">
        <v>41050</v>
      </c>
      <c r="G8249">
        <v>44100</v>
      </c>
      <c r="H8249">
        <v>47150</v>
      </c>
      <c r="I8249">
        <v>50200</v>
      </c>
      <c r="J8249">
        <v>53200</v>
      </c>
      <c r="K8249" t="s">
        <v>3108</v>
      </c>
      <c r="L8249">
        <v>25</v>
      </c>
      <c r="M8249">
        <v>50</v>
      </c>
      <c r="N8249" t="s">
        <v>4023</v>
      </c>
    </row>
    <row r="8250" spans="1:14" x14ac:dyDescent="0.2">
      <c r="A8250" t="s">
        <v>14009</v>
      </c>
      <c r="B8250">
        <v>31150</v>
      </c>
      <c r="C8250">
        <v>35600</v>
      </c>
      <c r="D8250">
        <v>40050</v>
      </c>
      <c r="E8250">
        <v>44500</v>
      </c>
      <c r="F8250">
        <v>48100</v>
      </c>
      <c r="G8250">
        <v>51650</v>
      </c>
      <c r="H8250">
        <v>55200</v>
      </c>
      <c r="I8250">
        <v>58750</v>
      </c>
      <c r="J8250">
        <v>62300</v>
      </c>
      <c r="K8250" t="s">
        <v>3108</v>
      </c>
      <c r="L8250">
        <v>27</v>
      </c>
      <c r="M8250">
        <v>50</v>
      </c>
      <c r="N8250" t="s">
        <v>4024</v>
      </c>
    </row>
    <row r="8251" spans="1:14" x14ac:dyDescent="0.2">
      <c r="A8251" t="s">
        <v>14010</v>
      </c>
      <c r="B8251">
        <v>28350</v>
      </c>
      <c r="C8251">
        <v>32400</v>
      </c>
      <c r="D8251">
        <v>36450</v>
      </c>
      <c r="E8251">
        <v>40450</v>
      </c>
      <c r="F8251">
        <v>43700</v>
      </c>
      <c r="G8251">
        <v>46950</v>
      </c>
      <c r="H8251">
        <v>50200</v>
      </c>
      <c r="I8251">
        <v>53400</v>
      </c>
      <c r="J8251">
        <v>56650</v>
      </c>
      <c r="K8251" t="s">
        <v>3108</v>
      </c>
      <c r="L8251">
        <v>29</v>
      </c>
      <c r="M8251">
        <v>50</v>
      </c>
      <c r="N8251" t="s">
        <v>3333</v>
      </c>
    </row>
    <row r="8252" spans="1:14" x14ac:dyDescent="0.2">
      <c r="A8252" t="s">
        <v>14011</v>
      </c>
      <c r="B8252">
        <v>26600</v>
      </c>
      <c r="C8252">
        <v>30400</v>
      </c>
      <c r="D8252">
        <v>34200</v>
      </c>
      <c r="E8252">
        <v>38000</v>
      </c>
      <c r="F8252">
        <v>41050</v>
      </c>
      <c r="G8252">
        <v>44100</v>
      </c>
      <c r="H8252">
        <v>47150</v>
      </c>
      <c r="I8252">
        <v>50200</v>
      </c>
      <c r="J8252">
        <v>53200</v>
      </c>
      <c r="K8252" t="s">
        <v>3108</v>
      </c>
      <c r="L8252">
        <v>31</v>
      </c>
      <c r="M8252">
        <v>50</v>
      </c>
      <c r="N8252" t="s">
        <v>3334</v>
      </c>
    </row>
    <row r="8253" spans="1:14" x14ac:dyDescent="0.2">
      <c r="A8253" t="s">
        <v>14012</v>
      </c>
      <c r="B8253">
        <v>26600</v>
      </c>
      <c r="C8253">
        <v>30400</v>
      </c>
      <c r="D8253">
        <v>34200</v>
      </c>
      <c r="E8253">
        <v>38000</v>
      </c>
      <c r="F8253">
        <v>41050</v>
      </c>
      <c r="G8253">
        <v>44100</v>
      </c>
      <c r="H8253">
        <v>47150</v>
      </c>
      <c r="I8253">
        <v>50200</v>
      </c>
      <c r="J8253">
        <v>53200</v>
      </c>
      <c r="K8253" t="s">
        <v>3108</v>
      </c>
      <c r="L8253">
        <v>33</v>
      </c>
      <c r="M8253">
        <v>50</v>
      </c>
      <c r="N8253" t="s">
        <v>4025</v>
      </c>
    </row>
    <row r="8254" spans="1:14" x14ac:dyDescent="0.2">
      <c r="A8254" t="s">
        <v>14013</v>
      </c>
      <c r="B8254">
        <v>26600</v>
      </c>
      <c r="C8254">
        <v>30400</v>
      </c>
      <c r="D8254">
        <v>34200</v>
      </c>
      <c r="E8254">
        <v>38000</v>
      </c>
      <c r="F8254">
        <v>41050</v>
      </c>
      <c r="G8254">
        <v>44100</v>
      </c>
      <c r="H8254">
        <v>47150</v>
      </c>
      <c r="I8254">
        <v>50200</v>
      </c>
      <c r="J8254">
        <v>53200</v>
      </c>
      <c r="K8254" t="s">
        <v>3108</v>
      </c>
      <c r="L8254">
        <v>35</v>
      </c>
      <c r="M8254">
        <v>50</v>
      </c>
      <c r="N8254" t="s">
        <v>4026</v>
      </c>
    </row>
    <row r="8255" spans="1:14" x14ac:dyDescent="0.2">
      <c r="A8255" t="s">
        <v>14014</v>
      </c>
      <c r="B8255">
        <v>26600</v>
      </c>
      <c r="C8255">
        <v>30400</v>
      </c>
      <c r="D8255">
        <v>34200</v>
      </c>
      <c r="E8255">
        <v>38000</v>
      </c>
      <c r="F8255">
        <v>41050</v>
      </c>
      <c r="G8255">
        <v>44100</v>
      </c>
      <c r="H8255">
        <v>47150</v>
      </c>
      <c r="I8255">
        <v>50200</v>
      </c>
      <c r="J8255">
        <v>53200</v>
      </c>
      <c r="K8255" t="s">
        <v>3108</v>
      </c>
      <c r="L8255">
        <v>37</v>
      </c>
      <c r="M8255">
        <v>50</v>
      </c>
      <c r="N8255" t="s">
        <v>3707</v>
      </c>
    </row>
    <row r="8256" spans="1:14" x14ac:dyDescent="0.2">
      <c r="A8256" t="s">
        <v>14015</v>
      </c>
      <c r="B8256">
        <v>29550</v>
      </c>
      <c r="C8256">
        <v>33750</v>
      </c>
      <c r="D8256">
        <v>37950</v>
      </c>
      <c r="E8256">
        <v>42150</v>
      </c>
      <c r="F8256">
        <v>45550</v>
      </c>
      <c r="G8256">
        <v>48900</v>
      </c>
      <c r="H8256">
        <v>52300</v>
      </c>
      <c r="I8256">
        <v>55650</v>
      </c>
      <c r="J8256">
        <v>59050</v>
      </c>
      <c r="K8256" t="s">
        <v>3108</v>
      </c>
      <c r="L8256">
        <v>39</v>
      </c>
      <c r="M8256">
        <v>50</v>
      </c>
      <c r="N8256" t="s">
        <v>4210</v>
      </c>
    </row>
    <row r="8257" spans="1:14" x14ac:dyDescent="0.2">
      <c r="A8257" t="s">
        <v>14016</v>
      </c>
      <c r="B8257">
        <v>26600</v>
      </c>
      <c r="C8257">
        <v>30400</v>
      </c>
      <c r="D8257">
        <v>34200</v>
      </c>
      <c r="E8257">
        <v>38000</v>
      </c>
      <c r="F8257">
        <v>41050</v>
      </c>
      <c r="G8257">
        <v>44100</v>
      </c>
      <c r="H8257">
        <v>47150</v>
      </c>
      <c r="I8257">
        <v>50200</v>
      </c>
      <c r="J8257">
        <v>53200</v>
      </c>
      <c r="K8257" t="s">
        <v>3108</v>
      </c>
      <c r="L8257">
        <v>41</v>
      </c>
      <c r="M8257">
        <v>50</v>
      </c>
      <c r="N8257" t="s">
        <v>3394</v>
      </c>
    </row>
    <row r="8258" spans="1:14" x14ac:dyDescent="0.2">
      <c r="A8258" t="s">
        <v>14017</v>
      </c>
      <c r="B8258">
        <v>27850</v>
      </c>
      <c r="C8258">
        <v>31800</v>
      </c>
      <c r="D8258">
        <v>35800</v>
      </c>
      <c r="E8258">
        <v>39750</v>
      </c>
      <c r="F8258">
        <v>42950</v>
      </c>
      <c r="G8258">
        <v>46150</v>
      </c>
      <c r="H8258">
        <v>49300</v>
      </c>
      <c r="I8258">
        <v>52500</v>
      </c>
      <c r="J8258">
        <v>55650</v>
      </c>
      <c r="K8258" t="s">
        <v>3108</v>
      </c>
      <c r="L8258">
        <v>43</v>
      </c>
      <c r="M8258">
        <v>50</v>
      </c>
      <c r="N8258" t="s">
        <v>3014</v>
      </c>
    </row>
    <row r="8259" spans="1:14" x14ac:dyDescent="0.2">
      <c r="A8259" t="s">
        <v>14018</v>
      </c>
      <c r="B8259">
        <v>26600</v>
      </c>
      <c r="C8259">
        <v>30400</v>
      </c>
      <c r="D8259">
        <v>34200</v>
      </c>
      <c r="E8259">
        <v>38000</v>
      </c>
      <c r="F8259">
        <v>41050</v>
      </c>
      <c r="G8259">
        <v>44100</v>
      </c>
      <c r="H8259">
        <v>47150</v>
      </c>
      <c r="I8259">
        <v>50200</v>
      </c>
      <c r="J8259">
        <v>53200</v>
      </c>
      <c r="K8259" t="s">
        <v>3108</v>
      </c>
      <c r="L8259">
        <v>45</v>
      </c>
      <c r="M8259">
        <v>50</v>
      </c>
      <c r="N8259" t="s">
        <v>4027</v>
      </c>
    </row>
    <row r="8260" spans="1:14" x14ac:dyDescent="0.2">
      <c r="A8260" t="s">
        <v>14019</v>
      </c>
      <c r="B8260">
        <v>29300</v>
      </c>
      <c r="C8260">
        <v>33500</v>
      </c>
      <c r="D8260">
        <v>37700</v>
      </c>
      <c r="E8260">
        <v>41850</v>
      </c>
      <c r="F8260">
        <v>45200</v>
      </c>
      <c r="G8260">
        <v>48550</v>
      </c>
      <c r="H8260">
        <v>51900</v>
      </c>
      <c r="I8260">
        <v>55250</v>
      </c>
      <c r="J8260">
        <v>58600</v>
      </c>
      <c r="K8260" t="s">
        <v>3108</v>
      </c>
      <c r="L8260">
        <v>47</v>
      </c>
      <c r="M8260">
        <v>50</v>
      </c>
      <c r="N8260" t="s">
        <v>3344</v>
      </c>
    </row>
    <row r="8261" spans="1:14" x14ac:dyDescent="0.2">
      <c r="A8261" t="s">
        <v>14020</v>
      </c>
      <c r="B8261">
        <v>26600</v>
      </c>
      <c r="C8261">
        <v>30400</v>
      </c>
      <c r="D8261">
        <v>34200</v>
      </c>
      <c r="E8261">
        <v>38000</v>
      </c>
      <c r="F8261">
        <v>41050</v>
      </c>
      <c r="G8261">
        <v>44100</v>
      </c>
      <c r="H8261">
        <v>47150</v>
      </c>
      <c r="I8261">
        <v>50200</v>
      </c>
      <c r="J8261">
        <v>53200</v>
      </c>
      <c r="K8261" t="s">
        <v>3108</v>
      </c>
      <c r="L8261">
        <v>49</v>
      </c>
      <c r="M8261">
        <v>50</v>
      </c>
      <c r="N8261" t="s">
        <v>2522</v>
      </c>
    </row>
    <row r="8262" spans="1:14" x14ac:dyDescent="0.2">
      <c r="A8262" t="s">
        <v>14021</v>
      </c>
      <c r="B8262">
        <v>39500</v>
      </c>
      <c r="C8262">
        <v>45150</v>
      </c>
      <c r="D8262">
        <v>50800</v>
      </c>
      <c r="E8262">
        <v>56400</v>
      </c>
      <c r="F8262">
        <v>60950</v>
      </c>
      <c r="G8262">
        <v>65450</v>
      </c>
      <c r="H8262">
        <v>69950</v>
      </c>
      <c r="I8262">
        <v>74450</v>
      </c>
      <c r="J8262">
        <v>79000</v>
      </c>
      <c r="K8262" t="s">
        <v>3108</v>
      </c>
      <c r="L8262">
        <v>51</v>
      </c>
      <c r="M8262">
        <v>50</v>
      </c>
      <c r="N8262" t="s">
        <v>4028</v>
      </c>
    </row>
    <row r="8263" spans="1:14" x14ac:dyDescent="0.2">
      <c r="A8263" t="s">
        <v>14022</v>
      </c>
      <c r="B8263">
        <v>29300</v>
      </c>
      <c r="C8263">
        <v>33500</v>
      </c>
      <c r="D8263">
        <v>37700</v>
      </c>
      <c r="E8263">
        <v>41850</v>
      </c>
      <c r="F8263">
        <v>45200</v>
      </c>
      <c r="G8263">
        <v>48550</v>
      </c>
      <c r="H8263">
        <v>51900</v>
      </c>
      <c r="I8263">
        <v>55250</v>
      </c>
      <c r="J8263">
        <v>58600</v>
      </c>
      <c r="K8263" t="s">
        <v>3108</v>
      </c>
      <c r="L8263">
        <v>53</v>
      </c>
      <c r="M8263">
        <v>50</v>
      </c>
      <c r="N8263" t="s">
        <v>3405</v>
      </c>
    </row>
    <row r="8264" spans="1:14" x14ac:dyDescent="0.2">
      <c r="A8264" t="s">
        <v>14023</v>
      </c>
      <c r="B8264">
        <v>26600</v>
      </c>
      <c r="C8264">
        <v>30400</v>
      </c>
      <c r="D8264">
        <v>34200</v>
      </c>
      <c r="E8264">
        <v>38000</v>
      </c>
      <c r="F8264">
        <v>41050</v>
      </c>
      <c r="G8264">
        <v>44100</v>
      </c>
      <c r="H8264">
        <v>47150</v>
      </c>
      <c r="I8264">
        <v>50200</v>
      </c>
      <c r="J8264">
        <v>53200</v>
      </c>
      <c r="K8264" t="s">
        <v>3108</v>
      </c>
      <c r="L8264">
        <v>55</v>
      </c>
      <c r="M8264">
        <v>50</v>
      </c>
      <c r="N8264" t="s">
        <v>3246</v>
      </c>
    </row>
    <row r="8265" spans="1:14" x14ac:dyDescent="0.2">
      <c r="A8265" t="s">
        <v>14024</v>
      </c>
      <c r="B8265">
        <v>26600</v>
      </c>
      <c r="C8265">
        <v>30400</v>
      </c>
      <c r="D8265">
        <v>34200</v>
      </c>
      <c r="E8265">
        <v>38000</v>
      </c>
      <c r="F8265">
        <v>41050</v>
      </c>
      <c r="G8265">
        <v>44100</v>
      </c>
      <c r="H8265">
        <v>47150</v>
      </c>
      <c r="I8265">
        <v>50200</v>
      </c>
      <c r="J8265">
        <v>53200</v>
      </c>
      <c r="K8265" t="s">
        <v>3108</v>
      </c>
      <c r="L8265">
        <v>57</v>
      </c>
      <c r="M8265">
        <v>50</v>
      </c>
      <c r="N8265" t="s">
        <v>4029</v>
      </c>
    </row>
    <row r="8266" spans="1:14" x14ac:dyDescent="0.2">
      <c r="A8266" t="s">
        <v>14025</v>
      </c>
      <c r="B8266">
        <v>27200</v>
      </c>
      <c r="C8266">
        <v>31050</v>
      </c>
      <c r="D8266">
        <v>34950</v>
      </c>
      <c r="E8266">
        <v>38800</v>
      </c>
      <c r="F8266">
        <v>41950</v>
      </c>
      <c r="G8266">
        <v>45050</v>
      </c>
      <c r="H8266">
        <v>48150</v>
      </c>
      <c r="I8266">
        <v>51250</v>
      </c>
      <c r="J8266">
        <v>54350</v>
      </c>
      <c r="K8266" t="s">
        <v>3108</v>
      </c>
      <c r="L8266">
        <v>59</v>
      </c>
      <c r="M8266">
        <v>50</v>
      </c>
      <c r="N8266" t="s">
        <v>4030</v>
      </c>
    </row>
    <row r="8267" spans="1:14" x14ac:dyDescent="0.2">
      <c r="A8267" t="s">
        <v>14026</v>
      </c>
      <c r="B8267">
        <v>26600</v>
      </c>
      <c r="C8267">
        <v>30400</v>
      </c>
      <c r="D8267">
        <v>34200</v>
      </c>
      <c r="E8267">
        <v>38000</v>
      </c>
      <c r="F8267">
        <v>41050</v>
      </c>
      <c r="G8267">
        <v>44100</v>
      </c>
      <c r="H8267">
        <v>47150</v>
      </c>
      <c r="I8267">
        <v>50200</v>
      </c>
      <c r="J8267">
        <v>53200</v>
      </c>
      <c r="K8267" t="s">
        <v>3108</v>
      </c>
      <c r="L8267">
        <v>61</v>
      </c>
      <c r="M8267">
        <v>50</v>
      </c>
      <c r="N8267" t="s">
        <v>3417</v>
      </c>
    </row>
    <row r="8268" spans="1:14" x14ac:dyDescent="0.2">
      <c r="A8268" t="s">
        <v>14027</v>
      </c>
      <c r="B8268">
        <v>27250</v>
      </c>
      <c r="C8268">
        <v>31150</v>
      </c>
      <c r="D8268">
        <v>35050</v>
      </c>
      <c r="E8268">
        <v>38900</v>
      </c>
      <c r="F8268">
        <v>42050</v>
      </c>
      <c r="G8268">
        <v>45150</v>
      </c>
      <c r="H8268">
        <v>48250</v>
      </c>
      <c r="I8268">
        <v>51350</v>
      </c>
      <c r="J8268">
        <v>54500</v>
      </c>
      <c r="K8268" t="s">
        <v>3108</v>
      </c>
      <c r="L8268">
        <v>63</v>
      </c>
      <c r="M8268">
        <v>50</v>
      </c>
      <c r="N8268" t="s">
        <v>4031</v>
      </c>
    </row>
    <row r="8269" spans="1:14" x14ac:dyDescent="0.2">
      <c r="A8269" t="s">
        <v>14028</v>
      </c>
      <c r="B8269">
        <v>26600</v>
      </c>
      <c r="C8269">
        <v>30400</v>
      </c>
      <c r="D8269">
        <v>34200</v>
      </c>
      <c r="E8269">
        <v>38000</v>
      </c>
      <c r="F8269">
        <v>41050</v>
      </c>
      <c r="G8269">
        <v>44100</v>
      </c>
      <c r="H8269">
        <v>47150</v>
      </c>
      <c r="I8269">
        <v>50200</v>
      </c>
      <c r="J8269">
        <v>53200</v>
      </c>
      <c r="K8269" t="s">
        <v>3108</v>
      </c>
      <c r="L8269">
        <v>65</v>
      </c>
      <c r="M8269">
        <v>50</v>
      </c>
      <c r="N8269" t="s">
        <v>4032</v>
      </c>
    </row>
    <row r="8270" spans="1:14" x14ac:dyDescent="0.2">
      <c r="A8270" t="s">
        <v>14029</v>
      </c>
      <c r="B8270">
        <v>39500</v>
      </c>
      <c r="C8270">
        <v>45150</v>
      </c>
      <c r="D8270">
        <v>50800</v>
      </c>
      <c r="E8270">
        <v>56400</v>
      </c>
      <c r="F8270">
        <v>60950</v>
      </c>
      <c r="G8270">
        <v>65450</v>
      </c>
      <c r="H8270">
        <v>69950</v>
      </c>
      <c r="I8270">
        <v>74450</v>
      </c>
      <c r="J8270">
        <v>79000</v>
      </c>
      <c r="K8270" t="s">
        <v>3108</v>
      </c>
      <c r="L8270">
        <v>67</v>
      </c>
      <c r="M8270">
        <v>50</v>
      </c>
      <c r="N8270" t="s">
        <v>3362</v>
      </c>
    </row>
    <row r="8271" spans="1:14" x14ac:dyDescent="0.2">
      <c r="A8271" t="s">
        <v>14030</v>
      </c>
      <c r="B8271">
        <v>26600</v>
      </c>
      <c r="C8271">
        <v>30400</v>
      </c>
      <c r="D8271">
        <v>34200</v>
      </c>
      <c r="E8271">
        <v>38000</v>
      </c>
      <c r="F8271">
        <v>41050</v>
      </c>
      <c r="G8271">
        <v>44100</v>
      </c>
      <c r="H8271">
        <v>47150</v>
      </c>
      <c r="I8271">
        <v>50200</v>
      </c>
      <c r="J8271">
        <v>53200</v>
      </c>
      <c r="K8271" t="s">
        <v>3108</v>
      </c>
      <c r="L8271">
        <v>69</v>
      </c>
      <c r="M8271">
        <v>50</v>
      </c>
      <c r="N8271" t="s">
        <v>3618</v>
      </c>
    </row>
    <row r="8272" spans="1:14" x14ac:dyDescent="0.2">
      <c r="A8272" t="s">
        <v>14031</v>
      </c>
      <c r="B8272">
        <v>39500</v>
      </c>
      <c r="C8272">
        <v>45150</v>
      </c>
      <c r="D8272">
        <v>50800</v>
      </c>
      <c r="E8272">
        <v>56400</v>
      </c>
      <c r="F8272">
        <v>60950</v>
      </c>
      <c r="G8272">
        <v>65450</v>
      </c>
      <c r="H8272">
        <v>69950</v>
      </c>
      <c r="I8272">
        <v>74450</v>
      </c>
      <c r="J8272">
        <v>79000</v>
      </c>
      <c r="K8272" t="s">
        <v>3108</v>
      </c>
      <c r="L8272">
        <v>71</v>
      </c>
      <c r="M8272">
        <v>50</v>
      </c>
      <c r="N8272" t="s">
        <v>4033</v>
      </c>
    </row>
    <row r="8273" spans="1:14" x14ac:dyDescent="0.2">
      <c r="A8273" t="s">
        <v>14032</v>
      </c>
      <c r="B8273">
        <v>33500</v>
      </c>
      <c r="C8273">
        <v>38250</v>
      </c>
      <c r="D8273">
        <v>43050</v>
      </c>
      <c r="E8273">
        <v>47800</v>
      </c>
      <c r="F8273">
        <v>51650</v>
      </c>
      <c r="G8273">
        <v>55450</v>
      </c>
      <c r="H8273">
        <v>59300</v>
      </c>
      <c r="I8273">
        <v>63100</v>
      </c>
      <c r="J8273">
        <v>66950</v>
      </c>
      <c r="K8273" t="s">
        <v>3109</v>
      </c>
      <c r="L8273">
        <v>1</v>
      </c>
      <c r="M8273">
        <v>50</v>
      </c>
      <c r="N8273" t="s">
        <v>3066</v>
      </c>
    </row>
    <row r="8274" spans="1:14" x14ac:dyDescent="0.2">
      <c r="A8274" t="s">
        <v>14033</v>
      </c>
      <c r="B8274">
        <v>35150</v>
      </c>
      <c r="C8274">
        <v>40200</v>
      </c>
      <c r="D8274">
        <v>45200</v>
      </c>
      <c r="E8274">
        <v>50200</v>
      </c>
      <c r="F8274">
        <v>54250</v>
      </c>
      <c r="G8274">
        <v>58250</v>
      </c>
      <c r="H8274">
        <v>62250</v>
      </c>
      <c r="I8274">
        <v>66300</v>
      </c>
      <c r="J8274">
        <v>70300</v>
      </c>
      <c r="K8274" t="s">
        <v>3109</v>
      </c>
      <c r="L8274">
        <v>3</v>
      </c>
      <c r="M8274">
        <v>50</v>
      </c>
      <c r="N8274" t="s">
        <v>4034</v>
      </c>
    </row>
    <row r="8275" spans="1:14" x14ac:dyDescent="0.2">
      <c r="A8275" t="s">
        <v>14034</v>
      </c>
      <c r="B8275">
        <v>28250</v>
      </c>
      <c r="C8275">
        <v>32250</v>
      </c>
      <c r="D8275">
        <v>36300</v>
      </c>
      <c r="E8275">
        <v>40300</v>
      </c>
      <c r="F8275">
        <v>43550</v>
      </c>
      <c r="G8275">
        <v>46750</v>
      </c>
      <c r="H8275">
        <v>50000</v>
      </c>
      <c r="I8275">
        <v>53200</v>
      </c>
      <c r="J8275">
        <v>56450</v>
      </c>
      <c r="K8275" t="s">
        <v>3109</v>
      </c>
      <c r="L8275">
        <v>5</v>
      </c>
      <c r="M8275">
        <v>50</v>
      </c>
      <c r="N8275" t="s">
        <v>4035</v>
      </c>
    </row>
    <row r="8276" spans="1:14" x14ac:dyDescent="0.2">
      <c r="A8276" t="s">
        <v>14035</v>
      </c>
      <c r="B8276">
        <v>35150</v>
      </c>
      <c r="C8276">
        <v>40200</v>
      </c>
      <c r="D8276">
        <v>45200</v>
      </c>
      <c r="E8276">
        <v>50200</v>
      </c>
      <c r="F8276">
        <v>54250</v>
      </c>
      <c r="G8276">
        <v>58250</v>
      </c>
      <c r="H8276">
        <v>62250</v>
      </c>
      <c r="I8276">
        <v>66300</v>
      </c>
      <c r="J8276">
        <v>70300</v>
      </c>
      <c r="K8276" t="s">
        <v>3109</v>
      </c>
      <c r="L8276">
        <v>7</v>
      </c>
      <c r="M8276">
        <v>50</v>
      </c>
      <c r="N8276" t="s">
        <v>2537</v>
      </c>
    </row>
    <row r="8277" spans="1:14" x14ac:dyDescent="0.2">
      <c r="A8277" t="s">
        <v>14036</v>
      </c>
      <c r="B8277">
        <v>27000</v>
      </c>
      <c r="C8277">
        <v>30850</v>
      </c>
      <c r="D8277">
        <v>34700</v>
      </c>
      <c r="E8277">
        <v>38550</v>
      </c>
      <c r="F8277">
        <v>41650</v>
      </c>
      <c r="G8277">
        <v>44750</v>
      </c>
      <c r="H8277">
        <v>47850</v>
      </c>
      <c r="I8277">
        <v>50900</v>
      </c>
      <c r="J8277">
        <v>54000</v>
      </c>
      <c r="K8277" t="s">
        <v>3109</v>
      </c>
      <c r="L8277">
        <v>9</v>
      </c>
      <c r="M8277">
        <v>50</v>
      </c>
      <c r="N8277" t="s">
        <v>4036</v>
      </c>
    </row>
    <row r="8278" spans="1:14" x14ac:dyDescent="0.2">
      <c r="A8278" t="s">
        <v>14037</v>
      </c>
      <c r="B8278">
        <v>33400</v>
      </c>
      <c r="C8278">
        <v>38150</v>
      </c>
      <c r="D8278">
        <v>42900</v>
      </c>
      <c r="E8278">
        <v>47650</v>
      </c>
      <c r="F8278">
        <v>51500</v>
      </c>
      <c r="G8278">
        <v>55300</v>
      </c>
      <c r="H8278">
        <v>59100</v>
      </c>
      <c r="I8278">
        <v>62900</v>
      </c>
      <c r="J8278">
        <v>66750</v>
      </c>
      <c r="K8278" t="s">
        <v>3109</v>
      </c>
      <c r="L8278">
        <v>11</v>
      </c>
      <c r="M8278">
        <v>50</v>
      </c>
      <c r="N8278" t="s">
        <v>4037</v>
      </c>
    </row>
    <row r="8279" spans="1:14" x14ac:dyDescent="0.2">
      <c r="A8279" t="s">
        <v>14038</v>
      </c>
      <c r="B8279">
        <v>27050</v>
      </c>
      <c r="C8279">
        <v>30900</v>
      </c>
      <c r="D8279">
        <v>34750</v>
      </c>
      <c r="E8279">
        <v>38600</v>
      </c>
      <c r="F8279">
        <v>41700</v>
      </c>
      <c r="G8279">
        <v>44800</v>
      </c>
      <c r="H8279">
        <v>47900</v>
      </c>
      <c r="I8279">
        <v>51000</v>
      </c>
      <c r="J8279">
        <v>54050</v>
      </c>
      <c r="K8279" t="s">
        <v>3109</v>
      </c>
      <c r="L8279">
        <v>13</v>
      </c>
      <c r="M8279">
        <v>50</v>
      </c>
      <c r="N8279" t="s">
        <v>4038</v>
      </c>
    </row>
    <row r="8280" spans="1:14" x14ac:dyDescent="0.2">
      <c r="A8280" t="s">
        <v>14039</v>
      </c>
      <c r="B8280">
        <v>27050</v>
      </c>
      <c r="C8280">
        <v>30900</v>
      </c>
      <c r="D8280">
        <v>34750</v>
      </c>
      <c r="E8280">
        <v>38600</v>
      </c>
      <c r="F8280">
        <v>41700</v>
      </c>
      <c r="G8280">
        <v>44800</v>
      </c>
      <c r="H8280">
        <v>47900</v>
      </c>
      <c r="I8280">
        <v>51000</v>
      </c>
      <c r="J8280">
        <v>54050</v>
      </c>
      <c r="K8280" t="s">
        <v>3109</v>
      </c>
      <c r="L8280">
        <v>15</v>
      </c>
      <c r="M8280">
        <v>50</v>
      </c>
      <c r="N8280" t="s">
        <v>4223</v>
      </c>
    </row>
    <row r="8281" spans="1:14" x14ac:dyDescent="0.2">
      <c r="A8281" t="s">
        <v>14040</v>
      </c>
      <c r="B8281">
        <v>39100</v>
      </c>
      <c r="C8281">
        <v>44650</v>
      </c>
      <c r="D8281">
        <v>50250</v>
      </c>
      <c r="E8281">
        <v>55800</v>
      </c>
      <c r="F8281">
        <v>60300</v>
      </c>
      <c r="G8281">
        <v>64750</v>
      </c>
      <c r="H8281">
        <v>69200</v>
      </c>
      <c r="I8281">
        <v>73700</v>
      </c>
      <c r="J8281">
        <v>78150</v>
      </c>
      <c r="K8281" t="s">
        <v>3109</v>
      </c>
      <c r="L8281">
        <v>17</v>
      </c>
      <c r="M8281">
        <v>50</v>
      </c>
      <c r="N8281" t="s">
        <v>4039</v>
      </c>
    </row>
    <row r="8282" spans="1:14" x14ac:dyDescent="0.2">
      <c r="A8282" t="s">
        <v>14041</v>
      </c>
      <c r="B8282">
        <v>35150</v>
      </c>
      <c r="C8282">
        <v>40200</v>
      </c>
      <c r="D8282">
        <v>45200</v>
      </c>
      <c r="E8282">
        <v>50200</v>
      </c>
      <c r="F8282">
        <v>54250</v>
      </c>
      <c r="G8282">
        <v>58250</v>
      </c>
      <c r="H8282">
        <v>62250</v>
      </c>
      <c r="I8282">
        <v>66300</v>
      </c>
      <c r="J8282">
        <v>70300</v>
      </c>
      <c r="K8282" t="s">
        <v>3109</v>
      </c>
      <c r="L8282">
        <v>19</v>
      </c>
      <c r="M8282">
        <v>50</v>
      </c>
      <c r="N8282" t="s">
        <v>3304</v>
      </c>
    </row>
    <row r="8283" spans="1:14" x14ac:dyDescent="0.2">
      <c r="A8283" t="s">
        <v>14042</v>
      </c>
      <c r="B8283">
        <v>27150</v>
      </c>
      <c r="C8283">
        <v>31000</v>
      </c>
      <c r="D8283">
        <v>34900</v>
      </c>
      <c r="E8283">
        <v>38750</v>
      </c>
      <c r="F8283">
        <v>41850</v>
      </c>
      <c r="G8283">
        <v>44950</v>
      </c>
      <c r="H8283">
        <v>48050</v>
      </c>
      <c r="I8283">
        <v>51150</v>
      </c>
      <c r="J8283">
        <v>54250</v>
      </c>
      <c r="K8283" t="s">
        <v>3109</v>
      </c>
      <c r="L8283">
        <v>21</v>
      </c>
      <c r="M8283">
        <v>50</v>
      </c>
      <c r="N8283" t="s">
        <v>4040</v>
      </c>
    </row>
    <row r="8284" spans="1:14" x14ac:dyDescent="0.2">
      <c r="A8284" t="s">
        <v>14043</v>
      </c>
      <c r="B8284">
        <v>27000</v>
      </c>
      <c r="C8284">
        <v>30850</v>
      </c>
      <c r="D8284">
        <v>34700</v>
      </c>
      <c r="E8284">
        <v>38550</v>
      </c>
      <c r="F8284">
        <v>41650</v>
      </c>
      <c r="G8284">
        <v>44750</v>
      </c>
      <c r="H8284">
        <v>47850</v>
      </c>
      <c r="I8284">
        <v>50900</v>
      </c>
      <c r="J8284">
        <v>54000</v>
      </c>
      <c r="K8284" t="s">
        <v>3109</v>
      </c>
      <c r="L8284">
        <v>23</v>
      </c>
      <c r="M8284">
        <v>50</v>
      </c>
      <c r="N8284" t="s">
        <v>4041</v>
      </c>
    </row>
    <row r="8285" spans="1:14" x14ac:dyDescent="0.2">
      <c r="A8285" t="s">
        <v>14044</v>
      </c>
      <c r="B8285">
        <v>33600</v>
      </c>
      <c r="C8285">
        <v>38400</v>
      </c>
      <c r="D8285">
        <v>43200</v>
      </c>
      <c r="E8285">
        <v>47950</v>
      </c>
      <c r="F8285">
        <v>51800</v>
      </c>
      <c r="G8285">
        <v>55650</v>
      </c>
      <c r="H8285">
        <v>59500</v>
      </c>
      <c r="I8285">
        <v>63300</v>
      </c>
      <c r="J8285">
        <v>67150</v>
      </c>
      <c r="K8285" t="s">
        <v>3109</v>
      </c>
      <c r="L8285">
        <v>25</v>
      </c>
      <c r="M8285">
        <v>50</v>
      </c>
      <c r="N8285" t="s">
        <v>3654</v>
      </c>
    </row>
    <row r="8286" spans="1:14" x14ac:dyDescent="0.2">
      <c r="A8286" t="s">
        <v>14045</v>
      </c>
      <c r="B8286">
        <v>36050</v>
      </c>
      <c r="C8286">
        <v>41200</v>
      </c>
      <c r="D8286">
        <v>46350</v>
      </c>
      <c r="E8286">
        <v>51500</v>
      </c>
      <c r="F8286">
        <v>55650</v>
      </c>
      <c r="G8286">
        <v>59750</v>
      </c>
      <c r="H8286">
        <v>63900</v>
      </c>
      <c r="I8286">
        <v>68000</v>
      </c>
      <c r="J8286">
        <v>72100</v>
      </c>
      <c r="K8286" t="s">
        <v>3109</v>
      </c>
      <c r="L8286">
        <v>27</v>
      </c>
      <c r="M8286">
        <v>50</v>
      </c>
      <c r="N8286" t="s">
        <v>4042</v>
      </c>
    </row>
    <row r="8287" spans="1:14" x14ac:dyDescent="0.2">
      <c r="A8287" t="s">
        <v>14046</v>
      </c>
      <c r="B8287">
        <v>39100</v>
      </c>
      <c r="C8287">
        <v>44650</v>
      </c>
      <c r="D8287">
        <v>50250</v>
      </c>
      <c r="E8287">
        <v>55800</v>
      </c>
      <c r="F8287">
        <v>60300</v>
      </c>
      <c r="G8287">
        <v>64750</v>
      </c>
      <c r="H8287">
        <v>69200</v>
      </c>
      <c r="I8287">
        <v>73700</v>
      </c>
      <c r="J8287">
        <v>78150</v>
      </c>
      <c r="K8287" t="s">
        <v>3109</v>
      </c>
      <c r="L8287">
        <v>29</v>
      </c>
      <c r="M8287">
        <v>50</v>
      </c>
      <c r="N8287" t="s">
        <v>4043</v>
      </c>
    </row>
    <row r="8288" spans="1:14" x14ac:dyDescent="0.2">
      <c r="A8288" t="s">
        <v>14047</v>
      </c>
      <c r="B8288">
        <v>27000</v>
      </c>
      <c r="C8288">
        <v>30850</v>
      </c>
      <c r="D8288">
        <v>34700</v>
      </c>
      <c r="E8288">
        <v>38550</v>
      </c>
      <c r="F8288">
        <v>41650</v>
      </c>
      <c r="G8288">
        <v>44750</v>
      </c>
      <c r="H8288">
        <v>47850</v>
      </c>
      <c r="I8288">
        <v>50900</v>
      </c>
      <c r="J8288">
        <v>54000</v>
      </c>
      <c r="K8288" t="s">
        <v>3109</v>
      </c>
      <c r="L8288">
        <v>31</v>
      </c>
      <c r="M8288">
        <v>50</v>
      </c>
      <c r="N8288" t="s">
        <v>4044</v>
      </c>
    </row>
    <row r="8289" spans="1:14" x14ac:dyDescent="0.2">
      <c r="A8289" t="s">
        <v>14048</v>
      </c>
      <c r="B8289">
        <v>27000</v>
      </c>
      <c r="C8289">
        <v>30850</v>
      </c>
      <c r="D8289">
        <v>34700</v>
      </c>
      <c r="E8289">
        <v>38550</v>
      </c>
      <c r="F8289">
        <v>41650</v>
      </c>
      <c r="G8289">
        <v>44750</v>
      </c>
      <c r="H8289">
        <v>47850</v>
      </c>
      <c r="I8289">
        <v>50900</v>
      </c>
      <c r="J8289">
        <v>54000</v>
      </c>
      <c r="K8289" t="s">
        <v>3109</v>
      </c>
      <c r="L8289">
        <v>33</v>
      </c>
      <c r="M8289">
        <v>50</v>
      </c>
      <c r="N8289" t="s">
        <v>4045</v>
      </c>
    </row>
    <row r="8290" spans="1:14" x14ac:dyDescent="0.2">
      <c r="A8290" t="s">
        <v>14049</v>
      </c>
      <c r="B8290">
        <v>27000</v>
      </c>
      <c r="C8290">
        <v>30850</v>
      </c>
      <c r="D8290">
        <v>34700</v>
      </c>
      <c r="E8290">
        <v>38550</v>
      </c>
      <c r="F8290">
        <v>41650</v>
      </c>
      <c r="G8290">
        <v>44750</v>
      </c>
      <c r="H8290">
        <v>47850</v>
      </c>
      <c r="I8290">
        <v>50900</v>
      </c>
      <c r="J8290">
        <v>54000</v>
      </c>
      <c r="K8290" t="s">
        <v>3109</v>
      </c>
      <c r="L8290">
        <v>35</v>
      </c>
      <c r="M8290">
        <v>50</v>
      </c>
      <c r="N8290" t="s">
        <v>3762</v>
      </c>
    </row>
    <row r="8291" spans="1:14" x14ac:dyDescent="0.2">
      <c r="A8291" t="s">
        <v>14050</v>
      </c>
      <c r="B8291">
        <v>27450</v>
      </c>
      <c r="C8291">
        <v>31350</v>
      </c>
      <c r="D8291">
        <v>35250</v>
      </c>
      <c r="E8291">
        <v>39150</v>
      </c>
      <c r="F8291">
        <v>42300</v>
      </c>
      <c r="G8291">
        <v>45450</v>
      </c>
      <c r="H8291">
        <v>48550</v>
      </c>
      <c r="I8291">
        <v>51700</v>
      </c>
      <c r="J8291">
        <v>54850</v>
      </c>
      <c r="K8291" t="s">
        <v>3109</v>
      </c>
      <c r="L8291">
        <v>37</v>
      </c>
      <c r="M8291">
        <v>50</v>
      </c>
      <c r="N8291" t="s">
        <v>3375</v>
      </c>
    </row>
    <row r="8292" spans="1:14" x14ac:dyDescent="0.2">
      <c r="A8292" t="s">
        <v>14051</v>
      </c>
      <c r="B8292">
        <v>27050</v>
      </c>
      <c r="C8292">
        <v>30900</v>
      </c>
      <c r="D8292">
        <v>34750</v>
      </c>
      <c r="E8292">
        <v>38600</v>
      </c>
      <c r="F8292">
        <v>41700</v>
      </c>
      <c r="G8292">
        <v>44800</v>
      </c>
      <c r="H8292">
        <v>47900</v>
      </c>
      <c r="I8292">
        <v>51000</v>
      </c>
      <c r="J8292">
        <v>54050</v>
      </c>
      <c r="K8292" t="s">
        <v>3109</v>
      </c>
      <c r="L8292">
        <v>39</v>
      </c>
      <c r="M8292">
        <v>50</v>
      </c>
      <c r="N8292" t="s">
        <v>3378</v>
      </c>
    </row>
    <row r="8293" spans="1:14" x14ac:dyDescent="0.2">
      <c r="A8293" t="s">
        <v>14052</v>
      </c>
      <c r="B8293">
        <v>34950</v>
      </c>
      <c r="C8293">
        <v>39950</v>
      </c>
      <c r="D8293">
        <v>44950</v>
      </c>
      <c r="E8293">
        <v>49900</v>
      </c>
      <c r="F8293">
        <v>53900</v>
      </c>
      <c r="G8293">
        <v>57900</v>
      </c>
      <c r="H8293">
        <v>61900</v>
      </c>
      <c r="I8293">
        <v>65900</v>
      </c>
      <c r="J8293">
        <v>69900</v>
      </c>
      <c r="K8293" t="s">
        <v>3109</v>
      </c>
      <c r="L8293">
        <v>41</v>
      </c>
      <c r="M8293">
        <v>50</v>
      </c>
      <c r="N8293" t="s">
        <v>2844</v>
      </c>
    </row>
    <row r="8294" spans="1:14" x14ac:dyDescent="0.2">
      <c r="A8294" t="s">
        <v>14053</v>
      </c>
      <c r="B8294">
        <v>34950</v>
      </c>
      <c r="C8294">
        <v>39950</v>
      </c>
      <c r="D8294">
        <v>44950</v>
      </c>
      <c r="E8294">
        <v>49900</v>
      </c>
      <c r="F8294">
        <v>53900</v>
      </c>
      <c r="G8294">
        <v>57900</v>
      </c>
      <c r="H8294">
        <v>61900</v>
      </c>
      <c r="I8294">
        <v>65900</v>
      </c>
      <c r="J8294">
        <v>69900</v>
      </c>
      <c r="K8294" t="s">
        <v>3109</v>
      </c>
      <c r="L8294">
        <v>43</v>
      </c>
      <c r="M8294">
        <v>50</v>
      </c>
      <c r="N8294" t="s">
        <v>4046</v>
      </c>
    </row>
    <row r="8295" spans="1:14" x14ac:dyDescent="0.2">
      <c r="A8295" t="s">
        <v>14054</v>
      </c>
      <c r="B8295">
        <v>39100</v>
      </c>
      <c r="C8295">
        <v>44650</v>
      </c>
      <c r="D8295">
        <v>50250</v>
      </c>
      <c r="E8295">
        <v>55800</v>
      </c>
      <c r="F8295">
        <v>60300</v>
      </c>
      <c r="G8295">
        <v>64750</v>
      </c>
      <c r="H8295">
        <v>69200</v>
      </c>
      <c r="I8295">
        <v>73700</v>
      </c>
      <c r="J8295">
        <v>78150</v>
      </c>
      <c r="K8295" t="s">
        <v>3109</v>
      </c>
      <c r="L8295">
        <v>45</v>
      </c>
      <c r="M8295">
        <v>50</v>
      </c>
      <c r="N8295" t="s">
        <v>3764</v>
      </c>
    </row>
    <row r="8296" spans="1:14" x14ac:dyDescent="0.2">
      <c r="A8296" t="s">
        <v>14055</v>
      </c>
      <c r="B8296">
        <v>28950</v>
      </c>
      <c r="C8296">
        <v>33050</v>
      </c>
      <c r="D8296">
        <v>37200</v>
      </c>
      <c r="E8296">
        <v>41300</v>
      </c>
      <c r="F8296">
        <v>44650</v>
      </c>
      <c r="G8296">
        <v>47950</v>
      </c>
      <c r="H8296">
        <v>51250</v>
      </c>
      <c r="I8296">
        <v>54550</v>
      </c>
      <c r="J8296">
        <v>57850</v>
      </c>
      <c r="K8296" t="s">
        <v>3109</v>
      </c>
      <c r="L8296">
        <v>47</v>
      </c>
      <c r="M8296">
        <v>50</v>
      </c>
      <c r="N8296" t="s">
        <v>4193</v>
      </c>
    </row>
    <row r="8297" spans="1:14" x14ac:dyDescent="0.2">
      <c r="A8297" t="s">
        <v>14056</v>
      </c>
      <c r="B8297">
        <v>27800</v>
      </c>
      <c r="C8297">
        <v>31800</v>
      </c>
      <c r="D8297">
        <v>35750</v>
      </c>
      <c r="E8297">
        <v>39700</v>
      </c>
      <c r="F8297">
        <v>42900</v>
      </c>
      <c r="G8297">
        <v>46100</v>
      </c>
      <c r="H8297">
        <v>49250</v>
      </c>
      <c r="I8297">
        <v>52450</v>
      </c>
      <c r="J8297">
        <v>55600</v>
      </c>
      <c r="K8297" t="s">
        <v>3109</v>
      </c>
      <c r="L8297">
        <v>49</v>
      </c>
      <c r="M8297">
        <v>50</v>
      </c>
      <c r="N8297" t="s">
        <v>3964</v>
      </c>
    </row>
    <row r="8298" spans="1:14" x14ac:dyDescent="0.2">
      <c r="A8298" t="s">
        <v>14057</v>
      </c>
      <c r="B8298">
        <v>35150</v>
      </c>
      <c r="C8298">
        <v>40200</v>
      </c>
      <c r="D8298">
        <v>45200</v>
      </c>
      <c r="E8298">
        <v>50200</v>
      </c>
      <c r="F8298">
        <v>54250</v>
      </c>
      <c r="G8298">
        <v>58250</v>
      </c>
      <c r="H8298">
        <v>62250</v>
      </c>
      <c r="I8298">
        <v>66300</v>
      </c>
      <c r="J8298">
        <v>70300</v>
      </c>
      <c r="K8298" t="s">
        <v>3109</v>
      </c>
      <c r="L8298">
        <v>51</v>
      </c>
      <c r="M8298">
        <v>50</v>
      </c>
      <c r="N8298" t="s">
        <v>3326</v>
      </c>
    </row>
    <row r="8299" spans="1:14" x14ac:dyDescent="0.2">
      <c r="A8299" t="s">
        <v>14058</v>
      </c>
      <c r="B8299">
        <v>27000</v>
      </c>
      <c r="C8299">
        <v>30850</v>
      </c>
      <c r="D8299">
        <v>34700</v>
      </c>
      <c r="E8299">
        <v>38550</v>
      </c>
      <c r="F8299">
        <v>41650</v>
      </c>
      <c r="G8299">
        <v>44750</v>
      </c>
      <c r="H8299">
        <v>47850</v>
      </c>
      <c r="I8299">
        <v>50900</v>
      </c>
      <c r="J8299">
        <v>54000</v>
      </c>
      <c r="K8299" t="s">
        <v>3109</v>
      </c>
      <c r="L8299">
        <v>53</v>
      </c>
      <c r="M8299">
        <v>50</v>
      </c>
      <c r="N8299" t="s">
        <v>4047</v>
      </c>
    </row>
    <row r="8300" spans="1:14" x14ac:dyDescent="0.2">
      <c r="A8300" t="s">
        <v>14059</v>
      </c>
      <c r="B8300">
        <v>30850</v>
      </c>
      <c r="C8300">
        <v>35250</v>
      </c>
      <c r="D8300">
        <v>39650</v>
      </c>
      <c r="E8300">
        <v>44050</v>
      </c>
      <c r="F8300">
        <v>47600</v>
      </c>
      <c r="G8300">
        <v>51100</v>
      </c>
      <c r="H8300">
        <v>54650</v>
      </c>
      <c r="I8300">
        <v>58150</v>
      </c>
      <c r="J8300">
        <v>61700</v>
      </c>
      <c r="K8300" t="s">
        <v>3109</v>
      </c>
      <c r="L8300">
        <v>55</v>
      </c>
      <c r="M8300">
        <v>50</v>
      </c>
      <c r="N8300" t="s">
        <v>3327</v>
      </c>
    </row>
    <row r="8301" spans="1:14" x14ac:dyDescent="0.2">
      <c r="A8301" t="s">
        <v>14060</v>
      </c>
      <c r="B8301">
        <v>27000</v>
      </c>
      <c r="C8301">
        <v>30850</v>
      </c>
      <c r="D8301">
        <v>34700</v>
      </c>
      <c r="E8301">
        <v>38550</v>
      </c>
      <c r="F8301">
        <v>41650</v>
      </c>
      <c r="G8301">
        <v>44750</v>
      </c>
      <c r="H8301">
        <v>47850</v>
      </c>
      <c r="I8301">
        <v>50900</v>
      </c>
      <c r="J8301">
        <v>54000</v>
      </c>
      <c r="K8301" t="s">
        <v>3109</v>
      </c>
      <c r="L8301">
        <v>57</v>
      </c>
      <c r="M8301">
        <v>50</v>
      </c>
      <c r="N8301" t="s">
        <v>3384</v>
      </c>
    </row>
    <row r="8302" spans="1:14" x14ac:dyDescent="0.2">
      <c r="A8302" t="s">
        <v>14061</v>
      </c>
      <c r="B8302">
        <v>29100</v>
      </c>
      <c r="C8302">
        <v>33250</v>
      </c>
      <c r="D8302">
        <v>37400</v>
      </c>
      <c r="E8302">
        <v>41550</v>
      </c>
      <c r="F8302">
        <v>44900</v>
      </c>
      <c r="G8302">
        <v>48200</v>
      </c>
      <c r="H8302">
        <v>51550</v>
      </c>
      <c r="I8302">
        <v>54850</v>
      </c>
      <c r="J8302">
        <v>58200</v>
      </c>
      <c r="K8302" t="s">
        <v>3109</v>
      </c>
      <c r="L8302">
        <v>59</v>
      </c>
      <c r="M8302">
        <v>50</v>
      </c>
      <c r="N8302" t="s">
        <v>3329</v>
      </c>
    </row>
    <row r="8303" spans="1:14" x14ac:dyDescent="0.2">
      <c r="A8303" t="s">
        <v>14062</v>
      </c>
      <c r="B8303">
        <v>27000</v>
      </c>
      <c r="C8303">
        <v>30850</v>
      </c>
      <c r="D8303">
        <v>34700</v>
      </c>
      <c r="E8303">
        <v>38550</v>
      </c>
      <c r="F8303">
        <v>41650</v>
      </c>
      <c r="G8303">
        <v>44750</v>
      </c>
      <c r="H8303">
        <v>47850</v>
      </c>
      <c r="I8303">
        <v>50900</v>
      </c>
      <c r="J8303">
        <v>54000</v>
      </c>
      <c r="K8303" t="s">
        <v>3109</v>
      </c>
      <c r="L8303">
        <v>61</v>
      </c>
      <c r="M8303">
        <v>50</v>
      </c>
      <c r="N8303" t="s">
        <v>4048</v>
      </c>
    </row>
    <row r="8304" spans="1:14" x14ac:dyDescent="0.2">
      <c r="A8304" t="s">
        <v>14063</v>
      </c>
      <c r="B8304">
        <v>27250</v>
      </c>
      <c r="C8304">
        <v>31150</v>
      </c>
      <c r="D8304">
        <v>35050</v>
      </c>
      <c r="E8304">
        <v>38900</v>
      </c>
      <c r="F8304">
        <v>42050</v>
      </c>
      <c r="G8304">
        <v>45150</v>
      </c>
      <c r="H8304">
        <v>48250</v>
      </c>
      <c r="I8304">
        <v>51350</v>
      </c>
      <c r="J8304">
        <v>54500</v>
      </c>
      <c r="K8304" t="s">
        <v>3109</v>
      </c>
      <c r="L8304">
        <v>63</v>
      </c>
      <c r="M8304">
        <v>50</v>
      </c>
      <c r="N8304" t="s">
        <v>4049</v>
      </c>
    </row>
    <row r="8305" spans="1:14" x14ac:dyDescent="0.2">
      <c r="A8305" t="s">
        <v>14064</v>
      </c>
      <c r="B8305">
        <v>27000</v>
      </c>
      <c r="C8305">
        <v>30850</v>
      </c>
      <c r="D8305">
        <v>34700</v>
      </c>
      <c r="E8305">
        <v>38550</v>
      </c>
      <c r="F8305">
        <v>41650</v>
      </c>
      <c r="G8305">
        <v>44750</v>
      </c>
      <c r="H8305">
        <v>47850</v>
      </c>
      <c r="I8305">
        <v>50900</v>
      </c>
      <c r="J8305">
        <v>54000</v>
      </c>
      <c r="K8305" t="s">
        <v>3109</v>
      </c>
      <c r="L8305">
        <v>65</v>
      </c>
      <c r="M8305">
        <v>50</v>
      </c>
      <c r="N8305" t="s">
        <v>3334</v>
      </c>
    </row>
    <row r="8306" spans="1:14" x14ac:dyDescent="0.2">
      <c r="A8306" t="s">
        <v>14065</v>
      </c>
      <c r="B8306">
        <v>28300</v>
      </c>
      <c r="C8306">
        <v>32350</v>
      </c>
      <c r="D8306">
        <v>36400</v>
      </c>
      <c r="E8306">
        <v>40400</v>
      </c>
      <c r="F8306">
        <v>43650</v>
      </c>
      <c r="G8306">
        <v>46900</v>
      </c>
      <c r="H8306">
        <v>50100</v>
      </c>
      <c r="I8306">
        <v>53350</v>
      </c>
      <c r="J8306">
        <v>56600</v>
      </c>
      <c r="K8306" t="s">
        <v>3109</v>
      </c>
      <c r="L8306">
        <v>67</v>
      </c>
      <c r="M8306">
        <v>50</v>
      </c>
      <c r="N8306" t="s">
        <v>4050</v>
      </c>
    </row>
    <row r="8307" spans="1:14" x14ac:dyDescent="0.2">
      <c r="A8307" t="s">
        <v>14066</v>
      </c>
      <c r="B8307">
        <v>27450</v>
      </c>
      <c r="C8307">
        <v>31400</v>
      </c>
      <c r="D8307">
        <v>35300</v>
      </c>
      <c r="E8307">
        <v>39200</v>
      </c>
      <c r="F8307">
        <v>42350</v>
      </c>
      <c r="G8307">
        <v>45500</v>
      </c>
      <c r="H8307">
        <v>48650</v>
      </c>
      <c r="I8307">
        <v>51750</v>
      </c>
      <c r="J8307">
        <v>54900</v>
      </c>
      <c r="K8307" t="s">
        <v>3109</v>
      </c>
      <c r="L8307">
        <v>69</v>
      </c>
      <c r="M8307">
        <v>50</v>
      </c>
      <c r="N8307" t="s">
        <v>4051</v>
      </c>
    </row>
    <row r="8308" spans="1:14" x14ac:dyDescent="0.2">
      <c r="A8308" t="s">
        <v>14067</v>
      </c>
      <c r="B8308">
        <v>33450</v>
      </c>
      <c r="C8308">
        <v>38200</v>
      </c>
      <c r="D8308">
        <v>43000</v>
      </c>
      <c r="E8308">
        <v>47750</v>
      </c>
      <c r="F8308">
        <v>51600</v>
      </c>
      <c r="G8308">
        <v>55400</v>
      </c>
      <c r="H8308">
        <v>59250</v>
      </c>
      <c r="I8308">
        <v>63050</v>
      </c>
      <c r="J8308">
        <v>66850</v>
      </c>
      <c r="K8308" t="s">
        <v>3109</v>
      </c>
      <c r="L8308">
        <v>71</v>
      </c>
      <c r="M8308">
        <v>50</v>
      </c>
      <c r="N8308" t="s">
        <v>2463</v>
      </c>
    </row>
    <row r="8309" spans="1:14" x14ac:dyDescent="0.2">
      <c r="A8309" t="s">
        <v>14068</v>
      </c>
      <c r="B8309">
        <v>27150</v>
      </c>
      <c r="C8309">
        <v>31000</v>
      </c>
      <c r="D8309">
        <v>34900</v>
      </c>
      <c r="E8309">
        <v>38750</v>
      </c>
      <c r="F8309">
        <v>41850</v>
      </c>
      <c r="G8309">
        <v>44950</v>
      </c>
      <c r="H8309">
        <v>48050</v>
      </c>
      <c r="I8309">
        <v>51150</v>
      </c>
      <c r="J8309">
        <v>54250</v>
      </c>
      <c r="K8309" t="s">
        <v>3109</v>
      </c>
      <c r="L8309">
        <v>73</v>
      </c>
      <c r="M8309">
        <v>50</v>
      </c>
      <c r="N8309" t="s">
        <v>3337</v>
      </c>
    </row>
    <row r="8310" spans="1:14" x14ac:dyDescent="0.2">
      <c r="A8310" t="s">
        <v>14069</v>
      </c>
      <c r="B8310">
        <v>31600</v>
      </c>
      <c r="C8310">
        <v>36100</v>
      </c>
      <c r="D8310">
        <v>40600</v>
      </c>
      <c r="E8310">
        <v>45100</v>
      </c>
      <c r="F8310">
        <v>48750</v>
      </c>
      <c r="G8310">
        <v>52350</v>
      </c>
      <c r="H8310">
        <v>55950</v>
      </c>
      <c r="I8310">
        <v>59550</v>
      </c>
      <c r="J8310">
        <v>63150</v>
      </c>
      <c r="K8310" t="s">
        <v>3109</v>
      </c>
      <c r="L8310">
        <v>75</v>
      </c>
      <c r="M8310">
        <v>50</v>
      </c>
      <c r="N8310" t="s">
        <v>4052</v>
      </c>
    </row>
    <row r="8311" spans="1:14" x14ac:dyDescent="0.2">
      <c r="A8311" t="s">
        <v>14070</v>
      </c>
      <c r="B8311">
        <v>33600</v>
      </c>
      <c r="C8311">
        <v>38400</v>
      </c>
      <c r="D8311">
        <v>43200</v>
      </c>
      <c r="E8311">
        <v>47950</v>
      </c>
      <c r="F8311">
        <v>51800</v>
      </c>
      <c r="G8311">
        <v>55650</v>
      </c>
      <c r="H8311">
        <v>59500</v>
      </c>
      <c r="I8311">
        <v>63300</v>
      </c>
      <c r="J8311">
        <v>67150</v>
      </c>
      <c r="K8311" t="s">
        <v>3109</v>
      </c>
      <c r="L8311">
        <v>77</v>
      </c>
      <c r="M8311">
        <v>50</v>
      </c>
      <c r="N8311" t="s">
        <v>4053</v>
      </c>
    </row>
    <row r="8312" spans="1:14" x14ac:dyDescent="0.2">
      <c r="A8312" t="s">
        <v>14071</v>
      </c>
      <c r="B8312">
        <v>27450</v>
      </c>
      <c r="C8312">
        <v>31400</v>
      </c>
      <c r="D8312">
        <v>35300</v>
      </c>
      <c r="E8312">
        <v>39200</v>
      </c>
      <c r="F8312">
        <v>42350</v>
      </c>
      <c r="G8312">
        <v>45500</v>
      </c>
      <c r="H8312">
        <v>48650</v>
      </c>
      <c r="I8312">
        <v>51750</v>
      </c>
      <c r="J8312">
        <v>54900</v>
      </c>
      <c r="K8312" t="s">
        <v>3109</v>
      </c>
      <c r="L8312">
        <v>79</v>
      </c>
      <c r="M8312">
        <v>50</v>
      </c>
      <c r="N8312" t="s">
        <v>4054</v>
      </c>
    </row>
    <row r="8313" spans="1:14" x14ac:dyDescent="0.2">
      <c r="A8313" t="s">
        <v>14072</v>
      </c>
      <c r="B8313">
        <v>27550</v>
      </c>
      <c r="C8313">
        <v>31500</v>
      </c>
      <c r="D8313">
        <v>35450</v>
      </c>
      <c r="E8313">
        <v>39350</v>
      </c>
      <c r="F8313">
        <v>42500</v>
      </c>
      <c r="G8313">
        <v>45650</v>
      </c>
      <c r="H8313">
        <v>48800</v>
      </c>
      <c r="I8313">
        <v>51950</v>
      </c>
      <c r="J8313">
        <v>55100</v>
      </c>
      <c r="K8313" t="s">
        <v>3109</v>
      </c>
      <c r="L8313">
        <v>81</v>
      </c>
      <c r="M8313">
        <v>50</v>
      </c>
      <c r="N8313" t="s">
        <v>4055</v>
      </c>
    </row>
    <row r="8314" spans="1:14" x14ac:dyDescent="0.2">
      <c r="A8314" t="s">
        <v>14073</v>
      </c>
      <c r="B8314">
        <v>27000</v>
      </c>
      <c r="C8314">
        <v>30850</v>
      </c>
      <c r="D8314">
        <v>34700</v>
      </c>
      <c r="E8314">
        <v>38550</v>
      </c>
      <c r="F8314">
        <v>41650</v>
      </c>
      <c r="G8314">
        <v>44750</v>
      </c>
      <c r="H8314">
        <v>47850</v>
      </c>
      <c r="I8314">
        <v>50900</v>
      </c>
      <c r="J8314">
        <v>54000</v>
      </c>
      <c r="K8314" t="s">
        <v>3109</v>
      </c>
      <c r="L8314">
        <v>83</v>
      </c>
      <c r="M8314">
        <v>50</v>
      </c>
      <c r="N8314" t="s">
        <v>4056</v>
      </c>
    </row>
    <row r="8315" spans="1:14" x14ac:dyDescent="0.2">
      <c r="A8315" t="s">
        <v>14074</v>
      </c>
      <c r="B8315">
        <v>27250</v>
      </c>
      <c r="C8315">
        <v>31150</v>
      </c>
      <c r="D8315">
        <v>35050</v>
      </c>
      <c r="E8315">
        <v>38900</v>
      </c>
      <c r="F8315">
        <v>42050</v>
      </c>
      <c r="G8315">
        <v>45150</v>
      </c>
      <c r="H8315">
        <v>48250</v>
      </c>
      <c r="I8315">
        <v>51350</v>
      </c>
      <c r="J8315">
        <v>54500</v>
      </c>
      <c r="K8315" t="s">
        <v>3109</v>
      </c>
      <c r="L8315">
        <v>85</v>
      </c>
      <c r="M8315">
        <v>50</v>
      </c>
      <c r="N8315" t="s">
        <v>4125</v>
      </c>
    </row>
    <row r="8316" spans="1:14" x14ac:dyDescent="0.2">
      <c r="A8316" t="s">
        <v>14075</v>
      </c>
      <c r="B8316">
        <v>27000</v>
      </c>
      <c r="C8316">
        <v>30850</v>
      </c>
      <c r="D8316">
        <v>34700</v>
      </c>
      <c r="E8316">
        <v>38550</v>
      </c>
      <c r="F8316">
        <v>41650</v>
      </c>
      <c r="G8316">
        <v>44750</v>
      </c>
      <c r="H8316">
        <v>47850</v>
      </c>
      <c r="I8316">
        <v>50900</v>
      </c>
      <c r="J8316">
        <v>54000</v>
      </c>
      <c r="K8316" t="s">
        <v>3109</v>
      </c>
      <c r="L8316">
        <v>87</v>
      </c>
      <c r="M8316">
        <v>50</v>
      </c>
      <c r="N8316" t="s">
        <v>1967</v>
      </c>
    </row>
    <row r="8317" spans="1:14" x14ac:dyDescent="0.2">
      <c r="A8317" t="s">
        <v>14076</v>
      </c>
      <c r="B8317">
        <v>31750</v>
      </c>
      <c r="C8317">
        <v>36250</v>
      </c>
      <c r="D8317">
        <v>40800</v>
      </c>
      <c r="E8317">
        <v>45300</v>
      </c>
      <c r="F8317">
        <v>48950</v>
      </c>
      <c r="G8317">
        <v>52550</v>
      </c>
      <c r="H8317">
        <v>56200</v>
      </c>
      <c r="I8317">
        <v>59800</v>
      </c>
      <c r="J8317">
        <v>63450</v>
      </c>
      <c r="K8317" t="s">
        <v>3109</v>
      </c>
      <c r="L8317">
        <v>89</v>
      </c>
      <c r="M8317">
        <v>50</v>
      </c>
      <c r="N8317" t="s">
        <v>3347</v>
      </c>
    </row>
    <row r="8318" spans="1:14" x14ac:dyDescent="0.2">
      <c r="A8318" t="s">
        <v>14077</v>
      </c>
      <c r="B8318">
        <v>39100</v>
      </c>
      <c r="C8318">
        <v>44650</v>
      </c>
      <c r="D8318">
        <v>50250</v>
      </c>
      <c r="E8318">
        <v>55800</v>
      </c>
      <c r="F8318">
        <v>60300</v>
      </c>
      <c r="G8318">
        <v>64750</v>
      </c>
      <c r="H8318">
        <v>69200</v>
      </c>
      <c r="I8318">
        <v>73700</v>
      </c>
      <c r="J8318">
        <v>78150</v>
      </c>
      <c r="K8318" t="s">
        <v>3109</v>
      </c>
      <c r="L8318">
        <v>91</v>
      </c>
      <c r="M8318">
        <v>50</v>
      </c>
      <c r="N8318" t="s">
        <v>3348</v>
      </c>
    </row>
    <row r="8319" spans="1:14" x14ac:dyDescent="0.2">
      <c r="A8319" t="s">
        <v>14078</v>
      </c>
      <c r="B8319">
        <v>31800</v>
      </c>
      <c r="C8319">
        <v>36350</v>
      </c>
      <c r="D8319">
        <v>40900</v>
      </c>
      <c r="E8319">
        <v>45400</v>
      </c>
      <c r="F8319">
        <v>49050</v>
      </c>
      <c r="G8319">
        <v>52700</v>
      </c>
      <c r="H8319">
        <v>56300</v>
      </c>
      <c r="I8319">
        <v>59950</v>
      </c>
      <c r="J8319">
        <v>63600</v>
      </c>
      <c r="K8319" t="s">
        <v>3109</v>
      </c>
      <c r="L8319">
        <v>93</v>
      </c>
      <c r="M8319">
        <v>50</v>
      </c>
      <c r="N8319" t="s">
        <v>1968</v>
      </c>
    </row>
    <row r="8320" spans="1:14" x14ac:dyDescent="0.2">
      <c r="A8320" t="s">
        <v>14079</v>
      </c>
      <c r="B8320">
        <v>33600</v>
      </c>
      <c r="C8320">
        <v>38400</v>
      </c>
      <c r="D8320">
        <v>43200</v>
      </c>
      <c r="E8320">
        <v>47950</v>
      </c>
      <c r="F8320">
        <v>51800</v>
      </c>
      <c r="G8320">
        <v>55650</v>
      </c>
      <c r="H8320">
        <v>59500</v>
      </c>
      <c r="I8320">
        <v>63300</v>
      </c>
      <c r="J8320">
        <v>67150</v>
      </c>
      <c r="K8320" t="s">
        <v>3109</v>
      </c>
      <c r="L8320">
        <v>95</v>
      </c>
      <c r="M8320">
        <v>50</v>
      </c>
      <c r="N8320" t="s">
        <v>2414</v>
      </c>
    </row>
    <row r="8321" spans="1:14" x14ac:dyDescent="0.2">
      <c r="A8321" t="s">
        <v>14080</v>
      </c>
      <c r="B8321">
        <v>27050</v>
      </c>
      <c r="C8321">
        <v>30900</v>
      </c>
      <c r="D8321">
        <v>34750</v>
      </c>
      <c r="E8321">
        <v>38600</v>
      </c>
      <c r="F8321">
        <v>41700</v>
      </c>
      <c r="G8321">
        <v>44800</v>
      </c>
      <c r="H8321">
        <v>47900</v>
      </c>
      <c r="I8321">
        <v>51000</v>
      </c>
      <c r="J8321">
        <v>54050</v>
      </c>
      <c r="K8321" t="s">
        <v>3109</v>
      </c>
      <c r="L8321">
        <v>97</v>
      </c>
      <c r="M8321">
        <v>50</v>
      </c>
      <c r="N8321" t="s">
        <v>1969</v>
      </c>
    </row>
    <row r="8322" spans="1:14" x14ac:dyDescent="0.2">
      <c r="A8322" t="s">
        <v>14081</v>
      </c>
      <c r="B8322">
        <v>34950</v>
      </c>
      <c r="C8322">
        <v>39950</v>
      </c>
      <c r="D8322">
        <v>44950</v>
      </c>
      <c r="E8322">
        <v>49900</v>
      </c>
      <c r="F8322">
        <v>53900</v>
      </c>
      <c r="G8322">
        <v>57900</v>
      </c>
      <c r="H8322">
        <v>61900</v>
      </c>
      <c r="I8322">
        <v>65900</v>
      </c>
      <c r="J8322">
        <v>69900</v>
      </c>
      <c r="K8322" t="s">
        <v>3109</v>
      </c>
      <c r="L8322">
        <v>99</v>
      </c>
      <c r="M8322">
        <v>50</v>
      </c>
      <c r="N8322" t="s">
        <v>3350</v>
      </c>
    </row>
    <row r="8323" spans="1:14" x14ac:dyDescent="0.2">
      <c r="A8323" t="s">
        <v>14082</v>
      </c>
      <c r="B8323">
        <v>39100</v>
      </c>
      <c r="C8323">
        <v>44650</v>
      </c>
      <c r="D8323">
        <v>50250</v>
      </c>
      <c r="E8323">
        <v>55800</v>
      </c>
      <c r="F8323">
        <v>60300</v>
      </c>
      <c r="G8323">
        <v>64750</v>
      </c>
      <c r="H8323">
        <v>69200</v>
      </c>
      <c r="I8323">
        <v>73700</v>
      </c>
      <c r="J8323">
        <v>78150</v>
      </c>
      <c r="K8323" t="s">
        <v>3109</v>
      </c>
      <c r="L8323">
        <v>101</v>
      </c>
      <c r="M8323">
        <v>50</v>
      </c>
      <c r="N8323" t="s">
        <v>1970</v>
      </c>
    </row>
    <row r="8324" spans="1:14" x14ac:dyDescent="0.2">
      <c r="A8324" t="s">
        <v>14083</v>
      </c>
      <c r="B8324">
        <v>32700</v>
      </c>
      <c r="C8324">
        <v>37400</v>
      </c>
      <c r="D8324">
        <v>42050</v>
      </c>
      <c r="E8324">
        <v>46700</v>
      </c>
      <c r="F8324">
        <v>50450</v>
      </c>
      <c r="G8324">
        <v>54200</v>
      </c>
      <c r="H8324">
        <v>57950</v>
      </c>
      <c r="I8324">
        <v>61650</v>
      </c>
      <c r="J8324">
        <v>65400</v>
      </c>
      <c r="K8324" t="s">
        <v>3109</v>
      </c>
      <c r="L8324">
        <v>103</v>
      </c>
      <c r="M8324">
        <v>50</v>
      </c>
      <c r="N8324" t="s">
        <v>3352</v>
      </c>
    </row>
    <row r="8325" spans="1:14" x14ac:dyDescent="0.2">
      <c r="A8325" t="s">
        <v>14084</v>
      </c>
      <c r="B8325">
        <v>27000</v>
      </c>
      <c r="C8325">
        <v>30850</v>
      </c>
      <c r="D8325">
        <v>34700</v>
      </c>
      <c r="E8325">
        <v>38550</v>
      </c>
      <c r="F8325">
        <v>41650</v>
      </c>
      <c r="G8325">
        <v>44750</v>
      </c>
      <c r="H8325">
        <v>47850</v>
      </c>
      <c r="I8325">
        <v>50900</v>
      </c>
      <c r="J8325">
        <v>54000</v>
      </c>
      <c r="K8325" t="s">
        <v>3109</v>
      </c>
      <c r="L8325">
        <v>105</v>
      </c>
      <c r="M8325">
        <v>50</v>
      </c>
      <c r="N8325" t="s">
        <v>1971</v>
      </c>
    </row>
    <row r="8326" spans="1:14" x14ac:dyDescent="0.2">
      <c r="A8326" t="s">
        <v>14085</v>
      </c>
      <c r="B8326">
        <v>27900</v>
      </c>
      <c r="C8326">
        <v>31900</v>
      </c>
      <c r="D8326">
        <v>35900</v>
      </c>
      <c r="E8326">
        <v>39850</v>
      </c>
      <c r="F8326">
        <v>43050</v>
      </c>
      <c r="G8326">
        <v>46250</v>
      </c>
      <c r="H8326">
        <v>49450</v>
      </c>
      <c r="I8326">
        <v>52650</v>
      </c>
      <c r="J8326">
        <v>55800</v>
      </c>
      <c r="K8326" t="s">
        <v>3109</v>
      </c>
      <c r="L8326">
        <v>107</v>
      </c>
      <c r="M8326">
        <v>50</v>
      </c>
      <c r="N8326" t="s">
        <v>1972</v>
      </c>
    </row>
    <row r="8327" spans="1:14" x14ac:dyDescent="0.2">
      <c r="A8327" t="s">
        <v>14086</v>
      </c>
      <c r="B8327">
        <v>28050</v>
      </c>
      <c r="C8327">
        <v>32050</v>
      </c>
      <c r="D8327">
        <v>36050</v>
      </c>
      <c r="E8327">
        <v>40050</v>
      </c>
      <c r="F8327">
        <v>43300</v>
      </c>
      <c r="G8327">
        <v>46500</v>
      </c>
      <c r="H8327">
        <v>49700</v>
      </c>
      <c r="I8327">
        <v>52900</v>
      </c>
      <c r="J8327">
        <v>56100</v>
      </c>
      <c r="K8327" t="s">
        <v>3109</v>
      </c>
      <c r="L8327">
        <v>109</v>
      </c>
      <c r="M8327">
        <v>50</v>
      </c>
      <c r="N8327" t="s">
        <v>1973</v>
      </c>
    </row>
    <row r="8328" spans="1:14" x14ac:dyDescent="0.2">
      <c r="A8328" t="s">
        <v>14087</v>
      </c>
      <c r="B8328">
        <v>27000</v>
      </c>
      <c r="C8328">
        <v>30850</v>
      </c>
      <c r="D8328">
        <v>34700</v>
      </c>
      <c r="E8328">
        <v>38550</v>
      </c>
      <c r="F8328">
        <v>41650</v>
      </c>
      <c r="G8328">
        <v>44750</v>
      </c>
      <c r="H8328">
        <v>47850</v>
      </c>
      <c r="I8328">
        <v>50900</v>
      </c>
      <c r="J8328">
        <v>54000</v>
      </c>
      <c r="K8328" t="s">
        <v>3109</v>
      </c>
      <c r="L8328">
        <v>111</v>
      </c>
      <c r="M8328">
        <v>50</v>
      </c>
      <c r="N8328" t="s">
        <v>2365</v>
      </c>
    </row>
    <row r="8329" spans="1:14" x14ac:dyDescent="0.2">
      <c r="A8329" t="s">
        <v>14088</v>
      </c>
      <c r="B8329">
        <v>27000</v>
      </c>
      <c r="C8329">
        <v>30850</v>
      </c>
      <c r="D8329">
        <v>34700</v>
      </c>
      <c r="E8329">
        <v>38550</v>
      </c>
      <c r="F8329">
        <v>41650</v>
      </c>
      <c r="G8329">
        <v>44750</v>
      </c>
      <c r="H8329">
        <v>47850</v>
      </c>
      <c r="I8329">
        <v>50900</v>
      </c>
      <c r="J8329">
        <v>54000</v>
      </c>
      <c r="K8329" t="s">
        <v>3109</v>
      </c>
      <c r="L8329">
        <v>113</v>
      </c>
      <c r="M8329">
        <v>50</v>
      </c>
      <c r="N8329" t="s">
        <v>4171</v>
      </c>
    </row>
    <row r="8330" spans="1:14" x14ac:dyDescent="0.2">
      <c r="A8330" t="s">
        <v>14089</v>
      </c>
      <c r="B8330">
        <v>27450</v>
      </c>
      <c r="C8330">
        <v>31350</v>
      </c>
      <c r="D8330">
        <v>35250</v>
      </c>
      <c r="E8330">
        <v>39150</v>
      </c>
      <c r="F8330">
        <v>42300</v>
      </c>
      <c r="G8330">
        <v>45450</v>
      </c>
      <c r="H8330">
        <v>48550</v>
      </c>
      <c r="I8330">
        <v>51700</v>
      </c>
      <c r="J8330">
        <v>54850</v>
      </c>
      <c r="K8330" t="s">
        <v>3109</v>
      </c>
      <c r="L8330">
        <v>115</v>
      </c>
      <c r="M8330">
        <v>50</v>
      </c>
      <c r="N8330" t="s">
        <v>1974</v>
      </c>
    </row>
    <row r="8331" spans="1:14" x14ac:dyDescent="0.2">
      <c r="A8331" t="s">
        <v>14090</v>
      </c>
      <c r="B8331">
        <v>27000</v>
      </c>
      <c r="C8331">
        <v>30850</v>
      </c>
      <c r="D8331">
        <v>34700</v>
      </c>
      <c r="E8331">
        <v>38550</v>
      </c>
      <c r="F8331">
        <v>41650</v>
      </c>
      <c r="G8331">
        <v>44750</v>
      </c>
      <c r="H8331">
        <v>47850</v>
      </c>
      <c r="I8331">
        <v>50900</v>
      </c>
      <c r="J8331">
        <v>54000</v>
      </c>
      <c r="K8331" t="s">
        <v>3109</v>
      </c>
      <c r="L8331">
        <v>117</v>
      </c>
      <c r="M8331">
        <v>50</v>
      </c>
      <c r="N8331" t="s">
        <v>2495</v>
      </c>
    </row>
    <row r="8332" spans="1:14" x14ac:dyDescent="0.2">
      <c r="A8332" t="s">
        <v>14091</v>
      </c>
      <c r="B8332">
        <v>30350</v>
      </c>
      <c r="C8332">
        <v>34700</v>
      </c>
      <c r="D8332">
        <v>39050</v>
      </c>
      <c r="E8332">
        <v>43350</v>
      </c>
      <c r="F8332">
        <v>46850</v>
      </c>
      <c r="G8332">
        <v>50300</v>
      </c>
      <c r="H8332">
        <v>53800</v>
      </c>
      <c r="I8332">
        <v>57250</v>
      </c>
      <c r="J8332">
        <v>60700</v>
      </c>
      <c r="K8332" t="s">
        <v>3109</v>
      </c>
      <c r="L8332">
        <v>119</v>
      </c>
      <c r="M8332">
        <v>50</v>
      </c>
      <c r="N8332" t="s">
        <v>3417</v>
      </c>
    </row>
    <row r="8333" spans="1:14" x14ac:dyDescent="0.2">
      <c r="A8333" t="s">
        <v>14092</v>
      </c>
      <c r="B8333">
        <v>27000</v>
      </c>
      <c r="C8333">
        <v>30850</v>
      </c>
      <c r="D8333">
        <v>34700</v>
      </c>
      <c r="E8333">
        <v>38550</v>
      </c>
      <c r="F8333">
        <v>41650</v>
      </c>
      <c r="G8333">
        <v>44750</v>
      </c>
      <c r="H8333">
        <v>47850</v>
      </c>
      <c r="I8333">
        <v>50900</v>
      </c>
      <c r="J8333">
        <v>54000</v>
      </c>
      <c r="K8333" t="s">
        <v>3109</v>
      </c>
      <c r="L8333">
        <v>121</v>
      </c>
      <c r="M8333">
        <v>50</v>
      </c>
      <c r="N8333" t="s">
        <v>1975</v>
      </c>
    </row>
    <row r="8334" spans="1:14" x14ac:dyDescent="0.2">
      <c r="A8334" t="s">
        <v>14093</v>
      </c>
      <c r="B8334">
        <v>27000</v>
      </c>
      <c r="C8334">
        <v>30850</v>
      </c>
      <c r="D8334">
        <v>34700</v>
      </c>
      <c r="E8334">
        <v>38550</v>
      </c>
      <c r="F8334">
        <v>41650</v>
      </c>
      <c r="G8334">
        <v>44750</v>
      </c>
      <c r="H8334">
        <v>47850</v>
      </c>
      <c r="I8334">
        <v>50900</v>
      </c>
      <c r="J8334">
        <v>54000</v>
      </c>
      <c r="K8334" t="s">
        <v>3109</v>
      </c>
      <c r="L8334">
        <v>123</v>
      </c>
      <c r="M8334">
        <v>50</v>
      </c>
      <c r="N8334" t="s">
        <v>3615</v>
      </c>
    </row>
    <row r="8335" spans="1:14" x14ac:dyDescent="0.2">
      <c r="A8335" t="s">
        <v>14094</v>
      </c>
      <c r="B8335">
        <v>35150</v>
      </c>
      <c r="C8335">
        <v>40200</v>
      </c>
      <c r="D8335">
        <v>45200</v>
      </c>
      <c r="E8335">
        <v>50200</v>
      </c>
      <c r="F8335">
        <v>54250</v>
      </c>
      <c r="G8335">
        <v>58250</v>
      </c>
      <c r="H8335">
        <v>62250</v>
      </c>
      <c r="I8335">
        <v>66300</v>
      </c>
      <c r="J8335">
        <v>70300</v>
      </c>
      <c r="K8335" t="s">
        <v>3109</v>
      </c>
      <c r="L8335">
        <v>125</v>
      </c>
      <c r="M8335">
        <v>50</v>
      </c>
      <c r="N8335" t="s">
        <v>3362</v>
      </c>
    </row>
    <row r="8336" spans="1:14" x14ac:dyDescent="0.2">
      <c r="A8336" t="s">
        <v>14095</v>
      </c>
      <c r="B8336">
        <v>27300</v>
      </c>
      <c r="C8336">
        <v>31200</v>
      </c>
      <c r="D8336">
        <v>35100</v>
      </c>
      <c r="E8336">
        <v>39000</v>
      </c>
      <c r="F8336">
        <v>42150</v>
      </c>
      <c r="G8336">
        <v>45250</v>
      </c>
      <c r="H8336">
        <v>48400</v>
      </c>
      <c r="I8336">
        <v>51500</v>
      </c>
      <c r="J8336">
        <v>54600</v>
      </c>
      <c r="K8336" t="s">
        <v>3109</v>
      </c>
      <c r="L8336">
        <v>127</v>
      </c>
      <c r="M8336">
        <v>50</v>
      </c>
      <c r="N8336" t="s">
        <v>3616</v>
      </c>
    </row>
    <row r="8337" spans="1:14" x14ac:dyDescent="0.2">
      <c r="A8337" t="s">
        <v>14096</v>
      </c>
      <c r="B8337">
        <v>35150</v>
      </c>
      <c r="C8337">
        <v>40200</v>
      </c>
      <c r="D8337">
        <v>45200</v>
      </c>
      <c r="E8337">
        <v>50200</v>
      </c>
      <c r="F8337">
        <v>54250</v>
      </c>
      <c r="G8337">
        <v>58250</v>
      </c>
      <c r="H8337">
        <v>62250</v>
      </c>
      <c r="I8337">
        <v>66300</v>
      </c>
      <c r="J8337">
        <v>70300</v>
      </c>
      <c r="K8337" t="s">
        <v>3109</v>
      </c>
      <c r="L8337">
        <v>129</v>
      </c>
      <c r="M8337">
        <v>50</v>
      </c>
      <c r="N8337" t="s">
        <v>1976</v>
      </c>
    </row>
    <row r="8338" spans="1:14" x14ac:dyDescent="0.2">
      <c r="A8338" t="s">
        <v>14097</v>
      </c>
      <c r="B8338">
        <v>27450</v>
      </c>
      <c r="C8338">
        <v>31400</v>
      </c>
      <c r="D8338">
        <v>35300</v>
      </c>
      <c r="E8338">
        <v>39200</v>
      </c>
      <c r="F8338">
        <v>42350</v>
      </c>
      <c r="G8338">
        <v>45500</v>
      </c>
      <c r="H8338">
        <v>48650</v>
      </c>
      <c r="I8338">
        <v>51750</v>
      </c>
      <c r="J8338">
        <v>54900</v>
      </c>
      <c r="K8338" t="s">
        <v>3109</v>
      </c>
      <c r="L8338">
        <v>131</v>
      </c>
      <c r="M8338">
        <v>50</v>
      </c>
      <c r="N8338" t="s">
        <v>2498</v>
      </c>
    </row>
    <row r="8339" spans="1:14" x14ac:dyDescent="0.2">
      <c r="A8339" t="s">
        <v>14098</v>
      </c>
      <c r="B8339">
        <v>33950</v>
      </c>
      <c r="C8339">
        <v>38800</v>
      </c>
      <c r="D8339">
        <v>43650</v>
      </c>
      <c r="E8339">
        <v>48450</v>
      </c>
      <c r="F8339">
        <v>52350</v>
      </c>
      <c r="G8339">
        <v>56250</v>
      </c>
      <c r="H8339">
        <v>60100</v>
      </c>
      <c r="I8339">
        <v>64000</v>
      </c>
      <c r="J8339">
        <v>67850</v>
      </c>
      <c r="K8339" t="s">
        <v>3109</v>
      </c>
      <c r="L8339">
        <v>133</v>
      </c>
      <c r="M8339">
        <v>50</v>
      </c>
      <c r="N8339" t="s">
        <v>2478</v>
      </c>
    </row>
    <row r="8340" spans="1:14" x14ac:dyDescent="0.2">
      <c r="A8340" t="s">
        <v>14099</v>
      </c>
      <c r="B8340">
        <v>35850</v>
      </c>
      <c r="C8340">
        <v>41000</v>
      </c>
      <c r="D8340">
        <v>46100</v>
      </c>
      <c r="E8340">
        <v>51200</v>
      </c>
      <c r="F8340">
        <v>55300</v>
      </c>
      <c r="G8340">
        <v>59400</v>
      </c>
      <c r="H8340">
        <v>63500</v>
      </c>
      <c r="I8340">
        <v>67600</v>
      </c>
      <c r="J8340">
        <v>71700</v>
      </c>
      <c r="K8340" t="s">
        <v>3110</v>
      </c>
      <c r="L8340">
        <v>1</v>
      </c>
      <c r="M8340">
        <v>50</v>
      </c>
      <c r="N8340" t="s">
        <v>771</v>
      </c>
    </row>
    <row r="8341" spans="1:14" x14ac:dyDescent="0.2">
      <c r="A8341" t="s">
        <v>14100</v>
      </c>
      <c r="B8341">
        <v>35850</v>
      </c>
      <c r="C8341">
        <v>41000</v>
      </c>
      <c r="D8341">
        <v>46100</v>
      </c>
      <c r="E8341">
        <v>51200</v>
      </c>
      <c r="F8341">
        <v>55300</v>
      </c>
      <c r="G8341">
        <v>59400</v>
      </c>
      <c r="H8341">
        <v>63500</v>
      </c>
      <c r="I8341">
        <v>67600</v>
      </c>
      <c r="J8341">
        <v>71700</v>
      </c>
      <c r="K8341" t="s">
        <v>3110</v>
      </c>
      <c r="L8341">
        <v>1</v>
      </c>
      <c r="M8341">
        <v>50</v>
      </c>
      <c r="N8341" t="s">
        <v>772</v>
      </c>
    </row>
    <row r="8342" spans="1:14" x14ac:dyDescent="0.2">
      <c r="A8342" t="s">
        <v>14101</v>
      </c>
      <c r="B8342">
        <v>35850</v>
      </c>
      <c r="C8342">
        <v>41000</v>
      </c>
      <c r="D8342">
        <v>46100</v>
      </c>
      <c r="E8342">
        <v>51200</v>
      </c>
      <c r="F8342">
        <v>55300</v>
      </c>
      <c r="G8342">
        <v>59400</v>
      </c>
      <c r="H8342">
        <v>63500</v>
      </c>
      <c r="I8342">
        <v>67600</v>
      </c>
      <c r="J8342">
        <v>71700</v>
      </c>
      <c r="K8342" t="s">
        <v>3110</v>
      </c>
      <c r="L8342">
        <v>1</v>
      </c>
      <c r="M8342">
        <v>50</v>
      </c>
      <c r="N8342" t="s">
        <v>773</v>
      </c>
    </row>
    <row r="8343" spans="1:14" x14ac:dyDescent="0.2">
      <c r="A8343" t="s">
        <v>14102</v>
      </c>
      <c r="B8343">
        <v>35850</v>
      </c>
      <c r="C8343">
        <v>41000</v>
      </c>
      <c r="D8343">
        <v>46100</v>
      </c>
      <c r="E8343">
        <v>51200</v>
      </c>
      <c r="F8343">
        <v>55300</v>
      </c>
      <c r="G8343">
        <v>59400</v>
      </c>
      <c r="H8343">
        <v>63500</v>
      </c>
      <c r="I8343">
        <v>67600</v>
      </c>
      <c r="J8343">
        <v>71700</v>
      </c>
      <c r="K8343" t="s">
        <v>3110</v>
      </c>
      <c r="L8343">
        <v>3</v>
      </c>
      <c r="M8343">
        <v>50</v>
      </c>
      <c r="N8343" t="s">
        <v>774</v>
      </c>
    </row>
    <row r="8344" spans="1:14" x14ac:dyDescent="0.2">
      <c r="A8344" t="s">
        <v>14103</v>
      </c>
      <c r="B8344">
        <v>35850</v>
      </c>
      <c r="C8344">
        <v>41000</v>
      </c>
      <c r="D8344">
        <v>46100</v>
      </c>
      <c r="E8344">
        <v>51200</v>
      </c>
      <c r="F8344">
        <v>55300</v>
      </c>
      <c r="G8344">
        <v>59400</v>
      </c>
      <c r="H8344">
        <v>63500</v>
      </c>
      <c r="I8344">
        <v>67600</v>
      </c>
      <c r="J8344">
        <v>71700</v>
      </c>
      <c r="K8344" t="s">
        <v>3110</v>
      </c>
      <c r="L8344">
        <v>3</v>
      </c>
      <c r="M8344">
        <v>50</v>
      </c>
      <c r="N8344" t="s">
        <v>775</v>
      </c>
    </row>
    <row r="8345" spans="1:14" x14ac:dyDescent="0.2">
      <c r="A8345" t="s">
        <v>14104</v>
      </c>
      <c r="B8345">
        <v>35850</v>
      </c>
      <c r="C8345">
        <v>41000</v>
      </c>
      <c r="D8345">
        <v>46100</v>
      </c>
      <c r="E8345">
        <v>51200</v>
      </c>
      <c r="F8345">
        <v>55300</v>
      </c>
      <c r="G8345">
        <v>59400</v>
      </c>
      <c r="H8345">
        <v>63500</v>
      </c>
      <c r="I8345">
        <v>67600</v>
      </c>
      <c r="J8345">
        <v>71700</v>
      </c>
      <c r="K8345" t="s">
        <v>3110</v>
      </c>
      <c r="L8345">
        <v>3</v>
      </c>
      <c r="M8345">
        <v>50</v>
      </c>
      <c r="N8345" t="s">
        <v>776</v>
      </c>
    </row>
    <row r="8346" spans="1:14" x14ac:dyDescent="0.2">
      <c r="A8346" t="s">
        <v>14105</v>
      </c>
      <c r="B8346">
        <v>35850</v>
      </c>
      <c r="C8346">
        <v>41000</v>
      </c>
      <c r="D8346">
        <v>46100</v>
      </c>
      <c r="E8346">
        <v>51200</v>
      </c>
      <c r="F8346">
        <v>55300</v>
      </c>
      <c r="G8346">
        <v>59400</v>
      </c>
      <c r="H8346">
        <v>63500</v>
      </c>
      <c r="I8346">
        <v>67600</v>
      </c>
      <c r="J8346">
        <v>71700</v>
      </c>
      <c r="K8346" t="s">
        <v>3110</v>
      </c>
      <c r="L8346">
        <v>3</v>
      </c>
      <c r="M8346">
        <v>50</v>
      </c>
      <c r="N8346" t="s">
        <v>777</v>
      </c>
    </row>
    <row r="8347" spans="1:14" x14ac:dyDescent="0.2">
      <c r="A8347" t="s">
        <v>14106</v>
      </c>
      <c r="B8347">
        <v>35850</v>
      </c>
      <c r="C8347">
        <v>41000</v>
      </c>
      <c r="D8347">
        <v>46100</v>
      </c>
      <c r="E8347">
        <v>51200</v>
      </c>
      <c r="F8347">
        <v>55300</v>
      </c>
      <c r="G8347">
        <v>59400</v>
      </c>
      <c r="H8347">
        <v>63500</v>
      </c>
      <c r="I8347">
        <v>67600</v>
      </c>
      <c r="J8347">
        <v>71700</v>
      </c>
      <c r="K8347" t="s">
        <v>3110</v>
      </c>
      <c r="L8347">
        <v>3</v>
      </c>
      <c r="M8347">
        <v>50</v>
      </c>
      <c r="N8347" t="s">
        <v>778</v>
      </c>
    </row>
    <row r="8348" spans="1:14" x14ac:dyDescent="0.2">
      <c r="A8348" t="s">
        <v>14107</v>
      </c>
      <c r="B8348">
        <v>35850</v>
      </c>
      <c r="C8348">
        <v>41000</v>
      </c>
      <c r="D8348">
        <v>46100</v>
      </c>
      <c r="E8348">
        <v>51200</v>
      </c>
      <c r="F8348">
        <v>55300</v>
      </c>
      <c r="G8348">
        <v>59400</v>
      </c>
      <c r="H8348">
        <v>63500</v>
      </c>
      <c r="I8348">
        <v>67600</v>
      </c>
      <c r="J8348">
        <v>71700</v>
      </c>
      <c r="K8348" t="s">
        <v>3110</v>
      </c>
      <c r="L8348">
        <v>5</v>
      </c>
      <c r="M8348">
        <v>50</v>
      </c>
      <c r="N8348" t="s">
        <v>779</v>
      </c>
    </row>
    <row r="8349" spans="1:14" x14ac:dyDescent="0.2">
      <c r="A8349" t="s">
        <v>14108</v>
      </c>
      <c r="B8349">
        <v>35850</v>
      </c>
      <c r="C8349">
        <v>41000</v>
      </c>
      <c r="D8349">
        <v>46100</v>
      </c>
      <c r="E8349">
        <v>51200</v>
      </c>
      <c r="F8349">
        <v>55300</v>
      </c>
      <c r="G8349">
        <v>59400</v>
      </c>
      <c r="H8349">
        <v>63500</v>
      </c>
      <c r="I8349">
        <v>67600</v>
      </c>
      <c r="J8349">
        <v>71700</v>
      </c>
      <c r="K8349" t="s">
        <v>3110</v>
      </c>
      <c r="L8349">
        <v>5</v>
      </c>
      <c r="M8349">
        <v>50</v>
      </c>
      <c r="N8349" t="s">
        <v>780</v>
      </c>
    </row>
    <row r="8350" spans="1:14" x14ac:dyDescent="0.2">
      <c r="A8350" t="s">
        <v>14109</v>
      </c>
      <c r="B8350">
        <v>43250</v>
      </c>
      <c r="C8350">
        <v>49400</v>
      </c>
      <c r="D8350">
        <v>55600</v>
      </c>
      <c r="E8350">
        <v>61750</v>
      </c>
      <c r="F8350">
        <v>66700</v>
      </c>
      <c r="G8350">
        <v>71650</v>
      </c>
      <c r="H8350">
        <v>76600</v>
      </c>
      <c r="I8350">
        <v>81550</v>
      </c>
      <c r="J8350">
        <v>86450</v>
      </c>
      <c r="K8350" t="s">
        <v>3110</v>
      </c>
      <c r="L8350">
        <v>5</v>
      </c>
      <c r="M8350">
        <v>50</v>
      </c>
      <c r="N8350" t="s">
        <v>781</v>
      </c>
    </row>
    <row r="8351" spans="1:14" x14ac:dyDescent="0.2">
      <c r="A8351" t="s">
        <v>14110</v>
      </c>
      <c r="B8351">
        <v>43250</v>
      </c>
      <c r="C8351">
        <v>49400</v>
      </c>
      <c r="D8351">
        <v>55600</v>
      </c>
      <c r="E8351">
        <v>61750</v>
      </c>
      <c r="F8351">
        <v>66700</v>
      </c>
      <c r="G8351">
        <v>71650</v>
      </c>
      <c r="H8351">
        <v>76600</v>
      </c>
      <c r="I8351">
        <v>81550</v>
      </c>
      <c r="J8351">
        <v>86450</v>
      </c>
      <c r="K8351" t="s">
        <v>3110</v>
      </c>
      <c r="L8351">
        <v>5</v>
      </c>
      <c r="M8351">
        <v>50</v>
      </c>
      <c r="N8351" t="s">
        <v>782</v>
      </c>
    </row>
    <row r="8352" spans="1:14" x14ac:dyDescent="0.2">
      <c r="A8352" t="s">
        <v>14111</v>
      </c>
      <c r="B8352">
        <v>43250</v>
      </c>
      <c r="C8352">
        <v>49400</v>
      </c>
      <c r="D8352">
        <v>55600</v>
      </c>
      <c r="E8352">
        <v>61750</v>
      </c>
      <c r="F8352">
        <v>66700</v>
      </c>
      <c r="G8352">
        <v>71650</v>
      </c>
      <c r="H8352">
        <v>76600</v>
      </c>
      <c r="I8352">
        <v>81550</v>
      </c>
      <c r="J8352">
        <v>86450</v>
      </c>
      <c r="K8352" t="s">
        <v>3110</v>
      </c>
      <c r="L8352">
        <v>5</v>
      </c>
      <c r="M8352">
        <v>50</v>
      </c>
      <c r="N8352" t="s">
        <v>783</v>
      </c>
    </row>
    <row r="8353" spans="1:14" x14ac:dyDescent="0.2">
      <c r="A8353" t="s">
        <v>14112</v>
      </c>
      <c r="B8353">
        <v>35850</v>
      </c>
      <c r="C8353">
        <v>41000</v>
      </c>
      <c r="D8353">
        <v>46100</v>
      </c>
      <c r="E8353">
        <v>51200</v>
      </c>
      <c r="F8353">
        <v>55300</v>
      </c>
      <c r="G8353">
        <v>59400</v>
      </c>
      <c r="H8353">
        <v>63500</v>
      </c>
      <c r="I8353">
        <v>67600</v>
      </c>
      <c r="J8353">
        <v>71700</v>
      </c>
      <c r="K8353" t="s">
        <v>3110</v>
      </c>
      <c r="L8353">
        <v>5</v>
      </c>
      <c r="M8353">
        <v>50</v>
      </c>
      <c r="N8353" t="s">
        <v>784</v>
      </c>
    </row>
    <row r="8354" spans="1:14" x14ac:dyDescent="0.2">
      <c r="A8354" t="s">
        <v>14113</v>
      </c>
      <c r="B8354">
        <v>35850</v>
      </c>
      <c r="C8354">
        <v>41000</v>
      </c>
      <c r="D8354">
        <v>46100</v>
      </c>
      <c r="E8354">
        <v>51200</v>
      </c>
      <c r="F8354">
        <v>55300</v>
      </c>
      <c r="G8354">
        <v>59400</v>
      </c>
      <c r="H8354">
        <v>63500</v>
      </c>
      <c r="I8354">
        <v>67600</v>
      </c>
      <c r="J8354">
        <v>71700</v>
      </c>
      <c r="K8354" t="s">
        <v>3110</v>
      </c>
      <c r="L8354">
        <v>7</v>
      </c>
      <c r="M8354">
        <v>50</v>
      </c>
      <c r="N8354" t="s">
        <v>785</v>
      </c>
    </row>
    <row r="8355" spans="1:14" x14ac:dyDescent="0.2">
      <c r="A8355" t="s">
        <v>14114</v>
      </c>
      <c r="B8355">
        <v>35850</v>
      </c>
      <c r="C8355">
        <v>41000</v>
      </c>
      <c r="D8355">
        <v>46100</v>
      </c>
      <c r="E8355">
        <v>51200</v>
      </c>
      <c r="F8355">
        <v>55300</v>
      </c>
      <c r="G8355">
        <v>59400</v>
      </c>
      <c r="H8355">
        <v>63500</v>
      </c>
      <c r="I8355">
        <v>67600</v>
      </c>
      <c r="J8355">
        <v>71700</v>
      </c>
      <c r="K8355" t="s">
        <v>3110</v>
      </c>
      <c r="L8355">
        <v>7</v>
      </c>
      <c r="M8355">
        <v>50</v>
      </c>
      <c r="N8355" t="s">
        <v>786</v>
      </c>
    </row>
    <row r="8356" spans="1:14" x14ac:dyDescent="0.2">
      <c r="A8356" t="s">
        <v>14115</v>
      </c>
      <c r="B8356">
        <v>35850</v>
      </c>
      <c r="C8356">
        <v>41000</v>
      </c>
      <c r="D8356">
        <v>46100</v>
      </c>
      <c r="E8356">
        <v>51200</v>
      </c>
      <c r="F8356">
        <v>55300</v>
      </c>
      <c r="G8356">
        <v>59400</v>
      </c>
      <c r="H8356">
        <v>63500</v>
      </c>
      <c r="I8356">
        <v>67600</v>
      </c>
      <c r="J8356">
        <v>71700</v>
      </c>
      <c r="K8356" t="s">
        <v>3110</v>
      </c>
      <c r="L8356">
        <v>7</v>
      </c>
      <c r="M8356">
        <v>50</v>
      </c>
      <c r="N8356" t="s">
        <v>787</v>
      </c>
    </row>
    <row r="8357" spans="1:14" x14ac:dyDescent="0.2">
      <c r="A8357" t="s">
        <v>14116</v>
      </c>
      <c r="B8357">
        <v>35850</v>
      </c>
      <c r="C8357">
        <v>41000</v>
      </c>
      <c r="D8357">
        <v>46100</v>
      </c>
      <c r="E8357">
        <v>51200</v>
      </c>
      <c r="F8357">
        <v>55300</v>
      </c>
      <c r="G8357">
        <v>59400</v>
      </c>
      <c r="H8357">
        <v>63500</v>
      </c>
      <c r="I8357">
        <v>67600</v>
      </c>
      <c r="J8357">
        <v>71700</v>
      </c>
      <c r="K8357" t="s">
        <v>3110</v>
      </c>
      <c r="L8357">
        <v>7</v>
      </c>
      <c r="M8357">
        <v>50</v>
      </c>
      <c r="N8357" t="s">
        <v>788</v>
      </c>
    </row>
    <row r="8358" spans="1:14" x14ac:dyDescent="0.2">
      <c r="A8358" t="s">
        <v>14117</v>
      </c>
      <c r="B8358">
        <v>35850</v>
      </c>
      <c r="C8358">
        <v>41000</v>
      </c>
      <c r="D8358">
        <v>46100</v>
      </c>
      <c r="E8358">
        <v>51200</v>
      </c>
      <c r="F8358">
        <v>55300</v>
      </c>
      <c r="G8358">
        <v>59400</v>
      </c>
      <c r="H8358">
        <v>63500</v>
      </c>
      <c r="I8358">
        <v>67600</v>
      </c>
      <c r="J8358">
        <v>71700</v>
      </c>
      <c r="K8358" t="s">
        <v>3110</v>
      </c>
      <c r="L8358">
        <v>7</v>
      </c>
      <c r="M8358">
        <v>50</v>
      </c>
      <c r="N8358" t="s">
        <v>789</v>
      </c>
    </row>
    <row r="8359" spans="1:14" x14ac:dyDescent="0.2">
      <c r="A8359" t="s">
        <v>14118</v>
      </c>
      <c r="B8359">
        <v>35850</v>
      </c>
      <c r="C8359">
        <v>41000</v>
      </c>
      <c r="D8359">
        <v>46100</v>
      </c>
      <c r="E8359">
        <v>51200</v>
      </c>
      <c r="F8359">
        <v>55300</v>
      </c>
      <c r="G8359">
        <v>59400</v>
      </c>
      <c r="H8359">
        <v>63500</v>
      </c>
      <c r="I8359">
        <v>67600</v>
      </c>
      <c r="J8359">
        <v>71700</v>
      </c>
      <c r="K8359" t="s">
        <v>3110</v>
      </c>
      <c r="L8359">
        <v>7</v>
      </c>
      <c r="M8359">
        <v>50</v>
      </c>
      <c r="N8359" t="s">
        <v>790</v>
      </c>
    </row>
    <row r="8360" spans="1:14" x14ac:dyDescent="0.2">
      <c r="A8360" t="s">
        <v>14119</v>
      </c>
      <c r="B8360">
        <v>35850</v>
      </c>
      <c r="C8360">
        <v>41000</v>
      </c>
      <c r="D8360">
        <v>46100</v>
      </c>
      <c r="E8360">
        <v>51200</v>
      </c>
      <c r="F8360">
        <v>55300</v>
      </c>
      <c r="G8360">
        <v>59400</v>
      </c>
      <c r="H8360">
        <v>63500</v>
      </c>
      <c r="I8360">
        <v>67600</v>
      </c>
      <c r="J8360">
        <v>71700</v>
      </c>
      <c r="K8360" t="s">
        <v>3110</v>
      </c>
      <c r="L8360">
        <v>7</v>
      </c>
      <c r="M8360">
        <v>50</v>
      </c>
      <c r="N8360" t="s">
        <v>791</v>
      </c>
    </row>
    <row r="8361" spans="1:14" x14ac:dyDescent="0.2">
      <c r="A8361" t="s">
        <v>14120</v>
      </c>
      <c r="B8361">
        <v>35850</v>
      </c>
      <c r="C8361">
        <v>41000</v>
      </c>
      <c r="D8361">
        <v>46100</v>
      </c>
      <c r="E8361">
        <v>51200</v>
      </c>
      <c r="F8361">
        <v>55300</v>
      </c>
      <c r="G8361">
        <v>59400</v>
      </c>
      <c r="H8361">
        <v>63500</v>
      </c>
      <c r="I8361">
        <v>67600</v>
      </c>
      <c r="J8361">
        <v>71700</v>
      </c>
      <c r="K8361" t="s">
        <v>3110</v>
      </c>
      <c r="L8361">
        <v>7</v>
      </c>
      <c r="M8361">
        <v>50</v>
      </c>
      <c r="N8361" t="s">
        <v>792</v>
      </c>
    </row>
    <row r="8362" spans="1:14" x14ac:dyDescent="0.2">
      <c r="A8362" t="s">
        <v>14121</v>
      </c>
      <c r="B8362">
        <v>35850</v>
      </c>
      <c r="C8362">
        <v>41000</v>
      </c>
      <c r="D8362">
        <v>46100</v>
      </c>
      <c r="E8362">
        <v>51200</v>
      </c>
      <c r="F8362">
        <v>55300</v>
      </c>
      <c r="G8362">
        <v>59400</v>
      </c>
      <c r="H8362">
        <v>63500</v>
      </c>
      <c r="I8362">
        <v>67600</v>
      </c>
      <c r="J8362">
        <v>71700</v>
      </c>
      <c r="K8362" t="s">
        <v>3110</v>
      </c>
      <c r="L8362">
        <v>7</v>
      </c>
      <c r="M8362">
        <v>50</v>
      </c>
      <c r="N8362" t="s">
        <v>793</v>
      </c>
    </row>
    <row r="8363" spans="1:14" x14ac:dyDescent="0.2">
      <c r="A8363" t="s">
        <v>14122</v>
      </c>
      <c r="B8363">
        <v>35850</v>
      </c>
      <c r="C8363">
        <v>41000</v>
      </c>
      <c r="D8363">
        <v>46100</v>
      </c>
      <c r="E8363">
        <v>51200</v>
      </c>
      <c r="F8363">
        <v>55300</v>
      </c>
      <c r="G8363">
        <v>59400</v>
      </c>
      <c r="H8363">
        <v>63500</v>
      </c>
      <c r="I8363">
        <v>67600</v>
      </c>
      <c r="J8363">
        <v>71700</v>
      </c>
      <c r="K8363" t="s">
        <v>3110</v>
      </c>
      <c r="L8363">
        <v>7</v>
      </c>
      <c r="M8363">
        <v>50</v>
      </c>
      <c r="N8363" t="s">
        <v>794</v>
      </c>
    </row>
    <row r="8364" spans="1:14" x14ac:dyDescent="0.2">
      <c r="A8364" t="s">
        <v>14123</v>
      </c>
      <c r="B8364">
        <v>35850</v>
      </c>
      <c r="C8364">
        <v>41000</v>
      </c>
      <c r="D8364">
        <v>46100</v>
      </c>
      <c r="E8364">
        <v>51200</v>
      </c>
      <c r="F8364">
        <v>55300</v>
      </c>
      <c r="G8364">
        <v>59400</v>
      </c>
      <c r="H8364">
        <v>63500</v>
      </c>
      <c r="I8364">
        <v>67600</v>
      </c>
      <c r="J8364">
        <v>71700</v>
      </c>
      <c r="K8364" t="s">
        <v>3110</v>
      </c>
      <c r="L8364">
        <v>7</v>
      </c>
      <c r="M8364">
        <v>50</v>
      </c>
      <c r="N8364" t="s">
        <v>795</v>
      </c>
    </row>
    <row r="8365" spans="1:14" x14ac:dyDescent="0.2">
      <c r="A8365" t="s">
        <v>14124</v>
      </c>
      <c r="B8365">
        <v>35850</v>
      </c>
      <c r="C8365">
        <v>41000</v>
      </c>
      <c r="D8365">
        <v>46100</v>
      </c>
      <c r="E8365">
        <v>51200</v>
      </c>
      <c r="F8365">
        <v>55300</v>
      </c>
      <c r="G8365">
        <v>59400</v>
      </c>
      <c r="H8365">
        <v>63500</v>
      </c>
      <c r="I8365">
        <v>67600</v>
      </c>
      <c r="J8365">
        <v>71700</v>
      </c>
      <c r="K8365" t="s">
        <v>3110</v>
      </c>
      <c r="L8365">
        <v>7</v>
      </c>
      <c r="M8365">
        <v>50</v>
      </c>
      <c r="N8365" t="s">
        <v>796</v>
      </c>
    </row>
    <row r="8366" spans="1:14" x14ac:dyDescent="0.2">
      <c r="A8366" t="s">
        <v>14125</v>
      </c>
      <c r="B8366">
        <v>35850</v>
      </c>
      <c r="C8366">
        <v>41000</v>
      </c>
      <c r="D8366">
        <v>46100</v>
      </c>
      <c r="E8366">
        <v>51200</v>
      </c>
      <c r="F8366">
        <v>55300</v>
      </c>
      <c r="G8366">
        <v>59400</v>
      </c>
      <c r="H8366">
        <v>63500</v>
      </c>
      <c r="I8366">
        <v>67600</v>
      </c>
      <c r="J8366">
        <v>71700</v>
      </c>
      <c r="K8366" t="s">
        <v>3110</v>
      </c>
      <c r="L8366">
        <v>7</v>
      </c>
      <c r="M8366">
        <v>50</v>
      </c>
      <c r="N8366" t="s">
        <v>797</v>
      </c>
    </row>
    <row r="8367" spans="1:14" x14ac:dyDescent="0.2">
      <c r="A8367" t="s">
        <v>14126</v>
      </c>
      <c r="B8367">
        <v>35850</v>
      </c>
      <c r="C8367">
        <v>41000</v>
      </c>
      <c r="D8367">
        <v>46100</v>
      </c>
      <c r="E8367">
        <v>51200</v>
      </c>
      <c r="F8367">
        <v>55300</v>
      </c>
      <c r="G8367">
        <v>59400</v>
      </c>
      <c r="H8367">
        <v>63500</v>
      </c>
      <c r="I8367">
        <v>67600</v>
      </c>
      <c r="J8367">
        <v>71700</v>
      </c>
      <c r="K8367" t="s">
        <v>3110</v>
      </c>
      <c r="L8367">
        <v>7</v>
      </c>
      <c r="M8367">
        <v>50</v>
      </c>
      <c r="N8367" t="s">
        <v>798</v>
      </c>
    </row>
    <row r="8368" spans="1:14" x14ac:dyDescent="0.2">
      <c r="A8368" t="s">
        <v>14127</v>
      </c>
      <c r="B8368">
        <v>35850</v>
      </c>
      <c r="C8368">
        <v>41000</v>
      </c>
      <c r="D8368">
        <v>46100</v>
      </c>
      <c r="E8368">
        <v>51200</v>
      </c>
      <c r="F8368">
        <v>55300</v>
      </c>
      <c r="G8368">
        <v>59400</v>
      </c>
      <c r="H8368">
        <v>63500</v>
      </c>
      <c r="I8368">
        <v>67600</v>
      </c>
      <c r="J8368">
        <v>71700</v>
      </c>
      <c r="K8368" t="s">
        <v>3110</v>
      </c>
      <c r="L8368">
        <v>7</v>
      </c>
      <c r="M8368">
        <v>50</v>
      </c>
      <c r="N8368" t="s">
        <v>799</v>
      </c>
    </row>
    <row r="8369" spans="1:14" x14ac:dyDescent="0.2">
      <c r="A8369" t="s">
        <v>14128</v>
      </c>
      <c r="B8369">
        <v>35850</v>
      </c>
      <c r="C8369">
        <v>41000</v>
      </c>
      <c r="D8369">
        <v>46100</v>
      </c>
      <c r="E8369">
        <v>51200</v>
      </c>
      <c r="F8369">
        <v>55300</v>
      </c>
      <c r="G8369">
        <v>59400</v>
      </c>
      <c r="H8369">
        <v>63500</v>
      </c>
      <c r="I8369">
        <v>67600</v>
      </c>
      <c r="J8369">
        <v>71700</v>
      </c>
      <c r="K8369" t="s">
        <v>3110</v>
      </c>
      <c r="L8369">
        <v>7</v>
      </c>
      <c r="M8369">
        <v>50</v>
      </c>
      <c r="N8369" t="s">
        <v>800</v>
      </c>
    </row>
    <row r="8370" spans="1:14" x14ac:dyDescent="0.2">
      <c r="A8370" t="s">
        <v>14129</v>
      </c>
      <c r="B8370">
        <v>35850</v>
      </c>
      <c r="C8370">
        <v>41000</v>
      </c>
      <c r="D8370">
        <v>46100</v>
      </c>
      <c r="E8370">
        <v>51200</v>
      </c>
      <c r="F8370">
        <v>55300</v>
      </c>
      <c r="G8370">
        <v>59400</v>
      </c>
      <c r="H8370">
        <v>63500</v>
      </c>
      <c r="I8370">
        <v>67600</v>
      </c>
      <c r="J8370">
        <v>71700</v>
      </c>
      <c r="K8370" t="s">
        <v>3110</v>
      </c>
      <c r="L8370">
        <v>9</v>
      </c>
      <c r="M8370">
        <v>50</v>
      </c>
      <c r="N8370" t="s">
        <v>801</v>
      </c>
    </row>
    <row r="8371" spans="1:14" x14ac:dyDescent="0.2">
      <c r="A8371" t="s">
        <v>14130</v>
      </c>
      <c r="B8371">
        <v>35850</v>
      </c>
      <c r="C8371">
        <v>41000</v>
      </c>
      <c r="D8371">
        <v>46100</v>
      </c>
      <c r="E8371">
        <v>51200</v>
      </c>
      <c r="F8371">
        <v>55300</v>
      </c>
      <c r="G8371">
        <v>59400</v>
      </c>
      <c r="H8371">
        <v>63500</v>
      </c>
      <c r="I8371">
        <v>67600</v>
      </c>
      <c r="J8371">
        <v>71700</v>
      </c>
      <c r="K8371" t="s">
        <v>3110</v>
      </c>
      <c r="L8371">
        <v>9</v>
      </c>
      <c r="M8371">
        <v>50</v>
      </c>
      <c r="N8371" t="s">
        <v>802</v>
      </c>
    </row>
    <row r="8372" spans="1:14" x14ac:dyDescent="0.2">
      <c r="A8372" t="s">
        <v>14131</v>
      </c>
      <c r="B8372">
        <v>38900</v>
      </c>
      <c r="C8372">
        <v>44450</v>
      </c>
      <c r="D8372">
        <v>50000</v>
      </c>
      <c r="E8372">
        <v>55550</v>
      </c>
      <c r="F8372">
        <v>60000</v>
      </c>
      <c r="G8372">
        <v>64450</v>
      </c>
      <c r="H8372">
        <v>68900</v>
      </c>
      <c r="I8372">
        <v>73350</v>
      </c>
      <c r="J8372">
        <v>77800</v>
      </c>
      <c r="K8372" t="s">
        <v>3110</v>
      </c>
      <c r="L8372">
        <v>9</v>
      </c>
      <c r="M8372">
        <v>50</v>
      </c>
      <c r="N8372" t="s">
        <v>803</v>
      </c>
    </row>
    <row r="8373" spans="1:14" x14ac:dyDescent="0.2">
      <c r="A8373" t="s">
        <v>14132</v>
      </c>
      <c r="B8373">
        <v>35850</v>
      </c>
      <c r="C8373">
        <v>41000</v>
      </c>
      <c r="D8373">
        <v>46100</v>
      </c>
      <c r="E8373">
        <v>51200</v>
      </c>
      <c r="F8373">
        <v>55300</v>
      </c>
      <c r="G8373">
        <v>59400</v>
      </c>
      <c r="H8373">
        <v>63500</v>
      </c>
      <c r="I8373">
        <v>67600</v>
      </c>
      <c r="J8373">
        <v>71700</v>
      </c>
      <c r="K8373" t="s">
        <v>3110</v>
      </c>
      <c r="L8373">
        <v>9</v>
      </c>
      <c r="M8373">
        <v>50</v>
      </c>
      <c r="N8373" t="s">
        <v>804</v>
      </c>
    </row>
    <row r="8374" spans="1:14" x14ac:dyDescent="0.2">
      <c r="A8374" t="s">
        <v>14133</v>
      </c>
      <c r="B8374">
        <v>38900</v>
      </c>
      <c r="C8374">
        <v>44450</v>
      </c>
      <c r="D8374">
        <v>50000</v>
      </c>
      <c r="E8374">
        <v>55550</v>
      </c>
      <c r="F8374">
        <v>60000</v>
      </c>
      <c r="G8374">
        <v>64450</v>
      </c>
      <c r="H8374">
        <v>68900</v>
      </c>
      <c r="I8374">
        <v>73350</v>
      </c>
      <c r="J8374">
        <v>77800</v>
      </c>
      <c r="K8374" t="s">
        <v>3110</v>
      </c>
      <c r="L8374">
        <v>9</v>
      </c>
      <c r="M8374">
        <v>50</v>
      </c>
      <c r="N8374" t="s">
        <v>805</v>
      </c>
    </row>
    <row r="8375" spans="1:14" x14ac:dyDescent="0.2">
      <c r="A8375" t="s">
        <v>14134</v>
      </c>
      <c r="B8375">
        <v>35850</v>
      </c>
      <c r="C8375">
        <v>41000</v>
      </c>
      <c r="D8375">
        <v>46100</v>
      </c>
      <c r="E8375">
        <v>51200</v>
      </c>
      <c r="F8375">
        <v>55300</v>
      </c>
      <c r="G8375">
        <v>59400</v>
      </c>
      <c r="H8375">
        <v>63500</v>
      </c>
      <c r="I8375">
        <v>67600</v>
      </c>
      <c r="J8375">
        <v>71700</v>
      </c>
      <c r="K8375" t="s">
        <v>3110</v>
      </c>
      <c r="L8375">
        <v>9</v>
      </c>
      <c r="M8375">
        <v>50</v>
      </c>
      <c r="N8375" t="s">
        <v>806</v>
      </c>
    </row>
    <row r="8376" spans="1:14" x14ac:dyDescent="0.2">
      <c r="A8376" t="s">
        <v>14135</v>
      </c>
      <c r="B8376">
        <v>35850</v>
      </c>
      <c r="C8376">
        <v>41000</v>
      </c>
      <c r="D8376">
        <v>46100</v>
      </c>
      <c r="E8376">
        <v>51200</v>
      </c>
      <c r="F8376">
        <v>55300</v>
      </c>
      <c r="G8376">
        <v>59400</v>
      </c>
      <c r="H8376">
        <v>63500</v>
      </c>
      <c r="I8376">
        <v>67600</v>
      </c>
      <c r="J8376">
        <v>71700</v>
      </c>
      <c r="K8376" t="s">
        <v>3110</v>
      </c>
      <c r="L8376">
        <v>9</v>
      </c>
      <c r="M8376">
        <v>50</v>
      </c>
      <c r="N8376" t="s">
        <v>807</v>
      </c>
    </row>
    <row r="8377" spans="1:14" x14ac:dyDescent="0.2">
      <c r="A8377" t="s">
        <v>14136</v>
      </c>
      <c r="B8377">
        <v>35850</v>
      </c>
      <c r="C8377">
        <v>41000</v>
      </c>
      <c r="D8377">
        <v>46100</v>
      </c>
      <c r="E8377">
        <v>51200</v>
      </c>
      <c r="F8377">
        <v>55300</v>
      </c>
      <c r="G8377">
        <v>59400</v>
      </c>
      <c r="H8377">
        <v>63500</v>
      </c>
      <c r="I8377">
        <v>67600</v>
      </c>
      <c r="J8377">
        <v>71700</v>
      </c>
      <c r="K8377" t="s">
        <v>3110</v>
      </c>
      <c r="L8377">
        <v>9</v>
      </c>
      <c r="M8377">
        <v>50</v>
      </c>
      <c r="N8377" t="s">
        <v>808</v>
      </c>
    </row>
    <row r="8378" spans="1:14" x14ac:dyDescent="0.2">
      <c r="A8378" t="s">
        <v>14137</v>
      </c>
      <c r="B8378">
        <v>38900</v>
      </c>
      <c r="C8378">
        <v>44450</v>
      </c>
      <c r="D8378">
        <v>50000</v>
      </c>
      <c r="E8378">
        <v>55550</v>
      </c>
      <c r="F8378">
        <v>60000</v>
      </c>
      <c r="G8378">
        <v>64450</v>
      </c>
      <c r="H8378">
        <v>68900</v>
      </c>
      <c r="I8378">
        <v>73350</v>
      </c>
      <c r="J8378">
        <v>77800</v>
      </c>
      <c r="K8378" t="s">
        <v>3110</v>
      </c>
      <c r="L8378">
        <v>9</v>
      </c>
      <c r="M8378">
        <v>50</v>
      </c>
      <c r="N8378" t="s">
        <v>809</v>
      </c>
    </row>
    <row r="8379" spans="1:14" x14ac:dyDescent="0.2">
      <c r="A8379" t="s">
        <v>14138</v>
      </c>
      <c r="B8379">
        <v>21800</v>
      </c>
      <c r="C8379">
        <v>24900</v>
      </c>
      <c r="D8379">
        <v>28000</v>
      </c>
      <c r="E8379">
        <v>31100</v>
      </c>
      <c r="F8379">
        <v>33600</v>
      </c>
      <c r="G8379">
        <v>36100</v>
      </c>
      <c r="H8379">
        <v>38600</v>
      </c>
      <c r="I8379">
        <v>41100</v>
      </c>
      <c r="J8379">
        <v>43550</v>
      </c>
      <c r="K8379" t="s">
        <v>3111</v>
      </c>
      <c r="L8379">
        <v>1</v>
      </c>
      <c r="M8379">
        <v>50</v>
      </c>
      <c r="N8379" t="s">
        <v>2054</v>
      </c>
    </row>
    <row r="8380" spans="1:14" x14ac:dyDescent="0.2">
      <c r="A8380" t="s">
        <v>14139</v>
      </c>
      <c r="B8380">
        <v>27300</v>
      </c>
      <c r="C8380">
        <v>31200</v>
      </c>
      <c r="D8380">
        <v>35100</v>
      </c>
      <c r="E8380">
        <v>39000</v>
      </c>
      <c r="F8380">
        <v>42150</v>
      </c>
      <c r="G8380">
        <v>45250</v>
      </c>
      <c r="H8380">
        <v>48400</v>
      </c>
      <c r="I8380">
        <v>51500</v>
      </c>
      <c r="J8380">
        <v>54600</v>
      </c>
      <c r="K8380" t="s">
        <v>3111</v>
      </c>
      <c r="L8380">
        <v>3</v>
      </c>
      <c r="M8380">
        <v>50</v>
      </c>
      <c r="N8380" t="s">
        <v>2055</v>
      </c>
    </row>
    <row r="8381" spans="1:14" x14ac:dyDescent="0.2">
      <c r="A8381" t="s">
        <v>14140</v>
      </c>
      <c r="B8381">
        <v>21800</v>
      </c>
      <c r="C8381">
        <v>24900</v>
      </c>
      <c r="D8381">
        <v>28000</v>
      </c>
      <c r="E8381">
        <v>31100</v>
      </c>
      <c r="F8381">
        <v>33600</v>
      </c>
      <c r="G8381">
        <v>36100</v>
      </c>
      <c r="H8381">
        <v>38600</v>
      </c>
      <c r="I8381">
        <v>41100</v>
      </c>
      <c r="J8381">
        <v>43550</v>
      </c>
      <c r="K8381" t="s">
        <v>3111</v>
      </c>
      <c r="L8381">
        <v>5</v>
      </c>
      <c r="M8381">
        <v>50</v>
      </c>
      <c r="N8381" t="s">
        <v>2056</v>
      </c>
    </row>
    <row r="8382" spans="1:14" x14ac:dyDescent="0.2">
      <c r="A8382" t="s">
        <v>14141</v>
      </c>
      <c r="B8382">
        <v>26350</v>
      </c>
      <c r="C8382">
        <v>30100</v>
      </c>
      <c r="D8382">
        <v>33850</v>
      </c>
      <c r="E8382">
        <v>37600</v>
      </c>
      <c r="F8382">
        <v>40650</v>
      </c>
      <c r="G8382">
        <v>43650</v>
      </c>
      <c r="H8382">
        <v>46650</v>
      </c>
      <c r="I8382">
        <v>49650</v>
      </c>
      <c r="J8382">
        <v>52650</v>
      </c>
      <c r="K8382" t="s">
        <v>3111</v>
      </c>
      <c r="L8382">
        <v>7</v>
      </c>
      <c r="M8382">
        <v>50</v>
      </c>
      <c r="N8382" t="s">
        <v>4181</v>
      </c>
    </row>
    <row r="8383" spans="1:14" x14ac:dyDescent="0.2">
      <c r="A8383" t="s">
        <v>14142</v>
      </c>
      <c r="B8383">
        <v>21800</v>
      </c>
      <c r="C8383">
        <v>24900</v>
      </c>
      <c r="D8383">
        <v>28000</v>
      </c>
      <c r="E8383">
        <v>31100</v>
      </c>
      <c r="F8383">
        <v>33600</v>
      </c>
      <c r="G8383">
        <v>36100</v>
      </c>
      <c r="H8383">
        <v>38600</v>
      </c>
      <c r="I8383">
        <v>41100</v>
      </c>
      <c r="J8383">
        <v>43550</v>
      </c>
      <c r="K8383" t="s">
        <v>3111</v>
      </c>
      <c r="L8383">
        <v>9</v>
      </c>
      <c r="M8383">
        <v>50</v>
      </c>
      <c r="N8383" t="s">
        <v>2057</v>
      </c>
    </row>
    <row r="8384" spans="1:14" x14ac:dyDescent="0.2">
      <c r="A8384" t="s">
        <v>14143</v>
      </c>
      <c r="B8384">
        <v>21800</v>
      </c>
      <c r="C8384">
        <v>24900</v>
      </c>
      <c r="D8384">
        <v>28000</v>
      </c>
      <c r="E8384">
        <v>31100</v>
      </c>
      <c r="F8384">
        <v>33600</v>
      </c>
      <c r="G8384">
        <v>36100</v>
      </c>
      <c r="H8384">
        <v>38600</v>
      </c>
      <c r="I8384">
        <v>41100</v>
      </c>
      <c r="J8384">
        <v>43550</v>
      </c>
      <c r="K8384" t="s">
        <v>3111</v>
      </c>
      <c r="L8384">
        <v>11</v>
      </c>
      <c r="M8384">
        <v>50</v>
      </c>
      <c r="N8384" t="s">
        <v>2058</v>
      </c>
    </row>
    <row r="8385" spans="1:14" x14ac:dyDescent="0.2">
      <c r="A8385" t="s">
        <v>14144</v>
      </c>
      <c r="B8385">
        <v>32150</v>
      </c>
      <c r="C8385">
        <v>36750</v>
      </c>
      <c r="D8385">
        <v>41350</v>
      </c>
      <c r="E8385">
        <v>45900</v>
      </c>
      <c r="F8385">
        <v>49600</v>
      </c>
      <c r="G8385">
        <v>53250</v>
      </c>
      <c r="H8385">
        <v>56950</v>
      </c>
      <c r="I8385">
        <v>60600</v>
      </c>
      <c r="J8385">
        <v>64300</v>
      </c>
      <c r="K8385" t="s">
        <v>3111</v>
      </c>
      <c r="L8385">
        <v>13</v>
      </c>
      <c r="M8385">
        <v>50</v>
      </c>
      <c r="N8385" t="s">
        <v>3684</v>
      </c>
    </row>
    <row r="8386" spans="1:14" x14ac:dyDescent="0.2">
      <c r="A8386" t="s">
        <v>14145</v>
      </c>
      <c r="B8386">
        <v>34050</v>
      </c>
      <c r="C8386">
        <v>38900</v>
      </c>
      <c r="D8386">
        <v>43750</v>
      </c>
      <c r="E8386">
        <v>48600</v>
      </c>
      <c r="F8386">
        <v>52500</v>
      </c>
      <c r="G8386">
        <v>56400</v>
      </c>
      <c r="H8386">
        <v>60300</v>
      </c>
      <c r="I8386">
        <v>64200</v>
      </c>
      <c r="J8386">
        <v>68050</v>
      </c>
      <c r="K8386" t="s">
        <v>3111</v>
      </c>
      <c r="L8386">
        <v>15</v>
      </c>
      <c r="M8386">
        <v>50</v>
      </c>
      <c r="N8386" t="s">
        <v>2059</v>
      </c>
    </row>
    <row r="8387" spans="1:14" x14ac:dyDescent="0.2">
      <c r="A8387" t="s">
        <v>14146</v>
      </c>
      <c r="B8387">
        <v>29400</v>
      </c>
      <c r="C8387">
        <v>33600</v>
      </c>
      <c r="D8387">
        <v>37800</v>
      </c>
      <c r="E8387">
        <v>41950</v>
      </c>
      <c r="F8387">
        <v>45350</v>
      </c>
      <c r="G8387">
        <v>48700</v>
      </c>
      <c r="H8387">
        <v>52050</v>
      </c>
      <c r="I8387">
        <v>55400</v>
      </c>
      <c r="J8387">
        <v>58750</v>
      </c>
      <c r="K8387" t="s">
        <v>3111</v>
      </c>
      <c r="L8387">
        <v>17</v>
      </c>
      <c r="M8387">
        <v>50</v>
      </c>
      <c r="N8387" t="s">
        <v>3305</v>
      </c>
    </row>
    <row r="8388" spans="1:14" x14ac:dyDescent="0.2">
      <c r="A8388" t="s">
        <v>14147</v>
      </c>
      <c r="B8388">
        <v>34050</v>
      </c>
      <c r="C8388">
        <v>38900</v>
      </c>
      <c r="D8388">
        <v>43750</v>
      </c>
      <c r="E8388">
        <v>48600</v>
      </c>
      <c r="F8388">
        <v>52500</v>
      </c>
      <c r="G8388">
        <v>56400</v>
      </c>
      <c r="H8388">
        <v>60300</v>
      </c>
      <c r="I8388">
        <v>64200</v>
      </c>
      <c r="J8388">
        <v>68050</v>
      </c>
      <c r="K8388" t="s">
        <v>3111</v>
      </c>
      <c r="L8388">
        <v>19</v>
      </c>
      <c r="M8388">
        <v>50</v>
      </c>
      <c r="N8388" t="s">
        <v>2060</v>
      </c>
    </row>
    <row r="8389" spans="1:14" x14ac:dyDescent="0.2">
      <c r="A8389" t="s">
        <v>14148</v>
      </c>
      <c r="B8389">
        <v>21800</v>
      </c>
      <c r="C8389">
        <v>24900</v>
      </c>
      <c r="D8389">
        <v>28000</v>
      </c>
      <c r="E8389">
        <v>31100</v>
      </c>
      <c r="F8389">
        <v>33600</v>
      </c>
      <c r="G8389">
        <v>36100</v>
      </c>
      <c r="H8389">
        <v>38600</v>
      </c>
      <c r="I8389">
        <v>41100</v>
      </c>
      <c r="J8389">
        <v>43550</v>
      </c>
      <c r="K8389" t="s">
        <v>3111</v>
      </c>
      <c r="L8389">
        <v>21</v>
      </c>
      <c r="M8389">
        <v>50</v>
      </c>
      <c r="N8389" t="s">
        <v>3307</v>
      </c>
    </row>
    <row r="8390" spans="1:14" x14ac:dyDescent="0.2">
      <c r="A8390" t="s">
        <v>14149</v>
      </c>
      <c r="B8390">
        <v>22650</v>
      </c>
      <c r="C8390">
        <v>25900</v>
      </c>
      <c r="D8390">
        <v>29150</v>
      </c>
      <c r="E8390">
        <v>32350</v>
      </c>
      <c r="F8390">
        <v>34950</v>
      </c>
      <c r="G8390">
        <v>37550</v>
      </c>
      <c r="H8390">
        <v>40150</v>
      </c>
      <c r="I8390">
        <v>42750</v>
      </c>
      <c r="J8390">
        <v>45300</v>
      </c>
      <c r="K8390" t="s">
        <v>3111</v>
      </c>
      <c r="L8390">
        <v>23</v>
      </c>
      <c r="M8390">
        <v>50</v>
      </c>
      <c r="N8390" t="s">
        <v>4043</v>
      </c>
    </row>
    <row r="8391" spans="1:14" x14ac:dyDescent="0.2">
      <c r="A8391" t="s">
        <v>14150</v>
      </c>
      <c r="B8391">
        <v>21800</v>
      </c>
      <c r="C8391">
        <v>24900</v>
      </c>
      <c r="D8391">
        <v>28000</v>
      </c>
      <c r="E8391">
        <v>31100</v>
      </c>
      <c r="F8391">
        <v>33600</v>
      </c>
      <c r="G8391">
        <v>36100</v>
      </c>
      <c r="H8391">
        <v>38600</v>
      </c>
      <c r="I8391">
        <v>41100</v>
      </c>
      <c r="J8391">
        <v>43550</v>
      </c>
      <c r="K8391" t="s">
        <v>3111</v>
      </c>
      <c r="L8391">
        <v>25</v>
      </c>
      <c r="M8391">
        <v>50</v>
      </c>
      <c r="N8391" t="s">
        <v>2061</v>
      </c>
    </row>
    <row r="8392" spans="1:14" x14ac:dyDescent="0.2">
      <c r="A8392" t="s">
        <v>14151</v>
      </c>
      <c r="B8392">
        <v>22150</v>
      </c>
      <c r="C8392">
        <v>25300</v>
      </c>
      <c r="D8392">
        <v>28450</v>
      </c>
      <c r="E8392">
        <v>31600</v>
      </c>
      <c r="F8392">
        <v>34150</v>
      </c>
      <c r="G8392">
        <v>36700</v>
      </c>
      <c r="H8392">
        <v>39200</v>
      </c>
      <c r="I8392">
        <v>41750</v>
      </c>
      <c r="J8392">
        <v>44250</v>
      </c>
      <c r="K8392" t="s">
        <v>3111</v>
      </c>
      <c r="L8392">
        <v>27</v>
      </c>
      <c r="M8392">
        <v>50</v>
      </c>
      <c r="N8392" t="s">
        <v>2062</v>
      </c>
    </row>
    <row r="8393" spans="1:14" x14ac:dyDescent="0.2">
      <c r="A8393" t="s">
        <v>14152</v>
      </c>
      <c r="B8393">
        <v>21800</v>
      </c>
      <c r="C8393">
        <v>24900</v>
      </c>
      <c r="D8393">
        <v>28000</v>
      </c>
      <c r="E8393">
        <v>31100</v>
      </c>
      <c r="F8393">
        <v>33600</v>
      </c>
      <c r="G8393">
        <v>36100</v>
      </c>
      <c r="H8393">
        <v>38600</v>
      </c>
      <c r="I8393">
        <v>41100</v>
      </c>
      <c r="J8393">
        <v>43550</v>
      </c>
      <c r="K8393" t="s">
        <v>3111</v>
      </c>
      <c r="L8393">
        <v>29</v>
      </c>
      <c r="M8393">
        <v>50</v>
      </c>
      <c r="N8393" t="s">
        <v>2063</v>
      </c>
    </row>
    <row r="8394" spans="1:14" x14ac:dyDescent="0.2">
      <c r="A8394" t="s">
        <v>14153</v>
      </c>
      <c r="B8394">
        <v>22050</v>
      </c>
      <c r="C8394">
        <v>25200</v>
      </c>
      <c r="D8394">
        <v>28350</v>
      </c>
      <c r="E8394">
        <v>31500</v>
      </c>
      <c r="F8394">
        <v>34050</v>
      </c>
      <c r="G8394">
        <v>36550</v>
      </c>
      <c r="H8394">
        <v>39100</v>
      </c>
      <c r="I8394">
        <v>41600</v>
      </c>
      <c r="J8394">
        <v>44100</v>
      </c>
      <c r="K8394" t="s">
        <v>3111</v>
      </c>
      <c r="L8394">
        <v>31</v>
      </c>
      <c r="M8394">
        <v>50</v>
      </c>
      <c r="N8394" t="s">
        <v>2064</v>
      </c>
    </row>
    <row r="8395" spans="1:14" x14ac:dyDescent="0.2">
      <c r="A8395" t="s">
        <v>14154</v>
      </c>
      <c r="B8395">
        <v>21800</v>
      </c>
      <c r="C8395">
        <v>24900</v>
      </c>
      <c r="D8395">
        <v>28000</v>
      </c>
      <c r="E8395">
        <v>31100</v>
      </c>
      <c r="F8395">
        <v>33600</v>
      </c>
      <c r="G8395">
        <v>36100</v>
      </c>
      <c r="H8395">
        <v>38600</v>
      </c>
      <c r="I8395">
        <v>41100</v>
      </c>
      <c r="J8395">
        <v>43550</v>
      </c>
      <c r="K8395" t="s">
        <v>3111</v>
      </c>
      <c r="L8395">
        <v>33</v>
      </c>
      <c r="M8395">
        <v>50</v>
      </c>
      <c r="N8395" t="s">
        <v>2065</v>
      </c>
    </row>
    <row r="8396" spans="1:14" x14ac:dyDescent="0.2">
      <c r="A8396" t="s">
        <v>14155</v>
      </c>
      <c r="B8396">
        <v>34050</v>
      </c>
      <c r="C8396">
        <v>38900</v>
      </c>
      <c r="D8396">
        <v>43750</v>
      </c>
      <c r="E8396">
        <v>48600</v>
      </c>
      <c r="F8396">
        <v>52500</v>
      </c>
      <c r="G8396">
        <v>56400</v>
      </c>
      <c r="H8396">
        <v>60300</v>
      </c>
      <c r="I8396">
        <v>64200</v>
      </c>
      <c r="J8396">
        <v>68050</v>
      </c>
      <c r="K8396" t="s">
        <v>3111</v>
      </c>
      <c r="L8396">
        <v>35</v>
      </c>
      <c r="M8396">
        <v>50</v>
      </c>
      <c r="N8396" t="s">
        <v>2358</v>
      </c>
    </row>
    <row r="8397" spans="1:14" x14ac:dyDescent="0.2">
      <c r="A8397" t="s">
        <v>14156</v>
      </c>
      <c r="B8397">
        <v>27300</v>
      </c>
      <c r="C8397">
        <v>31200</v>
      </c>
      <c r="D8397">
        <v>35100</v>
      </c>
      <c r="E8397">
        <v>39000</v>
      </c>
      <c r="F8397">
        <v>42150</v>
      </c>
      <c r="G8397">
        <v>45250</v>
      </c>
      <c r="H8397">
        <v>48400</v>
      </c>
      <c r="I8397">
        <v>51500</v>
      </c>
      <c r="J8397">
        <v>54600</v>
      </c>
      <c r="K8397" t="s">
        <v>3111</v>
      </c>
      <c r="L8397">
        <v>37</v>
      </c>
      <c r="M8397">
        <v>50</v>
      </c>
      <c r="N8397" t="s">
        <v>2066</v>
      </c>
    </row>
    <row r="8398" spans="1:14" x14ac:dyDescent="0.2">
      <c r="A8398" t="s">
        <v>14157</v>
      </c>
      <c r="B8398">
        <v>29400</v>
      </c>
      <c r="C8398">
        <v>33600</v>
      </c>
      <c r="D8398">
        <v>37800</v>
      </c>
      <c r="E8398">
        <v>41950</v>
      </c>
      <c r="F8398">
        <v>45350</v>
      </c>
      <c r="G8398">
        <v>48700</v>
      </c>
      <c r="H8398">
        <v>52050</v>
      </c>
      <c r="I8398">
        <v>55400</v>
      </c>
      <c r="J8398">
        <v>58750</v>
      </c>
      <c r="K8398" t="s">
        <v>3111</v>
      </c>
      <c r="L8398">
        <v>39</v>
      </c>
      <c r="M8398">
        <v>50</v>
      </c>
      <c r="N8398" t="s">
        <v>2511</v>
      </c>
    </row>
    <row r="8399" spans="1:14" x14ac:dyDescent="0.2">
      <c r="A8399" t="s">
        <v>14158</v>
      </c>
      <c r="B8399">
        <v>24650</v>
      </c>
      <c r="C8399">
        <v>28150</v>
      </c>
      <c r="D8399">
        <v>31650</v>
      </c>
      <c r="E8399">
        <v>35150</v>
      </c>
      <c r="F8399">
        <v>38000</v>
      </c>
      <c r="G8399">
        <v>40800</v>
      </c>
      <c r="H8399">
        <v>43600</v>
      </c>
      <c r="I8399">
        <v>46400</v>
      </c>
      <c r="J8399">
        <v>49250</v>
      </c>
      <c r="K8399" t="s">
        <v>3111</v>
      </c>
      <c r="L8399">
        <v>41</v>
      </c>
      <c r="M8399">
        <v>50</v>
      </c>
      <c r="N8399" t="s">
        <v>2067</v>
      </c>
    </row>
    <row r="8400" spans="1:14" x14ac:dyDescent="0.2">
      <c r="A8400" t="s">
        <v>14159</v>
      </c>
      <c r="B8400">
        <v>25900</v>
      </c>
      <c r="C8400">
        <v>29600</v>
      </c>
      <c r="D8400">
        <v>33300</v>
      </c>
      <c r="E8400">
        <v>36950</v>
      </c>
      <c r="F8400">
        <v>39950</v>
      </c>
      <c r="G8400">
        <v>42900</v>
      </c>
      <c r="H8400">
        <v>45850</v>
      </c>
      <c r="I8400">
        <v>48800</v>
      </c>
      <c r="J8400">
        <v>51750</v>
      </c>
      <c r="K8400" t="s">
        <v>3111</v>
      </c>
      <c r="L8400">
        <v>43</v>
      </c>
      <c r="M8400">
        <v>50</v>
      </c>
      <c r="N8400" t="s">
        <v>2068</v>
      </c>
    </row>
    <row r="8401" spans="1:14" x14ac:dyDescent="0.2">
      <c r="A8401" t="s">
        <v>14160</v>
      </c>
      <c r="B8401">
        <v>31150</v>
      </c>
      <c r="C8401">
        <v>35600</v>
      </c>
      <c r="D8401">
        <v>40050</v>
      </c>
      <c r="E8401">
        <v>44500</v>
      </c>
      <c r="F8401">
        <v>48100</v>
      </c>
      <c r="G8401">
        <v>51650</v>
      </c>
      <c r="H8401">
        <v>55200</v>
      </c>
      <c r="I8401">
        <v>58750</v>
      </c>
      <c r="J8401">
        <v>62300</v>
      </c>
      <c r="K8401" t="s">
        <v>3111</v>
      </c>
      <c r="L8401">
        <v>45</v>
      </c>
      <c r="M8401">
        <v>50</v>
      </c>
      <c r="N8401" t="s">
        <v>2069</v>
      </c>
    </row>
    <row r="8402" spans="1:14" x14ac:dyDescent="0.2">
      <c r="A8402" t="s">
        <v>14161</v>
      </c>
      <c r="B8402">
        <v>21800</v>
      </c>
      <c r="C8402">
        <v>24900</v>
      </c>
      <c r="D8402">
        <v>28000</v>
      </c>
      <c r="E8402">
        <v>31100</v>
      </c>
      <c r="F8402">
        <v>33600</v>
      </c>
      <c r="G8402">
        <v>36100</v>
      </c>
      <c r="H8402">
        <v>38600</v>
      </c>
      <c r="I8402">
        <v>41100</v>
      </c>
      <c r="J8402">
        <v>43550</v>
      </c>
      <c r="K8402" t="s">
        <v>3111</v>
      </c>
      <c r="L8402">
        <v>47</v>
      </c>
      <c r="M8402">
        <v>50</v>
      </c>
      <c r="N8402" t="s">
        <v>4201</v>
      </c>
    </row>
    <row r="8403" spans="1:14" x14ac:dyDescent="0.2">
      <c r="A8403" t="s">
        <v>14162</v>
      </c>
      <c r="B8403">
        <v>21800</v>
      </c>
      <c r="C8403">
        <v>24900</v>
      </c>
      <c r="D8403">
        <v>28000</v>
      </c>
      <c r="E8403">
        <v>31100</v>
      </c>
      <c r="F8403">
        <v>33600</v>
      </c>
      <c r="G8403">
        <v>36100</v>
      </c>
      <c r="H8403">
        <v>38600</v>
      </c>
      <c r="I8403">
        <v>41100</v>
      </c>
      <c r="J8403">
        <v>43550</v>
      </c>
      <c r="K8403" t="s">
        <v>3111</v>
      </c>
      <c r="L8403">
        <v>49</v>
      </c>
      <c r="M8403">
        <v>50</v>
      </c>
      <c r="N8403" t="s">
        <v>2070</v>
      </c>
    </row>
    <row r="8404" spans="1:14" x14ac:dyDescent="0.2">
      <c r="A8404" t="s">
        <v>14163</v>
      </c>
      <c r="B8404">
        <v>25350</v>
      </c>
      <c r="C8404">
        <v>28950</v>
      </c>
      <c r="D8404">
        <v>32550</v>
      </c>
      <c r="E8404">
        <v>36150</v>
      </c>
      <c r="F8404">
        <v>39050</v>
      </c>
      <c r="G8404">
        <v>41950</v>
      </c>
      <c r="H8404">
        <v>44850</v>
      </c>
      <c r="I8404">
        <v>47750</v>
      </c>
      <c r="J8404">
        <v>50650</v>
      </c>
      <c r="K8404" t="s">
        <v>3111</v>
      </c>
      <c r="L8404">
        <v>51</v>
      </c>
      <c r="M8404">
        <v>50</v>
      </c>
      <c r="N8404" t="s">
        <v>2071</v>
      </c>
    </row>
    <row r="8405" spans="1:14" x14ac:dyDescent="0.2">
      <c r="A8405" t="s">
        <v>14164</v>
      </c>
      <c r="B8405">
        <v>22200</v>
      </c>
      <c r="C8405">
        <v>25350</v>
      </c>
      <c r="D8405">
        <v>28500</v>
      </c>
      <c r="E8405">
        <v>31650</v>
      </c>
      <c r="F8405">
        <v>34200</v>
      </c>
      <c r="G8405">
        <v>36750</v>
      </c>
      <c r="H8405">
        <v>39250</v>
      </c>
      <c r="I8405">
        <v>41800</v>
      </c>
      <c r="J8405">
        <v>44350</v>
      </c>
      <c r="K8405" t="s">
        <v>3111</v>
      </c>
      <c r="L8405">
        <v>53</v>
      </c>
      <c r="M8405">
        <v>50</v>
      </c>
      <c r="N8405" t="s">
        <v>3572</v>
      </c>
    </row>
    <row r="8406" spans="1:14" x14ac:dyDescent="0.2">
      <c r="A8406" t="s">
        <v>14165</v>
      </c>
      <c r="B8406">
        <v>25250</v>
      </c>
      <c r="C8406">
        <v>28850</v>
      </c>
      <c r="D8406">
        <v>32450</v>
      </c>
      <c r="E8406">
        <v>36050</v>
      </c>
      <c r="F8406">
        <v>38950</v>
      </c>
      <c r="G8406">
        <v>41850</v>
      </c>
      <c r="H8406">
        <v>44750</v>
      </c>
      <c r="I8406">
        <v>47600</v>
      </c>
      <c r="J8406">
        <v>50500</v>
      </c>
      <c r="K8406" t="s">
        <v>3111</v>
      </c>
      <c r="L8406">
        <v>55</v>
      </c>
      <c r="M8406">
        <v>50</v>
      </c>
      <c r="N8406" t="s">
        <v>2072</v>
      </c>
    </row>
    <row r="8407" spans="1:14" x14ac:dyDescent="0.2">
      <c r="A8407" t="s">
        <v>14166</v>
      </c>
      <c r="B8407">
        <v>28650</v>
      </c>
      <c r="C8407">
        <v>32750</v>
      </c>
      <c r="D8407">
        <v>36850</v>
      </c>
      <c r="E8407">
        <v>40900</v>
      </c>
      <c r="F8407">
        <v>44200</v>
      </c>
      <c r="G8407">
        <v>47450</v>
      </c>
      <c r="H8407">
        <v>50750</v>
      </c>
      <c r="I8407">
        <v>54000</v>
      </c>
      <c r="J8407">
        <v>57300</v>
      </c>
      <c r="K8407" t="s">
        <v>3111</v>
      </c>
      <c r="L8407">
        <v>57</v>
      </c>
      <c r="M8407">
        <v>50</v>
      </c>
      <c r="N8407" t="s">
        <v>2463</v>
      </c>
    </row>
    <row r="8408" spans="1:14" x14ac:dyDescent="0.2">
      <c r="A8408" t="s">
        <v>14167</v>
      </c>
      <c r="B8408">
        <v>22200</v>
      </c>
      <c r="C8408">
        <v>25400</v>
      </c>
      <c r="D8408">
        <v>28550</v>
      </c>
      <c r="E8408">
        <v>31700</v>
      </c>
      <c r="F8408">
        <v>34250</v>
      </c>
      <c r="G8408">
        <v>36800</v>
      </c>
      <c r="H8408">
        <v>39350</v>
      </c>
      <c r="I8408">
        <v>41850</v>
      </c>
      <c r="J8408">
        <v>44400</v>
      </c>
      <c r="K8408" t="s">
        <v>3111</v>
      </c>
      <c r="L8408">
        <v>59</v>
      </c>
      <c r="M8408">
        <v>50</v>
      </c>
      <c r="N8408" t="s">
        <v>3577</v>
      </c>
    </row>
    <row r="8409" spans="1:14" x14ac:dyDescent="0.2">
      <c r="A8409" t="s">
        <v>14168</v>
      </c>
      <c r="B8409">
        <v>21800</v>
      </c>
      <c r="C8409">
        <v>24900</v>
      </c>
      <c r="D8409">
        <v>28000</v>
      </c>
      <c r="E8409">
        <v>31100</v>
      </c>
      <c r="F8409">
        <v>33600</v>
      </c>
      <c r="G8409">
        <v>36100</v>
      </c>
      <c r="H8409">
        <v>38600</v>
      </c>
      <c r="I8409">
        <v>41100</v>
      </c>
      <c r="J8409">
        <v>43550</v>
      </c>
      <c r="K8409" t="s">
        <v>3111</v>
      </c>
      <c r="L8409">
        <v>61</v>
      </c>
      <c r="M8409">
        <v>50</v>
      </c>
      <c r="N8409" t="s">
        <v>3338</v>
      </c>
    </row>
    <row r="8410" spans="1:14" x14ac:dyDescent="0.2">
      <c r="A8410" t="s">
        <v>14169</v>
      </c>
      <c r="B8410">
        <v>29400</v>
      </c>
      <c r="C8410">
        <v>33600</v>
      </c>
      <c r="D8410">
        <v>37800</v>
      </c>
      <c r="E8410">
        <v>41950</v>
      </c>
      <c r="F8410">
        <v>45350</v>
      </c>
      <c r="G8410">
        <v>48700</v>
      </c>
      <c r="H8410">
        <v>52050</v>
      </c>
      <c r="I8410">
        <v>55400</v>
      </c>
      <c r="J8410">
        <v>58750</v>
      </c>
      <c r="K8410" t="s">
        <v>3111</v>
      </c>
      <c r="L8410">
        <v>63</v>
      </c>
      <c r="M8410">
        <v>50</v>
      </c>
      <c r="N8410" t="s">
        <v>2073</v>
      </c>
    </row>
    <row r="8411" spans="1:14" x14ac:dyDescent="0.2">
      <c r="A8411" t="s">
        <v>14170</v>
      </c>
      <c r="B8411">
        <v>23650</v>
      </c>
      <c r="C8411">
        <v>27000</v>
      </c>
      <c r="D8411">
        <v>30400</v>
      </c>
      <c r="E8411">
        <v>33750</v>
      </c>
      <c r="F8411">
        <v>36450</v>
      </c>
      <c r="G8411">
        <v>39150</v>
      </c>
      <c r="H8411">
        <v>41850</v>
      </c>
      <c r="I8411">
        <v>44550</v>
      </c>
      <c r="J8411">
        <v>47250</v>
      </c>
      <c r="K8411" t="s">
        <v>3111</v>
      </c>
      <c r="L8411">
        <v>65</v>
      </c>
      <c r="M8411">
        <v>50</v>
      </c>
      <c r="N8411" t="s">
        <v>2074</v>
      </c>
    </row>
    <row r="8412" spans="1:14" x14ac:dyDescent="0.2">
      <c r="A8412" t="s">
        <v>14171</v>
      </c>
      <c r="B8412">
        <v>21800</v>
      </c>
      <c r="C8412">
        <v>24900</v>
      </c>
      <c r="D8412">
        <v>28000</v>
      </c>
      <c r="E8412">
        <v>31100</v>
      </c>
      <c r="F8412">
        <v>33600</v>
      </c>
      <c r="G8412">
        <v>36100</v>
      </c>
      <c r="H8412">
        <v>38600</v>
      </c>
      <c r="I8412">
        <v>41100</v>
      </c>
      <c r="J8412">
        <v>43550</v>
      </c>
      <c r="K8412" t="s">
        <v>3111</v>
      </c>
      <c r="L8412">
        <v>67</v>
      </c>
      <c r="M8412">
        <v>50</v>
      </c>
      <c r="N8412" t="s">
        <v>3344</v>
      </c>
    </row>
    <row r="8413" spans="1:14" x14ac:dyDescent="0.2">
      <c r="A8413" t="s">
        <v>14172</v>
      </c>
      <c r="B8413">
        <v>21800</v>
      </c>
      <c r="C8413">
        <v>24900</v>
      </c>
      <c r="D8413">
        <v>28000</v>
      </c>
      <c r="E8413">
        <v>31100</v>
      </c>
      <c r="F8413">
        <v>33600</v>
      </c>
      <c r="G8413">
        <v>36100</v>
      </c>
      <c r="H8413">
        <v>38600</v>
      </c>
      <c r="I8413">
        <v>41100</v>
      </c>
      <c r="J8413">
        <v>43550</v>
      </c>
      <c r="K8413" t="s">
        <v>3111</v>
      </c>
      <c r="L8413">
        <v>69</v>
      </c>
      <c r="M8413">
        <v>50</v>
      </c>
      <c r="N8413" t="s">
        <v>2075</v>
      </c>
    </row>
    <row r="8414" spans="1:14" x14ac:dyDescent="0.2">
      <c r="A8414" t="s">
        <v>14173</v>
      </c>
      <c r="B8414">
        <v>22750</v>
      </c>
      <c r="C8414">
        <v>26000</v>
      </c>
      <c r="D8414">
        <v>29250</v>
      </c>
      <c r="E8414">
        <v>32500</v>
      </c>
      <c r="F8414">
        <v>35100</v>
      </c>
      <c r="G8414">
        <v>37700</v>
      </c>
      <c r="H8414">
        <v>40300</v>
      </c>
      <c r="I8414">
        <v>42900</v>
      </c>
      <c r="J8414">
        <v>45500</v>
      </c>
      <c r="K8414" t="s">
        <v>3111</v>
      </c>
      <c r="L8414">
        <v>71</v>
      </c>
      <c r="M8414">
        <v>50</v>
      </c>
      <c r="N8414" t="s">
        <v>2076</v>
      </c>
    </row>
    <row r="8415" spans="1:14" x14ac:dyDescent="0.2">
      <c r="A8415" t="s">
        <v>14174</v>
      </c>
      <c r="B8415">
        <v>24100</v>
      </c>
      <c r="C8415">
        <v>27550</v>
      </c>
      <c r="D8415">
        <v>31000</v>
      </c>
      <c r="E8415">
        <v>34400</v>
      </c>
      <c r="F8415">
        <v>37200</v>
      </c>
      <c r="G8415">
        <v>39950</v>
      </c>
      <c r="H8415">
        <v>42700</v>
      </c>
      <c r="I8415">
        <v>45450</v>
      </c>
      <c r="J8415">
        <v>48200</v>
      </c>
      <c r="K8415" t="s">
        <v>3111</v>
      </c>
      <c r="L8415">
        <v>73</v>
      </c>
      <c r="M8415">
        <v>50</v>
      </c>
      <c r="N8415" t="s">
        <v>3586</v>
      </c>
    </row>
    <row r="8416" spans="1:14" x14ac:dyDescent="0.2">
      <c r="A8416" t="s">
        <v>14175</v>
      </c>
      <c r="B8416">
        <v>21800</v>
      </c>
      <c r="C8416">
        <v>24900</v>
      </c>
      <c r="D8416">
        <v>28000</v>
      </c>
      <c r="E8416">
        <v>31100</v>
      </c>
      <c r="F8416">
        <v>33600</v>
      </c>
      <c r="G8416">
        <v>36100</v>
      </c>
      <c r="H8416">
        <v>38600</v>
      </c>
      <c r="I8416">
        <v>41100</v>
      </c>
      <c r="J8416">
        <v>43550</v>
      </c>
      <c r="K8416" t="s">
        <v>3111</v>
      </c>
      <c r="L8416">
        <v>75</v>
      </c>
      <c r="M8416">
        <v>50</v>
      </c>
      <c r="N8416" t="s">
        <v>2077</v>
      </c>
    </row>
    <row r="8417" spans="1:14" x14ac:dyDescent="0.2">
      <c r="A8417" t="s">
        <v>14176</v>
      </c>
      <c r="B8417">
        <v>31150</v>
      </c>
      <c r="C8417">
        <v>35600</v>
      </c>
      <c r="D8417">
        <v>40050</v>
      </c>
      <c r="E8417">
        <v>44500</v>
      </c>
      <c r="F8417">
        <v>48100</v>
      </c>
      <c r="G8417">
        <v>51650</v>
      </c>
      <c r="H8417">
        <v>55200</v>
      </c>
      <c r="I8417">
        <v>58750</v>
      </c>
      <c r="J8417">
        <v>62300</v>
      </c>
      <c r="K8417" t="s">
        <v>3111</v>
      </c>
      <c r="L8417">
        <v>77</v>
      </c>
      <c r="M8417">
        <v>50</v>
      </c>
      <c r="N8417" t="s">
        <v>3351</v>
      </c>
    </row>
    <row r="8418" spans="1:14" x14ac:dyDescent="0.2">
      <c r="A8418" t="s">
        <v>14177</v>
      </c>
      <c r="B8418">
        <v>29400</v>
      </c>
      <c r="C8418">
        <v>33600</v>
      </c>
      <c r="D8418">
        <v>37800</v>
      </c>
      <c r="E8418">
        <v>41950</v>
      </c>
      <c r="F8418">
        <v>45350</v>
      </c>
      <c r="G8418">
        <v>48700</v>
      </c>
      <c r="H8418">
        <v>52050</v>
      </c>
      <c r="I8418">
        <v>55400</v>
      </c>
      <c r="J8418">
        <v>58750</v>
      </c>
      <c r="K8418" t="s">
        <v>3111</v>
      </c>
      <c r="L8418">
        <v>79</v>
      </c>
      <c r="M8418">
        <v>50</v>
      </c>
      <c r="N8418" t="s">
        <v>4130</v>
      </c>
    </row>
    <row r="8419" spans="1:14" x14ac:dyDescent="0.2">
      <c r="A8419" t="s">
        <v>14178</v>
      </c>
      <c r="B8419">
        <v>29400</v>
      </c>
      <c r="C8419">
        <v>33600</v>
      </c>
      <c r="D8419">
        <v>37800</v>
      </c>
      <c r="E8419">
        <v>41950</v>
      </c>
      <c r="F8419">
        <v>45350</v>
      </c>
      <c r="G8419">
        <v>48700</v>
      </c>
      <c r="H8419">
        <v>52050</v>
      </c>
      <c r="I8419">
        <v>55400</v>
      </c>
      <c r="J8419">
        <v>58750</v>
      </c>
      <c r="K8419" t="s">
        <v>3111</v>
      </c>
      <c r="L8419">
        <v>81</v>
      </c>
      <c r="M8419">
        <v>50</v>
      </c>
      <c r="N8419" t="s">
        <v>2078</v>
      </c>
    </row>
    <row r="8420" spans="1:14" x14ac:dyDescent="0.2">
      <c r="A8420" t="s">
        <v>14179</v>
      </c>
      <c r="B8420">
        <v>27700</v>
      </c>
      <c r="C8420">
        <v>31650</v>
      </c>
      <c r="D8420">
        <v>35600</v>
      </c>
      <c r="E8420">
        <v>39550</v>
      </c>
      <c r="F8420">
        <v>42750</v>
      </c>
      <c r="G8420">
        <v>45900</v>
      </c>
      <c r="H8420">
        <v>49050</v>
      </c>
      <c r="I8420">
        <v>52250</v>
      </c>
      <c r="J8420">
        <v>55400</v>
      </c>
      <c r="K8420" t="s">
        <v>3111</v>
      </c>
      <c r="L8420">
        <v>83</v>
      </c>
      <c r="M8420">
        <v>50</v>
      </c>
      <c r="N8420" t="s">
        <v>2079</v>
      </c>
    </row>
    <row r="8421" spans="1:14" x14ac:dyDescent="0.2">
      <c r="A8421" t="s">
        <v>14180</v>
      </c>
      <c r="B8421">
        <v>22500</v>
      </c>
      <c r="C8421">
        <v>25700</v>
      </c>
      <c r="D8421">
        <v>28900</v>
      </c>
      <c r="E8421">
        <v>32100</v>
      </c>
      <c r="F8421">
        <v>34700</v>
      </c>
      <c r="G8421">
        <v>37250</v>
      </c>
      <c r="H8421">
        <v>39850</v>
      </c>
      <c r="I8421">
        <v>42400</v>
      </c>
      <c r="J8421">
        <v>44950</v>
      </c>
      <c r="K8421" t="s">
        <v>3111</v>
      </c>
      <c r="L8421">
        <v>85</v>
      </c>
      <c r="M8421">
        <v>50</v>
      </c>
      <c r="N8421" t="s">
        <v>3357</v>
      </c>
    </row>
    <row r="8422" spans="1:14" x14ac:dyDescent="0.2">
      <c r="A8422" t="s">
        <v>14181</v>
      </c>
      <c r="B8422">
        <v>21800</v>
      </c>
      <c r="C8422">
        <v>24900</v>
      </c>
      <c r="D8422">
        <v>28000</v>
      </c>
      <c r="E8422">
        <v>31100</v>
      </c>
      <c r="F8422">
        <v>33600</v>
      </c>
      <c r="G8422">
        <v>36100</v>
      </c>
      <c r="H8422">
        <v>38600</v>
      </c>
      <c r="I8422">
        <v>41100</v>
      </c>
      <c r="J8422">
        <v>43550</v>
      </c>
      <c r="K8422" t="s">
        <v>3111</v>
      </c>
      <c r="L8422">
        <v>87</v>
      </c>
      <c r="M8422">
        <v>50</v>
      </c>
      <c r="N8422" t="s">
        <v>3417</v>
      </c>
    </row>
    <row r="8423" spans="1:14" x14ac:dyDescent="0.2">
      <c r="A8423" t="s">
        <v>14182</v>
      </c>
      <c r="B8423">
        <v>21800</v>
      </c>
      <c r="C8423">
        <v>24900</v>
      </c>
      <c r="D8423">
        <v>28000</v>
      </c>
      <c r="E8423">
        <v>31100</v>
      </c>
      <c r="F8423">
        <v>33600</v>
      </c>
      <c r="G8423">
        <v>36100</v>
      </c>
      <c r="H8423">
        <v>38600</v>
      </c>
      <c r="I8423">
        <v>41100</v>
      </c>
      <c r="J8423">
        <v>43550</v>
      </c>
      <c r="K8423" t="s">
        <v>3111</v>
      </c>
      <c r="L8423">
        <v>89</v>
      </c>
      <c r="M8423">
        <v>50</v>
      </c>
      <c r="N8423" t="s">
        <v>2080</v>
      </c>
    </row>
    <row r="8424" spans="1:14" x14ac:dyDescent="0.2">
      <c r="A8424" t="s">
        <v>14183</v>
      </c>
      <c r="B8424">
        <v>34900</v>
      </c>
      <c r="C8424">
        <v>39900</v>
      </c>
      <c r="D8424">
        <v>44900</v>
      </c>
      <c r="E8424">
        <v>49850</v>
      </c>
      <c r="F8424">
        <v>53850</v>
      </c>
      <c r="G8424">
        <v>57850</v>
      </c>
      <c r="H8424">
        <v>61850</v>
      </c>
      <c r="I8424">
        <v>65850</v>
      </c>
      <c r="J8424">
        <v>69800</v>
      </c>
      <c r="K8424" t="s">
        <v>3111</v>
      </c>
      <c r="L8424">
        <v>91</v>
      </c>
      <c r="M8424">
        <v>50</v>
      </c>
      <c r="N8424" t="s">
        <v>2478</v>
      </c>
    </row>
    <row r="8425" spans="1:14" x14ac:dyDescent="0.2">
      <c r="A8425" t="s">
        <v>14184</v>
      </c>
      <c r="B8425">
        <v>29950</v>
      </c>
      <c r="C8425">
        <v>34200</v>
      </c>
      <c r="D8425">
        <v>38500</v>
      </c>
      <c r="E8425">
        <v>42750</v>
      </c>
      <c r="F8425">
        <v>46200</v>
      </c>
      <c r="G8425">
        <v>49600</v>
      </c>
      <c r="H8425">
        <v>53050</v>
      </c>
      <c r="I8425">
        <v>56450</v>
      </c>
      <c r="J8425">
        <v>59850</v>
      </c>
      <c r="K8425" t="s">
        <v>3112</v>
      </c>
      <c r="L8425">
        <v>3</v>
      </c>
      <c r="M8425">
        <v>50</v>
      </c>
      <c r="N8425" t="s">
        <v>2081</v>
      </c>
    </row>
    <row r="8426" spans="1:14" x14ac:dyDescent="0.2">
      <c r="A8426" t="s">
        <v>14185</v>
      </c>
      <c r="B8426">
        <v>29050</v>
      </c>
      <c r="C8426">
        <v>33200</v>
      </c>
      <c r="D8426">
        <v>37350</v>
      </c>
      <c r="E8426">
        <v>41500</v>
      </c>
      <c r="F8426">
        <v>44850</v>
      </c>
      <c r="G8426">
        <v>48150</v>
      </c>
      <c r="H8426">
        <v>51500</v>
      </c>
      <c r="I8426">
        <v>54800</v>
      </c>
      <c r="J8426">
        <v>58100</v>
      </c>
      <c r="K8426" t="s">
        <v>3112</v>
      </c>
      <c r="L8426">
        <v>5</v>
      </c>
      <c r="M8426">
        <v>50</v>
      </c>
      <c r="N8426" t="s">
        <v>2082</v>
      </c>
    </row>
    <row r="8427" spans="1:14" x14ac:dyDescent="0.2">
      <c r="A8427" t="s">
        <v>14186</v>
      </c>
      <c r="B8427">
        <v>29050</v>
      </c>
      <c r="C8427">
        <v>33200</v>
      </c>
      <c r="D8427">
        <v>37350</v>
      </c>
      <c r="E8427">
        <v>41500</v>
      </c>
      <c r="F8427">
        <v>44850</v>
      </c>
      <c r="G8427">
        <v>48150</v>
      </c>
      <c r="H8427">
        <v>51500</v>
      </c>
      <c r="I8427">
        <v>54800</v>
      </c>
      <c r="J8427">
        <v>58100</v>
      </c>
      <c r="K8427" t="s">
        <v>3112</v>
      </c>
      <c r="L8427">
        <v>7</v>
      </c>
      <c r="M8427">
        <v>50</v>
      </c>
      <c r="N8427" t="s">
        <v>2083</v>
      </c>
    </row>
    <row r="8428" spans="1:14" x14ac:dyDescent="0.2">
      <c r="A8428" t="s">
        <v>14187</v>
      </c>
      <c r="B8428">
        <v>29650</v>
      </c>
      <c r="C8428">
        <v>33900</v>
      </c>
      <c r="D8428">
        <v>38150</v>
      </c>
      <c r="E8428">
        <v>42350</v>
      </c>
      <c r="F8428">
        <v>45750</v>
      </c>
      <c r="G8428">
        <v>49150</v>
      </c>
      <c r="H8428">
        <v>52550</v>
      </c>
      <c r="I8428">
        <v>55950</v>
      </c>
      <c r="J8428">
        <v>59300</v>
      </c>
      <c r="K8428" t="s">
        <v>3112</v>
      </c>
      <c r="L8428">
        <v>9</v>
      </c>
      <c r="M8428">
        <v>50</v>
      </c>
      <c r="N8428" t="s">
        <v>2084</v>
      </c>
    </row>
    <row r="8429" spans="1:14" x14ac:dyDescent="0.2">
      <c r="A8429" t="s">
        <v>14188</v>
      </c>
      <c r="B8429">
        <v>35700</v>
      </c>
      <c r="C8429">
        <v>40800</v>
      </c>
      <c r="D8429">
        <v>45900</v>
      </c>
      <c r="E8429">
        <v>51000</v>
      </c>
      <c r="F8429">
        <v>55100</v>
      </c>
      <c r="G8429">
        <v>59200</v>
      </c>
      <c r="H8429">
        <v>63250</v>
      </c>
      <c r="I8429">
        <v>67350</v>
      </c>
      <c r="J8429">
        <v>71400</v>
      </c>
      <c r="K8429" t="s">
        <v>3112</v>
      </c>
      <c r="L8429">
        <v>11</v>
      </c>
      <c r="M8429">
        <v>50</v>
      </c>
      <c r="N8429" t="s">
        <v>2085</v>
      </c>
    </row>
    <row r="8430" spans="1:14" x14ac:dyDescent="0.2">
      <c r="A8430" t="s">
        <v>14189</v>
      </c>
      <c r="B8430">
        <v>33250</v>
      </c>
      <c r="C8430">
        <v>38000</v>
      </c>
      <c r="D8430">
        <v>42750</v>
      </c>
      <c r="E8430">
        <v>47450</v>
      </c>
      <c r="F8430">
        <v>51250</v>
      </c>
      <c r="G8430">
        <v>55050</v>
      </c>
      <c r="H8430">
        <v>58850</v>
      </c>
      <c r="I8430">
        <v>62650</v>
      </c>
      <c r="J8430">
        <v>66450</v>
      </c>
      <c r="K8430" t="s">
        <v>3112</v>
      </c>
      <c r="L8430">
        <v>13</v>
      </c>
      <c r="M8430">
        <v>50</v>
      </c>
      <c r="N8430" t="s">
        <v>3069</v>
      </c>
    </row>
    <row r="8431" spans="1:14" x14ac:dyDescent="0.2">
      <c r="A8431" t="s">
        <v>14190</v>
      </c>
      <c r="B8431">
        <v>29050</v>
      </c>
      <c r="C8431">
        <v>33200</v>
      </c>
      <c r="D8431">
        <v>37350</v>
      </c>
      <c r="E8431">
        <v>41500</v>
      </c>
      <c r="F8431">
        <v>44850</v>
      </c>
      <c r="G8431">
        <v>48150</v>
      </c>
      <c r="H8431">
        <v>51500</v>
      </c>
      <c r="I8431">
        <v>54800</v>
      </c>
      <c r="J8431">
        <v>58100</v>
      </c>
      <c r="K8431" t="s">
        <v>3112</v>
      </c>
      <c r="L8431">
        <v>15</v>
      </c>
      <c r="M8431">
        <v>50</v>
      </c>
      <c r="N8431" t="s">
        <v>2086</v>
      </c>
    </row>
    <row r="8432" spans="1:14" x14ac:dyDescent="0.2">
      <c r="A8432" t="s">
        <v>14191</v>
      </c>
      <c r="B8432">
        <v>29050</v>
      </c>
      <c r="C8432">
        <v>33200</v>
      </c>
      <c r="D8432">
        <v>37350</v>
      </c>
      <c r="E8432">
        <v>41500</v>
      </c>
      <c r="F8432">
        <v>44850</v>
      </c>
      <c r="G8432">
        <v>48150</v>
      </c>
      <c r="H8432">
        <v>51500</v>
      </c>
      <c r="I8432">
        <v>54800</v>
      </c>
      <c r="J8432">
        <v>58100</v>
      </c>
      <c r="K8432" t="s">
        <v>3112</v>
      </c>
      <c r="L8432">
        <v>17</v>
      </c>
      <c r="M8432">
        <v>50</v>
      </c>
      <c r="N8432" t="s">
        <v>3920</v>
      </c>
    </row>
    <row r="8433" spans="1:14" x14ac:dyDescent="0.2">
      <c r="A8433" t="s">
        <v>14192</v>
      </c>
      <c r="B8433">
        <v>29050</v>
      </c>
      <c r="C8433">
        <v>33200</v>
      </c>
      <c r="D8433">
        <v>37350</v>
      </c>
      <c r="E8433">
        <v>41500</v>
      </c>
      <c r="F8433">
        <v>44850</v>
      </c>
      <c r="G8433">
        <v>48150</v>
      </c>
      <c r="H8433">
        <v>51500</v>
      </c>
      <c r="I8433">
        <v>54800</v>
      </c>
      <c r="J8433">
        <v>58100</v>
      </c>
      <c r="K8433" t="s">
        <v>3112</v>
      </c>
      <c r="L8433">
        <v>19</v>
      </c>
      <c r="M8433">
        <v>50</v>
      </c>
      <c r="N8433" t="s">
        <v>3440</v>
      </c>
    </row>
    <row r="8434" spans="1:14" x14ac:dyDescent="0.2">
      <c r="A8434" t="s">
        <v>14193</v>
      </c>
      <c r="B8434">
        <v>30000</v>
      </c>
      <c r="C8434">
        <v>34300</v>
      </c>
      <c r="D8434">
        <v>38600</v>
      </c>
      <c r="E8434">
        <v>42850</v>
      </c>
      <c r="F8434">
        <v>46300</v>
      </c>
      <c r="G8434">
        <v>49750</v>
      </c>
      <c r="H8434">
        <v>53150</v>
      </c>
      <c r="I8434">
        <v>56600</v>
      </c>
      <c r="J8434">
        <v>60000</v>
      </c>
      <c r="K8434" t="s">
        <v>3112</v>
      </c>
      <c r="L8434">
        <v>21</v>
      </c>
      <c r="M8434">
        <v>50</v>
      </c>
      <c r="N8434" t="s">
        <v>3271</v>
      </c>
    </row>
    <row r="8435" spans="1:14" x14ac:dyDescent="0.2">
      <c r="A8435" t="s">
        <v>14194</v>
      </c>
      <c r="B8435">
        <v>29050</v>
      </c>
      <c r="C8435">
        <v>33200</v>
      </c>
      <c r="D8435">
        <v>37350</v>
      </c>
      <c r="E8435">
        <v>41500</v>
      </c>
      <c r="F8435">
        <v>44850</v>
      </c>
      <c r="G8435">
        <v>48150</v>
      </c>
      <c r="H8435">
        <v>51500</v>
      </c>
      <c r="I8435">
        <v>54800</v>
      </c>
      <c r="J8435">
        <v>58100</v>
      </c>
      <c r="K8435" t="s">
        <v>3112</v>
      </c>
      <c r="L8435">
        <v>23</v>
      </c>
      <c r="M8435">
        <v>50</v>
      </c>
      <c r="N8435" t="s">
        <v>2087</v>
      </c>
    </row>
    <row r="8436" spans="1:14" x14ac:dyDescent="0.2">
      <c r="A8436" t="s">
        <v>14195</v>
      </c>
      <c r="B8436">
        <v>29050</v>
      </c>
      <c r="C8436">
        <v>33200</v>
      </c>
      <c r="D8436">
        <v>37350</v>
      </c>
      <c r="E8436">
        <v>41500</v>
      </c>
      <c r="F8436">
        <v>44850</v>
      </c>
      <c r="G8436">
        <v>48150</v>
      </c>
      <c r="H8436">
        <v>51500</v>
      </c>
      <c r="I8436">
        <v>54800</v>
      </c>
      <c r="J8436">
        <v>58100</v>
      </c>
      <c r="K8436" t="s">
        <v>3112</v>
      </c>
      <c r="L8436">
        <v>25</v>
      </c>
      <c r="M8436">
        <v>50</v>
      </c>
      <c r="N8436" t="s">
        <v>3373</v>
      </c>
    </row>
    <row r="8437" spans="1:14" x14ac:dyDescent="0.2">
      <c r="A8437" t="s">
        <v>14196</v>
      </c>
      <c r="B8437">
        <v>33150</v>
      </c>
      <c r="C8437">
        <v>37900</v>
      </c>
      <c r="D8437">
        <v>42650</v>
      </c>
      <c r="E8437">
        <v>47350</v>
      </c>
      <c r="F8437">
        <v>51150</v>
      </c>
      <c r="G8437">
        <v>54950</v>
      </c>
      <c r="H8437">
        <v>58750</v>
      </c>
      <c r="I8437">
        <v>62550</v>
      </c>
      <c r="J8437">
        <v>66300</v>
      </c>
      <c r="K8437" t="s">
        <v>3112</v>
      </c>
      <c r="L8437">
        <v>27</v>
      </c>
      <c r="M8437">
        <v>50</v>
      </c>
      <c r="N8437" t="s">
        <v>3311</v>
      </c>
    </row>
    <row r="8438" spans="1:14" x14ac:dyDescent="0.2">
      <c r="A8438" t="s">
        <v>14197</v>
      </c>
      <c r="B8438">
        <v>30700</v>
      </c>
      <c r="C8438">
        <v>35100</v>
      </c>
      <c r="D8438">
        <v>39500</v>
      </c>
      <c r="E8438">
        <v>43850</v>
      </c>
      <c r="F8438">
        <v>47400</v>
      </c>
      <c r="G8438">
        <v>50900</v>
      </c>
      <c r="H8438">
        <v>54400</v>
      </c>
      <c r="I8438">
        <v>57900</v>
      </c>
      <c r="J8438">
        <v>61400</v>
      </c>
      <c r="K8438" t="s">
        <v>3112</v>
      </c>
      <c r="L8438">
        <v>29</v>
      </c>
      <c r="M8438">
        <v>50</v>
      </c>
      <c r="N8438" t="s">
        <v>2088</v>
      </c>
    </row>
    <row r="8439" spans="1:14" x14ac:dyDescent="0.2">
      <c r="A8439" t="s">
        <v>14198</v>
      </c>
      <c r="B8439">
        <v>29050</v>
      </c>
      <c r="C8439">
        <v>33200</v>
      </c>
      <c r="D8439">
        <v>37350</v>
      </c>
      <c r="E8439">
        <v>41500</v>
      </c>
      <c r="F8439">
        <v>44850</v>
      </c>
      <c r="G8439">
        <v>48150</v>
      </c>
      <c r="H8439">
        <v>51500</v>
      </c>
      <c r="I8439">
        <v>54800</v>
      </c>
      <c r="J8439">
        <v>58100</v>
      </c>
      <c r="K8439" t="s">
        <v>3112</v>
      </c>
      <c r="L8439">
        <v>31</v>
      </c>
      <c r="M8439">
        <v>50</v>
      </c>
      <c r="N8439" t="s">
        <v>2089</v>
      </c>
    </row>
    <row r="8440" spans="1:14" x14ac:dyDescent="0.2">
      <c r="A8440" t="s">
        <v>14199</v>
      </c>
      <c r="B8440">
        <v>29050</v>
      </c>
      <c r="C8440">
        <v>33200</v>
      </c>
      <c r="D8440">
        <v>37350</v>
      </c>
      <c r="E8440">
        <v>41500</v>
      </c>
      <c r="F8440">
        <v>44850</v>
      </c>
      <c r="G8440">
        <v>48150</v>
      </c>
      <c r="H8440">
        <v>51500</v>
      </c>
      <c r="I8440">
        <v>54800</v>
      </c>
      <c r="J8440">
        <v>58100</v>
      </c>
      <c r="K8440" t="s">
        <v>3112</v>
      </c>
      <c r="L8440">
        <v>33</v>
      </c>
      <c r="M8440">
        <v>50</v>
      </c>
      <c r="N8440" t="s">
        <v>2716</v>
      </c>
    </row>
    <row r="8441" spans="1:14" x14ac:dyDescent="0.2">
      <c r="A8441" t="s">
        <v>14200</v>
      </c>
      <c r="B8441">
        <v>29900</v>
      </c>
      <c r="C8441">
        <v>34150</v>
      </c>
      <c r="D8441">
        <v>38400</v>
      </c>
      <c r="E8441">
        <v>42650</v>
      </c>
      <c r="F8441">
        <v>46100</v>
      </c>
      <c r="G8441">
        <v>49500</v>
      </c>
      <c r="H8441">
        <v>52900</v>
      </c>
      <c r="I8441">
        <v>56300</v>
      </c>
      <c r="J8441">
        <v>59750</v>
      </c>
      <c r="K8441" t="s">
        <v>3112</v>
      </c>
      <c r="L8441">
        <v>35</v>
      </c>
      <c r="M8441">
        <v>50</v>
      </c>
      <c r="N8441" t="s">
        <v>2090</v>
      </c>
    </row>
    <row r="8442" spans="1:14" x14ac:dyDescent="0.2">
      <c r="A8442" t="s">
        <v>14201</v>
      </c>
      <c r="B8442">
        <v>29050</v>
      </c>
      <c r="C8442">
        <v>33200</v>
      </c>
      <c r="D8442">
        <v>37350</v>
      </c>
      <c r="E8442">
        <v>41500</v>
      </c>
      <c r="F8442">
        <v>44850</v>
      </c>
      <c r="G8442">
        <v>48150</v>
      </c>
      <c r="H8442">
        <v>51500</v>
      </c>
      <c r="I8442">
        <v>54800</v>
      </c>
      <c r="J8442">
        <v>58100</v>
      </c>
      <c r="K8442" t="s">
        <v>3112</v>
      </c>
      <c r="L8442">
        <v>37</v>
      </c>
      <c r="M8442">
        <v>50</v>
      </c>
      <c r="N8442" t="s">
        <v>2091</v>
      </c>
    </row>
    <row r="8443" spans="1:14" x14ac:dyDescent="0.2">
      <c r="A8443" t="s">
        <v>14202</v>
      </c>
      <c r="B8443">
        <v>30100</v>
      </c>
      <c r="C8443">
        <v>34400</v>
      </c>
      <c r="D8443">
        <v>38700</v>
      </c>
      <c r="E8443">
        <v>43000</v>
      </c>
      <c r="F8443">
        <v>46450</v>
      </c>
      <c r="G8443">
        <v>49900</v>
      </c>
      <c r="H8443">
        <v>53350</v>
      </c>
      <c r="I8443">
        <v>56800</v>
      </c>
      <c r="J8443">
        <v>60200</v>
      </c>
      <c r="K8443" t="s">
        <v>3112</v>
      </c>
      <c r="L8443">
        <v>39</v>
      </c>
      <c r="M8443">
        <v>50</v>
      </c>
      <c r="N8443" t="s">
        <v>3926</v>
      </c>
    </row>
    <row r="8444" spans="1:14" x14ac:dyDescent="0.2">
      <c r="A8444" t="s">
        <v>14203</v>
      </c>
      <c r="B8444">
        <v>29050</v>
      </c>
      <c r="C8444">
        <v>33200</v>
      </c>
      <c r="D8444">
        <v>37350</v>
      </c>
      <c r="E8444">
        <v>41500</v>
      </c>
      <c r="F8444">
        <v>44850</v>
      </c>
      <c r="G8444">
        <v>48150</v>
      </c>
      <c r="H8444">
        <v>51500</v>
      </c>
      <c r="I8444">
        <v>54800</v>
      </c>
      <c r="J8444">
        <v>58100</v>
      </c>
      <c r="K8444" t="s">
        <v>3112</v>
      </c>
      <c r="L8444">
        <v>41</v>
      </c>
      <c r="M8444">
        <v>50</v>
      </c>
      <c r="N8444" t="s">
        <v>2546</v>
      </c>
    </row>
    <row r="8445" spans="1:14" x14ac:dyDescent="0.2">
      <c r="A8445" t="s">
        <v>14204</v>
      </c>
      <c r="B8445">
        <v>30100</v>
      </c>
      <c r="C8445">
        <v>34400</v>
      </c>
      <c r="D8445">
        <v>38700</v>
      </c>
      <c r="E8445">
        <v>43000</v>
      </c>
      <c r="F8445">
        <v>46450</v>
      </c>
      <c r="G8445">
        <v>49900</v>
      </c>
      <c r="H8445">
        <v>53350</v>
      </c>
      <c r="I8445">
        <v>56800</v>
      </c>
      <c r="J8445">
        <v>60200</v>
      </c>
      <c r="K8445" t="s">
        <v>3112</v>
      </c>
      <c r="L8445">
        <v>43</v>
      </c>
      <c r="M8445">
        <v>50</v>
      </c>
      <c r="N8445" t="s">
        <v>2720</v>
      </c>
    </row>
    <row r="8446" spans="1:14" x14ac:dyDescent="0.2">
      <c r="A8446" t="s">
        <v>14205</v>
      </c>
      <c r="B8446">
        <v>32450</v>
      </c>
      <c r="C8446">
        <v>37050</v>
      </c>
      <c r="D8446">
        <v>41700</v>
      </c>
      <c r="E8446">
        <v>46300</v>
      </c>
      <c r="F8446">
        <v>50050</v>
      </c>
      <c r="G8446">
        <v>53750</v>
      </c>
      <c r="H8446">
        <v>57450</v>
      </c>
      <c r="I8446">
        <v>61150</v>
      </c>
      <c r="J8446">
        <v>64850</v>
      </c>
      <c r="K8446" t="s">
        <v>3112</v>
      </c>
      <c r="L8446">
        <v>45</v>
      </c>
      <c r="M8446">
        <v>50</v>
      </c>
      <c r="N8446" t="s">
        <v>2092</v>
      </c>
    </row>
    <row r="8447" spans="1:14" x14ac:dyDescent="0.2">
      <c r="A8447" t="s">
        <v>14206</v>
      </c>
      <c r="B8447">
        <v>29050</v>
      </c>
      <c r="C8447">
        <v>33200</v>
      </c>
      <c r="D8447">
        <v>37350</v>
      </c>
      <c r="E8447">
        <v>41500</v>
      </c>
      <c r="F8447">
        <v>44850</v>
      </c>
      <c r="G8447">
        <v>48150</v>
      </c>
      <c r="H8447">
        <v>51500</v>
      </c>
      <c r="I8447">
        <v>54800</v>
      </c>
      <c r="J8447">
        <v>58100</v>
      </c>
      <c r="K8447" t="s">
        <v>3112</v>
      </c>
      <c r="L8447">
        <v>47</v>
      </c>
      <c r="M8447">
        <v>50</v>
      </c>
      <c r="N8447" t="s">
        <v>2093</v>
      </c>
    </row>
    <row r="8448" spans="1:14" x14ac:dyDescent="0.2">
      <c r="A8448" t="s">
        <v>14207</v>
      </c>
      <c r="B8448">
        <v>31200</v>
      </c>
      <c r="C8448">
        <v>35650</v>
      </c>
      <c r="D8448">
        <v>40100</v>
      </c>
      <c r="E8448">
        <v>44550</v>
      </c>
      <c r="F8448">
        <v>48150</v>
      </c>
      <c r="G8448">
        <v>51700</v>
      </c>
      <c r="H8448">
        <v>55250</v>
      </c>
      <c r="I8448">
        <v>58850</v>
      </c>
      <c r="J8448">
        <v>62400</v>
      </c>
      <c r="K8448" t="s">
        <v>3112</v>
      </c>
      <c r="L8448">
        <v>49</v>
      </c>
      <c r="M8448">
        <v>50</v>
      </c>
      <c r="N8448" t="s">
        <v>2094</v>
      </c>
    </row>
    <row r="8449" spans="1:14" x14ac:dyDescent="0.2">
      <c r="A8449" t="s">
        <v>14208</v>
      </c>
      <c r="B8449">
        <v>30150</v>
      </c>
      <c r="C8449">
        <v>34450</v>
      </c>
      <c r="D8449">
        <v>38750</v>
      </c>
      <c r="E8449">
        <v>43050</v>
      </c>
      <c r="F8449">
        <v>46500</v>
      </c>
      <c r="G8449">
        <v>49950</v>
      </c>
      <c r="H8449">
        <v>53400</v>
      </c>
      <c r="I8449">
        <v>56850</v>
      </c>
      <c r="J8449">
        <v>60300</v>
      </c>
      <c r="K8449" t="s">
        <v>3112</v>
      </c>
      <c r="L8449">
        <v>51</v>
      </c>
      <c r="M8449">
        <v>50</v>
      </c>
      <c r="N8449" t="s">
        <v>3386</v>
      </c>
    </row>
    <row r="8450" spans="1:14" x14ac:dyDescent="0.2">
      <c r="A8450" t="s">
        <v>14209</v>
      </c>
      <c r="B8450">
        <v>29050</v>
      </c>
      <c r="C8450">
        <v>33200</v>
      </c>
      <c r="D8450">
        <v>37350</v>
      </c>
      <c r="E8450">
        <v>41500</v>
      </c>
      <c r="F8450">
        <v>44850</v>
      </c>
      <c r="G8450">
        <v>48150</v>
      </c>
      <c r="H8450">
        <v>51500</v>
      </c>
      <c r="I8450">
        <v>54800</v>
      </c>
      <c r="J8450">
        <v>58100</v>
      </c>
      <c r="K8450" t="s">
        <v>3112</v>
      </c>
      <c r="L8450">
        <v>53</v>
      </c>
      <c r="M8450">
        <v>50</v>
      </c>
      <c r="N8450" t="s">
        <v>2095</v>
      </c>
    </row>
    <row r="8451" spans="1:14" x14ac:dyDescent="0.2">
      <c r="A8451" t="s">
        <v>14210</v>
      </c>
      <c r="B8451">
        <v>29050</v>
      </c>
      <c r="C8451">
        <v>33200</v>
      </c>
      <c r="D8451">
        <v>37350</v>
      </c>
      <c r="E8451">
        <v>41500</v>
      </c>
      <c r="F8451">
        <v>44850</v>
      </c>
      <c r="G8451">
        <v>48150</v>
      </c>
      <c r="H8451">
        <v>51500</v>
      </c>
      <c r="I8451">
        <v>54800</v>
      </c>
      <c r="J8451">
        <v>58100</v>
      </c>
      <c r="K8451" t="s">
        <v>3112</v>
      </c>
      <c r="L8451">
        <v>55</v>
      </c>
      <c r="M8451">
        <v>50</v>
      </c>
      <c r="N8451" t="s">
        <v>2096</v>
      </c>
    </row>
    <row r="8452" spans="1:14" x14ac:dyDescent="0.2">
      <c r="A8452" t="s">
        <v>14211</v>
      </c>
      <c r="B8452">
        <v>30100</v>
      </c>
      <c r="C8452">
        <v>34400</v>
      </c>
      <c r="D8452">
        <v>38700</v>
      </c>
      <c r="E8452">
        <v>43000</v>
      </c>
      <c r="F8452">
        <v>46450</v>
      </c>
      <c r="G8452">
        <v>49900</v>
      </c>
      <c r="H8452">
        <v>53350</v>
      </c>
      <c r="I8452">
        <v>56800</v>
      </c>
      <c r="J8452">
        <v>60200</v>
      </c>
      <c r="K8452" t="s">
        <v>3112</v>
      </c>
      <c r="L8452">
        <v>57</v>
      </c>
      <c r="M8452">
        <v>50</v>
      </c>
      <c r="N8452" t="s">
        <v>2097</v>
      </c>
    </row>
    <row r="8453" spans="1:14" x14ac:dyDescent="0.2">
      <c r="A8453" t="s">
        <v>14212</v>
      </c>
      <c r="B8453">
        <v>30100</v>
      </c>
      <c r="C8453">
        <v>34400</v>
      </c>
      <c r="D8453">
        <v>38700</v>
      </c>
      <c r="E8453">
        <v>43000</v>
      </c>
      <c r="F8453">
        <v>46450</v>
      </c>
      <c r="G8453">
        <v>49900</v>
      </c>
      <c r="H8453">
        <v>53350</v>
      </c>
      <c r="I8453">
        <v>56800</v>
      </c>
      <c r="J8453">
        <v>60200</v>
      </c>
      <c r="K8453" t="s">
        <v>3112</v>
      </c>
      <c r="L8453">
        <v>59</v>
      </c>
      <c r="M8453">
        <v>50</v>
      </c>
      <c r="N8453" t="s">
        <v>2098</v>
      </c>
    </row>
    <row r="8454" spans="1:14" x14ac:dyDescent="0.2">
      <c r="A8454" t="s">
        <v>14213</v>
      </c>
      <c r="B8454">
        <v>31450</v>
      </c>
      <c r="C8454">
        <v>35950</v>
      </c>
      <c r="D8454">
        <v>40450</v>
      </c>
      <c r="E8454">
        <v>44900</v>
      </c>
      <c r="F8454">
        <v>48500</v>
      </c>
      <c r="G8454">
        <v>52100</v>
      </c>
      <c r="H8454">
        <v>55700</v>
      </c>
      <c r="I8454">
        <v>59300</v>
      </c>
      <c r="J8454">
        <v>62900</v>
      </c>
      <c r="K8454" t="s">
        <v>3112</v>
      </c>
      <c r="L8454">
        <v>61</v>
      </c>
      <c r="M8454">
        <v>50</v>
      </c>
      <c r="N8454" t="s">
        <v>2099</v>
      </c>
    </row>
    <row r="8455" spans="1:14" x14ac:dyDescent="0.2">
      <c r="A8455" t="s">
        <v>14214</v>
      </c>
      <c r="B8455">
        <v>29600</v>
      </c>
      <c r="C8455">
        <v>33800</v>
      </c>
      <c r="D8455">
        <v>38050</v>
      </c>
      <c r="E8455">
        <v>42250</v>
      </c>
      <c r="F8455">
        <v>45650</v>
      </c>
      <c r="G8455">
        <v>49050</v>
      </c>
      <c r="H8455">
        <v>52400</v>
      </c>
      <c r="I8455">
        <v>55800</v>
      </c>
      <c r="J8455">
        <v>59150</v>
      </c>
      <c r="K8455" t="s">
        <v>3112</v>
      </c>
      <c r="L8455">
        <v>63</v>
      </c>
      <c r="M8455">
        <v>50</v>
      </c>
      <c r="N8455" t="s">
        <v>1959</v>
      </c>
    </row>
    <row r="8456" spans="1:14" x14ac:dyDescent="0.2">
      <c r="A8456" t="s">
        <v>14215</v>
      </c>
      <c r="B8456">
        <v>35350</v>
      </c>
      <c r="C8456">
        <v>40400</v>
      </c>
      <c r="D8456">
        <v>45450</v>
      </c>
      <c r="E8456">
        <v>50500</v>
      </c>
      <c r="F8456">
        <v>54550</v>
      </c>
      <c r="G8456">
        <v>58600</v>
      </c>
      <c r="H8456">
        <v>62650</v>
      </c>
      <c r="I8456">
        <v>66700</v>
      </c>
      <c r="J8456">
        <v>70700</v>
      </c>
      <c r="K8456" t="s">
        <v>3112</v>
      </c>
      <c r="L8456">
        <v>65</v>
      </c>
      <c r="M8456">
        <v>50</v>
      </c>
      <c r="N8456" t="s">
        <v>3991</v>
      </c>
    </row>
    <row r="8457" spans="1:14" x14ac:dyDescent="0.2">
      <c r="A8457" t="s">
        <v>14216</v>
      </c>
      <c r="B8457">
        <v>30300</v>
      </c>
      <c r="C8457">
        <v>34600</v>
      </c>
      <c r="D8457">
        <v>38950</v>
      </c>
      <c r="E8457">
        <v>43250</v>
      </c>
      <c r="F8457">
        <v>46750</v>
      </c>
      <c r="G8457">
        <v>50200</v>
      </c>
      <c r="H8457">
        <v>53650</v>
      </c>
      <c r="I8457">
        <v>57100</v>
      </c>
      <c r="J8457">
        <v>60550</v>
      </c>
      <c r="K8457" t="s">
        <v>3112</v>
      </c>
      <c r="L8457">
        <v>67</v>
      </c>
      <c r="M8457">
        <v>50</v>
      </c>
      <c r="N8457" t="s">
        <v>2100</v>
      </c>
    </row>
    <row r="8458" spans="1:14" x14ac:dyDescent="0.2">
      <c r="A8458" t="s">
        <v>14217</v>
      </c>
      <c r="B8458">
        <v>30100</v>
      </c>
      <c r="C8458">
        <v>34400</v>
      </c>
      <c r="D8458">
        <v>38700</v>
      </c>
      <c r="E8458">
        <v>43000</v>
      </c>
      <c r="F8458">
        <v>46450</v>
      </c>
      <c r="G8458">
        <v>49900</v>
      </c>
      <c r="H8458">
        <v>53350</v>
      </c>
      <c r="I8458">
        <v>56800</v>
      </c>
      <c r="J8458">
        <v>60200</v>
      </c>
      <c r="K8458" t="s">
        <v>3112</v>
      </c>
      <c r="L8458">
        <v>69</v>
      </c>
      <c r="M8458">
        <v>50</v>
      </c>
      <c r="N8458" t="s">
        <v>2405</v>
      </c>
    </row>
    <row r="8459" spans="1:14" x14ac:dyDescent="0.2">
      <c r="A8459" t="s">
        <v>14218</v>
      </c>
      <c r="B8459">
        <v>29050</v>
      </c>
      <c r="C8459">
        <v>33200</v>
      </c>
      <c r="D8459">
        <v>37350</v>
      </c>
      <c r="E8459">
        <v>41500</v>
      </c>
      <c r="F8459">
        <v>44850</v>
      </c>
      <c r="G8459">
        <v>48150</v>
      </c>
      <c r="H8459">
        <v>51500</v>
      </c>
      <c r="I8459">
        <v>54800</v>
      </c>
      <c r="J8459">
        <v>58100</v>
      </c>
      <c r="K8459" t="s">
        <v>3112</v>
      </c>
      <c r="L8459">
        <v>71</v>
      </c>
      <c r="M8459">
        <v>50</v>
      </c>
      <c r="N8459" t="s">
        <v>3333</v>
      </c>
    </row>
    <row r="8460" spans="1:14" x14ac:dyDescent="0.2">
      <c r="A8460" t="s">
        <v>14219</v>
      </c>
      <c r="B8460">
        <v>29050</v>
      </c>
      <c r="C8460">
        <v>33200</v>
      </c>
      <c r="D8460">
        <v>37350</v>
      </c>
      <c r="E8460">
        <v>41500</v>
      </c>
      <c r="F8460">
        <v>44850</v>
      </c>
      <c r="G8460">
        <v>48150</v>
      </c>
      <c r="H8460">
        <v>51500</v>
      </c>
      <c r="I8460">
        <v>54800</v>
      </c>
      <c r="J8460">
        <v>58100</v>
      </c>
      <c r="K8460" t="s">
        <v>3112</v>
      </c>
      <c r="L8460">
        <v>73</v>
      </c>
      <c r="M8460">
        <v>50</v>
      </c>
      <c r="N8460" t="s">
        <v>2101</v>
      </c>
    </row>
    <row r="8461" spans="1:14" x14ac:dyDescent="0.2">
      <c r="A8461" t="s">
        <v>14220</v>
      </c>
      <c r="B8461">
        <v>29050</v>
      </c>
      <c r="C8461">
        <v>33200</v>
      </c>
      <c r="D8461">
        <v>37350</v>
      </c>
      <c r="E8461">
        <v>41500</v>
      </c>
      <c r="F8461">
        <v>44850</v>
      </c>
      <c r="G8461">
        <v>48150</v>
      </c>
      <c r="H8461">
        <v>51500</v>
      </c>
      <c r="I8461">
        <v>54800</v>
      </c>
      <c r="J8461">
        <v>58100</v>
      </c>
      <c r="K8461" t="s">
        <v>3112</v>
      </c>
      <c r="L8461">
        <v>75</v>
      </c>
      <c r="M8461">
        <v>50</v>
      </c>
      <c r="N8461" t="s">
        <v>3575</v>
      </c>
    </row>
    <row r="8462" spans="1:14" x14ac:dyDescent="0.2">
      <c r="A8462" t="s">
        <v>14221</v>
      </c>
      <c r="B8462">
        <v>30100</v>
      </c>
      <c r="C8462">
        <v>34400</v>
      </c>
      <c r="D8462">
        <v>38700</v>
      </c>
      <c r="E8462">
        <v>43000</v>
      </c>
      <c r="F8462">
        <v>46450</v>
      </c>
      <c r="G8462">
        <v>49900</v>
      </c>
      <c r="H8462">
        <v>53350</v>
      </c>
      <c r="I8462">
        <v>56800</v>
      </c>
      <c r="J8462">
        <v>60200</v>
      </c>
      <c r="K8462" t="s">
        <v>3112</v>
      </c>
      <c r="L8462">
        <v>77</v>
      </c>
      <c r="M8462">
        <v>50</v>
      </c>
      <c r="N8462" t="s">
        <v>2102</v>
      </c>
    </row>
    <row r="8463" spans="1:14" x14ac:dyDescent="0.2">
      <c r="A8463" t="s">
        <v>14222</v>
      </c>
      <c r="B8463">
        <v>32650</v>
      </c>
      <c r="C8463">
        <v>37300</v>
      </c>
      <c r="D8463">
        <v>41950</v>
      </c>
      <c r="E8463">
        <v>46600</v>
      </c>
      <c r="F8463">
        <v>50350</v>
      </c>
      <c r="G8463">
        <v>54100</v>
      </c>
      <c r="H8463">
        <v>57800</v>
      </c>
      <c r="I8463">
        <v>61550</v>
      </c>
      <c r="J8463">
        <v>65250</v>
      </c>
      <c r="K8463" t="s">
        <v>3112</v>
      </c>
      <c r="L8463">
        <v>79</v>
      </c>
      <c r="M8463">
        <v>50</v>
      </c>
      <c r="N8463" t="s">
        <v>3707</v>
      </c>
    </row>
    <row r="8464" spans="1:14" x14ac:dyDescent="0.2">
      <c r="A8464" t="s">
        <v>14223</v>
      </c>
      <c r="B8464">
        <v>30100</v>
      </c>
      <c r="C8464">
        <v>34400</v>
      </c>
      <c r="D8464">
        <v>38700</v>
      </c>
      <c r="E8464">
        <v>43000</v>
      </c>
      <c r="F8464">
        <v>46450</v>
      </c>
      <c r="G8464">
        <v>49900</v>
      </c>
      <c r="H8464">
        <v>53350</v>
      </c>
      <c r="I8464">
        <v>56800</v>
      </c>
      <c r="J8464">
        <v>60200</v>
      </c>
      <c r="K8464" t="s">
        <v>3112</v>
      </c>
      <c r="L8464">
        <v>81</v>
      </c>
      <c r="M8464">
        <v>50</v>
      </c>
      <c r="N8464" t="s">
        <v>3337</v>
      </c>
    </row>
    <row r="8465" spans="1:14" x14ac:dyDescent="0.2">
      <c r="A8465" t="s">
        <v>14224</v>
      </c>
      <c r="B8465">
        <v>33600</v>
      </c>
      <c r="C8465">
        <v>38400</v>
      </c>
      <c r="D8465">
        <v>43200</v>
      </c>
      <c r="E8465">
        <v>48000</v>
      </c>
      <c r="F8465">
        <v>51850</v>
      </c>
      <c r="G8465">
        <v>55700</v>
      </c>
      <c r="H8465">
        <v>59550</v>
      </c>
      <c r="I8465">
        <v>63400</v>
      </c>
      <c r="J8465">
        <v>67200</v>
      </c>
      <c r="K8465" t="s">
        <v>3112</v>
      </c>
      <c r="L8465">
        <v>83</v>
      </c>
      <c r="M8465">
        <v>50</v>
      </c>
      <c r="N8465" t="s">
        <v>3394</v>
      </c>
    </row>
    <row r="8466" spans="1:14" x14ac:dyDescent="0.2">
      <c r="A8466" t="s">
        <v>14225</v>
      </c>
      <c r="B8466">
        <v>29050</v>
      </c>
      <c r="C8466">
        <v>33200</v>
      </c>
      <c r="D8466">
        <v>37350</v>
      </c>
      <c r="E8466">
        <v>41500</v>
      </c>
      <c r="F8466">
        <v>44850</v>
      </c>
      <c r="G8466">
        <v>48150</v>
      </c>
      <c r="H8466">
        <v>51500</v>
      </c>
      <c r="I8466">
        <v>54800</v>
      </c>
      <c r="J8466">
        <v>58100</v>
      </c>
      <c r="K8466" t="s">
        <v>3112</v>
      </c>
      <c r="L8466">
        <v>85</v>
      </c>
      <c r="M8466">
        <v>50</v>
      </c>
      <c r="N8466" t="s">
        <v>2103</v>
      </c>
    </row>
    <row r="8467" spans="1:14" x14ac:dyDescent="0.2">
      <c r="A8467" t="s">
        <v>14226</v>
      </c>
      <c r="B8467">
        <v>33600</v>
      </c>
      <c r="C8467">
        <v>38400</v>
      </c>
      <c r="D8467">
        <v>43200</v>
      </c>
      <c r="E8467">
        <v>48000</v>
      </c>
      <c r="F8467">
        <v>51850</v>
      </c>
      <c r="G8467">
        <v>55700</v>
      </c>
      <c r="H8467">
        <v>59550</v>
      </c>
      <c r="I8467">
        <v>63400</v>
      </c>
      <c r="J8467">
        <v>67200</v>
      </c>
      <c r="K8467" t="s">
        <v>3112</v>
      </c>
      <c r="L8467">
        <v>87</v>
      </c>
      <c r="M8467">
        <v>50</v>
      </c>
      <c r="N8467" t="s">
        <v>2104</v>
      </c>
    </row>
    <row r="8468" spans="1:14" x14ac:dyDescent="0.2">
      <c r="A8468" t="s">
        <v>14227</v>
      </c>
      <c r="B8468">
        <v>29050</v>
      </c>
      <c r="C8468">
        <v>33200</v>
      </c>
      <c r="D8468">
        <v>37350</v>
      </c>
      <c r="E8468">
        <v>41500</v>
      </c>
      <c r="F8468">
        <v>44850</v>
      </c>
      <c r="G8468">
        <v>48150</v>
      </c>
      <c r="H8468">
        <v>51500</v>
      </c>
      <c r="I8468">
        <v>54800</v>
      </c>
      <c r="J8468">
        <v>58100</v>
      </c>
      <c r="K8468" t="s">
        <v>3112</v>
      </c>
      <c r="L8468">
        <v>89</v>
      </c>
      <c r="M8468">
        <v>50</v>
      </c>
      <c r="N8468" t="s">
        <v>4212</v>
      </c>
    </row>
    <row r="8469" spans="1:14" x14ac:dyDescent="0.2">
      <c r="A8469" t="s">
        <v>14228</v>
      </c>
      <c r="B8469">
        <v>30850</v>
      </c>
      <c r="C8469">
        <v>35250</v>
      </c>
      <c r="D8469">
        <v>39650</v>
      </c>
      <c r="E8469">
        <v>44050</v>
      </c>
      <c r="F8469">
        <v>47600</v>
      </c>
      <c r="G8469">
        <v>51100</v>
      </c>
      <c r="H8469">
        <v>54650</v>
      </c>
      <c r="I8469">
        <v>58150</v>
      </c>
      <c r="J8469">
        <v>61700</v>
      </c>
      <c r="K8469" t="s">
        <v>3112</v>
      </c>
      <c r="L8469">
        <v>91</v>
      </c>
      <c r="M8469">
        <v>50</v>
      </c>
      <c r="N8469" t="s">
        <v>3345</v>
      </c>
    </row>
    <row r="8470" spans="1:14" x14ac:dyDescent="0.2">
      <c r="A8470" t="s">
        <v>14229</v>
      </c>
      <c r="B8470">
        <v>30400</v>
      </c>
      <c r="C8470">
        <v>34750</v>
      </c>
      <c r="D8470">
        <v>39100</v>
      </c>
      <c r="E8470">
        <v>43400</v>
      </c>
      <c r="F8470">
        <v>46900</v>
      </c>
      <c r="G8470">
        <v>50350</v>
      </c>
      <c r="H8470">
        <v>53850</v>
      </c>
      <c r="I8470">
        <v>57300</v>
      </c>
      <c r="J8470">
        <v>60800</v>
      </c>
      <c r="K8470" t="s">
        <v>3112</v>
      </c>
      <c r="L8470">
        <v>93</v>
      </c>
      <c r="M8470">
        <v>50</v>
      </c>
      <c r="N8470" t="s">
        <v>3224</v>
      </c>
    </row>
    <row r="8471" spans="1:14" x14ac:dyDescent="0.2">
      <c r="A8471" t="s">
        <v>14230</v>
      </c>
      <c r="B8471">
        <v>29050</v>
      </c>
      <c r="C8471">
        <v>33200</v>
      </c>
      <c r="D8471">
        <v>37350</v>
      </c>
      <c r="E8471">
        <v>41500</v>
      </c>
      <c r="F8471">
        <v>44850</v>
      </c>
      <c r="G8471">
        <v>48150</v>
      </c>
      <c r="H8471">
        <v>51500</v>
      </c>
      <c r="I8471">
        <v>54800</v>
      </c>
      <c r="J8471">
        <v>58100</v>
      </c>
      <c r="K8471" t="s">
        <v>3112</v>
      </c>
      <c r="L8471">
        <v>95</v>
      </c>
      <c r="M8471">
        <v>50</v>
      </c>
      <c r="N8471" t="s">
        <v>2105</v>
      </c>
    </row>
    <row r="8472" spans="1:14" x14ac:dyDescent="0.2">
      <c r="A8472" t="s">
        <v>14231</v>
      </c>
      <c r="B8472">
        <v>29050</v>
      </c>
      <c r="C8472">
        <v>33200</v>
      </c>
      <c r="D8472">
        <v>37350</v>
      </c>
      <c r="E8472">
        <v>41500</v>
      </c>
      <c r="F8472">
        <v>44850</v>
      </c>
      <c r="G8472">
        <v>48150</v>
      </c>
      <c r="H8472">
        <v>51500</v>
      </c>
      <c r="I8472">
        <v>54800</v>
      </c>
      <c r="J8472">
        <v>58100</v>
      </c>
      <c r="K8472" t="s">
        <v>3112</v>
      </c>
      <c r="L8472">
        <v>97</v>
      </c>
      <c r="M8472">
        <v>50</v>
      </c>
      <c r="N8472" t="s">
        <v>2106</v>
      </c>
    </row>
    <row r="8473" spans="1:14" x14ac:dyDescent="0.2">
      <c r="A8473" t="s">
        <v>14232</v>
      </c>
      <c r="B8473">
        <v>33600</v>
      </c>
      <c r="C8473">
        <v>38400</v>
      </c>
      <c r="D8473">
        <v>43200</v>
      </c>
      <c r="E8473">
        <v>48000</v>
      </c>
      <c r="F8473">
        <v>51850</v>
      </c>
      <c r="G8473">
        <v>55700</v>
      </c>
      <c r="H8473">
        <v>59550</v>
      </c>
      <c r="I8473">
        <v>63400</v>
      </c>
      <c r="J8473">
        <v>67200</v>
      </c>
      <c r="K8473" t="s">
        <v>3112</v>
      </c>
      <c r="L8473">
        <v>99</v>
      </c>
      <c r="M8473">
        <v>50</v>
      </c>
      <c r="N8473" t="s">
        <v>2107</v>
      </c>
    </row>
    <row r="8474" spans="1:14" x14ac:dyDescent="0.2">
      <c r="A8474" t="s">
        <v>14233</v>
      </c>
      <c r="B8474">
        <v>31250</v>
      </c>
      <c r="C8474">
        <v>35700</v>
      </c>
      <c r="D8474">
        <v>40150</v>
      </c>
      <c r="E8474">
        <v>44600</v>
      </c>
      <c r="F8474">
        <v>48200</v>
      </c>
      <c r="G8474">
        <v>51750</v>
      </c>
      <c r="H8474">
        <v>55350</v>
      </c>
      <c r="I8474">
        <v>58900</v>
      </c>
      <c r="J8474">
        <v>62450</v>
      </c>
      <c r="K8474" t="s">
        <v>3112</v>
      </c>
      <c r="L8474">
        <v>101</v>
      </c>
      <c r="M8474">
        <v>50</v>
      </c>
      <c r="N8474" t="s">
        <v>2108</v>
      </c>
    </row>
    <row r="8475" spans="1:14" x14ac:dyDescent="0.2">
      <c r="A8475" t="s">
        <v>14234</v>
      </c>
      <c r="B8475">
        <v>29050</v>
      </c>
      <c r="C8475">
        <v>33200</v>
      </c>
      <c r="D8475">
        <v>37350</v>
      </c>
      <c r="E8475">
        <v>41500</v>
      </c>
      <c r="F8475">
        <v>44850</v>
      </c>
      <c r="G8475">
        <v>48150</v>
      </c>
      <c r="H8475">
        <v>51500</v>
      </c>
      <c r="I8475">
        <v>54800</v>
      </c>
      <c r="J8475">
        <v>58100</v>
      </c>
      <c r="K8475" t="s">
        <v>3112</v>
      </c>
      <c r="L8475">
        <v>102</v>
      </c>
      <c r="M8475">
        <v>50</v>
      </c>
      <c r="N8475" t="s">
        <v>5740</v>
      </c>
    </row>
    <row r="8476" spans="1:14" x14ac:dyDescent="0.2">
      <c r="A8476" t="s">
        <v>14235</v>
      </c>
      <c r="B8476">
        <v>31400</v>
      </c>
      <c r="C8476">
        <v>35900</v>
      </c>
      <c r="D8476">
        <v>40400</v>
      </c>
      <c r="E8476">
        <v>44850</v>
      </c>
      <c r="F8476">
        <v>48450</v>
      </c>
      <c r="G8476">
        <v>52050</v>
      </c>
      <c r="H8476">
        <v>55650</v>
      </c>
      <c r="I8476">
        <v>59250</v>
      </c>
      <c r="J8476">
        <v>62800</v>
      </c>
      <c r="K8476" t="s">
        <v>3112</v>
      </c>
      <c r="L8476">
        <v>103</v>
      </c>
      <c r="M8476">
        <v>50</v>
      </c>
      <c r="N8476" t="s">
        <v>3500</v>
      </c>
    </row>
    <row r="8477" spans="1:14" x14ac:dyDescent="0.2">
      <c r="A8477" t="s">
        <v>14236</v>
      </c>
      <c r="B8477">
        <v>29750</v>
      </c>
      <c r="C8477">
        <v>34000</v>
      </c>
      <c r="D8477">
        <v>38250</v>
      </c>
      <c r="E8477">
        <v>42450</v>
      </c>
      <c r="F8477">
        <v>45850</v>
      </c>
      <c r="G8477">
        <v>49250</v>
      </c>
      <c r="H8477">
        <v>52650</v>
      </c>
      <c r="I8477">
        <v>56050</v>
      </c>
      <c r="J8477">
        <v>59450</v>
      </c>
      <c r="K8477" t="s">
        <v>3112</v>
      </c>
      <c r="L8477">
        <v>105</v>
      </c>
      <c r="M8477">
        <v>50</v>
      </c>
      <c r="N8477" t="s">
        <v>2470</v>
      </c>
    </row>
    <row r="8478" spans="1:14" x14ac:dyDescent="0.2">
      <c r="A8478" t="s">
        <v>14237</v>
      </c>
      <c r="B8478">
        <v>29050</v>
      </c>
      <c r="C8478">
        <v>33200</v>
      </c>
      <c r="D8478">
        <v>37350</v>
      </c>
      <c r="E8478">
        <v>41500</v>
      </c>
      <c r="F8478">
        <v>44850</v>
      </c>
      <c r="G8478">
        <v>48150</v>
      </c>
      <c r="H8478">
        <v>51500</v>
      </c>
      <c r="I8478">
        <v>54800</v>
      </c>
      <c r="J8478">
        <v>58100</v>
      </c>
      <c r="K8478" t="s">
        <v>3112</v>
      </c>
      <c r="L8478">
        <v>107</v>
      </c>
      <c r="M8478">
        <v>50</v>
      </c>
      <c r="N8478" t="s">
        <v>1971</v>
      </c>
    </row>
    <row r="8479" spans="1:14" x14ac:dyDescent="0.2">
      <c r="A8479" t="s">
        <v>14238</v>
      </c>
      <c r="B8479">
        <v>29050</v>
      </c>
      <c r="C8479">
        <v>33200</v>
      </c>
      <c r="D8479">
        <v>37350</v>
      </c>
      <c r="E8479">
        <v>41500</v>
      </c>
      <c r="F8479">
        <v>44850</v>
      </c>
      <c r="G8479">
        <v>48150</v>
      </c>
      <c r="H8479">
        <v>51500</v>
      </c>
      <c r="I8479">
        <v>54800</v>
      </c>
      <c r="J8479">
        <v>58100</v>
      </c>
      <c r="K8479" t="s">
        <v>3112</v>
      </c>
      <c r="L8479">
        <v>109</v>
      </c>
      <c r="M8479">
        <v>50</v>
      </c>
      <c r="N8479" t="s">
        <v>2109</v>
      </c>
    </row>
    <row r="8480" spans="1:14" x14ac:dyDescent="0.2">
      <c r="A8480" t="s">
        <v>14239</v>
      </c>
      <c r="B8480">
        <v>29850</v>
      </c>
      <c r="C8480">
        <v>34100</v>
      </c>
      <c r="D8480">
        <v>38350</v>
      </c>
      <c r="E8480">
        <v>42600</v>
      </c>
      <c r="F8480">
        <v>46050</v>
      </c>
      <c r="G8480">
        <v>49450</v>
      </c>
      <c r="H8480">
        <v>52850</v>
      </c>
      <c r="I8480">
        <v>56250</v>
      </c>
      <c r="J8480">
        <v>59650</v>
      </c>
      <c r="K8480" t="s">
        <v>3112</v>
      </c>
      <c r="L8480">
        <v>111</v>
      </c>
      <c r="M8480">
        <v>50</v>
      </c>
      <c r="N8480" t="s">
        <v>2110</v>
      </c>
    </row>
    <row r="8481" spans="1:14" x14ac:dyDescent="0.2">
      <c r="A8481" t="s">
        <v>14240</v>
      </c>
      <c r="B8481">
        <v>29050</v>
      </c>
      <c r="C8481">
        <v>33200</v>
      </c>
      <c r="D8481">
        <v>37350</v>
      </c>
      <c r="E8481">
        <v>41500</v>
      </c>
      <c r="F8481">
        <v>44850</v>
      </c>
      <c r="G8481">
        <v>48150</v>
      </c>
      <c r="H8481">
        <v>51500</v>
      </c>
      <c r="I8481">
        <v>54800</v>
      </c>
      <c r="J8481">
        <v>58100</v>
      </c>
      <c r="K8481" t="s">
        <v>3112</v>
      </c>
      <c r="L8481">
        <v>115</v>
      </c>
      <c r="M8481">
        <v>50</v>
      </c>
      <c r="N8481" t="s">
        <v>2111</v>
      </c>
    </row>
    <row r="8482" spans="1:14" x14ac:dyDescent="0.2">
      <c r="A8482" t="s">
        <v>14241</v>
      </c>
      <c r="B8482">
        <v>33150</v>
      </c>
      <c r="C8482">
        <v>37850</v>
      </c>
      <c r="D8482">
        <v>42600</v>
      </c>
      <c r="E8482">
        <v>47300</v>
      </c>
      <c r="F8482">
        <v>51100</v>
      </c>
      <c r="G8482">
        <v>54900</v>
      </c>
      <c r="H8482">
        <v>58700</v>
      </c>
      <c r="I8482">
        <v>62450</v>
      </c>
      <c r="J8482">
        <v>66250</v>
      </c>
      <c r="K8482" t="s">
        <v>3112</v>
      </c>
      <c r="L8482">
        <v>117</v>
      </c>
      <c r="M8482">
        <v>50</v>
      </c>
      <c r="N8482" t="s">
        <v>2112</v>
      </c>
    </row>
    <row r="8483" spans="1:14" x14ac:dyDescent="0.2">
      <c r="A8483" t="s">
        <v>14242</v>
      </c>
      <c r="B8483">
        <v>30100</v>
      </c>
      <c r="C8483">
        <v>34400</v>
      </c>
      <c r="D8483">
        <v>38700</v>
      </c>
      <c r="E8483">
        <v>43000</v>
      </c>
      <c r="F8483">
        <v>46450</v>
      </c>
      <c r="G8483">
        <v>49900</v>
      </c>
      <c r="H8483">
        <v>53350</v>
      </c>
      <c r="I8483">
        <v>56800</v>
      </c>
      <c r="J8483">
        <v>60200</v>
      </c>
      <c r="K8483" t="s">
        <v>3112</v>
      </c>
      <c r="L8483">
        <v>119</v>
      </c>
      <c r="M8483">
        <v>50</v>
      </c>
      <c r="N8483" t="s">
        <v>2113</v>
      </c>
    </row>
    <row r="8484" spans="1:14" x14ac:dyDescent="0.2">
      <c r="A8484" t="s">
        <v>14243</v>
      </c>
      <c r="B8484">
        <v>29050</v>
      </c>
      <c r="C8484">
        <v>33200</v>
      </c>
      <c r="D8484">
        <v>37350</v>
      </c>
      <c r="E8484">
        <v>41500</v>
      </c>
      <c r="F8484">
        <v>44850</v>
      </c>
      <c r="G8484">
        <v>48150</v>
      </c>
      <c r="H8484">
        <v>51500</v>
      </c>
      <c r="I8484">
        <v>54800</v>
      </c>
      <c r="J8484">
        <v>58100</v>
      </c>
      <c r="K8484" t="s">
        <v>3112</v>
      </c>
      <c r="L8484">
        <v>121</v>
      </c>
      <c r="M8484">
        <v>50</v>
      </c>
      <c r="N8484" t="s">
        <v>1931</v>
      </c>
    </row>
    <row r="8485" spans="1:14" x14ac:dyDescent="0.2">
      <c r="A8485" t="s">
        <v>14244</v>
      </c>
      <c r="B8485">
        <v>29050</v>
      </c>
      <c r="C8485">
        <v>33200</v>
      </c>
      <c r="D8485">
        <v>37350</v>
      </c>
      <c r="E8485">
        <v>41500</v>
      </c>
      <c r="F8485">
        <v>44850</v>
      </c>
      <c r="G8485">
        <v>48150</v>
      </c>
      <c r="H8485">
        <v>51500</v>
      </c>
      <c r="I8485">
        <v>54800</v>
      </c>
      <c r="J8485">
        <v>58100</v>
      </c>
      <c r="K8485" t="s">
        <v>3112</v>
      </c>
      <c r="L8485">
        <v>123</v>
      </c>
      <c r="M8485">
        <v>50</v>
      </c>
      <c r="N8485" t="s">
        <v>2114</v>
      </c>
    </row>
    <row r="8486" spans="1:14" x14ac:dyDescent="0.2">
      <c r="A8486" t="s">
        <v>14245</v>
      </c>
      <c r="B8486">
        <v>33600</v>
      </c>
      <c r="C8486">
        <v>38400</v>
      </c>
      <c r="D8486">
        <v>43200</v>
      </c>
      <c r="E8486">
        <v>48000</v>
      </c>
      <c r="F8486">
        <v>51850</v>
      </c>
      <c r="G8486">
        <v>55700</v>
      </c>
      <c r="H8486">
        <v>59550</v>
      </c>
      <c r="I8486">
        <v>63400</v>
      </c>
      <c r="J8486">
        <v>67200</v>
      </c>
      <c r="K8486" t="s">
        <v>3112</v>
      </c>
      <c r="L8486">
        <v>125</v>
      </c>
      <c r="M8486">
        <v>50</v>
      </c>
      <c r="N8486" t="s">
        <v>3611</v>
      </c>
    </row>
    <row r="8487" spans="1:14" x14ac:dyDescent="0.2">
      <c r="A8487" t="s">
        <v>14246</v>
      </c>
      <c r="B8487">
        <v>30250</v>
      </c>
      <c r="C8487">
        <v>34550</v>
      </c>
      <c r="D8487">
        <v>38850</v>
      </c>
      <c r="E8487">
        <v>43150</v>
      </c>
      <c r="F8487">
        <v>46650</v>
      </c>
      <c r="G8487">
        <v>50100</v>
      </c>
      <c r="H8487">
        <v>53550</v>
      </c>
      <c r="I8487">
        <v>57000</v>
      </c>
      <c r="J8487">
        <v>60450</v>
      </c>
      <c r="K8487" t="s">
        <v>3112</v>
      </c>
      <c r="L8487">
        <v>127</v>
      </c>
      <c r="M8487">
        <v>50</v>
      </c>
      <c r="N8487" t="s">
        <v>3417</v>
      </c>
    </row>
    <row r="8488" spans="1:14" x14ac:dyDescent="0.2">
      <c r="A8488" t="s">
        <v>14247</v>
      </c>
      <c r="B8488">
        <v>29050</v>
      </c>
      <c r="C8488">
        <v>33200</v>
      </c>
      <c r="D8488">
        <v>37350</v>
      </c>
      <c r="E8488">
        <v>41500</v>
      </c>
      <c r="F8488">
        <v>44850</v>
      </c>
      <c r="G8488">
        <v>48150</v>
      </c>
      <c r="H8488">
        <v>51500</v>
      </c>
      <c r="I8488">
        <v>54800</v>
      </c>
      <c r="J8488">
        <v>58100</v>
      </c>
      <c r="K8488" t="s">
        <v>3112</v>
      </c>
      <c r="L8488">
        <v>129</v>
      </c>
      <c r="M8488">
        <v>50</v>
      </c>
      <c r="N8488" t="s">
        <v>2115</v>
      </c>
    </row>
    <row r="8489" spans="1:14" x14ac:dyDescent="0.2">
      <c r="A8489" t="s">
        <v>14248</v>
      </c>
      <c r="B8489">
        <v>29850</v>
      </c>
      <c r="C8489">
        <v>34100</v>
      </c>
      <c r="D8489">
        <v>38350</v>
      </c>
      <c r="E8489">
        <v>42600</v>
      </c>
      <c r="F8489">
        <v>46050</v>
      </c>
      <c r="G8489">
        <v>49450</v>
      </c>
      <c r="H8489">
        <v>52850</v>
      </c>
      <c r="I8489">
        <v>56250</v>
      </c>
      <c r="J8489">
        <v>59650</v>
      </c>
      <c r="K8489" t="s">
        <v>3112</v>
      </c>
      <c r="L8489">
        <v>135</v>
      </c>
      <c r="M8489">
        <v>50</v>
      </c>
      <c r="N8489" t="s">
        <v>2116</v>
      </c>
    </row>
    <row r="8490" spans="1:14" x14ac:dyDescent="0.2">
      <c r="A8490" t="s">
        <v>14249</v>
      </c>
      <c r="B8490">
        <v>29050</v>
      </c>
      <c r="C8490">
        <v>33200</v>
      </c>
      <c r="D8490">
        <v>37350</v>
      </c>
      <c r="E8490">
        <v>41500</v>
      </c>
      <c r="F8490">
        <v>44850</v>
      </c>
      <c r="G8490">
        <v>48150</v>
      </c>
      <c r="H8490">
        <v>51500</v>
      </c>
      <c r="I8490">
        <v>54800</v>
      </c>
      <c r="J8490">
        <v>58100</v>
      </c>
      <c r="K8490" t="s">
        <v>3112</v>
      </c>
      <c r="L8490">
        <v>137</v>
      </c>
      <c r="M8490">
        <v>50</v>
      </c>
      <c r="N8490" t="s">
        <v>2117</v>
      </c>
    </row>
    <row r="8491" spans="1:14" x14ac:dyDescent="0.2">
      <c r="A8491" t="s">
        <v>14250</v>
      </c>
      <c r="B8491">
        <v>30250</v>
      </c>
      <c r="C8491">
        <v>34600</v>
      </c>
      <c r="D8491">
        <v>38900</v>
      </c>
      <c r="E8491">
        <v>43200</v>
      </c>
      <c r="F8491">
        <v>46700</v>
      </c>
      <c r="G8491">
        <v>50150</v>
      </c>
      <c r="H8491">
        <v>53600</v>
      </c>
      <c r="I8491">
        <v>57050</v>
      </c>
      <c r="J8491">
        <v>60500</v>
      </c>
      <c r="K8491" t="s">
        <v>3113</v>
      </c>
      <c r="L8491">
        <v>1</v>
      </c>
      <c r="M8491">
        <v>50</v>
      </c>
      <c r="N8491" t="s">
        <v>4181</v>
      </c>
    </row>
    <row r="8492" spans="1:14" x14ac:dyDescent="0.2">
      <c r="A8492" t="s">
        <v>14251</v>
      </c>
      <c r="B8492">
        <v>23400</v>
      </c>
      <c r="C8492">
        <v>26750</v>
      </c>
      <c r="D8492">
        <v>30100</v>
      </c>
      <c r="E8492">
        <v>33400</v>
      </c>
      <c r="F8492">
        <v>36100</v>
      </c>
      <c r="G8492">
        <v>38750</v>
      </c>
      <c r="H8492">
        <v>41450</v>
      </c>
      <c r="I8492">
        <v>44100</v>
      </c>
      <c r="J8492">
        <v>46800</v>
      </c>
      <c r="K8492" t="s">
        <v>3113</v>
      </c>
      <c r="L8492">
        <v>3</v>
      </c>
      <c r="M8492">
        <v>50</v>
      </c>
      <c r="N8492" t="s">
        <v>4036</v>
      </c>
    </row>
    <row r="8493" spans="1:14" x14ac:dyDescent="0.2">
      <c r="A8493" t="s">
        <v>14252</v>
      </c>
      <c r="B8493">
        <v>23400</v>
      </c>
      <c r="C8493">
        <v>26750</v>
      </c>
      <c r="D8493">
        <v>30100</v>
      </c>
      <c r="E8493">
        <v>33400</v>
      </c>
      <c r="F8493">
        <v>36100</v>
      </c>
      <c r="G8493">
        <v>38750</v>
      </c>
      <c r="H8493">
        <v>41450</v>
      </c>
      <c r="I8493">
        <v>44100</v>
      </c>
      <c r="J8493">
        <v>46800</v>
      </c>
      <c r="K8493" t="s">
        <v>3113</v>
      </c>
      <c r="L8493">
        <v>5</v>
      </c>
      <c r="M8493">
        <v>50</v>
      </c>
      <c r="N8493" t="s">
        <v>3368</v>
      </c>
    </row>
    <row r="8494" spans="1:14" x14ac:dyDescent="0.2">
      <c r="A8494" t="s">
        <v>14253</v>
      </c>
      <c r="B8494">
        <v>23400</v>
      </c>
      <c r="C8494">
        <v>26750</v>
      </c>
      <c r="D8494">
        <v>30100</v>
      </c>
      <c r="E8494">
        <v>33400</v>
      </c>
      <c r="F8494">
        <v>36100</v>
      </c>
      <c r="G8494">
        <v>38750</v>
      </c>
      <c r="H8494">
        <v>41450</v>
      </c>
      <c r="I8494">
        <v>44100</v>
      </c>
      <c r="J8494">
        <v>46800</v>
      </c>
      <c r="K8494" t="s">
        <v>3113</v>
      </c>
      <c r="L8494">
        <v>7</v>
      </c>
      <c r="M8494">
        <v>50</v>
      </c>
      <c r="N8494" t="s">
        <v>2118</v>
      </c>
    </row>
    <row r="8495" spans="1:14" x14ac:dyDescent="0.2">
      <c r="A8495" t="s">
        <v>14254</v>
      </c>
      <c r="B8495">
        <v>30250</v>
      </c>
      <c r="C8495">
        <v>34600</v>
      </c>
      <c r="D8495">
        <v>38900</v>
      </c>
      <c r="E8495">
        <v>43200</v>
      </c>
      <c r="F8495">
        <v>46700</v>
      </c>
      <c r="G8495">
        <v>50150</v>
      </c>
      <c r="H8495">
        <v>53600</v>
      </c>
      <c r="I8495">
        <v>57050</v>
      </c>
      <c r="J8495">
        <v>60500</v>
      </c>
      <c r="K8495" t="s">
        <v>3113</v>
      </c>
      <c r="L8495">
        <v>9</v>
      </c>
      <c r="M8495">
        <v>50</v>
      </c>
      <c r="N8495" t="s">
        <v>3302</v>
      </c>
    </row>
    <row r="8496" spans="1:14" x14ac:dyDescent="0.2">
      <c r="A8496" t="s">
        <v>14255</v>
      </c>
      <c r="B8496">
        <v>24200</v>
      </c>
      <c r="C8496">
        <v>27650</v>
      </c>
      <c r="D8496">
        <v>31100</v>
      </c>
      <c r="E8496">
        <v>34550</v>
      </c>
      <c r="F8496">
        <v>37350</v>
      </c>
      <c r="G8496">
        <v>40100</v>
      </c>
      <c r="H8496">
        <v>42850</v>
      </c>
      <c r="I8496">
        <v>45650</v>
      </c>
      <c r="J8496">
        <v>48400</v>
      </c>
      <c r="K8496" t="s">
        <v>3113</v>
      </c>
      <c r="L8496">
        <v>11</v>
      </c>
      <c r="M8496">
        <v>50</v>
      </c>
      <c r="N8496" t="s">
        <v>3370</v>
      </c>
    </row>
    <row r="8497" spans="1:14" x14ac:dyDescent="0.2">
      <c r="A8497" t="s">
        <v>14256</v>
      </c>
      <c r="B8497">
        <v>23400</v>
      </c>
      <c r="C8497">
        <v>26750</v>
      </c>
      <c r="D8497">
        <v>30100</v>
      </c>
      <c r="E8497">
        <v>33400</v>
      </c>
      <c r="F8497">
        <v>36100</v>
      </c>
      <c r="G8497">
        <v>38750</v>
      </c>
      <c r="H8497">
        <v>41450</v>
      </c>
      <c r="I8497">
        <v>44100</v>
      </c>
      <c r="J8497">
        <v>46800</v>
      </c>
      <c r="K8497" t="s">
        <v>3113</v>
      </c>
      <c r="L8497">
        <v>13</v>
      </c>
      <c r="M8497">
        <v>50</v>
      </c>
      <c r="N8497" t="s">
        <v>3271</v>
      </c>
    </row>
    <row r="8498" spans="1:14" x14ac:dyDescent="0.2">
      <c r="A8498" t="s">
        <v>14257</v>
      </c>
      <c r="B8498">
        <v>34950</v>
      </c>
      <c r="C8498">
        <v>39950</v>
      </c>
      <c r="D8498">
        <v>44950</v>
      </c>
      <c r="E8498">
        <v>49900</v>
      </c>
      <c r="F8498">
        <v>53900</v>
      </c>
      <c r="G8498">
        <v>57900</v>
      </c>
      <c r="H8498">
        <v>61900</v>
      </c>
      <c r="I8498">
        <v>65900</v>
      </c>
      <c r="J8498">
        <v>69900</v>
      </c>
      <c r="K8498" t="s">
        <v>3113</v>
      </c>
      <c r="L8498">
        <v>15</v>
      </c>
      <c r="M8498">
        <v>50</v>
      </c>
      <c r="N8498" t="s">
        <v>2119</v>
      </c>
    </row>
    <row r="8499" spans="1:14" x14ac:dyDescent="0.2">
      <c r="A8499" t="s">
        <v>14258</v>
      </c>
      <c r="B8499">
        <v>23400</v>
      </c>
      <c r="C8499">
        <v>26750</v>
      </c>
      <c r="D8499">
        <v>30100</v>
      </c>
      <c r="E8499">
        <v>33400</v>
      </c>
      <c r="F8499">
        <v>36100</v>
      </c>
      <c r="G8499">
        <v>38750</v>
      </c>
      <c r="H8499">
        <v>41450</v>
      </c>
      <c r="I8499">
        <v>44100</v>
      </c>
      <c r="J8499">
        <v>46800</v>
      </c>
      <c r="K8499" t="s">
        <v>3113</v>
      </c>
      <c r="L8499">
        <v>17</v>
      </c>
      <c r="M8499">
        <v>50</v>
      </c>
      <c r="N8499" t="s">
        <v>3371</v>
      </c>
    </row>
    <row r="8500" spans="1:14" x14ac:dyDescent="0.2">
      <c r="A8500" t="s">
        <v>14259</v>
      </c>
      <c r="B8500">
        <v>25000</v>
      </c>
      <c r="C8500">
        <v>28550</v>
      </c>
      <c r="D8500">
        <v>32100</v>
      </c>
      <c r="E8500">
        <v>35650</v>
      </c>
      <c r="F8500">
        <v>38550</v>
      </c>
      <c r="G8500">
        <v>41400</v>
      </c>
      <c r="H8500">
        <v>44250</v>
      </c>
      <c r="I8500">
        <v>47100</v>
      </c>
      <c r="J8500">
        <v>49950</v>
      </c>
      <c r="K8500" t="s">
        <v>3113</v>
      </c>
      <c r="L8500">
        <v>19</v>
      </c>
      <c r="M8500">
        <v>50</v>
      </c>
      <c r="N8500" t="s">
        <v>3273</v>
      </c>
    </row>
    <row r="8501" spans="1:14" x14ac:dyDescent="0.2">
      <c r="A8501" t="s">
        <v>14260</v>
      </c>
      <c r="B8501">
        <v>34950</v>
      </c>
      <c r="C8501">
        <v>39950</v>
      </c>
      <c r="D8501">
        <v>44950</v>
      </c>
      <c r="E8501">
        <v>49900</v>
      </c>
      <c r="F8501">
        <v>53900</v>
      </c>
      <c r="G8501">
        <v>57900</v>
      </c>
      <c r="H8501">
        <v>61900</v>
      </c>
      <c r="I8501">
        <v>65900</v>
      </c>
      <c r="J8501">
        <v>69900</v>
      </c>
      <c r="K8501" t="s">
        <v>3113</v>
      </c>
      <c r="L8501">
        <v>21</v>
      </c>
      <c r="M8501">
        <v>50</v>
      </c>
      <c r="N8501" t="s">
        <v>2120</v>
      </c>
    </row>
    <row r="8502" spans="1:14" x14ac:dyDescent="0.2">
      <c r="A8502" t="s">
        <v>14261</v>
      </c>
      <c r="B8502">
        <v>24000</v>
      </c>
      <c r="C8502">
        <v>27400</v>
      </c>
      <c r="D8502">
        <v>30850</v>
      </c>
      <c r="E8502">
        <v>34250</v>
      </c>
      <c r="F8502">
        <v>37000</v>
      </c>
      <c r="G8502">
        <v>39750</v>
      </c>
      <c r="H8502">
        <v>42500</v>
      </c>
      <c r="I8502">
        <v>45250</v>
      </c>
      <c r="J8502">
        <v>47950</v>
      </c>
      <c r="K8502" t="s">
        <v>3113</v>
      </c>
      <c r="L8502">
        <v>23</v>
      </c>
      <c r="M8502">
        <v>50</v>
      </c>
      <c r="N8502" t="s">
        <v>4043</v>
      </c>
    </row>
    <row r="8503" spans="1:14" x14ac:dyDescent="0.2">
      <c r="A8503" t="s">
        <v>14262</v>
      </c>
      <c r="B8503">
        <v>23400</v>
      </c>
      <c r="C8503">
        <v>26750</v>
      </c>
      <c r="D8503">
        <v>30100</v>
      </c>
      <c r="E8503">
        <v>33400</v>
      </c>
      <c r="F8503">
        <v>36100</v>
      </c>
      <c r="G8503">
        <v>38750</v>
      </c>
      <c r="H8503">
        <v>41450</v>
      </c>
      <c r="I8503">
        <v>44100</v>
      </c>
      <c r="J8503">
        <v>46800</v>
      </c>
      <c r="K8503" t="s">
        <v>3113</v>
      </c>
      <c r="L8503">
        <v>25</v>
      </c>
      <c r="M8503">
        <v>50</v>
      </c>
      <c r="N8503" t="s">
        <v>3619</v>
      </c>
    </row>
    <row r="8504" spans="1:14" x14ac:dyDescent="0.2">
      <c r="A8504" t="s">
        <v>14263</v>
      </c>
      <c r="B8504">
        <v>23400</v>
      </c>
      <c r="C8504">
        <v>26750</v>
      </c>
      <c r="D8504">
        <v>30100</v>
      </c>
      <c r="E8504">
        <v>33400</v>
      </c>
      <c r="F8504">
        <v>36100</v>
      </c>
      <c r="G8504">
        <v>38750</v>
      </c>
      <c r="H8504">
        <v>41450</v>
      </c>
      <c r="I8504">
        <v>44100</v>
      </c>
      <c r="J8504">
        <v>46800</v>
      </c>
      <c r="K8504" t="s">
        <v>3113</v>
      </c>
      <c r="L8504">
        <v>27</v>
      </c>
      <c r="M8504">
        <v>50</v>
      </c>
      <c r="N8504" t="s">
        <v>3311</v>
      </c>
    </row>
    <row r="8505" spans="1:14" x14ac:dyDescent="0.2">
      <c r="A8505" t="s">
        <v>14264</v>
      </c>
      <c r="B8505">
        <v>23400</v>
      </c>
      <c r="C8505">
        <v>26750</v>
      </c>
      <c r="D8505">
        <v>30100</v>
      </c>
      <c r="E8505">
        <v>33400</v>
      </c>
      <c r="F8505">
        <v>36100</v>
      </c>
      <c r="G8505">
        <v>38750</v>
      </c>
      <c r="H8505">
        <v>41450</v>
      </c>
      <c r="I8505">
        <v>44100</v>
      </c>
      <c r="J8505">
        <v>46800</v>
      </c>
      <c r="K8505" t="s">
        <v>3113</v>
      </c>
      <c r="L8505">
        <v>29</v>
      </c>
      <c r="M8505">
        <v>50</v>
      </c>
      <c r="N8505" t="s">
        <v>2121</v>
      </c>
    </row>
    <row r="8506" spans="1:14" x14ac:dyDescent="0.2">
      <c r="A8506" t="s">
        <v>14265</v>
      </c>
      <c r="B8506">
        <v>25400</v>
      </c>
      <c r="C8506">
        <v>29000</v>
      </c>
      <c r="D8506">
        <v>32650</v>
      </c>
      <c r="E8506">
        <v>36250</v>
      </c>
      <c r="F8506">
        <v>39150</v>
      </c>
      <c r="G8506">
        <v>42050</v>
      </c>
      <c r="H8506">
        <v>44950</v>
      </c>
      <c r="I8506">
        <v>47850</v>
      </c>
      <c r="J8506">
        <v>50750</v>
      </c>
      <c r="K8506" t="s">
        <v>3113</v>
      </c>
      <c r="L8506">
        <v>31</v>
      </c>
      <c r="M8506">
        <v>50</v>
      </c>
      <c r="N8506" t="s">
        <v>3313</v>
      </c>
    </row>
    <row r="8507" spans="1:14" x14ac:dyDescent="0.2">
      <c r="A8507" t="s">
        <v>14266</v>
      </c>
      <c r="B8507">
        <v>23400</v>
      </c>
      <c r="C8507">
        <v>26750</v>
      </c>
      <c r="D8507">
        <v>30100</v>
      </c>
      <c r="E8507">
        <v>33400</v>
      </c>
      <c r="F8507">
        <v>36100</v>
      </c>
      <c r="G8507">
        <v>38750</v>
      </c>
      <c r="H8507">
        <v>41450</v>
      </c>
      <c r="I8507">
        <v>44100</v>
      </c>
      <c r="J8507">
        <v>46800</v>
      </c>
      <c r="K8507" t="s">
        <v>3113</v>
      </c>
      <c r="L8507">
        <v>33</v>
      </c>
      <c r="M8507">
        <v>50</v>
      </c>
      <c r="N8507" t="s">
        <v>2122</v>
      </c>
    </row>
    <row r="8508" spans="1:14" x14ac:dyDescent="0.2">
      <c r="A8508" t="s">
        <v>14267</v>
      </c>
      <c r="B8508">
        <v>23400</v>
      </c>
      <c r="C8508">
        <v>26750</v>
      </c>
      <c r="D8508">
        <v>30100</v>
      </c>
      <c r="E8508">
        <v>33400</v>
      </c>
      <c r="F8508">
        <v>36100</v>
      </c>
      <c r="G8508">
        <v>38750</v>
      </c>
      <c r="H8508">
        <v>41450</v>
      </c>
      <c r="I8508">
        <v>44100</v>
      </c>
      <c r="J8508">
        <v>46800</v>
      </c>
      <c r="K8508" t="s">
        <v>3113</v>
      </c>
      <c r="L8508">
        <v>35</v>
      </c>
      <c r="M8508">
        <v>50</v>
      </c>
      <c r="N8508" t="s">
        <v>2844</v>
      </c>
    </row>
    <row r="8509" spans="1:14" x14ac:dyDescent="0.2">
      <c r="A8509" t="s">
        <v>14268</v>
      </c>
      <c r="B8509">
        <v>34950</v>
      </c>
      <c r="C8509">
        <v>39950</v>
      </c>
      <c r="D8509">
        <v>44950</v>
      </c>
      <c r="E8509">
        <v>49900</v>
      </c>
      <c r="F8509">
        <v>53900</v>
      </c>
      <c r="G8509">
        <v>57900</v>
      </c>
      <c r="H8509">
        <v>61900</v>
      </c>
      <c r="I8509">
        <v>65900</v>
      </c>
      <c r="J8509">
        <v>69900</v>
      </c>
      <c r="K8509" t="s">
        <v>3113</v>
      </c>
      <c r="L8509">
        <v>37</v>
      </c>
      <c r="M8509">
        <v>50</v>
      </c>
      <c r="N8509" t="s">
        <v>3698</v>
      </c>
    </row>
    <row r="8510" spans="1:14" x14ac:dyDescent="0.2">
      <c r="A8510" t="s">
        <v>14269</v>
      </c>
      <c r="B8510">
        <v>23400</v>
      </c>
      <c r="C8510">
        <v>26750</v>
      </c>
      <c r="D8510">
        <v>30100</v>
      </c>
      <c r="E8510">
        <v>33400</v>
      </c>
      <c r="F8510">
        <v>36100</v>
      </c>
      <c r="G8510">
        <v>38750</v>
      </c>
      <c r="H8510">
        <v>41450</v>
      </c>
      <c r="I8510">
        <v>44100</v>
      </c>
      <c r="J8510">
        <v>46800</v>
      </c>
      <c r="K8510" t="s">
        <v>3113</v>
      </c>
      <c r="L8510">
        <v>39</v>
      </c>
      <c r="M8510">
        <v>50</v>
      </c>
      <c r="N8510" t="s">
        <v>2957</v>
      </c>
    </row>
    <row r="8511" spans="1:14" x14ac:dyDescent="0.2">
      <c r="A8511" t="s">
        <v>14270</v>
      </c>
      <c r="B8511">
        <v>23400</v>
      </c>
      <c r="C8511">
        <v>26750</v>
      </c>
      <c r="D8511">
        <v>30100</v>
      </c>
      <c r="E8511">
        <v>33400</v>
      </c>
      <c r="F8511">
        <v>36100</v>
      </c>
      <c r="G8511">
        <v>38750</v>
      </c>
      <c r="H8511">
        <v>41450</v>
      </c>
      <c r="I8511">
        <v>44100</v>
      </c>
      <c r="J8511">
        <v>46800</v>
      </c>
      <c r="K8511" t="s">
        <v>3113</v>
      </c>
      <c r="L8511">
        <v>41</v>
      </c>
      <c r="M8511">
        <v>50</v>
      </c>
      <c r="N8511" t="s">
        <v>3322</v>
      </c>
    </row>
    <row r="8512" spans="1:14" x14ac:dyDescent="0.2">
      <c r="A8512" t="s">
        <v>14271</v>
      </c>
      <c r="B8512">
        <v>34950</v>
      </c>
      <c r="C8512">
        <v>39950</v>
      </c>
      <c r="D8512">
        <v>44950</v>
      </c>
      <c r="E8512">
        <v>49900</v>
      </c>
      <c r="F8512">
        <v>53900</v>
      </c>
      <c r="G8512">
        <v>57900</v>
      </c>
      <c r="H8512">
        <v>61900</v>
      </c>
      <c r="I8512">
        <v>65900</v>
      </c>
      <c r="J8512">
        <v>69900</v>
      </c>
      <c r="K8512" t="s">
        <v>3113</v>
      </c>
      <c r="L8512">
        <v>43</v>
      </c>
      <c r="M8512">
        <v>50</v>
      </c>
      <c r="N8512" t="s">
        <v>2123</v>
      </c>
    </row>
    <row r="8513" spans="1:14" x14ac:dyDescent="0.2">
      <c r="A8513" t="s">
        <v>14272</v>
      </c>
      <c r="B8513">
        <v>23400</v>
      </c>
      <c r="C8513">
        <v>26750</v>
      </c>
      <c r="D8513">
        <v>30100</v>
      </c>
      <c r="E8513">
        <v>33400</v>
      </c>
      <c r="F8513">
        <v>36100</v>
      </c>
      <c r="G8513">
        <v>38750</v>
      </c>
      <c r="H8513">
        <v>41450</v>
      </c>
      <c r="I8513">
        <v>44100</v>
      </c>
      <c r="J8513">
        <v>46800</v>
      </c>
      <c r="K8513" t="s">
        <v>3113</v>
      </c>
      <c r="L8513">
        <v>45</v>
      </c>
      <c r="M8513">
        <v>50</v>
      </c>
      <c r="N8513" t="s">
        <v>2124</v>
      </c>
    </row>
    <row r="8514" spans="1:14" x14ac:dyDescent="0.2">
      <c r="A8514" t="s">
        <v>14273</v>
      </c>
      <c r="B8514">
        <v>28350</v>
      </c>
      <c r="C8514">
        <v>32400</v>
      </c>
      <c r="D8514">
        <v>36450</v>
      </c>
      <c r="E8514">
        <v>40500</v>
      </c>
      <c r="F8514">
        <v>43750</v>
      </c>
      <c r="G8514">
        <v>47000</v>
      </c>
      <c r="H8514">
        <v>50250</v>
      </c>
      <c r="I8514">
        <v>53500</v>
      </c>
      <c r="J8514">
        <v>56700</v>
      </c>
      <c r="K8514" t="s">
        <v>3113</v>
      </c>
      <c r="L8514">
        <v>47</v>
      </c>
      <c r="M8514">
        <v>50</v>
      </c>
      <c r="N8514" t="s">
        <v>3326</v>
      </c>
    </row>
    <row r="8515" spans="1:14" x14ac:dyDescent="0.2">
      <c r="A8515" t="s">
        <v>14274</v>
      </c>
      <c r="B8515">
        <v>23400</v>
      </c>
      <c r="C8515">
        <v>26750</v>
      </c>
      <c r="D8515">
        <v>30100</v>
      </c>
      <c r="E8515">
        <v>33400</v>
      </c>
      <c r="F8515">
        <v>36100</v>
      </c>
      <c r="G8515">
        <v>38750</v>
      </c>
      <c r="H8515">
        <v>41450</v>
      </c>
      <c r="I8515">
        <v>44100</v>
      </c>
      <c r="J8515">
        <v>46800</v>
      </c>
      <c r="K8515" t="s">
        <v>3113</v>
      </c>
      <c r="L8515">
        <v>49</v>
      </c>
      <c r="M8515">
        <v>50</v>
      </c>
      <c r="N8515" t="s">
        <v>2125</v>
      </c>
    </row>
    <row r="8516" spans="1:14" x14ac:dyDescent="0.2">
      <c r="A8516" t="s">
        <v>14275</v>
      </c>
      <c r="B8516">
        <v>24650</v>
      </c>
      <c r="C8516">
        <v>28200</v>
      </c>
      <c r="D8516">
        <v>31700</v>
      </c>
      <c r="E8516">
        <v>35200</v>
      </c>
      <c r="F8516">
        <v>38050</v>
      </c>
      <c r="G8516">
        <v>40850</v>
      </c>
      <c r="H8516">
        <v>43650</v>
      </c>
      <c r="I8516">
        <v>46500</v>
      </c>
      <c r="J8516">
        <v>49300</v>
      </c>
      <c r="K8516" t="s">
        <v>3113</v>
      </c>
      <c r="L8516">
        <v>51</v>
      </c>
      <c r="M8516">
        <v>50</v>
      </c>
      <c r="N8516" t="s">
        <v>3327</v>
      </c>
    </row>
    <row r="8517" spans="1:14" x14ac:dyDescent="0.2">
      <c r="A8517" t="s">
        <v>14276</v>
      </c>
      <c r="B8517">
        <v>23400</v>
      </c>
      <c r="C8517">
        <v>26750</v>
      </c>
      <c r="D8517">
        <v>30100</v>
      </c>
      <c r="E8517">
        <v>33400</v>
      </c>
      <c r="F8517">
        <v>36100</v>
      </c>
      <c r="G8517">
        <v>38750</v>
      </c>
      <c r="H8517">
        <v>41450</v>
      </c>
      <c r="I8517">
        <v>44100</v>
      </c>
      <c r="J8517">
        <v>46800</v>
      </c>
      <c r="K8517" t="s">
        <v>3113</v>
      </c>
      <c r="L8517">
        <v>53</v>
      </c>
      <c r="M8517">
        <v>50</v>
      </c>
      <c r="N8517" t="s">
        <v>4150</v>
      </c>
    </row>
    <row r="8518" spans="1:14" x14ac:dyDescent="0.2">
      <c r="A8518" t="s">
        <v>14277</v>
      </c>
      <c r="B8518">
        <v>24900</v>
      </c>
      <c r="C8518">
        <v>28450</v>
      </c>
      <c r="D8518">
        <v>32000</v>
      </c>
      <c r="E8518">
        <v>35550</v>
      </c>
      <c r="F8518">
        <v>38400</v>
      </c>
      <c r="G8518">
        <v>41250</v>
      </c>
      <c r="H8518">
        <v>44100</v>
      </c>
      <c r="I8518">
        <v>46950</v>
      </c>
      <c r="J8518">
        <v>49800</v>
      </c>
      <c r="K8518" t="s">
        <v>3113</v>
      </c>
      <c r="L8518">
        <v>55</v>
      </c>
      <c r="M8518">
        <v>50</v>
      </c>
      <c r="N8518" t="s">
        <v>2126</v>
      </c>
    </row>
    <row r="8519" spans="1:14" x14ac:dyDescent="0.2">
      <c r="A8519" t="s">
        <v>14278</v>
      </c>
      <c r="B8519">
        <v>23400</v>
      </c>
      <c r="C8519">
        <v>26750</v>
      </c>
      <c r="D8519">
        <v>30100</v>
      </c>
      <c r="E8519">
        <v>33400</v>
      </c>
      <c r="F8519">
        <v>36100</v>
      </c>
      <c r="G8519">
        <v>38750</v>
      </c>
      <c r="H8519">
        <v>41450</v>
      </c>
      <c r="I8519">
        <v>44100</v>
      </c>
      <c r="J8519">
        <v>46800</v>
      </c>
      <c r="K8519" t="s">
        <v>3113</v>
      </c>
      <c r="L8519">
        <v>57</v>
      </c>
      <c r="M8519">
        <v>50</v>
      </c>
      <c r="N8519" t="s">
        <v>2127</v>
      </c>
    </row>
    <row r="8520" spans="1:14" x14ac:dyDescent="0.2">
      <c r="A8520" t="s">
        <v>14279</v>
      </c>
      <c r="B8520">
        <v>23850</v>
      </c>
      <c r="C8520">
        <v>27250</v>
      </c>
      <c r="D8520">
        <v>30650</v>
      </c>
      <c r="E8520">
        <v>34050</v>
      </c>
      <c r="F8520">
        <v>36800</v>
      </c>
      <c r="G8520">
        <v>39500</v>
      </c>
      <c r="H8520">
        <v>42250</v>
      </c>
      <c r="I8520">
        <v>44950</v>
      </c>
      <c r="J8520">
        <v>47700</v>
      </c>
      <c r="K8520" t="s">
        <v>3113</v>
      </c>
      <c r="L8520">
        <v>59</v>
      </c>
      <c r="M8520">
        <v>50</v>
      </c>
      <c r="N8520" t="s">
        <v>3329</v>
      </c>
    </row>
    <row r="8521" spans="1:14" x14ac:dyDescent="0.2">
      <c r="A8521" t="s">
        <v>14280</v>
      </c>
      <c r="B8521">
        <v>23400</v>
      </c>
      <c r="C8521">
        <v>26750</v>
      </c>
      <c r="D8521">
        <v>30100</v>
      </c>
      <c r="E8521">
        <v>33400</v>
      </c>
      <c r="F8521">
        <v>36100</v>
      </c>
      <c r="G8521">
        <v>38750</v>
      </c>
      <c r="H8521">
        <v>41450</v>
      </c>
      <c r="I8521">
        <v>44100</v>
      </c>
      <c r="J8521">
        <v>46800</v>
      </c>
      <c r="K8521" t="s">
        <v>3113</v>
      </c>
      <c r="L8521">
        <v>61</v>
      </c>
      <c r="M8521">
        <v>50</v>
      </c>
      <c r="N8521" t="s">
        <v>3854</v>
      </c>
    </row>
    <row r="8522" spans="1:14" x14ac:dyDescent="0.2">
      <c r="A8522" t="s">
        <v>14281</v>
      </c>
      <c r="B8522">
        <v>24100</v>
      </c>
      <c r="C8522">
        <v>27550</v>
      </c>
      <c r="D8522">
        <v>31000</v>
      </c>
      <c r="E8522">
        <v>34400</v>
      </c>
      <c r="F8522">
        <v>37200</v>
      </c>
      <c r="G8522">
        <v>39950</v>
      </c>
      <c r="H8522">
        <v>42700</v>
      </c>
      <c r="I8522">
        <v>45450</v>
      </c>
      <c r="J8522">
        <v>48200</v>
      </c>
      <c r="K8522" t="s">
        <v>3113</v>
      </c>
      <c r="L8522">
        <v>63</v>
      </c>
      <c r="M8522">
        <v>50</v>
      </c>
      <c r="N8522" t="s">
        <v>2128</v>
      </c>
    </row>
    <row r="8523" spans="1:14" x14ac:dyDescent="0.2">
      <c r="A8523" t="s">
        <v>14282</v>
      </c>
      <c r="B8523">
        <v>27900</v>
      </c>
      <c r="C8523">
        <v>31850</v>
      </c>
      <c r="D8523">
        <v>35850</v>
      </c>
      <c r="E8523">
        <v>39800</v>
      </c>
      <c r="F8523">
        <v>43000</v>
      </c>
      <c r="G8523">
        <v>46200</v>
      </c>
      <c r="H8523">
        <v>49400</v>
      </c>
      <c r="I8523">
        <v>52550</v>
      </c>
      <c r="J8523">
        <v>55750</v>
      </c>
      <c r="K8523" t="s">
        <v>3113</v>
      </c>
      <c r="L8523">
        <v>65</v>
      </c>
      <c r="M8523">
        <v>50</v>
      </c>
      <c r="N8523" t="s">
        <v>4237</v>
      </c>
    </row>
    <row r="8524" spans="1:14" x14ac:dyDescent="0.2">
      <c r="A8524" t="s">
        <v>14283</v>
      </c>
      <c r="B8524">
        <v>23400</v>
      </c>
      <c r="C8524">
        <v>26750</v>
      </c>
      <c r="D8524">
        <v>30100</v>
      </c>
      <c r="E8524">
        <v>33400</v>
      </c>
      <c r="F8524">
        <v>36100</v>
      </c>
      <c r="G8524">
        <v>38750</v>
      </c>
      <c r="H8524">
        <v>41450</v>
      </c>
      <c r="I8524">
        <v>44100</v>
      </c>
      <c r="J8524">
        <v>46800</v>
      </c>
      <c r="K8524" t="s">
        <v>3113</v>
      </c>
      <c r="L8524">
        <v>67</v>
      </c>
      <c r="M8524">
        <v>50</v>
      </c>
      <c r="N8524" t="s">
        <v>2977</v>
      </c>
    </row>
    <row r="8525" spans="1:14" x14ac:dyDescent="0.2">
      <c r="A8525" t="s">
        <v>14284</v>
      </c>
      <c r="B8525">
        <v>23400</v>
      </c>
      <c r="C8525">
        <v>26750</v>
      </c>
      <c r="D8525">
        <v>30100</v>
      </c>
      <c r="E8525">
        <v>33400</v>
      </c>
      <c r="F8525">
        <v>36100</v>
      </c>
      <c r="G8525">
        <v>38750</v>
      </c>
      <c r="H8525">
        <v>41450</v>
      </c>
      <c r="I8525">
        <v>44100</v>
      </c>
      <c r="J8525">
        <v>46800</v>
      </c>
      <c r="K8525" t="s">
        <v>3113</v>
      </c>
      <c r="L8525">
        <v>69</v>
      </c>
      <c r="M8525">
        <v>50</v>
      </c>
      <c r="N8525" t="s">
        <v>2129</v>
      </c>
    </row>
    <row r="8526" spans="1:14" x14ac:dyDescent="0.2">
      <c r="A8526" t="s">
        <v>14285</v>
      </c>
      <c r="B8526">
        <v>23400</v>
      </c>
      <c r="C8526">
        <v>26750</v>
      </c>
      <c r="D8526">
        <v>30100</v>
      </c>
      <c r="E8526">
        <v>33400</v>
      </c>
      <c r="F8526">
        <v>36100</v>
      </c>
      <c r="G8526">
        <v>38750</v>
      </c>
      <c r="H8526">
        <v>41450</v>
      </c>
      <c r="I8526">
        <v>44100</v>
      </c>
      <c r="J8526">
        <v>46800</v>
      </c>
      <c r="K8526" t="s">
        <v>3113</v>
      </c>
      <c r="L8526">
        <v>71</v>
      </c>
      <c r="M8526">
        <v>50</v>
      </c>
      <c r="N8526" t="s">
        <v>3008</v>
      </c>
    </row>
    <row r="8527" spans="1:14" x14ac:dyDescent="0.2">
      <c r="A8527" t="s">
        <v>14286</v>
      </c>
      <c r="B8527">
        <v>24700</v>
      </c>
      <c r="C8527">
        <v>28200</v>
      </c>
      <c r="D8527">
        <v>31750</v>
      </c>
      <c r="E8527">
        <v>35250</v>
      </c>
      <c r="F8527">
        <v>38100</v>
      </c>
      <c r="G8527">
        <v>40900</v>
      </c>
      <c r="H8527">
        <v>43750</v>
      </c>
      <c r="I8527">
        <v>46550</v>
      </c>
      <c r="J8527">
        <v>49350</v>
      </c>
      <c r="K8527" t="s">
        <v>3113</v>
      </c>
      <c r="L8527">
        <v>73</v>
      </c>
      <c r="M8527">
        <v>50</v>
      </c>
      <c r="N8527" t="s">
        <v>2130</v>
      </c>
    </row>
    <row r="8528" spans="1:14" x14ac:dyDescent="0.2">
      <c r="A8528" t="s">
        <v>14287</v>
      </c>
      <c r="B8528">
        <v>23400</v>
      </c>
      <c r="C8528">
        <v>26750</v>
      </c>
      <c r="D8528">
        <v>30100</v>
      </c>
      <c r="E8528">
        <v>33400</v>
      </c>
      <c r="F8528">
        <v>36100</v>
      </c>
      <c r="G8528">
        <v>38750</v>
      </c>
      <c r="H8528">
        <v>41450</v>
      </c>
      <c r="I8528">
        <v>44100</v>
      </c>
      <c r="J8528">
        <v>46800</v>
      </c>
      <c r="K8528" t="s">
        <v>3113</v>
      </c>
      <c r="L8528">
        <v>75</v>
      </c>
      <c r="M8528">
        <v>50</v>
      </c>
      <c r="N8528" t="s">
        <v>2402</v>
      </c>
    </row>
    <row r="8529" spans="1:14" x14ac:dyDescent="0.2">
      <c r="A8529" t="s">
        <v>14288</v>
      </c>
      <c r="B8529">
        <v>23450</v>
      </c>
      <c r="C8529">
        <v>26800</v>
      </c>
      <c r="D8529">
        <v>30150</v>
      </c>
      <c r="E8529">
        <v>33450</v>
      </c>
      <c r="F8529">
        <v>36150</v>
      </c>
      <c r="G8529">
        <v>38850</v>
      </c>
      <c r="H8529">
        <v>41500</v>
      </c>
      <c r="I8529">
        <v>44200</v>
      </c>
      <c r="J8529">
        <v>46850</v>
      </c>
      <c r="K8529" t="s">
        <v>3113</v>
      </c>
      <c r="L8529">
        <v>77</v>
      </c>
      <c r="M8529">
        <v>50</v>
      </c>
      <c r="N8529" t="s">
        <v>4108</v>
      </c>
    </row>
    <row r="8530" spans="1:14" x14ac:dyDescent="0.2">
      <c r="A8530" t="s">
        <v>14289</v>
      </c>
      <c r="B8530">
        <v>23400</v>
      </c>
      <c r="C8530">
        <v>26750</v>
      </c>
      <c r="D8530">
        <v>30100</v>
      </c>
      <c r="E8530">
        <v>33400</v>
      </c>
      <c r="F8530">
        <v>36100</v>
      </c>
      <c r="G8530">
        <v>38750</v>
      </c>
      <c r="H8530">
        <v>41450</v>
      </c>
      <c r="I8530">
        <v>44100</v>
      </c>
      <c r="J8530">
        <v>46800</v>
      </c>
      <c r="K8530" t="s">
        <v>3113</v>
      </c>
      <c r="L8530">
        <v>79</v>
      </c>
      <c r="M8530">
        <v>50</v>
      </c>
      <c r="N8530" t="s">
        <v>3331</v>
      </c>
    </row>
    <row r="8531" spans="1:14" x14ac:dyDescent="0.2">
      <c r="A8531" t="s">
        <v>14290</v>
      </c>
      <c r="B8531">
        <v>23400</v>
      </c>
      <c r="C8531">
        <v>26750</v>
      </c>
      <c r="D8531">
        <v>30100</v>
      </c>
      <c r="E8531">
        <v>33400</v>
      </c>
      <c r="F8531">
        <v>36100</v>
      </c>
      <c r="G8531">
        <v>38750</v>
      </c>
      <c r="H8531">
        <v>41450</v>
      </c>
      <c r="I8531">
        <v>44100</v>
      </c>
      <c r="J8531">
        <v>46800</v>
      </c>
      <c r="K8531" t="s">
        <v>3113</v>
      </c>
      <c r="L8531">
        <v>81</v>
      </c>
      <c r="M8531">
        <v>50</v>
      </c>
      <c r="N8531" t="s">
        <v>2253</v>
      </c>
    </row>
    <row r="8532" spans="1:14" x14ac:dyDescent="0.2">
      <c r="A8532" t="s">
        <v>14291</v>
      </c>
      <c r="B8532">
        <v>23400</v>
      </c>
      <c r="C8532">
        <v>26750</v>
      </c>
      <c r="D8532">
        <v>30100</v>
      </c>
      <c r="E8532">
        <v>33400</v>
      </c>
      <c r="F8532">
        <v>36100</v>
      </c>
      <c r="G8532">
        <v>38750</v>
      </c>
      <c r="H8532">
        <v>41450</v>
      </c>
      <c r="I8532">
        <v>44100</v>
      </c>
      <c r="J8532">
        <v>46800</v>
      </c>
      <c r="K8532" t="s">
        <v>3113</v>
      </c>
      <c r="L8532">
        <v>83</v>
      </c>
      <c r="M8532">
        <v>50</v>
      </c>
      <c r="N8532" t="s">
        <v>3332</v>
      </c>
    </row>
    <row r="8533" spans="1:14" x14ac:dyDescent="0.2">
      <c r="A8533" t="s">
        <v>14292</v>
      </c>
      <c r="B8533">
        <v>23400</v>
      </c>
      <c r="C8533">
        <v>26750</v>
      </c>
      <c r="D8533">
        <v>30100</v>
      </c>
      <c r="E8533">
        <v>33400</v>
      </c>
      <c r="F8533">
        <v>36100</v>
      </c>
      <c r="G8533">
        <v>38750</v>
      </c>
      <c r="H8533">
        <v>41450</v>
      </c>
      <c r="I8533">
        <v>44100</v>
      </c>
      <c r="J8533">
        <v>46800</v>
      </c>
      <c r="K8533" t="s">
        <v>3113</v>
      </c>
      <c r="L8533">
        <v>85</v>
      </c>
      <c r="M8533">
        <v>50</v>
      </c>
      <c r="N8533" t="s">
        <v>3626</v>
      </c>
    </row>
    <row r="8534" spans="1:14" x14ac:dyDescent="0.2">
      <c r="A8534" t="s">
        <v>14293</v>
      </c>
      <c r="B8534">
        <v>23400</v>
      </c>
      <c r="C8534">
        <v>26750</v>
      </c>
      <c r="D8534">
        <v>30100</v>
      </c>
      <c r="E8534">
        <v>33400</v>
      </c>
      <c r="F8534">
        <v>36100</v>
      </c>
      <c r="G8534">
        <v>38750</v>
      </c>
      <c r="H8534">
        <v>41450</v>
      </c>
      <c r="I8534">
        <v>44100</v>
      </c>
      <c r="J8534">
        <v>46800</v>
      </c>
      <c r="K8534" t="s">
        <v>3113</v>
      </c>
      <c r="L8534">
        <v>87</v>
      </c>
      <c r="M8534">
        <v>50</v>
      </c>
      <c r="N8534" t="s">
        <v>3333</v>
      </c>
    </row>
    <row r="8535" spans="1:14" x14ac:dyDescent="0.2">
      <c r="A8535" t="s">
        <v>14294</v>
      </c>
      <c r="B8535">
        <v>24100</v>
      </c>
      <c r="C8535">
        <v>27550</v>
      </c>
      <c r="D8535">
        <v>31000</v>
      </c>
      <c r="E8535">
        <v>34400</v>
      </c>
      <c r="F8535">
        <v>37200</v>
      </c>
      <c r="G8535">
        <v>39950</v>
      </c>
      <c r="H8535">
        <v>42700</v>
      </c>
      <c r="I8535">
        <v>45450</v>
      </c>
      <c r="J8535">
        <v>48200</v>
      </c>
      <c r="K8535" t="s">
        <v>3113</v>
      </c>
      <c r="L8535">
        <v>89</v>
      </c>
      <c r="M8535">
        <v>50</v>
      </c>
      <c r="N8535" t="s">
        <v>3334</v>
      </c>
    </row>
    <row r="8536" spans="1:14" x14ac:dyDescent="0.2">
      <c r="A8536" t="s">
        <v>14295</v>
      </c>
      <c r="B8536">
        <v>23400</v>
      </c>
      <c r="C8536">
        <v>26750</v>
      </c>
      <c r="D8536">
        <v>30100</v>
      </c>
      <c r="E8536">
        <v>33400</v>
      </c>
      <c r="F8536">
        <v>36100</v>
      </c>
      <c r="G8536">
        <v>38750</v>
      </c>
      <c r="H8536">
        <v>41450</v>
      </c>
      <c r="I8536">
        <v>44100</v>
      </c>
      <c r="J8536">
        <v>46800</v>
      </c>
      <c r="K8536" t="s">
        <v>3113</v>
      </c>
      <c r="L8536">
        <v>91</v>
      </c>
      <c r="M8536">
        <v>50</v>
      </c>
      <c r="N8536" t="s">
        <v>3392</v>
      </c>
    </row>
    <row r="8537" spans="1:14" x14ac:dyDescent="0.2">
      <c r="A8537" t="s">
        <v>14296</v>
      </c>
      <c r="B8537">
        <v>30250</v>
      </c>
      <c r="C8537">
        <v>34600</v>
      </c>
      <c r="D8537">
        <v>38900</v>
      </c>
      <c r="E8537">
        <v>43200</v>
      </c>
      <c r="F8537">
        <v>46700</v>
      </c>
      <c r="G8537">
        <v>50150</v>
      </c>
      <c r="H8537">
        <v>53600</v>
      </c>
      <c r="I8537">
        <v>57050</v>
      </c>
      <c r="J8537">
        <v>60500</v>
      </c>
      <c r="K8537" t="s">
        <v>3113</v>
      </c>
      <c r="L8537">
        <v>93</v>
      </c>
      <c r="M8537">
        <v>50</v>
      </c>
      <c r="N8537" t="s">
        <v>4115</v>
      </c>
    </row>
    <row r="8538" spans="1:14" x14ac:dyDescent="0.2">
      <c r="A8538" t="s">
        <v>14297</v>
      </c>
      <c r="B8538">
        <v>23400</v>
      </c>
      <c r="C8538">
        <v>26750</v>
      </c>
      <c r="D8538">
        <v>30100</v>
      </c>
      <c r="E8538">
        <v>33400</v>
      </c>
      <c r="F8538">
        <v>36100</v>
      </c>
      <c r="G8538">
        <v>38750</v>
      </c>
      <c r="H8538">
        <v>41450</v>
      </c>
      <c r="I8538">
        <v>44100</v>
      </c>
      <c r="J8538">
        <v>46800</v>
      </c>
      <c r="K8538" t="s">
        <v>3113</v>
      </c>
      <c r="L8538">
        <v>95</v>
      </c>
      <c r="M8538">
        <v>50</v>
      </c>
      <c r="N8538" t="s">
        <v>3707</v>
      </c>
    </row>
    <row r="8539" spans="1:14" x14ac:dyDescent="0.2">
      <c r="A8539" t="s">
        <v>14298</v>
      </c>
      <c r="B8539">
        <v>23400</v>
      </c>
      <c r="C8539">
        <v>26750</v>
      </c>
      <c r="D8539">
        <v>30100</v>
      </c>
      <c r="E8539">
        <v>33400</v>
      </c>
      <c r="F8539">
        <v>36100</v>
      </c>
      <c r="G8539">
        <v>38750</v>
      </c>
      <c r="H8539">
        <v>41450</v>
      </c>
      <c r="I8539">
        <v>44100</v>
      </c>
      <c r="J8539">
        <v>46800</v>
      </c>
      <c r="K8539" t="s">
        <v>3113</v>
      </c>
      <c r="L8539">
        <v>97</v>
      </c>
      <c r="M8539">
        <v>50</v>
      </c>
      <c r="N8539" t="s">
        <v>3336</v>
      </c>
    </row>
    <row r="8540" spans="1:14" x14ac:dyDescent="0.2">
      <c r="A8540" t="s">
        <v>14299</v>
      </c>
      <c r="B8540">
        <v>23400</v>
      </c>
      <c r="C8540">
        <v>26750</v>
      </c>
      <c r="D8540">
        <v>30100</v>
      </c>
      <c r="E8540">
        <v>33400</v>
      </c>
      <c r="F8540">
        <v>36100</v>
      </c>
      <c r="G8540">
        <v>38750</v>
      </c>
      <c r="H8540">
        <v>41450</v>
      </c>
      <c r="I8540">
        <v>44100</v>
      </c>
      <c r="J8540">
        <v>46800</v>
      </c>
      <c r="K8540" t="s">
        <v>3113</v>
      </c>
      <c r="L8540">
        <v>99</v>
      </c>
      <c r="M8540">
        <v>50</v>
      </c>
      <c r="N8540" t="s">
        <v>3337</v>
      </c>
    </row>
    <row r="8541" spans="1:14" x14ac:dyDescent="0.2">
      <c r="A8541" t="s">
        <v>14300</v>
      </c>
      <c r="B8541">
        <v>23400</v>
      </c>
      <c r="C8541">
        <v>26750</v>
      </c>
      <c r="D8541">
        <v>30100</v>
      </c>
      <c r="E8541">
        <v>33400</v>
      </c>
      <c r="F8541">
        <v>36100</v>
      </c>
      <c r="G8541">
        <v>38750</v>
      </c>
      <c r="H8541">
        <v>41450</v>
      </c>
      <c r="I8541">
        <v>44100</v>
      </c>
      <c r="J8541">
        <v>46800</v>
      </c>
      <c r="K8541" t="s">
        <v>3113</v>
      </c>
      <c r="L8541">
        <v>101</v>
      </c>
      <c r="M8541">
        <v>50</v>
      </c>
      <c r="N8541" t="s">
        <v>2222</v>
      </c>
    </row>
    <row r="8542" spans="1:14" x14ac:dyDescent="0.2">
      <c r="A8542" t="s">
        <v>14301</v>
      </c>
      <c r="B8542">
        <v>23850</v>
      </c>
      <c r="C8542">
        <v>27250</v>
      </c>
      <c r="D8542">
        <v>30650</v>
      </c>
      <c r="E8542">
        <v>34050</v>
      </c>
      <c r="F8542">
        <v>36800</v>
      </c>
      <c r="G8542">
        <v>39500</v>
      </c>
      <c r="H8542">
        <v>42250</v>
      </c>
      <c r="I8542">
        <v>44950</v>
      </c>
      <c r="J8542">
        <v>47700</v>
      </c>
      <c r="K8542" t="s">
        <v>3113</v>
      </c>
      <c r="L8542">
        <v>103</v>
      </c>
      <c r="M8542">
        <v>50</v>
      </c>
      <c r="N8542" t="s">
        <v>3394</v>
      </c>
    </row>
    <row r="8543" spans="1:14" x14ac:dyDescent="0.2">
      <c r="A8543" t="s">
        <v>14302</v>
      </c>
      <c r="B8543">
        <v>30250</v>
      </c>
      <c r="C8543">
        <v>34600</v>
      </c>
      <c r="D8543">
        <v>38900</v>
      </c>
      <c r="E8543">
        <v>43200</v>
      </c>
      <c r="F8543">
        <v>46700</v>
      </c>
      <c r="G8543">
        <v>50150</v>
      </c>
      <c r="H8543">
        <v>53600</v>
      </c>
      <c r="I8543">
        <v>57050</v>
      </c>
      <c r="J8543">
        <v>60500</v>
      </c>
      <c r="K8543" t="s">
        <v>3113</v>
      </c>
      <c r="L8543">
        <v>105</v>
      </c>
      <c r="M8543">
        <v>50</v>
      </c>
      <c r="N8543" t="s">
        <v>3155</v>
      </c>
    </row>
    <row r="8544" spans="1:14" x14ac:dyDescent="0.2">
      <c r="A8544" t="s">
        <v>14303</v>
      </c>
      <c r="B8544">
        <v>23400</v>
      </c>
      <c r="C8544">
        <v>26750</v>
      </c>
      <c r="D8544">
        <v>30100</v>
      </c>
      <c r="E8544">
        <v>33400</v>
      </c>
      <c r="F8544">
        <v>36100</v>
      </c>
      <c r="G8544">
        <v>38750</v>
      </c>
      <c r="H8544">
        <v>41450</v>
      </c>
      <c r="I8544">
        <v>44100</v>
      </c>
      <c r="J8544">
        <v>46800</v>
      </c>
      <c r="K8544" t="s">
        <v>3113</v>
      </c>
      <c r="L8544">
        <v>107</v>
      </c>
      <c r="M8544">
        <v>50</v>
      </c>
      <c r="N8544" t="s">
        <v>3156</v>
      </c>
    </row>
    <row r="8545" spans="1:14" x14ac:dyDescent="0.2">
      <c r="A8545" t="s">
        <v>14304</v>
      </c>
      <c r="B8545">
        <v>23400</v>
      </c>
      <c r="C8545">
        <v>26750</v>
      </c>
      <c r="D8545">
        <v>30100</v>
      </c>
      <c r="E8545">
        <v>33400</v>
      </c>
      <c r="F8545">
        <v>36100</v>
      </c>
      <c r="G8545">
        <v>38750</v>
      </c>
      <c r="H8545">
        <v>41450</v>
      </c>
      <c r="I8545">
        <v>44100</v>
      </c>
      <c r="J8545">
        <v>46800</v>
      </c>
      <c r="K8545" t="s">
        <v>3113</v>
      </c>
      <c r="L8545">
        <v>109</v>
      </c>
      <c r="M8545">
        <v>50</v>
      </c>
      <c r="N8545" t="s">
        <v>3157</v>
      </c>
    </row>
    <row r="8546" spans="1:14" x14ac:dyDescent="0.2">
      <c r="A8546" t="s">
        <v>14305</v>
      </c>
      <c r="B8546">
        <v>23400</v>
      </c>
      <c r="C8546">
        <v>26750</v>
      </c>
      <c r="D8546">
        <v>30100</v>
      </c>
      <c r="E8546">
        <v>33400</v>
      </c>
      <c r="F8546">
        <v>36100</v>
      </c>
      <c r="G8546">
        <v>38750</v>
      </c>
      <c r="H8546">
        <v>41450</v>
      </c>
      <c r="I8546">
        <v>44100</v>
      </c>
      <c r="J8546">
        <v>46800</v>
      </c>
      <c r="K8546" t="s">
        <v>3113</v>
      </c>
      <c r="L8546">
        <v>111</v>
      </c>
      <c r="M8546">
        <v>50</v>
      </c>
      <c r="N8546" t="s">
        <v>3341</v>
      </c>
    </row>
    <row r="8547" spans="1:14" x14ac:dyDescent="0.2">
      <c r="A8547" t="s">
        <v>14306</v>
      </c>
      <c r="B8547">
        <v>24000</v>
      </c>
      <c r="C8547">
        <v>27400</v>
      </c>
      <c r="D8547">
        <v>30850</v>
      </c>
      <c r="E8547">
        <v>34250</v>
      </c>
      <c r="F8547">
        <v>37000</v>
      </c>
      <c r="G8547">
        <v>39750</v>
      </c>
      <c r="H8547">
        <v>42500</v>
      </c>
      <c r="I8547">
        <v>45250</v>
      </c>
      <c r="J8547">
        <v>47950</v>
      </c>
      <c r="K8547" t="s">
        <v>3113</v>
      </c>
      <c r="L8547">
        <v>113</v>
      </c>
      <c r="M8547">
        <v>50</v>
      </c>
      <c r="N8547" t="s">
        <v>3342</v>
      </c>
    </row>
    <row r="8548" spans="1:14" x14ac:dyDescent="0.2">
      <c r="A8548" t="s">
        <v>14307</v>
      </c>
      <c r="B8548">
        <v>27900</v>
      </c>
      <c r="C8548">
        <v>31850</v>
      </c>
      <c r="D8548">
        <v>35850</v>
      </c>
      <c r="E8548">
        <v>39800</v>
      </c>
      <c r="F8548">
        <v>43000</v>
      </c>
      <c r="G8548">
        <v>46200</v>
      </c>
      <c r="H8548">
        <v>49400</v>
      </c>
      <c r="I8548">
        <v>52550</v>
      </c>
      <c r="J8548">
        <v>55750</v>
      </c>
      <c r="K8548" t="s">
        <v>3113</v>
      </c>
      <c r="L8548">
        <v>115</v>
      </c>
      <c r="M8548">
        <v>50</v>
      </c>
      <c r="N8548" t="s">
        <v>3344</v>
      </c>
    </row>
    <row r="8549" spans="1:14" x14ac:dyDescent="0.2">
      <c r="A8549" t="s">
        <v>14308</v>
      </c>
      <c r="B8549">
        <v>24500</v>
      </c>
      <c r="C8549">
        <v>28000</v>
      </c>
      <c r="D8549">
        <v>31500</v>
      </c>
      <c r="E8549">
        <v>35000</v>
      </c>
      <c r="F8549">
        <v>37800</v>
      </c>
      <c r="G8549">
        <v>40600</v>
      </c>
      <c r="H8549">
        <v>43400</v>
      </c>
      <c r="I8549">
        <v>46200</v>
      </c>
      <c r="J8549">
        <v>49000</v>
      </c>
      <c r="K8549" t="s">
        <v>3113</v>
      </c>
      <c r="L8549">
        <v>117</v>
      </c>
      <c r="M8549">
        <v>50</v>
      </c>
      <c r="N8549" t="s">
        <v>3345</v>
      </c>
    </row>
    <row r="8550" spans="1:14" x14ac:dyDescent="0.2">
      <c r="A8550" t="s">
        <v>14309</v>
      </c>
      <c r="B8550">
        <v>27500</v>
      </c>
      <c r="C8550">
        <v>31400</v>
      </c>
      <c r="D8550">
        <v>35350</v>
      </c>
      <c r="E8550">
        <v>39250</v>
      </c>
      <c r="F8550">
        <v>42400</v>
      </c>
      <c r="G8550">
        <v>45550</v>
      </c>
      <c r="H8550">
        <v>48700</v>
      </c>
      <c r="I8550">
        <v>51850</v>
      </c>
      <c r="J8550">
        <v>54950</v>
      </c>
      <c r="K8550" t="s">
        <v>3113</v>
      </c>
      <c r="L8550">
        <v>119</v>
      </c>
      <c r="M8550">
        <v>50</v>
      </c>
      <c r="N8550" t="s">
        <v>3158</v>
      </c>
    </row>
    <row r="8551" spans="1:14" x14ac:dyDescent="0.2">
      <c r="A8551" t="s">
        <v>14310</v>
      </c>
      <c r="B8551">
        <v>23400</v>
      </c>
      <c r="C8551">
        <v>26750</v>
      </c>
      <c r="D8551">
        <v>30100</v>
      </c>
      <c r="E8551">
        <v>33400</v>
      </c>
      <c r="F8551">
        <v>36100</v>
      </c>
      <c r="G8551">
        <v>38750</v>
      </c>
      <c r="H8551">
        <v>41450</v>
      </c>
      <c r="I8551">
        <v>44100</v>
      </c>
      <c r="J8551">
        <v>46800</v>
      </c>
      <c r="K8551" t="s">
        <v>3113</v>
      </c>
      <c r="L8551">
        <v>121</v>
      </c>
      <c r="M8551">
        <v>50</v>
      </c>
      <c r="N8551" t="s">
        <v>2521</v>
      </c>
    </row>
    <row r="8552" spans="1:14" x14ac:dyDescent="0.2">
      <c r="A8552" t="s">
        <v>14311</v>
      </c>
      <c r="B8552">
        <v>23400</v>
      </c>
      <c r="C8552">
        <v>26750</v>
      </c>
      <c r="D8552">
        <v>30100</v>
      </c>
      <c r="E8552">
        <v>33400</v>
      </c>
      <c r="F8552">
        <v>36100</v>
      </c>
      <c r="G8552">
        <v>38750</v>
      </c>
      <c r="H8552">
        <v>41450</v>
      </c>
      <c r="I8552">
        <v>44100</v>
      </c>
      <c r="J8552">
        <v>46800</v>
      </c>
      <c r="K8552" t="s">
        <v>3113</v>
      </c>
      <c r="L8552">
        <v>123</v>
      </c>
      <c r="M8552">
        <v>50</v>
      </c>
      <c r="N8552" t="s">
        <v>3347</v>
      </c>
    </row>
    <row r="8553" spans="1:14" x14ac:dyDescent="0.2">
      <c r="A8553" t="s">
        <v>14312</v>
      </c>
      <c r="B8553">
        <v>25550</v>
      </c>
      <c r="C8553">
        <v>29200</v>
      </c>
      <c r="D8553">
        <v>32850</v>
      </c>
      <c r="E8553">
        <v>36500</v>
      </c>
      <c r="F8553">
        <v>39450</v>
      </c>
      <c r="G8553">
        <v>42350</v>
      </c>
      <c r="H8553">
        <v>45300</v>
      </c>
      <c r="I8553">
        <v>48200</v>
      </c>
      <c r="J8553">
        <v>51100</v>
      </c>
      <c r="K8553" t="s">
        <v>3113</v>
      </c>
      <c r="L8553">
        <v>125</v>
      </c>
      <c r="M8553">
        <v>50</v>
      </c>
      <c r="N8553" t="s">
        <v>3348</v>
      </c>
    </row>
    <row r="8554" spans="1:14" x14ac:dyDescent="0.2">
      <c r="A8554" t="s">
        <v>14313</v>
      </c>
      <c r="B8554">
        <v>28000</v>
      </c>
      <c r="C8554">
        <v>32000</v>
      </c>
      <c r="D8554">
        <v>36000</v>
      </c>
      <c r="E8554">
        <v>39950</v>
      </c>
      <c r="F8554">
        <v>43150</v>
      </c>
      <c r="G8554">
        <v>46350</v>
      </c>
      <c r="H8554">
        <v>49550</v>
      </c>
      <c r="I8554">
        <v>52750</v>
      </c>
      <c r="J8554">
        <v>55950</v>
      </c>
      <c r="K8554" t="s">
        <v>3113</v>
      </c>
      <c r="L8554">
        <v>127</v>
      </c>
      <c r="M8554">
        <v>50</v>
      </c>
      <c r="N8554" t="s">
        <v>2411</v>
      </c>
    </row>
    <row r="8555" spans="1:14" x14ac:dyDescent="0.2">
      <c r="A8555" t="s">
        <v>14314</v>
      </c>
      <c r="B8555">
        <v>23400</v>
      </c>
      <c r="C8555">
        <v>26750</v>
      </c>
      <c r="D8555">
        <v>30100</v>
      </c>
      <c r="E8555">
        <v>33400</v>
      </c>
      <c r="F8555">
        <v>36100</v>
      </c>
      <c r="G8555">
        <v>38750</v>
      </c>
      <c r="H8555">
        <v>41450</v>
      </c>
      <c r="I8555">
        <v>44100</v>
      </c>
      <c r="J8555">
        <v>46800</v>
      </c>
      <c r="K8555" t="s">
        <v>3113</v>
      </c>
      <c r="L8555">
        <v>129</v>
      </c>
      <c r="M8555">
        <v>50</v>
      </c>
      <c r="N8555" t="s">
        <v>3349</v>
      </c>
    </row>
    <row r="8556" spans="1:14" x14ac:dyDescent="0.2">
      <c r="A8556" t="s">
        <v>14315</v>
      </c>
      <c r="B8556">
        <v>23400</v>
      </c>
      <c r="C8556">
        <v>26750</v>
      </c>
      <c r="D8556">
        <v>30100</v>
      </c>
      <c r="E8556">
        <v>33400</v>
      </c>
      <c r="F8556">
        <v>36100</v>
      </c>
      <c r="G8556">
        <v>38750</v>
      </c>
      <c r="H8556">
        <v>41450</v>
      </c>
      <c r="I8556">
        <v>44100</v>
      </c>
      <c r="J8556">
        <v>46800</v>
      </c>
      <c r="K8556" t="s">
        <v>3113</v>
      </c>
      <c r="L8556">
        <v>131</v>
      </c>
      <c r="M8556">
        <v>50</v>
      </c>
      <c r="N8556" t="s">
        <v>3159</v>
      </c>
    </row>
    <row r="8557" spans="1:14" x14ac:dyDescent="0.2">
      <c r="A8557" t="s">
        <v>14316</v>
      </c>
      <c r="B8557">
        <v>23400</v>
      </c>
      <c r="C8557">
        <v>26750</v>
      </c>
      <c r="D8557">
        <v>30100</v>
      </c>
      <c r="E8557">
        <v>33400</v>
      </c>
      <c r="F8557">
        <v>36100</v>
      </c>
      <c r="G8557">
        <v>38750</v>
      </c>
      <c r="H8557">
        <v>41450</v>
      </c>
      <c r="I8557">
        <v>44100</v>
      </c>
      <c r="J8557">
        <v>46800</v>
      </c>
      <c r="K8557" t="s">
        <v>3113</v>
      </c>
      <c r="L8557">
        <v>133</v>
      </c>
      <c r="M8557">
        <v>50</v>
      </c>
      <c r="N8557" t="s">
        <v>3160</v>
      </c>
    </row>
    <row r="8558" spans="1:14" x14ac:dyDescent="0.2">
      <c r="A8558" t="s">
        <v>14317</v>
      </c>
      <c r="B8558">
        <v>23400</v>
      </c>
      <c r="C8558">
        <v>26750</v>
      </c>
      <c r="D8558">
        <v>30100</v>
      </c>
      <c r="E8558">
        <v>33400</v>
      </c>
      <c r="F8558">
        <v>36100</v>
      </c>
      <c r="G8558">
        <v>38750</v>
      </c>
      <c r="H8558">
        <v>41450</v>
      </c>
      <c r="I8558">
        <v>44100</v>
      </c>
      <c r="J8558">
        <v>46800</v>
      </c>
      <c r="K8558" t="s">
        <v>3113</v>
      </c>
      <c r="L8558">
        <v>135</v>
      </c>
      <c r="M8558">
        <v>50</v>
      </c>
      <c r="N8558" t="s">
        <v>3350</v>
      </c>
    </row>
    <row r="8559" spans="1:14" x14ac:dyDescent="0.2">
      <c r="A8559" t="s">
        <v>14318</v>
      </c>
      <c r="B8559">
        <v>23400</v>
      </c>
      <c r="C8559">
        <v>26750</v>
      </c>
      <c r="D8559">
        <v>30100</v>
      </c>
      <c r="E8559">
        <v>33400</v>
      </c>
      <c r="F8559">
        <v>36100</v>
      </c>
      <c r="G8559">
        <v>38750</v>
      </c>
      <c r="H8559">
        <v>41450</v>
      </c>
      <c r="I8559">
        <v>44100</v>
      </c>
      <c r="J8559">
        <v>46800</v>
      </c>
      <c r="K8559" t="s">
        <v>3113</v>
      </c>
      <c r="L8559">
        <v>137</v>
      </c>
      <c r="M8559">
        <v>50</v>
      </c>
      <c r="N8559" t="s">
        <v>3161</v>
      </c>
    </row>
    <row r="8560" spans="1:14" x14ac:dyDescent="0.2">
      <c r="A8560" t="s">
        <v>14319</v>
      </c>
      <c r="B8560">
        <v>24200</v>
      </c>
      <c r="C8560">
        <v>27650</v>
      </c>
      <c r="D8560">
        <v>31100</v>
      </c>
      <c r="E8560">
        <v>34550</v>
      </c>
      <c r="F8560">
        <v>37350</v>
      </c>
      <c r="G8560">
        <v>40100</v>
      </c>
      <c r="H8560">
        <v>42850</v>
      </c>
      <c r="I8560">
        <v>45650</v>
      </c>
      <c r="J8560">
        <v>48400</v>
      </c>
      <c r="K8560" t="s">
        <v>3113</v>
      </c>
      <c r="L8560">
        <v>139</v>
      </c>
      <c r="M8560">
        <v>50</v>
      </c>
      <c r="N8560" t="s">
        <v>3405</v>
      </c>
    </row>
    <row r="8561" spans="1:14" x14ac:dyDescent="0.2">
      <c r="A8561" t="s">
        <v>14320</v>
      </c>
      <c r="B8561">
        <v>24600</v>
      </c>
      <c r="C8561">
        <v>28100</v>
      </c>
      <c r="D8561">
        <v>31600</v>
      </c>
      <c r="E8561">
        <v>35100</v>
      </c>
      <c r="F8561">
        <v>37950</v>
      </c>
      <c r="G8561">
        <v>40750</v>
      </c>
      <c r="H8561">
        <v>43550</v>
      </c>
      <c r="I8561">
        <v>46350</v>
      </c>
      <c r="J8561">
        <v>49150</v>
      </c>
      <c r="K8561" t="s">
        <v>3113</v>
      </c>
      <c r="L8561">
        <v>141</v>
      </c>
      <c r="M8561">
        <v>50</v>
      </c>
      <c r="N8561" t="s">
        <v>2916</v>
      </c>
    </row>
    <row r="8562" spans="1:14" x14ac:dyDescent="0.2">
      <c r="A8562" t="s">
        <v>14321</v>
      </c>
      <c r="B8562">
        <v>23400</v>
      </c>
      <c r="C8562">
        <v>26750</v>
      </c>
      <c r="D8562">
        <v>30100</v>
      </c>
      <c r="E8562">
        <v>33400</v>
      </c>
      <c r="F8562">
        <v>36100</v>
      </c>
      <c r="G8562">
        <v>38750</v>
      </c>
      <c r="H8562">
        <v>41450</v>
      </c>
      <c r="I8562">
        <v>44100</v>
      </c>
      <c r="J8562">
        <v>46800</v>
      </c>
      <c r="K8562" t="s">
        <v>3113</v>
      </c>
      <c r="L8562">
        <v>143</v>
      </c>
      <c r="M8562">
        <v>50</v>
      </c>
      <c r="N8562" t="s">
        <v>3162</v>
      </c>
    </row>
    <row r="8563" spans="1:14" x14ac:dyDescent="0.2">
      <c r="A8563" t="s">
        <v>14322</v>
      </c>
      <c r="B8563">
        <v>27500</v>
      </c>
      <c r="C8563">
        <v>31400</v>
      </c>
      <c r="D8563">
        <v>35350</v>
      </c>
      <c r="E8563">
        <v>39250</v>
      </c>
      <c r="F8563">
        <v>42400</v>
      </c>
      <c r="G8563">
        <v>45550</v>
      </c>
      <c r="H8563">
        <v>48700</v>
      </c>
      <c r="I8563">
        <v>51850</v>
      </c>
      <c r="J8563">
        <v>54950</v>
      </c>
      <c r="K8563" t="s">
        <v>3113</v>
      </c>
      <c r="L8563">
        <v>145</v>
      </c>
      <c r="M8563">
        <v>50</v>
      </c>
      <c r="N8563" t="s">
        <v>3163</v>
      </c>
    </row>
    <row r="8564" spans="1:14" x14ac:dyDescent="0.2">
      <c r="A8564" t="s">
        <v>14323</v>
      </c>
      <c r="B8564">
        <v>34950</v>
      </c>
      <c r="C8564">
        <v>39950</v>
      </c>
      <c r="D8564">
        <v>44950</v>
      </c>
      <c r="E8564">
        <v>49900</v>
      </c>
      <c r="F8564">
        <v>53900</v>
      </c>
      <c r="G8564">
        <v>57900</v>
      </c>
      <c r="H8564">
        <v>61900</v>
      </c>
      <c r="I8564">
        <v>65900</v>
      </c>
      <c r="J8564">
        <v>69900</v>
      </c>
      <c r="K8564" t="s">
        <v>3113</v>
      </c>
      <c r="L8564">
        <v>147</v>
      </c>
      <c r="M8564">
        <v>50</v>
      </c>
      <c r="N8564" t="s">
        <v>2274</v>
      </c>
    </row>
    <row r="8565" spans="1:14" x14ac:dyDescent="0.2">
      <c r="A8565" t="s">
        <v>14324</v>
      </c>
      <c r="B8565">
        <v>34950</v>
      </c>
      <c r="C8565">
        <v>39950</v>
      </c>
      <c r="D8565">
        <v>44950</v>
      </c>
      <c r="E8565">
        <v>49900</v>
      </c>
      <c r="F8565">
        <v>53900</v>
      </c>
      <c r="G8565">
        <v>57900</v>
      </c>
      <c r="H8565">
        <v>61900</v>
      </c>
      <c r="I8565">
        <v>65900</v>
      </c>
      <c r="J8565">
        <v>69900</v>
      </c>
      <c r="K8565" t="s">
        <v>3113</v>
      </c>
      <c r="L8565">
        <v>149</v>
      </c>
      <c r="M8565">
        <v>50</v>
      </c>
      <c r="N8565" t="s">
        <v>2424</v>
      </c>
    </row>
    <row r="8566" spans="1:14" x14ac:dyDescent="0.2">
      <c r="A8566" t="s">
        <v>14325</v>
      </c>
      <c r="B8566">
        <v>23400</v>
      </c>
      <c r="C8566">
        <v>26750</v>
      </c>
      <c r="D8566">
        <v>30100</v>
      </c>
      <c r="E8566">
        <v>33400</v>
      </c>
      <c r="F8566">
        <v>36100</v>
      </c>
      <c r="G8566">
        <v>38750</v>
      </c>
      <c r="H8566">
        <v>41450</v>
      </c>
      <c r="I8566">
        <v>44100</v>
      </c>
      <c r="J8566">
        <v>46800</v>
      </c>
      <c r="K8566" t="s">
        <v>3113</v>
      </c>
      <c r="L8566">
        <v>151</v>
      </c>
      <c r="M8566">
        <v>50</v>
      </c>
      <c r="N8566" t="s">
        <v>3411</v>
      </c>
    </row>
    <row r="8567" spans="1:14" x14ac:dyDescent="0.2">
      <c r="A8567" t="s">
        <v>14326</v>
      </c>
      <c r="B8567">
        <v>27900</v>
      </c>
      <c r="C8567">
        <v>31850</v>
      </c>
      <c r="D8567">
        <v>35850</v>
      </c>
      <c r="E8567">
        <v>39800</v>
      </c>
      <c r="F8567">
        <v>43000</v>
      </c>
      <c r="G8567">
        <v>46200</v>
      </c>
      <c r="H8567">
        <v>49400</v>
      </c>
      <c r="I8567">
        <v>52550</v>
      </c>
      <c r="J8567">
        <v>55750</v>
      </c>
      <c r="K8567" t="s">
        <v>3113</v>
      </c>
      <c r="L8567">
        <v>153</v>
      </c>
      <c r="M8567">
        <v>50</v>
      </c>
      <c r="N8567" t="s">
        <v>3164</v>
      </c>
    </row>
    <row r="8568" spans="1:14" x14ac:dyDescent="0.2">
      <c r="A8568" t="s">
        <v>14327</v>
      </c>
      <c r="B8568">
        <v>23400</v>
      </c>
      <c r="C8568">
        <v>26750</v>
      </c>
      <c r="D8568">
        <v>30100</v>
      </c>
      <c r="E8568">
        <v>33400</v>
      </c>
      <c r="F8568">
        <v>36100</v>
      </c>
      <c r="G8568">
        <v>38750</v>
      </c>
      <c r="H8568">
        <v>41450</v>
      </c>
      <c r="I8568">
        <v>44100</v>
      </c>
      <c r="J8568">
        <v>46800</v>
      </c>
      <c r="K8568" t="s">
        <v>3113</v>
      </c>
      <c r="L8568">
        <v>155</v>
      </c>
      <c r="M8568">
        <v>50</v>
      </c>
      <c r="N8568" t="s">
        <v>3414</v>
      </c>
    </row>
    <row r="8569" spans="1:14" x14ac:dyDescent="0.2">
      <c r="A8569" t="s">
        <v>14328</v>
      </c>
      <c r="B8569">
        <v>28350</v>
      </c>
      <c r="C8569">
        <v>32400</v>
      </c>
      <c r="D8569">
        <v>36450</v>
      </c>
      <c r="E8569">
        <v>40500</v>
      </c>
      <c r="F8569">
        <v>43750</v>
      </c>
      <c r="G8569">
        <v>47000</v>
      </c>
      <c r="H8569">
        <v>50250</v>
      </c>
      <c r="I8569">
        <v>53500</v>
      </c>
      <c r="J8569">
        <v>56700</v>
      </c>
      <c r="K8569" t="s">
        <v>3113</v>
      </c>
      <c r="L8569">
        <v>157</v>
      </c>
      <c r="M8569">
        <v>50</v>
      </c>
      <c r="N8569" t="s">
        <v>3356</v>
      </c>
    </row>
    <row r="8570" spans="1:14" x14ac:dyDescent="0.2">
      <c r="A8570" t="s">
        <v>14329</v>
      </c>
      <c r="B8570">
        <v>24350</v>
      </c>
      <c r="C8570">
        <v>27800</v>
      </c>
      <c r="D8570">
        <v>31300</v>
      </c>
      <c r="E8570">
        <v>34750</v>
      </c>
      <c r="F8570">
        <v>37550</v>
      </c>
      <c r="G8570">
        <v>40350</v>
      </c>
      <c r="H8570">
        <v>43100</v>
      </c>
      <c r="I8570">
        <v>45900</v>
      </c>
      <c r="J8570">
        <v>48650</v>
      </c>
      <c r="K8570" t="s">
        <v>3113</v>
      </c>
      <c r="L8570">
        <v>159</v>
      </c>
      <c r="M8570">
        <v>50</v>
      </c>
      <c r="N8570" t="s">
        <v>3247</v>
      </c>
    </row>
    <row r="8571" spans="1:14" x14ac:dyDescent="0.2">
      <c r="A8571" t="s">
        <v>14330</v>
      </c>
      <c r="B8571">
        <v>23950</v>
      </c>
      <c r="C8571">
        <v>27400</v>
      </c>
      <c r="D8571">
        <v>30800</v>
      </c>
      <c r="E8571">
        <v>34200</v>
      </c>
      <c r="F8571">
        <v>36950</v>
      </c>
      <c r="G8571">
        <v>39700</v>
      </c>
      <c r="H8571">
        <v>42450</v>
      </c>
      <c r="I8571">
        <v>45150</v>
      </c>
      <c r="J8571">
        <v>47900</v>
      </c>
      <c r="K8571" t="s">
        <v>3113</v>
      </c>
      <c r="L8571">
        <v>161</v>
      </c>
      <c r="M8571">
        <v>50</v>
      </c>
      <c r="N8571" t="s">
        <v>3599</v>
      </c>
    </row>
    <row r="8572" spans="1:14" x14ac:dyDescent="0.2">
      <c r="A8572" t="s">
        <v>14331</v>
      </c>
      <c r="B8572">
        <v>24700</v>
      </c>
      <c r="C8572">
        <v>28200</v>
      </c>
      <c r="D8572">
        <v>31750</v>
      </c>
      <c r="E8572">
        <v>35250</v>
      </c>
      <c r="F8572">
        <v>38100</v>
      </c>
      <c r="G8572">
        <v>40900</v>
      </c>
      <c r="H8572">
        <v>43750</v>
      </c>
      <c r="I8572">
        <v>46550</v>
      </c>
      <c r="J8572">
        <v>49350</v>
      </c>
      <c r="K8572" t="s">
        <v>3113</v>
      </c>
      <c r="L8572">
        <v>163</v>
      </c>
      <c r="M8572">
        <v>50</v>
      </c>
      <c r="N8572" t="s">
        <v>4171</v>
      </c>
    </row>
    <row r="8573" spans="1:14" x14ac:dyDescent="0.2">
      <c r="A8573" t="s">
        <v>14332</v>
      </c>
      <c r="B8573">
        <v>34950</v>
      </c>
      <c r="C8573">
        <v>39950</v>
      </c>
      <c r="D8573">
        <v>44950</v>
      </c>
      <c r="E8573">
        <v>49900</v>
      </c>
      <c r="F8573">
        <v>53900</v>
      </c>
      <c r="G8573">
        <v>57900</v>
      </c>
      <c r="H8573">
        <v>61900</v>
      </c>
      <c r="I8573">
        <v>65900</v>
      </c>
      <c r="J8573">
        <v>69900</v>
      </c>
      <c r="K8573" t="s">
        <v>3113</v>
      </c>
      <c r="L8573">
        <v>165</v>
      </c>
      <c r="M8573">
        <v>50</v>
      </c>
      <c r="N8573" t="s">
        <v>3251</v>
      </c>
    </row>
    <row r="8574" spans="1:14" x14ac:dyDescent="0.2">
      <c r="A8574" t="s">
        <v>14333</v>
      </c>
      <c r="B8574">
        <v>28350</v>
      </c>
      <c r="C8574">
        <v>32400</v>
      </c>
      <c r="D8574">
        <v>36450</v>
      </c>
      <c r="E8574">
        <v>40500</v>
      </c>
      <c r="F8574">
        <v>43750</v>
      </c>
      <c r="G8574">
        <v>47000</v>
      </c>
      <c r="H8574">
        <v>50250</v>
      </c>
      <c r="I8574">
        <v>53500</v>
      </c>
      <c r="J8574">
        <v>56700</v>
      </c>
      <c r="K8574" t="s">
        <v>3113</v>
      </c>
      <c r="L8574">
        <v>167</v>
      </c>
      <c r="M8574">
        <v>50</v>
      </c>
      <c r="N8574" t="s">
        <v>4174</v>
      </c>
    </row>
    <row r="8575" spans="1:14" x14ac:dyDescent="0.2">
      <c r="A8575" t="s">
        <v>14334</v>
      </c>
      <c r="B8575">
        <v>34950</v>
      </c>
      <c r="C8575">
        <v>39950</v>
      </c>
      <c r="D8575">
        <v>44950</v>
      </c>
      <c r="E8575">
        <v>49900</v>
      </c>
      <c r="F8575">
        <v>53900</v>
      </c>
      <c r="G8575">
        <v>57900</v>
      </c>
      <c r="H8575">
        <v>61900</v>
      </c>
      <c r="I8575">
        <v>65900</v>
      </c>
      <c r="J8575">
        <v>69900</v>
      </c>
      <c r="K8575" t="s">
        <v>3113</v>
      </c>
      <c r="L8575">
        <v>169</v>
      </c>
      <c r="M8575">
        <v>50</v>
      </c>
      <c r="N8575" t="s">
        <v>3165</v>
      </c>
    </row>
    <row r="8576" spans="1:14" x14ac:dyDescent="0.2">
      <c r="A8576" t="s">
        <v>14335</v>
      </c>
      <c r="B8576">
        <v>25000</v>
      </c>
      <c r="C8576">
        <v>28550</v>
      </c>
      <c r="D8576">
        <v>32100</v>
      </c>
      <c r="E8576">
        <v>35650</v>
      </c>
      <c r="F8576">
        <v>38550</v>
      </c>
      <c r="G8576">
        <v>41400</v>
      </c>
      <c r="H8576">
        <v>44250</v>
      </c>
      <c r="I8576">
        <v>47100</v>
      </c>
      <c r="J8576">
        <v>49950</v>
      </c>
      <c r="K8576" t="s">
        <v>3113</v>
      </c>
      <c r="L8576">
        <v>171</v>
      </c>
      <c r="M8576">
        <v>50</v>
      </c>
      <c r="N8576" t="s">
        <v>3166</v>
      </c>
    </row>
    <row r="8577" spans="1:14" x14ac:dyDescent="0.2">
      <c r="A8577" t="s">
        <v>14336</v>
      </c>
      <c r="B8577">
        <v>30250</v>
      </c>
      <c r="C8577">
        <v>34600</v>
      </c>
      <c r="D8577">
        <v>38900</v>
      </c>
      <c r="E8577">
        <v>43200</v>
      </c>
      <c r="F8577">
        <v>46700</v>
      </c>
      <c r="G8577">
        <v>50150</v>
      </c>
      <c r="H8577">
        <v>53600</v>
      </c>
      <c r="I8577">
        <v>57050</v>
      </c>
      <c r="J8577">
        <v>60500</v>
      </c>
      <c r="K8577" t="s">
        <v>3113</v>
      </c>
      <c r="L8577">
        <v>173</v>
      </c>
      <c r="M8577">
        <v>50</v>
      </c>
      <c r="N8577" t="s">
        <v>3417</v>
      </c>
    </row>
    <row r="8578" spans="1:14" x14ac:dyDescent="0.2">
      <c r="A8578" t="s">
        <v>14337</v>
      </c>
      <c r="B8578">
        <v>23400</v>
      </c>
      <c r="C8578">
        <v>26750</v>
      </c>
      <c r="D8578">
        <v>30100</v>
      </c>
      <c r="E8578">
        <v>33400</v>
      </c>
      <c r="F8578">
        <v>36100</v>
      </c>
      <c r="G8578">
        <v>38750</v>
      </c>
      <c r="H8578">
        <v>41450</v>
      </c>
      <c r="I8578">
        <v>44100</v>
      </c>
      <c r="J8578">
        <v>46800</v>
      </c>
      <c r="K8578" t="s">
        <v>3113</v>
      </c>
      <c r="L8578">
        <v>175</v>
      </c>
      <c r="M8578">
        <v>50</v>
      </c>
      <c r="N8578" t="s">
        <v>3418</v>
      </c>
    </row>
    <row r="8579" spans="1:14" x14ac:dyDescent="0.2">
      <c r="A8579" t="s">
        <v>14338</v>
      </c>
      <c r="B8579">
        <v>23400</v>
      </c>
      <c r="C8579">
        <v>26750</v>
      </c>
      <c r="D8579">
        <v>30100</v>
      </c>
      <c r="E8579">
        <v>33400</v>
      </c>
      <c r="F8579">
        <v>36100</v>
      </c>
      <c r="G8579">
        <v>38750</v>
      </c>
      <c r="H8579">
        <v>41450</v>
      </c>
      <c r="I8579">
        <v>44100</v>
      </c>
      <c r="J8579">
        <v>46800</v>
      </c>
      <c r="K8579" t="s">
        <v>3113</v>
      </c>
      <c r="L8579">
        <v>177</v>
      </c>
      <c r="M8579">
        <v>50</v>
      </c>
      <c r="N8579" t="s">
        <v>3615</v>
      </c>
    </row>
    <row r="8580" spans="1:14" x14ac:dyDescent="0.2">
      <c r="A8580" t="s">
        <v>14339</v>
      </c>
      <c r="B8580">
        <v>25000</v>
      </c>
      <c r="C8580">
        <v>28550</v>
      </c>
      <c r="D8580">
        <v>32100</v>
      </c>
      <c r="E8580">
        <v>35650</v>
      </c>
      <c r="F8580">
        <v>38550</v>
      </c>
      <c r="G8580">
        <v>41400</v>
      </c>
      <c r="H8580">
        <v>44250</v>
      </c>
      <c r="I8580">
        <v>47100</v>
      </c>
      <c r="J8580">
        <v>49950</v>
      </c>
      <c r="K8580" t="s">
        <v>3113</v>
      </c>
      <c r="L8580">
        <v>179</v>
      </c>
      <c r="M8580">
        <v>50</v>
      </c>
      <c r="N8580" t="s">
        <v>3362</v>
      </c>
    </row>
    <row r="8581" spans="1:14" x14ac:dyDescent="0.2">
      <c r="A8581" t="s">
        <v>14340</v>
      </c>
      <c r="B8581">
        <v>23400</v>
      </c>
      <c r="C8581">
        <v>26750</v>
      </c>
      <c r="D8581">
        <v>30100</v>
      </c>
      <c r="E8581">
        <v>33400</v>
      </c>
      <c r="F8581">
        <v>36100</v>
      </c>
      <c r="G8581">
        <v>38750</v>
      </c>
      <c r="H8581">
        <v>41450</v>
      </c>
      <c r="I8581">
        <v>44100</v>
      </c>
      <c r="J8581">
        <v>46800</v>
      </c>
      <c r="K8581" t="s">
        <v>3113</v>
      </c>
      <c r="L8581">
        <v>181</v>
      </c>
      <c r="M8581">
        <v>50</v>
      </c>
      <c r="N8581" t="s">
        <v>3616</v>
      </c>
    </row>
    <row r="8582" spans="1:14" x14ac:dyDescent="0.2">
      <c r="A8582" t="s">
        <v>14341</v>
      </c>
      <c r="B8582">
        <v>23400</v>
      </c>
      <c r="C8582">
        <v>26750</v>
      </c>
      <c r="D8582">
        <v>30100</v>
      </c>
      <c r="E8582">
        <v>33400</v>
      </c>
      <c r="F8582">
        <v>36100</v>
      </c>
      <c r="G8582">
        <v>38750</v>
      </c>
      <c r="H8582">
        <v>41450</v>
      </c>
      <c r="I8582">
        <v>44100</v>
      </c>
      <c r="J8582">
        <v>46800</v>
      </c>
      <c r="K8582" t="s">
        <v>3113</v>
      </c>
      <c r="L8582">
        <v>183</v>
      </c>
      <c r="M8582">
        <v>50</v>
      </c>
      <c r="N8582" t="s">
        <v>3167</v>
      </c>
    </row>
    <row r="8583" spans="1:14" x14ac:dyDescent="0.2">
      <c r="A8583" t="s">
        <v>14342</v>
      </c>
      <c r="B8583">
        <v>23400</v>
      </c>
      <c r="C8583">
        <v>26750</v>
      </c>
      <c r="D8583">
        <v>30100</v>
      </c>
      <c r="E8583">
        <v>33400</v>
      </c>
      <c r="F8583">
        <v>36100</v>
      </c>
      <c r="G8583">
        <v>38750</v>
      </c>
      <c r="H8583">
        <v>41450</v>
      </c>
      <c r="I8583">
        <v>44100</v>
      </c>
      <c r="J8583">
        <v>46800</v>
      </c>
      <c r="K8583" t="s">
        <v>3113</v>
      </c>
      <c r="L8583">
        <v>185</v>
      </c>
      <c r="M8583">
        <v>50</v>
      </c>
      <c r="N8583" t="s">
        <v>3419</v>
      </c>
    </row>
    <row r="8584" spans="1:14" x14ac:dyDescent="0.2">
      <c r="A8584" t="s">
        <v>14343</v>
      </c>
      <c r="B8584">
        <v>34950</v>
      </c>
      <c r="C8584">
        <v>39950</v>
      </c>
      <c r="D8584">
        <v>44950</v>
      </c>
      <c r="E8584">
        <v>49900</v>
      </c>
      <c r="F8584">
        <v>53900</v>
      </c>
      <c r="G8584">
        <v>57900</v>
      </c>
      <c r="H8584">
        <v>61900</v>
      </c>
      <c r="I8584">
        <v>65900</v>
      </c>
      <c r="J8584">
        <v>69900</v>
      </c>
      <c r="K8584" t="s">
        <v>3113</v>
      </c>
      <c r="L8584">
        <v>187</v>
      </c>
      <c r="M8584">
        <v>50</v>
      </c>
      <c r="N8584" t="s">
        <v>4141</v>
      </c>
    </row>
    <row r="8585" spans="1:14" x14ac:dyDescent="0.2">
      <c r="A8585" t="s">
        <v>14344</v>
      </c>
      <c r="B8585">
        <v>34950</v>
      </c>
      <c r="C8585">
        <v>39950</v>
      </c>
      <c r="D8585">
        <v>44950</v>
      </c>
      <c r="E8585">
        <v>49900</v>
      </c>
      <c r="F8585">
        <v>53900</v>
      </c>
      <c r="G8585">
        <v>57900</v>
      </c>
      <c r="H8585">
        <v>61900</v>
      </c>
      <c r="I8585">
        <v>65900</v>
      </c>
      <c r="J8585">
        <v>69900</v>
      </c>
      <c r="K8585" t="s">
        <v>3113</v>
      </c>
      <c r="L8585">
        <v>189</v>
      </c>
      <c r="M8585">
        <v>50</v>
      </c>
      <c r="N8585" t="s">
        <v>3256</v>
      </c>
    </row>
    <row r="8586" spans="1:14" x14ac:dyDescent="0.2">
      <c r="A8586" t="s">
        <v>14345</v>
      </c>
      <c r="B8586">
        <v>25250</v>
      </c>
      <c r="C8586">
        <v>28850</v>
      </c>
      <c r="D8586">
        <v>32450</v>
      </c>
      <c r="E8586">
        <v>36050</v>
      </c>
      <c r="F8586">
        <v>38950</v>
      </c>
      <c r="G8586">
        <v>41850</v>
      </c>
      <c r="H8586">
        <v>44750</v>
      </c>
      <c r="I8586">
        <v>47600</v>
      </c>
      <c r="J8586">
        <v>50500</v>
      </c>
      <c r="K8586" t="s">
        <v>3114</v>
      </c>
      <c r="L8586">
        <v>1</v>
      </c>
      <c r="M8586">
        <v>50</v>
      </c>
      <c r="N8586" t="s">
        <v>4181</v>
      </c>
    </row>
    <row r="8587" spans="1:14" x14ac:dyDescent="0.2">
      <c r="A8587" t="s">
        <v>14346</v>
      </c>
      <c r="B8587">
        <v>34550</v>
      </c>
      <c r="C8587">
        <v>39500</v>
      </c>
      <c r="D8587">
        <v>44450</v>
      </c>
      <c r="E8587">
        <v>49350</v>
      </c>
      <c r="F8587">
        <v>53300</v>
      </c>
      <c r="G8587">
        <v>57250</v>
      </c>
      <c r="H8587">
        <v>61200</v>
      </c>
      <c r="I8587">
        <v>65150</v>
      </c>
      <c r="J8587">
        <v>69100</v>
      </c>
      <c r="K8587" t="s">
        <v>3114</v>
      </c>
      <c r="L8587">
        <v>3</v>
      </c>
      <c r="M8587">
        <v>50</v>
      </c>
      <c r="N8587" t="s">
        <v>3168</v>
      </c>
    </row>
    <row r="8588" spans="1:14" x14ac:dyDescent="0.2">
      <c r="A8588" t="s">
        <v>14347</v>
      </c>
      <c r="B8588">
        <v>25250</v>
      </c>
      <c r="C8588">
        <v>28850</v>
      </c>
      <c r="D8588">
        <v>32450</v>
      </c>
      <c r="E8588">
        <v>36050</v>
      </c>
      <c r="F8588">
        <v>38950</v>
      </c>
      <c r="G8588">
        <v>41850</v>
      </c>
      <c r="H8588">
        <v>44750</v>
      </c>
      <c r="I8588">
        <v>47600</v>
      </c>
      <c r="J8588">
        <v>50500</v>
      </c>
      <c r="K8588" t="s">
        <v>3114</v>
      </c>
      <c r="L8588">
        <v>5</v>
      </c>
      <c r="M8588">
        <v>50</v>
      </c>
      <c r="N8588" t="s">
        <v>3169</v>
      </c>
    </row>
    <row r="8589" spans="1:14" x14ac:dyDescent="0.2">
      <c r="A8589" t="s">
        <v>14348</v>
      </c>
      <c r="B8589">
        <v>25500</v>
      </c>
      <c r="C8589">
        <v>29150</v>
      </c>
      <c r="D8589">
        <v>32800</v>
      </c>
      <c r="E8589">
        <v>36400</v>
      </c>
      <c r="F8589">
        <v>39350</v>
      </c>
      <c r="G8589">
        <v>42250</v>
      </c>
      <c r="H8589">
        <v>45150</v>
      </c>
      <c r="I8589">
        <v>48050</v>
      </c>
      <c r="J8589">
        <v>51000</v>
      </c>
      <c r="K8589" t="s">
        <v>3114</v>
      </c>
      <c r="L8589">
        <v>7</v>
      </c>
      <c r="M8589">
        <v>50</v>
      </c>
      <c r="N8589" t="s">
        <v>3170</v>
      </c>
    </row>
    <row r="8590" spans="1:14" x14ac:dyDescent="0.2">
      <c r="A8590" t="s">
        <v>14349</v>
      </c>
      <c r="B8590">
        <v>28050</v>
      </c>
      <c r="C8590">
        <v>32050</v>
      </c>
      <c r="D8590">
        <v>36050</v>
      </c>
      <c r="E8590">
        <v>40050</v>
      </c>
      <c r="F8590">
        <v>43300</v>
      </c>
      <c r="G8590">
        <v>46500</v>
      </c>
      <c r="H8590">
        <v>49700</v>
      </c>
      <c r="I8590">
        <v>52900</v>
      </c>
      <c r="J8590">
        <v>56100</v>
      </c>
      <c r="K8590" t="s">
        <v>3114</v>
      </c>
      <c r="L8590">
        <v>9</v>
      </c>
      <c r="M8590">
        <v>50</v>
      </c>
      <c r="N8590" t="s">
        <v>3171</v>
      </c>
    </row>
    <row r="8591" spans="1:14" x14ac:dyDescent="0.2">
      <c r="A8591" t="s">
        <v>14350</v>
      </c>
      <c r="B8591">
        <v>28600</v>
      </c>
      <c r="C8591">
        <v>32700</v>
      </c>
      <c r="D8591">
        <v>36800</v>
      </c>
      <c r="E8591">
        <v>40850</v>
      </c>
      <c r="F8591">
        <v>44150</v>
      </c>
      <c r="G8591">
        <v>47400</v>
      </c>
      <c r="H8591">
        <v>50700</v>
      </c>
      <c r="I8591">
        <v>53950</v>
      </c>
      <c r="J8591">
        <v>57200</v>
      </c>
      <c r="K8591" t="s">
        <v>3114</v>
      </c>
      <c r="L8591">
        <v>11</v>
      </c>
      <c r="M8591">
        <v>50</v>
      </c>
      <c r="N8591" t="s">
        <v>4035</v>
      </c>
    </row>
    <row r="8592" spans="1:14" x14ac:dyDescent="0.2">
      <c r="A8592" t="s">
        <v>14351</v>
      </c>
      <c r="B8592">
        <v>25500</v>
      </c>
      <c r="C8592">
        <v>29150</v>
      </c>
      <c r="D8592">
        <v>32800</v>
      </c>
      <c r="E8592">
        <v>36400</v>
      </c>
      <c r="F8592">
        <v>39350</v>
      </c>
      <c r="G8592">
        <v>42250</v>
      </c>
      <c r="H8592">
        <v>45150</v>
      </c>
      <c r="I8592">
        <v>48050</v>
      </c>
      <c r="J8592">
        <v>51000</v>
      </c>
      <c r="K8592" t="s">
        <v>3114</v>
      </c>
      <c r="L8592">
        <v>13</v>
      </c>
      <c r="M8592">
        <v>50</v>
      </c>
      <c r="N8592" t="s">
        <v>3172</v>
      </c>
    </row>
    <row r="8593" spans="1:14" x14ac:dyDescent="0.2">
      <c r="A8593" t="s">
        <v>14352</v>
      </c>
      <c r="B8593">
        <v>32200</v>
      </c>
      <c r="C8593">
        <v>36800</v>
      </c>
      <c r="D8593">
        <v>41400</v>
      </c>
      <c r="E8593">
        <v>46000</v>
      </c>
      <c r="F8593">
        <v>49700</v>
      </c>
      <c r="G8593">
        <v>53400</v>
      </c>
      <c r="H8593">
        <v>57050</v>
      </c>
      <c r="I8593">
        <v>60750</v>
      </c>
      <c r="J8593">
        <v>64400</v>
      </c>
      <c r="K8593" t="s">
        <v>3114</v>
      </c>
      <c r="L8593">
        <v>15</v>
      </c>
      <c r="M8593">
        <v>50</v>
      </c>
      <c r="N8593" t="s">
        <v>3173</v>
      </c>
    </row>
    <row r="8594" spans="1:14" x14ac:dyDescent="0.2">
      <c r="A8594" t="s">
        <v>14353</v>
      </c>
      <c r="B8594">
        <v>25250</v>
      </c>
      <c r="C8594">
        <v>28850</v>
      </c>
      <c r="D8594">
        <v>32450</v>
      </c>
      <c r="E8594">
        <v>36050</v>
      </c>
      <c r="F8594">
        <v>38950</v>
      </c>
      <c r="G8594">
        <v>41850</v>
      </c>
      <c r="H8594">
        <v>44750</v>
      </c>
      <c r="I8594">
        <v>47600</v>
      </c>
      <c r="J8594">
        <v>50500</v>
      </c>
      <c r="K8594" t="s">
        <v>3114</v>
      </c>
      <c r="L8594">
        <v>17</v>
      </c>
      <c r="M8594">
        <v>50</v>
      </c>
      <c r="N8594" t="s">
        <v>3174</v>
      </c>
    </row>
    <row r="8595" spans="1:14" x14ac:dyDescent="0.2">
      <c r="A8595" t="s">
        <v>14354</v>
      </c>
      <c r="B8595">
        <v>30750</v>
      </c>
      <c r="C8595">
        <v>35150</v>
      </c>
      <c r="D8595">
        <v>39550</v>
      </c>
      <c r="E8595">
        <v>43900</v>
      </c>
      <c r="F8595">
        <v>47450</v>
      </c>
      <c r="G8595">
        <v>50950</v>
      </c>
      <c r="H8595">
        <v>54450</v>
      </c>
      <c r="I8595">
        <v>57950</v>
      </c>
      <c r="J8595">
        <v>61500</v>
      </c>
      <c r="K8595" t="s">
        <v>3114</v>
      </c>
      <c r="L8595">
        <v>19</v>
      </c>
      <c r="M8595">
        <v>50</v>
      </c>
      <c r="N8595" t="s">
        <v>3175</v>
      </c>
    </row>
    <row r="8596" spans="1:14" x14ac:dyDescent="0.2">
      <c r="A8596" t="s">
        <v>14355</v>
      </c>
      <c r="B8596">
        <v>40900</v>
      </c>
      <c r="C8596">
        <v>46750</v>
      </c>
      <c r="D8596">
        <v>52600</v>
      </c>
      <c r="E8596">
        <v>58400</v>
      </c>
      <c r="F8596">
        <v>63100</v>
      </c>
      <c r="G8596">
        <v>67750</v>
      </c>
      <c r="H8596">
        <v>72450</v>
      </c>
      <c r="I8596">
        <v>77100</v>
      </c>
      <c r="J8596">
        <v>81800</v>
      </c>
      <c r="K8596" t="s">
        <v>3114</v>
      </c>
      <c r="L8596">
        <v>21</v>
      </c>
      <c r="M8596">
        <v>50</v>
      </c>
      <c r="N8596" t="s">
        <v>3176</v>
      </c>
    </row>
    <row r="8597" spans="1:14" x14ac:dyDescent="0.2">
      <c r="A8597" t="s">
        <v>14356</v>
      </c>
      <c r="B8597">
        <v>25250</v>
      </c>
      <c r="C8597">
        <v>28850</v>
      </c>
      <c r="D8597">
        <v>32450</v>
      </c>
      <c r="E8597">
        <v>36050</v>
      </c>
      <c r="F8597">
        <v>38950</v>
      </c>
      <c r="G8597">
        <v>41850</v>
      </c>
      <c r="H8597">
        <v>44750</v>
      </c>
      <c r="I8597">
        <v>47600</v>
      </c>
      <c r="J8597">
        <v>50500</v>
      </c>
      <c r="K8597" t="s">
        <v>3114</v>
      </c>
      <c r="L8597">
        <v>23</v>
      </c>
      <c r="M8597">
        <v>50</v>
      </c>
      <c r="N8597" t="s">
        <v>3177</v>
      </c>
    </row>
    <row r="8598" spans="1:14" x14ac:dyDescent="0.2">
      <c r="A8598" t="s">
        <v>14357</v>
      </c>
      <c r="B8598">
        <v>25250</v>
      </c>
      <c r="C8598">
        <v>28850</v>
      </c>
      <c r="D8598">
        <v>32450</v>
      </c>
      <c r="E8598">
        <v>36050</v>
      </c>
      <c r="F8598">
        <v>38950</v>
      </c>
      <c r="G8598">
        <v>41850</v>
      </c>
      <c r="H8598">
        <v>44750</v>
      </c>
      <c r="I8598">
        <v>47600</v>
      </c>
      <c r="J8598">
        <v>50500</v>
      </c>
      <c r="K8598" t="s">
        <v>3114</v>
      </c>
      <c r="L8598">
        <v>25</v>
      </c>
      <c r="M8598">
        <v>50</v>
      </c>
      <c r="N8598" t="s">
        <v>3178</v>
      </c>
    </row>
    <row r="8599" spans="1:14" x14ac:dyDescent="0.2">
      <c r="A8599" t="s">
        <v>14358</v>
      </c>
      <c r="B8599">
        <v>26600</v>
      </c>
      <c r="C8599">
        <v>30400</v>
      </c>
      <c r="D8599">
        <v>34200</v>
      </c>
      <c r="E8599">
        <v>38000</v>
      </c>
      <c r="F8599">
        <v>41050</v>
      </c>
      <c r="G8599">
        <v>44100</v>
      </c>
      <c r="H8599">
        <v>47150</v>
      </c>
      <c r="I8599">
        <v>50200</v>
      </c>
      <c r="J8599">
        <v>53200</v>
      </c>
      <c r="K8599" t="s">
        <v>3114</v>
      </c>
      <c r="L8599">
        <v>27</v>
      </c>
      <c r="M8599">
        <v>50</v>
      </c>
      <c r="N8599" t="s">
        <v>3262</v>
      </c>
    </row>
    <row r="8600" spans="1:14" x14ac:dyDescent="0.2">
      <c r="A8600" t="s">
        <v>14359</v>
      </c>
      <c r="B8600">
        <v>30750</v>
      </c>
      <c r="C8600">
        <v>35150</v>
      </c>
      <c r="D8600">
        <v>39550</v>
      </c>
      <c r="E8600">
        <v>43900</v>
      </c>
      <c r="F8600">
        <v>47450</v>
      </c>
      <c r="G8600">
        <v>50950</v>
      </c>
      <c r="H8600">
        <v>54450</v>
      </c>
      <c r="I8600">
        <v>57950</v>
      </c>
      <c r="J8600">
        <v>61500</v>
      </c>
      <c r="K8600" t="s">
        <v>3114</v>
      </c>
      <c r="L8600">
        <v>29</v>
      </c>
      <c r="M8600">
        <v>50</v>
      </c>
      <c r="N8600" t="s">
        <v>3179</v>
      </c>
    </row>
    <row r="8601" spans="1:14" x14ac:dyDescent="0.2">
      <c r="A8601" t="s">
        <v>14360</v>
      </c>
      <c r="B8601">
        <v>29200</v>
      </c>
      <c r="C8601">
        <v>33350</v>
      </c>
      <c r="D8601">
        <v>37500</v>
      </c>
      <c r="E8601">
        <v>41650</v>
      </c>
      <c r="F8601">
        <v>45000</v>
      </c>
      <c r="G8601">
        <v>48350</v>
      </c>
      <c r="H8601">
        <v>51650</v>
      </c>
      <c r="I8601">
        <v>55000</v>
      </c>
      <c r="J8601">
        <v>58350</v>
      </c>
      <c r="K8601" t="s">
        <v>3114</v>
      </c>
      <c r="L8601">
        <v>31</v>
      </c>
      <c r="M8601">
        <v>50</v>
      </c>
      <c r="N8601" t="s">
        <v>3180</v>
      </c>
    </row>
    <row r="8602" spans="1:14" x14ac:dyDescent="0.2">
      <c r="A8602" t="s">
        <v>14361</v>
      </c>
      <c r="B8602">
        <v>37800</v>
      </c>
      <c r="C8602">
        <v>43200</v>
      </c>
      <c r="D8602">
        <v>48600</v>
      </c>
      <c r="E8602">
        <v>54000</v>
      </c>
      <c r="F8602">
        <v>58350</v>
      </c>
      <c r="G8602">
        <v>62650</v>
      </c>
      <c r="H8602">
        <v>67000</v>
      </c>
      <c r="I8602">
        <v>71300</v>
      </c>
      <c r="J8602">
        <v>75600</v>
      </c>
      <c r="K8602" t="s">
        <v>3114</v>
      </c>
      <c r="L8602">
        <v>33</v>
      </c>
      <c r="M8602">
        <v>50</v>
      </c>
      <c r="N8602" t="s">
        <v>3181</v>
      </c>
    </row>
    <row r="8603" spans="1:14" x14ac:dyDescent="0.2">
      <c r="A8603" t="s">
        <v>14362</v>
      </c>
      <c r="B8603">
        <v>25400</v>
      </c>
      <c r="C8603">
        <v>29000</v>
      </c>
      <c r="D8603">
        <v>32650</v>
      </c>
      <c r="E8603">
        <v>36250</v>
      </c>
      <c r="F8603">
        <v>39150</v>
      </c>
      <c r="G8603">
        <v>42050</v>
      </c>
      <c r="H8603">
        <v>44950</v>
      </c>
      <c r="I8603">
        <v>47850</v>
      </c>
      <c r="J8603">
        <v>50750</v>
      </c>
      <c r="K8603" t="s">
        <v>3114</v>
      </c>
      <c r="L8603">
        <v>35</v>
      </c>
      <c r="M8603">
        <v>50</v>
      </c>
      <c r="N8603" t="s">
        <v>3182</v>
      </c>
    </row>
    <row r="8604" spans="1:14" x14ac:dyDescent="0.2">
      <c r="A8604" t="s">
        <v>14363</v>
      </c>
      <c r="B8604">
        <v>25250</v>
      </c>
      <c r="C8604">
        <v>28850</v>
      </c>
      <c r="D8604">
        <v>32450</v>
      </c>
      <c r="E8604">
        <v>36050</v>
      </c>
      <c r="F8604">
        <v>38950</v>
      </c>
      <c r="G8604">
        <v>41850</v>
      </c>
      <c r="H8604">
        <v>44750</v>
      </c>
      <c r="I8604">
        <v>47600</v>
      </c>
      <c r="J8604">
        <v>50500</v>
      </c>
      <c r="K8604" t="s">
        <v>3114</v>
      </c>
      <c r="L8604">
        <v>37</v>
      </c>
      <c r="M8604">
        <v>50</v>
      </c>
      <c r="N8604" t="s">
        <v>3183</v>
      </c>
    </row>
    <row r="8605" spans="1:14" x14ac:dyDescent="0.2">
      <c r="A8605" t="s">
        <v>14364</v>
      </c>
      <c r="B8605">
        <v>39000</v>
      </c>
      <c r="C8605">
        <v>44600</v>
      </c>
      <c r="D8605">
        <v>50150</v>
      </c>
      <c r="E8605">
        <v>55700</v>
      </c>
      <c r="F8605">
        <v>60200</v>
      </c>
      <c r="G8605">
        <v>64650</v>
      </c>
      <c r="H8605">
        <v>69100</v>
      </c>
      <c r="I8605">
        <v>73550</v>
      </c>
      <c r="J8605">
        <v>78000</v>
      </c>
      <c r="K8605" t="s">
        <v>3114</v>
      </c>
      <c r="L8605">
        <v>39</v>
      </c>
      <c r="M8605">
        <v>50</v>
      </c>
      <c r="N8605" t="s">
        <v>3184</v>
      </c>
    </row>
    <row r="8606" spans="1:14" x14ac:dyDescent="0.2">
      <c r="A8606" t="s">
        <v>14365</v>
      </c>
      <c r="B8606">
        <v>28150</v>
      </c>
      <c r="C8606">
        <v>32200</v>
      </c>
      <c r="D8606">
        <v>36200</v>
      </c>
      <c r="E8606">
        <v>40200</v>
      </c>
      <c r="F8606">
        <v>43450</v>
      </c>
      <c r="G8606">
        <v>46650</v>
      </c>
      <c r="H8606">
        <v>49850</v>
      </c>
      <c r="I8606">
        <v>53100</v>
      </c>
      <c r="J8606">
        <v>56300</v>
      </c>
      <c r="K8606" t="s">
        <v>3114</v>
      </c>
      <c r="L8606">
        <v>41</v>
      </c>
      <c r="M8606">
        <v>50</v>
      </c>
      <c r="N8606" t="s">
        <v>3185</v>
      </c>
    </row>
    <row r="8607" spans="1:14" x14ac:dyDescent="0.2">
      <c r="A8607" t="s">
        <v>14366</v>
      </c>
      <c r="B8607">
        <v>25600</v>
      </c>
      <c r="C8607">
        <v>29250</v>
      </c>
      <c r="D8607">
        <v>32900</v>
      </c>
      <c r="E8607">
        <v>36550</v>
      </c>
      <c r="F8607">
        <v>39500</v>
      </c>
      <c r="G8607">
        <v>42400</v>
      </c>
      <c r="H8607">
        <v>45350</v>
      </c>
      <c r="I8607">
        <v>48250</v>
      </c>
      <c r="J8607">
        <v>51200</v>
      </c>
      <c r="K8607" t="s">
        <v>3114</v>
      </c>
      <c r="L8607">
        <v>43</v>
      </c>
      <c r="M8607">
        <v>50</v>
      </c>
      <c r="N8607" t="s">
        <v>3186</v>
      </c>
    </row>
    <row r="8608" spans="1:14" x14ac:dyDescent="0.2">
      <c r="A8608" t="s">
        <v>14367</v>
      </c>
      <c r="B8608">
        <v>25250</v>
      </c>
      <c r="C8608">
        <v>28850</v>
      </c>
      <c r="D8608">
        <v>32450</v>
      </c>
      <c r="E8608">
        <v>36050</v>
      </c>
      <c r="F8608">
        <v>38950</v>
      </c>
      <c r="G8608">
        <v>41850</v>
      </c>
      <c r="H8608">
        <v>44750</v>
      </c>
      <c r="I8608">
        <v>47600</v>
      </c>
      <c r="J8608">
        <v>50500</v>
      </c>
      <c r="K8608" t="s">
        <v>3114</v>
      </c>
      <c r="L8608">
        <v>45</v>
      </c>
      <c r="M8608">
        <v>50</v>
      </c>
      <c r="N8608" t="s">
        <v>3187</v>
      </c>
    </row>
    <row r="8609" spans="1:14" x14ac:dyDescent="0.2">
      <c r="A8609" t="s">
        <v>14368</v>
      </c>
      <c r="B8609">
        <v>25250</v>
      </c>
      <c r="C8609">
        <v>28850</v>
      </c>
      <c r="D8609">
        <v>32450</v>
      </c>
      <c r="E8609">
        <v>36050</v>
      </c>
      <c r="F8609">
        <v>38950</v>
      </c>
      <c r="G8609">
        <v>41850</v>
      </c>
      <c r="H8609">
        <v>44750</v>
      </c>
      <c r="I8609">
        <v>47600</v>
      </c>
      <c r="J8609">
        <v>50500</v>
      </c>
      <c r="K8609" t="s">
        <v>3114</v>
      </c>
      <c r="L8609">
        <v>47</v>
      </c>
      <c r="M8609">
        <v>50</v>
      </c>
      <c r="N8609" t="s">
        <v>2937</v>
      </c>
    </row>
    <row r="8610" spans="1:14" x14ac:dyDescent="0.2">
      <c r="A8610" t="s">
        <v>14369</v>
      </c>
      <c r="B8610">
        <v>25250</v>
      </c>
      <c r="C8610">
        <v>28850</v>
      </c>
      <c r="D8610">
        <v>32450</v>
      </c>
      <c r="E8610">
        <v>36050</v>
      </c>
      <c r="F8610">
        <v>38950</v>
      </c>
      <c r="G8610">
        <v>41850</v>
      </c>
      <c r="H8610">
        <v>44750</v>
      </c>
      <c r="I8610">
        <v>47600</v>
      </c>
      <c r="J8610">
        <v>50500</v>
      </c>
      <c r="K8610" t="s">
        <v>3114</v>
      </c>
      <c r="L8610">
        <v>49</v>
      </c>
      <c r="M8610">
        <v>50</v>
      </c>
      <c r="N8610" t="s">
        <v>3069</v>
      </c>
    </row>
    <row r="8611" spans="1:14" x14ac:dyDescent="0.2">
      <c r="A8611" t="s">
        <v>14370</v>
      </c>
      <c r="B8611">
        <v>28150</v>
      </c>
      <c r="C8611">
        <v>32200</v>
      </c>
      <c r="D8611">
        <v>36200</v>
      </c>
      <c r="E8611">
        <v>40200</v>
      </c>
      <c r="F8611">
        <v>43450</v>
      </c>
      <c r="G8611">
        <v>46650</v>
      </c>
      <c r="H8611">
        <v>49850</v>
      </c>
      <c r="I8611">
        <v>53100</v>
      </c>
      <c r="J8611">
        <v>56300</v>
      </c>
      <c r="K8611" t="s">
        <v>3114</v>
      </c>
      <c r="L8611">
        <v>51</v>
      </c>
      <c r="M8611">
        <v>50</v>
      </c>
      <c r="N8611" t="s">
        <v>3188</v>
      </c>
    </row>
    <row r="8612" spans="1:14" x14ac:dyDescent="0.2">
      <c r="A8612" t="s">
        <v>14371</v>
      </c>
      <c r="B8612">
        <v>29200</v>
      </c>
      <c r="C8612">
        <v>33350</v>
      </c>
      <c r="D8612">
        <v>37500</v>
      </c>
      <c r="E8612">
        <v>41650</v>
      </c>
      <c r="F8612">
        <v>45000</v>
      </c>
      <c r="G8612">
        <v>48350</v>
      </c>
      <c r="H8612">
        <v>51650</v>
      </c>
      <c r="I8612">
        <v>55000</v>
      </c>
      <c r="J8612">
        <v>58350</v>
      </c>
      <c r="K8612" t="s">
        <v>3114</v>
      </c>
      <c r="L8612">
        <v>53</v>
      </c>
      <c r="M8612">
        <v>50</v>
      </c>
      <c r="N8612" t="s">
        <v>3189</v>
      </c>
    </row>
    <row r="8613" spans="1:14" x14ac:dyDescent="0.2">
      <c r="A8613" t="s">
        <v>14372</v>
      </c>
      <c r="B8613">
        <v>40900</v>
      </c>
      <c r="C8613">
        <v>46750</v>
      </c>
      <c r="D8613">
        <v>52600</v>
      </c>
      <c r="E8613">
        <v>58400</v>
      </c>
      <c r="F8613">
        <v>63100</v>
      </c>
      <c r="G8613">
        <v>67750</v>
      </c>
      <c r="H8613">
        <v>72450</v>
      </c>
      <c r="I8613">
        <v>77100</v>
      </c>
      <c r="J8613">
        <v>81800</v>
      </c>
      <c r="K8613" t="s">
        <v>3114</v>
      </c>
      <c r="L8613">
        <v>55</v>
      </c>
      <c r="M8613">
        <v>50</v>
      </c>
      <c r="N8613" t="s">
        <v>3269</v>
      </c>
    </row>
    <row r="8614" spans="1:14" x14ac:dyDescent="0.2">
      <c r="A8614" t="s">
        <v>14373</v>
      </c>
      <c r="B8614">
        <v>29150</v>
      </c>
      <c r="C8614">
        <v>33300</v>
      </c>
      <c r="D8614">
        <v>37450</v>
      </c>
      <c r="E8614">
        <v>41600</v>
      </c>
      <c r="F8614">
        <v>44950</v>
      </c>
      <c r="G8614">
        <v>48300</v>
      </c>
      <c r="H8614">
        <v>51600</v>
      </c>
      <c r="I8614">
        <v>54950</v>
      </c>
      <c r="J8614">
        <v>58250</v>
      </c>
      <c r="K8614" t="s">
        <v>3114</v>
      </c>
      <c r="L8614">
        <v>57</v>
      </c>
      <c r="M8614">
        <v>50</v>
      </c>
      <c r="N8614" t="s">
        <v>3305</v>
      </c>
    </row>
    <row r="8615" spans="1:14" x14ac:dyDescent="0.2">
      <c r="A8615" t="s">
        <v>14374</v>
      </c>
      <c r="B8615">
        <v>25650</v>
      </c>
      <c r="C8615">
        <v>29300</v>
      </c>
      <c r="D8615">
        <v>32950</v>
      </c>
      <c r="E8615">
        <v>36600</v>
      </c>
      <c r="F8615">
        <v>39550</v>
      </c>
      <c r="G8615">
        <v>42500</v>
      </c>
      <c r="H8615">
        <v>45400</v>
      </c>
      <c r="I8615">
        <v>48350</v>
      </c>
      <c r="J8615">
        <v>51250</v>
      </c>
      <c r="K8615" t="s">
        <v>3114</v>
      </c>
      <c r="L8615">
        <v>59</v>
      </c>
      <c r="M8615">
        <v>50</v>
      </c>
      <c r="N8615" t="s">
        <v>3190</v>
      </c>
    </row>
    <row r="8616" spans="1:14" x14ac:dyDescent="0.2">
      <c r="A8616" t="s">
        <v>14375</v>
      </c>
      <c r="B8616">
        <v>25250</v>
      </c>
      <c r="C8616">
        <v>28850</v>
      </c>
      <c r="D8616">
        <v>32450</v>
      </c>
      <c r="E8616">
        <v>36050</v>
      </c>
      <c r="F8616">
        <v>38950</v>
      </c>
      <c r="G8616">
        <v>41850</v>
      </c>
      <c r="H8616">
        <v>44750</v>
      </c>
      <c r="I8616">
        <v>47600</v>
      </c>
      <c r="J8616">
        <v>50500</v>
      </c>
      <c r="K8616" t="s">
        <v>3114</v>
      </c>
      <c r="L8616">
        <v>61</v>
      </c>
      <c r="M8616">
        <v>50</v>
      </c>
      <c r="N8616" t="s">
        <v>4041</v>
      </c>
    </row>
    <row r="8617" spans="1:14" x14ac:dyDescent="0.2">
      <c r="A8617" t="s">
        <v>14376</v>
      </c>
      <c r="B8617">
        <v>25250</v>
      </c>
      <c r="C8617">
        <v>28850</v>
      </c>
      <c r="D8617">
        <v>32450</v>
      </c>
      <c r="E8617">
        <v>36050</v>
      </c>
      <c r="F8617">
        <v>38950</v>
      </c>
      <c r="G8617">
        <v>41850</v>
      </c>
      <c r="H8617">
        <v>44750</v>
      </c>
      <c r="I8617">
        <v>47600</v>
      </c>
      <c r="J8617">
        <v>50500</v>
      </c>
      <c r="K8617" t="s">
        <v>3114</v>
      </c>
      <c r="L8617">
        <v>63</v>
      </c>
      <c r="M8617">
        <v>50</v>
      </c>
      <c r="N8617" t="s">
        <v>3191</v>
      </c>
    </row>
    <row r="8618" spans="1:14" x14ac:dyDescent="0.2">
      <c r="A8618" t="s">
        <v>14377</v>
      </c>
      <c r="B8618">
        <v>28600</v>
      </c>
      <c r="C8618">
        <v>32700</v>
      </c>
      <c r="D8618">
        <v>36800</v>
      </c>
      <c r="E8618">
        <v>40850</v>
      </c>
      <c r="F8618">
        <v>44150</v>
      </c>
      <c r="G8618">
        <v>47400</v>
      </c>
      <c r="H8618">
        <v>50700</v>
      </c>
      <c r="I8618">
        <v>53950</v>
      </c>
      <c r="J8618">
        <v>57200</v>
      </c>
      <c r="K8618" t="s">
        <v>3114</v>
      </c>
      <c r="L8618">
        <v>65</v>
      </c>
      <c r="M8618">
        <v>50</v>
      </c>
      <c r="N8618" t="s">
        <v>3192</v>
      </c>
    </row>
    <row r="8619" spans="1:14" x14ac:dyDescent="0.2">
      <c r="A8619" t="s">
        <v>14378</v>
      </c>
      <c r="B8619">
        <v>25250</v>
      </c>
      <c r="C8619">
        <v>28850</v>
      </c>
      <c r="D8619">
        <v>32450</v>
      </c>
      <c r="E8619">
        <v>36050</v>
      </c>
      <c r="F8619">
        <v>38950</v>
      </c>
      <c r="G8619">
        <v>41850</v>
      </c>
      <c r="H8619">
        <v>44750</v>
      </c>
      <c r="I8619">
        <v>47600</v>
      </c>
      <c r="J8619">
        <v>50500</v>
      </c>
      <c r="K8619" t="s">
        <v>3114</v>
      </c>
      <c r="L8619">
        <v>67</v>
      </c>
      <c r="M8619">
        <v>50</v>
      </c>
      <c r="N8619" t="s">
        <v>3758</v>
      </c>
    </row>
    <row r="8620" spans="1:14" x14ac:dyDescent="0.2">
      <c r="A8620" t="s">
        <v>14379</v>
      </c>
      <c r="B8620">
        <v>25250</v>
      </c>
      <c r="C8620">
        <v>28850</v>
      </c>
      <c r="D8620">
        <v>32450</v>
      </c>
      <c r="E8620">
        <v>36050</v>
      </c>
      <c r="F8620">
        <v>38950</v>
      </c>
      <c r="G8620">
        <v>41850</v>
      </c>
      <c r="H8620">
        <v>44750</v>
      </c>
      <c r="I8620">
        <v>47600</v>
      </c>
      <c r="J8620">
        <v>50500</v>
      </c>
      <c r="K8620" t="s">
        <v>3114</v>
      </c>
      <c r="L8620">
        <v>69</v>
      </c>
      <c r="M8620">
        <v>50</v>
      </c>
      <c r="N8620" t="s">
        <v>3193</v>
      </c>
    </row>
    <row r="8621" spans="1:14" x14ac:dyDescent="0.2">
      <c r="A8621" t="s">
        <v>14380</v>
      </c>
      <c r="B8621">
        <v>32650</v>
      </c>
      <c r="C8621">
        <v>37300</v>
      </c>
      <c r="D8621">
        <v>41950</v>
      </c>
      <c r="E8621">
        <v>46600</v>
      </c>
      <c r="F8621">
        <v>50350</v>
      </c>
      <c r="G8621">
        <v>54100</v>
      </c>
      <c r="H8621">
        <v>57800</v>
      </c>
      <c r="I8621">
        <v>61550</v>
      </c>
      <c r="J8621">
        <v>65250</v>
      </c>
      <c r="K8621" t="s">
        <v>3114</v>
      </c>
      <c r="L8621">
        <v>71</v>
      </c>
      <c r="M8621">
        <v>50</v>
      </c>
      <c r="N8621" t="s">
        <v>3306</v>
      </c>
    </row>
    <row r="8622" spans="1:14" x14ac:dyDescent="0.2">
      <c r="A8622" t="s">
        <v>14381</v>
      </c>
      <c r="B8622">
        <v>25250</v>
      </c>
      <c r="C8622">
        <v>28850</v>
      </c>
      <c r="D8622">
        <v>32450</v>
      </c>
      <c r="E8622">
        <v>36050</v>
      </c>
      <c r="F8622">
        <v>38950</v>
      </c>
      <c r="G8622">
        <v>41850</v>
      </c>
      <c r="H8622">
        <v>44750</v>
      </c>
      <c r="I8622">
        <v>47600</v>
      </c>
      <c r="J8622">
        <v>50500</v>
      </c>
      <c r="K8622" t="s">
        <v>3114</v>
      </c>
      <c r="L8622">
        <v>73</v>
      </c>
      <c r="M8622">
        <v>50</v>
      </c>
      <c r="N8622" t="s">
        <v>3307</v>
      </c>
    </row>
    <row r="8623" spans="1:14" x14ac:dyDescent="0.2">
      <c r="A8623" t="s">
        <v>14382</v>
      </c>
      <c r="B8623">
        <v>25500</v>
      </c>
      <c r="C8623">
        <v>29150</v>
      </c>
      <c r="D8623">
        <v>32800</v>
      </c>
      <c r="E8623">
        <v>36400</v>
      </c>
      <c r="F8623">
        <v>39350</v>
      </c>
      <c r="G8623">
        <v>42250</v>
      </c>
      <c r="H8623">
        <v>45150</v>
      </c>
      <c r="I8623">
        <v>48050</v>
      </c>
      <c r="J8623">
        <v>51000</v>
      </c>
      <c r="K8623" t="s">
        <v>3114</v>
      </c>
      <c r="L8623">
        <v>75</v>
      </c>
      <c r="M8623">
        <v>50</v>
      </c>
      <c r="N8623" t="s">
        <v>3194</v>
      </c>
    </row>
    <row r="8624" spans="1:14" x14ac:dyDescent="0.2">
      <c r="A8624" t="s">
        <v>14383</v>
      </c>
      <c r="B8624">
        <v>28050</v>
      </c>
      <c r="C8624">
        <v>32050</v>
      </c>
      <c r="D8624">
        <v>36050</v>
      </c>
      <c r="E8624">
        <v>40050</v>
      </c>
      <c r="F8624">
        <v>43300</v>
      </c>
      <c r="G8624">
        <v>46500</v>
      </c>
      <c r="H8624">
        <v>49700</v>
      </c>
      <c r="I8624">
        <v>52900</v>
      </c>
      <c r="J8624">
        <v>56100</v>
      </c>
      <c r="K8624" t="s">
        <v>3114</v>
      </c>
      <c r="L8624">
        <v>77</v>
      </c>
      <c r="M8624">
        <v>50</v>
      </c>
      <c r="N8624" t="s">
        <v>3311</v>
      </c>
    </row>
    <row r="8625" spans="1:14" x14ac:dyDescent="0.2">
      <c r="A8625" t="s">
        <v>14384</v>
      </c>
      <c r="B8625">
        <v>25500</v>
      </c>
      <c r="C8625">
        <v>29150</v>
      </c>
      <c r="D8625">
        <v>32800</v>
      </c>
      <c r="E8625">
        <v>36400</v>
      </c>
      <c r="F8625">
        <v>39350</v>
      </c>
      <c r="G8625">
        <v>42250</v>
      </c>
      <c r="H8625">
        <v>45150</v>
      </c>
      <c r="I8625">
        <v>48050</v>
      </c>
      <c r="J8625">
        <v>51000</v>
      </c>
      <c r="K8625" t="s">
        <v>3114</v>
      </c>
      <c r="L8625">
        <v>79</v>
      </c>
      <c r="M8625">
        <v>50</v>
      </c>
      <c r="N8625" t="s">
        <v>3195</v>
      </c>
    </row>
    <row r="8626" spans="1:14" x14ac:dyDescent="0.2">
      <c r="A8626" t="s">
        <v>14385</v>
      </c>
      <c r="B8626">
        <v>26250</v>
      </c>
      <c r="C8626">
        <v>30000</v>
      </c>
      <c r="D8626">
        <v>33750</v>
      </c>
      <c r="E8626">
        <v>37450</v>
      </c>
      <c r="F8626">
        <v>40450</v>
      </c>
      <c r="G8626">
        <v>43450</v>
      </c>
      <c r="H8626">
        <v>46450</v>
      </c>
      <c r="I8626">
        <v>49450</v>
      </c>
      <c r="J8626">
        <v>52450</v>
      </c>
      <c r="K8626" t="s">
        <v>3114</v>
      </c>
      <c r="L8626">
        <v>81</v>
      </c>
      <c r="M8626">
        <v>50</v>
      </c>
      <c r="N8626" t="s">
        <v>3196</v>
      </c>
    </row>
    <row r="8627" spans="1:14" x14ac:dyDescent="0.2">
      <c r="A8627" t="s">
        <v>14386</v>
      </c>
      <c r="B8627">
        <v>25250</v>
      </c>
      <c r="C8627">
        <v>28850</v>
      </c>
      <c r="D8627">
        <v>32450</v>
      </c>
      <c r="E8627">
        <v>36050</v>
      </c>
      <c r="F8627">
        <v>38950</v>
      </c>
      <c r="G8627">
        <v>41850</v>
      </c>
      <c r="H8627">
        <v>44750</v>
      </c>
      <c r="I8627">
        <v>47600</v>
      </c>
      <c r="J8627">
        <v>50500</v>
      </c>
      <c r="K8627" t="s">
        <v>3114</v>
      </c>
      <c r="L8627">
        <v>83</v>
      </c>
      <c r="M8627">
        <v>50</v>
      </c>
      <c r="N8627" t="s">
        <v>3197</v>
      </c>
    </row>
    <row r="8628" spans="1:14" x14ac:dyDescent="0.2">
      <c r="A8628" t="s">
        <v>14387</v>
      </c>
      <c r="B8628">
        <v>36100</v>
      </c>
      <c r="C8628">
        <v>41250</v>
      </c>
      <c r="D8628">
        <v>46400</v>
      </c>
      <c r="E8628">
        <v>51550</v>
      </c>
      <c r="F8628">
        <v>55700</v>
      </c>
      <c r="G8628">
        <v>59800</v>
      </c>
      <c r="H8628">
        <v>63950</v>
      </c>
      <c r="I8628">
        <v>68050</v>
      </c>
      <c r="J8628">
        <v>72200</v>
      </c>
      <c r="K8628" t="s">
        <v>3114</v>
      </c>
      <c r="L8628">
        <v>85</v>
      </c>
      <c r="M8628">
        <v>50</v>
      </c>
      <c r="N8628" t="s">
        <v>3198</v>
      </c>
    </row>
    <row r="8629" spans="1:14" x14ac:dyDescent="0.2">
      <c r="A8629" t="s">
        <v>14388</v>
      </c>
      <c r="B8629">
        <v>25250</v>
      </c>
      <c r="C8629">
        <v>28850</v>
      </c>
      <c r="D8629">
        <v>32450</v>
      </c>
      <c r="E8629">
        <v>36050</v>
      </c>
      <c r="F8629">
        <v>38950</v>
      </c>
      <c r="G8629">
        <v>41850</v>
      </c>
      <c r="H8629">
        <v>44750</v>
      </c>
      <c r="I8629">
        <v>47600</v>
      </c>
      <c r="J8629">
        <v>50500</v>
      </c>
      <c r="K8629" t="s">
        <v>3114</v>
      </c>
      <c r="L8629">
        <v>87</v>
      </c>
      <c r="M8629">
        <v>50</v>
      </c>
      <c r="N8629" t="s">
        <v>3199</v>
      </c>
    </row>
    <row r="8630" spans="1:14" x14ac:dyDescent="0.2">
      <c r="A8630" t="s">
        <v>14389</v>
      </c>
      <c r="B8630">
        <v>25700</v>
      </c>
      <c r="C8630">
        <v>29400</v>
      </c>
      <c r="D8630">
        <v>33050</v>
      </c>
      <c r="E8630">
        <v>36700</v>
      </c>
      <c r="F8630">
        <v>39650</v>
      </c>
      <c r="G8630">
        <v>42600</v>
      </c>
      <c r="H8630">
        <v>45550</v>
      </c>
      <c r="I8630">
        <v>48450</v>
      </c>
      <c r="J8630">
        <v>51400</v>
      </c>
      <c r="K8630" t="s">
        <v>3114</v>
      </c>
      <c r="L8630">
        <v>89</v>
      </c>
      <c r="M8630">
        <v>50</v>
      </c>
      <c r="N8630" t="s">
        <v>3200</v>
      </c>
    </row>
    <row r="8631" spans="1:14" x14ac:dyDescent="0.2">
      <c r="A8631" t="s">
        <v>14390</v>
      </c>
      <c r="B8631">
        <v>30750</v>
      </c>
      <c r="C8631">
        <v>35150</v>
      </c>
      <c r="D8631">
        <v>39550</v>
      </c>
      <c r="E8631">
        <v>43900</v>
      </c>
      <c r="F8631">
        <v>47450</v>
      </c>
      <c r="G8631">
        <v>50950</v>
      </c>
      <c r="H8631">
        <v>54450</v>
      </c>
      <c r="I8631">
        <v>57950</v>
      </c>
      <c r="J8631">
        <v>61500</v>
      </c>
      <c r="K8631" t="s">
        <v>3114</v>
      </c>
      <c r="L8631">
        <v>91</v>
      </c>
      <c r="M8631">
        <v>50</v>
      </c>
      <c r="N8631" t="s">
        <v>3201</v>
      </c>
    </row>
    <row r="8632" spans="1:14" x14ac:dyDescent="0.2">
      <c r="A8632" t="s">
        <v>14391</v>
      </c>
      <c r="B8632">
        <v>25250</v>
      </c>
      <c r="C8632">
        <v>28850</v>
      </c>
      <c r="D8632">
        <v>32450</v>
      </c>
      <c r="E8632">
        <v>36050</v>
      </c>
      <c r="F8632">
        <v>38950</v>
      </c>
      <c r="G8632">
        <v>41850</v>
      </c>
      <c r="H8632">
        <v>44750</v>
      </c>
      <c r="I8632">
        <v>47600</v>
      </c>
      <c r="J8632">
        <v>50500</v>
      </c>
      <c r="K8632" t="s">
        <v>3114</v>
      </c>
      <c r="L8632">
        <v>93</v>
      </c>
      <c r="M8632">
        <v>50</v>
      </c>
      <c r="N8632" t="s">
        <v>4190</v>
      </c>
    </row>
    <row r="8633" spans="1:14" x14ac:dyDescent="0.2">
      <c r="A8633" t="s">
        <v>14392</v>
      </c>
      <c r="B8633">
        <v>25250</v>
      </c>
      <c r="C8633">
        <v>28850</v>
      </c>
      <c r="D8633">
        <v>32450</v>
      </c>
      <c r="E8633">
        <v>36050</v>
      </c>
      <c r="F8633">
        <v>38950</v>
      </c>
      <c r="G8633">
        <v>41850</v>
      </c>
      <c r="H8633">
        <v>44750</v>
      </c>
      <c r="I8633">
        <v>47600</v>
      </c>
      <c r="J8633">
        <v>50500</v>
      </c>
      <c r="K8633" t="s">
        <v>3114</v>
      </c>
      <c r="L8633">
        <v>95</v>
      </c>
      <c r="M8633">
        <v>50</v>
      </c>
      <c r="N8633" t="s">
        <v>3202</v>
      </c>
    </row>
    <row r="8634" spans="1:14" x14ac:dyDescent="0.2">
      <c r="A8634" t="s">
        <v>14393</v>
      </c>
      <c r="B8634">
        <v>30100</v>
      </c>
      <c r="C8634">
        <v>34400</v>
      </c>
      <c r="D8634">
        <v>38700</v>
      </c>
      <c r="E8634">
        <v>43000</v>
      </c>
      <c r="F8634">
        <v>46450</v>
      </c>
      <c r="G8634">
        <v>49900</v>
      </c>
      <c r="H8634">
        <v>53350</v>
      </c>
      <c r="I8634">
        <v>56800</v>
      </c>
      <c r="J8634">
        <v>60200</v>
      </c>
      <c r="K8634" t="s">
        <v>3114</v>
      </c>
      <c r="L8634">
        <v>97</v>
      </c>
      <c r="M8634">
        <v>50</v>
      </c>
      <c r="N8634" t="s">
        <v>3203</v>
      </c>
    </row>
    <row r="8635" spans="1:14" x14ac:dyDescent="0.2">
      <c r="A8635" t="s">
        <v>14394</v>
      </c>
      <c r="B8635">
        <v>26600</v>
      </c>
      <c r="C8635">
        <v>30400</v>
      </c>
      <c r="D8635">
        <v>34200</v>
      </c>
      <c r="E8635">
        <v>38000</v>
      </c>
      <c r="F8635">
        <v>41050</v>
      </c>
      <c r="G8635">
        <v>44100</v>
      </c>
      <c r="H8635">
        <v>47150</v>
      </c>
      <c r="I8635">
        <v>50200</v>
      </c>
      <c r="J8635">
        <v>53200</v>
      </c>
      <c r="K8635" t="s">
        <v>3114</v>
      </c>
      <c r="L8635">
        <v>99</v>
      </c>
      <c r="M8635">
        <v>50</v>
      </c>
      <c r="N8635" t="s">
        <v>3204</v>
      </c>
    </row>
    <row r="8636" spans="1:14" x14ac:dyDescent="0.2">
      <c r="A8636" t="s">
        <v>14395</v>
      </c>
      <c r="B8636">
        <v>25250</v>
      </c>
      <c r="C8636">
        <v>28850</v>
      </c>
      <c r="D8636">
        <v>32450</v>
      </c>
      <c r="E8636">
        <v>36050</v>
      </c>
      <c r="F8636">
        <v>38950</v>
      </c>
      <c r="G8636">
        <v>41850</v>
      </c>
      <c r="H8636">
        <v>44750</v>
      </c>
      <c r="I8636">
        <v>47600</v>
      </c>
      <c r="J8636">
        <v>50500</v>
      </c>
      <c r="K8636" t="s">
        <v>3114</v>
      </c>
      <c r="L8636">
        <v>101</v>
      </c>
      <c r="M8636">
        <v>50</v>
      </c>
      <c r="N8636" t="s">
        <v>3205</v>
      </c>
    </row>
    <row r="8637" spans="1:14" x14ac:dyDescent="0.2">
      <c r="A8637" t="s">
        <v>14396</v>
      </c>
      <c r="B8637">
        <v>29950</v>
      </c>
      <c r="C8637">
        <v>34200</v>
      </c>
      <c r="D8637">
        <v>38500</v>
      </c>
      <c r="E8637">
        <v>42750</v>
      </c>
      <c r="F8637">
        <v>46200</v>
      </c>
      <c r="G8637">
        <v>49600</v>
      </c>
      <c r="H8637">
        <v>53050</v>
      </c>
      <c r="I8637">
        <v>56450</v>
      </c>
      <c r="J8637">
        <v>59850</v>
      </c>
      <c r="K8637" t="s">
        <v>3114</v>
      </c>
      <c r="L8637">
        <v>103</v>
      </c>
      <c r="M8637">
        <v>50</v>
      </c>
      <c r="N8637" t="s">
        <v>3206</v>
      </c>
    </row>
    <row r="8638" spans="1:14" x14ac:dyDescent="0.2">
      <c r="A8638" t="s">
        <v>14397</v>
      </c>
      <c r="B8638">
        <v>25650</v>
      </c>
      <c r="C8638">
        <v>29300</v>
      </c>
      <c r="D8638">
        <v>32950</v>
      </c>
      <c r="E8638">
        <v>36600</v>
      </c>
      <c r="F8638">
        <v>39550</v>
      </c>
      <c r="G8638">
        <v>42500</v>
      </c>
      <c r="H8638">
        <v>45400</v>
      </c>
      <c r="I8638">
        <v>48350</v>
      </c>
      <c r="J8638">
        <v>51250</v>
      </c>
      <c r="K8638" t="s">
        <v>3114</v>
      </c>
      <c r="L8638">
        <v>105</v>
      </c>
      <c r="M8638">
        <v>50</v>
      </c>
      <c r="N8638" t="s">
        <v>2122</v>
      </c>
    </row>
    <row r="8639" spans="1:14" x14ac:dyDescent="0.2">
      <c r="A8639" t="s">
        <v>14398</v>
      </c>
      <c r="B8639">
        <v>29200</v>
      </c>
      <c r="C8639">
        <v>33350</v>
      </c>
      <c r="D8639">
        <v>37500</v>
      </c>
      <c r="E8639">
        <v>41650</v>
      </c>
      <c r="F8639">
        <v>45000</v>
      </c>
      <c r="G8639">
        <v>48350</v>
      </c>
      <c r="H8639">
        <v>51650</v>
      </c>
      <c r="I8639">
        <v>55000</v>
      </c>
      <c r="J8639">
        <v>58350</v>
      </c>
      <c r="K8639" t="s">
        <v>3114</v>
      </c>
      <c r="L8639">
        <v>107</v>
      </c>
      <c r="M8639">
        <v>50</v>
      </c>
      <c r="N8639" t="s">
        <v>3207</v>
      </c>
    </row>
    <row r="8640" spans="1:14" x14ac:dyDescent="0.2">
      <c r="A8640" t="s">
        <v>14399</v>
      </c>
      <c r="B8640">
        <v>25250</v>
      </c>
      <c r="C8640">
        <v>28850</v>
      </c>
      <c r="D8640">
        <v>32450</v>
      </c>
      <c r="E8640">
        <v>36050</v>
      </c>
      <c r="F8640">
        <v>38950</v>
      </c>
      <c r="G8640">
        <v>41850</v>
      </c>
      <c r="H8640">
        <v>44750</v>
      </c>
      <c r="I8640">
        <v>47600</v>
      </c>
      <c r="J8640">
        <v>50500</v>
      </c>
      <c r="K8640" t="s">
        <v>3114</v>
      </c>
      <c r="L8640">
        <v>109</v>
      </c>
      <c r="M8640">
        <v>50</v>
      </c>
      <c r="N8640" t="s">
        <v>3208</v>
      </c>
    </row>
    <row r="8641" spans="1:14" x14ac:dyDescent="0.2">
      <c r="A8641" t="s">
        <v>14400</v>
      </c>
      <c r="B8641">
        <v>25600</v>
      </c>
      <c r="C8641">
        <v>29250</v>
      </c>
      <c r="D8641">
        <v>32900</v>
      </c>
      <c r="E8641">
        <v>36550</v>
      </c>
      <c r="F8641">
        <v>39500</v>
      </c>
      <c r="G8641">
        <v>42400</v>
      </c>
      <c r="H8641">
        <v>45350</v>
      </c>
      <c r="I8641">
        <v>48250</v>
      </c>
      <c r="J8641">
        <v>51200</v>
      </c>
      <c r="K8641" t="s">
        <v>3114</v>
      </c>
      <c r="L8641">
        <v>111</v>
      </c>
      <c r="M8641">
        <v>50</v>
      </c>
      <c r="N8641" t="s">
        <v>3209</v>
      </c>
    </row>
    <row r="8642" spans="1:14" x14ac:dyDescent="0.2">
      <c r="A8642" t="s">
        <v>14401</v>
      </c>
      <c r="B8642">
        <v>36100</v>
      </c>
      <c r="C8642">
        <v>41250</v>
      </c>
      <c r="D8642">
        <v>46400</v>
      </c>
      <c r="E8642">
        <v>51550</v>
      </c>
      <c r="F8642">
        <v>55700</v>
      </c>
      <c r="G8642">
        <v>59800</v>
      </c>
      <c r="H8642">
        <v>63950</v>
      </c>
      <c r="I8642">
        <v>68050</v>
      </c>
      <c r="J8642">
        <v>72200</v>
      </c>
      <c r="K8642" t="s">
        <v>3114</v>
      </c>
      <c r="L8642">
        <v>113</v>
      </c>
      <c r="M8642">
        <v>50</v>
      </c>
      <c r="N8642" t="s">
        <v>3321</v>
      </c>
    </row>
    <row r="8643" spans="1:14" x14ac:dyDescent="0.2">
      <c r="A8643" t="s">
        <v>14402</v>
      </c>
      <c r="B8643">
        <v>25250</v>
      </c>
      <c r="C8643">
        <v>28850</v>
      </c>
      <c r="D8643">
        <v>32450</v>
      </c>
      <c r="E8643">
        <v>36050</v>
      </c>
      <c r="F8643">
        <v>38950</v>
      </c>
      <c r="G8643">
        <v>41850</v>
      </c>
      <c r="H8643">
        <v>44750</v>
      </c>
      <c r="I8643">
        <v>47600</v>
      </c>
      <c r="J8643">
        <v>50500</v>
      </c>
      <c r="K8643" t="s">
        <v>3114</v>
      </c>
      <c r="L8643">
        <v>115</v>
      </c>
      <c r="M8643">
        <v>50</v>
      </c>
      <c r="N8643" t="s">
        <v>2956</v>
      </c>
    </row>
    <row r="8644" spans="1:14" x14ac:dyDescent="0.2">
      <c r="A8644" t="s">
        <v>14403</v>
      </c>
      <c r="B8644">
        <v>25500</v>
      </c>
      <c r="C8644">
        <v>29150</v>
      </c>
      <c r="D8644">
        <v>32800</v>
      </c>
      <c r="E8644">
        <v>36400</v>
      </c>
      <c r="F8644">
        <v>39350</v>
      </c>
      <c r="G8644">
        <v>42250</v>
      </c>
      <c r="H8644">
        <v>45150</v>
      </c>
      <c r="I8644">
        <v>48050</v>
      </c>
      <c r="J8644">
        <v>51000</v>
      </c>
      <c r="K8644" t="s">
        <v>3114</v>
      </c>
      <c r="L8644">
        <v>117</v>
      </c>
      <c r="M8644">
        <v>50</v>
      </c>
      <c r="N8644" t="s">
        <v>3210</v>
      </c>
    </row>
    <row r="8645" spans="1:14" x14ac:dyDescent="0.2">
      <c r="A8645" t="s">
        <v>14404</v>
      </c>
      <c r="B8645">
        <v>25250</v>
      </c>
      <c r="C8645">
        <v>28850</v>
      </c>
      <c r="D8645">
        <v>32450</v>
      </c>
      <c r="E8645">
        <v>36050</v>
      </c>
      <c r="F8645">
        <v>38950</v>
      </c>
      <c r="G8645">
        <v>41850</v>
      </c>
      <c r="H8645">
        <v>44750</v>
      </c>
      <c r="I8645">
        <v>47600</v>
      </c>
      <c r="J8645">
        <v>50500</v>
      </c>
      <c r="K8645" t="s">
        <v>3114</v>
      </c>
      <c r="L8645">
        <v>119</v>
      </c>
      <c r="M8645">
        <v>50</v>
      </c>
      <c r="N8645" t="s">
        <v>2717</v>
      </c>
    </row>
    <row r="8646" spans="1:14" x14ac:dyDescent="0.2">
      <c r="A8646" t="s">
        <v>14405</v>
      </c>
      <c r="B8646">
        <v>36100</v>
      </c>
      <c r="C8646">
        <v>41250</v>
      </c>
      <c r="D8646">
        <v>46400</v>
      </c>
      <c r="E8646">
        <v>51550</v>
      </c>
      <c r="F8646">
        <v>55700</v>
      </c>
      <c r="G8646">
        <v>59800</v>
      </c>
      <c r="H8646">
        <v>63950</v>
      </c>
      <c r="I8646">
        <v>68050</v>
      </c>
      <c r="J8646">
        <v>72200</v>
      </c>
      <c r="K8646" t="s">
        <v>3114</v>
      </c>
      <c r="L8646">
        <v>121</v>
      </c>
      <c r="M8646">
        <v>50</v>
      </c>
      <c r="N8646" t="s">
        <v>3211</v>
      </c>
    </row>
    <row r="8647" spans="1:14" x14ac:dyDescent="0.2">
      <c r="A8647" t="s">
        <v>14406</v>
      </c>
      <c r="B8647">
        <v>26900</v>
      </c>
      <c r="C8647">
        <v>30750</v>
      </c>
      <c r="D8647">
        <v>34600</v>
      </c>
      <c r="E8647">
        <v>38400</v>
      </c>
      <c r="F8647">
        <v>41500</v>
      </c>
      <c r="G8647">
        <v>44550</v>
      </c>
      <c r="H8647">
        <v>47650</v>
      </c>
      <c r="I8647">
        <v>50700</v>
      </c>
      <c r="J8647">
        <v>53800</v>
      </c>
      <c r="K8647" t="s">
        <v>3114</v>
      </c>
      <c r="L8647">
        <v>123</v>
      </c>
      <c r="M8647">
        <v>50</v>
      </c>
      <c r="N8647" t="s">
        <v>3212</v>
      </c>
    </row>
    <row r="8648" spans="1:14" x14ac:dyDescent="0.2">
      <c r="A8648" t="s">
        <v>14407</v>
      </c>
      <c r="B8648">
        <v>25250</v>
      </c>
      <c r="C8648">
        <v>28850</v>
      </c>
      <c r="D8648">
        <v>32450</v>
      </c>
      <c r="E8648">
        <v>36050</v>
      </c>
      <c r="F8648">
        <v>38950</v>
      </c>
      <c r="G8648">
        <v>41850</v>
      </c>
      <c r="H8648">
        <v>44750</v>
      </c>
      <c r="I8648">
        <v>47600</v>
      </c>
      <c r="J8648">
        <v>50500</v>
      </c>
      <c r="K8648" t="s">
        <v>3114</v>
      </c>
      <c r="L8648">
        <v>125</v>
      </c>
      <c r="M8648">
        <v>50</v>
      </c>
      <c r="N8648" t="s">
        <v>3213</v>
      </c>
    </row>
    <row r="8649" spans="1:14" x14ac:dyDescent="0.2">
      <c r="A8649" t="s">
        <v>14408</v>
      </c>
      <c r="B8649">
        <v>25250</v>
      </c>
      <c r="C8649">
        <v>28850</v>
      </c>
      <c r="D8649">
        <v>32450</v>
      </c>
      <c r="E8649">
        <v>36050</v>
      </c>
      <c r="F8649">
        <v>38950</v>
      </c>
      <c r="G8649">
        <v>41850</v>
      </c>
      <c r="H8649">
        <v>44750</v>
      </c>
      <c r="I8649">
        <v>47600</v>
      </c>
      <c r="J8649">
        <v>50500</v>
      </c>
      <c r="K8649" t="s">
        <v>3114</v>
      </c>
      <c r="L8649">
        <v>127</v>
      </c>
      <c r="M8649">
        <v>50</v>
      </c>
      <c r="N8649" t="s">
        <v>3214</v>
      </c>
    </row>
    <row r="8650" spans="1:14" x14ac:dyDescent="0.2">
      <c r="A8650" t="s">
        <v>14409</v>
      </c>
      <c r="B8650">
        <v>25250</v>
      </c>
      <c r="C8650">
        <v>28850</v>
      </c>
      <c r="D8650">
        <v>32450</v>
      </c>
      <c r="E8650">
        <v>36050</v>
      </c>
      <c r="F8650">
        <v>38950</v>
      </c>
      <c r="G8650">
        <v>41850</v>
      </c>
      <c r="H8650">
        <v>44750</v>
      </c>
      <c r="I8650">
        <v>47600</v>
      </c>
      <c r="J8650">
        <v>50500</v>
      </c>
      <c r="K8650" t="s">
        <v>3114</v>
      </c>
      <c r="L8650">
        <v>129</v>
      </c>
      <c r="M8650">
        <v>50</v>
      </c>
      <c r="N8650" t="s">
        <v>3215</v>
      </c>
    </row>
    <row r="8651" spans="1:14" x14ac:dyDescent="0.2">
      <c r="A8651" t="s">
        <v>14410</v>
      </c>
      <c r="B8651">
        <v>25250</v>
      </c>
      <c r="C8651">
        <v>28850</v>
      </c>
      <c r="D8651">
        <v>32450</v>
      </c>
      <c r="E8651">
        <v>36050</v>
      </c>
      <c r="F8651">
        <v>38950</v>
      </c>
      <c r="G8651">
        <v>41850</v>
      </c>
      <c r="H8651">
        <v>44750</v>
      </c>
      <c r="I8651">
        <v>47600</v>
      </c>
      <c r="J8651">
        <v>50500</v>
      </c>
      <c r="K8651" t="s">
        <v>3114</v>
      </c>
      <c r="L8651">
        <v>131</v>
      </c>
      <c r="M8651">
        <v>50</v>
      </c>
      <c r="N8651" t="s">
        <v>4231</v>
      </c>
    </row>
    <row r="8652" spans="1:14" x14ac:dyDescent="0.2">
      <c r="A8652" t="s">
        <v>14411</v>
      </c>
      <c r="B8652">
        <v>25250</v>
      </c>
      <c r="C8652">
        <v>28850</v>
      </c>
      <c r="D8652">
        <v>32450</v>
      </c>
      <c r="E8652">
        <v>36050</v>
      </c>
      <c r="F8652">
        <v>38950</v>
      </c>
      <c r="G8652">
        <v>41850</v>
      </c>
      <c r="H8652">
        <v>44750</v>
      </c>
      <c r="I8652">
        <v>47600</v>
      </c>
      <c r="J8652">
        <v>50500</v>
      </c>
      <c r="K8652" t="s">
        <v>3114</v>
      </c>
      <c r="L8652">
        <v>133</v>
      </c>
      <c r="M8652">
        <v>50</v>
      </c>
      <c r="N8652" t="s">
        <v>3216</v>
      </c>
    </row>
    <row r="8653" spans="1:14" x14ac:dyDescent="0.2">
      <c r="A8653" t="s">
        <v>14412</v>
      </c>
      <c r="B8653">
        <v>27450</v>
      </c>
      <c r="C8653">
        <v>31400</v>
      </c>
      <c r="D8653">
        <v>35300</v>
      </c>
      <c r="E8653">
        <v>39200</v>
      </c>
      <c r="F8653">
        <v>42350</v>
      </c>
      <c r="G8653">
        <v>45500</v>
      </c>
      <c r="H8653">
        <v>48650</v>
      </c>
      <c r="I8653">
        <v>51750</v>
      </c>
      <c r="J8653">
        <v>54900</v>
      </c>
      <c r="K8653" t="s">
        <v>3114</v>
      </c>
      <c r="L8653">
        <v>135</v>
      </c>
      <c r="M8653">
        <v>50</v>
      </c>
      <c r="N8653" t="s">
        <v>3217</v>
      </c>
    </row>
    <row r="8654" spans="1:14" x14ac:dyDescent="0.2">
      <c r="A8654" t="s">
        <v>14413</v>
      </c>
      <c r="B8654">
        <v>25500</v>
      </c>
      <c r="C8654">
        <v>29150</v>
      </c>
      <c r="D8654">
        <v>32800</v>
      </c>
      <c r="E8654">
        <v>36400</v>
      </c>
      <c r="F8654">
        <v>39350</v>
      </c>
      <c r="G8654">
        <v>42250</v>
      </c>
      <c r="H8654">
        <v>45150</v>
      </c>
      <c r="I8654">
        <v>48050</v>
      </c>
      <c r="J8654">
        <v>51000</v>
      </c>
      <c r="K8654" t="s">
        <v>3114</v>
      </c>
      <c r="L8654">
        <v>137</v>
      </c>
      <c r="M8654">
        <v>50</v>
      </c>
      <c r="N8654" t="s">
        <v>4105</v>
      </c>
    </row>
    <row r="8655" spans="1:14" x14ac:dyDescent="0.2">
      <c r="A8655" t="s">
        <v>14414</v>
      </c>
      <c r="B8655">
        <v>36100</v>
      </c>
      <c r="C8655">
        <v>41250</v>
      </c>
      <c r="D8655">
        <v>46400</v>
      </c>
      <c r="E8655">
        <v>51550</v>
      </c>
      <c r="F8655">
        <v>55700</v>
      </c>
      <c r="G8655">
        <v>59800</v>
      </c>
      <c r="H8655">
        <v>63950</v>
      </c>
      <c r="I8655">
        <v>68050</v>
      </c>
      <c r="J8655">
        <v>72200</v>
      </c>
      <c r="K8655" t="s">
        <v>3114</v>
      </c>
      <c r="L8655">
        <v>139</v>
      </c>
      <c r="M8655">
        <v>50</v>
      </c>
      <c r="N8655" t="s">
        <v>4194</v>
      </c>
    </row>
    <row r="8656" spans="1:14" x14ac:dyDescent="0.2">
      <c r="A8656" t="s">
        <v>14415</v>
      </c>
      <c r="B8656">
        <v>25250</v>
      </c>
      <c r="C8656">
        <v>28850</v>
      </c>
      <c r="D8656">
        <v>32450</v>
      </c>
      <c r="E8656">
        <v>36050</v>
      </c>
      <c r="F8656">
        <v>38950</v>
      </c>
      <c r="G8656">
        <v>41850</v>
      </c>
      <c r="H8656">
        <v>44750</v>
      </c>
      <c r="I8656">
        <v>47600</v>
      </c>
      <c r="J8656">
        <v>50500</v>
      </c>
      <c r="K8656" t="s">
        <v>3114</v>
      </c>
      <c r="L8656">
        <v>141</v>
      </c>
      <c r="M8656">
        <v>50</v>
      </c>
      <c r="N8656" t="s">
        <v>2723</v>
      </c>
    </row>
    <row r="8657" spans="1:14" x14ac:dyDescent="0.2">
      <c r="A8657" t="s">
        <v>14416</v>
      </c>
      <c r="B8657">
        <v>27500</v>
      </c>
      <c r="C8657">
        <v>31400</v>
      </c>
      <c r="D8657">
        <v>35350</v>
      </c>
      <c r="E8657">
        <v>39250</v>
      </c>
      <c r="F8657">
        <v>42400</v>
      </c>
      <c r="G8657">
        <v>45550</v>
      </c>
      <c r="H8657">
        <v>48700</v>
      </c>
      <c r="I8657">
        <v>51850</v>
      </c>
      <c r="J8657">
        <v>54950</v>
      </c>
      <c r="K8657" t="s">
        <v>3114</v>
      </c>
      <c r="L8657">
        <v>143</v>
      </c>
      <c r="M8657">
        <v>50</v>
      </c>
      <c r="N8657" t="s">
        <v>3218</v>
      </c>
    </row>
    <row r="8658" spans="1:14" x14ac:dyDescent="0.2">
      <c r="A8658" t="s">
        <v>14417</v>
      </c>
      <c r="B8658">
        <v>25250</v>
      </c>
      <c r="C8658">
        <v>28850</v>
      </c>
      <c r="D8658">
        <v>32450</v>
      </c>
      <c r="E8658">
        <v>36050</v>
      </c>
      <c r="F8658">
        <v>38950</v>
      </c>
      <c r="G8658">
        <v>41850</v>
      </c>
      <c r="H8658">
        <v>44750</v>
      </c>
      <c r="I8658">
        <v>47600</v>
      </c>
      <c r="J8658">
        <v>50500</v>
      </c>
      <c r="K8658" t="s">
        <v>3114</v>
      </c>
      <c r="L8658">
        <v>145</v>
      </c>
      <c r="M8658">
        <v>50</v>
      </c>
      <c r="N8658" t="s">
        <v>3219</v>
      </c>
    </row>
    <row r="8659" spans="1:14" x14ac:dyDescent="0.2">
      <c r="A8659" t="s">
        <v>14418</v>
      </c>
      <c r="B8659">
        <v>27450</v>
      </c>
      <c r="C8659">
        <v>31400</v>
      </c>
      <c r="D8659">
        <v>35300</v>
      </c>
      <c r="E8659">
        <v>39200</v>
      </c>
      <c r="F8659">
        <v>42350</v>
      </c>
      <c r="G8659">
        <v>45500</v>
      </c>
      <c r="H8659">
        <v>48650</v>
      </c>
      <c r="I8659">
        <v>51750</v>
      </c>
      <c r="J8659">
        <v>54900</v>
      </c>
      <c r="K8659" t="s">
        <v>3114</v>
      </c>
      <c r="L8659">
        <v>147</v>
      </c>
      <c r="M8659">
        <v>50</v>
      </c>
      <c r="N8659" t="s">
        <v>2966</v>
      </c>
    </row>
    <row r="8660" spans="1:14" x14ac:dyDescent="0.2">
      <c r="A8660" t="s">
        <v>14419</v>
      </c>
      <c r="B8660">
        <v>29900</v>
      </c>
      <c r="C8660">
        <v>34200</v>
      </c>
      <c r="D8660">
        <v>38450</v>
      </c>
      <c r="E8660">
        <v>42700</v>
      </c>
      <c r="F8660">
        <v>46150</v>
      </c>
      <c r="G8660">
        <v>49550</v>
      </c>
      <c r="H8660">
        <v>52950</v>
      </c>
      <c r="I8660">
        <v>56400</v>
      </c>
      <c r="J8660">
        <v>59800</v>
      </c>
      <c r="K8660" t="s">
        <v>3114</v>
      </c>
      <c r="L8660">
        <v>149</v>
      </c>
      <c r="M8660">
        <v>50</v>
      </c>
      <c r="N8660" t="s">
        <v>3326</v>
      </c>
    </row>
    <row r="8661" spans="1:14" x14ac:dyDescent="0.2">
      <c r="A8661" t="s">
        <v>14420</v>
      </c>
      <c r="B8661">
        <v>25550</v>
      </c>
      <c r="C8661">
        <v>29200</v>
      </c>
      <c r="D8661">
        <v>32850</v>
      </c>
      <c r="E8661">
        <v>36450</v>
      </c>
      <c r="F8661">
        <v>39400</v>
      </c>
      <c r="G8661">
        <v>42300</v>
      </c>
      <c r="H8661">
        <v>45200</v>
      </c>
      <c r="I8661">
        <v>48150</v>
      </c>
      <c r="J8661">
        <v>51050</v>
      </c>
      <c r="K8661" t="s">
        <v>3114</v>
      </c>
      <c r="L8661">
        <v>151</v>
      </c>
      <c r="M8661">
        <v>50</v>
      </c>
      <c r="N8661" t="s">
        <v>3220</v>
      </c>
    </row>
    <row r="8662" spans="1:14" x14ac:dyDescent="0.2">
      <c r="A8662" t="s">
        <v>14421</v>
      </c>
      <c r="B8662">
        <v>25250</v>
      </c>
      <c r="C8662">
        <v>28850</v>
      </c>
      <c r="D8662">
        <v>32450</v>
      </c>
      <c r="E8662">
        <v>36050</v>
      </c>
      <c r="F8662">
        <v>38950</v>
      </c>
      <c r="G8662">
        <v>41850</v>
      </c>
      <c r="H8662">
        <v>44750</v>
      </c>
      <c r="I8662">
        <v>47600</v>
      </c>
      <c r="J8662">
        <v>50500</v>
      </c>
      <c r="K8662" t="s">
        <v>3114</v>
      </c>
      <c r="L8662">
        <v>153</v>
      </c>
      <c r="M8662">
        <v>50</v>
      </c>
      <c r="N8662" t="s">
        <v>2967</v>
      </c>
    </row>
    <row r="8663" spans="1:14" x14ac:dyDescent="0.2">
      <c r="A8663" t="s">
        <v>14422</v>
      </c>
      <c r="B8663">
        <v>25250</v>
      </c>
      <c r="C8663">
        <v>28850</v>
      </c>
      <c r="D8663">
        <v>32450</v>
      </c>
      <c r="E8663">
        <v>36050</v>
      </c>
      <c r="F8663">
        <v>38950</v>
      </c>
      <c r="G8663">
        <v>41850</v>
      </c>
      <c r="H8663">
        <v>44750</v>
      </c>
      <c r="I8663">
        <v>47600</v>
      </c>
      <c r="J8663">
        <v>50500</v>
      </c>
      <c r="K8663" t="s">
        <v>3114</v>
      </c>
      <c r="L8663">
        <v>155</v>
      </c>
      <c r="M8663">
        <v>50</v>
      </c>
      <c r="N8663" t="s">
        <v>3221</v>
      </c>
    </row>
    <row r="8664" spans="1:14" x14ac:dyDescent="0.2">
      <c r="A8664" t="s">
        <v>14423</v>
      </c>
      <c r="B8664">
        <v>32650</v>
      </c>
      <c r="C8664">
        <v>37300</v>
      </c>
      <c r="D8664">
        <v>41950</v>
      </c>
      <c r="E8664">
        <v>46600</v>
      </c>
      <c r="F8664">
        <v>50350</v>
      </c>
      <c r="G8664">
        <v>54100</v>
      </c>
      <c r="H8664">
        <v>57800</v>
      </c>
      <c r="I8664">
        <v>61550</v>
      </c>
      <c r="J8664">
        <v>65250</v>
      </c>
      <c r="K8664" t="s">
        <v>3114</v>
      </c>
      <c r="L8664">
        <v>157</v>
      </c>
      <c r="M8664">
        <v>50</v>
      </c>
      <c r="N8664" t="s">
        <v>3222</v>
      </c>
    </row>
    <row r="8665" spans="1:14" x14ac:dyDescent="0.2">
      <c r="A8665" t="s">
        <v>14424</v>
      </c>
      <c r="B8665">
        <v>26750</v>
      </c>
      <c r="C8665">
        <v>30600</v>
      </c>
      <c r="D8665">
        <v>34400</v>
      </c>
      <c r="E8665">
        <v>38200</v>
      </c>
      <c r="F8665">
        <v>41300</v>
      </c>
      <c r="G8665">
        <v>44350</v>
      </c>
      <c r="H8665">
        <v>47400</v>
      </c>
      <c r="I8665">
        <v>50450</v>
      </c>
      <c r="J8665">
        <v>53500</v>
      </c>
      <c r="K8665" t="s">
        <v>3114</v>
      </c>
      <c r="L8665">
        <v>159</v>
      </c>
      <c r="M8665">
        <v>50</v>
      </c>
      <c r="N8665" t="s">
        <v>3327</v>
      </c>
    </row>
    <row r="8666" spans="1:14" x14ac:dyDescent="0.2">
      <c r="A8666" t="s">
        <v>14425</v>
      </c>
      <c r="B8666">
        <v>25600</v>
      </c>
      <c r="C8666">
        <v>29250</v>
      </c>
      <c r="D8666">
        <v>32900</v>
      </c>
      <c r="E8666">
        <v>36550</v>
      </c>
      <c r="F8666">
        <v>39500</v>
      </c>
      <c r="G8666">
        <v>42400</v>
      </c>
      <c r="H8666">
        <v>45350</v>
      </c>
      <c r="I8666">
        <v>48250</v>
      </c>
      <c r="J8666">
        <v>51200</v>
      </c>
      <c r="K8666" t="s">
        <v>3114</v>
      </c>
      <c r="L8666">
        <v>161</v>
      </c>
      <c r="M8666">
        <v>50</v>
      </c>
      <c r="N8666" t="s">
        <v>3223</v>
      </c>
    </row>
    <row r="8667" spans="1:14" x14ac:dyDescent="0.2">
      <c r="A8667" t="s">
        <v>14426</v>
      </c>
      <c r="B8667">
        <v>25250</v>
      </c>
      <c r="C8667">
        <v>28850</v>
      </c>
      <c r="D8667">
        <v>32450</v>
      </c>
      <c r="E8667">
        <v>36050</v>
      </c>
      <c r="F8667">
        <v>38950</v>
      </c>
      <c r="G8667">
        <v>41850</v>
      </c>
      <c r="H8667">
        <v>44750</v>
      </c>
      <c r="I8667">
        <v>47600</v>
      </c>
      <c r="J8667">
        <v>50500</v>
      </c>
      <c r="K8667" t="s">
        <v>3114</v>
      </c>
      <c r="L8667">
        <v>163</v>
      </c>
      <c r="M8667">
        <v>50</v>
      </c>
      <c r="N8667" t="s">
        <v>2030</v>
      </c>
    </row>
    <row r="8668" spans="1:14" x14ac:dyDescent="0.2">
      <c r="A8668" t="s">
        <v>14427</v>
      </c>
      <c r="B8668">
        <v>28150</v>
      </c>
      <c r="C8668">
        <v>32150</v>
      </c>
      <c r="D8668">
        <v>36150</v>
      </c>
      <c r="E8668">
        <v>40150</v>
      </c>
      <c r="F8668">
        <v>43400</v>
      </c>
      <c r="G8668">
        <v>46600</v>
      </c>
      <c r="H8668">
        <v>49800</v>
      </c>
      <c r="I8668">
        <v>53000</v>
      </c>
      <c r="J8668">
        <v>56250</v>
      </c>
      <c r="K8668" t="s">
        <v>3114</v>
      </c>
      <c r="L8668">
        <v>165</v>
      </c>
      <c r="M8668">
        <v>50</v>
      </c>
      <c r="N8668" t="s">
        <v>2031</v>
      </c>
    </row>
    <row r="8669" spans="1:14" x14ac:dyDescent="0.2">
      <c r="A8669" t="s">
        <v>14428</v>
      </c>
      <c r="B8669">
        <v>32650</v>
      </c>
      <c r="C8669">
        <v>37300</v>
      </c>
      <c r="D8669">
        <v>41950</v>
      </c>
      <c r="E8669">
        <v>46600</v>
      </c>
      <c r="F8669">
        <v>50350</v>
      </c>
      <c r="G8669">
        <v>54100</v>
      </c>
      <c r="H8669">
        <v>57800</v>
      </c>
      <c r="I8669">
        <v>61550</v>
      </c>
      <c r="J8669">
        <v>65250</v>
      </c>
      <c r="K8669" t="s">
        <v>3114</v>
      </c>
      <c r="L8669">
        <v>167</v>
      </c>
      <c r="M8669">
        <v>50</v>
      </c>
      <c r="N8669" t="s">
        <v>2032</v>
      </c>
    </row>
    <row r="8670" spans="1:14" x14ac:dyDescent="0.2">
      <c r="A8670" t="s">
        <v>14429</v>
      </c>
      <c r="B8670">
        <v>26150</v>
      </c>
      <c r="C8670">
        <v>29900</v>
      </c>
      <c r="D8670">
        <v>33650</v>
      </c>
      <c r="E8670">
        <v>37350</v>
      </c>
      <c r="F8670">
        <v>40350</v>
      </c>
      <c r="G8670">
        <v>43350</v>
      </c>
      <c r="H8670">
        <v>46350</v>
      </c>
      <c r="I8670">
        <v>49350</v>
      </c>
      <c r="J8670">
        <v>52300</v>
      </c>
      <c r="K8670" t="s">
        <v>3114</v>
      </c>
      <c r="L8670">
        <v>169</v>
      </c>
      <c r="M8670">
        <v>50</v>
      </c>
      <c r="N8670" t="s">
        <v>2033</v>
      </c>
    </row>
    <row r="8671" spans="1:14" x14ac:dyDescent="0.2">
      <c r="A8671" t="s">
        <v>14430</v>
      </c>
      <c r="B8671">
        <v>30300</v>
      </c>
      <c r="C8671">
        <v>34600</v>
      </c>
      <c r="D8671">
        <v>38950</v>
      </c>
      <c r="E8671">
        <v>43250</v>
      </c>
      <c r="F8671">
        <v>46750</v>
      </c>
      <c r="G8671">
        <v>50200</v>
      </c>
      <c r="H8671">
        <v>53650</v>
      </c>
      <c r="I8671">
        <v>57100</v>
      </c>
      <c r="J8671">
        <v>60550</v>
      </c>
      <c r="K8671" t="s">
        <v>3114</v>
      </c>
      <c r="L8671">
        <v>171</v>
      </c>
      <c r="M8671">
        <v>50</v>
      </c>
      <c r="N8671" t="s">
        <v>2034</v>
      </c>
    </row>
    <row r="8672" spans="1:14" x14ac:dyDescent="0.2">
      <c r="A8672" t="s">
        <v>14431</v>
      </c>
      <c r="B8672">
        <v>32250</v>
      </c>
      <c r="C8672">
        <v>36850</v>
      </c>
      <c r="D8672">
        <v>41450</v>
      </c>
      <c r="E8672">
        <v>46050</v>
      </c>
      <c r="F8672">
        <v>49750</v>
      </c>
      <c r="G8672">
        <v>53450</v>
      </c>
      <c r="H8672">
        <v>57150</v>
      </c>
      <c r="I8672">
        <v>60800</v>
      </c>
      <c r="J8672">
        <v>64500</v>
      </c>
      <c r="K8672" t="s">
        <v>3114</v>
      </c>
      <c r="L8672">
        <v>173</v>
      </c>
      <c r="M8672">
        <v>50</v>
      </c>
      <c r="N8672" t="s">
        <v>2035</v>
      </c>
    </row>
    <row r="8673" spans="1:14" x14ac:dyDescent="0.2">
      <c r="A8673" t="s">
        <v>14432</v>
      </c>
      <c r="B8673">
        <v>25650</v>
      </c>
      <c r="C8673">
        <v>29300</v>
      </c>
      <c r="D8673">
        <v>32950</v>
      </c>
      <c r="E8673">
        <v>36600</v>
      </c>
      <c r="F8673">
        <v>39550</v>
      </c>
      <c r="G8673">
        <v>42500</v>
      </c>
      <c r="H8673">
        <v>45400</v>
      </c>
      <c r="I8673">
        <v>48350</v>
      </c>
      <c r="J8673">
        <v>51250</v>
      </c>
      <c r="K8673" t="s">
        <v>3114</v>
      </c>
      <c r="L8673">
        <v>175</v>
      </c>
      <c r="M8673">
        <v>50</v>
      </c>
      <c r="N8673" t="s">
        <v>2036</v>
      </c>
    </row>
    <row r="8674" spans="1:14" x14ac:dyDescent="0.2">
      <c r="A8674" t="s">
        <v>14433</v>
      </c>
      <c r="B8674">
        <v>25650</v>
      </c>
      <c r="C8674">
        <v>29300</v>
      </c>
      <c r="D8674">
        <v>32950</v>
      </c>
      <c r="E8674">
        <v>36600</v>
      </c>
      <c r="F8674">
        <v>39550</v>
      </c>
      <c r="G8674">
        <v>42500</v>
      </c>
      <c r="H8674">
        <v>45400</v>
      </c>
      <c r="I8674">
        <v>48350</v>
      </c>
      <c r="J8674">
        <v>51250</v>
      </c>
      <c r="K8674" t="s">
        <v>3114</v>
      </c>
      <c r="L8674">
        <v>177</v>
      </c>
      <c r="M8674">
        <v>50</v>
      </c>
      <c r="N8674" t="s">
        <v>2037</v>
      </c>
    </row>
    <row r="8675" spans="1:14" x14ac:dyDescent="0.2">
      <c r="A8675" t="s">
        <v>14434</v>
      </c>
      <c r="B8675">
        <v>25550</v>
      </c>
      <c r="C8675">
        <v>29200</v>
      </c>
      <c r="D8675">
        <v>32850</v>
      </c>
      <c r="E8675">
        <v>36500</v>
      </c>
      <c r="F8675">
        <v>39450</v>
      </c>
      <c r="G8675">
        <v>42350</v>
      </c>
      <c r="H8675">
        <v>45300</v>
      </c>
      <c r="I8675">
        <v>48200</v>
      </c>
      <c r="J8675">
        <v>51100</v>
      </c>
      <c r="K8675" t="s">
        <v>3114</v>
      </c>
      <c r="L8675">
        <v>179</v>
      </c>
      <c r="M8675">
        <v>50</v>
      </c>
      <c r="N8675" t="s">
        <v>4199</v>
      </c>
    </row>
    <row r="8676" spans="1:14" x14ac:dyDescent="0.2">
      <c r="A8676" t="s">
        <v>14435</v>
      </c>
      <c r="B8676">
        <v>28850</v>
      </c>
      <c r="C8676">
        <v>33000</v>
      </c>
      <c r="D8676">
        <v>37100</v>
      </c>
      <c r="E8676">
        <v>41200</v>
      </c>
      <c r="F8676">
        <v>44500</v>
      </c>
      <c r="G8676">
        <v>47800</v>
      </c>
      <c r="H8676">
        <v>51100</v>
      </c>
      <c r="I8676">
        <v>54400</v>
      </c>
      <c r="J8676">
        <v>57700</v>
      </c>
      <c r="K8676" t="s">
        <v>3114</v>
      </c>
      <c r="L8676">
        <v>181</v>
      </c>
      <c r="M8676">
        <v>50</v>
      </c>
      <c r="N8676" t="s">
        <v>3281</v>
      </c>
    </row>
    <row r="8677" spans="1:14" x14ac:dyDescent="0.2">
      <c r="A8677" t="s">
        <v>14436</v>
      </c>
      <c r="B8677">
        <v>25650</v>
      </c>
      <c r="C8677">
        <v>29300</v>
      </c>
      <c r="D8677">
        <v>32950</v>
      </c>
      <c r="E8677">
        <v>36600</v>
      </c>
      <c r="F8677">
        <v>39550</v>
      </c>
      <c r="G8677">
        <v>42500</v>
      </c>
      <c r="H8677">
        <v>45400</v>
      </c>
      <c r="I8677">
        <v>48350</v>
      </c>
      <c r="J8677">
        <v>51250</v>
      </c>
      <c r="K8677" t="s">
        <v>3114</v>
      </c>
      <c r="L8677">
        <v>183</v>
      </c>
      <c r="M8677">
        <v>50</v>
      </c>
      <c r="N8677" t="s">
        <v>2038</v>
      </c>
    </row>
    <row r="8678" spans="1:14" x14ac:dyDescent="0.2">
      <c r="A8678" t="s">
        <v>14437</v>
      </c>
      <c r="B8678">
        <v>25500</v>
      </c>
      <c r="C8678">
        <v>29150</v>
      </c>
      <c r="D8678">
        <v>32800</v>
      </c>
      <c r="E8678">
        <v>36400</v>
      </c>
      <c r="F8678">
        <v>39350</v>
      </c>
      <c r="G8678">
        <v>42250</v>
      </c>
      <c r="H8678">
        <v>45150</v>
      </c>
      <c r="I8678">
        <v>48050</v>
      </c>
      <c r="J8678">
        <v>51000</v>
      </c>
      <c r="K8678" t="s">
        <v>3114</v>
      </c>
      <c r="L8678">
        <v>185</v>
      </c>
      <c r="M8678">
        <v>50</v>
      </c>
      <c r="N8678" t="s">
        <v>2039</v>
      </c>
    </row>
    <row r="8679" spans="1:14" x14ac:dyDescent="0.2">
      <c r="A8679" t="s">
        <v>14438</v>
      </c>
      <c r="B8679">
        <v>30750</v>
      </c>
      <c r="C8679">
        <v>35150</v>
      </c>
      <c r="D8679">
        <v>39550</v>
      </c>
      <c r="E8679">
        <v>43900</v>
      </c>
      <c r="F8679">
        <v>47450</v>
      </c>
      <c r="G8679">
        <v>50950</v>
      </c>
      <c r="H8679">
        <v>54450</v>
      </c>
      <c r="I8679">
        <v>57950</v>
      </c>
      <c r="J8679">
        <v>61500</v>
      </c>
      <c r="K8679" t="s">
        <v>3114</v>
      </c>
      <c r="L8679">
        <v>187</v>
      </c>
      <c r="M8679">
        <v>50</v>
      </c>
      <c r="N8679" t="s">
        <v>1958</v>
      </c>
    </row>
    <row r="8680" spans="1:14" x14ac:dyDescent="0.2">
      <c r="A8680" t="s">
        <v>14439</v>
      </c>
      <c r="B8680">
        <v>25250</v>
      </c>
      <c r="C8680">
        <v>28850</v>
      </c>
      <c r="D8680">
        <v>32450</v>
      </c>
      <c r="E8680">
        <v>36050</v>
      </c>
      <c r="F8680">
        <v>38950</v>
      </c>
      <c r="G8680">
        <v>41850</v>
      </c>
      <c r="H8680">
        <v>44750</v>
      </c>
      <c r="I8680">
        <v>47600</v>
      </c>
      <c r="J8680">
        <v>50500</v>
      </c>
      <c r="K8680" t="s">
        <v>3114</v>
      </c>
      <c r="L8680">
        <v>189</v>
      </c>
      <c r="M8680">
        <v>50</v>
      </c>
      <c r="N8680" t="s">
        <v>3330</v>
      </c>
    </row>
    <row r="8681" spans="1:14" x14ac:dyDescent="0.2">
      <c r="A8681" t="s">
        <v>14440</v>
      </c>
      <c r="B8681">
        <v>25250</v>
      </c>
      <c r="C8681">
        <v>28850</v>
      </c>
      <c r="D8681">
        <v>32450</v>
      </c>
      <c r="E8681">
        <v>36050</v>
      </c>
      <c r="F8681">
        <v>38950</v>
      </c>
      <c r="G8681">
        <v>41850</v>
      </c>
      <c r="H8681">
        <v>44750</v>
      </c>
      <c r="I8681">
        <v>47600</v>
      </c>
      <c r="J8681">
        <v>50500</v>
      </c>
      <c r="K8681" t="s">
        <v>3114</v>
      </c>
      <c r="L8681">
        <v>191</v>
      </c>
      <c r="M8681">
        <v>50</v>
      </c>
      <c r="N8681" t="s">
        <v>2976</v>
      </c>
    </row>
    <row r="8682" spans="1:14" x14ac:dyDescent="0.2">
      <c r="A8682" t="s">
        <v>14441</v>
      </c>
      <c r="B8682">
        <v>25650</v>
      </c>
      <c r="C8682">
        <v>29300</v>
      </c>
      <c r="D8682">
        <v>32950</v>
      </c>
      <c r="E8682">
        <v>36600</v>
      </c>
      <c r="F8682">
        <v>39550</v>
      </c>
      <c r="G8682">
        <v>42500</v>
      </c>
      <c r="H8682">
        <v>45400</v>
      </c>
      <c r="I8682">
        <v>48350</v>
      </c>
      <c r="J8682">
        <v>51250</v>
      </c>
      <c r="K8682" t="s">
        <v>3114</v>
      </c>
      <c r="L8682">
        <v>193</v>
      </c>
      <c r="M8682">
        <v>50</v>
      </c>
      <c r="N8682" t="s">
        <v>4237</v>
      </c>
    </row>
    <row r="8683" spans="1:14" x14ac:dyDescent="0.2">
      <c r="A8683" t="s">
        <v>14442</v>
      </c>
      <c r="B8683">
        <v>25250</v>
      </c>
      <c r="C8683">
        <v>28850</v>
      </c>
      <c r="D8683">
        <v>32450</v>
      </c>
      <c r="E8683">
        <v>36050</v>
      </c>
      <c r="F8683">
        <v>38950</v>
      </c>
      <c r="G8683">
        <v>41850</v>
      </c>
      <c r="H8683">
        <v>44750</v>
      </c>
      <c r="I8683">
        <v>47600</v>
      </c>
      <c r="J8683">
        <v>50500</v>
      </c>
      <c r="K8683" t="s">
        <v>3114</v>
      </c>
      <c r="L8683">
        <v>195</v>
      </c>
      <c r="M8683">
        <v>50</v>
      </c>
      <c r="N8683" t="s">
        <v>2040</v>
      </c>
    </row>
    <row r="8684" spans="1:14" x14ac:dyDescent="0.2">
      <c r="A8684" t="s">
        <v>14443</v>
      </c>
      <c r="B8684">
        <v>25250</v>
      </c>
      <c r="C8684">
        <v>28850</v>
      </c>
      <c r="D8684">
        <v>32450</v>
      </c>
      <c r="E8684">
        <v>36050</v>
      </c>
      <c r="F8684">
        <v>38950</v>
      </c>
      <c r="G8684">
        <v>41850</v>
      </c>
      <c r="H8684">
        <v>44750</v>
      </c>
      <c r="I8684">
        <v>47600</v>
      </c>
      <c r="J8684">
        <v>50500</v>
      </c>
      <c r="K8684" t="s">
        <v>3114</v>
      </c>
      <c r="L8684">
        <v>197</v>
      </c>
      <c r="M8684">
        <v>50</v>
      </c>
      <c r="N8684" t="s">
        <v>2129</v>
      </c>
    </row>
    <row r="8685" spans="1:14" x14ac:dyDescent="0.2">
      <c r="A8685" t="s">
        <v>14444</v>
      </c>
      <c r="B8685">
        <v>27300</v>
      </c>
      <c r="C8685">
        <v>31200</v>
      </c>
      <c r="D8685">
        <v>35100</v>
      </c>
      <c r="E8685">
        <v>38950</v>
      </c>
      <c r="F8685">
        <v>42100</v>
      </c>
      <c r="G8685">
        <v>45200</v>
      </c>
      <c r="H8685">
        <v>48300</v>
      </c>
      <c r="I8685">
        <v>51450</v>
      </c>
      <c r="J8685">
        <v>54550</v>
      </c>
      <c r="K8685" t="s">
        <v>3114</v>
      </c>
      <c r="L8685">
        <v>199</v>
      </c>
      <c r="M8685">
        <v>50</v>
      </c>
      <c r="N8685" t="s">
        <v>3008</v>
      </c>
    </row>
    <row r="8686" spans="1:14" x14ac:dyDescent="0.2">
      <c r="A8686" t="s">
        <v>14445</v>
      </c>
      <c r="B8686">
        <v>32650</v>
      </c>
      <c r="C8686">
        <v>37300</v>
      </c>
      <c r="D8686">
        <v>41950</v>
      </c>
      <c r="E8686">
        <v>46600</v>
      </c>
      <c r="F8686">
        <v>50350</v>
      </c>
      <c r="G8686">
        <v>54100</v>
      </c>
      <c r="H8686">
        <v>57800</v>
      </c>
      <c r="I8686">
        <v>61550</v>
      </c>
      <c r="J8686">
        <v>65250</v>
      </c>
      <c r="K8686" t="s">
        <v>3114</v>
      </c>
      <c r="L8686">
        <v>201</v>
      </c>
      <c r="M8686">
        <v>50</v>
      </c>
      <c r="N8686" t="s">
        <v>3568</v>
      </c>
    </row>
    <row r="8687" spans="1:14" x14ac:dyDescent="0.2">
      <c r="A8687" t="s">
        <v>14446</v>
      </c>
      <c r="B8687">
        <v>27500</v>
      </c>
      <c r="C8687">
        <v>31400</v>
      </c>
      <c r="D8687">
        <v>35350</v>
      </c>
      <c r="E8687">
        <v>39250</v>
      </c>
      <c r="F8687">
        <v>42400</v>
      </c>
      <c r="G8687">
        <v>45550</v>
      </c>
      <c r="H8687">
        <v>48700</v>
      </c>
      <c r="I8687">
        <v>51850</v>
      </c>
      <c r="J8687">
        <v>54950</v>
      </c>
      <c r="K8687" t="s">
        <v>3114</v>
      </c>
      <c r="L8687">
        <v>203</v>
      </c>
      <c r="M8687">
        <v>50</v>
      </c>
      <c r="N8687" t="s">
        <v>3009</v>
      </c>
    </row>
    <row r="8688" spans="1:14" x14ac:dyDescent="0.2">
      <c r="A8688" t="s">
        <v>14447</v>
      </c>
      <c r="B8688">
        <v>28000</v>
      </c>
      <c r="C8688">
        <v>32000</v>
      </c>
      <c r="D8688">
        <v>36000</v>
      </c>
      <c r="E8688">
        <v>40000</v>
      </c>
      <c r="F8688">
        <v>43200</v>
      </c>
      <c r="G8688">
        <v>46400</v>
      </c>
      <c r="H8688">
        <v>49600</v>
      </c>
      <c r="I8688">
        <v>52800</v>
      </c>
      <c r="J8688">
        <v>56000</v>
      </c>
      <c r="K8688" t="s">
        <v>3114</v>
      </c>
      <c r="L8688">
        <v>205</v>
      </c>
      <c r="M8688">
        <v>50</v>
      </c>
      <c r="N8688" t="s">
        <v>2041</v>
      </c>
    </row>
    <row r="8689" spans="1:14" x14ac:dyDescent="0.2">
      <c r="A8689" t="s">
        <v>14448</v>
      </c>
      <c r="B8689">
        <v>25250</v>
      </c>
      <c r="C8689">
        <v>28850</v>
      </c>
      <c r="D8689">
        <v>32450</v>
      </c>
      <c r="E8689">
        <v>36050</v>
      </c>
      <c r="F8689">
        <v>38950</v>
      </c>
      <c r="G8689">
        <v>41850</v>
      </c>
      <c r="H8689">
        <v>44750</v>
      </c>
      <c r="I8689">
        <v>47600</v>
      </c>
      <c r="J8689">
        <v>50500</v>
      </c>
      <c r="K8689" t="s">
        <v>3114</v>
      </c>
      <c r="L8689">
        <v>207</v>
      </c>
      <c r="M8689">
        <v>50</v>
      </c>
      <c r="N8689" t="s">
        <v>4204</v>
      </c>
    </row>
    <row r="8690" spans="1:14" x14ac:dyDescent="0.2">
      <c r="A8690" t="s">
        <v>14449</v>
      </c>
      <c r="B8690">
        <v>40900</v>
      </c>
      <c r="C8690">
        <v>46750</v>
      </c>
      <c r="D8690">
        <v>52600</v>
      </c>
      <c r="E8690">
        <v>58400</v>
      </c>
      <c r="F8690">
        <v>63100</v>
      </c>
      <c r="G8690">
        <v>67750</v>
      </c>
      <c r="H8690">
        <v>72450</v>
      </c>
      <c r="I8690">
        <v>77100</v>
      </c>
      <c r="J8690">
        <v>81800</v>
      </c>
      <c r="K8690" t="s">
        <v>3114</v>
      </c>
      <c r="L8690">
        <v>209</v>
      </c>
      <c r="M8690">
        <v>50</v>
      </c>
      <c r="N8690" t="s">
        <v>2042</v>
      </c>
    </row>
    <row r="8691" spans="1:14" x14ac:dyDescent="0.2">
      <c r="A8691" t="s">
        <v>14450</v>
      </c>
      <c r="B8691">
        <v>30350</v>
      </c>
      <c r="C8691">
        <v>34700</v>
      </c>
      <c r="D8691">
        <v>39050</v>
      </c>
      <c r="E8691">
        <v>43350</v>
      </c>
      <c r="F8691">
        <v>46850</v>
      </c>
      <c r="G8691">
        <v>50300</v>
      </c>
      <c r="H8691">
        <v>53800</v>
      </c>
      <c r="I8691">
        <v>57250</v>
      </c>
      <c r="J8691">
        <v>60700</v>
      </c>
      <c r="K8691" t="s">
        <v>3114</v>
      </c>
      <c r="L8691">
        <v>211</v>
      </c>
      <c r="M8691">
        <v>50</v>
      </c>
      <c r="N8691" t="s">
        <v>2043</v>
      </c>
    </row>
    <row r="8692" spans="1:14" x14ac:dyDescent="0.2">
      <c r="A8692" t="s">
        <v>14451</v>
      </c>
      <c r="B8692">
        <v>25250</v>
      </c>
      <c r="C8692">
        <v>28850</v>
      </c>
      <c r="D8692">
        <v>32450</v>
      </c>
      <c r="E8692">
        <v>36050</v>
      </c>
      <c r="F8692">
        <v>38950</v>
      </c>
      <c r="G8692">
        <v>41850</v>
      </c>
      <c r="H8692">
        <v>44750</v>
      </c>
      <c r="I8692">
        <v>47600</v>
      </c>
      <c r="J8692">
        <v>50500</v>
      </c>
      <c r="K8692" t="s">
        <v>3114</v>
      </c>
      <c r="L8692">
        <v>213</v>
      </c>
      <c r="M8692">
        <v>50</v>
      </c>
      <c r="N8692" t="s">
        <v>4108</v>
      </c>
    </row>
    <row r="8693" spans="1:14" x14ac:dyDescent="0.2">
      <c r="A8693" t="s">
        <v>14452</v>
      </c>
      <c r="B8693">
        <v>25250</v>
      </c>
      <c r="C8693">
        <v>28850</v>
      </c>
      <c r="D8693">
        <v>32450</v>
      </c>
      <c r="E8693">
        <v>36050</v>
      </c>
      <c r="F8693">
        <v>38950</v>
      </c>
      <c r="G8693">
        <v>41850</v>
      </c>
      <c r="H8693">
        <v>44750</v>
      </c>
      <c r="I8693">
        <v>47600</v>
      </c>
      <c r="J8693">
        <v>50500</v>
      </c>
      <c r="K8693" t="s">
        <v>3114</v>
      </c>
      <c r="L8693">
        <v>215</v>
      </c>
      <c r="M8693">
        <v>50</v>
      </c>
      <c r="N8693" t="s">
        <v>1960</v>
      </c>
    </row>
    <row r="8694" spans="1:14" x14ac:dyDescent="0.2">
      <c r="A8694" t="s">
        <v>14453</v>
      </c>
      <c r="B8694">
        <v>25900</v>
      </c>
      <c r="C8694">
        <v>29600</v>
      </c>
      <c r="D8694">
        <v>33300</v>
      </c>
      <c r="E8694">
        <v>36950</v>
      </c>
      <c r="F8694">
        <v>39950</v>
      </c>
      <c r="G8694">
        <v>42900</v>
      </c>
      <c r="H8694">
        <v>45850</v>
      </c>
      <c r="I8694">
        <v>48800</v>
      </c>
      <c r="J8694">
        <v>51750</v>
      </c>
      <c r="K8694" t="s">
        <v>3114</v>
      </c>
      <c r="L8694">
        <v>217</v>
      </c>
      <c r="M8694">
        <v>50</v>
      </c>
      <c r="N8694" t="s">
        <v>3665</v>
      </c>
    </row>
    <row r="8695" spans="1:14" x14ac:dyDescent="0.2">
      <c r="A8695" t="s">
        <v>14454</v>
      </c>
      <c r="B8695">
        <v>25250</v>
      </c>
      <c r="C8695">
        <v>28850</v>
      </c>
      <c r="D8695">
        <v>32450</v>
      </c>
      <c r="E8695">
        <v>36050</v>
      </c>
      <c r="F8695">
        <v>38950</v>
      </c>
      <c r="G8695">
        <v>41850</v>
      </c>
      <c r="H8695">
        <v>44750</v>
      </c>
      <c r="I8695">
        <v>47600</v>
      </c>
      <c r="J8695">
        <v>50500</v>
      </c>
      <c r="K8695" t="s">
        <v>3114</v>
      </c>
      <c r="L8695">
        <v>219</v>
      </c>
      <c r="M8695">
        <v>50</v>
      </c>
      <c r="N8695" t="s">
        <v>2044</v>
      </c>
    </row>
    <row r="8696" spans="1:14" x14ac:dyDescent="0.2">
      <c r="A8696" t="s">
        <v>14455</v>
      </c>
      <c r="B8696">
        <v>31600</v>
      </c>
      <c r="C8696">
        <v>36100</v>
      </c>
      <c r="D8696">
        <v>40600</v>
      </c>
      <c r="E8696">
        <v>45100</v>
      </c>
      <c r="F8696">
        <v>48750</v>
      </c>
      <c r="G8696">
        <v>52350</v>
      </c>
      <c r="H8696">
        <v>55950</v>
      </c>
      <c r="I8696">
        <v>59550</v>
      </c>
      <c r="J8696">
        <v>63150</v>
      </c>
      <c r="K8696" t="s">
        <v>3114</v>
      </c>
      <c r="L8696">
        <v>221</v>
      </c>
      <c r="M8696">
        <v>50</v>
      </c>
      <c r="N8696" t="s">
        <v>2045</v>
      </c>
    </row>
    <row r="8697" spans="1:14" x14ac:dyDescent="0.2">
      <c r="A8697" t="s">
        <v>14456</v>
      </c>
      <c r="B8697">
        <v>26050</v>
      </c>
      <c r="C8697">
        <v>29750</v>
      </c>
      <c r="D8697">
        <v>33450</v>
      </c>
      <c r="E8697">
        <v>37150</v>
      </c>
      <c r="F8697">
        <v>40150</v>
      </c>
      <c r="G8697">
        <v>43100</v>
      </c>
      <c r="H8697">
        <v>46100</v>
      </c>
      <c r="I8697">
        <v>49050</v>
      </c>
      <c r="J8697">
        <v>52050</v>
      </c>
      <c r="K8697" t="s">
        <v>3114</v>
      </c>
      <c r="L8697">
        <v>223</v>
      </c>
      <c r="M8697">
        <v>50</v>
      </c>
      <c r="N8697" t="s">
        <v>2254</v>
      </c>
    </row>
    <row r="8698" spans="1:14" x14ac:dyDescent="0.2">
      <c r="A8698" t="s">
        <v>14457</v>
      </c>
      <c r="B8698">
        <v>25250</v>
      </c>
      <c r="C8698">
        <v>28850</v>
      </c>
      <c r="D8698">
        <v>32450</v>
      </c>
      <c r="E8698">
        <v>36050</v>
      </c>
      <c r="F8698">
        <v>38950</v>
      </c>
      <c r="G8698">
        <v>41850</v>
      </c>
      <c r="H8698">
        <v>44750</v>
      </c>
      <c r="I8698">
        <v>47600</v>
      </c>
      <c r="J8698">
        <v>50500</v>
      </c>
      <c r="K8698" t="s">
        <v>3114</v>
      </c>
      <c r="L8698">
        <v>225</v>
      </c>
      <c r="M8698">
        <v>50</v>
      </c>
      <c r="N8698" t="s">
        <v>3332</v>
      </c>
    </row>
    <row r="8699" spans="1:14" x14ac:dyDescent="0.2">
      <c r="A8699" t="s">
        <v>14458</v>
      </c>
      <c r="B8699">
        <v>26250</v>
      </c>
      <c r="C8699">
        <v>30000</v>
      </c>
      <c r="D8699">
        <v>33750</v>
      </c>
      <c r="E8699">
        <v>37500</v>
      </c>
      <c r="F8699">
        <v>40500</v>
      </c>
      <c r="G8699">
        <v>43500</v>
      </c>
      <c r="H8699">
        <v>46500</v>
      </c>
      <c r="I8699">
        <v>49500</v>
      </c>
      <c r="J8699">
        <v>52500</v>
      </c>
      <c r="K8699" t="s">
        <v>3114</v>
      </c>
      <c r="L8699">
        <v>227</v>
      </c>
      <c r="M8699">
        <v>50</v>
      </c>
      <c r="N8699" t="s">
        <v>3389</v>
      </c>
    </row>
    <row r="8700" spans="1:14" x14ac:dyDescent="0.2">
      <c r="A8700" t="s">
        <v>14459</v>
      </c>
      <c r="B8700">
        <v>25250</v>
      </c>
      <c r="C8700">
        <v>28850</v>
      </c>
      <c r="D8700">
        <v>32450</v>
      </c>
      <c r="E8700">
        <v>36050</v>
      </c>
      <c r="F8700">
        <v>38950</v>
      </c>
      <c r="G8700">
        <v>41850</v>
      </c>
      <c r="H8700">
        <v>44750</v>
      </c>
      <c r="I8700">
        <v>47600</v>
      </c>
      <c r="J8700">
        <v>50500</v>
      </c>
      <c r="K8700" t="s">
        <v>3114</v>
      </c>
      <c r="L8700">
        <v>229</v>
      </c>
      <c r="M8700">
        <v>50</v>
      </c>
      <c r="N8700" t="s">
        <v>2046</v>
      </c>
    </row>
    <row r="8701" spans="1:14" x14ac:dyDescent="0.2">
      <c r="A8701" t="s">
        <v>14460</v>
      </c>
      <c r="B8701">
        <v>36100</v>
      </c>
      <c r="C8701">
        <v>41250</v>
      </c>
      <c r="D8701">
        <v>46400</v>
      </c>
      <c r="E8701">
        <v>51550</v>
      </c>
      <c r="F8701">
        <v>55700</v>
      </c>
      <c r="G8701">
        <v>59800</v>
      </c>
      <c r="H8701">
        <v>63950</v>
      </c>
      <c r="I8701">
        <v>68050</v>
      </c>
      <c r="J8701">
        <v>72200</v>
      </c>
      <c r="K8701" t="s">
        <v>3114</v>
      </c>
      <c r="L8701">
        <v>231</v>
      </c>
      <c r="M8701">
        <v>50</v>
      </c>
      <c r="N8701" t="s">
        <v>2047</v>
      </c>
    </row>
    <row r="8702" spans="1:14" x14ac:dyDescent="0.2">
      <c r="A8702" t="s">
        <v>14461</v>
      </c>
      <c r="B8702">
        <v>26050</v>
      </c>
      <c r="C8702">
        <v>29800</v>
      </c>
      <c r="D8702">
        <v>33500</v>
      </c>
      <c r="E8702">
        <v>37200</v>
      </c>
      <c r="F8702">
        <v>40200</v>
      </c>
      <c r="G8702">
        <v>43200</v>
      </c>
      <c r="H8702">
        <v>46150</v>
      </c>
      <c r="I8702">
        <v>49150</v>
      </c>
      <c r="J8702">
        <v>52100</v>
      </c>
      <c r="K8702" t="s">
        <v>3114</v>
      </c>
      <c r="L8702">
        <v>233</v>
      </c>
      <c r="M8702">
        <v>50</v>
      </c>
      <c r="N8702" t="s">
        <v>2100</v>
      </c>
    </row>
    <row r="8703" spans="1:14" x14ac:dyDescent="0.2">
      <c r="A8703" t="s">
        <v>14462</v>
      </c>
      <c r="B8703">
        <v>28100</v>
      </c>
      <c r="C8703">
        <v>32100</v>
      </c>
      <c r="D8703">
        <v>36100</v>
      </c>
      <c r="E8703">
        <v>40100</v>
      </c>
      <c r="F8703">
        <v>43350</v>
      </c>
      <c r="G8703">
        <v>46550</v>
      </c>
      <c r="H8703">
        <v>49750</v>
      </c>
      <c r="I8703">
        <v>52950</v>
      </c>
      <c r="J8703">
        <v>56150</v>
      </c>
      <c r="K8703" t="s">
        <v>3114</v>
      </c>
      <c r="L8703">
        <v>235</v>
      </c>
      <c r="M8703">
        <v>50</v>
      </c>
      <c r="N8703" t="s">
        <v>2623</v>
      </c>
    </row>
    <row r="8704" spans="1:14" x14ac:dyDescent="0.2">
      <c r="A8704" t="s">
        <v>14463</v>
      </c>
      <c r="B8704">
        <v>26000</v>
      </c>
      <c r="C8704">
        <v>29700</v>
      </c>
      <c r="D8704">
        <v>33400</v>
      </c>
      <c r="E8704">
        <v>37100</v>
      </c>
      <c r="F8704">
        <v>40100</v>
      </c>
      <c r="G8704">
        <v>43050</v>
      </c>
      <c r="H8704">
        <v>46050</v>
      </c>
      <c r="I8704">
        <v>49000</v>
      </c>
      <c r="J8704">
        <v>51950</v>
      </c>
      <c r="K8704" t="s">
        <v>3114</v>
      </c>
      <c r="L8704">
        <v>237</v>
      </c>
      <c r="M8704">
        <v>50</v>
      </c>
      <c r="N8704" t="s">
        <v>2624</v>
      </c>
    </row>
    <row r="8705" spans="1:14" x14ac:dyDescent="0.2">
      <c r="A8705" t="s">
        <v>14464</v>
      </c>
      <c r="B8705">
        <v>28400</v>
      </c>
      <c r="C8705">
        <v>32450</v>
      </c>
      <c r="D8705">
        <v>36500</v>
      </c>
      <c r="E8705">
        <v>40550</v>
      </c>
      <c r="F8705">
        <v>43800</v>
      </c>
      <c r="G8705">
        <v>47050</v>
      </c>
      <c r="H8705">
        <v>50300</v>
      </c>
      <c r="I8705">
        <v>53550</v>
      </c>
      <c r="J8705">
        <v>56800</v>
      </c>
      <c r="K8705" t="s">
        <v>3114</v>
      </c>
      <c r="L8705">
        <v>239</v>
      </c>
      <c r="M8705">
        <v>50</v>
      </c>
      <c r="N8705" t="s">
        <v>3333</v>
      </c>
    </row>
    <row r="8706" spans="1:14" x14ac:dyDescent="0.2">
      <c r="A8706" t="s">
        <v>14465</v>
      </c>
      <c r="B8706">
        <v>25500</v>
      </c>
      <c r="C8706">
        <v>29150</v>
      </c>
      <c r="D8706">
        <v>32800</v>
      </c>
      <c r="E8706">
        <v>36400</v>
      </c>
      <c r="F8706">
        <v>39350</v>
      </c>
      <c r="G8706">
        <v>42250</v>
      </c>
      <c r="H8706">
        <v>45150</v>
      </c>
      <c r="I8706">
        <v>48050</v>
      </c>
      <c r="J8706">
        <v>51000</v>
      </c>
      <c r="K8706" t="s">
        <v>3114</v>
      </c>
      <c r="L8706">
        <v>241</v>
      </c>
      <c r="M8706">
        <v>50</v>
      </c>
      <c r="N8706" t="s">
        <v>3572</v>
      </c>
    </row>
    <row r="8707" spans="1:14" x14ac:dyDescent="0.2">
      <c r="A8707" t="s">
        <v>14466</v>
      </c>
      <c r="B8707">
        <v>25650</v>
      </c>
      <c r="C8707">
        <v>29300</v>
      </c>
      <c r="D8707">
        <v>32950</v>
      </c>
      <c r="E8707">
        <v>36600</v>
      </c>
      <c r="F8707">
        <v>39550</v>
      </c>
      <c r="G8707">
        <v>42500</v>
      </c>
      <c r="H8707">
        <v>45400</v>
      </c>
      <c r="I8707">
        <v>48350</v>
      </c>
      <c r="J8707">
        <v>51250</v>
      </c>
      <c r="K8707" t="s">
        <v>3114</v>
      </c>
      <c r="L8707">
        <v>243</v>
      </c>
      <c r="M8707">
        <v>50</v>
      </c>
      <c r="N8707" t="s">
        <v>3573</v>
      </c>
    </row>
    <row r="8708" spans="1:14" x14ac:dyDescent="0.2">
      <c r="A8708" t="s">
        <v>14467</v>
      </c>
      <c r="B8708">
        <v>27300</v>
      </c>
      <c r="C8708">
        <v>31200</v>
      </c>
      <c r="D8708">
        <v>35100</v>
      </c>
      <c r="E8708">
        <v>38950</v>
      </c>
      <c r="F8708">
        <v>42100</v>
      </c>
      <c r="G8708">
        <v>45200</v>
      </c>
      <c r="H8708">
        <v>48300</v>
      </c>
      <c r="I8708">
        <v>51450</v>
      </c>
      <c r="J8708">
        <v>54550</v>
      </c>
      <c r="K8708" t="s">
        <v>3114</v>
      </c>
      <c r="L8708">
        <v>245</v>
      </c>
      <c r="M8708">
        <v>50</v>
      </c>
      <c r="N8708" t="s">
        <v>3334</v>
      </c>
    </row>
    <row r="8709" spans="1:14" x14ac:dyDescent="0.2">
      <c r="A8709" t="s">
        <v>14468</v>
      </c>
      <c r="B8709">
        <v>25250</v>
      </c>
      <c r="C8709">
        <v>28850</v>
      </c>
      <c r="D8709">
        <v>32450</v>
      </c>
      <c r="E8709">
        <v>36050</v>
      </c>
      <c r="F8709">
        <v>38950</v>
      </c>
      <c r="G8709">
        <v>41850</v>
      </c>
      <c r="H8709">
        <v>44750</v>
      </c>
      <c r="I8709">
        <v>47600</v>
      </c>
      <c r="J8709">
        <v>50500</v>
      </c>
      <c r="K8709" t="s">
        <v>3114</v>
      </c>
      <c r="L8709">
        <v>247</v>
      </c>
      <c r="M8709">
        <v>50</v>
      </c>
      <c r="N8709" t="s">
        <v>2625</v>
      </c>
    </row>
    <row r="8710" spans="1:14" x14ac:dyDescent="0.2">
      <c r="A8710" t="s">
        <v>14469</v>
      </c>
      <c r="B8710">
        <v>25250</v>
      </c>
      <c r="C8710">
        <v>28850</v>
      </c>
      <c r="D8710">
        <v>32450</v>
      </c>
      <c r="E8710">
        <v>36050</v>
      </c>
      <c r="F8710">
        <v>38950</v>
      </c>
      <c r="G8710">
        <v>41850</v>
      </c>
      <c r="H8710">
        <v>44750</v>
      </c>
      <c r="I8710">
        <v>47600</v>
      </c>
      <c r="J8710">
        <v>50500</v>
      </c>
      <c r="K8710" t="s">
        <v>3114</v>
      </c>
      <c r="L8710">
        <v>249</v>
      </c>
      <c r="M8710">
        <v>50</v>
      </c>
      <c r="N8710" t="s">
        <v>2626</v>
      </c>
    </row>
    <row r="8711" spans="1:14" x14ac:dyDescent="0.2">
      <c r="A8711" t="s">
        <v>14470</v>
      </c>
      <c r="B8711">
        <v>33500</v>
      </c>
      <c r="C8711">
        <v>38300</v>
      </c>
      <c r="D8711">
        <v>43100</v>
      </c>
      <c r="E8711">
        <v>47850</v>
      </c>
      <c r="F8711">
        <v>51700</v>
      </c>
      <c r="G8711">
        <v>55550</v>
      </c>
      <c r="H8711">
        <v>59350</v>
      </c>
      <c r="I8711">
        <v>63200</v>
      </c>
      <c r="J8711">
        <v>67000</v>
      </c>
      <c r="K8711" t="s">
        <v>3114</v>
      </c>
      <c r="L8711">
        <v>251</v>
      </c>
      <c r="M8711">
        <v>50</v>
      </c>
      <c r="N8711" t="s">
        <v>3392</v>
      </c>
    </row>
    <row r="8712" spans="1:14" x14ac:dyDescent="0.2">
      <c r="A8712" t="s">
        <v>14471</v>
      </c>
      <c r="B8712">
        <v>25650</v>
      </c>
      <c r="C8712">
        <v>29300</v>
      </c>
      <c r="D8712">
        <v>32950</v>
      </c>
      <c r="E8712">
        <v>36600</v>
      </c>
      <c r="F8712">
        <v>39550</v>
      </c>
      <c r="G8712">
        <v>42500</v>
      </c>
      <c r="H8712">
        <v>45400</v>
      </c>
      <c r="I8712">
        <v>48350</v>
      </c>
      <c r="J8712">
        <v>51250</v>
      </c>
      <c r="K8712" t="s">
        <v>3114</v>
      </c>
      <c r="L8712">
        <v>253</v>
      </c>
      <c r="M8712">
        <v>50</v>
      </c>
      <c r="N8712" t="s">
        <v>3575</v>
      </c>
    </row>
    <row r="8713" spans="1:14" x14ac:dyDescent="0.2">
      <c r="A8713" t="s">
        <v>14472</v>
      </c>
      <c r="B8713">
        <v>25650</v>
      </c>
      <c r="C8713">
        <v>29300</v>
      </c>
      <c r="D8713">
        <v>32950</v>
      </c>
      <c r="E8713">
        <v>36600</v>
      </c>
      <c r="F8713">
        <v>39550</v>
      </c>
      <c r="G8713">
        <v>42500</v>
      </c>
      <c r="H8713">
        <v>45400</v>
      </c>
      <c r="I8713">
        <v>48350</v>
      </c>
      <c r="J8713">
        <v>51250</v>
      </c>
      <c r="K8713" t="s">
        <v>3114</v>
      </c>
      <c r="L8713">
        <v>255</v>
      </c>
      <c r="M8713">
        <v>50</v>
      </c>
      <c r="N8713" t="s">
        <v>2627</v>
      </c>
    </row>
    <row r="8714" spans="1:14" x14ac:dyDescent="0.2">
      <c r="A8714" t="s">
        <v>14473</v>
      </c>
      <c r="B8714">
        <v>36100</v>
      </c>
      <c r="C8714">
        <v>41250</v>
      </c>
      <c r="D8714">
        <v>46400</v>
      </c>
      <c r="E8714">
        <v>51550</v>
      </c>
      <c r="F8714">
        <v>55700</v>
      </c>
      <c r="G8714">
        <v>59800</v>
      </c>
      <c r="H8714">
        <v>63950</v>
      </c>
      <c r="I8714">
        <v>68050</v>
      </c>
      <c r="J8714">
        <v>72200</v>
      </c>
      <c r="K8714" t="s">
        <v>3114</v>
      </c>
      <c r="L8714">
        <v>257</v>
      </c>
      <c r="M8714">
        <v>50</v>
      </c>
      <c r="N8714" t="s">
        <v>2628</v>
      </c>
    </row>
    <row r="8715" spans="1:14" x14ac:dyDescent="0.2">
      <c r="A8715" t="s">
        <v>14474</v>
      </c>
      <c r="B8715">
        <v>42000</v>
      </c>
      <c r="C8715">
        <v>48000</v>
      </c>
      <c r="D8715">
        <v>54000</v>
      </c>
      <c r="E8715">
        <v>59950</v>
      </c>
      <c r="F8715">
        <v>64750</v>
      </c>
      <c r="G8715">
        <v>69550</v>
      </c>
      <c r="H8715">
        <v>74350</v>
      </c>
      <c r="I8715">
        <v>79150</v>
      </c>
      <c r="J8715">
        <v>83950</v>
      </c>
      <c r="K8715" t="s">
        <v>3114</v>
      </c>
      <c r="L8715">
        <v>259</v>
      </c>
      <c r="M8715">
        <v>50</v>
      </c>
      <c r="N8715" t="s">
        <v>4114</v>
      </c>
    </row>
    <row r="8716" spans="1:14" x14ac:dyDescent="0.2">
      <c r="A8716" t="s">
        <v>14475</v>
      </c>
      <c r="B8716">
        <v>25250</v>
      </c>
      <c r="C8716">
        <v>28850</v>
      </c>
      <c r="D8716">
        <v>32450</v>
      </c>
      <c r="E8716">
        <v>36050</v>
      </c>
      <c r="F8716">
        <v>38950</v>
      </c>
      <c r="G8716">
        <v>41850</v>
      </c>
      <c r="H8716">
        <v>44750</v>
      </c>
      <c r="I8716">
        <v>47600</v>
      </c>
      <c r="J8716">
        <v>50500</v>
      </c>
      <c r="K8716" t="s">
        <v>3114</v>
      </c>
      <c r="L8716">
        <v>261</v>
      </c>
      <c r="M8716">
        <v>50</v>
      </c>
      <c r="N8716" t="s">
        <v>2629</v>
      </c>
    </row>
    <row r="8717" spans="1:14" x14ac:dyDescent="0.2">
      <c r="A8717" t="s">
        <v>14476</v>
      </c>
      <c r="B8717">
        <v>27000</v>
      </c>
      <c r="C8717">
        <v>30850</v>
      </c>
      <c r="D8717">
        <v>34700</v>
      </c>
      <c r="E8717">
        <v>38550</v>
      </c>
      <c r="F8717">
        <v>41650</v>
      </c>
      <c r="G8717">
        <v>44750</v>
      </c>
      <c r="H8717">
        <v>47850</v>
      </c>
      <c r="I8717">
        <v>50900</v>
      </c>
      <c r="J8717">
        <v>54000</v>
      </c>
      <c r="K8717" t="s">
        <v>3114</v>
      </c>
      <c r="L8717">
        <v>263</v>
      </c>
      <c r="M8717">
        <v>50</v>
      </c>
      <c r="N8717" t="s">
        <v>2758</v>
      </c>
    </row>
    <row r="8718" spans="1:14" x14ac:dyDescent="0.2">
      <c r="A8718" t="s">
        <v>14477</v>
      </c>
      <c r="B8718">
        <v>27200</v>
      </c>
      <c r="C8718">
        <v>31100</v>
      </c>
      <c r="D8718">
        <v>35000</v>
      </c>
      <c r="E8718">
        <v>38850</v>
      </c>
      <c r="F8718">
        <v>42000</v>
      </c>
      <c r="G8718">
        <v>45100</v>
      </c>
      <c r="H8718">
        <v>48200</v>
      </c>
      <c r="I8718">
        <v>51300</v>
      </c>
      <c r="J8718">
        <v>54400</v>
      </c>
      <c r="K8718" t="s">
        <v>3114</v>
      </c>
      <c r="L8718">
        <v>265</v>
      </c>
      <c r="M8718">
        <v>50</v>
      </c>
      <c r="N8718" t="s">
        <v>2630</v>
      </c>
    </row>
    <row r="8719" spans="1:14" x14ac:dyDescent="0.2">
      <c r="A8719" t="s">
        <v>14478</v>
      </c>
      <c r="B8719">
        <v>25250</v>
      </c>
      <c r="C8719">
        <v>28850</v>
      </c>
      <c r="D8719">
        <v>32450</v>
      </c>
      <c r="E8719">
        <v>36050</v>
      </c>
      <c r="F8719">
        <v>38950</v>
      </c>
      <c r="G8719">
        <v>41850</v>
      </c>
      <c r="H8719">
        <v>44750</v>
      </c>
      <c r="I8719">
        <v>47600</v>
      </c>
      <c r="J8719">
        <v>50500</v>
      </c>
      <c r="K8719" t="s">
        <v>3114</v>
      </c>
      <c r="L8719">
        <v>267</v>
      </c>
      <c r="M8719">
        <v>50</v>
      </c>
      <c r="N8719" t="s">
        <v>2631</v>
      </c>
    </row>
    <row r="8720" spans="1:14" x14ac:dyDescent="0.2">
      <c r="A8720" t="s">
        <v>14479</v>
      </c>
      <c r="B8720">
        <v>26150</v>
      </c>
      <c r="C8720">
        <v>29850</v>
      </c>
      <c r="D8720">
        <v>33600</v>
      </c>
      <c r="E8720">
        <v>37300</v>
      </c>
      <c r="F8720">
        <v>40300</v>
      </c>
      <c r="G8720">
        <v>43300</v>
      </c>
      <c r="H8720">
        <v>46300</v>
      </c>
      <c r="I8720">
        <v>49250</v>
      </c>
      <c r="J8720">
        <v>52250</v>
      </c>
      <c r="K8720" t="s">
        <v>3114</v>
      </c>
      <c r="L8720">
        <v>269</v>
      </c>
      <c r="M8720">
        <v>50</v>
      </c>
      <c r="N8720" t="s">
        <v>2632</v>
      </c>
    </row>
    <row r="8721" spans="1:14" x14ac:dyDescent="0.2">
      <c r="A8721" t="s">
        <v>14480</v>
      </c>
      <c r="B8721">
        <v>25250</v>
      </c>
      <c r="C8721">
        <v>28850</v>
      </c>
      <c r="D8721">
        <v>32450</v>
      </c>
      <c r="E8721">
        <v>36050</v>
      </c>
      <c r="F8721">
        <v>38950</v>
      </c>
      <c r="G8721">
        <v>41850</v>
      </c>
      <c r="H8721">
        <v>44750</v>
      </c>
      <c r="I8721">
        <v>47600</v>
      </c>
      <c r="J8721">
        <v>50500</v>
      </c>
      <c r="K8721" t="s">
        <v>3114</v>
      </c>
      <c r="L8721">
        <v>271</v>
      </c>
      <c r="M8721">
        <v>50</v>
      </c>
      <c r="N8721" t="s">
        <v>2633</v>
      </c>
    </row>
    <row r="8722" spans="1:14" x14ac:dyDescent="0.2">
      <c r="A8722" t="s">
        <v>14481</v>
      </c>
      <c r="B8722">
        <v>25250</v>
      </c>
      <c r="C8722">
        <v>28850</v>
      </c>
      <c r="D8722">
        <v>32450</v>
      </c>
      <c r="E8722">
        <v>36050</v>
      </c>
      <c r="F8722">
        <v>38950</v>
      </c>
      <c r="G8722">
        <v>41850</v>
      </c>
      <c r="H8722">
        <v>44750</v>
      </c>
      <c r="I8722">
        <v>47600</v>
      </c>
      <c r="J8722">
        <v>50500</v>
      </c>
      <c r="K8722" t="s">
        <v>3114</v>
      </c>
      <c r="L8722">
        <v>273</v>
      </c>
      <c r="M8722">
        <v>50</v>
      </c>
      <c r="N8722" t="s">
        <v>2634</v>
      </c>
    </row>
    <row r="8723" spans="1:14" x14ac:dyDescent="0.2">
      <c r="A8723" t="s">
        <v>14482</v>
      </c>
      <c r="B8723">
        <v>25650</v>
      </c>
      <c r="C8723">
        <v>29300</v>
      </c>
      <c r="D8723">
        <v>32950</v>
      </c>
      <c r="E8723">
        <v>36600</v>
      </c>
      <c r="F8723">
        <v>39550</v>
      </c>
      <c r="G8723">
        <v>42500</v>
      </c>
      <c r="H8723">
        <v>45400</v>
      </c>
      <c r="I8723">
        <v>48350</v>
      </c>
      <c r="J8723">
        <v>51250</v>
      </c>
      <c r="K8723" t="s">
        <v>3114</v>
      </c>
      <c r="L8723">
        <v>275</v>
      </c>
      <c r="M8723">
        <v>50</v>
      </c>
      <c r="N8723" t="s">
        <v>4115</v>
      </c>
    </row>
    <row r="8724" spans="1:14" x14ac:dyDescent="0.2">
      <c r="A8724" t="s">
        <v>14483</v>
      </c>
      <c r="B8724">
        <v>25250</v>
      </c>
      <c r="C8724">
        <v>28850</v>
      </c>
      <c r="D8724">
        <v>32450</v>
      </c>
      <c r="E8724">
        <v>36050</v>
      </c>
      <c r="F8724">
        <v>38950</v>
      </c>
      <c r="G8724">
        <v>41850</v>
      </c>
      <c r="H8724">
        <v>44750</v>
      </c>
      <c r="I8724">
        <v>47600</v>
      </c>
      <c r="J8724">
        <v>50500</v>
      </c>
      <c r="K8724" t="s">
        <v>3114</v>
      </c>
      <c r="L8724">
        <v>277</v>
      </c>
      <c r="M8724">
        <v>50</v>
      </c>
      <c r="N8724" t="s">
        <v>3335</v>
      </c>
    </row>
    <row r="8725" spans="1:14" x14ac:dyDescent="0.2">
      <c r="A8725" t="s">
        <v>14484</v>
      </c>
      <c r="B8725">
        <v>25250</v>
      </c>
      <c r="C8725">
        <v>28850</v>
      </c>
      <c r="D8725">
        <v>32450</v>
      </c>
      <c r="E8725">
        <v>36050</v>
      </c>
      <c r="F8725">
        <v>38950</v>
      </c>
      <c r="G8725">
        <v>41850</v>
      </c>
      <c r="H8725">
        <v>44750</v>
      </c>
      <c r="I8725">
        <v>47600</v>
      </c>
      <c r="J8725">
        <v>50500</v>
      </c>
      <c r="K8725" t="s">
        <v>3114</v>
      </c>
      <c r="L8725">
        <v>279</v>
      </c>
      <c r="M8725">
        <v>50</v>
      </c>
      <c r="N8725" t="s">
        <v>2635</v>
      </c>
    </row>
    <row r="8726" spans="1:14" x14ac:dyDescent="0.2">
      <c r="A8726" t="s">
        <v>14485</v>
      </c>
      <c r="B8726">
        <v>30100</v>
      </c>
      <c r="C8726">
        <v>34400</v>
      </c>
      <c r="D8726">
        <v>38700</v>
      </c>
      <c r="E8726">
        <v>43000</v>
      </c>
      <c r="F8726">
        <v>46450</v>
      </c>
      <c r="G8726">
        <v>49900</v>
      </c>
      <c r="H8726">
        <v>53350</v>
      </c>
      <c r="I8726">
        <v>56800</v>
      </c>
      <c r="J8726">
        <v>60200</v>
      </c>
      <c r="K8726" t="s">
        <v>3114</v>
      </c>
      <c r="L8726">
        <v>281</v>
      </c>
      <c r="M8726">
        <v>50</v>
      </c>
      <c r="N8726" t="s">
        <v>2636</v>
      </c>
    </row>
    <row r="8727" spans="1:14" x14ac:dyDescent="0.2">
      <c r="A8727" t="s">
        <v>14486</v>
      </c>
      <c r="B8727">
        <v>25250</v>
      </c>
      <c r="C8727">
        <v>28850</v>
      </c>
      <c r="D8727">
        <v>32450</v>
      </c>
      <c r="E8727">
        <v>36050</v>
      </c>
      <c r="F8727">
        <v>38950</v>
      </c>
      <c r="G8727">
        <v>41850</v>
      </c>
      <c r="H8727">
        <v>44750</v>
      </c>
      <c r="I8727">
        <v>47600</v>
      </c>
      <c r="J8727">
        <v>50500</v>
      </c>
      <c r="K8727" t="s">
        <v>3114</v>
      </c>
      <c r="L8727">
        <v>283</v>
      </c>
      <c r="M8727">
        <v>50</v>
      </c>
      <c r="N8727" t="s">
        <v>4116</v>
      </c>
    </row>
    <row r="8728" spans="1:14" x14ac:dyDescent="0.2">
      <c r="A8728" t="s">
        <v>14487</v>
      </c>
      <c r="B8728">
        <v>27950</v>
      </c>
      <c r="C8728">
        <v>31950</v>
      </c>
      <c r="D8728">
        <v>35950</v>
      </c>
      <c r="E8728">
        <v>39900</v>
      </c>
      <c r="F8728">
        <v>43100</v>
      </c>
      <c r="G8728">
        <v>46300</v>
      </c>
      <c r="H8728">
        <v>49500</v>
      </c>
      <c r="I8728">
        <v>52700</v>
      </c>
      <c r="J8728">
        <v>55900</v>
      </c>
      <c r="K8728" t="s">
        <v>3114</v>
      </c>
      <c r="L8728">
        <v>285</v>
      </c>
      <c r="M8728">
        <v>50</v>
      </c>
      <c r="N8728" t="s">
        <v>2637</v>
      </c>
    </row>
    <row r="8729" spans="1:14" x14ac:dyDescent="0.2">
      <c r="A8729" t="s">
        <v>14488</v>
      </c>
      <c r="B8729">
        <v>25650</v>
      </c>
      <c r="C8729">
        <v>29300</v>
      </c>
      <c r="D8729">
        <v>32950</v>
      </c>
      <c r="E8729">
        <v>36600</v>
      </c>
      <c r="F8729">
        <v>39550</v>
      </c>
      <c r="G8729">
        <v>42500</v>
      </c>
      <c r="H8729">
        <v>45400</v>
      </c>
      <c r="I8729">
        <v>48350</v>
      </c>
      <c r="J8729">
        <v>51250</v>
      </c>
      <c r="K8729" t="s">
        <v>3114</v>
      </c>
      <c r="L8729">
        <v>287</v>
      </c>
      <c r="M8729">
        <v>50</v>
      </c>
      <c r="N8729" t="s">
        <v>3338</v>
      </c>
    </row>
    <row r="8730" spans="1:14" x14ac:dyDescent="0.2">
      <c r="A8730" t="s">
        <v>14489</v>
      </c>
      <c r="B8730">
        <v>25500</v>
      </c>
      <c r="C8730">
        <v>29150</v>
      </c>
      <c r="D8730">
        <v>32800</v>
      </c>
      <c r="E8730">
        <v>36400</v>
      </c>
      <c r="F8730">
        <v>39350</v>
      </c>
      <c r="G8730">
        <v>42250</v>
      </c>
      <c r="H8730">
        <v>45150</v>
      </c>
      <c r="I8730">
        <v>48050</v>
      </c>
      <c r="J8730">
        <v>51000</v>
      </c>
      <c r="K8730" t="s">
        <v>3114</v>
      </c>
      <c r="L8730">
        <v>289</v>
      </c>
      <c r="M8730">
        <v>50</v>
      </c>
      <c r="N8730" t="s">
        <v>4245</v>
      </c>
    </row>
    <row r="8731" spans="1:14" x14ac:dyDescent="0.2">
      <c r="A8731" t="s">
        <v>14490</v>
      </c>
      <c r="B8731">
        <v>32650</v>
      </c>
      <c r="C8731">
        <v>37300</v>
      </c>
      <c r="D8731">
        <v>41950</v>
      </c>
      <c r="E8731">
        <v>46600</v>
      </c>
      <c r="F8731">
        <v>50350</v>
      </c>
      <c r="G8731">
        <v>54100</v>
      </c>
      <c r="H8731">
        <v>57800</v>
      </c>
      <c r="I8731">
        <v>61550</v>
      </c>
      <c r="J8731">
        <v>65250</v>
      </c>
      <c r="K8731" t="s">
        <v>3114</v>
      </c>
      <c r="L8731">
        <v>291</v>
      </c>
      <c r="M8731">
        <v>50</v>
      </c>
      <c r="N8731" t="s">
        <v>4247</v>
      </c>
    </row>
    <row r="8732" spans="1:14" x14ac:dyDescent="0.2">
      <c r="A8732" t="s">
        <v>14491</v>
      </c>
      <c r="B8732">
        <v>25250</v>
      </c>
      <c r="C8732">
        <v>28850</v>
      </c>
      <c r="D8732">
        <v>32450</v>
      </c>
      <c r="E8732">
        <v>36050</v>
      </c>
      <c r="F8732">
        <v>38950</v>
      </c>
      <c r="G8732">
        <v>41850</v>
      </c>
      <c r="H8732">
        <v>44750</v>
      </c>
      <c r="I8732">
        <v>47600</v>
      </c>
      <c r="J8732">
        <v>50500</v>
      </c>
      <c r="K8732" t="s">
        <v>3114</v>
      </c>
      <c r="L8732">
        <v>293</v>
      </c>
      <c r="M8732">
        <v>50</v>
      </c>
      <c r="N8732" t="s">
        <v>3339</v>
      </c>
    </row>
    <row r="8733" spans="1:14" x14ac:dyDescent="0.2">
      <c r="A8733" t="s">
        <v>14492</v>
      </c>
      <c r="B8733">
        <v>27500</v>
      </c>
      <c r="C8733">
        <v>31400</v>
      </c>
      <c r="D8733">
        <v>35350</v>
      </c>
      <c r="E8733">
        <v>39250</v>
      </c>
      <c r="F8733">
        <v>42400</v>
      </c>
      <c r="G8733">
        <v>45550</v>
      </c>
      <c r="H8733">
        <v>48700</v>
      </c>
      <c r="I8733">
        <v>51850</v>
      </c>
      <c r="J8733">
        <v>54950</v>
      </c>
      <c r="K8733" t="s">
        <v>3114</v>
      </c>
      <c r="L8733">
        <v>295</v>
      </c>
      <c r="M8733">
        <v>50</v>
      </c>
      <c r="N8733" t="s">
        <v>2638</v>
      </c>
    </row>
    <row r="8734" spans="1:14" x14ac:dyDescent="0.2">
      <c r="A8734" t="s">
        <v>14493</v>
      </c>
      <c r="B8734">
        <v>25650</v>
      </c>
      <c r="C8734">
        <v>29300</v>
      </c>
      <c r="D8734">
        <v>32950</v>
      </c>
      <c r="E8734">
        <v>36600</v>
      </c>
      <c r="F8734">
        <v>39550</v>
      </c>
      <c r="G8734">
        <v>42500</v>
      </c>
      <c r="H8734">
        <v>45400</v>
      </c>
      <c r="I8734">
        <v>48350</v>
      </c>
      <c r="J8734">
        <v>51250</v>
      </c>
      <c r="K8734" t="s">
        <v>3114</v>
      </c>
      <c r="L8734">
        <v>297</v>
      </c>
      <c r="M8734">
        <v>50</v>
      </c>
      <c r="N8734" t="s">
        <v>2639</v>
      </c>
    </row>
    <row r="8735" spans="1:14" x14ac:dyDescent="0.2">
      <c r="A8735" t="s">
        <v>14494</v>
      </c>
      <c r="B8735">
        <v>25900</v>
      </c>
      <c r="C8735">
        <v>29600</v>
      </c>
      <c r="D8735">
        <v>33300</v>
      </c>
      <c r="E8735">
        <v>36950</v>
      </c>
      <c r="F8735">
        <v>39950</v>
      </c>
      <c r="G8735">
        <v>42900</v>
      </c>
      <c r="H8735">
        <v>45850</v>
      </c>
      <c r="I8735">
        <v>48800</v>
      </c>
      <c r="J8735">
        <v>51750</v>
      </c>
      <c r="K8735" t="s">
        <v>3114</v>
      </c>
      <c r="L8735">
        <v>299</v>
      </c>
      <c r="M8735">
        <v>50</v>
      </c>
      <c r="N8735" t="s">
        <v>2640</v>
      </c>
    </row>
    <row r="8736" spans="1:14" x14ac:dyDescent="0.2">
      <c r="A8736" t="s">
        <v>14495</v>
      </c>
      <c r="B8736">
        <v>34450</v>
      </c>
      <c r="C8736">
        <v>39400</v>
      </c>
      <c r="D8736">
        <v>44300</v>
      </c>
      <c r="E8736">
        <v>49200</v>
      </c>
      <c r="F8736">
        <v>53150</v>
      </c>
      <c r="G8736">
        <v>57100</v>
      </c>
      <c r="H8736">
        <v>61050</v>
      </c>
      <c r="I8736">
        <v>64950</v>
      </c>
      <c r="J8736">
        <v>68900</v>
      </c>
      <c r="K8736" t="s">
        <v>3114</v>
      </c>
      <c r="L8736">
        <v>301</v>
      </c>
      <c r="M8736">
        <v>50</v>
      </c>
      <c r="N8736" t="s">
        <v>2641</v>
      </c>
    </row>
    <row r="8737" spans="1:14" x14ac:dyDescent="0.2">
      <c r="A8737" t="s">
        <v>14496</v>
      </c>
      <c r="B8737">
        <v>29200</v>
      </c>
      <c r="C8737">
        <v>33350</v>
      </c>
      <c r="D8737">
        <v>37500</v>
      </c>
      <c r="E8737">
        <v>41650</v>
      </c>
      <c r="F8737">
        <v>45000</v>
      </c>
      <c r="G8737">
        <v>48350</v>
      </c>
      <c r="H8737">
        <v>51650</v>
      </c>
      <c r="I8737">
        <v>55000</v>
      </c>
      <c r="J8737">
        <v>58350</v>
      </c>
      <c r="K8737" t="s">
        <v>3114</v>
      </c>
      <c r="L8737">
        <v>303</v>
      </c>
      <c r="M8737">
        <v>50</v>
      </c>
      <c r="N8737" t="s">
        <v>2642</v>
      </c>
    </row>
    <row r="8738" spans="1:14" x14ac:dyDescent="0.2">
      <c r="A8738" t="s">
        <v>14497</v>
      </c>
      <c r="B8738">
        <v>25250</v>
      </c>
      <c r="C8738">
        <v>28850</v>
      </c>
      <c r="D8738">
        <v>32450</v>
      </c>
      <c r="E8738">
        <v>36050</v>
      </c>
      <c r="F8738">
        <v>38950</v>
      </c>
      <c r="G8738">
        <v>41850</v>
      </c>
      <c r="H8738">
        <v>44750</v>
      </c>
      <c r="I8738">
        <v>47600</v>
      </c>
      <c r="J8738">
        <v>50500</v>
      </c>
      <c r="K8738" t="s">
        <v>3114</v>
      </c>
      <c r="L8738">
        <v>305</v>
      </c>
      <c r="M8738">
        <v>50</v>
      </c>
      <c r="N8738" t="s">
        <v>2643</v>
      </c>
    </row>
    <row r="8739" spans="1:14" x14ac:dyDescent="0.2">
      <c r="A8739" t="s">
        <v>14498</v>
      </c>
      <c r="B8739">
        <v>25250</v>
      </c>
      <c r="C8739">
        <v>28850</v>
      </c>
      <c r="D8739">
        <v>32450</v>
      </c>
      <c r="E8739">
        <v>36050</v>
      </c>
      <c r="F8739">
        <v>38950</v>
      </c>
      <c r="G8739">
        <v>41850</v>
      </c>
      <c r="H8739">
        <v>44750</v>
      </c>
      <c r="I8739">
        <v>47600</v>
      </c>
      <c r="J8739">
        <v>50500</v>
      </c>
      <c r="K8739" t="s">
        <v>3114</v>
      </c>
      <c r="L8739">
        <v>307</v>
      </c>
      <c r="M8739">
        <v>50</v>
      </c>
      <c r="N8739" t="s">
        <v>2644</v>
      </c>
    </row>
    <row r="8740" spans="1:14" x14ac:dyDescent="0.2">
      <c r="A8740" t="s">
        <v>14499</v>
      </c>
      <c r="B8740">
        <v>25900</v>
      </c>
      <c r="C8740">
        <v>29600</v>
      </c>
      <c r="D8740">
        <v>33300</v>
      </c>
      <c r="E8740">
        <v>37000</v>
      </c>
      <c r="F8740">
        <v>40000</v>
      </c>
      <c r="G8740">
        <v>42950</v>
      </c>
      <c r="H8740">
        <v>45900</v>
      </c>
      <c r="I8740">
        <v>48850</v>
      </c>
      <c r="J8740">
        <v>51800</v>
      </c>
      <c r="K8740" t="s">
        <v>3114</v>
      </c>
      <c r="L8740">
        <v>309</v>
      </c>
      <c r="M8740">
        <v>50</v>
      </c>
      <c r="N8740" t="s">
        <v>2645</v>
      </c>
    </row>
    <row r="8741" spans="1:14" x14ac:dyDescent="0.2">
      <c r="A8741" t="s">
        <v>14500</v>
      </c>
      <c r="B8741">
        <v>28150</v>
      </c>
      <c r="C8741">
        <v>32150</v>
      </c>
      <c r="D8741">
        <v>36150</v>
      </c>
      <c r="E8741">
        <v>40150</v>
      </c>
      <c r="F8741">
        <v>43400</v>
      </c>
      <c r="G8741">
        <v>46600</v>
      </c>
      <c r="H8741">
        <v>49800</v>
      </c>
      <c r="I8741">
        <v>53000</v>
      </c>
      <c r="J8741">
        <v>56250</v>
      </c>
      <c r="K8741" t="s">
        <v>3114</v>
      </c>
      <c r="L8741">
        <v>311</v>
      </c>
      <c r="M8741">
        <v>50</v>
      </c>
      <c r="N8741" t="s">
        <v>2646</v>
      </c>
    </row>
    <row r="8742" spans="1:14" x14ac:dyDescent="0.2">
      <c r="A8742" t="s">
        <v>14501</v>
      </c>
      <c r="B8742">
        <v>25650</v>
      </c>
      <c r="C8742">
        <v>29300</v>
      </c>
      <c r="D8742">
        <v>32950</v>
      </c>
      <c r="E8742">
        <v>36600</v>
      </c>
      <c r="F8742">
        <v>39550</v>
      </c>
      <c r="G8742">
        <v>42500</v>
      </c>
      <c r="H8742">
        <v>45400</v>
      </c>
      <c r="I8742">
        <v>48350</v>
      </c>
      <c r="J8742">
        <v>51250</v>
      </c>
      <c r="K8742" t="s">
        <v>3114</v>
      </c>
      <c r="L8742">
        <v>313</v>
      </c>
      <c r="M8742">
        <v>50</v>
      </c>
      <c r="N8742" t="s">
        <v>3342</v>
      </c>
    </row>
    <row r="8743" spans="1:14" x14ac:dyDescent="0.2">
      <c r="A8743" t="s">
        <v>14502</v>
      </c>
      <c r="B8743">
        <v>25250</v>
      </c>
      <c r="C8743">
        <v>28850</v>
      </c>
      <c r="D8743">
        <v>32450</v>
      </c>
      <c r="E8743">
        <v>36050</v>
      </c>
      <c r="F8743">
        <v>38950</v>
      </c>
      <c r="G8743">
        <v>41850</v>
      </c>
      <c r="H8743">
        <v>44750</v>
      </c>
      <c r="I8743">
        <v>47600</v>
      </c>
      <c r="J8743">
        <v>50500</v>
      </c>
      <c r="K8743" t="s">
        <v>3114</v>
      </c>
      <c r="L8743">
        <v>315</v>
      </c>
      <c r="M8743">
        <v>50</v>
      </c>
      <c r="N8743" t="s">
        <v>3344</v>
      </c>
    </row>
    <row r="8744" spans="1:14" x14ac:dyDescent="0.2">
      <c r="A8744" t="s">
        <v>14503</v>
      </c>
      <c r="B8744">
        <v>32300</v>
      </c>
      <c r="C8744">
        <v>36900</v>
      </c>
      <c r="D8744">
        <v>41500</v>
      </c>
      <c r="E8744">
        <v>46100</v>
      </c>
      <c r="F8744">
        <v>49800</v>
      </c>
      <c r="G8744">
        <v>53500</v>
      </c>
      <c r="H8744">
        <v>57200</v>
      </c>
      <c r="I8744">
        <v>60900</v>
      </c>
      <c r="J8744">
        <v>64550</v>
      </c>
      <c r="K8744" t="s">
        <v>3114</v>
      </c>
      <c r="L8744">
        <v>317</v>
      </c>
      <c r="M8744">
        <v>50</v>
      </c>
      <c r="N8744" t="s">
        <v>4249</v>
      </c>
    </row>
    <row r="8745" spans="1:14" x14ac:dyDescent="0.2">
      <c r="A8745" t="s">
        <v>14504</v>
      </c>
      <c r="B8745">
        <v>25250</v>
      </c>
      <c r="C8745">
        <v>28850</v>
      </c>
      <c r="D8745">
        <v>32450</v>
      </c>
      <c r="E8745">
        <v>36050</v>
      </c>
      <c r="F8745">
        <v>38950</v>
      </c>
      <c r="G8745">
        <v>41850</v>
      </c>
      <c r="H8745">
        <v>44750</v>
      </c>
      <c r="I8745">
        <v>47600</v>
      </c>
      <c r="J8745">
        <v>50500</v>
      </c>
      <c r="K8745" t="s">
        <v>3114</v>
      </c>
      <c r="L8745">
        <v>319</v>
      </c>
      <c r="M8745">
        <v>50</v>
      </c>
      <c r="N8745" t="s">
        <v>4122</v>
      </c>
    </row>
    <row r="8746" spans="1:14" x14ac:dyDescent="0.2">
      <c r="A8746" t="s">
        <v>14505</v>
      </c>
      <c r="B8746">
        <v>25250</v>
      </c>
      <c r="C8746">
        <v>28850</v>
      </c>
      <c r="D8746">
        <v>32450</v>
      </c>
      <c r="E8746">
        <v>36050</v>
      </c>
      <c r="F8746">
        <v>38950</v>
      </c>
      <c r="G8746">
        <v>41850</v>
      </c>
      <c r="H8746">
        <v>44750</v>
      </c>
      <c r="I8746">
        <v>47600</v>
      </c>
      <c r="J8746">
        <v>50500</v>
      </c>
      <c r="K8746" t="s">
        <v>3114</v>
      </c>
      <c r="L8746">
        <v>321</v>
      </c>
      <c r="M8746">
        <v>50</v>
      </c>
      <c r="N8746" t="s">
        <v>2647</v>
      </c>
    </row>
    <row r="8747" spans="1:14" x14ac:dyDescent="0.2">
      <c r="A8747" t="s">
        <v>14506</v>
      </c>
      <c r="B8747">
        <v>25250</v>
      </c>
      <c r="C8747">
        <v>28850</v>
      </c>
      <c r="D8747">
        <v>32450</v>
      </c>
      <c r="E8747">
        <v>36050</v>
      </c>
      <c r="F8747">
        <v>38950</v>
      </c>
      <c r="G8747">
        <v>41850</v>
      </c>
      <c r="H8747">
        <v>44750</v>
      </c>
      <c r="I8747">
        <v>47600</v>
      </c>
      <c r="J8747">
        <v>50500</v>
      </c>
      <c r="K8747" t="s">
        <v>3114</v>
      </c>
      <c r="L8747">
        <v>323</v>
      </c>
      <c r="M8747">
        <v>50</v>
      </c>
      <c r="N8747" t="s">
        <v>2648</v>
      </c>
    </row>
    <row r="8748" spans="1:14" x14ac:dyDescent="0.2">
      <c r="A8748" t="s">
        <v>14507</v>
      </c>
      <c r="B8748">
        <v>31800</v>
      </c>
      <c r="C8748">
        <v>36350</v>
      </c>
      <c r="D8748">
        <v>40900</v>
      </c>
      <c r="E8748">
        <v>45400</v>
      </c>
      <c r="F8748">
        <v>49050</v>
      </c>
      <c r="G8748">
        <v>52700</v>
      </c>
      <c r="H8748">
        <v>56300</v>
      </c>
      <c r="I8748">
        <v>59950</v>
      </c>
      <c r="J8748">
        <v>63600</v>
      </c>
      <c r="K8748" t="s">
        <v>3114</v>
      </c>
      <c r="L8748">
        <v>325</v>
      </c>
      <c r="M8748">
        <v>50</v>
      </c>
      <c r="N8748" t="s">
        <v>2520</v>
      </c>
    </row>
    <row r="8749" spans="1:14" x14ac:dyDescent="0.2">
      <c r="A8749" t="s">
        <v>14508</v>
      </c>
      <c r="B8749">
        <v>25250</v>
      </c>
      <c r="C8749">
        <v>28850</v>
      </c>
      <c r="D8749">
        <v>32450</v>
      </c>
      <c r="E8749">
        <v>36050</v>
      </c>
      <c r="F8749">
        <v>38950</v>
      </c>
      <c r="G8749">
        <v>41850</v>
      </c>
      <c r="H8749">
        <v>44750</v>
      </c>
      <c r="I8749">
        <v>47600</v>
      </c>
      <c r="J8749">
        <v>50500</v>
      </c>
      <c r="K8749" t="s">
        <v>3114</v>
      </c>
      <c r="L8749">
        <v>327</v>
      </c>
      <c r="M8749">
        <v>50</v>
      </c>
      <c r="N8749" t="s">
        <v>4124</v>
      </c>
    </row>
    <row r="8750" spans="1:14" x14ac:dyDescent="0.2">
      <c r="A8750" t="s">
        <v>14509</v>
      </c>
      <c r="B8750">
        <v>37250</v>
      </c>
      <c r="C8750">
        <v>42600</v>
      </c>
      <c r="D8750">
        <v>47900</v>
      </c>
      <c r="E8750">
        <v>53200</v>
      </c>
      <c r="F8750">
        <v>57500</v>
      </c>
      <c r="G8750">
        <v>61750</v>
      </c>
      <c r="H8750">
        <v>66000</v>
      </c>
      <c r="I8750">
        <v>70250</v>
      </c>
      <c r="J8750">
        <v>74500</v>
      </c>
      <c r="K8750" t="s">
        <v>3114</v>
      </c>
      <c r="L8750">
        <v>329</v>
      </c>
      <c r="M8750">
        <v>50</v>
      </c>
      <c r="N8750" t="s">
        <v>2290</v>
      </c>
    </row>
    <row r="8751" spans="1:14" x14ac:dyDescent="0.2">
      <c r="A8751" t="s">
        <v>14510</v>
      </c>
      <c r="B8751">
        <v>25450</v>
      </c>
      <c r="C8751">
        <v>29100</v>
      </c>
      <c r="D8751">
        <v>32750</v>
      </c>
      <c r="E8751">
        <v>36350</v>
      </c>
      <c r="F8751">
        <v>39300</v>
      </c>
      <c r="G8751">
        <v>42200</v>
      </c>
      <c r="H8751">
        <v>45100</v>
      </c>
      <c r="I8751">
        <v>48000</v>
      </c>
      <c r="J8751">
        <v>50900</v>
      </c>
      <c r="K8751" t="s">
        <v>3114</v>
      </c>
      <c r="L8751">
        <v>331</v>
      </c>
      <c r="M8751">
        <v>50</v>
      </c>
      <c r="N8751" t="s">
        <v>2649</v>
      </c>
    </row>
    <row r="8752" spans="1:14" x14ac:dyDescent="0.2">
      <c r="A8752" t="s">
        <v>14511</v>
      </c>
      <c r="B8752">
        <v>25250</v>
      </c>
      <c r="C8752">
        <v>28850</v>
      </c>
      <c r="D8752">
        <v>32450</v>
      </c>
      <c r="E8752">
        <v>36050</v>
      </c>
      <c r="F8752">
        <v>38950</v>
      </c>
      <c r="G8752">
        <v>41850</v>
      </c>
      <c r="H8752">
        <v>44750</v>
      </c>
      <c r="I8752">
        <v>47600</v>
      </c>
      <c r="J8752">
        <v>50500</v>
      </c>
      <c r="K8752" t="s">
        <v>3114</v>
      </c>
      <c r="L8752">
        <v>333</v>
      </c>
      <c r="M8752">
        <v>50</v>
      </c>
      <c r="N8752" t="s">
        <v>3019</v>
      </c>
    </row>
    <row r="8753" spans="1:14" x14ac:dyDescent="0.2">
      <c r="A8753" t="s">
        <v>14512</v>
      </c>
      <c r="B8753">
        <v>30800</v>
      </c>
      <c r="C8753">
        <v>35200</v>
      </c>
      <c r="D8753">
        <v>39600</v>
      </c>
      <c r="E8753">
        <v>44000</v>
      </c>
      <c r="F8753">
        <v>47550</v>
      </c>
      <c r="G8753">
        <v>51050</v>
      </c>
      <c r="H8753">
        <v>54600</v>
      </c>
      <c r="I8753">
        <v>58100</v>
      </c>
      <c r="J8753">
        <v>61600</v>
      </c>
      <c r="K8753" t="s">
        <v>3114</v>
      </c>
      <c r="L8753">
        <v>335</v>
      </c>
      <c r="M8753">
        <v>50</v>
      </c>
      <c r="N8753" t="s">
        <v>3583</v>
      </c>
    </row>
    <row r="8754" spans="1:14" x14ac:dyDescent="0.2">
      <c r="A8754" t="s">
        <v>14513</v>
      </c>
      <c r="B8754">
        <v>25250</v>
      </c>
      <c r="C8754">
        <v>28850</v>
      </c>
      <c r="D8754">
        <v>32450</v>
      </c>
      <c r="E8754">
        <v>36050</v>
      </c>
      <c r="F8754">
        <v>38950</v>
      </c>
      <c r="G8754">
        <v>41850</v>
      </c>
      <c r="H8754">
        <v>44750</v>
      </c>
      <c r="I8754">
        <v>47600</v>
      </c>
      <c r="J8754">
        <v>50500</v>
      </c>
      <c r="K8754" t="s">
        <v>3114</v>
      </c>
      <c r="L8754">
        <v>337</v>
      </c>
      <c r="M8754">
        <v>50</v>
      </c>
      <c r="N8754" t="s">
        <v>2650</v>
      </c>
    </row>
    <row r="8755" spans="1:14" x14ac:dyDescent="0.2">
      <c r="A8755" t="s">
        <v>14514</v>
      </c>
      <c r="B8755">
        <v>32650</v>
      </c>
      <c r="C8755">
        <v>37300</v>
      </c>
      <c r="D8755">
        <v>41950</v>
      </c>
      <c r="E8755">
        <v>46600</v>
      </c>
      <c r="F8755">
        <v>50350</v>
      </c>
      <c r="G8755">
        <v>54100</v>
      </c>
      <c r="H8755">
        <v>57800</v>
      </c>
      <c r="I8755">
        <v>61550</v>
      </c>
      <c r="J8755">
        <v>65250</v>
      </c>
      <c r="K8755" t="s">
        <v>3114</v>
      </c>
      <c r="L8755">
        <v>339</v>
      </c>
      <c r="M8755">
        <v>50</v>
      </c>
      <c r="N8755" t="s">
        <v>3348</v>
      </c>
    </row>
    <row r="8756" spans="1:14" x14ac:dyDescent="0.2">
      <c r="A8756" t="s">
        <v>14515</v>
      </c>
      <c r="B8756">
        <v>25250</v>
      </c>
      <c r="C8756">
        <v>28850</v>
      </c>
      <c r="D8756">
        <v>32450</v>
      </c>
      <c r="E8756">
        <v>36050</v>
      </c>
      <c r="F8756">
        <v>38950</v>
      </c>
      <c r="G8756">
        <v>41850</v>
      </c>
      <c r="H8756">
        <v>44750</v>
      </c>
      <c r="I8756">
        <v>47600</v>
      </c>
      <c r="J8756">
        <v>50500</v>
      </c>
      <c r="K8756" t="s">
        <v>3114</v>
      </c>
      <c r="L8756">
        <v>341</v>
      </c>
      <c r="M8756">
        <v>50</v>
      </c>
      <c r="N8756" t="s">
        <v>2411</v>
      </c>
    </row>
    <row r="8757" spans="1:14" x14ac:dyDescent="0.2">
      <c r="A8757" t="s">
        <v>14516</v>
      </c>
      <c r="B8757">
        <v>25250</v>
      </c>
      <c r="C8757">
        <v>28850</v>
      </c>
      <c r="D8757">
        <v>32450</v>
      </c>
      <c r="E8757">
        <v>36050</v>
      </c>
      <c r="F8757">
        <v>38950</v>
      </c>
      <c r="G8757">
        <v>41850</v>
      </c>
      <c r="H8757">
        <v>44750</v>
      </c>
      <c r="I8757">
        <v>47600</v>
      </c>
      <c r="J8757">
        <v>50500</v>
      </c>
      <c r="K8757" t="s">
        <v>3114</v>
      </c>
      <c r="L8757">
        <v>343</v>
      </c>
      <c r="M8757">
        <v>50</v>
      </c>
      <c r="N8757" t="s">
        <v>3225</v>
      </c>
    </row>
    <row r="8758" spans="1:14" x14ac:dyDescent="0.2">
      <c r="A8758" t="s">
        <v>14517</v>
      </c>
      <c r="B8758">
        <v>25250</v>
      </c>
      <c r="C8758">
        <v>28850</v>
      </c>
      <c r="D8758">
        <v>32450</v>
      </c>
      <c r="E8758">
        <v>36050</v>
      </c>
      <c r="F8758">
        <v>38950</v>
      </c>
      <c r="G8758">
        <v>41850</v>
      </c>
      <c r="H8758">
        <v>44750</v>
      </c>
      <c r="I8758">
        <v>47600</v>
      </c>
      <c r="J8758">
        <v>50500</v>
      </c>
      <c r="K8758" t="s">
        <v>3114</v>
      </c>
      <c r="L8758">
        <v>345</v>
      </c>
      <c r="M8758">
        <v>50</v>
      </c>
      <c r="N8758" t="s">
        <v>2651</v>
      </c>
    </row>
    <row r="8759" spans="1:14" x14ac:dyDescent="0.2">
      <c r="A8759" t="s">
        <v>14518</v>
      </c>
      <c r="B8759">
        <v>25500</v>
      </c>
      <c r="C8759">
        <v>29150</v>
      </c>
      <c r="D8759">
        <v>32800</v>
      </c>
      <c r="E8759">
        <v>36400</v>
      </c>
      <c r="F8759">
        <v>39350</v>
      </c>
      <c r="G8759">
        <v>42250</v>
      </c>
      <c r="H8759">
        <v>45150</v>
      </c>
      <c r="I8759">
        <v>48050</v>
      </c>
      <c r="J8759">
        <v>51000</v>
      </c>
      <c r="K8759" t="s">
        <v>3114</v>
      </c>
      <c r="L8759">
        <v>347</v>
      </c>
      <c r="M8759">
        <v>50</v>
      </c>
      <c r="N8759" t="s">
        <v>2652</v>
      </c>
    </row>
    <row r="8760" spans="1:14" x14ac:dyDescent="0.2">
      <c r="A8760" t="s">
        <v>14519</v>
      </c>
      <c r="B8760">
        <v>25250</v>
      </c>
      <c r="C8760">
        <v>28850</v>
      </c>
      <c r="D8760">
        <v>32450</v>
      </c>
      <c r="E8760">
        <v>36050</v>
      </c>
      <c r="F8760">
        <v>38950</v>
      </c>
      <c r="G8760">
        <v>41850</v>
      </c>
      <c r="H8760">
        <v>44750</v>
      </c>
      <c r="I8760">
        <v>47600</v>
      </c>
      <c r="J8760">
        <v>50500</v>
      </c>
      <c r="K8760" t="s">
        <v>3114</v>
      </c>
      <c r="L8760">
        <v>349</v>
      </c>
      <c r="M8760">
        <v>50</v>
      </c>
      <c r="N8760" t="s">
        <v>2653</v>
      </c>
    </row>
    <row r="8761" spans="1:14" x14ac:dyDescent="0.2">
      <c r="A8761" t="s">
        <v>14520</v>
      </c>
      <c r="B8761">
        <v>25250</v>
      </c>
      <c r="C8761">
        <v>28850</v>
      </c>
      <c r="D8761">
        <v>32450</v>
      </c>
      <c r="E8761">
        <v>36050</v>
      </c>
      <c r="F8761">
        <v>38950</v>
      </c>
      <c r="G8761">
        <v>41850</v>
      </c>
      <c r="H8761">
        <v>44750</v>
      </c>
      <c r="I8761">
        <v>47600</v>
      </c>
      <c r="J8761">
        <v>50500</v>
      </c>
      <c r="K8761" t="s">
        <v>3114</v>
      </c>
      <c r="L8761">
        <v>351</v>
      </c>
      <c r="M8761">
        <v>50</v>
      </c>
      <c r="N8761" t="s">
        <v>3401</v>
      </c>
    </row>
    <row r="8762" spans="1:14" x14ac:dyDescent="0.2">
      <c r="A8762" t="s">
        <v>14521</v>
      </c>
      <c r="B8762">
        <v>25500</v>
      </c>
      <c r="C8762">
        <v>29150</v>
      </c>
      <c r="D8762">
        <v>32800</v>
      </c>
      <c r="E8762">
        <v>36400</v>
      </c>
      <c r="F8762">
        <v>39350</v>
      </c>
      <c r="G8762">
        <v>42250</v>
      </c>
      <c r="H8762">
        <v>45150</v>
      </c>
      <c r="I8762">
        <v>48050</v>
      </c>
      <c r="J8762">
        <v>51000</v>
      </c>
      <c r="K8762" t="s">
        <v>3114</v>
      </c>
      <c r="L8762">
        <v>353</v>
      </c>
      <c r="M8762">
        <v>50</v>
      </c>
      <c r="N8762" t="s">
        <v>2654</v>
      </c>
    </row>
    <row r="8763" spans="1:14" x14ac:dyDescent="0.2">
      <c r="A8763" t="s">
        <v>14522</v>
      </c>
      <c r="B8763">
        <v>27100</v>
      </c>
      <c r="C8763">
        <v>31000</v>
      </c>
      <c r="D8763">
        <v>34850</v>
      </c>
      <c r="E8763">
        <v>38700</v>
      </c>
      <c r="F8763">
        <v>41800</v>
      </c>
      <c r="G8763">
        <v>44900</v>
      </c>
      <c r="H8763">
        <v>48000</v>
      </c>
      <c r="I8763">
        <v>51100</v>
      </c>
      <c r="J8763">
        <v>54200</v>
      </c>
      <c r="K8763" t="s">
        <v>3114</v>
      </c>
      <c r="L8763">
        <v>355</v>
      </c>
      <c r="M8763">
        <v>50</v>
      </c>
      <c r="N8763" t="s">
        <v>2655</v>
      </c>
    </row>
    <row r="8764" spans="1:14" x14ac:dyDescent="0.2">
      <c r="A8764" t="s">
        <v>14523</v>
      </c>
      <c r="B8764">
        <v>25500</v>
      </c>
      <c r="C8764">
        <v>29150</v>
      </c>
      <c r="D8764">
        <v>32800</v>
      </c>
      <c r="E8764">
        <v>36400</v>
      </c>
      <c r="F8764">
        <v>39350</v>
      </c>
      <c r="G8764">
        <v>42250</v>
      </c>
      <c r="H8764">
        <v>45150</v>
      </c>
      <c r="I8764">
        <v>48050</v>
      </c>
      <c r="J8764">
        <v>51000</v>
      </c>
      <c r="K8764" t="s">
        <v>3114</v>
      </c>
      <c r="L8764">
        <v>357</v>
      </c>
      <c r="M8764">
        <v>50</v>
      </c>
      <c r="N8764" t="s">
        <v>2656</v>
      </c>
    </row>
    <row r="8765" spans="1:14" x14ac:dyDescent="0.2">
      <c r="A8765" t="s">
        <v>14524</v>
      </c>
      <c r="B8765">
        <v>29400</v>
      </c>
      <c r="C8765">
        <v>33600</v>
      </c>
      <c r="D8765">
        <v>37800</v>
      </c>
      <c r="E8765">
        <v>41950</v>
      </c>
      <c r="F8765">
        <v>45350</v>
      </c>
      <c r="G8765">
        <v>48700</v>
      </c>
      <c r="H8765">
        <v>52050</v>
      </c>
      <c r="I8765">
        <v>55400</v>
      </c>
      <c r="J8765">
        <v>58750</v>
      </c>
      <c r="K8765" t="s">
        <v>3114</v>
      </c>
      <c r="L8765">
        <v>359</v>
      </c>
      <c r="M8765">
        <v>50</v>
      </c>
      <c r="N8765" t="s">
        <v>2270</v>
      </c>
    </row>
    <row r="8766" spans="1:14" x14ac:dyDescent="0.2">
      <c r="A8766" t="s">
        <v>14525</v>
      </c>
      <c r="B8766">
        <v>27300</v>
      </c>
      <c r="C8766">
        <v>31200</v>
      </c>
      <c r="D8766">
        <v>35100</v>
      </c>
      <c r="E8766">
        <v>38950</v>
      </c>
      <c r="F8766">
        <v>42100</v>
      </c>
      <c r="G8766">
        <v>45200</v>
      </c>
      <c r="H8766">
        <v>48300</v>
      </c>
      <c r="I8766">
        <v>51450</v>
      </c>
      <c r="J8766">
        <v>54550</v>
      </c>
      <c r="K8766" t="s">
        <v>3114</v>
      </c>
      <c r="L8766">
        <v>361</v>
      </c>
      <c r="M8766">
        <v>50</v>
      </c>
      <c r="N8766" t="s">
        <v>3719</v>
      </c>
    </row>
    <row r="8767" spans="1:14" x14ac:dyDescent="0.2">
      <c r="A8767" t="s">
        <v>14526</v>
      </c>
      <c r="B8767">
        <v>25250</v>
      </c>
      <c r="C8767">
        <v>28850</v>
      </c>
      <c r="D8767">
        <v>32450</v>
      </c>
      <c r="E8767">
        <v>36050</v>
      </c>
      <c r="F8767">
        <v>38950</v>
      </c>
      <c r="G8767">
        <v>41850</v>
      </c>
      <c r="H8767">
        <v>44750</v>
      </c>
      <c r="I8767">
        <v>47600</v>
      </c>
      <c r="J8767">
        <v>50500</v>
      </c>
      <c r="K8767" t="s">
        <v>3114</v>
      </c>
      <c r="L8767">
        <v>363</v>
      </c>
      <c r="M8767">
        <v>50</v>
      </c>
      <c r="N8767" t="s">
        <v>2657</v>
      </c>
    </row>
    <row r="8768" spans="1:14" x14ac:dyDescent="0.2">
      <c r="A8768" t="s">
        <v>14527</v>
      </c>
      <c r="B8768">
        <v>25250</v>
      </c>
      <c r="C8768">
        <v>28850</v>
      </c>
      <c r="D8768">
        <v>32450</v>
      </c>
      <c r="E8768">
        <v>36050</v>
      </c>
      <c r="F8768">
        <v>38950</v>
      </c>
      <c r="G8768">
        <v>41850</v>
      </c>
      <c r="H8768">
        <v>44750</v>
      </c>
      <c r="I8768">
        <v>47600</v>
      </c>
      <c r="J8768">
        <v>50500</v>
      </c>
      <c r="K8768" t="s">
        <v>3114</v>
      </c>
      <c r="L8768">
        <v>365</v>
      </c>
      <c r="M8768">
        <v>50</v>
      </c>
      <c r="N8768" t="s">
        <v>3636</v>
      </c>
    </row>
    <row r="8769" spans="1:14" x14ac:dyDescent="0.2">
      <c r="A8769" t="s">
        <v>14528</v>
      </c>
      <c r="B8769">
        <v>33500</v>
      </c>
      <c r="C8769">
        <v>38300</v>
      </c>
      <c r="D8769">
        <v>43100</v>
      </c>
      <c r="E8769">
        <v>47850</v>
      </c>
      <c r="F8769">
        <v>51700</v>
      </c>
      <c r="G8769">
        <v>55550</v>
      </c>
      <c r="H8769">
        <v>59350</v>
      </c>
      <c r="I8769">
        <v>63200</v>
      </c>
      <c r="J8769">
        <v>67000</v>
      </c>
      <c r="K8769" t="s">
        <v>3114</v>
      </c>
      <c r="L8769">
        <v>367</v>
      </c>
      <c r="M8769">
        <v>50</v>
      </c>
      <c r="N8769" t="s">
        <v>2658</v>
      </c>
    </row>
    <row r="8770" spans="1:14" x14ac:dyDescent="0.2">
      <c r="A8770" t="s">
        <v>14529</v>
      </c>
      <c r="B8770">
        <v>25600</v>
      </c>
      <c r="C8770">
        <v>29250</v>
      </c>
      <c r="D8770">
        <v>32900</v>
      </c>
      <c r="E8770">
        <v>36550</v>
      </c>
      <c r="F8770">
        <v>39500</v>
      </c>
      <c r="G8770">
        <v>42400</v>
      </c>
      <c r="H8770">
        <v>45350</v>
      </c>
      <c r="I8770">
        <v>48250</v>
      </c>
      <c r="J8770">
        <v>51200</v>
      </c>
      <c r="K8770" t="s">
        <v>3114</v>
      </c>
      <c r="L8770">
        <v>369</v>
      </c>
      <c r="M8770">
        <v>50</v>
      </c>
      <c r="N8770" t="s">
        <v>2659</v>
      </c>
    </row>
    <row r="8771" spans="1:14" x14ac:dyDescent="0.2">
      <c r="A8771" t="s">
        <v>14530</v>
      </c>
      <c r="B8771">
        <v>25500</v>
      </c>
      <c r="C8771">
        <v>29150</v>
      </c>
      <c r="D8771">
        <v>32800</v>
      </c>
      <c r="E8771">
        <v>36400</v>
      </c>
      <c r="F8771">
        <v>39350</v>
      </c>
      <c r="G8771">
        <v>42250</v>
      </c>
      <c r="H8771">
        <v>45150</v>
      </c>
      <c r="I8771">
        <v>48050</v>
      </c>
      <c r="J8771">
        <v>51000</v>
      </c>
      <c r="K8771" t="s">
        <v>3114</v>
      </c>
      <c r="L8771">
        <v>371</v>
      </c>
      <c r="M8771">
        <v>50</v>
      </c>
      <c r="N8771" t="s">
        <v>2660</v>
      </c>
    </row>
    <row r="8772" spans="1:14" x14ac:dyDescent="0.2">
      <c r="A8772" t="s">
        <v>14531</v>
      </c>
      <c r="B8772">
        <v>25250</v>
      </c>
      <c r="C8772">
        <v>28850</v>
      </c>
      <c r="D8772">
        <v>32450</v>
      </c>
      <c r="E8772">
        <v>36050</v>
      </c>
      <c r="F8772">
        <v>38950</v>
      </c>
      <c r="G8772">
        <v>41850</v>
      </c>
      <c r="H8772">
        <v>44750</v>
      </c>
      <c r="I8772">
        <v>47600</v>
      </c>
      <c r="J8772">
        <v>50500</v>
      </c>
      <c r="K8772" t="s">
        <v>3114</v>
      </c>
      <c r="L8772">
        <v>373</v>
      </c>
      <c r="M8772">
        <v>50</v>
      </c>
      <c r="N8772" t="s">
        <v>3405</v>
      </c>
    </row>
    <row r="8773" spans="1:14" x14ac:dyDescent="0.2">
      <c r="A8773" t="s">
        <v>14532</v>
      </c>
      <c r="B8773">
        <v>28600</v>
      </c>
      <c r="C8773">
        <v>32700</v>
      </c>
      <c r="D8773">
        <v>36800</v>
      </c>
      <c r="E8773">
        <v>40850</v>
      </c>
      <c r="F8773">
        <v>44150</v>
      </c>
      <c r="G8773">
        <v>47400</v>
      </c>
      <c r="H8773">
        <v>50700</v>
      </c>
      <c r="I8773">
        <v>53950</v>
      </c>
      <c r="J8773">
        <v>57200</v>
      </c>
      <c r="K8773" t="s">
        <v>3114</v>
      </c>
      <c r="L8773">
        <v>375</v>
      </c>
      <c r="M8773">
        <v>50</v>
      </c>
      <c r="N8773" t="s">
        <v>1971</v>
      </c>
    </row>
    <row r="8774" spans="1:14" x14ac:dyDescent="0.2">
      <c r="A8774" t="s">
        <v>14533</v>
      </c>
      <c r="B8774">
        <v>25250</v>
      </c>
      <c r="C8774">
        <v>28850</v>
      </c>
      <c r="D8774">
        <v>32450</v>
      </c>
      <c r="E8774">
        <v>36050</v>
      </c>
      <c r="F8774">
        <v>38950</v>
      </c>
      <c r="G8774">
        <v>41850</v>
      </c>
      <c r="H8774">
        <v>44750</v>
      </c>
      <c r="I8774">
        <v>47600</v>
      </c>
      <c r="J8774">
        <v>50500</v>
      </c>
      <c r="K8774" t="s">
        <v>3114</v>
      </c>
      <c r="L8774">
        <v>377</v>
      </c>
      <c r="M8774">
        <v>50</v>
      </c>
      <c r="N8774" t="s">
        <v>2661</v>
      </c>
    </row>
    <row r="8775" spans="1:14" x14ac:dyDescent="0.2">
      <c r="A8775" t="s">
        <v>14534</v>
      </c>
      <c r="B8775">
        <v>27200</v>
      </c>
      <c r="C8775">
        <v>31050</v>
      </c>
      <c r="D8775">
        <v>34950</v>
      </c>
      <c r="E8775">
        <v>38800</v>
      </c>
      <c r="F8775">
        <v>41950</v>
      </c>
      <c r="G8775">
        <v>45050</v>
      </c>
      <c r="H8775">
        <v>48150</v>
      </c>
      <c r="I8775">
        <v>51250</v>
      </c>
      <c r="J8775">
        <v>54350</v>
      </c>
      <c r="K8775" t="s">
        <v>3114</v>
      </c>
      <c r="L8775">
        <v>379</v>
      </c>
      <c r="M8775">
        <v>50</v>
      </c>
      <c r="N8775" t="s">
        <v>2662</v>
      </c>
    </row>
    <row r="8776" spans="1:14" x14ac:dyDescent="0.2">
      <c r="A8776" t="s">
        <v>14535</v>
      </c>
      <c r="B8776">
        <v>28600</v>
      </c>
      <c r="C8776">
        <v>32700</v>
      </c>
      <c r="D8776">
        <v>36800</v>
      </c>
      <c r="E8776">
        <v>40850</v>
      </c>
      <c r="F8776">
        <v>44150</v>
      </c>
      <c r="G8776">
        <v>47400</v>
      </c>
      <c r="H8776">
        <v>50700</v>
      </c>
      <c r="I8776">
        <v>53950</v>
      </c>
      <c r="J8776">
        <v>57200</v>
      </c>
      <c r="K8776" t="s">
        <v>3114</v>
      </c>
      <c r="L8776">
        <v>381</v>
      </c>
      <c r="M8776">
        <v>50</v>
      </c>
      <c r="N8776" t="s">
        <v>2663</v>
      </c>
    </row>
    <row r="8777" spans="1:14" x14ac:dyDescent="0.2">
      <c r="A8777" t="s">
        <v>14536</v>
      </c>
      <c r="B8777">
        <v>28950</v>
      </c>
      <c r="C8777">
        <v>33100</v>
      </c>
      <c r="D8777">
        <v>37250</v>
      </c>
      <c r="E8777">
        <v>41350</v>
      </c>
      <c r="F8777">
        <v>44700</v>
      </c>
      <c r="G8777">
        <v>48000</v>
      </c>
      <c r="H8777">
        <v>51300</v>
      </c>
      <c r="I8777">
        <v>54600</v>
      </c>
      <c r="J8777">
        <v>57900</v>
      </c>
      <c r="K8777" t="s">
        <v>3114</v>
      </c>
      <c r="L8777">
        <v>383</v>
      </c>
      <c r="M8777">
        <v>50</v>
      </c>
      <c r="N8777" t="s">
        <v>2664</v>
      </c>
    </row>
    <row r="8778" spans="1:14" x14ac:dyDescent="0.2">
      <c r="A8778" t="s">
        <v>14537</v>
      </c>
      <c r="B8778">
        <v>25250</v>
      </c>
      <c r="C8778">
        <v>28850</v>
      </c>
      <c r="D8778">
        <v>32450</v>
      </c>
      <c r="E8778">
        <v>36050</v>
      </c>
      <c r="F8778">
        <v>38950</v>
      </c>
      <c r="G8778">
        <v>41850</v>
      </c>
      <c r="H8778">
        <v>44750</v>
      </c>
      <c r="I8778">
        <v>47600</v>
      </c>
      <c r="J8778">
        <v>50500</v>
      </c>
      <c r="K8778" t="s">
        <v>3114</v>
      </c>
      <c r="L8778">
        <v>385</v>
      </c>
      <c r="M8778">
        <v>50</v>
      </c>
      <c r="N8778" t="s">
        <v>2665</v>
      </c>
    </row>
    <row r="8779" spans="1:14" x14ac:dyDescent="0.2">
      <c r="A8779" t="s">
        <v>14538</v>
      </c>
      <c r="B8779">
        <v>25250</v>
      </c>
      <c r="C8779">
        <v>28850</v>
      </c>
      <c r="D8779">
        <v>32450</v>
      </c>
      <c r="E8779">
        <v>36050</v>
      </c>
      <c r="F8779">
        <v>38950</v>
      </c>
      <c r="G8779">
        <v>41850</v>
      </c>
      <c r="H8779">
        <v>44750</v>
      </c>
      <c r="I8779">
        <v>47600</v>
      </c>
      <c r="J8779">
        <v>50500</v>
      </c>
      <c r="K8779" t="s">
        <v>3114</v>
      </c>
      <c r="L8779">
        <v>387</v>
      </c>
      <c r="M8779">
        <v>50</v>
      </c>
      <c r="N8779" t="s">
        <v>2666</v>
      </c>
    </row>
    <row r="8780" spans="1:14" x14ac:dyDescent="0.2">
      <c r="A8780" t="s">
        <v>14539</v>
      </c>
      <c r="B8780">
        <v>25600</v>
      </c>
      <c r="C8780">
        <v>29250</v>
      </c>
      <c r="D8780">
        <v>32900</v>
      </c>
      <c r="E8780">
        <v>36550</v>
      </c>
      <c r="F8780">
        <v>39500</v>
      </c>
      <c r="G8780">
        <v>42400</v>
      </c>
      <c r="H8780">
        <v>45350</v>
      </c>
      <c r="I8780">
        <v>48250</v>
      </c>
      <c r="J8780">
        <v>51200</v>
      </c>
      <c r="K8780" t="s">
        <v>3114</v>
      </c>
      <c r="L8780">
        <v>389</v>
      </c>
      <c r="M8780">
        <v>50</v>
      </c>
      <c r="N8780" t="s">
        <v>2667</v>
      </c>
    </row>
    <row r="8781" spans="1:14" x14ac:dyDescent="0.2">
      <c r="A8781" t="s">
        <v>14540</v>
      </c>
      <c r="B8781">
        <v>25400</v>
      </c>
      <c r="C8781">
        <v>29000</v>
      </c>
      <c r="D8781">
        <v>32650</v>
      </c>
      <c r="E8781">
        <v>36250</v>
      </c>
      <c r="F8781">
        <v>39150</v>
      </c>
      <c r="G8781">
        <v>42050</v>
      </c>
      <c r="H8781">
        <v>44950</v>
      </c>
      <c r="I8781">
        <v>47850</v>
      </c>
      <c r="J8781">
        <v>50750</v>
      </c>
      <c r="K8781" t="s">
        <v>3114</v>
      </c>
      <c r="L8781">
        <v>391</v>
      </c>
      <c r="M8781">
        <v>50</v>
      </c>
      <c r="N8781" t="s">
        <v>2668</v>
      </c>
    </row>
    <row r="8782" spans="1:14" x14ac:dyDescent="0.2">
      <c r="A8782" t="s">
        <v>14541</v>
      </c>
      <c r="B8782">
        <v>30200</v>
      </c>
      <c r="C8782">
        <v>34500</v>
      </c>
      <c r="D8782">
        <v>38800</v>
      </c>
      <c r="E8782">
        <v>43100</v>
      </c>
      <c r="F8782">
        <v>46550</v>
      </c>
      <c r="G8782">
        <v>50000</v>
      </c>
      <c r="H8782">
        <v>53450</v>
      </c>
      <c r="I8782">
        <v>56900</v>
      </c>
      <c r="J8782">
        <v>60350</v>
      </c>
      <c r="K8782" t="s">
        <v>3114</v>
      </c>
      <c r="L8782">
        <v>393</v>
      </c>
      <c r="M8782">
        <v>50</v>
      </c>
      <c r="N8782" t="s">
        <v>2109</v>
      </c>
    </row>
    <row r="8783" spans="1:14" x14ac:dyDescent="0.2">
      <c r="A8783" t="s">
        <v>14542</v>
      </c>
      <c r="B8783">
        <v>28150</v>
      </c>
      <c r="C8783">
        <v>32200</v>
      </c>
      <c r="D8783">
        <v>36200</v>
      </c>
      <c r="E8783">
        <v>40200</v>
      </c>
      <c r="F8783">
        <v>43450</v>
      </c>
      <c r="G8783">
        <v>46650</v>
      </c>
      <c r="H8783">
        <v>49850</v>
      </c>
      <c r="I8783">
        <v>53100</v>
      </c>
      <c r="J8783">
        <v>56300</v>
      </c>
      <c r="K8783" t="s">
        <v>3114</v>
      </c>
      <c r="L8783">
        <v>395</v>
      </c>
      <c r="M8783">
        <v>50</v>
      </c>
      <c r="N8783" t="s">
        <v>2274</v>
      </c>
    </row>
    <row r="8784" spans="1:14" x14ac:dyDescent="0.2">
      <c r="A8784" t="s">
        <v>14543</v>
      </c>
      <c r="B8784">
        <v>36100</v>
      </c>
      <c r="C8784">
        <v>41250</v>
      </c>
      <c r="D8784">
        <v>46400</v>
      </c>
      <c r="E8784">
        <v>51550</v>
      </c>
      <c r="F8784">
        <v>55700</v>
      </c>
      <c r="G8784">
        <v>59800</v>
      </c>
      <c r="H8784">
        <v>63950</v>
      </c>
      <c r="I8784">
        <v>68050</v>
      </c>
      <c r="J8784">
        <v>72200</v>
      </c>
      <c r="K8784" t="s">
        <v>3114</v>
      </c>
      <c r="L8784">
        <v>397</v>
      </c>
      <c r="M8784">
        <v>50</v>
      </c>
      <c r="N8784" t="s">
        <v>2669</v>
      </c>
    </row>
    <row r="8785" spans="1:14" x14ac:dyDescent="0.2">
      <c r="A8785" t="s">
        <v>14544</v>
      </c>
      <c r="B8785">
        <v>25250</v>
      </c>
      <c r="C8785">
        <v>28850</v>
      </c>
      <c r="D8785">
        <v>32450</v>
      </c>
      <c r="E8785">
        <v>36050</v>
      </c>
      <c r="F8785">
        <v>38950</v>
      </c>
      <c r="G8785">
        <v>41850</v>
      </c>
      <c r="H8785">
        <v>44750</v>
      </c>
      <c r="I8785">
        <v>47600</v>
      </c>
      <c r="J8785">
        <v>50500</v>
      </c>
      <c r="K8785" t="s">
        <v>3114</v>
      </c>
      <c r="L8785">
        <v>399</v>
      </c>
      <c r="M8785">
        <v>50</v>
      </c>
      <c r="N8785" t="s">
        <v>2670</v>
      </c>
    </row>
    <row r="8786" spans="1:14" x14ac:dyDescent="0.2">
      <c r="A8786" t="s">
        <v>14545</v>
      </c>
      <c r="B8786">
        <v>26000</v>
      </c>
      <c r="C8786">
        <v>29700</v>
      </c>
      <c r="D8786">
        <v>33400</v>
      </c>
      <c r="E8786">
        <v>37100</v>
      </c>
      <c r="F8786">
        <v>40100</v>
      </c>
      <c r="G8786">
        <v>43050</v>
      </c>
      <c r="H8786">
        <v>46050</v>
      </c>
      <c r="I8786">
        <v>49000</v>
      </c>
      <c r="J8786">
        <v>51950</v>
      </c>
      <c r="K8786" t="s">
        <v>3114</v>
      </c>
      <c r="L8786">
        <v>401</v>
      </c>
      <c r="M8786">
        <v>50</v>
      </c>
      <c r="N8786" t="s">
        <v>2671</v>
      </c>
    </row>
    <row r="8787" spans="1:14" x14ac:dyDescent="0.2">
      <c r="A8787" t="s">
        <v>14546</v>
      </c>
      <c r="B8787">
        <v>25250</v>
      </c>
      <c r="C8787">
        <v>28850</v>
      </c>
      <c r="D8787">
        <v>32450</v>
      </c>
      <c r="E8787">
        <v>36050</v>
      </c>
      <c r="F8787">
        <v>38950</v>
      </c>
      <c r="G8787">
        <v>41850</v>
      </c>
      <c r="H8787">
        <v>44750</v>
      </c>
      <c r="I8787">
        <v>47600</v>
      </c>
      <c r="J8787">
        <v>50500</v>
      </c>
      <c r="K8787" t="s">
        <v>3114</v>
      </c>
      <c r="L8787">
        <v>403</v>
      </c>
      <c r="M8787">
        <v>50</v>
      </c>
      <c r="N8787" t="s">
        <v>2672</v>
      </c>
    </row>
    <row r="8788" spans="1:14" x14ac:dyDescent="0.2">
      <c r="A8788" t="s">
        <v>14547</v>
      </c>
      <c r="B8788">
        <v>25250</v>
      </c>
      <c r="C8788">
        <v>28850</v>
      </c>
      <c r="D8788">
        <v>32450</v>
      </c>
      <c r="E8788">
        <v>36050</v>
      </c>
      <c r="F8788">
        <v>38950</v>
      </c>
      <c r="G8788">
        <v>41850</v>
      </c>
      <c r="H8788">
        <v>44750</v>
      </c>
      <c r="I8788">
        <v>47600</v>
      </c>
      <c r="J8788">
        <v>50500</v>
      </c>
      <c r="K8788" t="s">
        <v>3114</v>
      </c>
      <c r="L8788">
        <v>405</v>
      </c>
      <c r="M8788">
        <v>50</v>
      </c>
      <c r="N8788" t="s">
        <v>2673</v>
      </c>
    </row>
    <row r="8789" spans="1:14" x14ac:dyDescent="0.2">
      <c r="A8789" t="s">
        <v>14548</v>
      </c>
      <c r="B8789">
        <v>25250</v>
      </c>
      <c r="C8789">
        <v>28850</v>
      </c>
      <c r="D8789">
        <v>32450</v>
      </c>
      <c r="E8789">
        <v>36050</v>
      </c>
      <c r="F8789">
        <v>38950</v>
      </c>
      <c r="G8789">
        <v>41850</v>
      </c>
      <c r="H8789">
        <v>44750</v>
      </c>
      <c r="I8789">
        <v>47600</v>
      </c>
      <c r="J8789">
        <v>50500</v>
      </c>
      <c r="K8789" t="s">
        <v>3114</v>
      </c>
      <c r="L8789">
        <v>407</v>
      </c>
      <c r="M8789">
        <v>50</v>
      </c>
      <c r="N8789" t="s">
        <v>2674</v>
      </c>
    </row>
    <row r="8790" spans="1:14" x14ac:dyDescent="0.2">
      <c r="A8790" t="s">
        <v>14549</v>
      </c>
      <c r="B8790">
        <v>27100</v>
      </c>
      <c r="C8790">
        <v>31000</v>
      </c>
      <c r="D8790">
        <v>34850</v>
      </c>
      <c r="E8790">
        <v>38700</v>
      </c>
      <c r="F8790">
        <v>41800</v>
      </c>
      <c r="G8790">
        <v>44900</v>
      </c>
      <c r="H8790">
        <v>48000</v>
      </c>
      <c r="I8790">
        <v>51100</v>
      </c>
      <c r="J8790">
        <v>54200</v>
      </c>
      <c r="K8790" t="s">
        <v>3114</v>
      </c>
      <c r="L8790">
        <v>409</v>
      </c>
      <c r="M8790">
        <v>50</v>
      </c>
      <c r="N8790" t="s">
        <v>2675</v>
      </c>
    </row>
    <row r="8791" spans="1:14" x14ac:dyDescent="0.2">
      <c r="A8791" t="s">
        <v>14550</v>
      </c>
      <c r="B8791">
        <v>25250</v>
      </c>
      <c r="C8791">
        <v>28850</v>
      </c>
      <c r="D8791">
        <v>32450</v>
      </c>
      <c r="E8791">
        <v>36050</v>
      </c>
      <c r="F8791">
        <v>38950</v>
      </c>
      <c r="G8791">
        <v>41850</v>
      </c>
      <c r="H8791">
        <v>44750</v>
      </c>
      <c r="I8791">
        <v>47600</v>
      </c>
      <c r="J8791">
        <v>50500</v>
      </c>
      <c r="K8791" t="s">
        <v>3114</v>
      </c>
      <c r="L8791">
        <v>411</v>
      </c>
      <c r="M8791">
        <v>50</v>
      </c>
      <c r="N8791" t="s">
        <v>2676</v>
      </c>
    </row>
    <row r="8792" spans="1:14" x14ac:dyDescent="0.2">
      <c r="A8792" t="s">
        <v>14551</v>
      </c>
      <c r="B8792">
        <v>28750</v>
      </c>
      <c r="C8792">
        <v>32850</v>
      </c>
      <c r="D8792">
        <v>36950</v>
      </c>
      <c r="E8792">
        <v>41050</v>
      </c>
      <c r="F8792">
        <v>44350</v>
      </c>
      <c r="G8792">
        <v>47650</v>
      </c>
      <c r="H8792">
        <v>50950</v>
      </c>
      <c r="I8792">
        <v>54200</v>
      </c>
      <c r="J8792">
        <v>57500</v>
      </c>
      <c r="K8792" t="s">
        <v>3114</v>
      </c>
      <c r="L8792">
        <v>413</v>
      </c>
      <c r="M8792">
        <v>50</v>
      </c>
      <c r="N8792" t="s">
        <v>2845</v>
      </c>
    </row>
    <row r="8793" spans="1:14" x14ac:dyDescent="0.2">
      <c r="A8793" t="s">
        <v>14552</v>
      </c>
      <c r="B8793">
        <v>27350</v>
      </c>
      <c r="C8793">
        <v>31250</v>
      </c>
      <c r="D8793">
        <v>35150</v>
      </c>
      <c r="E8793">
        <v>39050</v>
      </c>
      <c r="F8793">
        <v>42200</v>
      </c>
      <c r="G8793">
        <v>45300</v>
      </c>
      <c r="H8793">
        <v>48450</v>
      </c>
      <c r="I8793">
        <v>51550</v>
      </c>
      <c r="J8793">
        <v>54700</v>
      </c>
      <c r="K8793" t="s">
        <v>3114</v>
      </c>
      <c r="L8793">
        <v>415</v>
      </c>
      <c r="M8793">
        <v>50</v>
      </c>
      <c r="N8793" t="s">
        <v>2846</v>
      </c>
    </row>
    <row r="8794" spans="1:14" x14ac:dyDescent="0.2">
      <c r="A8794" t="s">
        <v>14553</v>
      </c>
      <c r="B8794">
        <v>25250</v>
      </c>
      <c r="C8794">
        <v>28850</v>
      </c>
      <c r="D8794">
        <v>32450</v>
      </c>
      <c r="E8794">
        <v>36050</v>
      </c>
      <c r="F8794">
        <v>38950</v>
      </c>
      <c r="G8794">
        <v>41850</v>
      </c>
      <c r="H8794">
        <v>44750</v>
      </c>
      <c r="I8794">
        <v>47600</v>
      </c>
      <c r="J8794">
        <v>50500</v>
      </c>
      <c r="K8794" t="s">
        <v>3114</v>
      </c>
      <c r="L8794">
        <v>417</v>
      </c>
      <c r="M8794">
        <v>50</v>
      </c>
      <c r="N8794" t="s">
        <v>2847</v>
      </c>
    </row>
    <row r="8795" spans="1:14" x14ac:dyDescent="0.2">
      <c r="A8795" t="s">
        <v>14554</v>
      </c>
      <c r="B8795">
        <v>25250</v>
      </c>
      <c r="C8795">
        <v>28850</v>
      </c>
      <c r="D8795">
        <v>32450</v>
      </c>
      <c r="E8795">
        <v>36050</v>
      </c>
      <c r="F8795">
        <v>38950</v>
      </c>
      <c r="G8795">
        <v>41850</v>
      </c>
      <c r="H8795">
        <v>44750</v>
      </c>
      <c r="I8795">
        <v>47600</v>
      </c>
      <c r="J8795">
        <v>50500</v>
      </c>
      <c r="K8795" t="s">
        <v>3114</v>
      </c>
      <c r="L8795">
        <v>419</v>
      </c>
      <c r="M8795">
        <v>50</v>
      </c>
      <c r="N8795" t="s">
        <v>3356</v>
      </c>
    </row>
    <row r="8796" spans="1:14" x14ac:dyDescent="0.2">
      <c r="A8796" t="s">
        <v>14555</v>
      </c>
      <c r="B8796">
        <v>25650</v>
      </c>
      <c r="C8796">
        <v>29300</v>
      </c>
      <c r="D8796">
        <v>32950</v>
      </c>
      <c r="E8796">
        <v>36600</v>
      </c>
      <c r="F8796">
        <v>39550</v>
      </c>
      <c r="G8796">
        <v>42500</v>
      </c>
      <c r="H8796">
        <v>45400</v>
      </c>
      <c r="I8796">
        <v>48350</v>
      </c>
      <c r="J8796">
        <v>51250</v>
      </c>
      <c r="K8796" t="s">
        <v>3114</v>
      </c>
      <c r="L8796">
        <v>421</v>
      </c>
      <c r="M8796">
        <v>50</v>
      </c>
      <c r="N8796" t="s">
        <v>3246</v>
      </c>
    </row>
    <row r="8797" spans="1:14" x14ac:dyDescent="0.2">
      <c r="A8797" t="s">
        <v>14556</v>
      </c>
      <c r="B8797">
        <v>29100</v>
      </c>
      <c r="C8797">
        <v>33250</v>
      </c>
      <c r="D8797">
        <v>37400</v>
      </c>
      <c r="E8797">
        <v>41550</v>
      </c>
      <c r="F8797">
        <v>44900</v>
      </c>
      <c r="G8797">
        <v>48200</v>
      </c>
      <c r="H8797">
        <v>51550</v>
      </c>
      <c r="I8797">
        <v>54850</v>
      </c>
      <c r="J8797">
        <v>58200</v>
      </c>
      <c r="K8797" t="s">
        <v>3114</v>
      </c>
      <c r="L8797">
        <v>423</v>
      </c>
      <c r="M8797">
        <v>50</v>
      </c>
      <c r="N8797" t="s">
        <v>3247</v>
      </c>
    </row>
    <row r="8798" spans="1:14" x14ac:dyDescent="0.2">
      <c r="A8798" t="s">
        <v>14557</v>
      </c>
      <c r="B8798">
        <v>25350</v>
      </c>
      <c r="C8798">
        <v>28950</v>
      </c>
      <c r="D8798">
        <v>32550</v>
      </c>
      <c r="E8798">
        <v>36150</v>
      </c>
      <c r="F8798">
        <v>39050</v>
      </c>
      <c r="G8798">
        <v>41950</v>
      </c>
      <c r="H8798">
        <v>44850</v>
      </c>
      <c r="I8798">
        <v>47750</v>
      </c>
      <c r="J8798">
        <v>50650</v>
      </c>
      <c r="K8798" t="s">
        <v>3114</v>
      </c>
      <c r="L8798">
        <v>425</v>
      </c>
      <c r="M8798">
        <v>50</v>
      </c>
      <c r="N8798" t="s">
        <v>2848</v>
      </c>
    </row>
    <row r="8799" spans="1:14" x14ac:dyDescent="0.2">
      <c r="A8799" t="s">
        <v>14558</v>
      </c>
      <c r="B8799">
        <v>25250</v>
      </c>
      <c r="C8799">
        <v>28850</v>
      </c>
      <c r="D8799">
        <v>32450</v>
      </c>
      <c r="E8799">
        <v>36050</v>
      </c>
      <c r="F8799">
        <v>38950</v>
      </c>
      <c r="G8799">
        <v>41850</v>
      </c>
      <c r="H8799">
        <v>44750</v>
      </c>
      <c r="I8799">
        <v>47600</v>
      </c>
      <c r="J8799">
        <v>50500</v>
      </c>
      <c r="K8799" t="s">
        <v>3114</v>
      </c>
      <c r="L8799">
        <v>427</v>
      </c>
      <c r="M8799">
        <v>50</v>
      </c>
      <c r="N8799" t="s">
        <v>2849</v>
      </c>
    </row>
    <row r="8800" spans="1:14" x14ac:dyDescent="0.2">
      <c r="A8800" t="s">
        <v>14559</v>
      </c>
      <c r="B8800">
        <v>25250</v>
      </c>
      <c r="C8800">
        <v>28850</v>
      </c>
      <c r="D8800">
        <v>32450</v>
      </c>
      <c r="E8800">
        <v>36050</v>
      </c>
      <c r="F8800">
        <v>38950</v>
      </c>
      <c r="G8800">
        <v>41850</v>
      </c>
      <c r="H8800">
        <v>44750</v>
      </c>
      <c r="I8800">
        <v>47600</v>
      </c>
      <c r="J8800">
        <v>50500</v>
      </c>
      <c r="K8800" t="s">
        <v>3114</v>
      </c>
      <c r="L8800">
        <v>429</v>
      </c>
      <c r="M8800">
        <v>50</v>
      </c>
      <c r="N8800" t="s">
        <v>3598</v>
      </c>
    </row>
    <row r="8801" spans="1:14" x14ac:dyDescent="0.2">
      <c r="A8801" t="s">
        <v>14560</v>
      </c>
      <c r="B8801">
        <v>26150</v>
      </c>
      <c r="C8801">
        <v>29850</v>
      </c>
      <c r="D8801">
        <v>33600</v>
      </c>
      <c r="E8801">
        <v>37300</v>
      </c>
      <c r="F8801">
        <v>40300</v>
      </c>
      <c r="G8801">
        <v>43300</v>
      </c>
      <c r="H8801">
        <v>46300</v>
      </c>
      <c r="I8801">
        <v>49250</v>
      </c>
      <c r="J8801">
        <v>52250</v>
      </c>
      <c r="K8801" t="s">
        <v>3114</v>
      </c>
      <c r="L8801">
        <v>431</v>
      </c>
      <c r="M8801">
        <v>50</v>
      </c>
      <c r="N8801" t="s">
        <v>2850</v>
      </c>
    </row>
    <row r="8802" spans="1:14" x14ac:dyDescent="0.2">
      <c r="A8802" t="s">
        <v>14561</v>
      </c>
      <c r="B8802">
        <v>29300</v>
      </c>
      <c r="C8802">
        <v>33500</v>
      </c>
      <c r="D8802">
        <v>37700</v>
      </c>
      <c r="E8802">
        <v>41850</v>
      </c>
      <c r="F8802">
        <v>45200</v>
      </c>
      <c r="G8802">
        <v>48550</v>
      </c>
      <c r="H8802">
        <v>51900</v>
      </c>
      <c r="I8802">
        <v>55250</v>
      </c>
      <c r="J8802">
        <v>58600</v>
      </c>
      <c r="K8802" t="s">
        <v>3114</v>
      </c>
      <c r="L8802">
        <v>433</v>
      </c>
      <c r="M8802">
        <v>50</v>
      </c>
      <c r="N8802" t="s">
        <v>2851</v>
      </c>
    </row>
    <row r="8803" spans="1:14" x14ac:dyDescent="0.2">
      <c r="A8803" t="s">
        <v>14562</v>
      </c>
      <c r="B8803">
        <v>26050</v>
      </c>
      <c r="C8803">
        <v>29800</v>
      </c>
      <c r="D8803">
        <v>33500</v>
      </c>
      <c r="E8803">
        <v>37200</v>
      </c>
      <c r="F8803">
        <v>40200</v>
      </c>
      <c r="G8803">
        <v>43200</v>
      </c>
      <c r="H8803">
        <v>46150</v>
      </c>
      <c r="I8803">
        <v>49150</v>
      </c>
      <c r="J8803">
        <v>52100</v>
      </c>
      <c r="K8803" t="s">
        <v>3114</v>
      </c>
      <c r="L8803">
        <v>435</v>
      </c>
      <c r="M8803">
        <v>50</v>
      </c>
      <c r="N8803" t="s">
        <v>2852</v>
      </c>
    </row>
    <row r="8804" spans="1:14" x14ac:dyDescent="0.2">
      <c r="A8804" t="s">
        <v>14563</v>
      </c>
      <c r="B8804">
        <v>25250</v>
      </c>
      <c r="C8804">
        <v>28850</v>
      </c>
      <c r="D8804">
        <v>32450</v>
      </c>
      <c r="E8804">
        <v>36050</v>
      </c>
      <c r="F8804">
        <v>38950</v>
      </c>
      <c r="G8804">
        <v>41850</v>
      </c>
      <c r="H8804">
        <v>44750</v>
      </c>
      <c r="I8804">
        <v>47600</v>
      </c>
      <c r="J8804">
        <v>50500</v>
      </c>
      <c r="K8804" t="s">
        <v>3114</v>
      </c>
      <c r="L8804">
        <v>437</v>
      </c>
      <c r="M8804">
        <v>50</v>
      </c>
      <c r="N8804" t="s">
        <v>2853</v>
      </c>
    </row>
    <row r="8805" spans="1:14" x14ac:dyDescent="0.2">
      <c r="A8805" t="s">
        <v>14564</v>
      </c>
      <c r="B8805">
        <v>33500</v>
      </c>
      <c r="C8805">
        <v>38300</v>
      </c>
      <c r="D8805">
        <v>43100</v>
      </c>
      <c r="E8805">
        <v>47850</v>
      </c>
      <c r="F8805">
        <v>51700</v>
      </c>
      <c r="G8805">
        <v>55550</v>
      </c>
      <c r="H8805">
        <v>59350</v>
      </c>
      <c r="I8805">
        <v>63200</v>
      </c>
      <c r="J8805">
        <v>67000</v>
      </c>
      <c r="K8805" t="s">
        <v>3114</v>
      </c>
      <c r="L8805">
        <v>439</v>
      </c>
      <c r="M8805">
        <v>50</v>
      </c>
      <c r="N8805" t="s">
        <v>2854</v>
      </c>
    </row>
    <row r="8806" spans="1:14" x14ac:dyDescent="0.2">
      <c r="A8806" t="s">
        <v>14565</v>
      </c>
      <c r="B8806">
        <v>25650</v>
      </c>
      <c r="C8806">
        <v>29300</v>
      </c>
      <c r="D8806">
        <v>32950</v>
      </c>
      <c r="E8806">
        <v>36600</v>
      </c>
      <c r="F8806">
        <v>39550</v>
      </c>
      <c r="G8806">
        <v>42500</v>
      </c>
      <c r="H8806">
        <v>45400</v>
      </c>
      <c r="I8806">
        <v>48350</v>
      </c>
      <c r="J8806">
        <v>51250</v>
      </c>
      <c r="K8806" t="s">
        <v>3114</v>
      </c>
      <c r="L8806">
        <v>441</v>
      </c>
      <c r="M8806">
        <v>50</v>
      </c>
      <c r="N8806" t="s">
        <v>2923</v>
      </c>
    </row>
    <row r="8807" spans="1:14" x14ac:dyDescent="0.2">
      <c r="A8807" t="s">
        <v>14566</v>
      </c>
      <c r="B8807">
        <v>25250</v>
      </c>
      <c r="C8807">
        <v>28850</v>
      </c>
      <c r="D8807">
        <v>32450</v>
      </c>
      <c r="E8807">
        <v>36050</v>
      </c>
      <c r="F8807">
        <v>38950</v>
      </c>
      <c r="G8807">
        <v>41850</v>
      </c>
      <c r="H8807">
        <v>44750</v>
      </c>
      <c r="I8807">
        <v>47600</v>
      </c>
      <c r="J8807">
        <v>50500</v>
      </c>
      <c r="K8807" t="s">
        <v>3114</v>
      </c>
      <c r="L8807">
        <v>443</v>
      </c>
      <c r="M8807">
        <v>50</v>
      </c>
      <c r="N8807" t="s">
        <v>3604</v>
      </c>
    </row>
    <row r="8808" spans="1:14" x14ac:dyDescent="0.2">
      <c r="A8808" t="s">
        <v>14567</v>
      </c>
      <c r="B8808">
        <v>25250</v>
      </c>
      <c r="C8808">
        <v>28850</v>
      </c>
      <c r="D8808">
        <v>32450</v>
      </c>
      <c r="E8808">
        <v>36050</v>
      </c>
      <c r="F8808">
        <v>38950</v>
      </c>
      <c r="G8808">
        <v>41850</v>
      </c>
      <c r="H8808">
        <v>44750</v>
      </c>
      <c r="I8808">
        <v>47600</v>
      </c>
      <c r="J8808">
        <v>50500</v>
      </c>
      <c r="K8808" t="s">
        <v>3114</v>
      </c>
      <c r="L8808">
        <v>445</v>
      </c>
      <c r="M8808">
        <v>50</v>
      </c>
      <c r="N8808" t="s">
        <v>2855</v>
      </c>
    </row>
    <row r="8809" spans="1:14" x14ac:dyDescent="0.2">
      <c r="A8809" t="s">
        <v>14568</v>
      </c>
      <c r="B8809">
        <v>25500</v>
      </c>
      <c r="C8809">
        <v>29150</v>
      </c>
      <c r="D8809">
        <v>32800</v>
      </c>
      <c r="E8809">
        <v>36400</v>
      </c>
      <c r="F8809">
        <v>39350</v>
      </c>
      <c r="G8809">
        <v>42250</v>
      </c>
      <c r="H8809">
        <v>45150</v>
      </c>
      <c r="I8809">
        <v>48050</v>
      </c>
      <c r="J8809">
        <v>51000</v>
      </c>
      <c r="K8809" t="s">
        <v>3114</v>
      </c>
      <c r="L8809">
        <v>447</v>
      </c>
      <c r="M8809">
        <v>50</v>
      </c>
      <c r="N8809" t="s">
        <v>2856</v>
      </c>
    </row>
    <row r="8810" spans="1:14" x14ac:dyDescent="0.2">
      <c r="A8810" t="s">
        <v>14569</v>
      </c>
      <c r="B8810">
        <v>25250</v>
      </c>
      <c r="C8810">
        <v>28850</v>
      </c>
      <c r="D8810">
        <v>32450</v>
      </c>
      <c r="E8810">
        <v>36050</v>
      </c>
      <c r="F8810">
        <v>38950</v>
      </c>
      <c r="G8810">
        <v>41850</v>
      </c>
      <c r="H8810">
        <v>44750</v>
      </c>
      <c r="I8810">
        <v>47600</v>
      </c>
      <c r="J8810">
        <v>50500</v>
      </c>
      <c r="K8810" t="s">
        <v>3114</v>
      </c>
      <c r="L8810">
        <v>449</v>
      </c>
      <c r="M8810">
        <v>50</v>
      </c>
      <c r="N8810" t="s">
        <v>2857</v>
      </c>
    </row>
    <row r="8811" spans="1:14" x14ac:dyDescent="0.2">
      <c r="A8811" t="s">
        <v>14570</v>
      </c>
      <c r="B8811">
        <v>28100</v>
      </c>
      <c r="C8811">
        <v>32100</v>
      </c>
      <c r="D8811">
        <v>36100</v>
      </c>
      <c r="E8811">
        <v>40100</v>
      </c>
      <c r="F8811">
        <v>43350</v>
      </c>
      <c r="G8811">
        <v>46550</v>
      </c>
      <c r="H8811">
        <v>49750</v>
      </c>
      <c r="I8811">
        <v>52950</v>
      </c>
      <c r="J8811">
        <v>56150</v>
      </c>
      <c r="K8811" t="s">
        <v>3114</v>
      </c>
      <c r="L8811">
        <v>451</v>
      </c>
      <c r="M8811">
        <v>50</v>
      </c>
      <c r="N8811" t="s">
        <v>2858</v>
      </c>
    </row>
    <row r="8812" spans="1:14" x14ac:dyDescent="0.2">
      <c r="A8812" t="s">
        <v>14571</v>
      </c>
      <c r="B8812">
        <v>40900</v>
      </c>
      <c r="C8812">
        <v>46750</v>
      </c>
      <c r="D8812">
        <v>52600</v>
      </c>
      <c r="E8812">
        <v>58400</v>
      </c>
      <c r="F8812">
        <v>63100</v>
      </c>
      <c r="G8812">
        <v>67750</v>
      </c>
      <c r="H8812">
        <v>72450</v>
      </c>
      <c r="I8812">
        <v>77100</v>
      </c>
      <c r="J8812">
        <v>81800</v>
      </c>
      <c r="K8812" t="s">
        <v>3114</v>
      </c>
      <c r="L8812">
        <v>453</v>
      </c>
      <c r="M8812">
        <v>50</v>
      </c>
      <c r="N8812" t="s">
        <v>2859</v>
      </c>
    </row>
    <row r="8813" spans="1:14" x14ac:dyDescent="0.2">
      <c r="A8813" t="s">
        <v>14572</v>
      </c>
      <c r="B8813">
        <v>25250</v>
      </c>
      <c r="C8813">
        <v>28850</v>
      </c>
      <c r="D8813">
        <v>32450</v>
      </c>
      <c r="E8813">
        <v>36050</v>
      </c>
      <c r="F8813">
        <v>38950</v>
      </c>
      <c r="G8813">
        <v>41850</v>
      </c>
      <c r="H8813">
        <v>44750</v>
      </c>
      <c r="I8813">
        <v>47600</v>
      </c>
      <c r="J8813">
        <v>50500</v>
      </c>
      <c r="K8813" t="s">
        <v>3114</v>
      </c>
      <c r="L8813">
        <v>455</v>
      </c>
      <c r="M8813">
        <v>50</v>
      </c>
      <c r="N8813" t="s">
        <v>2697</v>
      </c>
    </row>
    <row r="8814" spans="1:14" x14ac:dyDescent="0.2">
      <c r="A8814" t="s">
        <v>14573</v>
      </c>
      <c r="B8814">
        <v>25450</v>
      </c>
      <c r="C8814">
        <v>29100</v>
      </c>
      <c r="D8814">
        <v>32750</v>
      </c>
      <c r="E8814">
        <v>36350</v>
      </c>
      <c r="F8814">
        <v>39300</v>
      </c>
      <c r="G8814">
        <v>42200</v>
      </c>
      <c r="H8814">
        <v>45100</v>
      </c>
      <c r="I8814">
        <v>48000</v>
      </c>
      <c r="J8814">
        <v>50900</v>
      </c>
      <c r="K8814" t="s">
        <v>3114</v>
      </c>
      <c r="L8814">
        <v>457</v>
      </c>
      <c r="M8814">
        <v>50</v>
      </c>
      <c r="N8814" t="s">
        <v>2860</v>
      </c>
    </row>
    <row r="8815" spans="1:14" x14ac:dyDescent="0.2">
      <c r="A8815" t="s">
        <v>14574</v>
      </c>
      <c r="B8815">
        <v>25650</v>
      </c>
      <c r="C8815">
        <v>29300</v>
      </c>
      <c r="D8815">
        <v>32950</v>
      </c>
      <c r="E8815">
        <v>36600</v>
      </c>
      <c r="F8815">
        <v>39550</v>
      </c>
      <c r="G8815">
        <v>42500</v>
      </c>
      <c r="H8815">
        <v>45400</v>
      </c>
      <c r="I8815">
        <v>48350</v>
      </c>
      <c r="J8815">
        <v>51250</v>
      </c>
      <c r="K8815" t="s">
        <v>3114</v>
      </c>
      <c r="L8815">
        <v>459</v>
      </c>
      <c r="M8815">
        <v>50</v>
      </c>
      <c r="N8815" t="s">
        <v>2861</v>
      </c>
    </row>
    <row r="8816" spans="1:14" x14ac:dyDescent="0.2">
      <c r="A8816" t="s">
        <v>14575</v>
      </c>
      <c r="B8816">
        <v>28300</v>
      </c>
      <c r="C8816">
        <v>32350</v>
      </c>
      <c r="D8816">
        <v>36400</v>
      </c>
      <c r="E8816">
        <v>40400</v>
      </c>
      <c r="F8816">
        <v>43650</v>
      </c>
      <c r="G8816">
        <v>46900</v>
      </c>
      <c r="H8816">
        <v>50100</v>
      </c>
      <c r="I8816">
        <v>53350</v>
      </c>
      <c r="J8816">
        <v>56600</v>
      </c>
      <c r="K8816" t="s">
        <v>3114</v>
      </c>
      <c r="L8816">
        <v>461</v>
      </c>
      <c r="M8816">
        <v>50</v>
      </c>
      <c r="N8816" t="s">
        <v>2862</v>
      </c>
    </row>
    <row r="8817" spans="1:14" x14ac:dyDescent="0.2">
      <c r="A8817" t="s">
        <v>14576</v>
      </c>
      <c r="B8817">
        <v>25250</v>
      </c>
      <c r="C8817">
        <v>28850</v>
      </c>
      <c r="D8817">
        <v>32450</v>
      </c>
      <c r="E8817">
        <v>36050</v>
      </c>
      <c r="F8817">
        <v>38950</v>
      </c>
      <c r="G8817">
        <v>41850</v>
      </c>
      <c r="H8817">
        <v>44750</v>
      </c>
      <c r="I8817">
        <v>47600</v>
      </c>
      <c r="J8817">
        <v>50500</v>
      </c>
      <c r="K8817" t="s">
        <v>3114</v>
      </c>
      <c r="L8817">
        <v>463</v>
      </c>
      <c r="M8817">
        <v>50</v>
      </c>
      <c r="N8817" t="s">
        <v>2863</v>
      </c>
    </row>
    <row r="8818" spans="1:14" x14ac:dyDescent="0.2">
      <c r="A8818" t="s">
        <v>14577</v>
      </c>
      <c r="B8818">
        <v>25250</v>
      </c>
      <c r="C8818">
        <v>28850</v>
      </c>
      <c r="D8818">
        <v>32450</v>
      </c>
      <c r="E8818">
        <v>36050</v>
      </c>
      <c r="F8818">
        <v>38950</v>
      </c>
      <c r="G8818">
        <v>41850</v>
      </c>
      <c r="H8818">
        <v>44750</v>
      </c>
      <c r="I8818">
        <v>47600</v>
      </c>
      <c r="J8818">
        <v>50500</v>
      </c>
      <c r="K8818" t="s">
        <v>3114</v>
      </c>
      <c r="L8818">
        <v>465</v>
      </c>
      <c r="M8818">
        <v>50</v>
      </c>
      <c r="N8818" t="s">
        <v>2864</v>
      </c>
    </row>
    <row r="8819" spans="1:14" x14ac:dyDescent="0.2">
      <c r="A8819" t="s">
        <v>14578</v>
      </c>
      <c r="B8819">
        <v>26400</v>
      </c>
      <c r="C8819">
        <v>30150</v>
      </c>
      <c r="D8819">
        <v>33900</v>
      </c>
      <c r="E8819">
        <v>37650</v>
      </c>
      <c r="F8819">
        <v>40700</v>
      </c>
      <c r="G8819">
        <v>43700</v>
      </c>
      <c r="H8819">
        <v>46700</v>
      </c>
      <c r="I8819">
        <v>49700</v>
      </c>
      <c r="J8819">
        <v>52750</v>
      </c>
      <c r="K8819" t="s">
        <v>3114</v>
      </c>
      <c r="L8819">
        <v>467</v>
      </c>
      <c r="M8819">
        <v>50</v>
      </c>
      <c r="N8819" t="s">
        <v>2865</v>
      </c>
    </row>
    <row r="8820" spans="1:14" x14ac:dyDescent="0.2">
      <c r="A8820" t="s">
        <v>14579</v>
      </c>
      <c r="B8820">
        <v>25650</v>
      </c>
      <c r="C8820">
        <v>29300</v>
      </c>
      <c r="D8820">
        <v>32950</v>
      </c>
      <c r="E8820">
        <v>36600</v>
      </c>
      <c r="F8820">
        <v>39550</v>
      </c>
      <c r="G8820">
        <v>42500</v>
      </c>
      <c r="H8820">
        <v>45400</v>
      </c>
      <c r="I8820">
        <v>48350</v>
      </c>
      <c r="J8820">
        <v>51250</v>
      </c>
      <c r="K8820" t="s">
        <v>3114</v>
      </c>
      <c r="L8820">
        <v>469</v>
      </c>
      <c r="M8820">
        <v>50</v>
      </c>
      <c r="N8820" t="s">
        <v>2866</v>
      </c>
    </row>
    <row r="8821" spans="1:14" x14ac:dyDescent="0.2">
      <c r="A8821" t="s">
        <v>14580</v>
      </c>
      <c r="B8821">
        <v>25650</v>
      </c>
      <c r="C8821">
        <v>29300</v>
      </c>
      <c r="D8821">
        <v>32950</v>
      </c>
      <c r="E8821">
        <v>36600</v>
      </c>
      <c r="F8821">
        <v>39550</v>
      </c>
      <c r="G8821">
        <v>42500</v>
      </c>
      <c r="H8821">
        <v>45400</v>
      </c>
      <c r="I8821">
        <v>48350</v>
      </c>
      <c r="J8821">
        <v>51250</v>
      </c>
      <c r="K8821" t="s">
        <v>3114</v>
      </c>
      <c r="L8821">
        <v>471</v>
      </c>
      <c r="M8821">
        <v>50</v>
      </c>
      <c r="N8821" t="s">
        <v>3361</v>
      </c>
    </row>
    <row r="8822" spans="1:14" x14ac:dyDescent="0.2">
      <c r="A8822" t="s">
        <v>14581</v>
      </c>
      <c r="B8822">
        <v>32650</v>
      </c>
      <c r="C8822">
        <v>37300</v>
      </c>
      <c r="D8822">
        <v>41950</v>
      </c>
      <c r="E8822">
        <v>46600</v>
      </c>
      <c r="F8822">
        <v>50350</v>
      </c>
      <c r="G8822">
        <v>54100</v>
      </c>
      <c r="H8822">
        <v>57800</v>
      </c>
      <c r="I8822">
        <v>61550</v>
      </c>
      <c r="J8822">
        <v>65250</v>
      </c>
      <c r="K8822" t="s">
        <v>3114</v>
      </c>
      <c r="L8822">
        <v>473</v>
      </c>
      <c r="M8822">
        <v>50</v>
      </c>
      <c r="N8822" t="s">
        <v>2867</v>
      </c>
    </row>
    <row r="8823" spans="1:14" x14ac:dyDescent="0.2">
      <c r="A8823" t="s">
        <v>14582</v>
      </c>
      <c r="B8823">
        <v>27700</v>
      </c>
      <c r="C8823">
        <v>31650</v>
      </c>
      <c r="D8823">
        <v>35600</v>
      </c>
      <c r="E8823">
        <v>39550</v>
      </c>
      <c r="F8823">
        <v>42750</v>
      </c>
      <c r="G8823">
        <v>45900</v>
      </c>
      <c r="H8823">
        <v>49050</v>
      </c>
      <c r="I8823">
        <v>52250</v>
      </c>
      <c r="J8823">
        <v>55400</v>
      </c>
      <c r="K8823" t="s">
        <v>3114</v>
      </c>
      <c r="L8823">
        <v>475</v>
      </c>
      <c r="M8823">
        <v>50</v>
      </c>
      <c r="N8823" t="s">
        <v>3914</v>
      </c>
    </row>
    <row r="8824" spans="1:14" x14ac:dyDescent="0.2">
      <c r="A8824" t="s">
        <v>14583</v>
      </c>
      <c r="B8824">
        <v>29050</v>
      </c>
      <c r="C8824">
        <v>33200</v>
      </c>
      <c r="D8824">
        <v>37350</v>
      </c>
      <c r="E8824">
        <v>41500</v>
      </c>
      <c r="F8824">
        <v>44850</v>
      </c>
      <c r="G8824">
        <v>48150</v>
      </c>
      <c r="H8824">
        <v>51500</v>
      </c>
      <c r="I8824">
        <v>54800</v>
      </c>
      <c r="J8824">
        <v>58100</v>
      </c>
      <c r="K8824" t="s">
        <v>3114</v>
      </c>
      <c r="L8824">
        <v>477</v>
      </c>
      <c r="M8824">
        <v>50</v>
      </c>
      <c r="N8824" t="s">
        <v>3362</v>
      </c>
    </row>
    <row r="8825" spans="1:14" x14ac:dyDescent="0.2">
      <c r="A8825" t="s">
        <v>14584</v>
      </c>
      <c r="B8825">
        <v>25250</v>
      </c>
      <c r="C8825">
        <v>28850</v>
      </c>
      <c r="D8825">
        <v>32450</v>
      </c>
      <c r="E8825">
        <v>36050</v>
      </c>
      <c r="F8825">
        <v>38950</v>
      </c>
      <c r="G8825">
        <v>41850</v>
      </c>
      <c r="H8825">
        <v>44750</v>
      </c>
      <c r="I8825">
        <v>47600</v>
      </c>
      <c r="J8825">
        <v>50500</v>
      </c>
      <c r="K8825" t="s">
        <v>3114</v>
      </c>
      <c r="L8825">
        <v>479</v>
      </c>
      <c r="M8825">
        <v>50</v>
      </c>
      <c r="N8825" t="s">
        <v>2868</v>
      </c>
    </row>
    <row r="8826" spans="1:14" x14ac:dyDescent="0.2">
      <c r="A8826" t="s">
        <v>14585</v>
      </c>
      <c r="B8826">
        <v>25500</v>
      </c>
      <c r="C8826">
        <v>29150</v>
      </c>
      <c r="D8826">
        <v>32800</v>
      </c>
      <c r="E8826">
        <v>36400</v>
      </c>
      <c r="F8826">
        <v>39350</v>
      </c>
      <c r="G8826">
        <v>42250</v>
      </c>
      <c r="H8826">
        <v>45150</v>
      </c>
      <c r="I8826">
        <v>48050</v>
      </c>
      <c r="J8826">
        <v>51000</v>
      </c>
      <c r="K8826" t="s">
        <v>3114</v>
      </c>
      <c r="L8826">
        <v>481</v>
      </c>
      <c r="M8826">
        <v>50</v>
      </c>
      <c r="N8826" t="s">
        <v>2869</v>
      </c>
    </row>
    <row r="8827" spans="1:14" x14ac:dyDescent="0.2">
      <c r="A8827" t="s">
        <v>14586</v>
      </c>
      <c r="B8827">
        <v>25250</v>
      </c>
      <c r="C8827">
        <v>28850</v>
      </c>
      <c r="D8827">
        <v>32450</v>
      </c>
      <c r="E8827">
        <v>36050</v>
      </c>
      <c r="F8827">
        <v>38950</v>
      </c>
      <c r="G8827">
        <v>41850</v>
      </c>
      <c r="H8827">
        <v>44750</v>
      </c>
      <c r="I8827">
        <v>47600</v>
      </c>
      <c r="J8827">
        <v>50500</v>
      </c>
      <c r="K8827" t="s">
        <v>3114</v>
      </c>
      <c r="L8827">
        <v>483</v>
      </c>
      <c r="M8827">
        <v>50</v>
      </c>
      <c r="N8827" t="s">
        <v>3618</v>
      </c>
    </row>
    <row r="8828" spans="1:14" x14ac:dyDescent="0.2">
      <c r="A8828" t="s">
        <v>14587</v>
      </c>
      <c r="B8828">
        <v>28050</v>
      </c>
      <c r="C8828">
        <v>32050</v>
      </c>
      <c r="D8828">
        <v>36050</v>
      </c>
      <c r="E8828">
        <v>40050</v>
      </c>
      <c r="F8828">
        <v>43300</v>
      </c>
      <c r="G8828">
        <v>46500</v>
      </c>
      <c r="H8828">
        <v>49700</v>
      </c>
      <c r="I8828">
        <v>52900</v>
      </c>
      <c r="J8828">
        <v>56100</v>
      </c>
      <c r="K8828" t="s">
        <v>3114</v>
      </c>
      <c r="L8828">
        <v>485</v>
      </c>
      <c r="M8828">
        <v>50</v>
      </c>
      <c r="N8828" t="s">
        <v>3255</v>
      </c>
    </row>
    <row r="8829" spans="1:14" x14ac:dyDescent="0.2">
      <c r="A8829" t="s">
        <v>14588</v>
      </c>
      <c r="B8829">
        <v>25250</v>
      </c>
      <c r="C8829">
        <v>28850</v>
      </c>
      <c r="D8829">
        <v>32450</v>
      </c>
      <c r="E8829">
        <v>36050</v>
      </c>
      <c r="F8829">
        <v>38950</v>
      </c>
      <c r="G8829">
        <v>41850</v>
      </c>
      <c r="H8829">
        <v>44750</v>
      </c>
      <c r="I8829">
        <v>47600</v>
      </c>
      <c r="J8829">
        <v>50500</v>
      </c>
      <c r="K8829" t="s">
        <v>3114</v>
      </c>
      <c r="L8829">
        <v>487</v>
      </c>
      <c r="M8829">
        <v>50</v>
      </c>
      <c r="N8829" t="s">
        <v>2870</v>
      </c>
    </row>
    <row r="8830" spans="1:14" x14ac:dyDescent="0.2">
      <c r="A8830" t="s">
        <v>14589</v>
      </c>
      <c r="B8830">
        <v>25250</v>
      </c>
      <c r="C8830">
        <v>28850</v>
      </c>
      <c r="D8830">
        <v>32450</v>
      </c>
      <c r="E8830">
        <v>36050</v>
      </c>
      <c r="F8830">
        <v>38950</v>
      </c>
      <c r="G8830">
        <v>41850</v>
      </c>
      <c r="H8830">
        <v>44750</v>
      </c>
      <c r="I8830">
        <v>47600</v>
      </c>
      <c r="J8830">
        <v>50500</v>
      </c>
      <c r="K8830" t="s">
        <v>3114</v>
      </c>
      <c r="L8830">
        <v>489</v>
      </c>
      <c r="M8830">
        <v>50</v>
      </c>
      <c r="N8830" t="s">
        <v>2871</v>
      </c>
    </row>
    <row r="8831" spans="1:14" x14ac:dyDescent="0.2">
      <c r="A8831" t="s">
        <v>14590</v>
      </c>
      <c r="B8831">
        <v>40900</v>
      </c>
      <c r="C8831">
        <v>46750</v>
      </c>
      <c r="D8831">
        <v>52600</v>
      </c>
      <c r="E8831">
        <v>58400</v>
      </c>
      <c r="F8831">
        <v>63100</v>
      </c>
      <c r="G8831">
        <v>67750</v>
      </c>
      <c r="H8831">
        <v>72450</v>
      </c>
      <c r="I8831">
        <v>77100</v>
      </c>
      <c r="J8831">
        <v>81800</v>
      </c>
      <c r="K8831" t="s">
        <v>3114</v>
      </c>
      <c r="L8831">
        <v>491</v>
      </c>
      <c r="M8831">
        <v>50</v>
      </c>
      <c r="N8831" t="s">
        <v>4141</v>
      </c>
    </row>
    <row r="8832" spans="1:14" x14ac:dyDescent="0.2">
      <c r="A8832" t="s">
        <v>14591</v>
      </c>
      <c r="B8832">
        <v>30750</v>
      </c>
      <c r="C8832">
        <v>35150</v>
      </c>
      <c r="D8832">
        <v>39550</v>
      </c>
      <c r="E8832">
        <v>43900</v>
      </c>
      <c r="F8832">
        <v>47450</v>
      </c>
      <c r="G8832">
        <v>50950</v>
      </c>
      <c r="H8832">
        <v>54450</v>
      </c>
      <c r="I8832">
        <v>57950</v>
      </c>
      <c r="J8832">
        <v>61500</v>
      </c>
      <c r="K8832" t="s">
        <v>3114</v>
      </c>
      <c r="L8832">
        <v>493</v>
      </c>
      <c r="M8832">
        <v>50</v>
      </c>
      <c r="N8832" t="s">
        <v>3256</v>
      </c>
    </row>
    <row r="8833" spans="1:14" x14ac:dyDescent="0.2">
      <c r="A8833" t="s">
        <v>14592</v>
      </c>
      <c r="B8833">
        <v>25950</v>
      </c>
      <c r="C8833">
        <v>29650</v>
      </c>
      <c r="D8833">
        <v>33350</v>
      </c>
      <c r="E8833">
        <v>37050</v>
      </c>
      <c r="F8833">
        <v>40050</v>
      </c>
      <c r="G8833">
        <v>43000</v>
      </c>
      <c r="H8833">
        <v>45950</v>
      </c>
      <c r="I8833">
        <v>48950</v>
      </c>
      <c r="J8833">
        <v>51900</v>
      </c>
      <c r="K8833" t="s">
        <v>3114</v>
      </c>
      <c r="L8833">
        <v>495</v>
      </c>
      <c r="M8833">
        <v>50</v>
      </c>
      <c r="N8833" t="s">
        <v>2872</v>
      </c>
    </row>
    <row r="8834" spans="1:14" x14ac:dyDescent="0.2">
      <c r="A8834" t="s">
        <v>14593</v>
      </c>
      <c r="B8834">
        <v>30800</v>
      </c>
      <c r="C8834">
        <v>35200</v>
      </c>
      <c r="D8834">
        <v>39600</v>
      </c>
      <c r="E8834">
        <v>44000</v>
      </c>
      <c r="F8834">
        <v>47550</v>
      </c>
      <c r="G8834">
        <v>51050</v>
      </c>
      <c r="H8834">
        <v>54600</v>
      </c>
      <c r="I8834">
        <v>58100</v>
      </c>
      <c r="J8834">
        <v>61600</v>
      </c>
      <c r="K8834" t="s">
        <v>3114</v>
      </c>
      <c r="L8834">
        <v>497</v>
      </c>
      <c r="M8834">
        <v>50</v>
      </c>
      <c r="N8834" t="s">
        <v>2873</v>
      </c>
    </row>
    <row r="8835" spans="1:14" x14ac:dyDescent="0.2">
      <c r="A8835" t="s">
        <v>14594</v>
      </c>
      <c r="B8835">
        <v>25500</v>
      </c>
      <c r="C8835">
        <v>29150</v>
      </c>
      <c r="D8835">
        <v>32800</v>
      </c>
      <c r="E8835">
        <v>36400</v>
      </c>
      <c r="F8835">
        <v>39350</v>
      </c>
      <c r="G8835">
        <v>42250</v>
      </c>
      <c r="H8835">
        <v>45150</v>
      </c>
      <c r="I8835">
        <v>48050</v>
      </c>
      <c r="J8835">
        <v>51000</v>
      </c>
      <c r="K8835" t="s">
        <v>3114</v>
      </c>
      <c r="L8835">
        <v>499</v>
      </c>
      <c r="M8835">
        <v>50</v>
      </c>
      <c r="N8835" t="s">
        <v>3071</v>
      </c>
    </row>
    <row r="8836" spans="1:14" x14ac:dyDescent="0.2">
      <c r="A8836" t="s">
        <v>14595</v>
      </c>
      <c r="B8836">
        <v>30350</v>
      </c>
      <c r="C8836">
        <v>34650</v>
      </c>
      <c r="D8836">
        <v>39000</v>
      </c>
      <c r="E8836">
        <v>43300</v>
      </c>
      <c r="F8836">
        <v>46800</v>
      </c>
      <c r="G8836">
        <v>50250</v>
      </c>
      <c r="H8836">
        <v>53700</v>
      </c>
      <c r="I8836">
        <v>57200</v>
      </c>
      <c r="J8836">
        <v>60650</v>
      </c>
      <c r="K8836" t="s">
        <v>3114</v>
      </c>
      <c r="L8836">
        <v>501</v>
      </c>
      <c r="M8836">
        <v>50</v>
      </c>
      <c r="N8836" t="s">
        <v>2874</v>
      </c>
    </row>
    <row r="8837" spans="1:14" x14ac:dyDescent="0.2">
      <c r="A8837" t="s">
        <v>14596</v>
      </c>
      <c r="B8837">
        <v>25750</v>
      </c>
      <c r="C8837">
        <v>29400</v>
      </c>
      <c r="D8837">
        <v>33100</v>
      </c>
      <c r="E8837">
        <v>36750</v>
      </c>
      <c r="F8837">
        <v>39700</v>
      </c>
      <c r="G8837">
        <v>42650</v>
      </c>
      <c r="H8837">
        <v>45600</v>
      </c>
      <c r="I8837">
        <v>48550</v>
      </c>
      <c r="J8837">
        <v>51450</v>
      </c>
      <c r="K8837" t="s">
        <v>3114</v>
      </c>
      <c r="L8837">
        <v>503</v>
      </c>
      <c r="M8837">
        <v>50</v>
      </c>
      <c r="N8837" t="s">
        <v>2875</v>
      </c>
    </row>
    <row r="8838" spans="1:14" x14ac:dyDescent="0.2">
      <c r="A8838" t="s">
        <v>14597</v>
      </c>
      <c r="B8838">
        <v>25250</v>
      </c>
      <c r="C8838">
        <v>28850</v>
      </c>
      <c r="D8838">
        <v>32450</v>
      </c>
      <c r="E8838">
        <v>36050</v>
      </c>
      <c r="F8838">
        <v>38950</v>
      </c>
      <c r="G8838">
        <v>41850</v>
      </c>
      <c r="H8838">
        <v>44750</v>
      </c>
      <c r="I8838">
        <v>47600</v>
      </c>
      <c r="J8838">
        <v>50500</v>
      </c>
      <c r="K8838" t="s">
        <v>3114</v>
      </c>
      <c r="L8838">
        <v>505</v>
      </c>
      <c r="M8838">
        <v>50</v>
      </c>
      <c r="N8838" t="s">
        <v>2876</v>
      </c>
    </row>
    <row r="8839" spans="1:14" x14ac:dyDescent="0.2">
      <c r="A8839" t="s">
        <v>14598</v>
      </c>
      <c r="B8839">
        <v>25250</v>
      </c>
      <c r="C8839">
        <v>28850</v>
      </c>
      <c r="D8839">
        <v>32450</v>
      </c>
      <c r="E8839">
        <v>36050</v>
      </c>
      <c r="F8839">
        <v>38950</v>
      </c>
      <c r="G8839">
        <v>41850</v>
      </c>
      <c r="H8839">
        <v>44750</v>
      </c>
      <c r="I8839">
        <v>47600</v>
      </c>
      <c r="J8839">
        <v>50500</v>
      </c>
      <c r="K8839" t="s">
        <v>3114</v>
      </c>
      <c r="L8839">
        <v>507</v>
      </c>
      <c r="M8839">
        <v>50</v>
      </c>
      <c r="N8839" t="s">
        <v>2877</v>
      </c>
    </row>
    <row r="8840" spans="1:14" x14ac:dyDescent="0.2">
      <c r="A8840" t="s">
        <v>14599</v>
      </c>
      <c r="B8840">
        <v>30750</v>
      </c>
      <c r="C8840">
        <v>35150</v>
      </c>
      <c r="D8840">
        <v>39550</v>
      </c>
      <c r="E8840">
        <v>43900</v>
      </c>
      <c r="F8840">
        <v>47450</v>
      </c>
      <c r="G8840">
        <v>50950</v>
      </c>
      <c r="H8840">
        <v>54450</v>
      </c>
      <c r="I8840">
        <v>57950</v>
      </c>
      <c r="J8840">
        <v>61500</v>
      </c>
      <c r="K8840" t="s">
        <v>3115</v>
      </c>
      <c r="L8840">
        <v>1</v>
      </c>
      <c r="M8840">
        <v>50</v>
      </c>
      <c r="N8840" t="s">
        <v>2537</v>
      </c>
    </row>
    <row r="8841" spans="1:14" x14ac:dyDescent="0.2">
      <c r="A8841" t="s">
        <v>14600</v>
      </c>
      <c r="B8841">
        <v>30750</v>
      </c>
      <c r="C8841">
        <v>35150</v>
      </c>
      <c r="D8841">
        <v>39550</v>
      </c>
      <c r="E8841">
        <v>43900</v>
      </c>
      <c r="F8841">
        <v>47450</v>
      </c>
      <c r="G8841">
        <v>50950</v>
      </c>
      <c r="H8841">
        <v>54450</v>
      </c>
      <c r="I8841">
        <v>57950</v>
      </c>
      <c r="J8841">
        <v>61500</v>
      </c>
      <c r="K8841" t="s">
        <v>3115</v>
      </c>
      <c r="L8841">
        <v>3</v>
      </c>
      <c r="M8841">
        <v>50</v>
      </c>
      <c r="N8841" t="s">
        <v>2878</v>
      </c>
    </row>
    <row r="8842" spans="1:14" x14ac:dyDescent="0.2">
      <c r="A8842" t="s">
        <v>14601</v>
      </c>
      <c r="B8842">
        <v>30600</v>
      </c>
      <c r="C8842">
        <v>35000</v>
      </c>
      <c r="D8842">
        <v>39350</v>
      </c>
      <c r="E8842">
        <v>43700</v>
      </c>
      <c r="F8842">
        <v>47200</v>
      </c>
      <c r="G8842">
        <v>50700</v>
      </c>
      <c r="H8842">
        <v>54200</v>
      </c>
      <c r="I8842">
        <v>57700</v>
      </c>
      <c r="J8842">
        <v>61200</v>
      </c>
      <c r="K8842" t="s">
        <v>3115</v>
      </c>
      <c r="L8842">
        <v>5</v>
      </c>
      <c r="M8842">
        <v>50</v>
      </c>
      <c r="N8842" t="s">
        <v>2879</v>
      </c>
    </row>
    <row r="8843" spans="1:14" x14ac:dyDescent="0.2">
      <c r="A8843" t="s">
        <v>14602</v>
      </c>
      <c r="B8843">
        <v>30600</v>
      </c>
      <c r="C8843">
        <v>35000</v>
      </c>
      <c r="D8843">
        <v>39350</v>
      </c>
      <c r="E8843">
        <v>43700</v>
      </c>
      <c r="F8843">
        <v>47200</v>
      </c>
      <c r="G8843">
        <v>50700</v>
      </c>
      <c r="H8843">
        <v>54200</v>
      </c>
      <c r="I8843">
        <v>57700</v>
      </c>
      <c r="J8843">
        <v>61200</v>
      </c>
      <c r="K8843" t="s">
        <v>3115</v>
      </c>
      <c r="L8843">
        <v>7</v>
      </c>
      <c r="M8843">
        <v>50</v>
      </c>
      <c r="N8843" t="s">
        <v>3654</v>
      </c>
    </row>
    <row r="8844" spans="1:14" x14ac:dyDescent="0.2">
      <c r="A8844" t="s">
        <v>14603</v>
      </c>
      <c r="B8844">
        <v>37450</v>
      </c>
      <c r="C8844">
        <v>42800</v>
      </c>
      <c r="D8844">
        <v>48150</v>
      </c>
      <c r="E8844">
        <v>53450</v>
      </c>
      <c r="F8844">
        <v>57750</v>
      </c>
      <c r="G8844">
        <v>62050</v>
      </c>
      <c r="H8844">
        <v>66300</v>
      </c>
      <c r="I8844">
        <v>70600</v>
      </c>
      <c r="J8844">
        <v>74850</v>
      </c>
      <c r="K8844" t="s">
        <v>3115</v>
      </c>
      <c r="L8844">
        <v>9</v>
      </c>
      <c r="M8844">
        <v>50</v>
      </c>
      <c r="N8844" t="s">
        <v>2880</v>
      </c>
    </row>
    <row r="8845" spans="1:14" x14ac:dyDescent="0.2">
      <c r="A8845" t="s">
        <v>14604</v>
      </c>
      <c r="B8845">
        <v>37250</v>
      </c>
      <c r="C8845">
        <v>42600</v>
      </c>
      <c r="D8845">
        <v>47900</v>
      </c>
      <c r="E8845">
        <v>53200</v>
      </c>
      <c r="F8845">
        <v>57500</v>
      </c>
      <c r="G8845">
        <v>61750</v>
      </c>
      <c r="H8845">
        <v>66000</v>
      </c>
      <c r="I8845">
        <v>70250</v>
      </c>
      <c r="J8845">
        <v>74500</v>
      </c>
      <c r="K8845" t="s">
        <v>3115</v>
      </c>
      <c r="L8845">
        <v>11</v>
      </c>
      <c r="M8845">
        <v>50</v>
      </c>
      <c r="N8845" t="s">
        <v>3763</v>
      </c>
    </row>
    <row r="8846" spans="1:14" x14ac:dyDescent="0.2">
      <c r="A8846" t="s">
        <v>14605</v>
      </c>
      <c r="B8846">
        <v>30600</v>
      </c>
      <c r="C8846">
        <v>35000</v>
      </c>
      <c r="D8846">
        <v>39350</v>
      </c>
      <c r="E8846">
        <v>43700</v>
      </c>
      <c r="F8846">
        <v>47200</v>
      </c>
      <c r="G8846">
        <v>50700</v>
      </c>
      <c r="H8846">
        <v>54200</v>
      </c>
      <c r="I8846">
        <v>57700</v>
      </c>
      <c r="J8846">
        <v>61200</v>
      </c>
      <c r="K8846" t="s">
        <v>3115</v>
      </c>
      <c r="L8846">
        <v>13</v>
      </c>
      <c r="M8846">
        <v>50</v>
      </c>
      <c r="N8846" t="s">
        <v>2881</v>
      </c>
    </row>
    <row r="8847" spans="1:14" x14ac:dyDescent="0.2">
      <c r="A8847" t="s">
        <v>14606</v>
      </c>
      <c r="B8847">
        <v>30600</v>
      </c>
      <c r="C8847">
        <v>35000</v>
      </c>
      <c r="D8847">
        <v>39350</v>
      </c>
      <c r="E8847">
        <v>43700</v>
      </c>
      <c r="F8847">
        <v>47200</v>
      </c>
      <c r="G8847">
        <v>50700</v>
      </c>
      <c r="H8847">
        <v>54200</v>
      </c>
      <c r="I8847">
        <v>57700</v>
      </c>
      <c r="J8847">
        <v>61200</v>
      </c>
      <c r="K8847" t="s">
        <v>3115</v>
      </c>
      <c r="L8847">
        <v>15</v>
      </c>
      <c r="M8847">
        <v>50</v>
      </c>
      <c r="N8847" t="s">
        <v>2882</v>
      </c>
    </row>
    <row r="8848" spans="1:14" x14ac:dyDescent="0.2">
      <c r="A8848" t="s">
        <v>14607</v>
      </c>
      <c r="B8848">
        <v>30600</v>
      </c>
      <c r="C8848">
        <v>35000</v>
      </c>
      <c r="D8848">
        <v>39350</v>
      </c>
      <c r="E8848">
        <v>43700</v>
      </c>
      <c r="F8848">
        <v>47200</v>
      </c>
      <c r="G8848">
        <v>50700</v>
      </c>
      <c r="H8848">
        <v>54200</v>
      </c>
      <c r="I8848">
        <v>57700</v>
      </c>
      <c r="J8848">
        <v>61200</v>
      </c>
      <c r="K8848" t="s">
        <v>3115</v>
      </c>
      <c r="L8848">
        <v>17</v>
      </c>
      <c r="M8848">
        <v>50</v>
      </c>
      <c r="N8848" t="s">
        <v>2725</v>
      </c>
    </row>
    <row r="8849" spans="1:14" x14ac:dyDescent="0.2">
      <c r="A8849" t="s">
        <v>14608</v>
      </c>
      <c r="B8849">
        <v>30600</v>
      </c>
      <c r="C8849">
        <v>35000</v>
      </c>
      <c r="D8849">
        <v>39350</v>
      </c>
      <c r="E8849">
        <v>43700</v>
      </c>
      <c r="F8849">
        <v>47200</v>
      </c>
      <c r="G8849">
        <v>50700</v>
      </c>
      <c r="H8849">
        <v>54200</v>
      </c>
      <c r="I8849">
        <v>57700</v>
      </c>
      <c r="J8849">
        <v>61200</v>
      </c>
      <c r="K8849" t="s">
        <v>3115</v>
      </c>
      <c r="L8849">
        <v>19</v>
      </c>
      <c r="M8849">
        <v>50</v>
      </c>
      <c r="N8849" t="s">
        <v>2727</v>
      </c>
    </row>
    <row r="8850" spans="1:14" x14ac:dyDescent="0.2">
      <c r="A8850" t="s">
        <v>14609</v>
      </c>
      <c r="B8850">
        <v>30600</v>
      </c>
      <c r="C8850">
        <v>35000</v>
      </c>
      <c r="D8850">
        <v>39350</v>
      </c>
      <c r="E8850">
        <v>43700</v>
      </c>
      <c r="F8850">
        <v>47200</v>
      </c>
      <c r="G8850">
        <v>50700</v>
      </c>
      <c r="H8850">
        <v>54200</v>
      </c>
      <c r="I8850">
        <v>57700</v>
      </c>
      <c r="J8850">
        <v>61200</v>
      </c>
      <c r="K8850" t="s">
        <v>3115</v>
      </c>
      <c r="L8850">
        <v>21</v>
      </c>
      <c r="M8850">
        <v>50</v>
      </c>
      <c r="N8850" t="s">
        <v>2394</v>
      </c>
    </row>
    <row r="8851" spans="1:14" x14ac:dyDescent="0.2">
      <c r="A8851" t="s">
        <v>14610</v>
      </c>
      <c r="B8851">
        <v>34700</v>
      </c>
      <c r="C8851">
        <v>39650</v>
      </c>
      <c r="D8851">
        <v>44600</v>
      </c>
      <c r="E8851">
        <v>49550</v>
      </c>
      <c r="F8851">
        <v>53550</v>
      </c>
      <c r="G8851">
        <v>57500</v>
      </c>
      <c r="H8851">
        <v>61450</v>
      </c>
      <c r="I8851">
        <v>65450</v>
      </c>
      <c r="J8851">
        <v>69400</v>
      </c>
      <c r="K8851" t="s">
        <v>3115</v>
      </c>
      <c r="L8851">
        <v>23</v>
      </c>
      <c r="M8851">
        <v>50</v>
      </c>
      <c r="N8851" t="s">
        <v>2883</v>
      </c>
    </row>
    <row r="8852" spans="1:14" x14ac:dyDescent="0.2">
      <c r="A8852" t="s">
        <v>14611</v>
      </c>
      <c r="B8852">
        <v>30600</v>
      </c>
      <c r="C8852">
        <v>35000</v>
      </c>
      <c r="D8852">
        <v>39350</v>
      </c>
      <c r="E8852">
        <v>43700</v>
      </c>
      <c r="F8852">
        <v>47200</v>
      </c>
      <c r="G8852">
        <v>50700</v>
      </c>
      <c r="H8852">
        <v>54200</v>
      </c>
      <c r="I8852">
        <v>57700</v>
      </c>
      <c r="J8852">
        <v>61200</v>
      </c>
      <c r="K8852" t="s">
        <v>3115</v>
      </c>
      <c r="L8852">
        <v>25</v>
      </c>
      <c r="M8852">
        <v>50</v>
      </c>
      <c r="N8852" t="s">
        <v>4112</v>
      </c>
    </row>
    <row r="8853" spans="1:14" x14ac:dyDescent="0.2">
      <c r="A8853" t="s">
        <v>14612</v>
      </c>
      <c r="B8853">
        <v>30600</v>
      </c>
      <c r="C8853">
        <v>35000</v>
      </c>
      <c r="D8853">
        <v>39350</v>
      </c>
      <c r="E8853">
        <v>43700</v>
      </c>
      <c r="F8853">
        <v>47200</v>
      </c>
      <c r="G8853">
        <v>50700</v>
      </c>
      <c r="H8853">
        <v>54200</v>
      </c>
      <c r="I8853">
        <v>57700</v>
      </c>
      <c r="J8853">
        <v>61200</v>
      </c>
      <c r="K8853" t="s">
        <v>3115</v>
      </c>
      <c r="L8853">
        <v>27</v>
      </c>
      <c r="M8853">
        <v>50</v>
      </c>
      <c r="N8853" t="s">
        <v>2884</v>
      </c>
    </row>
    <row r="8854" spans="1:14" x14ac:dyDescent="0.2">
      <c r="A8854" t="s">
        <v>14613</v>
      </c>
      <c r="B8854">
        <v>37250</v>
      </c>
      <c r="C8854">
        <v>42600</v>
      </c>
      <c r="D8854">
        <v>47900</v>
      </c>
      <c r="E8854">
        <v>53200</v>
      </c>
      <c r="F8854">
        <v>57500</v>
      </c>
      <c r="G8854">
        <v>61750</v>
      </c>
      <c r="H8854">
        <v>66000</v>
      </c>
      <c r="I8854">
        <v>70250</v>
      </c>
      <c r="J8854">
        <v>74500</v>
      </c>
      <c r="K8854" t="s">
        <v>3115</v>
      </c>
      <c r="L8854">
        <v>29</v>
      </c>
      <c r="M8854">
        <v>50</v>
      </c>
      <c r="N8854" t="s">
        <v>3349</v>
      </c>
    </row>
    <row r="8855" spans="1:14" x14ac:dyDescent="0.2">
      <c r="A8855" t="s">
        <v>14614</v>
      </c>
      <c r="B8855">
        <v>30600</v>
      </c>
      <c r="C8855">
        <v>35000</v>
      </c>
      <c r="D8855">
        <v>39350</v>
      </c>
      <c r="E8855">
        <v>43700</v>
      </c>
      <c r="F8855">
        <v>47200</v>
      </c>
      <c r="G8855">
        <v>50700</v>
      </c>
      <c r="H8855">
        <v>54200</v>
      </c>
      <c r="I8855">
        <v>57700</v>
      </c>
      <c r="J8855">
        <v>61200</v>
      </c>
      <c r="K8855" t="s">
        <v>3115</v>
      </c>
      <c r="L8855">
        <v>31</v>
      </c>
      <c r="M8855">
        <v>50</v>
      </c>
      <c r="N8855" t="s">
        <v>2885</v>
      </c>
    </row>
    <row r="8856" spans="1:14" x14ac:dyDescent="0.2">
      <c r="A8856" t="s">
        <v>14615</v>
      </c>
      <c r="B8856">
        <v>30600</v>
      </c>
      <c r="C8856">
        <v>35000</v>
      </c>
      <c r="D8856">
        <v>39350</v>
      </c>
      <c r="E8856">
        <v>43700</v>
      </c>
      <c r="F8856">
        <v>47200</v>
      </c>
      <c r="G8856">
        <v>50700</v>
      </c>
      <c r="H8856">
        <v>54200</v>
      </c>
      <c r="I8856">
        <v>57700</v>
      </c>
      <c r="J8856">
        <v>61200</v>
      </c>
      <c r="K8856" t="s">
        <v>3115</v>
      </c>
      <c r="L8856">
        <v>33</v>
      </c>
      <c r="M8856">
        <v>50</v>
      </c>
      <c r="N8856" t="s">
        <v>4213</v>
      </c>
    </row>
    <row r="8857" spans="1:14" x14ac:dyDescent="0.2">
      <c r="A8857" t="s">
        <v>14616</v>
      </c>
      <c r="B8857">
        <v>37100</v>
      </c>
      <c r="C8857">
        <v>42400</v>
      </c>
      <c r="D8857">
        <v>47700</v>
      </c>
      <c r="E8857">
        <v>53000</v>
      </c>
      <c r="F8857">
        <v>57250</v>
      </c>
      <c r="G8857">
        <v>61500</v>
      </c>
      <c r="H8857">
        <v>65750</v>
      </c>
      <c r="I8857">
        <v>70000</v>
      </c>
      <c r="J8857">
        <v>74200</v>
      </c>
      <c r="K8857" t="s">
        <v>3115</v>
      </c>
      <c r="L8857">
        <v>35</v>
      </c>
      <c r="M8857">
        <v>50</v>
      </c>
      <c r="N8857" t="s">
        <v>4214</v>
      </c>
    </row>
    <row r="8858" spans="1:14" x14ac:dyDescent="0.2">
      <c r="A8858" t="s">
        <v>14617</v>
      </c>
      <c r="B8858">
        <v>30600</v>
      </c>
      <c r="C8858">
        <v>35000</v>
      </c>
      <c r="D8858">
        <v>39350</v>
      </c>
      <c r="E8858">
        <v>43700</v>
      </c>
      <c r="F8858">
        <v>47200</v>
      </c>
      <c r="G8858">
        <v>50700</v>
      </c>
      <c r="H8858">
        <v>54200</v>
      </c>
      <c r="I8858">
        <v>57700</v>
      </c>
      <c r="J8858">
        <v>61200</v>
      </c>
      <c r="K8858" t="s">
        <v>3115</v>
      </c>
      <c r="L8858">
        <v>37</v>
      </c>
      <c r="M8858">
        <v>50</v>
      </c>
      <c r="N8858" t="s">
        <v>2751</v>
      </c>
    </row>
    <row r="8859" spans="1:14" x14ac:dyDescent="0.2">
      <c r="A8859" t="s">
        <v>14618</v>
      </c>
      <c r="B8859">
        <v>30600</v>
      </c>
      <c r="C8859">
        <v>35000</v>
      </c>
      <c r="D8859">
        <v>39350</v>
      </c>
      <c r="E8859">
        <v>43700</v>
      </c>
      <c r="F8859">
        <v>47200</v>
      </c>
      <c r="G8859">
        <v>50700</v>
      </c>
      <c r="H8859">
        <v>54200</v>
      </c>
      <c r="I8859">
        <v>57700</v>
      </c>
      <c r="J8859">
        <v>61200</v>
      </c>
      <c r="K8859" t="s">
        <v>3115</v>
      </c>
      <c r="L8859">
        <v>39</v>
      </c>
      <c r="M8859">
        <v>50</v>
      </c>
      <c r="N8859" t="s">
        <v>4215</v>
      </c>
    </row>
    <row r="8860" spans="1:14" x14ac:dyDescent="0.2">
      <c r="A8860" t="s">
        <v>14619</v>
      </c>
      <c r="B8860">
        <v>30600</v>
      </c>
      <c r="C8860">
        <v>35000</v>
      </c>
      <c r="D8860">
        <v>39350</v>
      </c>
      <c r="E8860">
        <v>43700</v>
      </c>
      <c r="F8860">
        <v>47200</v>
      </c>
      <c r="G8860">
        <v>50700</v>
      </c>
      <c r="H8860">
        <v>54200</v>
      </c>
      <c r="I8860">
        <v>57700</v>
      </c>
      <c r="J8860">
        <v>61200</v>
      </c>
      <c r="K8860" t="s">
        <v>3115</v>
      </c>
      <c r="L8860">
        <v>41</v>
      </c>
      <c r="M8860">
        <v>50</v>
      </c>
      <c r="N8860" t="s">
        <v>3414</v>
      </c>
    </row>
    <row r="8861" spans="1:14" x14ac:dyDescent="0.2">
      <c r="A8861" t="s">
        <v>14620</v>
      </c>
      <c r="B8861">
        <v>49600</v>
      </c>
      <c r="C8861">
        <v>56650</v>
      </c>
      <c r="D8861">
        <v>63750</v>
      </c>
      <c r="E8861">
        <v>70800</v>
      </c>
      <c r="F8861">
        <v>76500</v>
      </c>
      <c r="G8861">
        <v>82150</v>
      </c>
      <c r="H8861">
        <v>87800</v>
      </c>
      <c r="I8861">
        <v>93500</v>
      </c>
      <c r="J8861">
        <v>99150</v>
      </c>
      <c r="K8861" t="s">
        <v>3115</v>
      </c>
      <c r="L8861">
        <v>43</v>
      </c>
      <c r="M8861">
        <v>50</v>
      </c>
      <c r="N8861" t="s">
        <v>2754</v>
      </c>
    </row>
    <row r="8862" spans="1:14" x14ac:dyDescent="0.2">
      <c r="A8862" t="s">
        <v>14621</v>
      </c>
      <c r="B8862">
        <v>34400</v>
      </c>
      <c r="C8862">
        <v>39300</v>
      </c>
      <c r="D8862">
        <v>44200</v>
      </c>
      <c r="E8862">
        <v>49100</v>
      </c>
      <c r="F8862">
        <v>53050</v>
      </c>
      <c r="G8862">
        <v>57000</v>
      </c>
      <c r="H8862">
        <v>60900</v>
      </c>
      <c r="I8862">
        <v>64850</v>
      </c>
      <c r="J8862">
        <v>68750</v>
      </c>
      <c r="K8862" t="s">
        <v>3115</v>
      </c>
      <c r="L8862">
        <v>45</v>
      </c>
      <c r="M8862">
        <v>50</v>
      </c>
      <c r="N8862" t="s">
        <v>4216</v>
      </c>
    </row>
    <row r="8863" spans="1:14" x14ac:dyDescent="0.2">
      <c r="A8863" t="s">
        <v>14622</v>
      </c>
      <c r="B8863">
        <v>30600</v>
      </c>
      <c r="C8863">
        <v>35000</v>
      </c>
      <c r="D8863">
        <v>39350</v>
      </c>
      <c r="E8863">
        <v>43700</v>
      </c>
      <c r="F8863">
        <v>47200</v>
      </c>
      <c r="G8863">
        <v>50700</v>
      </c>
      <c r="H8863">
        <v>54200</v>
      </c>
      <c r="I8863">
        <v>57700</v>
      </c>
      <c r="J8863">
        <v>61200</v>
      </c>
      <c r="K8863" t="s">
        <v>3115</v>
      </c>
      <c r="L8863">
        <v>47</v>
      </c>
      <c r="M8863">
        <v>50</v>
      </c>
      <c r="N8863" t="s">
        <v>4217</v>
      </c>
    </row>
    <row r="8864" spans="1:14" x14ac:dyDescent="0.2">
      <c r="A8864" t="s">
        <v>14623</v>
      </c>
      <c r="B8864">
        <v>34700</v>
      </c>
      <c r="C8864">
        <v>39650</v>
      </c>
      <c r="D8864">
        <v>44600</v>
      </c>
      <c r="E8864">
        <v>49550</v>
      </c>
      <c r="F8864">
        <v>53550</v>
      </c>
      <c r="G8864">
        <v>57500</v>
      </c>
      <c r="H8864">
        <v>61450</v>
      </c>
      <c r="I8864">
        <v>65450</v>
      </c>
      <c r="J8864">
        <v>69400</v>
      </c>
      <c r="K8864" t="s">
        <v>3115</v>
      </c>
      <c r="L8864">
        <v>49</v>
      </c>
      <c r="M8864">
        <v>50</v>
      </c>
      <c r="N8864" t="s">
        <v>4218</v>
      </c>
    </row>
    <row r="8865" spans="1:14" x14ac:dyDescent="0.2">
      <c r="A8865" t="s">
        <v>14624</v>
      </c>
      <c r="B8865">
        <v>38500</v>
      </c>
      <c r="C8865">
        <v>44000</v>
      </c>
      <c r="D8865">
        <v>49500</v>
      </c>
      <c r="E8865">
        <v>54950</v>
      </c>
      <c r="F8865">
        <v>59350</v>
      </c>
      <c r="G8865">
        <v>63750</v>
      </c>
      <c r="H8865">
        <v>68150</v>
      </c>
      <c r="I8865">
        <v>72550</v>
      </c>
      <c r="J8865">
        <v>76950</v>
      </c>
      <c r="K8865" t="s">
        <v>3115</v>
      </c>
      <c r="L8865">
        <v>51</v>
      </c>
      <c r="M8865">
        <v>50</v>
      </c>
      <c r="N8865" t="s">
        <v>4219</v>
      </c>
    </row>
    <row r="8866" spans="1:14" x14ac:dyDescent="0.2">
      <c r="A8866" t="s">
        <v>14625</v>
      </c>
      <c r="B8866">
        <v>30750</v>
      </c>
      <c r="C8866">
        <v>35150</v>
      </c>
      <c r="D8866">
        <v>39550</v>
      </c>
      <c r="E8866">
        <v>43900</v>
      </c>
      <c r="F8866">
        <v>47450</v>
      </c>
      <c r="G8866">
        <v>50950</v>
      </c>
      <c r="H8866">
        <v>54450</v>
      </c>
      <c r="I8866">
        <v>57950</v>
      </c>
      <c r="J8866">
        <v>61500</v>
      </c>
      <c r="K8866" t="s">
        <v>3115</v>
      </c>
      <c r="L8866">
        <v>53</v>
      </c>
      <c r="M8866">
        <v>50</v>
      </c>
      <c r="N8866" t="s">
        <v>3362</v>
      </c>
    </row>
    <row r="8867" spans="1:14" x14ac:dyDescent="0.2">
      <c r="A8867" t="s">
        <v>14626</v>
      </c>
      <c r="B8867">
        <v>30600</v>
      </c>
      <c r="C8867">
        <v>35000</v>
      </c>
      <c r="D8867">
        <v>39350</v>
      </c>
      <c r="E8867">
        <v>43700</v>
      </c>
      <c r="F8867">
        <v>47200</v>
      </c>
      <c r="G8867">
        <v>50700</v>
      </c>
      <c r="H8867">
        <v>54200</v>
      </c>
      <c r="I8867">
        <v>57700</v>
      </c>
      <c r="J8867">
        <v>61200</v>
      </c>
      <c r="K8867" t="s">
        <v>3115</v>
      </c>
      <c r="L8867">
        <v>55</v>
      </c>
      <c r="M8867">
        <v>50</v>
      </c>
      <c r="N8867" t="s">
        <v>3616</v>
      </c>
    </row>
    <row r="8868" spans="1:14" x14ac:dyDescent="0.2">
      <c r="A8868" t="s">
        <v>14627</v>
      </c>
      <c r="B8868">
        <v>37250</v>
      </c>
      <c r="C8868">
        <v>42600</v>
      </c>
      <c r="D8868">
        <v>47900</v>
      </c>
      <c r="E8868">
        <v>53200</v>
      </c>
      <c r="F8868">
        <v>57500</v>
      </c>
      <c r="G8868">
        <v>61750</v>
      </c>
      <c r="H8868">
        <v>66000</v>
      </c>
      <c r="I8868">
        <v>70250</v>
      </c>
      <c r="J8868">
        <v>74500</v>
      </c>
      <c r="K8868" t="s">
        <v>3115</v>
      </c>
      <c r="L8868">
        <v>57</v>
      </c>
      <c r="M8868">
        <v>50</v>
      </c>
      <c r="N8868" t="s">
        <v>2886</v>
      </c>
    </row>
    <row r="8869" spans="1:14" x14ac:dyDescent="0.2">
      <c r="A8869" t="s">
        <v>14628</v>
      </c>
      <c r="B8869">
        <v>34700</v>
      </c>
      <c r="C8869">
        <v>39650</v>
      </c>
      <c r="D8869">
        <v>44600</v>
      </c>
      <c r="E8869">
        <v>49550</v>
      </c>
      <c r="F8869">
        <v>53550</v>
      </c>
      <c r="G8869">
        <v>57500</v>
      </c>
      <c r="H8869">
        <v>61450</v>
      </c>
      <c r="I8869">
        <v>65450</v>
      </c>
      <c r="J8869">
        <v>69400</v>
      </c>
      <c r="K8869" t="s">
        <v>3116</v>
      </c>
      <c r="L8869">
        <v>1</v>
      </c>
      <c r="M8869">
        <v>50</v>
      </c>
      <c r="N8869" t="s">
        <v>810</v>
      </c>
    </row>
    <row r="8870" spans="1:14" x14ac:dyDescent="0.2">
      <c r="A8870" t="s">
        <v>14629</v>
      </c>
      <c r="B8870">
        <v>34700</v>
      </c>
      <c r="C8870">
        <v>39650</v>
      </c>
      <c r="D8870">
        <v>44600</v>
      </c>
      <c r="E8870">
        <v>49550</v>
      </c>
      <c r="F8870">
        <v>53550</v>
      </c>
      <c r="G8870">
        <v>57500</v>
      </c>
      <c r="H8870">
        <v>61450</v>
      </c>
      <c r="I8870">
        <v>65450</v>
      </c>
      <c r="J8870">
        <v>69400</v>
      </c>
      <c r="K8870" t="s">
        <v>3116</v>
      </c>
      <c r="L8870">
        <v>1</v>
      </c>
      <c r="M8870">
        <v>50</v>
      </c>
      <c r="N8870" t="s">
        <v>811</v>
      </c>
    </row>
    <row r="8871" spans="1:14" x14ac:dyDescent="0.2">
      <c r="A8871" t="s">
        <v>14630</v>
      </c>
      <c r="B8871">
        <v>34700</v>
      </c>
      <c r="C8871">
        <v>39650</v>
      </c>
      <c r="D8871">
        <v>44600</v>
      </c>
      <c r="E8871">
        <v>49550</v>
      </c>
      <c r="F8871">
        <v>53550</v>
      </c>
      <c r="G8871">
        <v>57500</v>
      </c>
      <c r="H8871">
        <v>61450</v>
      </c>
      <c r="I8871">
        <v>65450</v>
      </c>
      <c r="J8871">
        <v>69400</v>
      </c>
      <c r="K8871" t="s">
        <v>3116</v>
      </c>
      <c r="L8871">
        <v>1</v>
      </c>
      <c r="M8871">
        <v>50</v>
      </c>
      <c r="N8871" t="s">
        <v>812</v>
      </c>
    </row>
    <row r="8872" spans="1:14" x14ac:dyDescent="0.2">
      <c r="A8872" t="s">
        <v>14631</v>
      </c>
      <c r="B8872">
        <v>34700</v>
      </c>
      <c r="C8872">
        <v>39650</v>
      </c>
      <c r="D8872">
        <v>44600</v>
      </c>
      <c r="E8872">
        <v>49550</v>
      </c>
      <c r="F8872">
        <v>53550</v>
      </c>
      <c r="G8872">
        <v>57500</v>
      </c>
      <c r="H8872">
        <v>61450</v>
      </c>
      <c r="I8872">
        <v>65450</v>
      </c>
      <c r="J8872">
        <v>69400</v>
      </c>
      <c r="K8872" t="s">
        <v>3116</v>
      </c>
      <c r="L8872">
        <v>1</v>
      </c>
      <c r="M8872">
        <v>50</v>
      </c>
      <c r="N8872" t="s">
        <v>813</v>
      </c>
    </row>
    <row r="8873" spans="1:14" x14ac:dyDescent="0.2">
      <c r="A8873" t="s">
        <v>14632</v>
      </c>
      <c r="B8873">
        <v>34700</v>
      </c>
      <c r="C8873">
        <v>39650</v>
      </c>
      <c r="D8873">
        <v>44600</v>
      </c>
      <c r="E8873">
        <v>49550</v>
      </c>
      <c r="F8873">
        <v>53550</v>
      </c>
      <c r="G8873">
        <v>57500</v>
      </c>
      <c r="H8873">
        <v>61450</v>
      </c>
      <c r="I8873">
        <v>65450</v>
      </c>
      <c r="J8873">
        <v>69400</v>
      </c>
      <c r="K8873" t="s">
        <v>3116</v>
      </c>
      <c r="L8873">
        <v>1</v>
      </c>
      <c r="M8873">
        <v>50</v>
      </c>
      <c r="N8873" t="s">
        <v>4303</v>
      </c>
    </row>
    <row r="8874" spans="1:14" x14ac:dyDescent="0.2">
      <c r="A8874" t="s">
        <v>14633</v>
      </c>
      <c r="B8874">
        <v>34700</v>
      </c>
      <c r="C8874">
        <v>39650</v>
      </c>
      <c r="D8874">
        <v>44600</v>
      </c>
      <c r="E8874">
        <v>49550</v>
      </c>
      <c r="F8874">
        <v>53550</v>
      </c>
      <c r="G8874">
        <v>57500</v>
      </c>
      <c r="H8874">
        <v>61450</v>
      </c>
      <c r="I8874">
        <v>65450</v>
      </c>
      <c r="J8874">
        <v>69400</v>
      </c>
      <c r="K8874" t="s">
        <v>3116</v>
      </c>
      <c r="L8874">
        <v>1</v>
      </c>
      <c r="M8874">
        <v>50</v>
      </c>
      <c r="N8874" t="s">
        <v>814</v>
      </c>
    </row>
    <row r="8875" spans="1:14" x14ac:dyDescent="0.2">
      <c r="A8875" t="s">
        <v>14634</v>
      </c>
      <c r="B8875">
        <v>34700</v>
      </c>
      <c r="C8875">
        <v>39650</v>
      </c>
      <c r="D8875">
        <v>44600</v>
      </c>
      <c r="E8875">
        <v>49550</v>
      </c>
      <c r="F8875">
        <v>53550</v>
      </c>
      <c r="G8875">
        <v>57500</v>
      </c>
      <c r="H8875">
        <v>61450</v>
      </c>
      <c r="I8875">
        <v>65450</v>
      </c>
      <c r="J8875">
        <v>69400</v>
      </c>
      <c r="K8875" t="s">
        <v>3116</v>
      </c>
      <c r="L8875">
        <v>1</v>
      </c>
      <c r="M8875">
        <v>50</v>
      </c>
      <c r="N8875" t="s">
        <v>815</v>
      </c>
    </row>
    <row r="8876" spans="1:14" x14ac:dyDescent="0.2">
      <c r="A8876" t="s">
        <v>14635</v>
      </c>
      <c r="B8876">
        <v>34700</v>
      </c>
      <c r="C8876">
        <v>39650</v>
      </c>
      <c r="D8876">
        <v>44600</v>
      </c>
      <c r="E8876">
        <v>49550</v>
      </c>
      <c r="F8876">
        <v>53550</v>
      </c>
      <c r="G8876">
        <v>57500</v>
      </c>
      <c r="H8876">
        <v>61450</v>
      </c>
      <c r="I8876">
        <v>65450</v>
      </c>
      <c r="J8876">
        <v>69400</v>
      </c>
      <c r="K8876" t="s">
        <v>3116</v>
      </c>
      <c r="L8876">
        <v>1</v>
      </c>
      <c r="M8876">
        <v>50</v>
      </c>
      <c r="N8876" t="s">
        <v>816</v>
      </c>
    </row>
    <row r="8877" spans="1:14" x14ac:dyDescent="0.2">
      <c r="A8877" t="s">
        <v>14636</v>
      </c>
      <c r="B8877">
        <v>34700</v>
      </c>
      <c r="C8877">
        <v>39650</v>
      </c>
      <c r="D8877">
        <v>44600</v>
      </c>
      <c r="E8877">
        <v>49550</v>
      </c>
      <c r="F8877">
        <v>53550</v>
      </c>
      <c r="G8877">
        <v>57500</v>
      </c>
      <c r="H8877">
        <v>61450</v>
      </c>
      <c r="I8877">
        <v>65450</v>
      </c>
      <c r="J8877">
        <v>69400</v>
      </c>
      <c r="K8877" t="s">
        <v>3116</v>
      </c>
      <c r="L8877">
        <v>1</v>
      </c>
      <c r="M8877">
        <v>50</v>
      </c>
      <c r="N8877" t="s">
        <v>817</v>
      </c>
    </row>
    <row r="8878" spans="1:14" x14ac:dyDescent="0.2">
      <c r="A8878" t="s">
        <v>14637</v>
      </c>
      <c r="B8878">
        <v>34700</v>
      </c>
      <c r="C8878">
        <v>39650</v>
      </c>
      <c r="D8878">
        <v>44600</v>
      </c>
      <c r="E8878">
        <v>49550</v>
      </c>
      <c r="F8878">
        <v>53550</v>
      </c>
      <c r="G8878">
        <v>57500</v>
      </c>
      <c r="H8878">
        <v>61450</v>
      </c>
      <c r="I8878">
        <v>65450</v>
      </c>
      <c r="J8878">
        <v>69400</v>
      </c>
      <c r="K8878" t="s">
        <v>3116</v>
      </c>
      <c r="L8878">
        <v>1</v>
      </c>
      <c r="M8878">
        <v>50</v>
      </c>
      <c r="N8878" t="s">
        <v>818</v>
      </c>
    </row>
    <row r="8879" spans="1:14" x14ac:dyDescent="0.2">
      <c r="A8879" t="s">
        <v>14638</v>
      </c>
      <c r="B8879">
        <v>34700</v>
      </c>
      <c r="C8879">
        <v>39650</v>
      </c>
      <c r="D8879">
        <v>44600</v>
      </c>
      <c r="E8879">
        <v>49550</v>
      </c>
      <c r="F8879">
        <v>53550</v>
      </c>
      <c r="G8879">
        <v>57500</v>
      </c>
      <c r="H8879">
        <v>61450</v>
      </c>
      <c r="I8879">
        <v>65450</v>
      </c>
      <c r="J8879">
        <v>69400</v>
      </c>
      <c r="K8879" t="s">
        <v>3116</v>
      </c>
      <c r="L8879">
        <v>1</v>
      </c>
      <c r="M8879">
        <v>50</v>
      </c>
      <c r="N8879" t="s">
        <v>819</v>
      </c>
    </row>
    <row r="8880" spans="1:14" x14ac:dyDescent="0.2">
      <c r="A8880" t="s">
        <v>14639</v>
      </c>
      <c r="B8880">
        <v>34700</v>
      </c>
      <c r="C8880">
        <v>39650</v>
      </c>
      <c r="D8880">
        <v>44600</v>
      </c>
      <c r="E8880">
        <v>49550</v>
      </c>
      <c r="F8880">
        <v>53550</v>
      </c>
      <c r="G8880">
        <v>57500</v>
      </c>
      <c r="H8880">
        <v>61450</v>
      </c>
      <c r="I8880">
        <v>65450</v>
      </c>
      <c r="J8880">
        <v>69400</v>
      </c>
      <c r="K8880" t="s">
        <v>3116</v>
      </c>
      <c r="L8880">
        <v>1</v>
      </c>
      <c r="M8880">
        <v>50</v>
      </c>
      <c r="N8880" t="s">
        <v>820</v>
      </c>
    </row>
    <row r="8881" spans="1:14" x14ac:dyDescent="0.2">
      <c r="A8881" t="s">
        <v>14640</v>
      </c>
      <c r="B8881">
        <v>34700</v>
      </c>
      <c r="C8881">
        <v>39650</v>
      </c>
      <c r="D8881">
        <v>44600</v>
      </c>
      <c r="E8881">
        <v>49550</v>
      </c>
      <c r="F8881">
        <v>53550</v>
      </c>
      <c r="G8881">
        <v>57500</v>
      </c>
      <c r="H8881">
        <v>61450</v>
      </c>
      <c r="I8881">
        <v>65450</v>
      </c>
      <c r="J8881">
        <v>69400</v>
      </c>
      <c r="K8881" t="s">
        <v>3116</v>
      </c>
      <c r="L8881">
        <v>1</v>
      </c>
      <c r="M8881">
        <v>50</v>
      </c>
      <c r="N8881" t="s">
        <v>821</v>
      </c>
    </row>
    <row r="8882" spans="1:14" x14ac:dyDescent="0.2">
      <c r="A8882" t="s">
        <v>14641</v>
      </c>
      <c r="B8882">
        <v>34700</v>
      </c>
      <c r="C8882">
        <v>39650</v>
      </c>
      <c r="D8882">
        <v>44600</v>
      </c>
      <c r="E8882">
        <v>49550</v>
      </c>
      <c r="F8882">
        <v>53550</v>
      </c>
      <c r="G8882">
        <v>57500</v>
      </c>
      <c r="H8882">
        <v>61450</v>
      </c>
      <c r="I8882">
        <v>65450</v>
      </c>
      <c r="J8882">
        <v>69400</v>
      </c>
      <c r="K8882" t="s">
        <v>3116</v>
      </c>
      <c r="L8882">
        <v>1</v>
      </c>
      <c r="M8882">
        <v>50</v>
      </c>
      <c r="N8882" t="s">
        <v>822</v>
      </c>
    </row>
    <row r="8883" spans="1:14" x14ac:dyDescent="0.2">
      <c r="A8883" t="s">
        <v>14642</v>
      </c>
      <c r="B8883">
        <v>34700</v>
      </c>
      <c r="C8883">
        <v>39650</v>
      </c>
      <c r="D8883">
        <v>44600</v>
      </c>
      <c r="E8883">
        <v>49550</v>
      </c>
      <c r="F8883">
        <v>53550</v>
      </c>
      <c r="G8883">
        <v>57500</v>
      </c>
      <c r="H8883">
        <v>61450</v>
      </c>
      <c r="I8883">
        <v>65450</v>
      </c>
      <c r="J8883">
        <v>69400</v>
      </c>
      <c r="K8883" t="s">
        <v>3116</v>
      </c>
      <c r="L8883">
        <v>1</v>
      </c>
      <c r="M8883">
        <v>50</v>
      </c>
      <c r="N8883" t="s">
        <v>823</v>
      </c>
    </row>
    <row r="8884" spans="1:14" x14ac:dyDescent="0.2">
      <c r="A8884" t="s">
        <v>14643</v>
      </c>
      <c r="B8884">
        <v>34700</v>
      </c>
      <c r="C8884">
        <v>39650</v>
      </c>
      <c r="D8884">
        <v>44600</v>
      </c>
      <c r="E8884">
        <v>49550</v>
      </c>
      <c r="F8884">
        <v>53550</v>
      </c>
      <c r="G8884">
        <v>57500</v>
      </c>
      <c r="H8884">
        <v>61450</v>
      </c>
      <c r="I8884">
        <v>65450</v>
      </c>
      <c r="J8884">
        <v>69400</v>
      </c>
      <c r="K8884" t="s">
        <v>3116</v>
      </c>
      <c r="L8884">
        <v>1</v>
      </c>
      <c r="M8884">
        <v>50</v>
      </c>
      <c r="N8884" t="s">
        <v>824</v>
      </c>
    </row>
    <row r="8885" spans="1:14" x14ac:dyDescent="0.2">
      <c r="A8885" t="s">
        <v>14644</v>
      </c>
      <c r="B8885">
        <v>34700</v>
      </c>
      <c r="C8885">
        <v>39650</v>
      </c>
      <c r="D8885">
        <v>44600</v>
      </c>
      <c r="E8885">
        <v>49550</v>
      </c>
      <c r="F8885">
        <v>53550</v>
      </c>
      <c r="G8885">
        <v>57500</v>
      </c>
      <c r="H8885">
        <v>61450</v>
      </c>
      <c r="I8885">
        <v>65450</v>
      </c>
      <c r="J8885">
        <v>69400</v>
      </c>
      <c r="K8885" t="s">
        <v>3116</v>
      </c>
      <c r="L8885">
        <v>1</v>
      </c>
      <c r="M8885">
        <v>50</v>
      </c>
      <c r="N8885" t="s">
        <v>825</v>
      </c>
    </row>
    <row r="8886" spans="1:14" x14ac:dyDescent="0.2">
      <c r="A8886" t="s">
        <v>14645</v>
      </c>
      <c r="B8886">
        <v>34700</v>
      </c>
      <c r="C8886">
        <v>39650</v>
      </c>
      <c r="D8886">
        <v>44600</v>
      </c>
      <c r="E8886">
        <v>49550</v>
      </c>
      <c r="F8886">
        <v>53550</v>
      </c>
      <c r="G8886">
        <v>57500</v>
      </c>
      <c r="H8886">
        <v>61450</v>
      </c>
      <c r="I8886">
        <v>65450</v>
      </c>
      <c r="J8886">
        <v>69400</v>
      </c>
      <c r="K8886" t="s">
        <v>3116</v>
      </c>
      <c r="L8886">
        <v>1</v>
      </c>
      <c r="M8886">
        <v>50</v>
      </c>
      <c r="N8886" t="s">
        <v>826</v>
      </c>
    </row>
    <row r="8887" spans="1:14" x14ac:dyDescent="0.2">
      <c r="A8887" t="s">
        <v>14646</v>
      </c>
      <c r="B8887">
        <v>34700</v>
      </c>
      <c r="C8887">
        <v>39650</v>
      </c>
      <c r="D8887">
        <v>44600</v>
      </c>
      <c r="E8887">
        <v>49550</v>
      </c>
      <c r="F8887">
        <v>53550</v>
      </c>
      <c r="G8887">
        <v>57500</v>
      </c>
      <c r="H8887">
        <v>61450</v>
      </c>
      <c r="I8887">
        <v>65450</v>
      </c>
      <c r="J8887">
        <v>69400</v>
      </c>
      <c r="K8887" t="s">
        <v>3116</v>
      </c>
      <c r="L8887">
        <v>1</v>
      </c>
      <c r="M8887">
        <v>50</v>
      </c>
      <c r="N8887" t="s">
        <v>827</v>
      </c>
    </row>
    <row r="8888" spans="1:14" x14ac:dyDescent="0.2">
      <c r="A8888" t="s">
        <v>14647</v>
      </c>
      <c r="B8888">
        <v>34700</v>
      </c>
      <c r="C8888">
        <v>39650</v>
      </c>
      <c r="D8888">
        <v>44600</v>
      </c>
      <c r="E8888">
        <v>49550</v>
      </c>
      <c r="F8888">
        <v>53550</v>
      </c>
      <c r="G8888">
        <v>57500</v>
      </c>
      <c r="H8888">
        <v>61450</v>
      </c>
      <c r="I8888">
        <v>65450</v>
      </c>
      <c r="J8888">
        <v>69400</v>
      </c>
      <c r="K8888" t="s">
        <v>3116</v>
      </c>
      <c r="L8888">
        <v>1</v>
      </c>
      <c r="M8888">
        <v>50</v>
      </c>
      <c r="N8888" t="s">
        <v>828</v>
      </c>
    </row>
    <row r="8889" spans="1:14" x14ac:dyDescent="0.2">
      <c r="A8889" t="s">
        <v>14648</v>
      </c>
      <c r="B8889">
        <v>34700</v>
      </c>
      <c r="C8889">
        <v>39650</v>
      </c>
      <c r="D8889">
        <v>44600</v>
      </c>
      <c r="E8889">
        <v>49550</v>
      </c>
      <c r="F8889">
        <v>53550</v>
      </c>
      <c r="G8889">
        <v>57500</v>
      </c>
      <c r="H8889">
        <v>61450</v>
      </c>
      <c r="I8889">
        <v>65450</v>
      </c>
      <c r="J8889">
        <v>69400</v>
      </c>
      <c r="K8889" t="s">
        <v>3116</v>
      </c>
      <c r="L8889">
        <v>1</v>
      </c>
      <c r="M8889">
        <v>50</v>
      </c>
      <c r="N8889" t="s">
        <v>829</v>
      </c>
    </row>
    <row r="8890" spans="1:14" x14ac:dyDescent="0.2">
      <c r="A8890" t="s">
        <v>14649</v>
      </c>
      <c r="B8890">
        <v>34700</v>
      </c>
      <c r="C8890">
        <v>39650</v>
      </c>
      <c r="D8890">
        <v>44600</v>
      </c>
      <c r="E8890">
        <v>49550</v>
      </c>
      <c r="F8890">
        <v>53550</v>
      </c>
      <c r="G8890">
        <v>57500</v>
      </c>
      <c r="H8890">
        <v>61450</v>
      </c>
      <c r="I8890">
        <v>65450</v>
      </c>
      <c r="J8890">
        <v>69400</v>
      </c>
      <c r="K8890" t="s">
        <v>3116</v>
      </c>
      <c r="L8890">
        <v>1</v>
      </c>
      <c r="M8890">
        <v>50</v>
      </c>
      <c r="N8890" t="s">
        <v>830</v>
      </c>
    </row>
    <row r="8891" spans="1:14" x14ac:dyDescent="0.2">
      <c r="A8891" t="s">
        <v>14650</v>
      </c>
      <c r="B8891">
        <v>34700</v>
      </c>
      <c r="C8891">
        <v>39650</v>
      </c>
      <c r="D8891">
        <v>44600</v>
      </c>
      <c r="E8891">
        <v>49550</v>
      </c>
      <c r="F8891">
        <v>53550</v>
      </c>
      <c r="G8891">
        <v>57500</v>
      </c>
      <c r="H8891">
        <v>61450</v>
      </c>
      <c r="I8891">
        <v>65450</v>
      </c>
      <c r="J8891">
        <v>69400</v>
      </c>
      <c r="K8891" t="s">
        <v>3116</v>
      </c>
      <c r="L8891">
        <v>1</v>
      </c>
      <c r="M8891">
        <v>50</v>
      </c>
      <c r="N8891" t="s">
        <v>831</v>
      </c>
    </row>
    <row r="8892" spans="1:14" x14ac:dyDescent="0.2">
      <c r="A8892" t="s">
        <v>14651</v>
      </c>
      <c r="B8892">
        <v>31750</v>
      </c>
      <c r="C8892">
        <v>36300</v>
      </c>
      <c r="D8892">
        <v>40850</v>
      </c>
      <c r="E8892">
        <v>45350</v>
      </c>
      <c r="F8892">
        <v>49000</v>
      </c>
      <c r="G8892">
        <v>52650</v>
      </c>
      <c r="H8892">
        <v>56250</v>
      </c>
      <c r="I8892">
        <v>59900</v>
      </c>
      <c r="J8892">
        <v>63500</v>
      </c>
      <c r="K8892" t="s">
        <v>3116</v>
      </c>
      <c r="L8892">
        <v>3</v>
      </c>
      <c r="M8892">
        <v>50</v>
      </c>
      <c r="N8892" t="s">
        <v>832</v>
      </c>
    </row>
    <row r="8893" spans="1:14" x14ac:dyDescent="0.2">
      <c r="A8893" t="s">
        <v>14652</v>
      </c>
      <c r="B8893">
        <v>31750</v>
      </c>
      <c r="C8893">
        <v>36300</v>
      </c>
      <c r="D8893">
        <v>40850</v>
      </c>
      <c r="E8893">
        <v>45350</v>
      </c>
      <c r="F8893">
        <v>49000</v>
      </c>
      <c r="G8893">
        <v>52650</v>
      </c>
      <c r="H8893">
        <v>56250</v>
      </c>
      <c r="I8893">
        <v>59900</v>
      </c>
      <c r="J8893">
        <v>63500</v>
      </c>
      <c r="K8893" t="s">
        <v>3116</v>
      </c>
      <c r="L8893">
        <v>3</v>
      </c>
      <c r="M8893">
        <v>50</v>
      </c>
      <c r="N8893" t="s">
        <v>833</v>
      </c>
    </row>
    <row r="8894" spans="1:14" x14ac:dyDescent="0.2">
      <c r="A8894" t="s">
        <v>14653</v>
      </c>
      <c r="B8894">
        <v>31750</v>
      </c>
      <c r="C8894">
        <v>36300</v>
      </c>
      <c r="D8894">
        <v>40850</v>
      </c>
      <c r="E8894">
        <v>45350</v>
      </c>
      <c r="F8894">
        <v>49000</v>
      </c>
      <c r="G8894">
        <v>52650</v>
      </c>
      <c r="H8894">
        <v>56250</v>
      </c>
      <c r="I8894">
        <v>59900</v>
      </c>
      <c r="J8894">
        <v>63500</v>
      </c>
      <c r="K8894" t="s">
        <v>3116</v>
      </c>
      <c r="L8894">
        <v>3</v>
      </c>
      <c r="M8894">
        <v>50</v>
      </c>
      <c r="N8894" t="s">
        <v>834</v>
      </c>
    </row>
    <row r="8895" spans="1:14" x14ac:dyDescent="0.2">
      <c r="A8895" t="s">
        <v>14654</v>
      </c>
      <c r="B8895">
        <v>31750</v>
      </c>
      <c r="C8895">
        <v>36300</v>
      </c>
      <c r="D8895">
        <v>40850</v>
      </c>
      <c r="E8895">
        <v>45350</v>
      </c>
      <c r="F8895">
        <v>49000</v>
      </c>
      <c r="G8895">
        <v>52650</v>
      </c>
      <c r="H8895">
        <v>56250</v>
      </c>
      <c r="I8895">
        <v>59900</v>
      </c>
      <c r="J8895">
        <v>63500</v>
      </c>
      <c r="K8895" t="s">
        <v>3116</v>
      </c>
      <c r="L8895">
        <v>3</v>
      </c>
      <c r="M8895">
        <v>50</v>
      </c>
      <c r="N8895" t="s">
        <v>835</v>
      </c>
    </row>
    <row r="8896" spans="1:14" x14ac:dyDescent="0.2">
      <c r="A8896" t="s">
        <v>14655</v>
      </c>
      <c r="B8896">
        <v>31750</v>
      </c>
      <c r="C8896">
        <v>36300</v>
      </c>
      <c r="D8896">
        <v>40850</v>
      </c>
      <c r="E8896">
        <v>45350</v>
      </c>
      <c r="F8896">
        <v>49000</v>
      </c>
      <c r="G8896">
        <v>52650</v>
      </c>
      <c r="H8896">
        <v>56250</v>
      </c>
      <c r="I8896">
        <v>59900</v>
      </c>
      <c r="J8896">
        <v>63500</v>
      </c>
      <c r="K8896" t="s">
        <v>3116</v>
      </c>
      <c r="L8896">
        <v>3</v>
      </c>
      <c r="M8896">
        <v>50</v>
      </c>
      <c r="N8896" t="s">
        <v>836</v>
      </c>
    </row>
    <row r="8897" spans="1:14" x14ac:dyDescent="0.2">
      <c r="A8897" t="s">
        <v>14656</v>
      </c>
      <c r="B8897">
        <v>31750</v>
      </c>
      <c r="C8897">
        <v>36300</v>
      </c>
      <c r="D8897">
        <v>40850</v>
      </c>
      <c r="E8897">
        <v>45350</v>
      </c>
      <c r="F8897">
        <v>49000</v>
      </c>
      <c r="G8897">
        <v>52650</v>
      </c>
      <c r="H8897">
        <v>56250</v>
      </c>
      <c r="I8897">
        <v>59900</v>
      </c>
      <c r="J8897">
        <v>63500</v>
      </c>
      <c r="K8897" t="s">
        <v>3116</v>
      </c>
      <c r="L8897">
        <v>3</v>
      </c>
      <c r="M8897">
        <v>50</v>
      </c>
      <c r="N8897" t="s">
        <v>837</v>
      </c>
    </row>
    <row r="8898" spans="1:14" x14ac:dyDescent="0.2">
      <c r="A8898" t="s">
        <v>14657</v>
      </c>
      <c r="B8898">
        <v>31750</v>
      </c>
      <c r="C8898">
        <v>36300</v>
      </c>
      <c r="D8898">
        <v>40850</v>
      </c>
      <c r="E8898">
        <v>45350</v>
      </c>
      <c r="F8898">
        <v>49000</v>
      </c>
      <c r="G8898">
        <v>52650</v>
      </c>
      <c r="H8898">
        <v>56250</v>
      </c>
      <c r="I8898">
        <v>59900</v>
      </c>
      <c r="J8898">
        <v>63500</v>
      </c>
      <c r="K8898" t="s">
        <v>3116</v>
      </c>
      <c r="L8898">
        <v>3</v>
      </c>
      <c r="M8898">
        <v>50</v>
      </c>
      <c r="N8898" t="s">
        <v>838</v>
      </c>
    </row>
    <row r="8899" spans="1:14" x14ac:dyDescent="0.2">
      <c r="A8899" t="s">
        <v>14658</v>
      </c>
      <c r="B8899">
        <v>31750</v>
      </c>
      <c r="C8899">
        <v>36300</v>
      </c>
      <c r="D8899">
        <v>40850</v>
      </c>
      <c r="E8899">
        <v>45350</v>
      </c>
      <c r="F8899">
        <v>49000</v>
      </c>
      <c r="G8899">
        <v>52650</v>
      </c>
      <c r="H8899">
        <v>56250</v>
      </c>
      <c r="I8899">
        <v>59900</v>
      </c>
      <c r="J8899">
        <v>63500</v>
      </c>
      <c r="K8899" t="s">
        <v>3116</v>
      </c>
      <c r="L8899">
        <v>3</v>
      </c>
      <c r="M8899">
        <v>50</v>
      </c>
      <c r="N8899" t="s">
        <v>839</v>
      </c>
    </row>
    <row r="8900" spans="1:14" x14ac:dyDescent="0.2">
      <c r="A8900" t="s">
        <v>14659</v>
      </c>
      <c r="B8900">
        <v>31750</v>
      </c>
      <c r="C8900">
        <v>36300</v>
      </c>
      <c r="D8900">
        <v>40850</v>
      </c>
      <c r="E8900">
        <v>45350</v>
      </c>
      <c r="F8900">
        <v>49000</v>
      </c>
      <c r="G8900">
        <v>52650</v>
      </c>
      <c r="H8900">
        <v>56250</v>
      </c>
      <c r="I8900">
        <v>59900</v>
      </c>
      <c r="J8900">
        <v>63500</v>
      </c>
      <c r="K8900" t="s">
        <v>3116</v>
      </c>
      <c r="L8900">
        <v>3</v>
      </c>
      <c r="M8900">
        <v>50</v>
      </c>
      <c r="N8900" t="s">
        <v>840</v>
      </c>
    </row>
    <row r="8901" spans="1:14" x14ac:dyDescent="0.2">
      <c r="A8901" t="s">
        <v>14660</v>
      </c>
      <c r="B8901">
        <v>31750</v>
      </c>
      <c r="C8901">
        <v>36300</v>
      </c>
      <c r="D8901">
        <v>40850</v>
      </c>
      <c r="E8901">
        <v>45350</v>
      </c>
      <c r="F8901">
        <v>49000</v>
      </c>
      <c r="G8901">
        <v>52650</v>
      </c>
      <c r="H8901">
        <v>56250</v>
      </c>
      <c r="I8901">
        <v>59900</v>
      </c>
      <c r="J8901">
        <v>63500</v>
      </c>
      <c r="K8901" t="s">
        <v>3116</v>
      </c>
      <c r="L8901">
        <v>3</v>
      </c>
      <c r="M8901">
        <v>50</v>
      </c>
      <c r="N8901" t="s">
        <v>841</v>
      </c>
    </row>
    <row r="8902" spans="1:14" x14ac:dyDescent="0.2">
      <c r="A8902" t="s">
        <v>14661</v>
      </c>
      <c r="B8902">
        <v>31750</v>
      </c>
      <c r="C8902">
        <v>36300</v>
      </c>
      <c r="D8902">
        <v>40850</v>
      </c>
      <c r="E8902">
        <v>45350</v>
      </c>
      <c r="F8902">
        <v>49000</v>
      </c>
      <c r="G8902">
        <v>52650</v>
      </c>
      <c r="H8902">
        <v>56250</v>
      </c>
      <c r="I8902">
        <v>59900</v>
      </c>
      <c r="J8902">
        <v>63500</v>
      </c>
      <c r="K8902" t="s">
        <v>3116</v>
      </c>
      <c r="L8902">
        <v>3</v>
      </c>
      <c r="M8902">
        <v>50</v>
      </c>
      <c r="N8902" t="s">
        <v>842</v>
      </c>
    </row>
    <row r="8903" spans="1:14" x14ac:dyDescent="0.2">
      <c r="A8903" t="s">
        <v>14662</v>
      </c>
      <c r="B8903">
        <v>31750</v>
      </c>
      <c r="C8903">
        <v>36300</v>
      </c>
      <c r="D8903">
        <v>40850</v>
      </c>
      <c r="E8903">
        <v>45350</v>
      </c>
      <c r="F8903">
        <v>49000</v>
      </c>
      <c r="G8903">
        <v>52650</v>
      </c>
      <c r="H8903">
        <v>56250</v>
      </c>
      <c r="I8903">
        <v>59900</v>
      </c>
      <c r="J8903">
        <v>63500</v>
      </c>
      <c r="K8903" t="s">
        <v>3116</v>
      </c>
      <c r="L8903">
        <v>3</v>
      </c>
      <c r="M8903">
        <v>50</v>
      </c>
      <c r="N8903" t="s">
        <v>843</v>
      </c>
    </row>
    <row r="8904" spans="1:14" x14ac:dyDescent="0.2">
      <c r="A8904" t="s">
        <v>14663</v>
      </c>
      <c r="B8904">
        <v>31750</v>
      </c>
      <c r="C8904">
        <v>36300</v>
      </c>
      <c r="D8904">
        <v>40850</v>
      </c>
      <c r="E8904">
        <v>45350</v>
      </c>
      <c r="F8904">
        <v>49000</v>
      </c>
      <c r="G8904">
        <v>52650</v>
      </c>
      <c r="H8904">
        <v>56250</v>
      </c>
      <c r="I8904">
        <v>59900</v>
      </c>
      <c r="J8904">
        <v>63500</v>
      </c>
      <c r="K8904" t="s">
        <v>3116</v>
      </c>
      <c r="L8904">
        <v>3</v>
      </c>
      <c r="M8904">
        <v>50</v>
      </c>
      <c r="N8904" t="s">
        <v>844</v>
      </c>
    </row>
    <row r="8905" spans="1:14" x14ac:dyDescent="0.2">
      <c r="A8905" t="s">
        <v>14664</v>
      </c>
      <c r="B8905">
        <v>31750</v>
      </c>
      <c r="C8905">
        <v>36300</v>
      </c>
      <c r="D8905">
        <v>40850</v>
      </c>
      <c r="E8905">
        <v>45350</v>
      </c>
      <c r="F8905">
        <v>49000</v>
      </c>
      <c r="G8905">
        <v>52650</v>
      </c>
      <c r="H8905">
        <v>56250</v>
      </c>
      <c r="I8905">
        <v>59900</v>
      </c>
      <c r="J8905">
        <v>63500</v>
      </c>
      <c r="K8905" t="s">
        <v>3116</v>
      </c>
      <c r="L8905">
        <v>3</v>
      </c>
      <c r="M8905">
        <v>50</v>
      </c>
      <c r="N8905" t="s">
        <v>845</v>
      </c>
    </row>
    <row r="8906" spans="1:14" x14ac:dyDescent="0.2">
      <c r="A8906" t="s">
        <v>14665</v>
      </c>
      <c r="B8906">
        <v>31750</v>
      </c>
      <c r="C8906">
        <v>36300</v>
      </c>
      <c r="D8906">
        <v>40850</v>
      </c>
      <c r="E8906">
        <v>45350</v>
      </c>
      <c r="F8906">
        <v>49000</v>
      </c>
      <c r="G8906">
        <v>52650</v>
      </c>
      <c r="H8906">
        <v>56250</v>
      </c>
      <c r="I8906">
        <v>59900</v>
      </c>
      <c r="J8906">
        <v>63500</v>
      </c>
      <c r="K8906" t="s">
        <v>3116</v>
      </c>
      <c r="L8906">
        <v>3</v>
      </c>
      <c r="M8906">
        <v>50</v>
      </c>
      <c r="N8906" t="s">
        <v>846</v>
      </c>
    </row>
    <row r="8907" spans="1:14" x14ac:dyDescent="0.2">
      <c r="A8907" t="s">
        <v>14666</v>
      </c>
      <c r="B8907">
        <v>31750</v>
      </c>
      <c r="C8907">
        <v>36300</v>
      </c>
      <c r="D8907">
        <v>40850</v>
      </c>
      <c r="E8907">
        <v>45350</v>
      </c>
      <c r="F8907">
        <v>49000</v>
      </c>
      <c r="G8907">
        <v>52650</v>
      </c>
      <c r="H8907">
        <v>56250</v>
      </c>
      <c r="I8907">
        <v>59900</v>
      </c>
      <c r="J8907">
        <v>63500</v>
      </c>
      <c r="K8907" t="s">
        <v>3116</v>
      </c>
      <c r="L8907">
        <v>3</v>
      </c>
      <c r="M8907">
        <v>50</v>
      </c>
      <c r="N8907" t="s">
        <v>847</v>
      </c>
    </row>
    <row r="8908" spans="1:14" x14ac:dyDescent="0.2">
      <c r="A8908" t="s">
        <v>14667</v>
      </c>
      <c r="B8908">
        <v>31750</v>
      </c>
      <c r="C8908">
        <v>36300</v>
      </c>
      <c r="D8908">
        <v>40850</v>
      </c>
      <c r="E8908">
        <v>45350</v>
      </c>
      <c r="F8908">
        <v>49000</v>
      </c>
      <c r="G8908">
        <v>52650</v>
      </c>
      <c r="H8908">
        <v>56250</v>
      </c>
      <c r="I8908">
        <v>59900</v>
      </c>
      <c r="J8908">
        <v>63500</v>
      </c>
      <c r="K8908" t="s">
        <v>3116</v>
      </c>
      <c r="L8908">
        <v>3</v>
      </c>
      <c r="M8908">
        <v>50</v>
      </c>
      <c r="N8908" t="s">
        <v>848</v>
      </c>
    </row>
    <row r="8909" spans="1:14" x14ac:dyDescent="0.2">
      <c r="A8909" t="s">
        <v>14668</v>
      </c>
      <c r="B8909">
        <v>31750</v>
      </c>
      <c r="C8909">
        <v>36300</v>
      </c>
      <c r="D8909">
        <v>40850</v>
      </c>
      <c r="E8909">
        <v>45350</v>
      </c>
      <c r="F8909">
        <v>49000</v>
      </c>
      <c r="G8909">
        <v>52650</v>
      </c>
      <c r="H8909">
        <v>56250</v>
      </c>
      <c r="I8909">
        <v>59900</v>
      </c>
      <c r="J8909">
        <v>63500</v>
      </c>
      <c r="K8909" t="s">
        <v>3116</v>
      </c>
      <c r="L8909">
        <v>5</v>
      </c>
      <c r="M8909">
        <v>50</v>
      </c>
      <c r="N8909" t="s">
        <v>849</v>
      </c>
    </row>
    <row r="8910" spans="1:14" x14ac:dyDescent="0.2">
      <c r="A8910" t="s">
        <v>14669</v>
      </c>
      <c r="B8910">
        <v>31750</v>
      </c>
      <c r="C8910">
        <v>36300</v>
      </c>
      <c r="D8910">
        <v>40850</v>
      </c>
      <c r="E8910">
        <v>45350</v>
      </c>
      <c r="F8910">
        <v>49000</v>
      </c>
      <c r="G8910">
        <v>52650</v>
      </c>
      <c r="H8910">
        <v>56250</v>
      </c>
      <c r="I8910">
        <v>59900</v>
      </c>
      <c r="J8910">
        <v>63500</v>
      </c>
      <c r="K8910" t="s">
        <v>3116</v>
      </c>
      <c r="L8910">
        <v>5</v>
      </c>
      <c r="M8910">
        <v>50</v>
      </c>
      <c r="N8910" t="s">
        <v>850</v>
      </c>
    </row>
    <row r="8911" spans="1:14" x14ac:dyDescent="0.2">
      <c r="A8911" t="s">
        <v>14670</v>
      </c>
      <c r="B8911">
        <v>31750</v>
      </c>
      <c r="C8911">
        <v>36300</v>
      </c>
      <c r="D8911">
        <v>40850</v>
      </c>
      <c r="E8911">
        <v>45350</v>
      </c>
      <c r="F8911">
        <v>49000</v>
      </c>
      <c r="G8911">
        <v>52650</v>
      </c>
      <c r="H8911">
        <v>56250</v>
      </c>
      <c r="I8911">
        <v>59900</v>
      </c>
      <c r="J8911">
        <v>63500</v>
      </c>
      <c r="K8911" t="s">
        <v>3116</v>
      </c>
      <c r="L8911">
        <v>5</v>
      </c>
      <c r="M8911">
        <v>50</v>
      </c>
      <c r="N8911" t="s">
        <v>851</v>
      </c>
    </row>
    <row r="8912" spans="1:14" x14ac:dyDescent="0.2">
      <c r="A8912" t="s">
        <v>14671</v>
      </c>
      <c r="B8912">
        <v>31750</v>
      </c>
      <c r="C8912">
        <v>36300</v>
      </c>
      <c r="D8912">
        <v>40850</v>
      </c>
      <c r="E8912">
        <v>45350</v>
      </c>
      <c r="F8912">
        <v>49000</v>
      </c>
      <c r="G8912">
        <v>52650</v>
      </c>
      <c r="H8912">
        <v>56250</v>
      </c>
      <c r="I8912">
        <v>59900</v>
      </c>
      <c r="J8912">
        <v>63500</v>
      </c>
      <c r="K8912" t="s">
        <v>3116</v>
      </c>
      <c r="L8912">
        <v>5</v>
      </c>
      <c r="M8912">
        <v>50</v>
      </c>
      <c r="N8912" t="s">
        <v>1</v>
      </c>
    </row>
    <row r="8913" spans="1:14" x14ac:dyDescent="0.2">
      <c r="A8913" t="s">
        <v>14672</v>
      </c>
      <c r="B8913">
        <v>31750</v>
      </c>
      <c r="C8913">
        <v>36300</v>
      </c>
      <c r="D8913">
        <v>40850</v>
      </c>
      <c r="E8913">
        <v>45350</v>
      </c>
      <c r="F8913">
        <v>49000</v>
      </c>
      <c r="G8913">
        <v>52650</v>
      </c>
      <c r="H8913">
        <v>56250</v>
      </c>
      <c r="I8913">
        <v>59900</v>
      </c>
      <c r="J8913">
        <v>63500</v>
      </c>
      <c r="K8913" t="s">
        <v>3116</v>
      </c>
      <c r="L8913">
        <v>5</v>
      </c>
      <c r="M8913">
        <v>50</v>
      </c>
      <c r="N8913" t="s">
        <v>2</v>
      </c>
    </row>
    <row r="8914" spans="1:14" x14ac:dyDescent="0.2">
      <c r="A8914" t="s">
        <v>14673</v>
      </c>
      <c r="B8914">
        <v>31750</v>
      </c>
      <c r="C8914">
        <v>36300</v>
      </c>
      <c r="D8914">
        <v>40850</v>
      </c>
      <c r="E8914">
        <v>45350</v>
      </c>
      <c r="F8914">
        <v>49000</v>
      </c>
      <c r="G8914">
        <v>52650</v>
      </c>
      <c r="H8914">
        <v>56250</v>
      </c>
      <c r="I8914">
        <v>59900</v>
      </c>
      <c r="J8914">
        <v>63500</v>
      </c>
      <c r="K8914" t="s">
        <v>3116</v>
      </c>
      <c r="L8914">
        <v>5</v>
      </c>
      <c r="M8914">
        <v>50</v>
      </c>
      <c r="N8914" t="s">
        <v>3</v>
      </c>
    </row>
    <row r="8915" spans="1:14" x14ac:dyDescent="0.2">
      <c r="A8915" t="s">
        <v>14674</v>
      </c>
      <c r="B8915">
        <v>31750</v>
      </c>
      <c r="C8915">
        <v>36300</v>
      </c>
      <c r="D8915">
        <v>40850</v>
      </c>
      <c r="E8915">
        <v>45350</v>
      </c>
      <c r="F8915">
        <v>49000</v>
      </c>
      <c r="G8915">
        <v>52650</v>
      </c>
      <c r="H8915">
        <v>56250</v>
      </c>
      <c r="I8915">
        <v>59900</v>
      </c>
      <c r="J8915">
        <v>63500</v>
      </c>
      <c r="K8915" t="s">
        <v>3116</v>
      </c>
      <c r="L8915">
        <v>5</v>
      </c>
      <c r="M8915">
        <v>50</v>
      </c>
      <c r="N8915" t="s">
        <v>4</v>
      </c>
    </row>
    <row r="8916" spans="1:14" x14ac:dyDescent="0.2">
      <c r="A8916" t="s">
        <v>14675</v>
      </c>
      <c r="B8916">
        <v>31750</v>
      </c>
      <c r="C8916">
        <v>36300</v>
      </c>
      <c r="D8916">
        <v>40850</v>
      </c>
      <c r="E8916">
        <v>45350</v>
      </c>
      <c r="F8916">
        <v>49000</v>
      </c>
      <c r="G8916">
        <v>52650</v>
      </c>
      <c r="H8916">
        <v>56250</v>
      </c>
      <c r="I8916">
        <v>59900</v>
      </c>
      <c r="J8916">
        <v>63500</v>
      </c>
      <c r="K8916" t="s">
        <v>3116</v>
      </c>
      <c r="L8916">
        <v>5</v>
      </c>
      <c r="M8916">
        <v>50</v>
      </c>
      <c r="N8916" t="s">
        <v>5</v>
      </c>
    </row>
    <row r="8917" spans="1:14" x14ac:dyDescent="0.2">
      <c r="A8917" t="s">
        <v>14676</v>
      </c>
      <c r="B8917">
        <v>31750</v>
      </c>
      <c r="C8917">
        <v>36300</v>
      </c>
      <c r="D8917">
        <v>40850</v>
      </c>
      <c r="E8917">
        <v>45350</v>
      </c>
      <c r="F8917">
        <v>49000</v>
      </c>
      <c r="G8917">
        <v>52650</v>
      </c>
      <c r="H8917">
        <v>56250</v>
      </c>
      <c r="I8917">
        <v>59900</v>
      </c>
      <c r="J8917">
        <v>63500</v>
      </c>
      <c r="K8917" t="s">
        <v>3116</v>
      </c>
      <c r="L8917">
        <v>5</v>
      </c>
      <c r="M8917">
        <v>50</v>
      </c>
      <c r="N8917" t="s">
        <v>6</v>
      </c>
    </row>
    <row r="8918" spans="1:14" x14ac:dyDescent="0.2">
      <c r="A8918" t="s">
        <v>14677</v>
      </c>
      <c r="B8918">
        <v>31750</v>
      </c>
      <c r="C8918">
        <v>36300</v>
      </c>
      <c r="D8918">
        <v>40850</v>
      </c>
      <c r="E8918">
        <v>45350</v>
      </c>
      <c r="F8918">
        <v>49000</v>
      </c>
      <c r="G8918">
        <v>52650</v>
      </c>
      <c r="H8918">
        <v>56250</v>
      </c>
      <c r="I8918">
        <v>59900</v>
      </c>
      <c r="J8918">
        <v>63500</v>
      </c>
      <c r="K8918" t="s">
        <v>3116</v>
      </c>
      <c r="L8918">
        <v>5</v>
      </c>
      <c r="M8918">
        <v>50</v>
      </c>
      <c r="N8918" t="s">
        <v>7</v>
      </c>
    </row>
    <row r="8919" spans="1:14" x14ac:dyDescent="0.2">
      <c r="A8919" t="s">
        <v>14678</v>
      </c>
      <c r="B8919">
        <v>31750</v>
      </c>
      <c r="C8919">
        <v>36300</v>
      </c>
      <c r="D8919">
        <v>40850</v>
      </c>
      <c r="E8919">
        <v>45350</v>
      </c>
      <c r="F8919">
        <v>49000</v>
      </c>
      <c r="G8919">
        <v>52650</v>
      </c>
      <c r="H8919">
        <v>56250</v>
      </c>
      <c r="I8919">
        <v>59900</v>
      </c>
      <c r="J8919">
        <v>63500</v>
      </c>
      <c r="K8919" t="s">
        <v>3116</v>
      </c>
      <c r="L8919">
        <v>5</v>
      </c>
      <c r="M8919">
        <v>50</v>
      </c>
      <c r="N8919" t="s">
        <v>9</v>
      </c>
    </row>
    <row r="8920" spans="1:14" x14ac:dyDescent="0.2">
      <c r="A8920" t="s">
        <v>14679</v>
      </c>
      <c r="B8920">
        <v>31750</v>
      </c>
      <c r="C8920">
        <v>36300</v>
      </c>
      <c r="D8920">
        <v>40850</v>
      </c>
      <c r="E8920">
        <v>45350</v>
      </c>
      <c r="F8920">
        <v>49000</v>
      </c>
      <c r="G8920">
        <v>52650</v>
      </c>
      <c r="H8920">
        <v>56250</v>
      </c>
      <c r="I8920">
        <v>59900</v>
      </c>
      <c r="J8920">
        <v>63500</v>
      </c>
      <c r="K8920" t="s">
        <v>3116</v>
      </c>
      <c r="L8920">
        <v>5</v>
      </c>
      <c r="M8920">
        <v>50</v>
      </c>
      <c r="N8920" t="s">
        <v>8</v>
      </c>
    </row>
    <row r="8921" spans="1:14" x14ac:dyDescent="0.2">
      <c r="A8921" t="s">
        <v>14680</v>
      </c>
      <c r="B8921">
        <v>31750</v>
      </c>
      <c r="C8921">
        <v>36300</v>
      </c>
      <c r="D8921">
        <v>40850</v>
      </c>
      <c r="E8921">
        <v>45350</v>
      </c>
      <c r="F8921">
        <v>49000</v>
      </c>
      <c r="G8921">
        <v>52650</v>
      </c>
      <c r="H8921">
        <v>56250</v>
      </c>
      <c r="I8921">
        <v>59900</v>
      </c>
      <c r="J8921">
        <v>63500</v>
      </c>
      <c r="K8921" t="s">
        <v>3116</v>
      </c>
      <c r="L8921">
        <v>5</v>
      </c>
      <c r="M8921">
        <v>50</v>
      </c>
      <c r="N8921" t="s">
        <v>10</v>
      </c>
    </row>
    <row r="8922" spans="1:14" x14ac:dyDescent="0.2">
      <c r="A8922" t="s">
        <v>14681</v>
      </c>
      <c r="B8922">
        <v>31750</v>
      </c>
      <c r="C8922">
        <v>36300</v>
      </c>
      <c r="D8922">
        <v>40850</v>
      </c>
      <c r="E8922">
        <v>45350</v>
      </c>
      <c r="F8922">
        <v>49000</v>
      </c>
      <c r="G8922">
        <v>52650</v>
      </c>
      <c r="H8922">
        <v>56250</v>
      </c>
      <c r="I8922">
        <v>59900</v>
      </c>
      <c r="J8922">
        <v>63500</v>
      </c>
      <c r="K8922" t="s">
        <v>3116</v>
      </c>
      <c r="L8922">
        <v>5</v>
      </c>
      <c r="M8922">
        <v>50</v>
      </c>
      <c r="N8922" t="s">
        <v>11</v>
      </c>
    </row>
    <row r="8923" spans="1:14" x14ac:dyDescent="0.2">
      <c r="A8923" t="s">
        <v>14682</v>
      </c>
      <c r="B8923">
        <v>31750</v>
      </c>
      <c r="C8923">
        <v>36300</v>
      </c>
      <c r="D8923">
        <v>40850</v>
      </c>
      <c r="E8923">
        <v>45350</v>
      </c>
      <c r="F8923">
        <v>49000</v>
      </c>
      <c r="G8923">
        <v>52650</v>
      </c>
      <c r="H8923">
        <v>56250</v>
      </c>
      <c r="I8923">
        <v>59900</v>
      </c>
      <c r="J8923">
        <v>63500</v>
      </c>
      <c r="K8923" t="s">
        <v>3116</v>
      </c>
      <c r="L8923">
        <v>5</v>
      </c>
      <c r="M8923">
        <v>50</v>
      </c>
      <c r="N8923" t="s">
        <v>1570</v>
      </c>
    </row>
    <row r="8924" spans="1:14" x14ac:dyDescent="0.2">
      <c r="A8924" t="s">
        <v>14683</v>
      </c>
      <c r="B8924">
        <v>31750</v>
      </c>
      <c r="C8924">
        <v>36300</v>
      </c>
      <c r="D8924">
        <v>40850</v>
      </c>
      <c r="E8924">
        <v>45350</v>
      </c>
      <c r="F8924">
        <v>49000</v>
      </c>
      <c r="G8924">
        <v>52650</v>
      </c>
      <c r="H8924">
        <v>56250</v>
      </c>
      <c r="I8924">
        <v>59900</v>
      </c>
      <c r="J8924">
        <v>63500</v>
      </c>
      <c r="K8924" t="s">
        <v>3116</v>
      </c>
      <c r="L8924">
        <v>5</v>
      </c>
      <c r="M8924">
        <v>50</v>
      </c>
      <c r="N8924" t="s">
        <v>1571</v>
      </c>
    </row>
    <row r="8925" spans="1:14" x14ac:dyDescent="0.2">
      <c r="A8925" t="s">
        <v>14684</v>
      </c>
      <c r="B8925">
        <v>31750</v>
      </c>
      <c r="C8925">
        <v>36300</v>
      </c>
      <c r="D8925">
        <v>40850</v>
      </c>
      <c r="E8925">
        <v>45350</v>
      </c>
      <c r="F8925">
        <v>49000</v>
      </c>
      <c r="G8925">
        <v>52650</v>
      </c>
      <c r="H8925">
        <v>56250</v>
      </c>
      <c r="I8925">
        <v>59900</v>
      </c>
      <c r="J8925">
        <v>63500</v>
      </c>
      <c r="K8925" t="s">
        <v>3116</v>
      </c>
      <c r="L8925">
        <v>5</v>
      </c>
      <c r="M8925">
        <v>50</v>
      </c>
      <c r="N8925" t="s">
        <v>1572</v>
      </c>
    </row>
    <row r="8926" spans="1:14" x14ac:dyDescent="0.2">
      <c r="A8926" t="s">
        <v>14685</v>
      </c>
      <c r="B8926">
        <v>39800</v>
      </c>
      <c r="C8926">
        <v>45450</v>
      </c>
      <c r="D8926">
        <v>51150</v>
      </c>
      <c r="E8926">
        <v>56800</v>
      </c>
      <c r="F8926">
        <v>61350</v>
      </c>
      <c r="G8926">
        <v>65900</v>
      </c>
      <c r="H8926">
        <v>70450</v>
      </c>
      <c r="I8926">
        <v>75000</v>
      </c>
      <c r="J8926">
        <v>79550</v>
      </c>
      <c r="K8926" t="s">
        <v>3116</v>
      </c>
      <c r="L8926">
        <v>7</v>
      </c>
      <c r="M8926">
        <v>50</v>
      </c>
      <c r="N8926" t="s">
        <v>1573</v>
      </c>
    </row>
    <row r="8927" spans="1:14" x14ac:dyDescent="0.2">
      <c r="A8927" t="s">
        <v>14686</v>
      </c>
      <c r="B8927">
        <v>39800</v>
      </c>
      <c r="C8927">
        <v>45450</v>
      </c>
      <c r="D8927">
        <v>51150</v>
      </c>
      <c r="E8927">
        <v>56800</v>
      </c>
      <c r="F8927">
        <v>61350</v>
      </c>
      <c r="G8927">
        <v>65900</v>
      </c>
      <c r="H8927">
        <v>70450</v>
      </c>
      <c r="I8927">
        <v>75000</v>
      </c>
      <c r="J8927">
        <v>79550</v>
      </c>
      <c r="K8927" t="s">
        <v>3116</v>
      </c>
      <c r="L8927">
        <v>7</v>
      </c>
      <c r="M8927">
        <v>50</v>
      </c>
      <c r="N8927" t="s">
        <v>1574</v>
      </c>
    </row>
    <row r="8928" spans="1:14" x14ac:dyDescent="0.2">
      <c r="A8928" t="s">
        <v>14687</v>
      </c>
      <c r="B8928">
        <v>39800</v>
      </c>
      <c r="C8928">
        <v>45450</v>
      </c>
      <c r="D8928">
        <v>51150</v>
      </c>
      <c r="E8928">
        <v>56800</v>
      </c>
      <c r="F8928">
        <v>61350</v>
      </c>
      <c r="G8928">
        <v>65900</v>
      </c>
      <c r="H8928">
        <v>70450</v>
      </c>
      <c r="I8928">
        <v>75000</v>
      </c>
      <c r="J8928">
        <v>79550</v>
      </c>
      <c r="K8928" t="s">
        <v>3116</v>
      </c>
      <c r="L8928">
        <v>7</v>
      </c>
      <c r="M8928">
        <v>50</v>
      </c>
      <c r="N8928" t="s">
        <v>1575</v>
      </c>
    </row>
    <row r="8929" spans="1:14" x14ac:dyDescent="0.2">
      <c r="A8929" t="s">
        <v>14688</v>
      </c>
      <c r="B8929">
        <v>39800</v>
      </c>
      <c r="C8929">
        <v>45450</v>
      </c>
      <c r="D8929">
        <v>51150</v>
      </c>
      <c r="E8929">
        <v>56800</v>
      </c>
      <c r="F8929">
        <v>61350</v>
      </c>
      <c r="G8929">
        <v>65900</v>
      </c>
      <c r="H8929">
        <v>70450</v>
      </c>
      <c r="I8929">
        <v>75000</v>
      </c>
      <c r="J8929">
        <v>79550</v>
      </c>
      <c r="K8929" t="s">
        <v>3116</v>
      </c>
      <c r="L8929">
        <v>7</v>
      </c>
      <c r="M8929">
        <v>50</v>
      </c>
      <c r="N8929" t="s">
        <v>1576</v>
      </c>
    </row>
    <row r="8930" spans="1:14" x14ac:dyDescent="0.2">
      <c r="A8930" t="s">
        <v>14689</v>
      </c>
      <c r="B8930">
        <v>39800</v>
      </c>
      <c r="C8930">
        <v>45450</v>
      </c>
      <c r="D8930">
        <v>51150</v>
      </c>
      <c r="E8930">
        <v>56800</v>
      </c>
      <c r="F8930">
        <v>61350</v>
      </c>
      <c r="G8930">
        <v>65900</v>
      </c>
      <c r="H8930">
        <v>70450</v>
      </c>
      <c r="I8930">
        <v>75000</v>
      </c>
      <c r="J8930">
        <v>79550</v>
      </c>
      <c r="K8930" t="s">
        <v>3116</v>
      </c>
      <c r="L8930">
        <v>7</v>
      </c>
      <c r="M8930">
        <v>50</v>
      </c>
      <c r="N8930" t="s">
        <v>1577</v>
      </c>
    </row>
    <row r="8931" spans="1:14" x14ac:dyDescent="0.2">
      <c r="A8931" t="s">
        <v>14690</v>
      </c>
      <c r="B8931">
        <v>39800</v>
      </c>
      <c r="C8931">
        <v>45450</v>
      </c>
      <c r="D8931">
        <v>51150</v>
      </c>
      <c r="E8931">
        <v>56800</v>
      </c>
      <c r="F8931">
        <v>61350</v>
      </c>
      <c r="G8931">
        <v>65900</v>
      </c>
      <c r="H8931">
        <v>70450</v>
      </c>
      <c r="I8931">
        <v>75000</v>
      </c>
      <c r="J8931">
        <v>79550</v>
      </c>
      <c r="K8931" t="s">
        <v>3116</v>
      </c>
      <c r="L8931">
        <v>7</v>
      </c>
      <c r="M8931">
        <v>50</v>
      </c>
      <c r="N8931" t="s">
        <v>1578</v>
      </c>
    </row>
    <row r="8932" spans="1:14" x14ac:dyDescent="0.2">
      <c r="A8932" t="s">
        <v>14691</v>
      </c>
      <c r="B8932">
        <v>39800</v>
      </c>
      <c r="C8932">
        <v>45450</v>
      </c>
      <c r="D8932">
        <v>51150</v>
      </c>
      <c r="E8932">
        <v>56800</v>
      </c>
      <c r="F8932">
        <v>61350</v>
      </c>
      <c r="G8932">
        <v>65900</v>
      </c>
      <c r="H8932">
        <v>70450</v>
      </c>
      <c r="I8932">
        <v>75000</v>
      </c>
      <c r="J8932">
        <v>79550</v>
      </c>
      <c r="K8932" t="s">
        <v>3116</v>
      </c>
      <c r="L8932">
        <v>7</v>
      </c>
      <c r="M8932">
        <v>50</v>
      </c>
      <c r="N8932" t="s">
        <v>1579</v>
      </c>
    </row>
    <row r="8933" spans="1:14" x14ac:dyDescent="0.2">
      <c r="A8933" t="s">
        <v>14692</v>
      </c>
      <c r="B8933">
        <v>39800</v>
      </c>
      <c r="C8933">
        <v>45450</v>
      </c>
      <c r="D8933">
        <v>51150</v>
      </c>
      <c r="E8933">
        <v>56800</v>
      </c>
      <c r="F8933">
        <v>61350</v>
      </c>
      <c r="G8933">
        <v>65900</v>
      </c>
      <c r="H8933">
        <v>70450</v>
      </c>
      <c r="I8933">
        <v>75000</v>
      </c>
      <c r="J8933">
        <v>79550</v>
      </c>
      <c r="K8933" t="s">
        <v>3116</v>
      </c>
      <c r="L8933">
        <v>7</v>
      </c>
      <c r="M8933">
        <v>50</v>
      </c>
      <c r="N8933" t="s">
        <v>1580</v>
      </c>
    </row>
    <row r="8934" spans="1:14" x14ac:dyDescent="0.2">
      <c r="A8934" t="s">
        <v>14693</v>
      </c>
      <c r="B8934">
        <v>39800</v>
      </c>
      <c r="C8934">
        <v>45450</v>
      </c>
      <c r="D8934">
        <v>51150</v>
      </c>
      <c r="E8934">
        <v>56800</v>
      </c>
      <c r="F8934">
        <v>61350</v>
      </c>
      <c r="G8934">
        <v>65900</v>
      </c>
      <c r="H8934">
        <v>70450</v>
      </c>
      <c r="I8934">
        <v>75000</v>
      </c>
      <c r="J8934">
        <v>79550</v>
      </c>
      <c r="K8934" t="s">
        <v>3116</v>
      </c>
      <c r="L8934">
        <v>7</v>
      </c>
      <c r="M8934">
        <v>50</v>
      </c>
      <c r="N8934" t="s">
        <v>1581</v>
      </c>
    </row>
    <row r="8935" spans="1:14" x14ac:dyDescent="0.2">
      <c r="A8935" t="s">
        <v>14694</v>
      </c>
      <c r="B8935">
        <v>39800</v>
      </c>
      <c r="C8935">
        <v>45450</v>
      </c>
      <c r="D8935">
        <v>51150</v>
      </c>
      <c r="E8935">
        <v>56800</v>
      </c>
      <c r="F8935">
        <v>61350</v>
      </c>
      <c r="G8935">
        <v>65900</v>
      </c>
      <c r="H8935">
        <v>70450</v>
      </c>
      <c r="I8935">
        <v>75000</v>
      </c>
      <c r="J8935">
        <v>79550</v>
      </c>
      <c r="K8935" t="s">
        <v>3116</v>
      </c>
      <c r="L8935">
        <v>7</v>
      </c>
      <c r="M8935">
        <v>50</v>
      </c>
      <c r="N8935" t="s">
        <v>1582</v>
      </c>
    </row>
    <row r="8936" spans="1:14" x14ac:dyDescent="0.2">
      <c r="A8936" t="s">
        <v>14695</v>
      </c>
      <c r="B8936">
        <v>39800</v>
      </c>
      <c r="C8936">
        <v>45450</v>
      </c>
      <c r="D8936">
        <v>51150</v>
      </c>
      <c r="E8936">
        <v>56800</v>
      </c>
      <c r="F8936">
        <v>61350</v>
      </c>
      <c r="G8936">
        <v>65900</v>
      </c>
      <c r="H8936">
        <v>70450</v>
      </c>
      <c r="I8936">
        <v>75000</v>
      </c>
      <c r="J8936">
        <v>79550</v>
      </c>
      <c r="K8936" t="s">
        <v>3116</v>
      </c>
      <c r="L8936">
        <v>7</v>
      </c>
      <c r="M8936">
        <v>50</v>
      </c>
      <c r="N8936" t="s">
        <v>1583</v>
      </c>
    </row>
    <row r="8937" spans="1:14" x14ac:dyDescent="0.2">
      <c r="A8937" t="s">
        <v>14696</v>
      </c>
      <c r="B8937">
        <v>39800</v>
      </c>
      <c r="C8937">
        <v>45450</v>
      </c>
      <c r="D8937">
        <v>51150</v>
      </c>
      <c r="E8937">
        <v>56800</v>
      </c>
      <c r="F8937">
        <v>61350</v>
      </c>
      <c r="G8937">
        <v>65900</v>
      </c>
      <c r="H8937">
        <v>70450</v>
      </c>
      <c r="I8937">
        <v>75000</v>
      </c>
      <c r="J8937">
        <v>79550</v>
      </c>
      <c r="K8937" t="s">
        <v>3116</v>
      </c>
      <c r="L8937">
        <v>7</v>
      </c>
      <c r="M8937">
        <v>50</v>
      </c>
      <c r="N8937" t="s">
        <v>1585</v>
      </c>
    </row>
    <row r="8938" spans="1:14" x14ac:dyDescent="0.2">
      <c r="A8938" t="s">
        <v>14697</v>
      </c>
      <c r="B8938">
        <v>39800</v>
      </c>
      <c r="C8938">
        <v>45450</v>
      </c>
      <c r="D8938">
        <v>51150</v>
      </c>
      <c r="E8938">
        <v>56800</v>
      </c>
      <c r="F8938">
        <v>61350</v>
      </c>
      <c r="G8938">
        <v>65900</v>
      </c>
      <c r="H8938">
        <v>70450</v>
      </c>
      <c r="I8938">
        <v>75000</v>
      </c>
      <c r="J8938">
        <v>79550</v>
      </c>
      <c r="K8938" t="s">
        <v>3116</v>
      </c>
      <c r="L8938">
        <v>7</v>
      </c>
      <c r="M8938">
        <v>50</v>
      </c>
      <c r="N8938" t="s">
        <v>1586</v>
      </c>
    </row>
    <row r="8939" spans="1:14" x14ac:dyDescent="0.2">
      <c r="A8939" t="s">
        <v>14698</v>
      </c>
      <c r="B8939">
        <v>39800</v>
      </c>
      <c r="C8939">
        <v>45450</v>
      </c>
      <c r="D8939">
        <v>51150</v>
      </c>
      <c r="E8939">
        <v>56800</v>
      </c>
      <c r="F8939">
        <v>61350</v>
      </c>
      <c r="G8939">
        <v>65900</v>
      </c>
      <c r="H8939">
        <v>70450</v>
      </c>
      <c r="I8939">
        <v>75000</v>
      </c>
      <c r="J8939">
        <v>79550</v>
      </c>
      <c r="K8939" t="s">
        <v>3116</v>
      </c>
      <c r="L8939">
        <v>7</v>
      </c>
      <c r="M8939">
        <v>50</v>
      </c>
      <c r="N8939" t="s">
        <v>1584</v>
      </c>
    </row>
    <row r="8940" spans="1:14" x14ac:dyDescent="0.2">
      <c r="A8940" t="s">
        <v>14699</v>
      </c>
      <c r="B8940">
        <v>39800</v>
      </c>
      <c r="C8940">
        <v>45450</v>
      </c>
      <c r="D8940">
        <v>51150</v>
      </c>
      <c r="E8940">
        <v>56800</v>
      </c>
      <c r="F8940">
        <v>61350</v>
      </c>
      <c r="G8940">
        <v>65900</v>
      </c>
      <c r="H8940">
        <v>70450</v>
      </c>
      <c r="I8940">
        <v>75000</v>
      </c>
      <c r="J8940">
        <v>79550</v>
      </c>
      <c r="K8940" t="s">
        <v>3116</v>
      </c>
      <c r="L8940">
        <v>7</v>
      </c>
      <c r="M8940">
        <v>50</v>
      </c>
      <c r="N8940" t="s">
        <v>1587</v>
      </c>
    </row>
    <row r="8941" spans="1:14" x14ac:dyDescent="0.2">
      <c r="A8941" t="s">
        <v>14700</v>
      </c>
      <c r="B8941">
        <v>39800</v>
      </c>
      <c r="C8941">
        <v>45450</v>
      </c>
      <c r="D8941">
        <v>51150</v>
      </c>
      <c r="E8941">
        <v>56800</v>
      </c>
      <c r="F8941">
        <v>61350</v>
      </c>
      <c r="G8941">
        <v>65900</v>
      </c>
      <c r="H8941">
        <v>70450</v>
      </c>
      <c r="I8941">
        <v>75000</v>
      </c>
      <c r="J8941">
        <v>79550</v>
      </c>
      <c r="K8941" t="s">
        <v>3116</v>
      </c>
      <c r="L8941">
        <v>7</v>
      </c>
      <c r="M8941">
        <v>50</v>
      </c>
      <c r="N8941" t="s">
        <v>1588</v>
      </c>
    </row>
    <row r="8942" spans="1:14" x14ac:dyDescent="0.2">
      <c r="A8942" t="s">
        <v>14701</v>
      </c>
      <c r="B8942">
        <v>39800</v>
      </c>
      <c r="C8942">
        <v>45450</v>
      </c>
      <c r="D8942">
        <v>51150</v>
      </c>
      <c r="E8942">
        <v>56800</v>
      </c>
      <c r="F8942">
        <v>61350</v>
      </c>
      <c r="G8942">
        <v>65900</v>
      </c>
      <c r="H8942">
        <v>70450</v>
      </c>
      <c r="I8942">
        <v>75000</v>
      </c>
      <c r="J8942">
        <v>79550</v>
      </c>
      <c r="K8942" t="s">
        <v>3116</v>
      </c>
      <c r="L8942">
        <v>7</v>
      </c>
      <c r="M8942">
        <v>50</v>
      </c>
      <c r="N8942" t="s">
        <v>1589</v>
      </c>
    </row>
    <row r="8943" spans="1:14" x14ac:dyDescent="0.2">
      <c r="A8943" t="s">
        <v>14702</v>
      </c>
      <c r="B8943">
        <v>39800</v>
      </c>
      <c r="C8943">
        <v>45450</v>
      </c>
      <c r="D8943">
        <v>51150</v>
      </c>
      <c r="E8943">
        <v>56800</v>
      </c>
      <c r="F8943">
        <v>61350</v>
      </c>
      <c r="G8943">
        <v>65900</v>
      </c>
      <c r="H8943">
        <v>70450</v>
      </c>
      <c r="I8943">
        <v>75000</v>
      </c>
      <c r="J8943">
        <v>79550</v>
      </c>
      <c r="K8943" t="s">
        <v>3116</v>
      </c>
      <c r="L8943">
        <v>7</v>
      </c>
      <c r="M8943">
        <v>50</v>
      </c>
      <c r="N8943" t="s">
        <v>1590</v>
      </c>
    </row>
    <row r="8944" spans="1:14" x14ac:dyDescent="0.2">
      <c r="A8944" t="s">
        <v>14703</v>
      </c>
      <c r="B8944">
        <v>31750</v>
      </c>
      <c r="C8944">
        <v>36300</v>
      </c>
      <c r="D8944">
        <v>40850</v>
      </c>
      <c r="E8944">
        <v>45350</v>
      </c>
      <c r="F8944">
        <v>49000</v>
      </c>
      <c r="G8944">
        <v>52650</v>
      </c>
      <c r="H8944">
        <v>56250</v>
      </c>
      <c r="I8944">
        <v>59900</v>
      </c>
      <c r="J8944">
        <v>63500</v>
      </c>
      <c r="K8944" t="s">
        <v>3116</v>
      </c>
      <c r="L8944">
        <v>9</v>
      </c>
      <c r="M8944">
        <v>50</v>
      </c>
      <c r="N8944" t="s">
        <v>1591</v>
      </c>
    </row>
    <row r="8945" spans="1:14" x14ac:dyDescent="0.2">
      <c r="A8945" t="s">
        <v>14704</v>
      </c>
      <c r="B8945">
        <v>31750</v>
      </c>
      <c r="C8945">
        <v>36300</v>
      </c>
      <c r="D8945">
        <v>40850</v>
      </c>
      <c r="E8945">
        <v>45350</v>
      </c>
      <c r="F8945">
        <v>49000</v>
      </c>
      <c r="G8945">
        <v>52650</v>
      </c>
      <c r="H8945">
        <v>56250</v>
      </c>
      <c r="I8945">
        <v>59900</v>
      </c>
      <c r="J8945">
        <v>63500</v>
      </c>
      <c r="K8945" t="s">
        <v>3116</v>
      </c>
      <c r="L8945">
        <v>9</v>
      </c>
      <c r="M8945">
        <v>50</v>
      </c>
      <c r="N8945" t="s">
        <v>1592</v>
      </c>
    </row>
    <row r="8946" spans="1:14" x14ac:dyDescent="0.2">
      <c r="A8946" t="s">
        <v>14705</v>
      </c>
      <c r="B8946">
        <v>31750</v>
      </c>
      <c r="C8946">
        <v>36300</v>
      </c>
      <c r="D8946">
        <v>40850</v>
      </c>
      <c r="E8946">
        <v>45350</v>
      </c>
      <c r="F8946">
        <v>49000</v>
      </c>
      <c r="G8946">
        <v>52650</v>
      </c>
      <c r="H8946">
        <v>56250</v>
      </c>
      <c r="I8946">
        <v>59900</v>
      </c>
      <c r="J8946">
        <v>63500</v>
      </c>
      <c r="K8946" t="s">
        <v>3116</v>
      </c>
      <c r="L8946">
        <v>9</v>
      </c>
      <c r="M8946">
        <v>50</v>
      </c>
      <c r="N8946" t="s">
        <v>1593</v>
      </c>
    </row>
    <row r="8947" spans="1:14" x14ac:dyDescent="0.2">
      <c r="A8947" t="s">
        <v>14706</v>
      </c>
      <c r="B8947">
        <v>31750</v>
      </c>
      <c r="C8947">
        <v>36300</v>
      </c>
      <c r="D8947">
        <v>40850</v>
      </c>
      <c r="E8947">
        <v>45350</v>
      </c>
      <c r="F8947">
        <v>49000</v>
      </c>
      <c r="G8947">
        <v>52650</v>
      </c>
      <c r="H8947">
        <v>56250</v>
      </c>
      <c r="I8947">
        <v>59900</v>
      </c>
      <c r="J8947">
        <v>63500</v>
      </c>
      <c r="K8947" t="s">
        <v>3116</v>
      </c>
      <c r="L8947">
        <v>9</v>
      </c>
      <c r="M8947">
        <v>50</v>
      </c>
      <c r="N8947" t="s">
        <v>1594</v>
      </c>
    </row>
    <row r="8948" spans="1:14" x14ac:dyDescent="0.2">
      <c r="A8948" t="s">
        <v>14707</v>
      </c>
      <c r="B8948">
        <v>31750</v>
      </c>
      <c r="C8948">
        <v>36300</v>
      </c>
      <c r="D8948">
        <v>40850</v>
      </c>
      <c r="E8948">
        <v>45350</v>
      </c>
      <c r="F8948">
        <v>49000</v>
      </c>
      <c r="G8948">
        <v>52650</v>
      </c>
      <c r="H8948">
        <v>56250</v>
      </c>
      <c r="I8948">
        <v>59900</v>
      </c>
      <c r="J8948">
        <v>63500</v>
      </c>
      <c r="K8948" t="s">
        <v>3116</v>
      </c>
      <c r="L8948">
        <v>9</v>
      </c>
      <c r="M8948">
        <v>50</v>
      </c>
      <c r="N8948" t="s">
        <v>1595</v>
      </c>
    </row>
    <row r="8949" spans="1:14" x14ac:dyDescent="0.2">
      <c r="A8949" t="s">
        <v>14708</v>
      </c>
      <c r="B8949">
        <v>31750</v>
      </c>
      <c r="C8949">
        <v>36300</v>
      </c>
      <c r="D8949">
        <v>40850</v>
      </c>
      <c r="E8949">
        <v>45350</v>
      </c>
      <c r="F8949">
        <v>49000</v>
      </c>
      <c r="G8949">
        <v>52650</v>
      </c>
      <c r="H8949">
        <v>56250</v>
      </c>
      <c r="I8949">
        <v>59900</v>
      </c>
      <c r="J8949">
        <v>63500</v>
      </c>
      <c r="K8949" t="s">
        <v>3116</v>
      </c>
      <c r="L8949">
        <v>9</v>
      </c>
      <c r="M8949">
        <v>50</v>
      </c>
      <c r="N8949" t="s">
        <v>1596</v>
      </c>
    </row>
    <row r="8950" spans="1:14" x14ac:dyDescent="0.2">
      <c r="A8950" t="s">
        <v>14709</v>
      </c>
      <c r="B8950">
        <v>31750</v>
      </c>
      <c r="C8950">
        <v>36300</v>
      </c>
      <c r="D8950">
        <v>40850</v>
      </c>
      <c r="E8950">
        <v>45350</v>
      </c>
      <c r="F8950">
        <v>49000</v>
      </c>
      <c r="G8950">
        <v>52650</v>
      </c>
      <c r="H8950">
        <v>56250</v>
      </c>
      <c r="I8950">
        <v>59900</v>
      </c>
      <c r="J8950">
        <v>63500</v>
      </c>
      <c r="K8950" t="s">
        <v>3116</v>
      </c>
      <c r="L8950">
        <v>9</v>
      </c>
      <c r="M8950">
        <v>50</v>
      </c>
      <c r="N8950" t="s">
        <v>1597</v>
      </c>
    </row>
    <row r="8951" spans="1:14" x14ac:dyDescent="0.2">
      <c r="A8951" t="s">
        <v>14710</v>
      </c>
      <c r="B8951">
        <v>31750</v>
      </c>
      <c r="C8951">
        <v>36300</v>
      </c>
      <c r="D8951">
        <v>40850</v>
      </c>
      <c r="E8951">
        <v>45350</v>
      </c>
      <c r="F8951">
        <v>49000</v>
      </c>
      <c r="G8951">
        <v>52650</v>
      </c>
      <c r="H8951">
        <v>56250</v>
      </c>
      <c r="I8951">
        <v>59900</v>
      </c>
      <c r="J8951">
        <v>63500</v>
      </c>
      <c r="K8951" t="s">
        <v>3116</v>
      </c>
      <c r="L8951">
        <v>9</v>
      </c>
      <c r="M8951">
        <v>50</v>
      </c>
      <c r="N8951" t="s">
        <v>1598</v>
      </c>
    </row>
    <row r="8952" spans="1:14" x14ac:dyDescent="0.2">
      <c r="A8952" t="s">
        <v>14711</v>
      </c>
      <c r="B8952">
        <v>31750</v>
      </c>
      <c r="C8952">
        <v>36300</v>
      </c>
      <c r="D8952">
        <v>40850</v>
      </c>
      <c r="E8952">
        <v>45350</v>
      </c>
      <c r="F8952">
        <v>49000</v>
      </c>
      <c r="G8952">
        <v>52650</v>
      </c>
      <c r="H8952">
        <v>56250</v>
      </c>
      <c r="I8952">
        <v>59900</v>
      </c>
      <c r="J8952">
        <v>63500</v>
      </c>
      <c r="K8952" t="s">
        <v>3116</v>
      </c>
      <c r="L8952">
        <v>9</v>
      </c>
      <c r="M8952">
        <v>50</v>
      </c>
      <c r="N8952" t="s">
        <v>1599</v>
      </c>
    </row>
    <row r="8953" spans="1:14" x14ac:dyDescent="0.2">
      <c r="A8953" t="s">
        <v>14712</v>
      </c>
      <c r="B8953">
        <v>31750</v>
      </c>
      <c r="C8953">
        <v>36300</v>
      </c>
      <c r="D8953">
        <v>40850</v>
      </c>
      <c r="E8953">
        <v>45350</v>
      </c>
      <c r="F8953">
        <v>49000</v>
      </c>
      <c r="G8953">
        <v>52650</v>
      </c>
      <c r="H8953">
        <v>56250</v>
      </c>
      <c r="I8953">
        <v>59900</v>
      </c>
      <c r="J8953">
        <v>63500</v>
      </c>
      <c r="K8953" t="s">
        <v>3116</v>
      </c>
      <c r="L8953">
        <v>9</v>
      </c>
      <c r="M8953">
        <v>50</v>
      </c>
      <c r="N8953" t="s">
        <v>1600</v>
      </c>
    </row>
    <row r="8954" spans="1:14" x14ac:dyDescent="0.2">
      <c r="A8954" t="s">
        <v>14713</v>
      </c>
      <c r="B8954">
        <v>31750</v>
      </c>
      <c r="C8954">
        <v>36300</v>
      </c>
      <c r="D8954">
        <v>40850</v>
      </c>
      <c r="E8954">
        <v>45350</v>
      </c>
      <c r="F8954">
        <v>49000</v>
      </c>
      <c r="G8954">
        <v>52650</v>
      </c>
      <c r="H8954">
        <v>56250</v>
      </c>
      <c r="I8954">
        <v>59900</v>
      </c>
      <c r="J8954">
        <v>63500</v>
      </c>
      <c r="K8954" t="s">
        <v>3116</v>
      </c>
      <c r="L8954">
        <v>9</v>
      </c>
      <c r="M8954">
        <v>50</v>
      </c>
      <c r="N8954" t="s">
        <v>1601</v>
      </c>
    </row>
    <row r="8955" spans="1:14" x14ac:dyDescent="0.2">
      <c r="A8955" t="s">
        <v>14714</v>
      </c>
      <c r="B8955">
        <v>31750</v>
      </c>
      <c r="C8955">
        <v>36300</v>
      </c>
      <c r="D8955">
        <v>40850</v>
      </c>
      <c r="E8955">
        <v>45350</v>
      </c>
      <c r="F8955">
        <v>49000</v>
      </c>
      <c r="G8955">
        <v>52650</v>
      </c>
      <c r="H8955">
        <v>56250</v>
      </c>
      <c r="I8955">
        <v>59900</v>
      </c>
      <c r="J8955">
        <v>63500</v>
      </c>
      <c r="K8955" t="s">
        <v>3116</v>
      </c>
      <c r="L8955">
        <v>9</v>
      </c>
      <c r="M8955">
        <v>50</v>
      </c>
      <c r="N8955" t="s">
        <v>1602</v>
      </c>
    </row>
    <row r="8956" spans="1:14" x14ac:dyDescent="0.2">
      <c r="A8956" t="s">
        <v>14715</v>
      </c>
      <c r="B8956">
        <v>31750</v>
      </c>
      <c r="C8956">
        <v>36300</v>
      </c>
      <c r="D8956">
        <v>40850</v>
      </c>
      <c r="E8956">
        <v>45350</v>
      </c>
      <c r="F8956">
        <v>49000</v>
      </c>
      <c r="G8956">
        <v>52650</v>
      </c>
      <c r="H8956">
        <v>56250</v>
      </c>
      <c r="I8956">
        <v>59900</v>
      </c>
      <c r="J8956">
        <v>63500</v>
      </c>
      <c r="K8956" t="s">
        <v>3116</v>
      </c>
      <c r="L8956">
        <v>9</v>
      </c>
      <c r="M8956">
        <v>50</v>
      </c>
      <c r="N8956" t="s">
        <v>1603</v>
      </c>
    </row>
    <row r="8957" spans="1:14" x14ac:dyDescent="0.2">
      <c r="A8957" t="s">
        <v>14716</v>
      </c>
      <c r="B8957">
        <v>31750</v>
      </c>
      <c r="C8957">
        <v>36300</v>
      </c>
      <c r="D8957">
        <v>40850</v>
      </c>
      <c r="E8957">
        <v>45350</v>
      </c>
      <c r="F8957">
        <v>49000</v>
      </c>
      <c r="G8957">
        <v>52650</v>
      </c>
      <c r="H8957">
        <v>56250</v>
      </c>
      <c r="I8957">
        <v>59900</v>
      </c>
      <c r="J8957">
        <v>63500</v>
      </c>
      <c r="K8957" t="s">
        <v>3116</v>
      </c>
      <c r="L8957">
        <v>9</v>
      </c>
      <c r="M8957">
        <v>50</v>
      </c>
      <c r="N8957" t="s">
        <v>1604</v>
      </c>
    </row>
    <row r="8958" spans="1:14" x14ac:dyDescent="0.2">
      <c r="A8958" t="s">
        <v>14717</v>
      </c>
      <c r="B8958">
        <v>31750</v>
      </c>
      <c r="C8958">
        <v>36300</v>
      </c>
      <c r="D8958">
        <v>40850</v>
      </c>
      <c r="E8958">
        <v>45350</v>
      </c>
      <c r="F8958">
        <v>49000</v>
      </c>
      <c r="G8958">
        <v>52650</v>
      </c>
      <c r="H8958">
        <v>56250</v>
      </c>
      <c r="I8958">
        <v>59900</v>
      </c>
      <c r="J8958">
        <v>63500</v>
      </c>
      <c r="K8958" t="s">
        <v>3116</v>
      </c>
      <c r="L8958">
        <v>9</v>
      </c>
      <c r="M8958">
        <v>50</v>
      </c>
      <c r="N8958" t="s">
        <v>1605</v>
      </c>
    </row>
    <row r="8959" spans="1:14" x14ac:dyDescent="0.2">
      <c r="A8959" t="s">
        <v>14718</v>
      </c>
      <c r="B8959">
        <v>31750</v>
      </c>
      <c r="C8959">
        <v>36300</v>
      </c>
      <c r="D8959">
        <v>40850</v>
      </c>
      <c r="E8959">
        <v>45350</v>
      </c>
      <c r="F8959">
        <v>49000</v>
      </c>
      <c r="G8959">
        <v>52650</v>
      </c>
      <c r="H8959">
        <v>56250</v>
      </c>
      <c r="I8959">
        <v>59900</v>
      </c>
      <c r="J8959">
        <v>63500</v>
      </c>
      <c r="K8959" t="s">
        <v>3116</v>
      </c>
      <c r="L8959">
        <v>9</v>
      </c>
      <c r="M8959">
        <v>50</v>
      </c>
      <c r="N8959" t="s">
        <v>1606</v>
      </c>
    </row>
    <row r="8960" spans="1:14" x14ac:dyDescent="0.2">
      <c r="A8960" t="s">
        <v>14719</v>
      </c>
      <c r="B8960">
        <v>31750</v>
      </c>
      <c r="C8960">
        <v>36300</v>
      </c>
      <c r="D8960">
        <v>40850</v>
      </c>
      <c r="E8960">
        <v>45350</v>
      </c>
      <c r="F8960">
        <v>49000</v>
      </c>
      <c r="G8960">
        <v>52650</v>
      </c>
      <c r="H8960">
        <v>56250</v>
      </c>
      <c r="I8960">
        <v>59900</v>
      </c>
      <c r="J8960">
        <v>63500</v>
      </c>
      <c r="K8960" t="s">
        <v>3116</v>
      </c>
      <c r="L8960">
        <v>9</v>
      </c>
      <c r="M8960">
        <v>50</v>
      </c>
      <c r="N8960" t="s">
        <v>1607</v>
      </c>
    </row>
    <row r="8961" spans="1:14" x14ac:dyDescent="0.2">
      <c r="A8961" t="s">
        <v>14720</v>
      </c>
      <c r="B8961">
        <v>31750</v>
      </c>
      <c r="C8961">
        <v>36300</v>
      </c>
      <c r="D8961">
        <v>40850</v>
      </c>
      <c r="E8961">
        <v>45350</v>
      </c>
      <c r="F8961">
        <v>49000</v>
      </c>
      <c r="G8961">
        <v>52650</v>
      </c>
      <c r="H8961">
        <v>56250</v>
      </c>
      <c r="I8961">
        <v>59900</v>
      </c>
      <c r="J8961">
        <v>63500</v>
      </c>
      <c r="K8961" t="s">
        <v>3116</v>
      </c>
      <c r="L8961">
        <v>9</v>
      </c>
      <c r="M8961">
        <v>50</v>
      </c>
      <c r="N8961" t="s">
        <v>1608</v>
      </c>
    </row>
    <row r="8962" spans="1:14" x14ac:dyDescent="0.2">
      <c r="A8962" t="s">
        <v>14721</v>
      </c>
      <c r="B8962">
        <v>31750</v>
      </c>
      <c r="C8962">
        <v>36300</v>
      </c>
      <c r="D8962">
        <v>40850</v>
      </c>
      <c r="E8962">
        <v>45350</v>
      </c>
      <c r="F8962">
        <v>49000</v>
      </c>
      <c r="G8962">
        <v>52650</v>
      </c>
      <c r="H8962">
        <v>56250</v>
      </c>
      <c r="I8962">
        <v>59900</v>
      </c>
      <c r="J8962">
        <v>63500</v>
      </c>
      <c r="K8962" t="s">
        <v>3116</v>
      </c>
      <c r="L8962">
        <v>9</v>
      </c>
      <c r="M8962">
        <v>50</v>
      </c>
      <c r="N8962" t="s">
        <v>1609</v>
      </c>
    </row>
    <row r="8963" spans="1:14" x14ac:dyDescent="0.2">
      <c r="A8963" t="s">
        <v>14722</v>
      </c>
      <c r="B8963">
        <v>39800</v>
      </c>
      <c r="C8963">
        <v>45450</v>
      </c>
      <c r="D8963">
        <v>51150</v>
      </c>
      <c r="E8963">
        <v>56800</v>
      </c>
      <c r="F8963">
        <v>61350</v>
      </c>
      <c r="G8963">
        <v>65900</v>
      </c>
      <c r="H8963">
        <v>70450</v>
      </c>
      <c r="I8963">
        <v>75000</v>
      </c>
      <c r="J8963">
        <v>79550</v>
      </c>
      <c r="K8963" t="s">
        <v>3116</v>
      </c>
      <c r="L8963">
        <v>11</v>
      </c>
      <c r="M8963">
        <v>50</v>
      </c>
      <c r="N8963" t="s">
        <v>1610</v>
      </c>
    </row>
    <row r="8964" spans="1:14" x14ac:dyDescent="0.2">
      <c r="A8964" t="s">
        <v>14723</v>
      </c>
      <c r="B8964">
        <v>39800</v>
      </c>
      <c r="C8964">
        <v>45450</v>
      </c>
      <c r="D8964">
        <v>51150</v>
      </c>
      <c r="E8964">
        <v>56800</v>
      </c>
      <c r="F8964">
        <v>61350</v>
      </c>
      <c r="G8964">
        <v>65900</v>
      </c>
      <c r="H8964">
        <v>70450</v>
      </c>
      <c r="I8964">
        <v>75000</v>
      </c>
      <c r="J8964">
        <v>79550</v>
      </c>
      <c r="K8964" t="s">
        <v>3116</v>
      </c>
      <c r="L8964">
        <v>11</v>
      </c>
      <c r="M8964">
        <v>50</v>
      </c>
      <c r="N8964" t="s">
        <v>1611</v>
      </c>
    </row>
    <row r="8965" spans="1:14" x14ac:dyDescent="0.2">
      <c r="A8965" t="s">
        <v>14724</v>
      </c>
      <c r="B8965">
        <v>39800</v>
      </c>
      <c r="C8965">
        <v>45450</v>
      </c>
      <c r="D8965">
        <v>51150</v>
      </c>
      <c r="E8965">
        <v>56800</v>
      </c>
      <c r="F8965">
        <v>61350</v>
      </c>
      <c r="G8965">
        <v>65900</v>
      </c>
      <c r="H8965">
        <v>70450</v>
      </c>
      <c r="I8965">
        <v>75000</v>
      </c>
      <c r="J8965">
        <v>79550</v>
      </c>
      <c r="K8965" t="s">
        <v>3116</v>
      </c>
      <c r="L8965">
        <v>11</v>
      </c>
      <c r="M8965">
        <v>50</v>
      </c>
      <c r="N8965" t="s">
        <v>5728</v>
      </c>
    </row>
    <row r="8966" spans="1:14" x14ac:dyDescent="0.2">
      <c r="A8966" t="s">
        <v>14725</v>
      </c>
      <c r="B8966">
        <v>39800</v>
      </c>
      <c r="C8966">
        <v>45450</v>
      </c>
      <c r="D8966">
        <v>51150</v>
      </c>
      <c r="E8966">
        <v>56800</v>
      </c>
      <c r="F8966">
        <v>61350</v>
      </c>
      <c r="G8966">
        <v>65900</v>
      </c>
      <c r="H8966">
        <v>70450</v>
      </c>
      <c r="I8966">
        <v>75000</v>
      </c>
      <c r="J8966">
        <v>79550</v>
      </c>
      <c r="K8966" t="s">
        <v>3116</v>
      </c>
      <c r="L8966">
        <v>11</v>
      </c>
      <c r="M8966">
        <v>50</v>
      </c>
      <c r="N8966" t="s">
        <v>1613</v>
      </c>
    </row>
    <row r="8967" spans="1:14" x14ac:dyDescent="0.2">
      <c r="A8967" t="s">
        <v>14726</v>
      </c>
      <c r="B8967">
        <v>39800</v>
      </c>
      <c r="C8967">
        <v>45450</v>
      </c>
      <c r="D8967">
        <v>51150</v>
      </c>
      <c r="E8967">
        <v>56800</v>
      </c>
      <c r="F8967">
        <v>61350</v>
      </c>
      <c r="G8967">
        <v>65900</v>
      </c>
      <c r="H8967">
        <v>70450</v>
      </c>
      <c r="I8967">
        <v>75000</v>
      </c>
      <c r="J8967">
        <v>79550</v>
      </c>
      <c r="K8967" t="s">
        <v>3116</v>
      </c>
      <c r="L8967">
        <v>11</v>
      </c>
      <c r="M8967">
        <v>50</v>
      </c>
      <c r="N8967" t="s">
        <v>1614</v>
      </c>
    </row>
    <row r="8968" spans="1:14" x14ac:dyDescent="0.2">
      <c r="A8968" t="s">
        <v>14727</v>
      </c>
      <c r="B8968">
        <v>39800</v>
      </c>
      <c r="C8968">
        <v>45450</v>
      </c>
      <c r="D8968">
        <v>51150</v>
      </c>
      <c r="E8968">
        <v>56800</v>
      </c>
      <c r="F8968">
        <v>61350</v>
      </c>
      <c r="G8968">
        <v>65900</v>
      </c>
      <c r="H8968">
        <v>70450</v>
      </c>
      <c r="I8968">
        <v>75000</v>
      </c>
      <c r="J8968">
        <v>79550</v>
      </c>
      <c r="K8968" t="s">
        <v>3116</v>
      </c>
      <c r="L8968">
        <v>11</v>
      </c>
      <c r="M8968">
        <v>50</v>
      </c>
      <c r="N8968" t="s">
        <v>1615</v>
      </c>
    </row>
    <row r="8969" spans="1:14" x14ac:dyDescent="0.2">
      <c r="A8969" t="s">
        <v>14728</v>
      </c>
      <c r="B8969">
        <v>39800</v>
      </c>
      <c r="C8969">
        <v>45450</v>
      </c>
      <c r="D8969">
        <v>51150</v>
      </c>
      <c r="E8969">
        <v>56800</v>
      </c>
      <c r="F8969">
        <v>61350</v>
      </c>
      <c r="G8969">
        <v>65900</v>
      </c>
      <c r="H8969">
        <v>70450</v>
      </c>
      <c r="I8969">
        <v>75000</v>
      </c>
      <c r="J8969">
        <v>79550</v>
      </c>
      <c r="K8969" t="s">
        <v>3116</v>
      </c>
      <c r="L8969">
        <v>11</v>
      </c>
      <c r="M8969">
        <v>50</v>
      </c>
      <c r="N8969" t="s">
        <v>1616</v>
      </c>
    </row>
    <row r="8970" spans="1:14" x14ac:dyDescent="0.2">
      <c r="A8970" t="s">
        <v>14729</v>
      </c>
      <c r="B8970">
        <v>39800</v>
      </c>
      <c r="C8970">
        <v>45450</v>
      </c>
      <c r="D8970">
        <v>51150</v>
      </c>
      <c r="E8970">
        <v>56800</v>
      </c>
      <c r="F8970">
        <v>61350</v>
      </c>
      <c r="G8970">
        <v>65900</v>
      </c>
      <c r="H8970">
        <v>70450</v>
      </c>
      <c r="I8970">
        <v>75000</v>
      </c>
      <c r="J8970">
        <v>79550</v>
      </c>
      <c r="K8970" t="s">
        <v>3116</v>
      </c>
      <c r="L8970">
        <v>11</v>
      </c>
      <c r="M8970">
        <v>50</v>
      </c>
      <c r="N8970" t="s">
        <v>1617</v>
      </c>
    </row>
    <row r="8971" spans="1:14" x14ac:dyDescent="0.2">
      <c r="A8971" t="s">
        <v>14730</v>
      </c>
      <c r="B8971">
        <v>39800</v>
      </c>
      <c r="C8971">
        <v>45450</v>
      </c>
      <c r="D8971">
        <v>51150</v>
      </c>
      <c r="E8971">
        <v>56800</v>
      </c>
      <c r="F8971">
        <v>61350</v>
      </c>
      <c r="G8971">
        <v>65900</v>
      </c>
      <c r="H8971">
        <v>70450</v>
      </c>
      <c r="I8971">
        <v>75000</v>
      </c>
      <c r="J8971">
        <v>79550</v>
      </c>
      <c r="K8971" t="s">
        <v>3116</v>
      </c>
      <c r="L8971">
        <v>11</v>
      </c>
      <c r="M8971">
        <v>50</v>
      </c>
      <c r="N8971" t="s">
        <v>1618</v>
      </c>
    </row>
    <row r="8972" spans="1:14" x14ac:dyDescent="0.2">
      <c r="A8972" t="s">
        <v>14731</v>
      </c>
      <c r="B8972">
        <v>39800</v>
      </c>
      <c r="C8972">
        <v>45450</v>
      </c>
      <c r="D8972">
        <v>51150</v>
      </c>
      <c r="E8972">
        <v>56800</v>
      </c>
      <c r="F8972">
        <v>61350</v>
      </c>
      <c r="G8972">
        <v>65900</v>
      </c>
      <c r="H8972">
        <v>70450</v>
      </c>
      <c r="I8972">
        <v>75000</v>
      </c>
      <c r="J8972">
        <v>79550</v>
      </c>
      <c r="K8972" t="s">
        <v>3116</v>
      </c>
      <c r="L8972">
        <v>11</v>
      </c>
      <c r="M8972">
        <v>50</v>
      </c>
      <c r="N8972" t="s">
        <v>1619</v>
      </c>
    </row>
    <row r="8973" spans="1:14" x14ac:dyDescent="0.2">
      <c r="A8973" t="s">
        <v>14732</v>
      </c>
      <c r="B8973">
        <v>39800</v>
      </c>
      <c r="C8973">
        <v>45450</v>
      </c>
      <c r="D8973">
        <v>51150</v>
      </c>
      <c r="E8973">
        <v>56800</v>
      </c>
      <c r="F8973">
        <v>61350</v>
      </c>
      <c r="G8973">
        <v>65900</v>
      </c>
      <c r="H8973">
        <v>70450</v>
      </c>
      <c r="I8973">
        <v>75000</v>
      </c>
      <c r="J8973">
        <v>79550</v>
      </c>
      <c r="K8973" t="s">
        <v>3116</v>
      </c>
      <c r="L8973">
        <v>11</v>
      </c>
      <c r="M8973">
        <v>50</v>
      </c>
      <c r="N8973" t="s">
        <v>1620</v>
      </c>
    </row>
    <row r="8974" spans="1:14" x14ac:dyDescent="0.2">
      <c r="A8974" t="s">
        <v>14733</v>
      </c>
      <c r="B8974">
        <v>39800</v>
      </c>
      <c r="C8974">
        <v>45450</v>
      </c>
      <c r="D8974">
        <v>51150</v>
      </c>
      <c r="E8974">
        <v>56800</v>
      </c>
      <c r="F8974">
        <v>61350</v>
      </c>
      <c r="G8974">
        <v>65900</v>
      </c>
      <c r="H8974">
        <v>70450</v>
      </c>
      <c r="I8974">
        <v>75000</v>
      </c>
      <c r="J8974">
        <v>79550</v>
      </c>
      <c r="K8974" t="s">
        <v>3116</v>
      </c>
      <c r="L8974">
        <v>11</v>
      </c>
      <c r="M8974">
        <v>50</v>
      </c>
      <c r="N8974" t="s">
        <v>1623</v>
      </c>
    </row>
    <row r="8975" spans="1:14" x14ac:dyDescent="0.2">
      <c r="A8975" t="s">
        <v>14734</v>
      </c>
      <c r="B8975">
        <v>39800</v>
      </c>
      <c r="C8975">
        <v>45450</v>
      </c>
      <c r="D8975">
        <v>51150</v>
      </c>
      <c r="E8975">
        <v>56800</v>
      </c>
      <c r="F8975">
        <v>61350</v>
      </c>
      <c r="G8975">
        <v>65900</v>
      </c>
      <c r="H8975">
        <v>70450</v>
      </c>
      <c r="I8975">
        <v>75000</v>
      </c>
      <c r="J8975">
        <v>79550</v>
      </c>
      <c r="K8975" t="s">
        <v>3116</v>
      </c>
      <c r="L8975">
        <v>11</v>
      </c>
      <c r="M8975">
        <v>50</v>
      </c>
      <c r="N8975" t="s">
        <v>1621</v>
      </c>
    </row>
    <row r="8976" spans="1:14" x14ac:dyDescent="0.2">
      <c r="A8976" t="s">
        <v>14735</v>
      </c>
      <c r="B8976">
        <v>39800</v>
      </c>
      <c r="C8976">
        <v>45450</v>
      </c>
      <c r="D8976">
        <v>51150</v>
      </c>
      <c r="E8976">
        <v>56800</v>
      </c>
      <c r="F8976">
        <v>61350</v>
      </c>
      <c r="G8976">
        <v>65900</v>
      </c>
      <c r="H8976">
        <v>70450</v>
      </c>
      <c r="I8976">
        <v>75000</v>
      </c>
      <c r="J8976">
        <v>79550</v>
      </c>
      <c r="K8976" t="s">
        <v>3116</v>
      </c>
      <c r="L8976">
        <v>11</v>
      </c>
      <c r="M8976">
        <v>50</v>
      </c>
      <c r="N8976" t="s">
        <v>1622</v>
      </c>
    </row>
    <row r="8977" spans="1:14" x14ac:dyDescent="0.2">
      <c r="A8977" t="s">
        <v>14736</v>
      </c>
      <c r="B8977">
        <v>39800</v>
      </c>
      <c r="C8977">
        <v>45450</v>
      </c>
      <c r="D8977">
        <v>51150</v>
      </c>
      <c r="E8977">
        <v>56800</v>
      </c>
      <c r="F8977">
        <v>61350</v>
      </c>
      <c r="G8977">
        <v>65900</v>
      </c>
      <c r="H8977">
        <v>70450</v>
      </c>
      <c r="I8977">
        <v>75000</v>
      </c>
      <c r="J8977">
        <v>79550</v>
      </c>
      <c r="K8977" t="s">
        <v>3116</v>
      </c>
      <c r="L8977">
        <v>11</v>
      </c>
      <c r="M8977">
        <v>50</v>
      </c>
      <c r="N8977" t="s">
        <v>1624</v>
      </c>
    </row>
    <row r="8978" spans="1:14" x14ac:dyDescent="0.2">
      <c r="A8978" t="s">
        <v>14737</v>
      </c>
      <c r="B8978">
        <v>39800</v>
      </c>
      <c r="C8978">
        <v>45450</v>
      </c>
      <c r="D8978">
        <v>51150</v>
      </c>
      <c r="E8978">
        <v>56800</v>
      </c>
      <c r="F8978">
        <v>61350</v>
      </c>
      <c r="G8978">
        <v>65900</v>
      </c>
      <c r="H8978">
        <v>70450</v>
      </c>
      <c r="I8978">
        <v>75000</v>
      </c>
      <c r="J8978">
        <v>79550</v>
      </c>
      <c r="K8978" t="s">
        <v>3116</v>
      </c>
      <c r="L8978">
        <v>13</v>
      </c>
      <c r="M8978">
        <v>50</v>
      </c>
      <c r="N8978" t="s">
        <v>5543</v>
      </c>
    </row>
    <row r="8979" spans="1:14" x14ac:dyDescent="0.2">
      <c r="A8979" t="s">
        <v>14738</v>
      </c>
      <c r="B8979">
        <v>39800</v>
      </c>
      <c r="C8979">
        <v>45450</v>
      </c>
      <c r="D8979">
        <v>51150</v>
      </c>
      <c r="E8979">
        <v>56800</v>
      </c>
      <c r="F8979">
        <v>61350</v>
      </c>
      <c r="G8979">
        <v>65900</v>
      </c>
      <c r="H8979">
        <v>70450</v>
      </c>
      <c r="I8979">
        <v>75000</v>
      </c>
      <c r="J8979">
        <v>79550</v>
      </c>
      <c r="K8979" t="s">
        <v>3116</v>
      </c>
      <c r="L8979">
        <v>13</v>
      </c>
      <c r="M8979">
        <v>50</v>
      </c>
      <c r="N8979" t="s">
        <v>1626</v>
      </c>
    </row>
    <row r="8980" spans="1:14" x14ac:dyDescent="0.2">
      <c r="A8980" t="s">
        <v>14739</v>
      </c>
      <c r="B8980">
        <v>39800</v>
      </c>
      <c r="C8980">
        <v>45450</v>
      </c>
      <c r="D8980">
        <v>51150</v>
      </c>
      <c r="E8980">
        <v>56800</v>
      </c>
      <c r="F8980">
        <v>61350</v>
      </c>
      <c r="G8980">
        <v>65900</v>
      </c>
      <c r="H8980">
        <v>70450</v>
      </c>
      <c r="I8980">
        <v>75000</v>
      </c>
      <c r="J8980">
        <v>79550</v>
      </c>
      <c r="K8980" t="s">
        <v>3116</v>
      </c>
      <c r="L8980">
        <v>13</v>
      </c>
      <c r="M8980">
        <v>50</v>
      </c>
      <c r="N8980" t="s">
        <v>1627</v>
      </c>
    </row>
    <row r="8981" spans="1:14" x14ac:dyDescent="0.2">
      <c r="A8981" t="s">
        <v>14740</v>
      </c>
      <c r="B8981">
        <v>39800</v>
      </c>
      <c r="C8981">
        <v>45450</v>
      </c>
      <c r="D8981">
        <v>51150</v>
      </c>
      <c r="E8981">
        <v>56800</v>
      </c>
      <c r="F8981">
        <v>61350</v>
      </c>
      <c r="G8981">
        <v>65900</v>
      </c>
      <c r="H8981">
        <v>70450</v>
      </c>
      <c r="I8981">
        <v>75000</v>
      </c>
      <c r="J8981">
        <v>79550</v>
      </c>
      <c r="K8981" t="s">
        <v>3116</v>
      </c>
      <c r="L8981">
        <v>13</v>
      </c>
      <c r="M8981">
        <v>50</v>
      </c>
      <c r="N8981" t="s">
        <v>1628</v>
      </c>
    </row>
    <row r="8982" spans="1:14" x14ac:dyDescent="0.2">
      <c r="A8982" t="s">
        <v>14741</v>
      </c>
      <c r="B8982">
        <v>39800</v>
      </c>
      <c r="C8982">
        <v>45450</v>
      </c>
      <c r="D8982">
        <v>51150</v>
      </c>
      <c r="E8982">
        <v>56800</v>
      </c>
      <c r="F8982">
        <v>61350</v>
      </c>
      <c r="G8982">
        <v>65900</v>
      </c>
      <c r="H8982">
        <v>70450</v>
      </c>
      <c r="I8982">
        <v>75000</v>
      </c>
      <c r="J8982">
        <v>79550</v>
      </c>
      <c r="K8982" t="s">
        <v>3116</v>
      </c>
      <c r="L8982">
        <v>13</v>
      </c>
      <c r="M8982">
        <v>50</v>
      </c>
      <c r="N8982" t="s">
        <v>1629</v>
      </c>
    </row>
    <row r="8983" spans="1:14" x14ac:dyDescent="0.2">
      <c r="A8983" t="s">
        <v>14742</v>
      </c>
      <c r="B8983">
        <v>31750</v>
      </c>
      <c r="C8983">
        <v>36300</v>
      </c>
      <c r="D8983">
        <v>40850</v>
      </c>
      <c r="E8983">
        <v>45350</v>
      </c>
      <c r="F8983">
        <v>49000</v>
      </c>
      <c r="G8983">
        <v>52650</v>
      </c>
      <c r="H8983">
        <v>56250</v>
      </c>
      <c r="I8983">
        <v>59900</v>
      </c>
      <c r="J8983">
        <v>63500</v>
      </c>
      <c r="K8983" t="s">
        <v>3116</v>
      </c>
      <c r="L8983">
        <v>15</v>
      </c>
      <c r="M8983">
        <v>50</v>
      </c>
      <c r="N8983" t="s">
        <v>1630</v>
      </c>
    </row>
    <row r="8984" spans="1:14" x14ac:dyDescent="0.2">
      <c r="A8984" t="s">
        <v>14743</v>
      </c>
      <c r="B8984">
        <v>31750</v>
      </c>
      <c r="C8984">
        <v>36300</v>
      </c>
      <c r="D8984">
        <v>40850</v>
      </c>
      <c r="E8984">
        <v>45350</v>
      </c>
      <c r="F8984">
        <v>49000</v>
      </c>
      <c r="G8984">
        <v>52650</v>
      </c>
      <c r="H8984">
        <v>56250</v>
      </c>
      <c r="I8984">
        <v>59900</v>
      </c>
      <c r="J8984">
        <v>63500</v>
      </c>
      <c r="K8984" t="s">
        <v>3116</v>
      </c>
      <c r="L8984">
        <v>15</v>
      </c>
      <c r="M8984">
        <v>50</v>
      </c>
      <c r="N8984" t="s">
        <v>1631</v>
      </c>
    </row>
    <row r="8985" spans="1:14" x14ac:dyDescent="0.2">
      <c r="A8985" t="s">
        <v>14744</v>
      </c>
      <c r="B8985">
        <v>31750</v>
      </c>
      <c r="C8985">
        <v>36300</v>
      </c>
      <c r="D8985">
        <v>40850</v>
      </c>
      <c r="E8985">
        <v>45350</v>
      </c>
      <c r="F8985">
        <v>49000</v>
      </c>
      <c r="G8985">
        <v>52650</v>
      </c>
      <c r="H8985">
        <v>56250</v>
      </c>
      <c r="I8985">
        <v>59900</v>
      </c>
      <c r="J8985">
        <v>63500</v>
      </c>
      <c r="K8985" t="s">
        <v>3116</v>
      </c>
      <c r="L8985">
        <v>15</v>
      </c>
      <c r="M8985">
        <v>50</v>
      </c>
      <c r="N8985" t="s">
        <v>1632</v>
      </c>
    </row>
    <row r="8986" spans="1:14" x14ac:dyDescent="0.2">
      <c r="A8986" t="s">
        <v>14745</v>
      </c>
      <c r="B8986">
        <v>31750</v>
      </c>
      <c r="C8986">
        <v>36300</v>
      </c>
      <c r="D8986">
        <v>40850</v>
      </c>
      <c r="E8986">
        <v>45350</v>
      </c>
      <c r="F8986">
        <v>49000</v>
      </c>
      <c r="G8986">
        <v>52650</v>
      </c>
      <c r="H8986">
        <v>56250</v>
      </c>
      <c r="I8986">
        <v>59900</v>
      </c>
      <c r="J8986">
        <v>63500</v>
      </c>
      <c r="K8986" t="s">
        <v>3116</v>
      </c>
      <c r="L8986">
        <v>15</v>
      </c>
      <c r="M8986">
        <v>50</v>
      </c>
      <c r="N8986" t="s">
        <v>1633</v>
      </c>
    </row>
    <row r="8987" spans="1:14" x14ac:dyDescent="0.2">
      <c r="A8987" t="s">
        <v>14746</v>
      </c>
      <c r="B8987">
        <v>31750</v>
      </c>
      <c r="C8987">
        <v>36300</v>
      </c>
      <c r="D8987">
        <v>40850</v>
      </c>
      <c r="E8987">
        <v>45350</v>
      </c>
      <c r="F8987">
        <v>49000</v>
      </c>
      <c r="G8987">
        <v>52650</v>
      </c>
      <c r="H8987">
        <v>56250</v>
      </c>
      <c r="I8987">
        <v>59900</v>
      </c>
      <c r="J8987">
        <v>63500</v>
      </c>
      <c r="K8987" t="s">
        <v>3116</v>
      </c>
      <c r="L8987">
        <v>15</v>
      </c>
      <c r="M8987">
        <v>50</v>
      </c>
      <c r="N8987" t="s">
        <v>1634</v>
      </c>
    </row>
    <row r="8988" spans="1:14" x14ac:dyDescent="0.2">
      <c r="A8988" t="s">
        <v>14747</v>
      </c>
      <c r="B8988">
        <v>31750</v>
      </c>
      <c r="C8988">
        <v>36300</v>
      </c>
      <c r="D8988">
        <v>40850</v>
      </c>
      <c r="E8988">
        <v>45350</v>
      </c>
      <c r="F8988">
        <v>49000</v>
      </c>
      <c r="G8988">
        <v>52650</v>
      </c>
      <c r="H8988">
        <v>56250</v>
      </c>
      <c r="I8988">
        <v>59900</v>
      </c>
      <c r="J8988">
        <v>63500</v>
      </c>
      <c r="K8988" t="s">
        <v>3116</v>
      </c>
      <c r="L8988">
        <v>15</v>
      </c>
      <c r="M8988">
        <v>50</v>
      </c>
      <c r="N8988" t="s">
        <v>1635</v>
      </c>
    </row>
    <row r="8989" spans="1:14" x14ac:dyDescent="0.2">
      <c r="A8989" t="s">
        <v>14748</v>
      </c>
      <c r="B8989">
        <v>31750</v>
      </c>
      <c r="C8989">
        <v>36300</v>
      </c>
      <c r="D8989">
        <v>40850</v>
      </c>
      <c r="E8989">
        <v>45350</v>
      </c>
      <c r="F8989">
        <v>49000</v>
      </c>
      <c r="G8989">
        <v>52650</v>
      </c>
      <c r="H8989">
        <v>56250</v>
      </c>
      <c r="I8989">
        <v>59900</v>
      </c>
      <c r="J8989">
        <v>63500</v>
      </c>
      <c r="K8989" t="s">
        <v>3116</v>
      </c>
      <c r="L8989">
        <v>15</v>
      </c>
      <c r="M8989">
        <v>50</v>
      </c>
      <c r="N8989" t="s">
        <v>1636</v>
      </c>
    </row>
    <row r="8990" spans="1:14" x14ac:dyDescent="0.2">
      <c r="A8990" t="s">
        <v>14749</v>
      </c>
      <c r="B8990">
        <v>31750</v>
      </c>
      <c r="C8990">
        <v>36300</v>
      </c>
      <c r="D8990">
        <v>40850</v>
      </c>
      <c r="E8990">
        <v>45350</v>
      </c>
      <c r="F8990">
        <v>49000</v>
      </c>
      <c r="G8990">
        <v>52650</v>
      </c>
      <c r="H8990">
        <v>56250</v>
      </c>
      <c r="I8990">
        <v>59900</v>
      </c>
      <c r="J8990">
        <v>63500</v>
      </c>
      <c r="K8990" t="s">
        <v>3116</v>
      </c>
      <c r="L8990">
        <v>15</v>
      </c>
      <c r="M8990">
        <v>50</v>
      </c>
      <c r="N8990" t="s">
        <v>1637</v>
      </c>
    </row>
    <row r="8991" spans="1:14" x14ac:dyDescent="0.2">
      <c r="A8991" t="s">
        <v>14750</v>
      </c>
      <c r="B8991">
        <v>31750</v>
      </c>
      <c r="C8991">
        <v>36300</v>
      </c>
      <c r="D8991">
        <v>40850</v>
      </c>
      <c r="E8991">
        <v>45350</v>
      </c>
      <c r="F8991">
        <v>49000</v>
      </c>
      <c r="G8991">
        <v>52650</v>
      </c>
      <c r="H8991">
        <v>56250</v>
      </c>
      <c r="I8991">
        <v>59900</v>
      </c>
      <c r="J8991">
        <v>63500</v>
      </c>
      <c r="K8991" t="s">
        <v>3116</v>
      </c>
      <c r="L8991">
        <v>15</v>
      </c>
      <c r="M8991">
        <v>50</v>
      </c>
      <c r="N8991" t="s">
        <v>1638</v>
      </c>
    </row>
    <row r="8992" spans="1:14" x14ac:dyDescent="0.2">
      <c r="A8992" t="s">
        <v>14751</v>
      </c>
      <c r="B8992">
        <v>31750</v>
      </c>
      <c r="C8992">
        <v>36300</v>
      </c>
      <c r="D8992">
        <v>40850</v>
      </c>
      <c r="E8992">
        <v>45350</v>
      </c>
      <c r="F8992">
        <v>49000</v>
      </c>
      <c r="G8992">
        <v>52650</v>
      </c>
      <c r="H8992">
        <v>56250</v>
      </c>
      <c r="I8992">
        <v>59900</v>
      </c>
      <c r="J8992">
        <v>63500</v>
      </c>
      <c r="K8992" t="s">
        <v>3116</v>
      </c>
      <c r="L8992">
        <v>15</v>
      </c>
      <c r="M8992">
        <v>50</v>
      </c>
      <c r="N8992" t="s">
        <v>1639</v>
      </c>
    </row>
    <row r="8993" spans="1:14" x14ac:dyDescent="0.2">
      <c r="A8993" t="s">
        <v>14752</v>
      </c>
      <c r="B8993">
        <v>31750</v>
      </c>
      <c r="C8993">
        <v>36300</v>
      </c>
      <c r="D8993">
        <v>40850</v>
      </c>
      <c r="E8993">
        <v>45350</v>
      </c>
      <c r="F8993">
        <v>49000</v>
      </c>
      <c r="G8993">
        <v>52650</v>
      </c>
      <c r="H8993">
        <v>56250</v>
      </c>
      <c r="I8993">
        <v>59900</v>
      </c>
      <c r="J8993">
        <v>63500</v>
      </c>
      <c r="K8993" t="s">
        <v>3116</v>
      </c>
      <c r="L8993">
        <v>17</v>
      </c>
      <c r="M8993">
        <v>50</v>
      </c>
      <c r="N8993" t="s">
        <v>1640</v>
      </c>
    </row>
    <row r="8994" spans="1:14" x14ac:dyDescent="0.2">
      <c r="A8994" t="s">
        <v>14753</v>
      </c>
      <c r="B8994">
        <v>31750</v>
      </c>
      <c r="C8994">
        <v>36300</v>
      </c>
      <c r="D8994">
        <v>40850</v>
      </c>
      <c r="E8994">
        <v>45350</v>
      </c>
      <c r="F8994">
        <v>49000</v>
      </c>
      <c r="G8994">
        <v>52650</v>
      </c>
      <c r="H8994">
        <v>56250</v>
      </c>
      <c r="I8994">
        <v>59900</v>
      </c>
      <c r="J8994">
        <v>63500</v>
      </c>
      <c r="K8994" t="s">
        <v>3116</v>
      </c>
      <c r="L8994">
        <v>17</v>
      </c>
      <c r="M8994">
        <v>50</v>
      </c>
      <c r="N8994" t="s">
        <v>1641</v>
      </c>
    </row>
    <row r="8995" spans="1:14" x14ac:dyDescent="0.2">
      <c r="A8995" t="s">
        <v>14754</v>
      </c>
      <c r="B8995">
        <v>31750</v>
      </c>
      <c r="C8995">
        <v>36300</v>
      </c>
      <c r="D8995">
        <v>40850</v>
      </c>
      <c r="E8995">
        <v>45350</v>
      </c>
      <c r="F8995">
        <v>49000</v>
      </c>
      <c r="G8995">
        <v>52650</v>
      </c>
      <c r="H8995">
        <v>56250</v>
      </c>
      <c r="I8995">
        <v>59900</v>
      </c>
      <c r="J8995">
        <v>63500</v>
      </c>
      <c r="K8995" t="s">
        <v>3116</v>
      </c>
      <c r="L8995">
        <v>17</v>
      </c>
      <c r="M8995">
        <v>50</v>
      </c>
      <c r="N8995" t="s">
        <v>1642</v>
      </c>
    </row>
    <row r="8996" spans="1:14" x14ac:dyDescent="0.2">
      <c r="A8996" t="s">
        <v>14755</v>
      </c>
      <c r="B8996">
        <v>31750</v>
      </c>
      <c r="C8996">
        <v>36300</v>
      </c>
      <c r="D8996">
        <v>40850</v>
      </c>
      <c r="E8996">
        <v>45350</v>
      </c>
      <c r="F8996">
        <v>49000</v>
      </c>
      <c r="G8996">
        <v>52650</v>
      </c>
      <c r="H8996">
        <v>56250</v>
      </c>
      <c r="I8996">
        <v>59900</v>
      </c>
      <c r="J8996">
        <v>63500</v>
      </c>
      <c r="K8996" t="s">
        <v>3116</v>
      </c>
      <c r="L8996">
        <v>17</v>
      </c>
      <c r="M8996">
        <v>50</v>
      </c>
      <c r="N8996" t="s">
        <v>1643</v>
      </c>
    </row>
    <row r="8997" spans="1:14" x14ac:dyDescent="0.2">
      <c r="A8997" t="s">
        <v>14756</v>
      </c>
      <c r="B8997">
        <v>31750</v>
      </c>
      <c r="C8997">
        <v>36300</v>
      </c>
      <c r="D8997">
        <v>40850</v>
      </c>
      <c r="E8997">
        <v>45350</v>
      </c>
      <c r="F8997">
        <v>49000</v>
      </c>
      <c r="G8997">
        <v>52650</v>
      </c>
      <c r="H8997">
        <v>56250</v>
      </c>
      <c r="I8997">
        <v>59900</v>
      </c>
      <c r="J8997">
        <v>63500</v>
      </c>
      <c r="K8997" t="s">
        <v>3116</v>
      </c>
      <c r="L8997">
        <v>17</v>
      </c>
      <c r="M8997">
        <v>50</v>
      </c>
      <c r="N8997" t="s">
        <v>1644</v>
      </c>
    </row>
    <row r="8998" spans="1:14" x14ac:dyDescent="0.2">
      <c r="A8998" t="s">
        <v>14757</v>
      </c>
      <c r="B8998">
        <v>31750</v>
      </c>
      <c r="C8998">
        <v>36300</v>
      </c>
      <c r="D8998">
        <v>40850</v>
      </c>
      <c r="E8998">
        <v>45350</v>
      </c>
      <c r="F8998">
        <v>49000</v>
      </c>
      <c r="G8998">
        <v>52650</v>
      </c>
      <c r="H8998">
        <v>56250</v>
      </c>
      <c r="I8998">
        <v>59900</v>
      </c>
      <c r="J8998">
        <v>63500</v>
      </c>
      <c r="K8998" t="s">
        <v>3116</v>
      </c>
      <c r="L8998">
        <v>17</v>
      </c>
      <c r="M8998">
        <v>50</v>
      </c>
      <c r="N8998" t="s">
        <v>1645</v>
      </c>
    </row>
    <row r="8999" spans="1:14" x14ac:dyDescent="0.2">
      <c r="A8999" t="s">
        <v>14758</v>
      </c>
      <c r="B8999">
        <v>31750</v>
      </c>
      <c r="C8999">
        <v>36300</v>
      </c>
      <c r="D8999">
        <v>40850</v>
      </c>
      <c r="E8999">
        <v>45350</v>
      </c>
      <c r="F8999">
        <v>49000</v>
      </c>
      <c r="G8999">
        <v>52650</v>
      </c>
      <c r="H8999">
        <v>56250</v>
      </c>
      <c r="I8999">
        <v>59900</v>
      </c>
      <c r="J8999">
        <v>63500</v>
      </c>
      <c r="K8999" t="s">
        <v>3116</v>
      </c>
      <c r="L8999">
        <v>17</v>
      </c>
      <c r="M8999">
        <v>50</v>
      </c>
      <c r="N8999" t="s">
        <v>1646</v>
      </c>
    </row>
    <row r="9000" spans="1:14" x14ac:dyDescent="0.2">
      <c r="A9000" t="s">
        <v>14759</v>
      </c>
      <c r="B9000">
        <v>31750</v>
      </c>
      <c r="C9000">
        <v>36300</v>
      </c>
      <c r="D9000">
        <v>40850</v>
      </c>
      <c r="E9000">
        <v>45350</v>
      </c>
      <c r="F9000">
        <v>49000</v>
      </c>
      <c r="G9000">
        <v>52650</v>
      </c>
      <c r="H9000">
        <v>56250</v>
      </c>
      <c r="I9000">
        <v>59900</v>
      </c>
      <c r="J9000">
        <v>63500</v>
      </c>
      <c r="K9000" t="s">
        <v>3116</v>
      </c>
      <c r="L9000">
        <v>17</v>
      </c>
      <c r="M9000">
        <v>50</v>
      </c>
      <c r="N9000" t="s">
        <v>1647</v>
      </c>
    </row>
    <row r="9001" spans="1:14" x14ac:dyDescent="0.2">
      <c r="A9001" t="s">
        <v>14760</v>
      </c>
      <c r="B9001">
        <v>31750</v>
      </c>
      <c r="C9001">
        <v>36300</v>
      </c>
      <c r="D9001">
        <v>40850</v>
      </c>
      <c r="E9001">
        <v>45350</v>
      </c>
      <c r="F9001">
        <v>49000</v>
      </c>
      <c r="G9001">
        <v>52650</v>
      </c>
      <c r="H9001">
        <v>56250</v>
      </c>
      <c r="I9001">
        <v>59900</v>
      </c>
      <c r="J9001">
        <v>63500</v>
      </c>
      <c r="K9001" t="s">
        <v>3116</v>
      </c>
      <c r="L9001">
        <v>17</v>
      </c>
      <c r="M9001">
        <v>50</v>
      </c>
      <c r="N9001" t="s">
        <v>1648</v>
      </c>
    </row>
    <row r="9002" spans="1:14" x14ac:dyDescent="0.2">
      <c r="A9002" t="s">
        <v>14761</v>
      </c>
      <c r="B9002">
        <v>31750</v>
      </c>
      <c r="C9002">
        <v>36300</v>
      </c>
      <c r="D9002">
        <v>40850</v>
      </c>
      <c r="E9002">
        <v>45350</v>
      </c>
      <c r="F9002">
        <v>49000</v>
      </c>
      <c r="G9002">
        <v>52650</v>
      </c>
      <c r="H9002">
        <v>56250</v>
      </c>
      <c r="I9002">
        <v>59900</v>
      </c>
      <c r="J9002">
        <v>63500</v>
      </c>
      <c r="K9002" t="s">
        <v>3116</v>
      </c>
      <c r="L9002">
        <v>17</v>
      </c>
      <c r="M9002">
        <v>50</v>
      </c>
      <c r="N9002" t="s">
        <v>1649</v>
      </c>
    </row>
    <row r="9003" spans="1:14" x14ac:dyDescent="0.2">
      <c r="A9003" t="s">
        <v>14762</v>
      </c>
      <c r="B9003">
        <v>31750</v>
      </c>
      <c r="C9003">
        <v>36300</v>
      </c>
      <c r="D9003">
        <v>40850</v>
      </c>
      <c r="E9003">
        <v>45350</v>
      </c>
      <c r="F9003">
        <v>49000</v>
      </c>
      <c r="G9003">
        <v>52650</v>
      </c>
      <c r="H9003">
        <v>56250</v>
      </c>
      <c r="I9003">
        <v>59900</v>
      </c>
      <c r="J9003">
        <v>63500</v>
      </c>
      <c r="K9003" t="s">
        <v>3116</v>
      </c>
      <c r="L9003">
        <v>17</v>
      </c>
      <c r="M9003">
        <v>50</v>
      </c>
      <c r="N9003" t="s">
        <v>1650</v>
      </c>
    </row>
    <row r="9004" spans="1:14" x14ac:dyDescent="0.2">
      <c r="A9004" t="s">
        <v>14763</v>
      </c>
      <c r="B9004">
        <v>31750</v>
      </c>
      <c r="C9004">
        <v>36300</v>
      </c>
      <c r="D9004">
        <v>40850</v>
      </c>
      <c r="E9004">
        <v>45350</v>
      </c>
      <c r="F9004">
        <v>49000</v>
      </c>
      <c r="G9004">
        <v>52650</v>
      </c>
      <c r="H9004">
        <v>56250</v>
      </c>
      <c r="I9004">
        <v>59900</v>
      </c>
      <c r="J9004">
        <v>63500</v>
      </c>
      <c r="K9004" t="s">
        <v>3116</v>
      </c>
      <c r="L9004">
        <v>17</v>
      </c>
      <c r="M9004">
        <v>50</v>
      </c>
      <c r="N9004" t="s">
        <v>1651</v>
      </c>
    </row>
    <row r="9005" spans="1:14" x14ac:dyDescent="0.2">
      <c r="A9005" t="s">
        <v>14764</v>
      </c>
      <c r="B9005">
        <v>31750</v>
      </c>
      <c r="C9005">
        <v>36300</v>
      </c>
      <c r="D9005">
        <v>40850</v>
      </c>
      <c r="E9005">
        <v>45350</v>
      </c>
      <c r="F9005">
        <v>49000</v>
      </c>
      <c r="G9005">
        <v>52650</v>
      </c>
      <c r="H9005">
        <v>56250</v>
      </c>
      <c r="I9005">
        <v>59900</v>
      </c>
      <c r="J9005">
        <v>63500</v>
      </c>
      <c r="K9005" t="s">
        <v>3116</v>
      </c>
      <c r="L9005">
        <v>17</v>
      </c>
      <c r="M9005">
        <v>50</v>
      </c>
      <c r="N9005" t="s">
        <v>1652</v>
      </c>
    </row>
    <row r="9006" spans="1:14" x14ac:dyDescent="0.2">
      <c r="A9006" t="s">
        <v>14765</v>
      </c>
      <c r="B9006">
        <v>31750</v>
      </c>
      <c r="C9006">
        <v>36300</v>
      </c>
      <c r="D9006">
        <v>40850</v>
      </c>
      <c r="E9006">
        <v>45350</v>
      </c>
      <c r="F9006">
        <v>49000</v>
      </c>
      <c r="G9006">
        <v>52650</v>
      </c>
      <c r="H9006">
        <v>56250</v>
      </c>
      <c r="I9006">
        <v>59900</v>
      </c>
      <c r="J9006">
        <v>63500</v>
      </c>
      <c r="K9006" t="s">
        <v>3116</v>
      </c>
      <c r="L9006">
        <v>17</v>
      </c>
      <c r="M9006">
        <v>50</v>
      </c>
      <c r="N9006" t="s">
        <v>1653</v>
      </c>
    </row>
    <row r="9007" spans="1:14" x14ac:dyDescent="0.2">
      <c r="A9007" t="s">
        <v>14766</v>
      </c>
      <c r="B9007">
        <v>31750</v>
      </c>
      <c r="C9007">
        <v>36300</v>
      </c>
      <c r="D9007">
        <v>40850</v>
      </c>
      <c r="E9007">
        <v>45350</v>
      </c>
      <c r="F9007">
        <v>49000</v>
      </c>
      <c r="G9007">
        <v>52650</v>
      </c>
      <c r="H9007">
        <v>56250</v>
      </c>
      <c r="I9007">
        <v>59900</v>
      </c>
      <c r="J9007">
        <v>63500</v>
      </c>
      <c r="K9007" t="s">
        <v>3116</v>
      </c>
      <c r="L9007">
        <v>17</v>
      </c>
      <c r="M9007">
        <v>50</v>
      </c>
      <c r="N9007" t="s">
        <v>1654</v>
      </c>
    </row>
    <row r="9008" spans="1:14" x14ac:dyDescent="0.2">
      <c r="A9008" t="s">
        <v>14767</v>
      </c>
      <c r="B9008">
        <v>31750</v>
      </c>
      <c r="C9008">
        <v>36300</v>
      </c>
      <c r="D9008">
        <v>40850</v>
      </c>
      <c r="E9008">
        <v>45350</v>
      </c>
      <c r="F9008">
        <v>49000</v>
      </c>
      <c r="G9008">
        <v>52650</v>
      </c>
      <c r="H9008">
        <v>56250</v>
      </c>
      <c r="I9008">
        <v>59900</v>
      </c>
      <c r="J9008">
        <v>63500</v>
      </c>
      <c r="K9008" t="s">
        <v>3116</v>
      </c>
      <c r="L9008">
        <v>17</v>
      </c>
      <c r="M9008">
        <v>50</v>
      </c>
      <c r="N9008" t="s">
        <v>1655</v>
      </c>
    </row>
    <row r="9009" spans="1:14" x14ac:dyDescent="0.2">
      <c r="A9009" t="s">
        <v>14768</v>
      </c>
      <c r="B9009">
        <v>31750</v>
      </c>
      <c r="C9009">
        <v>36300</v>
      </c>
      <c r="D9009">
        <v>40850</v>
      </c>
      <c r="E9009">
        <v>45350</v>
      </c>
      <c r="F9009">
        <v>49000</v>
      </c>
      <c r="G9009">
        <v>52650</v>
      </c>
      <c r="H9009">
        <v>56250</v>
      </c>
      <c r="I9009">
        <v>59900</v>
      </c>
      <c r="J9009">
        <v>63500</v>
      </c>
      <c r="K9009" t="s">
        <v>3116</v>
      </c>
      <c r="L9009">
        <v>17</v>
      </c>
      <c r="M9009">
        <v>50</v>
      </c>
      <c r="N9009" t="s">
        <v>1656</v>
      </c>
    </row>
    <row r="9010" spans="1:14" x14ac:dyDescent="0.2">
      <c r="A9010" t="s">
        <v>14769</v>
      </c>
      <c r="B9010">
        <v>31750</v>
      </c>
      <c r="C9010">
        <v>36300</v>
      </c>
      <c r="D9010">
        <v>40850</v>
      </c>
      <c r="E9010">
        <v>45350</v>
      </c>
      <c r="F9010">
        <v>49000</v>
      </c>
      <c r="G9010">
        <v>52650</v>
      </c>
      <c r="H9010">
        <v>56250</v>
      </c>
      <c r="I9010">
        <v>59900</v>
      </c>
      <c r="J9010">
        <v>63500</v>
      </c>
      <c r="K9010" t="s">
        <v>3116</v>
      </c>
      <c r="L9010">
        <v>19</v>
      </c>
      <c r="M9010">
        <v>50</v>
      </c>
      <c r="N9010" t="s">
        <v>1657</v>
      </c>
    </row>
    <row r="9011" spans="1:14" x14ac:dyDescent="0.2">
      <c r="A9011" t="s">
        <v>14770</v>
      </c>
      <c r="B9011">
        <v>31750</v>
      </c>
      <c r="C9011">
        <v>36300</v>
      </c>
      <c r="D9011">
        <v>40850</v>
      </c>
      <c r="E9011">
        <v>45350</v>
      </c>
      <c r="F9011">
        <v>49000</v>
      </c>
      <c r="G9011">
        <v>52650</v>
      </c>
      <c r="H9011">
        <v>56250</v>
      </c>
      <c r="I9011">
        <v>59900</v>
      </c>
      <c r="J9011">
        <v>63500</v>
      </c>
      <c r="K9011" t="s">
        <v>3116</v>
      </c>
      <c r="L9011">
        <v>19</v>
      </c>
      <c r="M9011">
        <v>50</v>
      </c>
      <c r="N9011" t="s">
        <v>1658</v>
      </c>
    </row>
    <row r="9012" spans="1:14" x14ac:dyDescent="0.2">
      <c r="A9012" t="s">
        <v>14771</v>
      </c>
      <c r="B9012">
        <v>31750</v>
      </c>
      <c r="C9012">
        <v>36300</v>
      </c>
      <c r="D9012">
        <v>40850</v>
      </c>
      <c r="E9012">
        <v>45350</v>
      </c>
      <c r="F9012">
        <v>49000</v>
      </c>
      <c r="G9012">
        <v>52650</v>
      </c>
      <c r="H9012">
        <v>56250</v>
      </c>
      <c r="I9012">
        <v>59900</v>
      </c>
      <c r="J9012">
        <v>63500</v>
      </c>
      <c r="K9012" t="s">
        <v>3116</v>
      </c>
      <c r="L9012">
        <v>19</v>
      </c>
      <c r="M9012">
        <v>50</v>
      </c>
      <c r="N9012" t="s">
        <v>1659</v>
      </c>
    </row>
    <row r="9013" spans="1:14" x14ac:dyDescent="0.2">
      <c r="A9013" t="s">
        <v>14772</v>
      </c>
      <c r="B9013">
        <v>31750</v>
      </c>
      <c r="C9013">
        <v>36300</v>
      </c>
      <c r="D9013">
        <v>40850</v>
      </c>
      <c r="E9013">
        <v>45350</v>
      </c>
      <c r="F9013">
        <v>49000</v>
      </c>
      <c r="G9013">
        <v>52650</v>
      </c>
      <c r="H9013">
        <v>56250</v>
      </c>
      <c r="I9013">
        <v>59900</v>
      </c>
      <c r="J9013">
        <v>63500</v>
      </c>
      <c r="K9013" t="s">
        <v>3116</v>
      </c>
      <c r="L9013">
        <v>19</v>
      </c>
      <c r="M9013">
        <v>50</v>
      </c>
      <c r="N9013" t="s">
        <v>1660</v>
      </c>
    </row>
    <row r="9014" spans="1:14" x14ac:dyDescent="0.2">
      <c r="A9014" t="s">
        <v>14773</v>
      </c>
      <c r="B9014">
        <v>31750</v>
      </c>
      <c r="C9014">
        <v>36300</v>
      </c>
      <c r="D9014">
        <v>40850</v>
      </c>
      <c r="E9014">
        <v>45350</v>
      </c>
      <c r="F9014">
        <v>49000</v>
      </c>
      <c r="G9014">
        <v>52650</v>
      </c>
      <c r="H9014">
        <v>56250</v>
      </c>
      <c r="I9014">
        <v>59900</v>
      </c>
      <c r="J9014">
        <v>63500</v>
      </c>
      <c r="K9014" t="s">
        <v>3116</v>
      </c>
      <c r="L9014">
        <v>19</v>
      </c>
      <c r="M9014">
        <v>50</v>
      </c>
      <c r="N9014" t="s">
        <v>1661</v>
      </c>
    </row>
    <row r="9015" spans="1:14" x14ac:dyDescent="0.2">
      <c r="A9015" t="s">
        <v>14774</v>
      </c>
      <c r="B9015">
        <v>31750</v>
      </c>
      <c r="C9015">
        <v>36300</v>
      </c>
      <c r="D9015">
        <v>40850</v>
      </c>
      <c r="E9015">
        <v>45350</v>
      </c>
      <c r="F9015">
        <v>49000</v>
      </c>
      <c r="G9015">
        <v>52650</v>
      </c>
      <c r="H9015">
        <v>56250</v>
      </c>
      <c r="I9015">
        <v>59900</v>
      </c>
      <c r="J9015">
        <v>63500</v>
      </c>
      <c r="K9015" t="s">
        <v>3116</v>
      </c>
      <c r="L9015">
        <v>19</v>
      </c>
      <c r="M9015">
        <v>50</v>
      </c>
      <c r="N9015" t="s">
        <v>1662</v>
      </c>
    </row>
    <row r="9016" spans="1:14" x14ac:dyDescent="0.2">
      <c r="A9016" t="s">
        <v>14775</v>
      </c>
      <c r="B9016">
        <v>31750</v>
      </c>
      <c r="C9016">
        <v>36300</v>
      </c>
      <c r="D9016">
        <v>40850</v>
      </c>
      <c r="E9016">
        <v>45350</v>
      </c>
      <c r="F9016">
        <v>49000</v>
      </c>
      <c r="G9016">
        <v>52650</v>
      </c>
      <c r="H9016">
        <v>56250</v>
      </c>
      <c r="I9016">
        <v>59900</v>
      </c>
      <c r="J9016">
        <v>63500</v>
      </c>
      <c r="K9016" t="s">
        <v>3116</v>
      </c>
      <c r="L9016">
        <v>19</v>
      </c>
      <c r="M9016">
        <v>50</v>
      </c>
      <c r="N9016" t="s">
        <v>1663</v>
      </c>
    </row>
    <row r="9017" spans="1:14" x14ac:dyDescent="0.2">
      <c r="A9017" t="s">
        <v>14776</v>
      </c>
      <c r="B9017">
        <v>31750</v>
      </c>
      <c r="C9017">
        <v>36300</v>
      </c>
      <c r="D9017">
        <v>40850</v>
      </c>
      <c r="E9017">
        <v>45350</v>
      </c>
      <c r="F9017">
        <v>49000</v>
      </c>
      <c r="G9017">
        <v>52650</v>
      </c>
      <c r="H9017">
        <v>56250</v>
      </c>
      <c r="I9017">
        <v>59900</v>
      </c>
      <c r="J9017">
        <v>63500</v>
      </c>
      <c r="K9017" t="s">
        <v>3116</v>
      </c>
      <c r="L9017">
        <v>19</v>
      </c>
      <c r="M9017">
        <v>50</v>
      </c>
      <c r="N9017" t="s">
        <v>1664</v>
      </c>
    </row>
    <row r="9018" spans="1:14" x14ac:dyDescent="0.2">
      <c r="A9018" t="s">
        <v>14777</v>
      </c>
      <c r="B9018">
        <v>31750</v>
      </c>
      <c r="C9018">
        <v>36300</v>
      </c>
      <c r="D9018">
        <v>40850</v>
      </c>
      <c r="E9018">
        <v>45350</v>
      </c>
      <c r="F9018">
        <v>49000</v>
      </c>
      <c r="G9018">
        <v>52650</v>
      </c>
      <c r="H9018">
        <v>56250</v>
      </c>
      <c r="I9018">
        <v>59900</v>
      </c>
      <c r="J9018">
        <v>63500</v>
      </c>
      <c r="K9018" t="s">
        <v>3116</v>
      </c>
      <c r="L9018">
        <v>19</v>
      </c>
      <c r="M9018">
        <v>50</v>
      </c>
      <c r="N9018" t="s">
        <v>1665</v>
      </c>
    </row>
    <row r="9019" spans="1:14" x14ac:dyDescent="0.2">
      <c r="A9019" t="s">
        <v>14778</v>
      </c>
      <c r="B9019">
        <v>31750</v>
      </c>
      <c r="C9019">
        <v>36300</v>
      </c>
      <c r="D9019">
        <v>40850</v>
      </c>
      <c r="E9019">
        <v>45350</v>
      </c>
      <c r="F9019">
        <v>49000</v>
      </c>
      <c r="G9019">
        <v>52650</v>
      </c>
      <c r="H9019">
        <v>56250</v>
      </c>
      <c r="I9019">
        <v>59900</v>
      </c>
      <c r="J9019">
        <v>63500</v>
      </c>
      <c r="K9019" t="s">
        <v>3116</v>
      </c>
      <c r="L9019">
        <v>19</v>
      </c>
      <c r="M9019">
        <v>50</v>
      </c>
      <c r="N9019" t="s">
        <v>1666</v>
      </c>
    </row>
    <row r="9020" spans="1:14" x14ac:dyDescent="0.2">
      <c r="A9020" t="s">
        <v>14779</v>
      </c>
      <c r="B9020">
        <v>31750</v>
      </c>
      <c r="C9020">
        <v>36300</v>
      </c>
      <c r="D9020">
        <v>40850</v>
      </c>
      <c r="E9020">
        <v>45350</v>
      </c>
      <c r="F9020">
        <v>49000</v>
      </c>
      <c r="G9020">
        <v>52650</v>
      </c>
      <c r="H9020">
        <v>56250</v>
      </c>
      <c r="I9020">
        <v>59900</v>
      </c>
      <c r="J9020">
        <v>63500</v>
      </c>
      <c r="K9020" t="s">
        <v>3116</v>
      </c>
      <c r="L9020">
        <v>19</v>
      </c>
      <c r="M9020">
        <v>50</v>
      </c>
      <c r="N9020" t="s">
        <v>1667</v>
      </c>
    </row>
    <row r="9021" spans="1:14" x14ac:dyDescent="0.2">
      <c r="A9021" t="s">
        <v>14780</v>
      </c>
      <c r="B9021">
        <v>31750</v>
      </c>
      <c r="C9021">
        <v>36300</v>
      </c>
      <c r="D9021">
        <v>40850</v>
      </c>
      <c r="E9021">
        <v>45350</v>
      </c>
      <c r="F9021">
        <v>49000</v>
      </c>
      <c r="G9021">
        <v>52650</v>
      </c>
      <c r="H9021">
        <v>56250</v>
      </c>
      <c r="I9021">
        <v>59900</v>
      </c>
      <c r="J9021">
        <v>63500</v>
      </c>
      <c r="K9021" t="s">
        <v>3116</v>
      </c>
      <c r="L9021">
        <v>19</v>
      </c>
      <c r="M9021">
        <v>50</v>
      </c>
      <c r="N9021" t="s">
        <v>1668</v>
      </c>
    </row>
    <row r="9022" spans="1:14" x14ac:dyDescent="0.2">
      <c r="A9022" t="s">
        <v>14781</v>
      </c>
      <c r="B9022">
        <v>31750</v>
      </c>
      <c r="C9022">
        <v>36300</v>
      </c>
      <c r="D9022">
        <v>40850</v>
      </c>
      <c r="E9022">
        <v>45350</v>
      </c>
      <c r="F9022">
        <v>49000</v>
      </c>
      <c r="G9022">
        <v>52650</v>
      </c>
      <c r="H9022">
        <v>56250</v>
      </c>
      <c r="I9022">
        <v>59900</v>
      </c>
      <c r="J9022">
        <v>63500</v>
      </c>
      <c r="K9022" t="s">
        <v>3116</v>
      </c>
      <c r="L9022">
        <v>19</v>
      </c>
      <c r="M9022">
        <v>50</v>
      </c>
      <c r="N9022" t="s">
        <v>1669</v>
      </c>
    </row>
    <row r="9023" spans="1:14" x14ac:dyDescent="0.2">
      <c r="A9023" t="s">
        <v>14782</v>
      </c>
      <c r="B9023">
        <v>31750</v>
      </c>
      <c r="C9023">
        <v>36300</v>
      </c>
      <c r="D9023">
        <v>40850</v>
      </c>
      <c r="E9023">
        <v>45350</v>
      </c>
      <c r="F9023">
        <v>49000</v>
      </c>
      <c r="G9023">
        <v>52650</v>
      </c>
      <c r="H9023">
        <v>56250</v>
      </c>
      <c r="I9023">
        <v>59900</v>
      </c>
      <c r="J9023">
        <v>63500</v>
      </c>
      <c r="K9023" t="s">
        <v>3116</v>
      </c>
      <c r="L9023">
        <v>19</v>
      </c>
      <c r="M9023">
        <v>50</v>
      </c>
      <c r="N9023" t="s">
        <v>1670</v>
      </c>
    </row>
    <row r="9024" spans="1:14" x14ac:dyDescent="0.2">
      <c r="A9024" t="s">
        <v>14783</v>
      </c>
      <c r="B9024">
        <v>31750</v>
      </c>
      <c r="C9024">
        <v>36300</v>
      </c>
      <c r="D9024">
        <v>40850</v>
      </c>
      <c r="E9024">
        <v>45350</v>
      </c>
      <c r="F9024">
        <v>49000</v>
      </c>
      <c r="G9024">
        <v>52650</v>
      </c>
      <c r="H9024">
        <v>56250</v>
      </c>
      <c r="I9024">
        <v>59900</v>
      </c>
      <c r="J9024">
        <v>63500</v>
      </c>
      <c r="K9024" t="s">
        <v>3116</v>
      </c>
      <c r="L9024">
        <v>19</v>
      </c>
      <c r="M9024">
        <v>50</v>
      </c>
      <c r="N9024" t="s">
        <v>1671</v>
      </c>
    </row>
    <row r="9025" spans="1:14" x14ac:dyDescent="0.2">
      <c r="A9025" t="s">
        <v>14784</v>
      </c>
      <c r="B9025">
        <v>31750</v>
      </c>
      <c r="C9025">
        <v>36300</v>
      </c>
      <c r="D9025">
        <v>40850</v>
      </c>
      <c r="E9025">
        <v>45350</v>
      </c>
      <c r="F9025">
        <v>49000</v>
      </c>
      <c r="G9025">
        <v>52650</v>
      </c>
      <c r="H9025">
        <v>56250</v>
      </c>
      <c r="I9025">
        <v>59900</v>
      </c>
      <c r="J9025">
        <v>63500</v>
      </c>
      <c r="K9025" t="s">
        <v>3116</v>
      </c>
      <c r="L9025">
        <v>19</v>
      </c>
      <c r="M9025">
        <v>50</v>
      </c>
      <c r="N9025" t="s">
        <v>1672</v>
      </c>
    </row>
    <row r="9026" spans="1:14" x14ac:dyDescent="0.2">
      <c r="A9026" t="s">
        <v>14785</v>
      </c>
      <c r="B9026">
        <v>31750</v>
      </c>
      <c r="C9026">
        <v>36300</v>
      </c>
      <c r="D9026">
        <v>40850</v>
      </c>
      <c r="E9026">
        <v>45350</v>
      </c>
      <c r="F9026">
        <v>49000</v>
      </c>
      <c r="G9026">
        <v>52650</v>
      </c>
      <c r="H9026">
        <v>56250</v>
      </c>
      <c r="I9026">
        <v>59900</v>
      </c>
      <c r="J9026">
        <v>63500</v>
      </c>
      <c r="K9026" t="s">
        <v>3116</v>
      </c>
      <c r="L9026">
        <v>19</v>
      </c>
      <c r="M9026">
        <v>50</v>
      </c>
      <c r="N9026" t="s">
        <v>1673</v>
      </c>
    </row>
    <row r="9027" spans="1:14" x14ac:dyDescent="0.2">
      <c r="A9027" t="s">
        <v>14786</v>
      </c>
      <c r="B9027">
        <v>31750</v>
      </c>
      <c r="C9027">
        <v>36300</v>
      </c>
      <c r="D9027">
        <v>40850</v>
      </c>
      <c r="E9027">
        <v>45350</v>
      </c>
      <c r="F9027">
        <v>49000</v>
      </c>
      <c r="G9027">
        <v>52650</v>
      </c>
      <c r="H9027">
        <v>56250</v>
      </c>
      <c r="I9027">
        <v>59900</v>
      </c>
      <c r="J9027">
        <v>63500</v>
      </c>
      <c r="K9027" t="s">
        <v>3116</v>
      </c>
      <c r="L9027">
        <v>19</v>
      </c>
      <c r="M9027">
        <v>50</v>
      </c>
      <c r="N9027" t="s">
        <v>1674</v>
      </c>
    </row>
    <row r="9028" spans="1:14" x14ac:dyDescent="0.2">
      <c r="A9028" t="s">
        <v>14787</v>
      </c>
      <c r="B9028">
        <v>31750</v>
      </c>
      <c r="C9028">
        <v>36300</v>
      </c>
      <c r="D9028">
        <v>40850</v>
      </c>
      <c r="E9028">
        <v>45350</v>
      </c>
      <c r="F9028">
        <v>49000</v>
      </c>
      <c r="G9028">
        <v>52650</v>
      </c>
      <c r="H9028">
        <v>56250</v>
      </c>
      <c r="I9028">
        <v>59900</v>
      </c>
      <c r="J9028">
        <v>63500</v>
      </c>
      <c r="K9028" t="s">
        <v>3116</v>
      </c>
      <c r="L9028">
        <v>19</v>
      </c>
      <c r="M9028">
        <v>50</v>
      </c>
      <c r="N9028" t="s">
        <v>1131</v>
      </c>
    </row>
    <row r="9029" spans="1:14" x14ac:dyDescent="0.2">
      <c r="A9029" t="s">
        <v>14788</v>
      </c>
      <c r="B9029">
        <v>31750</v>
      </c>
      <c r="C9029">
        <v>36300</v>
      </c>
      <c r="D9029">
        <v>40850</v>
      </c>
      <c r="E9029">
        <v>45350</v>
      </c>
      <c r="F9029">
        <v>49000</v>
      </c>
      <c r="G9029">
        <v>52650</v>
      </c>
      <c r="H9029">
        <v>56250</v>
      </c>
      <c r="I9029">
        <v>59900</v>
      </c>
      <c r="J9029">
        <v>63500</v>
      </c>
      <c r="K9029" t="s">
        <v>3116</v>
      </c>
      <c r="L9029">
        <v>21</v>
      </c>
      <c r="M9029">
        <v>50</v>
      </c>
      <c r="N9029" t="s">
        <v>1132</v>
      </c>
    </row>
    <row r="9030" spans="1:14" x14ac:dyDescent="0.2">
      <c r="A9030" t="s">
        <v>14789</v>
      </c>
      <c r="B9030">
        <v>31750</v>
      </c>
      <c r="C9030">
        <v>36300</v>
      </c>
      <c r="D9030">
        <v>40850</v>
      </c>
      <c r="E9030">
        <v>45350</v>
      </c>
      <c r="F9030">
        <v>49000</v>
      </c>
      <c r="G9030">
        <v>52650</v>
      </c>
      <c r="H9030">
        <v>56250</v>
      </c>
      <c r="I9030">
        <v>59900</v>
      </c>
      <c r="J9030">
        <v>63500</v>
      </c>
      <c r="K9030" t="s">
        <v>3116</v>
      </c>
      <c r="L9030">
        <v>21</v>
      </c>
      <c r="M9030">
        <v>50</v>
      </c>
      <c r="N9030" t="s">
        <v>1133</v>
      </c>
    </row>
    <row r="9031" spans="1:14" x14ac:dyDescent="0.2">
      <c r="A9031" t="s">
        <v>14790</v>
      </c>
      <c r="B9031">
        <v>31750</v>
      </c>
      <c r="C9031">
        <v>36300</v>
      </c>
      <c r="D9031">
        <v>40850</v>
      </c>
      <c r="E9031">
        <v>45350</v>
      </c>
      <c r="F9031">
        <v>49000</v>
      </c>
      <c r="G9031">
        <v>52650</v>
      </c>
      <c r="H9031">
        <v>56250</v>
      </c>
      <c r="I9031">
        <v>59900</v>
      </c>
      <c r="J9031">
        <v>63500</v>
      </c>
      <c r="K9031" t="s">
        <v>3116</v>
      </c>
      <c r="L9031">
        <v>21</v>
      </c>
      <c r="M9031">
        <v>50</v>
      </c>
      <c r="N9031" t="s">
        <v>1134</v>
      </c>
    </row>
    <row r="9032" spans="1:14" x14ac:dyDescent="0.2">
      <c r="A9032" t="s">
        <v>14791</v>
      </c>
      <c r="B9032">
        <v>31750</v>
      </c>
      <c r="C9032">
        <v>36300</v>
      </c>
      <c r="D9032">
        <v>40850</v>
      </c>
      <c r="E9032">
        <v>45350</v>
      </c>
      <c r="F9032">
        <v>49000</v>
      </c>
      <c r="G9032">
        <v>52650</v>
      </c>
      <c r="H9032">
        <v>56250</v>
      </c>
      <c r="I9032">
        <v>59900</v>
      </c>
      <c r="J9032">
        <v>63500</v>
      </c>
      <c r="K9032" t="s">
        <v>3116</v>
      </c>
      <c r="L9032">
        <v>21</v>
      </c>
      <c r="M9032">
        <v>50</v>
      </c>
      <c r="N9032" t="s">
        <v>1135</v>
      </c>
    </row>
    <row r="9033" spans="1:14" x14ac:dyDescent="0.2">
      <c r="A9033" t="s">
        <v>14792</v>
      </c>
      <c r="B9033">
        <v>31750</v>
      </c>
      <c r="C9033">
        <v>36300</v>
      </c>
      <c r="D9033">
        <v>40850</v>
      </c>
      <c r="E9033">
        <v>45350</v>
      </c>
      <c r="F9033">
        <v>49000</v>
      </c>
      <c r="G9033">
        <v>52650</v>
      </c>
      <c r="H9033">
        <v>56250</v>
      </c>
      <c r="I9033">
        <v>59900</v>
      </c>
      <c r="J9033">
        <v>63500</v>
      </c>
      <c r="K9033" t="s">
        <v>3116</v>
      </c>
      <c r="L9033">
        <v>21</v>
      </c>
      <c r="M9033">
        <v>50</v>
      </c>
      <c r="N9033" t="s">
        <v>1136</v>
      </c>
    </row>
    <row r="9034" spans="1:14" x14ac:dyDescent="0.2">
      <c r="A9034" t="s">
        <v>14793</v>
      </c>
      <c r="B9034">
        <v>31750</v>
      </c>
      <c r="C9034">
        <v>36300</v>
      </c>
      <c r="D9034">
        <v>40850</v>
      </c>
      <c r="E9034">
        <v>45350</v>
      </c>
      <c r="F9034">
        <v>49000</v>
      </c>
      <c r="G9034">
        <v>52650</v>
      </c>
      <c r="H9034">
        <v>56250</v>
      </c>
      <c r="I9034">
        <v>59900</v>
      </c>
      <c r="J9034">
        <v>63500</v>
      </c>
      <c r="K9034" t="s">
        <v>3116</v>
      </c>
      <c r="L9034">
        <v>21</v>
      </c>
      <c r="M9034">
        <v>50</v>
      </c>
      <c r="N9034" t="s">
        <v>1137</v>
      </c>
    </row>
    <row r="9035" spans="1:14" x14ac:dyDescent="0.2">
      <c r="A9035" t="s">
        <v>14794</v>
      </c>
      <c r="B9035">
        <v>31750</v>
      </c>
      <c r="C9035">
        <v>36300</v>
      </c>
      <c r="D9035">
        <v>40850</v>
      </c>
      <c r="E9035">
        <v>45350</v>
      </c>
      <c r="F9035">
        <v>49000</v>
      </c>
      <c r="G9035">
        <v>52650</v>
      </c>
      <c r="H9035">
        <v>56250</v>
      </c>
      <c r="I9035">
        <v>59900</v>
      </c>
      <c r="J9035">
        <v>63500</v>
      </c>
      <c r="K9035" t="s">
        <v>3116</v>
      </c>
      <c r="L9035">
        <v>21</v>
      </c>
      <c r="M9035">
        <v>50</v>
      </c>
      <c r="N9035" t="s">
        <v>1138</v>
      </c>
    </row>
    <row r="9036" spans="1:14" x14ac:dyDescent="0.2">
      <c r="A9036" t="s">
        <v>14795</v>
      </c>
      <c r="B9036">
        <v>31750</v>
      </c>
      <c r="C9036">
        <v>36300</v>
      </c>
      <c r="D9036">
        <v>40850</v>
      </c>
      <c r="E9036">
        <v>45350</v>
      </c>
      <c r="F9036">
        <v>49000</v>
      </c>
      <c r="G9036">
        <v>52650</v>
      </c>
      <c r="H9036">
        <v>56250</v>
      </c>
      <c r="I9036">
        <v>59900</v>
      </c>
      <c r="J9036">
        <v>63500</v>
      </c>
      <c r="K9036" t="s">
        <v>3116</v>
      </c>
      <c r="L9036">
        <v>21</v>
      </c>
      <c r="M9036">
        <v>50</v>
      </c>
      <c r="N9036" t="s">
        <v>1139</v>
      </c>
    </row>
    <row r="9037" spans="1:14" x14ac:dyDescent="0.2">
      <c r="A9037" t="s">
        <v>14796</v>
      </c>
      <c r="B9037">
        <v>31750</v>
      </c>
      <c r="C9037">
        <v>36300</v>
      </c>
      <c r="D9037">
        <v>40850</v>
      </c>
      <c r="E9037">
        <v>45350</v>
      </c>
      <c r="F9037">
        <v>49000</v>
      </c>
      <c r="G9037">
        <v>52650</v>
      </c>
      <c r="H9037">
        <v>56250</v>
      </c>
      <c r="I9037">
        <v>59900</v>
      </c>
      <c r="J9037">
        <v>63500</v>
      </c>
      <c r="K9037" t="s">
        <v>3116</v>
      </c>
      <c r="L9037">
        <v>21</v>
      </c>
      <c r="M9037">
        <v>50</v>
      </c>
      <c r="N9037" t="s">
        <v>1140</v>
      </c>
    </row>
    <row r="9038" spans="1:14" x14ac:dyDescent="0.2">
      <c r="A9038" t="s">
        <v>14797</v>
      </c>
      <c r="B9038">
        <v>31750</v>
      </c>
      <c r="C9038">
        <v>36300</v>
      </c>
      <c r="D9038">
        <v>40850</v>
      </c>
      <c r="E9038">
        <v>45350</v>
      </c>
      <c r="F9038">
        <v>49000</v>
      </c>
      <c r="G9038">
        <v>52650</v>
      </c>
      <c r="H9038">
        <v>56250</v>
      </c>
      <c r="I9038">
        <v>59900</v>
      </c>
      <c r="J9038">
        <v>63500</v>
      </c>
      <c r="K9038" t="s">
        <v>3116</v>
      </c>
      <c r="L9038">
        <v>21</v>
      </c>
      <c r="M9038">
        <v>50</v>
      </c>
      <c r="N9038" t="s">
        <v>1141</v>
      </c>
    </row>
    <row r="9039" spans="1:14" x14ac:dyDescent="0.2">
      <c r="A9039" t="s">
        <v>14798</v>
      </c>
      <c r="B9039">
        <v>31750</v>
      </c>
      <c r="C9039">
        <v>36300</v>
      </c>
      <c r="D9039">
        <v>40850</v>
      </c>
      <c r="E9039">
        <v>45350</v>
      </c>
      <c r="F9039">
        <v>49000</v>
      </c>
      <c r="G9039">
        <v>52650</v>
      </c>
      <c r="H9039">
        <v>56250</v>
      </c>
      <c r="I9039">
        <v>59900</v>
      </c>
      <c r="J9039">
        <v>63500</v>
      </c>
      <c r="K9039" t="s">
        <v>3116</v>
      </c>
      <c r="L9039">
        <v>21</v>
      </c>
      <c r="M9039">
        <v>50</v>
      </c>
      <c r="N9039" t="s">
        <v>1142</v>
      </c>
    </row>
    <row r="9040" spans="1:14" x14ac:dyDescent="0.2">
      <c r="A9040" t="s">
        <v>14799</v>
      </c>
      <c r="B9040">
        <v>31750</v>
      </c>
      <c r="C9040">
        <v>36300</v>
      </c>
      <c r="D9040">
        <v>40850</v>
      </c>
      <c r="E9040">
        <v>45350</v>
      </c>
      <c r="F9040">
        <v>49000</v>
      </c>
      <c r="G9040">
        <v>52650</v>
      </c>
      <c r="H9040">
        <v>56250</v>
      </c>
      <c r="I9040">
        <v>59900</v>
      </c>
      <c r="J9040">
        <v>63500</v>
      </c>
      <c r="K9040" t="s">
        <v>3116</v>
      </c>
      <c r="L9040">
        <v>21</v>
      </c>
      <c r="M9040">
        <v>50</v>
      </c>
      <c r="N9040" t="s">
        <v>1143</v>
      </c>
    </row>
    <row r="9041" spans="1:14" x14ac:dyDescent="0.2">
      <c r="A9041" t="s">
        <v>14800</v>
      </c>
      <c r="B9041">
        <v>31750</v>
      </c>
      <c r="C9041">
        <v>36300</v>
      </c>
      <c r="D9041">
        <v>40850</v>
      </c>
      <c r="E9041">
        <v>45350</v>
      </c>
      <c r="F9041">
        <v>49000</v>
      </c>
      <c r="G9041">
        <v>52650</v>
      </c>
      <c r="H9041">
        <v>56250</v>
      </c>
      <c r="I9041">
        <v>59900</v>
      </c>
      <c r="J9041">
        <v>63500</v>
      </c>
      <c r="K9041" t="s">
        <v>3116</v>
      </c>
      <c r="L9041">
        <v>21</v>
      </c>
      <c r="M9041">
        <v>50</v>
      </c>
      <c r="N9041" t="s">
        <v>1144</v>
      </c>
    </row>
    <row r="9042" spans="1:14" x14ac:dyDescent="0.2">
      <c r="A9042" t="s">
        <v>14801</v>
      </c>
      <c r="B9042">
        <v>31750</v>
      </c>
      <c r="C9042">
        <v>36300</v>
      </c>
      <c r="D9042">
        <v>40850</v>
      </c>
      <c r="E9042">
        <v>45350</v>
      </c>
      <c r="F9042">
        <v>49000</v>
      </c>
      <c r="G9042">
        <v>52650</v>
      </c>
      <c r="H9042">
        <v>56250</v>
      </c>
      <c r="I9042">
        <v>59900</v>
      </c>
      <c r="J9042">
        <v>63500</v>
      </c>
      <c r="K9042" t="s">
        <v>3116</v>
      </c>
      <c r="L9042">
        <v>21</v>
      </c>
      <c r="M9042">
        <v>50</v>
      </c>
      <c r="N9042" t="s">
        <v>1145</v>
      </c>
    </row>
    <row r="9043" spans="1:14" x14ac:dyDescent="0.2">
      <c r="A9043" t="s">
        <v>14802</v>
      </c>
      <c r="B9043">
        <v>31750</v>
      </c>
      <c r="C9043">
        <v>36300</v>
      </c>
      <c r="D9043">
        <v>40850</v>
      </c>
      <c r="E9043">
        <v>45350</v>
      </c>
      <c r="F9043">
        <v>49000</v>
      </c>
      <c r="G9043">
        <v>52650</v>
      </c>
      <c r="H9043">
        <v>56250</v>
      </c>
      <c r="I9043">
        <v>59900</v>
      </c>
      <c r="J9043">
        <v>63500</v>
      </c>
      <c r="K9043" t="s">
        <v>3116</v>
      </c>
      <c r="L9043">
        <v>21</v>
      </c>
      <c r="M9043">
        <v>50</v>
      </c>
      <c r="N9043" t="s">
        <v>1146</v>
      </c>
    </row>
    <row r="9044" spans="1:14" x14ac:dyDescent="0.2">
      <c r="A9044" t="s">
        <v>14803</v>
      </c>
      <c r="B9044">
        <v>31750</v>
      </c>
      <c r="C9044">
        <v>36300</v>
      </c>
      <c r="D9044">
        <v>40850</v>
      </c>
      <c r="E9044">
        <v>45350</v>
      </c>
      <c r="F9044">
        <v>49000</v>
      </c>
      <c r="G9044">
        <v>52650</v>
      </c>
      <c r="H9044">
        <v>56250</v>
      </c>
      <c r="I9044">
        <v>59900</v>
      </c>
      <c r="J9044">
        <v>63500</v>
      </c>
      <c r="K9044" t="s">
        <v>3116</v>
      </c>
      <c r="L9044">
        <v>21</v>
      </c>
      <c r="M9044">
        <v>50</v>
      </c>
      <c r="N9044" t="s">
        <v>1147</v>
      </c>
    </row>
    <row r="9045" spans="1:14" x14ac:dyDescent="0.2">
      <c r="A9045" t="s">
        <v>14804</v>
      </c>
      <c r="B9045">
        <v>31750</v>
      </c>
      <c r="C9045">
        <v>36300</v>
      </c>
      <c r="D9045">
        <v>40850</v>
      </c>
      <c r="E9045">
        <v>45350</v>
      </c>
      <c r="F9045">
        <v>49000</v>
      </c>
      <c r="G9045">
        <v>52650</v>
      </c>
      <c r="H9045">
        <v>56250</v>
      </c>
      <c r="I9045">
        <v>59900</v>
      </c>
      <c r="J9045">
        <v>63500</v>
      </c>
      <c r="K9045" t="s">
        <v>3116</v>
      </c>
      <c r="L9045">
        <v>21</v>
      </c>
      <c r="M9045">
        <v>50</v>
      </c>
      <c r="N9045" t="s">
        <v>1148</v>
      </c>
    </row>
    <row r="9046" spans="1:14" x14ac:dyDescent="0.2">
      <c r="A9046" t="s">
        <v>14805</v>
      </c>
      <c r="B9046">
        <v>31750</v>
      </c>
      <c r="C9046">
        <v>36300</v>
      </c>
      <c r="D9046">
        <v>40850</v>
      </c>
      <c r="E9046">
        <v>45350</v>
      </c>
      <c r="F9046">
        <v>49000</v>
      </c>
      <c r="G9046">
        <v>52650</v>
      </c>
      <c r="H9046">
        <v>56250</v>
      </c>
      <c r="I9046">
        <v>59900</v>
      </c>
      <c r="J9046">
        <v>63500</v>
      </c>
      <c r="K9046" t="s">
        <v>3116</v>
      </c>
      <c r="L9046">
        <v>21</v>
      </c>
      <c r="M9046">
        <v>50</v>
      </c>
      <c r="N9046" t="s">
        <v>1149</v>
      </c>
    </row>
    <row r="9047" spans="1:14" x14ac:dyDescent="0.2">
      <c r="A9047" t="s">
        <v>14806</v>
      </c>
      <c r="B9047">
        <v>31750</v>
      </c>
      <c r="C9047">
        <v>36300</v>
      </c>
      <c r="D9047">
        <v>40850</v>
      </c>
      <c r="E9047">
        <v>45350</v>
      </c>
      <c r="F9047">
        <v>49000</v>
      </c>
      <c r="G9047">
        <v>52650</v>
      </c>
      <c r="H9047">
        <v>56250</v>
      </c>
      <c r="I9047">
        <v>59900</v>
      </c>
      <c r="J9047">
        <v>63500</v>
      </c>
      <c r="K9047" t="s">
        <v>3116</v>
      </c>
      <c r="L9047">
        <v>21</v>
      </c>
      <c r="M9047">
        <v>50</v>
      </c>
      <c r="N9047" t="s">
        <v>1150</v>
      </c>
    </row>
    <row r="9048" spans="1:14" x14ac:dyDescent="0.2">
      <c r="A9048" t="s">
        <v>14807</v>
      </c>
      <c r="B9048">
        <v>31750</v>
      </c>
      <c r="C9048">
        <v>36300</v>
      </c>
      <c r="D9048">
        <v>40850</v>
      </c>
      <c r="E9048">
        <v>45350</v>
      </c>
      <c r="F9048">
        <v>49000</v>
      </c>
      <c r="G9048">
        <v>52650</v>
      </c>
      <c r="H9048">
        <v>56250</v>
      </c>
      <c r="I9048">
        <v>59900</v>
      </c>
      <c r="J9048">
        <v>63500</v>
      </c>
      <c r="K9048" t="s">
        <v>3116</v>
      </c>
      <c r="L9048">
        <v>21</v>
      </c>
      <c r="M9048">
        <v>50</v>
      </c>
      <c r="N9048" t="s">
        <v>1151</v>
      </c>
    </row>
    <row r="9049" spans="1:14" x14ac:dyDescent="0.2">
      <c r="A9049" t="s">
        <v>14808</v>
      </c>
      <c r="B9049">
        <v>31750</v>
      </c>
      <c r="C9049">
        <v>36300</v>
      </c>
      <c r="D9049">
        <v>40850</v>
      </c>
      <c r="E9049">
        <v>45350</v>
      </c>
      <c r="F9049">
        <v>49000</v>
      </c>
      <c r="G9049">
        <v>52650</v>
      </c>
      <c r="H9049">
        <v>56250</v>
      </c>
      <c r="I9049">
        <v>59900</v>
      </c>
      <c r="J9049">
        <v>63500</v>
      </c>
      <c r="K9049" t="s">
        <v>3116</v>
      </c>
      <c r="L9049">
        <v>21</v>
      </c>
      <c r="M9049">
        <v>50</v>
      </c>
      <c r="N9049" t="s">
        <v>1152</v>
      </c>
    </row>
    <row r="9050" spans="1:14" x14ac:dyDescent="0.2">
      <c r="A9050" t="s">
        <v>14809</v>
      </c>
      <c r="B9050">
        <v>31750</v>
      </c>
      <c r="C9050">
        <v>36300</v>
      </c>
      <c r="D9050">
        <v>40850</v>
      </c>
      <c r="E9050">
        <v>45350</v>
      </c>
      <c r="F9050">
        <v>49000</v>
      </c>
      <c r="G9050">
        <v>52650</v>
      </c>
      <c r="H9050">
        <v>56250</v>
      </c>
      <c r="I9050">
        <v>59900</v>
      </c>
      <c r="J9050">
        <v>63500</v>
      </c>
      <c r="K9050" t="s">
        <v>3116</v>
      </c>
      <c r="L9050">
        <v>21</v>
      </c>
      <c r="M9050">
        <v>50</v>
      </c>
      <c r="N9050" t="s">
        <v>1153</v>
      </c>
    </row>
    <row r="9051" spans="1:14" x14ac:dyDescent="0.2">
      <c r="A9051" t="s">
        <v>14810</v>
      </c>
      <c r="B9051">
        <v>31750</v>
      </c>
      <c r="C9051">
        <v>36300</v>
      </c>
      <c r="D9051">
        <v>40850</v>
      </c>
      <c r="E9051">
        <v>45350</v>
      </c>
      <c r="F9051">
        <v>49000</v>
      </c>
      <c r="G9051">
        <v>52650</v>
      </c>
      <c r="H9051">
        <v>56250</v>
      </c>
      <c r="I9051">
        <v>59900</v>
      </c>
      <c r="J9051">
        <v>63500</v>
      </c>
      <c r="K9051" t="s">
        <v>3116</v>
      </c>
      <c r="L9051">
        <v>21</v>
      </c>
      <c r="M9051">
        <v>50</v>
      </c>
      <c r="N9051" t="s">
        <v>1154</v>
      </c>
    </row>
    <row r="9052" spans="1:14" x14ac:dyDescent="0.2">
      <c r="A9052" t="s">
        <v>14811</v>
      </c>
      <c r="B9052">
        <v>31750</v>
      </c>
      <c r="C9052">
        <v>36300</v>
      </c>
      <c r="D9052">
        <v>40850</v>
      </c>
      <c r="E9052">
        <v>45350</v>
      </c>
      <c r="F9052">
        <v>49000</v>
      </c>
      <c r="G9052">
        <v>52650</v>
      </c>
      <c r="H9052">
        <v>56250</v>
      </c>
      <c r="I9052">
        <v>59900</v>
      </c>
      <c r="J9052">
        <v>63500</v>
      </c>
      <c r="K9052" t="s">
        <v>3116</v>
      </c>
      <c r="L9052">
        <v>21</v>
      </c>
      <c r="M9052">
        <v>50</v>
      </c>
      <c r="N9052" t="s">
        <v>1155</v>
      </c>
    </row>
    <row r="9053" spans="1:14" x14ac:dyDescent="0.2">
      <c r="A9053" t="s">
        <v>14812</v>
      </c>
      <c r="B9053">
        <v>31750</v>
      </c>
      <c r="C9053">
        <v>36300</v>
      </c>
      <c r="D9053">
        <v>40850</v>
      </c>
      <c r="E9053">
        <v>45350</v>
      </c>
      <c r="F9053">
        <v>49000</v>
      </c>
      <c r="G9053">
        <v>52650</v>
      </c>
      <c r="H9053">
        <v>56250</v>
      </c>
      <c r="I9053">
        <v>59900</v>
      </c>
      <c r="J9053">
        <v>63500</v>
      </c>
      <c r="K9053" t="s">
        <v>3116</v>
      </c>
      <c r="L9053">
        <v>21</v>
      </c>
      <c r="M9053">
        <v>50</v>
      </c>
      <c r="N9053" t="s">
        <v>1156</v>
      </c>
    </row>
    <row r="9054" spans="1:14" x14ac:dyDescent="0.2">
      <c r="A9054" t="s">
        <v>14813</v>
      </c>
      <c r="B9054">
        <v>31750</v>
      </c>
      <c r="C9054">
        <v>36300</v>
      </c>
      <c r="D9054">
        <v>40850</v>
      </c>
      <c r="E9054">
        <v>45350</v>
      </c>
      <c r="F9054">
        <v>49000</v>
      </c>
      <c r="G9054">
        <v>52650</v>
      </c>
      <c r="H9054">
        <v>56250</v>
      </c>
      <c r="I9054">
        <v>59900</v>
      </c>
      <c r="J9054">
        <v>63500</v>
      </c>
      <c r="K9054" t="s">
        <v>3116</v>
      </c>
      <c r="L9054">
        <v>21</v>
      </c>
      <c r="M9054">
        <v>50</v>
      </c>
      <c r="N9054" t="s">
        <v>1157</v>
      </c>
    </row>
    <row r="9055" spans="1:14" x14ac:dyDescent="0.2">
      <c r="A9055" t="s">
        <v>14814</v>
      </c>
      <c r="B9055">
        <v>31750</v>
      </c>
      <c r="C9055">
        <v>36300</v>
      </c>
      <c r="D9055">
        <v>40850</v>
      </c>
      <c r="E9055">
        <v>45350</v>
      </c>
      <c r="F9055">
        <v>49000</v>
      </c>
      <c r="G9055">
        <v>52650</v>
      </c>
      <c r="H9055">
        <v>56250</v>
      </c>
      <c r="I9055">
        <v>59900</v>
      </c>
      <c r="J9055">
        <v>63500</v>
      </c>
      <c r="K9055" t="s">
        <v>3116</v>
      </c>
      <c r="L9055">
        <v>21</v>
      </c>
      <c r="M9055">
        <v>50</v>
      </c>
      <c r="N9055" t="s">
        <v>1158</v>
      </c>
    </row>
    <row r="9056" spans="1:14" x14ac:dyDescent="0.2">
      <c r="A9056" t="s">
        <v>14815</v>
      </c>
      <c r="B9056">
        <v>31750</v>
      </c>
      <c r="C9056">
        <v>36300</v>
      </c>
      <c r="D9056">
        <v>40850</v>
      </c>
      <c r="E9056">
        <v>45350</v>
      </c>
      <c r="F9056">
        <v>49000</v>
      </c>
      <c r="G9056">
        <v>52650</v>
      </c>
      <c r="H9056">
        <v>56250</v>
      </c>
      <c r="I9056">
        <v>59900</v>
      </c>
      <c r="J9056">
        <v>63500</v>
      </c>
      <c r="K9056" t="s">
        <v>3116</v>
      </c>
      <c r="L9056">
        <v>21</v>
      </c>
      <c r="M9056">
        <v>50</v>
      </c>
      <c r="N9056" t="s">
        <v>1159</v>
      </c>
    </row>
    <row r="9057" spans="1:14" x14ac:dyDescent="0.2">
      <c r="A9057" t="s">
        <v>14816</v>
      </c>
      <c r="B9057">
        <v>33900</v>
      </c>
      <c r="C9057">
        <v>38750</v>
      </c>
      <c r="D9057">
        <v>43600</v>
      </c>
      <c r="E9057">
        <v>48400</v>
      </c>
      <c r="F9057">
        <v>52300</v>
      </c>
      <c r="G9057">
        <v>56150</v>
      </c>
      <c r="H9057">
        <v>60050</v>
      </c>
      <c r="I9057">
        <v>63900</v>
      </c>
      <c r="J9057">
        <v>67800</v>
      </c>
      <c r="K9057" t="s">
        <v>3116</v>
      </c>
      <c r="L9057">
        <v>23</v>
      </c>
      <c r="M9057">
        <v>50</v>
      </c>
      <c r="N9057" t="s">
        <v>1160</v>
      </c>
    </row>
    <row r="9058" spans="1:14" x14ac:dyDescent="0.2">
      <c r="A9058" t="s">
        <v>14817</v>
      </c>
      <c r="B9058">
        <v>33900</v>
      </c>
      <c r="C9058">
        <v>38750</v>
      </c>
      <c r="D9058">
        <v>43600</v>
      </c>
      <c r="E9058">
        <v>48400</v>
      </c>
      <c r="F9058">
        <v>52300</v>
      </c>
      <c r="G9058">
        <v>56150</v>
      </c>
      <c r="H9058">
        <v>60050</v>
      </c>
      <c r="I9058">
        <v>63900</v>
      </c>
      <c r="J9058">
        <v>67800</v>
      </c>
      <c r="K9058" t="s">
        <v>3116</v>
      </c>
      <c r="L9058">
        <v>23</v>
      </c>
      <c r="M9058">
        <v>50</v>
      </c>
      <c r="N9058" t="s">
        <v>1161</v>
      </c>
    </row>
    <row r="9059" spans="1:14" x14ac:dyDescent="0.2">
      <c r="A9059" t="s">
        <v>14818</v>
      </c>
      <c r="B9059">
        <v>33900</v>
      </c>
      <c r="C9059">
        <v>38750</v>
      </c>
      <c r="D9059">
        <v>43600</v>
      </c>
      <c r="E9059">
        <v>48400</v>
      </c>
      <c r="F9059">
        <v>52300</v>
      </c>
      <c r="G9059">
        <v>56150</v>
      </c>
      <c r="H9059">
        <v>60050</v>
      </c>
      <c r="I9059">
        <v>63900</v>
      </c>
      <c r="J9059">
        <v>67800</v>
      </c>
      <c r="K9059" t="s">
        <v>3116</v>
      </c>
      <c r="L9059">
        <v>23</v>
      </c>
      <c r="M9059">
        <v>50</v>
      </c>
      <c r="N9059" t="s">
        <v>1162</v>
      </c>
    </row>
    <row r="9060" spans="1:14" x14ac:dyDescent="0.2">
      <c r="A9060" t="s">
        <v>14819</v>
      </c>
      <c r="B9060">
        <v>33900</v>
      </c>
      <c r="C9060">
        <v>38750</v>
      </c>
      <c r="D9060">
        <v>43600</v>
      </c>
      <c r="E9060">
        <v>48400</v>
      </c>
      <c r="F9060">
        <v>52300</v>
      </c>
      <c r="G9060">
        <v>56150</v>
      </c>
      <c r="H9060">
        <v>60050</v>
      </c>
      <c r="I9060">
        <v>63900</v>
      </c>
      <c r="J9060">
        <v>67800</v>
      </c>
      <c r="K9060" t="s">
        <v>3116</v>
      </c>
      <c r="L9060">
        <v>23</v>
      </c>
      <c r="M9060">
        <v>50</v>
      </c>
      <c r="N9060" t="s">
        <v>1163</v>
      </c>
    </row>
    <row r="9061" spans="1:14" x14ac:dyDescent="0.2">
      <c r="A9061" t="s">
        <v>14820</v>
      </c>
      <c r="B9061">
        <v>33900</v>
      </c>
      <c r="C9061">
        <v>38750</v>
      </c>
      <c r="D9061">
        <v>43600</v>
      </c>
      <c r="E9061">
        <v>48400</v>
      </c>
      <c r="F9061">
        <v>52300</v>
      </c>
      <c r="G9061">
        <v>56150</v>
      </c>
      <c r="H9061">
        <v>60050</v>
      </c>
      <c r="I9061">
        <v>63900</v>
      </c>
      <c r="J9061">
        <v>67800</v>
      </c>
      <c r="K9061" t="s">
        <v>3116</v>
      </c>
      <c r="L9061">
        <v>23</v>
      </c>
      <c r="M9061">
        <v>50</v>
      </c>
      <c r="N9061" t="s">
        <v>1164</v>
      </c>
    </row>
    <row r="9062" spans="1:14" x14ac:dyDescent="0.2">
      <c r="A9062" t="s">
        <v>14821</v>
      </c>
      <c r="B9062">
        <v>33900</v>
      </c>
      <c r="C9062">
        <v>38750</v>
      </c>
      <c r="D9062">
        <v>43600</v>
      </c>
      <c r="E9062">
        <v>48400</v>
      </c>
      <c r="F9062">
        <v>52300</v>
      </c>
      <c r="G9062">
        <v>56150</v>
      </c>
      <c r="H9062">
        <v>60050</v>
      </c>
      <c r="I9062">
        <v>63900</v>
      </c>
      <c r="J9062">
        <v>67800</v>
      </c>
      <c r="K9062" t="s">
        <v>3116</v>
      </c>
      <c r="L9062">
        <v>23</v>
      </c>
      <c r="M9062">
        <v>50</v>
      </c>
      <c r="N9062" t="s">
        <v>1165</v>
      </c>
    </row>
    <row r="9063" spans="1:14" x14ac:dyDescent="0.2">
      <c r="A9063" t="s">
        <v>14822</v>
      </c>
      <c r="B9063">
        <v>33900</v>
      </c>
      <c r="C9063">
        <v>38750</v>
      </c>
      <c r="D9063">
        <v>43600</v>
      </c>
      <c r="E9063">
        <v>48400</v>
      </c>
      <c r="F9063">
        <v>52300</v>
      </c>
      <c r="G9063">
        <v>56150</v>
      </c>
      <c r="H9063">
        <v>60050</v>
      </c>
      <c r="I9063">
        <v>63900</v>
      </c>
      <c r="J9063">
        <v>67800</v>
      </c>
      <c r="K9063" t="s">
        <v>3116</v>
      </c>
      <c r="L9063">
        <v>23</v>
      </c>
      <c r="M9063">
        <v>50</v>
      </c>
      <c r="N9063" t="s">
        <v>1166</v>
      </c>
    </row>
    <row r="9064" spans="1:14" x14ac:dyDescent="0.2">
      <c r="A9064" t="s">
        <v>14823</v>
      </c>
      <c r="B9064">
        <v>33900</v>
      </c>
      <c r="C9064">
        <v>38750</v>
      </c>
      <c r="D9064">
        <v>43600</v>
      </c>
      <c r="E9064">
        <v>48400</v>
      </c>
      <c r="F9064">
        <v>52300</v>
      </c>
      <c r="G9064">
        <v>56150</v>
      </c>
      <c r="H9064">
        <v>60050</v>
      </c>
      <c r="I9064">
        <v>63900</v>
      </c>
      <c r="J9064">
        <v>67800</v>
      </c>
      <c r="K9064" t="s">
        <v>3116</v>
      </c>
      <c r="L9064">
        <v>23</v>
      </c>
      <c r="M9064">
        <v>50</v>
      </c>
      <c r="N9064" t="s">
        <v>1167</v>
      </c>
    </row>
    <row r="9065" spans="1:14" x14ac:dyDescent="0.2">
      <c r="A9065" t="s">
        <v>14824</v>
      </c>
      <c r="B9065">
        <v>33900</v>
      </c>
      <c r="C9065">
        <v>38750</v>
      </c>
      <c r="D9065">
        <v>43600</v>
      </c>
      <c r="E9065">
        <v>48400</v>
      </c>
      <c r="F9065">
        <v>52300</v>
      </c>
      <c r="G9065">
        <v>56150</v>
      </c>
      <c r="H9065">
        <v>60050</v>
      </c>
      <c r="I9065">
        <v>63900</v>
      </c>
      <c r="J9065">
        <v>67800</v>
      </c>
      <c r="K9065" t="s">
        <v>3116</v>
      </c>
      <c r="L9065">
        <v>23</v>
      </c>
      <c r="M9065">
        <v>50</v>
      </c>
      <c r="N9065" t="s">
        <v>518</v>
      </c>
    </row>
    <row r="9066" spans="1:14" x14ac:dyDescent="0.2">
      <c r="A9066" t="s">
        <v>14825</v>
      </c>
      <c r="B9066">
        <v>33900</v>
      </c>
      <c r="C9066">
        <v>38750</v>
      </c>
      <c r="D9066">
        <v>43600</v>
      </c>
      <c r="E9066">
        <v>48400</v>
      </c>
      <c r="F9066">
        <v>52300</v>
      </c>
      <c r="G9066">
        <v>56150</v>
      </c>
      <c r="H9066">
        <v>60050</v>
      </c>
      <c r="I9066">
        <v>63900</v>
      </c>
      <c r="J9066">
        <v>67800</v>
      </c>
      <c r="K9066" t="s">
        <v>3116</v>
      </c>
      <c r="L9066">
        <v>23</v>
      </c>
      <c r="M9066">
        <v>50</v>
      </c>
      <c r="N9066" t="s">
        <v>1168</v>
      </c>
    </row>
    <row r="9067" spans="1:14" x14ac:dyDescent="0.2">
      <c r="A9067" t="s">
        <v>14826</v>
      </c>
      <c r="B9067">
        <v>33900</v>
      </c>
      <c r="C9067">
        <v>38750</v>
      </c>
      <c r="D9067">
        <v>43600</v>
      </c>
      <c r="E9067">
        <v>48400</v>
      </c>
      <c r="F9067">
        <v>52300</v>
      </c>
      <c r="G9067">
        <v>56150</v>
      </c>
      <c r="H9067">
        <v>60050</v>
      </c>
      <c r="I9067">
        <v>63900</v>
      </c>
      <c r="J9067">
        <v>67800</v>
      </c>
      <c r="K9067" t="s">
        <v>3116</v>
      </c>
      <c r="L9067">
        <v>23</v>
      </c>
      <c r="M9067">
        <v>50</v>
      </c>
      <c r="N9067" t="s">
        <v>1169</v>
      </c>
    </row>
    <row r="9068" spans="1:14" x14ac:dyDescent="0.2">
      <c r="A9068" t="s">
        <v>14827</v>
      </c>
      <c r="B9068">
        <v>33900</v>
      </c>
      <c r="C9068">
        <v>38750</v>
      </c>
      <c r="D9068">
        <v>43600</v>
      </c>
      <c r="E9068">
        <v>48400</v>
      </c>
      <c r="F9068">
        <v>52300</v>
      </c>
      <c r="G9068">
        <v>56150</v>
      </c>
      <c r="H9068">
        <v>60050</v>
      </c>
      <c r="I9068">
        <v>63900</v>
      </c>
      <c r="J9068">
        <v>67800</v>
      </c>
      <c r="K9068" t="s">
        <v>3116</v>
      </c>
      <c r="L9068">
        <v>23</v>
      </c>
      <c r="M9068">
        <v>50</v>
      </c>
      <c r="N9068" t="s">
        <v>1170</v>
      </c>
    </row>
    <row r="9069" spans="1:14" x14ac:dyDescent="0.2">
      <c r="A9069" t="s">
        <v>14828</v>
      </c>
      <c r="B9069">
        <v>33900</v>
      </c>
      <c r="C9069">
        <v>38750</v>
      </c>
      <c r="D9069">
        <v>43600</v>
      </c>
      <c r="E9069">
        <v>48400</v>
      </c>
      <c r="F9069">
        <v>52300</v>
      </c>
      <c r="G9069">
        <v>56150</v>
      </c>
      <c r="H9069">
        <v>60050</v>
      </c>
      <c r="I9069">
        <v>63900</v>
      </c>
      <c r="J9069">
        <v>67800</v>
      </c>
      <c r="K9069" t="s">
        <v>3116</v>
      </c>
      <c r="L9069">
        <v>23</v>
      </c>
      <c r="M9069">
        <v>50</v>
      </c>
      <c r="N9069" t="s">
        <v>521</v>
      </c>
    </row>
    <row r="9070" spans="1:14" x14ac:dyDescent="0.2">
      <c r="A9070" t="s">
        <v>14829</v>
      </c>
      <c r="B9070">
        <v>33900</v>
      </c>
      <c r="C9070">
        <v>38750</v>
      </c>
      <c r="D9070">
        <v>43600</v>
      </c>
      <c r="E9070">
        <v>48400</v>
      </c>
      <c r="F9070">
        <v>52300</v>
      </c>
      <c r="G9070">
        <v>56150</v>
      </c>
      <c r="H9070">
        <v>60050</v>
      </c>
      <c r="I9070">
        <v>63900</v>
      </c>
      <c r="J9070">
        <v>67800</v>
      </c>
      <c r="K9070" t="s">
        <v>3116</v>
      </c>
      <c r="L9070">
        <v>23</v>
      </c>
      <c r="M9070">
        <v>50</v>
      </c>
      <c r="N9070" t="s">
        <v>1171</v>
      </c>
    </row>
    <row r="9071" spans="1:14" x14ac:dyDescent="0.2">
      <c r="A9071" t="s">
        <v>14830</v>
      </c>
      <c r="B9071">
        <v>33900</v>
      </c>
      <c r="C9071">
        <v>38750</v>
      </c>
      <c r="D9071">
        <v>43600</v>
      </c>
      <c r="E9071">
        <v>48400</v>
      </c>
      <c r="F9071">
        <v>52300</v>
      </c>
      <c r="G9071">
        <v>56150</v>
      </c>
      <c r="H9071">
        <v>60050</v>
      </c>
      <c r="I9071">
        <v>63900</v>
      </c>
      <c r="J9071">
        <v>67800</v>
      </c>
      <c r="K9071" t="s">
        <v>3116</v>
      </c>
      <c r="L9071">
        <v>23</v>
      </c>
      <c r="M9071">
        <v>50</v>
      </c>
      <c r="N9071" t="s">
        <v>1172</v>
      </c>
    </row>
    <row r="9072" spans="1:14" x14ac:dyDescent="0.2">
      <c r="A9072" t="s">
        <v>14831</v>
      </c>
      <c r="B9072">
        <v>33900</v>
      </c>
      <c r="C9072">
        <v>38750</v>
      </c>
      <c r="D9072">
        <v>43600</v>
      </c>
      <c r="E9072">
        <v>48400</v>
      </c>
      <c r="F9072">
        <v>52300</v>
      </c>
      <c r="G9072">
        <v>56150</v>
      </c>
      <c r="H9072">
        <v>60050</v>
      </c>
      <c r="I9072">
        <v>63900</v>
      </c>
      <c r="J9072">
        <v>67800</v>
      </c>
      <c r="K9072" t="s">
        <v>3116</v>
      </c>
      <c r="L9072">
        <v>23</v>
      </c>
      <c r="M9072">
        <v>50</v>
      </c>
      <c r="N9072" t="s">
        <v>1173</v>
      </c>
    </row>
    <row r="9073" spans="1:14" x14ac:dyDescent="0.2">
      <c r="A9073" t="s">
        <v>14832</v>
      </c>
      <c r="B9073">
        <v>33900</v>
      </c>
      <c r="C9073">
        <v>38750</v>
      </c>
      <c r="D9073">
        <v>43600</v>
      </c>
      <c r="E9073">
        <v>48400</v>
      </c>
      <c r="F9073">
        <v>52300</v>
      </c>
      <c r="G9073">
        <v>56150</v>
      </c>
      <c r="H9073">
        <v>60050</v>
      </c>
      <c r="I9073">
        <v>63900</v>
      </c>
      <c r="J9073">
        <v>67800</v>
      </c>
      <c r="K9073" t="s">
        <v>3116</v>
      </c>
      <c r="L9073">
        <v>23</v>
      </c>
      <c r="M9073">
        <v>50</v>
      </c>
      <c r="N9073" t="s">
        <v>1174</v>
      </c>
    </row>
    <row r="9074" spans="1:14" x14ac:dyDescent="0.2">
      <c r="A9074" t="s">
        <v>14833</v>
      </c>
      <c r="B9074">
        <v>33900</v>
      </c>
      <c r="C9074">
        <v>38750</v>
      </c>
      <c r="D9074">
        <v>43600</v>
      </c>
      <c r="E9074">
        <v>48400</v>
      </c>
      <c r="F9074">
        <v>52300</v>
      </c>
      <c r="G9074">
        <v>56150</v>
      </c>
      <c r="H9074">
        <v>60050</v>
      </c>
      <c r="I9074">
        <v>63900</v>
      </c>
      <c r="J9074">
        <v>67800</v>
      </c>
      <c r="K9074" t="s">
        <v>3116</v>
      </c>
      <c r="L9074">
        <v>23</v>
      </c>
      <c r="M9074">
        <v>50</v>
      </c>
      <c r="N9074" t="s">
        <v>1175</v>
      </c>
    </row>
    <row r="9075" spans="1:14" x14ac:dyDescent="0.2">
      <c r="A9075" t="s">
        <v>14834</v>
      </c>
      <c r="B9075">
        <v>33900</v>
      </c>
      <c r="C9075">
        <v>38750</v>
      </c>
      <c r="D9075">
        <v>43600</v>
      </c>
      <c r="E9075">
        <v>48400</v>
      </c>
      <c r="F9075">
        <v>52300</v>
      </c>
      <c r="G9075">
        <v>56150</v>
      </c>
      <c r="H9075">
        <v>60050</v>
      </c>
      <c r="I9075">
        <v>63900</v>
      </c>
      <c r="J9075">
        <v>67800</v>
      </c>
      <c r="K9075" t="s">
        <v>3116</v>
      </c>
      <c r="L9075">
        <v>23</v>
      </c>
      <c r="M9075">
        <v>50</v>
      </c>
      <c r="N9075" t="s">
        <v>1176</v>
      </c>
    </row>
    <row r="9076" spans="1:14" x14ac:dyDescent="0.2">
      <c r="A9076" t="s">
        <v>14835</v>
      </c>
      <c r="B9076">
        <v>33900</v>
      </c>
      <c r="C9076">
        <v>38750</v>
      </c>
      <c r="D9076">
        <v>43600</v>
      </c>
      <c r="E9076">
        <v>48400</v>
      </c>
      <c r="F9076">
        <v>52300</v>
      </c>
      <c r="G9076">
        <v>56150</v>
      </c>
      <c r="H9076">
        <v>60050</v>
      </c>
      <c r="I9076">
        <v>63900</v>
      </c>
      <c r="J9076">
        <v>67800</v>
      </c>
      <c r="K9076" t="s">
        <v>3116</v>
      </c>
      <c r="L9076">
        <v>23</v>
      </c>
      <c r="M9076">
        <v>50</v>
      </c>
      <c r="N9076" t="s">
        <v>1177</v>
      </c>
    </row>
    <row r="9077" spans="1:14" x14ac:dyDescent="0.2">
      <c r="A9077" t="s">
        <v>14836</v>
      </c>
      <c r="B9077">
        <v>31750</v>
      </c>
      <c r="C9077">
        <v>36300</v>
      </c>
      <c r="D9077">
        <v>40850</v>
      </c>
      <c r="E9077">
        <v>45350</v>
      </c>
      <c r="F9077">
        <v>49000</v>
      </c>
      <c r="G9077">
        <v>52650</v>
      </c>
      <c r="H9077">
        <v>56250</v>
      </c>
      <c r="I9077">
        <v>59900</v>
      </c>
      <c r="J9077">
        <v>63500</v>
      </c>
      <c r="K9077" t="s">
        <v>3116</v>
      </c>
      <c r="L9077">
        <v>25</v>
      </c>
      <c r="M9077">
        <v>50</v>
      </c>
      <c r="N9077" t="s">
        <v>1178</v>
      </c>
    </row>
    <row r="9078" spans="1:14" x14ac:dyDescent="0.2">
      <c r="A9078" t="s">
        <v>14837</v>
      </c>
      <c r="B9078">
        <v>31750</v>
      </c>
      <c r="C9078">
        <v>36300</v>
      </c>
      <c r="D9078">
        <v>40850</v>
      </c>
      <c r="E9078">
        <v>45350</v>
      </c>
      <c r="F9078">
        <v>49000</v>
      </c>
      <c r="G9078">
        <v>52650</v>
      </c>
      <c r="H9078">
        <v>56250</v>
      </c>
      <c r="I9078">
        <v>59900</v>
      </c>
      <c r="J9078">
        <v>63500</v>
      </c>
      <c r="K9078" t="s">
        <v>3116</v>
      </c>
      <c r="L9078">
        <v>25</v>
      </c>
      <c r="M9078">
        <v>50</v>
      </c>
      <c r="N9078" t="s">
        <v>1179</v>
      </c>
    </row>
    <row r="9079" spans="1:14" x14ac:dyDescent="0.2">
      <c r="A9079" t="s">
        <v>14838</v>
      </c>
      <c r="B9079">
        <v>31750</v>
      </c>
      <c r="C9079">
        <v>36300</v>
      </c>
      <c r="D9079">
        <v>40850</v>
      </c>
      <c r="E9079">
        <v>45350</v>
      </c>
      <c r="F9079">
        <v>49000</v>
      </c>
      <c r="G9079">
        <v>52650</v>
      </c>
      <c r="H9079">
        <v>56250</v>
      </c>
      <c r="I9079">
        <v>59900</v>
      </c>
      <c r="J9079">
        <v>63500</v>
      </c>
      <c r="K9079" t="s">
        <v>3116</v>
      </c>
      <c r="L9079">
        <v>25</v>
      </c>
      <c r="M9079">
        <v>50</v>
      </c>
      <c r="N9079" t="s">
        <v>1180</v>
      </c>
    </row>
    <row r="9080" spans="1:14" x14ac:dyDescent="0.2">
      <c r="A9080" t="s">
        <v>14839</v>
      </c>
      <c r="B9080">
        <v>31750</v>
      </c>
      <c r="C9080">
        <v>36300</v>
      </c>
      <c r="D9080">
        <v>40850</v>
      </c>
      <c r="E9080">
        <v>45350</v>
      </c>
      <c r="F9080">
        <v>49000</v>
      </c>
      <c r="G9080">
        <v>52650</v>
      </c>
      <c r="H9080">
        <v>56250</v>
      </c>
      <c r="I9080">
        <v>59900</v>
      </c>
      <c r="J9080">
        <v>63500</v>
      </c>
      <c r="K9080" t="s">
        <v>3116</v>
      </c>
      <c r="L9080">
        <v>25</v>
      </c>
      <c r="M9080">
        <v>50</v>
      </c>
      <c r="N9080" t="s">
        <v>1181</v>
      </c>
    </row>
    <row r="9081" spans="1:14" x14ac:dyDescent="0.2">
      <c r="A9081" t="s">
        <v>14840</v>
      </c>
      <c r="B9081">
        <v>31750</v>
      </c>
      <c r="C9081">
        <v>36300</v>
      </c>
      <c r="D9081">
        <v>40850</v>
      </c>
      <c r="E9081">
        <v>45350</v>
      </c>
      <c r="F9081">
        <v>49000</v>
      </c>
      <c r="G9081">
        <v>52650</v>
      </c>
      <c r="H9081">
        <v>56250</v>
      </c>
      <c r="I9081">
        <v>59900</v>
      </c>
      <c r="J9081">
        <v>63500</v>
      </c>
      <c r="K9081" t="s">
        <v>3116</v>
      </c>
      <c r="L9081">
        <v>25</v>
      </c>
      <c r="M9081">
        <v>50</v>
      </c>
      <c r="N9081" t="s">
        <v>1182</v>
      </c>
    </row>
    <row r="9082" spans="1:14" x14ac:dyDescent="0.2">
      <c r="A9082" t="s">
        <v>14841</v>
      </c>
      <c r="B9082">
        <v>31750</v>
      </c>
      <c r="C9082">
        <v>36300</v>
      </c>
      <c r="D9082">
        <v>40850</v>
      </c>
      <c r="E9082">
        <v>45350</v>
      </c>
      <c r="F9082">
        <v>49000</v>
      </c>
      <c r="G9082">
        <v>52650</v>
      </c>
      <c r="H9082">
        <v>56250</v>
      </c>
      <c r="I9082">
        <v>59900</v>
      </c>
      <c r="J9082">
        <v>63500</v>
      </c>
      <c r="K9082" t="s">
        <v>3116</v>
      </c>
      <c r="L9082">
        <v>25</v>
      </c>
      <c r="M9082">
        <v>50</v>
      </c>
      <c r="N9082" t="s">
        <v>1183</v>
      </c>
    </row>
    <row r="9083" spans="1:14" x14ac:dyDescent="0.2">
      <c r="A9083" t="s">
        <v>14842</v>
      </c>
      <c r="B9083">
        <v>31750</v>
      </c>
      <c r="C9083">
        <v>36300</v>
      </c>
      <c r="D9083">
        <v>40850</v>
      </c>
      <c r="E9083">
        <v>45350</v>
      </c>
      <c r="F9083">
        <v>49000</v>
      </c>
      <c r="G9083">
        <v>52650</v>
      </c>
      <c r="H9083">
        <v>56250</v>
      </c>
      <c r="I9083">
        <v>59900</v>
      </c>
      <c r="J9083">
        <v>63500</v>
      </c>
      <c r="K9083" t="s">
        <v>3116</v>
      </c>
      <c r="L9083">
        <v>25</v>
      </c>
      <c r="M9083">
        <v>50</v>
      </c>
      <c r="N9083" t="s">
        <v>1184</v>
      </c>
    </row>
    <row r="9084" spans="1:14" x14ac:dyDescent="0.2">
      <c r="A9084" t="s">
        <v>14843</v>
      </c>
      <c r="B9084">
        <v>31750</v>
      </c>
      <c r="C9084">
        <v>36300</v>
      </c>
      <c r="D9084">
        <v>40850</v>
      </c>
      <c r="E9084">
        <v>45350</v>
      </c>
      <c r="F9084">
        <v>49000</v>
      </c>
      <c r="G9084">
        <v>52650</v>
      </c>
      <c r="H9084">
        <v>56250</v>
      </c>
      <c r="I9084">
        <v>59900</v>
      </c>
      <c r="J9084">
        <v>63500</v>
      </c>
      <c r="K9084" t="s">
        <v>3116</v>
      </c>
      <c r="L9084">
        <v>25</v>
      </c>
      <c r="M9084">
        <v>50</v>
      </c>
      <c r="N9084" t="s">
        <v>1185</v>
      </c>
    </row>
    <row r="9085" spans="1:14" x14ac:dyDescent="0.2">
      <c r="A9085" t="s">
        <v>14844</v>
      </c>
      <c r="B9085">
        <v>31750</v>
      </c>
      <c r="C9085">
        <v>36300</v>
      </c>
      <c r="D9085">
        <v>40850</v>
      </c>
      <c r="E9085">
        <v>45350</v>
      </c>
      <c r="F9085">
        <v>49000</v>
      </c>
      <c r="G9085">
        <v>52650</v>
      </c>
      <c r="H9085">
        <v>56250</v>
      </c>
      <c r="I9085">
        <v>59900</v>
      </c>
      <c r="J9085">
        <v>63500</v>
      </c>
      <c r="K9085" t="s">
        <v>3116</v>
      </c>
      <c r="L9085">
        <v>25</v>
      </c>
      <c r="M9085">
        <v>50</v>
      </c>
      <c r="N9085" t="s">
        <v>1186</v>
      </c>
    </row>
    <row r="9086" spans="1:14" x14ac:dyDescent="0.2">
      <c r="A9086" t="s">
        <v>14845</v>
      </c>
      <c r="B9086">
        <v>31750</v>
      </c>
      <c r="C9086">
        <v>36300</v>
      </c>
      <c r="D9086">
        <v>40850</v>
      </c>
      <c r="E9086">
        <v>45350</v>
      </c>
      <c r="F9086">
        <v>49000</v>
      </c>
      <c r="G9086">
        <v>52650</v>
      </c>
      <c r="H9086">
        <v>56250</v>
      </c>
      <c r="I9086">
        <v>59900</v>
      </c>
      <c r="J9086">
        <v>63500</v>
      </c>
      <c r="K9086" t="s">
        <v>3116</v>
      </c>
      <c r="L9086">
        <v>25</v>
      </c>
      <c r="M9086">
        <v>50</v>
      </c>
      <c r="N9086" t="s">
        <v>1187</v>
      </c>
    </row>
    <row r="9087" spans="1:14" x14ac:dyDescent="0.2">
      <c r="A9087" t="s">
        <v>14846</v>
      </c>
      <c r="B9087">
        <v>31750</v>
      </c>
      <c r="C9087">
        <v>36300</v>
      </c>
      <c r="D9087">
        <v>40850</v>
      </c>
      <c r="E9087">
        <v>45350</v>
      </c>
      <c r="F9087">
        <v>49000</v>
      </c>
      <c r="G9087">
        <v>52650</v>
      </c>
      <c r="H9087">
        <v>56250</v>
      </c>
      <c r="I9087">
        <v>59900</v>
      </c>
      <c r="J9087">
        <v>63500</v>
      </c>
      <c r="K9087" t="s">
        <v>3116</v>
      </c>
      <c r="L9087">
        <v>25</v>
      </c>
      <c r="M9087">
        <v>50</v>
      </c>
      <c r="N9087" t="s">
        <v>1188</v>
      </c>
    </row>
    <row r="9088" spans="1:14" x14ac:dyDescent="0.2">
      <c r="A9088" t="s">
        <v>14847</v>
      </c>
      <c r="B9088">
        <v>31750</v>
      </c>
      <c r="C9088">
        <v>36300</v>
      </c>
      <c r="D9088">
        <v>40850</v>
      </c>
      <c r="E9088">
        <v>45350</v>
      </c>
      <c r="F9088">
        <v>49000</v>
      </c>
      <c r="G9088">
        <v>52650</v>
      </c>
      <c r="H9088">
        <v>56250</v>
      </c>
      <c r="I9088">
        <v>59900</v>
      </c>
      <c r="J9088">
        <v>63500</v>
      </c>
      <c r="K9088" t="s">
        <v>3116</v>
      </c>
      <c r="L9088">
        <v>25</v>
      </c>
      <c r="M9088">
        <v>50</v>
      </c>
      <c r="N9088" t="s">
        <v>1189</v>
      </c>
    </row>
    <row r="9089" spans="1:14" x14ac:dyDescent="0.2">
      <c r="A9089" t="s">
        <v>14848</v>
      </c>
      <c r="B9089">
        <v>31750</v>
      </c>
      <c r="C9089">
        <v>36300</v>
      </c>
      <c r="D9089">
        <v>40850</v>
      </c>
      <c r="E9089">
        <v>45350</v>
      </c>
      <c r="F9089">
        <v>49000</v>
      </c>
      <c r="G9089">
        <v>52650</v>
      </c>
      <c r="H9089">
        <v>56250</v>
      </c>
      <c r="I9089">
        <v>59900</v>
      </c>
      <c r="J9089">
        <v>63500</v>
      </c>
      <c r="K9089" t="s">
        <v>3116</v>
      </c>
      <c r="L9089">
        <v>25</v>
      </c>
      <c r="M9089">
        <v>50</v>
      </c>
      <c r="N9089" t="s">
        <v>1190</v>
      </c>
    </row>
    <row r="9090" spans="1:14" x14ac:dyDescent="0.2">
      <c r="A9090" t="s">
        <v>14849</v>
      </c>
      <c r="B9090">
        <v>31750</v>
      </c>
      <c r="C9090">
        <v>36300</v>
      </c>
      <c r="D9090">
        <v>40850</v>
      </c>
      <c r="E9090">
        <v>45350</v>
      </c>
      <c r="F9090">
        <v>49000</v>
      </c>
      <c r="G9090">
        <v>52650</v>
      </c>
      <c r="H9090">
        <v>56250</v>
      </c>
      <c r="I9090">
        <v>59900</v>
      </c>
      <c r="J9090">
        <v>63500</v>
      </c>
      <c r="K9090" t="s">
        <v>3116</v>
      </c>
      <c r="L9090">
        <v>25</v>
      </c>
      <c r="M9090">
        <v>50</v>
      </c>
      <c r="N9090" t="s">
        <v>1191</v>
      </c>
    </row>
    <row r="9091" spans="1:14" x14ac:dyDescent="0.2">
      <c r="A9091" t="s">
        <v>14850</v>
      </c>
      <c r="B9091">
        <v>31750</v>
      </c>
      <c r="C9091">
        <v>36300</v>
      </c>
      <c r="D9091">
        <v>40850</v>
      </c>
      <c r="E9091">
        <v>45350</v>
      </c>
      <c r="F9091">
        <v>49000</v>
      </c>
      <c r="G9091">
        <v>52650</v>
      </c>
      <c r="H9091">
        <v>56250</v>
      </c>
      <c r="I9091">
        <v>59900</v>
      </c>
      <c r="J9091">
        <v>63500</v>
      </c>
      <c r="K9091" t="s">
        <v>3116</v>
      </c>
      <c r="L9091">
        <v>25</v>
      </c>
      <c r="M9091">
        <v>50</v>
      </c>
      <c r="N9091" t="s">
        <v>1192</v>
      </c>
    </row>
    <row r="9092" spans="1:14" x14ac:dyDescent="0.2">
      <c r="A9092" t="s">
        <v>14851</v>
      </c>
      <c r="B9092">
        <v>31750</v>
      </c>
      <c r="C9092">
        <v>36300</v>
      </c>
      <c r="D9092">
        <v>40850</v>
      </c>
      <c r="E9092">
        <v>45350</v>
      </c>
      <c r="F9092">
        <v>49000</v>
      </c>
      <c r="G9092">
        <v>52650</v>
      </c>
      <c r="H9092">
        <v>56250</v>
      </c>
      <c r="I9092">
        <v>59900</v>
      </c>
      <c r="J9092">
        <v>63500</v>
      </c>
      <c r="K9092" t="s">
        <v>3116</v>
      </c>
      <c r="L9092">
        <v>25</v>
      </c>
      <c r="M9092">
        <v>50</v>
      </c>
      <c r="N9092" t="s">
        <v>1193</v>
      </c>
    </row>
    <row r="9093" spans="1:14" x14ac:dyDescent="0.2">
      <c r="A9093" t="s">
        <v>14852</v>
      </c>
      <c r="B9093">
        <v>31750</v>
      </c>
      <c r="C9093">
        <v>36300</v>
      </c>
      <c r="D9093">
        <v>40850</v>
      </c>
      <c r="E9093">
        <v>45350</v>
      </c>
      <c r="F9093">
        <v>49000</v>
      </c>
      <c r="G9093">
        <v>52650</v>
      </c>
      <c r="H9093">
        <v>56250</v>
      </c>
      <c r="I9093">
        <v>59900</v>
      </c>
      <c r="J9093">
        <v>63500</v>
      </c>
      <c r="K9093" t="s">
        <v>3116</v>
      </c>
      <c r="L9093">
        <v>25</v>
      </c>
      <c r="M9093">
        <v>50</v>
      </c>
      <c r="N9093" t="s">
        <v>1194</v>
      </c>
    </row>
    <row r="9094" spans="1:14" x14ac:dyDescent="0.2">
      <c r="A9094" t="s">
        <v>14853</v>
      </c>
      <c r="B9094">
        <v>31750</v>
      </c>
      <c r="C9094">
        <v>36300</v>
      </c>
      <c r="D9094">
        <v>40850</v>
      </c>
      <c r="E9094">
        <v>45350</v>
      </c>
      <c r="F9094">
        <v>49000</v>
      </c>
      <c r="G9094">
        <v>52650</v>
      </c>
      <c r="H9094">
        <v>56250</v>
      </c>
      <c r="I9094">
        <v>59900</v>
      </c>
      <c r="J9094">
        <v>63500</v>
      </c>
      <c r="K9094" t="s">
        <v>3116</v>
      </c>
      <c r="L9094">
        <v>25</v>
      </c>
      <c r="M9094">
        <v>50</v>
      </c>
      <c r="N9094" t="s">
        <v>1195</v>
      </c>
    </row>
    <row r="9095" spans="1:14" x14ac:dyDescent="0.2">
      <c r="A9095" t="s">
        <v>14854</v>
      </c>
      <c r="B9095">
        <v>31750</v>
      </c>
      <c r="C9095">
        <v>36300</v>
      </c>
      <c r="D9095">
        <v>40850</v>
      </c>
      <c r="E9095">
        <v>45350</v>
      </c>
      <c r="F9095">
        <v>49000</v>
      </c>
      <c r="G9095">
        <v>52650</v>
      </c>
      <c r="H9095">
        <v>56250</v>
      </c>
      <c r="I9095">
        <v>59900</v>
      </c>
      <c r="J9095">
        <v>63500</v>
      </c>
      <c r="K9095" t="s">
        <v>3116</v>
      </c>
      <c r="L9095">
        <v>25</v>
      </c>
      <c r="M9095">
        <v>50</v>
      </c>
      <c r="N9095" t="s">
        <v>1196</v>
      </c>
    </row>
    <row r="9096" spans="1:14" x14ac:dyDescent="0.2">
      <c r="A9096" t="s">
        <v>14855</v>
      </c>
      <c r="B9096">
        <v>31750</v>
      </c>
      <c r="C9096">
        <v>36300</v>
      </c>
      <c r="D9096">
        <v>40850</v>
      </c>
      <c r="E9096">
        <v>45350</v>
      </c>
      <c r="F9096">
        <v>49000</v>
      </c>
      <c r="G9096">
        <v>52650</v>
      </c>
      <c r="H9096">
        <v>56250</v>
      </c>
      <c r="I9096">
        <v>59900</v>
      </c>
      <c r="J9096">
        <v>63500</v>
      </c>
      <c r="K9096" t="s">
        <v>3116</v>
      </c>
      <c r="L9096">
        <v>25</v>
      </c>
      <c r="M9096">
        <v>50</v>
      </c>
      <c r="N9096" t="s">
        <v>1197</v>
      </c>
    </row>
    <row r="9097" spans="1:14" x14ac:dyDescent="0.2">
      <c r="A9097" t="s">
        <v>14856</v>
      </c>
      <c r="B9097">
        <v>31750</v>
      </c>
      <c r="C9097">
        <v>36300</v>
      </c>
      <c r="D9097">
        <v>40850</v>
      </c>
      <c r="E9097">
        <v>45350</v>
      </c>
      <c r="F9097">
        <v>49000</v>
      </c>
      <c r="G9097">
        <v>52650</v>
      </c>
      <c r="H9097">
        <v>56250</v>
      </c>
      <c r="I9097">
        <v>59900</v>
      </c>
      <c r="J9097">
        <v>63500</v>
      </c>
      <c r="K9097" t="s">
        <v>3116</v>
      </c>
      <c r="L9097">
        <v>25</v>
      </c>
      <c r="M9097">
        <v>50</v>
      </c>
      <c r="N9097" t="s">
        <v>1198</v>
      </c>
    </row>
    <row r="9098" spans="1:14" x14ac:dyDescent="0.2">
      <c r="A9098" t="s">
        <v>14857</v>
      </c>
      <c r="B9098">
        <v>31750</v>
      </c>
      <c r="C9098">
        <v>36300</v>
      </c>
      <c r="D9098">
        <v>40850</v>
      </c>
      <c r="E9098">
        <v>45350</v>
      </c>
      <c r="F9098">
        <v>49000</v>
      </c>
      <c r="G9098">
        <v>52650</v>
      </c>
      <c r="H9098">
        <v>56250</v>
      </c>
      <c r="I9098">
        <v>59900</v>
      </c>
      <c r="J9098">
        <v>63500</v>
      </c>
      <c r="K9098" t="s">
        <v>3116</v>
      </c>
      <c r="L9098">
        <v>25</v>
      </c>
      <c r="M9098">
        <v>50</v>
      </c>
      <c r="N9098" t="s">
        <v>1199</v>
      </c>
    </row>
    <row r="9099" spans="1:14" x14ac:dyDescent="0.2">
      <c r="A9099" t="s">
        <v>14858</v>
      </c>
      <c r="B9099">
        <v>31750</v>
      </c>
      <c r="C9099">
        <v>36300</v>
      </c>
      <c r="D9099">
        <v>40850</v>
      </c>
      <c r="E9099">
        <v>45350</v>
      </c>
      <c r="F9099">
        <v>49000</v>
      </c>
      <c r="G9099">
        <v>52650</v>
      </c>
      <c r="H9099">
        <v>56250</v>
      </c>
      <c r="I9099">
        <v>59900</v>
      </c>
      <c r="J9099">
        <v>63500</v>
      </c>
      <c r="K9099" t="s">
        <v>3116</v>
      </c>
      <c r="L9099">
        <v>25</v>
      </c>
      <c r="M9099">
        <v>50</v>
      </c>
      <c r="N9099" t="s">
        <v>903</v>
      </c>
    </row>
    <row r="9100" spans="1:14" x14ac:dyDescent="0.2">
      <c r="A9100" t="s">
        <v>14859</v>
      </c>
      <c r="B9100">
        <v>32700</v>
      </c>
      <c r="C9100">
        <v>37350</v>
      </c>
      <c r="D9100">
        <v>42000</v>
      </c>
      <c r="E9100">
        <v>46650</v>
      </c>
      <c r="F9100">
        <v>50400</v>
      </c>
      <c r="G9100">
        <v>54150</v>
      </c>
      <c r="H9100">
        <v>57850</v>
      </c>
      <c r="I9100">
        <v>61600</v>
      </c>
      <c r="J9100">
        <v>65350</v>
      </c>
      <c r="K9100" t="s">
        <v>3116</v>
      </c>
      <c r="L9100">
        <v>27</v>
      </c>
      <c r="M9100">
        <v>50</v>
      </c>
      <c r="N9100" t="s">
        <v>1200</v>
      </c>
    </row>
    <row r="9101" spans="1:14" x14ac:dyDescent="0.2">
      <c r="A9101" t="s">
        <v>14860</v>
      </c>
      <c r="B9101">
        <v>32700</v>
      </c>
      <c r="C9101">
        <v>37350</v>
      </c>
      <c r="D9101">
        <v>42000</v>
      </c>
      <c r="E9101">
        <v>46650</v>
      </c>
      <c r="F9101">
        <v>50400</v>
      </c>
      <c r="G9101">
        <v>54150</v>
      </c>
      <c r="H9101">
        <v>57850</v>
      </c>
      <c r="I9101">
        <v>61600</v>
      </c>
      <c r="J9101">
        <v>65350</v>
      </c>
      <c r="K9101" t="s">
        <v>3116</v>
      </c>
      <c r="L9101">
        <v>27</v>
      </c>
      <c r="M9101">
        <v>50</v>
      </c>
      <c r="N9101" t="s">
        <v>1201</v>
      </c>
    </row>
    <row r="9102" spans="1:14" x14ac:dyDescent="0.2">
      <c r="A9102" t="s">
        <v>14861</v>
      </c>
      <c r="B9102">
        <v>32700</v>
      </c>
      <c r="C9102">
        <v>37350</v>
      </c>
      <c r="D9102">
        <v>42000</v>
      </c>
      <c r="E9102">
        <v>46650</v>
      </c>
      <c r="F9102">
        <v>50400</v>
      </c>
      <c r="G9102">
        <v>54150</v>
      </c>
      <c r="H9102">
        <v>57850</v>
      </c>
      <c r="I9102">
        <v>61600</v>
      </c>
      <c r="J9102">
        <v>65350</v>
      </c>
      <c r="K9102" t="s">
        <v>3116</v>
      </c>
      <c r="L9102">
        <v>27</v>
      </c>
      <c r="M9102">
        <v>50</v>
      </c>
      <c r="N9102" t="s">
        <v>1202</v>
      </c>
    </row>
    <row r="9103" spans="1:14" x14ac:dyDescent="0.2">
      <c r="A9103" t="s">
        <v>14862</v>
      </c>
      <c r="B9103">
        <v>32700</v>
      </c>
      <c r="C9103">
        <v>37350</v>
      </c>
      <c r="D9103">
        <v>42000</v>
      </c>
      <c r="E9103">
        <v>46650</v>
      </c>
      <c r="F9103">
        <v>50400</v>
      </c>
      <c r="G9103">
        <v>54150</v>
      </c>
      <c r="H9103">
        <v>57850</v>
      </c>
      <c r="I9103">
        <v>61600</v>
      </c>
      <c r="J9103">
        <v>65350</v>
      </c>
      <c r="K9103" t="s">
        <v>3116</v>
      </c>
      <c r="L9103">
        <v>27</v>
      </c>
      <c r="M9103">
        <v>50</v>
      </c>
      <c r="N9103" t="s">
        <v>1203</v>
      </c>
    </row>
    <row r="9104" spans="1:14" x14ac:dyDescent="0.2">
      <c r="A9104" t="s">
        <v>14863</v>
      </c>
      <c r="B9104">
        <v>32700</v>
      </c>
      <c r="C9104">
        <v>37350</v>
      </c>
      <c r="D9104">
        <v>42000</v>
      </c>
      <c r="E9104">
        <v>46650</v>
      </c>
      <c r="F9104">
        <v>50400</v>
      </c>
      <c r="G9104">
        <v>54150</v>
      </c>
      <c r="H9104">
        <v>57850</v>
      </c>
      <c r="I9104">
        <v>61600</v>
      </c>
      <c r="J9104">
        <v>65350</v>
      </c>
      <c r="K9104" t="s">
        <v>3116</v>
      </c>
      <c r="L9104">
        <v>27</v>
      </c>
      <c r="M9104">
        <v>50</v>
      </c>
      <c r="N9104" t="s">
        <v>1204</v>
      </c>
    </row>
    <row r="9105" spans="1:14" x14ac:dyDescent="0.2">
      <c r="A9105" t="s">
        <v>14864</v>
      </c>
      <c r="B9105">
        <v>32700</v>
      </c>
      <c r="C9105">
        <v>37350</v>
      </c>
      <c r="D9105">
        <v>42000</v>
      </c>
      <c r="E9105">
        <v>46650</v>
      </c>
      <c r="F9105">
        <v>50400</v>
      </c>
      <c r="G9105">
        <v>54150</v>
      </c>
      <c r="H9105">
        <v>57850</v>
      </c>
      <c r="I9105">
        <v>61600</v>
      </c>
      <c r="J9105">
        <v>65350</v>
      </c>
      <c r="K9105" t="s">
        <v>3116</v>
      </c>
      <c r="L9105">
        <v>27</v>
      </c>
      <c r="M9105">
        <v>50</v>
      </c>
      <c r="N9105" t="s">
        <v>1205</v>
      </c>
    </row>
    <row r="9106" spans="1:14" x14ac:dyDescent="0.2">
      <c r="A9106" t="s">
        <v>14865</v>
      </c>
      <c r="B9106">
        <v>32700</v>
      </c>
      <c r="C9106">
        <v>37350</v>
      </c>
      <c r="D9106">
        <v>42000</v>
      </c>
      <c r="E9106">
        <v>46650</v>
      </c>
      <c r="F9106">
        <v>50400</v>
      </c>
      <c r="G9106">
        <v>54150</v>
      </c>
      <c r="H9106">
        <v>57850</v>
      </c>
      <c r="I9106">
        <v>61600</v>
      </c>
      <c r="J9106">
        <v>65350</v>
      </c>
      <c r="K9106" t="s">
        <v>3116</v>
      </c>
      <c r="L9106">
        <v>27</v>
      </c>
      <c r="M9106">
        <v>50</v>
      </c>
      <c r="N9106" t="s">
        <v>1206</v>
      </c>
    </row>
    <row r="9107" spans="1:14" x14ac:dyDescent="0.2">
      <c r="A9107" t="s">
        <v>14866</v>
      </c>
      <c r="B9107">
        <v>32700</v>
      </c>
      <c r="C9107">
        <v>37350</v>
      </c>
      <c r="D9107">
        <v>42000</v>
      </c>
      <c r="E9107">
        <v>46650</v>
      </c>
      <c r="F9107">
        <v>50400</v>
      </c>
      <c r="G9107">
        <v>54150</v>
      </c>
      <c r="H9107">
        <v>57850</v>
      </c>
      <c r="I9107">
        <v>61600</v>
      </c>
      <c r="J9107">
        <v>65350</v>
      </c>
      <c r="K9107" t="s">
        <v>3116</v>
      </c>
      <c r="L9107">
        <v>27</v>
      </c>
      <c r="M9107">
        <v>50</v>
      </c>
      <c r="N9107" t="s">
        <v>1207</v>
      </c>
    </row>
    <row r="9108" spans="1:14" x14ac:dyDescent="0.2">
      <c r="A9108" t="s">
        <v>14867</v>
      </c>
      <c r="B9108">
        <v>32700</v>
      </c>
      <c r="C9108">
        <v>37350</v>
      </c>
      <c r="D9108">
        <v>42000</v>
      </c>
      <c r="E9108">
        <v>46650</v>
      </c>
      <c r="F9108">
        <v>50400</v>
      </c>
      <c r="G9108">
        <v>54150</v>
      </c>
      <c r="H9108">
        <v>57850</v>
      </c>
      <c r="I9108">
        <v>61600</v>
      </c>
      <c r="J9108">
        <v>65350</v>
      </c>
      <c r="K9108" t="s">
        <v>3116</v>
      </c>
      <c r="L9108">
        <v>27</v>
      </c>
      <c r="M9108">
        <v>50</v>
      </c>
      <c r="N9108" t="s">
        <v>1675</v>
      </c>
    </row>
    <row r="9109" spans="1:14" x14ac:dyDescent="0.2">
      <c r="A9109" t="s">
        <v>14868</v>
      </c>
      <c r="B9109">
        <v>32700</v>
      </c>
      <c r="C9109">
        <v>37350</v>
      </c>
      <c r="D9109">
        <v>42000</v>
      </c>
      <c r="E9109">
        <v>46650</v>
      </c>
      <c r="F9109">
        <v>50400</v>
      </c>
      <c r="G9109">
        <v>54150</v>
      </c>
      <c r="H9109">
        <v>57850</v>
      </c>
      <c r="I9109">
        <v>61600</v>
      </c>
      <c r="J9109">
        <v>65350</v>
      </c>
      <c r="K9109" t="s">
        <v>3116</v>
      </c>
      <c r="L9109">
        <v>27</v>
      </c>
      <c r="M9109">
        <v>50</v>
      </c>
      <c r="N9109" t="s">
        <v>1676</v>
      </c>
    </row>
    <row r="9110" spans="1:14" x14ac:dyDescent="0.2">
      <c r="A9110" t="s">
        <v>14869</v>
      </c>
      <c r="B9110">
        <v>32700</v>
      </c>
      <c r="C9110">
        <v>37350</v>
      </c>
      <c r="D9110">
        <v>42000</v>
      </c>
      <c r="E9110">
        <v>46650</v>
      </c>
      <c r="F9110">
        <v>50400</v>
      </c>
      <c r="G9110">
        <v>54150</v>
      </c>
      <c r="H9110">
        <v>57850</v>
      </c>
      <c r="I9110">
        <v>61600</v>
      </c>
      <c r="J9110">
        <v>65350</v>
      </c>
      <c r="K9110" t="s">
        <v>3116</v>
      </c>
      <c r="L9110">
        <v>27</v>
      </c>
      <c r="M9110">
        <v>50</v>
      </c>
      <c r="N9110" t="s">
        <v>1677</v>
      </c>
    </row>
    <row r="9111" spans="1:14" x14ac:dyDescent="0.2">
      <c r="A9111" t="s">
        <v>14870</v>
      </c>
      <c r="B9111">
        <v>32700</v>
      </c>
      <c r="C9111">
        <v>37350</v>
      </c>
      <c r="D9111">
        <v>42000</v>
      </c>
      <c r="E9111">
        <v>46650</v>
      </c>
      <c r="F9111">
        <v>50400</v>
      </c>
      <c r="G9111">
        <v>54150</v>
      </c>
      <c r="H9111">
        <v>57850</v>
      </c>
      <c r="I9111">
        <v>61600</v>
      </c>
      <c r="J9111">
        <v>65350</v>
      </c>
      <c r="K9111" t="s">
        <v>3116</v>
      </c>
      <c r="L9111">
        <v>27</v>
      </c>
      <c r="M9111">
        <v>50</v>
      </c>
      <c r="N9111" t="s">
        <v>1678</v>
      </c>
    </row>
    <row r="9112" spans="1:14" x14ac:dyDescent="0.2">
      <c r="A9112" t="s">
        <v>14871</v>
      </c>
      <c r="B9112">
        <v>32700</v>
      </c>
      <c r="C9112">
        <v>37350</v>
      </c>
      <c r="D9112">
        <v>42000</v>
      </c>
      <c r="E9112">
        <v>46650</v>
      </c>
      <c r="F9112">
        <v>50400</v>
      </c>
      <c r="G9112">
        <v>54150</v>
      </c>
      <c r="H9112">
        <v>57850</v>
      </c>
      <c r="I9112">
        <v>61600</v>
      </c>
      <c r="J9112">
        <v>65350</v>
      </c>
      <c r="K9112" t="s">
        <v>3116</v>
      </c>
      <c r="L9112">
        <v>27</v>
      </c>
      <c r="M9112">
        <v>50</v>
      </c>
      <c r="N9112" t="s">
        <v>1679</v>
      </c>
    </row>
    <row r="9113" spans="1:14" x14ac:dyDescent="0.2">
      <c r="A9113" t="s">
        <v>14872</v>
      </c>
      <c r="B9113">
        <v>32700</v>
      </c>
      <c r="C9113">
        <v>37350</v>
      </c>
      <c r="D9113">
        <v>42000</v>
      </c>
      <c r="E9113">
        <v>46650</v>
      </c>
      <c r="F9113">
        <v>50400</v>
      </c>
      <c r="G9113">
        <v>54150</v>
      </c>
      <c r="H9113">
        <v>57850</v>
      </c>
      <c r="I9113">
        <v>61600</v>
      </c>
      <c r="J9113">
        <v>65350</v>
      </c>
      <c r="K9113" t="s">
        <v>3116</v>
      </c>
      <c r="L9113">
        <v>27</v>
      </c>
      <c r="M9113">
        <v>50</v>
      </c>
      <c r="N9113" t="s">
        <v>1680</v>
      </c>
    </row>
    <row r="9114" spans="1:14" x14ac:dyDescent="0.2">
      <c r="A9114" t="s">
        <v>14873</v>
      </c>
      <c r="B9114">
        <v>32700</v>
      </c>
      <c r="C9114">
        <v>37350</v>
      </c>
      <c r="D9114">
        <v>42000</v>
      </c>
      <c r="E9114">
        <v>46650</v>
      </c>
      <c r="F9114">
        <v>50400</v>
      </c>
      <c r="G9114">
        <v>54150</v>
      </c>
      <c r="H9114">
        <v>57850</v>
      </c>
      <c r="I9114">
        <v>61600</v>
      </c>
      <c r="J9114">
        <v>65350</v>
      </c>
      <c r="K9114" t="s">
        <v>3116</v>
      </c>
      <c r="L9114">
        <v>27</v>
      </c>
      <c r="M9114">
        <v>50</v>
      </c>
      <c r="N9114" t="s">
        <v>1681</v>
      </c>
    </row>
    <row r="9115" spans="1:14" x14ac:dyDescent="0.2">
      <c r="A9115" t="s">
        <v>14874</v>
      </c>
      <c r="B9115">
        <v>32700</v>
      </c>
      <c r="C9115">
        <v>37350</v>
      </c>
      <c r="D9115">
        <v>42000</v>
      </c>
      <c r="E9115">
        <v>46650</v>
      </c>
      <c r="F9115">
        <v>50400</v>
      </c>
      <c r="G9115">
        <v>54150</v>
      </c>
      <c r="H9115">
        <v>57850</v>
      </c>
      <c r="I9115">
        <v>61600</v>
      </c>
      <c r="J9115">
        <v>65350</v>
      </c>
      <c r="K9115" t="s">
        <v>3116</v>
      </c>
      <c r="L9115">
        <v>27</v>
      </c>
      <c r="M9115">
        <v>50</v>
      </c>
      <c r="N9115" t="s">
        <v>1682</v>
      </c>
    </row>
    <row r="9116" spans="1:14" x14ac:dyDescent="0.2">
      <c r="A9116" t="s">
        <v>14875</v>
      </c>
      <c r="B9116">
        <v>32700</v>
      </c>
      <c r="C9116">
        <v>37350</v>
      </c>
      <c r="D9116">
        <v>42000</v>
      </c>
      <c r="E9116">
        <v>46650</v>
      </c>
      <c r="F9116">
        <v>50400</v>
      </c>
      <c r="G9116">
        <v>54150</v>
      </c>
      <c r="H9116">
        <v>57850</v>
      </c>
      <c r="I9116">
        <v>61600</v>
      </c>
      <c r="J9116">
        <v>65350</v>
      </c>
      <c r="K9116" t="s">
        <v>3116</v>
      </c>
      <c r="L9116">
        <v>27</v>
      </c>
      <c r="M9116">
        <v>50</v>
      </c>
      <c r="N9116" t="s">
        <v>1683</v>
      </c>
    </row>
    <row r="9117" spans="1:14" x14ac:dyDescent="0.2">
      <c r="A9117" t="s">
        <v>14876</v>
      </c>
      <c r="B9117">
        <v>32700</v>
      </c>
      <c r="C9117">
        <v>37350</v>
      </c>
      <c r="D9117">
        <v>42000</v>
      </c>
      <c r="E9117">
        <v>46650</v>
      </c>
      <c r="F9117">
        <v>50400</v>
      </c>
      <c r="G9117">
        <v>54150</v>
      </c>
      <c r="H9117">
        <v>57850</v>
      </c>
      <c r="I9117">
        <v>61600</v>
      </c>
      <c r="J9117">
        <v>65350</v>
      </c>
      <c r="K9117" t="s">
        <v>3116</v>
      </c>
      <c r="L9117">
        <v>27</v>
      </c>
      <c r="M9117">
        <v>50</v>
      </c>
      <c r="N9117" t="s">
        <v>1684</v>
      </c>
    </row>
    <row r="9118" spans="1:14" x14ac:dyDescent="0.2">
      <c r="A9118" t="s">
        <v>14877</v>
      </c>
      <c r="B9118">
        <v>32700</v>
      </c>
      <c r="C9118">
        <v>37350</v>
      </c>
      <c r="D9118">
        <v>42000</v>
      </c>
      <c r="E9118">
        <v>46650</v>
      </c>
      <c r="F9118">
        <v>50400</v>
      </c>
      <c r="G9118">
        <v>54150</v>
      </c>
      <c r="H9118">
        <v>57850</v>
      </c>
      <c r="I9118">
        <v>61600</v>
      </c>
      <c r="J9118">
        <v>65350</v>
      </c>
      <c r="K9118" t="s">
        <v>3116</v>
      </c>
      <c r="L9118">
        <v>27</v>
      </c>
      <c r="M9118">
        <v>50</v>
      </c>
      <c r="N9118" t="s">
        <v>1685</v>
      </c>
    </row>
    <row r="9119" spans="1:14" x14ac:dyDescent="0.2">
      <c r="A9119" t="s">
        <v>14878</v>
      </c>
      <c r="B9119">
        <v>32700</v>
      </c>
      <c r="C9119">
        <v>37350</v>
      </c>
      <c r="D9119">
        <v>42000</v>
      </c>
      <c r="E9119">
        <v>46650</v>
      </c>
      <c r="F9119">
        <v>50400</v>
      </c>
      <c r="G9119">
        <v>54150</v>
      </c>
      <c r="H9119">
        <v>57850</v>
      </c>
      <c r="I9119">
        <v>61600</v>
      </c>
      <c r="J9119">
        <v>65350</v>
      </c>
      <c r="K9119" t="s">
        <v>3116</v>
      </c>
      <c r="L9119">
        <v>27</v>
      </c>
      <c r="M9119">
        <v>50</v>
      </c>
      <c r="N9119" t="s">
        <v>1686</v>
      </c>
    </row>
    <row r="9120" spans="1:14" x14ac:dyDescent="0.2">
      <c r="A9120" t="s">
        <v>14879</v>
      </c>
      <c r="B9120">
        <v>32700</v>
      </c>
      <c r="C9120">
        <v>37350</v>
      </c>
      <c r="D9120">
        <v>42000</v>
      </c>
      <c r="E9120">
        <v>46650</v>
      </c>
      <c r="F9120">
        <v>50400</v>
      </c>
      <c r="G9120">
        <v>54150</v>
      </c>
      <c r="H9120">
        <v>57850</v>
      </c>
      <c r="I9120">
        <v>61600</v>
      </c>
      <c r="J9120">
        <v>65350</v>
      </c>
      <c r="K9120" t="s">
        <v>3116</v>
      </c>
      <c r="L9120">
        <v>27</v>
      </c>
      <c r="M9120">
        <v>50</v>
      </c>
      <c r="N9120" t="s">
        <v>1688</v>
      </c>
    </row>
    <row r="9121" spans="1:14" x14ac:dyDescent="0.2">
      <c r="A9121" t="s">
        <v>14880</v>
      </c>
      <c r="B9121">
        <v>32700</v>
      </c>
      <c r="C9121">
        <v>37350</v>
      </c>
      <c r="D9121">
        <v>42000</v>
      </c>
      <c r="E9121">
        <v>46650</v>
      </c>
      <c r="F9121">
        <v>50400</v>
      </c>
      <c r="G9121">
        <v>54150</v>
      </c>
      <c r="H9121">
        <v>57850</v>
      </c>
      <c r="I9121">
        <v>61600</v>
      </c>
      <c r="J9121">
        <v>65350</v>
      </c>
      <c r="K9121" t="s">
        <v>3116</v>
      </c>
      <c r="L9121">
        <v>27</v>
      </c>
      <c r="M9121">
        <v>50</v>
      </c>
      <c r="N9121" t="s">
        <v>1687</v>
      </c>
    </row>
    <row r="9122" spans="1:14" x14ac:dyDescent="0.2">
      <c r="A9122" t="s">
        <v>14881</v>
      </c>
      <c r="B9122">
        <v>32700</v>
      </c>
      <c r="C9122">
        <v>37350</v>
      </c>
      <c r="D9122">
        <v>42000</v>
      </c>
      <c r="E9122">
        <v>46650</v>
      </c>
      <c r="F9122">
        <v>50400</v>
      </c>
      <c r="G9122">
        <v>54150</v>
      </c>
      <c r="H9122">
        <v>57850</v>
      </c>
      <c r="I9122">
        <v>61600</v>
      </c>
      <c r="J9122">
        <v>65350</v>
      </c>
      <c r="K9122" t="s">
        <v>3116</v>
      </c>
      <c r="L9122">
        <v>27</v>
      </c>
      <c r="M9122">
        <v>50</v>
      </c>
      <c r="N9122" t="s">
        <v>1689</v>
      </c>
    </row>
    <row r="9123" spans="1:14" x14ac:dyDescent="0.2">
      <c r="A9123" t="s">
        <v>14882</v>
      </c>
      <c r="B9123">
        <v>32700</v>
      </c>
      <c r="C9123">
        <v>37350</v>
      </c>
      <c r="D9123">
        <v>42000</v>
      </c>
      <c r="E9123">
        <v>46650</v>
      </c>
      <c r="F9123">
        <v>50400</v>
      </c>
      <c r="G9123">
        <v>54150</v>
      </c>
      <c r="H9123">
        <v>57850</v>
      </c>
      <c r="I9123">
        <v>61600</v>
      </c>
      <c r="J9123">
        <v>65350</v>
      </c>
      <c r="K9123" t="s">
        <v>3116</v>
      </c>
      <c r="L9123">
        <v>27</v>
      </c>
      <c r="M9123">
        <v>50</v>
      </c>
      <c r="N9123" t="s">
        <v>1690</v>
      </c>
    </row>
    <row r="9124" spans="1:14" x14ac:dyDescent="0.2">
      <c r="A9124" t="s">
        <v>14883</v>
      </c>
      <c r="B9124">
        <v>24750</v>
      </c>
      <c r="C9124">
        <v>28250</v>
      </c>
      <c r="D9124">
        <v>31800</v>
      </c>
      <c r="E9124">
        <v>35300</v>
      </c>
      <c r="F9124">
        <v>38150</v>
      </c>
      <c r="G9124">
        <v>40950</v>
      </c>
      <c r="H9124">
        <v>43800</v>
      </c>
      <c r="I9124">
        <v>46600</v>
      </c>
      <c r="J9124">
        <v>49450</v>
      </c>
      <c r="K9124" t="s">
        <v>3117</v>
      </c>
      <c r="L9124">
        <v>1</v>
      </c>
      <c r="M9124">
        <v>50</v>
      </c>
      <c r="N9124" t="s">
        <v>2887</v>
      </c>
    </row>
    <row r="9125" spans="1:14" x14ac:dyDescent="0.2">
      <c r="A9125" t="s">
        <v>14884</v>
      </c>
      <c r="B9125">
        <v>38850</v>
      </c>
      <c r="C9125">
        <v>44400</v>
      </c>
      <c r="D9125">
        <v>49950</v>
      </c>
      <c r="E9125">
        <v>55500</v>
      </c>
      <c r="F9125">
        <v>59950</v>
      </c>
      <c r="G9125">
        <v>64400</v>
      </c>
      <c r="H9125">
        <v>68850</v>
      </c>
      <c r="I9125">
        <v>73300</v>
      </c>
      <c r="J9125">
        <v>77700</v>
      </c>
      <c r="K9125" t="s">
        <v>3117</v>
      </c>
      <c r="L9125">
        <v>3</v>
      </c>
      <c r="M9125">
        <v>50</v>
      </c>
      <c r="N9125" t="s">
        <v>2888</v>
      </c>
    </row>
    <row r="9126" spans="1:14" x14ac:dyDescent="0.2">
      <c r="A9126" t="s">
        <v>14885</v>
      </c>
      <c r="B9126">
        <v>25150</v>
      </c>
      <c r="C9126">
        <v>28750</v>
      </c>
      <c r="D9126">
        <v>32350</v>
      </c>
      <c r="E9126">
        <v>35900</v>
      </c>
      <c r="F9126">
        <v>38800</v>
      </c>
      <c r="G9126">
        <v>41650</v>
      </c>
      <c r="H9126">
        <v>44550</v>
      </c>
      <c r="I9126">
        <v>47400</v>
      </c>
      <c r="J9126">
        <v>50300</v>
      </c>
      <c r="K9126" t="s">
        <v>3117</v>
      </c>
      <c r="L9126">
        <v>5</v>
      </c>
      <c r="M9126">
        <v>50</v>
      </c>
      <c r="N9126" t="s">
        <v>3680</v>
      </c>
    </row>
    <row r="9127" spans="1:14" x14ac:dyDescent="0.2">
      <c r="A9127" t="s">
        <v>14886</v>
      </c>
      <c r="B9127">
        <v>37350</v>
      </c>
      <c r="C9127">
        <v>42650</v>
      </c>
      <c r="D9127">
        <v>48000</v>
      </c>
      <c r="E9127">
        <v>53300</v>
      </c>
      <c r="F9127">
        <v>57600</v>
      </c>
      <c r="G9127">
        <v>61850</v>
      </c>
      <c r="H9127">
        <v>66100</v>
      </c>
      <c r="I9127">
        <v>70400</v>
      </c>
      <c r="J9127">
        <v>74650</v>
      </c>
      <c r="K9127" t="s">
        <v>3117</v>
      </c>
      <c r="L9127">
        <v>7</v>
      </c>
      <c r="M9127">
        <v>50</v>
      </c>
      <c r="N9127" t="s">
        <v>2889</v>
      </c>
    </row>
    <row r="9128" spans="1:14" x14ac:dyDescent="0.2">
      <c r="A9128" t="s">
        <v>14887</v>
      </c>
      <c r="B9128">
        <v>29050</v>
      </c>
      <c r="C9128">
        <v>33200</v>
      </c>
      <c r="D9128">
        <v>37350</v>
      </c>
      <c r="E9128">
        <v>41500</v>
      </c>
      <c r="F9128">
        <v>44850</v>
      </c>
      <c r="G9128">
        <v>48150</v>
      </c>
      <c r="H9128">
        <v>51500</v>
      </c>
      <c r="I9128">
        <v>54800</v>
      </c>
      <c r="J9128">
        <v>58100</v>
      </c>
      <c r="K9128" t="s">
        <v>3117</v>
      </c>
      <c r="L9128">
        <v>9</v>
      </c>
      <c r="M9128">
        <v>50</v>
      </c>
      <c r="N9128" t="s">
        <v>2890</v>
      </c>
    </row>
    <row r="9129" spans="1:14" x14ac:dyDescent="0.2">
      <c r="A9129" t="s">
        <v>14888</v>
      </c>
      <c r="B9129">
        <v>29050</v>
      </c>
      <c r="C9129">
        <v>33200</v>
      </c>
      <c r="D9129">
        <v>37350</v>
      </c>
      <c r="E9129">
        <v>41500</v>
      </c>
      <c r="F9129">
        <v>44850</v>
      </c>
      <c r="G9129">
        <v>48150</v>
      </c>
      <c r="H9129">
        <v>51500</v>
      </c>
      <c r="I9129">
        <v>54800</v>
      </c>
      <c r="J9129">
        <v>58100</v>
      </c>
      <c r="K9129" t="s">
        <v>3117</v>
      </c>
      <c r="L9129">
        <v>11</v>
      </c>
      <c r="M9129">
        <v>50</v>
      </c>
      <c r="N9129" t="s">
        <v>2891</v>
      </c>
    </row>
    <row r="9130" spans="1:14" x14ac:dyDescent="0.2">
      <c r="A9130" t="s">
        <v>14889</v>
      </c>
      <c r="B9130">
        <v>52750</v>
      </c>
      <c r="C9130">
        <v>60300</v>
      </c>
      <c r="D9130">
        <v>67850</v>
      </c>
      <c r="E9130">
        <v>75350</v>
      </c>
      <c r="F9130">
        <v>81400</v>
      </c>
      <c r="G9130">
        <v>87450</v>
      </c>
      <c r="H9130">
        <v>93450</v>
      </c>
      <c r="I9130">
        <v>99500</v>
      </c>
      <c r="J9130">
        <v>105500</v>
      </c>
      <c r="K9130" t="s">
        <v>3117</v>
      </c>
      <c r="L9130">
        <v>13</v>
      </c>
      <c r="M9130">
        <v>50</v>
      </c>
      <c r="N9130" t="s">
        <v>2892</v>
      </c>
    </row>
    <row r="9131" spans="1:14" x14ac:dyDescent="0.2">
      <c r="A9131" t="s">
        <v>14890</v>
      </c>
      <c r="B9131">
        <v>29550</v>
      </c>
      <c r="C9131">
        <v>33750</v>
      </c>
      <c r="D9131">
        <v>37950</v>
      </c>
      <c r="E9131">
        <v>42150</v>
      </c>
      <c r="F9131">
        <v>45550</v>
      </c>
      <c r="G9131">
        <v>48900</v>
      </c>
      <c r="H9131">
        <v>52300</v>
      </c>
      <c r="I9131">
        <v>55650</v>
      </c>
      <c r="J9131">
        <v>59050</v>
      </c>
      <c r="K9131" t="s">
        <v>3117</v>
      </c>
      <c r="L9131">
        <v>15</v>
      </c>
      <c r="M9131">
        <v>50</v>
      </c>
      <c r="N9131" t="s">
        <v>2893</v>
      </c>
    </row>
    <row r="9132" spans="1:14" x14ac:dyDescent="0.2">
      <c r="A9132" t="s">
        <v>14891</v>
      </c>
      <c r="B9132">
        <v>25400</v>
      </c>
      <c r="C9132">
        <v>29000</v>
      </c>
      <c r="D9132">
        <v>32650</v>
      </c>
      <c r="E9132">
        <v>36250</v>
      </c>
      <c r="F9132">
        <v>39150</v>
      </c>
      <c r="G9132">
        <v>42050</v>
      </c>
      <c r="H9132">
        <v>44950</v>
      </c>
      <c r="I9132">
        <v>47850</v>
      </c>
      <c r="J9132">
        <v>50750</v>
      </c>
      <c r="K9132" t="s">
        <v>3117</v>
      </c>
      <c r="L9132">
        <v>17</v>
      </c>
      <c r="M9132">
        <v>50</v>
      </c>
      <c r="N9132" t="s">
        <v>3261</v>
      </c>
    </row>
    <row r="9133" spans="1:14" x14ac:dyDescent="0.2">
      <c r="A9133" t="s">
        <v>14892</v>
      </c>
      <c r="B9133">
        <v>29050</v>
      </c>
      <c r="C9133">
        <v>33200</v>
      </c>
      <c r="D9133">
        <v>37350</v>
      </c>
      <c r="E9133">
        <v>41500</v>
      </c>
      <c r="F9133">
        <v>44850</v>
      </c>
      <c r="G9133">
        <v>48150</v>
      </c>
      <c r="H9133">
        <v>51500</v>
      </c>
      <c r="I9133">
        <v>54800</v>
      </c>
      <c r="J9133">
        <v>58100</v>
      </c>
      <c r="K9133" t="s">
        <v>3117</v>
      </c>
      <c r="L9133">
        <v>19</v>
      </c>
      <c r="M9133">
        <v>50</v>
      </c>
      <c r="N9133" t="s">
        <v>4036</v>
      </c>
    </row>
    <row r="9134" spans="1:14" x14ac:dyDescent="0.2">
      <c r="A9134" t="s">
        <v>14893</v>
      </c>
      <c r="B9134">
        <v>25150</v>
      </c>
      <c r="C9134">
        <v>28750</v>
      </c>
      <c r="D9134">
        <v>32350</v>
      </c>
      <c r="E9134">
        <v>35900</v>
      </c>
      <c r="F9134">
        <v>38800</v>
      </c>
      <c r="G9134">
        <v>41650</v>
      </c>
      <c r="H9134">
        <v>44550</v>
      </c>
      <c r="I9134">
        <v>47400</v>
      </c>
      <c r="J9134">
        <v>50300</v>
      </c>
      <c r="K9134" t="s">
        <v>3117</v>
      </c>
      <c r="L9134">
        <v>21</v>
      </c>
      <c r="M9134">
        <v>50</v>
      </c>
      <c r="N9134" t="s">
        <v>2894</v>
      </c>
    </row>
    <row r="9135" spans="1:14" x14ac:dyDescent="0.2">
      <c r="A9135" t="s">
        <v>14894</v>
      </c>
      <c r="B9135">
        <v>32000</v>
      </c>
      <c r="C9135">
        <v>36600</v>
      </c>
      <c r="D9135">
        <v>41150</v>
      </c>
      <c r="E9135">
        <v>45700</v>
      </c>
      <c r="F9135">
        <v>49400</v>
      </c>
      <c r="G9135">
        <v>53050</v>
      </c>
      <c r="H9135">
        <v>56700</v>
      </c>
      <c r="I9135">
        <v>60350</v>
      </c>
      <c r="J9135">
        <v>64000</v>
      </c>
      <c r="K9135" t="s">
        <v>3117</v>
      </c>
      <c r="L9135">
        <v>23</v>
      </c>
      <c r="M9135">
        <v>50</v>
      </c>
      <c r="N9135" t="s">
        <v>2895</v>
      </c>
    </row>
    <row r="9136" spans="1:14" x14ac:dyDescent="0.2">
      <c r="A9136" t="s">
        <v>14895</v>
      </c>
      <c r="B9136">
        <v>24750</v>
      </c>
      <c r="C9136">
        <v>28250</v>
      </c>
      <c r="D9136">
        <v>31800</v>
      </c>
      <c r="E9136">
        <v>35300</v>
      </c>
      <c r="F9136">
        <v>38150</v>
      </c>
      <c r="G9136">
        <v>40950</v>
      </c>
      <c r="H9136">
        <v>43800</v>
      </c>
      <c r="I9136">
        <v>46600</v>
      </c>
      <c r="J9136">
        <v>49450</v>
      </c>
      <c r="K9136" t="s">
        <v>3117</v>
      </c>
      <c r="L9136">
        <v>25</v>
      </c>
      <c r="M9136">
        <v>50</v>
      </c>
      <c r="N9136" t="s">
        <v>3687</v>
      </c>
    </row>
    <row r="9137" spans="1:14" x14ac:dyDescent="0.2">
      <c r="A9137" t="s">
        <v>14896</v>
      </c>
      <c r="B9137">
        <v>24750</v>
      </c>
      <c r="C9137">
        <v>28250</v>
      </c>
      <c r="D9137">
        <v>31800</v>
      </c>
      <c r="E9137">
        <v>35300</v>
      </c>
      <c r="F9137">
        <v>38150</v>
      </c>
      <c r="G9137">
        <v>40950</v>
      </c>
      <c r="H9137">
        <v>43800</v>
      </c>
      <c r="I9137">
        <v>46600</v>
      </c>
      <c r="J9137">
        <v>49450</v>
      </c>
      <c r="K9137" t="s">
        <v>3117</v>
      </c>
      <c r="L9137">
        <v>27</v>
      </c>
      <c r="M9137">
        <v>50</v>
      </c>
      <c r="N9137" t="s">
        <v>3756</v>
      </c>
    </row>
    <row r="9138" spans="1:14" x14ac:dyDescent="0.2">
      <c r="A9138" t="s">
        <v>14897</v>
      </c>
      <c r="B9138">
        <v>24750</v>
      </c>
      <c r="C9138">
        <v>28250</v>
      </c>
      <c r="D9138">
        <v>31800</v>
      </c>
      <c r="E9138">
        <v>35300</v>
      </c>
      <c r="F9138">
        <v>38150</v>
      </c>
      <c r="G9138">
        <v>40950</v>
      </c>
      <c r="H9138">
        <v>43800</v>
      </c>
      <c r="I9138">
        <v>46600</v>
      </c>
      <c r="J9138">
        <v>49450</v>
      </c>
      <c r="K9138" t="s">
        <v>3117</v>
      </c>
      <c r="L9138">
        <v>29</v>
      </c>
      <c r="M9138">
        <v>50</v>
      </c>
      <c r="N9138" t="s">
        <v>2896</v>
      </c>
    </row>
    <row r="9139" spans="1:14" x14ac:dyDescent="0.2">
      <c r="A9139" t="s">
        <v>14898</v>
      </c>
      <c r="B9139">
        <v>29050</v>
      </c>
      <c r="C9139">
        <v>33200</v>
      </c>
      <c r="D9139">
        <v>37350</v>
      </c>
      <c r="E9139">
        <v>41500</v>
      </c>
      <c r="F9139">
        <v>44850</v>
      </c>
      <c r="G9139">
        <v>48150</v>
      </c>
      <c r="H9139">
        <v>51500</v>
      </c>
      <c r="I9139">
        <v>54800</v>
      </c>
      <c r="J9139">
        <v>58100</v>
      </c>
      <c r="K9139" t="s">
        <v>3117</v>
      </c>
      <c r="L9139">
        <v>31</v>
      </c>
      <c r="M9139">
        <v>50</v>
      </c>
      <c r="N9139" t="s">
        <v>3271</v>
      </c>
    </row>
    <row r="9140" spans="1:14" x14ac:dyDescent="0.2">
      <c r="A9140" t="s">
        <v>14899</v>
      </c>
      <c r="B9140">
        <v>31750</v>
      </c>
      <c r="C9140">
        <v>36250</v>
      </c>
      <c r="D9140">
        <v>40800</v>
      </c>
      <c r="E9140">
        <v>45300</v>
      </c>
      <c r="F9140">
        <v>48950</v>
      </c>
      <c r="G9140">
        <v>52550</v>
      </c>
      <c r="H9140">
        <v>56200</v>
      </c>
      <c r="I9140">
        <v>59800</v>
      </c>
      <c r="J9140">
        <v>63450</v>
      </c>
      <c r="K9140" t="s">
        <v>3117</v>
      </c>
      <c r="L9140">
        <v>33</v>
      </c>
      <c r="M9140">
        <v>50</v>
      </c>
      <c r="N9140" t="s">
        <v>2355</v>
      </c>
    </row>
    <row r="9141" spans="1:14" x14ac:dyDescent="0.2">
      <c r="A9141" t="s">
        <v>14900</v>
      </c>
      <c r="B9141">
        <v>24750</v>
      </c>
      <c r="C9141">
        <v>28250</v>
      </c>
      <c r="D9141">
        <v>31800</v>
      </c>
      <c r="E9141">
        <v>35300</v>
      </c>
      <c r="F9141">
        <v>38150</v>
      </c>
      <c r="G9141">
        <v>40950</v>
      </c>
      <c r="H9141">
        <v>43800</v>
      </c>
      <c r="I9141">
        <v>46600</v>
      </c>
      <c r="J9141">
        <v>49450</v>
      </c>
      <c r="K9141" t="s">
        <v>3117</v>
      </c>
      <c r="L9141">
        <v>35</v>
      </c>
      <c r="M9141">
        <v>50</v>
      </c>
      <c r="N9141" t="s">
        <v>3371</v>
      </c>
    </row>
    <row r="9142" spans="1:14" x14ac:dyDescent="0.2">
      <c r="A9142" t="s">
        <v>14901</v>
      </c>
      <c r="B9142">
        <v>37350</v>
      </c>
      <c r="C9142">
        <v>42650</v>
      </c>
      <c r="D9142">
        <v>48000</v>
      </c>
      <c r="E9142">
        <v>53300</v>
      </c>
      <c r="F9142">
        <v>57600</v>
      </c>
      <c r="G9142">
        <v>61850</v>
      </c>
      <c r="H9142">
        <v>66100</v>
      </c>
      <c r="I9142">
        <v>70400</v>
      </c>
      <c r="J9142">
        <v>74650</v>
      </c>
      <c r="K9142" t="s">
        <v>3117</v>
      </c>
      <c r="L9142">
        <v>36</v>
      </c>
      <c r="M9142">
        <v>50</v>
      </c>
      <c r="N9142" t="s">
        <v>2897</v>
      </c>
    </row>
    <row r="9143" spans="1:14" x14ac:dyDescent="0.2">
      <c r="A9143" t="s">
        <v>14902</v>
      </c>
      <c r="B9143">
        <v>24750</v>
      </c>
      <c r="C9143">
        <v>28250</v>
      </c>
      <c r="D9143">
        <v>31800</v>
      </c>
      <c r="E9143">
        <v>35300</v>
      </c>
      <c r="F9143">
        <v>38150</v>
      </c>
      <c r="G9143">
        <v>40950</v>
      </c>
      <c r="H9143">
        <v>43800</v>
      </c>
      <c r="I9143">
        <v>46600</v>
      </c>
      <c r="J9143">
        <v>49450</v>
      </c>
      <c r="K9143" t="s">
        <v>3117</v>
      </c>
      <c r="L9143">
        <v>37</v>
      </c>
      <c r="M9143">
        <v>50</v>
      </c>
      <c r="N9143" t="s">
        <v>4226</v>
      </c>
    </row>
    <row r="9144" spans="1:14" x14ac:dyDescent="0.2">
      <c r="A9144" t="s">
        <v>14903</v>
      </c>
      <c r="B9144">
        <v>37350</v>
      </c>
      <c r="C9144">
        <v>42650</v>
      </c>
      <c r="D9144">
        <v>48000</v>
      </c>
      <c r="E9144">
        <v>53300</v>
      </c>
      <c r="F9144">
        <v>57600</v>
      </c>
      <c r="G9144">
        <v>61850</v>
      </c>
      <c r="H9144">
        <v>66100</v>
      </c>
      <c r="I9144">
        <v>70400</v>
      </c>
      <c r="J9144">
        <v>74650</v>
      </c>
      <c r="K9144" t="s">
        <v>3117</v>
      </c>
      <c r="L9144">
        <v>41</v>
      </c>
      <c r="M9144">
        <v>50</v>
      </c>
      <c r="N9144" t="s">
        <v>2061</v>
      </c>
    </row>
    <row r="9145" spans="1:14" x14ac:dyDescent="0.2">
      <c r="A9145" t="s">
        <v>14904</v>
      </c>
      <c r="B9145">
        <v>52750</v>
      </c>
      <c r="C9145">
        <v>60300</v>
      </c>
      <c r="D9145">
        <v>67850</v>
      </c>
      <c r="E9145">
        <v>75350</v>
      </c>
      <c r="F9145">
        <v>81400</v>
      </c>
      <c r="G9145">
        <v>87450</v>
      </c>
      <c r="H9145">
        <v>93450</v>
      </c>
      <c r="I9145">
        <v>99500</v>
      </c>
      <c r="J9145">
        <v>105500</v>
      </c>
      <c r="K9145" t="s">
        <v>3117</v>
      </c>
      <c r="L9145">
        <v>43</v>
      </c>
      <c r="M9145">
        <v>50</v>
      </c>
      <c r="N9145" t="s">
        <v>3310</v>
      </c>
    </row>
    <row r="9146" spans="1:14" x14ac:dyDescent="0.2">
      <c r="A9146" t="s">
        <v>14905</v>
      </c>
      <c r="B9146">
        <v>32000</v>
      </c>
      <c r="C9146">
        <v>36600</v>
      </c>
      <c r="D9146">
        <v>41150</v>
      </c>
      <c r="E9146">
        <v>45700</v>
      </c>
      <c r="F9146">
        <v>49400</v>
      </c>
      <c r="G9146">
        <v>53050</v>
      </c>
      <c r="H9146">
        <v>56700</v>
      </c>
      <c r="I9146">
        <v>60350</v>
      </c>
      <c r="J9146">
        <v>64000</v>
      </c>
      <c r="K9146" t="s">
        <v>3117</v>
      </c>
      <c r="L9146">
        <v>45</v>
      </c>
      <c r="M9146">
        <v>50</v>
      </c>
      <c r="N9146" t="s">
        <v>2544</v>
      </c>
    </row>
    <row r="9147" spans="1:14" x14ac:dyDescent="0.2">
      <c r="A9147" t="s">
        <v>14906</v>
      </c>
      <c r="B9147">
        <v>37000</v>
      </c>
      <c r="C9147">
        <v>42300</v>
      </c>
      <c r="D9147">
        <v>47600</v>
      </c>
      <c r="E9147">
        <v>52850</v>
      </c>
      <c r="F9147">
        <v>57100</v>
      </c>
      <c r="G9147">
        <v>61350</v>
      </c>
      <c r="H9147">
        <v>65550</v>
      </c>
      <c r="I9147">
        <v>69800</v>
      </c>
      <c r="J9147">
        <v>74000</v>
      </c>
      <c r="K9147" t="s">
        <v>3117</v>
      </c>
      <c r="L9147">
        <v>47</v>
      </c>
      <c r="M9147">
        <v>50</v>
      </c>
      <c r="N9147" t="s">
        <v>2898</v>
      </c>
    </row>
    <row r="9148" spans="1:14" x14ac:dyDescent="0.2">
      <c r="A9148" t="s">
        <v>14907</v>
      </c>
      <c r="B9148">
        <v>25150</v>
      </c>
      <c r="C9148">
        <v>28750</v>
      </c>
      <c r="D9148">
        <v>32350</v>
      </c>
      <c r="E9148">
        <v>35900</v>
      </c>
      <c r="F9148">
        <v>38800</v>
      </c>
      <c r="G9148">
        <v>41650</v>
      </c>
      <c r="H9148">
        <v>44550</v>
      </c>
      <c r="I9148">
        <v>47400</v>
      </c>
      <c r="J9148">
        <v>50300</v>
      </c>
      <c r="K9148" t="s">
        <v>3117</v>
      </c>
      <c r="L9148">
        <v>49</v>
      </c>
      <c r="M9148">
        <v>50</v>
      </c>
      <c r="N9148" t="s">
        <v>2844</v>
      </c>
    </row>
    <row r="9149" spans="1:14" x14ac:dyDescent="0.2">
      <c r="A9149" t="s">
        <v>14908</v>
      </c>
      <c r="B9149">
        <v>24750</v>
      </c>
      <c r="C9149">
        <v>28250</v>
      </c>
      <c r="D9149">
        <v>31800</v>
      </c>
      <c r="E9149">
        <v>35300</v>
      </c>
      <c r="F9149">
        <v>38150</v>
      </c>
      <c r="G9149">
        <v>40950</v>
      </c>
      <c r="H9149">
        <v>43800</v>
      </c>
      <c r="I9149">
        <v>46600</v>
      </c>
      <c r="J9149">
        <v>49450</v>
      </c>
      <c r="K9149" t="s">
        <v>3117</v>
      </c>
      <c r="L9149">
        <v>51</v>
      </c>
      <c r="M9149">
        <v>50</v>
      </c>
      <c r="N9149" t="s">
        <v>2899</v>
      </c>
    </row>
    <row r="9150" spans="1:14" x14ac:dyDescent="0.2">
      <c r="A9150" t="s">
        <v>14909</v>
      </c>
      <c r="B9150">
        <v>37350</v>
      </c>
      <c r="C9150">
        <v>42650</v>
      </c>
      <c r="D9150">
        <v>48000</v>
      </c>
      <c r="E9150">
        <v>53300</v>
      </c>
      <c r="F9150">
        <v>57600</v>
      </c>
      <c r="G9150">
        <v>61850</v>
      </c>
      <c r="H9150">
        <v>66100</v>
      </c>
      <c r="I9150">
        <v>70400</v>
      </c>
      <c r="J9150">
        <v>74650</v>
      </c>
      <c r="K9150" t="s">
        <v>3117</v>
      </c>
      <c r="L9150">
        <v>53</v>
      </c>
      <c r="M9150">
        <v>50</v>
      </c>
      <c r="N9150" t="s">
        <v>2900</v>
      </c>
    </row>
    <row r="9151" spans="1:14" x14ac:dyDescent="0.2">
      <c r="A9151" t="s">
        <v>14910</v>
      </c>
      <c r="B9151">
        <v>25100</v>
      </c>
      <c r="C9151">
        <v>28650</v>
      </c>
      <c r="D9151">
        <v>32250</v>
      </c>
      <c r="E9151">
        <v>35800</v>
      </c>
      <c r="F9151">
        <v>38700</v>
      </c>
      <c r="G9151">
        <v>41550</v>
      </c>
      <c r="H9151">
        <v>44400</v>
      </c>
      <c r="I9151">
        <v>47300</v>
      </c>
      <c r="J9151">
        <v>50150</v>
      </c>
      <c r="K9151" t="s">
        <v>3117</v>
      </c>
      <c r="L9151">
        <v>57</v>
      </c>
      <c r="M9151">
        <v>50</v>
      </c>
      <c r="N9151" t="s">
        <v>2484</v>
      </c>
    </row>
    <row r="9152" spans="1:14" x14ac:dyDescent="0.2">
      <c r="A9152" t="s">
        <v>14911</v>
      </c>
      <c r="B9152">
        <v>52750</v>
      </c>
      <c r="C9152">
        <v>60300</v>
      </c>
      <c r="D9152">
        <v>67850</v>
      </c>
      <c r="E9152">
        <v>75350</v>
      </c>
      <c r="F9152">
        <v>81400</v>
      </c>
      <c r="G9152">
        <v>87450</v>
      </c>
      <c r="H9152">
        <v>93450</v>
      </c>
      <c r="I9152">
        <v>99500</v>
      </c>
      <c r="J9152">
        <v>105500</v>
      </c>
      <c r="K9152" t="s">
        <v>3117</v>
      </c>
      <c r="L9152">
        <v>59</v>
      </c>
      <c r="M9152">
        <v>50</v>
      </c>
      <c r="N9152" t="s">
        <v>2901</v>
      </c>
    </row>
    <row r="9153" spans="1:14" x14ac:dyDescent="0.2">
      <c r="A9153" t="s">
        <v>14912</v>
      </c>
      <c r="B9153">
        <v>52750</v>
      </c>
      <c r="C9153">
        <v>60300</v>
      </c>
      <c r="D9153">
        <v>67850</v>
      </c>
      <c r="E9153">
        <v>75350</v>
      </c>
      <c r="F9153">
        <v>81400</v>
      </c>
      <c r="G9153">
        <v>87450</v>
      </c>
      <c r="H9153">
        <v>93450</v>
      </c>
      <c r="I9153">
        <v>99500</v>
      </c>
      <c r="J9153">
        <v>105500</v>
      </c>
      <c r="K9153" t="s">
        <v>3117</v>
      </c>
      <c r="L9153">
        <v>61</v>
      </c>
      <c r="M9153">
        <v>50</v>
      </c>
      <c r="N9153" t="s">
        <v>2902</v>
      </c>
    </row>
    <row r="9154" spans="1:14" x14ac:dyDescent="0.2">
      <c r="A9154" t="s">
        <v>14913</v>
      </c>
      <c r="B9154">
        <v>25750</v>
      </c>
      <c r="C9154">
        <v>29400</v>
      </c>
      <c r="D9154">
        <v>33100</v>
      </c>
      <c r="E9154">
        <v>36750</v>
      </c>
      <c r="F9154">
        <v>39700</v>
      </c>
      <c r="G9154">
        <v>42650</v>
      </c>
      <c r="H9154">
        <v>45600</v>
      </c>
      <c r="I9154">
        <v>48550</v>
      </c>
      <c r="J9154">
        <v>51450</v>
      </c>
      <c r="K9154" t="s">
        <v>3117</v>
      </c>
      <c r="L9154">
        <v>63</v>
      </c>
      <c r="M9154">
        <v>50</v>
      </c>
      <c r="N9154" t="s">
        <v>2967</v>
      </c>
    </row>
    <row r="9155" spans="1:14" x14ac:dyDescent="0.2">
      <c r="A9155" t="s">
        <v>14914</v>
      </c>
      <c r="B9155">
        <v>38850</v>
      </c>
      <c r="C9155">
        <v>44400</v>
      </c>
      <c r="D9155">
        <v>49950</v>
      </c>
      <c r="E9155">
        <v>55500</v>
      </c>
      <c r="F9155">
        <v>59950</v>
      </c>
      <c r="G9155">
        <v>64400</v>
      </c>
      <c r="H9155">
        <v>68850</v>
      </c>
      <c r="I9155">
        <v>73300</v>
      </c>
      <c r="J9155">
        <v>77700</v>
      </c>
      <c r="K9155" t="s">
        <v>3117</v>
      </c>
      <c r="L9155">
        <v>65</v>
      </c>
      <c r="M9155">
        <v>50</v>
      </c>
      <c r="N9155" t="s">
        <v>2903</v>
      </c>
    </row>
    <row r="9156" spans="1:14" x14ac:dyDescent="0.2">
      <c r="A9156" t="s">
        <v>14915</v>
      </c>
      <c r="B9156">
        <v>27600</v>
      </c>
      <c r="C9156">
        <v>31550</v>
      </c>
      <c r="D9156">
        <v>35500</v>
      </c>
      <c r="E9156">
        <v>39400</v>
      </c>
      <c r="F9156">
        <v>42600</v>
      </c>
      <c r="G9156">
        <v>45750</v>
      </c>
      <c r="H9156">
        <v>48900</v>
      </c>
      <c r="I9156">
        <v>52050</v>
      </c>
      <c r="J9156">
        <v>55200</v>
      </c>
      <c r="K9156" t="s">
        <v>3117</v>
      </c>
      <c r="L9156">
        <v>67</v>
      </c>
      <c r="M9156">
        <v>50</v>
      </c>
      <c r="N9156" t="s">
        <v>3327</v>
      </c>
    </row>
    <row r="9157" spans="1:14" x14ac:dyDescent="0.2">
      <c r="A9157" t="s">
        <v>14916</v>
      </c>
      <c r="B9157">
        <v>33750</v>
      </c>
      <c r="C9157">
        <v>38550</v>
      </c>
      <c r="D9157">
        <v>43350</v>
      </c>
      <c r="E9157">
        <v>48150</v>
      </c>
      <c r="F9157">
        <v>52050</v>
      </c>
      <c r="G9157">
        <v>55900</v>
      </c>
      <c r="H9157">
        <v>59750</v>
      </c>
      <c r="I9157">
        <v>63600</v>
      </c>
      <c r="J9157">
        <v>67450</v>
      </c>
      <c r="K9157" t="s">
        <v>3117</v>
      </c>
      <c r="L9157">
        <v>69</v>
      </c>
      <c r="M9157">
        <v>50</v>
      </c>
      <c r="N9157" t="s">
        <v>2359</v>
      </c>
    </row>
    <row r="9158" spans="1:14" x14ac:dyDescent="0.2">
      <c r="A9158" t="s">
        <v>14917</v>
      </c>
      <c r="B9158">
        <v>24950</v>
      </c>
      <c r="C9158">
        <v>28500</v>
      </c>
      <c r="D9158">
        <v>32050</v>
      </c>
      <c r="E9158">
        <v>35600</v>
      </c>
      <c r="F9158">
        <v>38450</v>
      </c>
      <c r="G9158">
        <v>41300</v>
      </c>
      <c r="H9158">
        <v>44150</v>
      </c>
      <c r="I9158">
        <v>47000</v>
      </c>
      <c r="J9158">
        <v>49850</v>
      </c>
      <c r="K9158" t="s">
        <v>3117</v>
      </c>
      <c r="L9158">
        <v>71</v>
      </c>
      <c r="M9158">
        <v>50</v>
      </c>
      <c r="N9158" t="s">
        <v>2126</v>
      </c>
    </row>
    <row r="9159" spans="1:14" x14ac:dyDescent="0.2">
      <c r="A9159" t="s">
        <v>14918</v>
      </c>
      <c r="B9159">
        <v>34650</v>
      </c>
      <c r="C9159">
        <v>39600</v>
      </c>
      <c r="D9159">
        <v>44550</v>
      </c>
      <c r="E9159">
        <v>49500</v>
      </c>
      <c r="F9159">
        <v>53500</v>
      </c>
      <c r="G9159">
        <v>57450</v>
      </c>
      <c r="H9159">
        <v>61400</v>
      </c>
      <c r="I9159">
        <v>65350</v>
      </c>
      <c r="J9159">
        <v>69300</v>
      </c>
      <c r="K9159" t="s">
        <v>3117</v>
      </c>
      <c r="L9159">
        <v>73</v>
      </c>
      <c r="M9159">
        <v>50</v>
      </c>
      <c r="N9159" t="s">
        <v>2485</v>
      </c>
    </row>
    <row r="9160" spans="1:14" x14ac:dyDescent="0.2">
      <c r="A9160" t="s">
        <v>14919</v>
      </c>
      <c r="B9160">
        <v>37350</v>
      </c>
      <c r="C9160">
        <v>42650</v>
      </c>
      <c r="D9160">
        <v>48000</v>
      </c>
      <c r="E9160">
        <v>53300</v>
      </c>
      <c r="F9160">
        <v>57600</v>
      </c>
      <c r="G9160">
        <v>61850</v>
      </c>
      <c r="H9160">
        <v>66100</v>
      </c>
      <c r="I9160">
        <v>70400</v>
      </c>
      <c r="J9160">
        <v>74650</v>
      </c>
      <c r="K9160" t="s">
        <v>3117</v>
      </c>
      <c r="L9160">
        <v>75</v>
      </c>
      <c r="M9160">
        <v>50</v>
      </c>
      <c r="N9160" t="s">
        <v>2904</v>
      </c>
    </row>
    <row r="9161" spans="1:14" x14ac:dyDescent="0.2">
      <c r="A9161" t="s">
        <v>14920</v>
      </c>
      <c r="B9161">
        <v>24750</v>
      </c>
      <c r="C9161">
        <v>28250</v>
      </c>
      <c r="D9161">
        <v>31800</v>
      </c>
      <c r="E9161">
        <v>35300</v>
      </c>
      <c r="F9161">
        <v>38150</v>
      </c>
      <c r="G9161">
        <v>40950</v>
      </c>
      <c r="H9161">
        <v>43800</v>
      </c>
      <c r="I9161">
        <v>46600</v>
      </c>
      <c r="J9161">
        <v>49450</v>
      </c>
      <c r="K9161" t="s">
        <v>3117</v>
      </c>
      <c r="L9161">
        <v>77</v>
      </c>
      <c r="M9161">
        <v>50</v>
      </c>
      <c r="N9161" t="s">
        <v>3281</v>
      </c>
    </row>
    <row r="9162" spans="1:14" x14ac:dyDescent="0.2">
      <c r="A9162" t="s">
        <v>14921</v>
      </c>
      <c r="B9162">
        <v>38850</v>
      </c>
      <c r="C9162">
        <v>44400</v>
      </c>
      <c r="D9162">
        <v>49950</v>
      </c>
      <c r="E9162">
        <v>55500</v>
      </c>
      <c r="F9162">
        <v>59950</v>
      </c>
      <c r="G9162">
        <v>64400</v>
      </c>
      <c r="H9162">
        <v>68850</v>
      </c>
      <c r="I9162">
        <v>73300</v>
      </c>
      <c r="J9162">
        <v>77700</v>
      </c>
      <c r="K9162" t="s">
        <v>3117</v>
      </c>
      <c r="L9162">
        <v>79</v>
      </c>
      <c r="M9162">
        <v>50</v>
      </c>
      <c r="N9162" t="s">
        <v>3329</v>
      </c>
    </row>
    <row r="9163" spans="1:14" x14ac:dyDescent="0.2">
      <c r="A9163" t="s">
        <v>14922</v>
      </c>
      <c r="B9163">
        <v>24750</v>
      </c>
      <c r="C9163">
        <v>28250</v>
      </c>
      <c r="D9163">
        <v>31800</v>
      </c>
      <c r="E9163">
        <v>35300</v>
      </c>
      <c r="F9163">
        <v>38150</v>
      </c>
      <c r="G9163">
        <v>40950</v>
      </c>
      <c r="H9163">
        <v>43800</v>
      </c>
      <c r="I9163">
        <v>46600</v>
      </c>
      <c r="J9163">
        <v>49450</v>
      </c>
      <c r="K9163" t="s">
        <v>3117</v>
      </c>
      <c r="L9163">
        <v>81</v>
      </c>
      <c r="M9163">
        <v>50</v>
      </c>
      <c r="N9163" t="s">
        <v>2905</v>
      </c>
    </row>
    <row r="9164" spans="1:14" x14ac:dyDescent="0.2">
      <c r="A9164" t="s">
        <v>14923</v>
      </c>
      <c r="B9164">
        <v>24850</v>
      </c>
      <c r="C9164">
        <v>28400</v>
      </c>
      <c r="D9164">
        <v>31950</v>
      </c>
      <c r="E9164">
        <v>35500</v>
      </c>
      <c r="F9164">
        <v>38350</v>
      </c>
      <c r="G9164">
        <v>41200</v>
      </c>
      <c r="H9164">
        <v>44050</v>
      </c>
      <c r="I9164">
        <v>46900</v>
      </c>
      <c r="J9164">
        <v>49700</v>
      </c>
      <c r="K9164" t="s">
        <v>3117</v>
      </c>
      <c r="L9164">
        <v>83</v>
      </c>
      <c r="M9164">
        <v>50</v>
      </c>
      <c r="N9164" t="s">
        <v>2400</v>
      </c>
    </row>
    <row r="9165" spans="1:14" x14ac:dyDescent="0.2">
      <c r="A9165" t="s">
        <v>14924</v>
      </c>
      <c r="B9165">
        <v>37350</v>
      </c>
      <c r="C9165">
        <v>42650</v>
      </c>
      <c r="D9165">
        <v>48000</v>
      </c>
      <c r="E9165">
        <v>53300</v>
      </c>
      <c r="F9165">
        <v>57600</v>
      </c>
      <c r="G9165">
        <v>61850</v>
      </c>
      <c r="H9165">
        <v>66100</v>
      </c>
      <c r="I9165">
        <v>70400</v>
      </c>
      <c r="J9165">
        <v>74650</v>
      </c>
      <c r="K9165" t="s">
        <v>3117</v>
      </c>
      <c r="L9165">
        <v>85</v>
      </c>
      <c r="M9165">
        <v>50</v>
      </c>
      <c r="N9165" t="s">
        <v>2906</v>
      </c>
    </row>
    <row r="9166" spans="1:14" x14ac:dyDescent="0.2">
      <c r="A9166" t="s">
        <v>14925</v>
      </c>
      <c r="B9166">
        <v>37350</v>
      </c>
      <c r="C9166">
        <v>42650</v>
      </c>
      <c r="D9166">
        <v>48000</v>
      </c>
      <c r="E9166">
        <v>53300</v>
      </c>
      <c r="F9166">
        <v>57600</v>
      </c>
      <c r="G9166">
        <v>61850</v>
      </c>
      <c r="H9166">
        <v>66100</v>
      </c>
      <c r="I9166">
        <v>70400</v>
      </c>
      <c r="J9166">
        <v>74650</v>
      </c>
      <c r="K9166" t="s">
        <v>3117</v>
      </c>
      <c r="L9166">
        <v>87</v>
      </c>
      <c r="M9166">
        <v>50</v>
      </c>
      <c r="N9166" t="s">
        <v>2907</v>
      </c>
    </row>
    <row r="9167" spans="1:14" x14ac:dyDescent="0.2">
      <c r="A9167" t="s">
        <v>14926</v>
      </c>
      <c r="B9167">
        <v>24750</v>
      </c>
      <c r="C9167">
        <v>28250</v>
      </c>
      <c r="D9167">
        <v>31800</v>
      </c>
      <c r="E9167">
        <v>35300</v>
      </c>
      <c r="F9167">
        <v>38150</v>
      </c>
      <c r="G9167">
        <v>40950</v>
      </c>
      <c r="H9167">
        <v>43800</v>
      </c>
      <c r="I9167">
        <v>46600</v>
      </c>
      <c r="J9167">
        <v>49450</v>
      </c>
      <c r="K9167" t="s">
        <v>3117</v>
      </c>
      <c r="L9167">
        <v>89</v>
      </c>
      <c r="M9167">
        <v>50</v>
      </c>
      <c r="N9167" t="s">
        <v>3331</v>
      </c>
    </row>
    <row r="9168" spans="1:14" x14ac:dyDescent="0.2">
      <c r="A9168" t="s">
        <v>14927</v>
      </c>
      <c r="B9168">
        <v>25150</v>
      </c>
      <c r="C9168">
        <v>28750</v>
      </c>
      <c r="D9168">
        <v>32350</v>
      </c>
      <c r="E9168">
        <v>35900</v>
      </c>
      <c r="F9168">
        <v>38800</v>
      </c>
      <c r="G9168">
        <v>41650</v>
      </c>
      <c r="H9168">
        <v>44550</v>
      </c>
      <c r="I9168">
        <v>47400</v>
      </c>
      <c r="J9168">
        <v>50300</v>
      </c>
      <c r="K9168" t="s">
        <v>3117</v>
      </c>
      <c r="L9168">
        <v>91</v>
      </c>
      <c r="M9168">
        <v>50</v>
      </c>
      <c r="N9168" t="s">
        <v>2515</v>
      </c>
    </row>
    <row r="9169" spans="1:14" x14ac:dyDescent="0.2">
      <c r="A9169" t="s">
        <v>14928</v>
      </c>
      <c r="B9169">
        <v>34650</v>
      </c>
      <c r="C9169">
        <v>39600</v>
      </c>
      <c r="D9169">
        <v>44550</v>
      </c>
      <c r="E9169">
        <v>49500</v>
      </c>
      <c r="F9169">
        <v>53500</v>
      </c>
      <c r="G9169">
        <v>57450</v>
      </c>
      <c r="H9169">
        <v>61400</v>
      </c>
      <c r="I9169">
        <v>65350</v>
      </c>
      <c r="J9169">
        <v>69300</v>
      </c>
      <c r="K9169" t="s">
        <v>3117</v>
      </c>
      <c r="L9169">
        <v>93</v>
      </c>
      <c r="M9169">
        <v>50</v>
      </c>
      <c r="N9169" t="s">
        <v>2908</v>
      </c>
    </row>
    <row r="9170" spans="1:14" x14ac:dyDescent="0.2">
      <c r="A9170" t="s">
        <v>14929</v>
      </c>
      <c r="B9170">
        <v>34650</v>
      </c>
      <c r="C9170">
        <v>39600</v>
      </c>
      <c r="D9170">
        <v>44550</v>
      </c>
      <c r="E9170">
        <v>49500</v>
      </c>
      <c r="F9170">
        <v>53500</v>
      </c>
      <c r="G9170">
        <v>57450</v>
      </c>
      <c r="H9170">
        <v>61400</v>
      </c>
      <c r="I9170">
        <v>65350</v>
      </c>
      <c r="J9170">
        <v>69300</v>
      </c>
      <c r="K9170" t="s">
        <v>3117</v>
      </c>
      <c r="L9170">
        <v>95</v>
      </c>
      <c r="M9170">
        <v>50</v>
      </c>
      <c r="N9170" t="s">
        <v>2909</v>
      </c>
    </row>
    <row r="9171" spans="1:14" x14ac:dyDescent="0.2">
      <c r="A9171" t="s">
        <v>14930</v>
      </c>
      <c r="B9171">
        <v>26400</v>
      </c>
      <c r="C9171">
        <v>30150</v>
      </c>
      <c r="D9171">
        <v>33900</v>
      </c>
      <c r="E9171">
        <v>37650</v>
      </c>
      <c r="F9171">
        <v>40700</v>
      </c>
      <c r="G9171">
        <v>43700</v>
      </c>
      <c r="H9171">
        <v>46700</v>
      </c>
      <c r="I9171">
        <v>49700</v>
      </c>
      <c r="J9171">
        <v>52750</v>
      </c>
      <c r="K9171" t="s">
        <v>3117</v>
      </c>
      <c r="L9171">
        <v>97</v>
      </c>
      <c r="M9171">
        <v>50</v>
      </c>
      <c r="N9171" t="s">
        <v>2910</v>
      </c>
    </row>
    <row r="9172" spans="1:14" x14ac:dyDescent="0.2">
      <c r="A9172" t="s">
        <v>14931</v>
      </c>
      <c r="B9172">
        <v>41550</v>
      </c>
      <c r="C9172">
        <v>47450</v>
      </c>
      <c r="D9172">
        <v>53400</v>
      </c>
      <c r="E9172">
        <v>59300</v>
      </c>
      <c r="F9172">
        <v>64050</v>
      </c>
      <c r="G9172">
        <v>68800</v>
      </c>
      <c r="H9172">
        <v>73550</v>
      </c>
      <c r="I9172">
        <v>78300</v>
      </c>
      <c r="J9172">
        <v>83050</v>
      </c>
      <c r="K9172" t="s">
        <v>3117</v>
      </c>
      <c r="L9172">
        <v>99</v>
      </c>
      <c r="M9172">
        <v>50</v>
      </c>
      <c r="N9172" t="s">
        <v>2911</v>
      </c>
    </row>
    <row r="9173" spans="1:14" x14ac:dyDescent="0.2">
      <c r="A9173" t="s">
        <v>14932</v>
      </c>
      <c r="B9173">
        <v>37350</v>
      </c>
      <c r="C9173">
        <v>42650</v>
      </c>
      <c r="D9173">
        <v>48000</v>
      </c>
      <c r="E9173">
        <v>53300</v>
      </c>
      <c r="F9173">
        <v>57600</v>
      </c>
      <c r="G9173">
        <v>61850</v>
      </c>
      <c r="H9173">
        <v>66100</v>
      </c>
      <c r="I9173">
        <v>70400</v>
      </c>
      <c r="J9173">
        <v>74650</v>
      </c>
      <c r="K9173" t="s">
        <v>3117</v>
      </c>
      <c r="L9173">
        <v>101</v>
      </c>
      <c r="M9173">
        <v>50</v>
      </c>
      <c r="N9173" t="s">
        <v>2912</v>
      </c>
    </row>
    <row r="9174" spans="1:14" x14ac:dyDescent="0.2">
      <c r="A9174" t="s">
        <v>14933</v>
      </c>
      <c r="B9174">
        <v>29800</v>
      </c>
      <c r="C9174">
        <v>34050</v>
      </c>
      <c r="D9174">
        <v>38300</v>
      </c>
      <c r="E9174">
        <v>42550</v>
      </c>
      <c r="F9174">
        <v>46000</v>
      </c>
      <c r="G9174">
        <v>49400</v>
      </c>
      <c r="H9174">
        <v>52800</v>
      </c>
      <c r="I9174">
        <v>56200</v>
      </c>
      <c r="J9174">
        <v>59600</v>
      </c>
      <c r="K9174" t="s">
        <v>3117</v>
      </c>
      <c r="L9174">
        <v>103</v>
      </c>
      <c r="M9174">
        <v>50</v>
      </c>
      <c r="N9174" t="s">
        <v>2463</v>
      </c>
    </row>
    <row r="9175" spans="1:14" x14ac:dyDescent="0.2">
      <c r="A9175" t="s">
        <v>14934</v>
      </c>
      <c r="B9175">
        <v>24750</v>
      </c>
      <c r="C9175">
        <v>28250</v>
      </c>
      <c r="D9175">
        <v>31800</v>
      </c>
      <c r="E9175">
        <v>35300</v>
      </c>
      <c r="F9175">
        <v>38150</v>
      </c>
      <c r="G9175">
        <v>40950</v>
      </c>
      <c r="H9175">
        <v>43800</v>
      </c>
      <c r="I9175">
        <v>46600</v>
      </c>
      <c r="J9175">
        <v>49450</v>
      </c>
      <c r="K9175" t="s">
        <v>3117</v>
      </c>
      <c r="L9175">
        <v>105</v>
      </c>
      <c r="M9175">
        <v>50</v>
      </c>
      <c r="N9175" t="s">
        <v>3338</v>
      </c>
    </row>
    <row r="9176" spans="1:14" x14ac:dyDescent="0.2">
      <c r="A9176" t="s">
        <v>14935</v>
      </c>
      <c r="B9176">
        <v>52750</v>
      </c>
      <c r="C9176">
        <v>60300</v>
      </c>
      <c r="D9176">
        <v>67850</v>
      </c>
      <c r="E9176">
        <v>75350</v>
      </c>
      <c r="F9176">
        <v>81400</v>
      </c>
      <c r="G9176">
        <v>87450</v>
      </c>
      <c r="H9176">
        <v>93450</v>
      </c>
      <c r="I9176">
        <v>99500</v>
      </c>
      <c r="J9176">
        <v>105500</v>
      </c>
      <c r="K9176" t="s">
        <v>3117</v>
      </c>
      <c r="L9176">
        <v>107</v>
      </c>
      <c r="M9176">
        <v>50</v>
      </c>
      <c r="N9176" t="s">
        <v>2913</v>
      </c>
    </row>
    <row r="9177" spans="1:14" x14ac:dyDescent="0.2">
      <c r="A9177" t="s">
        <v>14936</v>
      </c>
      <c r="B9177">
        <v>30100</v>
      </c>
      <c r="C9177">
        <v>34400</v>
      </c>
      <c r="D9177">
        <v>38700</v>
      </c>
      <c r="E9177">
        <v>42950</v>
      </c>
      <c r="F9177">
        <v>46400</v>
      </c>
      <c r="G9177">
        <v>49850</v>
      </c>
      <c r="H9177">
        <v>53300</v>
      </c>
      <c r="I9177">
        <v>56700</v>
      </c>
      <c r="J9177">
        <v>60150</v>
      </c>
      <c r="K9177" t="s">
        <v>3117</v>
      </c>
      <c r="L9177">
        <v>109</v>
      </c>
      <c r="M9177">
        <v>50</v>
      </c>
      <c r="N9177" t="s">
        <v>3015</v>
      </c>
    </row>
    <row r="9178" spans="1:14" x14ac:dyDescent="0.2">
      <c r="A9178" t="s">
        <v>14937</v>
      </c>
      <c r="B9178">
        <v>24750</v>
      </c>
      <c r="C9178">
        <v>28250</v>
      </c>
      <c r="D9178">
        <v>31800</v>
      </c>
      <c r="E9178">
        <v>35300</v>
      </c>
      <c r="F9178">
        <v>38150</v>
      </c>
      <c r="G9178">
        <v>40950</v>
      </c>
      <c r="H9178">
        <v>43800</v>
      </c>
      <c r="I9178">
        <v>46600</v>
      </c>
      <c r="J9178">
        <v>49450</v>
      </c>
      <c r="K9178" t="s">
        <v>3117</v>
      </c>
      <c r="L9178">
        <v>111</v>
      </c>
      <c r="M9178">
        <v>50</v>
      </c>
      <c r="N9178" t="s">
        <v>2914</v>
      </c>
    </row>
    <row r="9179" spans="1:14" x14ac:dyDescent="0.2">
      <c r="A9179" t="s">
        <v>14938</v>
      </c>
      <c r="B9179">
        <v>26250</v>
      </c>
      <c r="C9179">
        <v>30000</v>
      </c>
      <c r="D9179">
        <v>33750</v>
      </c>
      <c r="E9179">
        <v>37500</v>
      </c>
      <c r="F9179">
        <v>40500</v>
      </c>
      <c r="G9179">
        <v>43500</v>
      </c>
      <c r="H9179">
        <v>46500</v>
      </c>
      <c r="I9179">
        <v>49500</v>
      </c>
      <c r="J9179">
        <v>52500</v>
      </c>
      <c r="K9179" t="s">
        <v>3117</v>
      </c>
      <c r="L9179">
        <v>113</v>
      </c>
      <c r="M9179">
        <v>50</v>
      </c>
      <c r="N9179" t="s">
        <v>3342</v>
      </c>
    </row>
    <row r="9180" spans="1:14" x14ac:dyDescent="0.2">
      <c r="A9180" t="s">
        <v>14939</v>
      </c>
      <c r="B9180">
        <v>34650</v>
      </c>
      <c r="C9180">
        <v>39600</v>
      </c>
      <c r="D9180">
        <v>44550</v>
      </c>
      <c r="E9180">
        <v>49500</v>
      </c>
      <c r="F9180">
        <v>53500</v>
      </c>
      <c r="G9180">
        <v>57450</v>
      </c>
      <c r="H9180">
        <v>61400</v>
      </c>
      <c r="I9180">
        <v>65350</v>
      </c>
      <c r="J9180">
        <v>69300</v>
      </c>
      <c r="K9180" t="s">
        <v>3117</v>
      </c>
      <c r="L9180">
        <v>115</v>
      </c>
      <c r="M9180">
        <v>50</v>
      </c>
      <c r="N9180" t="s">
        <v>2915</v>
      </c>
    </row>
    <row r="9181" spans="1:14" x14ac:dyDescent="0.2">
      <c r="A9181" t="s">
        <v>14940</v>
      </c>
      <c r="B9181">
        <v>24750</v>
      </c>
      <c r="C9181">
        <v>28250</v>
      </c>
      <c r="D9181">
        <v>31800</v>
      </c>
      <c r="E9181">
        <v>35300</v>
      </c>
      <c r="F9181">
        <v>38150</v>
      </c>
      <c r="G9181">
        <v>40950</v>
      </c>
      <c r="H9181">
        <v>43800</v>
      </c>
      <c r="I9181">
        <v>46600</v>
      </c>
      <c r="J9181">
        <v>49450</v>
      </c>
      <c r="K9181" t="s">
        <v>3117</v>
      </c>
      <c r="L9181">
        <v>117</v>
      </c>
      <c r="M9181">
        <v>50</v>
      </c>
      <c r="N9181" t="s">
        <v>2410</v>
      </c>
    </row>
    <row r="9182" spans="1:14" x14ac:dyDescent="0.2">
      <c r="A9182" t="s">
        <v>14941</v>
      </c>
      <c r="B9182">
        <v>27900</v>
      </c>
      <c r="C9182">
        <v>31900</v>
      </c>
      <c r="D9182">
        <v>35900</v>
      </c>
      <c r="E9182">
        <v>39850</v>
      </c>
      <c r="F9182">
        <v>43050</v>
      </c>
      <c r="G9182">
        <v>46250</v>
      </c>
      <c r="H9182">
        <v>49450</v>
      </c>
      <c r="I9182">
        <v>52650</v>
      </c>
      <c r="J9182">
        <v>55800</v>
      </c>
      <c r="K9182" t="s">
        <v>3117</v>
      </c>
      <c r="L9182">
        <v>119</v>
      </c>
      <c r="M9182">
        <v>50</v>
      </c>
      <c r="N9182" t="s">
        <v>2488</v>
      </c>
    </row>
    <row r="9183" spans="1:14" x14ac:dyDescent="0.2">
      <c r="A9183" t="s">
        <v>14942</v>
      </c>
      <c r="B9183">
        <v>32000</v>
      </c>
      <c r="C9183">
        <v>36550</v>
      </c>
      <c r="D9183">
        <v>41100</v>
      </c>
      <c r="E9183">
        <v>45650</v>
      </c>
      <c r="F9183">
        <v>49350</v>
      </c>
      <c r="G9183">
        <v>53000</v>
      </c>
      <c r="H9183">
        <v>56650</v>
      </c>
      <c r="I9183">
        <v>60300</v>
      </c>
      <c r="J9183">
        <v>63950</v>
      </c>
      <c r="K9183" t="s">
        <v>3117</v>
      </c>
      <c r="L9183">
        <v>121</v>
      </c>
      <c r="M9183">
        <v>50</v>
      </c>
      <c r="N9183" t="s">
        <v>3348</v>
      </c>
    </row>
    <row r="9184" spans="1:14" x14ac:dyDescent="0.2">
      <c r="A9184" t="s">
        <v>14943</v>
      </c>
      <c r="B9184">
        <v>38850</v>
      </c>
      <c r="C9184">
        <v>44400</v>
      </c>
      <c r="D9184">
        <v>49950</v>
      </c>
      <c r="E9184">
        <v>55500</v>
      </c>
      <c r="F9184">
        <v>59950</v>
      </c>
      <c r="G9184">
        <v>64400</v>
      </c>
      <c r="H9184">
        <v>68850</v>
      </c>
      <c r="I9184">
        <v>73300</v>
      </c>
      <c r="J9184">
        <v>77700</v>
      </c>
      <c r="K9184" t="s">
        <v>3117</v>
      </c>
      <c r="L9184">
        <v>125</v>
      </c>
      <c r="M9184">
        <v>50</v>
      </c>
      <c r="N9184" t="s">
        <v>2268</v>
      </c>
    </row>
    <row r="9185" spans="1:14" x14ac:dyDescent="0.2">
      <c r="A9185" t="s">
        <v>14944</v>
      </c>
      <c r="B9185">
        <v>37350</v>
      </c>
      <c r="C9185">
        <v>42650</v>
      </c>
      <c r="D9185">
        <v>48000</v>
      </c>
      <c r="E9185">
        <v>53300</v>
      </c>
      <c r="F9185">
        <v>57600</v>
      </c>
      <c r="G9185">
        <v>61850</v>
      </c>
      <c r="H9185">
        <v>66100</v>
      </c>
      <c r="I9185">
        <v>70400</v>
      </c>
      <c r="J9185">
        <v>74650</v>
      </c>
      <c r="K9185" t="s">
        <v>3117</v>
      </c>
      <c r="L9185">
        <v>127</v>
      </c>
      <c r="M9185">
        <v>50</v>
      </c>
      <c r="N9185" t="s">
        <v>2131</v>
      </c>
    </row>
    <row r="9186" spans="1:14" x14ac:dyDescent="0.2">
      <c r="A9186" t="s">
        <v>14945</v>
      </c>
      <c r="B9186">
        <v>24900</v>
      </c>
      <c r="C9186">
        <v>28450</v>
      </c>
      <c r="D9186">
        <v>32000</v>
      </c>
      <c r="E9186">
        <v>35550</v>
      </c>
      <c r="F9186">
        <v>38400</v>
      </c>
      <c r="G9186">
        <v>41250</v>
      </c>
      <c r="H9186">
        <v>44100</v>
      </c>
      <c r="I9186">
        <v>46950</v>
      </c>
      <c r="J9186">
        <v>49800</v>
      </c>
      <c r="K9186" t="s">
        <v>3117</v>
      </c>
      <c r="L9186">
        <v>131</v>
      </c>
      <c r="M9186">
        <v>50</v>
      </c>
      <c r="N9186" t="s">
        <v>2414</v>
      </c>
    </row>
    <row r="9187" spans="1:14" x14ac:dyDescent="0.2">
      <c r="A9187" t="s">
        <v>14946</v>
      </c>
      <c r="B9187">
        <v>28150</v>
      </c>
      <c r="C9187">
        <v>32150</v>
      </c>
      <c r="D9187">
        <v>36150</v>
      </c>
      <c r="E9187">
        <v>40150</v>
      </c>
      <c r="F9187">
        <v>43400</v>
      </c>
      <c r="G9187">
        <v>46600</v>
      </c>
      <c r="H9187">
        <v>49800</v>
      </c>
      <c r="I9187">
        <v>53000</v>
      </c>
      <c r="J9187">
        <v>56250</v>
      </c>
      <c r="K9187" t="s">
        <v>3117</v>
      </c>
      <c r="L9187">
        <v>133</v>
      </c>
      <c r="M9187">
        <v>50</v>
      </c>
      <c r="N9187" t="s">
        <v>1969</v>
      </c>
    </row>
    <row r="9188" spans="1:14" x14ac:dyDescent="0.2">
      <c r="A9188" t="s">
        <v>14947</v>
      </c>
      <c r="B9188">
        <v>24750</v>
      </c>
      <c r="C9188">
        <v>28250</v>
      </c>
      <c r="D9188">
        <v>31800</v>
      </c>
      <c r="E9188">
        <v>35300</v>
      </c>
      <c r="F9188">
        <v>38150</v>
      </c>
      <c r="G9188">
        <v>40950</v>
      </c>
      <c r="H9188">
        <v>43800</v>
      </c>
      <c r="I9188">
        <v>46600</v>
      </c>
      <c r="J9188">
        <v>49450</v>
      </c>
      <c r="K9188" t="s">
        <v>3117</v>
      </c>
      <c r="L9188">
        <v>135</v>
      </c>
      <c r="M9188">
        <v>50</v>
      </c>
      <c r="N9188" t="s">
        <v>2132</v>
      </c>
    </row>
    <row r="9189" spans="1:14" x14ac:dyDescent="0.2">
      <c r="A9189" t="s">
        <v>14948</v>
      </c>
      <c r="B9189">
        <v>33950</v>
      </c>
      <c r="C9189">
        <v>38800</v>
      </c>
      <c r="D9189">
        <v>43650</v>
      </c>
      <c r="E9189">
        <v>48500</v>
      </c>
      <c r="F9189">
        <v>52400</v>
      </c>
      <c r="G9189">
        <v>56300</v>
      </c>
      <c r="H9189">
        <v>60150</v>
      </c>
      <c r="I9189">
        <v>64050</v>
      </c>
      <c r="J9189">
        <v>67900</v>
      </c>
      <c r="K9189" t="s">
        <v>3117</v>
      </c>
      <c r="L9189">
        <v>137</v>
      </c>
      <c r="M9189">
        <v>50</v>
      </c>
      <c r="N9189" t="s">
        <v>3719</v>
      </c>
    </row>
    <row r="9190" spans="1:14" x14ac:dyDescent="0.2">
      <c r="A9190" t="s">
        <v>14949</v>
      </c>
      <c r="B9190">
        <v>25450</v>
      </c>
      <c r="C9190">
        <v>29100</v>
      </c>
      <c r="D9190">
        <v>32750</v>
      </c>
      <c r="E9190">
        <v>36350</v>
      </c>
      <c r="F9190">
        <v>39300</v>
      </c>
      <c r="G9190">
        <v>42200</v>
      </c>
      <c r="H9190">
        <v>45100</v>
      </c>
      <c r="I9190">
        <v>48000</v>
      </c>
      <c r="J9190">
        <v>50900</v>
      </c>
      <c r="K9190" t="s">
        <v>3117</v>
      </c>
      <c r="L9190">
        <v>139</v>
      </c>
      <c r="M9190">
        <v>50</v>
      </c>
      <c r="N9190" t="s">
        <v>3023</v>
      </c>
    </row>
    <row r="9191" spans="1:14" x14ac:dyDescent="0.2">
      <c r="A9191" t="s">
        <v>14950</v>
      </c>
      <c r="B9191">
        <v>24750</v>
      </c>
      <c r="C9191">
        <v>28250</v>
      </c>
      <c r="D9191">
        <v>31800</v>
      </c>
      <c r="E9191">
        <v>35300</v>
      </c>
      <c r="F9191">
        <v>38150</v>
      </c>
      <c r="G9191">
        <v>40950</v>
      </c>
      <c r="H9191">
        <v>43800</v>
      </c>
      <c r="I9191">
        <v>46600</v>
      </c>
      <c r="J9191">
        <v>49450</v>
      </c>
      <c r="K9191" t="s">
        <v>3117</v>
      </c>
      <c r="L9191">
        <v>141</v>
      </c>
      <c r="M9191">
        <v>50</v>
      </c>
      <c r="N9191" t="s">
        <v>2133</v>
      </c>
    </row>
    <row r="9192" spans="1:14" x14ac:dyDescent="0.2">
      <c r="A9192" t="s">
        <v>14951</v>
      </c>
      <c r="B9192">
        <v>24750</v>
      </c>
      <c r="C9192">
        <v>28250</v>
      </c>
      <c r="D9192">
        <v>31800</v>
      </c>
      <c r="E9192">
        <v>35300</v>
      </c>
      <c r="F9192">
        <v>38150</v>
      </c>
      <c r="G9192">
        <v>40950</v>
      </c>
      <c r="H9192">
        <v>43800</v>
      </c>
      <c r="I9192">
        <v>46600</v>
      </c>
      <c r="J9192">
        <v>49450</v>
      </c>
      <c r="K9192" t="s">
        <v>3117</v>
      </c>
      <c r="L9192">
        <v>143</v>
      </c>
      <c r="M9192">
        <v>50</v>
      </c>
      <c r="N9192" t="s">
        <v>2134</v>
      </c>
    </row>
    <row r="9193" spans="1:14" x14ac:dyDescent="0.2">
      <c r="A9193" t="s">
        <v>14952</v>
      </c>
      <c r="B9193">
        <v>37350</v>
      </c>
      <c r="C9193">
        <v>42650</v>
      </c>
      <c r="D9193">
        <v>48000</v>
      </c>
      <c r="E9193">
        <v>53300</v>
      </c>
      <c r="F9193">
        <v>57600</v>
      </c>
      <c r="G9193">
        <v>61850</v>
      </c>
      <c r="H9193">
        <v>66100</v>
      </c>
      <c r="I9193">
        <v>70400</v>
      </c>
      <c r="J9193">
        <v>74650</v>
      </c>
      <c r="K9193" t="s">
        <v>3117</v>
      </c>
      <c r="L9193">
        <v>145</v>
      </c>
      <c r="M9193">
        <v>50</v>
      </c>
      <c r="N9193" t="s">
        <v>2135</v>
      </c>
    </row>
    <row r="9194" spans="1:14" x14ac:dyDescent="0.2">
      <c r="A9194" t="s">
        <v>14953</v>
      </c>
      <c r="B9194">
        <v>25850</v>
      </c>
      <c r="C9194">
        <v>29550</v>
      </c>
      <c r="D9194">
        <v>33250</v>
      </c>
      <c r="E9194">
        <v>36900</v>
      </c>
      <c r="F9194">
        <v>39900</v>
      </c>
      <c r="G9194">
        <v>42850</v>
      </c>
      <c r="H9194">
        <v>45800</v>
      </c>
      <c r="I9194">
        <v>48750</v>
      </c>
      <c r="J9194">
        <v>51700</v>
      </c>
      <c r="K9194" t="s">
        <v>3117</v>
      </c>
      <c r="L9194">
        <v>147</v>
      </c>
      <c r="M9194">
        <v>50</v>
      </c>
      <c r="N9194" t="s">
        <v>2136</v>
      </c>
    </row>
    <row r="9195" spans="1:14" x14ac:dyDescent="0.2">
      <c r="A9195" t="s">
        <v>14954</v>
      </c>
      <c r="B9195">
        <v>37350</v>
      </c>
      <c r="C9195">
        <v>42650</v>
      </c>
      <c r="D9195">
        <v>48000</v>
      </c>
      <c r="E9195">
        <v>53300</v>
      </c>
      <c r="F9195">
        <v>57600</v>
      </c>
      <c r="G9195">
        <v>61850</v>
      </c>
      <c r="H9195">
        <v>66100</v>
      </c>
      <c r="I9195">
        <v>70400</v>
      </c>
      <c r="J9195">
        <v>74650</v>
      </c>
      <c r="K9195" t="s">
        <v>3117</v>
      </c>
      <c r="L9195">
        <v>149</v>
      </c>
      <c r="M9195">
        <v>50</v>
      </c>
      <c r="N9195" t="s">
        <v>2137</v>
      </c>
    </row>
    <row r="9196" spans="1:14" x14ac:dyDescent="0.2">
      <c r="A9196" t="s">
        <v>14955</v>
      </c>
      <c r="B9196">
        <v>52750</v>
      </c>
      <c r="C9196">
        <v>60300</v>
      </c>
      <c r="D9196">
        <v>67850</v>
      </c>
      <c r="E9196">
        <v>75350</v>
      </c>
      <c r="F9196">
        <v>81400</v>
      </c>
      <c r="G9196">
        <v>87450</v>
      </c>
      <c r="H9196">
        <v>93450</v>
      </c>
      <c r="I9196">
        <v>99500</v>
      </c>
      <c r="J9196">
        <v>105500</v>
      </c>
      <c r="K9196" t="s">
        <v>3117</v>
      </c>
      <c r="L9196">
        <v>153</v>
      </c>
      <c r="M9196">
        <v>50</v>
      </c>
      <c r="N9196" t="s">
        <v>2138</v>
      </c>
    </row>
    <row r="9197" spans="1:14" x14ac:dyDescent="0.2">
      <c r="A9197" t="s">
        <v>14956</v>
      </c>
      <c r="B9197">
        <v>26350</v>
      </c>
      <c r="C9197">
        <v>30100</v>
      </c>
      <c r="D9197">
        <v>33850</v>
      </c>
      <c r="E9197">
        <v>37600</v>
      </c>
      <c r="F9197">
        <v>40650</v>
      </c>
      <c r="G9197">
        <v>43650</v>
      </c>
      <c r="H9197">
        <v>46650</v>
      </c>
      <c r="I9197">
        <v>49650</v>
      </c>
      <c r="J9197">
        <v>52650</v>
      </c>
      <c r="K9197" t="s">
        <v>3117</v>
      </c>
      <c r="L9197">
        <v>155</v>
      </c>
      <c r="M9197">
        <v>50</v>
      </c>
      <c r="N9197" t="s">
        <v>3408</v>
      </c>
    </row>
    <row r="9198" spans="1:14" x14ac:dyDescent="0.2">
      <c r="A9198" t="s">
        <v>14957</v>
      </c>
      <c r="B9198">
        <v>36450</v>
      </c>
      <c r="C9198">
        <v>41650</v>
      </c>
      <c r="D9198">
        <v>46850</v>
      </c>
      <c r="E9198">
        <v>52050</v>
      </c>
      <c r="F9198">
        <v>56250</v>
      </c>
      <c r="G9198">
        <v>60400</v>
      </c>
      <c r="H9198">
        <v>64550</v>
      </c>
      <c r="I9198">
        <v>68750</v>
      </c>
      <c r="J9198">
        <v>72900</v>
      </c>
      <c r="K9198" t="s">
        <v>3117</v>
      </c>
      <c r="L9198">
        <v>157</v>
      </c>
      <c r="M9198">
        <v>50</v>
      </c>
      <c r="N9198" t="s">
        <v>2139</v>
      </c>
    </row>
    <row r="9199" spans="1:14" x14ac:dyDescent="0.2">
      <c r="A9199" t="s">
        <v>14958</v>
      </c>
      <c r="B9199">
        <v>25100</v>
      </c>
      <c r="C9199">
        <v>28650</v>
      </c>
      <c r="D9199">
        <v>32250</v>
      </c>
      <c r="E9199">
        <v>35800</v>
      </c>
      <c r="F9199">
        <v>38700</v>
      </c>
      <c r="G9199">
        <v>41550</v>
      </c>
      <c r="H9199">
        <v>44400</v>
      </c>
      <c r="I9199">
        <v>47300</v>
      </c>
      <c r="J9199">
        <v>50150</v>
      </c>
      <c r="K9199" t="s">
        <v>3117</v>
      </c>
      <c r="L9199">
        <v>159</v>
      </c>
      <c r="M9199">
        <v>50</v>
      </c>
      <c r="N9199" t="s">
        <v>3593</v>
      </c>
    </row>
    <row r="9200" spans="1:14" x14ac:dyDescent="0.2">
      <c r="A9200" t="s">
        <v>14959</v>
      </c>
      <c r="B9200">
        <v>32000</v>
      </c>
      <c r="C9200">
        <v>36600</v>
      </c>
      <c r="D9200">
        <v>41150</v>
      </c>
      <c r="E9200">
        <v>45700</v>
      </c>
      <c r="F9200">
        <v>49400</v>
      </c>
      <c r="G9200">
        <v>53050</v>
      </c>
      <c r="H9200">
        <v>56700</v>
      </c>
      <c r="I9200">
        <v>60350</v>
      </c>
      <c r="J9200">
        <v>64000</v>
      </c>
      <c r="K9200" t="s">
        <v>3117</v>
      </c>
      <c r="L9200">
        <v>161</v>
      </c>
      <c r="M9200">
        <v>50</v>
      </c>
      <c r="N9200" t="s">
        <v>2140</v>
      </c>
    </row>
    <row r="9201" spans="1:14" x14ac:dyDescent="0.2">
      <c r="A9201" t="s">
        <v>14960</v>
      </c>
      <c r="B9201">
        <v>25350</v>
      </c>
      <c r="C9201">
        <v>29000</v>
      </c>
      <c r="D9201">
        <v>32600</v>
      </c>
      <c r="E9201">
        <v>36200</v>
      </c>
      <c r="F9201">
        <v>39100</v>
      </c>
      <c r="G9201">
        <v>42000</v>
      </c>
      <c r="H9201">
        <v>44900</v>
      </c>
      <c r="I9201">
        <v>47800</v>
      </c>
      <c r="J9201">
        <v>50700</v>
      </c>
      <c r="K9201" t="s">
        <v>3117</v>
      </c>
      <c r="L9201">
        <v>163</v>
      </c>
      <c r="M9201">
        <v>50</v>
      </c>
      <c r="N9201" t="s">
        <v>2141</v>
      </c>
    </row>
    <row r="9202" spans="1:14" x14ac:dyDescent="0.2">
      <c r="A9202" t="s">
        <v>14961</v>
      </c>
      <c r="B9202">
        <v>28350</v>
      </c>
      <c r="C9202">
        <v>32400</v>
      </c>
      <c r="D9202">
        <v>36450</v>
      </c>
      <c r="E9202">
        <v>40500</v>
      </c>
      <c r="F9202">
        <v>43750</v>
      </c>
      <c r="G9202">
        <v>47000</v>
      </c>
      <c r="H9202">
        <v>50250</v>
      </c>
      <c r="I9202">
        <v>53500</v>
      </c>
      <c r="J9202">
        <v>56700</v>
      </c>
      <c r="K9202" t="s">
        <v>3117</v>
      </c>
      <c r="L9202">
        <v>165</v>
      </c>
      <c r="M9202">
        <v>50</v>
      </c>
      <c r="N9202" t="s">
        <v>2423</v>
      </c>
    </row>
    <row r="9203" spans="1:14" x14ac:dyDescent="0.2">
      <c r="A9203" t="s">
        <v>14962</v>
      </c>
      <c r="B9203">
        <v>24750</v>
      </c>
      <c r="C9203">
        <v>28250</v>
      </c>
      <c r="D9203">
        <v>31800</v>
      </c>
      <c r="E9203">
        <v>35300</v>
      </c>
      <c r="F9203">
        <v>38150</v>
      </c>
      <c r="G9203">
        <v>40950</v>
      </c>
      <c r="H9203">
        <v>43800</v>
      </c>
      <c r="I9203">
        <v>46600</v>
      </c>
      <c r="J9203">
        <v>49450</v>
      </c>
      <c r="K9203" t="s">
        <v>3117</v>
      </c>
      <c r="L9203">
        <v>167</v>
      </c>
      <c r="M9203">
        <v>50</v>
      </c>
      <c r="N9203" t="s">
        <v>3354</v>
      </c>
    </row>
    <row r="9204" spans="1:14" x14ac:dyDescent="0.2">
      <c r="A9204" t="s">
        <v>14963</v>
      </c>
      <c r="B9204">
        <v>24700</v>
      </c>
      <c r="C9204">
        <v>28200</v>
      </c>
      <c r="D9204">
        <v>31750</v>
      </c>
      <c r="E9204">
        <v>35250</v>
      </c>
      <c r="F9204">
        <v>38100</v>
      </c>
      <c r="G9204">
        <v>40900</v>
      </c>
      <c r="H9204">
        <v>43750</v>
      </c>
      <c r="I9204">
        <v>46550</v>
      </c>
      <c r="J9204">
        <v>49350</v>
      </c>
      <c r="K9204" t="s">
        <v>3117</v>
      </c>
      <c r="L9204">
        <v>169</v>
      </c>
      <c r="M9204">
        <v>50</v>
      </c>
      <c r="N9204" t="s">
        <v>3411</v>
      </c>
    </row>
    <row r="9205" spans="1:14" x14ac:dyDescent="0.2">
      <c r="A9205" t="s">
        <v>14964</v>
      </c>
      <c r="B9205">
        <v>28200</v>
      </c>
      <c r="C9205">
        <v>32200</v>
      </c>
      <c r="D9205">
        <v>36250</v>
      </c>
      <c r="E9205">
        <v>40250</v>
      </c>
      <c r="F9205">
        <v>43500</v>
      </c>
      <c r="G9205">
        <v>46700</v>
      </c>
      <c r="H9205">
        <v>49950</v>
      </c>
      <c r="I9205">
        <v>53150</v>
      </c>
      <c r="J9205">
        <v>56350</v>
      </c>
      <c r="K9205" t="s">
        <v>3117</v>
      </c>
      <c r="L9205">
        <v>171</v>
      </c>
      <c r="M9205">
        <v>50</v>
      </c>
      <c r="N9205" t="s">
        <v>2142</v>
      </c>
    </row>
    <row r="9206" spans="1:14" x14ac:dyDescent="0.2">
      <c r="A9206" t="s">
        <v>14965</v>
      </c>
      <c r="B9206">
        <v>24750</v>
      </c>
      <c r="C9206">
        <v>28250</v>
      </c>
      <c r="D9206">
        <v>31800</v>
      </c>
      <c r="E9206">
        <v>35300</v>
      </c>
      <c r="F9206">
        <v>38150</v>
      </c>
      <c r="G9206">
        <v>40950</v>
      </c>
      <c r="H9206">
        <v>43800</v>
      </c>
      <c r="I9206">
        <v>46600</v>
      </c>
      <c r="J9206">
        <v>49450</v>
      </c>
      <c r="K9206" t="s">
        <v>3117</v>
      </c>
      <c r="L9206">
        <v>173</v>
      </c>
      <c r="M9206">
        <v>50</v>
      </c>
      <c r="N9206" t="s">
        <v>2143</v>
      </c>
    </row>
    <row r="9207" spans="1:14" x14ac:dyDescent="0.2">
      <c r="A9207" t="s">
        <v>14966</v>
      </c>
      <c r="B9207">
        <v>27350</v>
      </c>
      <c r="C9207">
        <v>31250</v>
      </c>
      <c r="D9207">
        <v>35150</v>
      </c>
      <c r="E9207">
        <v>39050</v>
      </c>
      <c r="F9207">
        <v>42200</v>
      </c>
      <c r="G9207">
        <v>45300</v>
      </c>
      <c r="H9207">
        <v>48450</v>
      </c>
      <c r="I9207">
        <v>51550</v>
      </c>
      <c r="J9207">
        <v>54700</v>
      </c>
      <c r="K9207" t="s">
        <v>3117</v>
      </c>
      <c r="L9207">
        <v>175</v>
      </c>
      <c r="M9207">
        <v>50</v>
      </c>
      <c r="N9207" t="s">
        <v>2144</v>
      </c>
    </row>
    <row r="9208" spans="1:14" x14ac:dyDescent="0.2">
      <c r="A9208" t="s">
        <v>14967</v>
      </c>
      <c r="B9208">
        <v>52750</v>
      </c>
      <c r="C9208">
        <v>60300</v>
      </c>
      <c r="D9208">
        <v>67850</v>
      </c>
      <c r="E9208">
        <v>75350</v>
      </c>
      <c r="F9208">
        <v>81400</v>
      </c>
      <c r="G9208">
        <v>87450</v>
      </c>
      <c r="H9208">
        <v>93450</v>
      </c>
      <c r="I9208">
        <v>99500</v>
      </c>
      <c r="J9208">
        <v>105500</v>
      </c>
      <c r="K9208" t="s">
        <v>3117</v>
      </c>
      <c r="L9208">
        <v>177</v>
      </c>
      <c r="M9208">
        <v>50</v>
      </c>
      <c r="N9208" t="s">
        <v>2145</v>
      </c>
    </row>
    <row r="9209" spans="1:14" x14ac:dyDescent="0.2">
      <c r="A9209" t="s">
        <v>14968</v>
      </c>
      <c r="B9209">
        <v>52750</v>
      </c>
      <c r="C9209">
        <v>60300</v>
      </c>
      <c r="D9209">
        <v>67850</v>
      </c>
      <c r="E9209">
        <v>75350</v>
      </c>
      <c r="F9209">
        <v>81400</v>
      </c>
      <c r="G9209">
        <v>87450</v>
      </c>
      <c r="H9209">
        <v>93450</v>
      </c>
      <c r="I9209">
        <v>99500</v>
      </c>
      <c r="J9209">
        <v>105500</v>
      </c>
      <c r="K9209" t="s">
        <v>3117</v>
      </c>
      <c r="L9209">
        <v>179</v>
      </c>
      <c r="M9209">
        <v>50</v>
      </c>
      <c r="N9209" t="s">
        <v>3248</v>
      </c>
    </row>
    <row r="9210" spans="1:14" x14ac:dyDescent="0.2">
      <c r="A9210" t="s">
        <v>14969</v>
      </c>
      <c r="B9210">
        <v>28100</v>
      </c>
      <c r="C9210">
        <v>32100</v>
      </c>
      <c r="D9210">
        <v>36100</v>
      </c>
      <c r="E9210">
        <v>40100</v>
      </c>
      <c r="F9210">
        <v>43350</v>
      </c>
      <c r="G9210">
        <v>46550</v>
      </c>
      <c r="H9210">
        <v>49750</v>
      </c>
      <c r="I9210">
        <v>52950</v>
      </c>
      <c r="J9210">
        <v>56150</v>
      </c>
      <c r="K9210" t="s">
        <v>3117</v>
      </c>
      <c r="L9210">
        <v>181</v>
      </c>
      <c r="M9210">
        <v>50</v>
      </c>
      <c r="N9210" t="s">
        <v>2428</v>
      </c>
    </row>
    <row r="9211" spans="1:14" x14ac:dyDescent="0.2">
      <c r="A9211" t="s">
        <v>14970</v>
      </c>
      <c r="B9211">
        <v>37350</v>
      </c>
      <c r="C9211">
        <v>42650</v>
      </c>
      <c r="D9211">
        <v>48000</v>
      </c>
      <c r="E9211">
        <v>53300</v>
      </c>
      <c r="F9211">
        <v>57600</v>
      </c>
      <c r="G9211">
        <v>61850</v>
      </c>
      <c r="H9211">
        <v>66100</v>
      </c>
      <c r="I9211">
        <v>70400</v>
      </c>
      <c r="J9211">
        <v>74650</v>
      </c>
      <c r="K9211" t="s">
        <v>3117</v>
      </c>
      <c r="L9211">
        <v>183</v>
      </c>
      <c r="M9211">
        <v>50</v>
      </c>
      <c r="N9211" t="s">
        <v>2760</v>
      </c>
    </row>
    <row r="9212" spans="1:14" x14ac:dyDescent="0.2">
      <c r="A9212" t="s">
        <v>14971</v>
      </c>
      <c r="B9212">
        <v>24750</v>
      </c>
      <c r="C9212">
        <v>28250</v>
      </c>
      <c r="D9212">
        <v>31800</v>
      </c>
      <c r="E9212">
        <v>35300</v>
      </c>
      <c r="F9212">
        <v>38150</v>
      </c>
      <c r="G9212">
        <v>40950</v>
      </c>
      <c r="H9212">
        <v>43800</v>
      </c>
      <c r="I9212">
        <v>46600</v>
      </c>
      <c r="J9212">
        <v>49450</v>
      </c>
      <c r="K9212" t="s">
        <v>3117</v>
      </c>
      <c r="L9212">
        <v>185</v>
      </c>
      <c r="M9212">
        <v>50</v>
      </c>
      <c r="N9212" t="s">
        <v>4136</v>
      </c>
    </row>
    <row r="9213" spans="1:14" x14ac:dyDescent="0.2">
      <c r="A9213" t="s">
        <v>14972</v>
      </c>
      <c r="B9213">
        <v>33950</v>
      </c>
      <c r="C9213">
        <v>38800</v>
      </c>
      <c r="D9213">
        <v>43650</v>
      </c>
      <c r="E9213">
        <v>48450</v>
      </c>
      <c r="F9213">
        <v>52350</v>
      </c>
      <c r="G9213">
        <v>56250</v>
      </c>
      <c r="H9213">
        <v>60100</v>
      </c>
      <c r="I9213">
        <v>64000</v>
      </c>
      <c r="J9213">
        <v>67850</v>
      </c>
      <c r="K9213" t="s">
        <v>3117</v>
      </c>
      <c r="L9213">
        <v>187</v>
      </c>
      <c r="M9213">
        <v>50</v>
      </c>
      <c r="N9213" t="s">
        <v>3615</v>
      </c>
    </row>
    <row r="9214" spans="1:14" x14ac:dyDescent="0.2">
      <c r="A9214" t="s">
        <v>14973</v>
      </c>
      <c r="B9214">
        <v>24700</v>
      </c>
      <c r="C9214">
        <v>28200</v>
      </c>
      <c r="D9214">
        <v>31750</v>
      </c>
      <c r="E9214">
        <v>35250</v>
      </c>
      <c r="F9214">
        <v>38100</v>
      </c>
      <c r="G9214">
        <v>40900</v>
      </c>
      <c r="H9214">
        <v>43750</v>
      </c>
      <c r="I9214">
        <v>46550</v>
      </c>
      <c r="J9214">
        <v>49350</v>
      </c>
      <c r="K9214" t="s">
        <v>3117</v>
      </c>
      <c r="L9214">
        <v>191</v>
      </c>
      <c r="M9214">
        <v>50</v>
      </c>
      <c r="N9214" t="s">
        <v>3362</v>
      </c>
    </row>
    <row r="9215" spans="1:14" x14ac:dyDescent="0.2">
      <c r="A9215" t="s">
        <v>14974</v>
      </c>
      <c r="B9215">
        <v>29450</v>
      </c>
      <c r="C9215">
        <v>33650</v>
      </c>
      <c r="D9215">
        <v>37850</v>
      </c>
      <c r="E9215">
        <v>42050</v>
      </c>
      <c r="F9215">
        <v>45450</v>
      </c>
      <c r="G9215">
        <v>48800</v>
      </c>
      <c r="H9215">
        <v>52150</v>
      </c>
      <c r="I9215">
        <v>55550</v>
      </c>
      <c r="J9215">
        <v>58900</v>
      </c>
      <c r="K9215" t="s">
        <v>3117</v>
      </c>
      <c r="L9215">
        <v>193</v>
      </c>
      <c r="M9215">
        <v>50</v>
      </c>
      <c r="N9215" t="s">
        <v>1976</v>
      </c>
    </row>
    <row r="9216" spans="1:14" x14ac:dyDescent="0.2">
      <c r="A9216" t="s">
        <v>14975</v>
      </c>
      <c r="B9216">
        <v>24750</v>
      </c>
      <c r="C9216">
        <v>28250</v>
      </c>
      <c r="D9216">
        <v>31800</v>
      </c>
      <c r="E9216">
        <v>35300</v>
      </c>
      <c r="F9216">
        <v>38150</v>
      </c>
      <c r="G9216">
        <v>40950</v>
      </c>
      <c r="H9216">
        <v>43800</v>
      </c>
      <c r="I9216">
        <v>46600</v>
      </c>
      <c r="J9216">
        <v>49450</v>
      </c>
      <c r="K9216" t="s">
        <v>3117</v>
      </c>
      <c r="L9216">
        <v>195</v>
      </c>
      <c r="M9216">
        <v>50</v>
      </c>
      <c r="N9216" t="s">
        <v>2873</v>
      </c>
    </row>
    <row r="9217" spans="1:14" x14ac:dyDescent="0.2">
      <c r="A9217" t="s">
        <v>14976</v>
      </c>
      <c r="B9217">
        <v>25200</v>
      </c>
      <c r="C9217">
        <v>28800</v>
      </c>
      <c r="D9217">
        <v>32400</v>
      </c>
      <c r="E9217">
        <v>36000</v>
      </c>
      <c r="F9217">
        <v>38900</v>
      </c>
      <c r="G9217">
        <v>41800</v>
      </c>
      <c r="H9217">
        <v>44650</v>
      </c>
      <c r="I9217">
        <v>47550</v>
      </c>
      <c r="J9217">
        <v>50400</v>
      </c>
      <c r="K9217" t="s">
        <v>3117</v>
      </c>
      <c r="L9217">
        <v>197</v>
      </c>
      <c r="M9217">
        <v>50</v>
      </c>
      <c r="N9217" t="s">
        <v>2146</v>
      </c>
    </row>
    <row r="9218" spans="1:14" x14ac:dyDescent="0.2">
      <c r="A9218" t="s">
        <v>14977</v>
      </c>
      <c r="B9218">
        <v>34650</v>
      </c>
      <c r="C9218">
        <v>39600</v>
      </c>
      <c r="D9218">
        <v>44550</v>
      </c>
      <c r="E9218">
        <v>49500</v>
      </c>
      <c r="F9218">
        <v>53500</v>
      </c>
      <c r="G9218">
        <v>57450</v>
      </c>
      <c r="H9218">
        <v>61400</v>
      </c>
      <c r="I9218">
        <v>65350</v>
      </c>
      <c r="J9218">
        <v>69300</v>
      </c>
      <c r="K9218" t="s">
        <v>3117</v>
      </c>
      <c r="L9218">
        <v>199</v>
      </c>
      <c r="M9218">
        <v>50</v>
      </c>
      <c r="N9218" t="s">
        <v>2478</v>
      </c>
    </row>
    <row r="9219" spans="1:14" x14ac:dyDescent="0.2">
      <c r="A9219" t="s">
        <v>14978</v>
      </c>
      <c r="B9219">
        <v>52750</v>
      </c>
      <c r="C9219">
        <v>60300</v>
      </c>
      <c r="D9219">
        <v>67850</v>
      </c>
      <c r="E9219">
        <v>75350</v>
      </c>
      <c r="F9219">
        <v>81400</v>
      </c>
      <c r="G9219">
        <v>87450</v>
      </c>
      <c r="H9219">
        <v>93450</v>
      </c>
      <c r="I9219">
        <v>99500</v>
      </c>
      <c r="J9219">
        <v>105500</v>
      </c>
      <c r="K9219" t="s">
        <v>3117</v>
      </c>
      <c r="L9219">
        <v>510</v>
      </c>
      <c r="M9219">
        <v>50</v>
      </c>
      <c r="N9219" t="s">
        <v>2147</v>
      </c>
    </row>
    <row r="9220" spans="1:14" x14ac:dyDescent="0.2">
      <c r="A9220" t="s">
        <v>14979</v>
      </c>
      <c r="B9220">
        <v>24700</v>
      </c>
      <c r="C9220">
        <v>28200</v>
      </c>
      <c r="D9220">
        <v>31750</v>
      </c>
      <c r="E9220">
        <v>35250</v>
      </c>
      <c r="F9220">
        <v>38100</v>
      </c>
      <c r="G9220">
        <v>40900</v>
      </c>
      <c r="H9220">
        <v>43750</v>
      </c>
      <c r="I9220">
        <v>46550</v>
      </c>
      <c r="J9220">
        <v>49350</v>
      </c>
      <c r="K9220" t="s">
        <v>3117</v>
      </c>
      <c r="L9220">
        <v>520</v>
      </c>
      <c r="M9220">
        <v>50</v>
      </c>
      <c r="N9220" t="s">
        <v>2149</v>
      </c>
    </row>
    <row r="9221" spans="1:14" x14ac:dyDescent="0.2">
      <c r="A9221" t="s">
        <v>14980</v>
      </c>
      <c r="B9221">
        <v>25350</v>
      </c>
      <c r="C9221">
        <v>29000</v>
      </c>
      <c r="D9221">
        <v>32600</v>
      </c>
      <c r="E9221">
        <v>36200</v>
      </c>
      <c r="F9221">
        <v>39100</v>
      </c>
      <c r="G9221">
        <v>42000</v>
      </c>
      <c r="H9221">
        <v>44900</v>
      </c>
      <c r="I9221">
        <v>47800</v>
      </c>
      <c r="J9221">
        <v>50700</v>
      </c>
      <c r="K9221" t="s">
        <v>3117</v>
      </c>
      <c r="L9221">
        <v>530</v>
      </c>
      <c r="M9221">
        <v>50</v>
      </c>
      <c r="N9221" t="s">
        <v>2150</v>
      </c>
    </row>
    <row r="9222" spans="1:14" x14ac:dyDescent="0.2">
      <c r="A9222" t="s">
        <v>14981</v>
      </c>
      <c r="B9222">
        <v>38850</v>
      </c>
      <c r="C9222">
        <v>44400</v>
      </c>
      <c r="D9222">
        <v>49950</v>
      </c>
      <c r="E9222">
        <v>55500</v>
      </c>
      <c r="F9222">
        <v>59950</v>
      </c>
      <c r="G9222">
        <v>64400</v>
      </c>
      <c r="H9222">
        <v>68850</v>
      </c>
      <c r="I9222">
        <v>73300</v>
      </c>
      <c r="J9222">
        <v>77700</v>
      </c>
      <c r="K9222" t="s">
        <v>3117</v>
      </c>
      <c r="L9222">
        <v>540</v>
      </c>
      <c r="M9222">
        <v>50</v>
      </c>
      <c r="N9222" t="s">
        <v>2151</v>
      </c>
    </row>
    <row r="9223" spans="1:14" x14ac:dyDescent="0.2">
      <c r="A9223" t="s">
        <v>14982</v>
      </c>
      <c r="B9223">
        <v>34650</v>
      </c>
      <c r="C9223">
        <v>39600</v>
      </c>
      <c r="D9223">
        <v>44550</v>
      </c>
      <c r="E9223">
        <v>49500</v>
      </c>
      <c r="F9223">
        <v>53500</v>
      </c>
      <c r="G9223">
        <v>57450</v>
      </c>
      <c r="H9223">
        <v>61400</v>
      </c>
      <c r="I9223">
        <v>65350</v>
      </c>
      <c r="J9223">
        <v>69300</v>
      </c>
      <c r="K9223" t="s">
        <v>3117</v>
      </c>
      <c r="L9223">
        <v>550</v>
      </c>
      <c r="M9223">
        <v>50</v>
      </c>
      <c r="N9223" t="s">
        <v>2152</v>
      </c>
    </row>
    <row r="9224" spans="1:14" x14ac:dyDescent="0.2">
      <c r="A9224" t="s">
        <v>14983</v>
      </c>
      <c r="B9224">
        <v>37350</v>
      </c>
      <c r="C9224">
        <v>42650</v>
      </c>
      <c r="D9224">
        <v>48000</v>
      </c>
      <c r="E9224">
        <v>53300</v>
      </c>
      <c r="F9224">
        <v>57600</v>
      </c>
      <c r="G9224">
        <v>61850</v>
      </c>
      <c r="H9224">
        <v>66100</v>
      </c>
      <c r="I9224">
        <v>70400</v>
      </c>
      <c r="J9224">
        <v>74650</v>
      </c>
      <c r="K9224" t="s">
        <v>3117</v>
      </c>
      <c r="L9224">
        <v>570</v>
      </c>
      <c r="M9224">
        <v>50</v>
      </c>
      <c r="N9224" t="s">
        <v>2154</v>
      </c>
    </row>
    <row r="9225" spans="1:14" x14ac:dyDescent="0.2">
      <c r="A9225" t="s">
        <v>14984</v>
      </c>
      <c r="B9225">
        <v>25150</v>
      </c>
      <c r="C9225">
        <v>28750</v>
      </c>
      <c r="D9225">
        <v>32350</v>
      </c>
      <c r="E9225">
        <v>35900</v>
      </c>
      <c r="F9225">
        <v>38800</v>
      </c>
      <c r="G9225">
        <v>41650</v>
      </c>
      <c r="H9225">
        <v>44550</v>
      </c>
      <c r="I9225">
        <v>47400</v>
      </c>
      <c r="J9225">
        <v>50300</v>
      </c>
      <c r="K9225" t="s">
        <v>3117</v>
      </c>
      <c r="L9225">
        <v>580</v>
      </c>
      <c r="M9225">
        <v>50</v>
      </c>
      <c r="N9225" t="s">
        <v>2155</v>
      </c>
    </row>
    <row r="9226" spans="1:14" x14ac:dyDescent="0.2">
      <c r="A9226" t="s">
        <v>14985</v>
      </c>
      <c r="B9226">
        <v>24750</v>
      </c>
      <c r="C9226">
        <v>28250</v>
      </c>
      <c r="D9226">
        <v>31800</v>
      </c>
      <c r="E9226">
        <v>35300</v>
      </c>
      <c r="F9226">
        <v>38150</v>
      </c>
      <c r="G9226">
        <v>40950</v>
      </c>
      <c r="H9226">
        <v>43800</v>
      </c>
      <c r="I9226">
        <v>46600</v>
      </c>
      <c r="J9226">
        <v>49450</v>
      </c>
      <c r="K9226" t="s">
        <v>3117</v>
      </c>
      <c r="L9226">
        <v>590</v>
      </c>
      <c r="M9226">
        <v>50</v>
      </c>
      <c r="N9226" t="s">
        <v>2156</v>
      </c>
    </row>
    <row r="9227" spans="1:14" x14ac:dyDescent="0.2">
      <c r="A9227" t="s">
        <v>14986</v>
      </c>
      <c r="B9227">
        <v>24750</v>
      </c>
      <c r="C9227">
        <v>28250</v>
      </c>
      <c r="D9227">
        <v>31800</v>
      </c>
      <c r="E9227">
        <v>35300</v>
      </c>
      <c r="F9227">
        <v>38150</v>
      </c>
      <c r="G9227">
        <v>40950</v>
      </c>
      <c r="H9227">
        <v>43800</v>
      </c>
      <c r="I9227">
        <v>46600</v>
      </c>
      <c r="J9227">
        <v>49450</v>
      </c>
      <c r="K9227" t="s">
        <v>3117</v>
      </c>
      <c r="L9227">
        <v>595</v>
      </c>
      <c r="M9227">
        <v>50</v>
      </c>
      <c r="N9227" t="s">
        <v>2157</v>
      </c>
    </row>
    <row r="9228" spans="1:14" x14ac:dyDescent="0.2">
      <c r="A9228" t="s">
        <v>14987</v>
      </c>
      <c r="B9228">
        <v>52750</v>
      </c>
      <c r="C9228">
        <v>60300</v>
      </c>
      <c r="D9228">
        <v>67850</v>
      </c>
      <c r="E9228">
        <v>75350</v>
      </c>
      <c r="F9228">
        <v>81400</v>
      </c>
      <c r="G9228">
        <v>87450</v>
      </c>
      <c r="H9228">
        <v>93450</v>
      </c>
      <c r="I9228">
        <v>99500</v>
      </c>
      <c r="J9228">
        <v>105500</v>
      </c>
      <c r="K9228" t="s">
        <v>3117</v>
      </c>
      <c r="L9228">
        <v>600</v>
      </c>
      <c r="M9228">
        <v>50</v>
      </c>
      <c r="N9228" t="s">
        <v>2158</v>
      </c>
    </row>
    <row r="9229" spans="1:14" x14ac:dyDescent="0.2">
      <c r="A9229" t="s">
        <v>14988</v>
      </c>
      <c r="B9229">
        <v>52750</v>
      </c>
      <c r="C9229">
        <v>60300</v>
      </c>
      <c r="D9229">
        <v>67850</v>
      </c>
      <c r="E9229">
        <v>75350</v>
      </c>
      <c r="F9229">
        <v>81400</v>
      </c>
      <c r="G9229">
        <v>87450</v>
      </c>
      <c r="H9229">
        <v>93450</v>
      </c>
      <c r="I9229">
        <v>99500</v>
      </c>
      <c r="J9229">
        <v>105500</v>
      </c>
      <c r="K9229" t="s">
        <v>3117</v>
      </c>
      <c r="L9229">
        <v>610</v>
      </c>
      <c r="M9229">
        <v>50</v>
      </c>
      <c r="N9229" t="s">
        <v>2159</v>
      </c>
    </row>
    <row r="9230" spans="1:14" x14ac:dyDescent="0.2">
      <c r="A9230" t="s">
        <v>14989</v>
      </c>
      <c r="B9230">
        <v>27350</v>
      </c>
      <c r="C9230">
        <v>31250</v>
      </c>
      <c r="D9230">
        <v>35150</v>
      </c>
      <c r="E9230">
        <v>39050</v>
      </c>
      <c r="F9230">
        <v>42200</v>
      </c>
      <c r="G9230">
        <v>45300</v>
      </c>
      <c r="H9230">
        <v>48450</v>
      </c>
      <c r="I9230">
        <v>51550</v>
      </c>
      <c r="J9230">
        <v>54700</v>
      </c>
      <c r="K9230" t="s">
        <v>3117</v>
      </c>
      <c r="L9230">
        <v>620</v>
      </c>
      <c r="M9230">
        <v>50</v>
      </c>
      <c r="N9230" t="s">
        <v>2160</v>
      </c>
    </row>
    <row r="9231" spans="1:14" x14ac:dyDescent="0.2">
      <c r="A9231" t="s">
        <v>14990</v>
      </c>
      <c r="B9231">
        <v>52750</v>
      </c>
      <c r="C9231">
        <v>60300</v>
      </c>
      <c r="D9231">
        <v>67850</v>
      </c>
      <c r="E9231">
        <v>75350</v>
      </c>
      <c r="F9231">
        <v>81400</v>
      </c>
      <c r="G9231">
        <v>87450</v>
      </c>
      <c r="H9231">
        <v>93450</v>
      </c>
      <c r="I9231">
        <v>99500</v>
      </c>
      <c r="J9231">
        <v>105500</v>
      </c>
      <c r="K9231" t="s">
        <v>3117</v>
      </c>
      <c r="L9231">
        <v>630</v>
      </c>
      <c r="M9231">
        <v>50</v>
      </c>
      <c r="N9231" t="s">
        <v>2161</v>
      </c>
    </row>
    <row r="9232" spans="1:14" x14ac:dyDescent="0.2">
      <c r="A9232" t="s">
        <v>14991</v>
      </c>
      <c r="B9232">
        <v>24750</v>
      </c>
      <c r="C9232">
        <v>28250</v>
      </c>
      <c r="D9232">
        <v>31800</v>
      </c>
      <c r="E9232">
        <v>35300</v>
      </c>
      <c r="F9232">
        <v>38150</v>
      </c>
      <c r="G9232">
        <v>40950</v>
      </c>
      <c r="H9232">
        <v>43800</v>
      </c>
      <c r="I9232">
        <v>46600</v>
      </c>
      <c r="J9232">
        <v>49450</v>
      </c>
      <c r="K9232" t="s">
        <v>3117</v>
      </c>
      <c r="L9232">
        <v>640</v>
      </c>
      <c r="M9232">
        <v>50</v>
      </c>
      <c r="N9232" t="s">
        <v>2162</v>
      </c>
    </row>
    <row r="9233" spans="1:14" x14ac:dyDescent="0.2">
      <c r="A9233" t="s">
        <v>14992</v>
      </c>
      <c r="B9233">
        <v>34650</v>
      </c>
      <c r="C9233">
        <v>39600</v>
      </c>
      <c r="D9233">
        <v>44550</v>
      </c>
      <c r="E9233">
        <v>49500</v>
      </c>
      <c r="F9233">
        <v>53500</v>
      </c>
      <c r="G9233">
        <v>57450</v>
      </c>
      <c r="H9233">
        <v>61400</v>
      </c>
      <c r="I9233">
        <v>65350</v>
      </c>
      <c r="J9233">
        <v>69300</v>
      </c>
      <c r="K9233" t="s">
        <v>3117</v>
      </c>
      <c r="L9233">
        <v>650</v>
      </c>
      <c r="M9233">
        <v>50</v>
      </c>
      <c r="N9233" t="s">
        <v>2163</v>
      </c>
    </row>
    <row r="9234" spans="1:14" x14ac:dyDescent="0.2">
      <c r="A9234" t="s">
        <v>14993</v>
      </c>
      <c r="B9234">
        <v>28350</v>
      </c>
      <c r="C9234">
        <v>32400</v>
      </c>
      <c r="D9234">
        <v>36450</v>
      </c>
      <c r="E9234">
        <v>40500</v>
      </c>
      <c r="F9234">
        <v>43750</v>
      </c>
      <c r="G9234">
        <v>47000</v>
      </c>
      <c r="H9234">
        <v>50250</v>
      </c>
      <c r="I9234">
        <v>53500</v>
      </c>
      <c r="J9234">
        <v>56700</v>
      </c>
      <c r="K9234" t="s">
        <v>3117</v>
      </c>
      <c r="L9234">
        <v>660</v>
      </c>
      <c r="M9234">
        <v>50</v>
      </c>
      <c r="N9234" t="s">
        <v>2164</v>
      </c>
    </row>
    <row r="9235" spans="1:14" x14ac:dyDescent="0.2">
      <c r="A9235" t="s">
        <v>14994</v>
      </c>
      <c r="B9235">
        <v>37350</v>
      </c>
      <c r="C9235">
        <v>42650</v>
      </c>
      <c r="D9235">
        <v>48000</v>
      </c>
      <c r="E9235">
        <v>53300</v>
      </c>
      <c r="F9235">
        <v>57600</v>
      </c>
      <c r="G9235">
        <v>61850</v>
      </c>
      <c r="H9235">
        <v>66100</v>
      </c>
      <c r="I9235">
        <v>70400</v>
      </c>
      <c r="J9235">
        <v>74650</v>
      </c>
      <c r="K9235" t="s">
        <v>3117</v>
      </c>
      <c r="L9235">
        <v>670</v>
      </c>
      <c r="M9235">
        <v>50</v>
      </c>
      <c r="N9235" t="s">
        <v>2165</v>
      </c>
    </row>
    <row r="9236" spans="1:14" x14ac:dyDescent="0.2">
      <c r="A9236" t="s">
        <v>14995</v>
      </c>
      <c r="B9236">
        <v>25350</v>
      </c>
      <c r="C9236">
        <v>29000</v>
      </c>
      <c r="D9236">
        <v>32600</v>
      </c>
      <c r="E9236">
        <v>36200</v>
      </c>
      <c r="F9236">
        <v>39100</v>
      </c>
      <c r="G9236">
        <v>42000</v>
      </c>
      <c r="H9236">
        <v>44900</v>
      </c>
      <c r="I9236">
        <v>47800</v>
      </c>
      <c r="J9236">
        <v>50700</v>
      </c>
      <c r="K9236" t="s">
        <v>3117</v>
      </c>
      <c r="L9236">
        <v>678</v>
      </c>
      <c r="M9236">
        <v>50</v>
      </c>
      <c r="N9236" t="s">
        <v>2166</v>
      </c>
    </row>
    <row r="9237" spans="1:14" x14ac:dyDescent="0.2">
      <c r="A9237" t="s">
        <v>14996</v>
      </c>
      <c r="B9237">
        <v>29050</v>
      </c>
      <c r="C9237">
        <v>33200</v>
      </c>
      <c r="D9237">
        <v>37350</v>
      </c>
      <c r="E9237">
        <v>41500</v>
      </c>
      <c r="F9237">
        <v>44850</v>
      </c>
      <c r="G9237">
        <v>48150</v>
      </c>
      <c r="H9237">
        <v>51500</v>
      </c>
      <c r="I9237">
        <v>54800</v>
      </c>
      <c r="J9237">
        <v>58100</v>
      </c>
      <c r="K9237" t="s">
        <v>3117</v>
      </c>
      <c r="L9237">
        <v>680</v>
      </c>
      <c r="M9237">
        <v>50</v>
      </c>
      <c r="N9237" t="s">
        <v>2167</v>
      </c>
    </row>
    <row r="9238" spans="1:14" x14ac:dyDescent="0.2">
      <c r="A9238" t="s">
        <v>14997</v>
      </c>
      <c r="B9238">
        <v>52750</v>
      </c>
      <c r="C9238">
        <v>60300</v>
      </c>
      <c r="D9238">
        <v>67850</v>
      </c>
      <c r="E9238">
        <v>75350</v>
      </c>
      <c r="F9238">
        <v>81400</v>
      </c>
      <c r="G9238">
        <v>87450</v>
      </c>
      <c r="H9238">
        <v>93450</v>
      </c>
      <c r="I9238">
        <v>99500</v>
      </c>
      <c r="J9238">
        <v>105500</v>
      </c>
      <c r="K9238" t="s">
        <v>3117</v>
      </c>
      <c r="L9238">
        <v>683</v>
      </c>
      <c r="M9238">
        <v>50</v>
      </c>
      <c r="N9238" t="s">
        <v>2978</v>
      </c>
    </row>
    <row r="9239" spans="1:14" x14ac:dyDescent="0.2">
      <c r="A9239" t="s">
        <v>14998</v>
      </c>
      <c r="B9239">
        <v>52750</v>
      </c>
      <c r="C9239">
        <v>60300</v>
      </c>
      <c r="D9239">
        <v>67850</v>
      </c>
      <c r="E9239">
        <v>75350</v>
      </c>
      <c r="F9239">
        <v>81400</v>
      </c>
      <c r="G9239">
        <v>87450</v>
      </c>
      <c r="H9239">
        <v>93450</v>
      </c>
      <c r="I9239">
        <v>99500</v>
      </c>
      <c r="J9239">
        <v>105500</v>
      </c>
      <c r="K9239" t="s">
        <v>3117</v>
      </c>
      <c r="L9239">
        <v>685</v>
      </c>
      <c r="M9239">
        <v>50</v>
      </c>
      <c r="N9239" t="s">
        <v>2979</v>
      </c>
    </row>
    <row r="9240" spans="1:14" x14ac:dyDescent="0.2">
      <c r="A9240" t="s">
        <v>14999</v>
      </c>
      <c r="B9240">
        <v>24750</v>
      </c>
      <c r="C9240">
        <v>28250</v>
      </c>
      <c r="D9240">
        <v>31800</v>
      </c>
      <c r="E9240">
        <v>35300</v>
      </c>
      <c r="F9240">
        <v>38150</v>
      </c>
      <c r="G9240">
        <v>40950</v>
      </c>
      <c r="H9240">
        <v>43800</v>
      </c>
      <c r="I9240">
        <v>46600</v>
      </c>
      <c r="J9240">
        <v>49450</v>
      </c>
      <c r="K9240" t="s">
        <v>3117</v>
      </c>
      <c r="L9240">
        <v>690</v>
      </c>
      <c r="M9240">
        <v>50</v>
      </c>
      <c r="N9240" t="s">
        <v>2980</v>
      </c>
    </row>
    <row r="9241" spans="1:14" x14ac:dyDescent="0.2">
      <c r="A9241" t="s">
        <v>15000</v>
      </c>
      <c r="B9241">
        <v>34650</v>
      </c>
      <c r="C9241">
        <v>39600</v>
      </c>
      <c r="D9241">
        <v>44550</v>
      </c>
      <c r="E9241">
        <v>49500</v>
      </c>
      <c r="F9241">
        <v>53500</v>
      </c>
      <c r="G9241">
        <v>57450</v>
      </c>
      <c r="H9241">
        <v>61400</v>
      </c>
      <c r="I9241">
        <v>65350</v>
      </c>
      <c r="J9241">
        <v>69300</v>
      </c>
      <c r="K9241" t="s">
        <v>3117</v>
      </c>
      <c r="L9241">
        <v>700</v>
      </c>
      <c r="M9241">
        <v>50</v>
      </c>
      <c r="N9241" t="s">
        <v>2981</v>
      </c>
    </row>
    <row r="9242" spans="1:14" x14ac:dyDescent="0.2">
      <c r="A9242" t="s">
        <v>15001</v>
      </c>
      <c r="B9242">
        <v>34650</v>
      </c>
      <c r="C9242">
        <v>39600</v>
      </c>
      <c r="D9242">
        <v>44550</v>
      </c>
      <c r="E9242">
        <v>49500</v>
      </c>
      <c r="F9242">
        <v>53500</v>
      </c>
      <c r="G9242">
        <v>57450</v>
      </c>
      <c r="H9242">
        <v>61400</v>
      </c>
      <c r="I9242">
        <v>65350</v>
      </c>
      <c r="J9242">
        <v>69300</v>
      </c>
      <c r="K9242" t="s">
        <v>3117</v>
      </c>
      <c r="L9242">
        <v>710</v>
      </c>
      <c r="M9242">
        <v>50</v>
      </c>
      <c r="N9242" t="s">
        <v>2982</v>
      </c>
    </row>
    <row r="9243" spans="1:14" x14ac:dyDescent="0.2">
      <c r="A9243" t="s">
        <v>15002</v>
      </c>
      <c r="B9243">
        <v>24750</v>
      </c>
      <c r="C9243">
        <v>28250</v>
      </c>
      <c r="D9243">
        <v>31800</v>
      </c>
      <c r="E9243">
        <v>35300</v>
      </c>
      <c r="F9243">
        <v>38150</v>
      </c>
      <c r="G9243">
        <v>40950</v>
      </c>
      <c r="H9243">
        <v>43800</v>
      </c>
      <c r="I9243">
        <v>46600</v>
      </c>
      <c r="J9243">
        <v>49450</v>
      </c>
      <c r="K9243" t="s">
        <v>3117</v>
      </c>
      <c r="L9243">
        <v>720</v>
      </c>
      <c r="M9243">
        <v>50</v>
      </c>
      <c r="N9243" t="s">
        <v>2983</v>
      </c>
    </row>
    <row r="9244" spans="1:14" x14ac:dyDescent="0.2">
      <c r="A9244" t="s">
        <v>15003</v>
      </c>
      <c r="B9244">
        <v>37350</v>
      </c>
      <c r="C9244">
        <v>42650</v>
      </c>
      <c r="D9244">
        <v>48000</v>
      </c>
      <c r="E9244">
        <v>53300</v>
      </c>
      <c r="F9244">
        <v>57600</v>
      </c>
      <c r="G9244">
        <v>61850</v>
      </c>
      <c r="H9244">
        <v>66100</v>
      </c>
      <c r="I9244">
        <v>70400</v>
      </c>
      <c r="J9244">
        <v>74650</v>
      </c>
      <c r="K9244" t="s">
        <v>3117</v>
      </c>
      <c r="L9244">
        <v>730</v>
      </c>
      <c r="M9244">
        <v>50</v>
      </c>
      <c r="N9244" t="s">
        <v>2984</v>
      </c>
    </row>
    <row r="9245" spans="1:14" x14ac:dyDescent="0.2">
      <c r="A9245" t="s">
        <v>15004</v>
      </c>
      <c r="B9245">
        <v>34650</v>
      </c>
      <c r="C9245">
        <v>39600</v>
      </c>
      <c r="D9245">
        <v>44550</v>
      </c>
      <c r="E9245">
        <v>49500</v>
      </c>
      <c r="F9245">
        <v>53500</v>
      </c>
      <c r="G9245">
        <v>57450</v>
      </c>
      <c r="H9245">
        <v>61400</v>
      </c>
      <c r="I9245">
        <v>65350</v>
      </c>
      <c r="J9245">
        <v>69300</v>
      </c>
      <c r="K9245" t="s">
        <v>3117</v>
      </c>
      <c r="L9245">
        <v>735</v>
      </c>
      <c r="M9245">
        <v>50</v>
      </c>
      <c r="N9245" t="s">
        <v>2985</v>
      </c>
    </row>
    <row r="9246" spans="1:14" x14ac:dyDescent="0.2">
      <c r="A9246" t="s">
        <v>15005</v>
      </c>
      <c r="B9246">
        <v>34650</v>
      </c>
      <c r="C9246">
        <v>39600</v>
      </c>
      <c r="D9246">
        <v>44550</v>
      </c>
      <c r="E9246">
        <v>49500</v>
      </c>
      <c r="F9246">
        <v>53500</v>
      </c>
      <c r="G9246">
        <v>57450</v>
      </c>
      <c r="H9246">
        <v>61400</v>
      </c>
      <c r="I9246">
        <v>65350</v>
      </c>
      <c r="J9246">
        <v>69300</v>
      </c>
      <c r="K9246" t="s">
        <v>3117</v>
      </c>
      <c r="L9246">
        <v>740</v>
      </c>
      <c r="M9246">
        <v>50</v>
      </c>
      <c r="N9246" t="s">
        <v>2986</v>
      </c>
    </row>
    <row r="9247" spans="1:14" x14ac:dyDescent="0.2">
      <c r="A9247" t="s">
        <v>15006</v>
      </c>
      <c r="B9247">
        <v>32000</v>
      </c>
      <c r="C9247">
        <v>36550</v>
      </c>
      <c r="D9247">
        <v>41100</v>
      </c>
      <c r="E9247">
        <v>45650</v>
      </c>
      <c r="F9247">
        <v>49350</v>
      </c>
      <c r="G9247">
        <v>53000</v>
      </c>
      <c r="H9247">
        <v>56650</v>
      </c>
      <c r="I9247">
        <v>60300</v>
      </c>
      <c r="J9247">
        <v>63950</v>
      </c>
      <c r="K9247" t="s">
        <v>3117</v>
      </c>
      <c r="L9247">
        <v>750</v>
      </c>
      <c r="M9247">
        <v>50</v>
      </c>
      <c r="N9247" t="s">
        <v>2987</v>
      </c>
    </row>
    <row r="9248" spans="1:14" x14ac:dyDescent="0.2">
      <c r="A9248" t="s">
        <v>15007</v>
      </c>
      <c r="B9248">
        <v>37350</v>
      </c>
      <c r="C9248">
        <v>42650</v>
      </c>
      <c r="D9248">
        <v>48000</v>
      </c>
      <c r="E9248">
        <v>53300</v>
      </c>
      <c r="F9248">
        <v>57600</v>
      </c>
      <c r="G9248">
        <v>61850</v>
      </c>
      <c r="H9248">
        <v>66100</v>
      </c>
      <c r="I9248">
        <v>70400</v>
      </c>
      <c r="J9248">
        <v>74650</v>
      </c>
      <c r="K9248" t="s">
        <v>3117</v>
      </c>
      <c r="L9248">
        <v>760</v>
      </c>
      <c r="M9248">
        <v>50</v>
      </c>
      <c r="N9248" t="s">
        <v>2988</v>
      </c>
    </row>
    <row r="9249" spans="1:14" x14ac:dyDescent="0.2">
      <c r="A9249" t="s">
        <v>15008</v>
      </c>
      <c r="B9249">
        <v>32000</v>
      </c>
      <c r="C9249">
        <v>36600</v>
      </c>
      <c r="D9249">
        <v>41150</v>
      </c>
      <c r="E9249">
        <v>45700</v>
      </c>
      <c r="F9249">
        <v>49400</v>
      </c>
      <c r="G9249">
        <v>53050</v>
      </c>
      <c r="H9249">
        <v>56700</v>
      </c>
      <c r="I9249">
        <v>60350</v>
      </c>
      <c r="J9249">
        <v>64000</v>
      </c>
      <c r="K9249" t="s">
        <v>3117</v>
      </c>
      <c r="L9249">
        <v>770</v>
      </c>
      <c r="M9249">
        <v>50</v>
      </c>
      <c r="N9249" t="s">
        <v>2989</v>
      </c>
    </row>
    <row r="9250" spans="1:14" x14ac:dyDescent="0.2">
      <c r="A9250" t="s">
        <v>15009</v>
      </c>
      <c r="B9250">
        <v>32000</v>
      </c>
      <c r="C9250">
        <v>36600</v>
      </c>
      <c r="D9250">
        <v>41150</v>
      </c>
      <c r="E9250">
        <v>45700</v>
      </c>
      <c r="F9250">
        <v>49400</v>
      </c>
      <c r="G9250">
        <v>53050</v>
      </c>
      <c r="H9250">
        <v>56700</v>
      </c>
      <c r="I9250">
        <v>60350</v>
      </c>
      <c r="J9250">
        <v>64000</v>
      </c>
      <c r="K9250" t="s">
        <v>3117</v>
      </c>
      <c r="L9250">
        <v>775</v>
      </c>
      <c r="M9250">
        <v>50</v>
      </c>
      <c r="N9250" t="s">
        <v>2990</v>
      </c>
    </row>
    <row r="9251" spans="1:14" x14ac:dyDescent="0.2">
      <c r="A9251" t="s">
        <v>15010</v>
      </c>
      <c r="B9251">
        <v>29550</v>
      </c>
      <c r="C9251">
        <v>33750</v>
      </c>
      <c r="D9251">
        <v>37950</v>
      </c>
      <c r="E9251">
        <v>42150</v>
      </c>
      <c r="F9251">
        <v>45550</v>
      </c>
      <c r="G9251">
        <v>48900</v>
      </c>
      <c r="H9251">
        <v>52300</v>
      </c>
      <c r="I9251">
        <v>55650</v>
      </c>
      <c r="J9251">
        <v>59050</v>
      </c>
      <c r="K9251" t="s">
        <v>3117</v>
      </c>
      <c r="L9251">
        <v>790</v>
      </c>
      <c r="M9251">
        <v>50</v>
      </c>
      <c r="N9251" t="s">
        <v>2991</v>
      </c>
    </row>
    <row r="9252" spans="1:14" x14ac:dyDescent="0.2">
      <c r="A9252" t="s">
        <v>15011</v>
      </c>
      <c r="B9252">
        <v>34650</v>
      </c>
      <c r="C9252">
        <v>39600</v>
      </c>
      <c r="D9252">
        <v>44550</v>
      </c>
      <c r="E9252">
        <v>49500</v>
      </c>
      <c r="F9252">
        <v>53500</v>
      </c>
      <c r="G9252">
        <v>57450</v>
      </c>
      <c r="H9252">
        <v>61400</v>
      </c>
      <c r="I9252">
        <v>65350</v>
      </c>
      <c r="J9252">
        <v>69300</v>
      </c>
      <c r="K9252" t="s">
        <v>3117</v>
      </c>
      <c r="L9252">
        <v>800</v>
      </c>
      <c r="M9252">
        <v>50</v>
      </c>
      <c r="N9252" t="s">
        <v>2992</v>
      </c>
    </row>
    <row r="9253" spans="1:14" x14ac:dyDescent="0.2">
      <c r="A9253" t="s">
        <v>15012</v>
      </c>
      <c r="B9253">
        <v>34650</v>
      </c>
      <c r="C9253">
        <v>39600</v>
      </c>
      <c r="D9253">
        <v>44550</v>
      </c>
      <c r="E9253">
        <v>49500</v>
      </c>
      <c r="F9253">
        <v>53500</v>
      </c>
      <c r="G9253">
        <v>57450</v>
      </c>
      <c r="H9253">
        <v>61400</v>
      </c>
      <c r="I9253">
        <v>65350</v>
      </c>
      <c r="J9253">
        <v>69300</v>
      </c>
      <c r="K9253" t="s">
        <v>3117</v>
      </c>
      <c r="L9253">
        <v>810</v>
      </c>
      <c r="M9253">
        <v>50</v>
      </c>
      <c r="N9253" t="s">
        <v>2993</v>
      </c>
    </row>
    <row r="9254" spans="1:14" x14ac:dyDescent="0.2">
      <c r="A9254" t="s">
        <v>15013</v>
      </c>
      <c r="B9254">
        <v>29550</v>
      </c>
      <c r="C9254">
        <v>33750</v>
      </c>
      <c r="D9254">
        <v>37950</v>
      </c>
      <c r="E9254">
        <v>42150</v>
      </c>
      <c r="F9254">
        <v>45550</v>
      </c>
      <c r="G9254">
        <v>48900</v>
      </c>
      <c r="H9254">
        <v>52300</v>
      </c>
      <c r="I9254">
        <v>55650</v>
      </c>
      <c r="J9254">
        <v>59050</v>
      </c>
      <c r="K9254" t="s">
        <v>3117</v>
      </c>
      <c r="L9254">
        <v>820</v>
      </c>
      <c r="M9254">
        <v>50</v>
      </c>
      <c r="N9254" t="s">
        <v>2994</v>
      </c>
    </row>
    <row r="9255" spans="1:14" x14ac:dyDescent="0.2">
      <c r="A9255" t="s">
        <v>15014</v>
      </c>
      <c r="B9255">
        <v>34650</v>
      </c>
      <c r="C9255">
        <v>39600</v>
      </c>
      <c r="D9255">
        <v>44550</v>
      </c>
      <c r="E9255">
        <v>49500</v>
      </c>
      <c r="F9255">
        <v>53500</v>
      </c>
      <c r="G9255">
        <v>57450</v>
      </c>
      <c r="H9255">
        <v>61400</v>
      </c>
      <c r="I9255">
        <v>65350</v>
      </c>
      <c r="J9255">
        <v>69300</v>
      </c>
      <c r="K9255" t="s">
        <v>3117</v>
      </c>
      <c r="L9255">
        <v>830</v>
      </c>
      <c r="M9255">
        <v>50</v>
      </c>
      <c r="N9255" t="s">
        <v>2995</v>
      </c>
    </row>
    <row r="9256" spans="1:14" x14ac:dyDescent="0.2">
      <c r="A9256" t="s">
        <v>15015</v>
      </c>
      <c r="B9256">
        <v>33750</v>
      </c>
      <c r="C9256">
        <v>38550</v>
      </c>
      <c r="D9256">
        <v>43350</v>
      </c>
      <c r="E9256">
        <v>48150</v>
      </c>
      <c r="F9256">
        <v>52050</v>
      </c>
      <c r="G9256">
        <v>55900</v>
      </c>
      <c r="H9256">
        <v>59750</v>
      </c>
      <c r="I9256">
        <v>63600</v>
      </c>
      <c r="J9256">
        <v>67450</v>
      </c>
      <c r="K9256" t="s">
        <v>3117</v>
      </c>
      <c r="L9256">
        <v>840</v>
      </c>
      <c r="M9256">
        <v>50</v>
      </c>
      <c r="N9256" t="s">
        <v>2996</v>
      </c>
    </row>
    <row r="9257" spans="1:14" x14ac:dyDescent="0.2">
      <c r="A9257" t="s">
        <v>15016</v>
      </c>
      <c r="B9257">
        <v>29250</v>
      </c>
      <c r="C9257">
        <v>33400</v>
      </c>
      <c r="D9257">
        <v>37600</v>
      </c>
      <c r="E9257">
        <v>41750</v>
      </c>
      <c r="F9257">
        <v>45100</v>
      </c>
      <c r="G9257">
        <v>48450</v>
      </c>
      <c r="H9257">
        <v>51800</v>
      </c>
      <c r="I9257">
        <v>55150</v>
      </c>
      <c r="J9257">
        <v>58450</v>
      </c>
      <c r="K9257" t="s">
        <v>3118</v>
      </c>
      <c r="L9257">
        <v>1</v>
      </c>
      <c r="M9257">
        <v>50</v>
      </c>
      <c r="N9257" t="s">
        <v>3066</v>
      </c>
    </row>
    <row r="9258" spans="1:14" x14ac:dyDescent="0.2">
      <c r="A9258" t="s">
        <v>15017</v>
      </c>
      <c r="B9258">
        <v>29650</v>
      </c>
      <c r="C9258">
        <v>33900</v>
      </c>
      <c r="D9258">
        <v>38150</v>
      </c>
      <c r="E9258">
        <v>42350</v>
      </c>
      <c r="F9258">
        <v>45750</v>
      </c>
      <c r="G9258">
        <v>49150</v>
      </c>
      <c r="H9258">
        <v>52550</v>
      </c>
      <c r="I9258">
        <v>55950</v>
      </c>
      <c r="J9258">
        <v>59300</v>
      </c>
      <c r="K9258" t="s">
        <v>3118</v>
      </c>
      <c r="L9258">
        <v>3</v>
      </c>
      <c r="M9258">
        <v>50</v>
      </c>
      <c r="N9258" t="s">
        <v>3000</v>
      </c>
    </row>
    <row r="9259" spans="1:14" x14ac:dyDescent="0.2">
      <c r="A9259" t="s">
        <v>15018</v>
      </c>
      <c r="B9259">
        <v>32350</v>
      </c>
      <c r="C9259">
        <v>37000</v>
      </c>
      <c r="D9259">
        <v>41600</v>
      </c>
      <c r="E9259">
        <v>46200</v>
      </c>
      <c r="F9259">
        <v>49900</v>
      </c>
      <c r="G9259">
        <v>53600</v>
      </c>
      <c r="H9259">
        <v>57300</v>
      </c>
      <c r="I9259">
        <v>61000</v>
      </c>
      <c r="J9259">
        <v>64700</v>
      </c>
      <c r="K9259" t="s">
        <v>3118</v>
      </c>
      <c r="L9259">
        <v>5</v>
      </c>
      <c r="M9259">
        <v>50</v>
      </c>
      <c r="N9259" t="s">
        <v>3368</v>
      </c>
    </row>
    <row r="9260" spans="1:14" x14ac:dyDescent="0.2">
      <c r="A9260" t="s">
        <v>15019</v>
      </c>
      <c r="B9260">
        <v>29550</v>
      </c>
      <c r="C9260">
        <v>33750</v>
      </c>
      <c r="D9260">
        <v>37950</v>
      </c>
      <c r="E9260">
        <v>42150</v>
      </c>
      <c r="F9260">
        <v>45550</v>
      </c>
      <c r="G9260">
        <v>48900</v>
      </c>
      <c r="H9260">
        <v>52300</v>
      </c>
      <c r="I9260">
        <v>55650</v>
      </c>
      <c r="J9260">
        <v>59050</v>
      </c>
      <c r="K9260" t="s">
        <v>3118</v>
      </c>
      <c r="L9260">
        <v>7</v>
      </c>
      <c r="M9260">
        <v>50</v>
      </c>
      <c r="N9260" t="s">
        <v>3001</v>
      </c>
    </row>
    <row r="9261" spans="1:14" x14ac:dyDescent="0.2">
      <c r="A9261" t="s">
        <v>15020</v>
      </c>
      <c r="B9261">
        <v>29250</v>
      </c>
      <c r="C9261">
        <v>33400</v>
      </c>
      <c r="D9261">
        <v>37600</v>
      </c>
      <c r="E9261">
        <v>41750</v>
      </c>
      <c r="F9261">
        <v>45100</v>
      </c>
      <c r="G9261">
        <v>48450</v>
      </c>
      <c r="H9261">
        <v>51800</v>
      </c>
      <c r="I9261">
        <v>55150</v>
      </c>
      <c r="J9261">
        <v>58450</v>
      </c>
      <c r="K9261" t="s">
        <v>3118</v>
      </c>
      <c r="L9261">
        <v>9</v>
      </c>
      <c r="M9261">
        <v>50</v>
      </c>
      <c r="N9261" t="s">
        <v>3002</v>
      </c>
    </row>
    <row r="9262" spans="1:14" x14ac:dyDescent="0.2">
      <c r="A9262" t="s">
        <v>15021</v>
      </c>
      <c r="B9262">
        <v>39500</v>
      </c>
      <c r="C9262">
        <v>45150</v>
      </c>
      <c r="D9262">
        <v>50800</v>
      </c>
      <c r="E9262">
        <v>56400</v>
      </c>
      <c r="F9262">
        <v>60950</v>
      </c>
      <c r="G9262">
        <v>65450</v>
      </c>
      <c r="H9262">
        <v>69950</v>
      </c>
      <c r="I9262">
        <v>74450</v>
      </c>
      <c r="J9262">
        <v>79000</v>
      </c>
      <c r="K9262" t="s">
        <v>3118</v>
      </c>
      <c r="L9262">
        <v>11</v>
      </c>
      <c r="M9262">
        <v>50</v>
      </c>
      <c r="N9262" t="s">
        <v>3373</v>
      </c>
    </row>
    <row r="9263" spans="1:14" x14ac:dyDescent="0.2">
      <c r="A9263" t="s">
        <v>15022</v>
      </c>
      <c r="B9263">
        <v>29250</v>
      </c>
      <c r="C9263">
        <v>33400</v>
      </c>
      <c r="D9263">
        <v>37600</v>
      </c>
      <c r="E9263">
        <v>41750</v>
      </c>
      <c r="F9263">
        <v>45100</v>
      </c>
      <c r="G9263">
        <v>48450</v>
      </c>
      <c r="H9263">
        <v>51800</v>
      </c>
      <c r="I9263">
        <v>55150</v>
      </c>
      <c r="J9263">
        <v>58450</v>
      </c>
      <c r="K9263" t="s">
        <v>3118</v>
      </c>
      <c r="L9263">
        <v>13</v>
      </c>
      <c r="M9263">
        <v>50</v>
      </c>
      <c r="N9263" t="s">
        <v>3375</v>
      </c>
    </row>
    <row r="9264" spans="1:14" x14ac:dyDescent="0.2">
      <c r="A9264" t="s">
        <v>15023</v>
      </c>
      <c r="B9264">
        <v>29550</v>
      </c>
      <c r="C9264">
        <v>33750</v>
      </c>
      <c r="D9264">
        <v>37950</v>
      </c>
      <c r="E9264">
        <v>42150</v>
      </c>
      <c r="F9264">
        <v>45550</v>
      </c>
      <c r="G9264">
        <v>48900</v>
      </c>
      <c r="H9264">
        <v>52300</v>
      </c>
      <c r="I9264">
        <v>55650</v>
      </c>
      <c r="J9264">
        <v>59050</v>
      </c>
      <c r="K9264" t="s">
        <v>3118</v>
      </c>
      <c r="L9264">
        <v>15</v>
      </c>
      <c r="M9264">
        <v>50</v>
      </c>
      <c r="N9264" t="s">
        <v>3003</v>
      </c>
    </row>
    <row r="9265" spans="1:14" x14ac:dyDescent="0.2">
      <c r="A9265" t="s">
        <v>15024</v>
      </c>
      <c r="B9265">
        <v>29550</v>
      </c>
      <c r="C9265">
        <v>33750</v>
      </c>
      <c r="D9265">
        <v>37950</v>
      </c>
      <c r="E9265">
        <v>42150</v>
      </c>
      <c r="F9265">
        <v>45550</v>
      </c>
      <c r="G9265">
        <v>48900</v>
      </c>
      <c r="H9265">
        <v>52300</v>
      </c>
      <c r="I9265">
        <v>55650</v>
      </c>
      <c r="J9265">
        <v>59050</v>
      </c>
      <c r="K9265" t="s">
        <v>3118</v>
      </c>
      <c r="L9265">
        <v>17</v>
      </c>
      <c r="M9265">
        <v>50</v>
      </c>
      <c r="N9265" t="s">
        <v>2720</v>
      </c>
    </row>
    <row r="9266" spans="1:14" x14ac:dyDescent="0.2">
      <c r="A9266" t="s">
        <v>15025</v>
      </c>
      <c r="B9266">
        <v>29250</v>
      </c>
      <c r="C9266">
        <v>33400</v>
      </c>
      <c r="D9266">
        <v>37600</v>
      </c>
      <c r="E9266">
        <v>41750</v>
      </c>
      <c r="F9266">
        <v>45100</v>
      </c>
      <c r="G9266">
        <v>48450</v>
      </c>
      <c r="H9266">
        <v>51800</v>
      </c>
      <c r="I9266">
        <v>55150</v>
      </c>
      <c r="J9266">
        <v>58450</v>
      </c>
      <c r="K9266" t="s">
        <v>3118</v>
      </c>
      <c r="L9266">
        <v>19</v>
      </c>
      <c r="M9266">
        <v>50</v>
      </c>
      <c r="N9266" t="s">
        <v>3004</v>
      </c>
    </row>
    <row r="9267" spans="1:14" x14ac:dyDescent="0.2">
      <c r="A9267" t="s">
        <v>15026</v>
      </c>
      <c r="B9267">
        <v>32350</v>
      </c>
      <c r="C9267">
        <v>37000</v>
      </c>
      <c r="D9267">
        <v>41600</v>
      </c>
      <c r="E9267">
        <v>46200</v>
      </c>
      <c r="F9267">
        <v>49900</v>
      </c>
      <c r="G9267">
        <v>53600</v>
      </c>
      <c r="H9267">
        <v>57300</v>
      </c>
      <c r="I9267">
        <v>61000</v>
      </c>
      <c r="J9267">
        <v>64700</v>
      </c>
      <c r="K9267" t="s">
        <v>3118</v>
      </c>
      <c r="L9267">
        <v>21</v>
      </c>
      <c r="M9267">
        <v>50</v>
      </c>
      <c r="N9267" t="s">
        <v>3327</v>
      </c>
    </row>
    <row r="9268" spans="1:14" x14ac:dyDescent="0.2">
      <c r="A9268" t="s">
        <v>15027</v>
      </c>
      <c r="B9268">
        <v>29250</v>
      </c>
      <c r="C9268">
        <v>33400</v>
      </c>
      <c r="D9268">
        <v>37600</v>
      </c>
      <c r="E9268">
        <v>41750</v>
      </c>
      <c r="F9268">
        <v>45100</v>
      </c>
      <c r="G9268">
        <v>48450</v>
      </c>
      <c r="H9268">
        <v>51800</v>
      </c>
      <c r="I9268">
        <v>55150</v>
      </c>
      <c r="J9268">
        <v>58450</v>
      </c>
      <c r="K9268" t="s">
        <v>3118</v>
      </c>
      <c r="L9268">
        <v>23</v>
      </c>
      <c r="M9268">
        <v>50</v>
      </c>
      <c r="N9268" t="s">
        <v>2725</v>
      </c>
    </row>
    <row r="9269" spans="1:14" x14ac:dyDescent="0.2">
      <c r="A9269" t="s">
        <v>15028</v>
      </c>
      <c r="B9269">
        <v>29550</v>
      </c>
      <c r="C9269">
        <v>33750</v>
      </c>
      <c r="D9269">
        <v>37950</v>
      </c>
      <c r="E9269">
        <v>42150</v>
      </c>
      <c r="F9269">
        <v>45550</v>
      </c>
      <c r="G9269">
        <v>48900</v>
      </c>
      <c r="H9269">
        <v>52300</v>
      </c>
      <c r="I9269">
        <v>55650</v>
      </c>
      <c r="J9269">
        <v>59050</v>
      </c>
      <c r="K9269" t="s">
        <v>3118</v>
      </c>
      <c r="L9269">
        <v>25</v>
      </c>
      <c r="M9269">
        <v>50</v>
      </c>
      <c r="N9269" t="s">
        <v>3386</v>
      </c>
    </row>
    <row r="9270" spans="1:14" x14ac:dyDescent="0.2">
      <c r="A9270" t="s">
        <v>15029</v>
      </c>
      <c r="B9270">
        <v>29250</v>
      </c>
      <c r="C9270">
        <v>33400</v>
      </c>
      <c r="D9270">
        <v>37600</v>
      </c>
      <c r="E9270">
        <v>41750</v>
      </c>
      <c r="F9270">
        <v>45100</v>
      </c>
      <c r="G9270">
        <v>48450</v>
      </c>
      <c r="H9270">
        <v>51800</v>
      </c>
      <c r="I9270">
        <v>55150</v>
      </c>
      <c r="J9270">
        <v>58450</v>
      </c>
      <c r="K9270" t="s">
        <v>3118</v>
      </c>
      <c r="L9270">
        <v>27</v>
      </c>
      <c r="M9270">
        <v>50</v>
      </c>
      <c r="N9270" t="s">
        <v>3005</v>
      </c>
    </row>
    <row r="9271" spans="1:14" x14ac:dyDescent="0.2">
      <c r="A9271" t="s">
        <v>15030</v>
      </c>
      <c r="B9271">
        <v>33050</v>
      </c>
      <c r="C9271">
        <v>37800</v>
      </c>
      <c r="D9271">
        <v>42500</v>
      </c>
      <c r="E9271">
        <v>47200</v>
      </c>
      <c r="F9271">
        <v>51000</v>
      </c>
      <c r="G9271">
        <v>54800</v>
      </c>
      <c r="H9271">
        <v>58550</v>
      </c>
      <c r="I9271">
        <v>62350</v>
      </c>
      <c r="J9271">
        <v>66100</v>
      </c>
      <c r="K9271" t="s">
        <v>3118</v>
      </c>
      <c r="L9271">
        <v>29</v>
      </c>
      <c r="M9271">
        <v>50</v>
      </c>
      <c r="N9271" t="s">
        <v>3006</v>
      </c>
    </row>
    <row r="9272" spans="1:14" x14ac:dyDescent="0.2">
      <c r="A9272" t="s">
        <v>15031</v>
      </c>
      <c r="B9272">
        <v>29550</v>
      </c>
      <c r="C9272">
        <v>33750</v>
      </c>
      <c r="D9272">
        <v>37950</v>
      </c>
      <c r="E9272">
        <v>42150</v>
      </c>
      <c r="F9272">
        <v>45550</v>
      </c>
      <c r="G9272">
        <v>48900</v>
      </c>
      <c r="H9272">
        <v>52300</v>
      </c>
      <c r="I9272">
        <v>55650</v>
      </c>
      <c r="J9272">
        <v>59050</v>
      </c>
      <c r="K9272" t="s">
        <v>3118</v>
      </c>
      <c r="L9272">
        <v>31</v>
      </c>
      <c r="M9272">
        <v>50</v>
      </c>
      <c r="N9272" t="s">
        <v>3334</v>
      </c>
    </row>
    <row r="9273" spans="1:14" x14ac:dyDescent="0.2">
      <c r="A9273" t="s">
        <v>15032</v>
      </c>
      <c r="B9273">
        <v>47950</v>
      </c>
      <c r="C9273">
        <v>54800</v>
      </c>
      <c r="D9273">
        <v>61650</v>
      </c>
      <c r="E9273">
        <v>68500</v>
      </c>
      <c r="F9273">
        <v>74000</v>
      </c>
      <c r="G9273">
        <v>79500</v>
      </c>
      <c r="H9273">
        <v>84950</v>
      </c>
      <c r="I9273">
        <v>90450</v>
      </c>
      <c r="J9273">
        <v>95900</v>
      </c>
      <c r="K9273" t="s">
        <v>3118</v>
      </c>
      <c r="L9273">
        <v>33</v>
      </c>
      <c r="M9273">
        <v>50</v>
      </c>
      <c r="N9273" t="s">
        <v>2632</v>
      </c>
    </row>
    <row r="9274" spans="1:14" x14ac:dyDescent="0.2">
      <c r="A9274" t="s">
        <v>15033</v>
      </c>
      <c r="B9274">
        <v>38150</v>
      </c>
      <c r="C9274">
        <v>43600</v>
      </c>
      <c r="D9274">
        <v>49050</v>
      </c>
      <c r="E9274">
        <v>54450</v>
      </c>
      <c r="F9274">
        <v>58850</v>
      </c>
      <c r="G9274">
        <v>63200</v>
      </c>
      <c r="H9274">
        <v>67550</v>
      </c>
      <c r="I9274">
        <v>71900</v>
      </c>
      <c r="J9274">
        <v>76250</v>
      </c>
      <c r="K9274" t="s">
        <v>3118</v>
      </c>
      <c r="L9274">
        <v>35</v>
      </c>
      <c r="M9274">
        <v>50</v>
      </c>
      <c r="N9274" t="s">
        <v>2168</v>
      </c>
    </row>
    <row r="9275" spans="1:14" x14ac:dyDescent="0.2">
      <c r="A9275" t="s">
        <v>15034</v>
      </c>
      <c r="B9275">
        <v>31500</v>
      </c>
      <c r="C9275">
        <v>36000</v>
      </c>
      <c r="D9275">
        <v>40500</v>
      </c>
      <c r="E9275">
        <v>45000</v>
      </c>
      <c r="F9275">
        <v>48600</v>
      </c>
      <c r="G9275">
        <v>52200</v>
      </c>
      <c r="H9275">
        <v>55800</v>
      </c>
      <c r="I9275">
        <v>59400</v>
      </c>
      <c r="J9275">
        <v>63000</v>
      </c>
      <c r="K9275" t="s">
        <v>3118</v>
      </c>
      <c r="L9275">
        <v>37</v>
      </c>
      <c r="M9275">
        <v>50</v>
      </c>
      <c r="N9275" t="s">
        <v>2169</v>
      </c>
    </row>
    <row r="9276" spans="1:14" x14ac:dyDescent="0.2">
      <c r="A9276" t="s">
        <v>15035</v>
      </c>
      <c r="B9276">
        <v>29250</v>
      </c>
      <c r="C9276">
        <v>33400</v>
      </c>
      <c r="D9276">
        <v>37600</v>
      </c>
      <c r="E9276">
        <v>41750</v>
      </c>
      <c r="F9276">
        <v>45100</v>
      </c>
      <c r="G9276">
        <v>48450</v>
      </c>
      <c r="H9276">
        <v>51800</v>
      </c>
      <c r="I9276">
        <v>55150</v>
      </c>
      <c r="J9276">
        <v>58450</v>
      </c>
      <c r="K9276" t="s">
        <v>3118</v>
      </c>
      <c r="L9276">
        <v>39</v>
      </c>
      <c r="M9276">
        <v>50</v>
      </c>
      <c r="N9276" t="s">
        <v>2170</v>
      </c>
    </row>
    <row r="9277" spans="1:14" x14ac:dyDescent="0.2">
      <c r="A9277" t="s">
        <v>15036</v>
      </c>
      <c r="B9277">
        <v>29250</v>
      </c>
      <c r="C9277">
        <v>33400</v>
      </c>
      <c r="D9277">
        <v>37600</v>
      </c>
      <c r="E9277">
        <v>41750</v>
      </c>
      <c r="F9277">
        <v>45100</v>
      </c>
      <c r="G9277">
        <v>48450</v>
      </c>
      <c r="H9277">
        <v>51800</v>
      </c>
      <c r="I9277">
        <v>55150</v>
      </c>
      <c r="J9277">
        <v>58450</v>
      </c>
      <c r="K9277" t="s">
        <v>3118</v>
      </c>
      <c r="L9277">
        <v>41</v>
      </c>
      <c r="M9277">
        <v>50</v>
      </c>
      <c r="N9277" t="s">
        <v>2222</v>
      </c>
    </row>
    <row r="9278" spans="1:14" x14ac:dyDescent="0.2">
      <c r="A9278" t="s">
        <v>15037</v>
      </c>
      <c r="B9278">
        <v>29250</v>
      </c>
      <c r="C9278">
        <v>33400</v>
      </c>
      <c r="D9278">
        <v>37600</v>
      </c>
      <c r="E9278">
        <v>41750</v>
      </c>
      <c r="F9278">
        <v>45100</v>
      </c>
      <c r="G9278">
        <v>48450</v>
      </c>
      <c r="H9278">
        <v>51800</v>
      </c>
      <c r="I9278">
        <v>55150</v>
      </c>
      <c r="J9278">
        <v>58450</v>
      </c>
      <c r="K9278" t="s">
        <v>3118</v>
      </c>
      <c r="L9278">
        <v>43</v>
      </c>
      <c r="M9278">
        <v>50</v>
      </c>
      <c r="N9278" t="s">
        <v>3394</v>
      </c>
    </row>
    <row r="9279" spans="1:14" x14ac:dyDescent="0.2">
      <c r="A9279" t="s">
        <v>15038</v>
      </c>
      <c r="B9279">
        <v>29250</v>
      </c>
      <c r="C9279">
        <v>33400</v>
      </c>
      <c r="D9279">
        <v>37600</v>
      </c>
      <c r="E9279">
        <v>41750</v>
      </c>
      <c r="F9279">
        <v>45100</v>
      </c>
      <c r="G9279">
        <v>48450</v>
      </c>
      <c r="H9279">
        <v>51800</v>
      </c>
      <c r="I9279">
        <v>55150</v>
      </c>
      <c r="J9279">
        <v>58450</v>
      </c>
      <c r="K9279" t="s">
        <v>3118</v>
      </c>
      <c r="L9279">
        <v>45</v>
      </c>
      <c r="M9279">
        <v>50</v>
      </c>
      <c r="N9279" t="s">
        <v>4122</v>
      </c>
    </row>
    <row r="9280" spans="1:14" x14ac:dyDescent="0.2">
      <c r="A9280" t="s">
        <v>15039</v>
      </c>
      <c r="B9280">
        <v>29250</v>
      </c>
      <c r="C9280">
        <v>33400</v>
      </c>
      <c r="D9280">
        <v>37600</v>
      </c>
      <c r="E9280">
        <v>41750</v>
      </c>
      <c r="F9280">
        <v>45100</v>
      </c>
      <c r="G9280">
        <v>48450</v>
      </c>
      <c r="H9280">
        <v>51800</v>
      </c>
      <c r="I9280">
        <v>55150</v>
      </c>
      <c r="J9280">
        <v>58450</v>
      </c>
      <c r="K9280" t="s">
        <v>3118</v>
      </c>
      <c r="L9280">
        <v>47</v>
      </c>
      <c r="M9280">
        <v>50</v>
      </c>
      <c r="N9280" t="s">
        <v>2171</v>
      </c>
    </row>
    <row r="9281" spans="1:14" x14ac:dyDescent="0.2">
      <c r="A9281" t="s">
        <v>15040</v>
      </c>
      <c r="B9281">
        <v>29250</v>
      </c>
      <c r="C9281">
        <v>33400</v>
      </c>
      <c r="D9281">
        <v>37600</v>
      </c>
      <c r="E9281">
        <v>41750</v>
      </c>
      <c r="F9281">
        <v>45100</v>
      </c>
      <c r="G9281">
        <v>48450</v>
      </c>
      <c r="H9281">
        <v>51800</v>
      </c>
      <c r="I9281">
        <v>55150</v>
      </c>
      <c r="J9281">
        <v>58450</v>
      </c>
      <c r="K9281" t="s">
        <v>3118</v>
      </c>
      <c r="L9281">
        <v>49</v>
      </c>
      <c r="M9281">
        <v>50</v>
      </c>
      <c r="N9281" t="s">
        <v>2172</v>
      </c>
    </row>
    <row r="9282" spans="1:14" x14ac:dyDescent="0.2">
      <c r="A9282" t="s">
        <v>15041</v>
      </c>
      <c r="B9282">
        <v>29250</v>
      </c>
      <c r="C9282">
        <v>33400</v>
      </c>
      <c r="D9282">
        <v>37600</v>
      </c>
      <c r="E9282">
        <v>41750</v>
      </c>
      <c r="F9282">
        <v>45100</v>
      </c>
      <c r="G9282">
        <v>48450</v>
      </c>
      <c r="H9282">
        <v>51800</v>
      </c>
      <c r="I9282">
        <v>55150</v>
      </c>
      <c r="J9282">
        <v>58450</v>
      </c>
      <c r="K9282" t="s">
        <v>3118</v>
      </c>
      <c r="L9282">
        <v>51</v>
      </c>
      <c r="M9282">
        <v>50</v>
      </c>
      <c r="N9282" t="s">
        <v>2173</v>
      </c>
    </row>
    <row r="9283" spans="1:14" x14ac:dyDescent="0.2">
      <c r="A9283" t="s">
        <v>15042</v>
      </c>
      <c r="B9283">
        <v>37650</v>
      </c>
      <c r="C9283">
        <v>43000</v>
      </c>
      <c r="D9283">
        <v>48400</v>
      </c>
      <c r="E9283">
        <v>53750</v>
      </c>
      <c r="F9283">
        <v>58050</v>
      </c>
      <c r="G9283">
        <v>62350</v>
      </c>
      <c r="H9283">
        <v>66650</v>
      </c>
      <c r="I9283">
        <v>70950</v>
      </c>
      <c r="J9283">
        <v>75250</v>
      </c>
      <c r="K9283" t="s">
        <v>3118</v>
      </c>
      <c r="L9283">
        <v>53</v>
      </c>
      <c r="M9283">
        <v>50</v>
      </c>
      <c r="N9283" t="s">
        <v>3590</v>
      </c>
    </row>
    <row r="9284" spans="1:14" x14ac:dyDescent="0.2">
      <c r="A9284" t="s">
        <v>15043</v>
      </c>
      <c r="B9284">
        <v>32350</v>
      </c>
      <c r="C9284">
        <v>36950</v>
      </c>
      <c r="D9284">
        <v>41550</v>
      </c>
      <c r="E9284">
        <v>46150</v>
      </c>
      <c r="F9284">
        <v>49850</v>
      </c>
      <c r="G9284">
        <v>53550</v>
      </c>
      <c r="H9284">
        <v>57250</v>
      </c>
      <c r="I9284">
        <v>60950</v>
      </c>
      <c r="J9284">
        <v>64650</v>
      </c>
      <c r="K9284" t="s">
        <v>3118</v>
      </c>
      <c r="L9284">
        <v>55</v>
      </c>
      <c r="M9284">
        <v>50</v>
      </c>
      <c r="N9284" t="s">
        <v>2751</v>
      </c>
    </row>
    <row r="9285" spans="1:14" x14ac:dyDescent="0.2">
      <c r="A9285" t="s">
        <v>15044</v>
      </c>
      <c r="B9285">
        <v>31900</v>
      </c>
      <c r="C9285">
        <v>36450</v>
      </c>
      <c r="D9285">
        <v>41000</v>
      </c>
      <c r="E9285">
        <v>45550</v>
      </c>
      <c r="F9285">
        <v>49200</v>
      </c>
      <c r="G9285">
        <v>52850</v>
      </c>
      <c r="H9285">
        <v>56500</v>
      </c>
      <c r="I9285">
        <v>60150</v>
      </c>
      <c r="J9285">
        <v>63800</v>
      </c>
      <c r="K9285" t="s">
        <v>3118</v>
      </c>
      <c r="L9285">
        <v>57</v>
      </c>
      <c r="M9285">
        <v>50</v>
      </c>
      <c r="N9285" t="s">
        <v>2174</v>
      </c>
    </row>
    <row r="9286" spans="1:14" x14ac:dyDescent="0.2">
      <c r="A9286" t="s">
        <v>15045</v>
      </c>
      <c r="B9286">
        <v>39500</v>
      </c>
      <c r="C9286">
        <v>45150</v>
      </c>
      <c r="D9286">
        <v>50800</v>
      </c>
      <c r="E9286">
        <v>56400</v>
      </c>
      <c r="F9286">
        <v>60950</v>
      </c>
      <c r="G9286">
        <v>65450</v>
      </c>
      <c r="H9286">
        <v>69950</v>
      </c>
      <c r="I9286">
        <v>74450</v>
      </c>
      <c r="J9286">
        <v>79000</v>
      </c>
      <c r="K9286" t="s">
        <v>3118</v>
      </c>
      <c r="L9286">
        <v>59</v>
      </c>
      <c r="M9286">
        <v>50</v>
      </c>
      <c r="N9286" t="s">
        <v>2175</v>
      </c>
    </row>
    <row r="9287" spans="1:14" x14ac:dyDescent="0.2">
      <c r="A9287" t="s">
        <v>15046</v>
      </c>
      <c r="B9287">
        <v>47950</v>
      </c>
      <c r="C9287">
        <v>54800</v>
      </c>
      <c r="D9287">
        <v>61650</v>
      </c>
      <c r="E9287">
        <v>68500</v>
      </c>
      <c r="F9287">
        <v>74000</v>
      </c>
      <c r="G9287">
        <v>79500</v>
      </c>
      <c r="H9287">
        <v>84950</v>
      </c>
      <c r="I9287">
        <v>90450</v>
      </c>
      <c r="J9287">
        <v>95900</v>
      </c>
      <c r="K9287" t="s">
        <v>3118</v>
      </c>
      <c r="L9287">
        <v>61</v>
      </c>
      <c r="M9287">
        <v>50</v>
      </c>
      <c r="N9287" t="s">
        <v>2176</v>
      </c>
    </row>
    <row r="9288" spans="1:14" x14ac:dyDescent="0.2">
      <c r="A9288" t="s">
        <v>15047</v>
      </c>
      <c r="B9288">
        <v>31150</v>
      </c>
      <c r="C9288">
        <v>35600</v>
      </c>
      <c r="D9288">
        <v>40050</v>
      </c>
      <c r="E9288">
        <v>44500</v>
      </c>
      <c r="F9288">
        <v>48100</v>
      </c>
      <c r="G9288">
        <v>51650</v>
      </c>
      <c r="H9288">
        <v>55200</v>
      </c>
      <c r="I9288">
        <v>58750</v>
      </c>
      <c r="J9288">
        <v>62300</v>
      </c>
      <c r="K9288" t="s">
        <v>3118</v>
      </c>
      <c r="L9288">
        <v>63</v>
      </c>
      <c r="M9288">
        <v>50</v>
      </c>
      <c r="N9288" t="s">
        <v>2177</v>
      </c>
    </row>
    <row r="9289" spans="1:14" x14ac:dyDescent="0.2">
      <c r="A9289" t="s">
        <v>15048</v>
      </c>
      <c r="B9289">
        <v>29250</v>
      </c>
      <c r="C9289">
        <v>33400</v>
      </c>
      <c r="D9289">
        <v>37600</v>
      </c>
      <c r="E9289">
        <v>41750</v>
      </c>
      <c r="F9289">
        <v>45100</v>
      </c>
      <c r="G9289">
        <v>48450</v>
      </c>
      <c r="H9289">
        <v>51800</v>
      </c>
      <c r="I9289">
        <v>55150</v>
      </c>
      <c r="J9289">
        <v>58450</v>
      </c>
      <c r="K9289" t="s">
        <v>3118</v>
      </c>
      <c r="L9289">
        <v>65</v>
      </c>
      <c r="M9289">
        <v>50</v>
      </c>
      <c r="N9289" t="s">
        <v>3250</v>
      </c>
    </row>
    <row r="9290" spans="1:14" x14ac:dyDescent="0.2">
      <c r="A9290" t="s">
        <v>15049</v>
      </c>
      <c r="B9290">
        <v>35900</v>
      </c>
      <c r="C9290">
        <v>41000</v>
      </c>
      <c r="D9290">
        <v>46150</v>
      </c>
      <c r="E9290">
        <v>51250</v>
      </c>
      <c r="F9290">
        <v>55350</v>
      </c>
      <c r="G9290">
        <v>59450</v>
      </c>
      <c r="H9290">
        <v>63550</v>
      </c>
      <c r="I9290">
        <v>67650</v>
      </c>
      <c r="J9290">
        <v>71750</v>
      </c>
      <c r="K9290" t="s">
        <v>3118</v>
      </c>
      <c r="L9290">
        <v>67</v>
      </c>
      <c r="M9290">
        <v>50</v>
      </c>
      <c r="N9290" t="s">
        <v>2477</v>
      </c>
    </row>
    <row r="9291" spans="1:14" x14ac:dyDescent="0.2">
      <c r="A9291" t="s">
        <v>15050</v>
      </c>
      <c r="B9291">
        <v>29250</v>
      </c>
      <c r="C9291">
        <v>33400</v>
      </c>
      <c r="D9291">
        <v>37600</v>
      </c>
      <c r="E9291">
        <v>41750</v>
      </c>
      <c r="F9291">
        <v>45100</v>
      </c>
      <c r="G9291">
        <v>48450</v>
      </c>
      <c r="H9291">
        <v>51800</v>
      </c>
      <c r="I9291">
        <v>55150</v>
      </c>
      <c r="J9291">
        <v>58450</v>
      </c>
      <c r="K9291" t="s">
        <v>3118</v>
      </c>
      <c r="L9291">
        <v>69</v>
      </c>
      <c r="M9291">
        <v>50</v>
      </c>
      <c r="N9291" t="s">
        <v>2178</v>
      </c>
    </row>
    <row r="9292" spans="1:14" x14ac:dyDescent="0.2">
      <c r="A9292" t="s">
        <v>15051</v>
      </c>
      <c r="B9292">
        <v>29900</v>
      </c>
      <c r="C9292">
        <v>34150</v>
      </c>
      <c r="D9292">
        <v>38400</v>
      </c>
      <c r="E9292">
        <v>42650</v>
      </c>
      <c r="F9292">
        <v>46100</v>
      </c>
      <c r="G9292">
        <v>49500</v>
      </c>
      <c r="H9292">
        <v>52900</v>
      </c>
      <c r="I9292">
        <v>56300</v>
      </c>
      <c r="J9292">
        <v>59750</v>
      </c>
      <c r="K9292" t="s">
        <v>3118</v>
      </c>
      <c r="L9292">
        <v>71</v>
      </c>
      <c r="M9292">
        <v>50</v>
      </c>
      <c r="N9292" t="s">
        <v>2179</v>
      </c>
    </row>
    <row r="9293" spans="1:14" x14ac:dyDescent="0.2">
      <c r="A9293" t="s">
        <v>15052</v>
      </c>
      <c r="B9293">
        <v>33600</v>
      </c>
      <c r="C9293">
        <v>38400</v>
      </c>
      <c r="D9293">
        <v>43200</v>
      </c>
      <c r="E9293">
        <v>48000</v>
      </c>
      <c r="F9293">
        <v>51850</v>
      </c>
      <c r="G9293">
        <v>55700</v>
      </c>
      <c r="H9293">
        <v>59550</v>
      </c>
      <c r="I9293">
        <v>63400</v>
      </c>
      <c r="J9293">
        <v>67200</v>
      </c>
      <c r="K9293" t="s">
        <v>3118</v>
      </c>
      <c r="L9293">
        <v>73</v>
      </c>
      <c r="M9293">
        <v>50</v>
      </c>
      <c r="N9293" t="s">
        <v>2180</v>
      </c>
    </row>
    <row r="9294" spans="1:14" x14ac:dyDescent="0.2">
      <c r="A9294" t="s">
        <v>15053</v>
      </c>
      <c r="B9294">
        <v>29600</v>
      </c>
      <c r="C9294">
        <v>33800</v>
      </c>
      <c r="D9294">
        <v>38050</v>
      </c>
      <c r="E9294">
        <v>42250</v>
      </c>
      <c r="F9294">
        <v>45650</v>
      </c>
      <c r="G9294">
        <v>49050</v>
      </c>
      <c r="H9294">
        <v>52400</v>
      </c>
      <c r="I9294">
        <v>55800</v>
      </c>
      <c r="J9294">
        <v>59150</v>
      </c>
      <c r="K9294" t="s">
        <v>3118</v>
      </c>
      <c r="L9294">
        <v>75</v>
      </c>
      <c r="M9294">
        <v>50</v>
      </c>
      <c r="N9294" t="s">
        <v>2181</v>
      </c>
    </row>
    <row r="9295" spans="1:14" x14ac:dyDescent="0.2">
      <c r="A9295" t="s">
        <v>15054</v>
      </c>
      <c r="B9295">
        <v>29250</v>
      </c>
      <c r="C9295">
        <v>33400</v>
      </c>
      <c r="D9295">
        <v>37600</v>
      </c>
      <c r="E9295">
        <v>41750</v>
      </c>
      <c r="F9295">
        <v>45100</v>
      </c>
      <c r="G9295">
        <v>48450</v>
      </c>
      <c r="H9295">
        <v>51800</v>
      </c>
      <c r="I9295">
        <v>55150</v>
      </c>
      <c r="J9295">
        <v>58450</v>
      </c>
      <c r="K9295" t="s">
        <v>3118</v>
      </c>
      <c r="L9295">
        <v>77</v>
      </c>
      <c r="M9295">
        <v>50</v>
      </c>
      <c r="N9295" t="s">
        <v>2182</v>
      </c>
    </row>
    <row r="9296" spans="1:14" x14ac:dyDescent="0.2">
      <c r="A9296" t="s">
        <v>15055</v>
      </c>
      <c r="B9296">
        <v>22000</v>
      </c>
      <c r="C9296">
        <v>25150</v>
      </c>
      <c r="D9296">
        <v>28300</v>
      </c>
      <c r="E9296">
        <v>31400</v>
      </c>
      <c r="F9296">
        <v>33950</v>
      </c>
      <c r="G9296">
        <v>36450</v>
      </c>
      <c r="H9296">
        <v>38950</v>
      </c>
      <c r="I9296">
        <v>41450</v>
      </c>
      <c r="J9296">
        <v>44000</v>
      </c>
      <c r="K9296" t="s">
        <v>3119</v>
      </c>
      <c r="L9296">
        <v>1</v>
      </c>
      <c r="M9296">
        <v>50</v>
      </c>
      <c r="N9296" t="s">
        <v>3300</v>
      </c>
    </row>
    <row r="9297" spans="1:14" x14ac:dyDescent="0.2">
      <c r="A9297" t="s">
        <v>15056</v>
      </c>
      <c r="B9297">
        <v>26700</v>
      </c>
      <c r="C9297">
        <v>30500</v>
      </c>
      <c r="D9297">
        <v>34300</v>
      </c>
      <c r="E9297">
        <v>38100</v>
      </c>
      <c r="F9297">
        <v>41150</v>
      </c>
      <c r="G9297">
        <v>44200</v>
      </c>
      <c r="H9297">
        <v>47250</v>
      </c>
      <c r="I9297">
        <v>50300</v>
      </c>
      <c r="J9297">
        <v>53350</v>
      </c>
      <c r="K9297" t="s">
        <v>3119</v>
      </c>
      <c r="L9297">
        <v>3</v>
      </c>
      <c r="M9297">
        <v>50</v>
      </c>
      <c r="N9297" t="s">
        <v>2059</v>
      </c>
    </row>
    <row r="9298" spans="1:14" x14ac:dyDescent="0.2">
      <c r="A9298" t="s">
        <v>15057</v>
      </c>
      <c r="B9298">
        <v>22000</v>
      </c>
      <c r="C9298">
        <v>25150</v>
      </c>
      <c r="D9298">
        <v>28300</v>
      </c>
      <c r="E9298">
        <v>31400</v>
      </c>
      <c r="F9298">
        <v>33950</v>
      </c>
      <c r="G9298">
        <v>36450</v>
      </c>
      <c r="H9298">
        <v>38950</v>
      </c>
      <c r="I9298">
        <v>41450</v>
      </c>
      <c r="J9298">
        <v>44000</v>
      </c>
      <c r="K9298" t="s">
        <v>3119</v>
      </c>
      <c r="L9298">
        <v>5</v>
      </c>
      <c r="M9298">
        <v>50</v>
      </c>
      <c r="N9298" t="s">
        <v>3369</v>
      </c>
    </row>
    <row r="9299" spans="1:14" x14ac:dyDescent="0.2">
      <c r="A9299" t="s">
        <v>15058</v>
      </c>
      <c r="B9299">
        <v>22000</v>
      </c>
      <c r="C9299">
        <v>25150</v>
      </c>
      <c r="D9299">
        <v>28300</v>
      </c>
      <c r="E9299">
        <v>31400</v>
      </c>
      <c r="F9299">
        <v>33950</v>
      </c>
      <c r="G9299">
        <v>36450</v>
      </c>
      <c r="H9299">
        <v>38950</v>
      </c>
      <c r="I9299">
        <v>41450</v>
      </c>
      <c r="J9299">
        <v>44000</v>
      </c>
      <c r="K9299" t="s">
        <v>3119</v>
      </c>
      <c r="L9299">
        <v>7</v>
      </c>
      <c r="M9299">
        <v>50</v>
      </c>
      <c r="N9299" t="s">
        <v>2225</v>
      </c>
    </row>
    <row r="9300" spans="1:14" x14ac:dyDescent="0.2">
      <c r="A9300" t="s">
        <v>15059</v>
      </c>
      <c r="B9300">
        <v>27450</v>
      </c>
      <c r="C9300">
        <v>31400</v>
      </c>
      <c r="D9300">
        <v>35300</v>
      </c>
      <c r="E9300">
        <v>39200</v>
      </c>
      <c r="F9300">
        <v>42350</v>
      </c>
      <c r="G9300">
        <v>45500</v>
      </c>
      <c r="H9300">
        <v>48650</v>
      </c>
      <c r="I9300">
        <v>51750</v>
      </c>
      <c r="J9300">
        <v>54900</v>
      </c>
      <c r="K9300" t="s">
        <v>3119</v>
      </c>
      <c r="L9300">
        <v>9</v>
      </c>
      <c r="M9300">
        <v>50</v>
      </c>
      <c r="N9300" t="s">
        <v>2226</v>
      </c>
    </row>
    <row r="9301" spans="1:14" x14ac:dyDescent="0.2">
      <c r="A9301" t="s">
        <v>15060</v>
      </c>
      <c r="B9301">
        <v>24250</v>
      </c>
      <c r="C9301">
        <v>27700</v>
      </c>
      <c r="D9301">
        <v>31150</v>
      </c>
      <c r="E9301">
        <v>34600</v>
      </c>
      <c r="F9301">
        <v>37400</v>
      </c>
      <c r="G9301">
        <v>40150</v>
      </c>
      <c r="H9301">
        <v>42950</v>
      </c>
      <c r="I9301">
        <v>45700</v>
      </c>
      <c r="J9301">
        <v>48450</v>
      </c>
      <c r="K9301" t="s">
        <v>3119</v>
      </c>
      <c r="L9301">
        <v>11</v>
      </c>
      <c r="M9301">
        <v>50</v>
      </c>
      <c r="N9301" t="s">
        <v>2227</v>
      </c>
    </row>
    <row r="9302" spans="1:14" x14ac:dyDescent="0.2">
      <c r="A9302" t="s">
        <v>15061</v>
      </c>
      <c r="B9302">
        <v>22000</v>
      </c>
      <c r="C9302">
        <v>25150</v>
      </c>
      <c r="D9302">
        <v>28300</v>
      </c>
      <c r="E9302">
        <v>31400</v>
      </c>
      <c r="F9302">
        <v>33950</v>
      </c>
      <c r="G9302">
        <v>36450</v>
      </c>
      <c r="H9302">
        <v>38950</v>
      </c>
      <c r="I9302">
        <v>41450</v>
      </c>
      <c r="J9302">
        <v>44000</v>
      </c>
      <c r="K9302" t="s">
        <v>3119</v>
      </c>
      <c r="L9302">
        <v>13</v>
      </c>
      <c r="M9302">
        <v>50</v>
      </c>
      <c r="N9302" t="s">
        <v>3305</v>
      </c>
    </row>
    <row r="9303" spans="1:14" x14ac:dyDescent="0.2">
      <c r="A9303" t="s">
        <v>15062</v>
      </c>
      <c r="B9303">
        <v>24650</v>
      </c>
      <c r="C9303">
        <v>28150</v>
      </c>
      <c r="D9303">
        <v>31650</v>
      </c>
      <c r="E9303">
        <v>35150</v>
      </c>
      <c r="F9303">
        <v>38000</v>
      </c>
      <c r="G9303">
        <v>40800</v>
      </c>
      <c r="H9303">
        <v>43600</v>
      </c>
      <c r="I9303">
        <v>46400</v>
      </c>
      <c r="J9303">
        <v>49250</v>
      </c>
      <c r="K9303" t="s">
        <v>3119</v>
      </c>
      <c r="L9303">
        <v>15</v>
      </c>
      <c r="M9303">
        <v>50</v>
      </c>
      <c r="N9303" t="s">
        <v>3311</v>
      </c>
    </row>
    <row r="9304" spans="1:14" x14ac:dyDescent="0.2">
      <c r="A9304" t="s">
        <v>15063</v>
      </c>
      <c r="B9304">
        <v>25450</v>
      </c>
      <c r="C9304">
        <v>29100</v>
      </c>
      <c r="D9304">
        <v>32750</v>
      </c>
      <c r="E9304">
        <v>36350</v>
      </c>
      <c r="F9304">
        <v>39300</v>
      </c>
      <c r="G9304">
        <v>42200</v>
      </c>
      <c r="H9304">
        <v>45100</v>
      </c>
      <c r="I9304">
        <v>48000</v>
      </c>
      <c r="J9304">
        <v>50900</v>
      </c>
      <c r="K9304" t="s">
        <v>3119</v>
      </c>
      <c r="L9304">
        <v>17</v>
      </c>
      <c r="M9304">
        <v>50</v>
      </c>
      <c r="N9304" t="s">
        <v>2228</v>
      </c>
    </row>
    <row r="9305" spans="1:14" x14ac:dyDescent="0.2">
      <c r="A9305" t="s">
        <v>15064</v>
      </c>
      <c r="B9305">
        <v>22000</v>
      </c>
      <c r="C9305">
        <v>25150</v>
      </c>
      <c r="D9305">
        <v>28300</v>
      </c>
      <c r="E9305">
        <v>31400</v>
      </c>
      <c r="F9305">
        <v>33950</v>
      </c>
      <c r="G9305">
        <v>36450</v>
      </c>
      <c r="H9305">
        <v>38950</v>
      </c>
      <c r="I9305">
        <v>41450</v>
      </c>
      <c r="J9305">
        <v>44000</v>
      </c>
      <c r="K9305" t="s">
        <v>3119</v>
      </c>
      <c r="L9305">
        <v>19</v>
      </c>
      <c r="M9305">
        <v>50</v>
      </c>
      <c r="N9305" t="s">
        <v>3326</v>
      </c>
    </row>
    <row r="9306" spans="1:14" x14ac:dyDescent="0.2">
      <c r="A9306" t="s">
        <v>15065</v>
      </c>
      <c r="B9306">
        <v>23100</v>
      </c>
      <c r="C9306">
        <v>26400</v>
      </c>
      <c r="D9306">
        <v>29700</v>
      </c>
      <c r="E9306">
        <v>33000</v>
      </c>
      <c r="F9306">
        <v>35650</v>
      </c>
      <c r="G9306">
        <v>38300</v>
      </c>
      <c r="H9306">
        <v>40950</v>
      </c>
      <c r="I9306">
        <v>43600</v>
      </c>
      <c r="J9306">
        <v>46200</v>
      </c>
      <c r="K9306" t="s">
        <v>3119</v>
      </c>
      <c r="L9306">
        <v>21</v>
      </c>
      <c r="M9306">
        <v>50</v>
      </c>
      <c r="N9306" t="s">
        <v>2969</v>
      </c>
    </row>
    <row r="9307" spans="1:14" x14ac:dyDescent="0.2">
      <c r="A9307" t="s">
        <v>15066</v>
      </c>
      <c r="B9307">
        <v>23450</v>
      </c>
      <c r="C9307">
        <v>26800</v>
      </c>
      <c r="D9307">
        <v>30150</v>
      </c>
      <c r="E9307">
        <v>33450</v>
      </c>
      <c r="F9307">
        <v>36150</v>
      </c>
      <c r="G9307">
        <v>38850</v>
      </c>
      <c r="H9307">
        <v>41500</v>
      </c>
      <c r="I9307">
        <v>44200</v>
      </c>
      <c r="J9307">
        <v>46850</v>
      </c>
      <c r="K9307" t="s">
        <v>3119</v>
      </c>
      <c r="L9307">
        <v>23</v>
      </c>
      <c r="M9307">
        <v>50</v>
      </c>
      <c r="N9307" t="s">
        <v>3386</v>
      </c>
    </row>
    <row r="9308" spans="1:14" x14ac:dyDescent="0.2">
      <c r="A9308" t="s">
        <v>15067</v>
      </c>
      <c r="B9308">
        <v>22000</v>
      </c>
      <c r="C9308">
        <v>25150</v>
      </c>
      <c r="D9308">
        <v>28300</v>
      </c>
      <c r="E9308">
        <v>31400</v>
      </c>
      <c r="F9308">
        <v>33950</v>
      </c>
      <c r="G9308">
        <v>36450</v>
      </c>
      <c r="H9308">
        <v>38950</v>
      </c>
      <c r="I9308">
        <v>41450</v>
      </c>
      <c r="J9308">
        <v>44000</v>
      </c>
      <c r="K9308" t="s">
        <v>3119</v>
      </c>
      <c r="L9308">
        <v>25</v>
      </c>
      <c r="M9308">
        <v>50</v>
      </c>
      <c r="N9308" t="s">
        <v>2229</v>
      </c>
    </row>
    <row r="9309" spans="1:14" x14ac:dyDescent="0.2">
      <c r="A9309" t="s">
        <v>15068</v>
      </c>
      <c r="B9309">
        <v>33750</v>
      </c>
      <c r="C9309">
        <v>38550</v>
      </c>
      <c r="D9309">
        <v>43350</v>
      </c>
      <c r="E9309">
        <v>48150</v>
      </c>
      <c r="F9309">
        <v>52050</v>
      </c>
      <c r="G9309">
        <v>55900</v>
      </c>
      <c r="H9309">
        <v>59750</v>
      </c>
      <c r="I9309">
        <v>63600</v>
      </c>
      <c r="J9309">
        <v>67450</v>
      </c>
      <c r="K9309" t="s">
        <v>3119</v>
      </c>
      <c r="L9309">
        <v>27</v>
      </c>
      <c r="M9309">
        <v>50</v>
      </c>
      <c r="N9309" t="s">
        <v>2349</v>
      </c>
    </row>
    <row r="9310" spans="1:14" x14ac:dyDescent="0.2">
      <c r="A9310" t="s">
        <v>15069</v>
      </c>
      <c r="B9310">
        <v>27450</v>
      </c>
      <c r="C9310">
        <v>31400</v>
      </c>
      <c r="D9310">
        <v>35300</v>
      </c>
      <c r="E9310">
        <v>39200</v>
      </c>
      <c r="F9310">
        <v>42350</v>
      </c>
      <c r="G9310">
        <v>45500</v>
      </c>
      <c r="H9310">
        <v>48650</v>
      </c>
      <c r="I9310">
        <v>51750</v>
      </c>
      <c r="J9310">
        <v>54900</v>
      </c>
      <c r="K9310" t="s">
        <v>3119</v>
      </c>
      <c r="L9310">
        <v>29</v>
      </c>
      <c r="M9310">
        <v>50</v>
      </c>
      <c r="N9310" t="s">
        <v>2977</v>
      </c>
    </row>
    <row r="9311" spans="1:14" x14ac:dyDescent="0.2">
      <c r="A9311" t="s">
        <v>15070</v>
      </c>
      <c r="B9311">
        <v>22150</v>
      </c>
      <c r="C9311">
        <v>25300</v>
      </c>
      <c r="D9311">
        <v>28450</v>
      </c>
      <c r="E9311">
        <v>31600</v>
      </c>
      <c r="F9311">
        <v>34150</v>
      </c>
      <c r="G9311">
        <v>36700</v>
      </c>
      <c r="H9311">
        <v>39200</v>
      </c>
      <c r="I9311">
        <v>41750</v>
      </c>
      <c r="J9311">
        <v>44250</v>
      </c>
      <c r="K9311" t="s">
        <v>3119</v>
      </c>
      <c r="L9311">
        <v>31</v>
      </c>
      <c r="M9311">
        <v>50</v>
      </c>
      <c r="N9311" t="s">
        <v>2230</v>
      </c>
    </row>
    <row r="9312" spans="1:14" x14ac:dyDescent="0.2">
      <c r="A9312" t="s">
        <v>15071</v>
      </c>
      <c r="B9312">
        <v>28550</v>
      </c>
      <c r="C9312">
        <v>32600</v>
      </c>
      <c r="D9312">
        <v>36700</v>
      </c>
      <c r="E9312">
        <v>40750</v>
      </c>
      <c r="F9312">
        <v>44050</v>
      </c>
      <c r="G9312">
        <v>47300</v>
      </c>
      <c r="H9312">
        <v>50550</v>
      </c>
      <c r="I9312">
        <v>53800</v>
      </c>
      <c r="J9312">
        <v>57050</v>
      </c>
      <c r="K9312" t="s">
        <v>3119</v>
      </c>
      <c r="L9312">
        <v>33</v>
      </c>
      <c r="M9312">
        <v>50</v>
      </c>
      <c r="N9312" t="s">
        <v>3009</v>
      </c>
    </row>
    <row r="9313" spans="1:14" x14ac:dyDescent="0.2">
      <c r="A9313" t="s">
        <v>15072</v>
      </c>
      <c r="B9313">
        <v>25550</v>
      </c>
      <c r="C9313">
        <v>29200</v>
      </c>
      <c r="D9313">
        <v>32850</v>
      </c>
      <c r="E9313">
        <v>36500</v>
      </c>
      <c r="F9313">
        <v>39450</v>
      </c>
      <c r="G9313">
        <v>42350</v>
      </c>
      <c r="H9313">
        <v>45300</v>
      </c>
      <c r="I9313">
        <v>48200</v>
      </c>
      <c r="J9313">
        <v>51100</v>
      </c>
      <c r="K9313" t="s">
        <v>3119</v>
      </c>
      <c r="L9313">
        <v>35</v>
      </c>
      <c r="M9313">
        <v>50</v>
      </c>
      <c r="N9313" t="s">
        <v>3333</v>
      </c>
    </row>
    <row r="9314" spans="1:14" x14ac:dyDescent="0.2">
      <c r="A9314" t="s">
        <v>15073</v>
      </c>
      <c r="B9314">
        <v>40350</v>
      </c>
      <c r="C9314">
        <v>46100</v>
      </c>
      <c r="D9314">
        <v>51850</v>
      </c>
      <c r="E9314">
        <v>57600</v>
      </c>
      <c r="F9314">
        <v>62250</v>
      </c>
      <c r="G9314">
        <v>66850</v>
      </c>
      <c r="H9314">
        <v>71450</v>
      </c>
      <c r="I9314">
        <v>76050</v>
      </c>
      <c r="J9314">
        <v>80650</v>
      </c>
      <c r="K9314" t="s">
        <v>3119</v>
      </c>
      <c r="L9314">
        <v>37</v>
      </c>
      <c r="M9314">
        <v>50</v>
      </c>
      <c r="N9314" t="s">
        <v>3334</v>
      </c>
    </row>
    <row r="9315" spans="1:14" x14ac:dyDescent="0.2">
      <c r="A9315" t="s">
        <v>15074</v>
      </c>
      <c r="B9315">
        <v>24650</v>
      </c>
      <c r="C9315">
        <v>28150</v>
      </c>
      <c r="D9315">
        <v>31650</v>
      </c>
      <c r="E9315">
        <v>35150</v>
      </c>
      <c r="F9315">
        <v>38000</v>
      </c>
      <c r="G9315">
        <v>40800</v>
      </c>
      <c r="H9315">
        <v>43600</v>
      </c>
      <c r="I9315">
        <v>46400</v>
      </c>
      <c r="J9315">
        <v>49250</v>
      </c>
      <c r="K9315" t="s">
        <v>3119</v>
      </c>
      <c r="L9315">
        <v>39</v>
      </c>
      <c r="M9315">
        <v>50</v>
      </c>
      <c r="N9315" t="s">
        <v>2231</v>
      </c>
    </row>
    <row r="9316" spans="1:14" x14ac:dyDescent="0.2">
      <c r="A9316" t="s">
        <v>15075</v>
      </c>
      <c r="B9316">
        <v>22000</v>
      </c>
      <c r="C9316">
        <v>25150</v>
      </c>
      <c r="D9316">
        <v>28300</v>
      </c>
      <c r="E9316">
        <v>31400</v>
      </c>
      <c r="F9316">
        <v>33950</v>
      </c>
      <c r="G9316">
        <v>36450</v>
      </c>
      <c r="H9316">
        <v>38950</v>
      </c>
      <c r="I9316">
        <v>41450</v>
      </c>
      <c r="J9316">
        <v>44000</v>
      </c>
      <c r="K9316" t="s">
        <v>3119</v>
      </c>
      <c r="L9316">
        <v>41</v>
      </c>
      <c r="M9316">
        <v>50</v>
      </c>
      <c r="N9316" t="s">
        <v>2222</v>
      </c>
    </row>
    <row r="9317" spans="1:14" x14ac:dyDescent="0.2">
      <c r="A9317" t="s">
        <v>15076</v>
      </c>
      <c r="B9317">
        <v>22000</v>
      </c>
      <c r="C9317">
        <v>25150</v>
      </c>
      <c r="D9317">
        <v>28300</v>
      </c>
      <c r="E9317">
        <v>31400</v>
      </c>
      <c r="F9317">
        <v>33950</v>
      </c>
      <c r="G9317">
        <v>36450</v>
      </c>
      <c r="H9317">
        <v>38950</v>
      </c>
      <c r="I9317">
        <v>41450</v>
      </c>
      <c r="J9317">
        <v>44000</v>
      </c>
      <c r="K9317" t="s">
        <v>3119</v>
      </c>
      <c r="L9317">
        <v>43</v>
      </c>
      <c r="M9317">
        <v>50</v>
      </c>
      <c r="N9317" t="s">
        <v>3394</v>
      </c>
    </row>
    <row r="9318" spans="1:14" x14ac:dyDescent="0.2">
      <c r="A9318" t="s">
        <v>15077</v>
      </c>
      <c r="B9318">
        <v>22000</v>
      </c>
      <c r="C9318">
        <v>25150</v>
      </c>
      <c r="D9318">
        <v>28300</v>
      </c>
      <c r="E9318">
        <v>31400</v>
      </c>
      <c r="F9318">
        <v>33950</v>
      </c>
      <c r="G9318">
        <v>36450</v>
      </c>
      <c r="H9318">
        <v>38950</v>
      </c>
      <c r="I9318">
        <v>41450</v>
      </c>
      <c r="J9318">
        <v>44000</v>
      </c>
      <c r="K9318" t="s">
        <v>3119</v>
      </c>
      <c r="L9318">
        <v>45</v>
      </c>
      <c r="M9318">
        <v>50</v>
      </c>
      <c r="N9318" t="s">
        <v>3396</v>
      </c>
    </row>
    <row r="9319" spans="1:14" x14ac:dyDescent="0.2">
      <c r="A9319" t="s">
        <v>15078</v>
      </c>
      <c r="B9319">
        <v>22000</v>
      </c>
      <c r="C9319">
        <v>25150</v>
      </c>
      <c r="D9319">
        <v>28300</v>
      </c>
      <c r="E9319">
        <v>31400</v>
      </c>
      <c r="F9319">
        <v>33950</v>
      </c>
      <c r="G9319">
        <v>36450</v>
      </c>
      <c r="H9319">
        <v>38950</v>
      </c>
      <c r="I9319">
        <v>41450</v>
      </c>
      <c r="J9319">
        <v>44000</v>
      </c>
      <c r="K9319" t="s">
        <v>3119</v>
      </c>
      <c r="L9319">
        <v>47</v>
      </c>
      <c r="M9319">
        <v>50</v>
      </c>
      <c r="N9319" t="s">
        <v>2409</v>
      </c>
    </row>
    <row r="9320" spans="1:14" x14ac:dyDescent="0.2">
      <c r="A9320" t="s">
        <v>15079</v>
      </c>
      <c r="B9320">
        <v>26000</v>
      </c>
      <c r="C9320">
        <v>29700</v>
      </c>
      <c r="D9320">
        <v>33400</v>
      </c>
      <c r="E9320">
        <v>37100</v>
      </c>
      <c r="F9320">
        <v>40100</v>
      </c>
      <c r="G9320">
        <v>43050</v>
      </c>
      <c r="H9320">
        <v>46050</v>
      </c>
      <c r="I9320">
        <v>49000</v>
      </c>
      <c r="J9320">
        <v>51950</v>
      </c>
      <c r="K9320" t="s">
        <v>3119</v>
      </c>
      <c r="L9320">
        <v>49</v>
      </c>
      <c r="M9320">
        <v>50</v>
      </c>
      <c r="N9320" t="s">
        <v>3344</v>
      </c>
    </row>
    <row r="9321" spans="1:14" x14ac:dyDescent="0.2">
      <c r="A9321" t="s">
        <v>15080</v>
      </c>
      <c r="B9321">
        <v>27150</v>
      </c>
      <c r="C9321">
        <v>31000</v>
      </c>
      <c r="D9321">
        <v>34900</v>
      </c>
      <c r="E9321">
        <v>38750</v>
      </c>
      <c r="F9321">
        <v>41850</v>
      </c>
      <c r="G9321">
        <v>44950</v>
      </c>
      <c r="H9321">
        <v>48050</v>
      </c>
      <c r="I9321">
        <v>51150</v>
      </c>
      <c r="J9321">
        <v>54250</v>
      </c>
      <c r="K9321" t="s">
        <v>3119</v>
      </c>
      <c r="L9321">
        <v>51</v>
      </c>
      <c r="M9321">
        <v>50</v>
      </c>
      <c r="N9321" t="s">
        <v>3345</v>
      </c>
    </row>
    <row r="9322" spans="1:14" x14ac:dyDescent="0.2">
      <c r="A9322" t="s">
        <v>15081</v>
      </c>
      <c r="B9322">
        <v>22800</v>
      </c>
      <c r="C9322">
        <v>26050</v>
      </c>
      <c r="D9322">
        <v>29300</v>
      </c>
      <c r="E9322">
        <v>32550</v>
      </c>
      <c r="F9322">
        <v>35200</v>
      </c>
      <c r="G9322">
        <v>37800</v>
      </c>
      <c r="H9322">
        <v>40400</v>
      </c>
      <c r="I9322">
        <v>43000</v>
      </c>
      <c r="J9322">
        <v>45600</v>
      </c>
      <c r="K9322" t="s">
        <v>3119</v>
      </c>
      <c r="L9322">
        <v>53</v>
      </c>
      <c r="M9322">
        <v>50</v>
      </c>
      <c r="N9322" t="s">
        <v>4122</v>
      </c>
    </row>
    <row r="9323" spans="1:14" x14ac:dyDescent="0.2">
      <c r="A9323" t="s">
        <v>15082</v>
      </c>
      <c r="B9323">
        <v>22000</v>
      </c>
      <c r="C9323">
        <v>25150</v>
      </c>
      <c r="D9323">
        <v>28300</v>
      </c>
      <c r="E9323">
        <v>31400</v>
      </c>
      <c r="F9323">
        <v>33950</v>
      </c>
      <c r="G9323">
        <v>36450</v>
      </c>
      <c r="H9323">
        <v>38950</v>
      </c>
      <c r="I9323">
        <v>41450</v>
      </c>
      <c r="J9323">
        <v>44000</v>
      </c>
      <c r="K9323" t="s">
        <v>3119</v>
      </c>
      <c r="L9323">
        <v>55</v>
      </c>
      <c r="M9323">
        <v>50</v>
      </c>
      <c r="N9323" t="s">
        <v>4125</v>
      </c>
    </row>
    <row r="9324" spans="1:14" x14ac:dyDescent="0.2">
      <c r="A9324" t="s">
        <v>15083</v>
      </c>
      <c r="B9324">
        <v>29850</v>
      </c>
      <c r="C9324">
        <v>34100</v>
      </c>
      <c r="D9324">
        <v>38350</v>
      </c>
      <c r="E9324">
        <v>42600</v>
      </c>
      <c r="F9324">
        <v>46050</v>
      </c>
      <c r="G9324">
        <v>49450</v>
      </c>
      <c r="H9324">
        <v>52850</v>
      </c>
      <c r="I9324">
        <v>56250</v>
      </c>
      <c r="J9324">
        <v>59650</v>
      </c>
      <c r="K9324" t="s">
        <v>3119</v>
      </c>
      <c r="L9324">
        <v>57</v>
      </c>
      <c r="M9324">
        <v>50</v>
      </c>
      <c r="N9324" t="s">
        <v>2737</v>
      </c>
    </row>
    <row r="9325" spans="1:14" x14ac:dyDescent="0.2">
      <c r="A9325" t="s">
        <v>15084</v>
      </c>
      <c r="B9325">
        <v>22000</v>
      </c>
      <c r="C9325">
        <v>25150</v>
      </c>
      <c r="D9325">
        <v>28300</v>
      </c>
      <c r="E9325">
        <v>31400</v>
      </c>
      <c r="F9325">
        <v>33950</v>
      </c>
      <c r="G9325">
        <v>36450</v>
      </c>
      <c r="H9325">
        <v>38950</v>
      </c>
      <c r="I9325">
        <v>41450</v>
      </c>
      <c r="J9325">
        <v>44000</v>
      </c>
      <c r="K9325" t="s">
        <v>3119</v>
      </c>
      <c r="L9325">
        <v>59</v>
      </c>
      <c r="M9325">
        <v>50</v>
      </c>
      <c r="N9325" t="s">
        <v>1928</v>
      </c>
    </row>
    <row r="9326" spans="1:14" x14ac:dyDescent="0.2">
      <c r="A9326" t="s">
        <v>15085</v>
      </c>
      <c r="B9326">
        <v>31600</v>
      </c>
      <c r="C9326">
        <v>36100</v>
      </c>
      <c r="D9326">
        <v>40600</v>
      </c>
      <c r="E9326">
        <v>45100</v>
      </c>
      <c r="F9326">
        <v>48750</v>
      </c>
      <c r="G9326">
        <v>52350</v>
      </c>
      <c r="H9326">
        <v>55950</v>
      </c>
      <c r="I9326">
        <v>59550</v>
      </c>
      <c r="J9326">
        <v>63150</v>
      </c>
      <c r="K9326" t="s">
        <v>3119</v>
      </c>
      <c r="L9326">
        <v>61</v>
      </c>
      <c r="M9326">
        <v>50</v>
      </c>
      <c r="N9326" t="s">
        <v>1929</v>
      </c>
    </row>
    <row r="9327" spans="1:14" x14ac:dyDescent="0.2">
      <c r="A9327" t="s">
        <v>15086</v>
      </c>
      <c r="B9327">
        <v>22000</v>
      </c>
      <c r="C9327">
        <v>25150</v>
      </c>
      <c r="D9327">
        <v>28300</v>
      </c>
      <c r="E9327">
        <v>31400</v>
      </c>
      <c r="F9327">
        <v>33950</v>
      </c>
      <c r="G9327">
        <v>36450</v>
      </c>
      <c r="H9327">
        <v>38950</v>
      </c>
      <c r="I9327">
        <v>41450</v>
      </c>
      <c r="J9327">
        <v>44000</v>
      </c>
      <c r="K9327" t="s">
        <v>3119</v>
      </c>
      <c r="L9327">
        <v>63</v>
      </c>
      <c r="M9327">
        <v>50</v>
      </c>
      <c r="N9327" t="s">
        <v>3347</v>
      </c>
    </row>
    <row r="9328" spans="1:14" x14ac:dyDescent="0.2">
      <c r="A9328" t="s">
        <v>15087</v>
      </c>
      <c r="B9328">
        <v>26050</v>
      </c>
      <c r="C9328">
        <v>29800</v>
      </c>
      <c r="D9328">
        <v>33500</v>
      </c>
      <c r="E9328">
        <v>37200</v>
      </c>
      <c r="F9328">
        <v>40200</v>
      </c>
      <c r="G9328">
        <v>43200</v>
      </c>
      <c r="H9328">
        <v>46150</v>
      </c>
      <c r="I9328">
        <v>49150</v>
      </c>
      <c r="J9328">
        <v>52100</v>
      </c>
      <c r="K9328" t="s">
        <v>3119</v>
      </c>
      <c r="L9328">
        <v>65</v>
      </c>
      <c r="M9328">
        <v>50</v>
      </c>
      <c r="N9328" t="s">
        <v>3349</v>
      </c>
    </row>
    <row r="9329" spans="1:14" x14ac:dyDescent="0.2">
      <c r="A9329" t="s">
        <v>15088</v>
      </c>
      <c r="B9329">
        <v>22000</v>
      </c>
      <c r="C9329">
        <v>25150</v>
      </c>
      <c r="D9329">
        <v>28300</v>
      </c>
      <c r="E9329">
        <v>31400</v>
      </c>
      <c r="F9329">
        <v>33950</v>
      </c>
      <c r="G9329">
        <v>36450</v>
      </c>
      <c r="H9329">
        <v>38950</v>
      </c>
      <c r="I9329">
        <v>41450</v>
      </c>
      <c r="J9329">
        <v>44000</v>
      </c>
      <c r="K9329" t="s">
        <v>3119</v>
      </c>
      <c r="L9329">
        <v>67</v>
      </c>
      <c r="M9329">
        <v>50</v>
      </c>
      <c r="N9329" t="s">
        <v>2269</v>
      </c>
    </row>
    <row r="9330" spans="1:14" x14ac:dyDescent="0.2">
      <c r="A9330" t="s">
        <v>15089</v>
      </c>
      <c r="B9330">
        <v>27150</v>
      </c>
      <c r="C9330">
        <v>31000</v>
      </c>
      <c r="D9330">
        <v>34900</v>
      </c>
      <c r="E9330">
        <v>38750</v>
      </c>
      <c r="F9330">
        <v>41850</v>
      </c>
      <c r="G9330">
        <v>44950</v>
      </c>
      <c r="H9330">
        <v>48050</v>
      </c>
      <c r="I9330">
        <v>51150</v>
      </c>
      <c r="J9330">
        <v>54250</v>
      </c>
      <c r="K9330" t="s">
        <v>3119</v>
      </c>
      <c r="L9330">
        <v>69</v>
      </c>
      <c r="M9330">
        <v>50</v>
      </c>
      <c r="N9330" t="s">
        <v>4160</v>
      </c>
    </row>
    <row r="9331" spans="1:14" x14ac:dyDescent="0.2">
      <c r="A9331" t="s">
        <v>15090</v>
      </c>
      <c r="B9331">
        <v>22000</v>
      </c>
      <c r="C9331">
        <v>25150</v>
      </c>
      <c r="D9331">
        <v>28300</v>
      </c>
      <c r="E9331">
        <v>31400</v>
      </c>
      <c r="F9331">
        <v>33950</v>
      </c>
      <c r="G9331">
        <v>36450</v>
      </c>
      <c r="H9331">
        <v>38950</v>
      </c>
      <c r="I9331">
        <v>41450</v>
      </c>
      <c r="J9331">
        <v>44000</v>
      </c>
      <c r="K9331" t="s">
        <v>3119</v>
      </c>
      <c r="L9331">
        <v>71</v>
      </c>
      <c r="M9331">
        <v>50</v>
      </c>
      <c r="N9331" t="s">
        <v>2272</v>
      </c>
    </row>
    <row r="9332" spans="1:14" x14ac:dyDescent="0.2">
      <c r="A9332" t="s">
        <v>15091</v>
      </c>
      <c r="B9332">
        <v>25900</v>
      </c>
      <c r="C9332">
        <v>29600</v>
      </c>
      <c r="D9332">
        <v>33300</v>
      </c>
      <c r="E9332">
        <v>37000</v>
      </c>
      <c r="F9332">
        <v>40000</v>
      </c>
      <c r="G9332">
        <v>42950</v>
      </c>
      <c r="H9332">
        <v>45900</v>
      </c>
      <c r="I9332">
        <v>48850</v>
      </c>
      <c r="J9332">
        <v>51800</v>
      </c>
      <c r="K9332" t="s">
        <v>3119</v>
      </c>
      <c r="L9332">
        <v>73</v>
      </c>
      <c r="M9332">
        <v>50</v>
      </c>
      <c r="N9332" t="s">
        <v>2234</v>
      </c>
    </row>
    <row r="9333" spans="1:14" x14ac:dyDescent="0.2">
      <c r="A9333" t="s">
        <v>15092</v>
      </c>
      <c r="B9333">
        <v>22500</v>
      </c>
      <c r="C9333">
        <v>25700</v>
      </c>
      <c r="D9333">
        <v>28900</v>
      </c>
      <c r="E9333">
        <v>32100</v>
      </c>
      <c r="F9333">
        <v>34700</v>
      </c>
      <c r="G9333">
        <v>37250</v>
      </c>
      <c r="H9333">
        <v>39850</v>
      </c>
      <c r="I9333">
        <v>42400</v>
      </c>
      <c r="J9333">
        <v>44950</v>
      </c>
      <c r="K9333" t="s">
        <v>3119</v>
      </c>
      <c r="L9333">
        <v>75</v>
      </c>
      <c r="M9333">
        <v>50</v>
      </c>
      <c r="N9333" t="s">
        <v>3026</v>
      </c>
    </row>
    <row r="9334" spans="1:14" x14ac:dyDescent="0.2">
      <c r="A9334" t="s">
        <v>15093</v>
      </c>
      <c r="B9334">
        <v>31600</v>
      </c>
      <c r="C9334">
        <v>36100</v>
      </c>
      <c r="D9334">
        <v>40600</v>
      </c>
      <c r="E9334">
        <v>45100</v>
      </c>
      <c r="F9334">
        <v>48750</v>
      </c>
      <c r="G9334">
        <v>52350</v>
      </c>
      <c r="H9334">
        <v>55950</v>
      </c>
      <c r="I9334">
        <v>59550</v>
      </c>
      <c r="J9334">
        <v>63150</v>
      </c>
      <c r="K9334" t="s">
        <v>3119</v>
      </c>
      <c r="L9334">
        <v>77</v>
      </c>
      <c r="M9334">
        <v>50</v>
      </c>
      <c r="N9334" t="s">
        <v>2235</v>
      </c>
    </row>
    <row r="9335" spans="1:14" x14ac:dyDescent="0.2">
      <c r="A9335" t="s">
        <v>15094</v>
      </c>
      <c r="B9335">
        <v>30450</v>
      </c>
      <c r="C9335">
        <v>34800</v>
      </c>
      <c r="D9335">
        <v>39150</v>
      </c>
      <c r="E9335">
        <v>43450</v>
      </c>
      <c r="F9335">
        <v>46950</v>
      </c>
      <c r="G9335">
        <v>50450</v>
      </c>
      <c r="H9335">
        <v>53900</v>
      </c>
      <c r="I9335">
        <v>57400</v>
      </c>
      <c r="J9335">
        <v>60850</v>
      </c>
      <c r="K9335" t="s">
        <v>3119</v>
      </c>
      <c r="L9335">
        <v>79</v>
      </c>
      <c r="M9335">
        <v>50</v>
      </c>
      <c r="N9335" t="s">
        <v>2916</v>
      </c>
    </row>
    <row r="9336" spans="1:14" x14ac:dyDescent="0.2">
      <c r="A9336" t="s">
        <v>15095</v>
      </c>
      <c r="B9336">
        <v>23350</v>
      </c>
      <c r="C9336">
        <v>26650</v>
      </c>
      <c r="D9336">
        <v>30000</v>
      </c>
      <c r="E9336">
        <v>33300</v>
      </c>
      <c r="F9336">
        <v>36000</v>
      </c>
      <c r="G9336">
        <v>38650</v>
      </c>
      <c r="H9336">
        <v>41300</v>
      </c>
      <c r="I9336">
        <v>44000</v>
      </c>
      <c r="J9336">
        <v>46650</v>
      </c>
      <c r="K9336" t="s">
        <v>3119</v>
      </c>
      <c r="L9336">
        <v>81</v>
      </c>
      <c r="M9336">
        <v>50</v>
      </c>
      <c r="N9336" t="s">
        <v>2236</v>
      </c>
    </row>
    <row r="9337" spans="1:14" x14ac:dyDescent="0.2">
      <c r="A9337" t="s">
        <v>15096</v>
      </c>
      <c r="B9337">
        <v>23350</v>
      </c>
      <c r="C9337">
        <v>26650</v>
      </c>
      <c r="D9337">
        <v>30000</v>
      </c>
      <c r="E9337">
        <v>33300</v>
      </c>
      <c r="F9337">
        <v>36000</v>
      </c>
      <c r="G9337">
        <v>38650</v>
      </c>
      <c r="H9337">
        <v>41300</v>
      </c>
      <c r="I9337">
        <v>44000</v>
      </c>
      <c r="J9337">
        <v>46650</v>
      </c>
      <c r="K9337" t="s">
        <v>3119</v>
      </c>
      <c r="L9337">
        <v>83</v>
      </c>
      <c r="M9337">
        <v>50</v>
      </c>
      <c r="N9337" t="s">
        <v>3353</v>
      </c>
    </row>
    <row r="9338" spans="1:14" x14ac:dyDescent="0.2">
      <c r="A9338" t="s">
        <v>15097</v>
      </c>
      <c r="B9338">
        <v>22000</v>
      </c>
      <c r="C9338">
        <v>25150</v>
      </c>
      <c r="D9338">
        <v>28300</v>
      </c>
      <c r="E9338">
        <v>31400</v>
      </c>
      <c r="F9338">
        <v>33950</v>
      </c>
      <c r="G9338">
        <v>36450</v>
      </c>
      <c r="H9338">
        <v>38950</v>
      </c>
      <c r="I9338">
        <v>41450</v>
      </c>
      <c r="J9338">
        <v>44000</v>
      </c>
      <c r="K9338" t="s">
        <v>3119</v>
      </c>
      <c r="L9338">
        <v>85</v>
      </c>
      <c r="M9338">
        <v>50</v>
      </c>
      <c r="N9338" t="s">
        <v>2237</v>
      </c>
    </row>
    <row r="9339" spans="1:14" x14ac:dyDescent="0.2">
      <c r="A9339" t="s">
        <v>15098</v>
      </c>
      <c r="B9339">
        <v>22000</v>
      </c>
      <c r="C9339">
        <v>25150</v>
      </c>
      <c r="D9339">
        <v>28300</v>
      </c>
      <c r="E9339">
        <v>31400</v>
      </c>
      <c r="F9339">
        <v>33950</v>
      </c>
      <c r="G9339">
        <v>36450</v>
      </c>
      <c r="H9339">
        <v>38950</v>
      </c>
      <c r="I9339">
        <v>41450</v>
      </c>
      <c r="J9339">
        <v>44000</v>
      </c>
      <c r="K9339" t="s">
        <v>3119</v>
      </c>
      <c r="L9339">
        <v>87</v>
      </c>
      <c r="M9339">
        <v>50</v>
      </c>
      <c r="N9339" t="s">
        <v>3163</v>
      </c>
    </row>
    <row r="9340" spans="1:14" x14ac:dyDescent="0.2">
      <c r="A9340" t="s">
        <v>15099</v>
      </c>
      <c r="B9340">
        <v>22000</v>
      </c>
      <c r="C9340">
        <v>25150</v>
      </c>
      <c r="D9340">
        <v>28300</v>
      </c>
      <c r="E9340">
        <v>31400</v>
      </c>
      <c r="F9340">
        <v>33950</v>
      </c>
      <c r="G9340">
        <v>36450</v>
      </c>
      <c r="H9340">
        <v>38950</v>
      </c>
      <c r="I9340">
        <v>41450</v>
      </c>
      <c r="J9340">
        <v>44000</v>
      </c>
      <c r="K9340" t="s">
        <v>3119</v>
      </c>
      <c r="L9340">
        <v>89</v>
      </c>
      <c r="M9340">
        <v>50</v>
      </c>
      <c r="N9340" t="s">
        <v>2238</v>
      </c>
    </row>
    <row r="9341" spans="1:14" x14ac:dyDescent="0.2">
      <c r="A9341" t="s">
        <v>15100</v>
      </c>
      <c r="B9341">
        <v>25450</v>
      </c>
      <c r="C9341">
        <v>29050</v>
      </c>
      <c r="D9341">
        <v>32700</v>
      </c>
      <c r="E9341">
        <v>36300</v>
      </c>
      <c r="F9341">
        <v>39250</v>
      </c>
      <c r="G9341">
        <v>42150</v>
      </c>
      <c r="H9341">
        <v>45050</v>
      </c>
      <c r="I9341">
        <v>47950</v>
      </c>
      <c r="J9341">
        <v>50850</v>
      </c>
      <c r="K9341" t="s">
        <v>3119</v>
      </c>
      <c r="L9341">
        <v>91</v>
      </c>
      <c r="M9341">
        <v>50</v>
      </c>
      <c r="N9341" t="s">
        <v>2923</v>
      </c>
    </row>
    <row r="9342" spans="1:14" x14ac:dyDescent="0.2">
      <c r="A9342" t="s">
        <v>15101</v>
      </c>
      <c r="B9342">
        <v>23800</v>
      </c>
      <c r="C9342">
        <v>27200</v>
      </c>
      <c r="D9342">
        <v>30600</v>
      </c>
      <c r="E9342">
        <v>34000</v>
      </c>
      <c r="F9342">
        <v>36750</v>
      </c>
      <c r="G9342">
        <v>39450</v>
      </c>
      <c r="H9342">
        <v>42200</v>
      </c>
      <c r="I9342">
        <v>44900</v>
      </c>
      <c r="J9342">
        <v>47600</v>
      </c>
      <c r="K9342" t="s">
        <v>3119</v>
      </c>
      <c r="L9342">
        <v>93</v>
      </c>
      <c r="M9342">
        <v>50</v>
      </c>
      <c r="N9342" t="s">
        <v>2239</v>
      </c>
    </row>
    <row r="9343" spans="1:14" x14ac:dyDescent="0.2">
      <c r="A9343" t="s">
        <v>15102</v>
      </c>
      <c r="B9343">
        <v>23500</v>
      </c>
      <c r="C9343">
        <v>26850</v>
      </c>
      <c r="D9343">
        <v>30200</v>
      </c>
      <c r="E9343">
        <v>33550</v>
      </c>
      <c r="F9343">
        <v>36250</v>
      </c>
      <c r="G9343">
        <v>38950</v>
      </c>
      <c r="H9343">
        <v>41650</v>
      </c>
      <c r="I9343">
        <v>44300</v>
      </c>
      <c r="J9343">
        <v>47000</v>
      </c>
      <c r="K9343" t="s">
        <v>3119</v>
      </c>
      <c r="L9343">
        <v>95</v>
      </c>
      <c r="M9343">
        <v>50</v>
      </c>
      <c r="N9343" t="s">
        <v>2860</v>
      </c>
    </row>
    <row r="9344" spans="1:14" x14ac:dyDescent="0.2">
      <c r="A9344" t="s">
        <v>15103</v>
      </c>
      <c r="B9344">
        <v>22750</v>
      </c>
      <c r="C9344">
        <v>26000</v>
      </c>
      <c r="D9344">
        <v>29250</v>
      </c>
      <c r="E9344">
        <v>32500</v>
      </c>
      <c r="F9344">
        <v>35100</v>
      </c>
      <c r="G9344">
        <v>37700</v>
      </c>
      <c r="H9344">
        <v>40300</v>
      </c>
      <c r="I9344">
        <v>42900</v>
      </c>
      <c r="J9344">
        <v>45500</v>
      </c>
      <c r="K9344" t="s">
        <v>3119</v>
      </c>
      <c r="L9344">
        <v>97</v>
      </c>
      <c r="M9344">
        <v>50</v>
      </c>
      <c r="N9344" t="s">
        <v>2861</v>
      </c>
    </row>
    <row r="9345" spans="1:14" x14ac:dyDescent="0.2">
      <c r="A9345" t="s">
        <v>15104</v>
      </c>
      <c r="B9345">
        <v>24250</v>
      </c>
      <c r="C9345">
        <v>27700</v>
      </c>
      <c r="D9345">
        <v>31150</v>
      </c>
      <c r="E9345">
        <v>34600</v>
      </c>
      <c r="F9345">
        <v>37400</v>
      </c>
      <c r="G9345">
        <v>40150</v>
      </c>
      <c r="H9345">
        <v>42950</v>
      </c>
      <c r="I9345">
        <v>45700</v>
      </c>
      <c r="J9345">
        <v>48450</v>
      </c>
      <c r="K9345" t="s">
        <v>3119</v>
      </c>
      <c r="L9345">
        <v>99</v>
      </c>
      <c r="M9345">
        <v>50</v>
      </c>
      <c r="N9345" t="s">
        <v>3616</v>
      </c>
    </row>
    <row r="9346" spans="1:14" x14ac:dyDescent="0.2">
      <c r="A9346" t="s">
        <v>15105</v>
      </c>
      <c r="B9346">
        <v>22000</v>
      </c>
      <c r="C9346">
        <v>25150</v>
      </c>
      <c r="D9346">
        <v>28300</v>
      </c>
      <c r="E9346">
        <v>31400</v>
      </c>
      <c r="F9346">
        <v>33950</v>
      </c>
      <c r="G9346">
        <v>36450</v>
      </c>
      <c r="H9346">
        <v>38950</v>
      </c>
      <c r="I9346">
        <v>41450</v>
      </c>
      <c r="J9346">
        <v>44000</v>
      </c>
      <c r="K9346" t="s">
        <v>3119</v>
      </c>
      <c r="L9346">
        <v>101</v>
      </c>
      <c r="M9346">
        <v>50</v>
      </c>
      <c r="N9346" t="s">
        <v>3617</v>
      </c>
    </row>
    <row r="9347" spans="1:14" x14ac:dyDescent="0.2">
      <c r="A9347" t="s">
        <v>15106</v>
      </c>
      <c r="B9347">
        <v>22000</v>
      </c>
      <c r="C9347">
        <v>25150</v>
      </c>
      <c r="D9347">
        <v>28300</v>
      </c>
      <c r="E9347">
        <v>31400</v>
      </c>
      <c r="F9347">
        <v>33950</v>
      </c>
      <c r="G9347">
        <v>36450</v>
      </c>
      <c r="H9347">
        <v>38950</v>
      </c>
      <c r="I9347">
        <v>41450</v>
      </c>
      <c r="J9347">
        <v>44000</v>
      </c>
      <c r="K9347" t="s">
        <v>3119</v>
      </c>
      <c r="L9347">
        <v>103</v>
      </c>
      <c r="M9347">
        <v>50</v>
      </c>
      <c r="N9347" t="s">
        <v>2240</v>
      </c>
    </row>
    <row r="9348" spans="1:14" x14ac:dyDescent="0.2">
      <c r="A9348" t="s">
        <v>15107</v>
      </c>
      <c r="B9348">
        <v>25100</v>
      </c>
      <c r="C9348">
        <v>28650</v>
      </c>
      <c r="D9348">
        <v>32250</v>
      </c>
      <c r="E9348">
        <v>35800</v>
      </c>
      <c r="F9348">
        <v>38700</v>
      </c>
      <c r="G9348">
        <v>41550</v>
      </c>
      <c r="H9348">
        <v>44400</v>
      </c>
      <c r="I9348">
        <v>47300</v>
      </c>
      <c r="J9348">
        <v>50150</v>
      </c>
      <c r="K9348" t="s">
        <v>3119</v>
      </c>
      <c r="L9348">
        <v>105</v>
      </c>
      <c r="M9348">
        <v>50</v>
      </c>
      <c r="N9348" t="s">
        <v>2241</v>
      </c>
    </row>
    <row r="9349" spans="1:14" x14ac:dyDescent="0.2">
      <c r="A9349" t="s">
        <v>15108</v>
      </c>
      <c r="B9349">
        <v>25100</v>
      </c>
      <c r="C9349">
        <v>28650</v>
      </c>
      <c r="D9349">
        <v>32250</v>
      </c>
      <c r="E9349">
        <v>35800</v>
      </c>
      <c r="F9349">
        <v>38700</v>
      </c>
      <c r="G9349">
        <v>41550</v>
      </c>
      <c r="H9349">
        <v>44400</v>
      </c>
      <c r="I9349">
        <v>47300</v>
      </c>
      <c r="J9349">
        <v>50150</v>
      </c>
      <c r="K9349" t="s">
        <v>3119</v>
      </c>
      <c r="L9349">
        <v>107</v>
      </c>
      <c r="M9349">
        <v>50</v>
      </c>
      <c r="N9349" t="s">
        <v>3071</v>
      </c>
    </row>
    <row r="9350" spans="1:14" x14ac:dyDescent="0.2">
      <c r="A9350" t="s">
        <v>15109</v>
      </c>
      <c r="B9350">
        <v>22000</v>
      </c>
      <c r="C9350">
        <v>25150</v>
      </c>
      <c r="D9350">
        <v>28300</v>
      </c>
      <c r="E9350">
        <v>31400</v>
      </c>
      <c r="F9350">
        <v>33950</v>
      </c>
      <c r="G9350">
        <v>36450</v>
      </c>
      <c r="H9350">
        <v>38950</v>
      </c>
      <c r="I9350">
        <v>41450</v>
      </c>
      <c r="J9350">
        <v>44000</v>
      </c>
      <c r="K9350" t="s">
        <v>3119</v>
      </c>
      <c r="L9350">
        <v>109</v>
      </c>
      <c r="M9350">
        <v>50</v>
      </c>
      <c r="N9350" t="s">
        <v>2498</v>
      </c>
    </row>
    <row r="9351" spans="1:14" x14ac:dyDescent="0.2">
      <c r="A9351" t="s">
        <v>15110</v>
      </c>
      <c r="B9351">
        <v>29750</v>
      </c>
      <c r="C9351">
        <v>34000</v>
      </c>
      <c r="D9351">
        <v>38250</v>
      </c>
      <c r="E9351">
        <v>42500</v>
      </c>
      <c r="F9351">
        <v>45900</v>
      </c>
      <c r="G9351">
        <v>49300</v>
      </c>
      <c r="H9351">
        <v>52700</v>
      </c>
      <c r="I9351">
        <v>56100</v>
      </c>
      <c r="J9351">
        <v>59500</v>
      </c>
      <c r="K9351" t="s">
        <v>3065</v>
      </c>
      <c r="L9351">
        <v>1</v>
      </c>
      <c r="M9351">
        <v>50</v>
      </c>
      <c r="N9351" t="s">
        <v>3066</v>
      </c>
    </row>
    <row r="9352" spans="1:14" x14ac:dyDescent="0.2">
      <c r="A9352" t="s">
        <v>15111</v>
      </c>
      <c r="B9352">
        <v>29750</v>
      </c>
      <c r="C9352">
        <v>34000</v>
      </c>
      <c r="D9352">
        <v>38250</v>
      </c>
      <c r="E9352">
        <v>42500</v>
      </c>
      <c r="F9352">
        <v>45900</v>
      </c>
      <c r="G9352">
        <v>49300</v>
      </c>
      <c r="H9352">
        <v>52700</v>
      </c>
      <c r="I9352">
        <v>56100</v>
      </c>
      <c r="J9352">
        <v>59500</v>
      </c>
      <c r="K9352" t="s">
        <v>3065</v>
      </c>
      <c r="L9352">
        <v>3</v>
      </c>
      <c r="M9352">
        <v>50</v>
      </c>
      <c r="N9352" t="s">
        <v>2500</v>
      </c>
    </row>
    <row r="9353" spans="1:14" x14ac:dyDescent="0.2">
      <c r="A9353" t="s">
        <v>15112</v>
      </c>
      <c r="B9353">
        <v>29750</v>
      </c>
      <c r="C9353">
        <v>34000</v>
      </c>
      <c r="D9353">
        <v>38250</v>
      </c>
      <c r="E9353">
        <v>42500</v>
      </c>
      <c r="F9353">
        <v>45900</v>
      </c>
      <c r="G9353">
        <v>49300</v>
      </c>
      <c r="H9353">
        <v>52700</v>
      </c>
      <c r="I9353">
        <v>56100</v>
      </c>
      <c r="J9353">
        <v>59500</v>
      </c>
      <c r="K9353" t="s">
        <v>3065</v>
      </c>
      <c r="L9353">
        <v>5</v>
      </c>
      <c r="M9353">
        <v>50</v>
      </c>
      <c r="N9353" t="s">
        <v>2183</v>
      </c>
    </row>
    <row r="9354" spans="1:14" x14ac:dyDescent="0.2">
      <c r="A9354" t="s">
        <v>15113</v>
      </c>
      <c r="B9354">
        <v>29750</v>
      </c>
      <c r="C9354">
        <v>34000</v>
      </c>
      <c r="D9354">
        <v>38250</v>
      </c>
      <c r="E9354">
        <v>42500</v>
      </c>
      <c r="F9354">
        <v>45900</v>
      </c>
      <c r="G9354">
        <v>49300</v>
      </c>
      <c r="H9354">
        <v>52700</v>
      </c>
      <c r="I9354">
        <v>56100</v>
      </c>
      <c r="J9354">
        <v>59500</v>
      </c>
      <c r="K9354" t="s">
        <v>3065</v>
      </c>
      <c r="L9354">
        <v>7</v>
      </c>
      <c r="M9354">
        <v>50</v>
      </c>
      <c r="N9354" t="s">
        <v>2184</v>
      </c>
    </row>
    <row r="9355" spans="1:14" x14ac:dyDescent="0.2">
      <c r="A9355" t="s">
        <v>15114</v>
      </c>
      <c r="B9355">
        <v>33450</v>
      </c>
      <c r="C9355">
        <v>38200</v>
      </c>
      <c r="D9355">
        <v>43000</v>
      </c>
      <c r="E9355">
        <v>47750</v>
      </c>
      <c r="F9355">
        <v>51600</v>
      </c>
      <c r="G9355">
        <v>55400</v>
      </c>
      <c r="H9355">
        <v>59250</v>
      </c>
      <c r="I9355">
        <v>63050</v>
      </c>
      <c r="J9355">
        <v>66850</v>
      </c>
      <c r="K9355" t="s">
        <v>3065</v>
      </c>
      <c r="L9355">
        <v>9</v>
      </c>
      <c r="M9355">
        <v>50</v>
      </c>
      <c r="N9355" t="s">
        <v>3069</v>
      </c>
    </row>
    <row r="9356" spans="1:14" x14ac:dyDescent="0.2">
      <c r="A9356" t="s">
        <v>15115</v>
      </c>
      <c r="B9356">
        <v>29750</v>
      </c>
      <c r="C9356">
        <v>34000</v>
      </c>
      <c r="D9356">
        <v>38250</v>
      </c>
      <c r="E9356">
        <v>42500</v>
      </c>
      <c r="F9356">
        <v>45900</v>
      </c>
      <c r="G9356">
        <v>49300</v>
      </c>
      <c r="H9356">
        <v>52700</v>
      </c>
      <c r="I9356">
        <v>56100</v>
      </c>
      <c r="J9356">
        <v>59500</v>
      </c>
      <c r="K9356" t="s">
        <v>3065</v>
      </c>
      <c r="L9356">
        <v>11</v>
      </c>
      <c r="M9356">
        <v>50</v>
      </c>
      <c r="N9356" t="s">
        <v>3920</v>
      </c>
    </row>
    <row r="9357" spans="1:14" x14ac:dyDescent="0.2">
      <c r="A9357" t="s">
        <v>15116</v>
      </c>
      <c r="B9357">
        <v>29750</v>
      </c>
      <c r="C9357">
        <v>34000</v>
      </c>
      <c r="D9357">
        <v>38250</v>
      </c>
      <c r="E9357">
        <v>42500</v>
      </c>
      <c r="F9357">
        <v>45900</v>
      </c>
      <c r="G9357">
        <v>49300</v>
      </c>
      <c r="H9357">
        <v>52700</v>
      </c>
      <c r="I9357">
        <v>56100</v>
      </c>
      <c r="J9357">
        <v>59500</v>
      </c>
      <c r="K9357" t="s">
        <v>3065</v>
      </c>
      <c r="L9357">
        <v>13</v>
      </c>
      <c r="M9357">
        <v>50</v>
      </c>
      <c r="N9357" t="s">
        <v>2185</v>
      </c>
    </row>
    <row r="9358" spans="1:14" x14ac:dyDescent="0.2">
      <c r="A9358" t="s">
        <v>15117</v>
      </c>
      <c r="B9358">
        <v>35500</v>
      </c>
      <c r="C9358">
        <v>40550</v>
      </c>
      <c r="D9358">
        <v>45600</v>
      </c>
      <c r="E9358">
        <v>50650</v>
      </c>
      <c r="F9358">
        <v>54750</v>
      </c>
      <c r="G9358">
        <v>58800</v>
      </c>
      <c r="H9358">
        <v>62850</v>
      </c>
      <c r="I9358">
        <v>66900</v>
      </c>
      <c r="J9358">
        <v>70950</v>
      </c>
      <c r="K9358" t="s">
        <v>3065</v>
      </c>
      <c r="L9358">
        <v>15</v>
      </c>
      <c r="M9358">
        <v>50</v>
      </c>
      <c r="N9358" t="s">
        <v>2186</v>
      </c>
    </row>
    <row r="9359" spans="1:14" x14ac:dyDescent="0.2">
      <c r="A9359" t="s">
        <v>15118</v>
      </c>
      <c r="B9359">
        <v>32000</v>
      </c>
      <c r="C9359">
        <v>36550</v>
      </c>
      <c r="D9359">
        <v>41100</v>
      </c>
      <c r="E9359">
        <v>45650</v>
      </c>
      <c r="F9359">
        <v>49350</v>
      </c>
      <c r="G9359">
        <v>53000</v>
      </c>
      <c r="H9359">
        <v>56650</v>
      </c>
      <c r="I9359">
        <v>60300</v>
      </c>
      <c r="J9359">
        <v>63950</v>
      </c>
      <c r="K9359" t="s">
        <v>3065</v>
      </c>
      <c r="L9359">
        <v>17</v>
      </c>
      <c r="M9359">
        <v>50</v>
      </c>
      <c r="N9359" t="s">
        <v>2380</v>
      </c>
    </row>
    <row r="9360" spans="1:14" x14ac:dyDescent="0.2">
      <c r="A9360" t="s">
        <v>15119</v>
      </c>
      <c r="B9360">
        <v>29750</v>
      </c>
      <c r="C9360">
        <v>34000</v>
      </c>
      <c r="D9360">
        <v>38250</v>
      </c>
      <c r="E9360">
        <v>42500</v>
      </c>
      <c r="F9360">
        <v>45900</v>
      </c>
      <c r="G9360">
        <v>49300</v>
      </c>
      <c r="H9360">
        <v>52700</v>
      </c>
      <c r="I9360">
        <v>56100</v>
      </c>
      <c r="J9360">
        <v>59500</v>
      </c>
      <c r="K9360" t="s">
        <v>3065</v>
      </c>
      <c r="L9360">
        <v>19</v>
      </c>
      <c r="M9360">
        <v>50</v>
      </c>
      <c r="N9360" t="s">
        <v>3373</v>
      </c>
    </row>
    <row r="9361" spans="1:14" x14ac:dyDescent="0.2">
      <c r="A9361" t="s">
        <v>15120</v>
      </c>
      <c r="B9361">
        <v>34300</v>
      </c>
      <c r="C9361">
        <v>39200</v>
      </c>
      <c r="D9361">
        <v>44100</v>
      </c>
      <c r="E9361">
        <v>48950</v>
      </c>
      <c r="F9361">
        <v>52900</v>
      </c>
      <c r="G9361">
        <v>56800</v>
      </c>
      <c r="H9361">
        <v>60700</v>
      </c>
      <c r="I9361">
        <v>64650</v>
      </c>
      <c r="J9361">
        <v>68550</v>
      </c>
      <c r="K9361" t="s">
        <v>3065</v>
      </c>
      <c r="L9361">
        <v>21</v>
      </c>
      <c r="M9361">
        <v>50</v>
      </c>
      <c r="N9361" t="s">
        <v>3375</v>
      </c>
    </row>
    <row r="9362" spans="1:14" x14ac:dyDescent="0.2">
      <c r="A9362" t="s">
        <v>15121</v>
      </c>
      <c r="B9362">
        <v>29750</v>
      </c>
      <c r="C9362">
        <v>34000</v>
      </c>
      <c r="D9362">
        <v>38250</v>
      </c>
      <c r="E9362">
        <v>42500</v>
      </c>
      <c r="F9362">
        <v>45900</v>
      </c>
      <c r="G9362">
        <v>49300</v>
      </c>
      <c r="H9362">
        <v>52700</v>
      </c>
      <c r="I9362">
        <v>56100</v>
      </c>
      <c r="J9362">
        <v>59500</v>
      </c>
      <c r="K9362" t="s">
        <v>3065</v>
      </c>
      <c r="L9362">
        <v>23</v>
      </c>
      <c r="M9362">
        <v>50</v>
      </c>
      <c r="N9362" t="s">
        <v>3378</v>
      </c>
    </row>
    <row r="9363" spans="1:14" x14ac:dyDescent="0.2">
      <c r="A9363" t="s">
        <v>15122</v>
      </c>
      <c r="B9363">
        <v>42750</v>
      </c>
      <c r="C9363">
        <v>48850</v>
      </c>
      <c r="D9363">
        <v>54950</v>
      </c>
      <c r="E9363">
        <v>61050</v>
      </c>
      <c r="F9363">
        <v>65950</v>
      </c>
      <c r="G9363">
        <v>70850</v>
      </c>
      <c r="H9363">
        <v>75750</v>
      </c>
      <c r="I9363">
        <v>80600</v>
      </c>
      <c r="J9363">
        <v>85500</v>
      </c>
      <c r="K9363" t="s">
        <v>3065</v>
      </c>
      <c r="L9363">
        <v>25</v>
      </c>
      <c r="M9363">
        <v>50</v>
      </c>
      <c r="N9363" t="s">
        <v>2187</v>
      </c>
    </row>
    <row r="9364" spans="1:14" x14ac:dyDescent="0.2">
      <c r="A9364" t="s">
        <v>15123</v>
      </c>
      <c r="B9364">
        <v>30250</v>
      </c>
      <c r="C9364">
        <v>34550</v>
      </c>
      <c r="D9364">
        <v>38850</v>
      </c>
      <c r="E9364">
        <v>43150</v>
      </c>
      <c r="F9364">
        <v>46650</v>
      </c>
      <c r="G9364">
        <v>50100</v>
      </c>
      <c r="H9364">
        <v>53550</v>
      </c>
      <c r="I9364">
        <v>57000</v>
      </c>
      <c r="J9364">
        <v>60450</v>
      </c>
      <c r="K9364" t="s">
        <v>3065</v>
      </c>
      <c r="L9364">
        <v>27</v>
      </c>
      <c r="M9364">
        <v>50</v>
      </c>
      <c r="N9364" t="s">
        <v>2958</v>
      </c>
    </row>
    <row r="9365" spans="1:14" x14ac:dyDescent="0.2">
      <c r="A9365" t="s">
        <v>15124</v>
      </c>
      <c r="B9365">
        <v>30500</v>
      </c>
      <c r="C9365">
        <v>34850</v>
      </c>
      <c r="D9365">
        <v>39200</v>
      </c>
      <c r="E9365">
        <v>43550</v>
      </c>
      <c r="F9365">
        <v>47050</v>
      </c>
      <c r="G9365">
        <v>50550</v>
      </c>
      <c r="H9365">
        <v>54050</v>
      </c>
      <c r="I9365">
        <v>57500</v>
      </c>
      <c r="J9365">
        <v>61000</v>
      </c>
      <c r="K9365" t="s">
        <v>3065</v>
      </c>
      <c r="L9365">
        <v>29</v>
      </c>
      <c r="M9365">
        <v>50</v>
      </c>
      <c r="N9365" t="s">
        <v>2188</v>
      </c>
    </row>
    <row r="9366" spans="1:14" x14ac:dyDescent="0.2">
      <c r="A9366" t="s">
        <v>15125</v>
      </c>
      <c r="B9366">
        <v>31650</v>
      </c>
      <c r="C9366">
        <v>36150</v>
      </c>
      <c r="D9366">
        <v>40650</v>
      </c>
      <c r="E9366">
        <v>45150</v>
      </c>
      <c r="F9366">
        <v>48800</v>
      </c>
      <c r="G9366">
        <v>52400</v>
      </c>
      <c r="H9366">
        <v>56000</v>
      </c>
      <c r="I9366">
        <v>59600</v>
      </c>
      <c r="J9366">
        <v>63250</v>
      </c>
      <c r="K9366" t="s">
        <v>3065</v>
      </c>
      <c r="L9366">
        <v>31</v>
      </c>
      <c r="M9366">
        <v>50</v>
      </c>
      <c r="N9366" t="s">
        <v>2720</v>
      </c>
    </row>
    <row r="9367" spans="1:14" x14ac:dyDescent="0.2">
      <c r="A9367" t="s">
        <v>15126</v>
      </c>
      <c r="B9367">
        <v>30450</v>
      </c>
      <c r="C9367">
        <v>34800</v>
      </c>
      <c r="D9367">
        <v>39150</v>
      </c>
      <c r="E9367">
        <v>43450</v>
      </c>
      <c r="F9367">
        <v>46950</v>
      </c>
      <c r="G9367">
        <v>50450</v>
      </c>
      <c r="H9367">
        <v>53900</v>
      </c>
      <c r="I9367">
        <v>57400</v>
      </c>
      <c r="J9367">
        <v>60850</v>
      </c>
      <c r="K9367" t="s">
        <v>3065</v>
      </c>
      <c r="L9367">
        <v>33</v>
      </c>
      <c r="M9367">
        <v>50</v>
      </c>
      <c r="N9367" t="s">
        <v>2446</v>
      </c>
    </row>
    <row r="9368" spans="1:14" x14ac:dyDescent="0.2">
      <c r="A9368" t="s">
        <v>15127</v>
      </c>
      <c r="B9368">
        <v>32000</v>
      </c>
      <c r="C9368">
        <v>36550</v>
      </c>
      <c r="D9368">
        <v>41100</v>
      </c>
      <c r="E9368">
        <v>45650</v>
      </c>
      <c r="F9368">
        <v>49350</v>
      </c>
      <c r="G9368">
        <v>53000</v>
      </c>
      <c r="H9368">
        <v>56650</v>
      </c>
      <c r="I9368">
        <v>60300</v>
      </c>
      <c r="J9368">
        <v>63950</v>
      </c>
      <c r="K9368" t="s">
        <v>3065</v>
      </c>
      <c r="L9368">
        <v>35</v>
      </c>
      <c r="M9368">
        <v>50</v>
      </c>
      <c r="N9368" t="s">
        <v>2189</v>
      </c>
    </row>
    <row r="9369" spans="1:14" x14ac:dyDescent="0.2">
      <c r="A9369" t="s">
        <v>15128</v>
      </c>
      <c r="B9369">
        <v>29750</v>
      </c>
      <c r="C9369">
        <v>34000</v>
      </c>
      <c r="D9369">
        <v>38250</v>
      </c>
      <c r="E9369">
        <v>42500</v>
      </c>
      <c r="F9369">
        <v>45900</v>
      </c>
      <c r="G9369">
        <v>49300</v>
      </c>
      <c r="H9369">
        <v>52700</v>
      </c>
      <c r="I9369">
        <v>56100</v>
      </c>
      <c r="J9369">
        <v>59500</v>
      </c>
      <c r="K9369" t="s">
        <v>3065</v>
      </c>
      <c r="L9369">
        <v>37</v>
      </c>
      <c r="M9369">
        <v>50</v>
      </c>
      <c r="N9369" t="s">
        <v>2067</v>
      </c>
    </row>
    <row r="9370" spans="1:14" x14ac:dyDescent="0.2">
      <c r="A9370" t="s">
        <v>15129</v>
      </c>
      <c r="B9370">
        <v>31200</v>
      </c>
      <c r="C9370">
        <v>35650</v>
      </c>
      <c r="D9370">
        <v>40100</v>
      </c>
      <c r="E9370">
        <v>44550</v>
      </c>
      <c r="F9370">
        <v>48150</v>
      </c>
      <c r="G9370">
        <v>51700</v>
      </c>
      <c r="H9370">
        <v>55250</v>
      </c>
      <c r="I9370">
        <v>58850</v>
      </c>
      <c r="J9370">
        <v>62400</v>
      </c>
      <c r="K9370" t="s">
        <v>3065</v>
      </c>
      <c r="L9370">
        <v>39</v>
      </c>
      <c r="M9370">
        <v>50</v>
      </c>
      <c r="N9370" t="s">
        <v>2190</v>
      </c>
    </row>
    <row r="9371" spans="1:14" x14ac:dyDescent="0.2">
      <c r="A9371" t="s">
        <v>15130</v>
      </c>
      <c r="B9371">
        <v>29750</v>
      </c>
      <c r="C9371">
        <v>34000</v>
      </c>
      <c r="D9371">
        <v>38250</v>
      </c>
      <c r="E9371">
        <v>42500</v>
      </c>
      <c r="F9371">
        <v>45900</v>
      </c>
      <c r="G9371">
        <v>49300</v>
      </c>
      <c r="H9371">
        <v>52700</v>
      </c>
      <c r="I9371">
        <v>56100</v>
      </c>
      <c r="J9371">
        <v>59500</v>
      </c>
      <c r="K9371" t="s">
        <v>3065</v>
      </c>
      <c r="L9371">
        <v>41</v>
      </c>
      <c r="M9371">
        <v>50</v>
      </c>
      <c r="N9371" t="s">
        <v>4047</v>
      </c>
    </row>
    <row r="9372" spans="1:14" x14ac:dyDescent="0.2">
      <c r="A9372" t="s">
        <v>15131</v>
      </c>
      <c r="B9372">
        <v>29750</v>
      </c>
      <c r="C9372">
        <v>34000</v>
      </c>
      <c r="D9372">
        <v>38250</v>
      </c>
      <c r="E9372">
        <v>42500</v>
      </c>
      <c r="F9372">
        <v>45900</v>
      </c>
      <c r="G9372">
        <v>49300</v>
      </c>
      <c r="H9372">
        <v>52700</v>
      </c>
      <c r="I9372">
        <v>56100</v>
      </c>
      <c r="J9372">
        <v>59500</v>
      </c>
      <c r="K9372" t="s">
        <v>3065</v>
      </c>
      <c r="L9372">
        <v>43</v>
      </c>
      <c r="M9372">
        <v>50</v>
      </c>
      <c r="N9372" t="s">
        <v>3386</v>
      </c>
    </row>
    <row r="9373" spans="1:14" x14ac:dyDescent="0.2">
      <c r="A9373" t="s">
        <v>15132</v>
      </c>
      <c r="B9373">
        <v>32900</v>
      </c>
      <c r="C9373">
        <v>37600</v>
      </c>
      <c r="D9373">
        <v>42300</v>
      </c>
      <c r="E9373">
        <v>47000</v>
      </c>
      <c r="F9373">
        <v>50800</v>
      </c>
      <c r="G9373">
        <v>54550</v>
      </c>
      <c r="H9373">
        <v>58300</v>
      </c>
      <c r="I9373">
        <v>62050</v>
      </c>
      <c r="J9373">
        <v>65800</v>
      </c>
      <c r="K9373" t="s">
        <v>3065</v>
      </c>
      <c r="L9373">
        <v>45</v>
      </c>
      <c r="M9373">
        <v>50</v>
      </c>
      <c r="N9373" t="s">
        <v>3282</v>
      </c>
    </row>
    <row r="9374" spans="1:14" x14ac:dyDescent="0.2">
      <c r="A9374" t="s">
        <v>15133</v>
      </c>
      <c r="B9374">
        <v>29750</v>
      </c>
      <c r="C9374">
        <v>34000</v>
      </c>
      <c r="D9374">
        <v>38250</v>
      </c>
      <c r="E9374">
        <v>42500</v>
      </c>
      <c r="F9374">
        <v>45900</v>
      </c>
      <c r="G9374">
        <v>49300</v>
      </c>
      <c r="H9374">
        <v>52700</v>
      </c>
      <c r="I9374">
        <v>56100</v>
      </c>
      <c r="J9374">
        <v>59500</v>
      </c>
      <c r="K9374" t="s">
        <v>3065</v>
      </c>
      <c r="L9374">
        <v>47</v>
      </c>
      <c r="M9374">
        <v>50</v>
      </c>
      <c r="N9374" t="s">
        <v>2191</v>
      </c>
    </row>
    <row r="9375" spans="1:14" x14ac:dyDescent="0.2">
      <c r="A9375" t="s">
        <v>15134</v>
      </c>
      <c r="B9375">
        <v>33550</v>
      </c>
      <c r="C9375">
        <v>38350</v>
      </c>
      <c r="D9375">
        <v>43150</v>
      </c>
      <c r="E9375">
        <v>47900</v>
      </c>
      <c r="F9375">
        <v>51750</v>
      </c>
      <c r="G9375">
        <v>55600</v>
      </c>
      <c r="H9375">
        <v>59400</v>
      </c>
      <c r="I9375">
        <v>63250</v>
      </c>
      <c r="J9375">
        <v>67100</v>
      </c>
      <c r="K9375" t="s">
        <v>3065</v>
      </c>
      <c r="L9375">
        <v>49</v>
      </c>
      <c r="M9375">
        <v>50</v>
      </c>
      <c r="N9375" t="s">
        <v>3011</v>
      </c>
    </row>
    <row r="9376" spans="1:14" x14ac:dyDescent="0.2">
      <c r="A9376" t="s">
        <v>15135</v>
      </c>
      <c r="B9376">
        <v>29750</v>
      </c>
      <c r="C9376">
        <v>34000</v>
      </c>
      <c r="D9376">
        <v>38250</v>
      </c>
      <c r="E9376">
        <v>42500</v>
      </c>
      <c r="F9376">
        <v>45900</v>
      </c>
      <c r="G9376">
        <v>49300</v>
      </c>
      <c r="H9376">
        <v>52700</v>
      </c>
      <c r="I9376">
        <v>56100</v>
      </c>
      <c r="J9376">
        <v>59500</v>
      </c>
      <c r="K9376" t="s">
        <v>3065</v>
      </c>
      <c r="L9376">
        <v>51</v>
      </c>
      <c r="M9376">
        <v>50</v>
      </c>
      <c r="N9376" t="s">
        <v>2394</v>
      </c>
    </row>
    <row r="9377" spans="1:14" x14ac:dyDescent="0.2">
      <c r="A9377" t="s">
        <v>15136</v>
      </c>
      <c r="B9377">
        <v>29750</v>
      </c>
      <c r="C9377">
        <v>34000</v>
      </c>
      <c r="D9377">
        <v>38250</v>
      </c>
      <c r="E9377">
        <v>42500</v>
      </c>
      <c r="F9377">
        <v>45900</v>
      </c>
      <c r="G9377">
        <v>49300</v>
      </c>
      <c r="H9377">
        <v>52700</v>
      </c>
      <c r="I9377">
        <v>56100</v>
      </c>
      <c r="J9377">
        <v>59500</v>
      </c>
      <c r="K9377" t="s">
        <v>3065</v>
      </c>
      <c r="L9377">
        <v>53</v>
      </c>
      <c r="M9377">
        <v>50</v>
      </c>
      <c r="N9377" t="s">
        <v>3333</v>
      </c>
    </row>
    <row r="9378" spans="1:14" x14ac:dyDescent="0.2">
      <c r="A9378" t="s">
        <v>15137</v>
      </c>
      <c r="B9378">
        <v>32700</v>
      </c>
      <c r="C9378">
        <v>37350</v>
      </c>
      <c r="D9378">
        <v>42000</v>
      </c>
      <c r="E9378">
        <v>46650</v>
      </c>
      <c r="F9378">
        <v>50400</v>
      </c>
      <c r="G9378">
        <v>54150</v>
      </c>
      <c r="H9378">
        <v>57850</v>
      </c>
      <c r="I9378">
        <v>61600</v>
      </c>
      <c r="J9378">
        <v>65350</v>
      </c>
      <c r="K9378" t="s">
        <v>3065</v>
      </c>
      <c r="L9378">
        <v>55</v>
      </c>
      <c r="M9378">
        <v>50</v>
      </c>
      <c r="N9378" t="s">
        <v>3334</v>
      </c>
    </row>
    <row r="9379" spans="1:14" x14ac:dyDescent="0.2">
      <c r="A9379" t="s">
        <v>15138</v>
      </c>
      <c r="B9379">
        <v>29750</v>
      </c>
      <c r="C9379">
        <v>34000</v>
      </c>
      <c r="D9379">
        <v>38250</v>
      </c>
      <c r="E9379">
        <v>42500</v>
      </c>
      <c r="F9379">
        <v>45900</v>
      </c>
      <c r="G9379">
        <v>49300</v>
      </c>
      <c r="H9379">
        <v>52700</v>
      </c>
      <c r="I9379">
        <v>56100</v>
      </c>
      <c r="J9379">
        <v>59500</v>
      </c>
      <c r="K9379" t="s">
        <v>3065</v>
      </c>
      <c r="L9379">
        <v>57</v>
      </c>
      <c r="M9379">
        <v>50</v>
      </c>
      <c r="N9379" t="s">
        <v>2192</v>
      </c>
    </row>
    <row r="9380" spans="1:14" x14ac:dyDescent="0.2">
      <c r="A9380" t="s">
        <v>15139</v>
      </c>
      <c r="B9380">
        <v>33150</v>
      </c>
      <c r="C9380">
        <v>37900</v>
      </c>
      <c r="D9380">
        <v>42650</v>
      </c>
      <c r="E9380">
        <v>47350</v>
      </c>
      <c r="F9380">
        <v>51150</v>
      </c>
      <c r="G9380">
        <v>54950</v>
      </c>
      <c r="H9380">
        <v>58750</v>
      </c>
      <c r="I9380">
        <v>62550</v>
      </c>
      <c r="J9380">
        <v>66300</v>
      </c>
      <c r="K9380" t="s">
        <v>3065</v>
      </c>
      <c r="L9380">
        <v>59</v>
      </c>
      <c r="M9380">
        <v>50</v>
      </c>
      <c r="N9380" t="s">
        <v>2193</v>
      </c>
    </row>
    <row r="9381" spans="1:14" x14ac:dyDescent="0.2">
      <c r="A9381" t="s">
        <v>15140</v>
      </c>
      <c r="B9381">
        <v>33450</v>
      </c>
      <c r="C9381">
        <v>38200</v>
      </c>
      <c r="D9381">
        <v>43000</v>
      </c>
      <c r="E9381">
        <v>47750</v>
      </c>
      <c r="F9381">
        <v>51600</v>
      </c>
      <c r="G9381">
        <v>55400</v>
      </c>
      <c r="H9381">
        <v>59250</v>
      </c>
      <c r="I9381">
        <v>63050</v>
      </c>
      <c r="J9381">
        <v>66850</v>
      </c>
      <c r="K9381" t="s">
        <v>3065</v>
      </c>
      <c r="L9381">
        <v>61</v>
      </c>
      <c r="M9381">
        <v>50</v>
      </c>
      <c r="N9381" t="s">
        <v>2194</v>
      </c>
    </row>
    <row r="9382" spans="1:14" x14ac:dyDescent="0.2">
      <c r="A9382" t="s">
        <v>15141</v>
      </c>
      <c r="B9382">
        <v>32700</v>
      </c>
      <c r="C9382">
        <v>37400</v>
      </c>
      <c r="D9382">
        <v>42050</v>
      </c>
      <c r="E9382">
        <v>46700</v>
      </c>
      <c r="F9382">
        <v>50450</v>
      </c>
      <c r="G9382">
        <v>54200</v>
      </c>
      <c r="H9382">
        <v>57950</v>
      </c>
      <c r="I9382">
        <v>61650</v>
      </c>
      <c r="J9382">
        <v>65400</v>
      </c>
      <c r="K9382" t="s">
        <v>3065</v>
      </c>
      <c r="L9382">
        <v>63</v>
      </c>
      <c r="M9382">
        <v>50</v>
      </c>
      <c r="N9382" t="s">
        <v>2195</v>
      </c>
    </row>
    <row r="9383" spans="1:14" x14ac:dyDescent="0.2">
      <c r="A9383" t="s">
        <v>15142</v>
      </c>
      <c r="B9383">
        <v>29750</v>
      </c>
      <c r="C9383">
        <v>34000</v>
      </c>
      <c r="D9383">
        <v>38250</v>
      </c>
      <c r="E9383">
        <v>42500</v>
      </c>
      <c r="F9383">
        <v>45900</v>
      </c>
      <c r="G9383">
        <v>49300</v>
      </c>
      <c r="H9383">
        <v>52700</v>
      </c>
      <c r="I9383">
        <v>56100</v>
      </c>
      <c r="J9383">
        <v>59500</v>
      </c>
      <c r="K9383" t="s">
        <v>3065</v>
      </c>
      <c r="L9383">
        <v>65</v>
      </c>
      <c r="M9383">
        <v>50</v>
      </c>
      <c r="N9383" t="s">
        <v>3393</v>
      </c>
    </row>
    <row r="9384" spans="1:14" x14ac:dyDescent="0.2">
      <c r="A9384" t="s">
        <v>15143</v>
      </c>
      <c r="B9384">
        <v>29750</v>
      </c>
      <c r="C9384">
        <v>34000</v>
      </c>
      <c r="D9384">
        <v>38250</v>
      </c>
      <c r="E9384">
        <v>42500</v>
      </c>
      <c r="F9384">
        <v>45900</v>
      </c>
      <c r="G9384">
        <v>49300</v>
      </c>
      <c r="H9384">
        <v>52700</v>
      </c>
      <c r="I9384">
        <v>56100</v>
      </c>
      <c r="J9384">
        <v>59500</v>
      </c>
      <c r="K9384" t="s">
        <v>3065</v>
      </c>
      <c r="L9384">
        <v>67</v>
      </c>
      <c r="M9384">
        <v>50</v>
      </c>
      <c r="N9384" t="s">
        <v>2196</v>
      </c>
    </row>
    <row r="9385" spans="1:14" x14ac:dyDescent="0.2">
      <c r="A9385" t="s">
        <v>15144</v>
      </c>
      <c r="B9385">
        <v>30250</v>
      </c>
      <c r="C9385">
        <v>34550</v>
      </c>
      <c r="D9385">
        <v>38850</v>
      </c>
      <c r="E9385">
        <v>43150</v>
      </c>
      <c r="F9385">
        <v>46650</v>
      </c>
      <c r="G9385">
        <v>50100</v>
      </c>
      <c r="H9385">
        <v>53550</v>
      </c>
      <c r="I9385">
        <v>57000</v>
      </c>
      <c r="J9385">
        <v>60450</v>
      </c>
      <c r="K9385" t="s">
        <v>3065</v>
      </c>
      <c r="L9385">
        <v>69</v>
      </c>
      <c r="M9385">
        <v>50</v>
      </c>
      <c r="N9385" t="s">
        <v>3394</v>
      </c>
    </row>
    <row r="9386" spans="1:14" x14ac:dyDescent="0.2">
      <c r="A9386" t="s">
        <v>15145</v>
      </c>
      <c r="B9386">
        <v>29900</v>
      </c>
      <c r="C9386">
        <v>34200</v>
      </c>
      <c r="D9386">
        <v>38450</v>
      </c>
      <c r="E9386">
        <v>42700</v>
      </c>
      <c r="F9386">
        <v>46150</v>
      </c>
      <c r="G9386">
        <v>49550</v>
      </c>
      <c r="H9386">
        <v>52950</v>
      </c>
      <c r="I9386">
        <v>56400</v>
      </c>
      <c r="J9386">
        <v>59800</v>
      </c>
      <c r="K9386" t="s">
        <v>3065</v>
      </c>
      <c r="L9386">
        <v>71</v>
      </c>
      <c r="M9386">
        <v>50</v>
      </c>
      <c r="N9386" t="s">
        <v>2197</v>
      </c>
    </row>
    <row r="9387" spans="1:14" x14ac:dyDescent="0.2">
      <c r="A9387" t="s">
        <v>15146</v>
      </c>
      <c r="B9387">
        <v>32450</v>
      </c>
      <c r="C9387">
        <v>37100</v>
      </c>
      <c r="D9387">
        <v>41750</v>
      </c>
      <c r="E9387">
        <v>46350</v>
      </c>
      <c r="F9387">
        <v>50100</v>
      </c>
      <c r="G9387">
        <v>53800</v>
      </c>
      <c r="H9387">
        <v>57500</v>
      </c>
      <c r="I9387">
        <v>61200</v>
      </c>
      <c r="J9387">
        <v>64900</v>
      </c>
      <c r="K9387" t="s">
        <v>3065</v>
      </c>
      <c r="L9387">
        <v>73</v>
      </c>
      <c r="M9387">
        <v>50</v>
      </c>
      <c r="N9387" t="s">
        <v>2198</v>
      </c>
    </row>
    <row r="9388" spans="1:14" x14ac:dyDescent="0.2">
      <c r="A9388" t="s">
        <v>15147</v>
      </c>
      <c r="B9388">
        <v>29750</v>
      </c>
      <c r="C9388">
        <v>34000</v>
      </c>
      <c r="D9388">
        <v>38250</v>
      </c>
      <c r="E9388">
        <v>42500</v>
      </c>
      <c r="F9388">
        <v>45900</v>
      </c>
      <c r="G9388">
        <v>49300</v>
      </c>
      <c r="H9388">
        <v>52700</v>
      </c>
      <c r="I9388">
        <v>56100</v>
      </c>
      <c r="J9388">
        <v>59500</v>
      </c>
      <c r="K9388" t="s">
        <v>3065</v>
      </c>
      <c r="L9388">
        <v>75</v>
      </c>
      <c r="M9388">
        <v>50</v>
      </c>
      <c r="N9388" t="s">
        <v>2199</v>
      </c>
    </row>
    <row r="9389" spans="1:14" x14ac:dyDescent="0.2">
      <c r="A9389" t="s">
        <v>15148</v>
      </c>
      <c r="B9389">
        <v>29750</v>
      </c>
      <c r="C9389">
        <v>34000</v>
      </c>
      <c r="D9389">
        <v>38250</v>
      </c>
      <c r="E9389">
        <v>42500</v>
      </c>
      <c r="F9389">
        <v>45900</v>
      </c>
      <c r="G9389">
        <v>49300</v>
      </c>
      <c r="H9389">
        <v>52700</v>
      </c>
      <c r="I9389">
        <v>56100</v>
      </c>
      <c r="J9389">
        <v>59500</v>
      </c>
      <c r="K9389" t="s">
        <v>3065</v>
      </c>
      <c r="L9389">
        <v>77</v>
      </c>
      <c r="M9389">
        <v>50</v>
      </c>
      <c r="N9389" t="s">
        <v>2288</v>
      </c>
    </row>
    <row r="9390" spans="1:14" x14ac:dyDescent="0.2">
      <c r="A9390" t="s">
        <v>15149</v>
      </c>
      <c r="B9390">
        <v>29750</v>
      </c>
      <c r="C9390">
        <v>34000</v>
      </c>
      <c r="D9390">
        <v>38250</v>
      </c>
      <c r="E9390">
        <v>42500</v>
      </c>
      <c r="F9390">
        <v>45900</v>
      </c>
      <c r="G9390">
        <v>49300</v>
      </c>
      <c r="H9390">
        <v>52700</v>
      </c>
      <c r="I9390">
        <v>56100</v>
      </c>
      <c r="J9390">
        <v>59500</v>
      </c>
      <c r="K9390" t="s">
        <v>3065</v>
      </c>
      <c r="L9390">
        <v>78</v>
      </c>
      <c r="M9390">
        <v>50</v>
      </c>
      <c r="N9390" t="s">
        <v>2766</v>
      </c>
    </row>
    <row r="9391" spans="1:14" x14ac:dyDescent="0.2">
      <c r="A9391" t="s">
        <v>15150</v>
      </c>
      <c r="B9391">
        <v>35000</v>
      </c>
      <c r="C9391">
        <v>40000</v>
      </c>
      <c r="D9391">
        <v>45000</v>
      </c>
      <c r="E9391">
        <v>49950</v>
      </c>
      <c r="F9391">
        <v>53950</v>
      </c>
      <c r="G9391">
        <v>57950</v>
      </c>
      <c r="H9391">
        <v>61950</v>
      </c>
      <c r="I9391">
        <v>65950</v>
      </c>
      <c r="J9391">
        <v>69950</v>
      </c>
      <c r="K9391" t="s">
        <v>3065</v>
      </c>
      <c r="L9391">
        <v>79</v>
      </c>
      <c r="M9391">
        <v>50</v>
      </c>
      <c r="N9391" t="s">
        <v>2200</v>
      </c>
    </row>
    <row r="9392" spans="1:14" x14ac:dyDescent="0.2">
      <c r="A9392" t="s">
        <v>15151</v>
      </c>
      <c r="B9392">
        <v>30100</v>
      </c>
      <c r="C9392">
        <v>34400</v>
      </c>
      <c r="D9392">
        <v>38700</v>
      </c>
      <c r="E9392">
        <v>43000</v>
      </c>
      <c r="F9392">
        <v>46450</v>
      </c>
      <c r="G9392">
        <v>49900</v>
      </c>
      <c r="H9392">
        <v>53350</v>
      </c>
      <c r="I9392">
        <v>56800</v>
      </c>
      <c r="J9392">
        <v>60200</v>
      </c>
      <c r="K9392" t="s">
        <v>3065</v>
      </c>
      <c r="L9392">
        <v>81</v>
      </c>
      <c r="M9392">
        <v>50</v>
      </c>
      <c r="N9392" t="s">
        <v>3347</v>
      </c>
    </row>
    <row r="9393" spans="1:14" x14ac:dyDescent="0.2">
      <c r="A9393" t="s">
        <v>15152</v>
      </c>
      <c r="B9393">
        <v>29750</v>
      </c>
      <c r="C9393">
        <v>34000</v>
      </c>
      <c r="D9393">
        <v>38250</v>
      </c>
      <c r="E9393">
        <v>42500</v>
      </c>
      <c r="F9393">
        <v>45900</v>
      </c>
      <c r="G9393">
        <v>49300</v>
      </c>
      <c r="H9393">
        <v>52700</v>
      </c>
      <c r="I9393">
        <v>56100</v>
      </c>
      <c r="J9393">
        <v>59500</v>
      </c>
      <c r="K9393" t="s">
        <v>3065</v>
      </c>
      <c r="L9393">
        <v>83</v>
      </c>
      <c r="M9393">
        <v>50</v>
      </c>
      <c r="N9393" t="s">
        <v>2201</v>
      </c>
    </row>
    <row r="9394" spans="1:14" x14ac:dyDescent="0.2">
      <c r="A9394" t="s">
        <v>15153</v>
      </c>
      <c r="B9394">
        <v>30000</v>
      </c>
      <c r="C9394">
        <v>34300</v>
      </c>
      <c r="D9394">
        <v>38600</v>
      </c>
      <c r="E9394">
        <v>42850</v>
      </c>
      <c r="F9394">
        <v>46300</v>
      </c>
      <c r="G9394">
        <v>49750</v>
      </c>
      <c r="H9394">
        <v>53150</v>
      </c>
      <c r="I9394">
        <v>56600</v>
      </c>
      <c r="J9394">
        <v>60000</v>
      </c>
      <c r="K9394" t="s">
        <v>3065</v>
      </c>
      <c r="L9394">
        <v>85</v>
      </c>
      <c r="M9394">
        <v>50</v>
      </c>
      <c r="N9394" t="s">
        <v>3855</v>
      </c>
    </row>
    <row r="9395" spans="1:14" x14ac:dyDescent="0.2">
      <c r="A9395" t="s">
        <v>15154</v>
      </c>
      <c r="B9395">
        <v>35500</v>
      </c>
      <c r="C9395">
        <v>40550</v>
      </c>
      <c r="D9395">
        <v>45600</v>
      </c>
      <c r="E9395">
        <v>50650</v>
      </c>
      <c r="F9395">
        <v>54750</v>
      </c>
      <c r="G9395">
        <v>58800</v>
      </c>
      <c r="H9395">
        <v>62850</v>
      </c>
      <c r="I9395">
        <v>66900</v>
      </c>
      <c r="J9395">
        <v>70950</v>
      </c>
      <c r="K9395" t="s">
        <v>3065</v>
      </c>
      <c r="L9395">
        <v>87</v>
      </c>
      <c r="M9395">
        <v>50</v>
      </c>
      <c r="N9395" t="s">
        <v>2202</v>
      </c>
    </row>
    <row r="9396" spans="1:14" x14ac:dyDescent="0.2">
      <c r="A9396" t="s">
        <v>15155</v>
      </c>
      <c r="B9396">
        <v>35000</v>
      </c>
      <c r="C9396">
        <v>40000</v>
      </c>
      <c r="D9396">
        <v>45000</v>
      </c>
      <c r="E9396">
        <v>49950</v>
      </c>
      <c r="F9396">
        <v>53950</v>
      </c>
      <c r="G9396">
        <v>57950</v>
      </c>
      <c r="H9396">
        <v>61950</v>
      </c>
      <c r="I9396">
        <v>65950</v>
      </c>
      <c r="J9396">
        <v>69950</v>
      </c>
      <c r="K9396" t="s">
        <v>3065</v>
      </c>
      <c r="L9396">
        <v>89</v>
      </c>
      <c r="M9396">
        <v>50</v>
      </c>
      <c r="N9396" t="s">
        <v>2203</v>
      </c>
    </row>
    <row r="9397" spans="1:14" x14ac:dyDescent="0.2">
      <c r="A9397" t="s">
        <v>15156</v>
      </c>
      <c r="B9397">
        <v>30100</v>
      </c>
      <c r="C9397">
        <v>34400</v>
      </c>
      <c r="D9397">
        <v>38700</v>
      </c>
      <c r="E9397">
        <v>43000</v>
      </c>
      <c r="F9397">
        <v>46450</v>
      </c>
      <c r="G9397">
        <v>49900</v>
      </c>
      <c r="H9397">
        <v>53350</v>
      </c>
      <c r="I9397">
        <v>56800</v>
      </c>
      <c r="J9397">
        <v>60200</v>
      </c>
      <c r="K9397" t="s">
        <v>3065</v>
      </c>
      <c r="L9397">
        <v>91</v>
      </c>
      <c r="M9397">
        <v>50</v>
      </c>
      <c r="N9397" t="s">
        <v>2204</v>
      </c>
    </row>
    <row r="9398" spans="1:14" x14ac:dyDescent="0.2">
      <c r="A9398" t="s">
        <v>15157</v>
      </c>
      <c r="B9398">
        <v>43500</v>
      </c>
      <c r="C9398">
        <v>49700</v>
      </c>
      <c r="D9398">
        <v>55900</v>
      </c>
      <c r="E9398">
        <v>62100</v>
      </c>
      <c r="F9398">
        <v>67100</v>
      </c>
      <c r="G9398">
        <v>72050</v>
      </c>
      <c r="H9398">
        <v>77050</v>
      </c>
      <c r="I9398">
        <v>82000</v>
      </c>
      <c r="J9398">
        <v>86950</v>
      </c>
      <c r="K9398" t="s">
        <v>3065</v>
      </c>
      <c r="L9398">
        <v>93</v>
      </c>
      <c r="M9398">
        <v>50</v>
      </c>
      <c r="N9398" t="s">
        <v>3590</v>
      </c>
    </row>
    <row r="9399" spans="1:14" x14ac:dyDescent="0.2">
      <c r="A9399" t="s">
        <v>15158</v>
      </c>
      <c r="B9399">
        <v>29750</v>
      </c>
      <c r="C9399">
        <v>34000</v>
      </c>
      <c r="D9399">
        <v>38250</v>
      </c>
      <c r="E9399">
        <v>42500</v>
      </c>
      <c r="F9399">
        <v>45900</v>
      </c>
      <c r="G9399">
        <v>49300</v>
      </c>
      <c r="H9399">
        <v>52700</v>
      </c>
      <c r="I9399">
        <v>56100</v>
      </c>
      <c r="J9399">
        <v>59500</v>
      </c>
      <c r="K9399" t="s">
        <v>3065</v>
      </c>
      <c r="L9399">
        <v>95</v>
      </c>
      <c r="M9399">
        <v>50</v>
      </c>
      <c r="N9399" t="s">
        <v>3405</v>
      </c>
    </row>
    <row r="9400" spans="1:14" x14ac:dyDescent="0.2">
      <c r="A9400" t="s">
        <v>15159</v>
      </c>
      <c r="B9400">
        <v>32200</v>
      </c>
      <c r="C9400">
        <v>36800</v>
      </c>
      <c r="D9400">
        <v>41400</v>
      </c>
      <c r="E9400">
        <v>45950</v>
      </c>
      <c r="F9400">
        <v>49650</v>
      </c>
      <c r="G9400">
        <v>53350</v>
      </c>
      <c r="H9400">
        <v>57000</v>
      </c>
      <c r="I9400">
        <v>60700</v>
      </c>
      <c r="J9400">
        <v>64350</v>
      </c>
      <c r="K9400" t="s">
        <v>3065</v>
      </c>
      <c r="L9400">
        <v>97</v>
      </c>
      <c r="M9400">
        <v>50</v>
      </c>
      <c r="N9400" t="s">
        <v>2525</v>
      </c>
    </row>
    <row r="9401" spans="1:14" x14ac:dyDescent="0.2">
      <c r="A9401" t="s">
        <v>15160</v>
      </c>
      <c r="B9401">
        <v>29750</v>
      </c>
      <c r="C9401">
        <v>34000</v>
      </c>
      <c r="D9401">
        <v>38250</v>
      </c>
      <c r="E9401">
        <v>42500</v>
      </c>
      <c r="F9401">
        <v>45900</v>
      </c>
      <c r="G9401">
        <v>49300</v>
      </c>
      <c r="H9401">
        <v>52700</v>
      </c>
      <c r="I9401">
        <v>56100</v>
      </c>
      <c r="J9401">
        <v>59500</v>
      </c>
      <c r="K9401" t="s">
        <v>3065</v>
      </c>
      <c r="L9401">
        <v>99</v>
      </c>
      <c r="M9401">
        <v>50</v>
      </c>
      <c r="N9401" t="s">
        <v>2205</v>
      </c>
    </row>
    <row r="9402" spans="1:14" x14ac:dyDescent="0.2">
      <c r="A9402" t="s">
        <v>15161</v>
      </c>
      <c r="B9402">
        <v>32000</v>
      </c>
      <c r="C9402">
        <v>36600</v>
      </c>
      <c r="D9402">
        <v>41150</v>
      </c>
      <c r="E9402">
        <v>45700</v>
      </c>
      <c r="F9402">
        <v>49400</v>
      </c>
      <c r="G9402">
        <v>53050</v>
      </c>
      <c r="H9402">
        <v>56700</v>
      </c>
      <c r="I9402">
        <v>60350</v>
      </c>
      <c r="J9402">
        <v>64000</v>
      </c>
      <c r="K9402" t="s">
        <v>3065</v>
      </c>
      <c r="L9402">
        <v>101</v>
      </c>
      <c r="M9402">
        <v>50</v>
      </c>
      <c r="N9402" t="s">
        <v>2206</v>
      </c>
    </row>
    <row r="9403" spans="1:14" x14ac:dyDescent="0.2">
      <c r="A9403" t="s">
        <v>15162</v>
      </c>
      <c r="B9403">
        <v>29750</v>
      </c>
      <c r="C9403">
        <v>34000</v>
      </c>
      <c r="D9403">
        <v>38250</v>
      </c>
      <c r="E9403">
        <v>42500</v>
      </c>
      <c r="F9403">
        <v>45900</v>
      </c>
      <c r="G9403">
        <v>49300</v>
      </c>
      <c r="H9403">
        <v>52700</v>
      </c>
      <c r="I9403">
        <v>56100</v>
      </c>
      <c r="J9403">
        <v>59500</v>
      </c>
      <c r="K9403" t="s">
        <v>3065</v>
      </c>
      <c r="L9403">
        <v>103</v>
      </c>
      <c r="M9403">
        <v>50</v>
      </c>
      <c r="N9403" t="s">
        <v>4130</v>
      </c>
    </row>
    <row r="9404" spans="1:14" x14ac:dyDescent="0.2">
      <c r="A9404" t="s">
        <v>15163</v>
      </c>
      <c r="B9404">
        <v>30250</v>
      </c>
      <c r="C9404">
        <v>34550</v>
      </c>
      <c r="D9404">
        <v>38850</v>
      </c>
      <c r="E9404">
        <v>43150</v>
      </c>
      <c r="F9404">
        <v>46650</v>
      </c>
      <c r="G9404">
        <v>50100</v>
      </c>
      <c r="H9404">
        <v>53550</v>
      </c>
      <c r="I9404">
        <v>57000</v>
      </c>
      <c r="J9404">
        <v>60450</v>
      </c>
      <c r="K9404" t="s">
        <v>3065</v>
      </c>
      <c r="L9404">
        <v>105</v>
      </c>
      <c r="M9404">
        <v>50</v>
      </c>
      <c r="N9404" t="s">
        <v>3507</v>
      </c>
    </row>
    <row r="9405" spans="1:14" x14ac:dyDescent="0.2">
      <c r="A9405" t="s">
        <v>15164</v>
      </c>
      <c r="B9405">
        <v>29750</v>
      </c>
      <c r="C9405">
        <v>34000</v>
      </c>
      <c r="D9405">
        <v>38250</v>
      </c>
      <c r="E9405">
        <v>42500</v>
      </c>
      <c r="F9405">
        <v>45900</v>
      </c>
      <c r="G9405">
        <v>49300</v>
      </c>
      <c r="H9405">
        <v>52700</v>
      </c>
      <c r="I9405">
        <v>56100</v>
      </c>
      <c r="J9405">
        <v>59500</v>
      </c>
      <c r="K9405" t="s">
        <v>3065</v>
      </c>
      <c r="L9405">
        <v>107</v>
      </c>
      <c r="M9405">
        <v>50</v>
      </c>
      <c r="N9405" t="s">
        <v>2671</v>
      </c>
    </row>
    <row r="9406" spans="1:14" x14ac:dyDescent="0.2">
      <c r="A9406" t="s">
        <v>15165</v>
      </c>
      <c r="B9406">
        <v>43500</v>
      </c>
      <c r="C9406">
        <v>49700</v>
      </c>
      <c r="D9406">
        <v>55900</v>
      </c>
      <c r="E9406">
        <v>62100</v>
      </c>
      <c r="F9406">
        <v>67100</v>
      </c>
      <c r="G9406">
        <v>72050</v>
      </c>
      <c r="H9406">
        <v>77050</v>
      </c>
      <c r="I9406">
        <v>82000</v>
      </c>
      <c r="J9406">
        <v>86950</v>
      </c>
      <c r="K9406" t="s">
        <v>3065</v>
      </c>
      <c r="L9406">
        <v>109</v>
      </c>
      <c r="M9406">
        <v>50</v>
      </c>
      <c r="N9406" t="s">
        <v>2997</v>
      </c>
    </row>
    <row r="9407" spans="1:14" x14ac:dyDescent="0.2">
      <c r="A9407" t="s">
        <v>15166</v>
      </c>
      <c r="B9407">
        <v>30450</v>
      </c>
      <c r="C9407">
        <v>34800</v>
      </c>
      <c r="D9407">
        <v>39150</v>
      </c>
      <c r="E9407">
        <v>43500</v>
      </c>
      <c r="F9407">
        <v>47000</v>
      </c>
      <c r="G9407">
        <v>50500</v>
      </c>
      <c r="H9407">
        <v>53950</v>
      </c>
      <c r="I9407">
        <v>57450</v>
      </c>
      <c r="J9407">
        <v>60900</v>
      </c>
      <c r="K9407" t="s">
        <v>3065</v>
      </c>
      <c r="L9407">
        <v>111</v>
      </c>
      <c r="M9407">
        <v>50</v>
      </c>
      <c r="N9407" t="s">
        <v>1919</v>
      </c>
    </row>
    <row r="9408" spans="1:14" x14ac:dyDescent="0.2">
      <c r="A9408" t="s">
        <v>15167</v>
      </c>
      <c r="B9408">
        <v>29750</v>
      </c>
      <c r="C9408">
        <v>34000</v>
      </c>
      <c r="D9408">
        <v>38250</v>
      </c>
      <c r="E9408">
        <v>42500</v>
      </c>
      <c r="F9408">
        <v>45900</v>
      </c>
      <c r="G9408">
        <v>49300</v>
      </c>
      <c r="H9408">
        <v>52700</v>
      </c>
      <c r="I9408">
        <v>56100</v>
      </c>
      <c r="J9408">
        <v>59500</v>
      </c>
      <c r="K9408" t="s">
        <v>3065</v>
      </c>
      <c r="L9408">
        <v>113</v>
      </c>
      <c r="M9408">
        <v>50</v>
      </c>
      <c r="N9408" t="s">
        <v>1920</v>
      </c>
    </row>
    <row r="9409" spans="1:14" x14ac:dyDescent="0.2">
      <c r="A9409" t="s">
        <v>15168</v>
      </c>
      <c r="B9409">
        <v>29750</v>
      </c>
      <c r="C9409">
        <v>34000</v>
      </c>
      <c r="D9409">
        <v>38250</v>
      </c>
      <c r="E9409">
        <v>42500</v>
      </c>
      <c r="F9409">
        <v>45900</v>
      </c>
      <c r="G9409">
        <v>49300</v>
      </c>
      <c r="H9409">
        <v>52700</v>
      </c>
      <c r="I9409">
        <v>56100</v>
      </c>
      <c r="J9409">
        <v>59500</v>
      </c>
      <c r="K9409" t="s">
        <v>3065</v>
      </c>
      <c r="L9409">
        <v>115</v>
      </c>
      <c r="M9409">
        <v>50</v>
      </c>
      <c r="N9409" t="s">
        <v>3070</v>
      </c>
    </row>
    <row r="9410" spans="1:14" x14ac:dyDescent="0.2">
      <c r="A9410" t="s">
        <v>15169</v>
      </c>
      <c r="B9410">
        <v>31400</v>
      </c>
      <c r="C9410">
        <v>35850</v>
      </c>
      <c r="D9410">
        <v>40350</v>
      </c>
      <c r="E9410">
        <v>44800</v>
      </c>
      <c r="F9410">
        <v>48400</v>
      </c>
      <c r="G9410">
        <v>52000</v>
      </c>
      <c r="H9410">
        <v>55600</v>
      </c>
      <c r="I9410">
        <v>59150</v>
      </c>
      <c r="J9410">
        <v>62750</v>
      </c>
      <c r="K9410" t="s">
        <v>3065</v>
      </c>
      <c r="L9410">
        <v>117</v>
      </c>
      <c r="M9410">
        <v>50</v>
      </c>
      <c r="N9410" t="s">
        <v>1921</v>
      </c>
    </row>
    <row r="9411" spans="1:14" x14ac:dyDescent="0.2">
      <c r="A9411" t="s">
        <v>15170</v>
      </c>
      <c r="B9411">
        <v>29750</v>
      </c>
      <c r="C9411">
        <v>34000</v>
      </c>
      <c r="D9411">
        <v>38250</v>
      </c>
      <c r="E9411">
        <v>42500</v>
      </c>
      <c r="F9411">
        <v>45900</v>
      </c>
      <c r="G9411">
        <v>49300</v>
      </c>
      <c r="H9411">
        <v>52700</v>
      </c>
      <c r="I9411">
        <v>56100</v>
      </c>
      <c r="J9411">
        <v>59500</v>
      </c>
      <c r="K9411" t="s">
        <v>3065</v>
      </c>
      <c r="L9411">
        <v>119</v>
      </c>
      <c r="M9411">
        <v>50</v>
      </c>
      <c r="N9411" t="s">
        <v>2923</v>
      </c>
    </row>
    <row r="9412" spans="1:14" x14ac:dyDescent="0.2">
      <c r="A9412" t="s">
        <v>15171</v>
      </c>
      <c r="B9412">
        <v>30250</v>
      </c>
      <c r="C9412">
        <v>34550</v>
      </c>
      <c r="D9412">
        <v>38850</v>
      </c>
      <c r="E9412">
        <v>43150</v>
      </c>
      <c r="F9412">
        <v>46650</v>
      </c>
      <c r="G9412">
        <v>50100</v>
      </c>
      <c r="H9412">
        <v>53550</v>
      </c>
      <c r="I9412">
        <v>57000</v>
      </c>
      <c r="J9412">
        <v>60450</v>
      </c>
      <c r="K9412" t="s">
        <v>3065</v>
      </c>
      <c r="L9412">
        <v>121</v>
      </c>
      <c r="M9412">
        <v>50</v>
      </c>
      <c r="N9412" t="s">
        <v>1922</v>
      </c>
    </row>
    <row r="9413" spans="1:14" x14ac:dyDescent="0.2">
      <c r="A9413" t="s">
        <v>15172</v>
      </c>
      <c r="B9413">
        <v>29750</v>
      </c>
      <c r="C9413">
        <v>34000</v>
      </c>
      <c r="D9413">
        <v>38250</v>
      </c>
      <c r="E9413">
        <v>42500</v>
      </c>
      <c r="F9413">
        <v>45900</v>
      </c>
      <c r="G9413">
        <v>49300</v>
      </c>
      <c r="H9413">
        <v>52700</v>
      </c>
      <c r="I9413">
        <v>56100</v>
      </c>
      <c r="J9413">
        <v>59500</v>
      </c>
      <c r="K9413" t="s">
        <v>3065</v>
      </c>
      <c r="L9413">
        <v>123</v>
      </c>
      <c r="M9413">
        <v>50</v>
      </c>
      <c r="N9413" t="s">
        <v>3562</v>
      </c>
    </row>
    <row r="9414" spans="1:14" x14ac:dyDescent="0.2">
      <c r="A9414" t="s">
        <v>15173</v>
      </c>
      <c r="B9414">
        <v>29750</v>
      </c>
      <c r="C9414">
        <v>34000</v>
      </c>
      <c r="D9414">
        <v>38250</v>
      </c>
      <c r="E9414">
        <v>42500</v>
      </c>
      <c r="F9414">
        <v>45900</v>
      </c>
      <c r="G9414">
        <v>49300</v>
      </c>
      <c r="H9414">
        <v>52700</v>
      </c>
      <c r="I9414">
        <v>56100</v>
      </c>
      <c r="J9414">
        <v>59500</v>
      </c>
      <c r="K9414" t="s">
        <v>3065</v>
      </c>
      <c r="L9414">
        <v>125</v>
      </c>
      <c r="M9414">
        <v>50</v>
      </c>
      <c r="N9414" t="s">
        <v>1923</v>
      </c>
    </row>
    <row r="9415" spans="1:14" x14ac:dyDescent="0.2">
      <c r="A9415" t="s">
        <v>15174</v>
      </c>
      <c r="B9415">
        <v>32650</v>
      </c>
      <c r="C9415">
        <v>37300</v>
      </c>
      <c r="D9415">
        <v>41950</v>
      </c>
      <c r="E9415">
        <v>46600</v>
      </c>
      <c r="F9415">
        <v>50350</v>
      </c>
      <c r="G9415">
        <v>54100</v>
      </c>
      <c r="H9415">
        <v>57800</v>
      </c>
      <c r="I9415">
        <v>61550</v>
      </c>
      <c r="J9415">
        <v>65250</v>
      </c>
      <c r="K9415" t="s">
        <v>3065</v>
      </c>
      <c r="L9415">
        <v>127</v>
      </c>
      <c r="M9415">
        <v>50</v>
      </c>
      <c r="N9415" t="s">
        <v>2115</v>
      </c>
    </row>
    <row r="9416" spans="1:14" x14ac:dyDescent="0.2">
      <c r="A9416" t="s">
        <v>15175</v>
      </c>
      <c r="B9416">
        <v>29750</v>
      </c>
      <c r="C9416">
        <v>34000</v>
      </c>
      <c r="D9416">
        <v>38250</v>
      </c>
      <c r="E9416">
        <v>42500</v>
      </c>
      <c r="F9416">
        <v>45900</v>
      </c>
      <c r="G9416">
        <v>49300</v>
      </c>
      <c r="H9416">
        <v>52700</v>
      </c>
      <c r="I9416">
        <v>56100</v>
      </c>
      <c r="J9416">
        <v>59500</v>
      </c>
      <c r="K9416" t="s">
        <v>3065</v>
      </c>
      <c r="L9416">
        <v>129</v>
      </c>
      <c r="M9416">
        <v>50</v>
      </c>
      <c r="N9416" t="s">
        <v>1924</v>
      </c>
    </row>
    <row r="9417" spans="1:14" x14ac:dyDescent="0.2">
      <c r="A9417" t="s">
        <v>15176</v>
      </c>
      <c r="B9417">
        <v>35000</v>
      </c>
      <c r="C9417">
        <v>40000</v>
      </c>
      <c r="D9417">
        <v>45000</v>
      </c>
      <c r="E9417">
        <v>49950</v>
      </c>
      <c r="F9417">
        <v>53950</v>
      </c>
      <c r="G9417">
        <v>57950</v>
      </c>
      <c r="H9417">
        <v>61950</v>
      </c>
      <c r="I9417">
        <v>65950</v>
      </c>
      <c r="J9417">
        <v>69950</v>
      </c>
      <c r="K9417" t="s">
        <v>3065</v>
      </c>
      <c r="L9417">
        <v>131</v>
      </c>
      <c r="M9417">
        <v>50</v>
      </c>
      <c r="N9417" t="s">
        <v>3362</v>
      </c>
    </row>
    <row r="9418" spans="1:14" x14ac:dyDescent="0.2">
      <c r="A9418" t="s">
        <v>15177</v>
      </c>
      <c r="B9418">
        <v>35000</v>
      </c>
      <c r="C9418">
        <v>40000</v>
      </c>
      <c r="D9418">
        <v>45000</v>
      </c>
      <c r="E9418">
        <v>49950</v>
      </c>
      <c r="F9418">
        <v>53950</v>
      </c>
      <c r="G9418">
        <v>57950</v>
      </c>
      <c r="H9418">
        <v>61950</v>
      </c>
      <c r="I9418">
        <v>65950</v>
      </c>
      <c r="J9418">
        <v>69950</v>
      </c>
      <c r="K9418" t="s">
        <v>3065</v>
      </c>
      <c r="L9418">
        <v>133</v>
      </c>
      <c r="M9418">
        <v>50</v>
      </c>
      <c r="N9418" t="s">
        <v>1925</v>
      </c>
    </row>
    <row r="9419" spans="1:14" x14ac:dyDescent="0.2">
      <c r="A9419" t="s">
        <v>15178</v>
      </c>
      <c r="B9419">
        <v>30250</v>
      </c>
      <c r="C9419">
        <v>34550</v>
      </c>
      <c r="D9419">
        <v>38850</v>
      </c>
      <c r="E9419">
        <v>43150</v>
      </c>
      <c r="F9419">
        <v>46650</v>
      </c>
      <c r="G9419">
        <v>50100</v>
      </c>
      <c r="H9419">
        <v>53550</v>
      </c>
      <c r="I9419">
        <v>57000</v>
      </c>
      <c r="J9419">
        <v>60450</v>
      </c>
      <c r="K9419" t="s">
        <v>3065</v>
      </c>
      <c r="L9419">
        <v>135</v>
      </c>
      <c r="M9419">
        <v>50</v>
      </c>
      <c r="N9419" t="s">
        <v>1926</v>
      </c>
    </row>
    <row r="9420" spans="1:14" x14ac:dyDescent="0.2">
      <c r="A9420" t="s">
        <v>15179</v>
      </c>
      <c r="B9420">
        <v>29750</v>
      </c>
      <c r="C9420">
        <v>34000</v>
      </c>
      <c r="D9420">
        <v>38250</v>
      </c>
      <c r="E9420">
        <v>42500</v>
      </c>
      <c r="F9420">
        <v>45900</v>
      </c>
      <c r="G9420">
        <v>49300</v>
      </c>
      <c r="H9420">
        <v>52700</v>
      </c>
      <c r="I9420">
        <v>56100</v>
      </c>
      <c r="J9420">
        <v>59500</v>
      </c>
      <c r="K9420" t="s">
        <v>3065</v>
      </c>
      <c r="L9420">
        <v>137</v>
      </c>
      <c r="M9420">
        <v>50</v>
      </c>
      <c r="N9420" t="s">
        <v>1927</v>
      </c>
    </row>
    <row r="9421" spans="1:14" x14ac:dyDescent="0.2">
      <c r="A9421" t="s">
        <v>15180</v>
      </c>
      <c r="B9421">
        <v>31500</v>
      </c>
      <c r="C9421">
        <v>36000</v>
      </c>
      <c r="D9421">
        <v>40500</v>
      </c>
      <c r="E9421">
        <v>45000</v>
      </c>
      <c r="F9421">
        <v>48600</v>
      </c>
      <c r="G9421">
        <v>52200</v>
      </c>
      <c r="H9421">
        <v>55800</v>
      </c>
      <c r="I9421">
        <v>59400</v>
      </c>
      <c r="J9421">
        <v>63000</v>
      </c>
      <c r="K9421" t="s">
        <v>3065</v>
      </c>
      <c r="L9421">
        <v>139</v>
      </c>
      <c r="M9421">
        <v>50</v>
      </c>
      <c r="N9421" t="s">
        <v>3035</v>
      </c>
    </row>
    <row r="9422" spans="1:14" x14ac:dyDescent="0.2">
      <c r="A9422" t="s">
        <v>15181</v>
      </c>
      <c r="B9422">
        <v>29750</v>
      </c>
      <c r="C9422">
        <v>34000</v>
      </c>
      <c r="D9422">
        <v>38250</v>
      </c>
      <c r="E9422">
        <v>42500</v>
      </c>
      <c r="F9422">
        <v>45900</v>
      </c>
      <c r="G9422">
        <v>49300</v>
      </c>
      <c r="H9422">
        <v>52700</v>
      </c>
      <c r="I9422">
        <v>56100</v>
      </c>
      <c r="J9422">
        <v>59500</v>
      </c>
      <c r="K9422" t="s">
        <v>3065</v>
      </c>
      <c r="L9422">
        <v>141</v>
      </c>
      <c r="M9422">
        <v>50</v>
      </c>
      <c r="N9422" t="s">
        <v>3071</v>
      </c>
    </row>
    <row r="9423" spans="1:14" x14ac:dyDescent="0.2">
      <c r="A9423" t="s">
        <v>15182</v>
      </c>
      <c r="B9423">
        <v>32950</v>
      </c>
      <c r="C9423">
        <v>37650</v>
      </c>
      <c r="D9423">
        <v>42350</v>
      </c>
      <c r="E9423">
        <v>47050</v>
      </c>
      <c r="F9423">
        <v>50850</v>
      </c>
      <c r="G9423">
        <v>54600</v>
      </c>
      <c r="H9423">
        <v>58350</v>
      </c>
      <c r="I9423">
        <v>62150</v>
      </c>
      <c r="J9423">
        <v>65900</v>
      </c>
      <c r="K9423" t="s">
        <v>3120</v>
      </c>
      <c r="L9423">
        <v>1</v>
      </c>
      <c r="M9423">
        <v>50</v>
      </c>
      <c r="N9423" t="s">
        <v>3955</v>
      </c>
    </row>
    <row r="9424" spans="1:14" x14ac:dyDescent="0.2">
      <c r="A9424" t="s">
        <v>15183</v>
      </c>
      <c r="B9424">
        <v>32450</v>
      </c>
      <c r="C9424">
        <v>37100</v>
      </c>
      <c r="D9424">
        <v>41750</v>
      </c>
      <c r="E9424">
        <v>46350</v>
      </c>
      <c r="F9424">
        <v>50100</v>
      </c>
      <c r="G9424">
        <v>53800</v>
      </c>
      <c r="H9424">
        <v>57500</v>
      </c>
      <c r="I9424">
        <v>61200</v>
      </c>
      <c r="J9424">
        <v>64900</v>
      </c>
      <c r="K9424" t="s">
        <v>3120</v>
      </c>
      <c r="L9424">
        <v>3</v>
      </c>
      <c r="M9424">
        <v>50</v>
      </c>
      <c r="N9424" t="s">
        <v>3652</v>
      </c>
    </row>
    <row r="9425" spans="1:14" x14ac:dyDescent="0.2">
      <c r="A9425" t="s">
        <v>15184</v>
      </c>
      <c r="B9425">
        <v>36700</v>
      </c>
      <c r="C9425">
        <v>41950</v>
      </c>
      <c r="D9425">
        <v>47200</v>
      </c>
      <c r="E9425">
        <v>52400</v>
      </c>
      <c r="F9425">
        <v>56600</v>
      </c>
      <c r="G9425">
        <v>60800</v>
      </c>
      <c r="H9425">
        <v>65000</v>
      </c>
      <c r="I9425">
        <v>69200</v>
      </c>
      <c r="J9425">
        <v>73400</v>
      </c>
      <c r="K9425" t="s">
        <v>3120</v>
      </c>
      <c r="L9425">
        <v>5</v>
      </c>
      <c r="M9425">
        <v>50</v>
      </c>
      <c r="N9425" t="s">
        <v>3271</v>
      </c>
    </row>
    <row r="9426" spans="1:14" x14ac:dyDescent="0.2">
      <c r="A9426" t="s">
        <v>15185</v>
      </c>
      <c r="B9426">
        <v>32450</v>
      </c>
      <c r="C9426">
        <v>37100</v>
      </c>
      <c r="D9426">
        <v>41750</v>
      </c>
      <c r="E9426">
        <v>46350</v>
      </c>
      <c r="F9426">
        <v>50100</v>
      </c>
      <c r="G9426">
        <v>53800</v>
      </c>
      <c r="H9426">
        <v>57500</v>
      </c>
      <c r="I9426">
        <v>61200</v>
      </c>
      <c r="J9426">
        <v>64900</v>
      </c>
      <c r="K9426" t="s">
        <v>3120</v>
      </c>
      <c r="L9426">
        <v>7</v>
      </c>
      <c r="M9426">
        <v>50</v>
      </c>
      <c r="N9426" t="s">
        <v>3654</v>
      </c>
    </row>
    <row r="9427" spans="1:14" x14ac:dyDescent="0.2">
      <c r="A9427" t="s">
        <v>15186</v>
      </c>
      <c r="B9427">
        <v>33850</v>
      </c>
      <c r="C9427">
        <v>38700</v>
      </c>
      <c r="D9427">
        <v>43550</v>
      </c>
      <c r="E9427">
        <v>48350</v>
      </c>
      <c r="F9427">
        <v>52250</v>
      </c>
      <c r="G9427">
        <v>56100</v>
      </c>
      <c r="H9427">
        <v>60000</v>
      </c>
      <c r="I9427">
        <v>63850</v>
      </c>
      <c r="J9427">
        <v>67700</v>
      </c>
      <c r="K9427" t="s">
        <v>3120</v>
      </c>
      <c r="L9427">
        <v>9</v>
      </c>
      <c r="M9427">
        <v>50</v>
      </c>
      <c r="N9427" t="s">
        <v>2242</v>
      </c>
    </row>
    <row r="9428" spans="1:14" x14ac:dyDescent="0.2">
      <c r="A9428" t="s">
        <v>15187</v>
      </c>
      <c r="B9428">
        <v>33000</v>
      </c>
      <c r="C9428">
        <v>37700</v>
      </c>
      <c r="D9428">
        <v>42400</v>
      </c>
      <c r="E9428">
        <v>47100</v>
      </c>
      <c r="F9428">
        <v>50900</v>
      </c>
      <c r="G9428">
        <v>54650</v>
      </c>
      <c r="H9428">
        <v>58450</v>
      </c>
      <c r="I9428">
        <v>62200</v>
      </c>
      <c r="J9428">
        <v>65950</v>
      </c>
      <c r="K9428" t="s">
        <v>3120</v>
      </c>
      <c r="L9428">
        <v>11</v>
      </c>
      <c r="M9428">
        <v>50</v>
      </c>
      <c r="N9428" t="s">
        <v>4020</v>
      </c>
    </row>
    <row r="9429" spans="1:14" x14ac:dyDescent="0.2">
      <c r="A9429" t="s">
        <v>15188</v>
      </c>
      <c r="B9429">
        <v>32450</v>
      </c>
      <c r="C9429">
        <v>37100</v>
      </c>
      <c r="D9429">
        <v>41750</v>
      </c>
      <c r="E9429">
        <v>46350</v>
      </c>
      <c r="F9429">
        <v>50100</v>
      </c>
      <c r="G9429">
        <v>53800</v>
      </c>
      <c r="H9429">
        <v>57500</v>
      </c>
      <c r="I9429">
        <v>61200</v>
      </c>
      <c r="J9429">
        <v>64900</v>
      </c>
      <c r="K9429" t="s">
        <v>3120</v>
      </c>
      <c r="L9429">
        <v>13</v>
      </c>
      <c r="M9429">
        <v>50</v>
      </c>
      <c r="N9429" t="s">
        <v>2724</v>
      </c>
    </row>
    <row r="9430" spans="1:14" x14ac:dyDescent="0.2">
      <c r="A9430" t="s">
        <v>15189</v>
      </c>
      <c r="B9430">
        <v>32450</v>
      </c>
      <c r="C9430">
        <v>37100</v>
      </c>
      <c r="D9430">
        <v>41750</v>
      </c>
      <c r="E9430">
        <v>46350</v>
      </c>
      <c r="F9430">
        <v>50100</v>
      </c>
      <c r="G9430">
        <v>53800</v>
      </c>
      <c r="H9430">
        <v>57500</v>
      </c>
      <c r="I9430">
        <v>61200</v>
      </c>
      <c r="J9430">
        <v>64900</v>
      </c>
      <c r="K9430" t="s">
        <v>3120</v>
      </c>
      <c r="L9430">
        <v>15</v>
      </c>
      <c r="M9430">
        <v>50</v>
      </c>
      <c r="N9430" t="s">
        <v>2243</v>
      </c>
    </row>
    <row r="9431" spans="1:14" x14ac:dyDescent="0.2">
      <c r="A9431" t="s">
        <v>15190</v>
      </c>
      <c r="B9431">
        <v>32450</v>
      </c>
      <c r="C9431">
        <v>37100</v>
      </c>
      <c r="D9431">
        <v>41750</v>
      </c>
      <c r="E9431">
        <v>46350</v>
      </c>
      <c r="F9431">
        <v>50100</v>
      </c>
      <c r="G9431">
        <v>53800</v>
      </c>
      <c r="H9431">
        <v>57500</v>
      </c>
      <c r="I9431">
        <v>61200</v>
      </c>
      <c r="J9431">
        <v>64900</v>
      </c>
      <c r="K9431" t="s">
        <v>3120</v>
      </c>
      <c r="L9431">
        <v>17</v>
      </c>
      <c r="M9431">
        <v>50</v>
      </c>
      <c r="N9431" t="s">
        <v>2244</v>
      </c>
    </row>
    <row r="9432" spans="1:14" x14ac:dyDescent="0.2">
      <c r="A9432" t="s">
        <v>15191</v>
      </c>
      <c r="B9432">
        <v>32450</v>
      </c>
      <c r="C9432">
        <v>37100</v>
      </c>
      <c r="D9432">
        <v>41750</v>
      </c>
      <c r="E9432">
        <v>46350</v>
      </c>
      <c r="F9432">
        <v>50100</v>
      </c>
      <c r="G9432">
        <v>53800</v>
      </c>
      <c r="H9432">
        <v>57500</v>
      </c>
      <c r="I9432">
        <v>61200</v>
      </c>
      <c r="J9432">
        <v>64900</v>
      </c>
      <c r="K9432" t="s">
        <v>3120</v>
      </c>
      <c r="L9432">
        <v>19</v>
      </c>
      <c r="M9432">
        <v>50</v>
      </c>
      <c r="N9432" t="s">
        <v>3392</v>
      </c>
    </row>
    <row r="9433" spans="1:14" x14ac:dyDescent="0.2">
      <c r="A9433" t="s">
        <v>15192</v>
      </c>
      <c r="B9433">
        <v>33150</v>
      </c>
      <c r="C9433">
        <v>37850</v>
      </c>
      <c r="D9433">
        <v>42600</v>
      </c>
      <c r="E9433">
        <v>47300</v>
      </c>
      <c r="F9433">
        <v>51100</v>
      </c>
      <c r="G9433">
        <v>54900</v>
      </c>
      <c r="H9433">
        <v>58700</v>
      </c>
      <c r="I9433">
        <v>62450</v>
      </c>
      <c r="J9433">
        <v>66250</v>
      </c>
      <c r="K9433" t="s">
        <v>3120</v>
      </c>
      <c r="L9433">
        <v>21</v>
      </c>
      <c r="M9433">
        <v>50</v>
      </c>
      <c r="N9433" t="s">
        <v>2245</v>
      </c>
    </row>
    <row r="9434" spans="1:14" x14ac:dyDescent="0.2">
      <c r="A9434" t="s">
        <v>15193</v>
      </c>
      <c r="B9434">
        <v>33700</v>
      </c>
      <c r="C9434">
        <v>38500</v>
      </c>
      <c r="D9434">
        <v>43300</v>
      </c>
      <c r="E9434">
        <v>48100</v>
      </c>
      <c r="F9434">
        <v>51950</v>
      </c>
      <c r="G9434">
        <v>55800</v>
      </c>
      <c r="H9434">
        <v>59650</v>
      </c>
      <c r="I9434">
        <v>63500</v>
      </c>
      <c r="J9434">
        <v>67350</v>
      </c>
      <c r="K9434" t="s">
        <v>3120</v>
      </c>
      <c r="L9434">
        <v>23</v>
      </c>
      <c r="M9434">
        <v>50</v>
      </c>
      <c r="N9434" t="s">
        <v>3394</v>
      </c>
    </row>
    <row r="9435" spans="1:14" x14ac:dyDescent="0.2">
      <c r="A9435" t="s">
        <v>15194</v>
      </c>
      <c r="B9435">
        <v>32450</v>
      </c>
      <c r="C9435">
        <v>37100</v>
      </c>
      <c r="D9435">
        <v>41750</v>
      </c>
      <c r="E9435">
        <v>46350</v>
      </c>
      <c r="F9435">
        <v>50100</v>
      </c>
      <c r="G9435">
        <v>53800</v>
      </c>
      <c r="H9435">
        <v>57500</v>
      </c>
      <c r="I9435">
        <v>61200</v>
      </c>
      <c r="J9435">
        <v>64900</v>
      </c>
      <c r="K9435" t="s">
        <v>3120</v>
      </c>
      <c r="L9435">
        <v>25</v>
      </c>
      <c r="M9435">
        <v>50</v>
      </c>
      <c r="N9435" t="s">
        <v>2246</v>
      </c>
    </row>
    <row r="9436" spans="1:14" x14ac:dyDescent="0.2">
      <c r="A9436" t="s">
        <v>15195</v>
      </c>
      <c r="B9436">
        <v>32450</v>
      </c>
      <c r="C9436">
        <v>37100</v>
      </c>
      <c r="D9436">
        <v>41750</v>
      </c>
      <c r="E9436">
        <v>46350</v>
      </c>
      <c r="F9436">
        <v>50100</v>
      </c>
      <c r="G9436">
        <v>53800</v>
      </c>
      <c r="H9436">
        <v>57500</v>
      </c>
      <c r="I9436">
        <v>61200</v>
      </c>
      <c r="J9436">
        <v>64900</v>
      </c>
      <c r="K9436" t="s">
        <v>3120</v>
      </c>
      <c r="L9436">
        <v>27</v>
      </c>
      <c r="M9436">
        <v>50</v>
      </c>
      <c r="N9436" t="s">
        <v>2247</v>
      </c>
    </row>
    <row r="9437" spans="1:14" x14ac:dyDescent="0.2">
      <c r="A9437" t="s">
        <v>15196</v>
      </c>
      <c r="B9437">
        <v>32450</v>
      </c>
      <c r="C9437">
        <v>37100</v>
      </c>
      <c r="D9437">
        <v>41750</v>
      </c>
      <c r="E9437">
        <v>46350</v>
      </c>
      <c r="F9437">
        <v>50100</v>
      </c>
      <c r="G9437">
        <v>53800</v>
      </c>
      <c r="H9437">
        <v>57500</v>
      </c>
      <c r="I9437">
        <v>61200</v>
      </c>
      <c r="J9437">
        <v>64900</v>
      </c>
      <c r="K9437" t="s">
        <v>3120</v>
      </c>
      <c r="L9437">
        <v>29</v>
      </c>
      <c r="M9437">
        <v>50</v>
      </c>
      <c r="N9437" t="s">
        <v>2743</v>
      </c>
    </row>
    <row r="9438" spans="1:14" x14ac:dyDescent="0.2">
      <c r="A9438" t="s">
        <v>15197</v>
      </c>
      <c r="B9438">
        <v>32450</v>
      </c>
      <c r="C9438">
        <v>37100</v>
      </c>
      <c r="D9438">
        <v>41750</v>
      </c>
      <c r="E9438">
        <v>46350</v>
      </c>
      <c r="F9438">
        <v>50100</v>
      </c>
      <c r="G9438">
        <v>53800</v>
      </c>
      <c r="H9438">
        <v>57500</v>
      </c>
      <c r="I9438">
        <v>61200</v>
      </c>
      <c r="J9438">
        <v>64900</v>
      </c>
      <c r="K9438" t="s">
        <v>3120</v>
      </c>
      <c r="L9438">
        <v>31</v>
      </c>
      <c r="M9438">
        <v>50</v>
      </c>
      <c r="N9438" t="s">
        <v>3550</v>
      </c>
    </row>
    <row r="9439" spans="1:14" x14ac:dyDescent="0.2">
      <c r="A9439" t="s">
        <v>15198</v>
      </c>
      <c r="B9439">
        <v>33600</v>
      </c>
      <c r="C9439">
        <v>38400</v>
      </c>
      <c r="D9439">
        <v>43200</v>
      </c>
      <c r="E9439">
        <v>48000</v>
      </c>
      <c r="F9439">
        <v>51850</v>
      </c>
      <c r="G9439">
        <v>55700</v>
      </c>
      <c r="H9439">
        <v>59550</v>
      </c>
      <c r="I9439">
        <v>63400</v>
      </c>
      <c r="J9439">
        <v>67200</v>
      </c>
      <c r="K9439" t="s">
        <v>3120</v>
      </c>
      <c r="L9439">
        <v>33</v>
      </c>
      <c r="M9439">
        <v>50</v>
      </c>
      <c r="N9439" t="s">
        <v>3245</v>
      </c>
    </row>
    <row r="9440" spans="1:14" x14ac:dyDescent="0.2">
      <c r="A9440" t="s">
        <v>15199</v>
      </c>
      <c r="B9440">
        <v>33600</v>
      </c>
      <c r="C9440">
        <v>38400</v>
      </c>
      <c r="D9440">
        <v>43200</v>
      </c>
      <c r="E9440">
        <v>47950</v>
      </c>
      <c r="F9440">
        <v>51800</v>
      </c>
      <c r="G9440">
        <v>55650</v>
      </c>
      <c r="H9440">
        <v>59500</v>
      </c>
      <c r="I9440">
        <v>63300</v>
      </c>
      <c r="J9440">
        <v>67150</v>
      </c>
      <c r="K9440" t="s">
        <v>3120</v>
      </c>
      <c r="L9440">
        <v>35</v>
      </c>
      <c r="M9440">
        <v>50</v>
      </c>
      <c r="N9440" t="s">
        <v>2248</v>
      </c>
    </row>
    <row r="9441" spans="1:14" x14ac:dyDescent="0.2">
      <c r="A9441" t="s">
        <v>15200</v>
      </c>
      <c r="B9441">
        <v>36200</v>
      </c>
      <c r="C9441">
        <v>41400</v>
      </c>
      <c r="D9441">
        <v>46550</v>
      </c>
      <c r="E9441">
        <v>51700</v>
      </c>
      <c r="F9441">
        <v>55850</v>
      </c>
      <c r="G9441">
        <v>60000</v>
      </c>
      <c r="H9441">
        <v>64150</v>
      </c>
      <c r="I9441">
        <v>68250</v>
      </c>
      <c r="J9441">
        <v>72400</v>
      </c>
      <c r="K9441" t="s">
        <v>3120</v>
      </c>
      <c r="L9441">
        <v>37</v>
      </c>
      <c r="M9441">
        <v>50</v>
      </c>
      <c r="N9441" t="s">
        <v>2249</v>
      </c>
    </row>
    <row r="9442" spans="1:14" x14ac:dyDescent="0.2">
      <c r="A9442" t="s">
        <v>15201</v>
      </c>
      <c r="B9442">
        <v>44700</v>
      </c>
      <c r="C9442">
        <v>51100</v>
      </c>
      <c r="D9442">
        <v>57500</v>
      </c>
      <c r="E9442">
        <v>63850</v>
      </c>
      <c r="F9442">
        <v>69000</v>
      </c>
      <c r="G9442">
        <v>74100</v>
      </c>
      <c r="H9442">
        <v>79200</v>
      </c>
      <c r="I9442">
        <v>84300</v>
      </c>
      <c r="J9442">
        <v>89400</v>
      </c>
      <c r="K9442" t="s">
        <v>3120</v>
      </c>
      <c r="L9442">
        <v>39</v>
      </c>
      <c r="M9442">
        <v>50</v>
      </c>
      <c r="N9442" t="s">
        <v>3860</v>
      </c>
    </row>
    <row r="9443" spans="1:14" x14ac:dyDescent="0.2">
      <c r="A9443" t="s">
        <v>15202</v>
      </c>
      <c r="B9443">
        <v>32450</v>
      </c>
      <c r="C9443">
        <v>37100</v>
      </c>
      <c r="D9443">
        <v>41750</v>
      </c>
      <c r="E9443">
        <v>46350</v>
      </c>
      <c r="F9443">
        <v>50100</v>
      </c>
      <c r="G9443">
        <v>53800</v>
      </c>
      <c r="H9443">
        <v>57500</v>
      </c>
      <c r="I9443">
        <v>61200</v>
      </c>
      <c r="J9443">
        <v>64900</v>
      </c>
      <c r="K9443" t="s">
        <v>3120</v>
      </c>
      <c r="L9443">
        <v>41</v>
      </c>
      <c r="M9443">
        <v>50</v>
      </c>
      <c r="N9443" t="s">
        <v>2250</v>
      </c>
    </row>
    <row r="9444" spans="1:14" x14ac:dyDescent="0.2">
      <c r="A9444" t="s">
        <v>15203</v>
      </c>
      <c r="B9444">
        <v>32450</v>
      </c>
      <c r="C9444">
        <v>37100</v>
      </c>
      <c r="D9444">
        <v>41750</v>
      </c>
      <c r="E9444">
        <v>46350</v>
      </c>
      <c r="F9444">
        <v>50100</v>
      </c>
      <c r="G9444">
        <v>53800</v>
      </c>
      <c r="H9444">
        <v>57500</v>
      </c>
      <c r="I9444">
        <v>61200</v>
      </c>
      <c r="J9444">
        <v>64900</v>
      </c>
      <c r="K9444" t="s">
        <v>3120</v>
      </c>
      <c r="L9444">
        <v>43</v>
      </c>
      <c r="M9444">
        <v>50</v>
      </c>
      <c r="N9444" t="s">
        <v>2251</v>
      </c>
    </row>
    <row r="9445" spans="1:14" x14ac:dyDescent="0.2">
      <c r="A9445" t="s">
        <v>15204</v>
      </c>
      <c r="B9445">
        <v>32450</v>
      </c>
      <c r="C9445">
        <v>37100</v>
      </c>
      <c r="D9445">
        <v>41750</v>
      </c>
      <c r="E9445">
        <v>46350</v>
      </c>
      <c r="F9445">
        <v>50100</v>
      </c>
      <c r="G9445">
        <v>53800</v>
      </c>
      <c r="H9445">
        <v>57500</v>
      </c>
      <c r="I9445">
        <v>61200</v>
      </c>
      <c r="J9445">
        <v>64900</v>
      </c>
      <c r="K9445" t="s">
        <v>3120</v>
      </c>
      <c r="L9445">
        <v>45</v>
      </c>
      <c r="M9445">
        <v>50</v>
      </c>
      <c r="N9445" t="s">
        <v>2252</v>
      </c>
    </row>
    <row r="9446" spans="1:14" x14ac:dyDescent="0.2">
      <c r="A9446" t="s">
        <v>15205</v>
      </c>
      <c r="B9446">
        <v>17600</v>
      </c>
      <c r="C9446">
        <v>20100</v>
      </c>
      <c r="D9446">
        <v>22600</v>
      </c>
      <c r="E9446">
        <v>25100</v>
      </c>
      <c r="F9446">
        <v>27150</v>
      </c>
      <c r="G9446">
        <v>29150</v>
      </c>
      <c r="H9446">
        <v>31150</v>
      </c>
      <c r="I9446">
        <v>33150</v>
      </c>
      <c r="J9446">
        <v>35150</v>
      </c>
      <c r="K9446" t="s">
        <v>5535</v>
      </c>
      <c r="L9446">
        <v>999</v>
      </c>
      <c r="M9446">
        <v>50</v>
      </c>
      <c r="N9446" t="s">
        <v>5536</v>
      </c>
    </row>
    <row r="9447" spans="1:14" x14ac:dyDescent="0.2">
      <c r="A9447" t="s">
        <v>15206</v>
      </c>
      <c r="B9447">
        <v>28300</v>
      </c>
      <c r="C9447">
        <v>32350</v>
      </c>
      <c r="D9447">
        <v>36400</v>
      </c>
      <c r="E9447">
        <v>40400</v>
      </c>
      <c r="F9447">
        <v>43650</v>
      </c>
      <c r="G9447">
        <v>46900</v>
      </c>
      <c r="H9447">
        <v>50100</v>
      </c>
      <c r="I9447">
        <v>53350</v>
      </c>
      <c r="J9447">
        <v>56600</v>
      </c>
      <c r="K9447" t="s">
        <v>3121</v>
      </c>
      <c r="L9447">
        <v>10</v>
      </c>
      <c r="M9447">
        <v>50</v>
      </c>
      <c r="N9447" t="s">
        <v>5537</v>
      </c>
    </row>
    <row r="9448" spans="1:14" x14ac:dyDescent="0.2">
      <c r="A9448" t="s">
        <v>15207</v>
      </c>
      <c r="B9448">
        <v>17300</v>
      </c>
      <c r="C9448">
        <v>19750</v>
      </c>
      <c r="D9448">
        <v>22200</v>
      </c>
      <c r="E9448">
        <v>24650</v>
      </c>
      <c r="F9448">
        <v>26650</v>
      </c>
      <c r="G9448">
        <v>29600</v>
      </c>
      <c r="H9448">
        <v>30600</v>
      </c>
      <c r="I9448">
        <v>32550</v>
      </c>
      <c r="J9448">
        <v>34550</v>
      </c>
      <c r="K9448" t="s">
        <v>5541</v>
      </c>
      <c r="L9448">
        <v>999</v>
      </c>
      <c r="M9448">
        <v>50</v>
      </c>
      <c r="N9448" t="s">
        <v>5542</v>
      </c>
    </row>
    <row r="9449" spans="1:14" x14ac:dyDescent="0.2">
      <c r="A9449" t="s">
        <v>15208</v>
      </c>
      <c r="B9449">
        <v>9800</v>
      </c>
      <c r="C9449">
        <v>11200</v>
      </c>
      <c r="D9449">
        <v>12600</v>
      </c>
      <c r="E9449">
        <v>14000</v>
      </c>
      <c r="F9449">
        <v>15150</v>
      </c>
      <c r="G9449">
        <v>16250</v>
      </c>
      <c r="H9449">
        <v>17400</v>
      </c>
      <c r="I9449">
        <v>18500</v>
      </c>
      <c r="J9449">
        <v>19600</v>
      </c>
      <c r="K9449" t="s">
        <v>3122</v>
      </c>
      <c r="L9449">
        <v>1</v>
      </c>
      <c r="M9449">
        <v>50</v>
      </c>
      <c r="N9449" t="s">
        <v>1977</v>
      </c>
    </row>
    <row r="9450" spans="1:14" x14ac:dyDescent="0.2">
      <c r="A9450" t="s">
        <v>15209</v>
      </c>
      <c r="B9450">
        <v>9950</v>
      </c>
      <c r="C9450">
        <v>11350</v>
      </c>
      <c r="D9450">
        <v>12750</v>
      </c>
      <c r="E9450">
        <v>14150</v>
      </c>
      <c r="F9450">
        <v>15300</v>
      </c>
      <c r="G9450">
        <v>16450</v>
      </c>
      <c r="H9450">
        <v>17550</v>
      </c>
      <c r="I9450">
        <v>18700</v>
      </c>
      <c r="J9450">
        <v>19850</v>
      </c>
      <c r="K9450" t="s">
        <v>3122</v>
      </c>
      <c r="L9450">
        <v>3</v>
      </c>
      <c r="M9450">
        <v>50</v>
      </c>
      <c r="N9450" t="s">
        <v>1978</v>
      </c>
    </row>
    <row r="9451" spans="1:14" x14ac:dyDescent="0.2">
      <c r="A9451" t="s">
        <v>15210</v>
      </c>
      <c r="B9451">
        <v>9950</v>
      </c>
      <c r="C9451">
        <v>11350</v>
      </c>
      <c r="D9451">
        <v>12750</v>
      </c>
      <c r="E9451">
        <v>14150</v>
      </c>
      <c r="F9451">
        <v>15300</v>
      </c>
      <c r="G9451">
        <v>16450</v>
      </c>
      <c r="H9451">
        <v>17550</v>
      </c>
      <c r="I9451">
        <v>18700</v>
      </c>
      <c r="J9451">
        <v>19850</v>
      </c>
      <c r="K9451" t="s">
        <v>3122</v>
      </c>
      <c r="L9451">
        <v>5</v>
      </c>
      <c r="M9451">
        <v>50</v>
      </c>
      <c r="N9451" t="s">
        <v>1979</v>
      </c>
    </row>
    <row r="9452" spans="1:14" x14ac:dyDescent="0.2">
      <c r="A9452" t="s">
        <v>15211</v>
      </c>
      <c r="B9452">
        <v>11800</v>
      </c>
      <c r="C9452">
        <v>13450</v>
      </c>
      <c r="D9452">
        <v>15150</v>
      </c>
      <c r="E9452">
        <v>16800</v>
      </c>
      <c r="F9452">
        <v>18150</v>
      </c>
      <c r="G9452">
        <v>19500</v>
      </c>
      <c r="H9452">
        <v>20850</v>
      </c>
      <c r="I9452">
        <v>22200</v>
      </c>
      <c r="J9452">
        <v>23550</v>
      </c>
      <c r="K9452" t="s">
        <v>3122</v>
      </c>
      <c r="L9452">
        <v>7</v>
      </c>
      <c r="M9452">
        <v>50</v>
      </c>
      <c r="N9452" t="s">
        <v>1980</v>
      </c>
    </row>
    <row r="9453" spans="1:14" x14ac:dyDescent="0.2">
      <c r="A9453" t="s">
        <v>15212</v>
      </c>
      <c r="B9453">
        <v>9600</v>
      </c>
      <c r="C9453">
        <v>11000</v>
      </c>
      <c r="D9453">
        <v>12350</v>
      </c>
      <c r="E9453">
        <v>13700</v>
      </c>
      <c r="F9453">
        <v>14800</v>
      </c>
      <c r="G9453">
        <v>15900</v>
      </c>
      <c r="H9453">
        <v>17000</v>
      </c>
      <c r="I9453">
        <v>18100</v>
      </c>
      <c r="J9453">
        <v>19200</v>
      </c>
      <c r="K9453" t="s">
        <v>3122</v>
      </c>
      <c r="L9453">
        <v>9</v>
      </c>
      <c r="M9453">
        <v>50</v>
      </c>
      <c r="N9453" t="s">
        <v>1981</v>
      </c>
    </row>
    <row r="9454" spans="1:14" x14ac:dyDescent="0.2">
      <c r="A9454" t="s">
        <v>15213</v>
      </c>
      <c r="B9454">
        <v>9950</v>
      </c>
      <c r="C9454">
        <v>11350</v>
      </c>
      <c r="D9454">
        <v>12750</v>
      </c>
      <c r="E9454">
        <v>14150</v>
      </c>
      <c r="F9454">
        <v>15300</v>
      </c>
      <c r="G9454">
        <v>16450</v>
      </c>
      <c r="H9454">
        <v>17550</v>
      </c>
      <c r="I9454">
        <v>18700</v>
      </c>
      <c r="J9454">
        <v>19850</v>
      </c>
      <c r="K9454" t="s">
        <v>3122</v>
      </c>
      <c r="L9454">
        <v>11</v>
      </c>
      <c r="M9454">
        <v>50</v>
      </c>
      <c r="N9454" t="s">
        <v>1982</v>
      </c>
    </row>
    <row r="9455" spans="1:14" x14ac:dyDescent="0.2">
      <c r="A9455" t="s">
        <v>15214</v>
      </c>
      <c r="B9455">
        <v>10000</v>
      </c>
      <c r="C9455">
        <v>11400</v>
      </c>
      <c r="D9455">
        <v>12850</v>
      </c>
      <c r="E9455">
        <v>14250</v>
      </c>
      <c r="F9455">
        <v>15400</v>
      </c>
      <c r="G9455">
        <v>16550</v>
      </c>
      <c r="H9455">
        <v>17700</v>
      </c>
      <c r="I9455">
        <v>18850</v>
      </c>
      <c r="J9455">
        <v>19950</v>
      </c>
      <c r="K9455" t="s">
        <v>3122</v>
      </c>
      <c r="L9455">
        <v>13</v>
      </c>
      <c r="M9455">
        <v>50</v>
      </c>
      <c r="N9455" t="s">
        <v>1983</v>
      </c>
    </row>
    <row r="9456" spans="1:14" x14ac:dyDescent="0.2">
      <c r="A9456" t="s">
        <v>15215</v>
      </c>
      <c r="B9456">
        <v>9350</v>
      </c>
      <c r="C9456">
        <v>10650</v>
      </c>
      <c r="D9456">
        <v>12000</v>
      </c>
      <c r="E9456">
        <v>13300</v>
      </c>
      <c r="F9456">
        <v>14400</v>
      </c>
      <c r="G9456">
        <v>15450</v>
      </c>
      <c r="H9456">
        <v>16500</v>
      </c>
      <c r="I9456">
        <v>17600</v>
      </c>
      <c r="J9456">
        <v>18650</v>
      </c>
      <c r="K9456" t="s">
        <v>3122</v>
      </c>
      <c r="L9456">
        <v>15</v>
      </c>
      <c r="M9456">
        <v>50</v>
      </c>
      <c r="N9456" t="s">
        <v>1984</v>
      </c>
    </row>
    <row r="9457" spans="1:14" x14ac:dyDescent="0.2">
      <c r="A9457" t="s">
        <v>15216</v>
      </c>
      <c r="B9457">
        <v>11800</v>
      </c>
      <c r="C9457">
        <v>13450</v>
      </c>
      <c r="D9457">
        <v>15150</v>
      </c>
      <c r="E9457">
        <v>16800</v>
      </c>
      <c r="F9457">
        <v>18150</v>
      </c>
      <c r="G9457">
        <v>19500</v>
      </c>
      <c r="H9457">
        <v>20850</v>
      </c>
      <c r="I9457">
        <v>22200</v>
      </c>
      <c r="J9457">
        <v>23550</v>
      </c>
      <c r="K9457" t="s">
        <v>3122</v>
      </c>
      <c r="L9457">
        <v>17</v>
      </c>
      <c r="M9457">
        <v>50</v>
      </c>
      <c r="N9457" t="s">
        <v>1985</v>
      </c>
    </row>
    <row r="9458" spans="1:14" x14ac:dyDescent="0.2">
      <c r="A9458" t="s">
        <v>15217</v>
      </c>
      <c r="B9458">
        <v>9600</v>
      </c>
      <c r="C9458">
        <v>11000</v>
      </c>
      <c r="D9458">
        <v>12350</v>
      </c>
      <c r="E9458">
        <v>13700</v>
      </c>
      <c r="F9458">
        <v>14800</v>
      </c>
      <c r="G9458">
        <v>15900</v>
      </c>
      <c r="H9458">
        <v>17000</v>
      </c>
      <c r="I9458">
        <v>18100</v>
      </c>
      <c r="J9458">
        <v>19200</v>
      </c>
      <c r="K9458" t="s">
        <v>3122</v>
      </c>
      <c r="L9458">
        <v>19</v>
      </c>
      <c r="M9458">
        <v>50</v>
      </c>
      <c r="N9458" t="s">
        <v>1986</v>
      </c>
    </row>
    <row r="9459" spans="1:14" x14ac:dyDescent="0.2">
      <c r="A9459" t="s">
        <v>15218</v>
      </c>
      <c r="B9459">
        <v>11800</v>
      </c>
      <c r="C9459">
        <v>13450</v>
      </c>
      <c r="D9459">
        <v>15150</v>
      </c>
      <c r="E9459">
        <v>16800</v>
      </c>
      <c r="F9459">
        <v>18150</v>
      </c>
      <c r="G9459">
        <v>19500</v>
      </c>
      <c r="H9459">
        <v>20850</v>
      </c>
      <c r="I9459">
        <v>22200</v>
      </c>
      <c r="J9459">
        <v>23550</v>
      </c>
      <c r="K9459" t="s">
        <v>3122</v>
      </c>
      <c r="L9459">
        <v>21</v>
      </c>
      <c r="M9459">
        <v>50</v>
      </c>
      <c r="N9459" t="s">
        <v>1987</v>
      </c>
    </row>
    <row r="9460" spans="1:14" x14ac:dyDescent="0.2">
      <c r="A9460" t="s">
        <v>15219</v>
      </c>
      <c r="B9460">
        <v>9450</v>
      </c>
      <c r="C9460">
        <v>10800</v>
      </c>
      <c r="D9460">
        <v>12150</v>
      </c>
      <c r="E9460">
        <v>13500</v>
      </c>
      <c r="F9460">
        <v>14600</v>
      </c>
      <c r="G9460">
        <v>15700</v>
      </c>
      <c r="H9460">
        <v>16750</v>
      </c>
      <c r="I9460">
        <v>17850</v>
      </c>
      <c r="J9460">
        <v>18900</v>
      </c>
      <c r="K9460" t="s">
        <v>3122</v>
      </c>
      <c r="L9460">
        <v>23</v>
      </c>
      <c r="M9460">
        <v>50</v>
      </c>
      <c r="N9460" t="s">
        <v>1988</v>
      </c>
    </row>
    <row r="9461" spans="1:14" x14ac:dyDescent="0.2">
      <c r="A9461" t="s">
        <v>15220</v>
      </c>
      <c r="B9461">
        <v>12050</v>
      </c>
      <c r="C9461">
        <v>13800</v>
      </c>
      <c r="D9461">
        <v>15500</v>
      </c>
      <c r="E9461">
        <v>17200</v>
      </c>
      <c r="F9461">
        <v>18600</v>
      </c>
      <c r="G9461">
        <v>20000</v>
      </c>
      <c r="H9461">
        <v>21350</v>
      </c>
      <c r="I9461">
        <v>22750</v>
      </c>
      <c r="J9461">
        <v>24100</v>
      </c>
      <c r="K9461" t="s">
        <v>3122</v>
      </c>
      <c r="L9461">
        <v>25</v>
      </c>
      <c r="M9461">
        <v>50</v>
      </c>
      <c r="N9461" t="s">
        <v>1989</v>
      </c>
    </row>
    <row r="9462" spans="1:14" x14ac:dyDescent="0.2">
      <c r="A9462" t="s">
        <v>15221</v>
      </c>
      <c r="B9462">
        <v>10000</v>
      </c>
      <c r="C9462">
        <v>11400</v>
      </c>
      <c r="D9462">
        <v>12850</v>
      </c>
      <c r="E9462">
        <v>14250</v>
      </c>
      <c r="F9462">
        <v>15400</v>
      </c>
      <c r="G9462">
        <v>16550</v>
      </c>
      <c r="H9462">
        <v>17700</v>
      </c>
      <c r="I9462">
        <v>18850</v>
      </c>
      <c r="J9462">
        <v>19950</v>
      </c>
      <c r="K9462" t="s">
        <v>3122</v>
      </c>
      <c r="L9462">
        <v>27</v>
      </c>
      <c r="M9462">
        <v>50</v>
      </c>
      <c r="N9462" t="s">
        <v>1990</v>
      </c>
    </row>
    <row r="9463" spans="1:14" x14ac:dyDescent="0.2">
      <c r="A9463" t="s">
        <v>15222</v>
      </c>
      <c r="B9463">
        <v>11800</v>
      </c>
      <c r="C9463">
        <v>13450</v>
      </c>
      <c r="D9463">
        <v>15150</v>
      </c>
      <c r="E9463">
        <v>16800</v>
      </c>
      <c r="F9463">
        <v>18150</v>
      </c>
      <c r="G9463">
        <v>19500</v>
      </c>
      <c r="H9463">
        <v>20850</v>
      </c>
      <c r="I9463">
        <v>22200</v>
      </c>
      <c r="J9463">
        <v>23550</v>
      </c>
      <c r="K9463" t="s">
        <v>3122</v>
      </c>
      <c r="L9463">
        <v>29</v>
      </c>
      <c r="M9463">
        <v>50</v>
      </c>
      <c r="N9463" t="s">
        <v>1991</v>
      </c>
    </row>
    <row r="9464" spans="1:14" x14ac:dyDescent="0.2">
      <c r="A9464" t="s">
        <v>15223</v>
      </c>
      <c r="B9464">
        <v>11800</v>
      </c>
      <c r="C9464">
        <v>13450</v>
      </c>
      <c r="D9464">
        <v>15150</v>
      </c>
      <c r="E9464">
        <v>16800</v>
      </c>
      <c r="F9464">
        <v>18150</v>
      </c>
      <c r="G9464">
        <v>19500</v>
      </c>
      <c r="H9464">
        <v>20850</v>
      </c>
      <c r="I9464">
        <v>22200</v>
      </c>
      <c r="J9464">
        <v>23550</v>
      </c>
      <c r="K9464" t="s">
        <v>3122</v>
      </c>
      <c r="L9464">
        <v>31</v>
      </c>
      <c r="M9464">
        <v>50</v>
      </c>
      <c r="N9464" t="s">
        <v>1992</v>
      </c>
    </row>
    <row r="9465" spans="1:14" x14ac:dyDescent="0.2">
      <c r="A9465" t="s">
        <v>15224</v>
      </c>
      <c r="B9465">
        <v>11800</v>
      </c>
      <c r="C9465">
        <v>13450</v>
      </c>
      <c r="D9465">
        <v>15150</v>
      </c>
      <c r="E9465">
        <v>16800</v>
      </c>
      <c r="F9465">
        <v>18150</v>
      </c>
      <c r="G9465">
        <v>19500</v>
      </c>
      <c r="H9465">
        <v>20850</v>
      </c>
      <c r="I9465">
        <v>22200</v>
      </c>
      <c r="J9465">
        <v>23550</v>
      </c>
      <c r="K9465" t="s">
        <v>3122</v>
      </c>
      <c r="L9465">
        <v>33</v>
      </c>
      <c r="M9465">
        <v>50</v>
      </c>
      <c r="N9465" t="s">
        <v>1993</v>
      </c>
    </row>
    <row r="9466" spans="1:14" x14ac:dyDescent="0.2">
      <c r="A9466" t="s">
        <v>15225</v>
      </c>
      <c r="B9466">
        <v>12050</v>
      </c>
      <c r="C9466">
        <v>13800</v>
      </c>
      <c r="D9466">
        <v>15500</v>
      </c>
      <c r="E9466">
        <v>17200</v>
      </c>
      <c r="F9466">
        <v>18600</v>
      </c>
      <c r="G9466">
        <v>20000</v>
      </c>
      <c r="H9466">
        <v>21350</v>
      </c>
      <c r="I9466">
        <v>22750</v>
      </c>
      <c r="J9466">
        <v>24100</v>
      </c>
      <c r="K9466" t="s">
        <v>3122</v>
      </c>
      <c r="L9466">
        <v>35</v>
      </c>
      <c r="M9466">
        <v>50</v>
      </c>
      <c r="N9466" t="s">
        <v>1994</v>
      </c>
    </row>
    <row r="9467" spans="1:14" x14ac:dyDescent="0.2">
      <c r="A9467" t="s">
        <v>15226</v>
      </c>
      <c r="B9467">
        <v>11000</v>
      </c>
      <c r="C9467">
        <v>12550</v>
      </c>
      <c r="D9467">
        <v>14100</v>
      </c>
      <c r="E9467">
        <v>15650</v>
      </c>
      <c r="F9467">
        <v>16950</v>
      </c>
      <c r="G9467">
        <v>18200</v>
      </c>
      <c r="H9467">
        <v>19450</v>
      </c>
      <c r="I9467">
        <v>20700</v>
      </c>
      <c r="J9467">
        <v>21950</v>
      </c>
      <c r="K9467" t="s">
        <v>3122</v>
      </c>
      <c r="L9467">
        <v>37</v>
      </c>
      <c r="M9467">
        <v>50</v>
      </c>
      <c r="N9467" t="s">
        <v>1995</v>
      </c>
    </row>
    <row r="9468" spans="1:14" x14ac:dyDescent="0.2">
      <c r="A9468" t="s">
        <v>15227</v>
      </c>
      <c r="B9468">
        <v>9600</v>
      </c>
      <c r="C9468">
        <v>11000</v>
      </c>
      <c r="D9468">
        <v>12350</v>
      </c>
      <c r="E9468">
        <v>13700</v>
      </c>
      <c r="F9468">
        <v>14800</v>
      </c>
      <c r="G9468">
        <v>15900</v>
      </c>
      <c r="H9468">
        <v>17000</v>
      </c>
      <c r="I9468">
        <v>18100</v>
      </c>
      <c r="J9468">
        <v>19200</v>
      </c>
      <c r="K9468" t="s">
        <v>3122</v>
      </c>
      <c r="L9468">
        <v>39</v>
      </c>
      <c r="M9468">
        <v>50</v>
      </c>
      <c r="N9468" t="s">
        <v>1996</v>
      </c>
    </row>
    <row r="9469" spans="1:14" x14ac:dyDescent="0.2">
      <c r="A9469" t="s">
        <v>15228</v>
      </c>
      <c r="B9469">
        <v>12050</v>
      </c>
      <c r="C9469">
        <v>13800</v>
      </c>
      <c r="D9469">
        <v>15500</v>
      </c>
      <c r="E9469">
        <v>17200</v>
      </c>
      <c r="F9469">
        <v>18600</v>
      </c>
      <c r="G9469">
        <v>20000</v>
      </c>
      <c r="H9469">
        <v>21350</v>
      </c>
      <c r="I9469">
        <v>22750</v>
      </c>
      <c r="J9469">
        <v>24100</v>
      </c>
      <c r="K9469" t="s">
        <v>3122</v>
      </c>
      <c r="L9469">
        <v>41</v>
      </c>
      <c r="M9469">
        <v>50</v>
      </c>
      <c r="N9469" t="s">
        <v>1997</v>
      </c>
    </row>
    <row r="9470" spans="1:14" x14ac:dyDescent="0.2">
      <c r="A9470" t="s">
        <v>15229</v>
      </c>
      <c r="B9470">
        <v>9100</v>
      </c>
      <c r="C9470">
        <v>10400</v>
      </c>
      <c r="D9470">
        <v>11700</v>
      </c>
      <c r="E9470">
        <v>12950</v>
      </c>
      <c r="F9470">
        <v>14000</v>
      </c>
      <c r="G9470">
        <v>15050</v>
      </c>
      <c r="H9470">
        <v>16100</v>
      </c>
      <c r="I9470">
        <v>17100</v>
      </c>
      <c r="J9470">
        <v>18150</v>
      </c>
      <c r="K9470" t="s">
        <v>3122</v>
      </c>
      <c r="L9470">
        <v>43</v>
      </c>
      <c r="M9470">
        <v>50</v>
      </c>
      <c r="N9470" t="s">
        <v>1998</v>
      </c>
    </row>
    <row r="9471" spans="1:14" x14ac:dyDescent="0.2">
      <c r="A9471" t="s">
        <v>15230</v>
      </c>
      <c r="B9471">
        <v>11800</v>
      </c>
      <c r="C9471">
        <v>13450</v>
      </c>
      <c r="D9471">
        <v>15150</v>
      </c>
      <c r="E9471">
        <v>16800</v>
      </c>
      <c r="F9471">
        <v>18150</v>
      </c>
      <c r="G9471">
        <v>19500</v>
      </c>
      <c r="H9471">
        <v>20850</v>
      </c>
      <c r="I9471">
        <v>22200</v>
      </c>
      <c r="J9471">
        <v>23550</v>
      </c>
      <c r="K9471" t="s">
        <v>3122</v>
      </c>
      <c r="L9471">
        <v>45</v>
      </c>
      <c r="M9471">
        <v>50</v>
      </c>
      <c r="N9471" t="s">
        <v>1999</v>
      </c>
    </row>
    <row r="9472" spans="1:14" x14ac:dyDescent="0.2">
      <c r="A9472" t="s">
        <v>15231</v>
      </c>
      <c r="B9472">
        <v>11800</v>
      </c>
      <c r="C9472">
        <v>13450</v>
      </c>
      <c r="D9472">
        <v>15150</v>
      </c>
      <c r="E9472">
        <v>16800</v>
      </c>
      <c r="F9472">
        <v>18150</v>
      </c>
      <c r="G9472">
        <v>19500</v>
      </c>
      <c r="H9472">
        <v>20850</v>
      </c>
      <c r="I9472">
        <v>22200</v>
      </c>
      <c r="J9472">
        <v>23550</v>
      </c>
      <c r="K9472" t="s">
        <v>3122</v>
      </c>
      <c r="L9472">
        <v>47</v>
      </c>
      <c r="M9472">
        <v>50</v>
      </c>
      <c r="N9472" t="s">
        <v>2000</v>
      </c>
    </row>
    <row r="9473" spans="1:14" x14ac:dyDescent="0.2">
      <c r="A9473" t="s">
        <v>15232</v>
      </c>
      <c r="B9473">
        <v>9100</v>
      </c>
      <c r="C9473">
        <v>10400</v>
      </c>
      <c r="D9473">
        <v>11700</v>
      </c>
      <c r="E9473">
        <v>12950</v>
      </c>
      <c r="F9473">
        <v>14000</v>
      </c>
      <c r="G9473">
        <v>15050</v>
      </c>
      <c r="H9473">
        <v>16100</v>
      </c>
      <c r="I9473">
        <v>17100</v>
      </c>
      <c r="J9473">
        <v>18150</v>
      </c>
      <c r="K9473" t="s">
        <v>3122</v>
      </c>
      <c r="L9473">
        <v>49</v>
      </c>
      <c r="M9473">
        <v>50</v>
      </c>
      <c r="N9473" t="s">
        <v>2001</v>
      </c>
    </row>
    <row r="9474" spans="1:14" x14ac:dyDescent="0.2">
      <c r="A9474" t="s">
        <v>15233</v>
      </c>
      <c r="B9474">
        <v>11800</v>
      </c>
      <c r="C9474">
        <v>13450</v>
      </c>
      <c r="D9474">
        <v>15150</v>
      </c>
      <c r="E9474">
        <v>16800</v>
      </c>
      <c r="F9474">
        <v>18150</v>
      </c>
      <c r="G9474">
        <v>19500</v>
      </c>
      <c r="H9474">
        <v>20850</v>
      </c>
      <c r="I9474">
        <v>22200</v>
      </c>
      <c r="J9474">
        <v>23550</v>
      </c>
      <c r="K9474" t="s">
        <v>3122</v>
      </c>
      <c r="L9474">
        <v>51</v>
      </c>
      <c r="M9474">
        <v>50</v>
      </c>
      <c r="N9474" t="s">
        <v>2002</v>
      </c>
    </row>
    <row r="9475" spans="1:14" x14ac:dyDescent="0.2">
      <c r="A9475" t="s">
        <v>15234</v>
      </c>
      <c r="B9475">
        <v>11000</v>
      </c>
      <c r="C9475">
        <v>12550</v>
      </c>
      <c r="D9475">
        <v>14100</v>
      </c>
      <c r="E9475">
        <v>15650</v>
      </c>
      <c r="F9475">
        <v>16950</v>
      </c>
      <c r="G9475">
        <v>18200</v>
      </c>
      <c r="H9475">
        <v>19450</v>
      </c>
      <c r="I9475">
        <v>20700</v>
      </c>
      <c r="J9475">
        <v>21950</v>
      </c>
      <c r="K9475" t="s">
        <v>3122</v>
      </c>
      <c r="L9475">
        <v>53</v>
      </c>
      <c r="M9475">
        <v>50</v>
      </c>
      <c r="N9475" t="s">
        <v>2003</v>
      </c>
    </row>
    <row r="9476" spans="1:14" x14ac:dyDescent="0.2">
      <c r="A9476" t="s">
        <v>15235</v>
      </c>
      <c r="B9476">
        <v>11800</v>
      </c>
      <c r="C9476">
        <v>13450</v>
      </c>
      <c r="D9476">
        <v>15150</v>
      </c>
      <c r="E9476">
        <v>16800</v>
      </c>
      <c r="F9476">
        <v>18150</v>
      </c>
      <c r="G9476">
        <v>19500</v>
      </c>
      <c r="H9476">
        <v>20850</v>
      </c>
      <c r="I9476">
        <v>22200</v>
      </c>
      <c r="J9476">
        <v>23550</v>
      </c>
      <c r="K9476" t="s">
        <v>3122</v>
      </c>
      <c r="L9476">
        <v>54</v>
      </c>
      <c r="M9476">
        <v>50</v>
      </c>
      <c r="N9476" t="s">
        <v>2004</v>
      </c>
    </row>
    <row r="9477" spans="1:14" x14ac:dyDescent="0.2">
      <c r="A9477" t="s">
        <v>15236</v>
      </c>
      <c r="B9477">
        <v>9100</v>
      </c>
      <c r="C9477">
        <v>10400</v>
      </c>
      <c r="D9477">
        <v>11700</v>
      </c>
      <c r="E9477">
        <v>12950</v>
      </c>
      <c r="F9477">
        <v>14000</v>
      </c>
      <c r="G9477">
        <v>15050</v>
      </c>
      <c r="H9477">
        <v>16100</v>
      </c>
      <c r="I9477">
        <v>17100</v>
      </c>
      <c r="J9477">
        <v>18150</v>
      </c>
      <c r="K9477" t="s">
        <v>3122</v>
      </c>
      <c r="L9477">
        <v>55</v>
      </c>
      <c r="M9477">
        <v>50</v>
      </c>
      <c r="N9477" t="s">
        <v>2005</v>
      </c>
    </row>
    <row r="9478" spans="1:14" x14ac:dyDescent="0.2">
      <c r="A9478" t="s">
        <v>15237</v>
      </c>
      <c r="B9478">
        <v>9350</v>
      </c>
      <c r="C9478">
        <v>10650</v>
      </c>
      <c r="D9478">
        <v>12000</v>
      </c>
      <c r="E9478">
        <v>13300</v>
      </c>
      <c r="F9478">
        <v>14400</v>
      </c>
      <c r="G9478">
        <v>15450</v>
      </c>
      <c r="H9478">
        <v>16500</v>
      </c>
      <c r="I9478">
        <v>17600</v>
      </c>
      <c r="J9478">
        <v>18650</v>
      </c>
      <c r="K9478" t="s">
        <v>3122</v>
      </c>
      <c r="L9478">
        <v>57</v>
      </c>
      <c r="M9478">
        <v>50</v>
      </c>
      <c r="N9478" t="s">
        <v>2006</v>
      </c>
    </row>
    <row r="9479" spans="1:14" x14ac:dyDescent="0.2">
      <c r="A9479" t="s">
        <v>15238</v>
      </c>
      <c r="B9479">
        <v>9100</v>
      </c>
      <c r="C9479">
        <v>10400</v>
      </c>
      <c r="D9479">
        <v>11700</v>
      </c>
      <c r="E9479">
        <v>12950</v>
      </c>
      <c r="F9479">
        <v>14000</v>
      </c>
      <c r="G9479">
        <v>15050</v>
      </c>
      <c r="H9479">
        <v>16100</v>
      </c>
      <c r="I9479">
        <v>17100</v>
      </c>
      <c r="J9479">
        <v>18150</v>
      </c>
      <c r="K9479" t="s">
        <v>3122</v>
      </c>
      <c r="L9479">
        <v>59</v>
      </c>
      <c r="M9479">
        <v>50</v>
      </c>
      <c r="N9479" t="s">
        <v>2007</v>
      </c>
    </row>
    <row r="9480" spans="1:14" x14ac:dyDescent="0.2">
      <c r="A9480" t="s">
        <v>15239</v>
      </c>
      <c r="B9480">
        <v>11800</v>
      </c>
      <c r="C9480">
        <v>13450</v>
      </c>
      <c r="D9480">
        <v>15150</v>
      </c>
      <c r="E9480">
        <v>16800</v>
      </c>
      <c r="F9480">
        <v>18150</v>
      </c>
      <c r="G9480">
        <v>19500</v>
      </c>
      <c r="H9480">
        <v>20850</v>
      </c>
      <c r="I9480">
        <v>22200</v>
      </c>
      <c r="J9480">
        <v>23550</v>
      </c>
      <c r="K9480" t="s">
        <v>3122</v>
      </c>
      <c r="L9480">
        <v>61</v>
      </c>
      <c r="M9480">
        <v>50</v>
      </c>
      <c r="N9480" t="s">
        <v>2008</v>
      </c>
    </row>
    <row r="9481" spans="1:14" x14ac:dyDescent="0.2">
      <c r="A9481" t="s">
        <v>15240</v>
      </c>
      <c r="B9481">
        <v>12050</v>
      </c>
      <c r="C9481">
        <v>13800</v>
      </c>
      <c r="D9481">
        <v>15500</v>
      </c>
      <c r="E9481">
        <v>17200</v>
      </c>
      <c r="F9481">
        <v>18600</v>
      </c>
      <c r="G9481">
        <v>20000</v>
      </c>
      <c r="H9481">
        <v>21350</v>
      </c>
      <c r="I9481">
        <v>22750</v>
      </c>
      <c r="J9481">
        <v>24100</v>
      </c>
      <c r="K9481" t="s">
        <v>3122</v>
      </c>
      <c r="L9481">
        <v>63</v>
      </c>
      <c r="M9481">
        <v>50</v>
      </c>
      <c r="N9481" t="s">
        <v>2009</v>
      </c>
    </row>
    <row r="9482" spans="1:14" x14ac:dyDescent="0.2">
      <c r="A9482" t="s">
        <v>15241</v>
      </c>
      <c r="B9482">
        <v>10000</v>
      </c>
      <c r="C9482">
        <v>11400</v>
      </c>
      <c r="D9482">
        <v>12850</v>
      </c>
      <c r="E9482">
        <v>14250</v>
      </c>
      <c r="F9482">
        <v>15400</v>
      </c>
      <c r="G9482">
        <v>16550</v>
      </c>
      <c r="H9482">
        <v>17700</v>
      </c>
      <c r="I9482">
        <v>18850</v>
      </c>
      <c r="J9482">
        <v>19950</v>
      </c>
      <c r="K9482" t="s">
        <v>3122</v>
      </c>
      <c r="L9482">
        <v>65</v>
      </c>
      <c r="M9482">
        <v>50</v>
      </c>
      <c r="N9482" t="s">
        <v>2010</v>
      </c>
    </row>
    <row r="9483" spans="1:14" x14ac:dyDescent="0.2">
      <c r="A9483" t="s">
        <v>15242</v>
      </c>
      <c r="B9483">
        <v>10400</v>
      </c>
      <c r="C9483">
        <v>11850</v>
      </c>
      <c r="D9483">
        <v>13350</v>
      </c>
      <c r="E9483">
        <v>14800</v>
      </c>
      <c r="F9483">
        <v>16000</v>
      </c>
      <c r="G9483">
        <v>17200</v>
      </c>
      <c r="H9483">
        <v>18400</v>
      </c>
      <c r="I9483">
        <v>19550</v>
      </c>
      <c r="J9483">
        <v>20750</v>
      </c>
      <c r="K9483" t="s">
        <v>3122</v>
      </c>
      <c r="L9483">
        <v>67</v>
      </c>
      <c r="M9483">
        <v>50</v>
      </c>
      <c r="N9483" t="s">
        <v>2011</v>
      </c>
    </row>
    <row r="9484" spans="1:14" x14ac:dyDescent="0.2">
      <c r="A9484" t="s">
        <v>15243</v>
      </c>
      <c r="B9484">
        <v>11800</v>
      </c>
      <c r="C9484">
        <v>13450</v>
      </c>
      <c r="D9484">
        <v>15150</v>
      </c>
      <c r="E9484">
        <v>16800</v>
      </c>
      <c r="F9484">
        <v>18150</v>
      </c>
      <c r="G9484">
        <v>19500</v>
      </c>
      <c r="H9484">
        <v>20850</v>
      </c>
      <c r="I9484">
        <v>22200</v>
      </c>
      <c r="J9484">
        <v>23550</v>
      </c>
      <c r="K9484" t="s">
        <v>3122</v>
      </c>
      <c r="L9484">
        <v>69</v>
      </c>
      <c r="M9484">
        <v>50</v>
      </c>
      <c r="N9484" t="s">
        <v>2012</v>
      </c>
    </row>
    <row r="9485" spans="1:14" x14ac:dyDescent="0.2">
      <c r="A9485" t="s">
        <v>15244</v>
      </c>
      <c r="B9485">
        <v>9950</v>
      </c>
      <c r="C9485">
        <v>11350</v>
      </c>
      <c r="D9485">
        <v>12750</v>
      </c>
      <c r="E9485">
        <v>14150</v>
      </c>
      <c r="F9485">
        <v>15300</v>
      </c>
      <c r="G9485">
        <v>16450</v>
      </c>
      <c r="H9485">
        <v>17550</v>
      </c>
      <c r="I9485">
        <v>18700</v>
      </c>
      <c r="J9485">
        <v>19850</v>
      </c>
      <c r="K9485" t="s">
        <v>3122</v>
      </c>
      <c r="L9485">
        <v>71</v>
      </c>
      <c r="M9485">
        <v>50</v>
      </c>
      <c r="N9485" t="s">
        <v>2013</v>
      </c>
    </row>
    <row r="9486" spans="1:14" x14ac:dyDescent="0.2">
      <c r="A9486" t="s">
        <v>15245</v>
      </c>
      <c r="B9486">
        <v>9100</v>
      </c>
      <c r="C9486">
        <v>10400</v>
      </c>
      <c r="D9486">
        <v>11700</v>
      </c>
      <c r="E9486">
        <v>12950</v>
      </c>
      <c r="F9486">
        <v>14000</v>
      </c>
      <c r="G9486">
        <v>15050</v>
      </c>
      <c r="H9486">
        <v>16100</v>
      </c>
      <c r="I9486">
        <v>17100</v>
      </c>
      <c r="J9486">
        <v>18150</v>
      </c>
      <c r="K9486" t="s">
        <v>3122</v>
      </c>
      <c r="L9486">
        <v>73</v>
      </c>
      <c r="M9486">
        <v>50</v>
      </c>
      <c r="N9486" t="s">
        <v>2014</v>
      </c>
    </row>
    <row r="9487" spans="1:14" x14ac:dyDescent="0.2">
      <c r="A9487" t="s">
        <v>15246</v>
      </c>
      <c r="B9487">
        <v>9800</v>
      </c>
      <c r="C9487">
        <v>11200</v>
      </c>
      <c r="D9487">
        <v>12600</v>
      </c>
      <c r="E9487">
        <v>14000</v>
      </c>
      <c r="F9487">
        <v>15150</v>
      </c>
      <c r="G9487">
        <v>16250</v>
      </c>
      <c r="H9487">
        <v>17400</v>
      </c>
      <c r="I9487">
        <v>18500</v>
      </c>
      <c r="J9487">
        <v>19600</v>
      </c>
      <c r="K9487" t="s">
        <v>3122</v>
      </c>
      <c r="L9487">
        <v>75</v>
      </c>
      <c r="M9487">
        <v>50</v>
      </c>
      <c r="N9487" t="s">
        <v>2015</v>
      </c>
    </row>
    <row r="9488" spans="1:14" x14ac:dyDescent="0.2">
      <c r="A9488" t="s">
        <v>15247</v>
      </c>
      <c r="B9488">
        <v>11800</v>
      </c>
      <c r="C9488">
        <v>13450</v>
      </c>
      <c r="D9488">
        <v>15150</v>
      </c>
      <c r="E9488">
        <v>16800</v>
      </c>
      <c r="F9488">
        <v>18150</v>
      </c>
      <c r="G9488">
        <v>19500</v>
      </c>
      <c r="H9488">
        <v>20850</v>
      </c>
      <c r="I9488">
        <v>22200</v>
      </c>
      <c r="J9488">
        <v>23550</v>
      </c>
      <c r="K9488" t="s">
        <v>3122</v>
      </c>
      <c r="L9488">
        <v>77</v>
      </c>
      <c r="M9488">
        <v>50</v>
      </c>
      <c r="N9488" t="s">
        <v>2016</v>
      </c>
    </row>
    <row r="9489" spans="1:14" x14ac:dyDescent="0.2">
      <c r="A9489" t="s">
        <v>15248</v>
      </c>
      <c r="B9489">
        <v>9450</v>
      </c>
      <c r="C9489">
        <v>10800</v>
      </c>
      <c r="D9489">
        <v>12150</v>
      </c>
      <c r="E9489">
        <v>13500</v>
      </c>
      <c r="F9489">
        <v>14600</v>
      </c>
      <c r="G9489">
        <v>15700</v>
      </c>
      <c r="H9489">
        <v>16750</v>
      </c>
      <c r="I9489">
        <v>17850</v>
      </c>
      <c r="J9489">
        <v>18900</v>
      </c>
      <c r="K9489" t="s">
        <v>3122</v>
      </c>
      <c r="L9489">
        <v>79</v>
      </c>
      <c r="M9489">
        <v>50</v>
      </c>
      <c r="N9489" t="s">
        <v>2017</v>
      </c>
    </row>
    <row r="9490" spans="1:14" x14ac:dyDescent="0.2">
      <c r="A9490" t="s">
        <v>15249</v>
      </c>
      <c r="B9490">
        <v>9950</v>
      </c>
      <c r="C9490">
        <v>11350</v>
      </c>
      <c r="D9490">
        <v>12750</v>
      </c>
      <c r="E9490">
        <v>14150</v>
      </c>
      <c r="F9490">
        <v>15300</v>
      </c>
      <c r="G9490">
        <v>16450</v>
      </c>
      <c r="H9490">
        <v>17550</v>
      </c>
      <c r="I9490">
        <v>18700</v>
      </c>
      <c r="J9490">
        <v>19850</v>
      </c>
      <c r="K9490" t="s">
        <v>3122</v>
      </c>
      <c r="L9490">
        <v>81</v>
      </c>
      <c r="M9490">
        <v>50</v>
      </c>
      <c r="N9490" t="s">
        <v>2018</v>
      </c>
    </row>
    <row r="9491" spans="1:14" x14ac:dyDescent="0.2">
      <c r="A9491" t="s">
        <v>15250</v>
      </c>
      <c r="B9491">
        <v>10400</v>
      </c>
      <c r="C9491">
        <v>11850</v>
      </c>
      <c r="D9491">
        <v>13350</v>
      </c>
      <c r="E9491">
        <v>14800</v>
      </c>
      <c r="F9491">
        <v>16000</v>
      </c>
      <c r="G9491">
        <v>17200</v>
      </c>
      <c r="H9491">
        <v>18400</v>
      </c>
      <c r="I9491">
        <v>19550</v>
      </c>
      <c r="J9491">
        <v>20750</v>
      </c>
      <c r="K9491" t="s">
        <v>3122</v>
      </c>
      <c r="L9491">
        <v>83</v>
      </c>
      <c r="M9491">
        <v>50</v>
      </c>
      <c r="N9491" t="s">
        <v>2019</v>
      </c>
    </row>
    <row r="9492" spans="1:14" x14ac:dyDescent="0.2">
      <c r="A9492" t="s">
        <v>15251</v>
      </c>
      <c r="B9492">
        <v>11800</v>
      </c>
      <c r="C9492">
        <v>13450</v>
      </c>
      <c r="D9492">
        <v>15150</v>
      </c>
      <c r="E9492">
        <v>16800</v>
      </c>
      <c r="F9492">
        <v>18150</v>
      </c>
      <c r="G9492">
        <v>19500</v>
      </c>
      <c r="H9492">
        <v>20850</v>
      </c>
      <c r="I9492">
        <v>22200</v>
      </c>
      <c r="J9492">
        <v>23550</v>
      </c>
      <c r="K9492" t="s">
        <v>3122</v>
      </c>
      <c r="L9492">
        <v>85</v>
      </c>
      <c r="M9492">
        <v>50</v>
      </c>
      <c r="N9492" t="s">
        <v>2020</v>
      </c>
    </row>
    <row r="9493" spans="1:14" x14ac:dyDescent="0.2">
      <c r="A9493" t="s">
        <v>15252</v>
      </c>
      <c r="B9493">
        <v>11800</v>
      </c>
      <c r="C9493">
        <v>13450</v>
      </c>
      <c r="D9493">
        <v>15150</v>
      </c>
      <c r="E9493">
        <v>16800</v>
      </c>
      <c r="F9493">
        <v>18150</v>
      </c>
      <c r="G9493">
        <v>19500</v>
      </c>
      <c r="H9493">
        <v>20850</v>
      </c>
      <c r="I9493">
        <v>22200</v>
      </c>
      <c r="J9493">
        <v>23550</v>
      </c>
      <c r="K9493" t="s">
        <v>3122</v>
      </c>
      <c r="L9493">
        <v>87</v>
      </c>
      <c r="M9493">
        <v>50</v>
      </c>
      <c r="N9493" t="s">
        <v>2021</v>
      </c>
    </row>
    <row r="9494" spans="1:14" x14ac:dyDescent="0.2">
      <c r="A9494" t="s">
        <v>15253</v>
      </c>
      <c r="B9494">
        <v>11000</v>
      </c>
      <c r="C9494">
        <v>12550</v>
      </c>
      <c r="D9494">
        <v>14100</v>
      </c>
      <c r="E9494">
        <v>15650</v>
      </c>
      <c r="F9494">
        <v>16950</v>
      </c>
      <c r="G9494">
        <v>18200</v>
      </c>
      <c r="H9494">
        <v>19450</v>
      </c>
      <c r="I9494">
        <v>20700</v>
      </c>
      <c r="J9494">
        <v>21950</v>
      </c>
      <c r="K9494" t="s">
        <v>3122</v>
      </c>
      <c r="L9494">
        <v>89</v>
      </c>
      <c r="M9494">
        <v>50</v>
      </c>
      <c r="N9494" t="s">
        <v>2022</v>
      </c>
    </row>
    <row r="9495" spans="1:14" x14ac:dyDescent="0.2">
      <c r="A9495" t="s">
        <v>15254</v>
      </c>
      <c r="B9495">
        <v>11800</v>
      </c>
      <c r="C9495">
        <v>13450</v>
      </c>
      <c r="D9495">
        <v>15150</v>
      </c>
      <c r="E9495">
        <v>16800</v>
      </c>
      <c r="F9495">
        <v>18150</v>
      </c>
      <c r="G9495">
        <v>19500</v>
      </c>
      <c r="H9495">
        <v>20850</v>
      </c>
      <c r="I9495">
        <v>22200</v>
      </c>
      <c r="J9495">
        <v>23550</v>
      </c>
      <c r="K9495" t="s">
        <v>3122</v>
      </c>
      <c r="L9495">
        <v>91</v>
      </c>
      <c r="M9495">
        <v>50</v>
      </c>
      <c r="N9495" t="s">
        <v>2023</v>
      </c>
    </row>
    <row r="9496" spans="1:14" x14ac:dyDescent="0.2">
      <c r="A9496" t="s">
        <v>15255</v>
      </c>
      <c r="B9496">
        <v>9100</v>
      </c>
      <c r="C9496">
        <v>10400</v>
      </c>
      <c r="D9496">
        <v>11700</v>
      </c>
      <c r="E9496">
        <v>12950</v>
      </c>
      <c r="F9496">
        <v>14000</v>
      </c>
      <c r="G9496">
        <v>15050</v>
      </c>
      <c r="H9496">
        <v>16100</v>
      </c>
      <c r="I9496">
        <v>17100</v>
      </c>
      <c r="J9496">
        <v>18150</v>
      </c>
      <c r="K9496" t="s">
        <v>3122</v>
      </c>
      <c r="L9496">
        <v>93</v>
      </c>
      <c r="M9496">
        <v>50</v>
      </c>
      <c r="N9496" t="s">
        <v>2024</v>
      </c>
    </row>
    <row r="9497" spans="1:14" x14ac:dyDescent="0.2">
      <c r="A9497" t="s">
        <v>15256</v>
      </c>
      <c r="B9497">
        <v>11800</v>
      </c>
      <c r="C9497">
        <v>13450</v>
      </c>
      <c r="D9497">
        <v>15150</v>
      </c>
      <c r="E9497">
        <v>16800</v>
      </c>
      <c r="F9497">
        <v>18150</v>
      </c>
      <c r="G9497">
        <v>19500</v>
      </c>
      <c r="H9497">
        <v>20850</v>
      </c>
      <c r="I9497">
        <v>22200</v>
      </c>
      <c r="J9497">
        <v>23550</v>
      </c>
      <c r="K9497" t="s">
        <v>3122</v>
      </c>
      <c r="L9497">
        <v>95</v>
      </c>
      <c r="M9497">
        <v>50</v>
      </c>
      <c r="N9497" t="s">
        <v>2025</v>
      </c>
    </row>
    <row r="9498" spans="1:14" x14ac:dyDescent="0.2">
      <c r="A9498" t="s">
        <v>15257</v>
      </c>
      <c r="B9498">
        <v>10400</v>
      </c>
      <c r="C9498">
        <v>11850</v>
      </c>
      <c r="D9498">
        <v>13350</v>
      </c>
      <c r="E9498">
        <v>14800</v>
      </c>
      <c r="F9498">
        <v>16000</v>
      </c>
      <c r="G9498">
        <v>17200</v>
      </c>
      <c r="H9498">
        <v>18400</v>
      </c>
      <c r="I9498">
        <v>19550</v>
      </c>
      <c r="J9498">
        <v>20750</v>
      </c>
      <c r="K9498" t="s">
        <v>3122</v>
      </c>
      <c r="L9498">
        <v>97</v>
      </c>
      <c r="M9498">
        <v>50</v>
      </c>
      <c r="N9498" t="s">
        <v>2026</v>
      </c>
    </row>
    <row r="9499" spans="1:14" x14ac:dyDescent="0.2">
      <c r="A9499" t="s">
        <v>15258</v>
      </c>
      <c r="B9499">
        <v>9950</v>
      </c>
      <c r="C9499">
        <v>11350</v>
      </c>
      <c r="D9499">
        <v>12750</v>
      </c>
      <c r="E9499">
        <v>14150</v>
      </c>
      <c r="F9499">
        <v>15300</v>
      </c>
      <c r="G9499">
        <v>16450</v>
      </c>
      <c r="H9499">
        <v>17550</v>
      </c>
      <c r="I9499">
        <v>18700</v>
      </c>
      <c r="J9499">
        <v>19850</v>
      </c>
      <c r="K9499" t="s">
        <v>3122</v>
      </c>
      <c r="L9499">
        <v>99</v>
      </c>
      <c r="M9499">
        <v>50</v>
      </c>
      <c r="N9499" t="s">
        <v>2027</v>
      </c>
    </row>
    <row r="9500" spans="1:14" x14ac:dyDescent="0.2">
      <c r="A9500" t="s">
        <v>15259</v>
      </c>
      <c r="B9500">
        <v>11800</v>
      </c>
      <c r="C9500">
        <v>13450</v>
      </c>
      <c r="D9500">
        <v>15150</v>
      </c>
      <c r="E9500">
        <v>16800</v>
      </c>
      <c r="F9500">
        <v>18150</v>
      </c>
      <c r="G9500">
        <v>19500</v>
      </c>
      <c r="H9500">
        <v>20850</v>
      </c>
      <c r="I9500">
        <v>22200</v>
      </c>
      <c r="J9500">
        <v>23550</v>
      </c>
      <c r="K9500" t="s">
        <v>3122</v>
      </c>
      <c r="L9500">
        <v>101</v>
      </c>
      <c r="M9500">
        <v>50</v>
      </c>
      <c r="N9500" t="s">
        <v>2028</v>
      </c>
    </row>
    <row r="9501" spans="1:14" x14ac:dyDescent="0.2">
      <c r="A9501" t="s">
        <v>15260</v>
      </c>
      <c r="B9501">
        <v>11800</v>
      </c>
      <c r="C9501">
        <v>13450</v>
      </c>
      <c r="D9501">
        <v>15150</v>
      </c>
      <c r="E9501">
        <v>16800</v>
      </c>
      <c r="F9501">
        <v>18150</v>
      </c>
      <c r="G9501">
        <v>19500</v>
      </c>
      <c r="H9501">
        <v>20850</v>
      </c>
      <c r="I9501">
        <v>22200</v>
      </c>
      <c r="J9501">
        <v>23550</v>
      </c>
      <c r="K9501" t="s">
        <v>3122</v>
      </c>
      <c r="L9501">
        <v>103</v>
      </c>
      <c r="M9501">
        <v>50</v>
      </c>
      <c r="N9501" t="s">
        <v>2029</v>
      </c>
    </row>
    <row r="9502" spans="1:14" x14ac:dyDescent="0.2">
      <c r="A9502" t="s">
        <v>15261</v>
      </c>
      <c r="B9502">
        <v>11800</v>
      </c>
      <c r="C9502">
        <v>13450</v>
      </c>
      <c r="D9502">
        <v>15150</v>
      </c>
      <c r="E9502">
        <v>16800</v>
      </c>
      <c r="F9502">
        <v>18150</v>
      </c>
      <c r="G9502">
        <v>19500</v>
      </c>
      <c r="H9502">
        <v>20850</v>
      </c>
      <c r="I9502">
        <v>22200</v>
      </c>
      <c r="J9502">
        <v>23550</v>
      </c>
      <c r="K9502" t="s">
        <v>3122</v>
      </c>
      <c r="L9502">
        <v>105</v>
      </c>
      <c r="M9502">
        <v>50</v>
      </c>
      <c r="N9502" t="s">
        <v>1899</v>
      </c>
    </row>
    <row r="9503" spans="1:14" x14ac:dyDescent="0.2">
      <c r="A9503" t="s">
        <v>15262</v>
      </c>
      <c r="B9503">
        <v>9600</v>
      </c>
      <c r="C9503">
        <v>11000</v>
      </c>
      <c r="D9503">
        <v>12350</v>
      </c>
      <c r="E9503">
        <v>13700</v>
      </c>
      <c r="F9503">
        <v>14800</v>
      </c>
      <c r="G9503">
        <v>15900</v>
      </c>
      <c r="H9503">
        <v>17000</v>
      </c>
      <c r="I9503">
        <v>18100</v>
      </c>
      <c r="J9503">
        <v>19200</v>
      </c>
      <c r="K9503" t="s">
        <v>3122</v>
      </c>
      <c r="L9503">
        <v>107</v>
      </c>
      <c r="M9503">
        <v>50</v>
      </c>
      <c r="N9503" t="s">
        <v>1900</v>
      </c>
    </row>
    <row r="9504" spans="1:14" x14ac:dyDescent="0.2">
      <c r="A9504" t="s">
        <v>15263</v>
      </c>
      <c r="B9504">
        <v>9350</v>
      </c>
      <c r="C9504">
        <v>10650</v>
      </c>
      <c r="D9504">
        <v>12000</v>
      </c>
      <c r="E9504">
        <v>13300</v>
      </c>
      <c r="F9504">
        <v>14400</v>
      </c>
      <c r="G9504">
        <v>15450</v>
      </c>
      <c r="H9504">
        <v>16500</v>
      </c>
      <c r="I9504">
        <v>17600</v>
      </c>
      <c r="J9504">
        <v>18650</v>
      </c>
      <c r="K9504" t="s">
        <v>3122</v>
      </c>
      <c r="L9504">
        <v>109</v>
      </c>
      <c r="M9504">
        <v>50</v>
      </c>
      <c r="N9504" t="s">
        <v>1901</v>
      </c>
    </row>
    <row r="9505" spans="1:14" x14ac:dyDescent="0.2">
      <c r="A9505" t="s">
        <v>15264</v>
      </c>
      <c r="B9505">
        <v>9100</v>
      </c>
      <c r="C9505">
        <v>10400</v>
      </c>
      <c r="D9505">
        <v>11700</v>
      </c>
      <c r="E9505">
        <v>12950</v>
      </c>
      <c r="F9505">
        <v>14000</v>
      </c>
      <c r="G9505">
        <v>15050</v>
      </c>
      <c r="H9505">
        <v>16100</v>
      </c>
      <c r="I9505">
        <v>17100</v>
      </c>
      <c r="J9505">
        <v>18150</v>
      </c>
      <c r="K9505" t="s">
        <v>3122</v>
      </c>
      <c r="L9505">
        <v>111</v>
      </c>
      <c r="M9505">
        <v>50</v>
      </c>
      <c r="N9505" t="s">
        <v>1902</v>
      </c>
    </row>
    <row r="9506" spans="1:14" x14ac:dyDescent="0.2">
      <c r="A9506" t="s">
        <v>15265</v>
      </c>
      <c r="B9506">
        <v>9800</v>
      </c>
      <c r="C9506">
        <v>11200</v>
      </c>
      <c r="D9506">
        <v>12600</v>
      </c>
      <c r="E9506">
        <v>14000</v>
      </c>
      <c r="F9506">
        <v>15150</v>
      </c>
      <c r="G9506">
        <v>16250</v>
      </c>
      <c r="H9506">
        <v>17400</v>
      </c>
      <c r="I9506">
        <v>18500</v>
      </c>
      <c r="J9506">
        <v>19600</v>
      </c>
      <c r="K9506" t="s">
        <v>3122</v>
      </c>
      <c r="L9506">
        <v>113</v>
      </c>
      <c r="M9506">
        <v>50</v>
      </c>
      <c r="N9506" t="s">
        <v>1903</v>
      </c>
    </row>
    <row r="9507" spans="1:14" x14ac:dyDescent="0.2">
      <c r="A9507" t="s">
        <v>15266</v>
      </c>
      <c r="B9507">
        <v>10000</v>
      </c>
      <c r="C9507">
        <v>11400</v>
      </c>
      <c r="D9507">
        <v>12850</v>
      </c>
      <c r="E9507">
        <v>14250</v>
      </c>
      <c r="F9507">
        <v>15400</v>
      </c>
      <c r="G9507">
        <v>16550</v>
      </c>
      <c r="H9507">
        <v>17700</v>
      </c>
      <c r="I9507">
        <v>18850</v>
      </c>
      <c r="J9507">
        <v>19950</v>
      </c>
      <c r="K9507" t="s">
        <v>3122</v>
      </c>
      <c r="L9507">
        <v>115</v>
      </c>
      <c r="M9507">
        <v>50</v>
      </c>
      <c r="N9507" t="s">
        <v>1904</v>
      </c>
    </row>
    <row r="9508" spans="1:14" x14ac:dyDescent="0.2">
      <c r="A9508" t="s">
        <v>15267</v>
      </c>
      <c r="B9508">
        <v>9950</v>
      </c>
      <c r="C9508">
        <v>11350</v>
      </c>
      <c r="D9508">
        <v>12750</v>
      </c>
      <c r="E9508">
        <v>14150</v>
      </c>
      <c r="F9508">
        <v>15300</v>
      </c>
      <c r="G9508">
        <v>16450</v>
      </c>
      <c r="H9508">
        <v>17550</v>
      </c>
      <c r="I9508">
        <v>18700</v>
      </c>
      <c r="J9508">
        <v>19850</v>
      </c>
      <c r="K9508" t="s">
        <v>3122</v>
      </c>
      <c r="L9508">
        <v>117</v>
      </c>
      <c r="M9508">
        <v>50</v>
      </c>
      <c r="N9508" t="s">
        <v>1905</v>
      </c>
    </row>
    <row r="9509" spans="1:14" x14ac:dyDescent="0.2">
      <c r="A9509" t="s">
        <v>15268</v>
      </c>
      <c r="B9509">
        <v>11800</v>
      </c>
      <c r="C9509">
        <v>13450</v>
      </c>
      <c r="D9509">
        <v>15150</v>
      </c>
      <c r="E9509">
        <v>16800</v>
      </c>
      <c r="F9509">
        <v>18150</v>
      </c>
      <c r="G9509">
        <v>19500</v>
      </c>
      <c r="H9509">
        <v>20850</v>
      </c>
      <c r="I9509">
        <v>22200</v>
      </c>
      <c r="J9509">
        <v>23550</v>
      </c>
      <c r="K9509" t="s">
        <v>3122</v>
      </c>
      <c r="L9509">
        <v>119</v>
      </c>
      <c r="M9509">
        <v>50</v>
      </c>
      <c r="N9509" t="s">
        <v>1906</v>
      </c>
    </row>
    <row r="9510" spans="1:14" x14ac:dyDescent="0.2">
      <c r="A9510" t="s">
        <v>15269</v>
      </c>
      <c r="B9510">
        <v>9450</v>
      </c>
      <c r="C9510">
        <v>10800</v>
      </c>
      <c r="D9510">
        <v>12150</v>
      </c>
      <c r="E9510">
        <v>13500</v>
      </c>
      <c r="F9510">
        <v>14600</v>
      </c>
      <c r="G9510">
        <v>15700</v>
      </c>
      <c r="H9510">
        <v>16750</v>
      </c>
      <c r="I9510">
        <v>17850</v>
      </c>
      <c r="J9510">
        <v>18900</v>
      </c>
      <c r="K9510" t="s">
        <v>3122</v>
      </c>
      <c r="L9510">
        <v>121</v>
      </c>
      <c r="M9510">
        <v>50</v>
      </c>
      <c r="N9510" t="s">
        <v>1907</v>
      </c>
    </row>
    <row r="9511" spans="1:14" x14ac:dyDescent="0.2">
      <c r="A9511" t="s">
        <v>15270</v>
      </c>
      <c r="B9511">
        <v>9100</v>
      </c>
      <c r="C9511">
        <v>10400</v>
      </c>
      <c r="D9511">
        <v>11700</v>
      </c>
      <c r="E9511">
        <v>12950</v>
      </c>
      <c r="F9511">
        <v>14000</v>
      </c>
      <c r="G9511">
        <v>15050</v>
      </c>
      <c r="H9511">
        <v>16100</v>
      </c>
      <c r="I9511">
        <v>17100</v>
      </c>
      <c r="J9511">
        <v>18150</v>
      </c>
      <c r="K9511" t="s">
        <v>3122</v>
      </c>
      <c r="L9511">
        <v>123</v>
      </c>
      <c r="M9511">
        <v>50</v>
      </c>
      <c r="N9511" t="s">
        <v>1908</v>
      </c>
    </row>
    <row r="9512" spans="1:14" x14ac:dyDescent="0.2">
      <c r="A9512" t="s">
        <v>15271</v>
      </c>
      <c r="B9512">
        <v>9450</v>
      </c>
      <c r="C9512">
        <v>10800</v>
      </c>
      <c r="D9512">
        <v>12150</v>
      </c>
      <c r="E9512">
        <v>13500</v>
      </c>
      <c r="F9512">
        <v>14600</v>
      </c>
      <c r="G9512">
        <v>15700</v>
      </c>
      <c r="H9512">
        <v>16750</v>
      </c>
      <c r="I9512">
        <v>17850</v>
      </c>
      <c r="J9512">
        <v>18900</v>
      </c>
      <c r="K9512" t="s">
        <v>3122</v>
      </c>
      <c r="L9512">
        <v>125</v>
      </c>
      <c r="M9512">
        <v>50</v>
      </c>
      <c r="N9512" t="s">
        <v>1909</v>
      </c>
    </row>
    <row r="9513" spans="1:14" x14ac:dyDescent="0.2">
      <c r="A9513" t="s">
        <v>15272</v>
      </c>
      <c r="B9513">
        <v>11800</v>
      </c>
      <c r="C9513">
        <v>13450</v>
      </c>
      <c r="D9513">
        <v>15150</v>
      </c>
      <c r="E9513">
        <v>16800</v>
      </c>
      <c r="F9513">
        <v>18150</v>
      </c>
      <c r="G9513">
        <v>19500</v>
      </c>
      <c r="H9513">
        <v>20850</v>
      </c>
      <c r="I9513">
        <v>22200</v>
      </c>
      <c r="J9513">
        <v>23550</v>
      </c>
      <c r="K9513" t="s">
        <v>3122</v>
      </c>
      <c r="L9513">
        <v>127</v>
      </c>
      <c r="M9513">
        <v>50</v>
      </c>
      <c r="N9513" t="s">
        <v>1910</v>
      </c>
    </row>
    <row r="9514" spans="1:14" x14ac:dyDescent="0.2">
      <c r="A9514" t="s">
        <v>15273</v>
      </c>
      <c r="B9514">
        <v>12050</v>
      </c>
      <c r="C9514">
        <v>13800</v>
      </c>
      <c r="D9514">
        <v>15500</v>
      </c>
      <c r="E9514">
        <v>17200</v>
      </c>
      <c r="F9514">
        <v>18600</v>
      </c>
      <c r="G9514">
        <v>20000</v>
      </c>
      <c r="H9514">
        <v>21350</v>
      </c>
      <c r="I9514">
        <v>22750</v>
      </c>
      <c r="J9514">
        <v>24100</v>
      </c>
      <c r="K9514" t="s">
        <v>3122</v>
      </c>
      <c r="L9514">
        <v>129</v>
      </c>
      <c r="M9514">
        <v>50</v>
      </c>
      <c r="N9514" t="s">
        <v>1911</v>
      </c>
    </row>
    <row r="9515" spans="1:14" x14ac:dyDescent="0.2">
      <c r="A9515" t="s">
        <v>15274</v>
      </c>
      <c r="B9515">
        <v>9950</v>
      </c>
      <c r="C9515">
        <v>11350</v>
      </c>
      <c r="D9515">
        <v>12750</v>
      </c>
      <c r="E9515">
        <v>14150</v>
      </c>
      <c r="F9515">
        <v>15300</v>
      </c>
      <c r="G9515">
        <v>16450</v>
      </c>
      <c r="H9515">
        <v>17550</v>
      </c>
      <c r="I9515">
        <v>18700</v>
      </c>
      <c r="J9515">
        <v>19850</v>
      </c>
      <c r="K9515" t="s">
        <v>3122</v>
      </c>
      <c r="L9515">
        <v>131</v>
      </c>
      <c r="M9515">
        <v>50</v>
      </c>
      <c r="N9515" t="s">
        <v>1912</v>
      </c>
    </row>
    <row r="9516" spans="1:14" x14ac:dyDescent="0.2">
      <c r="A9516" t="s">
        <v>15275</v>
      </c>
      <c r="B9516">
        <v>9100</v>
      </c>
      <c r="C9516">
        <v>10400</v>
      </c>
      <c r="D9516">
        <v>11700</v>
      </c>
      <c r="E9516">
        <v>12950</v>
      </c>
      <c r="F9516">
        <v>14000</v>
      </c>
      <c r="G9516">
        <v>15050</v>
      </c>
      <c r="H9516">
        <v>16100</v>
      </c>
      <c r="I9516">
        <v>17100</v>
      </c>
      <c r="J9516">
        <v>18150</v>
      </c>
      <c r="K9516" t="s">
        <v>3122</v>
      </c>
      <c r="L9516">
        <v>133</v>
      </c>
      <c r="M9516">
        <v>50</v>
      </c>
      <c r="N9516" t="s">
        <v>1913</v>
      </c>
    </row>
    <row r="9517" spans="1:14" x14ac:dyDescent="0.2">
      <c r="A9517" t="s">
        <v>15276</v>
      </c>
      <c r="B9517">
        <v>11800</v>
      </c>
      <c r="C9517">
        <v>13450</v>
      </c>
      <c r="D9517">
        <v>15150</v>
      </c>
      <c r="E9517">
        <v>16800</v>
      </c>
      <c r="F9517">
        <v>18150</v>
      </c>
      <c r="G9517">
        <v>19500</v>
      </c>
      <c r="H9517">
        <v>20850</v>
      </c>
      <c r="I9517">
        <v>22200</v>
      </c>
      <c r="J9517">
        <v>23550</v>
      </c>
      <c r="K9517" t="s">
        <v>3122</v>
      </c>
      <c r="L9517">
        <v>135</v>
      </c>
      <c r="M9517">
        <v>50</v>
      </c>
      <c r="N9517" t="s">
        <v>1914</v>
      </c>
    </row>
    <row r="9518" spans="1:14" x14ac:dyDescent="0.2">
      <c r="A9518" t="s">
        <v>15277</v>
      </c>
      <c r="B9518">
        <v>11800</v>
      </c>
      <c r="C9518">
        <v>13450</v>
      </c>
      <c r="D9518">
        <v>15150</v>
      </c>
      <c r="E9518">
        <v>16800</v>
      </c>
      <c r="F9518">
        <v>18150</v>
      </c>
      <c r="G9518">
        <v>19500</v>
      </c>
      <c r="H9518">
        <v>20850</v>
      </c>
      <c r="I9518">
        <v>22200</v>
      </c>
      <c r="J9518">
        <v>23550</v>
      </c>
      <c r="K9518" t="s">
        <v>3122</v>
      </c>
      <c r="L9518">
        <v>137</v>
      </c>
      <c r="M9518">
        <v>50</v>
      </c>
      <c r="N9518" t="s">
        <v>1915</v>
      </c>
    </row>
    <row r="9519" spans="1:14" x14ac:dyDescent="0.2">
      <c r="A9519" t="s">
        <v>15278</v>
      </c>
      <c r="B9519">
        <v>11800</v>
      </c>
      <c r="C9519">
        <v>13450</v>
      </c>
      <c r="D9519">
        <v>15150</v>
      </c>
      <c r="E9519">
        <v>16800</v>
      </c>
      <c r="F9519">
        <v>18150</v>
      </c>
      <c r="G9519">
        <v>19500</v>
      </c>
      <c r="H9519">
        <v>20850</v>
      </c>
      <c r="I9519">
        <v>22200</v>
      </c>
      <c r="J9519">
        <v>23550</v>
      </c>
      <c r="K9519" t="s">
        <v>3122</v>
      </c>
      <c r="L9519">
        <v>139</v>
      </c>
      <c r="M9519">
        <v>50</v>
      </c>
      <c r="N9519" t="s">
        <v>1916</v>
      </c>
    </row>
    <row r="9520" spans="1:14" x14ac:dyDescent="0.2">
      <c r="A9520" t="s">
        <v>15279</v>
      </c>
      <c r="B9520">
        <v>9950</v>
      </c>
      <c r="C9520">
        <v>11350</v>
      </c>
      <c r="D9520">
        <v>12750</v>
      </c>
      <c r="E9520">
        <v>14150</v>
      </c>
      <c r="F9520">
        <v>15300</v>
      </c>
      <c r="G9520">
        <v>16450</v>
      </c>
      <c r="H9520">
        <v>17550</v>
      </c>
      <c r="I9520">
        <v>18700</v>
      </c>
      <c r="J9520">
        <v>19850</v>
      </c>
      <c r="K9520" t="s">
        <v>3122</v>
      </c>
      <c r="L9520">
        <v>141</v>
      </c>
      <c r="M9520">
        <v>50</v>
      </c>
      <c r="N9520" t="s">
        <v>1917</v>
      </c>
    </row>
    <row r="9521" spans="1:14" x14ac:dyDescent="0.2">
      <c r="A9521" t="s">
        <v>15280</v>
      </c>
      <c r="B9521">
        <v>11800</v>
      </c>
      <c r="C9521">
        <v>13450</v>
      </c>
      <c r="D9521">
        <v>15150</v>
      </c>
      <c r="E9521">
        <v>16800</v>
      </c>
      <c r="F9521">
        <v>18150</v>
      </c>
      <c r="G9521">
        <v>19500</v>
      </c>
      <c r="H9521">
        <v>20850</v>
      </c>
      <c r="I9521">
        <v>22200</v>
      </c>
      <c r="J9521">
        <v>23550</v>
      </c>
      <c r="K9521" t="s">
        <v>3122</v>
      </c>
      <c r="L9521">
        <v>143</v>
      </c>
      <c r="M9521">
        <v>50</v>
      </c>
      <c r="N9521" t="s">
        <v>2048</v>
      </c>
    </row>
    <row r="9522" spans="1:14" x14ac:dyDescent="0.2">
      <c r="A9522" t="s">
        <v>15281</v>
      </c>
      <c r="B9522">
        <v>11800</v>
      </c>
      <c r="C9522">
        <v>13450</v>
      </c>
      <c r="D9522">
        <v>15150</v>
      </c>
      <c r="E9522">
        <v>16800</v>
      </c>
      <c r="F9522">
        <v>18150</v>
      </c>
      <c r="G9522">
        <v>19500</v>
      </c>
      <c r="H9522">
        <v>20850</v>
      </c>
      <c r="I9522">
        <v>22200</v>
      </c>
      <c r="J9522">
        <v>23550</v>
      </c>
      <c r="K9522" t="s">
        <v>3122</v>
      </c>
      <c r="L9522">
        <v>145</v>
      </c>
      <c r="M9522">
        <v>50</v>
      </c>
      <c r="N9522" t="s">
        <v>2049</v>
      </c>
    </row>
    <row r="9523" spans="1:14" x14ac:dyDescent="0.2">
      <c r="A9523" t="s">
        <v>15282</v>
      </c>
      <c r="B9523">
        <v>9100</v>
      </c>
      <c r="C9523">
        <v>10400</v>
      </c>
      <c r="D9523">
        <v>11700</v>
      </c>
      <c r="E9523">
        <v>12950</v>
      </c>
      <c r="F9523">
        <v>14000</v>
      </c>
      <c r="G9523">
        <v>15050</v>
      </c>
      <c r="H9523">
        <v>16100</v>
      </c>
      <c r="I9523">
        <v>17100</v>
      </c>
      <c r="J9523">
        <v>18150</v>
      </c>
      <c r="K9523" t="s">
        <v>3122</v>
      </c>
      <c r="L9523">
        <v>147</v>
      </c>
      <c r="M9523">
        <v>50</v>
      </c>
      <c r="N9523" t="s">
        <v>2050</v>
      </c>
    </row>
    <row r="9524" spans="1:14" x14ac:dyDescent="0.2">
      <c r="A9524" t="s">
        <v>15283</v>
      </c>
      <c r="B9524">
        <v>9800</v>
      </c>
      <c r="C9524">
        <v>11200</v>
      </c>
      <c r="D9524">
        <v>12600</v>
      </c>
      <c r="E9524">
        <v>14000</v>
      </c>
      <c r="F9524">
        <v>15150</v>
      </c>
      <c r="G9524">
        <v>16250</v>
      </c>
      <c r="H9524">
        <v>17400</v>
      </c>
      <c r="I9524">
        <v>18500</v>
      </c>
      <c r="J9524">
        <v>19600</v>
      </c>
      <c r="K9524" t="s">
        <v>3122</v>
      </c>
      <c r="L9524">
        <v>149</v>
      </c>
      <c r="M9524">
        <v>50</v>
      </c>
      <c r="N9524" t="s">
        <v>2051</v>
      </c>
    </row>
    <row r="9525" spans="1:14" x14ac:dyDescent="0.2">
      <c r="A9525" t="s">
        <v>15284</v>
      </c>
      <c r="B9525">
        <v>11800</v>
      </c>
      <c r="C9525">
        <v>13450</v>
      </c>
      <c r="D9525">
        <v>15150</v>
      </c>
      <c r="E9525">
        <v>16800</v>
      </c>
      <c r="F9525">
        <v>18150</v>
      </c>
      <c r="G9525">
        <v>19500</v>
      </c>
      <c r="H9525">
        <v>20850</v>
      </c>
      <c r="I9525">
        <v>22200</v>
      </c>
      <c r="J9525">
        <v>23550</v>
      </c>
      <c r="K9525" t="s">
        <v>3122</v>
      </c>
      <c r="L9525">
        <v>151</v>
      </c>
      <c r="M9525">
        <v>50</v>
      </c>
      <c r="N9525" t="s">
        <v>2052</v>
      </c>
    </row>
    <row r="9526" spans="1:14" x14ac:dyDescent="0.2">
      <c r="A9526" t="s">
        <v>15285</v>
      </c>
      <c r="B9526">
        <v>9100</v>
      </c>
      <c r="C9526">
        <v>10400</v>
      </c>
      <c r="D9526">
        <v>11700</v>
      </c>
      <c r="E9526">
        <v>12950</v>
      </c>
      <c r="F9526">
        <v>14000</v>
      </c>
      <c r="G9526">
        <v>15050</v>
      </c>
      <c r="H9526">
        <v>16100</v>
      </c>
      <c r="I9526">
        <v>17100</v>
      </c>
      <c r="J9526">
        <v>18150</v>
      </c>
      <c r="K9526" t="s">
        <v>3122</v>
      </c>
      <c r="L9526">
        <v>153</v>
      </c>
      <c r="M9526">
        <v>50</v>
      </c>
      <c r="N9526" t="s">
        <v>2053</v>
      </c>
    </row>
    <row r="9527" spans="1:14" x14ac:dyDescent="0.2">
      <c r="A9527" t="s">
        <v>15286</v>
      </c>
      <c r="B9527">
        <v>23800</v>
      </c>
      <c r="C9527">
        <v>27200</v>
      </c>
      <c r="D9527">
        <v>30600</v>
      </c>
      <c r="E9527">
        <v>33950</v>
      </c>
      <c r="F9527">
        <v>36700</v>
      </c>
      <c r="G9527">
        <v>39400</v>
      </c>
      <c r="H9527">
        <v>42100</v>
      </c>
      <c r="I9527">
        <v>44850</v>
      </c>
      <c r="J9527">
        <v>47550</v>
      </c>
      <c r="K9527" t="s">
        <v>3123</v>
      </c>
      <c r="L9527">
        <v>10</v>
      </c>
      <c r="M9527">
        <v>50</v>
      </c>
      <c r="N9527" t="s">
        <v>2997</v>
      </c>
    </row>
    <row r="9528" spans="1:14" x14ac:dyDescent="0.2">
      <c r="A9528" t="s">
        <v>15287</v>
      </c>
      <c r="B9528">
        <v>36750</v>
      </c>
      <c r="C9528">
        <v>42000</v>
      </c>
      <c r="D9528">
        <v>47250</v>
      </c>
      <c r="E9528">
        <v>52450</v>
      </c>
      <c r="F9528">
        <v>56650</v>
      </c>
      <c r="G9528">
        <v>60850</v>
      </c>
      <c r="H9528">
        <v>65050</v>
      </c>
      <c r="I9528">
        <v>69250</v>
      </c>
      <c r="J9528">
        <v>73450</v>
      </c>
      <c r="K9528" t="s">
        <v>3123</v>
      </c>
      <c r="L9528">
        <v>20</v>
      </c>
      <c r="M9528">
        <v>50</v>
      </c>
      <c r="N9528" t="s">
        <v>2998</v>
      </c>
    </row>
    <row r="9529" spans="1:14" x14ac:dyDescent="0.2">
      <c r="A9529" t="s">
        <v>15288</v>
      </c>
      <c r="B9529">
        <v>27100</v>
      </c>
      <c r="C9529">
        <v>30950</v>
      </c>
      <c r="D9529">
        <v>34800</v>
      </c>
      <c r="E9529">
        <v>38650</v>
      </c>
      <c r="F9529">
        <v>41750</v>
      </c>
      <c r="G9529">
        <v>44850</v>
      </c>
      <c r="H9529">
        <v>47950</v>
      </c>
      <c r="I9529">
        <v>51050</v>
      </c>
      <c r="J9529">
        <v>54150</v>
      </c>
      <c r="K9529" t="s">
        <v>3123</v>
      </c>
      <c r="L9529">
        <v>30</v>
      </c>
      <c r="M9529">
        <v>50</v>
      </c>
      <c r="N9529" t="s">
        <v>2999</v>
      </c>
    </row>
    <row r="9530" spans="1:14" x14ac:dyDescent="0.2">
      <c r="A9530" t="s">
        <v>15289</v>
      </c>
      <c r="B9530">
        <v>31260</v>
      </c>
      <c r="C9530">
        <v>35760</v>
      </c>
      <c r="D9530">
        <v>40200</v>
      </c>
      <c r="E9530">
        <v>44640</v>
      </c>
      <c r="F9530">
        <v>48240</v>
      </c>
      <c r="G9530">
        <v>51840</v>
      </c>
      <c r="H9530">
        <v>55380</v>
      </c>
      <c r="I9530">
        <v>58980</v>
      </c>
      <c r="J9530">
        <v>62520</v>
      </c>
      <c r="K9530" t="s">
        <v>3073</v>
      </c>
      <c r="L9530">
        <v>1</v>
      </c>
      <c r="M9530">
        <v>60</v>
      </c>
      <c r="N9530" t="s">
        <v>3298</v>
      </c>
    </row>
    <row r="9531" spans="1:14" x14ac:dyDescent="0.2">
      <c r="A9531" t="s">
        <v>15290</v>
      </c>
      <c r="B9531">
        <v>38040</v>
      </c>
      <c r="C9531">
        <v>43440</v>
      </c>
      <c r="D9531">
        <v>48900</v>
      </c>
      <c r="E9531">
        <v>54300</v>
      </c>
      <c r="F9531">
        <v>58680</v>
      </c>
      <c r="G9531">
        <v>63000</v>
      </c>
      <c r="H9531">
        <v>67380</v>
      </c>
      <c r="I9531">
        <v>71700</v>
      </c>
      <c r="J9531">
        <v>76020</v>
      </c>
      <c r="K9531" t="s">
        <v>3073</v>
      </c>
      <c r="L9531">
        <v>3</v>
      </c>
      <c r="M9531">
        <v>60</v>
      </c>
      <c r="N9531" t="s">
        <v>3299</v>
      </c>
    </row>
    <row r="9532" spans="1:14" x14ac:dyDescent="0.2">
      <c r="A9532" t="s">
        <v>15291</v>
      </c>
      <c r="B9532">
        <v>27420</v>
      </c>
      <c r="C9532">
        <v>31320</v>
      </c>
      <c r="D9532">
        <v>35220</v>
      </c>
      <c r="E9532">
        <v>39120</v>
      </c>
      <c r="F9532">
        <v>42300</v>
      </c>
      <c r="G9532">
        <v>45420</v>
      </c>
      <c r="H9532">
        <v>48540</v>
      </c>
      <c r="I9532">
        <v>51660</v>
      </c>
      <c r="J9532">
        <v>54780</v>
      </c>
      <c r="K9532" t="s">
        <v>3073</v>
      </c>
      <c r="L9532">
        <v>5</v>
      </c>
      <c r="M9532">
        <v>60</v>
      </c>
      <c r="N9532" t="s">
        <v>3300</v>
      </c>
    </row>
    <row r="9533" spans="1:14" x14ac:dyDescent="0.2">
      <c r="A9533" t="s">
        <v>15292</v>
      </c>
      <c r="B9533">
        <v>37740</v>
      </c>
      <c r="C9533">
        <v>43140</v>
      </c>
      <c r="D9533">
        <v>48540</v>
      </c>
      <c r="E9533">
        <v>53880</v>
      </c>
      <c r="F9533">
        <v>58200</v>
      </c>
      <c r="G9533">
        <v>62520</v>
      </c>
      <c r="H9533">
        <v>66840</v>
      </c>
      <c r="I9533">
        <v>71160</v>
      </c>
      <c r="J9533">
        <v>75480</v>
      </c>
      <c r="K9533" t="s">
        <v>3073</v>
      </c>
      <c r="L9533">
        <v>7</v>
      </c>
      <c r="M9533">
        <v>60</v>
      </c>
      <c r="N9533" t="s">
        <v>3301</v>
      </c>
    </row>
    <row r="9534" spans="1:14" x14ac:dyDescent="0.2">
      <c r="A9534" t="s">
        <v>15293</v>
      </c>
      <c r="B9534">
        <v>37740</v>
      </c>
      <c r="C9534">
        <v>43140</v>
      </c>
      <c r="D9534">
        <v>48540</v>
      </c>
      <c r="E9534">
        <v>53880</v>
      </c>
      <c r="F9534">
        <v>58200</v>
      </c>
      <c r="G9534">
        <v>62520</v>
      </c>
      <c r="H9534">
        <v>66840</v>
      </c>
      <c r="I9534">
        <v>71160</v>
      </c>
      <c r="J9534">
        <v>75480</v>
      </c>
      <c r="K9534" t="s">
        <v>3073</v>
      </c>
      <c r="L9534">
        <v>9</v>
      </c>
      <c r="M9534">
        <v>60</v>
      </c>
      <c r="N9534" t="s">
        <v>3302</v>
      </c>
    </row>
    <row r="9535" spans="1:14" x14ac:dyDescent="0.2">
      <c r="A9535" t="s">
        <v>15294</v>
      </c>
      <c r="B9535">
        <v>27420</v>
      </c>
      <c r="C9535">
        <v>31320</v>
      </c>
      <c r="D9535">
        <v>35220</v>
      </c>
      <c r="E9535">
        <v>39120</v>
      </c>
      <c r="F9535">
        <v>42300</v>
      </c>
      <c r="G9535">
        <v>45420</v>
      </c>
      <c r="H9535">
        <v>48540</v>
      </c>
      <c r="I9535">
        <v>51660</v>
      </c>
      <c r="J9535">
        <v>54780</v>
      </c>
      <c r="K9535" t="s">
        <v>3073</v>
      </c>
      <c r="L9535">
        <v>11</v>
      </c>
      <c r="M9535">
        <v>60</v>
      </c>
      <c r="N9535" t="s">
        <v>3303</v>
      </c>
    </row>
    <row r="9536" spans="1:14" x14ac:dyDescent="0.2">
      <c r="A9536" t="s">
        <v>15295</v>
      </c>
      <c r="B9536">
        <v>27420</v>
      </c>
      <c r="C9536">
        <v>31320</v>
      </c>
      <c r="D9536">
        <v>35220</v>
      </c>
      <c r="E9536">
        <v>39120</v>
      </c>
      <c r="F9536">
        <v>42300</v>
      </c>
      <c r="G9536">
        <v>45420</v>
      </c>
      <c r="H9536">
        <v>48540</v>
      </c>
      <c r="I9536">
        <v>51660</v>
      </c>
      <c r="J9536">
        <v>54780</v>
      </c>
      <c r="K9536" t="s">
        <v>3073</v>
      </c>
      <c r="L9536">
        <v>13</v>
      </c>
      <c r="M9536">
        <v>60</v>
      </c>
      <c r="N9536" t="s">
        <v>3304</v>
      </c>
    </row>
    <row r="9537" spans="1:14" x14ac:dyDescent="0.2">
      <c r="A9537" t="s">
        <v>15296</v>
      </c>
      <c r="B9537">
        <v>30600</v>
      </c>
      <c r="C9537">
        <v>34980</v>
      </c>
      <c r="D9537">
        <v>39360</v>
      </c>
      <c r="E9537">
        <v>43680</v>
      </c>
      <c r="F9537">
        <v>47220</v>
      </c>
      <c r="G9537">
        <v>50700</v>
      </c>
      <c r="H9537">
        <v>54180</v>
      </c>
      <c r="I9537">
        <v>57660</v>
      </c>
      <c r="J9537">
        <v>61200</v>
      </c>
      <c r="K9537" t="s">
        <v>3073</v>
      </c>
      <c r="L9537">
        <v>15</v>
      </c>
      <c r="M9537">
        <v>60</v>
      </c>
      <c r="N9537" t="s">
        <v>3305</v>
      </c>
    </row>
    <row r="9538" spans="1:14" x14ac:dyDescent="0.2">
      <c r="A9538" t="s">
        <v>15297</v>
      </c>
      <c r="B9538">
        <v>27420</v>
      </c>
      <c r="C9538">
        <v>31320</v>
      </c>
      <c r="D9538">
        <v>35220</v>
      </c>
      <c r="E9538">
        <v>39120</v>
      </c>
      <c r="F9538">
        <v>42300</v>
      </c>
      <c r="G9538">
        <v>45420</v>
      </c>
      <c r="H9538">
        <v>48540</v>
      </c>
      <c r="I9538">
        <v>51660</v>
      </c>
      <c r="J9538">
        <v>54780</v>
      </c>
      <c r="K9538" t="s">
        <v>3073</v>
      </c>
      <c r="L9538">
        <v>17</v>
      </c>
      <c r="M9538">
        <v>60</v>
      </c>
      <c r="N9538" t="s">
        <v>3306</v>
      </c>
    </row>
    <row r="9539" spans="1:14" x14ac:dyDescent="0.2">
      <c r="A9539" t="s">
        <v>15298</v>
      </c>
      <c r="B9539">
        <v>27420</v>
      </c>
      <c r="C9539">
        <v>31320</v>
      </c>
      <c r="D9539">
        <v>35220</v>
      </c>
      <c r="E9539">
        <v>39120</v>
      </c>
      <c r="F9539">
        <v>42300</v>
      </c>
      <c r="G9539">
        <v>45420</v>
      </c>
      <c r="H9539">
        <v>48540</v>
      </c>
      <c r="I9539">
        <v>51660</v>
      </c>
      <c r="J9539">
        <v>54780</v>
      </c>
      <c r="K9539" t="s">
        <v>3073</v>
      </c>
      <c r="L9539">
        <v>19</v>
      </c>
      <c r="M9539">
        <v>60</v>
      </c>
      <c r="N9539" t="s">
        <v>3307</v>
      </c>
    </row>
    <row r="9540" spans="1:14" x14ac:dyDescent="0.2">
      <c r="A9540" t="s">
        <v>15299</v>
      </c>
      <c r="B9540">
        <v>28140</v>
      </c>
      <c r="C9540">
        <v>32160</v>
      </c>
      <c r="D9540">
        <v>36180</v>
      </c>
      <c r="E9540">
        <v>40140</v>
      </c>
      <c r="F9540">
        <v>43380</v>
      </c>
      <c r="G9540">
        <v>46620</v>
      </c>
      <c r="H9540">
        <v>49800</v>
      </c>
      <c r="I9540">
        <v>53040</v>
      </c>
      <c r="J9540">
        <v>56220</v>
      </c>
      <c r="K9540" t="s">
        <v>3073</v>
      </c>
      <c r="L9540">
        <v>21</v>
      </c>
      <c r="M9540">
        <v>60</v>
      </c>
      <c r="N9540" t="s">
        <v>3308</v>
      </c>
    </row>
    <row r="9541" spans="1:14" x14ac:dyDescent="0.2">
      <c r="A9541" t="s">
        <v>15300</v>
      </c>
      <c r="B9541">
        <v>27420</v>
      </c>
      <c r="C9541">
        <v>31320</v>
      </c>
      <c r="D9541">
        <v>35220</v>
      </c>
      <c r="E9541">
        <v>39120</v>
      </c>
      <c r="F9541">
        <v>42300</v>
      </c>
      <c r="G9541">
        <v>45420</v>
      </c>
      <c r="H9541">
        <v>48540</v>
      </c>
      <c r="I9541">
        <v>51660</v>
      </c>
      <c r="J9541">
        <v>54780</v>
      </c>
      <c r="K9541" t="s">
        <v>3073</v>
      </c>
      <c r="L9541">
        <v>23</v>
      </c>
      <c r="M9541">
        <v>60</v>
      </c>
      <c r="N9541" t="s">
        <v>3309</v>
      </c>
    </row>
    <row r="9542" spans="1:14" x14ac:dyDescent="0.2">
      <c r="A9542" t="s">
        <v>15301</v>
      </c>
      <c r="B9542">
        <v>27420</v>
      </c>
      <c r="C9542">
        <v>31320</v>
      </c>
      <c r="D9542">
        <v>35220</v>
      </c>
      <c r="E9542">
        <v>39120</v>
      </c>
      <c r="F9542">
        <v>42300</v>
      </c>
      <c r="G9542">
        <v>45420</v>
      </c>
      <c r="H9542">
        <v>48540</v>
      </c>
      <c r="I9542">
        <v>51660</v>
      </c>
      <c r="J9542">
        <v>54780</v>
      </c>
      <c r="K9542" t="s">
        <v>3073</v>
      </c>
      <c r="L9542">
        <v>25</v>
      </c>
      <c r="M9542">
        <v>60</v>
      </c>
      <c r="N9542" t="s">
        <v>3310</v>
      </c>
    </row>
    <row r="9543" spans="1:14" x14ac:dyDescent="0.2">
      <c r="A9543" t="s">
        <v>15302</v>
      </c>
      <c r="B9543">
        <v>27420</v>
      </c>
      <c r="C9543">
        <v>31320</v>
      </c>
      <c r="D9543">
        <v>35220</v>
      </c>
      <c r="E9543">
        <v>39120</v>
      </c>
      <c r="F9543">
        <v>42300</v>
      </c>
      <c r="G9543">
        <v>45420</v>
      </c>
      <c r="H9543">
        <v>48540</v>
      </c>
      <c r="I9543">
        <v>51660</v>
      </c>
      <c r="J9543">
        <v>54780</v>
      </c>
      <c r="K9543" t="s">
        <v>3073</v>
      </c>
      <c r="L9543">
        <v>27</v>
      </c>
      <c r="M9543">
        <v>60</v>
      </c>
      <c r="N9543" t="s">
        <v>3311</v>
      </c>
    </row>
    <row r="9544" spans="1:14" x14ac:dyDescent="0.2">
      <c r="A9544" t="s">
        <v>15303</v>
      </c>
      <c r="B9544">
        <v>27780</v>
      </c>
      <c r="C9544">
        <v>31740</v>
      </c>
      <c r="D9544">
        <v>35700</v>
      </c>
      <c r="E9544">
        <v>39660</v>
      </c>
      <c r="F9544">
        <v>42840</v>
      </c>
      <c r="G9544">
        <v>46020</v>
      </c>
      <c r="H9544">
        <v>49200</v>
      </c>
      <c r="I9544">
        <v>52380</v>
      </c>
      <c r="J9544">
        <v>55560</v>
      </c>
      <c r="K9544" t="s">
        <v>3073</v>
      </c>
      <c r="L9544">
        <v>29</v>
      </c>
      <c r="M9544">
        <v>60</v>
      </c>
      <c r="N9544" t="s">
        <v>3312</v>
      </c>
    </row>
    <row r="9545" spans="1:14" x14ac:dyDescent="0.2">
      <c r="A9545" t="s">
        <v>15304</v>
      </c>
      <c r="B9545">
        <v>33420</v>
      </c>
      <c r="C9545">
        <v>38160</v>
      </c>
      <c r="D9545">
        <v>42960</v>
      </c>
      <c r="E9545">
        <v>47700</v>
      </c>
      <c r="F9545">
        <v>51540</v>
      </c>
      <c r="G9545">
        <v>55380</v>
      </c>
      <c r="H9545">
        <v>59160</v>
      </c>
      <c r="I9545">
        <v>63000</v>
      </c>
      <c r="J9545">
        <v>66780</v>
      </c>
      <c r="K9545" t="s">
        <v>3073</v>
      </c>
      <c r="L9545">
        <v>31</v>
      </c>
      <c r="M9545">
        <v>60</v>
      </c>
      <c r="N9545" t="s">
        <v>3313</v>
      </c>
    </row>
    <row r="9546" spans="1:14" x14ac:dyDescent="0.2">
      <c r="A9546" t="s">
        <v>15305</v>
      </c>
      <c r="B9546">
        <v>30360</v>
      </c>
      <c r="C9546">
        <v>34680</v>
      </c>
      <c r="D9546">
        <v>39000</v>
      </c>
      <c r="E9546">
        <v>43320</v>
      </c>
      <c r="F9546">
        <v>46800</v>
      </c>
      <c r="G9546">
        <v>50280</v>
      </c>
      <c r="H9546">
        <v>53760</v>
      </c>
      <c r="I9546">
        <v>57240</v>
      </c>
      <c r="J9546">
        <v>60660</v>
      </c>
      <c r="K9546" t="s">
        <v>3073</v>
      </c>
      <c r="L9546">
        <v>33</v>
      </c>
      <c r="M9546">
        <v>60</v>
      </c>
      <c r="N9546" t="s">
        <v>3314</v>
      </c>
    </row>
    <row r="9547" spans="1:14" x14ac:dyDescent="0.2">
      <c r="A9547" t="s">
        <v>15306</v>
      </c>
      <c r="B9547">
        <v>27420</v>
      </c>
      <c r="C9547">
        <v>31320</v>
      </c>
      <c r="D9547">
        <v>35220</v>
      </c>
      <c r="E9547">
        <v>39120</v>
      </c>
      <c r="F9547">
        <v>42300</v>
      </c>
      <c r="G9547">
        <v>45420</v>
      </c>
      <c r="H9547">
        <v>48540</v>
      </c>
      <c r="I9547">
        <v>51660</v>
      </c>
      <c r="J9547">
        <v>54780</v>
      </c>
      <c r="K9547" t="s">
        <v>3073</v>
      </c>
      <c r="L9547">
        <v>35</v>
      </c>
      <c r="M9547">
        <v>60</v>
      </c>
      <c r="N9547" t="s">
        <v>3315</v>
      </c>
    </row>
    <row r="9548" spans="1:14" x14ac:dyDescent="0.2">
      <c r="A9548" t="s">
        <v>15307</v>
      </c>
      <c r="B9548">
        <v>27420</v>
      </c>
      <c r="C9548">
        <v>31320</v>
      </c>
      <c r="D9548">
        <v>35220</v>
      </c>
      <c r="E9548">
        <v>39120</v>
      </c>
      <c r="F9548">
        <v>42300</v>
      </c>
      <c r="G9548">
        <v>45420</v>
      </c>
      <c r="H9548">
        <v>48540</v>
      </c>
      <c r="I9548">
        <v>51660</v>
      </c>
      <c r="J9548">
        <v>54780</v>
      </c>
      <c r="K9548" t="s">
        <v>3073</v>
      </c>
      <c r="L9548">
        <v>37</v>
      </c>
      <c r="M9548">
        <v>60</v>
      </c>
      <c r="N9548" t="s">
        <v>3316</v>
      </c>
    </row>
    <row r="9549" spans="1:14" x14ac:dyDescent="0.2">
      <c r="A9549" t="s">
        <v>15308</v>
      </c>
      <c r="B9549">
        <v>28140</v>
      </c>
      <c r="C9549">
        <v>32160</v>
      </c>
      <c r="D9549">
        <v>36180</v>
      </c>
      <c r="E9549">
        <v>40140</v>
      </c>
      <c r="F9549">
        <v>43380</v>
      </c>
      <c r="G9549">
        <v>46620</v>
      </c>
      <c r="H9549">
        <v>49800</v>
      </c>
      <c r="I9549">
        <v>53040</v>
      </c>
      <c r="J9549">
        <v>56220</v>
      </c>
      <c r="K9549" t="s">
        <v>3073</v>
      </c>
      <c r="L9549">
        <v>39</v>
      </c>
      <c r="M9549">
        <v>60</v>
      </c>
      <c r="N9549" t="s">
        <v>3317</v>
      </c>
    </row>
    <row r="9550" spans="1:14" x14ac:dyDescent="0.2">
      <c r="A9550" t="s">
        <v>15309</v>
      </c>
      <c r="B9550">
        <v>28560</v>
      </c>
      <c r="C9550">
        <v>32640</v>
      </c>
      <c r="D9550">
        <v>36720</v>
      </c>
      <c r="E9550">
        <v>40800</v>
      </c>
      <c r="F9550">
        <v>44100</v>
      </c>
      <c r="G9550">
        <v>47340</v>
      </c>
      <c r="H9550">
        <v>50640</v>
      </c>
      <c r="I9550">
        <v>53880</v>
      </c>
      <c r="J9550">
        <v>57120</v>
      </c>
      <c r="K9550" t="s">
        <v>3073</v>
      </c>
      <c r="L9550">
        <v>41</v>
      </c>
      <c r="M9550">
        <v>60</v>
      </c>
      <c r="N9550" t="s">
        <v>3318</v>
      </c>
    </row>
    <row r="9551" spans="1:14" x14ac:dyDescent="0.2">
      <c r="A9551" t="s">
        <v>15310</v>
      </c>
      <c r="B9551">
        <v>28500</v>
      </c>
      <c r="C9551">
        <v>32580</v>
      </c>
      <c r="D9551">
        <v>36660</v>
      </c>
      <c r="E9551">
        <v>40680</v>
      </c>
      <c r="F9551">
        <v>43980</v>
      </c>
      <c r="G9551">
        <v>47220</v>
      </c>
      <c r="H9551">
        <v>50460</v>
      </c>
      <c r="I9551">
        <v>53700</v>
      </c>
      <c r="J9551">
        <v>57000</v>
      </c>
      <c r="K9551" t="s">
        <v>3073</v>
      </c>
      <c r="L9551">
        <v>43</v>
      </c>
      <c r="M9551">
        <v>60</v>
      </c>
      <c r="N9551" t="s">
        <v>3319</v>
      </c>
    </row>
    <row r="9552" spans="1:14" x14ac:dyDescent="0.2">
      <c r="A9552" t="s">
        <v>15311</v>
      </c>
      <c r="B9552">
        <v>28380</v>
      </c>
      <c r="C9552">
        <v>32400</v>
      </c>
      <c r="D9552">
        <v>36480</v>
      </c>
      <c r="E9552">
        <v>40500</v>
      </c>
      <c r="F9552">
        <v>43740</v>
      </c>
      <c r="G9552">
        <v>46980</v>
      </c>
      <c r="H9552">
        <v>50220</v>
      </c>
      <c r="I9552">
        <v>53460</v>
      </c>
      <c r="J9552">
        <v>56700</v>
      </c>
      <c r="K9552" t="s">
        <v>3073</v>
      </c>
      <c r="L9552">
        <v>45</v>
      </c>
      <c r="M9552">
        <v>60</v>
      </c>
      <c r="N9552" t="s">
        <v>3320</v>
      </c>
    </row>
    <row r="9553" spans="1:14" x14ac:dyDescent="0.2">
      <c r="A9553" t="s">
        <v>15312</v>
      </c>
      <c r="B9553">
        <v>27420</v>
      </c>
      <c r="C9553">
        <v>31320</v>
      </c>
      <c r="D9553">
        <v>35220</v>
      </c>
      <c r="E9553">
        <v>39120</v>
      </c>
      <c r="F9553">
        <v>42300</v>
      </c>
      <c r="G9553">
        <v>45420</v>
      </c>
      <c r="H9553">
        <v>48540</v>
      </c>
      <c r="I9553">
        <v>51660</v>
      </c>
      <c r="J9553">
        <v>54780</v>
      </c>
      <c r="K9553" t="s">
        <v>3073</v>
      </c>
      <c r="L9553">
        <v>47</v>
      </c>
      <c r="M9553">
        <v>60</v>
      </c>
      <c r="N9553" t="s">
        <v>3321</v>
      </c>
    </row>
    <row r="9554" spans="1:14" x14ac:dyDescent="0.2">
      <c r="A9554" t="s">
        <v>15313</v>
      </c>
      <c r="B9554">
        <v>27420</v>
      </c>
      <c r="C9554">
        <v>31320</v>
      </c>
      <c r="D9554">
        <v>35220</v>
      </c>
      <c r="E9554">
        <v>39120</v>
      </c>
      <c r="F9554">
        <v>42300</v>
      </c>
      <c r="G9554">
        <v>45420</v>
      </c>
      <c r="H9554">
        <v>48540</v>
      </c>
      <c r="I9554">
        <v>51660</v>
      </c>
      <c r="J9554">
        <v>54780</v>
      </c>
      <c r="K9554" t="s">
        <v>3073</v>
      </c>
      <c r="L9554">
        <v>49</v>
      </c>
      <c r="M9554">
        <v>60</v>
      </c>
      <c r="N9554" t="s">
        <v>3322</v>
      </c>
    </row>
    <row r="9555" spans="1:14" x14ac:dyDescent="0.2">
      <c r="A9555" t="s">
        <v>15314</v>
      </c>
      <c r="B9555">
        <v>31260</v>
      </c>
      <c r="C9555">
        <v>35760</v>
      </c>
      <c r="D9555">
        <v>40200</v>
      </c>
      <c r="E9555">
        <v>44640</v>
      </c>
      <c r="F9555">
        <v>48240</v>
      </c>
      <c r="G9555">
        <v>51840</v>
      </c>
      <c r="H9555">
        <v>55380</v>
      </c>
      <c r="I9555">
        <v>58980</v>
      </c>
      <c r="J9555">
        <v>62520</v>
      </c>
      <c r="K9555" t="s">
        <v>3073</v>
      </c>
      <c r="L9555">
        <v>51</v>
      </c>
      <c r="M9555">
        <v>60</v>
      </c>
      <c r="N9555" t="s">
        <v>3323</v>
      </c>
    </row>
    <row r="9556" spans="1:14" x14ac:dyDescent="0.2">
      <c r="A9556" t="s">
        <v>15315</v>
      </c>
      <c r="B9556">
        <v>27420</v>
      </c>
      <c r="C9556">
        <v>31320</v>
      </c>
      <c r="D9556">
        <v>35220</v>
      </c>
      <c r="E9556">
        <v>39120</v>
      </c>
      <c r="F9556">
        <v>42300</v>
      </c>
      <c r="G9556">
        <v>45420</v>
      </c>
      <c r="H9556">
        <v>48540</v>
      </c>
      <c r="I9556">
        <v>51660</v>
      </c>
      <c r="J9556">
        <v>54780</v>
      </c>
      <c r="K9556" t="s">
        <v>3073</v>
      </c>
      <c r="L9556">
        <v>53</v>
      </c>
      <c r="M9556">
        <v>60</v>
      </c>
      <c r="N9556" t="s">
        <v>3324</v>
      </c>
    </row>
    <row r="9557" spans="1:14" x14ac:dyDescent="0.2">
      <c r="A9557" t="s">
        <v>15316</v>
      </c>
      <c r="B9557">
        <v>27600</v>
      </c>
      <c r="C9557">
        <v>31560</v>
      </c>
      <c r="D9557">
        <v>35520</v>
      </c>
      <c r="E9557">
        <v>39420</v>
      </c>
      <c r="F9557">
        <v>42600</v>
      </c>
      <c r="G9557">
        <v>45780</v>
      </c>
      <c r="H9557">
        <v>48900</v>
      </c>
      <c r="I9557">
        <v>52080</v>
      </c>
      <c r="J9557">
        <v>55200</v>
      </c>
      <c r="K9557" t="s">
        <v>3073</v>
      </c>
      <c r="L9557">
        <v>55</v>
      </c>
      <c r="M9557">
        <v>60</v>
      </c>
      <c r="N9557" t="s">
        <v>3325</v>
      </c>
    </row>
    <row r="9558" spans="1:14" x14ac:dyDescent="0.2">
      <c r="A9558" t="s">
        <v>15317</v>
      </c>
      <c r="B9558">
        <v>27420</v>
      </c>
      <c r="C9558">
        <v>31320</v>
      </c>
      <c r="D9558">
        <v>35220</v>
      </c>
      <c r="E9558">
        <v>39120</v>
      </c>
      <c r="F9558">
        <v>42300</v>
      </c>
      <c r="G9558">
        <v>45420</v>
      </c>
      <c r="H9558">
        <v>48540</v>
      </c>
      <c r="I9558">
        <v>51660</v>
      </c>
      <c r="J9558">
        <v>54780</v>
      </c>
      <c r="K9558" t="s">
        <v>3073</v>
      </c>
      <c r="L9558">
        <v>57</v>
      </c>
      <c r="M9558">
        <v>60</v>
      </c>
      <c r="N9558" t="s">
        <v>3326</v>
      </c>
    </row>
    <row r="9559" spans="1:14" x14ac:dyDescent="0.2">
      <c r="A9559" t="s">
        <v>15318</v>
      </c>
      <c r="B9559">
        <v>27420</v>
      </c>
      <c r="C9559">
        <v>31320</v>
      </c>
      <c r="D9559">
        <v>35220</v>
      </c>
      <c r="E9559">
        <v>39120</v>
      </c>
      <c r="F9559">
        <v>42300</v>
      </c>
      <c r="G9559">
        <v>45420</v>
      </c>
      <c r="H9559">
        <v>48540</v>
      </c>
      <c r="I9559">
        <v>51660</v>
      </c>
      <c r="J9559">
        <v>54780</v>
      </c>
      <c r="K9559" t="s">
        <v>3073</v>
      </c>
      <c r="L9559">
        <v>59</v>
      </c>
      <c r="M9559">
        <v>60</v>
      </c>
      <c r="N9559" t="s">
        <v>3327</v>
      </c>
    </row>
    <row r="9560" spans="1:14" x14ac:dyDescent="0.2">
      <c r="A9560" t="s">
        <v>15319</v>
      </c>
      <c r="B9560">
        <v>28560</v>
      </c>
      <c r="C9560">
        <v>32640</v>
      </c>
      <c r="D9560">
        <v>36720</v>
      </c>
      <c r="E9560">
        <v>40800</v>
      </c>
      <c r="F9560">
        <v>44100</v>
      </c>
      <c r="G9560">
        <v>47340</v>
      </c>
      <c r="H9560">
        <v>50640</v>
      </c>
      <c r="I9560">
        <v>53880</v>
      </c>
      <c r="J9560">
        <v>57120</v>
      </c>
      <c r="K9560" t="s">
        <v>3073</v>
      </c>
      <c r="L9560">
        <v>61</v>
      </c>
      <c r="M9560">
        <v>60</v>
      </c>
      <c r="N9560" t="s">
        <v>3328</v>
      </c>
    </row>
    <row r="9561" spans="1:14" x14ac:dyDescent="0.2">
      <c r="A9561" t="s">
        <v>15320</v>
      </c>
      <c r="B9561">
        <v>27420</v>
      </c>
      <c r="C9561">
        <v>31320</v>
      </c>
      <c r="D9561">
        <v>35220</v>
      </c>
      <c r="E9561">
        <v>39120</v>
      </c>
      <c r="F9561">
        <v>42300</v>
      </c>
      <c r="G9561">
        <v>45420</v>
      </c>
      <c r="H9561">
        <v>48540</v>
      </c>
      <c r="I9561">
        <v>51660</v>
      </c>
      <c r="J9561">
        <v>54780</v>
      </c>
      <c r="K9561" t="s">
        <v>3073</v>
      </c>
      <c r="L9561">
        <v>63</v>
      </c>
      <c r="M9561">
        <v>60</v>
      </c>
      <c r="N9561" t="s">
        <v>3329</v>
      </c>
    </row>
    <row r="9562" spans="1:14" x14ac:dyDescent="0.2">
      <c r="A9562" t="s">
        <v>15321</v>
      </c>
      <c r="B9562">
        <v>34500</v>
      </c>
      <c r="C9562">
        <v>39420</v>
      </c>
      <c r="D9562">
        <v>44340</v>
      </c>
      <c r="E9562">
        <v>49260</v>
      </c>
      <c r="F9562">
        <v>53220</v>
      </c>
      <c r="G9562">
        <v>57180</v>
      </c>
      <c r="H9562">
        <v>61140</v>
      </c>
      <c r="I9562">
        <v>65040</v>
      </c>
      <c r="J9562">
        <v>69000</v>
      </c>
      <c r="K9562" t="s">
        <v>3073</v>
      </c>
      <c r="L9562">
        <v>65</v>
      </c>
      <c r="M9562">
        <v>60</v>
      </c>
      <c r="N9562" t="s">
        <v>3330</v>
      </c>
    </row>
    <row r="9563" spans="1:14" x14ac:dyDescent="0.2">
      <c r="A9563" t="s">
        <v>15322</v>
      </c>
      <c r="B9563">
        <v>30000</v>
      </c>
      <c r="C9563">
        <v>34320</v>
      </c>
      <c r="D9563">
        <v>38580</v>
      </c>
      <c r="E9563">
        <v>42840</v>
      </c>
      <c r="F9563">
        <v>46320</v>
      </c>
      <c r="G9563">
        <v>49740</v>
      </c>
      <c r="H9563">
        <v>53160</v>
      </c>
      <c r="I9563">
        <v>56580</v>
      </c>
      <c r="J9563">
        <v>60000</v>
      </c>
      <c r="K9563" t="s">
        <v>3073</v>
      </c>
      <c r="L9563">
        <v>67</v>
      </c>
      <c r="M9563">
        <v>60</v>
      </c>
      <c r="N9563" t="s">
        <v>3331</v>
      </c>
    </row>
    <row r="9564" spans="1:14" x14ac:dyDescent="0.2">
      <c r="A9564" t="s">
        <v>15323</v>
      </c>
      <c r="B9564">
        <v>28560</v>
      </c>
      <c r="C9564">
        <v>32640</v>
      </c>
      <c r="D9564">
        <v>36720</v>
      </c>
      <c r="E9564">
        <v>40800</v>
      </c>
      <c r="F9564">
        <v>44100</v>
      </c>
      <c r="G9564">
        <v>47340</v>
      </c>
      <c r="H9564">
        <v>50640</v>
      </c>
      <c r="I9564">
        <v>53880</v>
      </c>
      <c r="J9564">
        <v>57120</v>
      </c>
      <c r="K9564" t="s">
        <v>3073</v>
      </c>
      <c r="L9564">
        <v>69</v>
      </c>
      <c r="M9564">
        <v>60</v>
      </c>
      <c r="N9564" t="s">
        <v>3332</v>
      </c>
    </row>
    <row r="9565" spans="1:14" x14ac:dyDescent="0.2">
      <c r="A9565" t="s">
        <v>15324</v>
      </c>
      <c r="B9565">
        <v>27420</v>
      </c>
      <c r="C9565">
        <v>31320</v>
      </c>
      <c r="D9565">
        <v>35220</v>
      </c>
      <c r="E9565">
        <v>39120</v>
      </c>
      <c r="F9565">
        <v>42300</v>
      </c>
      <c r="G9565">
        <v>45420</v>
      </c>
      <c r="H9565">
        <v>48540</v>
      </c>
      <c r="I9565">
        <v>51660</v>
      </c>
      <c r="J9565">
        <v>54780</v>
      </c>
      <c r="K9565" t="s">
        <v>3073</v>
      </c>
      <c r="L9565">
        <v>71</v>
      </c>
      <c r="M9565">
        <v>60</v>
      </c>
      <c r="N9565" t="s">
        <v>3333</v>
      </c>
    </row>
    <row r="9566" spans="1:14" x14ac:dyDescent="0.2">
      <c r="A9566" t="s">
        <v>15325</v>
      </c>
      <c r="B9566">
        <v>37740</v>
      </c>
      <c r="C9566">
        <v>43140</v>
      </c>
      <c r="D9566">
        <v>48540</v>
      </c>
      <c r="E9566">
        <v>53880</v>
      </c>
      <c r="F9566">
        <v>58200</v>
      </c>
      <c r="G9566">
        <v>62520</v>
      </c>
      <c r="H9566">
        <v>66840</v>
      </c>
      <c r="I9566">
        <v>71160</v>
      </c>
      <c r="J9566">
        <v>75480</v>
      </c>
      <c r="K9566" t="s">
        <v>3073</v>
      </c>
      <c r="L9566">
        <v>73</v>
      </c>
      <c r="M9566">
        <v>60</v>
      </c>
      <c r="N9566" t="s">
        <v>3334</v>
      </c>
    </row>
    <row r="9567" spans="1:14" x14ac:dyDescent="0.2">
      <c r="A9567" t="s">
        <v>15326</v>
      </c>
      <c r="B9567">
        <v>27420</v>
      </c>
      <c r="C9567">
        <v>31320</v>
      </c>
      <c r="D9567">
        <v>35220</v>
      </c>
      <c r="E9567">
        <v>39120</v>
      </c>
      <c r="F9567">
        <v>42300</v>
      </c>
      <c r="G9567">
        <v>45420</v>
      </c>
      <c r="H9567">
        <v>48540</v>
      </c>
      <c r="I9567">
        <v>51660</v>
      </c>
      <c r="J9567">
        <v>54780</v>
      </c>
      <c r="K9567" t="s">
        <v>3073</v>
      </c>
      <c r="L9567">
        <v>75</v>
      </c>
      <c r="M9567">
        <v>60</v>
      </c>
      <c r="N9567" t="s">
        <v>3335</v>
      </c>
    </row>
    <row r="9568" spans="1:14" x14ac:dyDescent="0.2">
      <c r="A9568" t="s">
        <v>15327</v>
      </c>
      <c r="B9568">
        <v>30360</v>
      </c>
      <c r="C9568">
        <v>34680</v>
      </c>
      <c r="D9568">
        <v>39000</v>
      </c>
      <c r="E9568">
        <v>43320</v>
      </c>
      <c r="F9568">
        <v>46800</v>
      </c>
      <c r="G9568">
        <v>50280</v>
      </c>
      <c r="H9568">
        <v>53760</v>
      </c>
      <c r="I9568">
        <v>57240</v>
      </c>
      <c r="J9568">
        <v>60660</v>
      </c>
      <c r="K9568" t="s">
        <v>3073</v>
      </c>
      <c r="L9568">
        <v>77</v>
      </c>
      <c r="M9568">
        <v>60</v>
      </c>
      <c r="N9568" t="s">
        <v>3336</v>
      </c>
    </row>
    <row r="9569" spans="1:14" x14ac:dyDescent="0.2">
      <c r="A9569" t="s">
        <v>15328</v>
      </c>
      <c r="B9569">
        <v>31380</v>
      </c>
      <c r="C9569">
        <v>35880</v>
      </c>
      <c r="D9569">
        <v>40380</v>
      </c>
      <c r="E9569">
        <v>44820</v>
      </c>
      <c r="F9569">
        <v>48420</v>
      </c>
      <c r="G9569">
        <v>52020</v>
      </c>
      <c r="H9569">
        <v>55620</v>
      </c>
      <c r="I9569">
        <v>59220</v>
      </c>
      <c r="J9569">
        <v>62760</v>
      </c>
      <c r="K9569" t="s">
        <v>3073</v>
      </c>
      <c r="L9569">
        <v>79</v>
      </c>
      <c r="M9569">
        <v>60</v>
      </c>
      <c r="N9569" t="s">
        <v>3337</v>
      </c>
    </row>
    <row r="9570" spans="1:14" x14ac:dyDescent="0.2">
      <c r="A9570" t="s">
        <v>15329</v>
      </c>
      <c r="B9570">
        <v>35280</v>
      </c>
      <c r="C9570">
        <v>40320</v>
      </c>
      <c r="D9570">
        <v>45360</v>
      </c>
      <c r="E9570">
        <v>50340</v>
      </c>
      <c r="F9570">
        <v>54420</v>
      </c>
      <c r="G9570">
        <v>58440</v>
      </c>
      <c r="H9570">
        <v>62460</v>
      </c>
      <c r="I9570">
        <v>66480</v>
      </c>
      <c r="J9570">
        <v>70500</v>
      </c>
      <c r="K9570" t="s">
        <v>3073</v>
      </c>
      <c r="L9570">
        <v>81</v>
      </c>
      <c r="M9570">
        <v>60</v>
      </c>
      <c r="N9570" t="s">
        <v>3338</v>
      </c>
    </row>
    <row r="9571" spans="1:14" x14ac:dyDescent="0.2">
      <c r="A9571" t="s">
        <v>15330</v>
      </c>
      <c r="B9571">
        <v>41220</v>
      </c>
      <c r="C9571">
        <v>47100</v>
      </c>
      <c r="D9571">
        <v>52980</v>
      </c>
      <c r="E9571">
        <v>58860</v>
      </c>
      <c r="F9571">
        <v>63600</v>
      </c>
      <c r="G9571">
        <v>68280</v>
      </c>
      <c r="H9571">
        <v>73020</v>
      </c>
      <c r="I9571">
        <v>77700</v>
      </c>
      <c r="J9571">
        <v>82440</v>
      </c>
      <c r="K9571" t="s">
        <v>3073</v>
      </c>
      <c r="L9571">
        <v>83</v>
      </c>
      <c r="M9571">
        <v>60</v>
      </c>
      <c r="N9571" t="s">
        <v>3339</v>
      </c>
    </row>
    <row r="9572" spans="1:14" x14ac:dyDescent="0.2">
      <c r="A9572" t="s">
        <v>15331</v>
      </c>
      <c r="B9572">
        <v>31260</v>
      </c>
      <c r="C9572">
        <v>35760</v>
      </c>
      <c r="D9572">
        <v>40200</v>
      </c>
      <c r="E9572">
        <v>44640</v>
      </c>
      <c r="F9572">
        <v>48240</v>
      </c>
      <c r="G9572">
        <v>51840</v>
      </c>
      <c r="H9572">
        <v>55380</v>
      </c>
      <c r="I9572">
        <v>58980</v>
      </c>
      <c r="J9572">
        <v>62520</v>
      </c>
      <c r="K9572" t="s">
        <v>3073</v>
      </c>
      <c r="L9572">
        <v>85</v>
      </c>
      <c r="M9572">
        <v>60</v>
      </c>
      <c r="N9572" t="s">
        <v>3340</v>
      </c>
    </row>
    <row r="9573" spans="1:14" x14ac:dyDescent="0.2">
      <c r="A9573" t="s">
        <v>15332</v>
      </c>
      <c r="B9573">
        <v>27420</v>
      </c>
      <c r="C9573">
        <v>31320</v>
      </c>
      <c r="D9573">
        <v>35220</v>
      </c>
      <c r="E9573">
        <v>39120</v>
      </c>
      <c r="F9573">
        <v>42300</v>
      </c>
      <c r="G9573">
        <v>45420</v>
      </c>
      <c r="H9573">
        <v>48540</v>
      </c>
      <c r="I9573">
        <v>51660</v>
      </c>
      <c r="J9573">
        <v>54780</v>
      </c>
      <c r="K9573" t="s">
        <v>3073</v>
      </c>
      <c r="L9573">
        <v>87</v>
      </c>
      <c r="M9573">
        <v>60</v>
      </c>
      <c r="N9573" t="s">
        <v>3341</v>
      </c>
    </row>
    <row r="9574" spans="1:14" x14ac:dyDescent="0.2">
      <c r="A9574" t="s">
        <v>15333</v>
      </c>
      <c r="B9574">
        <v>41220</v>
      </c>
      <c r="C9574">
        <v>47100</v>
      </c>
      <c r="D9574">
        <v>52980</v>
      </c>
      <c r="E9574">
        <v>58860</v>
      </c>
      <c r="F9574">
        <v>63600</v>
      </c>
      <c r="G9574">
        <v>68280</v>
      </c>
      <c r="H9574">
        <v>73020</v>
      </c>
      <c r="I9574">
        <v>77700</v>
      </c>
      <c r="J9574">
        <v>82440</v>
      </c>
      <c r="K9574" t="s">
        <v>3073</v>
      </c>
      <c r="L9574">
        <v>89</v>
      </c>
      <c r="M9574">
        <v>60</v>
      </c>
      <c r="N9574" t="s">
        <v>3342</v>
      </c>
    </row>
    <row r="9575" spans="1:14" x14ac:dyDescent="0.2">
      <c r="A9575" t="s">
        <v>15334</v>
      </c>
      <c r="B9575">
        <v>27540</v>
      </c>
      <c r="C9575">
        <v>31440</v>
      </c>
      <c r="D9575">
        <v>35400</v>
      </c>
      <c r="E9575">
        <v>39300</v>
      </c>
      <c r="F9575">
        <v>42480</v>
      </c>
      <c r="G9575">
        <v>45600</v>
      </c>
      <c r="H9575">
        <v>48780</v>
      </c>
      <c r="I9575">
        <v>51900</v>
      </c>
      <c r="J9575">
        <v>55020</v>
      </c>
      <c r="K9575" t="s">
        <v>3073</v>
      </c>
      <c r="L9575">
        <v>91</v>
      </c>
      <c r="M9575">
        <v>60</v>
      </c>
      <c r="N9575" t="s">
        <v>3343</v>
      </c>
    </row>
    <row r="9576" spans="1:14" x14ac:dyDescent="0.2">
      <c r="A9576" t="s">
        <v>15335</v>
      </c>
      <c r="B9576">
        <v>27420</v>
      </c>
      <c r="C9576">
        <v>31320</v>
      </c>
      <c r="D9576">
        <v>35220</v>
      </c>
      <c r="E9576">
        <v>39120</v>
      </c>
      <c r="F9576">
        <v>42300</v>
      </c>
      <c r="G9576">
        <v>45420</v>
      </c>
      <c r="H9576">
        <v>48540</v>
      </c>
      <c r="I9576">
        <v>51660</v>
      </c>
      <c r="J9576">
        <v>54780</v>
      </c>
      <c r="K9576" t="s">
        <v>3073</v>
      </c>
      <c r="L9576">
        <v>93</v>
      </c>
      <c r="M9576">
        <v>60</v>
      </c>
      <c r="N9576" t="s">
        <v>3344</v>
      </c>
    </row>
    <row r="9577" spans="1:14" x14ac:dyDescent="0.2">
      <c r="A9577" t="s">
        <v>15336</v>
      </c>
      <c r="B9577">
        <v>28200</v>
      </c>
      <c r="C9577">
        <v>32220</v>
      </c>
      <c r="D9577">
        <v>36240</v>
      </c>
      <c r="E9577">
        <v>40260</v>
      </c>
      <c r="F9577">
        <v>43500</v>
      </c>
      <c r="G9577">
        <v>46740</v>
      </c>
      <c r="H9577">
        <v>49980</v>
      </c>
      <c r="I9577">
        <v>53160</v>
      </c>
      <c r="J9577">
        <v>56400</v>
      </c>
      <c r="K9577" t="s">
        <v>3073</v>
      </c>
      <c r="L9577">
        <v>95</v>
      </c>
      <c r="M9577">
        <v>60</v>
      </c>
      <c r="N9577" t="s">
        <v>3345</v>
      </c>
    </row>
    <row r="9578" spans="1:14" x14ac:dyDescent="0.2">
      <c r="A9578" t="s">
        <v>15337</v>
      </c>
      <c r="B9578">
        <v>29040</v>
      </c>
      <c r="C9578">
        <v>33180</v>
      </c>
      <c r="D9578">
        <v>37320</v>
      </c>
      <c r="E9578">
        <v>41460</v>
      </c>
      <c r="F9578">
        <v>44820</v>
      </c>
      <c r="G9578">
        <v>48120</v>
      </c>
      <c r="H9578">
        <v>51420</v>
      </c>
      <c r="I9578">
        <v>54780</v>
      </c>
      <c r="J9578">
        <v>58080</v>
      </c>
      <c r="K9578" t="s">
        <v>3073</v>
      </c>
      <c r="L9578">
        <v>97</v>
      </c>
      <c r="M9578">
        <v>60</v>
      </c>
      <c r="N9578" t="s">
        <v>3346</v>
      </c>
    </row>
    <row r="9579" spans="1:14" x14ac:dyDescent="0.2">
      <c r="A9579" t="s">
        <v>15338</v>
      </c>
      <c r="B9579">
        <v>27420</v>
      </c>
      <c r="C9579">
        <v>31320</v>
      </c>
      <c r="D9579">
        <v>35220</v>
      </c>
      <c r="E9579">
        <v>39120</v>
      </c>
      <c r="F9579">
        <v>42300</v>
      </c>
      <c r="G9579">
        <v>45420</v>
      </c>
      <c r="H9579">
        <v>48540</v>
      </c>
      <c r="I9579">
        <v>51660</v>
      </c>
      <c r="J9579">
        <v>54780</v>
      </c>
      <c r="K9579" t="s">
        <v>3073</v>
      </c>
      <c r="L9579">
        <v>99</v>
      </c>
      <c r="M9579">
        <v>60</v>
      </c>
      <c r="N9579" t="s">
        <v>3347</v>
      </c>
    </row>
    <row r="9580" spans="1:14" x14ac:dyDescent="0.2">
      <c r="A9580" t="s">
        <v>15339</v>
      </c>
      <c r="B9580">
        <v>31260</v>
      </c>
      <c r="C9580">
        <v>35760</v>
      </c>
      <c r="D9580">
        <v>40200</v>
      </c>
      <c r="E9580">
        <v>44640</v>
      </c>
      <c r="F9580">
        <v>48240</v>
      </c>
      <c r="G9580">
        <v>51840</v>
      </c>
      <c r="H9580">
        <v>55380</v>
      </c>
      <c r="I9580">
        <v>58980</v>
      </c>
      <c r="J9580">
        <v>62520</v>
      </c>
      <c r="K9580" t="s">
        <v>3073</v>
      </c>
      <c r="L9580">
        <v>101</v>
      </c>
      <c r="M9580">
        <v>60</v>
      </c>
      <c r="N9580" t="s">
        <v>3348</v>
      </c>
    </row>
    <row r="9581" spans="1:14" x14ac:dyDescent="0.2">
      <c r="A9581" t="s">
        <v>15340</v>
      </c>
      <c r="B9581">
        <v>31380</v>
      </c>
      <c r="C9581">
        <v>35880</v>
      </c>
      <c r="D9581">
        <v>40380</v>
      </c>
      <c r="E9581">
        <v>44820</v>
      </c>
      <c r="F9581">
        <v>48420</v>
      </c>
      <c r="G9581">
        <v>52020</v>
      </c>
      <c r="H9581">
        <v>55620</v>
      </c>
      <c r="I9581">
        <v>59220</v>
      </c>
      <c r="J9581">
        <v>62760</v>
      </c>
      <c r="K9581" t="s">
        <v>3073</v>
      </c>
      <c r="L9581">
        <v>103</v>
      </c>
      <c r="M9581">
        <v>60</v>
      </c>
      <c r="N9581" t="s">
        <v>3349</v>
      </c>
    </row>
    <row r="9582" spans="1:14" x14ac:dyDescent="0.2">
      <c r="A9582" t="s">
        <v>15341</v>
      </c>
      <c r="B9582">
        <v>27420</v>
      </c>
      <c r="C9582">
        <v>31320</v>
      </c>
      <c r="D9582">
        <v>35220</v>
      </c>
      <c r="E9582">
        <v>39120</v>
      </c>
      <c r="F9582">
        <v>42300</v>
      </c>
      <c r="G9582">
        <v>45420</v>
      </c>
      <c r="H9582">
        <v>48540</v>
      </c>
      <c r="I9582">
        <v>51660</v>
      </c>
      <c r="J9582">
        <v>54780</v>
      </c>
      <c r="K9582" t="s">
        <v>3073</v>
      </c>
      <c r="L9582">
        <v>105</v>
      </c>
      <c r="M9582">
        <v>60</v>
      </c>
      <c r="N9582" t="s">
        <v>3350</v>
      </c>
    </row>
    <row r="9583" spans="1:14" x14ac:dyDescent="0.2">
      <c r="A9583" t="s">
        <v>15342</v>
      </c>
      <c r="B9583">
        <v>27420</v>
      </c>
      <c r="C9583">
        <v>31320</v>
      </c>
      <c r="D9583">
        <v>35220</v>
      </c>
      <c r="E9583">
        <v>39120</v>
      </c>
      <c r="F9583">
        <v>42300</v>
      </c>
      <c r="G9583">
        <v>45420</v>
      </c>
      <c r="H9583">
        <v>48540</v>
      </c>
      <c r="I9583">
        <v>51660</v>
      </c>
      <c r="J9583">
        <v>54780</v>
      </c>
      <c r="K9583" t="s">
        <v>3073</v>
      </c>
      <c r="L9583">
        <v>107</v>
      </c>
      <c r="M9583">
        <v>60</v>
      </c>
      <c r="N9583" t="s">
        <v>3351</v>
      </c>
    </row>
    <row r="9584" spans="1:14" x14ac:dyDescent="0.2">
      <c r="A9584" t="s">
        <v>15343</v>
      </c>
      <c r="B9584">
        <v>27420</v>
      </c>
      <c r="C9584">
        <v>31320</v>
      </c>
      <c r="D9584">
        <v>35220</v>
      </c>
      <c r="E9584">
        <v>39120</v>
      </c>
      <c r="F9584">
        <v>42300</v>
      </c>
      <c r="G9584">
        <v>45420</v>
      </c>
      <c r="H9584">
        <v>48540</v>
      </c>
      <c r="I9584">
        <v>51660</v>
      </c>
      <c r="J9584">
        <v>54780</v>
      </c>
      <c r="K9584" t="s">
        <v>3073</v>
      </c>
      <c r="L9584">
        <v>109</v>
      </c>
      <c r="M9584">
        <v>60</v>
      </c>
      <c r="N9584" t="s">
        <v>3352</v>
      </c>
    </row>
    <row r="9585" spans="1:14" x14ac:dyDescent="0.2">
      <c r="A9585" t="s">
        <v>15344</v>
      </c>
      <c r="B9585">
        <v>27420</v>
      </c>
      <c r="C9585">
        <v>31320</v>
      </c>
      <c r="D9585">
        <v>35220</v>
      </c>
      <c r="E9585">
        <v>39120</v>
      </c>
      <c r="F9585">
        <v>42300</v>
      </c>
      <c r="G9585">
        <v>45420</v>
      </c>
      <c r="H9585">
        <v>48540</v>
      </c>
      <c r="I9585">
        <v>51660</v>
      </c>
      <c r="J9585">
        <v>54780</v>
      </c>
      <c r="K9585" t="s">
        <v>3073</v>
      </c>
      <c r="L9585">
        <v>111</v>
      </c>
      <c r="M9585">
        <v>60</v>
      </c>
      <c r="N9585" t="s">
        <v>3353</v>
      </c>
    </row>
    <row r="9586" spans="1:14" x14ac:dyDescent="0.2">
      <c r="A9586" t="s">
        <v>15345</v>
      </c>
      <c r="B9586">
        <v>30060</v>
      </c>
      <c r="C9586">
        <v>34320</v>
      </c>
      <c r="D9586">
        <v>38640</v>
      </c>
      <c r="E9586">
        <v>42900</v>
      </c>
      <c r="F9586">
        <v>46380</v>
      </c>
      <c r="G9586">
        <v>49800</v>
      </c>
      <c r="H9586">
        <v>53220</v>
      </c>
      <c r="I9586">
        <v>56640</v>
      </c>
      <c r="J9586">
        <v>60060</v>
      </c>
      <c r="K9586" t="s">
        <v>3073</v>
      </c>
      <c r="L9586">
        <v>113</v>
      </c>
      <c r="M9586">
        <v>60</v>
      </c>
      <c r="N9586" t="s">
        <v>3354</v>
      </c>
    </row>
    <row r="9587" spans="1:14" x14ac:dyDescent="0.2">
      <c r="A9587" t="s">
        <v>15346</v>
      </c>
      <c r="B9587">
        <v>37740</v>
      </c>
      <c r="C9587">
        <v>43140</v>
      </c>
      <c r="D9587">
        <v>48540</v>
      </c>
      <c r="E9587">
        <v>53880</v>
      </c>
      <c r="F9587">
        <v>58200</v>
      </c>
      <c r="G9587">
        <v>62520</v>
      </c>
      <c r="H9587">
        <v>66840</v>
      </c>
      <c r="I9587">
        <v>71160</v>
      </c>
      <c r="J9587">
        <v>75480</v>
      </c>
      <c r="K9587" t="s">
        <v>3073</v>
      </c>
      <c r="L9587">
        <v>115</v>
      </c>
      <c r="M9587">
        <v>60</v>
      </c>
      <c r="N9587" t="s">
        <v>3355</v>
      </c>
    </row>
    <row r="9588" spans="1:14" x14ac:dyDescent="0.2">
      <c r="A9588" t="s">
        <v>15347</v>
      </c>
      <c r="B9588">
        <v>37740</v>
      </c>
      <c r="C9588">
        <v>43140</v>
      </c>
      <c r="D9588">
        <v>48540</v>
      </c>
      <c r="E9588">
        <v>53880</v>
      </c>
      <c r="F9588">
        <v>58200</v>
      </c>
      <c r="G9588">
        <v>62520</v>
      </c>
      <c r="H9588">
        <v>66840</v>
      </c>
      <c r="I9588">
        <v>71160</v>
      </c>
      <c r="J9588">
        <v>75480</v>
      </c>
      <c r="K9588" t="s">
        <v>3073</v>
      </c>
      <c r="L9588">
        <v>117</v>
      </c>
      <c r="M9588">
        <v>60</v>
      </c>
      <c r="N9588" t="s">
        <v>3356</v>
      </c>
    </row>
    <row r="9589" spans="1:14" x14ac:dyDescent="0.2">
      <c r="A9589" t="s">
        <v>15348</v>
      </c>
      <c r="B9589">
        <v>27420</v>
      </c>
      <c r="C9589">
        <v>31320</v>
      </c>
      <c r="D9589">
        <v>35220</v>
      </c>
      <c r="E9589">
        <v>39120</v>
      </c>
      <c r="F9589">
        <v>42300</v>
      </c>
      <c r="G9589">
        <v>45420</v>
      </c>
      <c r="H9589">
        <v>48540</v>
      </c>
      <c r="I9589">
        <v>51660</v>
      </c>
      <c r="J9589">
        <v>54780</v>
      </c>
      <c r="K9589" t="s">
        <v>3073</v>
      </c>
      <c r="L9589">
        <v>119</v>
      </c>
      <c r="M9589">
        <v>60</v>
      </c>
      <c r="N9589" t="s">
        <v>3357</v>
      </c>
    </row>
    <row r="9590" spans="1:14" x14ac:dyDescent="0.2">
      <c r="A9590" t="s">
        <v>15349</v>
      </c>
      <c r="B9590">
        <v>27420</v>
      </c>
      <c r="C9590">
        <v>31320</v>
      </c>
      <c r="D9590">
        <v>35220</v>
      </c>
      <c r="E9590">
        <v>39120</v>
      </c>
      <c r="F9590">
        <v>42300</v>
      </c>
      <c r="G9590">
        <v>45420</v>
      </c>
      <c r="H9590">
        <v>48540</v>
      </c>
      <c r="I9590">
        <v>51660</v>
      </c>
      <c r="J9590">
        <v>54780</v>
      </c>
      <c r="K9590" t="s">
        <v>3073</v>
      </c>
      <c r="L9590">
        <v>121</v>
      </c>
      <c r="M9590">
        <v>60</v>
      </c>
      <c r="N9590" t="s">
        <v>3358</v>
      </c>
    </row>
    <row r="9591" spans="1:14" x14ac:dyDescent="0.2">
      <c r="A9591" t="s">
        <v>15350</v>
      </c>
      <c r="B9591">
        <v>28140</v>
      </c>
      <c r="C9591">
        <v>32160</v>
      </c>
      <c r="D9591">
        <v>36180</v>
      </c>
      <c r="E9591">
        <v>40140</v>
      </c>
      <c r="F9591">
        <v>43380</v>
      </c>
      <c r="G9591">
        <v>46620</v>
      </c>
      <c r="H9591">
        <v>49800</v>
      </c>
      <c r="I9591">
        <v>53040</v>
      </c>
      <c r="J9591">
        <v>56220</v>
      </c>
      <c r="K9591" t="s">
        <v>3073</v>
      </c>
      <c r="L9591">
        <v>123</v>
      </c>
      <c r="M9591">
        <v>60</v>
      </c>
      <c r="N9591" t="s">
        <v>3359</v>
      </c>
    </row>
    <row r="9592" spans="1:14" x14ac:dyDescent="0.2">
      <c r="A9592" t="s">
        <v>15351</v>
      </c>
      <c r="B9592">
        <v>34500</v>
      </c>
      <c r="C9592">
        <v>39420</v>
      </c>
      <c r="D9592">
        <v>44340</v>
      </c>
      <c r="E9592">
        <v>49260</v>
      </c>
      <c r="F9592">
        <v>53220</v>
      </c>
      <c r="G9592">
        <v>57180</v>
      </c>
      <c r="H9592">
        <v>61140</v>
      </c>
      <c r="I9592">
        <v>65040</v>
      </c>
      <c r="J9592">
        <v>69000</v>
      </c>
      <c r="K9592" t="s">
        <v>3073</v>
      </c>
      <c r="L9592">
        <v>125</v>
      </c>
      <c r="M9592">
        <v>60</v>
      </c>
      <c r="N9592" t="s">
        <v>3360</v>
      </c>
    </row>
    <row r="9593" spans="1:14" x14ac:dyDescent="0.2">
      <c r="A9593" t="s">
        <v>15352</v>
      </c>
      <c r="B9593">
        <v>28440</v>
      </c>
      <c r="C9593">
        <v>32460</v>
      </c>
      <c r="D9593">
        <v>36540</v>
      </c>
      <c r="E9593">
        <v>40560</v>
      </c>
      <c r="F9593">
        <v>43860</v>
      </c>
      <c r="G9593">
        <v>47100</v>
      </c>
      <c r="H9593">
        <v>50340</v>
      </c>
      <c r="I9593">
        <v>53580</v>
      </c>
      <c r="J9593">
        <v>56820</v>
      </c>
      <c r="K9593" t="s">
        <v>3073</v>
      </c>
      <c r="L9593">
        <v>127</v>
      </c>
      <c r="M9593">
        <v>60</v>
      </c>
      <c r="N9593" t="s">
        <v>3361</v>
      </c>
    </row>
    <row r="9594" spans="1:14" x14ac:dyDescent="0.2">
      <c r="A9594" t="s">
        <v>15353</v>
      </c>
      <c r="B9594">
        <v>27420</v>
      </c>
      <c r="C9594">
        <v>31320</v>
      </c>
      <c r="D9594">
        <v>35220</v>
      </c>
      <c r="E9594">
        <v>39120</v>
      </c>
      <c r="F9594">
        <v>42300</v>
      </c>
      <c r="G9594">
        <v>45420</v>
      </c>
      <c r="H9594">
        <v>48540</v>
      </c>
      <c r="I9594">
        <v>51660</v>
      </c>
      <c r="J9594">
        <v>54780</v>
      </c>
      <c r="K9594" t="s">
        <v>3073</v>
      </c>
      <c r="L9594">
        <v>129</v>
      </c>
      <c r="M9594">
        <v>60</v>
      </c>
      <c r="N9594" t="s">
        <v>3362</v>
      </c>
    </row>
    <row r="9595" spans="1:14" x14ac:dyDescent="0.2">
      <c r="A9595" t="s">
        <v>15354</v>
      </c>
      <c r="B9595">
        <v>27420</v>
      </c>
      <c r="C9595">
        <v>31320</v>
      </c>
      <c r="D9595">
        <v>35220</v>
      </c>
      <c r="E9595">
        <v>39120</v>
      </c>
      <c r="F9595">
        <v>42300</v>
      </c>
      <c r="G9595">
        <v>45420</v>
      </c>
      <c r="H9595">
        <v>48540</v>
      </c>
      <c r="I9595">
        <v>51660</v>
      </c>
      <c r="J9595">
        <v>54780</v>
      </c>
      <c r="K9595" t="s">
        <v>3073</v>
      </c>
      <c r="L9595">
        <v>131</v>
      </c>
      <c r="M9595">
        <v>60</v>
      </c>
      <c r="N9595" t="s">
        <v>3363</v>
      </c>
    </row>
    <row r="9596" spans="1:14" x14ac:dyDescent="0.2">
      <c r="A9596" t="s">
        <v>15355</v>
      </c>
      <c r="B9596">
        <v>27420</v>
      </c>
      <c r="C9596">
        <v>31320</v>
      </c>
      <c r="D9596">
        <v>35220</v>
      </c>
      <c r="E9596">
        <v>39120</v>
      </c>
      <c r="F9596">
        <v>42300</v>
      </c>
      <c r="G9596">
        <v>45420</v>
      </c>
      <c r="H9596">
        <v>48540</v>
      </c>
      <c r="I9596">
        <v>51660</v>
      </c>
      <c r="J9596">
        <v>54780</v>
      </c>
      <c r="K9596" t="s">
        <v>3073</v>
      </c>
      <c r="L9596">
        <v>133</v>
      </c>
      <c r="M9596">
        <v>60</v>
      </c>
      <c r="N9596" t="s">
        <v>3364</v>
      </c>
    </row>
    <row r="9597" spans="1:14" x14ac:dyDescent="0.2">
      <c r="A9597" t="s">
        <v>15356</v>
      </c>
      <c r="B9597">
        <v>39480</v>
      </c>
      <c r="C9597">
        <v>45120</v>
      </c>
      <c r="D9597">
        <v>50760</v>
      </c>
      <c r="E9597">
        <v>56400</v>
      </c>
      <c r="F9597">
        <v>60960</v>
      </c>
      <c r="G9597">
        <v>65460</v>
      </c>
      <c r="H9597">
        <v>69960</v>
      </c>
      <c r="I9597">
        <v>74460</v>
      </c>
      <c r="J9597">
        <v>78960</v>
      </c>
      <c r="K9597" t="s">
        <v>3074</v>
      </c>
      <c r="L9597">
        <v>13</v>
      </c>
      <c r="M9597">
        <v>60</v>
      </c>
      <c r="N9597" t="s">
        <v>3139</v>
      </c>
    </row>
    <row r="9598" spans="1:14" x14ac:dyDescent="0.2">
      <c r="A9598" t="s">
        <v>15357</v>
      </c>
      <c r="B9598">
        <v>47220</v>
      </c>
      <c r="C9598">
        <v>54000</v>
      </c>
      <c r="D9598">
        <v>60720</v>
      </c>
      <c r="E9598">
        <v>67440</v>
      </c>
      <c r="F9598">
        <v>72840</v>
      </c>
      <c r="G9598">
        <v>78240</v>
      </c>
      <c r="H9598">
        <v>83640</v>
      </c>
      <c r="I9598">
        <v>89040</v>
      </c>
      <c r="J9598">
        <v>94440</v>
      </c>
      <c r="K9598" t="s">
        <v>3074</v>
      </c>
      <c r="L9598">
        <v>16</v>
      </c>
      <c r="M9598">
        <v>60</v>
      </c>
      <c r="N9598" t="s">
        <v>3140</v>
      </c>
    </row>
    <row r="9599" spans="1:14" x14ac:dyDescent="0.2">
      <c r="A9599" t="s">
        <v>15358</v>
      </c>
      <c r="B9599">
        <v>51420</v>
      </c>
      <c r="C9599">
        <v>58740</v>
      </c>
      <c r="D9599">
        <v>66060</v>
      </c>
      <c r="E9599">
        <v>73380</v>
      </c>
      <c r="F9599">
        <v>79260</v>
      </c>
      <c r="G9599">
        <v>85140</v>
      </c>
      <c r="H9599">
        <v>91020</v>
      </c>
      <c r="I9599">
        <v>96900</v>
      </c>
      <c r="J9599">
        <v>102780</v>
      </c>
      <c r="K9599" t="s">
        <v>3074</v>
      </c>
      <c r="L9599">
        <v>20</v>
      </c>
      <c r="M9599">
        <v>60</v>
      </c>
      <c r="N9599" t="s">
        <v>3141</v>
      </c>
    </row>
    <row r="9600" spans="1:14" x14ac:dyDescent="0.2">
      <c r="A9600" t="s">
        <v>15359</v>
      </c>
      <c r="B9600">
        <v>44040</v>
      </c>
      <c r="C9600">
        <v>50340</v>
      </c>
      <c r="D9600">
        <v>56640</v>
      </c>
      <c r="E9600">
        <v>62880</v>
      </c>
      <c r="F9600">
        <v>67920</v>
      </c>
      <c r="G9600">
        <v>72960</v>
      </c>
      <c r="H9600">
        <v>78000</v>
      </c>
      <c r="I9600">
        <v>83040</v>
      </c>
      <c r="J9600">
        <v>88080</v>
      </c>
      <c r="K9600" t="s">
        <v>3074</v>
      </c>
      <c r="L9600">
        <v>50</v>
      </c>
      <c r="M9600">
        <v>60</v>
      </c>
      <c r="N9600" t="s">
        <v>3142</v>
      </c>
    </row>
    <row r="9601" spans="1:14" x14ac:dyDescent="0.2">
      <c r="A9601" t="s">
        <v>15360</v>
      </c>
      <c r="B9601">
        <v>43620</v>
      </c>
      <c r="C9601">
        <v>49860</v>
      </c>
      <c r="D9601">
        <v>56100</v>
      </c>
      <c r="E9601">
        <v>62280</v>
      </c>
      <c r="F9601">
        <v>67320</v>
      </c>
      <c r="G9601">
        <v>72300</v>
      </c>
      <c r="H9601">
        <v>77280</v>
      </c>
      <c r="I9601">
        <v>82260</v>
      </c>
      <c r="J9601">
        <v>87240</v>
      </c>
      <c r="K9601" t="s">
        <v>3074</v>
      </c>
      <c r="L9601">
        <v>60</v>
      </c>
      <c r="M9601">
        <v>60</v>
      </c>
      <c r="N9601" t="s">
        <v>3143</v>
      </c>
    </row>
    <row r="9602" spans="1:14" x14ac:dyDescent="0.2">
      <c r="A9602" t="s">
        <v>15361</v>
      </c>
      <c r="B9602">
        <v>46980</v>
      </c>
      <c r="C9602">
        <v>53700</v>
      </c>
      <c r="D9602">
        <v>60420</v>
      </c>
      <c r="E9602">
        <v>67080</v>
      </c>
      <c r="F9602">
        <v>72480</v>
      </c>
      <c r="G9602">
        <v>77820</v>
      </c>
      <c r="H9602">
        <v>83220</v>
      </c>
      <c r="I9602">
        <v>88560</v>
      </c>
      <c r="J9602">
        <v>93960</v>
      </c>
      <c r="K9602" t="s">
        <v>3074</v>
      </c>
      <c r="L9602">
        <v>63</v>
      </c>
      <c r="M9602">
        <v>60</v>
      </c>
      <c r="N9602" t="s">
        <v>5754</v>
      </c>
    </row>
    <row r="9603" spans="1:14" x14ac:dyDescent="0.2">
      <c r="A9603" t="s">
        <v>15362</v>
      </c>
      <c r="B9603">
        <v>43980</v>
      </c>
      <c r="C9603">
        <v>50280</v>
      </c>
      <c r="D9603">
        <v>56580</v>
      </c>
      <c r="E9603">
        <v>62820</v>
      </c>
      <c r="F9603">
        <v>67860</v>
      </c>
      <c r="G9603">
        <v>72900</v>
      </c>
      <c r="H9603">
        <v>77940</v>
      </c>
      <c r="I9603">
        <v>82980</v>
      </c>
      <c r="J9603">
        <v>87960</v>
      </c>
      <c r="K9603" t="s">
        <v>3074</v>
      </c>
      <c r="L9603">
        <v>66</v>
      </c>
      <c r="M9603">
        <v>60</v>
      </c>
      <c r="N9603" t="s">
        <v>5755</v>
      </c>
    </row>
    <row r="9604" spans="1:14" x14ac:dyDescent="0.2">
      <c r="A9604" t="s">
        <v>15363</v>
      </c>
      <c r="B9604">
        <v>52320</v>
      </c>
      <c r="C9604">
        <v>59760</v>
      </c>
      <c r="D9604">
        <v>67260</v>
      </c>
      <c r="E9604">
        <v>74700</v>
      </c>
      <c r="F9604">
        <v>80700</v>
      </c>
      <c r="G9604">
        <v>86700</v>
      </c>
      <c r="H9604">
        <v>92640</v>
      </c>
      <c r="I9604">
        <v>98640</v>
      </c>
      <c r="J9604">
        <v>104580</v>
      </c>
      <c r="K9604" t="s">
        <v>3074</v>
      </c>
      <c r="L9604">
        <v>68</v>
      </c>
      <c r="M9604">
        <v>60</v>
      </c>
      <c r="N9604" t="s">
        <v>3144</v>
      </c>
    </row>
    <row r="9605" spans="1:14" x14ac:dyDescent="0.2">
      <c r="A9605" t="s">
        <v>15364</v>
      </c>
      <c r="B9605">
        <v>39480</v>
      </c>
      <c r="C9605">
        <v>45120</v>
      </c>
      <c r="D9605">
        <v>50760</v>
      </c>
      <c r="E9605">
        <v>56400</v>
      </c>
      <c r="F9605">
        <v>60960</v>
      </c>
      <c r="G9605">
        <v>65460</v>
      </c>
      <c r="H9605">
        <v>69960</v>
      </c>
      <c r="I9605">
        <v>74460</v>
      </c>
      <c r="J9605">
        <v>78960</v>
      </c>
      <c r="K9605" t="s">
        <v>3074</v>
      </c>
      <c r="L9605">
        <v>70</v>
      </c>
      <c r="M9605">
        <v>60</v>
      </c>
      <c r="N9605" t="s">
        <v>3145</v>
      </c>
    </row>
    <row r="9606" spans="1:14" x14ac:dyDescent="0.2">
      <c r="A9606" t="s">
        <v>15365</v>
      </c>
      <c r="B9606">
        <v>41460</v>
      </c>
      <c r="C9606">
        <v>47340</v>
      </c>
      <c r="D9606">
        <v>53280</v>
      </c>
      <c r="E9606">
        <v>59160</v>
      </c>
      <c r="F9606">
        <v>63900</v>
      </c>
      <c r="G9606">
        <v>68640</v>
      </c>
      <c r="H9606">
        <v>73380</v>
      </c>
      <c r="I9606">
        <v>78120</v>
      </c>
      <c r="J9606">
        <v>82860</v>
      </c>
      <c r="K9606" t="s">
        <v>3074</v>
      </c>
      <c r="L9606">
        <v>90</v>
      </c>
      <c r="M9606">
        <v>60</v>
      </c>
      <c r="N9606" t="s">
        <v>3146</v>
      </c>
    </row>
    <row r="9607" spans="1:14" x14ac:dyDescent="0.2">
      <c r="A9607" t="s">
        <v>15366</v>
      </c>
      <c r="B9607">
        <v>40920</v>
      </c>
      <c r="C9607">
        <v>46740</v>
      </c>
      <c r="D9607">
        <v>52560</v>
      </c>
      <c r="E9607">
        <v>58380</v>
      </c>
      <c r="F9607">
        <v>63060</v>
      </c>
      <c r="G9607">
        <v>67740</v>
      </c>
      <c r="H9607">
        <v>72420</v>
      </c>
      <c r="I9607">
        <v>77100</v>
      </c>
      <c r="J9607">
        <v>81780</v>
      </c>
      <c r="K9607" t="s">
        <v>3074</v>
      </c>
      <c r="L9607">
        <v>100</v>
      </c>
      <c r="M9607">
        <v>60</v>
      </c>
      <c r="N9607" t="s">
        <v>3147</v>
      </c>
    </row>
    <row r="9608" spans="1:14" x14ac:dyDescent="0.2">
      <c r="A9608" t="s">
        <v>15367</v>
      </c>
      <c r="B9608">
        <v>39480</v>
      </c>
      <c r="C9608">
        <v>45120</v>
      </c>
      <c r="D9608">
        <v>50760</v>
      </c>
      <c r="E9608">
        <v>56400</v>
      </c>
      <c r="F9608">
        <v>60960</v>
      </c>
      <c r="G9608">
        <v>65460</v>
      </c>
      <c r="H9608">
        <v>69960</v>
      </c>
      <c r="I9608">
        <v>74460</v>
      </c>
      <c r="J9608">
        <v>78960</v>
      </c>
      <c r="K9608" t="s">
        <v>3074</v>
      </c>
      <c r="L9608">
        <v>105</v>
      </c>
      <c r="M9608">
        <v>60</v>
      </c>
      <c r="N9608" t="s">
        <v>3148</v>
      </c>
    </row>
    <row r="9609" spans="1:14" x14ac:dyDescent="0.2">
      <c r="A9609" t="s">
        <v>15368</v>
      </c>
      <c r="B9609">
        <v>51360</v>
      </c>
      <c r="C9609">
        <v>58680</v>
      </c>
      <c r="D9609">
        <v>66000</v>
      </c>
      <c r="E9609">
        <v>73320</v>
      </c>
      <c r="F9609">
        <v>79200</v>
      </c>
      <c r="G9609">
        <v>85080</v>
      </c>
      <c r="H9609">
        <v>90960</v>
      </c>
      <c r="I9609">
        <v>96840</v>
      </c>
      <c r="J9609">
        <v>102660</v>
      </c>
      <c r="K9609" t="s">
        <v>3074</v>
      </c>
      <c r="L9609">
        <v>110</v>
      </c>
      <c r="M9609">
        <v>60</v>
      </c>
      <c r="N9609" t="s">
        <v>3149</v>
      </c>
    </row>
    <row r="9610" spans="1:14" x14ac:dyDescent="0.2">
      <c r="A9610" t="s">
        <v>15369</v>
      </c>
      <c r="B9610">
        <v>43800</v>
      </c>
      <c r="C9610">
        <v>50040</v>
      </c>
      <c r="D9610">
        <v>56280</v>
      </c>
      <c r="E9610">
        <v>62520</v>
      </c>
      <c r="F9610">
        <v>67560</v>
      </c>
      <c r="G9610">
        <v>72540</v>
      </c>
      <c r="H9610">
        <v>77580</v>
      </c>
      <c r="I9610">
        <v>82560</v>
      </c>
      <c r="J9610">
        <v>87540</v>
      </c>
      <c r="K9610" t="s">
        <v>3074</v>
      </c>
      <c r="L9610">
        <v>122</v>
      </c>
      <c r="M9610">
        <v>60</v>
      </c>
      <c r="N9610" t="s">
        <v>3150</v>
      </c>
    </row>
    <row r="9611" spans="1:14" x14ac:dyDescent="0.2">
      <c r="A9611" t="s">
        <v>15370</v>
      </c>
      <c r="B9611">
        <v>44400</v>
      </c>
      <c r="C9611">
        <v>50760</v>
      </c>
      <c r="D9611">
        <v>57120</v>
      </c>
      <c r="E9611">
        <v>63420</v>
      </c>
      <c r="F9611">
        <v>68520</v>
      </c>
      <c r="G9611">
        <v>73620</v>
      </c>
      <c r="H9611">
        <v>78660</v>
      </c>
      <c r="I9611">
        <v>83760</v>
      </c>
      <c r="J9611">
        <v>88800</v>
      </c>
      <c r="K9611" t="s">
        <v>3074</v>
      </c>
      <c r="L9611">
        <v>130</v>
      </c>
      <c r="M9611">
        <v>60</v>
      </c>
      <c r="N9611" t="s">
        <v>3151</v>
      </c>
    </row>
    <row r="9612" spans="1:14" x14ac:dyDescent="0.2">
      <c r="A9612" t="s">
        <v>15371</v>
      </c>
      <c r="B9612">
        <v>45960</v>
      </c>
      <c r="C9612">
        <v>52560</v>
      </c>
      <c r="D9612">
        <v>59100</v>
      </c>
      <c r="E9612">
        <v>65640</v>
      </c>
      <c r="F9612">
        <v>70920</v>
      </c>
      <c r="G9612">
        <v>76200</v>
      </c>
      <c r="H9612">
        <v>81420</v>
      </c>
      <c r="I9612">
        <v>86700</v>
      </c>
      <c r="J9612">
        <v>91920</v>
      </c>
      <c r="K9612" t="s">
        <v>3074</v>
      </c>
      <c r="L9612">
        <v>150</v>
      </c>
      <c r="M9612">
        <v>60</v>
      </c>
      <c r="N9612" t="s">
        <v>3152</v>
      </c>
    </row>
    <row r="9613" spans="1:14" x14ac:dyDescent="0.2">
      <c r="A9613" t="s">
        <v>15372</v>
      </c>
      <c r="B9613">
        <v>39480</v>
      </c>
      <c r="C9613">
        <v>45120</v>
      </c>
      <c r="D9613">
        <v>50760</v>
      </c>
      <c r="E9613">
        <v>56400</v>
      </c>
      <c r="F9613">
        <v>60960</v>
      </c>
      <c r="G9613">
        <v>65460</v>
      </c>
      <c r="H9613">
        <v>69960</v>
      </c>
      <c r="I9613">
        <v>74460</v>
      </c>
      <c r="J9613">
        <v>78960</v>
      </c>
      <c r="K9613" t="s">
        <v>3074</v>
      </c>
      <c r="L9613">
        <v>158</v>
      </c>
      <c r="M9613">
        <v>60</v>
      </c>
      <c r="N9613" t="s">
        <v>5739</v>
      </c>
    </row>
    <row r="9614" spans="1:14" x14ac:dyDescent="0.2">
      <c r="A9614" t="s">
        <v>15373</v>
      </c>
      <c r="B9614">
        <v>39480</v>
      </c>
      <c r="C9614">
        <v>45120</v>
      </c>
      <c r="D9614">
        <v>50760</v>
      </c>
      <c r="E9614">
        <v>56400</v>
      </c>
      <c r="F9614">
        <v>60960</v>
      </c>
      <c r="G9614">
        <v>65460</v>
      </c>
      <c r="H9614">
        <v>69960</v>
      </c>
      <c r="I9614">
        <v>74460</v>
      </c>
      <c r="J9614">
        <v>78960</v>
      </c>
      <c r="K9614" t="s">
        <v>3074</v>
      </c>
      <c r="L9614">
        <v>164</v>
      </c>
      <c r="M9614">
        <v>60</v>
      </c>
      <c r="N9614" t="s">
        <v>3153</v>
      </c>
    </row>
    <row r="9615" spans="1:14" x14ac:dyDescent="0.2">
      <c r="A9615" t="s">
        <v>15374</v>
      </c>
      <c r="B9615">
        <v>42180</v>
      </c>
      <c r="C9615">
        <v>48240</v>
      </c>
      <c r="D9615">
        <v>54240</v>
      </c>
      <c r="E9615">
        <v>60240</v>
      </c>
      <c r="F9615">
        <v>65100</v>
      </c>
      <c r="G9615">
        <v>69900</v>
      </c>
      <c r="H9615">
        <v>74700</v>
      </c>
      <c r="I9615">
        <v>79560</v>
      </c>
      <c r="J9615">
        <v>84360</v>
      </c>
      <c r="K9615" t="s">
        <v>3074</v>
      </c>
      <c r="L9615">
        <v>170</v>
      </c>
      <c r="M9615">
        <v>60</v>
      </c>
      <c r="N9615" t="s">
        <v>3154</v>
      </c>
    </row>
    <row r="9616" spans="1:14" x14ac:dyDescent="0.2">
      <c r="A9616" t="s">
        <v>15375</v>
      </c>
      <c r="B9616">
        <v>39480</v>
      </c>
      <c r="C9616">
        <v>45120</v>
      </c>
      <c r="D9616">
        <v>50760</v>
      </c>
      <c r="E9616">
        <v>56400</v>
      </c>
      <c r="F9616">
        <v>60960</v>
      </c>
      <c r="G9616">
        <v>65460</v>
      </c>
      <c r="H9616">
        <v>69960</v>
      </c>
      <c r="I9616">
        <v>74460</v>
      </c>
      <c r="J9616">
        <v>78960</v>
      </c>
      <c r="K9616" t="s">
        <v>3074</v>
      </c>
      <c r="L9616">
        <v>180</v>
      </c>
      <c r="M9616">
        <v>60</v>
      </c>
      <c r="N9616" t="s">
        <v>3285</v>
      </c>
    </row>
    <row r="9617" spans="1:14" x14ac:dyDescent="0.2">
      <c r="A9617" t="s">
        <v>15376</v>
      </c>
      <c r="B9617">
        <v>41760</v>
      </c>
      <c r="C9617">
        <v>47760</v>
      </c>
      <c r="D9617">
        <v>53700</v>
      </c>
      <c r="E9617">
        <v>59640</v>
      </c>
      <c r="F9617">
        <v>64440</v>
      </c>
      <c r="G9617">
        <v>69240</v>
      </c>
      <c r="H9617">
        <v>73980</v>
      </c>
      <c r="I9617">
        <v>78780</v>
      </c>
      <c r="J9617">
        <v>83520</v>
      </c>
      <c r="K9617" t="s">
        <v>3074</v>
      </c>
      <c r="L9617">
        <v>185</v>
      </c>
      <c r="M9617">
        <v>60</v>
      </c>
      <c r="N9617" t="s">
        <v>3286</v>
      </c>
    </row>
    <row r="9618" spans="1:14" x14ac:dyDescent="0.2">
      <c r="A9618" t="s">
        <v>15377</v>
      </c>
      <c r="B9618">
        <v>40920</v>
      </c>
      <c r="C9618">
        <v>46740</v>
      </c>
      <c r="D9618">
        <v>52560</v>
      </c>
      <c r="E9618">
        <v>58380</v>
      </c>
      <c r="F9618">
        <v>63060</v>
      </c>
      <c r="G9618">
        <v>67740</v>
      </c>
      <c r="H9618">
        <v>72420</v>
      </c>
      <c r="I9618">
        <v>77100</v>
      </c>
      <c r="J9618">
        <v>81780</v>
      </c>
      <c r="K9618" t="s">
        <v>3074</v>
      </c>
      <c r="L9618">
        <v>188</v>
      </c>
      <c r="M9618">
        <v>60</v>
      </c>
      <c r="N9618" t="s">
        <v>3287</v>
      </c>
    </row>
    <row r="9619" spans="1:14" x14ac:dyDescent="0.2">
      <c r="A9619" t="s">
        <v>15378</v>
      </c>
      <c r="B9619">
        <v>39960</v>
      </c>
      <c r="C9619">
        <v>45660</v>
      </c>
      <c r="D9619">
        <v>51360</v>
      </c>
      <c r="E9619">
        <v>57060</v>
      </c>
      <c r="F9619">
        <v>61680</v>
      </c>
      <c r="G9619">
        <v>66240</v>
      </c>
      <c r="H9619">
        <v>70800</v>
      </c>
      <c r="I9619">
        <v>75360</v>
      </c>
      <c r="J9619">
        <v>79920</v>
      </c>
      <c r="K9619" t="s">
        <v>3074</v>
      </c>
      <c r="L9619">
        <v>195</v>
      </c>
      <c r="M9619">
        <v>60</v>
      </c>
      <c r="N9619" t="s">
        <v>5746</v>
      </c>
    </row>
    <row r="9620" spans="1:14" x14ac:dyDescent="0.2">
      <c r="A9620" t="s">
        <v>15379</v>
      </c>
      <c r="B9620">
        <v>39480</v>
      </c>
      <c r="C9620">
        <v>45120</v>
      </c>
      <c r="D9620">
        <v>50760</v>
      </c>
      <c r="E9620">
        <v>56400</v>
      </c>
      <c r="F9620">
        <v>60960</v>
      </c>
      <c r="G9620">
        <v>65460</v>
      </c>
      <c r="H9620">
        <v>69960</v>
      </c>
      <c r="I9620">
        <v>74460</v>
      </c>
      <c r="J9620">
        <v>78960</v>
      </c>
      <c r="K9620" t="s">
        <v>3074</v>
      </c>
      <c r="L9620">
        <v>198</v>
      </c>
      <c r="M9620">
        <v>60</v>
      </c>
      <c r="N9620" t="s">
        <v>3289</v>
      </c>
    </row>
    <row r="9621" spans="1:14" x14ac:dyDescent="0.2">
      <c r="A9621" t="s">
        <v>15380</v>
      </c>
      <c r="B9621">
        <v>45480</v>
      </c>
      <c r="C9621">
        <v>51960</v>
      </c>
      <c r="D9621">
        <v>58440</v>
      </c>
      <c r="E9621">
        <v>64920</v>
      </c>
      <c r="F9621">
        <v>70140</v>
      </c>
      <c r="G9621">
        <v>75360</v>
      </c>
      <c r="H9621">
        <v>80520</v>
      </c>
      <c r="I9621">
        <v>85740</v>
      </c>
      <c r="J9621">
        <v>90900</v>
      </c>
      <c r="K9621" t="s">
        <v>3074</v>
      </c>
      <c r="L9621">
        <v>220</v>
      </c>
      <c r="M9621">
        <v>60</v>
      </c>
      <c r="N9621" t="s">
        <v>3290</v>
      </c>
    </row>
    <row r="9622" spans="1:14" x14ac:dyDescent="0.2">
      <c r="A9622" t="s">
        <v>15381</v>
      </c>
      <c r="B9622">
        <v>41160</v>
      </c>
      <c r="C9622">
        <v>47040</v>
      </c>
      <c r="D9622">
        <v>52920</v>
      </c>
      <c r="E9622">
        <v>58740</v>
      </c>
      <c r="F9622">
        <v>63480</v>
      </c>
      <c r="G9622">
        <v>68160</v>
      </c>
      <c r="H9622">
        <v>72840</v>
      </c>
      <c r="I9622">
        <v>77580</v>
      </c>
      <c r="J9622">
        <v>82260</v>
      </c>
      <c r="K9622" t="s">
        <v>3074</v>
      </c>
      <c r="L9622">
        <v>230</v>
      </c>
      <c r="M9622">
        <v>60</v>
      </c>
      <c r="N9622" t="s">
        <v>3291</v>
      </c>
    </row>
    <row r="9623" spans="1:14" x14ac:dyDescent="0.2">
      <c r="A9623" t="s">
        <v>15382</v>
      </c>
      <c r="B9623">
        <v>39480</v>
      </c>
      <c r="C9623">
        <v>45120</v>
      </c>
      <c r="D9623">
        <v>50760</v>
      </c>
      <c r="E9623">
        <v>56400</v>
      </c>
      <c r="F9623">
        <v>60960</v>
      </c>
      <c r="G9623">
        <v>65460</v>
      </c>
      <c r="H9623">
        <v>69960</v>
      </c>
      <c r="I9623">
        <v>74460</v>
      </c>
      <c r="J9623">
        <v>78960</v>
      </c>
      <c r="K9623" t="s">
        <v>3074</v>
      </c>
      <c r="L9623">
        <v>240</v>
      </c>
      <c r="M9623">
        <v>60</v>
      </c>
      <c r="N9623" t="s">
        <v>3292</v>
      </c>
    </row>
    <row r="9624" spans="1:14" x14ac:dyDescent="0.2">
      <c r="A9624" t="s">
        <v>15383</v>
      </c>
      <c r="B9624">
        <v>39480</v>
      </c>
      <c r="C9624">
        <v>45120</v>
      </c>
      <c r="D9624">
        <v>50760</v>
      </c>
      <c r="E9624">
        <v>56400</v>
      </c>
      <c r="F9624">
        <v>60960</v>
      </c>
      <c r="G9624">
        <v>65460</v>
      </c>
      <c r="H9624">
        <v>69960</v>
      </c>
      <c r="I9624">
        <v>74460</v>
      </c>
      <c r="J9624">
        <v>78960</v>
      </c>
      <c r="K9624" t="s">
        <v>3074</v>
      </c>
      <c r="L9624">
        <v>275</v>
      </c>
      <c r="M9624">
        <v>60</v>
      </c>
      <c r="N9624" t="s">
        <v>3295</v>
      </c>
    </row>
    <row r="9625" spans="1:14" x14ac:dyDescent="0.2">
      <c r="A9625" t="s">
        <v>15384</v>
      </c>
      <c r="B9625">
        <v>39480</v>
      </c>
      <c r="C9625">
        <v>45120</v>
      </c>
      <c r="D9625">
        <v>50760</v>
      </c>
      <c r="E9625">
        <v>56400</v>
      </c>
      <c r="F9625">
        <v>60960</v>
      </c>
      <c r="G9625">
        <v>65460</v>
      </c>
      <c r="H9625">
        <v>69960</v>
      </c>
      <c r="I9625">
        <v>74460</v>
      </c>
      <c r="J9625">
        <v>78960</v>
      </c>
      <c r="K9625" t="s">
        <v>3074</v>
      </c>
      <c r="L9625">
        <v>282</v>
      </c>
      <c r="M9625">
        <v>60</v>
      </c>
      <c r="N9625" t="s">
        <v>3296</v>
      </c>
    </row>
    <row r="9626" spans="1:14" x14ac:dyDescent="0.2">
      <c r="A9626" t="s">
        <v>15385</v>
      </c>
      <c r="B9626">
        <v>39480</v>
      </c>
      <c r="C9626">
        <v>45120</v>
      </c>
      <c r="D9626">
        <v>50760</v>
      </c>
      <c r="E9626">
        <v>56400</v>
      </c>
      <c r="F9626">
        <v>60960</v>
      </c>
      <c r="G9626">
        <v>65460</v>
      </c>
      <c r="H9626">
        <v>69960</v>
      </c>
      <c r="I9626">
        <v>74460</v>
      </c>
      <c r="J9626">
        <v>78960</v>
      </c>
      <c r="K9626" t="s">
        <v>3074</v>
      </c>
      <c r="L9626">
        <v>290</v>
      </c>
      <c r="M9626">
        <v>60</v>
      </c>
      <c r="N9626" t="s">
        <v>3297</v>
      </c>
    </row>
    <row r="9627" spans="1:14" x14ac:dyDescent="0.2">
      <c r="A9627" t="s">
        <v>15386</v>
      </c>
      <c r="B9627">
        <v>24660</v>
      </c>
      <c r="C9627">
        <v>28140</v>
      </c>
      <c r="D9627">
        <v>31680</v>
      </c>
      <c r="E9627">
        <v>35160</v>
      </c>
      <c r="F9627">
        <v>37980</v>
      </c>
      <c r="G9627">
        <v>40800</v>
      </c>
      <c r="H9627">
        <v>43620</v>
      </c>
      <c r="I9627">
        <v>46440</v>
      </c>
      <c r="J9627">
        <v>49260</v>
      </c>
      <c r="K9627" t="s">
        <v>3075</v>
      </c>
      <c r="L9627">
        <v>1</v>
      </c>
      <c r="M9627">
        <v>60</v>
      </c>
      <c r="N9627" t="s">
        <v>3422</v>
      </c>
    </row>
    <row r="9628" spans="1:14" x14ac:dyDescent="0.2">
      <c r="A9628" t="s">
        <v>15387</v>
      </c>
      <c r="B9628">
        <v>28740</v>
      </c>
      <c r="C9628">
        <v>32820</v>
      </c>
      <c r="D9628">
        <v>36900</v>
      </c>
      <c r="E9628">
        <v>40980</v>
      </c>
      <c r="F9628">
        <v>44280</v>
      </c>
      <c r="G9628">
        <v>47580</v>
      </c>
      <c r="H9628">
        <v>50820</v>
      </c>
      <c r="I9628">
        <v>54120</v>
      </c>
      <c r="J9628">
        <v>57420</v>
      </c>
      <c r="K9628" t="s">
        <v>3075</v>
      </c>
      <c r="L9628">
        <v>3</v>
      </c>
      <c r="M9628">
        <v>60</v>
      </c>
      <c r="N9628" t="s">
        <v>3423</v>
      </c>
    </row>
    <row r="9629" spans="1:14" x14ac:dyDescent="0.2">
      <c r="A9629" t="s">
        <v>15388</v>
      </c>
      <c r="B9629">
        <v>38220</v>
      </c>
      <c r="C9629">
        <v>43680</v>
      </c>
      <c r="D9629">
        <v>49140</v>
      </c>
      <c r="E9629">
        <v>54540</v>
      </c>
      <c r="F9629">
        <v>58920</v>
      </c>
      <c r="G9629">
        <v>63300</v>
      </c>
      <c r="H9629">
        <v>67680</v>
      </c>
      <c r="I9629">
        <v>72000</v>
      </c>
      <c r="J9629">
        <v>76380</v>
      </c>
      <c r="K9629" t="s">
        <v>3075</v>
      </c>
      <c r="L9629">
        <v>5</v>
      </c>
      <c r="M9629">
        <v>60</v>
      </c>
      <c r="N9629" t="s">
        <v>3424</v>
      </c>
    </row>
    <row r="9630" spans="1:14" x14ac:dyDescent="0.2">
      <c r="A9630" t="s">
        <v>15389</v>
      </c>
      <c r="B9630">
        <v>26760</v>
      </c>
      <c r="C9630">
        <v>30600</v>
      </c>
      <c r="D9630">
        <v>34440</v>
      </c>
      <c r="E9630">
        <v>38220</v>
      </c>
      <c r="F9630">
        <v>41280</v>
      </c>
      <c r="G9630">
        <v>44340</v>
      </c>
      <c r="H9630">
        <v>47400</v>
      </c>
      <c r="I9630">
        <v>50460</v>
      </c>
      <c r="J9630">
        <v>53520</v>
      </c>
      <c r="K9630" t="s">
        <v>3075</v>
      </c>
      <c r="L9630">
        <v>7</v>
      </c>
      <c r="M9630">
        <v>60</v>
      </c>
      <c r="N9630" t="s">
        <v>3425</v>
      </c>
    </row>
    <row r="9631" spans="1:14" x14ac:dyDescent="0.2">
      <c r="A9631" t="s">
        <v>15390</v>
      </c>
      <c r="B9631">
        <v>29400</v>
      </c>
      <c r="C9631">
        <v>33600</v>
      </c>
      <c r="D9631">
        <v>37800</v>
      </c>
      <c r="E9631">
        <v>42000</v>
      </c>
      <c r="F9631">
        <v>45360</v>
      </c>
      <c r="G9631">
        <v>48720</v>
      </c>
      <c r="H9631">
        <v>52080</v>
      </c>
      <c r="I9631">
        <v>55440</v>
      </c>
      <c r="J9631">
        <v>58800</v>
      </c>
      <c r="K9631" t="s">
        <v>3075</v>
      </c>
      <c r="L9631">
        <v>9</v>
      </c>
      <c r="M9631">
        <v>60</v>
      </c>
      <c r="N9631" t="s">
        <v>3426</v>
      </c>
    </row>
    <row r="9632" spans="1:14" x14ac:dyDescent="0.2">
      <c r="A9632" t="s">
        <v>15391</v>
      </c>
      <c r="B9632">
        <v>31920</v>
      </c>
      <c r="C9632">
        <v>36480</v>
      </c>
      <c r="D9632">
        <v>41040</v>
      </c>
      <c r="E9632">
        <v>45540</v>
      </c>
      <c r="F9632">
        <v>49200</v>
      </c>
      <c r="G9632">
        <v>52860</v>
      </c>
      <c r="H9632">
        <v>56520</v>
      </c>
      <c r="I9632">
        <v>60120</v>
      </c>
      <c r="J9632">
        <v>63780</v>
      </c>
      <c r="K9632" t="s">
        <v>3075</v>
      </c>
      <c r="L9632">
        <v>11</v>
      </c>
      <c r="M9632">
        <v>60</v>
      </c>
      <c r="N9632" t="s">
        <v>3427</v>
      </c>
    </row>
    <row r="9633" spans="1:14" x14ac:dyDescent="0.2">
      <c r="A9633" t="s">
        <v>15392</v>
      </c>
      <c r="B9633">
        <v>26100</v>
      </c>
      <c r="C9633">
        <v>29820</v>
      </c>
      <c r="D9633">
        <v>33540</v>
      </c>
      <c r="E9633">
        <v>37260</v>
      </c>
      <c r="F9633">
        <v>40260</v>
      </c>
      <c r="G9633">
        <v>43260</v>
      </c>
      <c r="H9633">
        <v>46260</v>
      </c>
      <c r="I9633">
        <v>49200</v>
      </c>
      <c r="J9633">
        <v>52200</v>
      </c>
      <c r="K9633" t="s">
        <v>3075</v>
      </c>
      <c r="L9633">
        <v>12</v>
      </c>
      <c r="M9633">
        <v>60</v>
      </c>
      <c r="N9633" t="s">
        <v>3428</v>
      </c>
    </row>
    <row r="9634" spans="1:14" x14ac:dyDescent="0.2">
      <c r="A9634" t="s">
        <v>15393</v>
      </c>
      <c r="B9634">
        <v>39300</v>
      </c>
      <c r="C9634">
        <v>44880</v>
      </c>
      <c r="D9634">
        <v>50520</v>
      </c>
      <c r="E9634">
        <v>56100</v>
      </c>
      <c r="F9634">
        <v>60600</v>
      </c>
      <c r="G9634">
        <v>65100</v>
      </c>
      <c r="H9634">
        <v>69600</v>
      </c>
      <c r="I9634">
        <v>74100</v>
      </c>
      <c r="J9634">
        <v>78540</v>
      </c>
      <c r="K9634" t="s">
        <v>3075</v>
      </c>
      <c r="L9634">
        <v>13</v>
      </c>
      <c r="M9634">
        <v>60</v>
      </c>
      <c r="N9634" t="s">
        <v>3429</v>
      </c>
    </row>
    <row r="9635" spans="1:14" x14ac:dyDescent="0.2">
      <c r="A9635" t="s">
        <v>15394</v>
      </c>
      <c r="B9635">
        <v>27600</v>
      </c>
      <c r="C9635">
        <v>31560</v>
      </c>
      <c r="D9635">
        <v>35520</v>
      </c>
      <c r="E9635">
        <v>39420</v>
      </c>
      <c r="F9635">
        <v>42600</v>
      </c>
      <c r="G9635">
        <v>45780</v>
      </c>
      <c r="H9635">
        <v>48900</v>
      </c>
      <c r="I9635">
        <v>52080</v>
      </c>
      <c r="J9635">
        <v>55200</v>
      </c>
      <c r="K9635" t="s">
        <v>3075</v>
      </c>
      <c r="L9635">
        <v>15</v>
      </c>
      <c r="M9635">
        <v>60</v>
      </c>
      <c r="N9635" t="s">
        <v>3430</v>
      </c>
    </row>
    <row r="9636" spans="1:14" x14ac:dyDescent="0.2">
      <c r="A9636" t="s">
        <v>15395</v>
      </c>
      <c r="B9636">
        <v>24660</v>
      </c>
      <c r="C9636">
        <v>28140</v>
      </c>
      <c r="D9636">
        <v>31680</v>
      </c>
      <c r="E9636">
        <v>35160</v>
      </c>
      <c r="F9636">
        <v>37980</v>
      </c>
      <c r="G9636">
        <v>40800</v>
      </c>
      <c r="H9636">
        <v>43620</v>
      </c>
      <c r="I9636">
        <v>46440</v>
      </c>
      <c r="J9636">
        <v>49260</v>
      </c>
      <c r="K9636" t="s">
        <v>3075</v>
      </c>
      <c r="L9636">
        <v>17</v>
      </c>
      <c r="M9636">
        <v>60</v>
      </c>
      <c r="N9636" t="s">
        <v>3431</v>
      </c>
    </row>
    <row r="9637" spans="1:14" x14ac:dyDescent="0.2">
      <c r="A9637" t="s">
        <v>15396</v>
      </c>
      <c r="B9637">
        <v>34140</v>
      </c>
      <c r="C9637">
        <v>39000</v>
      </c>
      <c r="D9637">
        <v>43860</v>
      </c>
      <c r="E9637">
        <v>48720</v>
      </c>
      <c r="F9637">
        <v>52620</v>
      </c>
      <c r="G9637">
        <v>56520</v>
      </c>
      <c r="H9637">
        <v>60420</v>
      </c>
      <c r="I9637">
        <v>64320</v>
      </c>
      <c r="J9637">
        <v>68220</v>
      </c>
      <c r="K9637" t="s">
        <v>3075</v>
      </c>
      <c r="L9637">
        <v>19</v>
      </c>
      <c r="M9637">
        <v>60</v>
      </c>
      <c r="N9637" t="s">
        <v>3432</v>
      </c>
    </row>
    <row r="9638" spans="1:14" x14ac:dyDescent="0.2">
      <c r="A9638" t="s">
        <v>15397</v>
      </c>
      <c r="B9638">
        <v>39300</v>
      </c>
      <c r="C9638">
        <v>44880</v>
      </c>
      <c r="D9638">
        <v>50520</v>
      </c>
      <c r="E9638">
        <v>56100</v>
      </c>
      <c r="F9638">
        <v>60600</v>
      </c>
      <c r="G9638">
        <v>65100</v>
      </c>
      <c r="H9638">
        <v>69600</v>
      </c>
      <c r="I9638">
        <v>74100</v>
      </c>
      <c r="J9638">
        <v>78540</v>
      </c>
      <c r="K9638" t="s">
        <v>3075</v>
      </c>
      <c r="L9638">
        <v>21</v>
      </c>
      <c r="M9638">
        <v>60</v>
      </c>
      <c r="N9638" t="s">
        <v>3433</v>
      </c>
    </row>
    <row r="9639" spans="1:14" x14ac:dyDescent="0.2">
      <c r="A9639" t="s">
        <v>15398</v>
      </c>
      <c r="B9639">
        <v>24660</v>
      </c>
      <c r="C9639">
        <v>28140</v>
      </c>
      <c r="D9639">
        <v>31680</v>
      </c>
      <c r="E9639">
        <v>35160</v>
      </c>
      <c r="F9639">
        <v>37980</v>
      </c>
      <c r="G9639">
        <v>40800</v>
      </c>
      <c r="H9639">
        <v>43620</v>
      </c>
      <c r="I9639">
        <v>46440</v>
      </c>
      <c r="J9639">
        <v>49260</v>
      </c>
      <c r="K9639" t="s">
        <v>3075</v>
      </c>
      <c r="L9639">
        <v>23</v>
      </c>
      <c r="M9639">
        <v>60</v>
      </c>
      <c r="N9639" t="s">
        <v>3434</v>
      </c>
    </row>
    <row r="9640" spans="1:14" x14ac:dyDescent="0.2">
      <c r="A9640" t="s">
        <v>15399</v>
      </c>
      <c r="B9640">
        <v>31740</v>
      </c>
      <c r="C9640">
        <v>36240</v>
      </c>
      <c r="D9640">
        <v>40800</v>
      </c>
      <c r="E9640">
        <v>45300</v>
      </c>
      <c r="F9640">
        <v>48960</v>
      </c>
      <c r="G9640">
        <v>52560</v>
      </c>
      <c r="H9640">
        <v>56220</v>
      </c>
      <c r="I9640">
        <v>59820</v>
      </c>
      <c r="J9640">
        <v>63420</v>
      </c>
      <c r="K9640" t="s">
        <v>3075</v>
      </c>
      <c r="L9640">
        <v>25</v>
      </c>
      <c r="M9640">
        <v>60</v>
      </c>
      <c r="N9640" t="s">
        <v>3435</v>
      </c>
    </row>
    <row r="9641" spans="1:14" x14ac:dyDescent="0.2">
      <c r="A9641" t="s">
        <v>15400</v>
      </c>
      <c r="B9641">
        <v>25440</v>
      </c>
      <c r="C9641">
        <v>29040</v>
      </c>
      <c r="D9641">
        <v>32700</v>
      </c>
      <c r="E9641">
        <v>36300</v>
      </c>
      <c r="F9641">
        <v>39240</v>
      </c>
      <c r="G9641">
        <v>42120</v>
      </c>
      <c r="H9641">
        <v>45060</v>
      </c>
      <c r="I9641">
        <v>47940</v>
      </c>
      <c r="J9641">
        <v>50820</v>
      </c>
      <c r="K9641" t="s">
        <v>3075</v>
      </c>
      <c r="L9641">
        <v>27</v>
      </c>
      <c r="M9641">
        <v>60</v>
      </c>
      <c r="N9641" t="s">
        <v>3436</v>
      </c>
    </row>
    <row r="9642" spans="1:14" x14ac:dyDescent="0.2">
      <c r="A9642" t="s">
        <v>15401</v>
      </c>
      <c r="B9642">
        <v>27060</v>
      </c>
      <c r="C9642">
        <v>30900</v>
      </c>
      <c r="D9642">
        <v>34740</v>
      </c>
      <c r="E9642">
        <v>38580</v>
      </c>
      <c r="F9642">
        <v>41700</v>
      </c>
      <c r="G9642">
        <v>44760</v>
      </c>
      <c r="H9642">
        <v>47880</v>
      </c>
      <c r="I9642">
        <v>50940</v>
      </c>
      <c r="J9642">
        <v>54060</v>
      </c>
      <c r="K9642" t="s">
        <v>4080</v>
      </c>
      <c r="L9642">
        <v>1</v>
      </c>
      <c r="M9642">
        <v>60</v>
      </c>
      <c r="N9642" t="s">
        <v>3365</v>
      </c>
    </row>
    <row r="9643" spans="1:14" x14ac:dyDescent="0.2">
      <c r="A9643" t="s">
        <v>15402</v>
      </c>
      <c r="B9643">
        <v>26640</v>
      </c>
      <c r="C9643">
        <v>30480</v>
      </c>
      <c r="D9643">
        <v>34260</v>
      </c>
      <c r="E9643">
        <v>38040</v>
      </c>
      <c r="F9643">
        <v>41100</v>
      </c>
      <c r="G9643">
        <v>44160</v>
      </c>
      <c r="H9643">
        <v>47220</v>
      </c>
      <c r="I9643">
        <v>50220</v>
      </c>
      <c r="J9643">
        <v>53280</v>
      </c>
      <c r="K9643" t="s">
        <v>4080</v>
      </c>
      <c r="L9643">
        <v>3</v>
      </c>
      <c r="M9643">
        <v>60</v>
      </c>
      <c r="N9643" t="s">
        <v>3366</v>
      </c>
    </row>
    <row r="9644" spans="1:14" x14ac:dyDescent="0.2">
      <c r="A9644" t="s">
        <v>15403</v>
      </c>
      <c r="B9644">
        <v>26640</v>
      </c>
      <c r="C9644">
        <v>30480</v>
      </c>
      <c r="D9644">
        <v>34260</v>
      </c>
      <c r="E9644">
        <v>38040</v>
      </c>
      <c r="F9644">
        <v>41100</v>
      </c>
      <c r="G9644">
        <v>44160</v>
      </c>
      <c r="H9644">
        <v>47220</v>
      </c>
      <c r="I9644">
        <v>50220</v>
      </c>
      <c r="J9644">
        <v>53280</v>
      </c>
      <c r="K9644" t="s">
        <v>4080</v>
      </c>
      <c r="L9644">
        <v>5</v>
      </c>
      <c r="M9644">
        <v>60</v>
      </c>
      <c r="N9644" t="s">
        <v>3367</v>
      </c>
    </row>
    <row r="9645" spans="1:14" x14ac:dyDescent="0.2">
      <c r="A9645" t="s">
        <v>15404</v>
      </c>
      <c r="B9645">
        <v>37260</v>
      </c>
      <c r="C9645">
        <v>42540</v>
      </c>
      <c r="D9645">
        <v>47880</v>
      </c>
      <c r="E9645">
        <v>53160</v>
      </c>
      <c r="F9645">
        <v>57420</v>
      </c>
      <c r="G9645">
        <v>61680</v>
      </c>
      <c r="H9645">
        <v>65940</v>
      </c>
      <c r="I9645">
        <v>70200</v>
      </c>
      <c r="J9645">
        <v>74460</v>
      </c>
      <c r="K9645" t="s">
        <v>4080</v>
      </c>
      <c r="L9645">
        <v>7</v>
      </c>
      <c r="M9645">
        <v>60</v>
      </c>
      <c r="N9645" t="s">
        <v>3368</v>
      </c>
    </row>
    <row r="9646" spans="1:14" x14ac:dyDescent="0.2">
      <c r="A9646" t="s">
        <v>15405</v>
      </c>
      <c r="B9646">
        <v>26760</v>
      </c>
      <c r="C9646">
        <v>30600</v>
      </c>
      <c r="D9646">
        <v>34440</v>
      </c>
      <c r="E9646">
        <v>38220</v>
      </c>
      <c r="F9646">
        <v>41280</v>
      </c>
      <c r="G9646">
        <v>44340</v>
      </c>
      <c r="H9646">
        <v>47400</v>
      </c>
      <c r="I9646">
        <v>50460</v>
      </c>
      <c r="J9646">
        <v>53520</v>
      </c>
      <c r="K9646" t="s">
        <v>4080</v>
      </c>
      <c r="L9646">
        <v>9</v>
      </c>
      <c r="M9646">
        <v>60</v>
      </c>
      <c r="N9646" t="s">
        <v>3369</v>
      </c>
    </row>
    <row r="9647" spans="1:14" x14ac:dyDescent="0.2">
      <c r="A9647" t="s">
        <v>15406</v>
      </c>
      <c r="B9647">
        <v>26640</v>
      </c>
      <c r="C9647">
        <v>30480</v>
      </c>
      <c r="D9647">
        <v>34260</v>
      </c>
      <c r="E9647">
        <v>38040</v>
      </c>
      <c r="F9647">
        <v>41100</v>
      </c>
      <c r="G9647">
        <v>44160</v>
      </c>
      <c r="H9647">
        <v>47220</v>
      </c>
      <c r="I9647">
        <v>50220</v>
      </c>
      <c r="J9647">
        <v>53280</v>
      </c>
      <c r="K9647" t="s">
        <v>4080</v>
      </c>
      <c r="L9647">
        <v>11</v>
      </c>
      <c r="M9647">
        <v>60</v>
      </c>
      <c r="N9647" t="s">
        <v>3370</v>
      </c>
    </row>
    <row r="9648" spans="1:14" x14ac:dyDescent="0.2">
      <c r="A9648" t="s">
        <v>15407</v>
      </c>
      <c r="B9648">
        <v>27420</v>
      </c>
      <c r="C9648">
        <v>31320</v>
      </c>
      <c r="D9648">
        <v>35220</v>
      </c>
      <c r="E9648">
        <v>39120</v>
      </c>
      <c r="F9648">
        <v>42300</v>
      </c>
      <c r="G9648">
        <v>45420</v>
      </c>
      <c r="H9648">
        <v>48540</v>
      </c>
      <c r="I9648">
        <v>51660</v>
      </c>
      <c r="J9648">
        <v>54780</v>
      </c>
      <c r="K9648" t="s">
        <v>4080</v>
      </c>
      <c r="L9648">
        <v>13</v>
      </c>
      <c r="M9648">
        <v>60</v>
      </c>
      <c r="N9648" t="s">
        <v>3305</v>
      </c>
    </row>
    <row r="9649" spans="1:14" x14ac:dyDescent="0.2">
      <c r="A9649" t="s">
        <v>15408</v>
      </c>
      <c r="B9649">
        <v>28020</v>
      </c>
      <c r="C9649">
        <v>31980</v>
      </c>
      <c r="D9649">
        <v>36000</v>
      </c>
      <c r="E9649">
        <v>39960</v>
      </c>
      <c r="F9649">
        <v>43200</v>
      </c>
      <c r="G9649">
        <v>46380</v>
      </c>
      <c r="H9649">
        <v>49560</v>
      </c>
      <c r="I9649">
        <v>52800</v>
      </c>
      <c r="J9649">
        <v>55980</v>
      </c>
      <c r="K9649" t="s">
        <v>4080</v>
      </c>
      <c r="L9649">
        <v>15</v>
      </c>
      <c r="M9649">
        <v>60</v>
      </c>
      <c r="N9649" t="s">
        <v>3371</v>
      </c>
    </row>
    <row r="9650" spans="1:14" x14ac:dyDescent="0.2">
      <c r="A9650" t="s">
        <v>15409</v>
      </c>
      <c r="B9650">
        <v>26640</v>
      </c>
      <c r="C9650">
        <v>30480</v>
      </c>
      <c r="D9650">
        <v>34260</v>
      </c>
      <c r="E9650">
        <v>38040</v>
      </c>
      <c r="F9650">
        <v>41100</v>
      </c>
      <c r="G9650">
        <v>44160</v>
      </c>
      <c r="H9650">
        <v>47220</v>
      </c>
      <c r="I9650">
        <v>50220</v>
      </c>
      <c r="J9650">
        <v>53280</v>
      </c>
      <c r="K9650" t="s">
        <v>4080</v>
      </c>
      <c r="L9650">
        <v>17</v>
      </c>
      <c r="M9650">
        <v>60</v>
      </c>
      <c r="N9650" t="s">
        <v>3372</v>
      </c>
    </row>
    <row r="9651" spans="1:14" x14ac:dyDescent="0.2">
      <c r="A9651" t="s">
        <v>15410</v>
      </c>
      <c r="B9651">
        <v>29040</v>
      </c>
      <c r="C9651">
        <v>33180</v>
      </c>
      <c r="D9651">
        <v>37320</v>
      </c>
      <c r="E9651">
        <v>41460</v>
      </c>
      <c r="F9651">
        <v>44820</v>
      </c>
      <c r="G9651">
        <v>48120</v>
      </c>
      <c r="H9651">
        <v>51420</v>
      </c>
      <c r="I9651">
        <v>54780</v>
      </c>
      <c r="J9651">
        <v>58080</v>
      </c>
      <c r="K9651" t="s">
        <v>4080</v>
      </c>
      <c r="L9651">
        <v>19</v>
      </c>
      <c r="M9651">
        <v>60</v>
      </c>
      <c r="N9651" t="s">
        <v>3373</v>
      </c>
    </row>
    <row r="9652" spans="1:14" x14ac:dyDescent="0.2">
      <c r="A9652" t="s">
        <v>15411</v>
      </c>
      <c r="B9652">
        <v>26640</v>
      </c>
      <c r="C9652">
        <v>30480</v>
      </c>
      <c r="D9652">
        <v>34260</v>
      </c>
      <c r="E9652">
        <v>38040</v>
      </c>
      <c r="F9652">
        <v>41100</v>
      </c>
      <c r="G9652">
        <v>44160</v>
      </c>
      <c r="H9652">
        <v>47220</v>
      </c>
      <c r="I9652">
        <v>50220</v>
      </c>
      <c r="J9652">
        <v>53280</v>
      </c>
      <c r="K9652" t="s">
        <v>4080</v>
      </c>
      <c r="L9652">
        <v>21</v>
      </c>
      <c r="M9652">
        <v>60</v>
      </c>
      <c r="N9652" t="s">
        <v>3311</v>
      </c>
    </row>
    <row r="9653" spans="1:14" x14ac:dyDescent="0.2">
      <c r="A9653" t="s">
        <v>15412</v>
      </c>
      <c r="B9653">
        <v>26880</v>
      </c>
      <c r="C9653">
        <v>30720</v>
      </c>
      <c r="D9653">
        <v>34560</v>
      </c>
      <c r="E9653">
        <v>38400</v>
      </c>
      <c r="F9653">
        <v>41520</v>
      </c>
      <c r="G9653">
        <v>44580</v>
      </c>
      <c r="H9653">
        <v>47640</v>
      </c>
      <c r="I9653">
        <v>50700</v>
      </c>
      <c r="J9653">
        <v>53760</v>
      </c>
      <c r="K9653" t="s">
        <v>4080</v>
      </c>
      <c r="L9653">
        <v>23</v>
      </c>
      <c r="M9653">
        <v>60</v>
      </c>
      <c r="N9653" t="s">
        <v>3312</v>
      </c>
    </row>
    <row r="9654" spans="1:14" x14ac:dyDescent="0.2">
      <c r="A9654" t="s">
        <v>15413</v>
      </c>
      <c r="B9654">
        <v>26760</v>
      </c>
      <c r="C9654">
        <v>30600</v>
      </c>
      <c r="D9654">
        <v>34440</v>
      </c>
      <c r="E9654">
        <v>38220</v>
      </c>
      <c r="F9654">
        <v>41280</v>
      </c>
      <c r="G9654">
        <v>44340</v>
      </c>
      <c r="H9654">
        <v>47400</v>
      </c>
      <c r="I9654">
        <v>50460</v>
      </c>
      <c r="J9654">
        <v>53520</v>
      </c>
      <c r="K9654" t="s">
        <v>4080</v>
      </c>
      <c r="L9654">
        <v>25</v>
      </c>
      <c r="M9654">
        <v>60</v>
      </c>
      <c r="N9654" t="s">
        <v>3374</v>
      </c>
    </row>
    <row r="9655" spans="1:14" x14ac:dyDescent="0.2">
      <c r="A9655" t="s">
        <v>15414</v>
      </c>
      <c r="B9655">
        <v>26640</v>
      </c>
      <c r="C9655">
        <v>30480</v>
      </c>
      <c r="D9655">
        <v>34260</v>
      </c>
      <c r="E9655">
        <v>38040</v>
      </c>
      <c r="F9655">
        <v>41100</v>
      </c>
      <c r="G9655">
        <v>44160</v>
      </c>
      <c r="H9655">
        <v>47220</v>
      </c>
      <c r="I9655">
        <v>50220</v>
      </c>
      <c r="J9655">
        <v>53280</v>
      </c>
      <c r="K9655" t="s">
        <v>4080</v>
      </c>
      <c r="L9655">
        <v>27</v>
      </c>
      <c r="M9655">
        <v>60</v>
      </c>
      <c r="N9655" t="s">
        <v>3375</v>
      </c>
    </row>
    <row r="9656" spans="1:14" x14ac:dyDescent="0.2">
      <c r="A9656" t="s">
        <v>15415</v>
      </c>
      <c r="B9656">
        <v>27120</v>
      </c>
      <c r="C9656">
        <v>30960</v>
      </c>
      <c r="D9656">
        <v>34860</v>
      </c>
      <c r="E9656">
        <v>38700</v>
      </c>
      <c r="F9656">
        <v>41820</v>
      </c>
      <c r="G9656">
        <v>44940</v>
      </c>
      <c r="H9656">
        <v>48000</v>
      </c>
      <c r="I9656">
        <v>51120</v>
      </c>
      <c r="J9656">
        <v>54180</v>
      </c>
      <c r="K9656" t="s">
        <v>4080</v>
      </c>
      <c r="L9656">
        <v>29</v>
      </c>
      <c r="M9656">
        <v>60</v>
      </c>
      <c r="N9656" t="s">
        <v>3376</v>
      </c>
    </row>
    <row r="9657" spans="1:14" x14ac:dyDescent="0.2">
      <c r="A9657" t="s">
        <v>15416</v>
      </c>
      <c r="B9657">
        <v>29340</v>
      </c>
      <c r="C9657">
        <v>33540</v>
      </c>
      <c r="D9657">
        <v>37740</v>
      </c>
      <c r="E9657">
        <v>41880</v>
      </c>
      <c r="F9657">
        <v>45240</v>
      </c>
      <c r="G9657">
        <v>48600</v>
      </c>
      <c r="H9657">
        <v>51960</v>
      </c>
      <c r="I9657">
        <v>55320</v>
      </c>
      <c r="J9657">
        <v>58680</v>
      </c>
      <c r="K9657" t="s">
        <v>4080</v>
      </c>
      <c r="L9657">
        <v>31</v>
      </c>
      <c r="M9657">
        <v>60</v>
      </c>
      <c r="N9657" t="s">
        <v>3377</v>
      </c>
    </row>
    <row r="9658" spans="1:14" x14ac:dyDescent="0.2">
      <c r="A9658" t="s">
        <v>15417</v>
      </c>
      <c r="B9658">
        <v>27000</v>
      </c>
      <c r="C9658">
        <v>30840</v>
      </c>
      <c r="D9658">
        <v>34680</v>
      </c>
      <c r="E9658">
        <v>38520</v>
      </c>
      <c r="F9658">
        <v>41640</v>
      </c>
      <c r="G9658">
        <v>44700</v>
      </c>
      <c r="H9658">
        <v>47820</v>
      </c>
      <c r="I9658">
        <v>50880</v>
      </c>
      <c r="J9658">
        <v>53940</v>
      </c>
      <c r="K9658" t="s">
        <v>4080</v>
      </c>
      <c r="L9658">
        <v>33</v>
      </c>
      <c r="M9658">
        <v>60</v>
      </c>
      <c r="N9658" t="s">
        <v>3378</v>
      </c>
    </row>
    <row r="9659" spans="1:14" x14ac:dyDescent="0.2">
      <c r="A9659" t="s">
        <v>15418</v>
      </c>
      <c r="B9659">
        <v>34020</v>
      </c>
      <c r="C9659">
        <v>38880</v>
      </c>
      <c r="D9659">
        <v>43740</v>
      </c>
      <c r="E9659">
        <v>48600</v>
      </c>
      <c r="F9659">
        <v>52500</v>
      </c>
      <c r="G9659">
        <v>56400</v>
      </c>
      <c r="H9659">
        <v>60300</v>
      </c>
      <c r="I9659">
        <v>64200</v>
      </c>
      <c r="J9659">
        <v>68040</v>
      </c>
      <c r="K9659" t="s">
        <v>4080</v>
      </c>
      <c r="L9659">
        <v>35</v>
      </c>
      <c r="M9659">
        <v>60</v>
      </c>
      <c r="N9659" t="s">
        <v>3379</v>
      </c>
    </row>
    <row r="9660" spans="1:14" x14ac:dyDescent="0.2">
      <c r="A9660" t="s">
        <v>15419</v>
      </c>
      <c r="B9660">
        <v>28320</v>
      </c>
      <c r="C9660">
        <v>32340</v>
      </c>
      <c r="D9660">
        <v>36360</v>
      </c>
      <c r="E9660">
        <v>40380</v>
      </c>
      <c r="F9660">
        <v>43620</v>
      </c>
      <c r="G9660">
        <v>46860</v>
      </c>
      <c r="H9660">
        <v>50100</v>
      </c>
      <c r="I9660">
        <v>53340</v>
      </c>
      <c r="J9660">
        <v>56580</v>
      </c>
      <c r="K9660" t="s">
        <v>4080</v>
      </c>
      <c r="L9660">
        <v>37</v>
      </c>
      <c r="M9660">
        <v>60</v>
      </c>
      <c r="N9660" t="s">
        <v>3380</v>
      </c>
    </row>
    <row r="9661" spans="1:14" x14ac:dyDescent="0.2">
      <c r="A9661" t="s">
        <v>15420</v>
      </c>
      <c r="B9661">
        <v>26760</v>
      </c>
      <c r="C9661">
        <v>30600</v>
      </c>
      <c r="D9661">
        <v>34440</v>
      </c>
      <c r="E9661">
        <v>38220</v>
      </c>
      <c r="F9661">
        <v>41280</v>
      </c>
      <c r="G9661">
        <v>44340</v>
      </c>
      <c r="H9661">
        <v>47400</v>
      </c>
      <c r="I9661">
        <v>50460</v>
      </c>
      <c r="J9661">
        <v>53520</v>
      </c>
      <c r="K9661" t="s">
        <v>4080</v>
      </c>
      <c r="L9661">
        <v>39</v>
      </c>
      <c r="M9661">
        <v>60</v>
      </c>
      <c r="N9661" t="s">
        <v>3321</v>
      </c>
    </row>
    <row r="9662" spans="1:14" x14ac:dyDescent="0.2">
      <c r="A9662" t="s">
        <v>15421</v>
      </c>
      <c r="B9662">
        <v>26640</v>
      </c>
      <c r="C9662">
        <v>30480</v>
      </c>
      <c r="D9662">
        <v>34260</v>
      </c>
      <c r="E9662">
        <v>38040</v>
      </c>
      <c r="F9662">
        <v>41100</v>
      </c>
      <c r="G9662">
        <v>44160</v>
      </c>
      <c r="H9662">
        <v>47220</v>
      </c>
      <c r="I9662">
        <v>50220</v>
      </c>
      <c r="J9662">
        <v>53280</v>
      </c>
      <c r="K9662" t="s">
        <v>4080</v>
      </c>
      <c r="L9662">
        <v>41</v>
      </c>
      <c r="M9662">
        <v>60</v>
      </c>
      <c r="N9662" t="s">
        <v>3381</v>
      </c>
    </row>
    <row r="9663" spans="1:14" x14ac:dyDescent="0.2">
      <c r="A9663" t="s">
        <v>15422</v>
      </c>
      <c r="B9663">
        <v>28140</v>
      </c>
      <c r="C9663">
        <v>32160</v>
      </c>
      <c r="D9663">
        <v>36180</v>
      </c>
      <c r="E9663">
        <v>40140</v>
      </c>
      <c r="F9663">
        <v>43380</v>
      </c>
      <c r="G9663">
        <v>46620</v>
      </c>
      <c r="H9663">
        <v>49800</v>
      </c>
      <c r="I9663">
        <v>53040</v>
      </c>
      <c r="J9663">
        <v>56220</v>
      </c>
      <c r="K9663" t="s">
        <v>4080</v>
      </c>
      <c r="L9663">
        <v>43</v>
      </c>
      <c r="M9663">
        <v>60</v>
      </c>
      <c r="N9663" t="s">
        <v>3382</v>
      </c>
    </row>
    <row r="9664" spans="1:14" x14ac:dyDescent="0.2">
      <c r="A9664" t="s">
        <v>15423</v>
      </c>
      <c r="B9664">
        <v>34860</v>
      </c>
      <c r="C9664">
        <v>39840</v>
      </c>
      <c r="D9664">
        <v>44820</v>
      </c>
      <c r="E9664">
        <v>49800</v>
      </c>
      <c r="F9664">
        <v>53820</v>
      </c>
      <c r="G9664">
        <v>57780</v>
      </c>
      <c r="H9664">
        <v>61800</v>
      </c>
      <c r="I9664">
        <v>65760</v>
      </c>
      <c r="J9664">
        <v>69720</v>
      </c>
      <c r="K9664" t="s">
        <v>4080</v>
      </c>
      <c r="L9664">
        <v>45</v>
      </c>
      <c r="M9664">
        <v>60</v>
      </c>
      <c r="N9664" t="s">
        <v>3383</v>
      </c>
    </row>
    <row r="9665" spans="1:14" x14ac:dyDescent="0.2">
      <c r="A9665" t="s">
        <v>15424</v>
      </c>
      <c r="B9665">
        <v>26760</v>
      </c>
      <c r="C9665">
        <v>30600</v>
      </c>
      <c r="D9665">
        <v>34440</v>
      </c>
      <c r="E9665">
        <v>38220</v>
      </c>
      <c r="F9665">
        <v>41280</v>
      </c>
      <c r="G9665">
        <v>44340</v>
      </c>
      <c r="H9665">
        <v>47400</v>
      </c>
      <c r="I9665">
        <v>50460</v>
      </c>
      <c r="J9665">
        <v>53520</v>
      </c>
      <c r="K9665" t="s">
        <v>4080</v>
      </c>
      <c r="L9665">
        <v>47</v>
      </c>
      <c r="M9665">
        <v>60</v>
      </c>
      <c r="N9665" t="s">
        <v>3327</v>
      </c>
    </row>
    <row r="9666" spans="1:14" x14ac:dyDescent="0.2">
      <c r="A9666" t="s">
        <v>15425</v>
      </c>
      <c r="B9666">
        <v>26640</v>
      </c>
      <c r="C9666">
        <v>30480</v>
      </c>
      <c r="D9666">
        <v>34260</v>
      </c>
      <c r="E9666">
        <v>38040</v>
      </c>
      <c r="F9666">
        <v>41100</v>
      </c>
      <c r="G9666">
        <v>44160</v>
      </c>
      <c r="H9666">
        <v>47220</v>
      </c>
      <c r="I9666">
        <v>50220</v>
      </c>
      <c r="J9666">
        <v>53280</v>
      </c>
      <c r="K9666" t="s">
        <v>4080</v>
      </c>
      <c r="L9666">
        <v>49</v>
      </c>
      <c r="M9666">
        <v>60</v>
      </c>
      <c r="N9666" t="s">
        <v>3384</v>
      </c>
    </row>
    <row r="9667" spans="1:14" x14ac:dyDescent="0.2">
      <c r="A9667" t="s">
        <v>15426</v>
      </c>
      <c r="B9667">
        <v>26880</v>
      </c>
      <c r="C9667">
        <v>30720</v>
      </c>
      <c r="D9667">
        <v>34560</v>
      </c>
      <c r="E9667">
        <v>38400</v>
      </c>
      <c r="F9667">
        <v>41520</v>
      </c>
      <c r="G9667">
        <v>44580</v>
      </c>
      <c r="H9667">
        <v>47640</v>
      </c>
      <c r="I9667">
        <v>50700</v>
      </c>
      <c r="J9667">
        <v>53760</v>
      </c>
      <c r="K9667" t="s">
        <v>4080</v>
      </c>
      <c r="L9667">
        <v>51</v>
      </c>
      <c r="M9667">
        <v>60</v>
      </c>
      <c r="N9667" t="s">
        <v>3385</v>
      </c>
    </row>
    <row r="9668" spans="1:14" x14ac:dyDescent="0.2">
      <c r="A9668" t="s">
        <v>15427</v>
      </c>
      <c r="B9668">
        <v>31860</v>
      </c>
      <c r="C9668">
        <v>36420</v>
      </c>
      <c r="D9668">
        <v>40980</v>
      </c>
      <c r="E9668">
        <v>45480</v>
      </c>
      <c r="F9668">
        <v>49140</v>
      </c>
      <c r="G9668">
        <v>52800</v>
      </c>
      <c r="H9668">
        <v>56400</v>
      </c>
      <c r="I9668">
        <v>60060</v>
      </c>
      <c r="J9668">
        <v>63720</v>
      </c>
      <c r="K9668" t="s">
        <v>4080</v>
      </c>
      <c r="L9668">
        <v>53</v>
      </c>
      <c r="M9668">
        <v>60</v>
      </c>
      <c r="N9668" t="s">
        <v>3386</v>
      </c>
    </row>
    <row r="9669" spans="1:14" x14ac:dyDescent="0.2">
      <c r="A9669" t="s">
        <v>15428</v>
      </c>
      <c r="B9669">
        <v>27420</v>
      </c>
      <c r="C9669">
        <v>31320</v>
      </c>
      <c r="D9669">
        <v>35220</v>
      </c>
      <c r="E9669">
        <v>39120</v>
      </c>
      <c r="F9669">
        <v>42300</v>
      </c>
      <c r="G9669">
        <v>45420</v>
      </c>
      <c r="H9669">
        <v>48540</v>
      </c>
      <c r="I9669">
        <v>51660</v>
      </c>
      <c r="J9669">
        <v>54780</v>
      </c>
      <c r="K9669" t="s">
        <v>4080</v>
      </c>
      <c r="L9669">
        <v>55</v>
      </c>
      <c r="M9669">
        <v>60</v>
      </c>
      <c r="N9669" t="s">
        <v>3329</v>
      </c>
    </row>
    <row r="9670" spans="1:14" x14ac:dyDescent="0.2">
      <c r="A9670" t="s">
        <v>15429</v>
      </c>
      <c r="B9670">
        <v>26760</v>
      </c>
      <c r="C9670">
        <v>30600</v>
      </c>
      <c r="D9670">
        <v>34440</v>
      </c>
      <c r="E9670">
        <v>38220</v>
      </c>
      <c r="F9670">
        <v>41280</v>
      </c>
      <c r="G9670">
        <v>44340</v>
      </c>
      <c r="H9670">
        <v>47400</v>
      </c>
      <c r="I9670">
        <v>50460</v>
      </c>
      <c r="J9670">
        <v>53520</v>
      </c>
      <c r="K9670" t="s">
        <v>4080</v>
      </c>
      <c r="L9670">
        <v>57</v>
      </c>
      <c r="M9670">
        <v>60</v>
      </c>
      <c r="N9670" t="s">
        <v>3387</v>
      </c>
    </row>
    <row r="9671" spans="1:14" x14ac:dyDescent="0.2">
      <c r="A9671" t="s">
        <v>15430</v>
      </c>
      <c r="B9671">
        <v>26760</v>
      </c>
      <c r="C9671">
        <v>30600</v>
      </c>
      <c r="D9671">
        <v>34440</v>
      </c>
      <c r="E9671">
        <v>38220</v>
      </c>
      <c r="F9671">
        <v>41280</v>
      </c>
      <c r="G9671">
        <v>44340</v>
      </c>
      <c r="H9671">
        <v>47400</v>
      </c>
      <c r="I9671">
        <v>50460</v>
      </c>
      <c r="J9671">
        <v>53520</v>
      </c>
      <c r="K9671" t="s">
        <v>4080</v>
      </c>
      <c r="L9671">
        <v>59</v>
      </c>
      <c r="M9671">
        <v>60</v>
      </c>
      <c r="N9671" t="s">
        <v>3388</v>
      </c>
    </row>
    <row r="9672" spans="1:14" x14ac:dyDescent="0.2">
      <c r="A9672" t="s">
        <v>15431</v>
      </c>
      <c r="B9672">
        <v>26640</v>
      </c>
      <c r="C9672">
        <v>30480</v>
      </c>
      <c r="D9672">
        <v>34260</v>
      </c>
      <c r="E9672">
        <v>38040</v>
      </c>
      <c r="F9672">
        <v>41100</v>
      </c>
      <c r="G9672">
        <v>44160</v>
      </c>
      <c r="H9672">
        <v>47220</v>
      </c>
      <c r="I9672">
        <v>50220</v>
      </c>
      <c r="J9672">
        <v>53280</v>
      </c>
      <c r="K9672" t="s">
        <v>4080</v>
      </c>
      <c r="L9672">
        <v>61</v>
      </c>
      <c r="M9672">
        <v>60</v>
      </c>
      <c r="N9672" t="s">
        <v>3389</v>
      </c>
    </row>
    <row r="9673" spans="1:14" x14ac:dyDescent="0.2">
      <c r="A9673" t="s">
        <v>15432</v>
      </c>
      <c r="B9673">
        <v>26940</v>
      </c>
      <c r="C9673">
        <v>30780</v>
      </c>
      <c r="D9673">
        <v>34620</v>
      </c>
      <c r="E9673">
        <v>38460</v>
      </c>
      <c r="F9673">
        <v>41580</v>
      </c>
      <c r="G9673">
        <v>44640</v>
      </c>
      <c r="H9673">
        <v>47700</v>
      </c>
      <c r="I9673">
        <v>50820</v>
      </c>
      <c r="J9673">
        <v>53880</v>
      </c>
      <c r="K9673" t="s">
        <v>4080</v>
      </c>
      <c r="L9673">
        <v>63</v>
      </c>
      <c r="M9673">
        <v>60</v>
      </c>
      <c r="N9673" t="s">
        <v>3390</v>
      </c>
    </row>
    <row r="9674" spans="1:14" x14ac:dyDescent="0.2">
      <c r="A9674" t="s">
        <v>15433</v>
      </c>
      <c r="B9674">
        <v>26640</v>
      </c>
      <c r="C9674">
        <v>30480</v>
      </c>
      <c r="D9674">
        <v>34260</v>
      </c>
      <c r="E9674">
        <v>38040</v>
      </c>
      <c r="F9674">
        <v>41100</v>
      </c>
      <c r="G9674">
        <v>44160</v>
      </c>
      <c r="H9674">
        <v>47220</v>
      </c>
      <c r="I9674">
        <v>50220</v>
      </c>
      <c r="J9674">
        <v>53280</v>
      </c>
      <c r="K9674" t="s">
        <v>4080</v>
      </c>
      <c r="L9674">
        <v>65</v>
      </c>
      <c r="M9674">
        <v>60</v>
      </c>
      <c r="N9674" t="s">
        <v>3391</v>
      </c>
    </row>
    <row r="9675" spans="1:14" x14ac:dyDescent="0.2">
      <c r="A9675" t="s">
        <v>15434</v>
      </c>
      <c r="B9675">
        <v>26640</v>
      </c>
      <c r="C9675">
        <v>30480</v>
      </c>
      <c r="D9675">
        <v>34260</v>
      </c>
      <c r="E9675">
        <v>38040</v>
      </c>
      <c r="F9675">
        <v>41100</v>
      </c>
      <c r="G9675">
        <v>44160</v>
      </c>
      <c r="H9675">
        <v>47220</v>
      </c>
      <c r="I9675">
        <v>50220</v>
      </c>
      <c r="J9675">
        <v>53280</v>
      </c>
      <c r="K9675" t="s">
        <v>4080</v>
      </c>
      <c r="L9675">
        <v>67</v>
      </c>
      <c r="M9675">
        <v>60</v>
      </c>
      <c r="N9675" t="s">
        <v>3333</v>
      </c>
    </row>
    <row r="9676" spans="1:14" x14ac:dyDescent="0.2">
      <c r="A9676" t="s">
        <v>15435</v>
      </c>
      <c r="B9676">
        <v>26760</v>
      </c>
      <c r="C9676">
        <v>30600</v>
      </c>
      <c r="D9676">
        <v>34440</v>
      </c>
      <c r="E9676">
        <v>38220</v>
      </c>
      <c r="F9676">
        <v>41280</v>
      </c>
      <c r="G9676">
        <v>44340</v>
      </c>
      <c r="H9676">
        <v>47400</v>
      </c>
      <c r="I9676">
        <v>50460</v>
      </c>
      <c r="J9676">
        <v>53520</v>
      </c>
      <c r="K9676" t="s">
        <v>4080</v>
      </c>
      <c r="L9676">
        <v>69</v>
      </c>
      <c r="M9676">
        <v>60</v>
      </c>
      <c r="N9676" t="s">
        <v>3334</v>
      </c>
    </row>
    <row r="9677" spans="1:14" x14ac:dyDescent="0.2">
      <c r="A9677" t="s">
        <v>15436</v>
      </c>
      <c r="B9677">
        <v>26640</v>
      </c>
      <c r="C9677">
        <v>30480</v>
      </c>
      <c r="D9677">
        <v>34260</v>
      </c>
      <c r="E9677">
        <v>38040</v>
      </c>
      <c r="F9677">
        <v>41100</v>
      </c>
      <c r="G9677">
        <v>44160</v>
      </c>
      <c r="H9677">
        <v>47220</v>
      </c>
      <c r="I9677">
        <v>50220</v>
      </c>
      <c r="J9677">
        <v>53280</v>
      </c>
      <c r="K9677" t="s">
        <v>4080</v>
      </c>
      <c r="L9677">
        <v>71</v>
      </c>
      <c r="M9677">
        <v>60</v>
      </c>
      <c r="N9677" t="s">
        <v>3392</v>
      </c>
    </row>
    <row r="9678" spans="1:14" x14ac:dyDescent="0.2">
      <c r="A9678" t="s">
        <v>15437</v>
      </c>
      <c r="B9678">
        <v>26640</v>
      </c>
      <c r="C9678">
        <v>30480</v>
      </c>
      <c r="D9678">
        <v>34260</v>
      </c>
      <c r="E9678">
        <v>38040</v>
      </c>
      <c r="F9678">
        <v>41100</v>
      </c>
      <c r="G9678">
        <v>44160</v>
      </c>
      <c r="H9678">
        <v>47220</v>
      </c>
      <c r="I9678">
        <v>50220</v>
      </c>
      <c r="J9678">
        <v>53280</v>
      </c>
      <c r="K9678" t="s">
        <v>4080</v>
      </c>
      <c r="L9678">
        <v>73</v>
      </c>
      <c r="M9678">
        <v>60</v>
      </c>
      <c r="N9678" t="s">
        <v>3393</v>
      </c>
    </row>
    <row r="9679" spans="1:14" x14ac:dyDescent="0.2">
      <c r="A9679" t="s">
        <v>15438</v>
      </c>
      <c r="B9679">
        <v>26640</v>
      </c>
      <c r="C9679">
        <v>30480</v>
      </c>
      <c r="D9679">
        <v>34260</v>
      </c>
      <c r="E9679">
        <v>38040</v>
      </c>
      <c r="F9679">
        <v>41100</v>
      </c>
      <c r="G9679">
        <v>44160</v>
      </c>
      <c r="H9679">
        <v>47220</v>
      </c>
      <c r="I9679">
        <v>50220</v>
      </c>
      <c r="J9679">
        <v>53280</v>
      </c>
      <c r="K9679" t="s">
        <v>4080</v>
      </c>
      <c r="L9679">
        <v>75</v>
      </c>
      <c r="M9679">
        <v>60</v>
      </c>
      <c r="N9679" t="s">
        <v>3337</v>
      </c>
    </row>
    <row r="9680" spans="1:14" x14ac:dyDescent="0.2">
      <c r="A9680" t="s">
        <v>15439</v>
      </c>
      <c r="B9680">
        <v>26640</v>
      </c>
      <c r="C9680">
        <v>30480</v>
      </c>
      <c r="D9680">
        <v>34260</v>
      </c>
      <c r="E9680">
        <v>38040</v>
      </c>
      <c r="F9680">
        <v>41100</v>
      </c>
      <c r="G9680">
        <v>44160</v>
      </c>
      <c r="H9680">
        <v>47220</v>
      </c>
      <c r="I9680">
        <v>50220</v>
      </c>
      <c r="J9680">
        <v>53280</v>
      </c>
      <c r="K9680" t="s">
        <v>4080</v>
      </c>
      <c r="L9680">
        <v>77</v>
      </c>
      <c r="M9680">
        <v>60</v>
      </c>
      <c r="N9680" t="s">
        <v>3338</v>
      </c>
    </row>
    <row r="9681" spans="1:14" x14ac:dyDescent="0.2">
      <c r="A9681" t="s">
        <v>15440</v>
      </c>
      <c r="B9681">
        <v>26760</v>
      </c>
      <c r="C9681">
        <v>30600</v>
      </c>
      <c r="D9681">
        <v>34440</v>
      </c>
      <c r="E9681">
        <v>38220</v>
      </c>
      <c r="F9681">
        <v>41280</v>
      </c>
      <c r="G9681">
        <v>44340</v>
      </c>
      <c r="H9681">
        <v>47400</v>
      </c>
      <c r="I9681">
        <v>50460</v>
      </c>
      <c r="J9681">
        <v>53520</v>
      </c>
      <c r="K9681" t="s">
        <v>4080</v>
      </c>
      <c r="L9681">
        <v>79</v>
      </c>
      <c r="M9681">
        <v>60</v>
      </c>
      <c r="N9681" t="s">
        <v>3394</v>
      </c>
    </row>
    <row r="9682" spans="1:14" x14ac:dyDescent="0.2">
      <c r="A9682" t="s">
        <v>15441</v>
      </c>
      <c r="B9682">
        <v>28440</v>
      </c>
      <c r="C9682">
        <v>32520</v>
      </c>
      <c r="D9682">
        <v>36600</v>
      </c>
      <c r="E9682">
        <v>40620</v>
      </c>
      <c r="F9682">
        <v>43920</v>
      </c>
      <c r="G9682">
        <v>47160</v>
      </c>
      <c r="H9682">
        <v>50400</v>
      </c>
      <c r="I9682">
        <v>53640</v>
      </c>
      <c r="J9682">
        <v>56880</v>
      </c>
      <c r="K9682" t="s">
        <v>4080</v>
      </c>
      <c r="L9682">
        <v>81</v>
      </c>
      <c r="M9682">
        <v>60</v>
      </c>
      <c r="N9682" t="s">
        <v>3395</v>
      </c>
    </row>
    <row r="9683" spans="1:14" x14ac:dyDescent="0.2">
      <c r="A9683" t="s">
        <v>15442</v>
      </c>
      <c r="B9683">
        <v>26640</v>
      </c>
      <c r="C9683">
        <v>30480</v>
      </c>
      <c r="D9683">
        <v>34260</v>
      </c>
      <c r="E9683">
        <v>38040</v>
      </c>
      <c r="F9683">
        <v>41100</v>
      </c>
      <c r="G9683">
        <v>44160</v>
      </c>
      <c r="H9683">
        <v>47220</v>
      </c>
      <c r="I9683">
        <v>50220</v>
      </c>
      <c r="J9683">
        <v>53280</v>
      </c>
      <c r="K9683" t="s">
        <v>4080</v>
      </c>
      <c r="L9683">
        <v>83</v>
      </c>
      <c r="M9683">
        <v>60</v>
      </c>
      <c r="N9683" t="s">
        <v>3396</v>
      </c>
    </row>
    <row r="9684" spans="1:14" x14ac:dyDescent="0.2">
      <c r="A9684" t="s">
        <v>15443</v>
      </c>
      <c r="B9684">
        <v>34860</v>
      </c>
      <c r="C9684">
        <v>39840</v>
      </c>
      <c r="D9684">
        <v>44820</v>
      </c>
      <c r="E9684">
        <v>49800</v>
      </c>
      <c r="F9684">
        <v>53820</v>
      </c>
      <c r="G9684">
        <v>57780</v>
      </c>
      <c r="H9684">
        <v>61800</v>
      </c>
      <c r="I9684">
        <v>65760</v>
      </c>
      <c r="J9684">
        <v>69720</v>
      </c>
      <c r="K9684" t="s">
        <v>4080</v>
      </c>
      <c r="L9684">
        <v>85</v>
      </c>
      <c r="M9684">
        <v>60</v>
      </c>
      <c r="N9684" t="s">
        <v>3397</v>
      </c>
    </row>
    <row r="9685" spans="1:14" x14ac:dyDescent="0.2">
      <c r="A9685" t="s">
        <v>15444</v>
      </c>
      <c r="B9685">
        <v>37260</v>
      </c>
      <c r="C9685">
        <v>42540</v>
      </c>
      <c r="D9685">
        <v>47880</v>
      </c>
      <c r="E9685">
        <v>53160</v>
      </c>
      <c r="F9685">
        <v>57420</v>
      </c>
      <c r="G9685">
        <v>61680</v>
      </c>
      <c r="H9685">
        <v>65940</v>
      </c>
      <c r="I9685">
        <v>70200</v>
      </c>
      <c r="J9685">
        <v>74460</v>
      </c>
      <c r="K9685" t="s">
        <v>4080</v>
      </c>
      <c r="L9685">
        <v>87</v>
      </c>
      <c r="M9685">
        <v>60</v>
      </c>
      <c r="N9685" t="s">
        <v>3342</v>
      </c>
    </row>
    <row r="9686" spans="1:14" x14ac:dyDescent="0.2">
      <c r="A9686" t="s">
        <v>15445</v>
      </c>
      <c r="B9686">
        <v>26640</v>
      </c>
      <c r="C9686">
        <v>30480</v>
      </c>
      <c r="D9686">
        <v>34260</v>
      </c>
      <c r="E9686">
        <v>38040</v>
      </c>
      <c r="F9686">
        <v>41100</v>
      </c>
      <c r="G9686">
        <v>44160</v>
      </c>
      <c r="H9686">
        <v>47220</v>
      </c>
      <c r="I9686">
        <v>50220</v>
      </c>
      <c r="J9686">
        <v>53280</v>
      </c>
      <c r="K9686" t="s">
        <v>4080</v>
      </c>
      <c r="L9686">
        <v>89</v>
      </c>
      <c r="M9686">
        <v>60</v>
      </c>
      <c r="N9686" t="s">
        <v>3344</v>
      </c>
    </row>
    <row r="9687" spans="1:14" x14ac:dyDescent="0.2">
      <c r="A9687" t="s">
        <v>15446</v>
      </c>
      <c r="B9687">
        <v>30300</v>
      </c>
      <c r="C9687">
        <v>34620</v>
      </c>
      <c r="D9687">
        <v>38940</v>
      </c>
      <c r="E9687">
        <v>43260</v>
      </c>
      <c r="F9687">
        <v>46740</v>
      </c>
      <c r="G9687">
        <v>50220</v>
      </c>
      <c r="H9687">
        <v>53700</v>
      </c>
      <c r="I9687">
        <v>57120</v>
      </c>
      <c r="J9687">
        <v>60600</v>
      </c>
      <c r="K9687" t="s">
        <v>4080</v>
      </c>
      <c r="L9687">
        <v>91</v>
      </c>
      <c r="M9687">
        <v>60</v>
      </c>
      <c r="N9687" t="s">
        <v>3398</v>
      </c>
    </row>
    <row r="9688" spans="1:14" x14ac:dyDescent="0.2">
      <c r="A9688" t="s">
        <v>15447</v>
      </c>
      <c r="B9688">
        <v>26640</v>
      </c>
      <c r="C9688">
        <v>30480</v>
      </c>
      <c r="D9688">
        <v>34260</v>
      </c>
      <c r="E9688">
        <v>38040</v>
      </c>
      <c r="F9688">
        <v>41100</v>
      </c>
      <c r="G9688">
        <v>44160</v>
      </c>
      <c r="H9688">
        <v>47220</v>
      </c>
      <c r="I9688">
        <v>50220</v>
      </c>
      <c r="J9688">
        <v>53280</v>
      </c>
      <c r="K9688" t="s">
        <v>4080</v>
      </c>
      <c r="L9688">
        <v>93</v>
      </c>
      <c r="M9688">
        <v>60</v>
      </c>
      <c r="N9688" t="s">
        <v>3399</v>
      </c>
    </row>
    <row r="9689" spans="1:14" x14ac:dyDescent="0.2">
      <c r="A9689" t="s">
        <v>15448</v>
      </c>
      <c r="B9689">
        <v>26760</v>
      </c>
      <c r="C9689">
        <v>30600</v>
      </c>
      <c r="D9689">
        <v>34440</v>
      </c>
      <c r="E9689">
        <v>38220</v>
      </c>
      <c r="F9689">
        <v>41280</v>
      </c>
      <c r="G9689">
        <v>44340</v>
      </c>
      <c r="H9689">
        <v>47400</v>
      </c>
      <c r="I9689">
        <v>50460</v>
      </c>
      <c r="J9689">
        <v>53520</v>
      </c>
      <c r="K9689" t="s">
        <v>4080</v>
      </c>
      <c r="L9689">
        <v>95</v>
      </c>
      <c r="M9689">
        <v>60</v>
      </c>
      <c r="N9689" t="s">
        <v>3347</v>
      </c>
    </row>
    <row r="9690" spans="1:14" x14ac:dyDescent="0.2">
      <c r="A9690" t="s">
        <v>15449</v>
      </c>
      <c r="B9690">
        <v>26640</v>
      </c>
      <c r="C9690">
        <v>30480</v>
      </c>
      <c r="D9690">
        <v>34260</v>
      </c>
      <c r="E9690">
        <v>38040</v>
      </c>
      <c r="F9690">
        <v>41100</v>
      </c>
      <c r="G9690">
        <v>44160</v>
      </c>
      <c r="H9690">
        <v>47220</v>
      </c>
      <c r="I9690">
        <v>50220</v>
      </c>
      <c r="J9690">
        <v>53280</v>
      </c>
      <c r="K9690" t="s">
        <v>4080</v>
      </c>
      <c r="L9690">
        <v>97</v>
      </c>
      <c r="M9690">
        <v>60</v>
      </c>
      <c r="N9690" t="s">
        <v>3348</v>
      </c>
    </row>
    <row r="9691" spans="1:14" x14ac:dyDescent="0.2">
      <c r="A9691" t="s">
        <v>15450</v>
      </c>
      <c r="B9691">
        <v>26640</v>
      </c>
      <c r="C9691">
        <v>30480</v>
      </c>
      <c r="D9691">
        <v>34260</v>
      </c>
      <c r="E9691">
        <v>38040</v>
      </c>
      <c r="F9691">
        <v>41100</v>
      </c>
      <c r="G9691">
        <v>44160</v>
      </c>
      <c r="H9691">
        <v>47220</v>
      </c>
      <c r="I9691">
        <v>50220</v>
      </c>
      <c r="J9691">
        <v>53280</v>
      </c>
      <c r="K9691" t="s">
        <v>4080</v>
      </c>
      <c r="L9691">
        <v>99</v>
      </c>
      <c r="M9691">
        <v>60</v>
      </c>
      <c r="N9691" t="s">
        <v>3400</v>
      </c>
    </row>
    <row r="9692" spans="1:14" x14ac:dyDescent="0.2">
      <c r="A9692" t="s">
        <v>15451</v>
      </c>
      <c r="B9692">
        <v>26760</v>
      </c>
      <c r="C9692">
        <v>30600</v>
      </c>
      <c r="D9692">
        <v>34440</v>
      </c>
      <c r="E9692">
        <v>38220</v>
      </c>
      <c r="F9692">
        <v>41280</v>
      </c>
      <c r="G9692">
        <v>44340</v>
      </c>
      <c r="H9692">
        <v>47400</v>
      </c>
      <c r="I9692">
        <v>50460</v>
      </c>
      <c r="J9692">
        <v>53520</v>
      </c>
      <c r="K9692" t="s">
        <v>4080</v>
      </c>
      <c r="L9692">
        <v>101</v>
      </c>
      <c r="M9692">
        <v>60</v>
      </c>
      <c r="N9692" t="s">
        <v>3401</v>
      </c>
    </row>
    <row r="9693" spans="1:14" x14ac:dyDescent="0.2">
      <c r="A9693" t="s">
        <v>15452</v>
      </c>
      <c r="B9693">
        <v>26640</v>
      </c>
      <c r="C9693">
        <v>30480</v>
      </c>
      <c r="D9693">
        <v>34260</v>
      </c>
      <c r="E9693">
        <v>38040</v>
      </c>
      <c r="F9693">
        <v>41100</v>
      </c>
      <c r="G9693">
        <v>44160</v>
      </c>
      <c r="H9693">
        <v>47220</v>
      </c>
      <c r="I9693">
        <v>50220</v>
      </c>
      <c r="J9693">
        <v>53280</v>
      </c>
      <c r="K9693" t="s">
        <v>4080</v>
      </c>
      <c r="L9693">
        <v>103</v>
      </c>
      <c r="M9693">
        <v>60</v>
      </c>
      <c r="N9693" t="s">
        <v>3402</v>
      </c>
    </row>
    <row r="9694" spans="1:14" x14ac:dyDescent="0.2">
      <c r="A9694" t="s">
        <v>15453</v>
      </c>
      <c r="B9694">
        <v>34860</v>
      </c>
      <c r="C9694">
        <v>39840</v>
      </c>
      <c r="D9694">
        <v>44820</v>
      </c>
      <c r="E9694">
        <v>49800</v>
      </c>
      <c r="F9694">
        <v>53820</v>
      </c>
      <c r="G9694">
        <v>57780</v>
      </c>
      <c r="H9694">
        <v>61800</v>
      </c>
      <c r="I9694">
        <v>65760</v>
      </c>
      <c r="J9694">
        <v>69720</v>
      </c>
      <c r="K9694" t="s">
        <v>4080</v>
      </c>
      <c r="L9694">
        <v>105</v>
      </c>
      <c r="M9694">
        <v>60</v>
      </c>
      <c r="N9694" t="s">
        <v>3350</v>
      </c>
    </row>
    <row r="9695" spans="1:14" x14ac:dyDescent="0.2">
      <c r="A9695" t="s">
        <v>15454</v>
      </c>
      <c r="B9695">
        <v>26640</v>
      </c>
      <c r="C9695">
        <v>30480</v>
      </c>
      <c r="D9695">
        <v>34260</v>
      </c>
      <c r="E9695">
        <v>38040</v>
      </c>
      <c r="F9695">
        <v>41100</v>
      </c>
      <c r="G9695">
        <v>44160</v>
      </c>
      <c r="H9695">
        <v>47220</v>
      </c>
      <c r="I9695">
        <v>50220</v>
      </c>
      <c r="J9695">
        <v>53280</v>
      </c>
      <c r="K9695" t="s">
        <v>4080</v>
      </c>
      <c r="L9695">
        <v>107</v>
      </c>
      <c r="M9695">
        <v>60</v>
      </c>
      <c r="N9695" t="s">
        <v>3403</v>
      </c>
    </row>
    <row r="9696" spans="1:14" x14ac:dyDescent="0.2">
      <c r="A9696" t="s">
        <v>15455</v>
      </c>
      <c r="B9696">
        <v>26760</v>
      </c>
      <c r="C9696">
        <v>30600</v>
      </c>
      <c r="D9696">
        <v>34440</v>
      </c>
      <c r="E9696">
        <v>38220</v>
      </c>
      <c r="F9696">
        <v>41280</v>
      </c>
      <c r="G9696">
        <v>44340</v>
      </c>
      <c r="H9696">
        <v>47400</v>
      </c>
      <c r="I9696">
        <v>50460</v>
      </c>
      <c r="J9696">
        <v>53520</v>
      </c>
      <c r="K9696" t="s">
        <v>4080</v>
      </c>
      <c r="L9696">
        <v>109</v>
      </c>
      <c r="M9696">
        <v>60</v>
      </c>
      <c r="N9696" t="s">
        <v>3352</v>
      </c>
    </row>
    <row r="9697" spans="1:14" x14ac:dyDescent="0.2">
      <c r="A9697" t="s">
        <v>15456</v>
      </c>
      <c r="B9697">
        <v>26640</v>
      </c>
      <c r="C9697">
        <v>30480</v>
      </c>
      <c r="D9697">
        <v>34260</v>
      </c>
      <c r="E9697">
        <v>38040</v>
      </c>
      <c r="F9697">
        <v>41100</v>
      </c>
      <c r="G9697">
        <v>44160</v>
      </c>
      <c r="H9697">
        <v>47220</v>
      </c>
      <c r="I9697">
        <v>50220</v>
      </c>
      <c r="J9697">
        <v>53280</v>
      </c>
      <c r="K9697" t="s">
        <v>4080</v>
      </c>
      <c r="L9697">
        <v>111</v>
      </c>
      <c r="M9697">
        <v>60</v>
      </c>
      <c r="N9697" t="s">
        <v>3404</v>
      </c>
    </row>
    <row r="9698" spans="1:14" x14ac:dyDescent="0.2">
      <c r="A9698" t="s">
        <v>15457</v>
      </c>
      <c r="B9698">
        <v>26640</v>
      </c>
      <c r="C9698">
        <v>30480</v>
      </c>
      <c r="D9698">
        <v>34260</v>
      </c>
      <c r="E9698">
        <v>38040</v>
      </c>
      <c r="F9698">
        <v>41100</v>
      </c>
      <c r="G9698">
        <v>44160</v>
      </c>
      <c r="H9698">
        <v>47220</v>
      </c>
      <c r="I9698">
        <v>50220</v>
      </c>
      <c r="J9698">
        <v>53280</v>
      </c>
      <c r="K9698" t="s">
        <v>4080</v>
      </c>
      <c r="L9698">
        <v>113</v>
      </c>
      <c r="M9698">
        <v>60</v>
      </c>
      <c r="N9698" t="s">
        <v>3405</v>
      </c>
    </row>
    <row r="9699" spans="1:14" x14ac:dyDescent="0.2">
      <c r="A9699" t="s">
        <v>15458</v>
      </c>
      <c r="B9699">
        <v>26880</v>
      </c>
      <c r="C9699">
        <v>30720</v>
      </c>
      <c r="D9699">
        <v>34560</v>
      </c>
      <c r="E9699">
        <v>38400</v>
      </c>
      <c r="F9699">
        <v>41520</v>
      </c>
      <c r="G9699">
        <v>44580</v>
      </c>
      <c r="H9699">
        <v>47640</v>
      </c>
      <c r="I9699">
        <v>50700</v>
      </c>
      <c r="J9699">
        <v>53760</v>
      </c>
      <c r="K9699" t="s">
        <v>4080</v>
      </c>
      <c r="L9699">
        <v>115</v>
      </c>
      <c r="M9699">
        <v>60</v>
      </c>
      <c r="N9699" t="s">
        <v>3406</v>
      </c>
    </row>
    <row r="9700" spans="1:14" x14ac:dyDescent="0.2">
      <c r="A9700" t="s">
        <v>15459</v>
      </c>
      <c r="B9700">
        <v>26880</v>
      </c>
      <c r="C9700">
        <v>30720</v>
      </c>
      <c r="D9700">
        <v>34560</v>
      </c>
      <c r="E9700">
        <v>38400</v>
      </c>
      <c r="F9700">
        <v>41520</v>
      </c>
      <c r="G9700">
        <v>44580</v>
      </c>
      <c r="H9700">
        <v>47640</v>
      </c>
      <c r="I9700">
        <v>50700</v>
      </c>
      <c r="J9700">
        <v>53760</v>
      </c>
      <c r="K9700" t="s">
        <v>4080</v>
      </c>
      <c r="L9700">
        <v>117</v>
      </c>
      <c r="M9700">
        <v>60</v>
      </c>
      <c r="N9700" t="s">
        <v>3407</v>
      </c>
    </row>
    <row r="9701" spans="1:14" x14ac:dyDescent="0.2">
      <c r="A9701" t="s">
        <v>15460</v>
      </c>
      <c r="B9701">
        <v>34860</v>
      </c>
      <c r="C9701">
        <v>39840</v>
      </c>
      <c r="D9701">
        <v>44820</v>
      </c>
      <c r="E9701">
        <v>49800</v>
      </c>
      <c r="F9701">
        <v>53820</v>
      </c>
      <c r="G9701">
        <v>57780</v>
      </c>
      <c r="H9701">
        <v>61800</v>
      </c>
      <c r="I9701">
        <v>65760</v>
      </c>
      <c r="J9701">
        <v>69720</v>
      </c>
      <c r="K9701" t="s">
        <v>4080</v>
      </c>
      <c r="L9701">
        <v>119</v>
      </c>
      <c r="M9701">
        <v>60</v>
      </c>
      <c r="N9701" t="s">
        <v>3408</v>
      </c>
    </row>
    <row r="9702" spans="1:14" x14ac:dyDescent="0.2">
      <c r="A9702" t="s">
        <v>15461</v>
      </c>
      <c r="B9702">
        <v>26640</v>
      </c>
      <c r="C9702">
        <v>30480</v>
      </c>
      <c r="D9702">
        <v>34260</v>
      </c>
      <c r="E9702">
        <v>38040</v>
      </c>
      <c r="F9702">
        <v>41100</v>
      </c>
      <c r="G9702">
        <v>44160</v>
      </c>
      <c r="H9702">
        <v>47220</v>
      </c>
      <c r="I9702">
        <v>50220</v>
      </c>
      <c r="J9702">
        <v>53280</v>
      </c>
      <c r="K9702" t="s">
        <v>4080</v>
      </c>
      <c r="L9702">
        <v>121</v>
      </c>
      <c r="M9702">
        <v>60</v>
      </c>
      <c r="N9702" t="s">
        <v>3353</v>
      </c>
    </row>
    <row r="9703" spans="1:14" x14ac:dyDescent="0.2">
      <c r="A9703" t="s">
        <v>15462</v>
      </c>
      <c r="B9703">
        <v>26640</v>
      </c>
      <c r="C9703">
        <v>30480</v>
      </c>
      <c r="D9703">
        <v>34260</v>
      </c>
      <c r="E9703">
        <v>38040</v>
      </c>
      <c r="F9703">
        <v>41100</v>
      </c>
      <c r="G9703">
        <v>44160</v>
      </c>
      <c r="H9703">
        <v>47220</v>
      </c>
      <c r="I9703">
        <v>50220</v>
      </c>
      <c r="J9703">
        <v>53280</v>
      </c>
      <c r="K9703" t="s">
        <v>4080</v>
      </c>
      <c r="L9703">
        <v>123</v>
      </c>
      <c r="M9703">
        <v>60</v>
      </c>
      <c r="N9703" t="s">
        <v>3409</v>
      </c>
    </row>
    <row r="9704" spans="1:14" x14ac:dyDescent="0.2">
      <c r="A9704" t="s">
        <v>15463</v>
      </c>
      <c r="B9704">
        <v>34860</v>
      </c>
      <c r="C9704">
        <v>39840</v>
      </c>
      <c r="D9704">
        <v>44820</v>
      </c>
      <c r="E9704">
        <v>49800</v>
      </c>
      <c r="F9704">
        <v>53820</v>
      </c>
      <c r="G9704">
        <v>57780</v>
      </c>
      <c r="H9704">
        <v>61800</v>
      </c>
      <c r="I9704">
        <v>65760</v>
      </c>
      <c r="J9704">
        <v>69720</v>
      </c>
      <c r="K9704" t="s">
        <v>4080</v>
      </c>
      <c r="L9704">
        <v>125</v>
      </c>
      <c r="M9704">
        <v>60</v>
      </c>
      <c r="N9704" t="s">
        <v>3410</v>
      </c>
    </row>
    <row r="9705" spans="1:14" x14ac:dyDescent="0.2">
      <c r="A9705" t="s">
        <v>15464</v>
      </c>
      <c r="B9705">
        <v>26640</v>
      </c>
      <c r="C9705">
        <v>30480</v>
      </c>
      <c r="D9705">
        <v>34260</v>
      </c>
      <c r="E9705">
        <v>38040</v>
      </c>
      <c r="F9705">
        <v>41100</v>
      </c>
      <c r="G9705">
        <v>44160</v>
      </c>
      <c r="H9705">
        <v>47220</v>
      </c>
      <c r="I9705">
        <v>50220</v>
      </c>
      <c r="J9705">
        <v>53280</v>
      </c>
      <c r="K9705" t="s">
        <v>4080</v>
      </c>
      <c r="L9705">
        <v>127</v>
      </c>
      <c r="M9705">
        <v>60</v>
      </c>
      <c r="N9705" t="s">
        <v>3411</v>
      </c>
    </row>
    <row r="9706" spans="1:14" x14ac:dyDescent="0.2">
      <c r="A9706" t="s">
        <v>15465</v>
      </c>
      <c r="B9706">
        <v>26640</v>
      </c>
      <c r="C9706">
        <v>30480</v>
      </c>
      <c r="D9706">
        <v>34260</v>
      </c>
      <c r="E9706">
        <v>38040</v>
      </c>
      <c r="F9706">
        <v>41100</v>
      </c>
      <c r="G9706">
        <v>44160</v>
      </c>
      <c r="H9706">
        <v>47220</v>
      </c>
      <c r="I9706">
        <v>50220</v>
      </c>
      <c r="J9706">
        <v>53280</v>
      </c>
      <c r="K9706" t="s">
        <v>4080</v>
      </c>
      <c r="L9706">
        <v>129</v>
      </c>
      <c r="M9706">
        <v>60</v>
      </c>
      <c r="N9706" t="s">
        <v>3412</v>
      </c>
    </row>
    <row r="9707" spans="1:14" x14ac:dyDescent="0.2">
      <c r="A9707" t="s">
        <v>15466</v>
      </c>
      <c r="B9707">
        <v>27000</v>
      </c>
      <c r="C9707">
        <v>30840</v>
      </c>
      <c r="D9707">
        <v>34680</v>
      </c>
      <c r="E9707">
        <v>38520</v>
      </c>
      <c r="F9707">
        <v>41640</v>
      </c>
      <c r="G9707">
        <v>44700</v>
      </c>
      <c r="H9707">
        <v>47820</v>
      </c>
      <c r="I9707">
        <v>50880</v>
      </c>
      <c r="J9707">
        <v>53940</v>
      </c>
      <c r="K9707" t="s">
        <v>4080</v>
      </c>
      <c r="L9707">
        <v>131</v>
      </c>
      <c r="M9707">
        <v>60</v>
      </c>
      <c r="N9707" t="s">
        <v>3413</v>
      </c>
    </row>
    <row r="9708" spans="1:14" x14ac:dyDescent="0.2">
      <c r="A9708" t="s">
        <v>15467</v>
      </c>
      <c r="B9708">
        <v>27240</v>
      </c>
      <c r="C9708">
        <v>31140</v>
      </c>
      <c r="D9708">
        <v>35040</v>
      </c>
      <c r="E9708">
        <v>38880</v>
      </c>
      <c r="F9708">
        <v>42000</v>
      </c>
      <c r="G9708">
        <v>45120</v>
      </c>
      <c r="H9708">
        <v>48240</v>
      </c>
      <c r="I9708">
        <v>51360</v>
      </c>
      <c r="J9708">
        <v>54480</v>
      </c>
      <c r="K9708" t="s">
        <v>4080</v>
      </c>
      <c r="L9708">
        <v>133</v>
      </c>
      <c r="M9708">
        <v>60</v>
      </c>
      <c r="N9708" t="s">
        <v>3414</v>
      </c>
    </row>
    <row r="9709" spans="1:14" x14ac:dyDescent="0.2">
      <c r="A9709" t="s">
        <v>15468</v>
      </c>
      <c r="B9709">
        <v>26640</v>
      </c>
      <c r="C9709">
        <v>30480</v>
      </c>
      <c r="D9709">
        <v>34260</v>
      </c>
      <c r="E9709">
        <v>38040</v>
      </c>
      <c r="F9709">
        <v>41100</v>
      </c>
      <c r="G9709">
        <v>44160</v>
      </c>
      <c r="H9709">
        <v>47220</v>
      </c>
      <c r="I9709">
        <v>50220</v>
      </c>
      <c r="J9709">
        <v>53280</v>
      </c>
      <c r="K9709" t="s">
        <v>4080</v>
      </c>
      <c r="L9709">
        <v>135</v>
      </c>
      <c r="M9709">
        <v>60</v>
      </c>
      <c r="N9709" t="s">
        <v>3415</v>
      </c>
    </row>
    <row r="9710" spans="1:14" x14ac:dyDescent="0.2">
      <c r="A9710" t="s">
        <v>15469</v>
      </c>
      <c r="B9710">
        <v>26640</v>
      </c>
      <c r="C9710">
        <v>30480</v>
      </c>
      <c r="D9710">
        <v>34260</v>
      </c>
      <c r="E9710">
        <v>38040</v>
      </c>
      <c r="F9710">
        <v>41100</v>
      </c>
      <c r="G9710">
        <v>44160</v>
      </c>
      <c r="H9710">
        <v>47220</v>
      </c>
      <c r="I9710">
        <v>50220</v>
      </c>
      <c r="J9710">
        <v>53280</v>
      </c>
      <c r="K9710" t="s">
        <v>4080</v>
      </c>
      <c r="L9710">
        <v>137</v>
      </c>
      <c r="M9710">
        <v>60</v>
      </c>
      <c r="N9710" t="s">
        <v>3416</v>
      </c>
    </row>
    <row r="9711" spans="1:14" x14ac:dyDescent="0.2">
      <c r="A9711" t="s">
        <v>15470</v>
      </c>
      <c r="B9711">
        <v>27720</v>
      </c>
      <c r="C9711">
        <v>31680</v>
      </c>
      <c r="D9711">
        <v>35640</v>
      </c>
      <c r="E9711">
        <v>39600</v>
      </c>
      <c r="F9711">
        <v>42780</v>
      </c>
      <c r="G9711">
        <v>45960</v>
      </c>
      <c r="H9711">
        <v>49140</v>
      </c>
      <c r="I9711">
        <v>52320</v>
      </c>
      <c r="J9711">
        <v>55440</v>
      </c>
      <c r="K9711" t="s">
        <v>4080</v>
      </c>
      <c r="L9711">
        <v>139</v>
      </c>
      <c r="M9711">
        <v>60</v>
      </c>
      <c r="N9711" t="s">
        <v>3417</v>
      </c>
    </row>
    <row r="9712" spans="1:14" x14ac:dyDescent="0.2">
      <c r="A9712" t="s">
        <v>15471</v>
      </c>
      <c r="B9712">
        <v>26640</v>
      </c>
      <c r="C9712">
        <v>30480</v>
      </c>
      <c r="D9712">
        <v>34260</v>
      </c>
      <c r="E9712">
        <v>38040</v>
      </c>
      <c r="F9712">
        <v>41100</v>
      </c>
      <c r="G9712">
        <v>44160</v>
      </c>
      <c r="H9712">
        <v>47220</v>
      </c>
      <c r="I9712">
        <v>50220</v>
      </c>
      <c r="J9712">
        <v>53280</v>
      </c>
      <c r="K9712" t="s">
        <v>4080</v>
      </c>
      <c r="L9712">
        <v>141</v>
      </c>
      <c r="M9712">
        <v>60</v>
      </c>
      <c r="N9712" t="s">
        <v>3418</v>
      </c>
    </row>
    <row r="9713" spans="1:14" x14ac:dyDescent="0.2">
      <c r="A9713" t="s">
        <v>15472</v>
      </c>
      <c r="B9713">
        <v>37260</v>
      </c>
      <c r="C9713">
        <v>42540</v>
      </c>
      <c r="D9713">
        <v>47880</v>
      </c>
      <c r="E9713">
        <v>53160</v>
      </c>
      <c r="F9713">
        <v>57420</v>
      </c>
      <c r="G9713">
        <v>61680</v>
      </c>
      <c r="H9713">
        <v>65940</v>
      </c>
      <c r="I9713">
        <v>70200</v>
      </c>
      <c r="J9713">
        <v>74460</v>
      </c>
      <c r="K9713" t="s">
        <v>4080</v>
      </c>
      <c r="L9713">
        <v>143</v>
      </c>
      <c r="M9713">
        <v>60</v>
      </c>
      <c r="N9713" t="s">
        <v>3362</v>
      </c>
    </row>
    <row r="9714" spans="1:14" x14ac:dyDescent="0.2">
      <c r="A9714" t="s">
        <v>15473</v>
      </c>
      <c r="B9714">
        <v>27120</v>
      </c>
      <c r="C9714">
        <v>30960</v>
      </c>
      <c r="D9714">
        <v>34860</v>
      </c>
      <c r="E9714">
        <v>38700</v>
      </c>
      <c r="F9714">
        <v>41820</v>
      </c>
      <c r="G9714">
        <v>44940</v>
      </c>
      <c r="H9714">
        <v>48000</v>
      </c>
      <c r="I9714">
        <v>51120</v>
      </c>
      <c r="J9714">
        <v>54180</v>
      </c>
      <c r="K9714" t="s">
        <v>4080</v>
      </c>
      <c r="L9714">
        <v>145</v>
      </c>
      <c r="M9714">
        <v>60</v>
      </c>
      <c r="N9714" t="s">
        <v>3419</v>
      </c>
    </row>
    <row r="9715" spans="1:14" x14ac:dyDescent="0.2">
      <c r="A9715" t="s">
        <v>15474</v>
      </c>
      <c r="B9715">
        <v>26760</v>
      </c>
      <c r="C9715">
        <v>30600</v>
      </c>
      <c r="D9715">
        <v>34440</v>
      </c>
      <c r="E9715">
        <v>38220</v>
      </c>
      <c r="F9715">
        <v>41280</v>
      </c>
      <c r="G9715">
        <v>44340</v>
      </c>
      <c r="H9715">
        <v>47400</v>
      </c>
      <c r="I9715">
        <v>50460</v>
      </c>
      <c r="J9715">
        <v>53520</v>
      </c>
      <c r="K9715" t="s">
        <v>4080</v>
      </c>
      <c r="L9715">
        <v>147</v>
      </c>
      <c r="M9715">
        <v>60</v>
      </c>
      <c r="N9715" t="s">
        <v>3420</v>
      </c>
    </row>
    <row r="9716" spans="1:14" x14ac:dyDescent="0.2">
      <c r="A9716" t="s">
        <v>15475</v>
      </c>
      <c r="B9716">
        <v>26760</v>
      </c>
      <c r="C9716">
        <v>30600</v>
      </c>
      <c r="D9716">
        <v>34440</v>
      </c>
      <c r="E9716">
        <v>38220</v>
      </c>
      <c r="F9716">
        <v>41280</v>
      </c>
      <c r="G9716">
        <v>44340</v>
      </c>
      <c r="H9716">
        <v>47400</v>
      </c>
      <c r="I9716">
        <v>50460</v>
      </c>
      <c r="J9716">
        <v>53520</v>
      </c>
      <c r="K9716" t="s">
        <v>4080</v>
      </c>
      <c r="L9716">
        <v>149</v>
      </c>
      <c r="M9716">
        <v>60</v>
      </c>
      <c r="N9716" t="s">
        <v>3421</v>
      </c>
    </row>
    <row r="9717" spans="1:14" x14ac:dyDescent="0.2">
      <c r="A9717" t="s">
        <v>15476</v>
      </c>
      <c r="B9717">
        <v>62160</v>
      </c>
      <c r="C9717">
        <v>71040</v>
      </c>
      <c r="D9717">
        <v>79920</v>
      </c>
      <c r="E9717">
        <v>88740</v>
      </c>
      <c r="F9717">
        <v>95880</v>
      </c>
      <c r="G9717">
        <v>102960</v>
      </c>
      <c r="H9717">
        <v>110040</v>
      </c>
      <c r="I9717">
        <v>117180</v>
      </c>
      <c r="J9717">
        <v>124260</v>
      </c>
      <c r="K9717" t="s">
        <v>3076</v>
      </c>
      <c r="L9717">
        <v>1</v>
      </c>
      <c r="M9717">
        <v>60</v>
      </c>
      <c r="N9717" t="s">
        <v>3437</v>
      </c>
    </row>
    <row r="9718" spans="1:14" x14ac:dyDescent="0.2">
      <c r="A9718" t="s">
        <v>15477</v>
      </c>
      <c r="B9718">
        <v>40380</v>
      </c>
      <c r="C9718">
        <v>46140</v>
      </c>
      <c r="D9718">
        <v>51900</v>
      </c>
      <c r="E9718">
        <v>57660</v>
      </c>
      <c r="F9718">
        <v>62280</v>
      </c>
      <c r="G9718">
        <v>66900</v>
      </c>
      <c r="H9718">
        <v>71520</v>
      </c>
      <c r="I9718">
        <v>76140</v>
      </c>
      <c r="J9718">
        <v>80760</v>
      </c>
      <c r="K9718" t="s">
        <v>3076</v>
      </c>
      <c r="L9718">
        <v>3</v>
      </c>
      <c r="M9718">
        <v>60</v>
      </c>
      <c r="N9718" t="s">
        <v>3438</v>
      </c>
    </row>
    <row r="9719" spans="1:14" x14ac:dyDescent="0.2">
      <c r="A9719" t="s">
        <v>15478</v>
      </c>
      <c r="B9719">
        <v>38520</v>
      </c>
      <c r="C9719">
        <v>44040</v>
      </c>
      <c r="D9719">
        <v>49560</v>
      </c>
      <c r="E9719">
        <v>55020</v>
      </c>
      <c r="F9719">
        <v>59460</v>
      </c>
      <c r="G9719">
        <v>63840</v>
      </c>
      <c r="H9719">
        <v>68280</v>
      </c>
      <c r="I9719">
        <v>72660</v>
      </c>
      <c r="J9719">
        <v>77040</v>
      </c>
      <c r="K9719" t="s">
        <v>3076</v>
      </c>
      <c r="L9719">
        <v>5</v>
      </c>
      <c r="M9719">
        <v>60</v>
      </c>
      <c r="N9719" t="s">
        <v>3439</v>
      </c>
    </row>
    <row r="9720" spans="1:14" x14ac:dyDescent="0.2">
      <c r="A9720" t="s">
        <v>15479</v>
      </c>
      <c r="B9720">
        <v>34680</v>
      </c>
      <c r="C9720">
        <v>39600</v>
      </c>
      <c r="D9720">
        <v>44580</v>
      </c>
      <c r="E9720">
        <v>49500</v>
      </c>
      <c r="F9720">
        <v>53460</v>
      </c>
      <c r="G9720">
        <v>57420</v>
      </c>
      <c r="H9720">
        <v>61380</v>
      </c>
      <c r="I9720">
        <v>65340</v>
      </c>
      <c r="J9720">
        <v>69300</v>
      </c>
      <c r="K9720" t="s">
        <v>3076</v>
      </c>
      <c r="L9720">
        <v>7</v>
      </c>
      <c r="M9720">
        <v>60</v>
      </c>
      <c r="N9720" t="s">
        <v>3440</v>
      </c>
    </row>
    <row r="9721" spans="1:14" x14ac:dyDescent="0.2">
      <c r="A9721" t="s">
        <v>15480</v>
      </c>
      <c r="B9721">
        <v>40080</v>
      </c>
      <c r="C9721">
        <v>45780</v>
      </c>
      <c r="D9721">
        <v>51480</v>
      </c>
      <c r="E9721">
        <v>57180</v>
      </c>
      <c r="F9721">
        <v>61800</v>
      </c>
      <c r="G9721">
        <v>66360</v>
      </c>
      <c r="H9721">
        <v>70920</v>
      </c>
      <c r="I9721">
        <v>75480</v>
      </c>
      <c r="J9721">
        <v>80100</v>
      </c>
      <c r="K9721" t="s">
        <v>3076</v>
      </c>
      <c r="L9721">
        <v>9</v>
      </c>
      <c r="M9721">
        <v>60</v>
      </c>
      <c r="N9721" t="s">
        <v>3441</v>
      </c>
    </row>
    <row r="9722" spans="1:14" x14ac:dyDescent="0.2">
      <c r="A9722" t="s">
        <v>15481</v>
      </c>
      <c r="B9722">
        <v>34680</v>
      </c>
      <c r="C9722">
        <v>39600</v>
      </c>
      <c r="D9722">
        <v>44580</v>
      </c>
      <c r="E9722">
        <v>49500</v>
      </c>
      <c r="F9722">
        <v>53460</v>
      </c>
      <c r="G9722">
        <v>57420</v>
      </c>
      <c r="H9722">
        <v>61380</v>
      </c>
      <c r="I9722">
        <v>65340</v>
      </c>
      <c r="J9722">
        <v>69300</v>
      </c>
      <c r="K9722" t="s">
        <v>3076</v>
      </c>
      <c r="L9722">
        <v>11</v>
      </c>
      <c r="M9722">
        <v>60</v>
      </c>
      <c r="N9722" t="s">
        <v>3442</v>
      </c>
    </row>
    <row r="9723" spans="1:14" x14ac:dyDescent="0.2">
      <c r="A9723" t="s">
        <v>15482</v>
      </c>
      <c r="B9723">
        <v>62160</v>
      </c>
      <c r="C9723">
        <v>71040</v>
      </c>
      <c r="D9723">
        <v>79920</v>
      </c>
      <c r="E9723">
        <v>88740</v>
      </c>
      <c r="F9723">
        <v>95880</v>
      </c>
      <c r="G9723">
        <v>102960</v>
      </c>
      <c r="H9723">
        <v>110040</v>
      </c>
      <c r="I9723">
        <v>117180</v>
      </c>
      <c r="J9723">
        <v>124260</v>
      </c>
      <c r="K9723" t="s">
        <v>3076</v>
      </c>
      <c r="L9723">
        <v>13</v>
      </c>
      <c r="M9723">
        <v>60</v>
      </c>
      <c r="N9723" t="s">
        <v>3443</v>
      </c>
    </row>
    <row r="9724" spans="1:14" x14ac:dyDescent="0.2">
      <c r="A9724" t="s">
        <v>15483</v>
      </c>
      <c r="B9724">
        <v>34680</v>
      </c>
      <c r="C9724">
        <v>39600</v>
      </c>
      <c r="D9724">
        <v>44580</v>
      </c>
      <c r="E9724">
        <v>49500</v>
      </c>
      <c r="F9724">
        <v>53460</v>
      </c>
      <c r="G9724">
        <v>57420</v>
      </c>
      <c r="H9724">
        <v>61380</v>
      </c>
      <c r="I9724">
        <v>65340</v>
      </c>
      <c r="J9724">
        <v>69300</v>
      </c>
      <c r="K9724" t="s">
        <v>3076</v>
      </c>
      <c r="L9724">
        <v>15</v>
      </c>
      <c r="M9724">
        <v>60</v>
      </c>
      <c r="N9724" t="s">
        <v>3444</v>
      </c>
    </row>
    <row r="9725" spans="1:14" x14ac:dyDescent="0.2">
      <c r="A9725" t="s">
        <v>15484</v>
      </c>
      <c r="B9725">
        <v>45060</v>
      </c>
      <c r="C9725">
        <v>51480</v>
      </c>
      <c r="D9725">
        <v>57900</v>
      </c>
      <c r="E9725">
        <v>64320</v>
      </c>
      <c r="F9725">
        <v>69480</v>
      </c>
      <c r="G9725">
        <v>74640</v>
      </c>
      <c r="H9725">
        <v>79800</v>
      </c>
      <c r="I9725">
        <v>84960</v>
      </c>
      <c r="J9725">
        <v>90060</v>
      </c>
      <c r="K9725" t="s">
        <v>3076</v>
      </c>
      <c r="L9725">
        <v>17</v>
      </c>
      <c r="M9725">
        <v>60</v>
      </c>
      <c r="N9725" t="s">
        <v>3445</v>
      </c>
    </row>
    <row r="9726" spans="1:14" x14ac:dyDescent="0.2">
      <c r="A9726" t="s">
        <v>15485</v>
      </c>
      <c r="B9726">
        <v>34680</v>
      </c>
      <c r="C9726">
        <v>39600</v>
      </c>
      <c r="D9726">
        <v>44580</v>
      </c>
      <c r="E9726">
        <v>49500</v>
      </c>
      <c r="F9726">
        <v>53460</v>
      </c>
      <c r="G9726">
        <v>57420</v>
      </c>
      <c r="H9726">
        <v>61380</v>
      </c>
      <c r="I9726">
        <v>65340</v>
      </c>
      <c r="J9726">
        <v>69300</v>
      </c>
      <c r="K9726" t="s">
        <v>3076</v>
      </c>
      <c r="L9726">
        <v>19</v>
      </c>
      <c r="M9726">
        <v>60</v>
      </c>
      <c r="N9726" t="s">
        <v>3446</v>
      </c>
    </row>
    <row r="9727" spans="1:14" x14ac:dyDescent="0.2">
      <c r="A9727" t="s">
        <v>15486</v>
      </c>
      <c r="B9727">
        <v>34680</v>
      </c>
      <c r="C9727">
        <v>39600</v>
      </c>
      <c r="D9727">
        <v>44580</v>
      </c>
      <c r="E9727">
        <v>49500</v>
      </c>
      <c r="F9727">
        <v>53460</v>
      </c>
      <c r="G9727">
        <v>57420</v>
      </c>
      <c r="H9727">
        <v>61380</v>
      </c>
      <c r="I9727">
        <v>65340</v>
      </c>
      <c r="J9727">
        <v>69300</v>
      </c>
      <c r="K9727" t="s">
        <v>3076</v>
      </c>
      <c r="L9727">
        <v>21</v>
      </c>
      <c r="M9727">
        <v>60</v>
      </c>
      <c r="N9727" t="s">
        <v>3447</v>
      </c>
    </row>
    <row r="9728" spans="1:14" x14ac:dyDescent="0.2">
      <c r="A9728" t="s">
        <v>15487</v>
      </c>
      <c r="B9728">
        <v>34680</v>
      </c>
      <c r="C9728">
        <v>39600</v>
      </c>
      <c r="D9728">
        <v>44580</v>
      </c>
      <c r="E9728">
        <v>49500</v>
      </c>
      <c r="F9728">
        <v>53460</v>
      </c>
      <c r="G9728">
        <v>57420</v>
      </c>
      <c r="H9728">
        <v>61380</v>
      </c>
      <c r="I9728">
        <v>65340</v>
      </c>
      <c r="J9728">
        <v>69300</v>
      </c>
      <c r="K9728" t="s">
        <v>3076</v>
      </c>
      <c r="L9728">
        <v>23</v>
      </c>
      <c r="M9728">
        <v>60</v>
      </c>
      <c r="N9728" t="s">
        <v>3448</v>
      </c>
    </row>
    <row r="9729" spans="1:14" x14ac:dyDescent="0.2">
      <c r="A9729" t="s">
        <v>15488</v>
      </c>
      <c r="B9729">
        <v>34680</v>
      </c>
      <c r="C9729">
        <v>39600</v>
      </c>
      <c r="D9729">
        <v>44580</v>
      </c>
      <c r="E9729">
        <v>49500</v>
      </c>
      <c r="F9729">
        <v>53460</v>
      </c>
      <c r="G9729">
        <v>57420</v>
      </c>
      <c r="H9729">
        <v>61380</v>
      </c>
      <c r="I9729">
        <v>65340</v>
      </c>
      <c r="J9729">
        <v>69300</v>
      </c>
      <c r="K9729" t="s">
        <v>3076</v>
      </c>
      <c r="L9729">
        <v>25</v>
      </c>
      <c r="M9729">
        <v>60</v>
      </c>
      <c r="N9729" t="s">
        <v>3449</v>
      </c>
    </row>
    <row r="9730" spans="1:14" x14ac:dyDescent="0.2">
      <c r="A9730" t="s">
        <v>15489</v>
      </c>
      <c r="B9730">
        <v>35880</v>
      </c>
      <c r="C9730">
        <v>41040</v>
      </c>
      <c r="D9730">
        <v>46140</v>
      </c>
      <c r="E9730">
        <v>51240</v>
      </c>
      <c r="F9730">
        <v>55380</v>
      </c>
      <c r="G9730">
        <v>59460</v>
      </c>
      <c r="H9730">
        <v>63540</v>
      </c>
      <c r="I9730">
        <v>67680</v>
      </c>
      <c r="J9730">
        <v>71760</v>
      </c>
      <c r="K9730" t="s">
        <v>3076</v>
      </c>
      <c r="L9730">
        <v>27</v>
      </c>
      <c r="M9730">
        <v>60</v>
      </c>
      <c r="N9730" t="s">
        <v>3704</v>
      </c>
    </row>
    <row r="9731" spans="1:14" x14ac:dyDescent="0.2">
      <c r="A9731" t="s">
        <v>15490</v>
      </c>
      <c r="B9731">
        <v>34680</v>
      </c>
      <c r="C9731">
        <v>39600</v>
      </c>
      <c r="D9731">
        <v>44580</v>
      </c>
      <c r="E9731">
        <v>49500</v>
      </c>
      <c r="F9731">
        <v>53460</v>
      </c>
      <c r="G9731">
        <v>57420</v>
      </c>
      <c r="H9731">
        <v>61380</v>
      </c>
      <c r="I9731">
        <v>65340</v>
      </c>
      <c r="J9731">
        <v>69300</v>
      </c>
      <c r="K9731" t="s">
        <v>3076</v>
      </c>
      <c r="L9731">
        <v>29</v>
      </c>
      <c r="M9731">
        <v>60</v>
      </c>
      <c r="N9731" t="s">
        <v>3705</v>
      </c>
    </row>
    <row r="9732" spans="1:14" x14ac:dyDescent="0.2">
      <c r="A9732" t="s">
        <v>15491</v>
      </c>
      <c r="B9732">
        <v>34680</v>
      </c>
      <c r="C9732">
        <v>39600</v>
      </c>
      <c r="D9732">
        <v>44580</v>
      </c>
      <c r="E9732">
        <v>49500</v>
      </c>
      <c r="F9732">
        <v>53460</v>
      </c>
      <c r="G9732">
        <v>57420</v>
      </c>
      <c r="H9732">
        <v>61380</v>
      </c>
      <c r="I9732">
        <v>65340</v>
      </c>
      <c r="J9732">
        <v>69300</v>
      </c>
      <c r="K9732" t="s">
        <v>3076</v>
      </c>
      <c r="L9732">
        <v>31</v>
      </c>
      <c r="M9732">
        <v>60</v>
      </c>
      <c r="N9732" t="s">
        <v>3706</v>
      </c>
    </row>
    <row r="9733" spans="1:14" x14ac:dyDescent="0.2">
      <c r="A9733" t="s">
        <v>15492</v>
      </c>
      <c r="B9733">
        <v>34680</v>
      </c>
      <c r="C9733">
        <v>39600</v>
      </c>
      <c r="D9733">
        <v>44580</v>
      </c>
      <c r="E9733">
        <v>49500</v>
      </c>
      <c r="F9733">
        <v>53460</v>
      </c>
      <c r="G9733">
        <v>57420</v>
      </c>
      <c r="H9733">
        <v>61380</v>
      </c>
      <c r="I9733">
        <v>65340</v>
      </c>
      <c r="J9733">
        <v>69300</v>
      </c>
      <c r="K9733" t="s">
        <v>3076</v>
      </c>
      <c r="L9733">
        <v>33</v>
      </c>
      <c r="M9733">
        <v>60</v>
      </c>
      <c r="N9733" t="s">
        <v>3707</v>
      </c>
    </row>
    <row r="9734" spans="1:14" x14ac:dyDescent="0.2">
      <c r="A9734" t="s">
        <v>15493</v>
      </c>
      <c r="B9734">
        <v>35220</v>
      </c>
      <c r="C9734">
        <v>40260</v>
      </c>
      <c r="D9734">
        <v>45300</v>
      </c>
      <c r="E9734">
        <v>50280</v>
      </c>
      <c r="F9734">
        <v>54360</v>
      </c>
      <c r="G9734">
        <v>58380</v>
      </c>
      <c r="H9734">
        <v>62400</v>
      </c>
      <c r="I9734">
        <v>66420</v>
      </c>
      <c r="J9734">
        <v>70440</v>
      </c>
      <c r="K9734" t="s">
        <v>3076</v>
      </c>
      <c r="L9734">
        <v>35</v>
      </c>
      <c r="M9734">
        <v>60</v>
      </c>
      <c r="N9734" t="s">
        <v>3708</v>
      </c>
    </row>
    <row r="9735" spans="1:14" x14ac:dyDescent="0.2">
      <c r="A9735" t="s">
        <v>15494</v>
      </c>
      <c r="B9735">
        <v>52980</v>
      </c>
      <c r="C9735">
        <v>60540</v>
      </c>
      <c r="D9735">
        <v>68100</v>
      </c>
      <c r="E9735">
        <v>75660</v>
      </c>
      <c r="F9735">
        <v>81720</v>
      </c>
      <c r="G9735">
        <v>87780</v>
      </c>
      <c r="H9735">
        <v>93840</v>
      </c>
      <c r="I9735">
        <v>99900</v>
      </c>
      <c r="J9735">
        <v>105960</v>
      </c>
      <c r="K9735" t="s">
        <v>3076</v>
      </c>
      <c r="L9735">
        <v>37</v>
      </c>
      <c r="M9735">
        <v>60</v>
      </c>
      <c r="N9735" t="s">
        <v>3709</v>
      </c>
    </row>
    <row r="9736" spans="1:14" x14ac:dyDescent="0.2">
      <c r="A9736" t="s">
        <v>15495</v>
      </c>
      <c r="B9736">
        <v>34680</v>
      </c>
      <c r="C9736">
        <v>39600</v>
      </c>
      <c r="D9736">
        <v>44580</v>
      </c>
      <c r="E9736">
        <v>49500</v>
      </c>
      <c r="F9736">
        <v>53460</v>
      </c>
      <c r="G9736">
        <v>57420</v>
      </c>
      <c r="H9736">
        <v>61380</v>
      </c>
      <c r="I9736">
        <v>65340</v>
      </c>
      <c r="J9736">
        <v>69300</v>
      </c>
      <c r="K9736" t="s">
        <v>3076</v>
      </c>
      <c r="L9736">
        <v>39</v>
      </c>
      <c r="M9736">
        <v>60</v>
      </c>
      <c r="N9736" t="s">
        <v>3710</v>
      </c>
    </row>
    <row r="9737" spans="1:14" x14ac:dyDescent="0.2">
      <c r="A9737" t="s">
        <v>15496</v>
      </c>
      <c r="B9737">
        <v>78060</v>
      </c>
      <c r="C9737">
        <v>89220</v>
      </c>
      <c r="D9737">
        <v>100380</v>
      </c>
      <c r="E9737">
        <v>111480</v>
      </c>
      <c r="F9737">
        <v>120420</v>
      </c>
      <c r="G9737">
        <v>129360</v>
      </c>
      <c r="H9737">
        <v>138240</v>
      </c>
      <c r="I9737">
        <v>147180</v>
      </c>
      <c r="J9737">
        <v>156120</v>
      </c>
      <c r="K9737" t="s">
        <v>3076</v>
      </c>
      <c r="L9737">
        <v>41</v>
      </c>
      <c r="M9737">
        <v>60</v>
      </c>
      <c r="N9737" t="s">
        <v>3711</v>
      </c>
    </row>
    <row r="9738" spans="1:14" x14ac:dyDescent="0.2">
      <c r="A9738" t="s">
        <v>15497</v>
      </c>
      <c r="B9738">
        <v>34680</v>
      </c>
      <c r="C9738">
        <v>39600</v>
      </c>
      <c r="D9738">
        <v>44580</v>
      </c>
      <c r="E9738">
        <v>49500</v>
      </c>
      <c r="F9738">
        <v>53460</v>
      </c>
      <c r="G9738">
        <v>57420</v>
      </c>
      <c r="H9738">
        <v>61380</v>
      </c>
      <c r="I9738">
        <v>65340</v>
      </c>
      <c r="J9738">
        <v>69300</v>
      </c>
      <c r="K9738" t="s">
        <v>3076</v>
      </c>
      <c r="L9738">
        <v>43</v>
      </c>
      <c r="M9738">
        <v>60</v>
      </c>
      <c r="N9738" t="s">
        <v>3712</v>
      </c>
    </row>
    <row r="9739" spans="1:14" x14ac:dyDescent="0.2">
      <c r="A9739" t="s">
        <v>15498</v>
      </c>
      <c r="B9739">
        <v>35700</v>
      </c>
      <c r="C9739">
        <v>40800</v>
      </c>
      <c r="D9739">
        <v>45900</v>
      </c>
      <c r="E9739">
        <v>51000</v>
      </c>
      <c r="F9739">
        <v>55080</v>
      </c>
      <c r="G9739">
        <v>59160</v>
      </c>
      <c r="H9739">
        <v>63240</v>
      </c>
      <c r="I9739">
        <v>67320</v>
      </c>
      <c r="J9739">
        <v>71400</v>
      </c>
      <c r="K9739" t="s">
        <v>3076</v>
      </c>
      <c r="L9739">
        <v>45</v>
      </c>
      <c r="M9739">
        <v>60</v>
      </c>
      <c r="N9739" t="s">
        <v>3713</v>
      </c>
    </row>
    <row r="9740" spans="1:14" x14ac:dyDescent="0.2">
      <c r="A9740" t="s">
        <v>15499</v>
      </c>
      <c r="B9740">
        <v>34680</v>
      </c>
      <c r="C9740">
        <v>39600</v>
      </c>
      <c r="D9740">
        <v>44580</v>
      </c>
      <c r="E9740">
        <v>49500</v>
      </c>
      <c r="F9740">
        <v>53460</v>
      </c>
      <c r="G9740">
        <v>57420</v>
      </c>
      <c r="H9740">
        <v>61380</v>
      </c>
      <c r="I9740">
        <v>65340</v>
      </c>
      <c r="J9740">
        <v>69300</v>
      </c>
      <c r="K9740" t="s">
        <v>3076</v>
      </c>
      <c r="L9740">
        <v>47</v>
      </c>
      <c r="M9740">
        <v>60</v>
      </c>
      <c r="N9740" t="s">
        <v>3714</v>
      </c>
    </row>
    <row r="9741" spans="1:14" x14ac:dyDescent="0.2">
      <c r="A9741" t="s">
        <v>15500</v>
      </c>
      <c r="B9741">
        <v>34680</v>
      </c>
      <c r="C9741">
        <v>39600</v>
      </c>
      <c r="D9741">
        <v>44580</v>
      </c>
      <c r="E9741">
        <v>49500</v>
      </c>
      <c r="F9741">
        <v>53460</v>
      </c>
      <c r="G9741">
        <v>57420</v>
      </c>
      <c r="H9741">
        <v>61380</v>
      </c>
      <c r="I9741">
        <v>65340</v>
      </c>
      <c r="J9741">
        <v>69300</v>
      </c>
      <c r="K9741" t="s">
        <v>3076</v>
      </c>
      <c r="L9741">
        <v>49</v>
      </c>
      <c r="M9741">
        <v>60</v>
      </c>
      <c r="N9741" t="s">
        <v>3715</v>
      </c>
    </row>
    <row r="9742" spans="1:14" x14ac:dyDescent="0.2">
      <c r="A9742" t="s">
        <v>15501</v>
      </c>
      <c r="B9742">
        <v>35700</v>
      </c>
      <c r="C9742">
        <v>40800</v>
      </c>
      <c r="D9742">
        <v>45900</v>
      </c>
      <c r="E9742">
        <v>51000</v>
      </c>
      <c r="F9742">
        <v>55080</v>
      </c>
      <c r="G9742">
        <v>59160</v>
      </c>
      <c r="H9742">
        <v>63240</v>
      </c>
      <c r="I9742">
        <v>67320</v>
      </c>
      <c r="J9742">
        <v>71400</v>
      </c>
      <c r="K9742" t="s">
        <v>3076</v>
      </c>
      <c r="L9742">
        <v>51</v>
      </c>
      <c r="M9742">
        <v>60</v>
      </c>
      <c r="N9742" t="s">
        <v>3716</v>
      </c>
    </row>
    <row r="9743" spans="1:14" x14ac:dyDescent="0.2">
      <c r="A9743" t="s">
        <v>15502</v>
      </c>
      <c r="B9743">
        <v>50580</v>
      </c>
      <c r="C9743">
        <v>57840</v>
      </c>
      <c r="D9743">
        <v>65040</v>
      </c>
      <c r="E9743">
        <v>72240</v>
      </c>
      <c r="F9743">
        <v>78060</v>
      </c>
      <c r="G9743">
        <v>83820</v>
      </c>
      <c r="H9743">
        <v>89580</v>
      </c>
      <c r="I9743">
        <v>95400</v>
      </c>
      <c r="J9743">
        <v>101160</v>
      </c>
      <c r="K9743" t="s">
        <v>3076</v>
      </c>
      <c r="L9743">
        <v>53</v>
      </c>
      <c r="M9743">
        <v>60</v>
      </c>
      <c r="N9743" t="s">
        <v>3717</v>
      </c>
    </row>
    <row r="9744" spans="1:14" x14ac:dyDescent="0.2">
      <c r="A9744" t="s">
        <v>15503</v>
      </c>
      <c r="B9744">
        <v>56100</v>
      </c>
      <c r="C9744">
        <v>64080</v>
      </c>
      <c r="D9744">
        <v>72120</v>
      </c>
      <c r="E9744">
        <v>80100</v>
      </c>
      <c r="F9744">
        <v>86520</v>
      </c>
      <c r="G9744">
        <v>92940</v>
      </c>
      <c r="H9744">
        <v>99360</v>
      </c>
      <c r="I9744">
        <v>105780</v>
      </c>
      <c r="J9744">
        <v>112140</v>
      </c>
      <c r="K9744" t="s">
        <v>3076</v>
      </c>
      <c r="L9744">
        <v>55</v>
      </c>
      <c r="M9744">
        <v>60</v>
      </c>
      <c r="N9744" t="s">
        <v>3718</v>
      </c>
    </row>
    <row r="9745" spans="1:14" x14ac:dyDescent="0.2">
      <c r="A9745" t="s">
        <v>15504</v>
      </c>
      <c r="B9745">
        <v>43800</v>
      </c>
      <c r="C9745">
        <v>50040</v>
      </c>
      <c r="D9745">
        <v>56280</v>
      </c>
      <c r="E9745">
        <v>62520</v>
      </c>
      <c r="F9745">
        <v>67560</v>
      </c>
      <c r="G9745">
        <v>72540</v>
      </c>
      <c r="H9745">
        <v>77580</v>
      </c>
      <c r="I9745">
        <v>82560</v>
      </c>
      <c r="J9745">
        <v>87540</v>
      </c>
      <c r="K9745" t="s">
        <v>3076</v>
      </c>
      <c r="L9745">
        <v>57</v>
      </c>
      <c r="M9745">
        <v>60</v>
      </c>
      <c r="N9745" t="s">
        <v>3400</v>
      </c>
    </row>
    <row r="9746" spans="1:14" x14ac:dyDescent="0.2">
      <c r="A9746" t="s">
        <v>15505</v>
      </c>
      <c r="B9746">
        <v>60300</v>
      </c>
      <c r="C9746">
        <v>68880</v>
      </c>
      <c r="D9746">
        <v>77520</v>
      </c>
      <c r="E9746">
        <v>86100</v>
      </c>
      <c r="F9746">
        <v>93000</v>
      </c>
      <c r="G9746">
        <v>99900</v>
      </c>
      <c r="H9746">
        <v>106800</v>
      </c>
      <c r="I9746">
        <v>113700</v>
      </c>
      <c r="J9746">
        <v>120540</v>
      </c>
      <c r="K9746" t="s">
        <v>3076</v>
      </c>
      <c r="L9746">
        <v>59</v>
      </c>
      <c r="M9746">
        <v>60</v>
      </c>
      <c r="N9746" t="s">
        <v>3719</v>
      </c>
    </row>
    <row r="9747" spans="1:14" x14ac:dyDescent="0.2">
      <c r="A9747" t="s">
        <v>15506</v>
      </c>
      <c r="B9747">
        <v>45060</v>
      </c>
      <c r="C9747">
        <v>51480</v>
      </c>
      <c r="D9747">
        <v>57900</v>
      </c>
      <c r="E9747">
        <v>64320</v>
      </c>
      <c r="F9747">
        <v>69480</v>
      </c>
      <c r="G9747">
        <v>74640</v>
      </c>
      <c r="H9747">
        <v>79800</v>
      </c>
      <c r="I9747">
        <v>84960</v>
      </c>
      <c r="J9747">
        <v>90060</v>
      </c>
      <c r="K9747" t="s">
        <v>3076</v>
      </c>
      <c r="L9747">
        <v>61</v>
      </c>
      <c r="M9747">
        <v>60</v>
      </c>
      <c r="N9747" t="s">
        <v>2677</v>
      </c>
    </row>
    <row r="9748" spans="1:14" x14ac:dyDescent="0.2">
      <c r="A9748" t="s">
        <v>15507</v>
      </c>
      <c r="B9748">
        <v>35220</v>
      </c>
      <c r="C9748">
        <v>40260</v>
      </c>
      <c r="D9748">
        <v>45300</v>
      </c>
      <c r="E9748">
        <v>50280</v>
      </c>
      <c r="F9748">
        <v>54360</v>
      </c>
      <c r="G9748">
        <v>58380</v>
      </c>
      <c r="H9748">
        <v>62400</v>
      </c>
      <c r="I9748">
        <v>66420</v>
      </c>
      <c r="J9748">
        <v>70440</v>
      </c>
      <c r="K9748" t="s">
        <v>3076</v>
      </c>
      <c r="L9748">
        <v>63</v>
      </c>
      <c r="M9748">
        <v>60</v>
      </c>
      <c r="N9748" t="s">
        <v>2678</v>
      </c>
    </row>
    <row r="9749" spans="1:14" x14ac:dyDescent="0.2">
      <c r="A9749" t="s">
        <v>15508</v>
      </c>
      <c r="B9749">
        <v>39180</v>
      </c>
      <c r="C9749">
        <v>44760</v>
      </c>
      <c r="D9749">
        <v>50340</v>
      </c>
      <c r="E9749">
        <v>55920</v>
      </c>
      <c r="F9749">
        <v>60420</v>
      </c>
      <c r="G9749">
        <v>64920</v>
      </c>
      <c r="H9749">
        <v>69360</v>
      </c>
      <c r="I9749">
        <v>73860</v>
      </c>
      <c r="J9749">
        <v>78300</v>
      </c>
      <c r="K9749" t="s">
        <v>3076</v>
      </c>
      <c r="L9749">
        <v>65</v>
      </c>
      <c r="M9749">
        <v>60</v>
      </c>
      <c r="N9749" t="s">
        <v>2679</v>
      </c>
    </row>
    <row r="9750" spans="1:14" x14ac:dyDescent="0.2">
      <c r="A9750" t="s">
        <v>15509</v>
      </c>
      <c r="B9750">
        <v>45060</v>
      </c>
      <c r="C9750">
        <v>51480</v>
      </c>
      <c r="D9750">
        <v>57900</v>
      </c>
      <c r="E9750">
        <v>64320</v>
      </c>
      <c r="F9750">
        <v>69480</v>
      </c>
      <c r="G9750">
        <v>74640</v>
      </c>
      <c r="H9750">
        <v>79800</v>
      </c>
      <c r="I9750">
        <v>84960</v>
      </c>
      <c r="J9750">
        <v>90060</v>
      </c>
      <c r="K9750" t="s">
        <v>3076</v>
      </c>
      <c r="L9750">
        <v>67</v>
      </c>
      <c r="M9750">
        <v>60</v>
      </c>
      <c r="N9750" t="s">
        <v>2680</v>
      </c>
    </row>
    <row r="9751" spans="1:14" x14ac:dyDescent="0.2">
      <c r="A9751" t="s">
        <v>15510</v>
      </c>
      <c r="B9751">
        <v>46800</v>
      </c>
      <c r="C9751">
        <v>53460</v>
      </c>
      <c r="D9751">
        <v>60120</v>
      </c>
      <c r="E9751">
        <v>66780</v>
      </c>
      <c r="F9751">
        <v>72180</v>
      </c>
      <c r="G9751">
        <v>77520</v>
      </c>
      <c r="H9751">
        <v>82860</v>
      </c>
      <c r="I9751">
        <v>88200</v>
      </c>
      <c r="J9751">
        <v>93540</v>
      </c>
      <c r="K9751" t="s">
        <v>3076</v>
      </c>
      <c r="L9751">
        <v>69</v>
      </c>
      <c r="M9751">
        <v>60</v>
      </c>
      <c r="N9751" t="s">
        <v>2681</v>
      </c>
    </row>
    <row r="9752" spans="1:14" x14ac:dyDescent="0.2">
      <c r="A9752" t="s">
        <v>15511</v>
      </c>
      <c r="B9752">
        <v>39180</v>
      </c>
      <c r="C9752">
        <v>44760</v>
      </c>
      <c r="D9752">
        <v>50340</v>
      </c>
      <c r="E9752">
        <v>55920</v>
      </c>
      <c r="F9752">
        <v>60420</v>
      </c>
      <c r="G9752">
        <v>64920</v>
      </c>
      <c r="H9752">
        <v>69360</v>
      </c>
      <c r="I9752">
        <v>73860</v>
      </c>
      <c r="J9752">
        <v>78300</v>
      </c>
      <c r="K9752" t="s">
        <v>3076</v>
      </c>
      <c r="L9752">
        <v>71</v>
      </c>
      <c r="M9752">
        <v>60</v>
      </c>
      <c r="N9752" t="s">
        <v>2682</v>
      </c>
    </row>
    <row r="9753" spans="1:14" x14ac:dyDescent="0.2">
      <c r="A9753" t="s">
        <v>15512</v>
      </c>
      <c r="B9753">
        <v>57900</v>
      </c>
      <c r="C9753">
        <v>66180</v>
      </c>
      <c r="D9753">
        <v>74460</v>
      </c>
      <c r="E9753">
        <v>82680</v>
      </c>
      <c r="F9753">
        <v>89340</v>
      </c>
      <c r="G9753">
        <v>95940</v>
      </c>
      <c r="H9753">
        <v>102540</v>
      </c>
      <c r="I9753">
        <v>109140</v>
      </c>
      <c r="J9753">
        <v>115800</v>
      </c>
      <c r="K9753" t="s">
        <v>3076</v>
      </c>
      <c r="L9753">
        <v>73</v>
      </c>
      <c r="M9753">
        <v>60</v>
      </c>
      <c r="N9753" t="s">
        <v>2683</v>
      </c>
    </row>
    <row r="9754" spans="1:14" x14ac:dyDescent="0.2">
      <c r="A9754" t="s">
        <v>15513</v>
      </c>
      <c r="B9754">
        <v>78060</v>
      </c>
      <c r="C9754">
        <v>89220</v>
      </c>
      <c r="D9754">
        <v>100380</v>
      </c>
      <c r="E9754">
        <v>111480</v>
      </c>
      <c r="F9754">
        <v>120420</v>
      </c>
      <c r="G9754">
        <v>129360</v>
      </c>
      <c r="H9754">
        <v>138240</v>
      </c>
      <c r="I9754">
        <v>147180</v>
      </c>
      <c r="J9754">
        <v>156120</v>
      </c>
      <c r="K9754" t="s">
        <v>3076</v>
      </c>
      <c r="L9754">
        <v>75</v>
      </c>
      <c r="M9754">
        <v>60</v>
      </c>
      <c r="N9754" t="s">
        <v>2763</v>
      </c>
    </row>
    <row r="9755" spans="1:14" x14ac:dyDescent="0.2">
      <c r="A9755" t="s">
        <v>15514</v>
      </c>
      <c r="B9755">
        <v>36840</v>
      </c>
      <c r="C9755">
        <v>42120</v>
      </c>
      <c r="D9755">
        <v>47400</v>
      </c>
      <c r="E9755">
        <v>52620</v>
      </c>
      <c r="F9755">
        <v>56880</v>
      </c>
      <c r="G9755">
        <v>61080</v>
      </c>
      <c r="H9755">
        <v>65280</v>
      </c>
      <c r="I9755">
        <v>69480</v>
      </c>
      <c r="J9755">
        <v>73680</v>
      </c>
      <c r="K9755" t="s">
        <v>3076</v>
      </c>
      <c r="L9755">
        <v>77</v>
      </c>
      <c r="M9755">
        <v>60</v>
      </c>
      <c r="N9755" t="s">
        <v>2684</v>
      </c>
    </row>
    <row r="9756" spans="1:14" x14ac:dyDescent="0.2">
      <c r="A9756" t="s">
        <v>15515</v>
      </c>
      <c r="B9756">
        <v>48660</v>
      </c>
      <c r="C9756">
        <v>55620</v>
      </c>
      <c r="D9756">
        <v>62580</v>
      </c>
      <c r="E9756">
        <v>69480</v>
      </c>
      <c r="F9756">
        <v>75060</v>
      </c>
      <c r="G9756">
        <v>80640</v>
      </c>
      <c r="H9756">
        <v>86160</v>
      </c>
      <c r="I9756">
        <v>91740</v>
      </c>
      <c r="J9756">
        <v>97320</v>
      </c>
      <c r="K9756" t="s">
        <v>3076</v>
      </c>
      <c r="L9756">
        <v>79</v>
      </c>
      <c r="M9756">
        <v>60</v>
      </c>
      <c r="N9756" t="s">
        <v>2685</v>
      </c>
    </row>
    <row r="9757" spans="1:14" x14ac:dyDescent="0.2">
      <c r="A9757" t="s">
        <v>15516</v>
      </c>
      <c r="B9757">
        <v>78060</v>
      </c>
      <c r="C9757">
        <v>89220</v>
      </c>
      <c r="D9757">
        <v>100380</v>
      </c>
      <c r="E9757">
        <v>111480</v>
      </c>
      <c r="F9757">
        <v>120420</v>
      </c>
      <c r="G9757">
        <v>129360</v>
      </c>
      <c r="H9757">
        <v>138240</v>
      </c>
      <c r="I9757">
        <v>147180</v>
      </c>
      <c r="J9757">
        <v>156120</v>
      </c>
      <c r="K9757" t="s">
        <v>3076</v>
      </c>
      <c r="L9757">
        <v>81</v>
      </c>
      <c r="M9757">
        <v>60</v>
      </c>
      <c r="N9757" t="s">
        <v>2686</v>
      </c>
    </row>
    <row r="9758" spans="1:14" x14ac:dyDescent="0.2">
      <c r="A9758" t="s">
        <v>15517</v>
      </c>
      <c r="B9758">
        <v>62160</v>
      </c>
      <c r="C9758">
        <v>71040</v>
      </c>
      <c r="D9758">
        <v>79920</v>
      </c>
      <c r="E9758">
        <v>88740</v>
      </c>
      <c r="F9758">
        <v>95880</v>
      </c>
      <c r="G9758">
        <v>102960</v>
      </c>
      <c r="H9758">
        <v>110040</v>
      </c>
      <c r="I9758">
        <v>117180</v>
      </c>
      <c r="J9758">
        <v>124260</v>
      </c>
      <c r="K9758" t="s">
        <v>3076</v>
      </c>
      <c r="L9758">
        <v>83</v>
      </c>
      <c r="M9758">
        <v>60</v>
      </c>
      <c r="N9758" t="s">
        <v>2687</v>
      </c>
    </row>
    <row r="9759" spans="1:14" x14ac:dyDescent="0.2">
      <c r="A9759" t="s">
        <v>15518</v>
      </c>
      <c r="B9759">
        <v>74940</v>
      </c>
      <c r="C9759">
        <v>85680</v>
      </c>
      <c r="D9759">
        <v>96360</v>
      </c>
      <c r="E9759">
        <v>107040</v>
      </c>
      <c r="F9759">
        <v>115620</v>
      </c>
      <c r="G9759">
        <v>124200</v>
      </c>
      <c r="H9759">
        <v>132780</v>
      </c>
      <c r="I9759">
        <v>141300</v>
      </c>
      <c r="J9759">
        <v>149880</v>
      </c>
      <c r="K9759" t="s">
        <v>3076</v>
      </c>
      <c r="L9759">
        <v>85</v>
      </c>
      <c r="M9759">
        <v>60</v>
      </c>
      <c r="N9759" t="s">
        <v>2688</v>
      </c>
    </row>
    <row r="9760" spans="1:14" x14ac:dyDescent="0.2">
      <c r="A9760" t="s">
        <v>15519</v>
      </c>
      <c r="B9760">
        <v>69180</v>
      </c>
      <c r="C9760">
        <v>79080</v>
      </c>
      <c r="D9760">
        <v>88980</v>
      </c>
      <c r="E9760">
        <v>98820</v>
      </c>
      <c r="F9760">
        <v>106740</v>
      </c>
      <c r="G9760">
        <v>114660</v>
      </c>
      <c r="H9760">
        <v>122580</v>
      </c>
      <c r="I9760">
        <v>130500</v>
      </c>
      <c r="J9760">
        <v>138360</v>
      </c>
      <c r="K9760" t="s">
        <v>3076</v>
      </c>
      <c r="L9760">
        <v>87</v>
      </c>
      <c r="M9760">
        <v>60</v>
      </c>
      <c r="N9760" t="s">
        <v>3434</v>
      </c>
    </row>
    <row r="9761" spans="1:14" x14ac:dyDescent="0.2">
      <c r="A9761" t="s">
        <v>15520</v>
      </c>
      <c r="B9761">
        <v>35280</v>
      </c>
      <c r="C9761">
        <v>40320</v>
      </c>
      <c r="D9761">
        <v>45360</v>
      </c>
      <c r="E9761">
        <v>50400</v>
      </c>
      <c r="F9761">
        <v>54480</v>
      </c>
      <c r="G9761">
        <v>58500</v>
      </c>
      <c r="H9761">
        <v>62520</v>
      </c>
      <c r="I9761">
        <v>66540</v>
      </c>
      <c r="J9761">
        <v>70560</v>
      </c>
      <c r="K9761" t="s">
        <v>3076</v>
      </c>
      <c r="L9761">
        <v>89</v>
      </c>
      <c r="M9761">
        <v>60</v>
      </c>
      <c r="N9761" t="s">
        <v>2689</v>
      </c>
    </row>
    <row r="9762" spans="1:14" x14ac:dyDescent="0.2">
      <c r="A9762" t="s">
        <v>15521</v>
      </c>
      <c r="B9762">
        <v>35940</v>
      </c>
      <c r="C9762">
        <v>41040</v>
      </c>
      <c r="D9762">
        <v>46200</v>
      </c>
      <c r="E9762">
        <v>51300</v>
      </c>
      <c r="F9762">
        <v>55440</v>
      </c>
      <c r="G9762">
        <v>59520</v>
      </c>
      <c r="H9762">
        <v>63660</v>
      </c>
      <c r="I9762">
        <v>67740</v>
      </c>
      <c r="J9762">
        <v>71820</v>
      </c>
      <c r="K9762" t="s">
        <v>3076</v>
      </c>
      <c r="L9762">
        <v>91</v>
      </c>
      <c r="M9762">
        <v>60</v>
      </c>
      <c r="N9762" t="s">
        <v>2690</v>
      </c>
    </row>
    <row r="9763" spans="1:14" x14ac:dyDescent="0.2">
      <c r="A9763" t="s">
        <v>15522</v>
      </c>
      <c r="B9763">
        <v>34680</v>
      </c>
      <c r="C9763">
        <v>39600</v>
      </c>
      <c r="D9763">
        <v>44580</v>
      </c>
      <c r="E9763">
        <v>49500</v>
      </c>
      <c r="F9763">
        <v>53460</v>
      </c>
      <c r="G9763">
        <v>57420</v>
      </c>
      <c r="H9763">
        <v>61380</v>
      </c>
      <c r="I9763">
        <v>65340</v>
      </c>
      <c r="J9763">
        <v>69300</v>
      </c>
      <c r="K9763" t="s">
        <v>3076</v>
      </c>
      <c r="L9763">
        <v>93</v>
      </c>
      <c r="M9763">
        <v>60</v>
      </c>
      <c r="N9763" t="s">
        <v>2691</v>
      </c>
    </row>
    <row r="9764" spans="1:14" x14ac:dyDescent="0.2">
      <c r="A9764" t="s">
        <v>15523</v>
      </c>
      <c r="B9764">
        <v>48060</v>
      </c>
      <c r="C9764">
        <v>54960</v>
      </c>
      <c r="D9764">
        <v>61800</v>
      </c>
      <c r="E9764">
        <v>68640</v>
      </c>
      <c r="F9764">
        <v>74160</v>
      </c>
      <c r="G9764">
        <v>79680</v>
      </c>
      <c r="H9764">
        <v>85140</v>
      </c>
      <c r="I9764">
        <v>90660</v>
      </c>
      <c r="J9764">
        <v>96120</v>
      </c>
      <c r="K9764" t="s">
        <v>3076</v>
      </c>
      <c r="L9764">
        <v>95</v>
      </c>
      <c r="M9764">
        <v>60</v>
      </c>
      <c r="N9764" t="s">
        <v>2692</v>
      </c>
    </row>
    <row r="9765" spans="1:14" x14ac:dyDescent="0.2">
      <c r="A9765" t="s">
        <v>15524</v>
      </c>
      <c r="B9765">
        <v>52860</v>
      </c>
      <c r="C9765">
        <v>60420</v>
      </c>
      <c r="D9765">
        <v>67980</v>
      </c>
      <c r="E9765">
        <v>75480</v>
      </c>
      <c r="F9765">
        <v>81540</v>
      </c>
      <c r="G9765">
        <v>87600</v>
      </c>
      <c r="H9765">
        <v>93600</v>
      </c>
      <c r="I9765">
        <v>99660</v>
      </c>
      <c r="J9765">
        <v>105720</v>
      </c>
      <c r="K9765" t="s">
        <v>3076</v>
      </c>
      <c r="L9765">
        <v>97</v>
      </c>
      <c r="M9765">
        <v>60</v>
      </c>
      <c r="N9765" t="s">
        <v>2693</v>
      </c>
    </row>
    <row r="9766" spans="1:14" x14ac:dyDescent="0.2">
      <c r="A9766" t="s">
        <v>15525</v>
      </c>
      <c r="B9766">
        <v>35460</v>
      </c>
      <c r="C9766">
        <v>40560</v>
      </c>
      <c r="D9766">
        <v>45600</v>
      </c>
      <c r="E9766">
        <v>50640</v>
      </c>
      <c r="F9766">
        <v>54720</v>
      </c>
      <c r="G9766">
        <v>58800</v>
      </c>
      <c r="H9766">
        <v>62820</v>
      </c>
      <c r="I9766">
        <v>66900</v>
      </c>
      <c r="J9766">
        <v>70920</v>
      </c>
      <c r="K9766" t="s">
        <v>3076</v>
      </c>
      <c r="L9766">
        <v>99</v>
      </c>
      <c r="M9766">
        <v>60</v>
      </c>
      <c r="N9766" t="s">
        <v>2694</v>
      </c>
    </row>
    <row r="9767" spans="1:14" x14ac:dyDescent="0.2">
      <c r="A9767" t="s">
        <v>15526</v>
      </c>
      <c r="B9767">
        <v>34680</v>
      </c>
      <c r="C9767">
        <v>39600</v>
      </c>
      <c r="D9767">
        <v>44580</v>
      </c>
      <c r="E9767">
        <v>49500</v>
      </c>
      <c r="F9767">
        <v>53460</v>
      </c>
      <c r="G9767">
        <v>57420</v>
      </c>
      <c r="H9767">
        <v>61380</v>
      </c>
      <c r="I9767">
        <v>65340</v>
      </c>
      <c r="J9767">
        <v>69300</v>
      </c>
      <c r="K9767" t="s">
        <v>3076</v>
      </c>
      <c r="L9767">
        <v>101</v>
      </c>
      <c r="M9767">
        <v>60</v>
      </c>
      <c r="N9767" t="s">
        <v>2695</v>
      </c>
    </row>
    <row r="9768" spans="1:14" x14ac:dyDescent="0.2">
      <c r="A9768" t="s">
        <v>15527</v>
      </c>
      <c r="B9768">
        <v>34680</v>
      </c>
      <c r="C9768">
        <v>39600</v>
      </c>
      <c r="D9768">
        <v>44580</v>
      </c>
      <c r="E9768">
        <v>49500</v>
      </c>
      <c r="F9768">
        <v>53460</v>
      </c>
      <c r="G9768">
        <v>57420</v>
      </c>
      <c r="H9768">
        <v>61380</v>
      </c>
      <c r="I9768">
        <v>65340</v>
      </c>
      <c r="J9768">
        <v>69300</v>
      </c>
      <c r="K9768" t="s">
        <v>3076</v>
      </c>
      <c r="L9768">
        <v>103</v>
      </c>
      <c r="M9768">
        <v>60</v>
      </c>
      <c r="N9768" t="s">
        <v>2696</v>
      </c>
    </row>
    <row r="9769" spans="1:14" x14ac:dyDescent="0.2">
      <c r="A9769" t="s">
        <v>15528</v>
      </c>
      <c r="B9769">
        <v>34680</v>
      </c>
      <c r="C9769">
        <v>39600</v>
      </c>
      <c r="D9769">
        <v>44580</v>
      </c>
      <c r="E9769">
        <v>49500</v>
      </c>
      <c r="F9769">
        <v>53460</v>
      </c>
      <c r="G9769">
        <v>57420</v>
      </c>
      <c r="H9769">
        <v>61380</v>
      </c>
      <c r="I9769">
        <v>65340</v>
      </c>
      <c r="J9769">
        <v>69300</v>
      </c>
      <c r="K9769" t="s">
        <v>3076</v>
      </c>
      <c r="L9769">
        <v>105</v>
      </c>
      <c r="M9769">
        <v>60</v>
      </c>
      <c r="N9769" t="s">
        <v>2697</v>
      </c>
    </row>
    <row r="9770" spans="1:14" x14ac:dyDescent="0.2">
      <c r="A9770" t="s">
        <v>15529</v>
      </c>
      <c r="B9770">
        <v>34680</v>
      </c>
      <c r="C9770">
        <v>39600</v>
      </c>
      <c r="D9770">
        <v>44580</v>
      </c>
      <c r="E9770">
        <v>49500</v>
      </c>
      <c r="F9770">
        <v>53460</v>
      </c>
      <c r="G9770">
        <v>57420</v>
      </c>
      <c r="H9770">
        <v>61380</v>
      </c>
      <c r="I9770">
        <v>65340</v>
      </c>
      <c r="J9770">
        <v>69300</v>
      </c>
      <c r="K9770" t="s">
        <v>3076</v>
      </c>
      <c r="L9770">
        <v>107</v>
      </c>
      <c r="M9770">
        <v>60</v>
      </c>
      <c r="N9770" t="s">
        <v>2698</v>
      </c>
    </row>
    <row r="9771" spans="1:14" x14ac:dyDescent="0.2">
      <c r="A9771" t="s">
        <v>15530</v>
      </c>
      <c r="B9771">
        <v>37020</v>
      </c>
      <c r="C9771">
        <v>42300</v>
      </c>
      <c r="D9771">
        <v>47580</v>
      </c>
      <c r="E9771">
        <v>52860</v>
      </c>
      <c r="F9771">
        <v>57120</v>
      </c>
      <c r="G9771">
        <v>61320</v>
      </c>
      <c r="H9771">
        <v>65580</v>
      </c>
      <c r="I9771">
        <v>69780</v>
      </c>
      <c r="J9771">
        <v>74040</v>
      </c>
      <c r="K9771" t="s">
        <v>3076</v>
      </c>
      <c r="L9771">
        <v>109</v>
      </c>
      <c r="M9771">
        <v>60</v>
      </c>
      <c r="N9771" t="s">
        <v>2699</v>
      </c>
    </row>
    <row r="9772" spans="1:14" x14ac:dyDescent="0.2">
      <c r="A9772" t="s">
        <v>15531</v>
      </c>
      <c r="B9772">
        <v>55800</v>
      </c>
      <c r="C9772">
        <v>63780</v>
      </c>
      <c r="D9772">
        <v>71760</v>
      </c>
      <c r="E9772">
        <v>79680</v>
      </c>
      <c r="F9772">
        <v>86100</v>
      </c>
      <c r="G9772">
        <v>92460</v>
      </c>
      <c r="H9772">
        <v>98820</v>
      </c>
      <c r="I9772">
        <v>105180</v>
      </c>
      <c r="J9772">
        <v>111600</v>
      </c>
      <c r="K9772" t="s">
        <v>3076</v>
      </c>
      <c r="L9772">
        <v>111</v>
      </c>
      <c r="M9772">
        <v>60</v>
      </c>
      <c r="N9772" t="s">
        <v>2700</v>
      </c>
    </row>
    <row r="9773" spans="1:14" x14ac:dyDescent="0.2">
      <c r="A9773" t="s">
        <v>15532</v>
      </c>
      <c r="B9773">
        <v>44100</v>
      </c>
      <c r="C9773">
        <v>50400</v>
      </c>
      <c r="D9773">
        <v>56700</v>
      </c>
      <c r="E9773">
        <v>62940</v>
      </c>
      <c r="F9773">
        <v>67980</v>
      </c>
      <c r="G9773">
        <v>73020</v>
      </c>
      <c r="H9773">
        <v>78060</v>
      </c>
      <c r="I9773">
        <v>83100</v>
      </c>
      <c r="J9773">
        <v>88140</v>
      </c>
      <c r="K9773" t="s">
        <v>3076</v>
      </c>
      <c r="L9773">
        <v>113</v>
      </c>
      <c r="M9773">
        <v>60</v>
      </c>
      <c r="N9773" t="s">
        <v>2701</v>
      </c>
    </row>
    <row r="9774" spans="1:14" x14ac:dyDescent="0.2">
      <c r="A9774" t="s">
        <v>15533</v>
      </c>
      <c r="B9774">
        <v>34680</v>
      </c>
      <c r="C9774">
        <v>39600</v>
      </c>
      <c r="D9774">
        <v>44580</v>
      </c>
      <c r="E9774">
        <v>49500</v>
      </c>
      <c r="F9774">
        <v>53460</v>
      </c>
      <c r="G9774">
        <v>57420</v>
      </c>
      <c r="H9774">
        <v>61380</v>
      </c>
      <c r="I9774">
        <v>65340</v>
      </c>
      <c r="J9774">
        <v>69300</v>
      </c>
      <c r="K9774" t="s">
        <v>3076</v>
      </c>
      <c r="L9774">
        <v>115</v>
      </c>
      <c r="M9774">
        <v>60</v>
      </c>
      <c r="N9774" t="s">
        <v>2702</v>
      </c>
    </row>
    <row r="9775" spans="1:14" x14ac:dyDescent="0.2">
      <c r="A9775" t="s">
        <v>15534</v>
      </c>
      <c r="B9775">
        <v>52140</v>
      </c>
      <c r="C9775">
        <v>59580</v>
      </c>
      <c r="D9775">
        <v>67020</v>
      </c>
      <c r="E9775">
        <v>74460</v>
      </c>
      <c r="F9775">
        <v>80460</v>
      </c>
      <c r="G9775">
        <v>86400</v>
      </c>
      <c r="H9775">
        <v>92340</v>
      </c>
      <c r="I9775">
        <v>98340</v>
      </c>
      <c r="J9775">
        <v>104280</v>
      </c>
      <c r="K9775" t="s">
        <v>3077</v>
      </c>
      <c r="L9775">
        <v>1</v>
      </c>
      <c r="M9775">
        <v>60</v>
      </c>
      <c r="N9775" t="s">
        <v>3066</v>
      </c>
    </row>
    <row r="9776" spans="1:14" x14ac:dyDescent="0.2">
      <c r="A9776" t="s">
        <v>15535</v>
      </c>
      <c r="B9776">
        <v>36540</v>
      </c>
      <c r="C9776">
        <v>41760</v>
      </c>
      <c r="D9776">
        <v>46980</v>
      </c>
      <c r="E9776">
        <v>52200</v>
      </c>
      <c r="F9776">
        <v>56400</v>
      </c>
      <c r="G9776">
        <v>60600</v>
      </c>
      <c r="H9776">
        <v>64740</v>
      </c>
      <c r="I9776">
        <v>68940</v>
      </c>
      <c r="J9776">
        <v>73080</v>
      </c>
      <c r="K9776" t="s">
        <v>3077</v>
      </c>
      <c r="L9776">
        <v>3</v>
      </c>
      <c r="M9776">
        <v>60</v>
      </c>
      <c r="N9776" t="s">
        <v>2703</v>
      </c>
    </row>
    <row r="9777" spans="1:14" x14ac:dyDescent="0.2">
      <c r="A9777" t="s">
        <v>15536</v>
      </c>
      <c r="B9777">
        <v>52140</v>
      </c>
      <c r="C9777">
        <v>59580</v>
      </c>
      <c r="D9777">
        <v>67020</v>
      </c>
      <c r="E9777">
        <v>74460</v>
      </c>
      <c r="F9777">
        <v>80460</v>
      </c>
      <c r="G9777">
        <v>86400</v>
      </c>
      <c r="H9777">
        <v>92340</v>
      </c>
      <c r="I9777">
        <v>98340</v>
      </c>
      <c r="J9777">
        <v>104280</v>
      </c>
      <c r="K9777" t="s">
        <v>3077</v>
      </c>
      <c r="L9777">
        <v>5</v>
      </c>
      <c r="M9777">
        <v>60</v>
      </c>
      <c r="N9777" t="s">
        <v>2704</v>
      </c>
    </row>
    <row r="9778" spans="1:14" x14ac:dyDescent="0.2">
      <c r="A9778" t="s">
        <v>15537</v>
      </c>
      <c r="B9778">
        <v>36540</v>
      </c>
      <c r="C9778">
        <v>41760</v>
      </c>
      <c r="D9778">
        <v>46980</v>
      </c>
      <c r="E9778">
        <v>52200</v>
      </c>
      <c r="F9778">
        <v>56400</v>
      </c>
      <c r="G9778">
        <v>60600</v>
      </c>
      <c r="H9778">
        <v>64740</v>
      </c>
      <c r="I9778">
        <v>68940</v>
      </c>
      <c r="J9778">
        <v>73080</v>
      </c>
      <c r="K9778" t="s">
        <v>3077</v>
      </c>
      <c r="L9778">
        <v>7</v>
      </c>
      <c r="M9778">
        <v>60</v>
      </c>
      <c r="N9778" t="s">
        <v>2705</v>
      </c>
    </row>
    <row r="9779" spans="1:14" x14ac:dyDescent="0.2">
      <c r="A9779" t="s">
        <v>15538</v>
      </c>
      <c r="B9779">
        <v>36540</v>
      </c>
      <c r="C9779">
        <v>41760</v>
      </c>
      <c r="D9779">
        <v>46980</v>
      </c>
      <c r="E9779">
        <v>52200</v>
      </c>
      <c r="F9779">
        <v>56400</v>
      </c>
      <c r="G9779">
        <v>60600</v>
      </c>
      <c r="H9779">
        <v>64740</v>
      </c>
      <c r="I9779">
        <v>68940</v>
      </c>
      <c r="J9779">
        <v>73080</v>
      </c>
      <c r="K9779" t="s">
        <v>3077</v>
      </c>
      <c r="L9779">
        <v>9</v>
      </c>
      <c r="M9779">
        <v>60</v>
      </c>
      <c r="N9779" t="s">
        <v>2706</v>
      </c>
    </row>
    <row r="9780" spans="1:14" x14ac:dyDescent="0.2">
      <c r="A9780" t="s">
        <v>15539</v>
      </c>
      <c r="B9780">
        <v>36540</v>
      </c>
      <c r="C9780">
        <v>41760</v>
      </c>
      <c r="D9780">
        <v>46980</v>
      </c>
      <c r="E9780">
        <v>52200</v>
      </c>
      <c r="F9780">
        <v>56400</v>
      </c>
      <c r="G9780">
        <v>60600</v>
      </c>
      <c r="H9780">
        <v>64740</v>
      </c>
      <c r="I9780">
        <v>68940</v>
      </c>
      <c r="J9780">
        <v>73080</v>
      </c>
      <c r="K9780" t="s">
        <v>3077</v>
      </c>
      <c r="L9780">
        <v>11</v>
      </c>
      <c r="M9780">
        <v>60</v>
      </c>
      <c r="N9780" t="s">
        <v>2707</v>
      </c>
    </row>
    <row r="9781" spans="1:14" x14ac:dyDescent="0.2">
      <c r="A9781" t="s">
        <v>15540</v>
      </c>
      <c r="B9781">
        <v>55800</v>
      </c>
      <c r="C9781">
        <v>63780</v>
      </c>
      <c r="D9781">
        <v>71760</v>
      </c>
      <c r="E9781">
        <v>79680</v>
      </c>
      <c r="F9781">
        <v>86100</v>
      </c>
      <c r="G9781">
        <v>92460</v>
      </c>
      <c r="H9781">
        <v>98820</v>
      </c>
      <c r="I9781">
        <v>105180</v>
      </c>
      <c r="J9781">
        <v>111600</v>
      </c>
      <c r="K9781" t="s">
        <v>3077</v>
      </c>
      <c r="L9781">
        <v>13</v>
      </c>
      <c r="M9781">
        <v>60</v>
      </c>
      <c r="N9781" t="s">
        <v>2708</v>
      </c>
    </row>
    <row r="9782" spans="1:14" x14ac:dyDescent="0.2">
      <c r="A9782" t="s">
        <v>15541</v>
      </c>
      <c r="B9782">
        <v>52140</v>
      </c>
      <c r="C9782">
        <v>59580</v>
      </c>
      <c r="D9782">
        <v>67020</v>
      </c>
      <c r="E9782">
        <v>74460</v>
      </c>
      <c r="F9782">
        <v>80460</v>
      </c>
      <c r="G9782">
        <v>86400</v>
      </c>
      <c r="H9782">
        <v>92340</v>
      </c>
      <c r="I9782">
        <v>98340</v>
      </c>
      <c r="J9782">
        <v>104280</v>
      </c>
      <c r="K9782" t="s">
        <v>3077</v>
      </c>
      <c r="L9782">
        <v>14</v>
      </c>
      <c r="M9782">
        <v>60</v>
      </c>
      <c r="N9782" t="s">
        <v>2709</v>
      </c>
    </row>
    <row r="9783" spans="1:14" x14ac:dyDescent="0.2">
      <c r="A9783" t="s">
        <v>15542</v>
      </c>
      <c r="B9783">
        <v>36540</v>
      </c>
      <c r="C9783">
        <v>41760</v>
      </c>
      <c r="D9783">
        <v>46980</v>
      </c>
      <c r="E9783">
        <v>52200</v>
      </c>
      <c r="F9783">
        <v>56400</v>
      </c>
      <c r="G9783">
        <v>60600</v>
      </c>
      <c r="H9783">
        <v>64740</v>
      </c>
      <c r="I9783">
        <v>68940</v>
      </c>
      <c r="J9783">
        <v>73080</v>
      </c>
      <c r="K9783" t="s">
        <v>3077</v>
      </c>
      <c r="L9783">
        <v>15</v>
      </c>
      <c r="M9783">
        <v>60</v>
      </c>
      <c r="N9783" t="s">
        <v>2710</v>
      </c>
    </row>
    <row r="9784" spans="1:14" x14ac:dyDescent="0.2">
      <c r="A9784" t="s">
        <v>15543</v>
      </c>
      <c r="B9784">
        <v>37980</v>
      </c>
      <c r="C9784">
        <v>43440</v>
      </c>
      <c r="D9784">
        <v>48840</v>
      </c>
      <c r="E9784">
        <v>54240</v>
      </c>
      <c r="F9784">
        <v>58620</v>
      </c>
      <c r="G9784">
        <v>62940</v>
      </c>
      <c r="H9784">
        <v>67260</v>
      </c>
      <c r="I9784">
        <v>71640</v>
      </c>
      <c r="J9784">
        <v>75960</v>
      </c>
      <c r="K9784" t="s">
        <v>3077</v>
      </c>
      <c r="L9784">
        <v>17</v>
      </c>
      <c r="M9784">
        <v>60</v>
      </c>
      <c r="N9784" t="s">
        <v>2711</v>
      </c>
    </row>
    <row r="9785" spans="1:14" x14ac:dyDescent="0.2">
      <c r="A9785" t="s">
        <v>15544</v>
      </c>
      <c r="B9785">
        <v>52140</v>
      </c>
      <c r="C9785">
        <v>59580</v>
      </c>
      <c r="D9785">
        <v>67020</v>
      </c>
      <c r="E9785">
        <v>74460</v>
      </c>
      <c r="F9785">
        <v>80460</v>
      </c>
      <c r="G9785">
        <v>86400</v>
      </c>
      <c r="H9785">
        <v>92340</v>
      </c>
      <c r="I9785">
        <v>98340</v>
      </c>
      <c r="J9785">
        <v>104280</v>
      </c>
      <c r="K9785" t="s">
        <v>3077</v>
      </c>
      <c r="L9785">
        <v>19</v>
      </c>
      <c r="M9785">
        <v>60</v>
      </c>
      <c r="N9785" t="s">
        <v>2712</v>
      </c>
    </row>
    <row r="9786" spans="1:14" x14ac:dyDescent="0.2">
      <c r="A9786" t="s">
        <v>15545</v>
      </c>
      <c r="B9786">
        <v>36540</v>
      </c>
      <c r="C9786">
        <v>41760</v>
      </c>
      <c r="D9786">
        <v>46980</v>
      </c>
      <c r="E9786">
        <v>52200</v>
      </c>
      <c r="F9786">
        <v>56400</v>
      </c>
      <c r="G9786">
        <v>60600</v>
      </c>
      <c r="H9786">
        <v>64740</v>
      </c>
      <c r="I9786">
        <v>68940</v>
      </c>
      <c r="J9786">
        <v>73080</v>
      </c>
      <c r="K9786" t="s">
        <v>3077</v>
      </c>
      <c r="L9786">
        <v>21</v>
      </c>
      <c r="M9786">
        <v>60</v>
      </c>
      <c r="N9786" t="s">
        <v>2713</v>
      </c>
    </row>
    <row r="9787" spans="1:14" x14ac:dyDescent="0.2">
      <c r="A9787" t="s">
        <v>15546</v>
      </c>
      <c r="B9787">
        <v>36540</v>
      </c>
      <c r="C9787">
        <v>41760</v>
      </c>
      <c r="D9787">
        <v>46980</v>
      </c>
      <c r="E9787">
        <v>52200</v>
      </c>
      <c r="F9787">
        <v>56400</v>
      </c>
      <c r="G9787">
        <v>60600</v>
      </c>
      <c r="H9787">
        <v>64740</v>
      </c>
      <c r="I9787">
        <v>68940</v>
      </c>
      <c r="J9787">
        <v>73080</v>
      </c>
      <c r="K9787" t="s">
        <v>3077</v>
      </c>
      <c r="L9787">
        <v>23</v>
      </c>
      <c r="M9787">
        <v>60</v>
      </c>
      <c r="N9787" t="s">
        <v>2714</v>
      </c>
    </row>
    <row r="9788" spans="1:14" x14ac:dyDescent="0.2">
      <c r="A9788" t="s">
        <v>15547</v>
      </c>
      <c r="B9788">
        <v>36540</v>
      </c>
      <c r="C9788">
        <v>41760</v>
      </c>
      <c r="D9788">
        <v>46980</v>
      </c>
      <c r="E9788">
        <v>52200</v>
      </c>
      <c r="F9788">
        <v>56400</v>
      </c>
      <c r="G9788">
        <v>60600</v>
      </c>
      <c r="H9788">
        <v>64740</v>
      </c>
      <c r="I9788">
        <v>68940</v>
      </c>
      <c r="J9788">
        <v>73080</v>
      </c>
      <c r="K9788" t="s">
        <v>3077</v>
      </c>
      <c r="L9788">
        <v>25</v>
      </c>
      <c r="M9788">
        <v>60</v>
      </c>
      <c r="N9788" t="s">
        <v>2715</v>
      </c>
    </row>
    <row r="9789" spans="1:14" x14ac:dyDescent="0.2">
      <c r="A9789" t="s">
        <v>15548</v>
      </c>
      <c r="B9789">
        <v>36540</v>
      </c>
      <c r="C9789">
        <v>41760</v>
      </c>
      <c r="D9789">
        <v>46980</v>
      </c>
      <c r="E9789">
        <v>52200</v>
      </c>
      <c r="F9789">
        <v>56400</v>
      </c>
      <c r="G9789">
        <v>60600</v>
      </c>
      <c r="H9789">
        <v>64740</v>
      </c>
      <c r="I9789">
        <v>68940</v>
      </c>
      <c r="J9789">
        <v>73080</v>
      </c>
      <c r="K9789" t="s">
        <v>3077</v>
      </c>
      <c r="L9789">
        <v>27</v>
      </c>
      <c r="M9789">
        <v>60</v>
      </c>
      <c r="N9789" t="s">
        <v>2716</v>
      </c>
    </row>
    <row r="9790" spans="1:14" x14ac:dyDescent="0.2">
      <c r="A9790" t="s">
        <v>15549</v>
      </c>
      <c r="B9790">
        <v>36540</v>
      </c>
      <c r="C9790">
        <v>41760</v>
      </c>
      <c r="D9790">
        <v>46980</v>
      </c>
      <c r="E9790">
        <v>52200</v>
      </c>
      <c r="F9790">
        <v>56400</v>
      </c>
      <c r="G9790">
        <v>60600</v>
      </c>
      <c r="H9790">
        <v>64740</v>
      </c>
      <c r="I9790">
        <v>68940</v>
      </c>
      <c r="J9790">
        <v>73080</v>
      </c>
      <c r="K9790" t="s">
        <v>3077</v>
      </c>
      <c r="L9790">
        <v>29</v>
      </c>
      <c r="M9790">
        <v>60</v>
      </c>
      <c r="N9790" t="s">
        <v>2717</v>
      </c>
    </row>
    <row r="9791" spans="1:14" x14ac:dyDescent="0.2">
      <c r="A9791" t="s">
        <v>15550</v>
      </c>
      <c r="B9791">
        <v>52140</v>
      </c>
      <c r="C9791">
        <v>59580</v>
      </c>
      <c r="D9791">
        <v>67020</v>
      </c>
      <c r="E9791">
        <v>74460</v>
      </c>
      <c r="F9791">
        <v>80460</v>
      </c>
      <c r="G9791">
        <v>86400</v>
      </c>
      <c r="H9791">
        <v>92340</v>
      </c>
      <c r="I9791">
        <v>98340</v>
      </c>
      <c r="J9791">
        <v>104280</v>
      </c>
      <c r="K9791" t="s">
        <v>3077</v>
      </c>
      <c r="L9791">
        <v>31</v>
      </c>
      <c r="M9791">
        <v>60</v>
      </c>
      <c r="N9791" t="s">
        <v>2718</v>
      </c>
    </row>
    <row r="9792" spans="1:14" x14ac:dyDescent="0.2">
      <c r="A9792" t="s">
        <v>15551</v>
      </c>
      <c r="B9792">
        <v>36540</v>
      </c>
      <c r="C9792">
        <v>41760</v>
      </c>
      <c r="D9792">
        <v>46980</v>
      </c>
      <c r="E9792">
        <v>52200</v>
      </c>
      <c r="F9792">
        <v>56400</v>
      </c>
      <c r="G9792">
        <v>60600</v>
      </c>
      <c r="H9792">
        <v>64740</v>
      </c>
      <c r="I9792">
        <v>68940</v>
      </c>
      <c r="J9792">
        <v>73080</v>
      </c>
      <c r="K9792" t="s">
        <v>3077</v>
      </c>
      <c r="L9792">
        <v>33</v>
      </c>
      <c r="M9792">
        <v>60</v>
      </c>
      <c r="N9792" t="s">
        <v>2719</v>
      </c>
    </row>
    <row r="9793" spans="1:14" x14ac:dyDescent="0.2">
      <c r="A9793" t="s">
        <v>15552</v>
      </c>
      <c r="B9793">
        <v>52140</v>
      </c>
      <c r="C9793">
        <v>59580</v>
      </c>
      <c r="D9793">
        <v>67020</v>
      </c>
      <c r="E9793">
        <v>74460</v>
      </c>
      <c r="F9793">
        <v>80460</v>
      </c>
      <c r="G9793">
        <v>86400</v>
      </c>
      <c r="H9793">
        <v>92340</v>
      </c>
      <c r="I9793">
        <v>98340</v>
      </c>
      <c r="J9793">
        <v>104280</v>
      </c>
      <c r="K9793" t="s">
        <v>3077</v>
      </c>
      <c r="L9793">
        <v>35</v>
      </c>
      <c r="M9793">
        <v>60</v>
      </c>
      <c r="N9793" t="s">
        <v>2720</v>
      </c>
    </row>
    <row r="9794" spans="1:14" x14ac:dyDescent="0.2">
      <c r="A9794" t="s">
        <v>15553</v>
      </c>
      <c r="B9794">
        <v>49740</v>
      </c>
      <c r="C9794">
        <v>56820</v>
      </c>
      <c r="D9794">
        <v>63900</v>
      </c>
      <c r="E9794">
        <v>70980</v>
      </c>
      <c r="F9794">
        <v>76680</v>
      </c>
      <c r="G9794">
        <v>82380</v>
      </c>
      <c r="H9794">
        <v>88020</v>
      </c>
      <c r="I9794">
        <v>93720</v>
      </c>
      <c r="J9794">
        <v>99420</v>
      </c>
      <c r="K9794" t="s">
        <v>3077</v>
      </c>
      <c r="L9794">
        <v>37</v>
      </c>
      <c r="M9794">
        <v>60</v>
      </c>
      <c r="N9794" t="s">
        <v>2721</v>
      </c>
    </row>
    <row r="9795" spans="1:14" x14ac:dyDescent="0.2">
      <c r="A9795" t="s">
        <v>15554</v>
      </c>
      <c r="B9795">
        <v>52140</v>
      </c>
      <c r="C9795">
        <v>59580</v>
      </c>
      <c r="D9795">
        <v>67020</v>
      </c>
      <c r="E9795">
        <v>74460</v>
      </c>
      <c r="F9795">
        <v>80460</v>
      </c>
      <c r="G9795">
        <v>86400</v>
      </c>
      <c r="H9795">
        <v>92340</v>
      </c>
      <c r="I9795">
        <v>98340</v>
      </c>
      <c r="J9795">
        <v>104280</v>
      </c>
      <c r="K9795" t="s">
        <v>3077</v>
      </c>
      <c r="L9795">
        <v>39</v>
      </c>
      <c r="M9795">
        <v>60</v>
      </c>
      <c r="N9795" t="s">
        <v>2722</v>
      </c>
    </row>
    <row r="9796" spans="1:14" x14ac:dyDescent="0.2">
      <c r="A9796" t="s">
        <v>15555</v>
      </c>
      <c r="B9796">
        <v>40980</v>
      </c>
      <c r="C9796">
        <v>46800</v>
      </c>
      <c r="D9796">
        <v>52680</v>
      </c>
      <c r="E9796">
        <v>58500</v>
      </c>
      <c r="F9796">
        <v>63180</v>
      </c>
      <c r="G9796">
        <v>67860</v>
      </c>
      <c r="H9796">
        <v>72540</v>
      </c>
      <c r="I9796">
        <v>77220</v>
      </c>
      <c r="J9796">
        <v>81900</v>
      </c>
      <c r="K9796" t="s">
        <v>3077</v>
      </c>
      <c r="L9796">
        <v>41</v>
      </c>
      <c r="M9796">
        <v>60</v>
      </c>
      <c r="N9796" t="s">
        <v>2723</v>
      </c>
    </row>
    <row r="9797" spans="1:14" x14ac:dyDescent="0.2">
      <c r="A9797" t="s">
        <v>15556</v>
      </c>
      <c r="B9797">
        <v>36540</v>
      </c>
      <c r="C9797">
        <v>41760</v>
      </c>
      <c r="D9797">
        <v>46980</v>
      </c>
      <c r="E9797">
        <v>52200</v>
      </c>
      <c r="F9797">
        <v>56400</v>
      </c>
      <c r="G9797">
        <v>60600</v>
      </c>
      <c r="H9797">
        <v>64740</v>
      </c>
      <c r="I9797">
        <v>68940</v>
      </c>
      <c r="J9797">
        <v>73080</v>
      </c>
      <c r="K9797" t="s">
        <v>3077</v>
      </c>
      <c r="L9797">
        <v>43</v>
      </c>
      <c r="M9797">
        <v>60</v>
      </c>
      <c r="N9797" t="s">
        <v>2724</v>
      </c>
    </row>
    <row r="9798" spans="1:14" x14ac:dyDescent="0.2">
      <c r="A9798" t="s">
        <v>15557</v>
      </c>
      <c r="B9798">
        <v>41700</v>
      </c>
      <c r="C9798">
        <v>47640</v>
      </c>
      <c r="D9798">
        <v>53580</v>
      </c>
      <c r="E9798">
        <v>59520</v>
      </c>
      <c r="F9798">
        <v>64320</v>
      </c>
      <c r="G9798">
        <v>69060</v>
      </c>
      <c r="H9798">
        <v>73860</v>
      </c>
      <c r="I9798">
        <v>78600</v>
      </c>
      <c r="J9798">
        <v>83340</v>
      </c>
      <c r="K9798" t="s">
        <v>3077</v>
      </c>
      <c r="L9798">
        <v>45</v>
      </c>
      <c r="M9798">
        <v>60</v>
      </c>
      <c r="N9798" t="s">
        <v>2725</v>
      </c>
    </row>
    <row r="9799" spans="1:14" x14ac:dyDescent="0.2">
      <c r="A9799" t="s">
        <v>15558</v>
      </c>
      <c r="B9799">
        <v>52140</v>
      </c>
      <c r="C9799">
        <v>59580</v>
      </c>
      <c r="D9799">
        <v>67020</v>
      </c>
      <c r="E9799">
        <v>74460</v>
      </c>
      <c r="F9799">
        <v>80460</v>
      </c>
      <c r="G9799">
        <v>86400</v>
      </c>
      <c r="H9799">
        <v>92340</v>
      </c>
      <c r="I9799">
        <v>98340</v>
      </c>
      <c r="J9799">
        <v>104280</v>
      </c>
      <c r="K9799" t="s">
        <v>3077</v>
      </c>
      <c r="L9799">
        <v>47</v>
      </c>
      <c r="M9799">
        <v>60</v>
      </c>
      <c r="N9799" t="s">
        <v>2726</v>
      </c>
    </row>
    <row r="9800" spans="1:14" x14ac:dyDescent="0.2">
      <c r="A9800" t="s">
        <v>15559</v>
      </c>
      <c r="B9800">
        <v>39240</v>
      </c>
      <c r="C9800">
        <v>44820</v>
      </c>
      <c r="D9800">
        <v>50400</v>
      </c>
      <c r="E9800">
        <v>55980</v>
      </c>
      <c r="F9800">
        <v>60480</v>
      </c>
      <c r="G9800">
        <v>64980</v>
      </c>
      <c r="H9800">
        <v>69420</v>
      </c>
      <c r="I9800">
        <v>73920</v>
      </c>
      <c r="J9800">
        <v>78420</v>
      </c>
      <c r="K9800" t="s">
        <v>3077</v>
      </c>
      <c r="L9800">
        <v>49</v>
      </c>
      <c r="M9800">
        <v>60</v>
      </c>
      <c r="N9800" t="s">
        <v>2727</v>
      </c>
    </row>
    <row r="9801" spans="1:14" x14ac:dyDescent="0.2">
      <c r="A9801" t="s">
        <v>15560</v>
      </c>
      <c r="B9801">
        <v>39360</v>
      </c>
      <c r="C9801">
        <v>45000</v>
      </c>
      <c r="D9801">
        <v>50640</v>
      </c>
      <c r="E9801">
        <v>56220</v>
      </c>
      <c r="F9801">
        <v>60720</v>
      </c>
      <c r="G9801">
        <v>65220</v>
      </c>
      <c r="H9801">
        <v>69720</v>
      </c>
      <c r="I9801">
        <v>74220</v>
      </c>
      <c r="J9801">
        <v>78720</v>
      </c>
      <c r="K9801" t="s">
        <v>3077</v>
      </c>
      <c r="L9801">
        <v>51</v>
      </c>
      <c r="M9801">
        <v>60</v>
      </c>
      <c r="N9801" t="s">
        <v>2728</v>
      </c>
    </row>
    <row r="9802" spans="1:14" x14ac:dyDescent="0.2">
      <c r="A9802" t="s">
        <v>15561</v>
      </c>
      <c r="B9802">
        <v>36540</v>
      </c>
      <c r="C9802">
        <v>41760</v>
      </c>
      <c r="D9802">
        <v>46980</v>
      </c>
      <c r="E9802">
        <v>52200</v>
      </c>
      <c r="F9802">
        <v>56400</v>
      </c>
      <c r="G9802">
        <v>60600</v>
      </c>
      <c r="H9802">
        <v>64740</v>
      </c>
      <c r="I9802">
        <v>68940</v>
      </c>
      <c r="J9802">
        <v>73080</v>
      </c>
      <c r="K9802" t="s">
        <v>3077</v>
      </c>
      <c r="L9802">
        <v>53</v>
      </c>
      <c r="M9802">
        <v>60</v>
      </c>
      <c r="N9802" t="s">
        <v>2729</v>
      </c>
    </row>
    <row r="9803" spans="1:14" x14ac:dyDescent="0.2">
      <c r="A9803" t="s">
        <v>15562</v>
      </c>
      <c r="B9803">
        <v>36540</v>
      </c>
      <c r="C9803">
        <v>41760</v>
      </c>
      <c r="D9803">
        <v>46980</v>
      </c>
      <c r="E9803">
        <v>52200</v>
      </c>
      <c r="F9803">
        <v>56400</v>
      </c>
      <c r="G9803">
        <v>60600</v>
      </c>
      <c r="H9803">
        <v>64740</v>
      </c>
      <c r="I9803">
        <v>68940</v>
      </c>
      <c r="J9803">
        <v>73080</v>
      </c>
      <c r="K9803" t="s">
        <v>3077</v>
      </c>
      <c r="L9803">
        <v>55</v>
      </c>
      <c r="M9803">
        <v>60</v>
      </c>
      <c r="N9803" t="s">
        <v>2730</v>
      </c>
    </row>
    <row r="9804" spans="1:14" x14ac:dyDescent="0.2">
      <c r="A9804" t="s">
        <v>15563</v>
      </c>
      <c r="B9804">
        <v>36540</v>
      </c>
      <c r="C9804">
        <v>41760</v>
      </c>
      <c r="D9804">
        <v>46980</v>
      </c>
      <c r="E9804">
        <v>52200</v>
      </c>
      <c r="F9804">
        <v>56400</v>
      </c>
      <c r="G9804">
        <v>60600</v>
      </c>
      <c r="H9804">
        <v>64740</v>
      </c>
      <c r="I9804">
        <v>68940</v>
      </c>
      <c r="J9804">
        <v>73080</v>
      </c>
      <c r="K9804" t="s">
        <v>3077</v>
      </c>
      <c r="L9804">
        <v>57</v>
      </c>
      <c r="M9804">
        <v>60</v>
      </c>
      <c r="N9804" t="s">
        <v>3333</v>
      </c>
    </row>
    <row r="9805" spans="1:14" x14ac:dyDescent="0.2">
      <c r="A9805" t="s">
        <v>15564</v>
      </c>
      <c r="B9805">
        <v>52140</v>
      </c>
      <c r="C9805">
        <v>59580</v>
      </c>
      <c r="D9805">
        <v>67020</v>
      </c>
      <c r="E9805">
        <v>74460</v>
      </c>
      <c r="F9805">
        <v>80460</v>
      </c>
      <c r="G9805">
        <v>86400</v>
      </c>
      <c r="H9805">
        <v>92340</v>
      </c>
      <c r="I9805">
        <v>98340</v>
      </c>
      <c r="J9805">
        <v>104280</v>
      </c>
      <c r="K9805" t="s">
        <v>3077</v>
      </c>
      <c r="L9805">
        <v>59</v>
      </c>
      <c r="M9805">
        <v>60</v>
      </c>
      <c r="N9805" t="s">
        <v>3334</v>
      </c>
    </row>
    <row r="9806" spans="1:14" x14ac:dyDescent="0.2">
      <c r="A9806" t="s">
        <v>15565</v>
      </c>
      <c r="B9806">
        <v>36540</v>
      </c>
      <c r="C9806">
        <v>41760</v>
      </c>
      <c r="D9806">
        <v>46980</v>
      </c>
      <c r="E9806">
        <v>52200</v>
      </c>
      <c r="F9806">
        <v>56400</v>
      </c>
      <c r="G9806">
        <v>60600</v>
      </c>
      <c r="H9806">
        <v>64740</v>
      </c>
      <c r="I9806">
        <v>68940</v>
      </c>
      <c r="J9806">
        <v>73080</v>
      </c>
      <c r="K9806" t="s">
        <v>3077</v>
      </c>
      <c r="L9806">
        <v>61</v>
      </c>
      <c r="M9806">
        <v>60</v>
      </c>
      <c r="N9806" t="s">
        <v>2731</v>
      </c>
    </row>
    <row r="9807" spans="1:14" x14ac:dyDescent="0.2">
      <c r="A9807" t="s">
        <v>15566</v>
      </c>
      <c r="B9807">
        <v>36540</v>
      </c>
      <c r="C9807">
        <v>41760</v>
      </c>
      <c r="D9807">
        <v>46980</v>
      </c>
      <c r="E9807">
        <v>52200</v>
      </c>
      <c r="F9807">
        <v>56400</v>
      </c>
      <c r="G9807">
        <v>60600</v>
      </c>
      <c r="H9807">
        <v>64740</v>
      </c>
      <c r="I9807">
        <v>68940</v>
      </c>
      <c r="J9807">
        <v>73080</v>
      </c>
      <c r="K9807" t="s">
        <v>3077</v>
      </c>
      <c r="L9807">
        <v>63</v>
      </c>
      <c r="M9807">
        <v>60</v>
      </c>
      <c r="N9807" t="s">
        <v>2732</v>
      </c>
    </row>
    <row r="9808" spans="1:14" x14ac:dyDescent="0.2">
      <c r="A9808" t="s">
        <v>15567</v>
      </c>
      <c r="B9808">
        <v>36540</v>
      </c>
      <c r="C9808">
        <v>41760</v>
      </c>
      <c r="D9808">
        <v>46980</v>
      </c>
      <c r="E9808">
        <v>52200</v>
      </c>
      <c r="F9808">
        <v>56400</v>
      </c>
      <c r="G9808">
        <v>60600</v>
      </c>
      <c r="H9808">
        <v>64740</v>
      </c>
      <c r="I9808">
        <v>68940</v>
      </c>
      <c r="J9808">
        <v>73080</v>
      </c>
      <c r="K9808" t="s">
        <v>3077</v>
      </c>
      <c r="L9808">
        <v>65</v>
      </c>
      <c r="M9808">
        <v>60</v>
      </c>
      <c r="N9808" t="s">
        <v>3707</v>
      </c>
    </row>
    <row r="9809" spans="1:14" x14ac:dyDescent="0.2">
      <c r="A9809" t="s">
        <v>15568</v>
      </c>
      <c r="B9809">
        <v>43680</v>
      </c>
      <c r="C9809">
        <v>49920</v>
      </c>
      <c r="D9809">
        <v>56160</v>
      </c>
      <c r="E9809">
        <v>62340</v>
      </c>
      <c r="F9809">
        <v>67380</v>
      </c>
      <c r="G9809">
        <v>72360</v>
      </c>
      <c r="H9809">
        <v>77340</v>
      </c>
      <c r="I9809">
        <v>82320</v>
      </c>
      <c r="J9809">
        <v>87300</v>
      </c>
      <c r="K9809" t="s">
        <v>3077</v>
      </c>
      <c r="L9809">
        <v>67</v>
      </c>
      <c r="M9809">
        <v>60</v>
      </c>
      <c r="N9809" t="s">
        <v>2733</v>
      </c>
    </row>
    <row r="9810" spans="1:14" x14ac:dyDescent="0.2">
      <c r="A9810" t="s">
        <v>15569</v>
      </c>
      <c r="B9810">
        <v>47760</v>
      </c>
      <c r="C9810">
        <v>54540</v>
      </c>
      <c r="D9810">
        <v>61380</v>
      </c>
      <c r="E9810">
        <v>68160</v>
      </c>
      <c r="F9810">
        <v>73620</v>
      </c>
      <c r="G9810">
        <v>79080</v>
      </c>
      <c r="H9810">
        <v>84540</v>
      </c>
      <c r="I9810">
        <v>90000</v>
      </c>
      <c r="J9810">
        <v>95460</v>
      </c>
      <c r="K9810" t="s">
        <v>3077</v>
      </c>
      <c r="L9810">
        <v>69</v>
      </c>
      <c r="M9810">
        <v>60</v>
      </c>
      <c r="N9810" t="s">
        <v>2734</v>
      </c>
    </row>
    <row r="9811" spans="1:14" x14ac:dyDescent="0.2">
      <c r="A9811" t="s">
        <v>15570</v>
      </c>
      <c r="B9811">
        <v>36540</v>
      </c>
      <c r="C9811">
        <v>41760</v>
      </c>
      <c r="D9811">
        <v>46980</v>
      </c>
      <c r="E9811">
        <v>52200</v>
      </c>
      <c r="F9811">
        <v>56400</v>
      </c>
      <c r="G9811">
        <v>60600</v>
      </c>
      <c r="H9811">
        <v>64740</v>
      </c>
      <c r="I9811">
        <v>68940</v>
      </c>
      <c r="J9811">
        <v>73080</v>
      </c>
      <c r="K9811" t="s">
        <v>3077</v>
      </c>
      <c r="L9811">
        <v>71</v>
      </c>
      <c r="M9811">
        <v>60</v>
      </c>
      <c r="N9811" t="s">
        <v>2735</v>
      </c>
    </row>
    <row r="9812" spans="1:14" x14ac:dyDescent="0.2">
      <c r="A9812" t="s">
        <v>15571</v>
      </c>
      <c r="B9812">
        <v>36540</v>
      </c>
      <c r="C9812">
        <v>41760</v>
      </c>
      <c r="D9812">
        <v>46980</v>
      </c>
      <c r="E9812">
        <v>52200</v>
      </c>
      <c r="F9812">
        <v>56400</v>
      </c>
      <c r="G9812">
        <v>60600</v>
      </c>
      <c r="H9812">
        <v>64740</v>
      </c>
      <c r="I9812">
        <v>68940</v>
      </c>
      <c r="J9812">
        <v>73080</v>
      </c>
      <c r="K9812" t="s">
        <v>3077</v>
      </c>
      <c r="L9812">
        <v>73</v>
      </c>
      <c r="M9812">
        <v>60</v>
      </c>
      <c r="N9812" t="s">
        <v>3394</v>
      </c>
    </row>
    <row r="9813" spans="1:14" x14ac:dyDescent="0.2">
      <c r="A9813" t="s">
        <v>15572</v>
      </c>
      <c r="B9813">
        <v>36540</v>
      </c>
      <c r="C9813">
        <v>41760</v>
      </c>
      <c r="D9813">
        <v>46980</v>
      </c>
      <c r="E9813">
        <v>52200</v>
      </c>
      <c r="F9813">
        <v>56400</v>
      </c>
      <c r="G9813">
        <v>60600</v>
      </c>
      <c r="H9813">
        <v>64740</v>
      </c>
      <c r="I9813">
        <v>68940</v>
      </c>
      <c r="J9813">
        <v>73080</v>
      </c>
      <c r="K9813" t="s">
        <v>3077</v>
      </c>
      <c r="L9813">
        <v>75</v>
      </c>
      <c r="M9813">
        <v>60</v>
      </c>
      <c r="N9813" t="s">
        <v>3396</v>
      </c>
    </row>
    <row r="9814" spans="1:14" x14ac:dyDescent="0.2">
      <c r="A9814" t="s">
        <v>15573</v>
      </c>
      <c r="B9814">
        <v>36540</v>
      </c>
      <c r="C9814">
        <v>41760</v>
      </c>
      <c r="D9814">
        <v>46980</v>
      </c>
      <c r="E9814">
        <v>52200</v>
      </c>
      <c r="F9814">
        <v>56400</v>
      </c>
      <c r="G9814">
        <v>60600</v>
      </c>
      <c r="H9814">
        <v>64740</v>
      </c>
      <c r="I9814">
        <v>68940</v>
      </c>
      <c r="J9814">
        <v>73080</v>
      </c>
      <c r="K9814" t="s">
        <v>3077</v>
      </c>
      <c r="L9814">
        <v>77</v>
      </c>
      <c r="M9814">
        <v>60</v>
      </c>
      <c r="N9814" t="s">
        <v>2736</v>
      </c>
    </row>
    <row r="9815" spans="1:14" x14ac:dyDescent="0.2">
      <c r="A9815" t="s">
        <v>15574</v>
      </c>
      <c r="B9815">
        <v>36540</v>
      </c>
      <c r="C9815">
        <v>41760</v>
      </c>
      <c r="D9815">
        <v>46980</v>
      </c>
      <c r="E9815">
        <v>52200</v>
      </c>
      <c r="F9815">
        <v>56400</v>
      </c>
      <c r="G9815">
        <v>60600</v>
      </c>
      <c r="H9815">
        <v>64740</v>
      </c>
      <c r="I9815">
        <v>68940</v>
      </c>
      <c r="J9815">
        <v>73080</v>
      </c>
      <c r="K9815" t="s">
        <v>3077</v>
      </c>
      <c r="L9815">
        <v>79</v>
      </c>
      <c r="M9815">
        <v>60</v>
      </c>
      <c r="N9815" t="s">
        <v>2737</v>
      </c>
    </row>
    <row r="9816" spans="1:14" x14ac:dyDescent="0.2">
      <c r="A9816" t="s">
        <v>15575</v>
      </c>
      <c r="B9816">
        <v>36540</v>
      </c>
      <c r="C9816">
        <v>41760</v>
      </c>
      <c r="D9816">
        <v>46980</v>
      </c>
      <c r="E9816">
        <v>52200</v>
      </c>
      <c r="F9816">
        <v>56400</v>
      </c>
      <c r="G9816">
        <v>60600</v>
      </c>
      <c r="H9816">
        <v>64740</v>
      </c>
      <c r="I9816">
        <v>68940</v>
      </c>
      <c r="J9816">
        <v>73080</v>
      </c>
      <c r="K9816" t="s">
        <v>3077</v>
      </c>
      <c r="L9816">
        <v>81</v>
      </c>
      <c r="M9816">
        <v>60</v>
      </c>
      <c r="N9816" t="s">
        <v>2738</v>
      </c>
    </row>
    <row r="9817" spans="1:14" x14ac:dyDescent="0.2">
      <c r="A9817" t="s">
        <v>15576</v>
      </c>
      <c r="B9817">
        <v>36540</v>
      </c>
      <c r="C9817">
        <v>41760</v>
      </c>
      <c r="D9817">
        <v>46980</v>
      </c>
      <c r="E9817">
        <v>52200</v>
      </c>
      <c r="F9817">
        <v>56400</v>
      </c>
      <c r="G9817">
        <v>60600</v>
      </c>
      <c r="H9817">
        <v>64740</v>
      </c>
      <c r="I9817">
        <v>68940</v>
      </c>
      <c r="J9817">
        <v>73080</v>
      </c>
      <c r="K9817" t="s">
        <v>3077</v>
      </c>
      <c r="L9817">
        <v>83</v>
      </c>
      <c r="M9817">
        <v>60</v>
      </c>
      <c r="N9817" t="s">
        <v>2739</v>
      </c>
    </row>
    <row r="9818" spans="1:14" x14ac:dyDescent="0.2">
      <c r="A9818" t="s">
        <v>15577</v>
      </c>
      <c r="B9818">
        <v>36540</v>
      </c>
      <c r="C9818">
        <v>41760</v>
      </c>
      <c r="D9818">
        <v>46980</v>
      </c>
      <c r="E9818">
        <v>52200</v>
      </c>
      <c r="F9818">
        <v>56400</v>
      </c>
      <c r="G9818">
        <v>60600</v>
      </c>
      <c r="H9818">
        <v>64740</v>
      </c>
      <c r="I9818">
        <v>68940</v>
      </c>
      <c r="J9818">
        <v>73080</v>
      </c>
      <c r="K9818" t="s">
        <v>3077</v>
      </c>
      <c r="L9818">
        <v>85</v>
      </c>
      <c r="M9818">
        <v>60</v>
      </c>
      <c r="N9818" t="s">
        <v>2740</v>
      </c>
    </row>
    <row r="9819" spans="1:14" x14ac:dyDescent="0.2">
      <c r="A9819" t="s">
        <v>15578</v>
      </c>
      <c r="B9819">
        <v>36540</v>
      </c>
      <c r="C9819">
        <v>41760</v>
      </c>
      <c r="D9819">
        <v>46980</v>
      </c>
      <c r="E9819">
        <v>52200</v>
      </c>
      <c r="F9819">
        <v>56400</v>
      </c>
      <c r="G9819">
        <v>60600</v>
      </c>
      <c r="H9819">
        <v>64740</v>
      </c>
      <c r="I9819">
        <v>68940</v>
      </c>
      <c r="J9819">
        <v>73080</v>
      </c>
      <c r="K9819" t="s">
        <v>3077</v>
      </c>
      <c r="L9819">
        <v>87</v>
      </c>
      <c r="M9819">
        <v>60</v>
      </c>
      <c r="N9819" t="s">
        <v>3349</v>
      </c>
    </row>
    <row r="9820" spans="1:14" x14ac:dyDescent="0.2">
      <c r="A9820" t="s">
        <v>15579</v>
      </c>
      <c r="B9820">
        <v>36540</v>
      </c>
      <c r="C9820">
        <v>41760</v>
      </c>
      <c r="D9820">
        <v>46980</v>
      </c>
      <c r="E9820">
        <v>52200</v>
      </c>
      <c r="F9820">
        <v>56400</v>
      </c>
      <c r="G9820">
        <v>60600</v>
      </c>
      <c r="H9820">
        <v>64740</v>
      </c>
      <c r="I9820">
        <v>68940</v>
      </c>
      <c r="J9820">
        <v>73080</v>
      </c>
      <c r="K9820" t="s">
        <v>3077</v>
      </c>
      <c r="L9820">
        <v>89</v>
      </c>
      <c r="M9820">
        <v>60</v>
      </c>
      <c r="N9820" t="s">
        <v>2741</v>
      </c>
    </row>
    <row r="9821" spans="1:14" x14ac:dyDescent="0.2">
      <c r="A9821" t="s">
        <v>15580</v>
      </c>
      <c r="B9821">
        <v>39120</v>
      </c>
      <c r="C9821">
        <v>44700</v>
      </c>
      <c r="D9821">
        <v>50280</v>
      </c>
      <c r="E9821">
        <v>55860</v>
      </c>
      <c r="F9821">
        <v>60360</v>
      </c>
      <c r="G9821">
        <v>64800</v>
      </c>
      <c r="H9821">
        <v>69300</v>
      </c>
      <c r="I9821">
        <v>73740</v>
      </c>
      <c r="J9821">
        <v>78240</v>
      </c>
      <c r="K9821" t="s">
        <v>3077</v>
      </c>
      <c r="L9821">
        <v>91</v>
      </c>
      <c r="M9821">
        <v>60</v>
      </c>
      <c r="N9821" t="s">
        <v>2742</v>
      </c>
    </row>
    <row r="9822" spans="1:14" x14ac:dyDescent="0.2">
      <c r="A9822" t="s">
        <v>15581</v>
      </c>
      <c r="B9822">
        <v>52140</v>
      </c>
      <c r="C9822">
        <v>59580</v>
      </c>
      <c r="D9822">
        <v>67020</v>
      </c>
      <c r="E9822">
        <v>74460</v>
      </c>
      <c r="F9822">
        <v>80460</v>
      </c>
      <c r="G9822">
        <v>86400</v>
      </c>
      <c r="H9822">
        <v>92340</v>
      </c>
      <c r="I9822">
        <v>98340</v>
      </c>
      <c r="J9822">
        <v>104280</v>
      </c>
      <c r="K9822" t="s">
        <v>3077</v>
      </c>
      <c r="L9822">
        <v>93</v>
      </c>
      <c r="M9822">
        <v>60</v>
      </c>
      <c r="N9822" t="s">
        <v>2743</v>
      </c>
    </row>
    <row r="9823" spans="1:14" x14ac:dyDescent="0.2">
      <c r="A9823" t="s">
        <v>15582</v>
      </c>
      <c r="B9823">
        <v>36540</v>
      </c>
      <c r="C9823">
        <v>41760</v>
      </c>
      <c r="D9823">
        <v>46980</v>
      </c>
      <c r="E9823">
        <v>52200</v>
      </c>
      <c r="F9823">
        <v>56400</v>
      </c>
      <c r="G9823">
        <v>60600</v>
      </c>
      <c r="H9823">
        <v>64740</v>
      </c>
      <c r="I9823">
        <v>68940</v>
      </c>
      <c r="J9823">
        <v>73080</v>
      </c>
      <c r="K9823" t="s">
        <v>3077</v>
      </c>
      <c r="L9823">
        <v>95</v>
      </c>
      <c r="M9823">
        <v>60</v>
      </c>
      <c r="N9823" t="s">
        <v>3403</v>
      </c>
    </row>
    <row r="9824" spans="1:14" x14ac:dyDescent="0.2">
      <c r="A9824" t="s">
        <v>15583</v>
      </c>
      <c r="B9824">
        <v>48060</v>
      </c>
      <c r="C9824">
        <v>54900</v>
      </c>
      <c r="D9824">
        <v>61740</v>
      </c>
      <c r="E9824">
        <v>68580</v>
      </c>
      <c r="F9824">
        <v>74100</v>
      </c>
      <c r="G9824">
        <v>79560</v>
      </c>
      <c r="H9824">
        <v>85080</v>
      </c>
      <c r="I9824">
        <v>90540</v>
      </c>
      <c r="J9824">
        <v>96060</v>
      </c>
      <c r="K9824" t="s">
        <v>3077</v>
      </c>
      <c r="L9824">
        <v>97</v>
      </c>
      <c r="M9824">
        <v>60</v>
      </c>
      <c r="N9824" t="s">
        <v>2744</v>
      </c>
    </row>
    <row r="9825" spans="1:14" x14ac:dyDescent="0.2">
      <c r="A9825" t="s">
        <v>15584</v>
      </c>
      <c r="B9825">
        <v>36540</v>
      </c>
      <c r="C9825">
        <v>41760</v>
      </c>
      <c r="D9825">
        <v>46980</v>
      </c>
      <c r="E9825">
        <v>52200</v>
      </c>
      <c r="F9825">
        <v>56400</v>
      </c>
      <c r="G9825">
        <v>60600</v>
      </c>
      <c r="H9825">
        <v>64740</v>
      </c>
      <c r="I9825">
        <v>68940</v>
      </c>
      <c r="J9825">
        <v>73080</v>
      </c>
      <c r="K9825" t="s">
        <v>3077</v>
      </c>
      <c r="L9825">
        <v>99</v>
      </c>
      <c r="M9825">
        <v>60</v>
      </c>
      <c r="N9825" t="s">
        <v>2745</v>
      </c>
    </row>
    <row r="9826" spans="1:14" x14ac:dyDescent="0.2">
      <c r="A9826" t="s">
        <v>15585</v>
      </c>
      <c r="B9826">
        <v>36540</v>
      </c>
      <c r="C9826">
        <v>41760</v>
      </c>
      <c r="D9826">
        <v>46980</v>
      </c>
      <c r="E9826">
        <v>52200</v>
      </c>
      <c r="F9826">
        <v>56400</v>
      </c>
      <c r="G9826">
        <v>60600</v>
      </c>
      <c r="H9826">
        <v>64740</v>
      </c>
      <c r="I9826">
        <v>68940</v>
      </c>
      <c r="J9826">
        <v>73080</v>
      </c>
      <c r="K9826" t="s">
        <v>3077</v>
      </c>
      <c r="L9826">
        <v>101</v>
      </c>
      <c r="M9826">
        <v>60</v>
      </c>
      <c r="N9826" t="s">
        <v>2746</v>
      </c>
    </row>
    <row r="9827" spans="1:14" x14ac:dyDescent="0.2">
      <c r="A9827" t="s">
        <v>15586</v>
      </c>
      <c r="B9827">
        <v>37500</v>
      </c>
      <c r="C9827">
        <v>42840</v>
      </c>
      <c r="D9827">
        <v>48180</v>
      </c>
      <c r="E9827">
        <v>53520</v>
      </c>
      <c r="F9827">
        <v>57840</v>
      </c>
      <c r="G9827">
        <v>62100</v>
      </c>
      <c r="H9827">
        <v>66420</v>
      </c>
      <c r="I9827">
        <v>70680</v>
      </c>
      <c r="J9827">
        <v>74940</v>
      </c>
      <c r="K9827" t="s">
        <v>3077</v>
      </c>
      <c r="L9827">
        <v>103</v>
      </c>
      <c r="M9827">
        <v>60</v>
      </c>
      <c r="N9827" t="s">
        <v>2747</v>
      </c>
    </row>
    <row r="9828" spans="1:14" x14ac:dyDescent="0.2">
      <c r="A9828" t="s">
        <v>15587</v>
      </c>
      <c r="B9828">
        <v>36540</v>
      </c>
      <c r="C9828">
        <v>41760</v>
      </c>
      <c r="D9828">
        <v>46980</v>
      </c>
      <c r="E9828">
        <v>52200</v>
      </c>
      <c r="F9828">
        <v>56400</v>
      </c>
      <c r="G9828">
        <v>60600</v>
      </c>
      <c r="H9828">
        <v>64740</v>
      </c>
      <c r="I9828">
        <v>68940</v>
      </c>
      <c r="J9828">
        <v>73080</v>
      </c>
      <c r="K9828" t="s">
        <v>3077</v>
      </c>
      <c r="L9828">
        <v>105</v>
      </c>
      <c r="M9828">
        <v>60</v>
      </c>
      <c r="N9828" t="s">
        <v>2748</v>
      </c>
    </row>
    <row r="9829" spans="1:14" x14ac:dyDescent="0.2">
      <c r="A9829" t="s">
        <v>15588</v>
      </c>
      <c r="B9829">
        <v>45540</v>
      </c>
      <c r="C9829">
        <v>52020</v>
      </c>
      <c r="D9829">
        <v>58500</v>
      </c>
      <c r="E9829">
        <v>64980</v>
      </c>
      <c r="F9829">
        <v>70200</v>
      </c>
      <c r="G9829">
        <v>75420</v>
      </c>
      <c r="H9829">
        <v>80580</v>
      </c>
      <c r="I9829">
        <v>85800</v>
      </c>
      <c r="J9829">
        <v>91020</v>
      </c>
      <c r="K9829" t="s">
        <v>3077</v>
      </c>
      <c r="L9829">
        <v>107</v>
      </c>
      <c r="M9829">
        <v>60</v>
      </c>
      <c r="N9829" t="s">
        <v>2749</v>
      </c>
    </row>
    <row r="9830" spans="1:14" x14ac:dyDescent="0.2">
      <c r="A9830" t="s">
        <v>15589</v>
      </c>
      <c r="B9830">
        <v>36540</v>
      </c>
      <c r="C9830">
        <v>41760</v>
      </c>
      <c r="D9830">
        <v>46980</v>
      </c>
      <c r="E9830">
        <v>52200</v>
      </c>
      <c r="F9830">
        <v>56400</v>
      </c>
      <c r="G9830">
        <v>60600</v>
      </c>
      <c r="H9830">
        <v>64740</v>
      </c>
      <c r="I9830">
        <v>68940</v>
      </c>
      <c r="J9830">
        <v>73080</v>
      </c>
      <c r="K9830" t="s">
        <v>3077</v>
      </c>
      <c r="L9830">
        <v>109</v>
      </c>
      <c r="M9830">
        <v>60</v>
      </c>
      <c r="N9830" t="s">
        <v>2750</v>
      </c>
    </row>
    <row r="9831" spans="1:14" x14ac:dyDescent="0.2">
      <c r="A9831" t="s">
        <v>15590</v>
      </c>
      <c r="B9831">
        <v>36540</v>
      </c>
      <c r="C9831">
        <v>41760</v>
      </c>
      <c r="D9831">
        <v>46980</v>
      </c>
      <c r="E9831">
        <v>52200</v>
      </c>
      <c r="F9831">
        <v>56400</v>
      </c>
      <c r="G9831">
        <v>60600</v>
      </c>
      <c r="H9831">
        <v>64740</v>
      </c>
      <c r="I9831">
        <v>68940</v>
      </c>
      <c r="J9831">
        <v>73080</v>
      </c>
      <c r="K9831" t="s">
        <v>3077</v>
      </c>
      <c r="L9831">
        <v>111</v>
      </c>
      <c r="M9831">
        <v>60</v>
      </c>
      <c r="N9831" t="s">
        <v>2751</v>
      </c>
    </row>
    <row r="9832" spans="1:14" x14ac:dyDescent="0.2">
      <c r="A9832" t="s">
        <v>15591</v>
      </c>
      <c r="B9832">
        <v>41880</v>
      </c>
      <c r="C9832">
        <v>47880</v>
      </c>
      <c r="D9832">
        <v>53880</v>
      </c>
      <c r="E9832">
        <v>59820</v>
      </c>
      <c r="F9832">
        <v>64620</v>
      </c>
      <c r="G9832">
        <v>69420</v>
      </c>
      <c r="H9832">
        <v>74220</v>
      </c>
      <c r="I9832">
        <v>79020</v>
      </c>
      <c r="J9832">
        <v>83760</v>
      </c>
      <c r="K9832" t="s">
        <v>3077</v>
      </c>
      <c r="L9832">
        <v>113</v>
      </c>
      <c r="M9832">
        <v>60</v>
      </c>
      <c r="N9832" t="s">
        <v>2752</v>
      </c>
    </row>
    <row r="9833" spans="1:14" x14ac:dyDescent="0.2">
      <c r="A9833" t="s">
        <v>15592</v>
      </c>
      <c r="B9833">
        <v>36540</v>
      </c>
      <c r="C9833">
        <v>41760</v>
      </c>
      <c r="D9833">
        <v>46980</v>
      </c>
      <c r="E9833">
        <v>52200</v>
      </c>
      <c r="F9833">
        <v>56400</v>
      </c>
      <c r="G9833">
        <v>60600</v>
      </c>
      <c r="H9833">
        <v>64740</v>
      </c>
      <c r="I9833">
        <v>68940</v>
      </c>
      <c r="J9833">
        <v>73080</v>
      </c>
      <c r="K9833" t="s">
        <v>3077</v>
      </c>
      <c r="L9833">
        <v>115</v>
      </c>
      <c r="M9833">
        <v>60</v>
      </c>
      <c r="N9833" t="s">
        <v>2753</v>
      </c>
    </row>
    <row r="9834" spans="1:14" x14ac:dyDescent="0.2">
      <c r="A9834" t="s">
        <v>15593</v>
      </c>
      <c r="B9834">
        <v>46560</v>
      </c>
      <c r="C9834">
        <v>53220</v>
      </c>
      <c r="D9834">
        <v>59880</v>
      </c>
      <c r="E9834">
        <v>66480</v>
      </c>
      <c r="F9834">
        <v>71820</v>
      </c>
      <c r="G9834">
        <v>77160</v>
      </c>
      <c r="H9834">
        <v>82440</v>
      </c>
      <c r="I9834">
        <v>87780</v>
      </c>
      <c r="J9834">
        <v>93120</v>
      </c>
      <c r="K9834" t="s">
        <v>3077</v>
      </c>
      <c r="L9834">
        <v>117</v>
      </c>
      <c r="M9834">
        <v>60</v>
      </c>
      <c r="N9834" t="s">
        <v>2754</v>
      </c>
    </row>
    <row r="9835" spans="1:14" x14ac:dyDescent="0.2">
      <c r="A9835" t="s">
        <v>15594</v>
      </c>
      <c r="B9835">
        <v>39360</v>
      </c>
      <c r="C9835">
        <v>44940</v>
      </c>
      <c r="D9835">
        <v>50580</v>
      </c>
      <c r="E9835">
        <v>56160</v>
      </c>
      <c r="F9835">
        <v>60660</v>
      </c>
      <c r="G9835">
        <v>65160</v>
      </c>
      <c r="H9835">
        <v>69660</v>
      </c>
      <c r="I9835">
        <v>74160</v>
      </c>
      <c r="J9835">
        <v>78660</v>
      </c>
      <c r="K9835" t="s">
        <v>3077</v>
      </c>
      <c r="L9835">
        <v>119</v>
      </c>
      <c r="M9835">
        <v>60</v>
      </c>
      <c r="N9835" t="s">
        <v>2755</v>
      </c>
    </row>
    <row r="9836" spans="1:14" x14ac:dyDescent="0.2">
      <c r="A9836" t="s">
        <v>15595</v>
      </c>
      <c r="B9836">
        <v>36540</v>
      </c>
      <c r="C9836">
        <v>41760</v>
      </c>
      <c r="D9836">
        <v>46980</v>
      </c>
      <c r="E9836">
        <v>52200</v>
      </c>
      <c r="F9836">
        <v>56400</v>
      </c>
      <c r="G9836">
        <v>60600</v>
      </c>
      <c r="H9836">
        <v>64740</v>
      </c>
      <c r="I9836">
        <v>68940</v>
      </c>
      <c r="J9836">
        <v>73080</v>
      </c>
      <c r="K9836" t="s">
        <v>3077</v>
      </c>
      <c r="L9836">
        <v>121</v>
      </c>
      <c r="M9836">
        <v>60</v>
      </c>
      <c r="N9836" t="s">
        <v>3362</v>
      </c>
    </row>
    <row r="9837" spans="1:14" x14ac:dyDescent="0.2">
      <c r="A9837" t="s">
        <v>15596</v>
      </c>
      <c r="B9837">
        <v>44040</v>
      </c>
      <c r="C9837">
        <v>50340</v>
      </c>
      <c r="D9837">
        <v>56640</v>
      </c>
      <c r="E9837">
        <v>62880</v>
      </c>
      <c r="F9837">
        <v>67920</v>
      </c>
      <c r="G9837">
        <v>72960</v>
      </c>
      <c r="H9837">
        <v>78000</v>
      </c>
      <c r="I9837">
        <v>83040</v>
      </c>
      <c r="J9837">
        <v>88080</v>
      </c>
      <c r="K9837" t="s">
        <v>3077</v>
      </c>
      <c r="L9837">
        <v>123</v>
      </c>
      <c r="M9837">
        <v>60</v>
      </c>
      <c r="N9837" t="s">
        <v>2756</v>
      </c>
    </row>
    <row r="9838" spans="1:14" x14ac:dyDescent="0.2">
      <c r="A9838" t="s">
        <v>15597</v>
      </c>
      <c r="B9838">
        <v>36540</v>
      </c>
      <c r="C9838">
        <v>41760</v>
      </c>
      <c r="D9838">
        <v>46980</v>
      </c>
      <c r="E9838">
        <v>52200</v>
      </c>
      <c r="F9838">
        <v>56400</v>
      </c>
      <c r="G9838">
        <v>60600</v>
      </c>
      <c r="H9838">
        <v>64740</v>
      </c>
      <c r="I9838">
        <v>68940</v>
      </c>
      <c r="J9838">
        <v>73080</v>
      </c>
      <c r="K9838" t="s">
        <v>3077</v>
      </c>
      <c r="L9838">
        <v>125</v>
      </c>
      <c r="M9838">
        <v>60</v>
      </c>
      <c r="N9838" t="s">
        <v>3436</v>
      </c>
    </row>
    <row r="9839" spans="1:14" x14ac:dyDescent="0.2">
      <c r="A9839" t="s">
        <v>15598</v>
      </c>
      <c r="B9839">
        <v>57660</v>
      </c>
      <c r="C9839">
        <v>65880</v>
      </c>
      <c r="D9839">
        <v>74100</v>
      </c>
      <c r="E9839">
        <v>82320</v>
      </c>
      <c r="F9839">
        <v>88920</v>
      </c>
      <c r="G9839">
        <v>95520</v>
      </c>
      <c r="H9839">
        <v>102120</v>
      </c>
      <c r="I9839">
        <v>108720</v>
      </c>
      <c r="J9839">
        <v>115260</v>
      </c>
      <c r="K9839" t="s">
        <v>3078</v>
      </c>
      <c r="L9839">
        <v>1</v>
      </c>
      <c r="M9839">
        <v>60</v>
      </c>
      <c r="N9839" t="s">
        <v>14</v>
      </c>
    </row>
    <row r="9840" spans="1:14" x14ac:dyDescent="0.2">
      <c r="A9840" t="s">
        <v>15599</v>
      </c>
      <c r="B9840">
        <v>49320</v>
      </c>
      <c r="C9840">
        <v>56400</v>
      </c>
      <c r="D9840">
        <v>63420</v>
      </c>
      <c r="E9840">
        <v>70440</v>
      </c>
      <c r="F9840">
        <v>76080</v>
      </c>
      <c r="G9840">
        <v>81720</v>
      </c>
      <c r="H9840">
        <v>87360</v>
      </c>
      <c r="I9840">
        <v>93000</v>
      </c>
      <c r="J9840">
        <v>98640</v>
      </c>
      <c r="K9840" t="s">
        <v>3078</v>
      </c>
      <c r="L9840">
        <v>1</v>
      </c>
      <c r="M9840">
        <v>60</v>
      </c>
      <c r="N9840" t="s">
        <v>15</v>
      </c>
    </row>
    <row r="9841" spans="1:14" x14ac:dyDescent="0.2">
      <c r="A9841" t="s">
        <v>15600</v>
      </c>
      <c r="B9841">
        <v>57660</v>
      </c>
      <c r="C9841">
        <v>65880</v>
      </c>
      <c r="D9841">
        <v>74100</v>
      </c>
      <c r="E9841">
        <v>82320</v>
      </c>
      <c r="F9841">
        <v>88920</v>
      </c>
      <c r="G9841">
        <v>95520</v>
      </c>
      <c r="H9841">
        <v>102120</v>
      </c>
      <c r="I9841">
        <v>108720</v>
      </c>
      <c r="J9841">
        <v>115260</v>
      </c>
      <c r="K9841" t="s">
        <v>3078</v>
      </c>
      <c r="L9841">
        <v>1</v>
      </c>
      <c r="M9841">
        <v>60</v>
      </c>
      <c r="N9841" t="s">
        <v>16</v>
      </c>
    </row>
    <row r="9842" spans="1:14" x14ac:dyDescent="0.2">
      <c r="A9842" t="s">
        <v>15601</v>
      </c>
      <c r="B9842">
        <v>57660</v>
      </c>
      <c r="C9842">
        <v>65880</v>
      </c>
      <c r="D9842">
        <v>74100</v>
      </c>
      <c r="E9842">
        <v>82320</v>
      </c>
      <c r="F9842">
        <v>88920</v>
      </c>
      <c r="G9842">
        <v>95520</v>
      </c>
      <c r="H9842">
        <v>102120</v>
      </c>
      <c r="I9842">
        <v>108720</v>
      </c>
      <c r="J9842">
        <v>115260</v>
      </c>
      <c r="K9842" t="s">
        <v>3078</v>
      </c>
      <c r="L9842">
        <v>1</v>
      </c>
      <c r="M9842">
        <v>60</v>
      </c>
      <c r="N9842" t="s">
        <v>17</v>
      </c>
    </row>
    <row r="9843" spans="1:14" x14ac:dyDescent="0.2">
      <c r="A9843" t="s">
        <v>15602</v>
      </c>
      <c r="B9843">
        <v>72000</v>
      </c>
      <c r="C9843">
        <v>82260</v>
      </c>
      <c r="D9843">
        <v>92520</v>
      </c>
      <c r="E9843">
        <v>102780</v>
      </c>
      <c r="F9843">
        <v>111060</v>
      </c>
      <c r="G9843">
        <v>119280</v>
      </c>
      <c r="H9843">
        <v>127500</v>
      </c>
      <c r="I9843">
        <v>135720</v>
      </c>
      <c r="J9843">
        <v>143940</v>
      </c>
      <c r="K9843" t="s">
        <v>3078</v>
      </c>
      <c r="L9843">
        <v>1</v>
      </c>
      <c r="M9843">
        <v>60</v>
      </c>
      <c r="N9843" t="s">
        <v>18</v>
      </c>
    </row>
    <row r="9844" spans="1:14" x14ac:dyDescent="0.2">
      <c r="A9844" t="s">
        <v>15603</v>
      </c>
      <c r="B9844">
        <v>49320</v>
      </c>
      <c r="C9844">
        <v>56400</v>
      </c>
      <c r="D9844">
        <v>63420</v>
      </c>
      <c r="E9844">
        <v>70440</v>
      </c>
      <c r="F9844">
        <v>76080</v>
      </c>
      <c r="G9844">
        <v>81720</v>
      </c>
      <c r="H9844">
        <v>87360</v>
      </c>
      <c r="I9844">
        <v>93000</v>
      </c>
      <c r="J9844">
        <v>98640</v>
      </c>
      <c r="K9844" t="s">
        <v>3078</v>
      </c>
      <c r="L9844">
        <v>1</v>
      </c>
      <c r="M9844">
        <v>60</v>
      </c>
      <c r="N9844" t="s">
        <v>19</v>
      </c>
    </row>
    <row r="9845" spans="1:14" x14ac:dyDescent="0.2">
      <c r="A9845" t="s">
        <v>15604</v>
      </c>
      <c r="B9845">
        <v>49320</v>
      </c>
      <c r="C9845">
        <v>56400</v>
      </c>
      <c r="D9845">
        <v>63420</v>
      </c>
      <c r="E9845">
        <v>70440</v>
      </c>
      <c r="F9845">
        <v>76080</v>
      </c>
      <c r="G9845">
        <v>81720</v>
      </c>
      <c r="H9845">
        <v>87360</v>
      </c>
      <c r="I9845">
        <v>93000</v>
      </c>
      <c r="J9845">
        <v>98640</v>
      </c>
      <c r="K9845" t="s">
        <v>3078</v>
      </c>
      <c r="L9845">
        <v>1</v>
      </c>
      <c r="M9845">
        <v>60</v>
      </c>
      <c r="N9845" t="s">
        <v>20</v>
      </c>
    </row>
    <row r="9846" spans="1:14" x14ac:dyDescent="0.2">
      <c r="A9846" t="s">
        <v>15605</v>
      </c>
      <c r="B9846">
        <v>72000</v>
      </c>
      <c r="C9846">
        <v>82260</v>
      </c>
      <c r="D9846">
        <v>92520</v>
      </c>
      <c r="E9846">
        <v>102780</v>
      </c>
      <c r="F9846">
        <v>111060</v>
      </c>
      <c r="G9846">
        <v>119280</v>
      </c>
      <c r="H9846">
        <v>127500</v>
      </c>
      <c r="I9846">
        <v>135720</v>
      </c>
      <c r="J9846">
        <v>143940</v>
      </c>
      <c r="K9846" t="s">
        <v>3078</v>
      </c>
      <c r="L9846">
        <v>1</v>
      </c>
      <c r="M9846">
        <v>60</v>
      </c>
      <c r="N9846" t="s">
        <v>21</v>
      </c>
    </row>
    <row r="9847" spans="1:14" x14ac:dyDescent="0.2">
      <c r="A9847" t="s">
        <v>15606</v>
      </c>
      <c r="B9847">
        <v>49320</v>
      </c>
      <c r="C9847">
        <v>56400</v>
      </c>
      <c r="D9847">
        <v>63420</v>
      </c>
      <c r="E9847">
        <v>70440</v>
      </c>
      <c r="F9847">
        <v>76080</v>
      </c>
      <c r="G9847">
        <v>81720</v>
      </c>
      <c r="H9847">
        <v>87360</v>
      </c>
      <c r="I9847">
        <v>93000</v>
      </c>
      <c r="J9847">
        <v>98640</v>
      </c>
      <c r="K9847" t="s">
        <v>3078</v>
      </c>
      <c r="L9847">
        <v>1</v>
      </c>
      <c r="M9847">
        <v>60</v>
      </c>
      <c r="N9847" t="s">
        <v>22</v>
      </c>
    </row>
    <row r="9848" spans="1:14" x14ac:dyDescent="0.2">
      <c r="A9848" t="s">
        <v>15607</v>
      </c>
      <c r="B9848">
        <v>72000</v>
      </c>
      <c r="C9848">
        <v>82260</v>
      </c>
      <c r="D9848">
        <v>92520</v>
      </c>
      <c r="E9848">
        <v>102780</v>
      </c>
      <c r="F9848">
        <v>111060</v>
      </c>
      <c r="G9848">
        <v>119280</v>
      </c>
      <c r="H9848">
        <v>127500</v>
      </c>
      <c r="I9848">
        <v>135720</v>
      </c>
      <c r="J9848">
        <v>143940</v>
      </c>
      <c r="K9848" t="s">
        <v>3078</v>
      </c>
      <c r="L9848">
        <v>1</v>
      </c>
      <c r="M9848">
        <v>60</v>
      </c>
      <c r="N9848" t="s">
        <v>23</v>
      </c>
    </row>
    <row r="9849" spans="1:14" x14ac:dyDescent="0.2">
      <c r="A9849" t="s">
        <v>15608</v>
      </c>
      <c r="B9849">
        <v>57660</v>
      </c>
      <c r="C9849">
        <v>65880</v>
      </c>
      <c r="D9849">
        <v>74100</v>
      </c>
      <c r="E9849">
        <v>82320</v>
      </c>
      <c r="F9849">
        <v>88920</v>
      </c>
      <c r="G9849">
        <v>95520</v>
      </c>
      <c r="H9849">
        <v>102120</v>
      </c>
      <c r="I9849">
        <v>108720</v>
      </c>
      <c r="J9849">
        <v>115260</v>
      </c>
      <c r="K9849" t="s">
        <v>3078</v>
      </c>
      <c r="L9849">
        <v>1</v>
      </c>
      <c r="M9849">
        <v>60</v>
      </c>
      <c r="N9849" t="s">
        <v>24</v>
      </c>
    </row>
    <row r="9850" spans="1:14" x14ac:dyDescent="0.2">
      <c r="A9850" t="s">
        <v>15609</v>
      </c>
      <c r="B9850">
        <v>57660</v>
      </c>
      <c r="C9850">
        <v>65880</v>
      </c>
      <c r="D9850">
        <v>74100</v>
      </c>
      <c r="E9850">
        <v>82320</v>
      </c>
      <c r="F9850">
        <v>88920</v>
      </c>
      <c r="G9850">
        <v>95520</v>
      </c>
      <c r="H9850">
        <v>102120</v>
      </c>
      <c r="I9850">
        <v>108720</v>
      </c>
      <c r="J9850">
        <v>115260</v>
      </c>
      <c r="K9850" t="s">
        <v>3078</v>
      </c>
      <c r="L9850">
        <v>1</v>
      </c>
      <c r="M9850">
        <v>60</v>
      </c>
      <c r="N9850" t="s">
        <v>25</v>
      </c>
    </row>
    <row r="9851" spans="1:14" x14ac:dyDescent="0.2">
      <c r="A9851" t="s">
        <v>15610</v>
      </c>
      <c r="B9851">
        <v>72000</v>
      </c>
      <c r="C9851">
        <v>82260</v>
      </c>
      <c r="D9851">
        <v>92520</v>
      </c>
      <c r="E9851">
        <v>102780</v>
      </c>
      <c r="F9851">
        <v>111060</v>
      </c>
      <c r="G9851">
        <v>119280</v>
      </c>
      <c r="H9851">
        <v>127500</v>
      </c>
      <c r="I9851">
        <v>135720</v>
      </c>
      <c r="J9851">
        <v>143940</v>
      </c>
      <c r="K9851" t="s">
        <v>3078</v>
      </c>
      <c r="L9851">
        <v>1</v>
      </c>
      <c r="M9851">
        <v>60</v>
      </c>
      <c r="N9851" t="s">
        <v>26</v>
      </c>
    </row>
    <row r="9852" spans="1:14" x14ac:dyDescent="0.2">
      <c r="A9852" t="s">
        <v>15611</v>
      </c>
      <c r="B9852">
        <v>57660</v>
      </c>
      <c r="C9852">
        <v>65880</v>
      </c>
      <c r="D9852">
        <v>74100</v>
      </c>
      <c r="E9852">
        <v>82320</v>
      </c>
      <c r="F9852">
        <v>88920</v>
      </c>
      <c r="G9852">
        <v>95520</v>
      </c>
      <c r="H9852">
        <v>102120</v>
      </c>
      <c r="I9852">
        <v>108720</v>
      </c>
      <c r="J9852">
        <v>115260</v>
      </c>
      <c r="K9852" t="s">
        <v>3078</v>
      </c>
      <c r="L9852">
        <v>1</v>
      </c>
      <c r="M9852">
        <v>60</v>
      </c>
      <c r="N9852" t="s">
        <v>27</v>
      </c>
    </row>
    <row r="9853" spans="1:14" x14ac:dyDescent="0.2">
      <c r="A9853" t="s">
        <v>15612</v>
      </c>
      <c r="B9853">
        <v>57660</v>
      </c>
      <c r="C9853">
        <v>65880</v>
      </c>
      <c r="D9853">
        <v>74100</v>
      </c>
      <c r="E9853">
        <v>82320</v>
      </c>
      <c r="F9853">
        <v>88920</v>
      </c>
      <c r="G9853">
        <v>95520</v>
      </c>
      <c r="H9853">
        <v>102120</v>
      </c>
      <c r="I9853">
        <v>108720</v>
      </c>
      <c r="J9853">
        <v>115260</v>
      </c>
      <c r="K9853" t="s">
        <v>3078</v>
      </c>
      <c r="L9853">
        <v>1</v>
      </c>
      <c r="M9853">
        <v>60</v>
      </c>
      <c r="N9853" t="s">
        <v>28</v>
      </c>
    </row>
    <row r="9854" spans="1:14" x14ac:dyDescent="0.2">
      <c r="A9854" t="s">
        <v>15613</v>
      </c>
      <c r="B9854">
        <v>49320</v>
      </c>
      <c r="C9854">
        <v>56400</v>
      </c>
      <c r="D9854">
        <v>63420</v>
      </c>
      <c r="E9854">
        <v>70440</v>
      </c>
      <c r="F9854">
        <v>76080</v>
      </c>
      <c r="G9854">
        <v>81720</v>
      </c>
      <c r="H9854">
        <v>87360</v>
      </c>
      <c r="I9854">
        <v>93000</v>
      </c>
      <c r="J9854">
        <v>98640</v>
      </c>
      <c r="K9854" t="s">
        <v>3078</v>
      </c>
      <c r="L9854">
        <v>1</v>
      </c>
      <c r="M9854">
        <v>60</v>
      </c>
      <c r="N9854" t="s">
        <v>29</v>
      </c>
    </row>
    <row r="9855" spans="1:14" x14ac:dyDescent="0.2">
      <c r="A9855" t="s">
        <v>15614</v>
      </c>
      <c r="B9855">
        <v>57660</v>
      </c>
      <c r="C9855">
        <v>65880</v>
      </c>
      <c r="D9855">
        <v>74100</v>
      </c>
      <c r="E9855">
        <v>82320</v>
      </c>
      <c r="F9855">
        <v>88920</v>
      </c>
      <c r="G9855">
        <v>95520</v>
      </c>
      <c r="H9855">
        <v>102120</v>
      </c>
      <c r="I9855">
        <v>108720</v>
      </c>
      <c r="J9855">
        <v>115260</v>
      </c>
      <c r="K9855" t="s">
        <v>3078</v>
      </c>
      <c r="L9855">
        <v>1</v>
      </c>
      <c r="M9855">
        <v>60</v>
      </c>
      <c r="N9855" t="s">
        <v>30</v>
      </c>
    </row>
    <row r="9856" spans="1:14" x14ac:dyDescent="0.2">
      <c r="A9856" t="s">
        <v>15615</v>
      </c>
      <c r="B9856">
        <v>72000</v>
      </c>
      <c r="C9856">
        <v>82260</v>
      </c>
      <c r="D9856">
        <v>92520</v>
      </c>
      <c r="E9856">
        <v>102780</v>
      </c>
      <c r="F9856">
        <v>111060</v>
      </c>
      <c r="G9856">
        <v>119280</v>
      </c>
      <c r="H9856">
        <v>127500</v>
      </c>
      <c r="I9856">
        <v>135720</v>
      </c>
      <c r="J9856">
        <v>143940</v>
      </c>
      <c r="K9856" t="s">
        <v>3078</v>
      </c>
      <c r="L9856">
        <v>1</v>
      </c>
      <c r="M9856">
        <v>60</v>
      </c>
      <c r="N9856" t="s">
        <v>31</v>
      </c>
    </row>
    <row r="9857" spans="1:14" x14ac:dyDescent="0.2">
      <c r="A9857" t="s">
        <v>15616</v>
      </c>
      <c r="B9857">
        <v>49320</v>
      </c>
      <c r="C9857">
        <v>56400</v>
      </c>
      <c r="D9857">
        <v>63420</v>
      </c>
      <c r="E9857">
        <v>70440</v>
      </c>
      <c r="F9857">
        <v>76080</v>
      </c>
      <c r="G9857">
        <v>81720</v>
      </c>
      <c r="H9857">
        <v>87360</v>
      </c>
      <c r="I9857">
        <v>93000</v>
      </c>
      <c r="J9857">
        <v>98640</v>
      </c>
      <c r="K9857" t="s">
        <v>3078</v>
      </c>
      <c r="L9857">
        <v>1</v>
      </c>
      <c r="M9857">
        <v>60</v>
      </c>
      <c r="N9857" t="s">
        <v>32</v>
      </c>
    </row>
    <row r="9858" spans="1:14" x14ac:dyDescent="0.2">
      <c r="A9858" t="s">
        <v>15617</v>
      </c>
      <c r="B9858">
        <v>49320</v>
      </c>
      <c r="C9858">
        <v>56400</v>
      </c>
      <c r="D9858">
        <v>63420</v>
      </c>
      <c r="E9858">
        <v>70440</v>
      </c>
      <c r="F9858">
        <v>76080</v>
      </c>
      <c r="G9858">
        <v>81720</v>
      </c>
      <c r="H9858">
        <v>87360</v>
      </c>
      <c r="I9858">
        <v>93000</v>
      </c>
      <c r="J9858">
        <v>98640</v>
      </c>
      <c r="K9858" t="s">
        <v>3078</v>
      </c>
      <c r="L9858">
        <v>1</v>
      </c>
      <c r="M9858">
        <v>60</v>
      </c>
      <c r="N9858" t="s">
        <v>33</v>
      </c>
    </row>
    <row r="9859" spans="1:14" x14ac:dyDescent="0.2">
      <c r="A9859" t="s">
        <v>15618</v>
      </c>
      <c r="B9859">
        <v>72000</v>
      </c>
      <c r="C9859">
        <v>82260</v>
      </c>
      <c r="D9859">
        <v>92520</v>
      </c>
      <c r="E9859">
        <v>102780</v>
      </c>
      <c r="F9859">
        <v>111060</v>
      </c>
      <c r="G9859">
        <v>119280</v>
      </c>
      <c r="H9859">
        <v>127500</v>
      </c>
      <c r="I9859">
        <v>135720</v>
      </c>
      <c r="J9859">
        <v>143940</v>
      </c>
      <c r="K9859" t="s">
        <v>3078</v>
      </c>
      <c r="L9859">
        <v>1</v>
      </c>
      <c r="M9859">
        <v>60</v>
      </c>
      <c r="N9859" t="s">
        <v>34</v>
      </c>
    </row>
    <row r="9860" spans="1:14" x14ac:dyDescent="0.2">
      <c r="A9860" t="s">
        <v>15619</v>
      </c>
      <c r="B9860">
        <v>72000</v>
      </c>
      <c r="C9860">
        <v>82260</v>
      </c>
      <c r="D9860">
        <v>92520</v>
      </c>
      <c r="E9860">
        <v>102780</v>
      </c>
      <c r="F9860">
        <v>111060</v>
      </c>
      <c r="G9860">
        <v>119280</v>
      </c>
      <c r="H9860">
        <v>127500</v>
      </c>
      <c r="I9860">
        <v>135720</v>
      </c>
      <c r="J9860">
        <v>143940</v>
      </c>
      <c r="K9860" t="s">
        <v>3078</v>
      </c>
      <c r="L9860">
        <v>1</v>
      </c>
      <c r="M9860">
        <v>60</v>
      </c>
      <c r="N9860" t="s">
        <v>35</v>
      </c>
    </row>
    <row r="9861" spans="1:14" x14ac:dyDescent="0.2">
      <c r="A9861" t="s">
        <v>15620</v>
      </c>
      <c r="B9861">
        <v>72000</v>
      </c>
      <c r="C9861">
        <v>82260</v>
      </c>
      <c r="D9861">
        <v>92520</v>
      </c>
      <c r="E9861">
        <v>102780</v>
      </c>
      <c r="F9861">
        <v>111060</v>
      </c>
      <c r="G9861">
        <v>119280</v>
      </c>
      <c r="H9861">
        <v>127500</v>
      </c>
      <c r="I9861">
        <v>135720</v>
      </c>
      <c r="J9861">
        <v>143940</v>
      </c>
      <c r="K9861" t="s">
        <v>3078</v>
      </c>
      <c r="L9861">
        <v>1</v>
      </c>
      <c r="M9861">
        <v>60</v>
      </c>
      <c r="N9861" t="s">
        <v>36</v>
      </c>
    </row>
    <row r="9862" spans="1:14" x14ac:dyDescent="0.2">
      <c r="A9862" t="s">
        <v>15621</v>
      </c>
      <c r="B9862">
        <v>49620</v>
      </c>
      <c r="C9862">
        <v>56700</v>
      </c>
      <c r="D9862">
        <v>63780</v>
      </c>
      <c r="E9862">
        <v>70860</v>
      </c>
      <c r="F9862">
        <v>76560</v>
      </c>
      <c r="G9862">
        <v>82200</v>
      </c>
      <c r="H9862">
        <v>87900</v>
      </c>
      <c r="I9862">
        <v>93540</v>
      </c>
      <c r="J9862">
        <v>99240</v>
      </c>
      <c r="K9862" t="s">
        <v>3078</v>
      </c>
      <c r="L9862">
        <v>3</v>
      </c>
      <c r="M9862">
        <v>60</v>
      </c>
      <c r="N9862" t="s">
        <v>37</v>
      </c>
    </row>
    <row r="9863" spans="1:14" x14ac:dyDescent="0.2">
      <c r="A9863" t="s">
        <v>15622</v>
      </c>
      <c r="B9863">
        <v>49620</v>
      </c>
      <c r="C9863">
        <v>56700</v>
      </c>
      <c r="D9863">
        <v>63780</v>
      </c>
      <c r="E9863">
        <v>70860</v>
      </c>
      <c r="F9863">
        <v>76560</v>
      </c>
      <c r="G9863">
        <v>82200</v>
      </c>
      <c r="H9863">
        <v>87900</v>
      </c>
      <c r="I9863">
        <v>93540</v>
      </c>
      <c r="J9863">
        <v>99240</v>
      </c>
      <c r="K9863" t="s">
        <v>3078</v>
      </c>
      <c r="L9863">
        <v>3</v>
      </c>
      <c r="M9863">
        <v>60</v>
      </c>
      <c r="N9863" t="s">
        <v>38</v>
      </c>
    </row>
    <row r="9864" spans="1:14" x14ac:dyDescent="0.2">
      <c r="A9864" t="s">
        <v>15623</v>
      </c>
      <c r="B9864">
        <v>49620</v>
      </c>
      <c r="C9864">
        <v>56700</v>
      </c>
      <c r="D9864">
        <v>63780</v>
      </c>
      <c r="E9864">
        <v>70860</v>
      </c>
      <c r="F9864">
        <v>76560</v>
      </c>
      <c r="G9864">
        <v>82200</v>
      </c>
      <c r="H9864">
        <v>87900</v>
      </c>
      <c r="I9864">
        <v>93540</v>
      </c>
      <c r="J9864">
        <v>99240</v>
      </c>
      <c r="K9864" t="s">
        <v>3078</v>
      </c>
      <c r="L9864">
        <v>3</v>
      </c>
      <c r="M9864">
        <v>60</v>
      </c>
      <c r="N9864" t="s">
        <v>39</v>
      </c>
    </row>
    <row r="9865" spans="1:14" x14ac:dyDescent="0.2">
      <c r="A9865" t="s">
        <v>15624</v>
      </c>
      <c r="B9865">
        <v>49620</v>
      </c>
      <c r="C9865">
        <v>56700</v>
      </c>
      <c r="D9865">
        <v>63780</v>
      </c>
      <c r="E9865">
        <v>70860</v>
      </c>
      <c r="F9865">
        <v>76560</v>
      </c>
      <c r="G9865">
        <v>82200</v>
      </c>
      <c r="H9865">
        <v>87900</v>
      </c>
      <c r="I9865">
        <v>93540</v>
      </c>
      <c r="J9865">
        <v>99240</v>
      </c>
      <c r="K9865" t="s">
        <v>3078</v>
      </c>
      <c r="L9865">
        <v>3</v>
      </c>
      <c r="M9865">
        <v>60</v>
      </c>
      <c r="N9865" t="s">
        <v>40</v>
      </c>
    </row>
    <row r="9866" spans="1:14" x14ac:dyDescent="0.2">
      <c r="A9866" t="s">
        <v>15625</v>
      </c>
      <c r="B9866">
        <v>49620</v>
      </c>
      <c r="C9866">
        <v>56700</v>
      </c>
      <c r="D9866">
        <v>63780</v>
      </c>
      <c r="E9866">
        <v>70860</v>
      </c>
      <c r="F9866">
        <v>76560</v>
      </c>
      <c r="G9866">
        <v>82200</v>
      </c>
      <c r="H9866">
        <v>87900</v>
      </c>
      <c r="I9866">
        <v>93540</v>
      </c>
      <c r="J9866">
        <v>99240</v>
      </c>
      <c r="K9866" t="s">
        <v>3078</v>
      </c>
      <c r="L9866">
        <v>3</v>
      </c>
      <c r="M9866">
        <v>60</v>
      </c>
      <c r="N9866" t="s">
        <v>41</v>
      </c>
    </row>
    <row r="9867" spans="1:14" x14ac:dyDescent="0.2">
      <c r="A9867" t="s">
        <v>15626</v>
      </c>
      <c r="B9867">
        <v>49620</v>
      </c>
      <c r="C9867">
        <v>56700</v>
      </c>
      <c r="D9867">
        <v>63780</v>
      </c>
      <c r="E9867">
        <v>70860</v>
      </c>
      <c r="F9867">
        <v>76560</v>
      </c>
      <c r="G9867">
        <v>82200</v>
      </c>
      <c r="H9867">
        <v>87900</v>
      </c>
      <c r="I9867">
        <v>93540</v>
      </c>
      <c r="J9867">
        <v>99240</v>
      </c>
      <c r="K9867" t="s">
        <v>3078</v>
      </c>
      <c r="L9867">
        <v>3</v>
      </c>
      <c r="M9867">
        <v>60</v>
      </c>
      <c r="N9867" t="s">
        <v>42</v>
      </c>
    </row>
    <row r="9868" spans="1:14" x14ac:dyDescent="0.2">
      <c r="A9868" t="s">
        <v>15627</v>
      </c>
      <c r="B9868">
        <v>49620</v>
      </c>
      <c r="C9868">
        <v>56700</v>
      </c>
      <c r="D9868">
        <v>63780</v>
      </c>
      <c r="E9868">
        <v>70860</v>
      </c>
      <c r="F9868">
        <v>76560</v>
      </c>
      <c r="G9868">
        <v>82200</v>
      </c>
      <c r="H9868">
        <v>87900</v>
      </c>
      <c r="I9868">
        <v>93540</v>
      </c>
      <c r="J9868">
        <v>99240</v>
      </c>
      <c r="K9868" t="s">
        <v>3078</v>
      </c>
      <c r="L9868">
        <v>3</v>
      </c>
      <c r="M9868">
        <v>60</v>
      </c>
      <c r="N9868" t="s">
        <v>43</v>
      </c>
    </row>
    <row r="9869" spans="1:14" x14ac:dyDescent="0.2">
      <c r="A9869" t="s">
        <v>15628</v>
      </c>
      <c r="B9869">
        <v>49620</v>
      </c>
      <c r="C9869">
        <v>56700</v>
      </c>
      <c r="D9869">
        <v>63780</v>
      </c>
      <c r="E9869">
        <v>70860</v>
      </c>
      <c r="F9869">
        <v>76560</v>
      </c>
      <c r="G9869">
        <v>82200</v>
      </c>
      <c r="H9869">
        <v>87900</v>
      </c>
      <c r="I9869">
        <v>93540</v>
      </c>
      <c r="J9869">
        <v>99240</v>
      </c>
      <c r="K9869" t="s">
        <v>3078</v>
      </c>
      <c r="L9869">
        <v>3</v>
      </c>
      <c r="M9869">
        <v>60</v>
      </c>
      <c r="N9869" t="s">
        <v>44</v>
      </c>
    </row>
    <row r="9870" spans="1:14" x14ac:dyDescent="0.2">
      <c r="A9870" t="s">
        <v>15629</v>
      </c>
      <c r="B9870">
        <v>49620</v>
      </c>
      <c r="C9870">
        <v>56700</v>
      </c>
      <c r="D9870">
        <v>63780</v>
      </c>
      <c r="E9870">
        <v>70860</v>
      </c>
      <c r="F9870">
        <v>76560</v>
      </c>
      <c r="G9870">
        <v>82200</v>
      </c>
      <c r="H9870">
        <v>87900</v>
      </c>
      <c r="I9870">
        <v>93540</v>
      </c>
      <c r="J9870">
        <v>99240</v>
      </c>
      <c r="K9870" t="s">
        <v>3078</v>
      </c>
      <c r="L9870">
        <v>3</v>
      </c>
      <c r="M9870">
        <v>60</v>
      </c>
      <c r="N9870" t="s">
        <v>45</v>
      </c>
    </row>
    <row r="9871" spans="1:14" x14ac:dyDescent="0.2">
      <c r="A9871" t="s">
        <v>15630</v>
      </c>
      <c r="B9871">
        <v>49620</v>
      </c>
      <c r="C9871">
        <v>56700</v>
      </c>
      <c r="D9871">
        <v>63780</v>
      </c>
      <c r="E9871">
        <v>70860</v>
      </c>
      <c r="F9871">
        <v>76560</v>
      </c>
      <c r="G9871">
        <v>82200</v>
      </c>
      <c r="H9871">
        <v>87900</v>
      </c>
      <c r="I9871">
        <v>93540</v>
      </c>
      <c r="J9871">
        <v>99240</v>
      </c>
      <c r="K9871" t="s">
        <v>3078</v>
      </c>
      <c r="L9871">
        <v>3</v>
      </c>
      <c r="M9871">
        <v>60</v>
      </c>
      <c r="N9871" t="s">
        <v>46</v>
      </c>
    </row>
    <row r="9872" spans="1:14" x14ac:dyDescent="0.2">
      <c r="A9872" t="s">
        <v>15631</v>
      </c>
      <c r="B9872">
        <v>49620</v>
      </c>
      <c r="C9872">
        <v>56700</v>
      </c>
      <c r="D9872">
        <v>63780</v>
      </c>
      <c r="E9872">
        <v>70860</v>
      </c>
      <c r="F9872">
        <v>76560</v>
      </c>
      <c r="G9872">
        <v>82200</v>
      </c>
      <c r="H9872">
        <v>87900</v>
      </c>
      <c r="I9872">
        <v>93540</v>
      </c>
      <c r="J9872">
        <v>99240</v>
      </c>
      <c r="K9872" t="s">
        <v>3078</v>
      </c>
      <c r="L9872">
        <v>3</v>
      </c>
      <c r="M9872">
        <v>60</v>
      </c>
      <c r="N9872" t="s">
        <v>47</v>
      </c>
    </row>
    <row r="9873" spans="1:14" x14ac:dyDescent="0.2">
      <c r="A9873" t="s">
        <v>15632</v>
      </c>
      <c r="B9873">
        <v>49620</v>
      </c>
      <c r="C9873">
        <v>56700</v>
      </c>
      <c r="D9873">
        <v>63780</v>
      </c>
      <c r="E9873">
        <v>70860</v>
      </c>
      <c r="F9873">
        <v>76560</v>
      </c>
      <c r="G9873">
        <v>82200</v>
      </c>
      <c r="H9873">
        <v>87900</v>
      </c>
      <c r="I9873">
        <v>93540</v>
      </c>
      <c r="J9873">
        <v>99240</v>
      </c>
      <c r="K9873" t="s">
        <v>3078</v>
      </c>
      <c r="L9873">
        <v>3</v>
      </c>
      <c r="M9873">
        <v>60</v>
      </c>
      <c r="N9873" t="s">
        <v>48</v>
      </c>
    </row>
    <row r="9874" spans="1:14" x14ac:dyDescent="0.2">
      <c r="A9874" t="s">
        <v>15633</v>
      </c>
      <c r="B9874">
        <v>49620</v>
      </c>
      <c r="C9874">
        <v>56700</v>
      </c>
      <c r="D9874">
        <v>63780</v>
      </c>
      <c r="E9874">
        <v>70860</v>
      </c>
      <c r="F9874">
        <v>76560</v>
      </c>
      <c r="G9874">
        <v>82200</v>
      </c>
      <c r="H9874">
        <v>87900</v>
      </c>
      <c r="I9874">
        <v>93540</v>
      </c>
      <c r="J9874">
        <v>99240</v>
      </c>
      <c r="K9874" t="s">
        <v>3078</v>
      </c>
      <c r="L9874">
        <v>3</v>
      </c>
      <c r="M9874">
        <v>60</v>
      </c>
      <c r="N9874" t="s">
        <v>49</v>
      </c>
    </row>
    <row r="9875" spans="1:14" x14ac:dyDescent="0.2">
      <c r="A9875" t="s">
        <v>15634</v>
      </c>
      <c r="B9875">
        <v>49620</v>
      </c>
      <c r="C9875">
        <v>56700</v>
      </c>
      <c r="D9875">
        <v>63780</v>
      </c>
      <c r="E9875">
        <v>70860</v>
      </c>
      <c r="F9875">
        <v>76560</v>
      </c>
      <c r="G9875">
        <v>82200</v>
      </c>
      <c r="H9875">
        <v>87900</v>
      </c>
      <c r="I9875">
        <v>93540</v>
      </c>
      <c r="J9875">
        <v>99240</v>
      </c>
      <c r="K9875" t="s">
        <v>3078</v>
      </c>
      <c r="L9875">
        <v>3</v>
      </c>
      <c r="M9875">
        <v>60</v>
      </c>
      <c r="N9875" t="s">
        <v>50</v>
      </c>
    </row>
    <row r="9876" spans="1:14" x14ac:dyDescent="0.2">
      <c r="A9876" t="s">
        <v>15635</v>
      </c>
      <c r="B9876">
        <v>49620</v>
      </c>
      <c r="C9876">
        <v>56700</v>
      </c>
      <c r="D9876">
        <v>63780</v>
      </c>
      <c r="E9876">
        <v>70860</v>
      </c>
      <c r="F9876">
        <v>76560</v>
      </c>
      <c r="G9876">
        <v>82200</v>
      </c>
      <c r="H9876">
        <v>87900</v>
      </c>
      <c r="I9876">
        <v>93540</v>
      </c>
      <c r="J9876">
        <v>99240</v>
      </c>
      <c r="K9876" t="s">
        <v>3078</v>
      </c>
      <c r="L9876">
        <v>3</v>
      </c>
      <c r="M9876">
        <v>60</v>
      </c>
      <c r="N9876" t="s">
        <v>51</v>
      </c>
    </row>
    <row r="9877" spans="1:14" x14ac:dyDescent="0.2">
      <c r="A9877" t="s">
        <v>15636</v>
      </c>
      <c r="B9877">
        <v>49620</v>
      </c>
      <c r="C9877">
        <v>56700</v>
      </c>
      <c r="D9877">
        <v>63780</v>
      </c>
      <c r="E9877">
        <v>70860</v>
      </c>
      <c r="F9877">
        <v>76560</v>
      </c>
      <c r="G9877">
        <v>82200</v>
      </c>
      <c r="H9877">
        <v>87900</v>
      </c>
      <c r="I9877">
        <v>93540</v>
      </c>
      <c r="J9877">
        <v>99240</v>
      </c>
      <c r="K9877" t="s">
        <v>3078</v>
      </c>
      <c r="L9877">
        <v>3</v>
      </c>
      <c r="M9877">
        <v>60</v>
      </c>
      <c r="N9877" t="s">
        <v>52</v>
      </c>
    </row>
    <row r="9878" spans="1:14" x14ac:dyDescent="0.2">
      <c r="A9878" t="s">
        <v>15637</v>
      </c>
      <c r="B9878">
        <v>49620</v>
      </c>
      <c r="C9878">
        <v>56700</v>
      </c>
      <c r="D9878">
        <v>63780</v>
      </c>
      <c r="E9878">
        <v>70860</v>
      </c>
      <c r="F9878">
        <v>76560</v>
      </c>
      <c r="G9878">
        <v>82200</v>
      </c>
      <c r="H9878">
        <v>87900</v>
      </c>
      <c r="I9878">
        <v>93540</v>
      </c>
      <c r="J9878">
        <v>99240</v>
      </c>
      <c r="K9878" t="s">
        <v>3078</v>
      </c>
      <c r="L9878">
        <v>3</v>
      </c>
      <c r="M9878">
        <v>60</v>
      </c>
      <c r="N9878" t="s">
        <v>53</v>
      </c>
    </row>
    <row r="9879" spans="1:14" x14ac:dyDescent="0.2">
      <c r="A9879" t="s">
        <v>15638</v>
      </c>
      <c r="B9879">
        <v>49620</v>
      </c>
      <c r="C9879">
        <v>56700</v>
      </c>
      <c r="D9879">
        <v>63780</v>
      </c>
      <c r="E9879">
        <v>70860</v>
      </c>
      <c r="F9879">
        <v>76560</v>
      </c>
      <c r="G9879">
        <v>82200</v>
      </c>
      <c r="H9879">
        <v>87900</v>
      </c>
      <c r="I9879">
        <v>93540</v>
      </c>
      <c r="J9879">
        <v>99240</v>
      </c>
      <c r="K9879" t="s">
        <v>3078</v>
      </c>
      <c r="L9879">
        <v>3</v>
      </c>
      <c r="M9879">
        <v>60</v>
      </c>
      <c r="N9879" t="s">
        <v>54</v>
      </c>
    </row>
    <row r="9880" spans="1:14" x14ac:dyDescent="0.2">
      <c r="A9880" t="s">
        <v>15639</v>
      </c>
      <c r="B9880">
        <v>49620</v>
      </c>
      <c r="C9880">
        <v>56700</v>
      </c>
      <c r="D9880">
        <v>63780</v>
      </c>
      <c r="E9880">
        <v>70860</v>
      </c>
      <c r="F9880">
        <v>76560</v>
      </c>
      <c r="G9880">
        <v>82200</v>
      </c>
      <c r="H9880">
        <v>87900</v>
      </c>
      <c r="I9880">
        <v>93540</v>
      </c>
      <c r="J9880">
        <v>99240</v>
      </c>
      <c r="K9880" t="s">
        <v>3078</v>
      </c>
      <c r="L9880">
        <v>3</v>
      </c>
      <c r="M9880">
        <v>60</v>
      </c>
      <c r="N9880" t="s">
        <v>55</v>
      </c>
    </row>
    <row r="9881" spans="1:14" x14ac:dyDescent="0.2">
      <c r="A9881" t="s">
        <v>15640</v>
      </c>
      <c r="B9881">
        <v>49620</v>
      </c>
      <c r="C9881">
        <v>56700</v>
      </c>
      <c r="D9881">
        <v>63780</v>
      </c>
      <c r="E9881">
        <v>70860</v>
      </c>
      <c r="F9881">
        <v>76560</v>
      </c>
      <c r="G9881">
        <v>82200</v>
      </c>
      <c r="H9881">
        <v>87900</v>
      </c>
      <c r="I9881">
        <v>93540</v>
      </c>
      <c r="J9881">
        <v>99240</v>
      </c>
      <c r="K9881" t="s">
        <v>3078</v>
      </c>
      <c r="L9881">
        <v>3</v>
      </c>
      <c r="M9881">
        <v>60</v>
      </c>
      <c r="N9881" t="s">
        <v>56</v>
      </c>
    </row>
    <row r="9882" spans="1:14" x14ac:dyDescent="0.2">
      <c r="A9882" t="s">
        <v>15641</v>
      </c>
      <c r="B9882">
        <v>49620</v>
      </c>
      <c r="C9882">
        <v>56700</v>
      </c>
      <c r="D9882">
        <v>63780</v>
      </c>
      <c r="E9882">
        <v>70860</v>
      </c>
      <c r="F9882">
        <v>76560</v>
      </c>
      <c r="G9882">
        <v>82200</v>
      </c>
      <c r="H9882">
        <v>87900</v>
      </c>
      <c r="I9882">
        <v>93540</v>
      </c>
      <c r="J9882">
        <v>99240</v>
      </c>
      <c r="K9882" t="s">
        <v>3078</v>
      </c>
      <c r="L9882">
        <v>3</v>
      </c>
      <c r="M9882">
        <v>60</v>
      </c>
      <c r="N9882" t="s">
        <v>57</v>
      </c>
    </row>
    <row r="9883" spans="1:14" x14ac:dyDescent="0.2">
      <c r="A9883" t="s">
        <v>15642</v>
      </c>
      <c r="B9883">
        <v>49620</v>
      </c>
      <c r="C9883">
        <v>56700</v>
      </c>
      <c r="D9883">
        <v>63780</v>
      </c>
      <c r="E9883">
        <v>70860</v>
      </c>
      <c r="F9883">
        <v>76560</v>
      </c>
      <c r="G9883">
        <v>82200</v>
      </c>
      <c r="H9883">
        <v>87900</v>
      </c>
      <c r="I9883">
        <v>93540</v>
      </c>
      <c r="J9883">
        <v>99240</v>
      </c>
      <c r="K9883" t="s">
        <v>3078</v>
      </c>
      <c r="L9883">
        <v>3</v>
      </c>
      <c r="M9883">
        <v>60</v>
      </c>
      <c r="N9883" t="s">
        <v>58</v>
      </c>
    </row>
    <row r="9884" spans="1:14" x14ac:dyDescent="0.2">
      <c r="A9884" t="s">
        <v>15643</v>
      </c>
      <c r="B9884">
        <v>49620</v>
      </c>
      <c r="C9884">
        <v>56700</v>
      </c>
      <c r="D9884">
        <v>63780</v>
      </c>
      <c r="E9884">
        <v>70860</v>
      </c>
      <c r="F9884">
        <v>76560</v>
      </c>
      <c r="G9884">
        <v>82200</v>
      </c>
      <c r="H9884">
        <v>87900</v>
      </c>
      <c r="I9884">
        <v>93540</v>
      </c>
      <c r="J9884">
        <v>99240</v>
      </c>
      <c r="K9884" t="s">
        <v>3078</v>
      </c>
      <c r="L9884">
        <v>3</v>
      </c>
      <c r="M9884">
        <v>60</v>
      </c>
      <c r="N9884" t="s">
        <v>60</v>
      </c>
    </row>
    <row r="9885" spans="1:14" x14ac:dyDescent="0.2">
      <c r="A9885" t="s">
        <v>15644</v>
      </c>
      <c r="B9885">
        <v>49620</v>
      </c>
      <c r="C9885">
        <v>56700</v>
      </c>
      <c r="D9885">
        <v>63780</v>
      </c>
      <c r="E9885">
        <v>70860</v>
      </c>
      <c r="F9885">
        <v>76560</v>
      </c>
      <c r="G9885">
        <v>82200</v>
      </c>
      <c r="H9885">
        <v>87900</v>
      </c>
      <c r="I9885">
        <v>93540</v>
      </c>
      <c r="J9885">
        <v>99240</v>
      </c>
      <c r="K9885" t="s">
        <v>3078</v>
      </c>
      <c r="L9885">
        <v>3</v>
      </c>
      <c r="M9885">
        <v>60</v>
      </c>
      <c r="N9885" t="s">
        <v>59</v>
      </c>
    </row>
    <row r="9886" spans="1:14" x14ac:dyDescent="0.2">
      <c r="A9886" t="s">
        <v>15645</v>
      </c>
      <c r="B9886">
        <v>49620</v>
      </c>
      <c r="C9886">
        <v>56700</v>
      </c>
      <c r="D9886">
        <v>63780</v>
      </c>
      <c r="E9886">
        <v>70860</v>
      </c>
      <c r="F9886">
        <v>76560</v>
      </c>
      <c r="G9886">
        <v>82200</v>
      </c>
      <c r="H9886">
        <v>87900</v>
      </c>
      <c r="I9886">
        <v>93540</v>
      </c>
      <c r="J9886">
        <v>99240</v>
      </c>
      <c r="K9886" t="s">
        <v>3078</v>
      </c>
      <c r="L9886">
        <v>3</v>
      </c>
      <c r="M9886">
        <v>60</v>
      </c>
      <c r="N9886" t="s">
        <v>61</v>
      </c>
    </row>
    <row r="9887" spans="1:14" x14ac:dyDescent="0.2">
      <c r="A9887" t="s">
        <v>15646</v>
      </c>
      <c r="B9887">
        <v>49620</v>
      </c>
      <c r="C9887">
        <v>56700</v>
      </c>
      <c r="D9887">
        <v>63780</v>
      </c>
      <c r="E9887">
        <v>70860</v>
      </c>
      <c r="F9887">
        <v>76560</v>
      </c>
      <c r="G9887">
        <v>82200</v>
      </c>
      <c r="H9887">
        <v>87900</v>
      </c>
      <c r="I9887">
        <v>93540</v>
      </c>
      <c r="J9887">
        <v>99240</v>
      </c>
      <c r="K9887" t="s">
        <v>3078</v>
      </c>
      <c r="L9887">
        <v>3</v>
      </c>
      <c r="M9887">
        <v>60</v>
      </c>
      <c r="N9887" t="s">
        <v>62</v>
      </c>
    </row>
    <row r="9888" spans="1:14" x14ac:dyDescent="0.2">
      <c r="A9888" t="s">
        <v>15647</v>
      </c>
      <c r="B9888">
        <v>49620</v>
      </c>
      <c r="C9888">
        <v>56700</v>
      </c>
      <c r="D9888">
        <v>63780</v>
      </c>
      <c r="E9888">
        <v>70860</v>
      </c>
      <c r="F9888">
        <v>76560</v>
      </c>
      <c r="G9888">
        <v>82200</v>
      </c>
      <c r="H9888">
        <v>87900</v>
      </c>
      <c r="I9888">
        <v>93540</v>
      </c>
      <c r="J9888">
        <v>99240</v>
      </c>
      <c r="K9888" t="s">
        <v>3078</v>
      </c>
      <c r="L9888">
        <v>3</v>
      </c>
      <c r="M9888">
        <v>60</v>
      </c>
      <c r="N9888" t="s">
        <v>63</v>
      </c>
    </row>
    <row r="9889" spans="1:14" x14ac:dyDescent="0.2">
      <c r="A9889" t="s">
        <v>15648</v>
      </c>
      <c r="B9889">
        <v>49620</v>
      </c>
      <c r="C9889">
        <v>56700</v>
      </c>
      <c r="D9889">
        <v>63780</v>
      </c>
      <c r="E9889">
        <v>70860</v>
      </c>
      <c r="F9889">
        <v>76560</v>
      </c>
      <c r="G9889">
        <v>82200</v>
      </c>
      <c r="H9889">
        <v>87900</v>
      </c>
      <c r="I9889">
        <v>93540</v>
      </c>
      <c r="J9889">
        <v>99240</v>
      </c>
      <c r="K9889" t="s">
        <v>3078</v>
      </c>
      <c r="L9889">
        <v>3</v>
      </c>
      <c r="M9889">
        <v>60</v>
      </c>
      <c r="N9889" t="s">
        <v>65</v>
      </c>
    </row>
    <row r="9890" spans="1:14" x14ac:dyDescent="0.2">
      <c r="A9890" t="s">
        <v>15649</v>
      </c>
      <c r="B9890">
        <v>49620</v>
      </c>
      <c r="C9890">
        <v>56700</v>
      </c>
      <c r="D9890">
        <v>63780</v>
      </c>
      <c r="E9890">
        <v>70860</v>
      </c>
      <c r="F9890">
        <v>76560</v>
      </c>
      <c r="G9890">
        <v>82200</v>
      </c>
      <c r="H9890">
        <v>87900</v>
      </c>
      <c r="I9890">
        <v>93540</v>
      </c>
      <c r="J9890">
        <v>99240</v>
      </c>
      <c r="K9890" t="s">
        <v>3078</v>
      </c>
      <c r="L9890">
        <v>3</v>
      </c>
      <c r="M9890">
        <v>60</v>
      </c>
      <c r="N9890" t="s">
        <v>64</v>
      </c>
    </row>
    <row r="9891" spans="1:14" x14ac:dyDescent="0.2">
      <c r="A9891" t="s">
        <v>15650</v>
      </c>
      <c r="B9891">
        <v>48180</v>
      </c>
      <c r="C9891">
        <v>55080</v>
      </c>
      <c r="D9891">
        <v>61980</v>
      </c>
      <c r="E9891">
        <v>68820</v>
      </c>
      <c r="F9891">
        <v>74340</v>
      </c>
      <c r="G9891">
        <v>79860</v>
      </c>
      <c r="H9891">
        <v>85380</v>
      </c>
      <c r="I9891">
        <v>90900</v>
      </c>
      <c r="J9891">
        <v>96360</v>
      </c>
      <c r="K9891" t="s">
        <v>3078</v>
      </c>
      <c r="L9891">
        <v>5</v>
      </c>
      <c r="M9891">
        <v>60</v>
      </c>
      <c r="N9891" t="s">
        <v>66</v>
      </c>
    </row>
    <row r="9892" spans="1:14" x14ac:dyDescent="0.2">
      <c r="A9892" t="s">
        <v>15651</v>
      </c>
      <c r="B9892">
        <v>48180</v>
      </c>
      <c r="C9892">
        <v>55080</v>
      </c>
      <c r="D9892">
        <v>61980</v>
      </c>
      <c r="E9892">
        <v>68820</v>
      </c>
      <c r="F9892">
        <v>74340</v>
      </c>
      <c r="G9892">
        <v>79860</v>
      </c>
      <c r="H9892">
        <v>85380</v>
      </c>
      <c r="I9892">
        <v>90900</v>
      </c>
      <c r="J9892">
        <v>96360</v>
      </c>
      <c r="K9892" t="s">
        <v>3078</v>
      </c>
      <c r="L9892">
        <v>5</v>
      </c>
      <c r="M9892">
        <v>60</v>
      </c>
      <c r="N9892" t="s">
        <v>67</v>
      </c>
    </row>
    <row r="9893" spans="1:14" x14ac:dyDescent="0.2">
      <c r="A9893" t="s">
        <v>15652</v>
      </c>
      <c r="B9893">
        <v>48180</v>
      </c>
      <c r="C9893">
        <v>55080</v>
      </c>
      <c r="D9893">
        <v>61980</v>
      </c>
      <c r="E9893">
        <v>68820</v>
      </c>
      <c r="F9893">
        <v>74340</v>
      </c>
      <c r="G9893">
        <v>79860</v>
      </c>
      <c r="H9893">
        <v>85380</v>
      </c>
      <c r="I9893">
        <v>90900</v>
      </c>
      <c r="J9893">
        <v>96360</v>
      </c>
      <c r="K9893" t="s">
        <v>3078</v>
      </c>
      <c r="L9893">
        <v>5</v>
      </c>
      <c r="M9893">
        <v>60</v>
      </c>
      <c r="N9893" t="s">
        <v>68</v>
      </c>
    </row>
    <row r="9894" spans="1:14" x14ac:dyDescent="0.2">
      <c r="A9894" t="s">
        <v>15653</v>
      </c>
      <c r="B9894">
        <v>48180</v>
      </c>
      <c r="C9894">
        <v>55080</v>
      </c>
      <c r="D9894">
        <v>61980</v>
      </c>
      <c r="E9894">
        <v>68820</v>
      </c>
      <c r="F9894">
        <v>74340</v>
      </c>
      <c r="G9894">
        <v>79860</v>
      </c>
      <c r="H9894">
        <v>85380</v>
      </c>
      <c r="I9894">
        <v>90900</v>
      </c>
      <c r="J9894">
        <v>96360</v>
      </c>
      <c r="K9894" t="s">
        <v>3078</v>
      </c>
      <c r="L9894">
        <v>5</v>
      </c>
      <c r="M9894">
        <v>60</v>
      </c>
      <c r="N9894" t="s">
        <v>69</v>
      </c>
    </row>
    <row r="9895" spans="1:14" x14ac:dyDescent="0.2">
      <c r="A9895" t="s">
        <v>15654</v>
      </c>
      <c r="B9895">
        <v>48180</v>
      </c>
      <c r="C9895">
        <v>55080</v>
      </c>
      <c r="D9895">
        <v>61980</v>
      </c>
      <c r="E9895">
        <v>68820</v>
      </c>
      <c r="F9895">
        <v>74340</v>
      </c>
      <c r="G9895">
        <v>79860</v>
      </c>
      <c r="H9895">
        <v>85380</v>
      </c>
      <c r="I9895">
        <v>90900</v>
      </c>
      <c r="J9895">
        <v>96360</v>
      </c>
      <c r="K9895" t="s">
        <v>3078</v>
      </c>
      <c r="L9895">
        <v>5</v>
      </c>
      <c r="M9895">
        <v>60</v>
      </c>
      <c r="N9895" t="s">
        <v>70</v>
      </c>
    </row>
    <row r="9896" spans="1:14" x14ac:dyDescent="0.2">
      <c r="A9896" t="s">
        <v>15655</v>
      </c>
      <c r="B9896">
        <v>48180</v>
      </c>
      <c r="C9896">
        <v>55080</v>
      </c>
      <c r="D9896">
        <v>61980</v>
      </c>
      <c r="E9896">
        <v>68820</v>
      </c>
      <c r="F9896">
        <v>74340</v>
      </c>
      <c r="G9896">
        <v>79860</v>
      </c>
      <c r="H9896">
        <v>85380</v>
      </c>
      <c r="I9896">
        <v>90900</v>
      </c>
      <c r="J9896">
        <v>96360</v>
      </c>
      <c r="K9896" t="s">
        <v>3078</v>
      </c>
      <c r="L9896">
        <v>5</v>
      </c>
      <c r="M9896">
        <v>60</v>
      </c>
      <c r="N9896" t="s">
        <v>71</v>
      </c>
    </row>
    <row r="9897" spans="1:14" x14ac:dyDescent="0.2">
      <c r="A9897" t="s">
        <v>15656</v>
      </c>
      <c r="B9897">
        <v>48180</v>
      </c>
      <c r="C9897">
        <v>55080</v>
      </c>
      <c r="D9897">
        <v>61980</v>
      </c>
      <c r="E9897">
        <v>68820</v>
      </c>
      <c r="F9897">
        <v>74340</v>
      </c>
      <c r="G9897">
        <v>79860</v>
      </c>
      <c r="H9897">
        <v>85380</v>
      </c>
      <c r="I9897">
        <v>90900</v>
      </c>
      <c r="J9897">
        <v>96360</v>
      </c>
      <c r="K9897" t="s">
        <v>3078</v>
      </c>
      <c r="L9897">
        <v>5</v>
      </c>
      <c r="M9897">
        <v>60</v>
      </c>
      <c r="N9897" t="s">
        <v>72</v>
      </c>
    </row>
    <row r="9898" spans="1:14" x14ac:dyDescent="0.2">
      <c r="A9898" t="s">
        <v>15657</v>
      </c>
      <c r="B9898">
        <v>48180</v>
      </c>
      <c r="C9898">
        <v>55080</v>
      </c>
      <c r="D9898">
        <v>61980</v>
      </c>
      <c r="E9898">
        <v>68820</v>
      </c>
      <c r="F9898">
        <v>74340</v>
      </c>
      <c r="G9898">
        <v>79860</v>
      </c>
      <c r="H9898">
        <v>85380</v>
      </c>
      <c r="I9898">
        <v>90900</v>
      </c>
      <c r="J9898">
        <v>96360</v>
      </c>
      <c r="K9898" t="s">
        <v>3078</v>
      </c>
      <c r="L9898">
        <v>5</v>
      </c>
      <c r="M9898">
        <v>60</v>
      </c>
      <c r="N9898" t="s">
        <v>73</v>
      </c>
    </row>
    <row r="9899" spans="1:14" x14ac:dyDescent="0.2">
      <c r="A9899" t="s">
        <v>15658</v>
      </c>
      <c r="B9899">
        <v>48180</v>
      </c>
      <c r="C9899">
        <v>55080</v>
      </c>
      <c r="D9899">
        <v>61980</v>
      </c>
      <c r="E9899">
        <v>68820</v>
      </c>
      <c r="F9899">
        <v>74340</v>
      </c>
      <c r="G9899">
        <v>79860</v>
      </c>
      <c r="H9899">
        <v>85380</v>
      </c>
      <c r="I9899">
        <v>90900</v>
      </c>
      <c r="J9899">
        <v>96360</v>
      </c>
      <c r="K9899" t="s">
        <v>3078</v>
      </c>
      <c r="L9899">
        <v>5</v>
      </c>
      <c r="M9899">
        <v>60</v>
      </c>
      <c r="N9899" t="s">
        <v>74</v>
      </c>
    </row>
    <row r="9900" spans="1:14" x14ac:dyDescent="0.2">
      <c r="A9900" t="s">
        <v>15659</v>
      </c>
      <c r="B9900">
        <v>48180</v>
      </c>
      <c r="C9900">
        <v>55080</v>
      </c>
      <c r="D9900">
        <v>61980</v>
      </c>
      <c r="E9900">
        <v>68820</v>
      </c>
      <c r="F9900">
        <v>74340</v>
      </c>
      <c r="G9900">
        <v>79860</v>
      </c>
      <c r="H9900">
        <v>85380</v>
      </c>
      <c r="I9900">
        <v>90900</v>
      </c>
      <c r="J9900">
        <v>96360</v>
      </c>
      <c r="K9900" t="s">
        <v>3078</v>
      </c>
      <c r="L9900">
        <v>5</v>
      </c>
      <c r="M9900">
        <v>60</v>
      </c>
      <c r="N9900" t="s">
        <v>75</v>
      </c>
    </row>
    <row r="9901" spans="1:14" x14ac:dyDescent="0.2">
      <c r="A9901" t="s">
        <v>15660</v>
      </c>
      <c r="B9901">
        <v>48180</v>
      </c>
      <c r="C9901">
        <v>55080</v>
      </c>
      <c r="D9901">
        <v>61980</v>
      </c>
      <c r="E9901">
        <v>68820</v>
      </c>
      <c r="F9901">
        <v>74340</v>
      </c>
      <c r="G9901">
        <v>79860</v>
      </c>
      <c r="H9901">
        <v>85380</v>
      </c>
      <c r="I9901">
        <v>90900</v>
      </c>
      <c r="J9901">
        <v>96360</v>
      </c>
      <c r="K9901" t="s">
        <v>3078</v>
      </c>
      <c r="L9901">
        <v>5</v>
      </c>
      <c r="M9901">
        <v>60</v>
      </c>
      <c r="N9901" t="s">
        <v>76</v>
      </c>
    </row>
    <row r="9902" spans="1:14" x14ac:dyDescent="0.2">
      <c r="A9902" t="s">
        <v>15661</v>
      </c>
      <c r="B9902">
        <v>48180</v>
      </c>
      <c r="C9902">
        <v>55080</v>
      </c>
      <c r="D9902">
        <v>61980</v>
      </c>
      <c r="E9902">
        <v>68820</v>
      </c>
      <c r="F9902">
        <v>74340</v>
      </c>
      <c r="G9902">
        <v>79860</v>
      </c>
      <c r="H9902">
        <v>85380</v>
      </c>
      <c r="I9902">
        <v>90900</v>
      </c>
      <c r="J9902">
        <v>96360</v>
      </c>
      <c r="K9902" t="s">
        <v>3078</v>
      </c>
      <c r="L9902">
        <v>5</v>
      </c>
      <c r="M9902">
        <v>60</v>
      </c>
      <c r="N9902" t="s">
        <v>77</v>
      </c>
    </row>
    <row r="9903" spans="1:14" x14ac:dyDescent="0.2">
      <c r="A9903" t="s">
        <v>15662</v>
      </c>
      <c r="B9903">
        <v>48180</v>
      </c>
      <c r="C9903">
        <v>55080</v>
      </c>
      <c r="D9903">
        <v>61980</v>
      </c>
      <c r="E9903">
        <v>68820</v>
      </c>
      <c r="F9903">
        <v>74340</v>
      </c>
      <c r="G9903">
        <v>79860</v>
      </c>
      <c r="H9903">
        <v>85380</v>
      </c>
      <c r="I9903">
        <v>90900</v>
      </c>
      <c r="J9903">
        <v>96360</v>
      </c>
      <c r="K9903" t="s">
        <v>3078</v>
      </c>
      <c r="L9903">
        <v>5</v>
      </c>
      <c r="M9903">
        <v>60</v>
      </c>
      <c r="N9903" t="s">
        <v>78</v>
      </c>
    </row>
    <row r="9904" spans="1:14" x14ac:dyDescent="0.2">
      <c r="A9904" t="s">
        <v>15663</v>
      </c>
      <c r="B9904">
        <v>48180</v>
      </c>
      <c r="C9904">
        <v>55080</v>
      </c>
      <c r="D9904">
        <v>61980</v>
      </c>
      <c r="E9904">
        <v>68820</v>
      </c>
      <c r="F9904">
        <v>74340</v>
      </c>
      <c r="G9904">
        <v>79860</v>
      </c>
      <c r="H9904">
        <v>85380</v>
      </c>
      <c r="I9904">
        <v>90900</v>
      </c>
      <c r="J9904">
        <v>96360</v>
      </c>
      <c r="K9904" t="s">
        <v>3078</v>
      </c>
      <c r="L9904">
        <v>5</v>
      </c>
      <c r="M9904">
        <v>60</v>
      </c>
      <c r="N9904" t="s">
        <v>79</v>
      </c>
    </row>
    <row r="9905" spans="1:14" x14ac:dyDescent="0.2">
      <c r="A9905" t="s">
        <v>15664</v>
      </c>
      <c r="B9905">
        <v>48180</v>
      </c>
      <c r="C9905">
        <v>55080</v>
      </c>
      <c r="D9905">
        <v>61980</v>
      </c>
      <c r="E9905">
        <v>68820</v>
      </c>
      <c r="F9905">
        <v>74340</v>
      </c>
      <c r="G9905">
        <v>79860</v>
      </c>
      <c r="H9905">
        <v>85380</v>
      </c>
      <c r="I9905">
        <v>90900</v>
      </c>
      <c r="J9905">
        <v>96360</v>
      </c>
      <c r="K9905" t="s">
        <v>3078</v>
      </c>
      <c r="L9905">
        <v>5</v>
      </c>
      <c r="M9905">
        <v>60</v>
      </c>
      <c r="N9905" t="s">
        <v>80</v>
      </c>
    </row>
    <row r="9906" spans="1:14" x14ac:dyDescent="0.2">
      <c r="A9906" t="s">
        <v>15665</v>
      </c>
      <c r="B9906">
        <v>48180</v>
      </c>
      <c r="C9906">
        <v>55080</v>
      </c>
      <c r="D9906">
        <v>61980</v>
      </c>
      <c r="E9906">
        <v>68820</v>
      </c>
      <c r="F9906">
        <v>74340</v>
      </c>
      <c r="G9906">
        <v>79860</v>
      </c>
      <c r="H9906">
        <v>85380</v>
      </c>
      <c r="I9906">
        <v>90900</v>
      </c>
      <c r="J9906">
        <v>96360</v>
      </c>
      <c r="K9906" t="s">
        <v>3078</v>
      </c>
      <c r="L9906">
        <v>5</v>
      </c>
      <c r="M9906">
        <v>60</v>
      </c>
      <c r="N9906" t="s">
        <v>81</v>
      </c>
    </row>
    <row r="9907" spans="1:14" x14ac:dyDescent="0.2">
      <c r="A9907" t="s">
        <v>15666</v>
      </c>
      <c r="B9907">
        <v>48180</v>
      </c>
      <c r="C9907">
        <v>55080</v>
      </c>
      <c r="D9907">
        <v>61980</v>
      </c>
      <c r="E9907">
        <v>68820</v>
      </c>
      <c r="F9907">
        <v>74340</v>
      </c>
      <c r="G9907">
        <v>79860</v>
      </c>
      <c r="H9907">
        <v>85380</v>
      </c>
      <c r="I9907">
        <v>90900</v>
      </c>
      <c r="J9907">
        <v>96360</v>
      </c>
      <c r="K9907" t="s">
        <v>3078</v>
      </c>
      <c r="L9907">
        <v>5</v>
      </c>
      <c r="M9907">
        <v>60</v>
      </c>
      <c r="N9907" t="s">
        <v>82</v>
      </c>
    </row>
    <row r="9908" spans="1:14" x14ac:dyDescent="0.2">
      <c r="A9908" t="s">
        <v>15667</v>
      </c>
      <c r="B9908">
        <v>48180</v>
      </c>
      <c r="C9908">
        <v>55080</v>
      </c>
      <c r="D9908">
        <v>61980</v>
      </c>
      <c r="E9908">
        <v>68820</v>
      </c>
      <c r="F9908">
        <v>74340</v>
      </c>
      <c r="G9908">
        <v>79860</v>
      </c>
      <c r="H9908">
        <v>85380</v>
      </c>
      <c r="I9908">
        <v>90900</v>
      </c>
      <c r="J9908">
        <v>96360</v>
      </c>
      <c r="K9908" t="s">
        <v>3078</v>
      </c>
      <c r="L9908">
        <v>5</v>
      </c>
      <c r="M9908">
        <v>60</v>
      </c>
      <c r="N9908" t="s">
        <v>83</v>
      </c>
    </row>
    <row r="9909" spans="1:14" x14ac:dyDescent="0.2">
      <c r="A9909" t="s">
        <v>15668</v>
      </c>
      <c r="B9909">
        <v>48180</v>
      </c>
      <c r="C9909">
        <v>55080</v>
      </c>
      <c r="D9909">
        <v>61980</v>
      </c>
      <c r="E9909">
        <v>68820</v>
      </c>
      <c r="F9909">
        <v>74340</v>
      </c>
      <c r="G9909">
        <v>79860</v>
      </c>
      <c r="H9909">
        <v>85380</v>
      </c>
      <c r="I9909">
        <v>90900</v>
      </c>
      <c r="J9909">
        <v>96360</v>
      </c>
      <c r="K9909" t="s">
        <v>3078</v>
      </c>
      <c r="L9909">
        <v>5</v>
      </c>
      <c r="M9909">
        <v>60</v>
      </c>
      <c r="N9909" t="s">
        <v>84</v>
      </c>
    </row>
    <row r="9910" spans="1:14" x14ac:dyDescent="0.2">
      <c r="A9910" t="s">
        <v>15669</v>
      </c>
      <c r="B9910">
        <v>48180</v>
      </c>
      <c r="C9910">
        <v>55080</v>
      </c>
      <c r="D9910">
        <v>61980</v>
      </c>
      <c r="E9910">
        <v>68820</v>
      </c>
      <c r="F9910">
        <v>74340</v>
      </c>
      <c r="G9910">
        <v>79860</v>
      </c>
      <c r="H9910">
        <v>85380</v>
      </c>
      <c r="I9910">
        <v>90900</v>
      </c>
      <c r="J9910">
        <v>96360</v>
      </c>
      <c r="K9910" t="s">
        <v>3078</v>
      </c>
      <c r="L9910">
        <v>5</v>
      </c>
      <c r="M9910">
        <v>60</v>
      </c>
      <c r="N9910" t="s">
        <v>85</v>
      </c>
    </row>
    <row r="9911" spans="1:14" x14ac:dyDescent="0.2">
      <c r="A9911" t="s">
        <v>15670</v>
      </c>
      <c r="B9911">
        <v>48180</v>
      </c>
      <c r="C9911">
        <v>55080</v>
      </c>
      <c r="D9911">
        <v>61980</v>
      </c>
      <c r="E9911">
        <v>68820</v>
      </c>
      <c r="F9911">
        <v>74340</v>
      </c>
      <c r="G9911">
        <v>79860</v>
      </c>
      <c r="H9911">
        <v>85380</v>
      </c>
      <c r="I9911">
        <v>90900</v>
      </c>
      <c r="J9911">
        <v>96360</v>
      </c>
      <c r="K9911" t="s">
        <v>3078</v>
      </c>
      <c r="L9911">
        <v>5</v>
      </c>
      <c r="M9911">
        <v>60</v>
      </c>
      <c r="N9911" t="s">
        <v>86</v>
      </c>
    </row>
    <row r="9912" spans="1:14" x14ac:dyDescent="0.2">
      <c r="A9912" t="s">
        <v>15671</v>
      </c>
      <c r="B9912">
        <v>48180</v>
      </c>
      <c r="C9912">
        <v>55080</v>
      </c>
      <c r="D9912">
        <v>61980</v>
      </c>
      <c r="E9912">
        <v>68820</v>
      </c>
      <c r="F9912">
        <v>74340</v>
      </c>
      <c r="G9912">
        <v>79860</v>
      </c>
      <c r="H9912">
        <v>85380</v>
      </c>
      <c r="I9912">
        <v>90900</v>
      </c>
      <c r="J9912">
        <v>96360</v>
      </c>
      <c r="K9912" t="s">
        <v>3078</v>
      </c>
      <c r="L9912">
        <v>5</v>
      </c>
      <c r="M9912">
        <v>60</v>
      </c>
      <c r="N9912" t="s">
        <v>87</v>
      </c>
    </row>
    <row r="9913" spans="1:14" x14ac:dyDescent="0.2">
      <c r="A9913" t="s">
        <v>15672</v>
      </c>
      <c r="B9913">
        <v>48180</v>
      </c>
      <c r="C9913">
        <v>55080</v>
      </c>
      <c r="D9913">
        <v>61980</v>
      </c>
      <c r="E9913">
        <v>68820</v>
      </c>
      <c r="F9913">
        <v>74340</v>
      </c>
      <c r="G9913">
        <v>79860</v>
      </c>
      <c r="H9913">
        <v>85380</v>
      </c>
      <c r="I9913">
        <v>90900</v>
      </c>
      <c r="J9913">
        <v>96360</v>
      </c>
      <c r="K9913" t="s">
        <v>3078</v>
      </c>
      <c r="L9913">
        <v>5</v>
      </c>
      <c r="M9913">
        <v>60</v>
      </c>
      <c r="N9913" t="s">
        <v>88</v>
      </c>
    </row>
    <row r="9914" spans="1:14" x14ac:dyDescent="0.2">
      <c r="A9914" t="s">
        <v>15673</v>
      </c>
      <c r="B9914">
        <v>48180</v>
      </c>
      <c r="C9914">
        <v>55080</v>
      </c>
      <c r="D9914">
        <v>61980</v>
      </c>
      <c r="E9914">
        <v>68820</v>
      </c>
      <c r="F9914">
        <v>74340</v>
      </c>
      <c r="G9914">
        <v>79860</v>
      </c>
      <c r="H9914">
        <v>85380</v>
      </c>
      <c r="I9914">
        <v>90900</v>
      </c>
      <c r="J9914">
        <v>96360</v>
      </c>
      <c r="K9914" t="s">
        <v>3078</v>
      </c>
      <c r="L9914">
        <v>5</v>
      </c>
      <c r="M9914">
        <v>60</v>
      </c>
      <c r="N9914" t="s">
        <v>89</v>
      </c>
    </row>
    <row r="9915" spans="1:14" x14ac:dyDescent="0.2">
      <c r="A9915" t="s">
        <v>15674</v>
      </c>
      <c r="B9915">
        <v>48180</v>
      </c>
      <c r="C9915">
        <v>55080</v>
      </c>
      <c r="D9915">
        <v>61980</v>
      </c>
      <c r="E9915">
        <v>68820</v>
      </c>
      <c r="F9915">
        <v>74340</v>
      </c>
      <c r="G9915">
        <v>79860</v>
      </c>
      <c r="H9915">
        <v>85380</v>
      </c>
      <c r="I9915">
        <v>90900</v>
      </c>
      <c r="J9915">
        <v>96360</v>
      </c>
      <c r="K9915" t="s">
        <v>3078</v>
      </c>
      <c r="L9915">
        <v>5</v>
      </c>
      <c r="M9915">
        <v>60</v>
      </c>
      <c r="N9915" t="s">
        <v>90</v>
      </c>
    </row>
    <row r="9916" spans="1:14" x14ac:dyDescent="0.2">
      <c r="A9916" t="s">
        <v>15675</v>
      </c>
      <c r="B9916">
        <v>48180</v>
      </c>
      <c r="C9916">
        <v>55080</v>
      </c>
      <c r="D9916">
        <v>61980</v>
      </c>
      <c r="E9916">
        <v>68820</v>
      </c>
      <c r="F9916">
        <v>74340</v>
      </c>
      <c r="G9916">
        <v>79860</v>
      </c>
      <c r="H9916">
        <v>85380</v>
      </c>
      <c r="I9916">
        <v>90900</v>
      </c>
      <c r="J9916">
        <v>96360</v>
      </c>
      <c r="K9916" t="s">
        <v>3078</v>
      </c>
      <c r="L9916">
        <v>5</v>
      </c>
      <c r="M9916">
        <v>60</v>
      </c>
      <c r="N9916" t="s">
        <v>91</v>
      </c>
    </row>
    <row r="9917" spans="1:14" x14ac:dyDescent="0.2">
      <c r="A9917" t="s">
        <v>15676</v>
      </c>
      <c r="B9917">
        <v>49620</v>
      </c>
      <c r="C9917">
        <v>56700</v>
      </c>
      <c r="D9917">
        <v>63780</v>
      </c>
      <c r="E9917">
        <v>70860</v>
      </c>
      <c r="F9917">
        <v>76560</v>
      </c>
      <c r="G9917">
        <v>82200</v>
      </c>
      <c r="H9917">
        <v>87900</v>
      </c>
      <c r="I9917">
        <v>93540</v>
      </c>
      <c r="J9917">
        <v>99240</v>
      </c>
      <c r="K9917" t="s">
        <v>3078</v>
      </c>
      <c r="L9917">
        <v>7</v>
      </c>
      <c r="M9917">
        <v>60</v>
      </c>
      <c r="N9917" t="s">
        <v>92</v>
      </c>
    </row>
    <row r="9918" spans="1:14" x14ac:dyDescent="0.2">
      <c r="A9918" t="s">
        <v>15677</v>
      </c>
      <c r="B9918">
        <v>55560</v>
      </c>
      <c r="C9918">
        <v>63480</v>
      </c>
      <c r="D9918">
        <v>71400</v>
      </c>
      <c r="E9918">
        <v>79320</v>
      </c>
      <c r="F9918">
        <v>85680</v>
      </c>
      <c r="G9918">
        <v>92040</v>
      </c>
      <c r="H9918">
        <v>98400</v>
      </c>
      <c r="I9918">
        <v>104760</v>
      </c>
      <c r="J9918">
        <v>111060</v>
      </c>
      <c r="K9918" t="s">
        <v>3078</v>
      </c>
      <c r="L9918">
        <v>7</v>
      </c>
      <c r="M9918">
        <v>60</v>
      </c>
      <c r="N9918" t="s">
        <v>93</v>
      </c>
    </row>
    <row r="9919" spans="1:14" x14ac:dyDescent="0.2">
      <c r="A9919" t="s">
        <v>15678</v>
      </c>
      <c r="B9919">
        <v>49620</v>
      </c>
      <c r="C9919">
        <v>56700</v>
      </c>
      <c r="D9919">
        <v>63780</v>
      </c>
      <c r="E9919">
        <v>70860</v>
      </c>
      <c r="F9919">
        <v>76560</v>
      </c>
      <c r="G9919">
        <v>82200</v>
      </c>
      <c r="H9919">
        <v>87900</v>
      </c>
      <c r="I9919">
        <v>93540</v>
      </c>
      <c r="J9919">
        <v>99240</v>
      </c>
      <c r="K9919" t="s">
        <v>3078</v>
      </c>
      <c r="L9919">
        <v>7</v>
      </c>
      <c r="M9919">
        <v>60</v>
      </c>
      <c r="N9919" t="s">
        <v>94</v>
      </c>
    </row>
    <row r="9920" spans="1:14" x14ac:dyDescent="0.2">
      <c r="A9920" t="s">
        <v>15679</v>
      </c>
      <c r="B9920">
        <v>55560</v>
      </c>
      <c r="C9920">
        <v>63480</v>
      </c>
      <c r="D9920">
        <v>71400</v>
      </c>
      <c r="E9920">
        <v>79320</v>
      </c>
      <c r="F9920">
        <v>85680</v>
      </c>
      <c r="G9920">
        <v>92040</v>
      </c>
      <c r="H9920">
        <v>98400</v>
      </c>
      <c r="I9920">
        <v>104760</v>
      </c>
      <c r="J9920">
        <v>111060</v>
      </c>
      <c r="K9920" t="s">
        <v>3078</v>
      </c>
      <c r="L9920">
        <v>7</v>
      </c>
      <c r="M9920">
        <v>60</v>
      </c>
      <c r="N9920" t="s">
        <v>95</v>
      </c>
    </row>
    <row r="9921" spans="1:14" x14ac:dyDescent="0.2">
      <c r="A9921" t="s">
        <v>15680</v>
      </c>
      <c r="B9921">
        <v>49620</v>
      </c>
      <c r="C9921">
        <v>56700</v>
      </c>
      <c r="D9921">
        <v>63780</v>
      </c>
      <c r="E9921">
        <v>70860</v>
      </c>
      <c r="F9921">
        <v>76560</v>
      </c>
      <c r="G9921">
        <v>82200</v>
      </c>
      <c r="H9921">
        <v>87900</v>
      </c>
      <c r="I9921">
        <v>93540</v>
      </c>
      <c r="J9921">
        <v>99240</v>
      </c>
      <c r="K9921" t="s">
        <v>3078</v>
      </c>
      <c r="L9921">
        <v>7</v>
      </c>
      <c r="M9921">
        <v>60</v>
      </c>
      <c r="N9921" t="s">
        <v>96</v>
      </c>
    </row>
    <row r="9922" spans="1:14" x14ac:dyDescent="0.2">
      <c r="A9922" t="s">
        <v>15681</v>
      </c>
      <c r="B9922">
        <v>49620</v>
      </c>
      <c r="C9922">
        <v>56700</v>
      </c>
      <c r="D9922">
        <v>63780</v>
      </c>
      <c r="E9922">
        <v>70860</v>
      </c>
      <c r="F9922">
        <v>76560</v>
      </c>
      <c r="G9922">
        <v>82200</v>
      </c>
      <c r="H9922">
        <v>87900</v>
      </c>
      <c r="I9922">
        <v>93540</v>
      </c>
      <c r="J9922">
        <v>99240</v>
      </c>
      <c r="K9922" t="s">
        <v>3078</v>
      </c>
      <c r="L9922">
        <v>7</v>
      </c>
      <c r="M9922">
        <v>60</v>
      </c>
      <c r="N9922" t="s">
        <v>97</v>
      </c>
    </row>
    <row r="9923" spans="1:14" x14ac:dyDescent="0.2">
      <c r="A9923" t="s">
        <v>15682</v>
      </c>
      <c r="B9923">
        <v>49620</v>
      </c>
      <c r="C9923">
        <v>56700</v>
      </c>
      <c r="D9923">
        <v>63780</v>
      </c>
      <c r="E9923">
        <v>70860</v>
      </c>
      <c r="F9923">
        <v>76560</v>
      </c>
      <c r="G9923">
        <v>82200</v>
      </c>
      <c r="H9923">
        <v>87900</v>
      </c>
      <c r="I9923">
        <v>93540</v>
      </c>
      <c r="J9923">
        <v>99240</v>
      </c>
      <c r="K9923" t="s">
        <v>3078</v>
      </c>
      <c r="L9923">
        <v>7</v>
      </c>
      <c r="M9923">
        <v>60</v>
      </c>
      <c r="N9923" t="s">
        <v>98</v>
      </c>
    </row>
    <row r="9924" spans="1:14" x14ac:dyDescent="0.2">
      <c r="A9924" t="s">
        <v>15683</v>
      </c>
      <c r="B9924">
        <v>55560</v>
      </c>
      <c r="C9924">
        <v>63480</v>
      </c>
      <c r="D9924">
        <v>71400</v>
      </c>
      <c r="E9924">
        <v>79320</v>
      </c>
      <c r="F9924">
        <v>85680</v>
      </c>
      <c r="G9924">
        <v>92040</v>
      </c>
      <c r="H9924">
        <v>98400</v>
      </c>
      <c r="I9924">
        <v>104760</v>
      </c>
      <c r="J9924">
        <v>111060</v>
      </c>
      <c r="K9924" t="s">
        <v>3078</v>
      </c>
      <c r="L9924">
        <v>7</v>
      </c>
      <c r="M9924">
        <v>60</v>
      </c>
      <c r="N9924" t="s">
        <v>99</v>
      </c>
    </row>
    <row r="9925" spans="1:14" x14ac:dyDescent="0.2">
      <c r="A9925" t="s">
        <v>15684</v>
      </c>
      <c r="B9925">
        <v>49620</v>
      </c>
      <c r="C9925">
        <v>56700</v>
      </c>
      <c r="D9925">
        <v>63780</v>
      </c>
      <c r="E9925">
        <v>70860</v>
      </c>
      <c r="F9925">
        <v>76560</v>
      </c>
      <c r="G9925">
        <v>82200</v>
      </c>
      <c r="H9925">
        <v>87900</v>
      </c>
      <c r="I9925">
        <v>93540</v>
      </c>
      <c r="J9925">
        <v>99240</v>
      </c>
      <c r="K9925" t="s">
        <v>3078</v>
      </c>
      <c r="L9925">
        <v>7</v>
      </c>
      <c r="M9925">
        <v>60</v>
      </c>
      <c r="N9925" t="s">
        <v>100</v>
      </c>
    </row>
    <row r="9926" spans="1:14" x14ac:dyDescent="0.2">
      <c r="A9926" t="s">
        <v>15685</v>
      </c>
      <c r="B9926">
        <v>55560</v>
      </c>
      <c r="C9926">
        <v>63480</v>
      </c>
      <c r="D9926">
        <v>71400</v>
      </c>
      <c r="E9926">
        <v>79320</v>
      </c>
      <c r="F9926">
        <v>85680</v>
      </c>
      <c r="G9926">
        <v>92040</v>
      </c>
      <c r="H9926">
        <v>98400</v>
      </c>
      <c r="I9926">
        <v>104760</v>
      </c>
      <c r="J9926">
        <v>111060</v>
      </c>
      <c r="K9926" t="s">
        <v>3078</v>
      </c>
      <c r="L9926">
        <v>7</v>
      </c>
      <c r="M9926">
        <v>60</v>
      </c>
      <c r="N9926" t="s">
        <v>101</v>
      </c>
    </row>
    <row r="9927" spans="1:14" x14ac:dyDescent="0.2">
      <c r="A9927" t="s">
        <v>15686</v>
      </c>
      <c r="B9927">
        <v>49620</v>
      </c>
      <c r="C9927">
        <v>56700</v>
      </c>
      <c r="D9927">
        <v>63780</v>
      </c>
      <c r="E9927">
        <v>70860</v>
      </c>
      <c r="F9927">
        <v>76560</v>
      </c>
      <c r="G9927">
        <v>82200</v>
      </c>
      <c r="H9927">
        <v>87900</v>
      </c>
      <c r="I9927">
        <v>93540</v>
      </c>
      <c r="J9927">
        <v>99240</v>
      </c>
      <c r="K9927" t="s">
        <v>3078</v>
      </c>
      <c r="L9927">
        <v>7</v>
      </c>
      <c r="M9927">
        <v>60</v>
      </c>
      <c r="N9927" t="s">
        <v>102</v>
      </c>
    </row>
    <row r="9928" spans="1:14" x14ac:dyDescent="0.2">
      <c r="A9928" t="s">
        <v>15687</v>
      </c>
      <c r="B9928">
        <v>49620</v>
      </c>
      <c r="C9928">
        <v>56700</v>
      </c>
      <c r="D9928">
        <v>63780</v>
      </c>
      <c r="E9928">
        <v>70860</v>
      </c>
      <c r="F9928">
        <v>76560</v>
      </c>
      <c r="G9928">
        <v>82200</v>
      </c>
      <c r="H9928">
        <v>87900</v>
      </c>
      <c r="I9928">
        <v>93540</v>
      </c>
      <c r="J9928">
        <v>99240</v>
      </c>
      <c r="K9928" t="s">
        <v>3078</v>
      </c>
      <c r="L9928">
        <v>7</v>
      </c>
      <c r="M9928">
        <v>60</v>
      </c>
      <c r="N9928" t="s">
        <v>103</v>
      </c>
    </row>
    <row r="9929" spans="1:14" x14ac:dyDescent="0.2">
      <c r="A9929" t="s">
        <v>15688</v>
      </c>
      <c r="B9929">
        <v>55560</v>
      </c>
      <c r="C9929">
        <v>63480</v>
      </c>
      <c r="D9929">
        <v>71400</v>
      </c>
      <c r="E9929">
        <v>79320</v>
      </c>
      <c r="F9929">
        <v>85680</v>
      </c>
      <c r="G9929">
        <v>92040</v>
      </c>
      <c r="H9929">
        <v>98400</v>
      </c>
      <c r="I9929">
        <v>104760</v>
      </c>
      <c r="J9929">
        <v>111060</v>
      </c>
      <c r="K9929" t="s">
        <v>3078</v>
      </c>
      <c r="L9929">
        <v>7</v>
      </c>
      <c r="M9929">
        <v>60</v>
      </c>
      <c r="N9929" t="s">
        <v>104</v>
      </c>
    </row>
    <row r="9930" spans="1:14" x14ac:dyDescent="0.2">
      <c r="A9930" t="s">
        <v>15689</v>
      </c>
      <c r="B9930">
        <v>49620</v>
      </c>
      <c r="C9930">
        <v>56700</v>
      </c>
      <c r="D9930">
        <v>63780</v>
      </c>
      <c r="E9930">
        <v>70860</v>
      </c>
      <c r="F9930">
        <v>76560</v>
      </c>
      <c r="G9930">
        <v>82200</v>
      </c>
      <c r="H9930">
        <v>87900</v>
      </c>
      <c r="I9930">
        <v>93540</v>
      </c>
      <c r="J9930">
        <v>99240</v>
      </c>
      <c r="K9930" t="s">
        <v>3078</v>
      </c>
      <c r="L9930">
        <v>7</v>
      </c>
      <c r="M9930">
        <v>60</v>
      </c>
      <c r="N9930" t="s">
        <v>105</v>
      </c>
    </row>
    <row r="9931" spans="1:14" x14ac:dyDescent="0.2">
      <c r="A9931" t="s">
        <v>15690</v>
      </c>
      <c r="B9931">
        <v>55560</v>
      </c>
      <c r="C9931">
        <v>63480</v>
      </c>
      <c r="D9931">
        <v>71400</v>
      </c>
      <c r="E9931">
        <v>79320</v>
      </c>
      <c r="F9931">
        <v>85680</v>
      </c>
      <c r="G9931">
        <v>92040</v>
      </c>
      <c r="H9931">
        <v>98400</v>
      </c>
      <c r="I9931">
        <v>104760</v>
      </c>
      <c r="J9931">
        <v>111060</v>
      </c>
      <c r="K9931" t="s">
        <v>3078</v>
      </c>
      <c r="L9931">
        <v>7</v>
      </c>
      <c r="M9931">
        <v>60</v>
      </c>
      <c r="N9931" t="s">
        <v>106</v>
      </c>
    </row>
    <row r="9932" spans="1:14" x14ac:dyDescent="0.2">
      <c r="A9932" t="s">
        <v>15691</v>
      </c>
      <c r="B9932">
        <v>50580</v>
      </c>
      <c r="C9932">
        <v>57780</v>
      </c>
      <c r="D9932">
        <v>64980</v>
      </c>
      <c r="E9932">
        <v>72180</v>
      </c>
      <c r="F9932">
        <v>78000</v>
      </c>
      <c r="G9932">
        <v>83760</v>
      </c>
      <c r="H9932">
        <v>89520</v>
      </c>
      <c r="I9932">
        <v>95280</v>
      </c>
      <c r="J9932">
        <v>101100</v>
      </c>
      <c r="K9932" t="s">
        <v>3078</v>
      </c>
      <c r="L9932">
        <v>9</v>
      </c>
      <c r="M9932">
        <v>60</v>
      </c>
      <c r="N9932" t="s">
        <v>107</v>
      </c>
    </row>
    <row r="9933" spans="1:14" x14ac:dyDescent="0.2">
      <c r="A9933" t="s">
        <v>15692</v>
      </c>
      <c r="B9933">
        <v>50580</v>
      </c>
      <c r="C9933">
        <v>57780</v>
      </c>
      <c r="D9933">
        <v>64980</v>
      </c>
      <c r="E9933">
        <v>72180</v>
      </c>
      <c r="F9933">
        <v>78000</v>
      </c>
      <c r="G9933">
        <v>83760</v>
      </c>
      <c r="H9933">
        <v>89520</v>
      </c>
      <c r="I9933">
        <v>95280</v>
      </c>
      <c r="J9933">
        <v>101100</v>
      </c>
      <c r="K9933" t="s">
        <v>3078</v>
      </c>
      <c r="L9933">
        <v>9</v>
      </c>
      <c r="M9933">
        <v>60</v>
      </c>
      <c r="N9933" t="s">
        <v>108</v>
      </c>
    </row>
    <row r="9934" spans="1:14" x14ac:dyDescent="0.2">
      <c r="A9934" t="s">
        <v>15693</v>
      </c>
      <c r="B9934">
        <v>48180</v>
      </c>
      <c r="C9934">
        <v>55080</v>
      </c>
      <c r="D9934">
        <v>61980</v>
      </c>
      <c r="E9934">
        <v>68820</v>
      </c>
      <c r="F9934">
        <v>74340</v>
      </c>
      <c r="G9934">
        <v>79860</v>
      </c>
      <c r="H9934">
        <v>85380</v>
      </c>
      <c r="I9934">
        <v>90900</v>
      </c>
      <c r="J9934">
        <v>96360</v>
      </c>
      <c r="K9934" t="s">
        <v>3078</v>
      </c>
      <c r="L9934">
        <v>9</v>
      </c>
      <c r="M9934">
        <v>60</v>
      </c>
      <c r="N9934" t="s">
        <v>109</v>
      </c>
    </row>
    <row r="9935" spans="1:14" x14ac:dyDescent="0.2">
      <c r="A9935" t="s">
        <v>15694</v>
      </c>
      <c r="B9935">
        <v>48180</v>
      </c>
      <c r="C9935">
        <v>55080</v>
      </c>
      <c r="D9935">
        <v>61980</v>
      </c>
      <c r="E9935">
        <v>68820</v>
      </c>
      <c r="F9935">
        <v>74340</v>
      </c>
      <c r="G9935">
        <v>79860</v>
      </c>
      <c r="H9935">
        <v>85380</v>
      </c>
      <c r="I9935">
        <v>90900</v>
      </c>
      <c r="J9935">
        <v>96360</v>
      </c>
      <c r="K9935" t="s">
        <v>3078</v>
      </c>
      <c r="L9935">
        <v>9</v>
      </c>
      <c r="M9935">
        <v>60</v>
      </c>
      <c r="N9935" t="s">
        <v>110</v>
      </c>
    </row>
    <row r="9936" spans="1:14" x14ac:dyDescent="0.2">
      <c r="A9936" t="s">
        <v>15695</v>
      </c>
      <c r="B9936">
        <v>48180</v>
      </c>
      <c r="C9936">
        <v>55080</v>
      </c>
      <c r="D9936">
        <v>61980</v>
      </c>
      <c r="E9936">
        <v>68820</v>
      </c>
      <c r="F9936">
        <v>74340</v>
      </c>
      <c r="G9936">
        <v>79860</v>
      </c>
      <c r="H9936">
        <v>85380</v>
      </c>
      <c r="I9936">
        <v>90900</v>
      </c>
      <c r="J9936">
        <v>96360</v>
      </c>
      <c r="K9936" t="s">
        <v>3078</v>
      </c>
      <c r="L9936">
        <v>9</v>
      </c>
      <c r="M9936">
        <v>60</v>
      </c>
      <c r="N9936" t="s">
        <v>111</v>
      </c>
    </row>
    <row r="9937" spans="1:14" x14ac:dyDescent="0.2">
      <c r="A9937" t="s">
        <v>15696</v>
      </c>
      <c r="B9937">
        <v>50580</v>
      </c>
      <c r="C9937">
        <v>57780</v>
      </c>
      <c r="D9937">
        <v>64980</v>
      </c>
      <c r="E9937">
        <v>72180</v>
      </c>
      <c r="F9937">
        <v>78000</v>
      </c>
      <c r="G9937">
        <v>83760</v>
      </c>
      <c r="H9937">
        <v>89520</v>
      </c>
      <c r="I9937">
        <v>95280</v>
      </c>
      <c r="J9937">
        <v>101100</v>
      </c>
      <c r="K9937" t="s">
        <v>3078</v>
      </c>
      <c r="L9937">
        <v>9</v>
      </c>
      <c r="M9937">
        <v>60</v>
      </c>
      <c r="N9937" t="s">
        <v>112</v>
      </c>
    </row>
    <row r="9938" spans="1:14" x14ac:dyDescent="0.2">
      <c r="A9938" t="s">
        <v>15697</v>
      </c>
      <c r="B9938">
        <v>48180</v>
      </c>
      <c r="C9938">
        <v>55080</v>
      </c>
      <c r="D9938">
        <v>61980</v>
      </c>
      <c r="E9938">
        <v>68820</v>
      </c>
      <c r="F9938">
        <v>74340</v>
      </c>
      <c r="G9938">
        <v>79860</v>
      </c>
      <c r="H9938">
        <v>85380</v>
      </c>
      <c r="I9938">
        <v>90900</v>
      </c>
      <c r="J9938">
        <v>96360</v>
      </c>
      <c r="K9938" t="s">
        <v>3078</v>
      </c>
      <c r="L9938">
        <v>9</v>
      </c>
      <c r="M9938">
        <v>60</v>
      </c>
      <c r="N9938" t="s">
        <v>113</v>
      </c>
    </row>
    <row r="9939" spans="1:14" x14ac:dyDescent="0.2">
      <c r="A9939" t="s">
        <v>15698</v>
      </c>
      <c r="B9939">
        <v>48180</v>
      </c>
      <c r="C9939">
        <v>55080</v>
      </c>
      <c r="D9939">
        <v>61980</v>
      </c>
      <c r="E9939">
        <v>68820</v>
      </c>
      <c r="F9939">
        <v>74340</v>
      </c>
      <c r="G9939">
        <v>79860</v>
      </c>
      <c r="H9939">
        <v>85380</v>
      </c>
      <c r="I9939">
        <v>90900</v>
      </c>
      <c r="J9939">
        <v>96360</v>
      </c>
      <c r="K9939" t="s">
        <v>3078</v>
      </c>
      <c r="L9939">
        <v>9</v>
      </c>
      <c r="M9939">
        <v>60</v>
      </c>
      <c r="N9939" t="s">
        <v>114</v>
      </c>
    </row>
    <row r="9940" spans="1:14" x14ac:dyDescent="0.2">
      <c r="A9940" t="s">
        <v>15699</v>
      </c>
      <c r="B9940">
        <v>48180</v>
      </c>
      <c r="C9940">
        <v>55080</v>
      </c>
      <c r="D9940">
        <v>61980</v>
      </c>
      <c r="E9940">
        <v>68820</v>
      </c>
      <c r="F9940">
        <v>74340</v>
      </c>
      <c r="G9940">
        <v>79860</v>
      </c>
      <c r="H9940">
        <v>85380</v>
      </c>
      <c r="I9940">
        <v>90900</v>
      </c>
      <c r="J9940">
        <v>96360</v>
      </c>
      <c r="K9940" t="s">
        <v>3078</v>
      </c>
      <c r="L9940">
        <v>9</v>
      </c>
      <c r="M9940">
        <v>60</v>
      </c>
      <c r="N9940" t="s">
        <v>115</v>
      </c>
    </row>
    <row r="9941" spans="1:14" x14ac:dyDescent="0.2">
      <c r="A9941" t="s">
        <v>15700</v>
      </c>
      <c r="B9941">
        <v>48180</v>
      </c>
      <c r="C9941">
        <v>55080</v>
      </c>
      <c r="D9941">
        <v>61980</v>
      </c>
      <c r="E9941">
        <v>68820</v>
      </c>
      <c r="F9941">
        <v>74340</v>
      </c>
      <c r="G9941">
        <v>79860</v>
      </c>
      <c r="H9941">
        <v>85380</v>
      </c>
      <c r="I9941">
        <v>90900</v>
      </c>
      <c r="J9941">
        <v>96360</v>
      </c>
      <c r="K9941" t="s">
        <v>3078</v>
      </c>
      <c r="L9941">
        <v>9</v>
      </c>
      <c r="M9941">
        <v>60</v>
      </c>
      <c r="N9941" t="s">
        <v>116</v>
      </c>
    </row>
    <row r="9942" spans="1:14" x14ac:dyDescent="0.2">
      <c r="A9942" t="s">
        <v>15701</v>
      </c>
      <c r="B9942">
        <v>48180</v>
      </c>
      <c r="C9942">
        <v>55080</v>
      </c>
      <c r="D9942">
        <v>61980</v>
      </c>
      <c r="E9942">
        <v>68820</v>
      </c>
      <c r="F9942">
        <v>74340</v>
      </c>
      <c r="G9942">
        <v>79860</v>
      </c>
      <c r="H9942">
        <v>85380</v>
      </c>
      <c r="I9942">
        <v>90900</v>
      </c>
      <c r="J9942">
        <v>96360</v>
      </c>
      <c r="K9942" t="s">
        <v>3078</v>
      </c>
      <c r="L9942">
        <v>9</v>
      </c>
      <c r="M9942">
        <v>60</v>
      </c>
      <c r="N9942" t="s">
        <v>117</v>
      </c>
    </row>
    <row r="9943" spans="1:14" x14ac:dyDescent="0.2">
      <c r="A9943" t="s">
        <v>15702</v>
      </c>
      <c r="B9943">
        <v>48180</v>
      </c>
      <c r="C9943">
        <v>55080</v>
      </c>
      <c r="D9943">
        <v>61980</v>
      </c>
      <c r="E9943">
        <v>68820</v>
      </c>
      <c r="F9943">
        <v>74340</v>
      </c>
      <c r="G9943">
        <v>79860</v>
      </c>
      <c r="H9943">
        <v>85380</v>
      </c>
      <c r="I9943">
        <v>90900</v>
      </c>
      <c r="J9943">
        <v>96360</v>
      </c>
      <c r="K9943" t="s">
        <v>3078</v>
      </c>
      <c r="L9943">
        <v>9</v>
      </c>
      <c r="M9943">
        <v>60</v>
      </c>
      <c r="N9943" t="s">
        <v>118</v>
      </c>
    </row>
    <row r="9944" spans="1:14" x14ac:dyDescent="0.2">
      <c r="A9944" t="s">
        <v>15703</v>
      </c>
      <c r="B9944">
        <v>50580</v>
      </c>
      <c r="C9944">
        <v>57780</v>
      </c>
      <c r="D9944">
        <v>64980</v>
      </c>
      <c r="E9944">
        <v>72180</v>
      </c>
      <c r="F9944">
        <v>78000</v>
      </c>
      <c r="G9944">
        <v>83760</v>
      </c>
      <c r="H9944">
        <v>89520</v>
      </c>
      <c r="I9944">
        <v>95280</v>
      </c>
      <c r="J9944">
        <v>101100</v>
      </c>
      <c r="K9944" t="s">
        <v>3078</v>
      </c>
      <c r="L9944">
        <v>9</v>
      </c>
      <c r="M9944">
        <v>60</v>
      </c>
      <c r="N9944" t="s">
        <v>119</v>
      </c>
    </row>
    <row r="9945" spans="1:14" x14ac:dyDescent="0.2">
      <c r="A9945" t="s">
        <v>15704</v>
      </c>
      <c r="B9945">
        <v>48180</v>
      </c>
      <c r="C9945">
        <v>55080</v>
      </c>
      <c r="D9945">
        <v>61980</v>
      </c>
      <c r="E9945">
        <v>68820</v>
      </c>
      <c r="F9945">
        <v>74340</v>
      </c>
      <c r="G9945">
        <v>79860</v>
      </c>
      <c r="H9945">
        <v>85380</v>
      </c>
      <c r="I9945">
        <v>90900</v>
      </c>
      <c r="J9945">
        <v>96360</v>
      </c>
      <c r="K9945" t="s">
        <v>3078</v>
      </c>
      <c r="L9945">
        <v>9</v>
      </c>
      <c r="M9945">
        <v>60</v>
      </c>
      <c r="N9945" t="s">
        <v>120</v>
      </c>
    </row>
    <row r="9946" spans="1:14" x14ac:dyDescent="0.2">
      <c r="A9946" t="s">
        <v>15705</v>
      </c>
      <c r="B9946">
        <v>48180</v>
      </c>
      <c r="C9946">
        <v>55080</v>
      </c>
      <c r="D9946">
        <v>61980</v>
      </c>
      <c r="E9946">
        <v>68820</v>
      </c>
      <c r="F9946">
        <v>74340</v>
      </c>
      <c r="G9946">
        <v>79860</v>
      </c>
      <c r="H9946">
        <v>85380</v>
      </c>
      <c r="I9946">
        <v>90900</v>
      </c>
      <c r="J9946">
        <v>96360</v>
      </c>
      <c r="K9946" t="s">
        <v>3078</v>
      </c>
      <c r="L9946">
        <v>9</v>
      </c>
      <c r="M9946">
        <v>60</v>
      </c>
      <c r="N9946" t="s">
        <v>121</v>
      </c>
    </row>
    <row r="9947" spans="1:14" x14ac:dyDescent="0.2">
      <c r="A9947" t="s">
        <v>15706</v>
      </c>
      <c r="B9947">
        <v>48180</v>
      </c>
      <c r="C9947">
        <v>55080</v>
      </c>
      <c r="D9947">
        <v>61980</v>
      </c>
      <c r="E9947">
        <v>68820</v>
      </c>
      <c r="F9947">
        <v>74340</v>
      </c>
      <c r="G9947">
        <v>79860</v>
      </c>
      <c r="H9947">
        <v>85380</v>
      </c>
      <c r="I9947">
        <v>90900</v>
      </c>
      <c r="J9947">
        <v>96360</v>
      </c>
      <c r="K9947" t="s">
        <v>3078</v>
      </c>
      <c r="L9947">
        <v>9</v>
      </c>
      <c r="M9947">
        <v>60</v>
      </c>
      <c r="N9947" t="s">
        <v>122</v>
      </c>
    </row>
    <row r="9948" spans="1:14" x14ac:dyDescent="0.2">
      <c r="A9948" t="s">
        <v>15707</v>
      </c>
      <c r="B9948">
        <v>48180</v>
      </c>
      <c r="C9948">
        <v>55080</v>
      </c>
      <c r="D9948">
        <v>61980</v>
      </c>
      <c r="E9948">
        <v>68820</v>
      </c>
      <c r="F9948">
        <v>74340</v>
      </c>
      <c r="G9948">
        <v>79860</v>
      </c>
      <c r="H9948">
        <v>85380</v>
      </c>
      <c r="I9948">
        <v>90900</v>
      </c>
      <c r="J9948">
        <v>96360</v>
      </c>
      <c r="K9948" t="s">
        <v>3078</v>
      </c>
      <c r="L9948">
        <v>9</v>
      </c>
      <c r="M9948">
        <v>60</v>
      </c>
      <c r="N9948" t="s">
        <v>123</v>
      </c>
    </row>
    <row r="9949" spans="1:14" x14ac:dyDescent="0.2">
      <c r="A9949" t="s">
        <v>15708</v>
      </c>
      <c r="B9949">
        <v>48180</v>
      </c>
      <c r="C9949">
        <v>55080</v>
      </c>
      <c r="D9949">
        <v>61980</v>
      </c>
      <c r="E9949">
        <v>68820</v>
      </c>
      <c r="F9949">
        <v>74340</v>
      </c>
      <c r="G9949">
        <v>79860</v>
      </c>
      <c r="H9949">
        <v>85380</v>
      </c>
      <c r="I9949">
        <v>90900</v>
      </c>
      <c r="J9949">
        <v>96360</v>
      </c>
      <c r="K9949" t="s">
        <v>3078</v>
      </c>
      <c r="L9949">
        <v>9</v>
      </c>
      <c r="M9949">
        <v>60</v>
      </c>
      <c r="N9949" t="s">
        <v>124</v>
      </c>
    </row>
    <row r="9950" spans="1:14" x14ac:dyDescent="0.2">
      <c r="A9950" t="s">
        <v>15709</v>
      </c>
      <c r="B9950">
        <v>50580</v>
      </c>
      <c r="C9950">
        <v>57780</v>
      </c>
      <c r="D9950">
        <v>64980</v>
      </c>
      <c r="E9950">
        <v>72180</v>
      </c>
      <c r="F9950">
        <v>78000</v>
      </c>
      <c r="G9950">
        <v>83760</v>
      </c>
      <c r="H9950">
        <v>89520</v>
      </c>
      <c r="I9950">
        <v>95280</v>
      </c>
      <c r="J9950">
        <v>101100</v>
      </c>
      <c r="K9950" t="s">
        <v>3078</v>
      </c>
      <c r="L9950">
        <v>9</v>
      </c>
      <c r="M9950">
        <v>60</v>
      </c>
      <c r="N9950" t="s">
        <v>125</v>
      </c>
    </row>
    <row r="9951" spans="1:14" x14ac:dyDescent="0.2">
      <c r="A9951" t="s">
        <v>15710</v>
      </c>
      <c r="B9951">
        <v>48180</v>
      </c>
      <c r="C9951">
        <v>55080</v>
      </c>
      <c r="D9951">
        <v>61980</v>
      </c>
      <c r="E9951">
        <v>68820</v>
      </c>
      <c r="F9951">
        <v>74340</v>
      </c>
      <c r="G9951">
        <v>79860</v>
      </c>
      <c r="H9951">
        <v>85380</v>
      </c>
      <c r="I9951">
        <v>90900</v>
      </c>
      <c r="J9951">
        <v>96360</v>
      </c>
      <c r="K9951" t="s">
        <v>3078</v>
      </c>
      <c r="L9951">
        <v>9</v>
      </c>
      <c r="M9951">
        <v>60</v>
      </c>
      <c r="N9951" t="s">
        <v>126</v>
      </c>
    </row>
    <row r="9952" spans="1:14" x14ac:dyDescent="0.2">
      <c r="A9952" t="s">
        <v>15711</v>
      </c>
      <c r="B9952">
        <v>50580</v>
      </c>
      <c r="C9952">
        <v>57780</v>
      </c>
      <c r="D9952">
        <v>64980</v>
      </c>
      <c r="E9952">
        <v>72180</v>
      </c>
      <c r="F9952">
        <v>78000</v>
      </c>
      <c r="G9952">
        <v>83760</v>
      </c>
      <c r="H9952">
        <v>89520</v>
      </c>
      <c r="I9952">
        <v>95280</v>
      </c>
      <c r="J9952">
        <v>101100</v>
      </c>
      <c r="K9952" t="s">
        <v>3078</v>
      </c>
      <c r="L9952">
        <v>9</v>
      </c>
      <c r="M9952">
        <v>60</v>
      </c>
      <c r="N9952" t="s">
        <v>127</v>
      </c>
    </row>
    <row r="9953" spans="1:14" x14ac:dyDescent="0.2">
      <c r="A9953" t="s">
        <v>15712</v>
      </c>
      <c r="B9953">
        <v>48180</v>
      </c>
      <c r="C9953">
        <v>55080</v>
      </c>
      <c r="D9953">
        <v>61980</v>
      </c>
      <c r="E9953">
        <v>68820</v>
      </c>
      <c r="F9953">
        <v>74340</v>
      </c>
      <c r="G9953">
        <v>79860</v>
      </c>
      <c r="H9953">
        <v>85380</v>
      </c>
      <c r="I9953">
        <v>90900</v>
      </c>
      <c r="J9953">
        <v>96360</v>
      </c>
      <c r="K9953" t="s">
        <v>3078</v>
      </c>
      <c r="L9953">
        <v>9</v>
      </c>
      <c r="M9953">
        <v>60</v>
      </c>
      <c r="N9953" t="s">
        <v>128</v>
      </c>
    </row>
    <row r="9954" spans="1:14" x14ac:dyDescent="0.2">
      <c r="A9954" t="s">
        <v>15713</v>
      </c>
      <c r="B9954">
        <v>48180</v>
      </c>
      <c r="C9954">
        <v>55080</v>
      </c>
      <c r="D9954">
        <v>61980</v>
      </c>
      <c r="E9954">
        <v>68820</v>
      </c>
      <c r="F9954">
        <v>74340</v>
      </c>
      <c r="G9954">
        <v>79860</v>
      </c>
      <c r="H9954">
        <v>85380</v>
      </c>
      <c r="I9954">
        <v>90900</v>
      </c>
      <c r="J9954">
        <v>96360</v>
      </c>
      <c r="K9954" t="s">
        <v>3078</v>
      </c>
      <c r="L9954">
        <v>9</v>
      </c>
      <c r="M9954">
        <v>60</v>
      </c>
      <c r="N9954" t="s">
        <v>129</v>
      </c>
    </row>
    <row r="9955" spans="1:14" x14ac:dyDescent="0.2">
      <c r="A9955" t="s">
        <v>15714</v>
      </c>
      <c r="B9955">
        <v>48180</v>
      </c>
      <c r="C9955">
        <v>55080</v>
      </c>
      <c r="D9955">
        <v>61980</v>
      </c>
      <c r="E9955">
        <v>68820</v>
      </c>
      <c r="F9955">
        <v>74340</v>
      </c>
      <c r="G9955">
        <v>79860</v>
      </c>
      <c r="H9955">
        <v>85380</v>
      </c>
      <c r="I9955">
        <v>90900</v>
      </c>
      <c r="J9955">
        <v>96360</v>
      </c>
      <c r="K9955" t="s">
        <v>3078</v>
      </c>
      <c r="L9955">
        <v>9</v>
      </c>
      <c r="M9955">
        <v>60</v>
      </c>
      <c r="N9955" t="s">
        <v>130</v>
      </c>
    </row>
    <row r="9956" spans="1:14" x14ac:dyDescent="0.2">
      <c r="A9956" t="s">
        <v>15715</v>
      </c>
      <c r="B9956">
        <v>48180</v>
      </c>
      <c r="C9956">
        <v>55080</v>
      </c>
      <c r="D9956">
        <v>61980</v>
      </c>
      <c r="E9956">
        <v>68820</v>
      </c>
      <c r="F9956">
        <v>74340</v>
      </c>
      <c r="G9956">
        <v>79860</v>
      </c>
      <c r="H9956">
        <v>85380</v>
      </c>
      <c r="I9956">
        <v>90900</v>
      </c>
      <c r="J9956">
        <v>96360</v>
      </c>
      <c r="K9956" t="s">
        <v>3078</v>
      </c>
      <c r="L9956">
        <v>9</v>
      </c>
      <c r="M9956">
        <v>60</v>
      </c>
      <c r="N9956" t="s">
        <v>131</v>
      </c>
    </row>
    <row r="9957" spans="1:14" x14ac:dyDescent="0.2">
      <c r="A9957" t="s">
        <v>15716</v>
      </c>
      <c r="B9957">
        <v>48180</v>
      </c>
      <c r="C9957">
        <v>55080</v>
      </c>
      <c r="D9957">
        <v>61980</v>
      </c>
      <c r="E9957">
        <v>68820</v>
      </c>
      <c r="F9957">
        <v>74340</v>
      </c>
      <c r="G9957">
        <v>79860</v>
      </c>
      <c r="H9957">
        <v>85380</v>
      </c>
      <c r="I9957">
        <v>90900</v>
      </c>
      <c r="J9957">
        <v>96360</v>
      </c>
      <c r="K9957" t="s">
        <v>3078</v>
      </c>
      <c r="L9957">
        <v>9</v>
      </c>
      <c r="M9957">
        <v>60</v>
      </c>
      <c r="N9957" t="s">
        <v>132</v>
      </c>
    </row>
    <row r="9958" spans="1:14" x14ac:dyDescent="0.2">
      <c r="A9958" t="s">
        <v>15717</v>
      </c>
      <c r="B9958">
        <v>48180</v>
      </c>
      <c r="C9958">
        <v>55080</v>
      </c>
      <c r="D9958">
        <v>61980</v>
      </c>
      <c r="E9958">
        <v>68820</v>
      </c>
      <c r="F9958">
        <v>74340</v>
      </c>
      <c r="G9958">
        <v>79860</v>
      </c>
      <c r="H9958">
        <v>85380</v>
      </c>
      <c r="I9958">
        <v>90900</v>
      </c>
      <c r="J9958">
        <v>96360</v>
      </c>
      <c r="K9958" t="s">
        <v>3078</v>
      </c>
      <c r="L9958">
        <v>9</v>
      </c>
      <c r="M9958">
        <v>60</v>
      </c>
      <c r="N9958" t="s">
        <v>133</v>
      </c>
    </row>
    <row r="9959" spans="1:14" x14ac:dyDescent="0.2">
      <c r="A9959" t="s">
        <v>15718</v>
      </c>
      <c r="B9959">
        <v>48180</v>
      </c>
      <c r="C9959">
        <v>55080</v>
      </c>
      <c r="D9959">
        <v>61980</v>
      </c>
      <c r="E9959">
        <v>68820</v>
      </c>
      <c r="F9959">
        <v>74340</v>
      </c>
      <c r="G9959">
        <v>79860</v>
      </c>
      <c r="H9959">
        <v>85380</v>
      </c>
      <c r="I9959">
        <v>90900</v>
      </c>
      <c r="J9959">
        <v>96360</v>
      </c>
      <c r="K9959" t="s">
        <v>3078</v>
      </c>
      <c r="L9959">
        <v>11</v>
      </c>
      <c r="M9959">
        <v>60</v>
      </c>
      <c r="N9959" t="s">
        <v>134</v>
      </c>
    </row>
    <row r="9960" spans="1:14" x14ac:dyDescent="0.2">
      <c r="A9960" t="s">
        <v>15719</v>
      </c>
      <c r="B9960">
        <v>57180</v>
      </c>
      <c r="C9960">
        <v>65340</v>
      </c>
      <c r="D9960">
        <v>73500</v>
      </c>
      <c r="E9960">
        <v>81660</v>
      </c>
      <c r="F9960">
        <v>88200</v>
      </c>
      <c r="G9960">
        <v>94740</v>
      </c>
      <c r="H9960">
        <v>101280</v>
      </c>
      <c r="I9960">
        <v>107820</v>
      </c>
      <c r="J9960">
        <v>114360</v>
      </c>
      <c r="K9960" t="s">
        <v>3078</v>
      </c>
      <c r="L9960">
        <v>11</v>
      </c>
      <c r="M9960">
        <v>60</v>
      </c>
      <c r="N9960" t="s">
        <v>135</v>
      </c>
    </row>
    <row r="9961" spans="1:14" x14ac:dyDescent="0.2">
      <c r="A9961" t="s">
        <v>15720</v>
      </c>
      <c r="B9961">
        <v>48180</v>
      </c>
      <c r="C9961">
        <v>55080</v>
      </c>
      <c r="D9961">
        <v>61980</v>
      </c>
      <c r="E9961">
        <v>68820</v>
      </c>
      <c r="F9961">
        <v>74340</v>
      </c>
      <c r="G9961">
        <v>79860</v>
      </c>
      <c r="H9961">
        <v>85380</v>
      </c>
      <c r="I9961">
        <v>90900</v>
      </c>
      <c r="J9961">
        <v>96360</v>
      </c>
      <c r="K9961" t="s">
        <v>3078</v>
      </c>
      <c r="L9961">
        <v>11</v>
      </c>
      <c r="M9961">
        <v>60</v>
      </c>
      <c r="N9961" t="s">
        <v>136</v>
      </c>
    </row>
    <row r="9962" spans="1:14" x14ac:dyDescent="0.2">
      <c r="A9962" t="s">
        <v>15721</v>
      </c>
      <c r="B9962">
        <v>48180</v>
      </c>
      <c r="C9962">
        <v>55080</v>
      </c>
      <c r="D9962">
        <v>61980</v>
      </c>
      <c r="E9962">
        <v>68820</v>
      </c>
      <c r="F9962">
        <v>74340</v>
      </c>
      <c r="G9962">
        <v>79860</v>
      </c>
      <c r="H9962">
        <v>85380</v>
      </c>
      <c r="I9962">
        <v>90900</v>
      </c>
      <c r="J9962">
        <v>96360</v>
      </c>
      <c r="K9962" t="s">
        <v>3078</v>
      </c>
      <c r="L9962">
        <v>11</v>
      </c>
      <c r="M9962">
        <v>60</v>
      </c>
      <c r="N9962" t="s">
        <v>137</v>
      </c>
    </row>
    <row r="9963" spans="1:14" x14ac:dyDescent="0.2">
      <c r="A9963" t="s">
        <v>15722</v>
      </c>
      <c r="B9963">
        <v>48180</v>
      </c>
      <c r="C9963">
        <v>55080</v>
      </c>
      <c r="D9963">
        <v>61980</v>
      </c>
      <c r="E9963">
        <v>68820</v>
      </c>
      <c r="F9963">
        <v>74340</v>
      </c>
      <c r="G9963">
        <v>79860</v>
      </c>
      <c r="H9963">
        <v>85380</v>
      </c>
      <c r="I9963">
        <v>90900</v>
      </c>
      <c r="J9963">
        <v>96360</v>
      </c>
      <c r="K9963" t="s">
        <v>3078</v>
      </c>
      <c r="L9963">
        <v>11</v>
      </c>
      <c r="M9963">
        <v>60</v>
      </c>
      <c r="N9963" t="s">
        <v>138</v>
      </c>
    </row>
    <row r="9964" spans="1:14" x14ac:dyDescent="0.2">
      <c r="A9964" t="s">
        <v>15723</v>
      </c>
      <c r="B9964">
        <v>48180</v>
      </c>
      <c r="C9964">
        <v>55080</v>
      </c>
      <c r="D9964">
        <v>61980</v>
      </c>
      <c r="E9964">
        <v>68820</v>
      </c>
      <c r="F9964">
        <v>74340</v>
      </c>
      <c r="G9964">
        <v>79860</v>
      </c>
      <c r="H9964">
        <v>85380</v>
      </c>
      <c r="I9964">
        <v>90900</v>
      </c>
      <c r="J9964">
        <v>96360</v>
      </c>
      <c r="K9964" t="s">
        <v>3078</v>
      </c>
      <c r="L9964">
        <v>11</v>
      </c>
      <c r="M9964">
        <v>60</v>
      </c>
      <c r="N9964" t="s">
        <v>139</v>
      </c>
    </row>
    <row r="9965" spans="1:14" x14ac:dyDescent="0.2">
      <c r="A9965" t="s">
        <v>15724</v>
      </c>
      <c r="B9965">
        <v>57180</v>
      </c>
      <c r="C9965">
        <v>65340</v>
      </c>
      <c r="D9965">
        <v>73500</v>
      </c>
      <c r="E9965">
        <v>81660</v>
      </c>
      <c r="F9965">
        <v>88200</v>
      </c>
      <c r="G9965">
        <v>94740</v>
      </c>
      <c r="H9965">
        <v>101280</v>
      </c>
      <c r="I9965">
        <v>107820</v>
      </c>
      <c r="J9965">
        <v>114360</v>
      </c>
      <c r="K9965" t="s">
        <v>3078</v>
      </c>
      <c r="L9965">
        <v>11</v>
      </c>
      <c r="M9965">
        <v>60</v>
      </c>
      <c r="N9965" t="s">
        <v>140</v>
      </c>
    </row>
    <row r="9966" spans="1:14" x14ac:dyDescent="0.2">
      <c r="A9966" t="s">
        <v>15725</v>
      </c>
      <c r="B9966">
        <v>48180</v>
      </c>
      <c r="C9966">
        <v>55080</v>
      </c>
      <c r="D9966">
        <v>61980</v>
      </c>
      <c r="E9966">
        <v>68820</v>
      </c>
      <c r="F9966">
        <v>74340</v>
      </c>
      <c r="G9966">
        <v>79860</v>
      </c>
      <c r="H9966">
        <v>85380</v>
      </c>
      <c r="I9966">
        <v>90900</v>
      </c>
      <c r="J9966">
        <v>96360</v>
      </c>
      <c r="K9966" t="s">
        <v>3078</v>
      </c>
      <c r="L9966">
        <v>11</v>
      </c>
      <c r="M9966">
        <v>60</v>
      </c>
      <c r="N9966" t="s">
        <v>141</v>
      </c>
    </row>
    <row r="9967" spans="1:14" x14ac:dyDescent="0.2">
      <c r="A9967" t="s">
        <v>15726</v>
      </c>
      <c r="B9967">
        <v>48180</v>
      </c>
      <c r="C9967">
        <v>55080</v>
      </c>
      <c r="D9967">
        <v>61980</v>
      </c>
      <c r="E9967">
        <v>68820</v>
      </c>
      <c r="F9967">
        <v>74340</v>
      </c>
      <c r="G9967">
        <v>79860</v>
      </c>
      <c r="H9967">
        <v>85380</v>
      </c>
      <c r="I9967">
        <v>90900</v>
      </c>
      <c r="J9967">
        <v>96360</v>
      </c>
      <c r="K9967" t="s">
        <v>3078</v>
      </c>
      <c r="L9967">
        <v>11</v>
      </c>
      <c r="M9967">
        <v>60</v>
      </c>
      <c r="N9967" t="s">
        <v>142</v>
      </c>
    </row>
    <row r="9968" spans="1:14" x14ac:dyDescent="0.2">
      <c r="A9968" t="s">
        <v>15727</v>
      </c>
      <c r="B9968">
        <v>48180</v>
      </c>
      <c r="C9968">
        <v>55080</v>
      </c>
      <c r="D9968">
        <v>61980</v>
      </c>
      <c r="E9968">
        <v>68820</v>
      </c>
      <c r="F9968">
        <v>74340</v>
      </c>
      <c r="G9968">
        <v>79860</v>
      </c>
      <c r="H9968">
        <v>85380</v>
      </c>
      <c r="I9968">
        <v>90900</v>
      </c>
      <c r="J9968">
        <v>96360</v>
      </c>
      <c r="K9968" t="s">
        <v>3078</v>
      </c>
      <c r="L9968">
        <v>11</v>
      </c>
      <c r="M9968">
        <v>60</v>
      </c>
      <c r="N9968" t="s">
        <v>143</v>
      </c>
    </row>
    <row r="9969" spans="1:14" x14ac:dyDescent="0.2">
      <c r="A9969" t="s">
        <v>15728</v>
      </c>
      <c r="B9969">
        <v>48180</v>
      </c>
      <c r="C9969">
        <v>55080</v>
      </c>
      <c r="D9969">
        <v>61980</v>
      </c>
      <c r="E9969">
        <v>68820</v>
      </c>
      <c r="F9969">
        <v>74340</v>
      </c>
      <c r="G9969">
        <v>79860</v>
      </c>
      <c r="H9969">
        <v>85380</v>
      </c>
      <c r="I9969">
        <v>90900</v>
      </c>
      <c r="J9969">
        <v>96360</v>
      </c>
      <c r="K9969" t="s">
        <v>3078</v>
      </c>
      <c r="L9969">
        <v>11</v>
      </c>
      <c r="M9969">
        <v>60</v>
      </c>
      <c r="N9969" t="s">
        <v>144</v>
      </c>
    </row>
    <row r="9970" spans="1:14" x14ac:dyDescent="0.2">
      <c r="A9970" t="s">
        <v>15729</v>
      </c>
      <c r="B9970">
        <v>48180</v>
      </c>
      <c r="C9970">
        <v>55080</v>
      </c>
      <c r="D9970">
        <v>61980</v>
      </c>
      <c r="E9970">
        <v>68820</v>
      </c>
      <c r="F9970">
        <v>74340</v>
      </c>
      <c r="G9970">
        <v>79860</v>
      </c>
      <c r="H9970">
        <v>85380</v>
      </c>
      <c r="I9970">
        <v>90900</v>
      </c>
      <c r="J9970">
        <v>96360</v>
      </c>
      <c r="K9970" t="s">
        <v>3078</v>
      </c>
      <c r="L9970">
        <v>11</v>
      </c>
      <c r="M9970">
        <v>60</v>
      </c>
      <c r="N9970" t="s">
        <v>145</v>
      </c>
    </row>
    <row r="9971" spans="1:14" x14ac:dyDescent="0.2">
      <c r="A9971" t="s">
        <v>15730</v>
      </c>
      <c r="B9971">
        <v>48180</v>
      </c>
      <c r="C9971">
        <v>55080</v>
      </c>
      <c r="D9971">
        <v>61980</v>
      </c>
      <c r="E9971">
        <v>68820</v>
      </c>
      <c r="F9971">
        <v>74340</v>
      </c>
      <c r="G9971">
        <v>79860</v>
      </c>
      <c r="H9971">
        <v>85380</v>
      </c>
      <c r="I9971">
        <v>90900</v>
      </c>
      <c r="J9971">
        <v>96360</v>
      </c>
      <c r="K9971" t="s">
        <v>3078</v>
      </c>
      <c r="L9971">
        <v>11</v>
      </c>
      <c r="M9971">
        <v>60</v>
      </c>
      <c r="N9971" t="s">
        <v>146</v>
      </c>
    </row>
    <row r="9972" spans="1:14" x14ac:dyDescent="0.2">
      <c r="A9972" t="s">
        <v>15731</v>
      </c>
      <c r="B9972">
        <v>48180</v>
      </c>
      <c r="C9972">
        <v>55080</v>
      </c>
      <c r="D9972">
        <v>61980</v>
      </c>
      <c r="E9972">
        <v>68820</v>
      </c>
      <c r="F9972">
        <v>74340</v>
      </c>
      <c r="G9972">
        <v>79860</v>
      </c>
      <c r="H9972">
        <v>85380</v>
      </c>
      <c r="I9972">
        <v>90900</v>
      </c>
      <c r="J9972">
        <v>96360</v>
      </c>
      <c r="K9972" t="s">
        <v>3078</v>
      </c>
      <c r="L9972">
        <v>11</v>
      </c>
      <c r="M9972">
        <v>60</v>
      </c>
      <c r="N9972" t="s">
        <v>147</v>
      </c>
    </row>
    <row r="9973" spans="1:14" x14ac:dyDescent="0.2">
      <c r="A9973" t="s">
        <v>15732</v>
      </c>
      <c r="B9973">
        <v>48180</v>
      </c>
      <c r="C9973">
        <v>55080</v>
      </c>
      <c r="D9973">
        <v>61980</v>
      </c>
      <c r="E9973">
        <v>68820</v>
      </c>
      <c r="F9973">
        <v>74340</v>
      </c>
      <c r="G9973">
        <v>79860</v>
      </c>
      <c r="H9973">
        <v>85380</v>
      </c>
      <c r="I9973">
        <v>90900</v>
      </c>
      <c r="J9973">
        <v>96360</v>
      </c>
      <c r="K9973" t="s">
        <v>3078</v>
      </c>
      <c r="L9973">
        <v>11</v>
      </c>
      <c r="M9973">
        <v>60</v>
      </c>
      <c r="N9973" t="s">
        <v>148</v>
      </c>
    </row>
    <row r="9974" spans="1:14" x14ac:dyDescent="0.2">
      <c r="A9974" t="s">
        <v>15733</v>
      </c>
      <c r="B9974">
        <v>48180</v>
      </c>
      <c r="C9974">
        <v>55080</v>
      </c>
      <c r="D9974">
        <v>61980</v>
      </c>
      <c r="E9974">
        <v>68820</v>
      </c>
      <c r="F9974">
        <v>74340</v>
      </c>
      <c r="G9974">
        <v>79860</v>
      </c>
      <c r="H9974">
        <v>85380</v>
      </c>
      <c r="I9974">
        <v>90900</v>
      </c>
      <c r="J9974">
        <v>96360</v>
      </c>
      <c r="K9974" t="s">
        <v>3078</v>
      </c>
      <c r="L9974">
        <v>11</v>
      </c>
      <c r="M9974">
        <v>60</v>
      </c>
      <c r="N9974" t="s">
        <v>149</v>
      </c>
    </row>
    <row r="9975" spans="1:14" x14ac:dyDescent="0.2">
      <c r="A9975" t="s">
        <v>15734</v>
      </c>
      <c r="B9975">
        <v>48180</v>
      </c>
      <c r="C9975">
        <v>55080</v>
      </c>
      <c r="D9975">
        <v>61980</v>
      </c>
      <c r="E9975">
        <v>68820</v>
      </c>
      <c r="F9975">
        <v>74340</v>
      </c>
      <c r="G9975">
        <v>79860</v>
      </c>
      <c r="H9975">
        <v>85380</v>
      </c>
      <c r="I9975">
        <v>90900</v>
      </c>
      <c r="J9975">
        <v>96360</v>
      </c>
      <c r="K9975" t="s">
        <v>3078</v>
      </c>
      <c r="L9975">
        <v>11</v>
      </c>
      <c r="M9975">
        <v>60</v>
      </c>
      <c r="N9975" t="s">
        <v>150</v>
      </c>
    </row>
    <row r="9976" spans="1:14" x14ac:dyDescent="0.2">
      <c r="A9976" t="s">
        <v>15735</v>
      </c>
      <c r="B9976">
        <v>48180</v>
      </c>
      <c r="C9976">
        <v>55080</v>
      </c>
      <c r="D9976">
        <v>61980</v>
      </c>
      <c r="E9976">
        <v>68820</v>
      </c>
      <c r="F9976">
        <v>74340</v>
      </c>
      <c r="G9976">
        <v>79860</v>
      </c>
      <c r="H9976">
        <v>85380</v>
      </c>
      <c r="I9976">
        <v>90900</v>
      </c>
      <c r="J9976">
        <v>96360</v>
      </c>
      <c r="K9976" t="s">
        <v>3078</v>
      </c>
      <c r="L9976">
        <v>11</v>
      </c>
      <c r="M9976">
        <v>60</v>
      </c>
      <c r="N9976" t="s">
        <v>151</v>
      </c>
    </row>
    <row r="9977" spans="1:14" x14ac:dyDescent="0.2">
      <c r="A9977" t="s">
        <v>15736</v>
      </c>
      <c r="B9977">
        <v>48180</v>
      </c>
      <c r="C9977">
        <v>55080</v>
      </c>
      <c r="D9977">
        <v>61980</v>
      </c>
      <c r="E9977">
        <v>68820</v>
      </c>
      <c r="F9977">
        <v>74340</v>
      </c>
      <c r="G9977">
        <v>79860</v>
      </c>
      <c r="H9977">
        <v>85380</v>
      </c>
      <c r="I9977">
        <v>90900</v>
      </c>
      <c r="J9977">
        <v>96360</v>
      </c>
      <c r="K9977" t="s">
        <v>3078</v>
      </c>
      <c r="L9977">
        <v>11</v>
      </c>
      <c r="M9977">
        <v>60</v>
      </c>
      <c r="N9977" t="s">
        <v>152</v>
      </c>
    </row>
    <row r="9978" spans="1:14" x14ac:dyDescent="0.2">
      <c r="A9978" t="s">
        <v>15737</v>
      </c>
      <c r="B9978">
        <v>48180</v>
      </c>
      <c r="C9978">
        <v>55080</v>
      </c>
      <c r="D9978">
        <v>61980</v>
      </c>
      <c r="E9978">
        <v>68820</v>
      </c>
      <c r="F9978">
        <v>74340</v>
      </c>
      <c r="G9978">
        <v>79860</v>
      </c>
      <c r="H9978">
        <v>85380</v>
      </c>
      <c r="I9978">
        <v>90900</v>
      </c>
      <c r="J9978">
        <v>96360</v>
      </c>
      <c r="K9978" t="s">
        <v>3078</v>
      </c>
      <c r="L9978">
        <v>11</v>
      </c>
      <c r="M9978">
        <v>60</v>
      </c>
      <c r="N9978" t="s">
        <v>153</v>
      </c>
    </row>
    <row r="9979" spans="1:14" x14ac:dyDescent="0.2">
      <c r="A9979" t="s">
        <v>15738</v>
      </c>
      <c r="B9979">
        <v>48180</v>
      </c>
      <c r="C9979">
        <v>55080</v>
      </c>
      <c r="D9979">
        <v>61980</v>
      </c>
      <c r="E9979">
        <v>68820</v>
      </c>
      <c r="F9979">
        <v>74340</v>
      </c>
      <c r="G9979">
        <v>79860</v>
      </c>
      <c r="H9979">
        <v>85380</v>
      </c>
      <c r="I9979">
        <v>90900</v>
      </c>
      <c r="J9979">
        <v>96360</v>
      </c>
      <c r="K9979" t="s">
        <v>3078</v>
      </c>
      <c r="L9979">
        <v>11</v>
      </c>
      <c r="M9979">
        <v>60</v>
      </c>
      <c r="N9979" t="s">
        <v>154</v>
      </c>
    </row>
    <row r="9980" spans="1:14" x14ac:dyDescent="0.2">
      <c r="A9980" t="s">
        <v>15739</v>
      </c>
      <c r="B9980">
        <v>49620</v>
      </c>
      <c r="C9980">
        <v>56700</v>
      </c>
      <c r="D9980">
        <v>63780</v>
      </c>
      <c r="E9980">
        <v>70860</v>
      </c>
      <c r="F9980">
        <v>76560</v>
      </c>
      <c r="G9980">
        <v>82200</v>
      </c>
      <c r="H9980">
        <v>87900</v>
      </c>
      <c r="I9980">
        <v>93540</v>
      </c>
      <c r="J9980">
        <v>99240</v>
      </c>
      <c r="K9980" t="s">
        <v>3078</v>
      </c>
      <c r="L9980">
        <v>13</v>
      </c>
      <c r="M9980">
        <v>60</v>
      </c>
      <c r="N9980" t="s">
        <v>155</v>
      </c>
    </row>
    <row r="9981" spans="1:14" x14ac:dyDescent="0.2">
      <c r="A9981" t="s">
        <v>15740</v>
      </c>
      <c r="B9981">
        <v>49620</v>
      </c>
      <c r="C9981">
        <v>56700</v>
      </c>
      <c r="D9981">
        <v>63780</v>
      </c>
      <c r="E9981">
        <v>70860</v>
      </c>
      <c r="F9981">
        <v>76560</v>
      </c>
      <c r="G9981">
        <v>82200</v>
      </c>
      <c r="H9981">
        <v>87900</v>
      </c>
      <c r="I9981">
        <v>93540</v>
      </c>
      <c r="J9981">
        <v>99240</v>
      </c>
      <c r="K9981" t="s">
        <v>3078</v>
      </c>
      <c r="L9981">
        <v>13</v>
      </c>
      <c r="M9981">
        <v>60</v>
      </c>
      <c r="N9981" t="s">
        <v>156</v>
      </c>
    </row>
    <row r="9982" spans="1:14" x14ac:dyDescent="0.2">
      <c r="A9982" t="s">
        <v>15741</v>
      </c>
      <c r="B9982">
        <v>49620</v>
      </c>
      <c r="C9982">
        <v>56700</v>
      </c>
      <c r="D9982">
        <v>63780</v>
      </c>
      <c r="E9982">
        <v>70860</v>
      </c>
      <c r="F9982">
        <v>76560</v>
      </c>
      <c r="G9982">
        <v>82200</v>
      </c>
      <c r="H9982">
        <v>87900</v>
      </c>
      <c r="I9982">
        <v>93540</v>
      </c>
      <c r="J9982">
        <v>99240</v>
      </c>
      <c r="K9982" t="s">
        <v>3078</v>
      </c>
      <c r="L9982">
        <v>13</v>
      </c>
      <c r="M9982">
        <v>60</v>
      </c>
      <c r="N9982" t="s">
        <v>157</v>
      </c>
    </row>
    <row r="9983" spans="1:14" x14ac:dyDescent="0.2">
      <c r="A9983" t="s">
        <v>15742</v>
      </c>
      <c r="B9983">
        <v>49620</v>
      </c>
      <c r="C9983">
        <v>56700</v>
      </c>
      <c r="D9983">
        <v>63780</v>
      </c>
      <c r="E9983">
        <v>70860</v>
      </c>
      <c r="F9983">
        <v>76560</v>
      </c>
      <c r="G9983">
        <v>82200</v>
      </c>
      <c r="H9983">
        <v>87900</v>
      </c>
      <c r="I9983">
        <v>93540</v>
      </c>
      <c r="J9983">
        <v>99240</v>
      </c>
      <c r="K9983" t="s">
        <v>3078</v>
      </c>
      <c r="L9983">
        <v>13</v>
      </c>
      <c r="M9983">
        <v>60</v>
      </c>
      <c r="N9983" t="s">
        <v>158</v>
      </c>
    </row>
    <row r="9984" spans="1:14" x14ac:dyDescent="0.2">
      <c r="A9984" t="s">
        <v>15743</v>
      </c>
      <c r="B9984">
        <v>49620</v>
      </c>
      <c r="C9984">
        <v>56700</v>
      </c>
      <c r="D9984">
        <v>63780</v>
      </c>
      <c r="E9984">
        <v>70860</v>
      </c>
      <c r="F9984">
        <v>76560</v>
      </c>
      <c r="G9984">
        <v>82200</v>
      </c>
      <c r="H9984">
        <v>87900</v>
      </c>
      <c r="I9984">
        <v>93540</v>
      </c>
      <c r="J9984">
        <v>99240</v>
      </c>
      <c r="K9984" t="s">
        <v>3078</v>
      </c>
      <c r="L9984">
        <v>13</v>
      </c>
      <c r="M9984">
        <v>60</v>
      </c>
      <c r="N9984" t="s">
        <v>159</v>
      </c>
    </row>
    <row r="9985" spans="1:14" x14ac:dyDescent="0.2">
      <c r="A9985" t="s">
        <v>15744</v>
      </c>
      <c r="B9985">
        <v>49620</v>
      </c>
      <c r="C9985">
        <v>56700</v>
      </c>
      <c r="D9985">
        <v>63780</v>
      </c>
      <c r="E9985">
        <v>70860</v>
      </c>
      <c r="F9985">
        <v>76560</v>
      </c>
      <c r="G9985">
        <v>82200</v>
      </c>
      <c r="H9985">
        <v>87900</v>
      </c>
      <c r="I9985">
        <v>93540</v>
      </c>
      <c r="J9985">
        <v>99240</v>
      </c>
      <c r="K9985" t="s">
        <v>3078</v>
      </c>
      <c r="L9985">
        <v>13</v>
      </c>
      <c r="M9985">
        <v>60</v>
      </c>
      <c r="N9985" t="s">
        <v>160</v>
      </c>
    </row>
    <row r="9986" spans="1:14" x14ac:dyDescent="0.2">
      <c r="A9986" t="s">
        <v>15745</v>
      </c>
      <c r="B9986">
        <v>49620</v>
      </c>
      <c r="C9986">
        <v>56700</v>
      </c>
      <c r="D9986">
        <v>63780</v>
      </c>
      <c r="E9986">
        <v>70860</v>
      </c>
      <c r="F9986">
        <v>76560</v>
      </c>
      <c r="G9986">
        <v>82200</v>
      </c>
      <c r="H9986">
        <v>87900</v>
      </c>
      <c r="I9986">
        <v>93540</v>
      </c>
      <c r="J9986">
        <v>99240</v>
      </c>
      <c r="K9986" t="s">
        <v>3078</v>
      </c>
      <c r="L9986">
        <v>13</v>
      </c>
      <c r="M9986">
        <v>60</v>
      </c>
      <c r="N9986" t="s">
        <v>161</v>
      </c>
    </row>
    <row r="9987" spans="1:14" x14ac:dyDescent="0.2">
      <c r="A9987" t="s">
        <v>15746</v>
      </c>
      <c r="B9987">
        <v>49620</v>
      </c>
      <c r="C9987">
        <v>56700</v>
      </c>
      <c r="D9987">
        <v>63780</v>
      </c>
      <c r="E9987">
        <v>70860</v>
      </c>
      <c r="F9987">
        <v>76560</v>
      </c>
      <c r="G9987">
        <v>82200</v>
      </c>
      <c r="H9987">
        <v>87900</v>
      </c>
      <c r="I9987">
        <v>93540</v>
      </c>
      <c r="J9987">
        <v>99240</v>
      </c>
      <c r="K9987" t="s">
        <v>3078</v>
      </c>
      <c r="L9987">
        <v>13</v>
      </c>
      <c r="M9987">
        <v>60</v>
      </c>
      <c r="N9987" t="s">
        <v>162</v>
      </c>
    </row>
    <row r="9988" spans="1:14" x14ac:dyDescent="0.2">
      <c r="A9988" t="s">
        <v>15747</v>
      </c>
      <c r="B9988">
        <v>49620</v>
      </c>
      <c r="C9988">
        <v>56700</v>
      </c>
      <c r="D9988">
        <v>63780</v>
      </c>
      <c r="E9988">
        <v>70860</v>
      </c>
      <c r="F9988">
        <v>76560</v>
      </c>
      <c r="G9988">
        <v>82200</v>
      </c>
      <c r="H9988">
        <v>87900</v>
      </c>
      <c r="I9988">
        <v>93540</v>
      </c>
      <c r="J9988">
        <v>99240</v>
      </c>
      <c r="K9988" t="s">
        <v>3078</v>
      </c>
      <c r="L9988">
        <v>13</v>
      </c>
      <c r="M9988">
        <v>60</v>
      </c>
      <c r="N9988" t="s">
        <v>163</v>
      </c>
    </row>
    <row r="9989" spans="1:14" x14ac:dyDescent="0.2">
      <c r="A9989" t="s">
        <v>15748</v>
      </c>
      <c r="B9989">
        <v>49620</v>
      </c>
      <c r="C9989">
        <v>56700</v>
      </c>
      <c r="D9989">
        <v>63780</v>
      </c>
      <c r="E9989">
        <v>70860</v>
      </c>
      <c r="F9989">
        <v>76560</v>
      </c>
      <c r="G9989">
        <v>82200</v>
      </c>
      <c r="H9989">
        <v>87900</v>
      </c>
      <c r="I9989">
        <v>93540</v>
      </c>
      <c r="J9989">
        <v>99240</v>
      </c>
      <c r="K9989" t="s">
        <v>3078</v>
      </c>
      <c r="L9989">
        <v>13</v>
      </c>
      <c r="M9989">
        <v>60</v>
      </c>
      <c r="N9989" t="s">
        <v>164</v>
      </c>
    </row>
    <row r="9990" spans="1:14" x14ac:dyDescent="0.2">
      <c r="A9990" t="s">
        <v>15749</v>
      </c>
      <c r="B9990">
        <v>49620</v>
      </c>
      <c r="C9990">
        <v>56700</v>
      </c>
      <c r="D9990">
        <v>63780</v>
      </c>
      <c r="E9990">
        <v>70860</v>
      </c>
      <c r="F9990">
        <v>76560</v>
      </c>
      <c r="G9990">
        <v>82200</v>
      </c>
      <c r="H9990">
        <v>87900</v>
      </c>
      <c r="I9990">
        <v>93540</v>
      </c>
      <c r="J9990">
        <v>99240</v>
      </c>
      <c r="K9990" t="s">
        <v>3078</v>
      </c>
      <c r="L9990">
        <v>13</v>
      </c>
      <c r="M9990">
        <v>60</v>
      </c>
      <c r="N9990" t="s">
        <v>165</v>
      </c>
    </row>
    <row r="9991" spans="1:14" x14ac:dyDescent="0.2">
      <c r="A9991" t="s">
        <v>15750</v>
      </c>
      <c r="B9991">
        <v>49620</v>
      </c>
      <c r="C9991">
        <v>56700</v>
      </c>
      <c r="D9991">
        <v>63780</v>
      </c>
      <c r="E9991">
        <v>70860</v>
      </c>
      <c r="F9991">
        <v>76560</v>
      </c>
      <c r="G9991">
        <v>82200</v>
      </c>
      <c r="H9991">
        <v>87900</v>
      </c>
      <c r="I9991">
        <v>93540</v>
      </c>
      <c r="J9991">
        <v>99240</v>
      </c>
      <c r="K9991" t="s">
        <v>3078</v>
      </c>
      <c r="L9991">
        <v>13</v>
      </c>
      <c r="M9991">
        <v>60</v>
      </c>
      <c r="N9991" t="s">
        <v>166</v>
      </c>
    </row>
    <row r="9992" spans="1:14" x14ac:dyDescent="0.2">
      <c r="A9992" t="s">
        <v>15751</v>
      </c>
      <c r="B9992">
        <v>49620</v>
      </c>
      <c r="C9992">
        <v>56700</v>
      </c>
      <c r="D9992">
        <v>63780</v>
      </c>
      <c r="E9992">
        <v>70860</v>
      </c>
      <c r="F9992">
        <v>76560</v>
      </c>
      <c r="G9992">
        <v>82200</v>
      </c>
      <c r="H9992">
        <v>87900</v>
      </c>
      <c r="I9992">
        <v>93540</v>
      </c>
      <c r="J9992">
        <v>99240</v>
      </c>
      <c r="K9992" t="s">
        <v>3078</v>
      </c>
      <c r="L9992">
        <v>13</v>
      </c>
      <c r="M9992">
        <v>60</v>
      </c>
      <c r="N9992" t="s">
        <v>167</v>
      </c>
    </row>
    <row r="9993" spans="1:14" x14ac:dyDescent="0.2">
      <c r="A9993" t="s">
        <v>15752</v>
      </c>
      <c r="B9993">
        <v>48180</v>
      </c>
      <c r="C9993">
        <v>55080</v>
      </c>
      <c r="D9993">
        <v>61980</v>
      </c>
      <c r="E9993">
        <v>68820</v>
      </c>
      <c r="F9993">
        <v>74340</v>
      </c>
      <c r="G9993">
        <v>79860</v>
      </c>
      <c r="H9993">
        <v>85380</v>
      </c>
      <c r="I9993">
        <v>90900</v>
      </c>
      <c r="J9993">
        <v>96360</v>
      </c>
      <c r="K9993" t="s">
        <v>3078</v>
      </c>
      <c r="L9993">
        <v>15</v>
      </c>
      <c r="M9993">
        <v>60</v>
      </c>
      <c r="N9993" t="s">
        <v>168</v>
      </c>
    </row>
    <row r="9994" spans="1:14" x14ac:dyDescent="0.2">
      <c r="A9994" t="s">
        <v>15753</v>
      </c>
      <c r="B9994">
        <v>48180</v>
      </c>
      <c r="C9994">
        <v>55080</v>
      </c>
      <c r="D9994">
        <v>61980</v>
      </c>
      <c r="E9994">
        <v>68820</v>
      </c>
      <c r="F9994">
        <v>74340</v>
      </c>
      <c r="G9994">
        <v>79860</v>
      </c>
      <c r="H9994">
        <v>85380</v>
      </c>
      <c r="I9994">
        <v>90900</v>
      </c>
      <c r="J9994">
        <v>96360</v>
      </c>
      <c r="K9994" t="s">
        <v>3078</v>
      </c>
      <c r="L9994">
        <v>15</v>
      </c>
      <c r="M9994">
        <v>60</v>
      </c>
      <c r="N9994" t="s">
        <v>169</v>
      </c>
    </row>
    <row r="9995" spans="1:14" x14ac:dyDescent="0.2">
      <c r="A9995" t="s">
        <v>15754</v>
      </c>
      <c r="B9995">
        <v>48180</v>
      </c>
      <c r="C9995">
        <v>55080</v>
      </c>
      <c r="D9995">
        <v>61980</v>
      </c>
      <c r="E9995">
        <v>68820</v>
      </c>
      <c r="F9995">
        <v>74340</v>
      </c>
      <c r="G9995">
        <v>79860</v>
      </c>
      <c r="H9995">
        <v>85380</v>
      </c>
      <c r="I9995">
        <v>90900</v>
      </c>
      <c r="J9995">
        <v>96360</v>
      </c>
      <c r="K9995" t="s">
        <v>3078</v>
      </c>
      <c r="L9995">
        <v>15</v>
      </c>
      <c r="M9995">
        <v>60</v>
      </c>
      <c r="N9995" t="s">
        <v>892</v>
      </c>
    </row>
    <row r="9996" spans="1:14" x14ac:dyDescent="0.2">
      <c r="A9996" t="s">
        <v>15755</v>
      </c>
      <c r="B9996">
        <v>48180</v>
      </c>
      <c r="C9996">
        <v>55080</v>
      </c>
      <c r="D9996">
        <v>61980</v>
      </c>
      <c r="E9996">
        <v>68820</v>
      </c>
      <c r="F9996">
        <v>74340</v>
      </c>
      <c r="G9996">
        <v>79860</v>
      </c>
      <c r="H9996">
        <v>85380</v>
      </c>
      <c r="I9996">
        <v>90900</v>
      </c>
      <c r="J9996">
        <v>96360</v>
      </c>
      <c r="K9996" t="s">
        <v>3078</v>
      </c>
      <c r="L9996">
        <v>15</v>
      </c>
      <c r="M9996">
        <v>60</v>
      </c>
      <c r="N9996" t="s">
        <v>893</v>
      </c>
    </row>
    <row r="9997" spans="1:14" x14ac:dyDescent="0.2">
      <c r="A9997" t="s">
        <v>15756</v>
      </c>
      <c r="B9997">
        <v>48180</v>
      </c>
      <c r="C9997">
        <v>55080</v>
      </c>
      <c r="D9997">
        <v>61980</v>
      </c>
      <c r="E9997">
        <v>68820</v>
      </c>
      <c r="F9997">
        <v>74340</v>
      </c>
      <c r="G9997">
        <v>79860</v>
      </c>
      <c r="H9997">
        <v>85380</v>
      </c>
      <c r="I9997">
        <v>90900</v>
      </c>
      <c r="J9997">
        <v>96360</v>
      </c>
      <c r="K9997" t="s">
        <v>3078</v>
      </c>
      <c r="L9997">
        <v>15</v>
      </c>
      <c r="M9997">
        <v>60</v>
      </c>
      <c r="N9997" t="s">
        <v>894</v>
      </c>
    </row>
    <row r="9998" spans="1:14" x14ac:dyDescent="0.2">
      <c r="A9998" t="s">
        <v>15757</v>
      </c>
      <c r="B9998">
        <v>48180</v>
      </c>
      <c r="C9998">
        <v>55080</v>
      </c>
      <c r="D9998">
        <v>61980</v>
      </c>
      <c r="E9998">
        <v>68820</v>
      </c>
      <c r="F9998">
        <v>74340</v>
      </c>
      <c r="G9998">
        <v>79860</v>
      </c>
      <c r="H9998">
        <v>85380</v>
      </c>
      <c r="I9998">
        <v>90900</v>
      </c>
      <c r="J9998">
        <v>96360</v>
      </c>
      <c r="K9998" t="s">
        <v>3078</v>
      </c>
      <c r="L9998">
        <v>15</v>
      </c>
      <c r="M9998">
        <v>60</v>
      </c>
      <c r="N9998" t="s">
        <v>895</v>
      </c>
    </row>
    <row r="9999" spans="1:14" x14ac:dyDescent="0.2">
      <c r="A9999" t="s">
        <v>15758</v>
      </c>
      <c r="B9999">
        <v>48180</v>
      </c>
      <c r="C9999">
        <v>55080</v>
      </c>
      <c r="D9999">
        <v>61980</v>
      </c>
      <c r="E9999">
        <v>68820</v>
      </c>
      <c r="F9999">
        <v>74340</v>
      </c>
      <c r="G9999">
        <v>79860</v>
      </c>
      <c r="H9999">
        <v>85380</v>
      </c>
      <c r="I9999">
        <v>90900</v>
      </c>
      <c r="J9999">
        <v>96360</v>
      </c>
      <c r="K9999" t="s">
        <v>3078</v>
      </c>
      <c r="L9999">
        <v>15</v>
      </c>
      <c r="M9999">
        <v>60</v>
      </c>
      <c r="N9999" t="s">
        <v>896</v>
      </c>
    </row>
    <row r="10000" spans="1:14" x14ac:dyDescent="0.2">
      <c r="A10000" t="s">
        <v>15759</v>
      </c>
      <c r="B10000">
        <v>48180</v>
      </c>
      <c r="C10000">
        <v>55080</v>
      </c>
      <c r="D10000">
        <v>61980</v>
      </c>
      <c r="E10000">
        <v>68820</v>
      </c>
      <c r="F10000">
        <v>74340</v>
      </c>
      <c r="G10000">
        <v>79860</v>
      </c>
      <c r="H10000">
        <v>85380</v>
      </c>
      <c r="I10000">
        <v>90900</v>
      </c>
      <c r="J10000">
        <v>96360</v>
      </c>
      <c r="K10000" t="s">
        <v>3078</v>
      </c>
      <c r="L10000">
        <v>15</v>
      </c>
      <c r="M10000">
        <v>60</v>
      </c>
      <c r="N10000" t="s">
        <v>897</v>
      </c>
    </row>
    <row r="10001" spans="1:14" x14ac:dyDescent="0.2">
      <c r="A10001" t="s">
        <v>15760</v>
      </c>
      <c r="B10001">
        <v>48180</v>
      </c>
      <c r="C10001">
        <v>55080</v>
      </c>
      <c r="D10001">
        <v>61980</v>
      </c>
      <c r="E10001">
        <v>68820</v>
      </c>
      <c r="F10001">
        <v>74340</v>
      </c>
      <c r="G10001">
        <v>79860</v>
      </c>
      <c r="H10001">
        <v>85380</v>
      </c>
      <c r="I10001">
        <v>90900</v>
      </c>
      <c r="J10001">
        <v>96360</v>
      </c>
      <c r="K10001" t="s">
        <v>3078</v>
      </c>
      <c r="L10001">
        <v>15</v>
      </c>
      <c r="M10001">
        <v>60</v>
      </c>
      <c r="N10001" t="s">
        <v>898</v>
      </c>
    </row>
    <row r="10002" spans="1:14" x14ac:dyDescent="0.2">
      <c r="A10002" t="s">
        <v>15761</v>
      </c>
      <c r="B10002">
        <v>48180</v>
      </c>
      <c r="C10002">
        <v>55080</v>
      </c>
      <c r="D10002">
        <v>61980</v>
      </c>
      <c r="E10002">
        <v>68820</v>
      </c>
      <c r="F10002">
        <v>74340</v>
      </c>
      <c r="G10002">
        <v>79860</v>
      </c>
      <c r="H10002">
        <v>85380</v>
      </c>
      <c r="I10002">
        <v>90900</v>
      </c>
      <c r="J10002">
        <v>96360</v>
      </c>
      <c r="K10002" t="s">
        <v>3078</v>
      </c>
      <c r="L10002">
        <v>15</v>
      </c>
      <c r="M10002">
        <v>60</v>
      </c>
      <c r="N10002" t="s">
        <v>899</v>
      </c>
    </row>
    <row r="10003" spans="1:14" x14ac:dyDescent="0.2">
      <c r="A10003" t="s">
        <v>15762</v>
      </c>
      <c r="B10003">
        <v>48180</v>
      </c>
      <c r="C10003">
        <v>55080</v>
      </c>
      <c r="D10003">
        <v>61980</v>
      </c>
      <c r="E10003">
        <v>68820</v>
      </c>
      <c r="F10003">
        <v>74340</v>
      </c>
      <c r="G10003">
        <v>79860</v>
      </c>
      <c r="H10003">
        <v>85380</v>
      </c>
      <c r="I10003">
        <v>90900</v>
      </c>
      <c r="J10003">
        <v>96360</v>
      </c>
      <c r="K10003" t="s">
        <v>3078</v>
      </c>
      <c r="L10003">
        <v>15</v>
      </c>
      <c r="M10003">
        <v>60</v>
      </c>
      <c r="N10003" t="s">
        <v>900</v>
      </c>
    </row>
    <row r="10004" spans="1:14" x14ac:dyDescent="0.2">
      <c r="A10004" t="s">
        <v>15763</v>
      </c>
      <c r="B10004">
        <v>48180</v>
      </c>
      <c r="C10004">
        <v>55080</v>
      </c>
      <c r="D10004">
        <v>61980</v>
      </c>
      <c r="E10004">
        <v>68820</v>
      </c>
      <c r="F10004">
        <v>74340</v>
      </c>
      <c r="G10004">
        <v>79860</v>
      </c>
      <c r="H10004">
        <v>85380</v>
      </c>
      <c r="I10004">
        <v>90900</v>
      </c>
      <c r="J10004">
        <v>96360</v>
      </c>
      <c r="K10004" t="s">
        <v>3078</v>
      </c>
      <c r="L10004">
        <v>15</v>
      </c>
      <c r="M10004">
        <v>60</v>
      </c>
      <c r="N10004" t="s">
        <v>901</v>
      </c>
    </row>
    <row r="10005" spans="1:14" x14ac:dyDescent="0.2">
      <c r="A10005" t="s">
        <v>15764</v>
      </c>
      <c r="B10005">
        <v>48180</v>
      </c>
      <c r="C10005">
        <v>55080</v>
      </c>
      <c r="D10005">
        <v>61980</v>
      </c>
      <c r="E10005">
        <v>68820</v>
      </c>
      <c r="F10005">
        <v>74340</v>
      </c>
      <c r="G10005">
        <v>79860</v>
      </c>
      <c r="H10005">
        <v>85380</v>
      </c>
      <c r="I10005">
        <v>90900</v>
      </c>
      <c r="J10005">
        <v>96360</v>
      </c>
      <c r="K10005" t="s">
        <v>3078</v>
      </c>
      <c r="L10005">
        <v>15</v>
      </c>
      <c r="M10005">
        <v>60</v>
      </c>
      <c r="N10005" t="s">
        <v>902</v>
      </c>
    </row>
    <row r="10006" spans="1:14" x14ac:dyDescent="0.2">
      <c r="A10006" t="s">
        <v>15765</v>
      </c>
      <c r="B10006">
        <v>48180</v>
      </c>
      <c r="C10006">
        <v>55080</v>
      </c>
      <c r="D10006">
        <v>61980</v>
      </c>
      <c r="E10006">
        <v>68820</v>
      </c>
      <c r="F10006">
        <v>74340</v>
      </c>
      <c r="G10006">
        <v>79860</v>
      </c>
      <c r="H10006">
        <v>85380</v>
      </c>
      <c r="I10006">
        <v>90900</v>
      </c>
      <c r="J10006">
        <v>96360</v>
      </c>
      <c r="K10006" t="s">
        <v>3078</v>
      </c>
      <c r="L10006">
        <v>15</v>
      </c>
      <c r="M10006">
        <v>60</v>
      </c>
      <c r="N10006" t="s">
        <v>903</v>
      </c>
    </row>
    <row r="10007" spans="1:14" x14ac:dyDescent="0.2">
      <c r="A10007" t="s">
        <v>15766</v>
      </c>
      <c r="B10007">
        <v>48180</v>
      </c>
      <c r="C10007">
        <v>55080</v>
      </c>
      <c r="D10007">
        <v>61980</v>
      </c>
      <c r="E10007">
        <v>68820</v>
      </c>
      <c r="F10007">
        <v>74340</v>
      </c>
      <c r="G10007">
        <v>79860</v>
      </c>
      <c r="H10007">
        <v>85380</v>
      </c>
      <c r="I10007">
        <v>90900</v>
      </c>
      <c r="J10007">
        <v>96360</v>
      </c>
      <c r="K10007" t="s">
        <v>3078</v>
      </c>
      <c r="L10007">
        <v>15</v>
      </c>
      <c r="M10007">
        <v>60</v>
      </c>
      <c r="N10007" t="s">
        <v>904</v>
      </c>
    </row>
    <row r="10008" spans="1:14" x14ac:dyDescent="0.2">
      <c r="A10008" t="s">
        <v>15767</v>
      </c>
      <c r="B10008">
        <v>34320</v>
      </c>
      <c r="C10008">
        <v>39240</v>
      </c>
      <c r="D10008">
        <v>44160</v>
      </c>
      <c r="E10008">
        <v>49020</v>
      </c>
      <c r="F10008">
        <v>52980</v>
      </c>
      <c r="G10008">
        <v>56880</v>
      </c>
      <c r="H10008">
        <v>60840</v>
      </c>
      <c r="I10008">
        <v>64740</v>
      </c>
      <c r="J10008">
        <v>68640</v>
      </c>
      <c r="K10008" t="s">
        <v>3079</v>
      </c>
      <c r="L10008">
        <v>1</v>
      </c>
      <c r="M10008">
        <v>60</v>
      </c>
      <c r="N10008" t="s">
        <v>2758</v>
      </c>
    </row>
    <row r="10009" spans="1:14" x14ac:dyDescent="0.2">
      <c r="A10009" t="s">
        <v>15768</v>
      </c>
      <c r="B10009">
        <v>46920</v>
      </c>
      <c r="C10009">
        <v>53580</v>
      </c>
      <c r="D10009">
        <v>60300</v>
      </c>
      <c r="E10009">
        <v>66960</v>
      </c>
      <c r="F10009">
        <v>72360</v>
      </c>
      <c r="G10009">
        <v>77700</v>
      </c>
      <c r="H10009">
        <v>83040</v>
      </c>
      <c r="I10009">
        <v>88440</v>
      </c>
      <c r="J10009">
        <v>93780</v>
      </c>
      <c r="K10009" t="s">
        <v>3079</v>
      </c>
      <c r="L10009">
        <v>3</v>
      </c>
      <c r="M10009">
        <v>60</v>
      </c>
      <c r="N10009" t="s">
        <v>2759</v>
      </c>
    </row>
    <row r="10010" spans="1:14" x14ac:dyDescent="0.2">
      <c r="A10010" t="s">
        <v>15769</v>
      </c>
      <c r="B10010">
        <v>37380</v>
      </c>
      <c r="C10010">
        <v>42720</v>
      </c>
      <c r="D10010">
        <v>48060</v>
      </c>
      <c r="E10010">
        <v>53340</v>
      </c>
      <c r="F10010">
        <v>57660</v>
      </c>
      <c r="G10010">
        <v>61920</v>
      </c>
      <c r="H10010">
        <v>66180</v>
      </c>
      <c r="I10010">
        <v>70440</v>
      </c>
      <c r="J10010">
        <v>74700</v>
      </c>
      <c r="K10010" t="s">
        <v>3079</v>
      </c>
      <c r="L10010">
        <v>5</v>
      </c>
      <c r="M10010">
        <v>60</v>
      </c>
      <c r="N10010" t="s">
        <v>2760</v>
      </c>
    </row>
    <row r="10011" spans="1:14" x14ac:dyDescent="0.2">
      <c r="A10011" t="s">
        <v>15770</v>
      </c>
      <c r="B10011">
        <v>63300</v>
      </c>
      <c r="C10011">
        <v>72360</v>
      </c>
      <c r="D10011">
        <v>81420</v>
      </c>
      <c r="E10011">
        <v>90420</v>
      </c>
      <c r="F10011">
        <v>97680</v>
      </c>
      <c r="G10011">
        <v>104940</v>
      </c>
      <c r="H10011">
        <v>112140</v>
      </c>
      <c r="I10011">
        <v>119400</v>
      </c>
      <c r="J10011">
        <v>126600</v>
      </c>
      <c r="K10011" t="s">
        <v>3080</v>
      </c>
      <c r="L10011">
        <v>1</v>
      </c>
      <c r="M10011">
        <v>60</v>
      </c>
      <c r="N10011" t="s">
        <v>2757</v>
      </c>
    </row>
    <row r="10012" spans="1:14" x14ac:dyDescent="0.2">
      <c r="A10012" t="s">
        <v>15771</v>
      </c>
      <c r="B10012">
        <v>36420</v>
      </c>
      <c r="C10012">
        <v>41640</v>
      </c>
      <c r="D10012">
        <v>46860</v>
      </c>
      <c r="E10012">
        <v>52020</v>
      </c>
      <c r="F10012">
        <v>56220</v>
      </c>
      <c r="G10012">
        <v>60360</v>
      </c>
      <c r="H10012">
        <v>64560</v>
      </c>
      <c r="I10012">
        <v>68700</v>
      </c>
      <c r="J10012">
        <v>72840</v>
      </c>
      <c r="K10012" t="s">
        <v>3081</v>
      </c>
      <c r="L10012">
        <v>1</v>
      </c>
      <c r="M10012">
        <v>60</v>
      </c>
      <c r="N10012" t="s">
        <v>4220</v>
      </c>
    </row>
    <row r="10013" spans="1:14" x14ac:dyDescent="0.2">
      <c r="A10013" t="s">
        <v>15772</v>
      </c>
      <c r="B10013">
        <v>36120</v>
      </c>
      <c r="C10013">
        <v>41280</v>
      </c>
      <c r="D10013">
        <v>46440</v>
      </c>
      <c r="E10013">
        <v>51600</v>
      </c>
      <c r="F10013">
        <v>55740</v>
      </c>
      <c r="G10013">
        <v>59880</v>
      </c>
      <c r="H10013">
        <v>64020</v>
      </c>
      <c r="I10013">
        <v>68160</v>
      </c>
      <c r="J10013">
        <v>72240</v>
      </c>
      <c r="K10013" t="s">
        <v>3081</v>
      </c>
      <c r="L10013">
        <v>3</v>
      </c>
      <c r="M10013">
        <v>60</v>
      </c>
      <c r="N10013" t="s">
        <v>4221</v>
      </c>
    </row>
    <row r="10014" spans="1:14" x14ac:dyDescent="0.2">
      <c r="A10014" t="s">
        <v>15773</v>
      </c>
      <c r="B10014">
        <v>33060</v>
      </c>
      <c r="C10014">
        <v>37800</v>
      </c>
      <c r="D10014">
        <v>42540</v>
      </c>
      <c r="E10014">
        <v>47220</v>
      </c>
      <c r="F10014">
        <v>51000</v>
      </c>
      <c r="G10014">
        <v>54780</v>
      </c>
      <c r="H10014">
        <v>58560</v>
      </c>
      <c r="I10014">
        <v>62340</v>
      </c>
      <c r="J10014">
        <v>66120</v>
      </c>
      <c r="K10014" t="s">
        <v>3081</v>
      </c>
      <c r="L10014">
        <v>5</v>
      </c>
      <c r="M10014">
        <v>60</v>
      </c>
      <c r="N10014" t="s">
        <v>4222</v>
      </c>
    </row>
    <row r="10015" spans="1:14" x14ac:dyDescent="0.2">
      <c r="A10015" t="s">
        <v>15774</v>
      </c>
      <c r="B10015">
        <v>27000</v>
      </c>
      <c r="C10015">
        <v>30840</v>
      </c>
      <c r="D10015">
        <v>34680</v>
      </c>
      <c r="E10015">
        <v>38520</v>
      </c>
      <c r="F10015">
        <v>41640</v>
      </c>
      <c r="G10015">
        <v>44700</v>
      </c>
      <c r="H10015">
        <v>47820</v>
      </c>
      <c r="I10015">
        <v>50880</v>
      </c>
      <c r="J10015">
        <v>53940</v>
      </c>
      <c r="K10015" t="s">
        <v>3081</v>
      </c>
      <c r="L10015">
        <v>7</v>
      </c>
      <c r="M10015">
        <v>60</v>
      </c>
      <c r="N10015" t="s">
        <v>4223</v>
      </c>
    </row>
    <row r="10016" spans="1:14" x14ac:dyDescent="0.2">
      <c r="A10016" t="s">
        <v>15775</v>
      </c>
      <c r="B10016">
        <v>36120</v>
      </c>
      <c r="C10016">
        <v>41280</v>
      </c>
      <c r="D10016">
        <v>46440</v>
      </c>
      <c r="E10016">
        <v>51600</v>
      </c>
      <c r="F10016">
        <v>55740</v>
      </c>
      <c r="G10016">
        <v>59880</v>
      </c>
      <c r="H10016">
        <v>64020</v>
      </c>
      <c r="I10016">
        <v>68160</v>
      </c>
      <c r="J10016">
        <v>72240</v>
      </c>
      <c r="K10016" t="s">
        <v>3081</v>
      </c>
      <c r="L10016">
        <v>9</v>
      </c>
      <c r="M10016">
        <v>60</v>
      </c>
      <c r="N10016" t="s">
        <v>4224</v>
      </c>
    </row>
    <row r="10017" spans="1:14" x14ac:dyDescent="0.2">
      <c r="A10017" t="s">
        <v>15776</v>
      </c>
      <c r="B10017">
        <v>40320</v>
      </c>
      <c r="C10017">
        <v>46080</v>
      </c>
      <c r="D10017">
        <v>51840</v>
      </c>
      <c r="E10017">
        <v>57600</v>
      </c>
      <c r="F10017">
        <v>62220</v>
      </c>
      <c r="G10017">
        <v>66840</v>
      </c>
      <c r="H10017">
        <v>71460</v>
      </c>
      <c r="I10017">
        <v>76080</v>
      </c>
      <c r="J10017">
        <v>80640</v>
      </c>
      <c r="K10017" t="s">
        <v>3081</v>
      </c>
      <c r="L10017">
        <v>11</v>
      </c>
      <c r="M10017">
        <v>60</v>
      </c>
      <c r="N10017" t="s">
        <v>4225</v>
      </c>
    </row>
    <row r="10018" spans="1:14" x14ac:dyDescent="0.2">
      <c r="A10018" t="s">
        <v>15777</v>
      </c>
      <c r="B10018">
        <v>27540</v>
      </c>
      <c r="C10018">
        <v>31440</v>
      </c>
      <c r="D10018">
        <v>35400</v>
      </c>
      <c r="E10018">
        <v>39300</v>
      </c>
      <c r="F10018">
        <v>42480</v>
      </c>
      <c r="G10018">
        <v>45600</v>
      </c>
      <c r="H10018">
        <v>48780</v>
      </c>
      <c r="I10018">
        <v>51900</v>
      </c>
      <c r="J10018">
        <v>55020</v>
      </c>
      <c r="K10018" t="s">
        <v>3081</v>
      </c>
      <c r="L10018">
        <v>13</v>
      </c>
      <c r="M10018">
        <v>60</v>
      </c>
      <c r="N10018" t="s">
        <v>3305</v>
      </c>
    </row>
    <row r="10019" spans="1:14" x14ac:dyDescent="0.2">
      <c r="A10019" t="s">
        <v>15778</v>
      </c>
      <c r="B10019">
        <v>32220</v>
      </c>
      <c r="C10019">
        <v>36840</v>
      </c>
      <c r="D10019">
        <v>41460</v>
      </c>
      <c r="E10019">
        <v>46020</v>
      </c>
      <c r="F10019">
        <v>49740</v>
      </c>
      <c r="G10019">
        <v>53400</v>
      </c>
      <c r="H10019">
        <v>57120</v>
      </c>
      <c r="I10019">
        <v>60780</v>
      </c>
      <c r="J10019">
        <v>64440</v>
      </c>
      <c r="K10019" t="s">
        <v>3081</v>
      </c>
      <c r="L10019">
        <v>15</v>
      </c>
      <c r="M10019">
        <v>60</v>
      </c>
      <c r="N10019" t="s">
        <v>4226</v>
      </c>
    </row>
    <row r="10020" spans="1:14" x14ac:dyDescent="0.2">
      <c r="A10020" t="s">
        <v>15779</v>
      </c>
      <c r="B10020">
        <v>27540</v>
      </c>
      <c r="C10020">
        <v>31440</v>
      </c>
      <c r="D10020">
        <v>35400</v>
      </c>
      <c r="E10020">
        <v>39300</v>
      </c>
      <c r="F10020">
        <v>42480</v>
      </c>
      <c r="G10020">
        <v>45600</v>
      </c>
      <c r="H10020">
        <v>48780</v>
      </c>
      <c r="I10020">
        <v>51900</v>
      </c>
      <c r="J10020">
        <v>55020</v>
      </c>
      <c r="K10020" t="s">
        <v>3081</v>
      </c>
      <c r="L10020">
        <v>17</v>
      </c>
      <c r="M10020">
        <v>60</v>
      </c>
      <c r="N10020" t="s">
        <v>4227</v>
      </c>
    </row>
    <row r="10021" spans="1:14" x14ac:dyDescent="0.2">
      <c r="A10021" t="s">
        <v>15780</v>
      </c>
      <c r="B10021">
        <v>37200</v>
      </c>
      <c r="C10021">
        <v>42480</v>
      </c>
      <c r="D10021">
        <v>47820</v>
      </c>
      <c r="E10021">
        <v>53100</v>
      </c>
      <c r="F10021">
        <v>57360</v>
      </c>
      <c r="G10021">
        <v>61620</v>
      </c>
      <c r="H10021">
        <v>65880</v>
      </c>
      <c r="I10021">
        <v>70140</v>
      </c>
      <c r="J10021">
        <v>74340</v>
      </c>
      <c r="K10021" t="s">
        <v>3081</v>
      </c>
      <c r="L10021">
        <v>19</v>
      </c>
      <c r="M10021">
        <v>60</v>
      </c>
      <c r="N10021" t="s">
        <v>3311</v>
      </c>
    </row>
    <row r="10022" spans="1:14" x14ac:dyDescent="0.2">
      <c r="A10022" t="s">
        <v>15781</v>
      </c>
      <c r="B10022">
        <v>41940</v>
      </c>
      <c r="C10022">
        <v>47940</v>
      </c>
      <c r="D10022">
        <v>53940</v>
      </c>
      <c r="E10022">
        <v>59880</v>
      </c>
      <c r="F10022">
        <v>64680</v>
      </c>
      <c r="G10022">
        <v>69480</v>
      </c>
      <c r="H10022">
        <v>74280</v>
      </c>
      <c r="I10022">
        <v>79080</v>
      </c>
      <c r="J10022">
        <v>83880</v>
      </c>
      <c r="K10022" t="s">
        <v>3081</v>
      </c>
      <c r="L10022">
        <v>21</v>
      </c>
      <c r="M10022">
        <v>60</v>
      </c>
      <c r="N10022" t="s">
        <v>4228</v>
      </c>
    </row>
    <row r="10023" spans="1:14" x14ac:dyDescent="0.2">
      <c r="A10023" t="s">
        <v>15782</v>
      </c>
      <c r="B10023">
        <v>29160</v>
      </c>
      <c r="C10023">
        <v>33300</v>
      </c>
      <c r="D10023">
        <v>37440</v>
      </c>
      <c r="E10023">
        <v>41580</v>
      </c>
      <c r="F10023">
        <v>44940</v>
      </c>
      <c r="G10023">
        <v>48240</v>
      </c>
      <c r="H10023">
        <v>51600</v>
      </c>
      <c r="I10023">
        <v>54900</v>
      </c>
      <c r="J10023">
        <v>58260</v>
      </c>
      <c r="K10023" t="s">
        <v>3081</v>
      </c>
      <c r="L10023">
        <v>23</v>
      </c>
      <c r="M10023">
        <v>60</v>
      </c>
      <c r="N10023" t="s">
        <v>3375</v>
      </c>
    </row>
    <row r="10024" spans="1:14" x14ac:dyDescent="0.2">
      <c r="A10024" t="s">
        <v>15783</v>
      </c>
      <c r="B10024">
        <v>27000</v>
      </c>
      <c r="C10024">
        <v>30840</v>
      </c>
      <c r="D10024">
        <v>34680</v>
      </c>
      <c r="E10024">
        <v>38520</v>
      </c>
      <c r="F10024">
        <v>41640</v>
      </c>
      <c r="G10024">
        <v>44700</v>
      </c>
      <c r="H10024">
        <v>47820</v>
      </c>
      <c r="I10024">
        <v>50880</v>
      </c>
      <c r="J10024">
        <v>53940</v>
      </c>
      <c r="K10024" t="s">
        <v>3081</v>
      </c>
      <c r="L10024">
        <v>27</v>
      </c>
      <c r="M10024">
        <v>60</v>
      </c>
      <c r="N10024" t="s">
        <v>4229</v>
      </c>
    </row>
    <row r="10025" spans="1:14" x14ac:dyDescent="0.2">
      <c r="A10025" t="s">
        <v>15784</v>
      </c>
      <c r="B10025">
        <v>27000</v>
      </c>
      <c r="C10025">
        <v>30840</v>
      </c>
      <c r="D10025">
        <v>34680</v>
      </c>
      <c r="E10025">
        <v>38520</v>
      </c>
      <c r="F10025">
        <v>41640</v>
      </c>
      <c r="G10025">
        <v>44700</v>
      </c>
      <c r="H10025">
        <v>47820</v>
      </c>
      <c r="I10025">
        <v>50880</v>
      </c>
      <c r="J10025">
        <v>53940</v>
      </c>
      <c r="K10025" t="s">
        <v>3081</v>
      </c>
      <c r="L10025">
        <v>29</v>
      </c>
      <c r="M10025">
        <v>60</v>
      </c>
      <c r="N10025" t="s">
        <v>4230</v>
      </c>
    </row>
    <row r="10026" spans="1:14" x14ac:dyDescent="0.2">
      <c r="A10026" t="s">
        <v>15785</v>
      </c>
      <c r="B10026">
        <v>37200</v>
      </c>
      <c r="C10026">
        <v>42480</v>
      </c>
      <c r="D10026">
        <v>47820</v>
      </c>
      <c r="E10026">
        <v>53100</v>
      </c>
      <c r="F10026">
        <v>57360</v>
      </c>
      <c r="G10026">
        <v>61620</v>
      </c>
      <c r="H10026">
        <v>65880</v>
      </c>
      <c r="I10026">
        <v>70140</v>
      </c>
      <c r="J10026">
        <v>74340</v>
      </c>
      <c r="K10026" t="s">
        <v>3081</v>
      </c>
      <c r="L10026">
        <v>31</v>
      </c>
      <c r="M10026">
        <v>60</v>
      </c>
      <c r="N10026" t="s">
        <v>4231</v>
      </c>
    </row>
    <row r="10027" spans="1:14" x14ac:dyDescent="0.2">
      <c r="A10027" t="s">
        <v>15786</v>
      </c>
      <c r="B10027">
        <v>34380</v>
      </c>
      <c r="C10027">
        <v>39300</v>
      </c>
      <c r="D10027">
        <v>44220</v>
      </c>
      <c r="E10027">
        <v>49080</v>
      </c>
      <c r="F10027">
        <v>53040</v>
      </c>
      <c r="G10027">
        <v>56940</v>
      </c>
      <c r="H10027">
        <v>60900</v>
      </c>
      <c r="I10027">
        <v>64800</v>
      </c>
      <c r="J10027">
        <v>68760</v>
      </c>
      <c r="K10027" t="s">
        <v>3081</v>
      </c>
      <c r="L10027">
        <v>33</v>
      </c>
      <c r="M10027">
        <v>60</v>
      </c>
      <c r="N10027" t="s">
        <v>3324</v>
      </c>
    </row>
    <row r="10028" spans="1:14" x14ac:dyDescent="0.2">
      <c r="A10028" t="s">
        <v>15787</v>
      </c>
      <c r="B10028">
        <v>33180</v>
      </c>
      <c r="C10028">
        <v>37920</v>
      </c>
      <c r="D10028">
        <v>42660</v>
      </c>
      <c r="E10028">
        <v>47400</v>
      </c>
      <c r="F10028">
        <v>51240</v>
      </c>
      <c r="G10028">
        <v>55020</v>
      </c>
      <c r="H10028">
        <v>58800</v>
      </c>
      <c r="I10028">
        <v>62580</v>
      </c>
      <c r="J10028">
        <v>66360</v>
      </c>
      <c r="K10028" t="s">
        <v>3081</v>
      </c>
      <c r="L10028">
        <v>35</v>
      </c>
      <c r="M10028">
        <v>60</v>
      </c>
      <c r="N10028" t="s">
        <v>4232</v>
      </c>
    </row>
    <row r="10029" spans="1:14" x14ac:dyDescent="0.2">
      <c r="A10029" t="s">
        <v>15788</v>
      </c>
      <c r="B10029">
        <v>27480</v>
      </c>
      <c r="C10029">
        <v>31440</v>
      </c>
      <c r="D10029">
        <v>35340</v>
      </c>
      <c r="E10029">
        <v>39240</v>
      </c>
      <c r="F10029">
        <v>42420</v>
      </c>
      <c r="G10029">
        <v>45540</v>
      </c>
      <c r="H10029">
        <v>48660</v>
      </c>
      <c r="I10029">
        <v>51840</v>
      </c>
      <c r="J10029">
        <v>54960</v>
      </c>
      <c r="K10029" t="s">
        <v>3081</v>
      </c>
      <c r="L10029">
        <v>37</v>
      </c>
      <c r="M10029">
        <v>60</v>
      </c>
      <c r="N10029" t="s">
        <v>3327</v>
      </c>
    </row>
    <row r="10030" spans="1:14" x14ac:dyDescent="0.2">
      <c r="A10030" t="s">
        <v>15789</v>
      </c>
      <c r="B10030">
        <v>36120</v>
      </c>
      <c r="C10030">
        <v>41280</v>
      </c>
      <c r="D10030">
        <v>46440</v>
      </c>
      <c r="E10030">
        <v>51600</v>
      </c>
      <c r="F10030">
        <v>55740</v>
      </c>
      <c r="G10030">
        <v>59880</v>
      </c>
      <c r="H10030">
        <v>64020</v>
      </c>
      <c r="I10030">
        <v>68160</v>
      </c>
      <c r="J10030">
        <v>72240</v>
      </c>
      <c r="K10030" t="s">
        <v>3081</v>
      </c>
      <c r="L10030">
        <v>39</v>
      </c>
      <c r="M10030">
        <v>60</v>
      </c>
      <c r="N10030" t="s">
        <v>4233</v>
      </c>
    </row>
    <row r="10031" spans="1:14" x14ac:dyDescent="0.2">
      <c r="A10031" t="s">
        <v>15790</v>
      </c>
      <c r="B10031">
        <v>36420</v>
      </c>
      <c r="C10031">
        <v>41640</v>
      </c>
      <c r="D10031">
        <v>46860</v>
      </c>
      <c r="E10031">
        <v>52020</v>
      </c>
      <c r="F10031">
        <v>56220</v>
      </c>
      <c r="G10031">
        <v>60360</v>
      </c>
      <c r="H10031">
        <v>64560</v>
      </c>
      <c r="I10031">
        <v>68700</v>
      </c>
      <c r="J10031">
        <v>72840</v>
      </c>
      <c r="K10031" t="s">
        <v>3081</v>
      </c>
      <c r="L10031">
        <v>41</v>
      </c>
      <c r="M10031">
        <v>60</v>
      </c>
      <c r="N10031" t="s">
        <v>4234</v>
      </c>
    </row>
    <row r="10032" spans="1:14" x14ac:dyDescent="0.2">
      <c r="A10032" t="s">
        <v>15791</v>
      </c>
      <c r="B10032">
        <v>27000</v>
      </c>
      <c r="C10032">
        <v>30840</v>
      </c>
      <c r="D10032">
        <v>34680</v>
      </c>
      <c r="E10032">
        <v>38520</v>
      </c>
      <c r="F10032">
        <v>41640</v>
      </c>
      <c r="G10032">
        <v>44700</v>
      </c>
      <c r="H10032">
        <v>47820</v>
      </c>
      <c r="I10032">
        <v>50880</v>
      </c>
      <c r="J10032">
        <v>53940</v>
      </c>
      <c r="K10032" t="s">
        <v>3081</v>
      </c>
      <c r="L10032">
        <v>43</v>
      </c>
      <c r="M10032">
        <v>60</v>
      </c>
      <c r="N10032" t="s">
        <v>4235</v>
      </c>
    </row>
    <row r="10033" spans="1:14" x14ac:dyDescent="0.2">
      <c r="A10033" t="s">
        <v>15792</v>
      </c>
      <c r="B10033">
        <v>27420</v>
      </c>
      <c r="C10033">
        <v>31320</v>
      </c>
      <c r="D10033">
        <v>35220</v>
      </c>
      <c r="E10033">
        <v>39120</v>
      </c>
      <c r="F10033">
        <v>42300</v>
      </c>
      <c r="G10033">
        <v>45420</v>
      </c>
      <c r="H10033">
        <v>48540</v>
      </c>
      <c r="I10033">
        <v>51660</v>
      </c>
      <c r="J10033">
        <v>54780</v>
      </c>
      <c r="K10033" t="s">
        <v>3081</v>
      </c>
      <c r="L10033">
        <v>45</v>
      </c>
      <c r="M10033">
        <v>60</v>
      </c>
      <c r="N10033" t="s">
        <v>4236</v>
      </c>
    </row>
    <row r="10034" spans="1:14" x14ac:dyDescent="0.2">
      <c r="A10034" t="s">
        <v>15793</v>
      </c>
      <c r="B10034">
        <v>27000</v>
      </c>
      <c r="C10034">
        <v>30840</v>
      </c>
      <c r="D10034">
        <v>34680</v>
      </c>
      <c r="E10034">
        <v>38520</v>
      </c>
      <c r="F10034">
        <v>41640</v>
      </c>
      <c r="G10034">
        <v>44700</v>
      </c>
      <c r="H10034">
        <v>47820</v>
      </c>
      <c r="I10034">
        <v>50880</v>
      </c>
      <c r="J10034">
        <v>53940</v>
      </c>
      <c r="K10034" t="s">
        <v>3081</v>
      </c>
      <c r="L10034">
        <v>47</v>
      </c>
      <c r="M10034">
        <v>60</v>
      </c>
      <c r="N10034" t="s">
        <v>4237</v>
      </c>
    </row>
    <row r="10035" spans="1:14" x14ac:dyDescent="0.2">
      <c r="A10035" t="s">
        <v>15794</v>
      </c>
      <c r="B10035">
        <v>27000</v>
      </c>
      <c r="C10035">
        <v>30840</v>
      </c>
      <c r="D10035">
        <v>34680</v>
      </c>
      <c r="E10035">
        <v>38520</v>
      </c>
      <c r="F10035">
        <v>41640</v>
      </c>
      <c r="G10035">
        <v>44700</v>
      </c>
      <c r="H10035">
        <v>47820</v>
      </c>
      <c r="I10035">
        <v>50880</v>
      </c>
      <c r="J10035">
        <v>53940</v>
      </c>
      <c r="K10035" t="s">
        <v>3081</v>
      </c>
      <c r="L10035">
        <v>49</v>
      </c>
      <c r="M10035">
        <v>60</v>
      </c>
      <c r="N10035" t="s">
        <v>4238</v>
      </c>
    </row>
    <row r="10036" spans="1:14" x14ac:dyDescent="0.2">
      <c r="A10036" t="s">
        <v>15795</v>
      </c>
      <c r="B10036">
        <v>27000</v>
      </c>
      <c r="C10036">
        <v>30840</v>
      </c>
      <c r="D10036">
        <v>34680</v>
      </c>
      <c r="E10036">
        <v>38520</v>
      </c>
      <c r="F10036">
        <v>41640</v>
      </c>
      <c r="G10036">
        <v>44700</v>
      </c>
      <c r="H10036">
        <v>47820</v>
      </c>
      <c r="I10036">
        <v>50880</v>
      </c>
      <c r="J10036">
        <v>53940</v>
      </c>
      <c r="K10036" t="s">
        <v>3081</v>
      </c>
      <c r="L10036">
        <v>51</v>
      </c>
      <c r="M10036">
        <v>60</v>
      </c>
      <c r="N10036" t="s">
        <v>4239</v>
      </c>
    </row>
    <row r="10037" spans="1:14" x14ac:dyDescent="0.2">
      <c r="A10037" t="s">
        <v>15796</v>
      </c>
      <c r="B10037">
        <v>36540</v>
      </c>
      <c r="C10037">
        <v>41760</v>
      </c>
      <c r="D10037">
        <v>46980</v>
      </c>
      <c r="E10037">
        <v>52140</v>
      </c>
      <c r="F10037">
        <v>56340</v>
      </c>
      <c r="G10037">
        <v>60540</v>
      </c>
      <c r="H10037">
        <v>64680</v>
      </c>
      <c r="I10037">
        <v>68880</v>
      </c>
      <c r="J10037">
        <v>73020</v>
      </c>
      <c r="K10037" t="s">
        <v>3081</v>
      </c>
      <c r="L10037">
        <v>53</v>
      </c>
      <c r="M10037">
        <v>60</v>
      </c>
      <c r="N10037" t="s">
        <v>4240</v>
      </c>
    </row>
    <row r="10038" spans="1:14" x14ac:dyDescent="0.2">
      <c r="A10038" t="s">
        <v>15797</v>
      </c>
      <c r="B10038">
        <v>27540</v>
      </c>
      <c r="C10038">
        <v>31440</v>
      </c>
      <c r="D10038">
        <v>35400</v>
      </c>
      <c r="E10038">
        <v>39300</v>
      </c>
      <c r="F10038">
        <v>42480</v>
      </c>
      <c r="G10038">
        <v>45600</v>
      </c>
      <c r="H10038">
        <v>48780</v>
      </c>
      <c r="I10038">
        <v>51900</v>
      </c>
      <c r="J10038">
        <v>55020</v>
      </c>
      <c r="K10038" t="s">
        <v>3081</v>
      </c>
      <c r="L10038">
        <v>55</v>
      </c>
      <c r="M10038">
        <v>60</v>
      </c>
      <c r="N10038" t="s">
        <v>4241</v>
      </c>
    </row>
    <row r="10039" spans="1:14" x14ac:dyDescent="0.2">
      <c r="A10039" t="s">
        <v>15798</v>
      </c>
      <c r="B10039">
        <v>36540</v>
      </c>
      <c r="C10039">
        <v>41760</v>
      </c>
      <c r="D10039">
        <v>46980</v>
      </c>
      <c r="E10039">
        <v>52140</v>
      </c>
      <c r="F10039">
        <v>56340</v>
      </c>
      <c r="G10039">
        <v>60540</v>
      </c>
      <c r="H10039">
        <v>64680</v>
      </c>
      <c r="I10039">
        <v>68880</v>
      </c>
      <c r="J10039">
        <v>73020</v>
      </c>
      <c r="K10039" t="s">
        <v>3081</v>
      </c>
      <c r="L10039">
        <v>57</v>
      </c>
      <c r="M10039">
        <v>60</v>
      </c>
      <c r="N10039" t="s">
        <v>4242</v>
      </c>
    </row>
    <row r="10040" spans="1:14" x14ac:dyDescent="0.2">
      <c r="A10040" t="s">
        <v>15799</v>
      </c>
      <c r="B10040">
        <v>27000</v>
      </c>
      <c r="C10040">
        <v>30840</v>
      </c>
      <c r="D10040">
        <v>34680</v>
      </c>
      <c r="E10040">
        <v>38520</v>
      </c>
      <c r="F10040">
        <v>41640</v>
      </c>
      <c r="G10040">
        <v>44700</v>
      </c>
      <c r="H10040">
        <v>47820</v>
      </c>
      <c r="I10040">
        <v>50880</v>
      </c>
      <c r="J10040">
        <v>53940</v>
      </c>
      <c r="K10040" t="s">
        <v>3081</v>
      </c>
      <c r="L10040">
        <v>59</v>
      </c>
      <c r="M10040">
        <v>60</v>
      </c>
      <c r="N10040" t="s">
        <v>4243</v>
      </c>
    </row>
    <row r="10041" spans="1:14" x14ac:dyDescent="0.2">
      <c r="A10041" t="s">
        <v>15800</v>
      </c>
      <c r="B10041">
        <v>33300</v>
      </c>
      <c r="C10041">
        <v>38040</v>
      </c>
      <c r="D10041">
        <v>42780</v>
      </c>
      <c r="E10041">
        <v>47520</v>
      </c>
      <c r="F10041">
        <v>51360</v>
      </c>
      <c r="G10041">
        <v>55140</v>
      </c>
      <c r="H10041">
        <v>58980</v>
      </c>
      <c r="I10041">
        <v>62760</v>
      </c>
      <c r="J10041">
        <v>66540</v>
      </c>
      <c r="K10041" t="s">
        <v>3081</v>
      </c>
      <c r="L10041">
        <v>61</v>
      </c>
      <c r="M10041">
        <v>60</v>
      </c>
      <c r="N10041" t="s">
        <v>4244</v>
      </c>
    </row>
    <row r="10042" spans="1:14" x14ac:dyDescent="0.2">
      <c r="A10042" t="s">
        <v>15801</v>
      </c>
      <c r="B10042">
        <v>27000</v>
      </c>
      <c r="C10042">
        <v>30840</v>
      </c>
      <c r="D10042">
        <v>34680</v>
      </c>
      <c r="E10042">
        <v>38520</v>
      </c>
      <c r="F10042">
        <v>41640</v>
      </c>
      <c r="G10042">
        <v>44700</v>
      </c>
      <c r="H10042">
        <v>47820</v>
      </c>
      <c r="I10042">
        <v>50880</v>
      </c>
      <c r="J10042">
        <v>53940</v>
      </c>
      <c r="K10042" t="s">
        <v>3081</v>
      </c>
      <c r="L10042">
        <v>63</v>
      </c>
      <c r="M10042">
        <v>60</v>
      </c>
      <c r="N10042" t="s">
        <v>3333</v>
      </c>
    </row>
    <row r="10043" spans="1:14" x14ac:dyDescent="0.2">
      <c r="A10043" t="s">
        <v>15802</v>
      </c>
      <c r="B10043">
        <v>36120</v>
      </c>
      <c r="C10043">
        <v>41280</v>
      </c>
      <c r="D10043">
        <v>46440</v>
      </c>
      <c r="E10043">
        <v>51600</v>
      </c>
      <c r="F10043">
        <v>55740</v>
      </c>
      <c r="G10043">
        <v>59880</v>
      </c>
      <c r="H10043">
        <v>64020</v>
      </c>
      <c r="I10043">
        <v>68160</v>
      </c>
      <c r="J10043">
        <v>72240</v>
      </c>
      <c r="K10043" t="s">
        <v>3081</v>
      </c>
      <c r="L10043">
        <v>65</v>
      </c>
      <c r="M10043">
        <v>60</v>
      </c>
      <c r="N10043" t="s">
        <v>3334</v>
      </c>
    </row>
    <row r="10044" spans="1:14" x14ac:dyDescent="0.2">
      <c r="A10044" t="s">
        <v>15803</v>
      </c>
      <c r="B10044">
        <v>28380</v>
      </c>
      <c r="C10044">
        <v>32400</v>
      </c>
      <c r="D10044">
        <v>36480</v>
      </c>
      <c r="E10044">
        <v>40500</v>
      </c>
      <c r="F10044">
        <v>43740</v>
      </c>
      <c r="G10044">
        <v>46980</v>
      </c>
      <c r="H10044">
        <v>50220</v>
      </c>
      <c r="I10044">
        <v>53460</v>
      </c>
      <c r="J10044">
        <v>56700</v>
      </c>
      <c r="K10044" t="s">
        <v>3081</v>
      </c>
      <c r="L10044">
        <v>67</v>
      </c>
      <c r="M10044">
        <v>60</v>
      </c>
      <c r="N10044" t="s">
        <v>3393</v>
      </c>
    </row>
    <row r="10045" spans="1:14" x14ac:dyDescent="0.2">
      <c r="A10045" t="s">
        <v>15804</v>
      </c>
      <c r="B10045">
        <v>36900</v>
      </c>
      <c r="C10045">
        <v>42180</v>
      </c>
      <c r="D10045">
        <v>47460</v>
      </c>
      <c r="E10045">
        <v>52680</v>
      </c>
      <c r="F10045">
        <v>56940</v>
      </c>
      <c r="G10045">
        <v>61140</v>
      </c>
      <c r="H10045">
        <v>65340</v>
      </c>
      <c r="I10045">
        <v>69540</v>
      </c>
      <c r="J10045">
        <v>73800</v>
      </c>
      <c r="K10045" t="s">
        <v>3081</v>
      </c>
      <c r="L10045">
        <v>69</v>
      </c>
      <c r="M10045">
        <v>60</v>
      </c>
      <c r="N10045" t="s">
        <v>3707</v>
      </c>
    </row>
    <row r="10046" spans="1:14" x14ac:dyDescent="0.2">
      <c r="A10046" t="s">
        <v>15805</v>
      </c>
      <c r="B10046">
        <v>35760</v>
      </c>
      <c r="C10046">
        <v>40860</v>
      </c>
      <c r="D10046">
        <v>45960</v>
      </c>
      <c r="E10046">
        <v>51060</v>
      </c>
      <c r="F10046">
        <v>55200</v>
      </c>
      <c r="G10046">
        <v>59280</v>
      </c>
      <c r="H10046">
        <v>63360</v>
      </c>
      <c r="I10046">
        <v>67440</v>
      </c>
      <c r="J10046">
        <v>71520</v>
      </c>
      <c r="K10046" t="s">
        <v>3081</v>
      </c>
      <c r="L10046">
        <v>71</v>
      </c>
      <c r="M10046">
        <v>60</v>
      </c>
      <c r="N10046" t="s">
        <v>3338</v>
      </c>
    </row>
    <row r="10047" spans="1:14" x14ac:dyDescent="0.2">
      <c r="A10047" t="s">
        <v>15806</v>
      </c>
      <c r="B10047">
        <v>36120</v>
      </c>
      <c r="C10047">
        <v>41280</v>
      </c>
      <c r="D10047">
        <v>46440</v>
      </c>
      <c r="E10047">
        <v>51600</v>
      </c>
      <c r="F10047">
        <v>55740</v>
      </c>
      <c r="G10047">
        <v>59880</v>
      </c>
      <c r="H10047">
        <v>64020</v>
      </c>
      <c r="I10047">
        <v>68160</v>
      </c>
      <c r="J10047">
        <v>72240</v>
      </c>
      <c r="K10047" t="s">
        <v>3081</v>
      </c>
      <c r="L10047">
        <v>73</v>
      </c>
      <c r="M10047">
        <v>60</v>
      </c>
      <c r="N10047" t="s">
        <v>4245</v>
      </c>
    </row>
    <row r="10048" spans="1:14" x14ac:dyDescent="0.2">
      <c r="A10048" t="s">
        <v>15807</v>
      </c>
      <c r="B10048">
        <v>27000</v>
      </c>
      <c r="C10048">
        <v>30840</v>
      </c>
      <c r="D10048">
        <v>34680</v>
      </c>
      <c r="E10048">
        <v>38520</v>
      </c>
      <c r="F10048">
        <v>41640</v>
      </c>
      <c r="G10048">
        <v>44700</v>
      </c>
      <c r="H10048">
        <v>47820</v>
      </c>
      <c r="I10048">
        <v>50880</v>
      </c>
      <c r="J10048">
        <v>53940</v>
      </c>
      <c r="K10048" t="s">
        <v>3081</v>
      </c>
      <c r="L10048">
        <v>75</v>
      </c>
      <c r="M10048">
        <v>60</v>
      </c>
      <c r="N10048" t="s">
        <v>4246</v>
      </c>
    </row>
    <row r="10049" spans="1:14" x14ac:dyDescent="0.2">
      <c r="A10049" t="s">
        <v>15808</v>
      </c>
      <c r="B10049">
        <v>27000</v>
      </c>
      <c r="C10049">
        <v>30840</v>
      </c>
      <c r="D10049">
        <v>34680</v>
      </c>
      <c r="E10049">
        <v>38520</v>
      </c>
      <c r="F10049">
        <v>41640</v>
      </c>
      <c r="G10049">
        <v>44700</v>
      </c>
      <c r="H10049">
        <v>47820</v>
      </c>
      <c r="I10049">
        <v>50880</v>
      </c>
      <c r="J10049">
        <v>53940</v>
      </c>
      <c r="K10049" t="s">
        <v>3081</v>
      </c>
      <c r="L10049">
        <v>77</v>
      </c>
      <c r="M10049">
        <v>60</v>
      </c>
      <c r="N10049" t="s">
        <v>4247</v>
      </c>
    </row>
    <row r="10050" spans="1:14" x14ac:dyDescent="0.2">
      <c r="A10050" t="s">
        <v>15809</v>
      </c>
      <c r="B10050">
        <v>27000</v>
      </c>
      <c r="C10050">
        <v>30840</v>
      </c>
      <c r="D10050">
        <v>34680</v>
      </c>
      <c r="E10050">
        <v>38520</v>
      </c>
      <c r="F10050">
        <v>41640</v>
      </c>
      <c r="G10050">
        <v>44700</v>
      </c>
      <c r="H10050">
        <v>47820</v>
      </c>
      <c r="I10050">
        <v>50880</v>
      </c>
      <c r="J10050">
        <v>53940</v>
      </c>
      <c r="K10050" t="s">
        <v>3081</v>
      </c>
      <c r="L10050">
        <v>79</v>
      </c>
      <c r="M10050">
        <v>60</v>
      </c>
      <c r="N10050" t="s">
        <v>3342</v>
      </c>
    </row>
    <row r="10051" spans="1:14" x14ac:dyDescent="0.2">
      <c r="A10051" t="s">
        <v>15810</v>
      </c>
      <c r="B10051">
        <v>38400</v>
      </c>
      <c r="C10051">
        <v>43920</v>
      </c>
      <c r="D10051">
        <v>49380</v>
      </c>
      <c r="E10051">
        <v>54840</v>
      </c>
      <c r="F10051">
        <v>59280</v>
      </c>
      <c r="G10051">
        <v>63660</v>
      </c>
      <c r="H10051">
        <v>68040</v>
      </c>
      <c r="I10051">
        <v>72420</v>
      </c>
      <c r="J10051">
        <v>76800</v>
      </c>
      <c r="K10051" t="s">
        <v>3081</v>
      </c>
      <c r="L10051">
        <v>81</v>
      </c>
      <c r="M10051">
        <v>60</v>
      </c>
      <c r="N10051" t="s">
        <v>4248</v>
      </c>
    </row>
    <row r="10052" spans="1:14" x14ac:dyDescent="0.2">
      <c r="A10052" t="s">
        <v>15811</v>
      </c>
      <c r="B10052">
        <v>27660</v>
      </c>
      <c r="C10052">
        <v>31620</v>
      </c>
      <c r="D10052">
        <v>35580</v>
      </c>
      <c r="E10052">
        <v>39480</v>
      </c>
      <c r="F10052">
        <v>42660</v>
      </c>
      <c r="G10052">
        <v>45840</v>
      </c>
      <c r="H10052">
        <v>48960</v>
      </c>
      <c r="I10052">
        <v>52140</v>
      </c>
      <c r="J10052">
        <v>55320</v>
      </c>
      <c r="K10052" t="s">
        <v>3081</v>
      </c>
      <c r="L10052">
        <v>83</v>
      </c>
      <c r="M10052">
        <v>60</v>
      </c>
      <c r="N10052" t="s">
        <v>3344</v>
      </c>
    </row>
    <row r="10053" spans="1:14" x14ac:dyDescent="0.2">
      <c r="A10053" t="s">
        <v>15812</v>
      </c>
      <c r="B10053">
        <v>35580</v>
      </c>
      <c r="C10053">
        <v>40680</v>
      </c>
      <c r="D10053">
        <v>45780</v>
      </c>
      <c r="E10053">
        <v>50820</v>
      </c>
      <c r="F10053">
        <v>54900</v>
      </c>
      <c r="G10053">
        <v>58980</v>
      </c>
      <c r="H10053">
        <v>63060</v>
      </c>
      <c r="I10053">
        <v>67140</v>
      </c>
      <c r="J10053">
        <v>71160</v>
      </c>
      <c r="K10053" t="s">
        <v>3081</v>
      </c>
      <c r="L10053">
        <v>85</v>
      </c>
      <c r="M10053">
        <v>60</v>
      </c>
      <c r="N10053" t="s">
        <v>4249</v>
      </c>
    </row>
    <row r="10054" spans="1:14" x14ac:dyDescent="0.2">
      <c r="A10054" t="s">
        <v>15813</v>
      </c>
      <c r="B10054">
        <v>43380</v>
      </c>
      <c r="C10054">
        <v>49560</v>
      </c>
      <c r="D10054">
        <v>55740</v>
      </c>
      <c r="E10054">
        <v>61920</v>
      </c>
      <c r="F10054">
        <v>66900</v>
      </c>
      <c r="G10054">
        <v>71880</v>
      </c>
      <c r="H10054">
        <v>76800</v>
      </c>
      <c r="I10054">
        <v>81780</v>
      </c>
      <c r="J10054">
        <v>86700</v>
      </c>
      <c r="K10054" t="s">
        <v>3081</v>
      </c>
      <c r="L10054">
        <v>86</v>
      </c>
      <c r="M10054">
        <v>60</v>
      </c>
      <c r="N10054" t="s">
        <v>4250</v>
      </c>
    </row>
    <row r="10055" spans="1:14" x14ac:dyDescent="0.2">
      <c r="A10055" t="s">
        <v>15814</v>
      </c>
      <c r="B10055">
        <v>45600</v>
      </c>
      <c r="C10055">
        <v>52080</v>
      </c>
      <c r="D10055">
        <v>58620</v>
      </c>
      <c r="E10055">
        <v>65100</v>
      </c>
      <c r="F10055">
        <v>70320</v>
      </c>
      <c r="G10055">
        <v>75540</v>
      </c>
      <c r="H10055">
        <v>80760</v>
      </c>
      <c r="I10055">
        <v>85980</v>
      </c>
      <c r="J10055">
        <v>91140</v>
      </c>
      <c r="K10055" t="s">
        <v>3081</v>
      </c>
      <c r="L10055">
        <v>87</v>
      </c>
      <c r="M10055">
        <v>60</v>
      </c>
      <c r="N10055" t="s">
        <v>3347</v>
      </c>
    </row>
    <row r="10056" spans="1:14" x14ac:dyDescent="0.2">
      <c r="A10056" t="s">
        <v>15815</v>
      </c>
      <c r="B10056">
        <v>37200</v>
      </c>
      <c r="C10056">
        <v>42480</v>
      </c>
      <c r="D10056">
        <v>47820</v>
      </c>
      <c r="E10056">
        <v>53100</v>
      </c>
      <c r="F10056">
        <v>57360</v>
      </c>
      <c r="G10056">
        <v>61620</v>
      </c>
      <c r="H10056">
        <v>65880</v>
      </c>
      <c r="I10056">
        <v>70140</v>
      </c>
      <c r="J10056">
        <v>74340</v>
      </c>
      <c r="K10056" t="s">
        <v>3081</v>
      </c>
      <c r="L10056">
        <v>89</v>
      </c>
      <c r="M10056">
        <v>60</v>
      </c>
      <c r="N10056" t="s">
        <v>4251</v>
      </c>
    </row>
    <row r="10057" spans="1:14" x14ac:dyDescent="0.2">
      <c r="A10057" t="s">
        <v>15816</v>
      </c>
      <c r="B10057">
        <v>39120</v>
      </c>
      <c r="C10057">
        <v>44700</v>
      </c>
      <c r="D10057">
        <v>50280</v>
      </c>
      <c r="E10057">
        <v>55860</v>
      </c>
      <c r="F10057">
        <v>60360</v>
      </c>
      <c r="G10057">
        <v>64800</v>
      </c>
      <c r="H10057">
        <v>69300</v>
      </c>
      <c r="I10057">
        <v>73740</v>
      </c>
      <c r="J10057">
        <v>78240</v>
      </c>
      <c r="K10057" t="s">
        <v>3081</v>
      </c>
      <c r="L10057">
        <v>91</v>
      </c>
      <c r="M10057">
        <v>60</v>
      </c>
      <c r="N10057" t="s">
        <v>4252</v>
      </c>
    </row>
    <row r="10058" spans="1:14" x14ac:dyDescent="0.2">
      <c r="A10058" t="s">
        <v>15817</v>
      </c>
      <c r="B10058">
        <v>27000</v>
      </c>
      <c r="C10058">
        <v>30840</v>
      </c>
      <c r="D10058">
        <v>34680</v>
      </c>
      <c r="E10058">
        <v>38520</v>
      </c>
      <c r="F10058">
        <v>41640</v>
      </c>
      <c r="G10058">
        <v>44700</v>
      </c>
      <c r="H10058">
        <v>47820</v>
      </c>
      <c r="I10058">
        <v>50880</v>
      </c>
      <c r="J10058">
        <v>53940</v>
      </c>
      <c r="K10058" t="s">
        <v>3081</v>
      </c>
      <c r="L10058">
        <v>93</v>
      </c>
      <c r="M10058">
        <v>60</v>
      </c>
      <c r="N10058" t="s">
        <v>4253</v>
      </c>
    </row>
    <row r="10059" spans="1:14" x14ac:dyDescent="0.2">
      <c r="A10059" t="s">
        <v>15818</v>
      </c>
      <c r="B10059">
        <v>36900</v>
      </c>
      <c r="C10059">
        <v>42180</v>
      </c>
      <c r="D10059">
        <v>47460</v>
      </c>
      <c r="E10059">
        <v>52680</v>
      </c>
      <c r="F10059">
        <v>56940</v>
      </c>
      <c r="G10059">
        <v>61140</v>
      </c>
      <c r="H10059">
        <v>65340</v>
      </c>
      <c r="I10059">
        <v>69540</v>
      </c>
      <c r="J10059">
        <v>73800</v>
      </c>
      <c r="K10059" t="s">
        <v>3081</v>
      </c>
      <c r="L10059">
        <v>95</v>
      </c>
      <c r="M10059">
        <v>60</v>
      </c>
      <c r="N10059" t="s">
        <v>3719</v>
      </c>
    </row>
    <row r="10060" spans="1:14" x14ac:dyDescent="0.2">
      <c r="A10060" t="s">
        <v>15819</v>
      </c>
      <c r="B10060">
        <v>36900</v>
      </c>
      <c r="C10060">
        <v>42180</v>
      </c>
      <c r="D10060">
        <v>47460</v>
      </c>
      <c r="E10060">
        <v>52680</v>
      </c>
      <c r="F10060">
        <v>56940</v>
      </c>
      <c r="G10060">
        <v>61140</v>
      </c>
      <c r="H10060">
        <v>65340</v>
      </c>
      <c r="I10060">
        <v>69540</v>
      </c>
      <c r="J10060">
        <v>73800</v>
      </c>
      <c r="K10060" t="s">
        <v>3081</v>
      </c>
      <c r="L10060">
        <v>97</v>
      </c>
      <c r="M10060">
        <v>60</v>
      </c>
      <c r="N10060" t="s">
        <v>4254</v>
      </c>
    </row>
    <row r="10061" spans="1:14" x14ac:dyDescent="0.2">
      <c r="A10061" t="s">
        <v>15820</v>
      </c>
      <c r="B10061">
        <v>40920</v>
      </c>
      <c r="C10061">
        <v>46800</v>
      </c>
      <c r="D10061">
        <v>52620</v>
      </c>
      <c r="E10061">
        <v>58440</v>
      </c>
      <c r="F10061">
        <v>63120</v>
      </c>
      <c r="G10061">
        <v>67800</v>
      </c>
      <c r="H10061">
        <v>72480</v>
      </c>
      <c r="I10061">
        <v>77160</v>
      </c>
      <c r="J10061">
        <v>81840</v>
      </c>
      <c r="K10061" t="s">
        <v>3081</v>
      </c>
      <c r="L10061">
        <v>99</v>
      </c>
      <c r="M10061">
        <v>60</v>
      </c>
      <c r="N10061" t="s">
        <v>4255</v>
      </c>
    </row>
    <row r="10062" spans="1:14" x14ac:dyDescent="0.2">
      <c r="A10062" t="s">
        <v>15821</v>
      </c>
      <c r="B10062">
        <v>36540</v>
      </c>
      <c r="C10062">
        <v>41760</v>
      </c>
      <c r="D10062">
        <v>46980</v>
      </c>
      <c r="E10062">
        <v>52140</v>
      </c>
      <c r="F10062">
        <v>56340</v>
      </c>
      <c r="G10062">
        <v>60540</v>
      </c>
      <c r="H10062">
        <v>64680</v>
      </c>
      <c r="I10062">
        <v>68880</v>
      </c>
      <c r="J10062">
        <v>73020</v>
      </c>
      <c r="K10062" t="s">
        <v>3081</v>
      </c>
      <c r="L10062">
        <v>101</v>
      </c>
      <c r="M10062">
        <v>60</v>
      </c>
      <c r="N10062" t="s">
        <v>4256</v>
      </c>
    </row>
    <row r="10063" spans="1:14" x14ac:dyDescent="0.2">
      <c r="A10063" t="s">
        <v>15822</v>
      </c>
      <c r="B10063">
        <v>36540</v>
      </c>
      <c r="C10063">
        <v>41760</v>
      </c>
      <c r="D10063">
        <v>46980</v>
      </c>
      <c r="E10063">
        <v>52140</v>
      </c>
      <c r="F10063">
        <v>56340</v>
      </c>
      <c r="G10063">
        <v>60540</v>
      </c>
      <c r="H10063">
        <v>64680</v>
      </c>
      <c r="I10063">
        <v>68880</v>
      </c>
      <c r="J10063">
        <v>73020</v>
      </c>
      <c r="K10063" t="s">
        <v>3081</v>
      </c>
      <c r="L10063">
        <v>103</v>
      </c>
      <c r="M10063">
        <v>60</v>
      </c>
      <c r="N10063" t="s">
        <v>4257</v>
      </c>
    </row>
    <row r="10064" spans="1:14" x14ac:dyDescent="0.2">
      <c r="A10064" t="s">
        <v>15823</v>
      </c>
      <c r="B10064">
        <v>30000</v>
      </c>
      <c r="C10064">
        <v>34320</v>
      </c>
      <c r="D10064">
        <v>38580</v>
      </c>
      <c r="E10064">
        <v>42840</v>
      </c>
      <c r="F10064">
        <v>46320</v>
      </c>
      <c r="G10064">
        <v>49740</v>
      </c>
      <c r="H10064">
        <v>53160</v>
      </c>
      <c r="I10064">
        <v>56580</v>
      </c>
      <c r="J10064">
        <v>60000</v>
      </c>
      <c r="K10064" t="s">
        <v>3081</v>
      </c>
      <c r="L10064">
        <v>105</v>
      </c>
      <c r="M10064">
        <v>60</v>
      </c>
      <c r="N10064" t="s">
        <v>3405</v>
      </c>
    </row>
    <row r="10065" spans="1:14" x14ac:dyDescent="0.2">
      <c r="A10065" t="s">
        <v>15824</v>
      </c>
      <c r="B10065">
        <v>27000</v>
      </c>
      <c r="C10065">
        <v>30840</v>
      </c>
      <c r="D10065">
        <v>34680</v>
      </c>
      <c r="E10065">
        <v>38520</v>
      </c>
      <c r="F10065">
        <v>41640</v>
      </c>
      <c r="G10065">
        <v>44700</v>
      </c>
      <c r="H10065">
        <v>47820</v>
      </c>
      <c r="I10065">
        <v>50880</v>
      </c>
      <c r="J10065">
        <v>53940</v>
      </c>
      <c r="K10065" t="s">
        <v>3081</v>
      </c>
      <c r="L10065">
        <v>107</v>
      </c>
      <c r="M10065">
        <v>60</v>
      </c>
      <c r="N10065" t="s">
        <v>2916</v>
      </c>
    </row>
    <row r="10066" spans="1:14" x14ac:dyDescent="0.2">
      <c r="A10066" t="s">
        <v>15825</v>
      </c>
      <c r="B10066">
        <v>37200</v>
      </c>
      <c r="C10066">
        <v>42480</v>
      </c>
      <c r="D10066">
        <v>47820</v>
      </c>
      <c r="E10066">
        <v>53100</v>
      </c>
      <c r="F10066">
        <v>57360</v>
      </c>
      <c r="G10066">
        <v>61620</v>
      </c>
      <c r="H10066">
        <v>65880</v>
      </c>
      <c r="I10066">
        <v>70140</v>
      </c>
      <c r="J10066">
        <v>74340</v>
      </c>
      <c r="K10066" t="s">
        <v>3081</v>
      </c>
      <c r="L10066">
        <v>109</v>
      </c>
      <c r="M10066">
        <v>60</v>
      </c>
      <c r="N10066" t="s">
        <v>2917</v>
      </c>
    </row>
    <row r="10067" spans="1:14" x14ac:dyDescent="0.2">
      <c r="A10067" t="s">
        <v>15826</v>
      </c>
      <c r="B10067">
        <v>35580</v>
      </c>
      <c r="C10067">
        <v>40680</v>
      </c>
      <c r="D10067">
        <v>45780</v>
      </c>
      <c r="E10067">
        <v>50820</v>
      </c>
      <c r="F10067">
        <v>54900</v>
      </c>
      <c r="G10067">
        <v>58980</v>
      </c>
      <c r="H10067">
        <v>63060</v>
      </c>
      <c r="I10067">
        <v>67140</v>
      </c>
      <c r="J10067">
        <v>71160</v>
      </c>
      <c r="K10067" t="s">
        <v>3081</v>
      </c>
      <c r="L10067">
        <v>111</v>
      </c>
      <c r="M10067">
        <v>60</v>
      </c>
      <c r="N10067" t="s">
        <v>2918</v>
      </c>
    </row>
    <row r="10068" spans="1:14" x14ac:dyDescent="0.2">
      <c r="A10068" t="s">
        <v>15827</v>
      </c>
      <c r="B10068">
        <v>34380</v>
      </c>
      <c r="C10068">
        <v>39300</v>
      </c>
      <c r="D10068">
        <v>44220</v>
      </c>
      <c r="E10068">
        <v>49080</v>
      </c>
      <c r="F10068">
        <v>53040</v>
      </c>
      <c r="G10068">
        <v>56940</v>
      </c>
      <c r="H10068">
        <v>60900</v>
      </c>
      <c r="I10068">
        <v>64800</v>
      </c>
      <c r="J10068">
        <v>68760</v>
      </c>
      <c r="K10068" t="s">
        <v>3081</v>
      </c>
      <c r="L10068">
        <v>113</v>
      </c>
      <c r="M10068">
        <v>60</v>
      </c>
      <c r="N10068" t="s">
        <v>2919</v>
      </c>
    </row>
    <row r="10069" spans="1:14" x14ac:dyDescent="0.2">
      <c r="A10069" t="s">
        <v>15828</v>
      </c>
      <c r="B10069">
        <v>38400</v>
      </c>
      <c r="C10069">
        <v>43920</v>
      </c>
      <c r="D10069">
        <v>49380</v>
      </c>
      <c r="E10069">
        <v>54840</v>
      </c>
      <c r="F10069">
        <v>59280</v>
      </c>
      <c r="G10069">
        <v>63660</v>
      </c>
      <c r="H10069">
        <v>68040</v>
      </c>
      <c r="I10069">
        <v>72420</v>
      </c>
      <c r="J10069">
        <v>76800</v>
      </c>
      <c r="K10069" t="s">
        <v>3081</v>
      </c>
      <c r="L10069">
        <v>115</v>
      </c>
      <c r="M10069">
        <v>60</v>
      </c>
      <c r="N10069" t="s">
        <v>2920</v>
      </c>
    </row>
    <row r="10070" spans="1:14" x14ac:dyDescent="0.2">
      <c r="A10070" t="s">
        <v>15829</v>
      </c>
      <c r="B10070">
        <v>36900</v>
      </c>
      <c r="C10070">
        <v>42180</v>
      </c>
      <c r="D10070">
        <v>47460</v>
      </c>
      <c r="E10070">
        <v>52680</v>
      </c>
      <c r="F10070">
        <v>56940</v>
      </c>
      <c r="G10070">
        <v>61140</v>
      </c>
      <c r="H10070">
        <v>65340</v>
      </c>
      <c r="I10070">
        <v>69540</v>
      </c>
      <c r="J10070">
        <v>73800</v>
      </c>
      <c r="K10070" t="s">
        <v>3081</v>
      </c>
      <c r="L10070">
        <v>117</v>
      </c>
      <c r="M10070">
        <v>60</v>
      </c>
      <c r="N10070" t="s">
        <v>2921</v>
      </c>
    </row>
    <row r="10071" spans="1:14" x14ac:dyDescent="0.2">
      <c r="A10071" t="s">
        <v>15830</v>
      </c>
      <c r="B10071">
        <v>33480</v>
      </c>
      <c r="C10071">
        <v>38280</v>
      </c>
      <c r="D10071">
        <v>43080</v>
      </c>
      <c r="E10071">
        <v>47820</v>
      </c>
      <c r="F10071">
        <v>51660</v>
      </c>
      <c r="G10071">
        <v>55500</v>
      </c>
      <c r="H10071">
        <v>59340</v>
      </c>
      <c r="I10071">
        <v>63180</v>
      </c>
      <c r="J10071">
        <v>66960</v>
      </c>
      <c r="K10071" t="s">
        <v>3081</v>
      </c>
      <c r="L10071">
        <v>119</v>
      </c>
      <c r="M10071">
        <v>60</v>
      </c>
      <c r="N10071" t="s">
        <v>3357</v>
      </c>
    </row>
    <row r="10072" spans="1:14" x14ac:dyDescent="0.2">
      <c r="A10072" t="s">
        <v>15831</v>
      </c>
      <c r="B10072">
        <v>27000</v>
      </c>
      <c r="C10072">
        <v>30840</v>
      </c>
      <c r="D10072">
        <v>34680</v>
      </c>
      <c r="E10072">
        <v>38520</v>
      </c>
      <c r="F10072">
        <v>41640</v>
      </c>
      <c r="G10072">
        <v>44700</v>
      </c>
      <c r="H10072">
        <v>47820</v>
      </c>
      <c r="I10072">
        <v>50880</v>
      </c>
      <c r="J10072">
        <v>53940</v>
      </c>
      <c r="K10072" t="s">
        <v>3081</v>
      </c>
      <c r="L10072">
        <v>121</v>
      </c>
      <c r="M10072">
        <v>60</v>
      </c>
      <c r="N10072" t="s">
        <v>2922</v>
      </c>
    </row>
    <row r="10073" spans="1:14" x14ac:dyDescent="0.2">
      <c r="A10073" t="s">
        <v>15832</v>
      </c>
      <c r="B10073">
        <v>27000</v>
      </c>
      <c r="C10073">
        <v>30840</v>
      </c>
      <c r="D10073">
        <v>34680</v>
      </c>
      <c r="E10073">
        <v>38520</v>
      </c>
      <c r="F10073">
        <v>41640</v>
      </c>
      <c r="G10073">
        <v>44700</v>
      </c>
      <c r="H10073">
        <v>47820</v>
      </c>
      <c r="I10073">
        <v>50880</v>
      </c>
      <c r="J10073">
        <v>53940</v>
      </c>
      <c r="K10073" t="s">
        <v>3081</v>
      </c>
      <c r="L10073">
        <v>123</v>
      </c>
      <c r="M10073">
        <v>60</v>
      </c>
      <c r="N10073" t="s">
        <v>2923</v>
      </c>
    </row>
    <row r="10074" spans="1:14" x14ac:dyDescent="0.2">
      <c r="A10074" t="s">
        <v>15833</v>
      </c>
      <c r="B10074">
        <v>27000</v>
      </c>
      <c r="C10074">
        <v>30840</v>
      </c>
      <c r="D10074">
        <v>34680</v>
      </c>
      <c r="E10074">
        <v>38520</v>
      </c>
      <c r="F10074">
        <v>41640</v>
      </c>
      <c r="G10074">
        <v>44700</v>
      </c>
      <c r="H10074">
        <v>47820</v>
      </c>
      <c r="I10074">
        <v>50880</v>
      </c>
      <c r="J10074">
        <v>53940</v>
      </c>
      <c r="K10074" t="s">
        <v>3081</v>
      </c>
      <c r="L10074">
        <v>125</v>
      </c>
      <c r="M10074">
        <v>60</v>
      </c>
      <c r="N10074" t="s">
        <v>3417</v>
      </c>
    </row>
    <row r="10075" spans="1:14" x14ac:dyDescent="0.2">
      <c r="A10075" t="s">
        <v>15834</v>
      </c>
      <c r="B10075">
        <v>32520</v>
      </c>
      <c r="C10075">
        <v>37200</v>
      </c>
      <c r="D10075">
        <v>41820</v>
      </c>
      <c r="E10075">
        <v>46440</v>
      </c>
      <c r="F10075">
        <v>50160</v>
      </c>
      <c r="G10075">
        <v>53880</v>
      </c>
      <c r="H10075">
        <v>57600</v>
      </c>
      <c r="I10075">
        <v>61320</v>
      </c>
      <c r="J10075">
        <v>65040</v>
      </c>
      <c r="K10075" t="s">
        <v>3081</v>
      </c>
      <c r="L10075">
        <v>127</v>
      </c>
      <c r="M10075">
        <v>60</v>
      </c>
      <c r="N10075" t="s">
        <v>2924</v>
      </c>
    </row>
    <row r="10076" spans="1:14" x14ac:dyDescent="0.2">
      <c r="A10076" t="s">
        <v>15835</v>
      </c>
      <c r="B10076">
        <v>35040</v>
      </c>
      <c r="C10076">
        <v>40080</v>
      </c>
      <c r="D10076">
        <v>45060</v>
      </c>
      <c r="E10076">
        <v>50040</v>
      </c>
      <c r="F10076">
        <v>54060</v>
      </c>
      <c r="G10076">
        <v>58080</v>
      </c>
      <c r="H10076">
        <v>62100</v>
      </c>
      <c r="I10076">
        <v>66060</v>
      </c>
      <c r="J10076">
        <v>70080</v>
      </c>
      <c r="K10076" t="s">
        <v>3081</v>
      </c>
      <c r="L10076">
        <v>129</v>
      </c>
      <c r="M10076">
        <v>60</v>
      </c>
      <c r="N10076" t="s">
        <v>2925</v>
      </c>
    </row>
    <row r="10077" spans="1:14" x14ac:dyDescent="0.2">
      <c r="A10077" t="s">
        <v>15836</v>
      </c>
      <c r="B10077">
        <v>34620</v>
      </c>
      <c r="C10077">
        <v>39600</v>
      </c>
      <c r="D10077">
        <v>44520</v>
      </c>
      <c r="E10077">
        <v>49440</v>
      </c>
      <c r="F10077">
        <v>53400</v>
      </c>
      <c r="G10077">
        <v>57360</v>
      </c>
      <c r="H10077">
        <v>61320</v>
      </c>
      <c r="I10077">
        <v>65280</v>
      </c>
      <c r="J10077">
        <v>69240</v>
      </c>
      <c r="K10077" t="s">
        <v>3081</v>
      </c>
      <c r="L10077">
        <v>131</v>
      </c>
      <c r="M10077">
        <v>60</v>
      </c>
      <c r="N10077" t="s">
        <v>2926</v>
      </c>
    </row>
    <row r="10078" spans="1:14" x14ac:dyDescent="0.2">
      <c r="A10078" t="s">
        <v>15837</v>
      </c>
      <c r="B10078">
        <v>27000</v>
      </c>
      <c r="C10078">
        <v>30840</v>
      </c>
      <c r="D10078">
        <v>34680</v>
      </c>
      <c r="E10078">
        <v>38520</v>
      </c>
      <c r="F10078">
        <v>41640</v>
      </c>
      <c r="G10078">
        <v>44700</v>
      </c>
      <c r="H10078">
        <v>47820</v>
      </c>
      <c r="I10078">
        <v>50880</v>
      </c>
      <c r="J10078">
        <v>53940</v>
      </c>
      <c r="K10078" t="s">
        <v>3081</v>
      </c>
      <c r="L10078">
        <v>133</v>
      </c>
      <c r="M10078">
        <v>60</v>
      </c>
      <c r="N10078" t="s">
        <v>3362</v>
      </c>
    </row>
    <row r="10079" spans="1:14" x14ac:dyDescent="0.2">
      <c r="A10079" t="s">
        <v>15838</v>
      </c>
      <c r="B10079">
        <v>27300</v>
      </c>
      <c r="C10079">
        <v>31200</v>
      </c>
      <c r="D10079">
        <v>35100</v>
      </c>
      <c r="E10079">
        <v>39000</v>
      </c>
      <c r="F10079">
        <v>42120</v>
      </c>
      <c r="G10079">
        <v>45240</v>
      </c>
      <c r="H10079">
        <v>48360</v>
      </c>
      <c r="I10079">
        <v>51480</v>
      </c>
      <c r="J10079">
        <v>54600</v>
      </c>
      <c r="K10079" t="s">
        <v>3082</v>
      </c>
      <c r="L10079">
        <v>1</v>
      </c>
      <c r="M10079">
        <v>60</v>
      </c>
      <c r="N10079" t="s">
        <v>2927</v>
      </c>
    </row>
    <row r="10080" spans="1:14" x14ac:dyDescent="0.2">
      <c r="A10080" t="s">
        <v>15839</v>
      </c>
      <c r="B10080">
        <v>27300</v>
      </c>
      <c r="C10080">
        <v>31200</v>
      </c>
      <c r="D10080">
        <v>35100</v>
      </c>
      <c r="E10080">
        <v>39000</v>
      </c>
      <c r="F10080">
        <v>42120</v>
      </c>
      <c r="G10080">
        <v>45240</v>
      </c>
      <c r="H10080">
        <v>48360</v>
      </c>
      <c r="I10080">
        <v>51480</v>
      </c>
      <c r="J10080">
        <v>54600</v>
      </c>
      <c r="K10080" t="s">
        <v>3082</v>
      </c>
      <c r="L10080">
        <v>3</v>
      </c>
      <c r="M10080">
        <v>60</v>
      </c>
      <c r="N10080" t="s">
        <v>2928</v>
      </c>
    </row>
    <row r="10081" spans="1:14" x14ac:dyDescent="0.2">
      <c r="A10081" t="s">
        <v>15840</v>
      </c>
      <c r="B10081">
        <v>27300</v>
      </c>
      <c r="C10081">
        <v>31200</v>
      </c>
      <c r="D10081">
        <v>35100</v>
      </c>
      <c r="E10081">
        <v>39000</v>
      </c>
      <c r="F10081">
        <v>42120</v>
      </c>
      <c r="G10081">
        <v>45240</v>
      </c>
      <c r="H10081">
        <v>48360</v>
      </c>
      <c r="I10081">
        <v>51480</v>
      </c>
      <c r="J10081">
        <v>54600</v>
      </c>
      <c r="K10081" t="s">
        <v>3082</v>
      </c>
      <c r="L10081">
        <v>5</v>
      </c>
      <c r="M10081">
        <v>60</v>
      </c>
      <c r="N10081" t="s">
        <v>2929</v>
      </c>
    </row>
    <row r="10082" spans="1:14" x14ac:dyDescent="0.2">
      <c r="A10082" t="s">
        <v>15841</v>
      </c>
      <c r="B10082">
        <v>27720</v>
      </c>
      <c r="C10082">
        <v>31680</v>
      </c>
      <c r="D10082">
        <v>35640</v>
      </c>
      <c r="E10082">
        <v>39540</v>
      </c>
      <c r="F10082">
        <v>42720</v>
      </c>
      <c r="G10082">
        <v>45900</v>
      </c>
      <c r="H10082">
        <v>49080</v>
      </c>
      <c r="I10082">
        <v>52200</v>
      </c>
      <c r="J10082">
        <v>55380</v>
      </c>
      <c r="K10082" t="s">
        <v>3082</v>
      </c>
      <c r="L10082">
        <v>7</v>
      </c>
      <c r="M10082">
        <v>60</v>
      </c>
      <c r="N10082" t="s">
        <v>4221</v>
      </c>
    </row>
    <row r="10083" spans="1:14" x14ac:dyDescent="0.2">
      <c r="A10083" t="s">
        <v>15842</v>
      </c>
      <c r="B10083">
        <v>28140</v>
      </c>
      <c r="C10083">
        <v>32160</v>
      </c>
      <c r="D10083">
        <v>36180</v>
      </c>
      <c r="E10083">
        <v>40200</v>
      </c>
      <c r="F10083">
        <v>43440</v>
      </c>
      <c r="G10083">
        <v>46680</v>
      </c>
      <c r="H10083">
        <v>49860</v>
      </c>
      <c r="I10083">
        <v>53100</v>
      </c>
      <c r="J10083">
        <v>56280</v>
      </c>
      <c r="K10083" t="s">
        <v>3082</v>
      </c>
      <c r="L10083">
        <v>9</v>
      </c>
      <c r="M10083">
        <v>60</v>
      </c>
      <c r="N10083" t="s">
        <v>3299</v>
      </c>
    </row>
    <row r="10084" spans="1:14" x14ac:dyDescent="0.2">
      <c r="A10084" t="s">
        <v>15843</v>
      </c>
      <c r="B10084">
        <v>28140</v>
      </c>
      <c r="C10084">
        <v>32160</v>
      </c>
      <c r="D10084">
        <v>36180</v>
      </c>
      <c r="E10084">
        <v>40200</v>
      </c>
      <c r="F10084">
        <v>43440</v>
      </c>
      <c r="G10084">
        <v>46680</v>
      </c>
      <c r="H10084">
        <v>49860</v>
      </c>
      <c r="I10084">
        <v>53100</v>
      </c>
      <c r="J10084">
        <v>56280</v>
      </c>
      <c r="K10084" t="s">
        <v>3082</v>
      </c>
      <c r="L10084">
        <v>11</v>
      </c>
      <c r="M10084">
        <v>60</v>
      </c>
      <c r="N10084" t="s">
        <v>2930</v>
      </c>
    </row>
    <row r="10085" spans="1:14" x14ac:dyDescent="0.2">
      <c r="A10085" t="s">
        <v>15844</v>
      </c>
      <c r="B10085">
        <v>42900</v>
      </c>
      <c r="C10085">
        <v>49020</v>
      </c>
      <c r="D10085">
        <v>55140</v>
      </c>
      <c r="E10085">
        <v>61260</v>
      </c>
      <c r="F10085">
        <v>66180</v>
      </c>
      <c r="G10085">
        <v>71100</v>
      </c>
      <c r="H10085">
        <v>76020</v>
      </c>
      <c r="I10085">
        <v>80880</v>
      </c>
      <c r="J10085">
        <v>85800</v>
      </c>
      <c r="K10085" t="s">
        <v>3082</v>
      </c>
      <c r="L10085">
        <v>13</v>
      </c>
      <c r="M10085">
        <v>60</v>
      </c>
      <c r="N10085" t="s">
        <v>2931</v>
      </c>
    </row>
    <row r="10086" spans="1:14" x14ac:dyDescent="0.2">
      <c r="A10086" t="s">
        <v>15845</v>
      </c>
      <c r="B10086">
        <v>42900</v>
      </c>
      <c r="C10086">
        <v>49020</v>
      </c>
      <c r="D10086">
        <v>55140</v>
      </c>
      <c r="E10086">
        <v>61260</v>
      </c>
      <c r="F10086">
        <v>66180</v>
      </c>
      <c r="G10086">
        <v>71100</v>
      </c>
      <c r="H10086">
        <v>76020</v>
      </c>
      <c r="I10086">
        <v>80880</v>
      </c>
      <c r="J10086">
        <v>85800</v>
      </c>
      <c r="K10086" t="s">
        <v>3082</v>
      </c>
      <c r="L10086">
        <v>15</v>
      </c>
      <c r="M10086">
        <v>60</v>
      </c>
      <c r="N10086" t="s">
        <v>2932</v>
      </c>
    </row>
    <row r="10087" spans="1:14" x14ac:dyDescent="0.2">
      <c r="A10087" t="s">
        <v>15846</v>
      </c>
      <c r="B10087">
        <v>27300</v>
      </c>
      <c r="C10087">
        <v>31200</v>
      </c>
      <c r="D10087">
        <v>35100</v>
      </c>
      <c r="E10087">
        <v>39000</v>
      </c>
      <c r="F10087">
        <v>42120</v>
      </c>
      <c r="G10087">
        <v>45240</v>
      </c>
      <c r="H10087">
        <v>48360</v>
      </c>
      <c r="I10087">
        <v>51480</v>
      </c>
      <c r="J10087">
        <v>54600</v>
      </c>
      <c r="K10087" t="s">
        <v>3082</v>
      </c>
      <c r="L10087">
        <v>17</v>
      </c>
      <c r="M10087">
        <v>60</v>
      </c>
      <c r="N10087" t="s">
        <v>2933</v>
      </c>
    </row>
    <row r="10088" spans="1:14" x14ac:dyDescent="0.2">
      <c r="A10088" t="s">
        <v>15847</v>
      </c>
      <c r="B10088">
        <v>27300</v>
      </c>
      <c r="C10088">
        <v>31200</v>
      </c>
      <c r="D10088">
        <v>35100</v>
      </c>
      <c r="E10088">
        <v>39000</v>
      </c>
      <c r="F10088">
        <v>42120</v>
      </c>
      <c r="G10088">
        <v>45240</v>
      </c>
      <c r="H10088">
        <v>48360</v>
      </c>
      <c r="I10088">
        <v>51480</v>
      </c>
      <c r="J10088">
        <v>54600</v>
      </c>
      <c r="K10088" t="s">
        <v>3082</v>
      </c>
      <c r="L10088">
        <v>19</v>
      </c>
      <c r="M10088">
        <v>60</v>
      </c>
      <c r="N10088" t="s">
        <v>2934</v>
      </c>
    </row>
    <row r="10089" spans="1:14" x14ac:dyDescent="0.2">
      <c r="A10089" t="s">
        <v>15848</v>
      </c>
      <c r="B10089">
        <v>28200</v>
      </c>
      <c r="C10089">
        <v>32220</v>
      </c>
      <c r="D10089">
        <v>36240</v>
      </c>
      <c r="E10089">
        <v>40260</v>
      </c>
      <c r="F10089">
        <v>43500</v>
      </c>
      <c r="G10089">
        <v>46740</v>
      </c>
      <c r="H10089">
        <v>49980</v>
      </c>
      <c r="I10089">
        <v>53160</v>
      </c>
      <c r="J10089">
        <v>56400</v>
      </c>
      <c r="K10089" t="s">
        <v>3082</v>
      </c>
      <c r="L10089">
        <v>21</v>
      </c>
      <c r="M10089">
        <v>60</v>
      </c>
      <c r="N10089" t="s">
        <v>3301</v>
      </c>
    </row>
    <row r="10090" spans="1:14" x14ac:dyDescent="0.2">
      <c r="A10090" t="s">
        <v>15849</v>
      </c>
      <c r="B10090">
        <v>27720</v>
      </c>
      <c r="C10090">
        <v>31680</v>
      </c>
      <c r="D10090">
        <v>35640</v>
      </c>
      <c r="E10090">
        <v>39600</v>
      </c>
      <c r="F10090">
        <v>42780</v>
      </c>
      <c r="G10090">
        <v>45960</v>
      </c>
      <c r="H10090">
        <v>49140</v>
      </c>
      <c r="I10090">
        <v>52320</v>
      </c>
      <c r="J10090">
        <v>55440</v>
      </c>
      <c r="K10090" t="s">
        <v>3082</v>
      </c>
      <c r="L10090">
        <v>23</v>
      </c>
      <c r="M10090">
        <v>60</v>
      </c>
      <c r="N10090" t="s">
        <v>2935</v>
      </c>
    </row>
    <row r="10091" spans="1:14" x14ac:dyDescent="0.2">
      <c r="A10091" t="s">
        <v>15850</v>
      </c>
      <c r="B10091">
        <v>29580</v>
      </c>
      <c r="C10091">
        <v>33840</v>
      </c>
      <c r="D10091">
        <v>38040</v>
      </c>
      <c r="E10091">
        <v>42240</v>
      </c>
      <c r="F10091">
        <v>45660</v>
      </c>
      <c r="G10091">
        <v>49020</v>
      </c>
      <c r="H10091">
        <v>52380</v>
      </c>
      <c r="I10091">
        <v>55800</v>
      </c>
      <c r="J10091">
        <v>59160</v>
      </c>
      <c r="K10091" t="s">
        <v>3082</v>
      </c>
      <c r="L10091">
        <v>25</v>
      </c>
      <c r="M10091">
        <v>60</v>
      </c>
      <c r="N10091" t="s">
        <v>2936</v>
      </c>
    </row>
    <row r="10092" spans="1:14" x14ac:dyDescent="0.2">
      <c r="A10092" t="s">
        <v>15851</v>
      </c>
      <c r="B10092">
        <v>28500</v>
      </c>
      <c r="C10092">
        <v>32580</v>
      </c>
      <c r="D10092">
        <v>36660</v>
      </c>
      <c r="E10092">
        <v>40680</v>
      </c>
      <c r="F10092">
        <v>43980</v>
      </c>
      <c r="G10092">
        <v>47220</v>
      </c>
      <c r="H10092">
        <v>50460</v>
      </c>
      <c r="I10092">
        <v>53700</v>
      </c>
      <c r="J10092">
        <v>57000</v>
      </c>
      <c r="K10092" t="s">
        <v>3082</v>
      </c>
      <c r="L10092">
        <v>27</v>
      </c>
      <c r="M10092">
        <v>60</v>
      </c>
      <c r="N10092" t="s">
        <v>2937</v>
      </c>
    </row>
    <row r="10093" spans="1:14" x14ac:dyDescent="0.2">
      <c r="A10093" t="s">
        <v>15852</v>
      </c>
      <c r="B10093">
        <v>37140</v>
      </c>
      <c r="C10093">
        <v>42420</v>
      </c>
      <c r="D10093">
        <v>47700</v>
      </c>
      <c r="E10093">
        <v>52980</v>
      </c>
      <c r="F10093">
        <v>57240</v>
      </c>
      <c r="G10093">
        <v>61500</v>
      </c>
      <c r="H10093">
        <v>65700</v>
      </c>
      <c r="I10093">
        <v>69960</v>
      </c>
      <c r="J10093">
        <v>74220</v>
      </c>
      <c r="K10093" t="s">
        <v>3082</v>
      </c>
      <c r="L10093">
        <v>29</v>
      </c>
      <c r="M10093">
        <v>60</v>
      </c>
      <c r="N10093" t="s">
        <v>2938</v>
      </c>
    </row>
    <row r="10094" spans="1:14" x14ac:dyDescent="0.2">
      <c r="A10094" t="s">
        <v>15853</v>
      </c>
      <c r="B10094">
        <v>27660</v>
      </c>
      <c r="C10094">
        <v>31620</v>
      </c>
      <c r="D10094">
        <v>35580</v>
      </c>
      <c r="E10094">
        <v>39480</v>
      </c>
      <c r="F10094">
        <v>42660</v>
      </c>
      <c r="G10094">
        <v>45840</v>
      </c>
      <c r="H10094">
        <v>48960</v>
      </c>
      <c r="I10094">
        <v>52140</v>
      </c>
      <c r="J10094">
        <v>55320</v>
      </c>
      <c r="K10094" t="s">
        <v>3082</v>
      </c>
      <c r="L10094">
        <v>31</v>
      </c>
      <c r="M10094">
        <v>60</v>
      </c>
      <c r="N10094" t="s">
        <v>2939</v>
      </c>
    </row>
    <row r="10095" spans="1:14" x14ac:dyDescent="0.2">
      <c r="A10095" t="s">
        <v>15854</v>
      </c>
      <c r="B10095">
        <v>32760</v>
      </c>
      <c r="C10095">
        <v>37440</v>
      </c>
      <c r="D10095">
        <v>42120</v>
      </c>
      <c r="E10095">
        <v>46800</v>
      </c>
      <c r="F10095">
        <v>50580</v>
      </c>
      <c r="G10095">
        <v>54300</v>
      </c>
      <c r="H10095">
        <v>58080</v>
      </c>
      <c r="I10095">
        <v>61800</v>
      </c>
      <c r="J10095">
        <v>65520</v>
      </c>
      <c r="K10095" t="s">
        <v>3082</v>
      </c>
      <c r="L10095">
        <v>33</v>
      </c>
      <c r="M10095">
        <v>60</v>
      </c>
      <c r="N10095" t="s">
        <v>2940</v>
      </c>
    </row>
    <row r="10096" spans="1:14" x14ac:dyDescent="0.2">
      <c r="A10096" t="s">
        <v>15855</v>
      </c>
      <c r="B10096">
        <v>27300</v>
      </c>
      <c r="C10096">
        <v>31200</v>
      </c>
      <c r="D10096">
        <v>35100</v>
      </c>
      <c r="E10096">
        <v>39000</v>
      </c>
      <c r="F10096">
        <v>42120</v>
      </c>
      <c r="G10096">
        <v>45240</v>
      </c>
      <c r="H10096">
        <v>48360</v>
      </c>
      <c r="I10096">
        <v>51480</v>
      </c>
      <c r="J10096">
        <v>54600</v>
      </c>
      <c r="K10096" t="s">
        <v>3082</v>
      </c>
      <c r="L10096">
        <v>35</v>
      </c>
      <c r="M10096">
        <v>60</v>
      </c>
      <c r="N10096" t="s">
        <v>2941</v>
      </c>
    </row>
    <row r="10097" spans="1:14" x14ac:dyDescent="0.2">
      <c r="A10097" t="s">
        <v>15856</v>
      </c>
      <c r="B10097">
        <v>27300</v>
      </c>
      <c r="C10097">
        <v>31200</v>
      </c>
      <c r="D10097">
        <v>35100</v>
      </c>
      <c r="E10097">
        <v>39000</v>
      </c>
      <c r="F10097">
        <v>42120</v>
      </c>
      <c r="G10097">
        <v>45240</v>
      </c>
      <c r="H10097">
        <v>48360</v>
      </c>
      <c r="I10097">
        <v>51480</v>
      </c>
      <c r="J10097">
        <v>54600</v>
      </c>
      <c r="K10097" t="s">
        <v>3082</v>
      </c>
      <c r="L10097">
        <v>37</v>
      </c>
      <c r="M10097">
        <v>60</v>
      </c>
      <c r="N10097" t="s">
        <v>3305</v>
      </c>
    </row>
    <row r="10098" spans="1:14" x14ac:dyDescent="0.2">
      <c r="A10098" t="s">
        <v>15857</v>
      </c>
      <c r="B10098">
        <v>31020</v>
      </c>
      <c r="C10098">
        <v>35460</v>
      </c>
      <c r="D10098">
        <v>39900</v>
      </c>
      <c r="E10098">
        <v>44280</v>
      </c>
      <c r="F10098">
        <v>47880</v>
      </c>
      <c r="G10098">
        <v>51420</v>
      </c>
      <c r="H10098">
        <v>54960</v>
      </c>
      <c r="I10098">
        <v>58500</v>
      </c>
      <c r="J10098">
        <v>62040</v>
      </c>
      <c r="K10098" t="s">
        <v>3082</v>
      </c>
      <c r="L10098">
        <v>39</v>
      </c>
      <c r="M10098">
        <v>60</v>
      </c>
      <c r="N10098" t="s">
        <v>2942</v>
      </c>
    </row>
    <row r="10099" spans="1:14" x14ac:dyDescent="0.2">
      <c r="A10099" t="s">
        <v>15858</v>
      </c>
      <c r="B10099">
        <v>27300</v>
      </c>
      <c r="C10099">
        <v>31200</v>
      </c>
      <c r="D10099">
        <v>35100</v>
      </c>
      <c r="E10099">
        <v>39000</v>
      </c>
      <c r="F10099">
        <v>42120</v>
      </c>
      <c r="G10099">
        <v>45240</v>
      </c>
      <c r="H10099">
        <v>48360</v>
      </c>
      <c r="I10099">
        <v>51480</v>
      </c>
      <c r="J10099">
        <v>54600</v>
      </c>
      <c r="K10099" t="s">
        <v>3082</v>
      </c>
      <c r="L10099">
        <v>43</v>
      </c>
      <c r="M10099">
        <v>60</v>
      </c>
      <c r="N10099" t="s">
        <v>2943</v>
      </c>
    </row>
    <row r="10100" spans="1:14" x14ac:dyDescent="0.2">
      <c r="A10100" t="s">
        <v>15859</v>
      </c>
      <c r="B10100">
        <v>42900</v>
      </c>
      <c r="C10100">
        <v>49020</v>
      </c>
      <c r="D10100">
        <v>55140</v>
      </c>
      <c r="E10100">
        <v>61260</v>
      </c>
      <c r="F10100">
        <v>66180</v>
      </c>
      <c r="G10100">
        <v>71100</v>
      </c>
      <c r="H10100">
        <v>76020</v>
      </c>
      <c r="I10100">
        <v>80880</v>
      </c>
      <c r="J10100">
        <v>85800</v>
      </c>
      <c r="K10100" t="s">
        <v>3082</v>
      </c>
      <c r="L10100">
        <v>45</v>
      </c>
      <c r="M10100">
        <v>60</v>
      </c>
      <c r="N10100" t="s">
        <v>3371</v>
      </c>
    </row>
    <row r="10101" spans="1:14" x14ac:dyDescent="0.2">
      <c r="A10101" t="s">
        <v>15860</v>
      </c>
      <c r="B10101">
        <v>33480</v>
      </c>
      <c r="C10101">
        <v>38220</v>
      </c>
      <c r="D10101">
        <v>43020</v>
      </c>
      <c r="E10101">
        <v>47760</v>
      </c>
      <c r="F10101">
        <v>51600</v>
      </c>
      <c r="G10101">
        <v>55440</v>
      </c>
      <c r="H10101">
        <v>59280</v>
      </c>
      <c r="I10101">
        <v>63060</v>
      </c>
      <c r="J10101">
        <v>66900</v>
      </c>
      <c r="K10101" t="s">
        <v>3082</v>
      </c>
      <c r="L10101">
        <v>47</v>
      </c>
      <c r="M10101">
        <v>60</v>
      </c>
      <c r="N10101" t="s">
        <v>2944</v>
      </c>
    </row>
    <row r="10102" spans="1:14" x14ac:dyDescent="0.2">
      <c r="A10102" t="s">
        <v>15861</v>
      </c>
      <c r="B10102">
        <v>27300</v>
      </c>
      <c r="C10102">
        <v>31200</v>
      </c>
      <c r="D10102">
        <v>35100</v>
      </c>
      <c r="E10102">
        <v>39000</v>
      </c>
      <c r="F10102">
        <v>42120</v>
      </c>
      <c r="G10102">
        <v>45240</v>
      </c>
      <c r="H10102">
        <v>48360</v>
      </c>
      <c r="I10102">
        <v>51480</v>
      </c>
      <c r="J10102">
        <v>54600</v>
      </c>
      <c r="K10102" t="s">
        <v>3082</v>
      </c>
      <c r="L10102">
        <v>49</v>
      </c>
      <c r="M10102">
        <v>60</v>
      </c>
      <c r="N10102" t="s">
        <v>2945</v>
      </c>
    </row>
    <row r="10103" spans="1:14" x14ac:dyDescent="0.2">
      <c r="A10103" t="s">
        <v>15862</v>
      </c>
      <c r="B10103">
        <v>37140</v>
      </c>
      <c r="C10103">
        <v>42420</v>
      </c>
      <c r="D10103">
        <v>47700</v>
      </c>
      <c r="E10103">
        <v>52980</v>
      </c>
      <c r="F10103">
        <v>57240</v>
      </c>
      <c r="G10103">
        <v>61500</v>
      </c>
      <c r="H10103">
        <v>65700</v>
      </c>
      <c r="I10103">
        <v>69960</v>
      </c>
      <c r="J10103">
        <v>74220</v>
      </c>
      <c r="K10103" t="s">
        <v>3082</v>
      </c>
      <c r="L10103">
        <v>51</v>
      </c>
      <c r="M10103">
        <v>60</v>
      </c>
      <c r="N10103" t="s">
        <v>2946</v>
      </c>
    </row>
    <row r="10104" spans="1:14" x14ac:dyDescent="0.2">
      <c r="A10104" t="s">
        <v>15863</v>
      </c>
      <c r="B10104">
        <v>30060</v>
      </c>
      <c r="C10104">
        <v>34320</v>
      </c>
      <c r="D10104">
        <v>38640</v>
      </c>
      <c r="E10104">
        <v>42900</v>
      </c>
      <c r="F10104">
        <v>46380</v>
      </c>
      <c r="G10104">
        <v>49800</v>
      </c>
      <c r="H10104">
        <v>53220</v>
      </c>
      <c r="I10104">
        <v>56640</v>
      </c>
      <c r="J10104">
        <v>60060</v>
      </c>
      <c r="K10104" t="s">
        <v>3082</v>
      </c>
      <c r="L10104">
        <v>53</v>
      </c>
      <c r="M10104">
        <v>60</v>
      </c>
      <c r="N10104" t="s">
        <v>2947</v>
      </c>
    </row>
    <row r="10105" spans="1:14" x14ac:dyDescent="0.2">
      <c r="A10105" t="s">
        <v>15864</v>
      </c>
      <c r="B10105">
        <v>27300</v>
      </c>
      <c r="C10105">
        <v>31200</v>
      </c>
      <c r="D10105">
        <v>35100</v>
      </c>
      <c r="E10105">
        <v>39000</v>
      </c>
      <c r="F10105">
        <v>42120</v>
      </c>
      <c r="G10105">
        <v>45240</v>
      </c>
      <c r="H10105">
        <v>48360</v>
      </c>
      <c r="I10105">
        <v>51480</v>
      </c>
      <c r="J10105">
        <v>54600</v>
      </c>
      <c r="K10105" t="s">
        <v>3082</v>
      </c>
      <c r="L10105">
        <v>55</v>
      </c>
      <c r="M10105">
        <v>60</v>
      </c>
      <c r="N10105" t="s">
        <v>2948</v>
      </c>
    </row>
    <row r="10106" spans="1:14" x14ac:dyDescent="0.2">
      <c r="A10106" t="s">
        <v>15865</v>
      </c>
      <c r="B10106">
        <v>42900</v>
      </c>
      <c r="C10106">
        <v>49020</v>
      </c>
      <c r="D10106">
        <v>55140</v>
      </c>
      <c r="E10106">
        <v>61260</v>
      </c>
      <c r="F10106">
        <v>66180</v>
      </c>
      <c r="G10106">
        <v>71100</v>
      </c>
      <c r="H10106">
        <v>76020</v>
      </c>
      <c r="I10106">
        <v>80880</v>
      </c>
      <c r="J10106">
        <v>85800</v>
      </c>
      <c r="K10106" t="s">
        <v>3082</v>
      </c>
      <c r="L10106">
        <v>57</v>
      </c>
      <c r="M10106">
        <v>60</v>
      </c>
      <c r="N10106" t="s">
        <v>3307</v>
      </c>
    </row>
    <row r="10107" spans="1:14" x14ac:dyDescent="0.2">
      <c r="A10107" t="s">
        <v>15866</v>
      </c>
      <c r="B10107">
        <v>34200</v>
      </c>
      <c r="C10107">
        <v>39120</v>
      </c>
      <c r="D10107">
        <v>43980</v>
      </c>
      <c r="E10107">
        <v>48840</v>
      </c>
      <c r="F10107">
        <v>52800</v>
      </c>
      <c r="G10107">
        <v>56700</v>
      </c>
      <c r="H10107">
        <v>60600</v>
      </c>
      <c r="I10107">
        <v>64500</v>
      </c>
      <c r="J10107">
        <v>68400</v>
      </c>
      <c r="K10107" t="s">
        <v>3082</v>
      </c>
      <c r="L10107">
        <v>59</v>
      </c>
      <c r="M10107">
        <v>60</v>
      </c>
      <c r="N10107" t="s">
        <v>3310</v>
      </c>
    </row>
    <row r="10108" spans="1:14" x14ac:dyDescent="0.2">
      <c r="A10108" t="s">
        <v>15867</v>
      </c>
      <c r="B10108">
        <v>27300</v>
      </c>
      <c r="C10108">
        <v>31200</v>
      </c>
      <c r="D10108">
        <v>35100</v>
      </c>
      <c r="E10108">
        <v>39000</v>
      </c>
      <c r="F10108">
        <v>42120</v>
      </c>
      <c r="G10108">
        <v>45240</v>
      </c>
      <c r="H10108">
        <v>48360</v>
      </c>
      <c r="I10108">
        <v>51480</v>
      </c>
      <c r="J10108">
        <v>54600</v>
      </c>
      <c r="K10108" t="s">
        <v>3082</v>
      </c>
      <c r="L10108">
        <v>61</v>
      </c>
      <c r="M10108">
        <v>60</v>
      </c>
      <c r="N10108" t="s">
        <v>3311</v>
      </c>
    </row>
    <row r="10109" spans="1:14" x14ac:dyDescent="0.2">
      <c r="A10109" t="s">
        <v>15868</v>
      </c>
      <c r="B10109">
        <v>42900</v>
      </c>
      <c r="C10109">
        <v>49020</v>
      </c>
      <c r="D10109">
        <v>55140</v>
      </c>
      <c r="E10109">
        <v>61260</v>
      </c>
      <c r="F10109">
        <v>66180</v>
      </c>
      <c r="G10109">
        <v>71100</v>
      </c>
      <c r="H10109">
        <v>76020</v>
      </c>
      <c r="I10109">
        <v>80880</v>
      </c>
      <c r="J10109">
        <v>85800</v>
      </c>
      <c r="K10109" t="s">
        <v>3082</v>
      </c>
      <c r="L10109">
        <v>63</v>
      </c>
      <c r="M10109">
        <v>60</v>
      </c>
      <c r="N10109" t="s">
        <v>2949</v>
      </c>
    </row>
    <row r="10110" spans="1:14" x14ac:dyDescent="0.2">
      <c r="A10110" t="s">
        <v>15869</v>
      </c>
      <c r="B10110">
        <v>27300</v>
      </c>
      <c r="C10110">
        <v>31200</v>
      </c>
      <c r="D10110">
        <v>35100</v>
      </c>
      <c r="E10110">
        <v>39000</v>
      </c>
      <c r="F10110">
        <v>42120</v>
      </c>
      <c r="G10110">
        <v>45240</v>
      </c>
      <c r="H10110">
        <v>48360</v>
      </c>
      <c r="I10110">
        <v>51480</v>
      </c>
      <c r="J10110">
        <v>54600</v>
      </c>
      <c r="K10110" t="s">
        <v>3082</v>
      </c>
      <c r="L10110">
        <v>65</v>
      </c>
      <c r="M10110">
        <v>60</v>
      </c>
      <c r="N10110" t="s">
        <v>2950</v>
      </c>
    </row>
    <row r="10111" spans="1:14" x14ac:dyDescent="0.2">
      <c r="A10111" t="s">
        <v>15870</v>
      </c>
      <c r="B10111">
        <v>42900</v>
      </c>
      <c r="C10111">
        <v>49020</v>
      </c>
      <c r="D10111">
        <v>55140</v>
      </c>
      <c r="E10111">
        <v>61260</v>
      </c>
      <c r="F10111">
        <v>66180</v>
      </c>
      <c r="G10111">
        <v>71100</v>
      </c>
      <c r="H10111">
        <v>76020</v>
      </c>
      <c r="I10111">
        <v>80880</v>
      </c>
      <c r="J10111">
        <v>85800</v>
      </c>
      <c r="K10111" t="s">
        <v>3082</v>
      </c>
      <c r="L10111">
        <v>67</v>
      </c>
      <c r="M10111">
        <v>60</v>
      </c>
      <c r="N10111" t="s">
        <v>2951</v>
      </c>
    </row>
    <row r="10112" spans="1:14" x14ac:dyDescent="0.2">
      <c r="A10112" t="s">
        <v>15871</v>
      </c>
      <c r="B10112">
        <v>27300</v>
      </c>
      <c r="C10112">
        <v>31200</v>
      </c>
      <c r="D10112">
        <v>35100</v>
      </c>
      <c r="E10112">
        <v>39000</v>
      </c>
      <c r="F10112">
        <v>42120</v>
      </c>
      <c r="G10112">
        <v>45240</v>
      </c>
      <c r="H10112">
        <v>48360</v>
      </c>
      <c r="I10112">
        <v>51480</v>
      </c>
      <c r="J10112">
        <v>54600</v>
      </c>
      <c r="K10112" t="s">
        <v>3082</v>
      </c>
      <c r="L10112">
        <v>69</v>
      </c>
      <c r="M10112">
        <v>60</v>
      </c>
      <c r="N10112" t="s">
        <v>3313</v>
      </c>
    </row>
    <row r="10113" spans="1:14" x14ac:dyDescent="0.2">
      <c r="A10113" t="s">
        <v>15872</v>
      </c>
      <c r="B10113">
        <v>27300</v>
      </c>
      <c r="C10113">
        <v>31200</v>
      </c>
      <c r="D10113">
        <v>35100</v>
      </c>
      <c r="E10113">
        <v>39000</v>
      </c>
      <c r="F10113">
        <v>42120</v>
      </c>
      <c r="G10113">
        <v>45240</v>
      </c>
      <c r="H10113">
        <v>48360</v>
      </c>
      <c r="I10113">
        <v>51480</v>
      </c>
      <c r="J10113">
        <v>54600</v>
      </c>
      <c r="K10113" t="s">
        <v>3082</v>
      </c>
      <c r="L10113">
        <v>71</v>
      </c>
      <c r="M10113">
        <v>60</v>
      </c>
      <c r="N10113" t="s">
        <v>2952</v>
      </c>
    </row>
    <row r="10114" spans="1:14" x14ac:dyDescent="0.2">
      <c r="A10114" t="s">
        <v>15873</v>
      </c>
      <c r="B10114">
        <v>32760</v>
      </c>
      <c r="C10114">
        <v>37440</v>
      </c>
      <c r="D10114">
        <v>42120</v>
      </c>
      <c r="E10114">
        <v>46800</v>
      </c>
      <c r="F10114">
        <v>50580</v>
      </c>
      <c r="G10114">
        <v>54300</v>
      </c>
      <c r="H10114">
        <v>58080</v>
      </c>
      <c r="I10114">
        <v>61800</v>
      </c>
      <c r="J10114">
        <v>65520</v>
      </c>
      <c r="K10114" t="s">
        <v>3082</v>
      </c>
      <c r="L10114">
        <v>73</v>
      </c>
      <c r="M10114">
        <v>60</v>
      </c>
      <c r="N10114" t="s">
        <v>3375</v>
      </c>
    </row>
    <row r="10115" spans="1:14" x14ac:dyDescent="0.2">
      <c r="A10115" t="s">
        <v>15874</v>
      </c>
      <c r="B10115">
        <v>27300</v>
      </c>
      <c r="C10115">
        <v>31200</v>
      </c>
      <c r="D10115">
        <v>35100</v>
      </c>
      <c r="E10115">
        <v>39000</v>
      </c>
      <c r="F10115">
        <v>42120</v>
      </c>
      <c r="G10115">
        <v>45240</v>
      </c>
      <c r="H10115">
        <v>48360</v>
      </c>
      <c r="I10115">
        <v>51480</v>
      </c>
      <c r="J10115">
        <v>54600</v>
      </c>
      <c r="K10115" t="s">
        <v>3082</v>
      </c>
      <c r="L10115">
        <v>75</v>
      </c>
      <c r="M10115">
        <v>60</v>
      </c>
      <c r="N10115" t="s">
        <v>3067</v>
      </c>
    </row>
    <row r="10116" spans="1:14" x14ac:dyDescent="0.2">
      <c r="A10116" t="s">
        <v>15875</v>
      </c>
      <c r="B10116">
        <v>42900</v>
      </c>
      <c r="C10116">
        <v>49020</v>
      </c>
      <c r="D10116">
        <v>55140</v>
      </c>
      <c r="E10116">
        <v>61260</v>
      </c>
      <c r="F10116">
        <v>66180</v>
      </c>
      <c r="G10116">
        <v>71100</v>
      </c>
      <c r="H10116">
        <v>76020</v>
      </c>
      <c r="I10116">
        <v>80880</v>
      </c>
      <c r="J10116">
        <v>85800</v>
      </c>
      <c r="K10116" t="s">
        <v>3082</v>
      </c>
      <c r="L10116">
        <v>77</v>
      </c>
      <c r="M10116">
        <v>60</v>
      </c>
      <c r="N10116" t="s">
        <v>2953</v>
      </c>
    </row>
    <row r="10117" spans="1:14" x14ac:dyDescent="0.2">
      <c r="A10117" t="s">
        <v>15876</v>
      </c>
      <c r="B10117">
        <v>28200</v>
      </c>
      <c r="C10117">
        <v>32220</v>
      </c>
      <c r="D10117">
        <v>36240</v>
      </c>
      <c r="E10117">
        <v>40260</v>
      </c>
      <c r="F10117">
        <v>43500</v>
      </c>
      <c r="G10117">
        <v>46740</v>
      </c>
      <c r="H10117">
        <v>49980</v>
      </c>
      <c r="I10117">
        <v>53160</v>
      </c>
      <c r="J10117">
        <v>56400</v>
      </c>
      <c r="K10117" t="s">
        <v>3082</v>
      </c>
      <c r="L10117">
        <v>79</v>
      </c>
      <c r="M10117">
        <v>60</v>
      </c>
      <c r="N10117" t="s">
        <v>3378</v>
      </c>
    </row>
    <row r="10118" spans="1:14" x14ac:dyDescent="0.2">
      <c r="A10118" t="s">
        <v>15877</v>
      </c>
      <c r="B10118">
        <v>27300</v>
      </c>
      <c r="C10118">
        <v>31200</v>
      </c>
      <c r="D10118">
        <v>35100</v>
      </c>
      <c r="E10118">
        <v>39000</v>
      </c>
      <c r="F10118">
        <v>42120</v>
      </c>
      <c r="G10118">
        <v>45240</v>
      </c>
      <c r="H10118">
        <v>48360</v>
      </c>
      <c r="I10118">
        <v>51480</v>
      </c>
      <c r="J10118">
        <v>54600</v>
      </c>
      <c r="K10118" t="s">
        <v>3082</v>
      </c>
      <c r="L10118">
        <v>81</v>
      </c>
      <c r="M10118">
        <v>60</v>
      </c>
      <c r="N10118" t="s">
        <v>2954</v>
      </c>
    </row>
    <row r="10119" spans="1:14" x14ac:dyDescent="0.2">
      <c r="A10119" t="s">
        <v>15878</v>
      </c>
      <c r="B10119">
        <v>33480</v>
      </c>
      <c r="C10119">
        <v>38220</v>
      </c>
      <c r="D10119">
        <v>43020</v>
      </c>
      <c r="E10119">
        <v>47760</v>
      </c>
      <c r="F10119">
        <v>51600</v>
      </c>
      <c r="G10119">
        <v>55440</v>
      </c>
      <c r="H10119">
        <v>59280</v>
      </c>
      <c r="I10119">
        <v>63060</v>
      </c>
      <c r="J10119">
        <v>66900</v>
      </c>
      <c r="K10119" t="s">
        <v>3082</v>
      </c>
      <c r="L10119">
        <v>83</v>
      </c>
      <c r="M10119">
        <v>60</v>
      </c>
      <c r="N10119" t="s">
        <v>2955</v>
      </c>
    </row>
    <row r="10120" spans="1:14" x14ac:dyDescent="0.2">
      <c r="A10120" t="s">
        <v>15879</v>
      </c>
      <c r="B10120">
        <v>42900</v>
      </c>
      <c r="C10120">
        <v>49020</v>
      </c>
      <c r="D10120">
        <v>55140</v>
      </c>
      <c r="E10120">
        <v>61260</v>
      </c>
      <c r="F10120">
        <v>66180</v>
      </c>
      <c r="G10120">
        <v>71100</v>
      </c>
      <c r="H10120">
        <v>76020</v>
      </c>
      <c r="I10120">
        <v>80880</v>
      </c>
      <c r="J10120">
        <v>85800</v>
      </c>
      <c r="K10120" t="s">
        <v>3082</v>
      </c>
      <c r="L10120">
        <v>85</v>
      </c>
      <c r="M10120">
        <v>60</v>
      </c>
      <c r="N10120" t="s">
        <v>2956</v>
      </c>
    </row>
    <row r="10121" spans="1:14" x14ac:dyDescent="0.2">
      <c r="A10121" t="s">
        <v>15880</v>
      </c>
      <c r="B10121">
        <v>27300</v>
      </c>
      <c r="C10121">
        <v>31200</v>
      </c>
      <c r="D10121">
        <v>35100</v>
      </c>
      <c r="E10121">
        <v>39000</v>
      </c>
      <c r="F10121">
        <v>42120</v>
      </c>
      <c r="G10121">
        <v>45240</v>
      </c>
      <c r="H10121">
        <v>48360</v>
      </c>
      <c r="I10121">
        <v>51480</v>
      </c>
      <c r="J10121">
        <v>54600</v>
      </c>
      <c r="K10121" t="s">
        <v>3082</v>
      </c>
      <c r="L10121">
        <v>87</v>
      </c>
      <c r="M10121">
        <v>60</v>
      </c>
      <c r="N10121" t="s">
        <v>2957</v>
      </c>
    </row>
    <row r="10122" spans="1:14" x14ac:dyDescent="0.2">
      <c r="A10122" t="s">
        <v>15881</v>
      </c>
      <c r="B10122">
        <v>42900</v>
      </c>
      <c r="C10122">
        <v>49020</v>
      </c>
      <c r="D10122">
        <v>55140</v>
      </c>
      <c r="E10122">
        <v>61260</v>
      </c>
      <c r="F10122">
        <v>66180</v>
      </c>
      <c r="G10122">
        <v>71100</v>
      </c>
      <c r="H10122">
        <v>76020</v>
      </c>
      <c r="I10122">
        <v>80880</v>
      </c>
      <c r="J10122">
        <v>85800</v>
      </c>
      <c r="K10122" t="s">
        <v>3082</v>
      </c>
      <c r="L10122">
        <v>89</v>
      </c>
      <c r="M10122">
        <v>60</v>
      </c>
      <c r="N10122" t="s">
        <v>3322</v>
      </c>
    </row>
    <row r="10123" spans="1:14" x14ac:dyDescent="0.2">
      <c r="A10123" t="s">
        <v>15882</v>
      </c>
      <c r="B10123">
        <v>27300</v>
      </c>
      <c r="C10123">
        <v>31200</v>
      </c>
      <c r="D10123">
        <v>35100</v>
      </c>
      <c r="E10123">
        <v>39000</v>
      </c>
      <c r="F10123">
        <v>42120</v>
      </c>
      <c r="G10123">
        <v>45240</v>
      </c>
      <c r="H10123">
        <v>48360</v>
      </c>
      <c r="I10123">
        <v>51480</v>
      </c>
      <c r="J10123">
        <v>54600</v>
      </c>
      <c r="K10123" t="s">
        <v>3082</v>
      </c>
      <c r="L10123">
        <v>91</v>
      </c>
      <c r="M10123">
        <v>60</v>
      </c>
      <c r="N10123" t="s">
        <v>2958</v>
      </c>
    </row>
    <row r="10124" spans="1:14" x14ac:dyDescent="0.2">
      <c r="A10124" t="s">
        <v>15883</v>
      </c>
      <c r="B10124">
        <v>27300</v>
      </c>
      <c r="C10124">
        <v>31200</v>
      </c>
      <c r="D10124">
        <v>35100</v>
      </c>
      <c r="E10124">
        <v>39000</v>
      </c>
      <c r="F10124">
        <v>42120</v>
      </c>
      <c r="G10124">
        <v>45240</v>
      </c>
      <c r="H10124">
        <v>48360</v>
      </c>
      <c r="I10124">
        <v>51480</v>
      </c>
      <c r="J10124">
        <v>54600</v>
      </c>
      <c r="K10124" t="s">
        <v>3082</v>
      </c>
      <c r="L10124">
        <v>93</v>
      </c>
      <c r="M10124">
        <v>60</v>
      </c>
      <c r="N10124" t="s">
        <v>2959</v>
      </c>
    </row>
    <row r="10125" spans="1:14" x14ac:dyDescent="0.2">
      <c r="A10125" t="s">
        <v>15884</v>
      </c>
      <c r="B10125">
        <v>27720</v>
      </c>
      <c r="C10125">
        <v>31680</v>
      </c>
      <c r="D10125">
        <v>35640</v>
      </c>
      <c r="E10125">
        <v>39540</v>
      </c>
      <c r="F10125">
        <v>42720</v>
      </c>
      <c r="G10125">
        <v>45900</v>
      </c>
      <c r="H10125">
        <v>49080</v>
      </c>
      <c r="I10125">
        <v>52200</v>
      </c>
      <c r="J10125">
        <v>55380</v>
      </c>
      <c r="K10125" t="s">
        <v>3082</v>
      </c>
      <c r="L10125">
        <v>95</v>
      </c>
      <c r="M10125">
        <v>60</v>
      </c>
      <c r="N10125" t="s">
        <v>2960</v>
      </c>
    </row>
    <row r="10126" spans="1:14" x14ac:dyDescent="0.2">
      <c r="A10126" t="s">
        <v>15885</v>
      </c>
      <c r="B10126">
        <v>42900</v>
      </c>
      <c r="C10126">
        <v>49020</v>
      </c>
      <c r="D10126">
        <v>55140</v>
      </c>
      <c r="E10126">
        <v>61260</v>
      </c>
      <c r="F10126">
        <v>66180</v>
      </c>
      <c r="G10126">
        <v>71100</v>
      </c>
      <c r="H10126">
        <v>76020</v>
      </c>
      <c r="I10126">
        <v>80880</v>
      </c>
      <c r="J10126">
        <v>85800</v>
      </c>
      <c r="K10126" t="s">
        <v>3082</v>
      </c>
      <c r="L10126">
        <v>97</v>
      </c>
      <c r="M10126">
        <v>60</v>
      </c>
      <c r="N10126" t="s">
        <v>2720</v>
      </c>
    </row>
    <row r="10127" spans="1:14" x14ac:dyDescent="0.2">
      <c r="A10127" t="s">
        <v>15886</v>
      </c>
      <c r="B10127">
        <v>27300</v>
      </c>
      <c r="C10127">
        <v>31200</v>
      </c>
      <c r="D10127">
        <v>35100</v>
      </c>
      <c r="E10127">
        <v>39000</v>
      </c>
      <c r="F10127">
        <v>42120</v>
      </c>
      <c r="G10127">
        <v>45240</v>
      </c>
      <c r="H10127">
        <v>48360</v>
      </c>
      <c r="I10127">
        <v>51480</v>
      </c>
      <c r="J10127">
        <v>54600</v>
      </c>
      <c r="K10127" t="s">
        <v>3082</v>
      </c>
      <c r="L10127">
        <v>99</v>
      </c>
      <c r="M10127">
        <v>60</v>
      </c>
      <c r="N10127" t="s">
        <v>2961</v>
      </c>
    </row>
    <row r="10128" spans="1:14" x14ac:dyDescent="0.2">
      <c r="A10128" t="s">
        <v>15887</v>
      </c>
      <c r="B10128">
        <v>28500</v>
      </c>
      <c r="C10128">
        <v>32580</v>
      </c>
      <c r="D10128">
        <v>36660</v>
      </c>
      <c r="E10128">
        <v>40680</v>
      </c>
      <c r="F10128">
        <v>43980</v>
      </c>
      <c r="G10128">
        <v>47220</v>
      </c>
      <c r="H10128">
        <v>50460</v>
      </c>
      <c r="I10128">
        <v>53700</v>
      </c>
      <c r="J10128">
        <v>57000</v>
      </c>
      <c r="K10128" t="s">
        <v>3082</v>
      </c>
      <c r="L10128">
        <v>101</v>
      </c>
      <c r="M10128">
        <v>60</v>
      </c>
      <c r="N10128" t="s">
        <v>2962</v>
      </c>
    </row>
    <row r="10129" spans="1:14" x14ac:dyDescent="0.2">
      <c r="A10129" t="s">
        <v>15888</v>
      </c>
      <c r="B10129">
        <v>37140</v>
      </c>
      <c r="C10129">
        <v>42420</v>
      </c>
      <c r="D10129">
        <v>47700</v>
      </c>
      <c r="E10129">
        <v>52980</v>
      </c>
      <c r="F10129">
        <v>57240</v>
      </c>
      <c r="G10129">
        <v>61500</v>
      </c>
      <c r="H10129">
        <v>65700</v>
      </c>
      <c r="I10129">
        <v>69960</v>
      </c>
      <c r="J10129">
        <v>74220</v>
      </c>
      <c r="K10129" t="s">
        <v>3082</v>
      </c>
      <c r="L10129">
        <v>103</v>
      </c>
      <c r="M10129">
        <v>60</v>
      </c>
      <c r="N10129" t="s">
        <v>2963</v>
      </c>
    </row>
    <row r="10130" spans="1:14" x14ac:dyDescent="0.2">
      <c r="A10130" t="s">
        <v>15889</v>
      </c>
      <c r="B10130">
        <v>27300</v>
      </c>
      <c r="C10130">
        <v>31200</v>
      </c>
      <c r="D10130">
        <v>35100</v>
      </c>
      <c r="E10130">
        <v>39000</v>
      </c>
      <c r="F10130">
        <v>42120</v>
      </c>
      <c r="G10130">
        <v>45240</v>
      </c>
      <c r="H10130">
        <v>48360</v>
      </c>
      <c r="I10130">
        <v>51480</v>
      </c>
      <c r="J10130">
        <v>54600</v>
      </c>
      <c r="K10130" t="s">
        <v>3082</v>
      </c>
      <c r="L10130">
        <v>105</v>
      </c>
      <c r="M10130">
        <v>60</v>
      </c>
      <c r="N10130" t="s">
        <v>2722</v>
      </c>
    </row>
    <row r="10131" spans="1:14" x14ac:dyDescent="0.2">
      <c r="A10131" t="s">
        <v>15890</v>
      </c>
      <c r="B10131">
        <v>27300</v>
      </c>
      <c r="C10131">
        <v>31200</v>
      </c>
      <c r="D10131">
        <v>35100</v>
      </c>
      <c r="E10131">
        <v>39000</v>
      </c>
      <c r="F10131">
        <v>42120</v>
      </c>
      <c r="G10131">
        <v>45240</v>
      </c>
      <c r="H10131">
        <v>48360</v>
      </c>
      <c r="I10131">
        <v>51480</v>
      </c>
      <c r="J10131">
        <v>54600</v>
      </c>
      <c r="K10131" t="s">
        <v>3082</v>
      </c>
      <c r="L10131">
        <v>107</v>
      </c>
      <c r="M10131">
        <v>60</v>
      </c>
      <c r="N10131" t="s">
        <v>2964</v>
      </c>
    </row>
    <row r="10132" spans="1:14" x14ac:dyDescent="0.2">
      <c r="A10132" t="s">
        <v>15891</v>
      </c>
      <c r="B10132">
        <v>27300</v>
      </c>
      <c r="C10132">
        <v>31200</v>
      </c>
      <c r="D10132">
        <v>35100</v>
      </c>
      <c r="E10132">
        <v>39000</v>
      </c>
      <c r="F10132">
        <v>42120</v>
      </c>
      <c r="G10132">
        <v>45240</v>
      </c>
      <c r="H10132">
        <v>48360</v>
      </c>
      <c r="I10132">
        <v>51480</v>
      </c>
      <c r="J10132">
        <v>54600</v>
      </c>
      <c r="K10132" t="s">
        <v>3082</v>
      </c>
      <c r="L10132">
        <v>109</v>
      </c>
      <c r="M10132">
        <v>60</v>
      </c>
      <c r="N10132" t="s">
        <v>2965</v>
      </c>
    </row>
    <row r="10133" spans="1:14" x14ac:dyDescent="0.2">
      <c r="A10133" t="s">
        <v>15892</v>
      </c>
      <c r="B10133">
        <v>29040</v>
      </c>
      <c r="C10133">
        <v>33180</v>
      </c>
      <c r="D10133">
        <v>37320</v>
      </c>
      <c r="E10133">
        <v>41460</v>
      </c>
      <c r="F10133">
        <v>44820</v>
      </c>
      <c r="G10133">
        <v>48120</v>
      </c>
      <c r="H10133">
        <v>51420</v>
      </c>
      <c r="I10133">
        <v>54780</v>
      </c>
      <c r="J10133">
        <v>58080</v>
      </c>
      <c r="K10133" t="s">
        <v>3082</v>
      </c>
      <c r="L10133">
        <v>111</v>
      </c>
      <c r="M10133">
        <v>60</v>
      </c>
      <c r="N10133" t="s">
        <v>2966</v>
      </c>
    </row>
    <row r="10134" spans="1:14" x14ac:dyDescent="0.2">
      <c r="A10134" t="s">
        <v>15893</v>
      </c>
      <c r="B10134">
        <v>42900</v>
      </c>
      <c r="C10134">
        <v>49020</v>
      </c>
      <c r="D10134">
        <v>55140</v>
      </c>
      <c r="E10134">
        <v>61260</v>
      </c>
      <c r="F10134">
        <v>66180</v>
      </c>
      <c r="G10134">
        <v>71100</v>
      </c>
      <c r="H10134">
        <v>76020</v>
      </c>
      <c r="I10134">
        <v>80880</v>
      </c>
      <c r="J10134">
        <v>85800</v>
      </c>
      <c r="K10134" t="s">
        <v>3082</v>
      </c>
      <c r="L10134">
        <v>113</v>
      </c>
      <c r="M10134">
        <v>60</v>
      </c>
      <c r="N10134" t="s">
        <v>3326</v>
      </c>
    </row>
    <row r="10135" spans="1:14" x14ac:dyDescent="0.2">
      <c r="A10135" t="s">
        <v>15894</v>
      </c>
      <c r="B10135">
        <v>27720</v>
      </c>
      <c r="C10135">
        <v>31680</v>
      </c>
      <c r="D10135">
        <v>35640</v>
      </c>
      <c r="E10135">
        <v>39600</v>
      </c>
      <c r="F10135">
        <v>42780</v>
      </c>
      <c r="G10135">
        <v>45960</v>
      </c>
      <c r="H10135">
        <v>49140</v>
      </c>
      <c r="I10135">
        <v>52320</v>
      </c>
      <c r="J10135">
        <v>55440</v>
      </c>
      <c r="K10135" t="s">
        <v>3082</v>
      </c>
      <c r="L10135">
        <v>115</v>
      </c>
      <c r="M10135">
        <v>60</v>
      </c>
      <c r="N10135" t="s">
        <v>2967</v>
      </c>
    </row>
    <row r="10136" spans="1:14" x14ac:dyDescent="0.2">
      <c r="A10136" t="s">
        <v>15895</v>
      </c>
      <c r="B10136">
        <v>42900</v>
      </c>
      <c r="C10136">
        <v>49020</v>
      </c>
      <c r="D10136">
        <v>55140</v>
      </c>
      <c r="E10136">
        <v>61260</v>
      </c>
      <c r="F10136">
        <v>66180</v>
      </c>
      <c r="G10136">
        <v>71100</v>
      </c>
      <c r="H10136">
        <v>76020</v>
      </c>
      <c r="I10136">
        <v>80880</v>
      </c>
      <c r="J10136">
        <v>85800</v>
      </c>
      <c r="K10136" t="s">
        <v>3082</v>
      </c>
      <c r="L10136">
        <v>117</v>
      </c>
      <c r="M10136">
        <v>60</v>
      </c>
      <c r="N10136" t="s">
        <v>2968</v>
      </c>
    </row>
    <row r="10137" spans="1:14" x14ac:dyDescent="0.2">
      <c r="A10137" t="s">
        <v>15896</v>
      </c>
      <c r="B10137">
        <v>27300</v>
      </c>
      <c r="C10137">
        <v>31200</v>
      </c>
      <c r="D10137">
        <v>35100</v>
      </c>
      <c r="E10137">
        <v>39000</v>
      </c>
      <c r="F10137">
        <v>42120</v>
      </c>
      <c r="G10137">
        <v>45240</v>
      </c>
      <c r="H10137">
        <v>48360</v>
      </c>
      <c r="I10137">
        <v>51480</v>
      </c>
      <c r="J10137">
        <v>54600</v>
      </c>
      <c r="K10137" t="s">
        <v>3082</v>
      </c>
      <c r="L10137">
        <v>119</v>
      </c>
      <c r="M10137">
        <v>60</v>
      </c>
      <c r="N10137" t="s">
        <v>3327</v>
      </c>
    </row>
    <row r="10138" spans="1:14" x14ac:dyDescent="0.2">
      <c r="A10138" t="s">
        <v>15897</v>
      </c>
      <c r="B10138">
        <v>42900</v>
      </c>
      <c r="C10138">
        <v>49020</v>
      </c>
      <c r="D10138">
        <v>55140</v>
      </c>
      <c r="E10138">
        <v>61260</v>
      </c>
      <c r="F10138">
        <v>66180</v>
      </c>
      <c r="G10138">
        <v>71100</v>
      </c>
      <c r="H10138">
        <v>76020</v>
      </c>
      <c r="I10138">
        <v>80880</v>
      </c>
      <c r="J10138">
        <v>85800</v>
      </c>
      <c r="K10138" t="s">
        <v>3082</v>
      </c>
      <c r="L10138">
        <v>121</v>
      </c>
      <c r="M10138">
        <v>60</v>
      </c>
      <c r="N10138" t="s">
        <v>3384</v>
      </c>
    </row>
    <row r="10139" spans="1:14" x14ac:dyDescent="0.2">
      <c r="A10139" t="s">
        <v>15898</v>
      </c>
      <c r="B10139">
        <v>30300</v>
      </c>
      <c r="C10139">
        <v>34620</v>
      </c>
      <c r="D10139">
        <v>38940</v>
      </c>
      <c r="E10139">
        <v>43260</v>
      </c>
      <c r="F10139">
        <v>46740</v>
      </c>
      <c r="G10139">
        <v>50220</v>
      </c>
      <c r="H10139">
        <v>53700</v>
      </c>
      <c r="I10139">
        <v>57120</v>
      </c>
      <c r="J10139">
        <v>60600</v>
      </c>
      <c r="K10139" t="s">
        <v>3082</v>
      </c>
      <c r="L10139">
        <v>123</v>
      </c>
      <c r="M10139">
        <v>60</v>
      </c>
      <c r="N10139" t="s">
        <v>2969</v>
      </c>
    </row>
    <row r="10140" spans="1:14" x14ac:dyDescent="0.2">
      <c r="A10140" t="s">
        <v>15899</v>
      </c>
      <c r="B10140">
        <v>28200</v>
      </c>
      <c r="C10140">
        <v>32220</v>
      </c>
      <c r="D10140">
        <v>36240</v>
      </c>
      <c r="E10140">
        <v>40260</v>
      </c>
      <c r="F10140">
        <v>43500</v>
      </c>
      <c r="G10140">
        <v>46740</v>
      </c>
      <c r="H10140">
        <v>49980</v>
      </c>
      <c r="I10140">
        <v>53160</v>
      </c>
      <c r="J10140">
        <v>56400</v>
      </c>
      <c r="K10140" t="s">
        <v>3082</v>
      </c>
      <c r="L10140">
        <v>125</v>
      </c>
      <c r="M10140">
        <v>60</v>
      </c>
      <c r="N10140" t="s">
        <v>2970</v>
      </c>
    </row>
    <row r="10141" spans="1:14" x14ac:dyDescent="0.2">
      <c r="A10141" t="s">
        <v>15900</v>
      </c>
      <c r="B10141">
        <v>29580</v>
      </c>
      <c r="C10141">
        <v>33840</v>
      </c>
      <c r="D10141">
        <v>38040</v>
      </c>
      <c r="E10141">
        <v>42240</v>
      </c>
      <c r="F10141">
        <v>45660</v>
      </c>
      <c r="G10141">
        <v>49020</v>
      </c>
      <c r="H10141">
        <v>52380</v>
      </c>
      <c r="I10141">
        <v>55800</v>
      </c>
      <c r="J10141">
        <v>59160</v>
      </c>
      <c r="K10141" t="s">
        <v>3082</v>
      </c>
      <c r="L10141">
        <v>127</v>
      </c>
      <c r="M10141">
        <v>60</v>
      </c>
      <c r="N10141" t="s">
        <v>2971</v>
      </c>
    </row>
    <row r="10142" spans="1:14" x14ac:dyDescent="0.2">
      <c r="A10142" t="s">
        <v>15901</v>
      </c>
      <c r="B10142">
        <v>27300</v>
      </c>
      <c r="C10142">
        <v>31200</v>
      </c>
      <c r="D10142">
        <v>35100</v>
      </c>
      <c r="E10142">
        <v>39000</v>
      </c>
      <c r="F10142">
        <v>42120</v>
      </c>
      <c r="G10142">
        <v>45240</v>
      </c>
      <c r="H10142">
        <v>48360</v>
      </c>
      <c r="I10142">
        <v>51480</v>
      </c>
      <c r="J10142">
        <v>54600</v>
      </c>
      <c r="K10142" t="s">
        <v>3082</v>
      </c>
      <c r="L10142">
        <v>129</v>
      </c>
      <c r="M10142">
        <v>60</v>
      </c>
      <c r="N10142" t="s">
        <v>2972</v>
      </c>
    </row>
    <row r="10143" spans="1:14" x14ac:dyDescent="0.2">
      <c r="A10143" t="s">
        <v>15902</v>
      </c>
      <c r="B10143">
        <v>27300</v>
      </c>
      <c r="C10143">
        <v>31200</v>
      </c>
      <c r="D10143">
        <v>35100</v>
      </c>
      <c r="E10143">
        <v>39000</v>
      </c>
      <c r="F10143">
        <v>42120</v>
      </c>
      <c r="G10143">
        <v>45240</v>
      </c>
      <c r="H10143">
        <v>48360</v>
      </c>
      <c r="I10143">
        <v>51480</v>
      </c>
      <c r="J10143">
        <v>54600</v>
      </c>
      <c r="K10143" t="s">
        <v>3082</v>
      </c>
      <c r="L10143">
        <v>131</v>
      </c>
      <c r="M10143">
        <v>60</v>
      </c>
      <c r="N10143" t="s">
        <v>2973</v>
      </c>
    </row>
    <row r="10144" spans="1:14" x14ac:dyDescent="0.2">
      <c r="A10144" t="s">
        <v>15903</v>
      </c>
      <c r="B10144">
        <v>32640</v>
      </c>
      <c r="C10144">
        <v>37320</v>
      </c>
      <c r="D10144">
        <v>42000</v>
      </c>
      <c r="E10144">
        <v>46620</v>
      </c>
      <c r="F10144">
        <v>50400</v>
      </c>
      <c r="G10144">
        <v>54120</v>
      </c>
      <c r="H10144">
        <v>57840</v>
      </c>
      <c r="I10144">
        <v>61560</v>
      </c>
      <c r="J10144">
        <v>65280</v>
      </c>
      <c r="K10144" t="s">
        <v>3082</v>
      </c>
      <c r="L10144">
        <v>133</v>
      </c>
      <c r="M10144">
        <v>60</v>
      </c>
      <c r="N10144" t="s">
        <v>3329</v>
      </c>
    </row>
    <row r="10145" spans="1:14" x14ac:dyDescent="0.2">
      <c r="A10145" t="s">
        <v>15904</v>
      </c>
      <c r="B10145">
        <v>42900</v>
      </c>
      <c r="C10145">
        <v>49020</v>
      </c>
      <c r="D10145">
        <v>55140</v>
      </c>
      <c r="E10145">
        <v>61260</v>
      </c>
      <c r="F10145">
        <v>66180</v>
      </c>
      <c r="G10145">
        <v>71100</v>
      </c>
      <c r="H10145">
        <v>76020</v>
      </c>
      <c r="I10145">
        <v>80880</v>
      </c>
      <c r="J10145">
        <v>85800</v>
      </c>
      <c r="K10145" t="s">
        <v>3082</v>
      </c>
      <c r="L10145">
        <v>135</v>
      </c>
      <c r="M10145">
        <v>60</v>
      </c>
      <c r="N10145" t="s">
        <v>2974</v>
      </c>
    </row>
    <row r="10146" spans="1:14" x14ac:dyDescent="0.2">
      <c r="A10146" t="s">
        <v>15905</v>
      </c>
      <c r="B10146">
        <v>30300</v>
      </c>
      <c r="C10146">
        <v>34620</v>
      </c>
      <c r="D10146">
        <v>38940</v>
      </c>
      <c r="E10146">
        <v>43260</v>
      </c>
      <c r="F10146">
        <v>46740</v>
      </c>
      <c r="G10146">
        <v>50220</v>
      </c>
      <c r="H10146">
        <v>53700</v>
      </c>
      <c r="I10146">
        <v>57120</v>
      </c>
      <c r="J10146">
        <v>60600</v>
      </c>
      <c r="K10146" t="s">
        <v>3082</v>
      </c>
      <c r="L10146">
        <v>137</v>
      </c>
      <c r="M10146">
        <v>60</v>
      </c>
      <c r="N10146" t="s">
        <v>2975</v>
      </c>
    </row>
    <row r="10147" spans="1:14" x14ac:dyDescent="0.2">
      <c r="A10147" t="s">
        <v>15906</v>
      </c>
      <c r="B10147">
        <v>36720</v>
      </c>
      <c r="C10147">
        <v>42000</v>
      </c>
      <c r="D10147">
        <v>47220</v>
      </c>
      <c r="E10147">
        <v>52440</v>
      </c>
      <c r="F10147">
        <v>56640</v>
      </c>
      <c r="G10147">
        <v>60840</v>
      </c>
      <c r="H10147">
        <v>65040</v>
      </c>
      <c r="I10147">
        <v>69240</v>
      </c>
      <c r="J10147">
        <v>73440</v>
      </c>
      <c r="K10147" t="s">
        <v>3082</v>
      </c>
      <c r="L10147">
        <v>139</v>
      </c>
      <c r="M10147">
        <v>60</v>
      </c>
      <c r="N10147" t="s">
        <v>2976</v>
      </c>
    </row>
    <row r="10148" spans="1:14" x14ac:dyDescent="0.2">
      <c r="A10148" t="s">
        <v>15907</v>
      </c>
      <c r="B10148">
        <v>27300</v>
      </c>
      <c r="C10148">
        <v>31200</v>
      </c>
      <c r="D10148">
        <v>35100</v>
      </c>
      <c r="E10148">
        <v>39000</v>
      </c>
      <c r="F10148">
        <v>42120</v>
      </c>
      <c r="G10148">
        <v>45240</v>
      </c>
      <c r="H10148">
        <v>48360</v>
      </c>
      <c r="I10148">
        <v>51480</v>
      </c>
      <c r="J10148">
        <v>54600</v>
      </c>
      <c r="K10148" t="s">
        <v>3082</v>
      </c>
      <c r="L10148">
        <v>141</v>
      </c>
      <c r="M10148">
        <v>60</v>
      </c>
      <c r="N10148" t="s">
        <v>2977</v>
      </c>
    </row>
    <row r="10149" spans="1:14" x14ac:dyDescent="0.2">
      <c r="A10149" t="s">
        <v>15908</v>
      </c>
      <c r="B10149">
        <v>28980</v>
      </c>
      <c r="C10149">
        <v>33120</v>
      </c>
      <c r="D10149">
        <v>37260</v>
      </c>
      <c r="E10149">
        <v>41400</v>
      </c>
      <c r="F10149">
        <v>44760</v>
      </c>
      <c r="G10149">
        <v>48060</v>
      </c>
      <c r="H10149">
        <v>51360</v>
      </c>
      <c r="I10149">
        <v>54660</v>
      </c>
      <c r="J10149">
        <v>57960</v>
      </c>
      <c r="K10149" t="s">
        <v>3082</v>
      </c>
      <c r="L10149">
        <v>143</v>
      </c>
      <c r="M10149">
        <v>60</v>
      </c>
      <c r="N10149" t="s">
        <v>3567</v>
      </c>
    </row>
    <row r="10150" spans="1:14" x14ac:dyDescent="0.2">
      <c r="A10150" t="s">
        <v>15909</v>
      </c>
      <c r="B10150">
        <v>30060</v>
      </c>
      <c r="C10150">
        <v>34320</v>
      </c>
      <c r="D10150">
        <v>38640</v>
      </c>
      <c r="E10150">
        <v>42900</v>
      </c>
      <c r="F10150">
        <v>46380</v>
      </c>
      <c r="G10150">
        <v>49800</v>
      </c>
      <c r="H10150">
        <v>53220</v>
      </c>
      <c r="I10150">
        <v>56640</v>
      </c>
      <c r="J10150">
        <v>60060</v>
      </c>
      <c r="K10150" t="s">
        <v>3082</v>
      </c>
      <c r="L10150">
        <v>145</v>
      </c>
      <c r="M10150">
        <v>60</v>
      </c>
      <c r="N10150" t="s">
        <v>3568</v>
      </c>
    </row>
    <row r="10151" spans="1:14" x14ac:dyDescent="0.2">
      <c r="A10151" t="s">
        <v>15910</v>
      </c>
      <c r="B10151">
        <v>28260</v>
      </c>
      <c r="C10151">
        <v>32280</v>
      </c>
      <c r="D10151">
        <v>36300</v>
      </c>
      <c r="E10151">
        <v>40320</v>
      </c>
      <c r="F10151">
        <v>43560</v>
      </c>
      <c r="G10151">
        <v>46800</v>
      </c>
      <c r="H10151">
        <v>50040</v>
      </c>
      <c r="I10151">
        <v>53280</v>
      </c>
      <c r="J10151">
        <v>56460</v>
      </c>
      <c r="K10151" t="s">
        <v>3082</v>
      </c>
      <c r="L10151">
        <v>147</v>
      </c>
      <c r="M10151">
        <v>60</v>
      </c>
      <c r="N10151" t="s">
        <v>3569</v>
      </c>
    </row>
    <row r="10152" spans="1:14" x14ac:dyDescent="0.2">
      <c r="A10152" t="s">
        <v>15911</v>
      </c>
      <c r="B10152">
        <v>42900</v>
      </c>
      <c r="C10152">
        <v>49020</v>
      </c>
      <c r="D10152">
        <v>55140</v>
      </c>
      <c r="E10152">
        <v>61260</v>
      </c>
      <c r="F10152">
        <v>66180</v>
      </c>
      <c r="G10152">
        <v>71100</v>
      </c>
      <c r="H10152">
        <v>76020</v>
      </c>
      <c r="I10152">
        <v>80880</v>
      </c>
      <c r="J10152">
        <v>85800</v>
      </c>
      <c r="K10152" t="s">
        <v>3082</v>
      </c>
      <c r="L10152">
        <v>149</v>
      </c>
      <c r="M10152">
        <v>60</v>
      </c>
      <c r="N10152" t="s">
        <v>3570</v>
      </c>
    </row>
    <row r="10153" spans="1:14" x14ac:dyDescent="0.2">
      <c r="A10153" t="s">
        <v>15912</v>
      </c>
      <c r="B10153">
        <v>42900</v>
      </c>
      <c r="C10153">
        <v>49020</v>
      </c>
      <c r="D10153">
        <v>55140</v>
      </c>
      <c r="E10153">
        <v>61260</v>
      </c>
      <c r="F10153">
        <v>66180</v>
      </c>
      <c r="G10153">
        <v>71100</v>
      </c>
      <c r="H10153">
        <v>76020</v>
      </c>
      <c r="I10153">
        <v>80880</v>
      </c>
      <c r="J10153">
        <v>85800</v>
      </c>
      <c r="K10153" t="s">
        <v>3082</v>
      </c>
      <c r="L10153">
        <v>151</v>
      </c>
      <c r="M10153">
        <v>60</v>
      </c>
      <c r="N10153" t="s">
        <v>3331</v>
      </c>
    </row>
    <row r="10154" spans="1:14" x14ac:dyDescent="0.2">
      <c r="A10154" t="s">
        <v>15913</v>
      </c>
      <c r="B10154">
        <v>36600</v>
      </c>
      <c r="C10154">
        <v>41820</v>
      </c>
      <c r="D10154">
        <v>47040</v>
      </c>
      <c r="E10154">
        <v>52260</v>
      </c>
      <c r="F10154">
        <v>56460</v>
      </c>
      <c r="G10154">
        <v>60660</v>
      </c>
      <c r="H10154">
        <v>64860</v>
      </c>
      <c r="I10154">
        <v>69000</v>
      </c>
      <c r="J10154">
        <v>73200</v>
      </c>
      <c r="K10154" t="s">
        <v>3082</v>
      </c>
      <c r="L10154">
        <v>153</v>
      </c>
      <c r="M10154">
        <v>60</v>
      </c>
      <c r="N10154" t="s">
        <v>3332</v>
      </c>
    </row>
    <row r="10155" spans="1:14" x14ac:dyDescent="0.2">
      <c r="A10155" t="s">
        <v>15914</v>
      </c>
      <c r="B10155">
        <v>27300</v>
      </c>
      <c r="C10155">
        <v>31200</v>
      </c>
      <c r="D10155">
        <v>35100</v>
      </c>
      <c r="E10155">
        <v>39000</v>
      </c>
      <c r="F10155">
        <v>42120</v>
      </c>
      <c r="G10155">
        <v>45240</v>
      </c>
      <c r="H10155">
        <v>48360</v>
      </c>
      <c r="I10155">
        <v>51480</v>
      </c>
      <c r="J10155">
        <v>54600</v>
      </c>
      <c r="K10155" t="s">
        <v>3082</v>
      </c>
      <c r="L10155">
        <v>155</v>
      </c>
      <c r="M10155">
        <v>60</v>
      </c>
      <c r="N10155" t="s">
        <v>3571</v>
      </c>
    </row>
    <row r="10156" spans="1:14" x14ac:dyDescent="0.2">
      <c r="A10156" t="s">
        <v>15915</v>
      </c>
      <c r="B10156">
        <v>37620</v>
      </c>
      <c r="C10156">
        <v>42960</v>
      </c>
      <c r="D10156">
        <v>48360</v>
      </c>
      <c r="E10156">
        <v>53700</v>
      </c>
      <c r="F10156">
        <v>58020</v>
      </c>
      <c r="G10156">
        <v>62340</v>
      </c>
      <c r="H10156">
        <v>66600</v>
      </c>
      <c r="I10156">
        <v>70920</v>
      </c>
      <c r="J10156">
        <v>75180</v>
      </c>
      <c r="K10156" t="s">
        <v>3082</v>
      </c>
      <c r="L10156">
        <v>157</v>
      </c>
      <c r="M10156">
        <v>60</v>
      </c>
      <c r="N10156" t="s">
        <v>3333</v>
      </c>
    </row>
    <row r="10157" spans="1:14" x14ac:dyDescent="0.2">
      <c r="A10157" t="s">
        <v>15916</v>
      </c>
      <c r="B10157">
        <v>42900</v>
      </c>
      <c r="C10157">
        <v>49020</v>
      </c>
      <c r="D10157">
        <v>55140</v>
      </c>
      <c r="E10157">
        <v>61260</v>
      </c>
      <c r="F10157">
        <v>66180</v>
      </c>
      <c r="G10157">
        <v>71100</v>
      </c>
      <c r="H10157">
        <v>76020</v>
      </c>
      <c r="I10157">
        <v>80880</v>
      </c>
      <c r="J10157">
        <v>85800</v>
      </c>
      <c r="K10157" t="s">
        <v>3082</v>
      </c>
      <c r="L10157">
        <v>159</v>
      </c>
      <c r="M10157">
        <v>60</v>
      </c>
      <c r="N10157" t="s">
        <v>3572</v>
      </c>
    </row>
    <row r="10158" spans="1:14" x14ac:dyDescent="0.2">
      <c r="A10158" t="s">
        <v>15917</v>
      </c>
      <c r="B10158">
        <v>27300</v>
      </c>
      <c r="C10158">
        <v>31200</v>
      </c>
      <c r="D10158">
        <v>35100</v>
      </c>
      <c r="E10158">
        <v>39000</v>
      </c>
      <c r="F10158">
        <v>42120</v>
      </c>
      <c r="G10158">
        <v>45240</v>
      </c>
      <c r="H10158">
        <v>48360</v>
      </c>
      <c r="I10158">
        <v>51480</v>
      </c>
      <c r="J10158">
        <v>54600</v>
      </c>
      <c r="K10158" t="s">
        <v>3082</v>
      </c>
      <c r="L10158">
        <v>161</v>
      </c>
      <c r="M10158">
        <v>60</v>
      </c>
      <c r="N10158" t="s">
        <v>3573</v>
      </c>
    </row>
    <row r="10159" spans="1:14" x14ac:dyDescent="0.2">
      <c r="A10159" t="s">
        <v>15918</v>
      </c>
      <c r="B10159">
        <v>27300</v>
      </c>
      <c r="C10159">
        <v>31200</v>
      </c>
      <c r="D10159">
        <v>35100</v>
      </c>
      <c r="E10159">
        <v>39000</v>
      </c>
      <c r="F10159">
        <v>42120</v>
      </c>
      <c r="G10159">
        <v>45240</v>
      </c>
      <c r="H10159">
        <v>48360</v>
      </c>
      <c r="I10159">
        <v>51480</v>
      </c>
      <c r="J10159">
        <v>54600</v>
      </c>
      <c r="K10159" t="s">
        <v>3082</v>
      </c>
      <c r="L10159">
        <v>163</v>
      </c>
      <c r="M10159">
        <v>60</v>
      </c>
      <c r="N10159" t="s">
        <v>3334</v>
      </c>
    </row>
    <row r="10160" spans="1:14" x14ac:dyDescent="0.2">
      <c r="A10160" t="s">
        <v>15919</v>
      </c>
      <c r="B10160">
        <v>27300</v>
      </c>
      <c r="C10160">
        <v>31200</v>
      </c>
      <c r="D10160">
        <v>35100</v>
      </c>
      <c r="E10160">
        <v>39000</v>
      </c>
      <c r="F10160">
        <v>42120</v>
      </c>
      <c r="G10160">
        <v>45240</v>
      </c>
      <c r="H10160">
        <v>48360</v>
      </c>
      <c r="I10160">
        <v>51480</v>
      </c>
      <c r="J10160">
        <v>54600</v>
      </c>
      <c r="K10160" t="s">
        <v>3082</v>
      </c>
      <c r="L10160">
        <v>165</v>
      </c>
      <c r="M10160">
        <v>60</v>
      </c>
      <c r="N10160" t="s">
        <v>3574</v>
      </c>
    </row>
    <row r="10161" spans="1:14" x14ac:dyDescent="0.2">
      <c r="A10161" t="s">
        <v>15920</v>
      </c>
      <c r="B10161">
        <v>27300</v>
      </c>
      <c r="C10161">
        <v>31200</v>
      </c>
      <c r="D10161">
        <v>35100</v>
      </c>
      <c r="E10161">
        <v>39000</v>
      </c>
      <c r="F10161">
        <v>42120</v>
      </c>
      <c r="G10161">
        <v>45240</v>
      </c>
      <c r="H10161">
        <v>48360</v>
      </c>
      <c r="I10161">
        <v>51480</v>
      </c>
      <c r="J10161">
        <v>54600</v>
      </c>
      <c r="K10161" t="s">
        <v>3082</v>
      </c>
      <c r="L10161">
        <v>167</v>
      </c>
      <c r="M10161">
        <v>60</v>
      </c>
      <c r="N10161" t="s">
        <v>3392</v>
      </c>
    </row>
    <row r="10162" spans="1:14" x14ac:dyDescent="0.2">
      <c r="A10162" t="s">
        <v>15921</v>
      </c>
      <c r="B10162">
        <v>28200</v>
      </c>
      <c r="C10162">
        <v>32220</v>
      </c>
      <c r="D10162">
        <v>36240</v>
      </c>
      <c r="E10162">
        <v>40260</v>
      </c>
      <c r="F10162">
        <v>43500</v>
      </c>
      <c r="G10162">
        <v>46740</v>
      </c>
      <c r="H10162">
        <v>49980</v>
      </c>
      <c r="I10162">
        <v>53160</v>
      </c>
      <c r="J10162">
        <v>56400</v>
      </c>
      <c r="K10162" t="s">
        <v>3082</v>
      </c>
      <c r="L10162">
        <v>169</v>
      </c>
      <c r="M10162">
        <v>60</v>
      </c>
      <c r="N10162" t="s">
        <v>3575</v>
      </c>
    </row>
    <row r="10163" spans="1:14" x14ac:dyDescent="0.2">
      <c r="A10163" t="s">
        <v>15922</v>
      </c>
      <c r="B10163">
        <v>29880</v>
      </c>
      <c r="C10163">
        <v>34140</v>
      </c>
      <c r="D10163">
        <v>38400</v>
      </c>
      <c r="E10163">
        <v>42660</v>
      </c>
      <c r="F10163">
        <v>46080</v>
      </c>
      <c r="G10163">
        <v>49500</v>
      </c>
      <c r="H10163">
        <v>52920</v>
      </c>
      <c r="I10163">
        <v>56340</v>
      </c>
      <c r="J10163">
        <v>59760</v>
      </c>
      <c r="K10163" t="s">
        <v>3082</v>
      </c>
      <c r="L10163">
        <v>171</v>
      </c>
      <c r="M10163">
        <v>60</v>
      </c>
      <c r="N10163" t="s">
        <v>3335</v>
      </c>
    </row>
    <row r="10164" spans="1:14" x14ac:dyDescent="0.2">
      <c r="A10164" t="s">
        <v>15923</v>
      </c>
      <c r="B10164">
        <v>28500</v>
      </c>
      <c r="C10164">
        <v>32580</v>
      </c>
      <c r="D10164">
        <v>36660</v>
      </c>
      <c r="E10164">
        <v>40680</v>
      </c>
      <c r="F10164">
        <v>43980</v>
      </c>
      <c r="G10164">
        <v>47220</v>
      </c>
      <c r="H10164">
        <v>50460</v>
      </c>
      <c r="I10164">
        <v>53700</v>
      </c>
      <c r="J10164">
        <v>57000</v>
      </c>
      <c r="K10164" t="s">
        <v>3082</v>
      </c>
      <c r="L10164">
        <v>173</v>
      </c>
      <c r="M10164">
        <v>60</v>
      </c>
      <c r="N10164" t="s">
        <v>3576</v>
      </c>
    </row>
    <row r="10165" spans="1:14" x14ac:dyDescent="0.2">
      <c r="A10165" t="s">
        <v>15924</v>
      </c>
      <c r="B10165">
        <v>27300</v>
      </c>
      <c r="C10165">
        <v>31200</v>
      </c>
      <c r="D10165">
        <v>35100</v>
      </c>
      <c r="E10165">
        <v>39000</v>
      </c>
      <c r="F10165">
        <v>42120</v>
      </c>
      <c r="G10165">
        <v>45240</v>
      </c>
      <c r="H10165">
        <v>48360</v>
      </c>
      <c r="I10165">
        <v>51480</v>
      </c>
      <c r="J10165">
        <v>54600</v>
      </c>
      <c r="K10165" t="s">
        <v>3082</v>
      </c>
      <c r="L10165">
        <v>175</v>
      </c>
      <c r="M10165">
        <v>60</v>
      </c>
      <c r="N10165" t="s">
        <v>3577</v>
      </c>
    </row>
    <row r="10166" spans="1:14" x14ac:dyDescent="0.2">
      <c r="A10166" t="s">
        <v>15925</v>
      </c>
      <c r="B10166">
        <v>27720</v>
      </c>
      <c r="C10166">
        <v>31680</v>
      </c>
      <c r="D10166">
        <v>35640</v>
      </c>
      <c r="E10166">
        <v>39540</v>
      </c>
      <c r="F10166">
        <v>42720</v>
      </c>
      <c r="G10166">
        <v>45900</v>
      </c>
      <c r="H10166">
        <v>49080</v>
      </c>
      <c r="I10166">
        <v>52200</v>
      </c>
      <c r="J10166">
        <v>55380</v>
      </c>
      <c r="K10166" t="s">
        <v>3082</v>
      </c>
      <c r="L10166">
        <v>177</v>
      </c>
      <c r="M10166">
        <v>60</v>
      </c>
      <c r="N10166" t="s">
        <v>3338</v>
      </c>
    </row>
    <row r="10167" spans="1:14" x14ac:dyDescent="0.2">
      <c r="A10167" t="s">
        <v>15926</v>
      </c>
      <c r="B10167">
        <v>27480</v>
      </c>
      <c r="C10167">
        <v>31380</v>
      </c>
      <c r="D10167">
        <v>35280</v>
      </c>
      <c r="E10167">
        <v>39180</v>
      </c>
      <c r="F10167">
        <v>42360</v>
      </c>
      <c r="G10167">
        <v>45480</v>
      </c>
      <c r="H10167">
        <v>48600</v>
      </c>
      <c r="I10167">
        <v>51720</v>
      </c>
      <c r="J10167">
        <v>54900</v>
      </c>
      <c r="K10167" t="s">
        <v>3082</v>
      </c>
      <c r="L10167">
        <v>179</v>
      </c>
      <c r="M10167">
        <v>60</v>
      </c>
      <c r="N10167" t="s">
        <v>4247</v>
      </c>
    </row>
    <row r="10168" spans="1:14" x14ac:dyDescent="0.2">
      <c r="A10168" t="s">
        <v>15927</v>
      </c>
      <c r="B10168">
        <v>28560</v>
      </c>
      <c r="C10168">
        <v>32640</v>
      </c>
      <c r="D10168">
        <v>36720</v>
      </c>
      <c r="E10168">
        <v>40800</v>
      </c>
      <c r="F10168">
        <v>44100</v>
      </c>
      <c r="G10168">
        <v>47340</v>
      </c>
      <c r="H10168">
        <v>50640</v>
      </c>
      <c r="I10168">
        <v>53880</v>
      </c>
      <c r="J10168">
        <v>57120</v>
      </c>
      <c r="K10168" t="s">
        <v>3082</v>
      </c>
      <c r="L10168">
        <v>181</v>
      </c>
      <c r="M10168">
        <v>60</v>
      </c>
      <c r="N10168" t="s">
        <v>3394</v>
      </c>
    </row>
    <row r="10169" spans="1:14" x14ac:dyDescent="0.2">
      <c r="A10169" t="s">
        <v>15928</v>
      </c>
      <c r="B10169">
        <v>28980</v>
      </c>
      <c r="C10169">
        <v>33120</v>
      </c>
      <c r="D10169">
        <v>37260</v>
      </c>
      <c r="E10169">
        <v>41340</v>
      </c>
      <c r="F10169">
        <v>44700</v>
      </c>
      <c r="G10169">
        <v>48000</v>
      </c>
      <c r="H10169">
        <v>51300</v>
      </c>
      <c r="I10169">
        <v>54600</v>
      </c>
      <c r="J10169">
        <v>57900</v>
      </c>
      <c r="K10169" t="s">
        <v>3082</v>
      </c>
      <c r="L10169">
        <v>183</v>
      </c>
      <c r="M10169">
        <v>60</v>
      </c>
      <c r="N10169" t="s">
        <v>3578</v>
      </c>
    </row>
    <row r="10170" spans="1:14" x14ac:dyDescent="0.2">
      <c r="A10170" t="s">
        <v>15929</v>
      </c>
      <c r="B10170">
        <v>28500</v>
      </c>
      <c r="C10170">
        <v>32580</v>
      </c>
      <c r="D10170">
        <v>36660</v>
      </c>
      <c r="E10170">
        <v>40680</v>
      </c>
      <c r="F10170">
        <v>43980</v>
      </c>
      <c r="G10170">
        <v>47220</v>
      </c>
      <c r="H10170">
        <v>50460</v>
      </c>
      <c r="I10170">
        <v>53700</v>
      </c>
      <c r="J10170">
        <v>57000</v>
      </c>
      <c r="K10170" t="s">
        <v>3082</v>
      </c>
      <c r="L10170">
        <v>185</v>
      </c>
      <c r="M10170">
        <v>60</v>
      </c>
      <c r="N10170" t="s">
        <v>3340</v>
      </c>
    </row>
    <row r="10171" spans="1:14" x14ac:dyDescent="0.2">
      <c r="A10171" t="s">
        <v>15930</v>
      </c>
      <c r="B10171">
        <v>31200</v>
      </c>
      <c r="C10171">
        <v>35640</v>
      </c>
      <c r="D10171">
        <v>40080</v>
      </c>
      <c r="E10171">
        <v>44520</v>
      </c>
      <c r="F10171">
        <v>48120</v>
      </c>
      <c r="G10171">
        <v>51660</v>
      </c>
      <c r="H10171">
        <v>55260</v>
      </c>
      <c r="I10171">
        <v>58800</v>
      </c>
      <c r="J10171">
        <v>62340</v>
      </c>
      <c r="K10171" t="s">
        <v>3082</v>
      </c>
      <c r="L10171">
        <v>187</v>
      </c>
      <c r="M10171">
        <v>60</v>
      </c>
      <c r="N10171" t="s">
        <v>3579</v>
      </c>
    </row>
    <row r="10172" spans="1:14" x14ac:dyDescent="0.2">
      <c r="A10172" t="s">
        <v>15931</v>
      </c>
      <c r="B10172">
        <v>32760</v>
      </c>
      <c r="C10172">
        <v>37440</v>
      </c>
      <c r="D10172">
        <v>42120</v>
      </c>
      <c r="E10172">
        <v>46800</v>
      </c>
      <c r="F10172">
        <v>50580</v>
      </c>
      <c r="G10172">
        <v>54300</v>
      </c>
      <c r="H10172">
        <v>58080</v>
      </c>
      <c r="I10172">
        <v>61800</v>
      </c>
      <c r="J10172">
        <v>65520</v>
      </c>
      <c r="K10172" t="s">
        <v>3082</v>
      </c>
      <c r="L10172">
        <v>189</v>
      </c>
      <c r="M10172">
        <v>60</v>
      </c>
      <c r="N10172" t="s">
        <v>3580</v>
      </c>
    </row>
    <row r="10173" spans="1:14" x14ac:dyDescent="0.2">
      <c r="A10173" t="s">
        <v>15932</v>
      </c>
      <c r="B10173">
        <v>29580</v>
      </c>
      <c r="C10173">
        <v>33840</v>
      </c>
      <c r="D10173">
        <v>38040</v>
      </c>
      <c r="E10173">
        <v>42240</v>
      </c>
      <c r="F10173">
        <v>45660</v>
      </c>
      <c r="G10173">
        <v>49020</v>
      </c>
      <c r="H10173">
        <v>52380</v>
      </c>
      <c r="I10173">
        <v>55800</v>
      </c>
      <c r="J10173">
        <v>59160</v>
      </c>
      <c r="K10173" t="s">
        <v>3082</v>
      </c>
      <c r="L10173">
        <v>191</v>
      </c>
      <c r="M10173">
        <v>60</v>
      </c>
      <c r="N10173" t="s">
        <v>3581</v>
      </c>
    </row>
    <row r="10174" spans="1:14" x14ac:dyDescent="0.2">
      <c r="A10174" t="s">
        <v>15933</v>
      </c>
      <c r="B10174">
        <v>27300</v>
      </c>
      <c r="C10174">
        <v>31200</v>
      </c>
      <c r="D10174">
        <v>35100</v>
      </c>
      <c r="E10174">
        <v>39000</v>
      </c>
      <c r="F10174">
        <v>42120</v>
      </c>
      <c r="G10174">
        <v>45240</v>
      </c>
      <c r="H10174">
        <v>48360</v>
      </c>
      <c r="I10174">
        <v>51480</v>
      </c>
      <c r="J10174">
        <v>54600</v>
      </c>
      <c r="K10174" t="s">
        <v>3082</v>
      </c>
      <c r="L10174">
        <v>193</v>
      </c>
      <c r="M10174">
        <v>60</v>
      </c>
      <c r="N10174" t="s">
        <v>3341</v>
      </c>
    </row>
    <row r="10175" spans="1:14" x14ac:dyDescent="0.2">
      <c r="A10175" t="s">
        <v>15934</v>
      </c>
      <c r="B10175">
        <v>34200</v>
      </c>
      <c r="C10175">
        <v>39120</v>
      </c>
      <c r="D10175">
        <v>43980</v>
      </c>
      <c r="E10175">
        <v>48840</v>
      </c>
      <c r="F10175">
        <v>52800</v>
      </c>
      <c r="G10175">
        <v>56700</v>
      </c>
      <c r="H10175">
        <v>60600</v>
      </c>
      <c r="I10175">
        <v>64500</v>
      </c>
      <c r="J10175">
        <v>68400</v>
      </c>
      <c r="K10175" t="s">
        <v>3082</v>
      </c>
      <c r="L10175">
        <v>195</v>
      </c>
      <c r="M10175">
        <v>60</v>
      </c>
      <c r="N10175" t="s">
        <v>3342</v>
      </c>
    </row>
    <row r="10176" spans="1:14" x14ac:dyDescent="0.2">
      <c r="A10176" t="s">
        <v>15935</v>
      </c>
      <c r="B10176">
        <v>30060</v>
      </c>
      <c r="C10176">
        <v>34320</v>
      </c>
      <c r="D10176">
        <v>38640</v>
      </c>
      <c r="E10176">
        <v>42900</v>
      </c>
      <c r="F10176">
        <v>46380</v>
      </c>
      <c r="G10176">
        <v>49800</v>
      </c>
      <c r="H10176">
        <v>53220</v>
      </c>
      <c r="I10176">
        <v>56640</v>
      </c>
      <c r="J10176">
        <v>60060</v>
      </c>
      <c r="K10176" t="s">
        <v>3082</v>
      </c>
      <c r="L10176">
        <v>197</v>
      </c>
      <c r="M10176">
        <v>60</v>
      </c>
      <c r="N10176" t="s">
        <v>3344</v>
      </c>
    </row>
    <row r="10177" spans="1:14" x14ac:dyDescent="0.2">
      <c r="A10177" t="s">
        <v>15936</v>
      </c>
      <c r="B10177">
        <v>27300</v>
      </c>
      <c r="C10177">
        <v>31200</v>
      </c>
      <c r="D10177">
        <v>35100</v>
      </c>
      <c r="E10177">
        <v>39000</v>
      </c>
      <c r="F10177">
        <v>42120</v>
      </c>
      <c r="G10177">
        <v>45240</v>
      </c>
      <c r="H10177">
        <v>48360</v>
      </c>
      <c r="I10177">
        <v>51480</v>
      </c>
      <c r="J10177">
        <v>54600</v>
      </c>
      <c r="K10177" t="s">
        <v>3082</v>
      </c>
      <c r="L10177">
        <v>199</v>
      </c>
      <c r="M10177">
        <v>60</v>
      </c>
      <c r="N10177" t="s">
        <v>3582</v>
      </c>
    </row>
    <row r="10178" spans="1:14" x14ac:dyDescent="0.2">
      <c r="A10178" t="s">
        <v>15937</v>
      </c>
      <c r="B10178">
        <v>27300</v>
      </c>
      <c r="C10178">
        <v>31200</v>
      </c>
      <c r="D10178">
        <v>35100</v>
      </c>
      <c r="E10178">
        <v>39000</v>
      </c>
      <c r="F10178">
        <v>42120</v>
      </c>
      <c r="G10178">
        <v>45240</v>
      </c>
      <c r="H10178">
        <v>48360</v>
      </c>
      <c r="I10178">
        <v>51480</v>
      </c>
      <c r="J10178">
        <v>54600</v>
      </c>
      <c r="K10178" t="s">
        <v>3082</v>
      </c>
      <c r="L10178">
        <v>201</v>
      </c>
      <c r="M10178">
        <v>60</v>
      </c>
      <c r="N10178" t="s">
        <v>3398</v>
      </c>
    </row>
    <row r="10179" spans="1:14" x14ac:dyDescent="0.2">
      <c r="A10179" t="s">
        <v>15938</v>
      </c>
      <c r="B10179">
        <v>27300</v>
      </c>
      <c r="C10179">
        <v>31200</v>
      </c>
      <c r="D10179">
        <v>35100</v>
      </c>
      <c r="E10179">
        <v>39000</v>
      </c>
      <c r="F10179">
        <v>42120</v>
      </c>
      <c r="G10179">
        <v>45240</v>
      </c>
      <c r="H10179">
        <v>48360</v>
      </c>
      <c r="I10179">
        <v>51480</v>
      </c>
      <c r="J10179">
        <v>54600</v>
      </c>
      <c r="K10179" t="s">
        <v>3082</v>
      </c>
      <c r="L10179">
        <v>205</v>
      </c>
      <c r="M10179">
        <v>60</v>
      </c>
      <c r="N10179" t="s">
        <v>3583</v>
      </c>
    </row>
    <row r="10180" spans="1:14" x14ac:dyDescent="0.2">
      <c r="A10180" t="s">
        <v>15939</v>
      </c>
      <c r="B10180">
        <v>35880</v>
      </c>
      <c r="C10180">
        <v>41040</v>
      </c>
      <c r="D10180">
        <v>46140</v>
      </c>
      <c r="E10180">
        <v>51240</v>
      </c>
      <c r="F10180">
        <v>55380</v>
      </c>
      <c r="G10180">
        <v>59460</v>
      </c>
      <c r="H10180">
        <v>63540</v>
      </c>
      <c r="I10180">
        <v>67680</v>
      </c>
      <c r="J10180">
        <v>71760</v>
      </c>
      <c r="K10180" t="s">
        <v>3082</v>
      </c>
      <c r="L10180">
        <v>207</v>
      </c>
      <c r="M10180">
        <v>60</v>
      </c>
      <c r="N10180" t="s">
        <v>3347</v>
      </c>
    </row>
    <row r="10181" spans="1:14" x14ac:dyDescent="0.2">
      <c r="A10181" t="s">
        <v>15940</v>
      </c>
      <c r="B10181">
        <v>27300</v>
      </c>
      <c r="C10181">
        <v>31200</v>
      </c>
      <c r="D10181">
        <v>35100</v>
      </c>
      <c r="E10181">
        <v>39000</v>
      </c>
      <c r="F10181">
        <v>42120</v>
      </c>
      <c r="G10181">
        <v>45240</v>
      </c>
      <c r="H10181">
        <v>48360</v>
      </c>
      <c r="I10181">
        <v>51480</v>
      </c>
      <c r="J10181">
        <v>54600</v>
      </c>
      <c r="K10181" t="s">
        <v>3082</v>
      </c>
      <c r="L10181">
        <v>209</v>
      </c>
      <c r="M10181">
        <v>60</v>
      </c>
      <c r="N10181" t="s">
        <v>3348</v>
      </c>
    </row>
    <row r="10182" spans="1:14" x14ac:dyDescent="0.2">
      <c r="A10182" t="s">
        <v>15941</v>
      </c>
      <c r="B10182">
        <v>35100</v>
      </c>
      <c r="C10182">
        <v>40080</v>
      </c>
      <c r="D10182">
        <v>45120</v>
      </c>
      <c r="E10182">
        <v>50100</v>
      </c>
      <c r="F10182">
        <v>54120</v>
      </c>
      <c r="G10182">
        <v>58140</v>
      </c>
      <c r="H10182">
        <v>62160</v>
      </c>
      <c r="I10182">
        <v>66180</v>
      </c>
      <c r="J10182">
        <v>70140</v>
      </c>
      <c r="K10182" t="s">
        <v>3082</v>
      </c>
      <c r="L10182">
        <v>211</v>
      </c>
      <c r="M10182">
        <v>60</v>
      </c>
      <c r="N10182" t="s">
        <v>3349</v>
      </c>
    </row>
    <row r="10183" spans="1:14" x14ac:dyDescent="0.2">
      <c r="A10183" t="s">
        <v>15942</v>
      </c>
      <c r="B10183">
        <v>27300</v>
      </c>
      <c r="C10183">
        <v>31200</v>
      </c>
      <c r="D10183">
        <v>35100</v>
      </c>
      <c r="E10183">
        <v>39000</v>
      </c>
      <c r="F10183">
        <v>42120</v>
      </c>
      <c r="G10183">
        <v>45240</v>
      </c>
      <c r="H10183">
        <v>48360</v>
      </c>
      <c r="I10183">
        <v>51480</v>
      </c>
      <c r="J10183">
        <v>54600</v>
      </c>
      <c r="K10183" t="s">
        <v>3082</v>
      </c>
      <c r="L10183">
        <v>213</v>
      </c>
      <c r="M10183">
        <v>60</v>
      </c>
      <c r="N10183" t="s">
        <v>3584</v>
      </c>
    </row>
    <row r="10184" spans="1:14" x14ac:dyDescent="0.2">
      <c r="A10184" t="s">
        <v>15943</v>
      </c>
      <c r="B10184">
        <v>30060</v>
      </c>
      <c r="C10184">
        <v>34320</v>
      </c>
      <c r="D10184">
        <v>38640</v>
      </c>
      <c r="E10184">
        <v>42900</v>
      </c>
      <c r="F10184">
        <v>46380</v>
      </c>
      <c r="G10184">
        <v>49800</v>
      </c>
      <c r="H10184">
        <v>53220</v>
      </c>
      <c r="I10184">
        <v>56640</v>
      </c>
      <c r="J10184">
        <v>60060</v>
      </c>
      <c r="K10184" t="s">
        <v>3082</v>
      </c>
      <c r="L10184">
        <v>215</v>
      </c>
      <c r="M10184">
        <v>60</v>
      </c>
      <c r="N10184" t="s">
        <v>3585</v>
      </c>
    </row>
    <row r="10185" spans="1:14" x14ac:dyDescent="0.2">
      <c r="A10185" t="s">
        <v>15944</v>
      </c>
      <c r="B10185">
        <v>42900</v>
      </c>
      <c r="C10185">
        <v>49020</v>
      </c>
      <c r="D10185">
        <v>55140</v>
      </c>
      <c r="E10185">
        <v>61260</v>
      </c>
      <c r="F10185">
        <v>66180</v>
      </c>
      <c r="G10185">
        <v>71100</v>
      </c>
      <c r="H10185">
        <v>76020</v>
      </c>
      <c r="I10185">
        <v>80880</v>
      </c>
      <c r="J10185">
        <v>85800</v>
      </c>
      <c r="K10185" t="s">
        <v>3082</v>
      </c>
      <c r="L10185">
        <v>217</v>
      </c>
      <c r="M10185">
        <v>60</v>
      </c>
      <c r="N10185" t="s">
        <v>3401</v>
      </c>
    </row>
    <row r="10186" spans="1:14" x14ac:dyDescent="0.2">
      <c r="A10186" t="s">
        <v>15945</v>
      </c>
      <c r="B10186">
        <v>34200</v>
      </c>
      <c r="C10186">
        <v>39120</v>
      </c>
      <c r="D10186">
        <v>43980</v>
      </c>
      <c r="E10186">
        <v>48840</v>
      </c>
      <c r="F10186">
        <v>52800</v>
      </c>
      <c r="G10186">
        <v>56700</v>
      </c>
      <c r="H10186">
        <v>60600</v>
      </c>
      <c r="I10186">
        <v>64500</v>
      </c>
      <c r="J10186">
        <v>68400</v>
      </c>
      <c r="K10186" t="s">
        <v>3082</v>
      </c>
      <c r="L10186">
        <v>219</v>
      </c>
      <c r="M10186">
        <v>60</v>
      </c>
      <c r="N10186" t="s">
        <v>3586</v>
      </c>
    </row>
    <row r="10187" spans="1:14" x14ac:dyDescent="0.2">
      <c r="A10187" t="s">
        <v>15946</v>
      </c>
      <c r="B10187">
        <v>34200</v>
      </c>
      <c r="C10187">
        <v>39120</v>
      </c>
      <c r="D10187">
        <v>43980</v>
      </c>
      <c r="E10187">
        <v>48840</v>
      </c>
      <c r="F10187">
        <v>52800</v>
      </c>
      <c r="G10187">
        <v>56700</v>
      </c>
      <c r="H10187">
        <v>60600</v>
      </c>
      <c r="I10187">
        <v>64500</v>
      </c>
      <c r="J10187">
        <v>68400</v>
      </c>
      <c r="K10187" t="s">
        <v>3082</v>
      </c>
      <c r="L10187">
        <v>221</v>
      </c>
      <c r="M10187">
        <v>60</v>
      </c>
      <c r="N10187" t="s">
        <v>3587</v>
      </c>
    </row>
    <row r="10188" spans="1:14" x14ac:dyDescent="0.2">
      <c r="A10188" t="s">
        <v>15947</v>
      </c>
      <c r="B10188">
        <v>42900</v>
      </c>
      <c r="C10188">
        <v>49020</v>
      </c>
      <c r="D10188">
        <v>55140</v>
      </c>
      <c r="E10188">
        <v>61260</v>
      </c>
      <c r="F10188">
        <v>66180</v>
      </c>
      <c r="G10188">
        <v>71100</v>
      </c>
      <c r="H10188">
        <v>76020</v>
      </c>
      <c r="I10188">
        <v>80880</v>
      </c>
      <c r="J10188">
        <v>85800</v>
      </c>
      <c r="K10188" t="s">
        <v>3082</v>
      </c>
      <c r="L10188">
        <v>223</v>
      </c>
      <c r="M10188">
        <v>60</v>
      </c>
      <c r="N10188" t="s">
        <v>3588</v>
      </c>
    </row>
    <row r="10189" spans="1:14" x14ac:dyDescent="0.2">
      <c r="A10189" t="s">
        <v>15948</v>
      </c>
      <c r="B10189">
        <v>28140</v>
      </c>
      <c r="C10189">
        <v>32160</v>
      </c>
      <c r="D10189">
        <v>36180</v>
      </c>
      <c r="E10189">
        <v>40200</v>
      </c>
      <c r="F10189">
        <v>43440</v>
      </c>
      <c r="G10189">
        <v>46680</v>
      </c>
      <c r="H10189">
        <v>49860</v>
      </c>
      <c r="I10189">
        <v>53100</v>
      </c>
      <c r="J10189">
        <v>56280</v>
      </c>
      <c r="K10189" t="s">
        <v>3082</v>
      </c>
      <c r="L10189">
        <v>225</v>
      </c>
      <c r="M10189">
        <v>60</v>
      </c>
      <c r="N10189" t="s">
        <v>3589</v>
      </c>
    </row>
    <row r="10190" spans="1:14" x14ac:dyDescent="0.2">
      <c r="A10190" t="s">
        <v>15949</v>
      </c>
      <c r="B10190">
        <v>42900</v>
      </c>
      <c r="C10190">
        <v>49020</v>
      </c>
      <c r="D10190">
        <v>55140</v>
      </c>
      <c r="E10190">
        <v>61260</v>
      </c>
      <c r="F10190">
        <v>66180</v>
      </c>
      <c r="G10190">
        <v>71100</v>
      </c>
      <c r="H10190">
        <v>76020</v>
      </c>
      <c r="I10190">
        <v>80880</v>
      </c>
      <c r="J10190">
        <v>85800</v>
      </c>
      <c r="K10190" t="s">
        <v>3082</v>
      </c>
      <c r="L10190">
        <v>227</v>
      </c>
      <c r="M10190">
        <v>60</v>
      </c>
      <c r="N10190" t="s">
        <v>3351</v>
      </c>
    </row>
    <row r="10191" spans="1:14" x14ac:dyDescent="0.2">
      <c r="A10191" t="s">
        <v>15950</v>
      </c>
      <c r="B10191">
        <v>27300</v>
      </c>
      <c r="C10191">
        <v>31200</v>
      </c>
      <c r="D10191">
        <v>35100</v>
      </c>
      <c r="E10191">
        <v>39000</v>
      </c>
      <c r="F10191">
        <v>42120</v>
      </c>
      <c r="G10191">
        <v>45240</v>
      </c>
      <c r="H10191">
        <v>48360</v>
      </c>
      <c r="I10191">
        <v>51480</v>
      </c>
      <c r="J10191">
        <v>54600</v>
      </c>
      <c r="K10191" t="s">
        <v>3082</v>
      </c>
      <c r="L10191">
        <v>229</v>
      </c>
      <c r="M10191">
        <v>60</v>
      </c>
      <c r="N10191" t="s">
        <v>3590</v>
      </c>
    </row>
    <row r="10192" spans="1:14" x14ac:dyDescent="0.2">
      <c r="A10192" t="s">
        <v>15951</v>
      </c>
      <c r="B10192">
        <v>42900</v>
      </c>
      <c r="C10192">
        <v>49020</v>
      </c>
      <c r="D10192">
        <v>55140</v>
      </c>
      <c r="E10192">
        <v>61260</v>
      </c>
      <c r="F10192">
        <v>66180</v>
      </c>
      <c r="G10192">
        <v>71100</v>
      </c>
      <c r="H10192">
        <v>76020</v>
      </c>
      <c r="I10192">
        <v>80880</v>
      </c>
      <c r="J10192">
        <v>85800</v>
      </c>
      <c r="K10192" t="s">
        <v>3082</v>
      </c>
      <c r="L10192">
        <v>231</v>
      </c>
      <c r="M10192">
        <v>60</v>
      </c>
      <c r="N10192" t="s">
        <v>3352</v>
      </c>
    </row>
    <row r="10193" spans="1:14" x14ac:dyDescent="0.2">
      <c r="A10193" t="s">
        <v>15952</v>
      </c>
      <c r="B10193">
        <v>27960</v>
      </c>
      <c r="C10193">
        <v>31920</v>
      </c>
      <c r="D10193">
        <v>35940</v>
      </c>
      <c r="E10193">
        <v>39900</v>
      </c>
      <c r="F10193">
        <v>43140</v>
      </c>
      <c r="G10193">
        <v>46320</v>
      </c>
      <c r="H10193">
        <v>49500</v>
      </c>
      <c r="I10193">
        <v>52680</v>
      </c>
      <c r="J10193">
        <v>55860</v>
      </c>
      <c r="K10193" t="s">
        <v>3082</v>
      </c>
      <c r="L10193">
        <v>233</v>
      </c>
      <c r="M10193">
        <v>60</v>
      </c>
      <c r="N10193" t="s">
        <v>3405</v>
      </c>
    </row>
    <row r="10194" spans="1:14" x14ac:dyDescent="0.2">
      <c r="A10194" t="s">
        <v>15953</v>
      </c>
      <c r="B10194">
        <v>27300</v>
      </c>
      <c r="C10194">
        <v>31200</v>
      </c>
      <c r="D10194">
        <v>35100</v>
      </c>
      <c r="E10194">
        <v>39000</v>
      </c>
      <c r="F10194">
        <v>42120</v>
      </c>
      <c r="G10194">
        <v>45240</v>
      </c>
      <c r="H10194">
        <v>48360</v>
      </c>
      <c r="I10194">
        <v>51480</v>
      </c>
      <c r="J10194">
        <v>54600</v>
      </c>
      <c r="K10194" t="s">
        <v>3082</v>
      </c>
      <c r="L10194">
        <v>235</v>
      </c>
      <c r="M10194">
        <v>60</v>
      </c>
      <c r="N10194" t="s">
        <v>3408</v>
      </c>
    </row>
    <row r="10195" spans="1:14" x14ac:dyDescent="0.2">
      <c r="A10195" t="s">
        <v>15954</v>
      </c>
      <c r="B10195">
        <v>31080</v>
      </c>
      <c r="C10195">
        <v>35520</v>
      </c>
      <c r="D10195">
        <v>39960</v>
      </c>
      <c r="E10195">
        <v>44340</v>
      </c>
      <c r="F10195">
        <v>47940</v>
      </c>
      <c r="G10195">
        <v>51480</v>
      </c>
      <c r="H10195">
        <v>55020</v>
      </c>
      <c r="I10195">
        <v>58560</v>
      </c>
      <c r="J10195">
        <v>62100</v>
      </c>
      <c r="K10195" t="s">
        <v>3082</v>
      </c>
      <c r="L10195">
        <v>237</v>
      </c>
      <c r="M10195">
        <v>60</v>
      </c>
      <c r="N10195" t="s">
        <v>2916</v>
      </c>
    </row>
    <row r="10196" spans="1:14" x14ac:dyDescent="0.2">
      <c r="A10196" t="s">
        <v>15955</v>
      </c>
      <c r="B10196">
        <v>27300</v>
      </c>
      <c r="C10196">
        <v>31200</v>
      </c>
      <c r="D10196">
        <v>35100</v>
      </c>
      <c r="E10196">
        <v>39000</v>
      </c>
      <c r="F10196">
        <v>42120</v>
      </c>
      <c r="G10196">
        <v>45240</v>
      </c>
      <c r="H10196">
        <v>48360</v>
      </c>
      <c r="I10196">
        <v>51480</v>
      </c>
      <c r="J10196">
        <v>54600</v>
      </c>
      <c r="K10196" t="s">
        <v>3082</v>
      </c>
      <c r="L10196">
        <v>239</v>
      </c>
      <c r="M10196">
        <v>60</v>
      </c>
      <c r="N10196" t="s">
        <v>3591</v>
      </c>
    </row>
    <row r="10197" spans="1:14" x14ac:dyDescent="0.2">
      <c r="A10197" t="s">
        <v>15956</v>
      </c>
      <c r="B10197">
        <v>27300</v>
      </c>
      <c r="C10197">
        <v>31200</v>
      </c>
      <c r="D10197">
        <v>35100</v>
      </c>
      <c r="E10197">
        <v>39000</v>
      </c>
      <c r="F10197">
        <v>42120</v>
      </c>
      <c r="G10197">
        <v>45240</v>
      </c>
      <c r="H10197">
        <v>48360</v>
      </c>
      <c r="I10197">
        <v>51480</v>
      </c>
      <c r="J10197">
        <v>54600</v>
      </c>
      <c r="K10197" t="s">
        <v>3082</v>
      </c>
      <c r="L10197">
        <v>241</v>
      </c>
      <c r="M10197">
        <v>60</v>
      </c>
      <c r="N10197" t="s">
        <v>3592</v>
      </c>
    </row>
    <row r="10198" spans="1:14" x14ac:dyDescent="0.2">
      <c r="A10198" t="s">
        <v>15957</v>
      </c>
      <c r="B10198">
        <v>27300</v>
      </c>
      <c r="C10198">
        <v>31200</v>
      </c>
      <c r="D10198">
        <v>35100</v>
      </c>
      <c r="E10198">
        <v>39000</v>
      </c>
      <c r="F10198">
        <v>42120</v>
      </c>
      <c r="G10198">
        <v>45240</v>
      </c>
      <c r="H10198">
        <v>48360</v>
      </c>
      <c r="I10198">
        <v>51480</v>
      </c>
      <c r="J10198">
        <v>54600</v>
      </c>
      <c r="K10198" t="s">
        <v>3082</v>
      </c>
      <c r="L10198">
        <v>243</v>
      </c>
      <c r="M10198">
        <v>60</v>
      </c>
      <c r="N10198" t="s">
        <v>3353</v>
      </c>
    </row>
    <row r="10199" spans="1:14" x14ac:dyDescent="0.2">
      <c r="A10199" t="s">
        <v>15958</v>
      </c>
      <c r="B10199">
        <v>32760</v>
      </c>
      <c r="C10199">
        <v>37440</v>
      </c>
      <c r="D10199">
        <v>42120</v>
      </c>
      <c r="E10199">
        <v>46800</v>
      </c>
      <c r="F10199">
        <v>50580</v>
      </c>
      <c r="G10199">
        <v>54300</v>
      </c>
      <c r="H10199">
        <v>58080</v>
      </c>
      <c r="I10199">
        <v>61800</v>
      </c>
      <c r="J10199">
        <v>65520</v>
      </c>
      <c r="K10199" t="s">
        <v>3082</v>
      </c>
      <c r="L10199">
        <v>245</v>
      </c>
      <c r="M10199">
        <v>60</v>
      </c>
      <c r="N10199" t="s">
        <v>3593</v>
      </c>
    </row>
    <row r="10200" spans="1:14" x14ac:dyDescent="0.2">
      <c r="A10200" t="s">
        <v>15959</v>
      </c>
      <c r="B10200">
        <v>42900</v>
      </c>
      <c r="C10200">
        <v>49020</v>
      </c>
      <c r="D10200">
        <v>55140</v>
      </c>
      <c r="E10200">
        <v>61260</v>
      </c>
      <c r="F10200">
        <v>66180</v>
      </c>
      <c r="G10200">
        <v>71100</v>
      </c>
      <c r="H10200">
        <v>76020</v>
      </c>
      <c r="I10200">
        <v>80880</v>
      </c>
      <c r="J10200">
        <v>85800</v>
      </c>
      <c r="K10200" t="s">
        <v>3082</v>
      </c>
      <c r="L10200">
        <v>247</v>
      </c>
      <c r="M10200">
        <v>60</v>
      </c>
      <c r="N10200" t="s">
        <v>3594</v>
      </c>
    </row>
    <row r="10201" spans="1:14" x14ac:dyDescent="0.2">
      <c r="A10201" t="s">
        <v>15960</v>
      </c>
      <c r="B10201">
        <v>27300</v>
      </c>
      <c r="C10201">
        <v>31200</v>
      </c>
      <c r="D10201">
        <v>35100</v>
      </c>
      <c r="E10201">
        <v>39000</v>
      </c>
      <c r="F10201">
        <v>42120</v>
      </c>
      <c r="G10201">
        <v>45240</v>
      </c>
      <c r="H10201">
        <v>48360</v>
      </c>
      <c r="I10201">
        <v>51480</v>
      </c>
      <c r="J10201">
        <v>54600</v>
      </c>
      <c r="K10201" t="s">
        <v>3082</v>
      </c>
      <c r="L10201">
        <v>249</v>
      </c>
      <c r="M10201">
        <v>60</v>
      </c>
      <c r="N10201" t="s">
        <v>3595</v>
      </c>
    </row>
    <row r="10202" spans="1:14" x14ac:dyDescent="0.2">
      <c r="A10202" t="s">
        <v>15961</v>
      </c>
      <c r="B10202">
        <v>27300</v>
      </c>
      <c r="C10202">
        <v>31200</v>
      </c>
      <c r="D10202">
        <v>35100</v>
      </c>
      <c r="E10202">
        <v>39000</v>
      </c>
      <c r="F10202">
        <v>42120</v>
      </c>
      <c r="G10202">
        <v>45240</v>
      </c>
      <c r="H10202">
        <v>48360</v>
      </c>
      <c r="I10202">
        <v>51480</v>
      </c>
      <c r="J10202">
        <v>54600</v>
      </c>
      <c r="K10202" t="s">
        <v>3082</v>
      </c>
      <c r="L10202">
        <v>251</v>
      </c>
      <c r="M10202">
        <v>60</v>
      </c>
      <c r="N10202" t="s">
        <v>3596</v>
      </c>
    </row>
    <row r="10203" spans="1:14" x14ac:dyDescent="0.2">
      <c r="A10203" t="s">
        <v>15962</v>
      </c>
      <c r="B10203">
        <v>27300</v>
      </c>
      <c r="C10203">
        <v>31200</v>
      </c>
      <c r="D10203">
        <v>35100</v>
      </c>
      <c r="E10203">
        <v>39000</v>
      </c>
      <c r="F10203">
        <v>42120</v>
      </c>
      <c r="G10203">
        <v>45240</v>
      </c>
      <c r="H10203">
        <v>48360</v>
      </c>
      <c r="I10203">
        <v>51480</v>
      </c>
      <c r="J10203">
        <v>54600</v>
      </c>
      <c r="K10203" t="s">
        <v>3082</v>
      </c>
      <c r="L10203">
        <v>253</v>
      </c>
      <c r="M10203">
        <v>60</v>
      </c>
      <c r="N10203" t="s">
        <v>2921</v>
      </c>
    </row>
    <row r="10204" spans="1:14" x14ac:dyDescent="0.2">
      <c r="A10204" t="s">
        <v>15963</v>
      </c>
      <c r="B10204">
        <v>42900</v>
      </c>
      <c r="C10204">
        <v>49020</v>
      </c>
      <c r="D10204">
        <v>55140</v>
      </c>
      <c r="E10204">
        <v>61260</v>
      </c>
      <c r="F10204">
        <v>66180</v>
      </c>
      <c r="G10204">
        <v>71100</v>
      </c>
      <c r="H10204">
        <v>76020</v>
      </c>
      <c r="I10204">
        <v>80880</v>
      </c>
      <c r="J10204">
        <v>85800</v>
      </c>
      <c r="K10204" t="s">
        <v>3082</v>
      </c>
      <c r="L10204">
        <v>255</v>
      </c>
      <c r="M10204">
        <v>60</v>
      </c>
      <c r="N10204" t="s">
        <v>3597</v>
      </c>
    </row>
    <row r="10205" spans="1:14" x14ac:dyDescent="0.2">
      <c r="A10205" t="s">
        <v>15964</v>
      </c>
      <c r="B10205">
        <v>27660</v>
      </c>
      <c r="C10205">
        <v>31620</v>
      </c>
      <c r="D10205">
        <v>35580</v>
      </c>
      <c r="E10205">
        <v>39480</v>
      </c>
      <c r="F10205">
        <v>42660</v>
      </c>
      <c r="G10205">
        <v>45840</v>
      </c>
      <c r="H10205">
        <v>48960</v>
      </c>
      <c r="I10205">
        <v>52140</v>
      </c>
      <c r="J10205">
        <v>55320</v>
      </c>
      <c r="K10205" t="s">
        <v>3082</v>
      </c>
      <c r="L10205">
        <v>257</v>
      </c>
      <c r="M10205">
        <v>60</v>
      </c>
      <c r="N10205" t="s">
        <v>3598</v>
      </c>
    </row>
    <row r="10206" spans="1:14" x14ac:dyDescent="0.2">
      <c r="A10206" t="s">
        <v>15965</v>
      </c>
      <c r="B10206">
        <v>27300</v>
      </c>
      <c r="C10206">
        <v>31200</v>
      </c>
      <c r="D10206">
        <v>35100</v>
      </c>
      <c r="E10206">
        <v>39000</v>
      </c>
      <c r="F10206">
        <v>42120</v>
      </c>
      <c r="G10206">
        <v>45240</v>
      </c>
      <c r="H10206">
        <v>48360</v>
      </c>
      <c r="I10206">
        <v>51480</v>
      </c>
      <c r="J10206">
        <v>54600</v>
      </c>
      <c r="K10206" t="s">
        <v>3082</v>
      </c>
      <c r="L10206">
        <v>259</v>
      </c>
      <c r="M10206">
        <v>60</v>
      </c>
      <c r="N10206" t="s">
        <v>3599</v>
      </c>
    </row>
    <row r="10207" spans="1:14" x14ac:dyDescent="0.2">
      <c r="A10207" t="s">
        <v>15966</v>
      </c>
      <c r="B10207">
        <v>27300</v>
      </c>
      <c r="C10207">
        <v>31200</v>
      </c>
      <c r="D10207">
        <v>35100</v>
      </c>
      <c r="E10207">
        <v>39000</v>
      </c>
      <c r="F10207">
        <v>42120</v>
      </c>
      <c r="G10207">
        <v>45240</v>
      </c>
      <c r="H10207">
        <v>48360</v>
      </c>
      <c r="I10207">
        <v>51480</v>
      </c>
      <c r="J10207">
        <v>54600</v>
      </c>
      <c r="K10207" t="s">
        <v>3082</v>
      </c>
      <c r="L10207">
        <v>261</v>
      </c>
      <c r="M10207">
        <v>60</v>
      </c>
      <c r="N10207" t="s">
        <v>3357</v>
      </c>
    </row>
    <row r="10208" spans="1:14" x14ac:dyDescent="0.2">
      <c r="A10208" t="s">
        <v>15967</v>
      </c>
      <c r="B10208">
        <v>27300</v>
      </c>
      <c r="C10208">
        <v>31200</v>
      </c>
      <c r="D10208">
        <v>35100</v>
      </c>
      <c r="E10208">
        <v>39000</v>
      </c>
      <c r="F10208">
        <v>42120</v>
      </c>
      <c r="G10208">
        <v>45240</v>
      </c>
      <c r="H10208">
        <v>48360</v>
      </c>
      <c r="I10208">
        <v>51480</v>
      </c>
      <c r="J10208">
        <v>54600</v>
      </c>
      <c r="K10208" t="s">
        <v>3082</v>
      </c>
      <c r="L10208">
        <v>263</v>
      </c>
      <c r="M10208">
        <v>60</v>
      </c>
      <c r="N10208" t="s">
        <v>3600</v>
      </c>
    </row>
    <row r="10209" spans="1:14" x14ac:dyDescent="0.2">
      <c r="A10209" t="s">
        <v>15968</v>
      </c>
      <c r="B10209">
        <v>27300</v>
      </c>
      <c r="C10209">
        <v>31200</v>
      </c>
      <c r="D10209">
        <v>35100</v>
      </c>
      <c r="E10209">
        <v>39000</v>
      </c>
      <c r="F10209">
        <v>42120</v>
      </c>
      <c r="G10209">
        <v>45240</v>
      </c>
      <c r="H10209">
        <v>48360</v>
      </c>
      <c r="I10209">
        <v>51480</v>
      </c>
      <c r="J10209">
        <v>54600</v>
      </c>
      <c r="K10209" t="s">
        <v>3082</v>
      </c>
      <c r="L10209">
        <v>265</v>
      </c>
      <c r="M10209">
        <v>60</v>
      </c>
      <c r="N10209" t="s">
        <v>3601</v>
      </c>
    </row>
    <row r="10210" spans="1:14" x14ac:dyDescent="0.2">
      <c r="A10210" t="s">
        <v>15969</v>
      </c>
      <c r="B10210">
        <v>27300</v>
      </c>
      <c r="C10210">
        <v>31200</v>
      </c>
      <c r="D10210">
        <v>35100</v>
      </c>
      <c r="E10210">
        <v>39000</v>
      </c>
      <c r="F10210">
        <v>42120</v>
      </c>
      <c r="G10210">
        <v>45240</v>
      </c>
      <c r="H10210">
        <v>48360</v>
      </c>
      <c r="I10210">
        <v>51480</v>
      </c>
      <c r="J10210">
        <v>54600</v>
      </c>
      <c r="K10210" t="s">
        <v>3082</v>
      </c>
      <c r="L10210">
        <v>267</v>
      </c>
      <c r="M10210">
        <v>60</v>
      </c>
      <c r="N10210" t="s">
        <v>3602</v>
      </c>
    </row>
    <row r="10211" spans="1:14" x14ac:dyDescent="0.2">
      <c r="A10211" t="s">
        <v>15970</v>
      </c>
      <c r="B10211">
        <v>27300</v>
      </c>
      <c r="C10211">
        <v>31200</v>
      </c>
      <c r="D10211">
        <v>35100</v>
      </c>
      <c r="E10211">
        <v>39000</v>
      </c>
      <c r="F10211">
        <v>42120</v>
      </c>
      <c r="G10211">
        <v>45240</v>
      </c>
      <c r="H10211">
        <v>48360</v>
      </c>
      <c r="I10211">
        <v>51480</v>
      </c>
      <c r="J10211">
        <v>54600</v>
      </c>
      <c r="K10211" t="s">
        <v>3082</v>
      </c>
      <c r="L10211">
        <v>269</v>
      </c>
      <c r="M10211">
        <v>60</v>
      </c>
      <c r="N10211" t="s">
        <v>2923</v>
      </c>
    </row>
    <row r="10212" spans="1:14" x14ac:dyDescent="0.2">
      <c r="A10212" t="s">
        <v>15971</v>
      </c>
      <c r="B10212">
        <v>27300</v>
      </c>
      <c r="C10212">
        <v>31200</v>
      </c>
      <c r="D10212">
        <v>35100</v>
      </c>
      <c r="E10212">
        <v>39000</v>
      </c>
      <c r="F10212">
        <v>42120</v>
      </c>
      <c r="G10212">
        <v>45240</v>
      </c>
      <c r="H10212">
        <v>48360</v>
      </c>
      <c r="I10212">
        <v>51480</v>
      </c>
      <c r="J10212">
        <v>54600</v>
      </c>
      <c r="K10212" t="s">
        <v>3082</v>
      </c>
      <c r="L10212">
        <v>271</v>
      </c>
      <c r="M10212">
        <v>60</v>
      </c>
      <c r="N10212" t="s">
        <v>3603</v>
      </c>
    </row>
    <row r="10213" spans="1:14" x14ac:dyDescent="0.2">
      <c r="A10213" t="s">
        <v>15972</v>
      </c>
      <c r="B10213">
        <v>27720</v>
      </c>
      <c r="C10213">
        <v>31680</v>
      </c>
      <c r="D10213">
        <v>35640</v>
      </c>
      <c r="E10213">
        <v>39540</v>
      </c>
      <c r="F10213">
        <v>42720</v>
      </c>
      <c r="G10213">
        <v>45900</v>
      </c>
      <c r="H10213">
        <v>49080</v>
      </c>
      <c r="I10213">
        <v>52200</v>
      </c>
      <c r="J10213">
        <v>55380</v>
      </c>
      <c r="K10213" t="s">
        <v>3082</v>
      </c>
      <c r="L10213">
        <v>273</v>
      </c>
      <c r="M10213">
        <v>60</v>
      </c>
      <c r="N10213" t="s">
        <v>3604</v>
      </c>
    </row>
    <row r="10214" spans="1:14" x14ac:dyDescent="0.2">
      <c r="A10214" t="s">
        <v>15973</v>
      </c>
      <c r="B10214">
        <v>27300</v>
      </c>
      <c r="C10214">
        <v>31200</v>
      </c>
      <c r="D10214">
        <v>35100</v>
      </c>
      <c r="E10214">
        <v>39000</v>
      </c>
      <c r="F10214">
        <v>42120</v>
      </c>
      <c r="G10214">
        <v>45240</v>
      </c>
      <c r="H10214">
        <v>48360</v>
      </c>
      <c r="I10214">
        <v>51480</v>
      </c>
      <c r="J10214">
        <v>54600</v>
      </c>
      <c r="K10214" t="s">
        <v>3082</v>
      </c>
      <c r="L10214">
        <v>275</v>
      </c>
      <c r="M10214">
        <v>60</v>
      </c>
      <c r="N10214" t="s">
        <v>3605</v>
      </c>
    </row>
    <row r="10215" spans="1:14" x14ac:dyDescent="0.2">
      <c r="A10215" t="s">
        <v>15974</v>
      </c>
      <c r="B10215">
        <v>27900</v>
      </c>
      <c r="C10215">
        <v>31920</v>
      </c>
      <c r="D10215">
        <v>35880</v>
      </c>
      <c r="E10215">
        <v>39840</v>
      </c>
      <c r="F10215">
        <v>43080</v>
      </c>
      <c r="G10215">
        <v>46260</v>
      </c>
      <c r="H10215">
        <v>49440</v>
      </c>
      <c r="I10215">
        <v>52620</v>
      </c>
      <c r="J10215">
        <v>55800</v>
      </c>
      <c r="K10215" t="s">
        <v>3082</v>
      </c>
      <c r="L10215">
        <v>277</v>
      </c>
      <c r="M10215">
        <v>60</v>
      </c>
      <c r="N10215" t="s">
        <v>3606</v>
      </c>
    </row>
    <row r="10216" spans="1:14" x14ac:dyDescent="0.2">
      <c r="A10216" t="s">
        <v>15975</v>
      </c>
      <c r="B10216">
        <v>27300</v>
      </c>
      <c r="C10216">
        <v>31200</v>
      </c>
      <c r="D10216">
        <v>35100</v>
      </c>
      <c r="E10216">
        <v>39000</v>
      </c>
      <c r="F10216">
        <v>42120</v>
      </c>
      <c r="G10216">
        <v>45240</v>
      </c>
      <c r="H10216">
        <v>48360</v>
      </c>
      <c r="I10216">
        <v>51480</v>
      </c>
      <c r="J10216">
        <v>54600</v>
      </c>
      <c r="K10216" t="s">
        <v>3082</v>
      </c>
      <c r="L10216">
        <v>279</v>
      </c>
      <c r="M10216">
        <v>60</v>
      </c>
      <c r="N10216" t="s">
        <v>3607</v>
      </c>
    </row>
    <row r="10217" spans="1:14" x14ac:dyDescent="0.2">
      <c r="A10217" t="s">
        <v>15976</v>
      </c>
      <c r="B10217">
        <v>27300</v>
      </c>
      <c r="C10217">
        <v>31200</v>
      </c>
      <c r="D10217">
        <v>35100</v>
      </c>
      <c r="E10217">
        <v>39000</v>
      </c>
      <c r="F10217">
        <v>42120</v>
      </c>
      <c r="G10217">
        <v>45240</v>
      </c>
      <c r="H10217">
        <v>48360</v>
      </c>
      <c r="I10217">
        <v>51480</v>
      </c>
      <c r="J10217">
        <v>54600</v>
      </c>
      <c r="K10217" t="s">
        <v>3082</v>
      </c>
      <c r="L10217">
        <v>281</v>
      </c>
      <c r="M10217">
        <v>60</v>
      </c>
      <c r="N10217" t="s">
        <v>3608</v>
      </c>
    </row>
    <row r="10218" spans="1:14" x14ac:dyDescent="0.2">
      <c r="A10218" t="s">
        <v>15977</v>
      </c>
      <c r="B10218">
        <v>28140</v>
      </c>
      <c r="C10218">
        <v>32160</v>
      </c>
      <c r="D10218">
        <v>36180</v>
      </c>
      <c r="E10218">
        <v>40140</v>
      </c>
      <c r="F10218">
        <v>43380</v>
      </c>
      <c r="G10218">
        <v>46620</v>
      </c>
      <c r="H10218">
        <v>49800</v>
      </c>
      <c r="I10218">
        <v>53040</v>
      </c>
      <c r="J10218">
        <v>56220</v>
      </c>
      <c r="K10218" t="s">
        <v>3082</v>
      </c>
      <c r="L10218">
        <v>283</v>
      </c>
      <c r="M10218">
        <v>60</v>
      </c>
      <c r="N10218" t="s">
        <v>3609</v>
      </c>
    </row>
    <row r="10219" spans="1:14" x14ac:dyDescent="0.2">
      <c r="A10219" t="s">
        <v>15978</v>
      </c>
      <c r="B10219">
        <v>29340</v>
      </c>
      <c r="C10219">
        <v>33540</v>
      </c>
      <c r="D10219">
        <v>37740</v>
      </c>
      <c r="E10219">
        <v>41880</v>
      </c>
      <c r="F10219">
        <v>45240</v>
      </c>
      <c r="G10219">
        <v>48600</v>
      </c>
      <c r="H10219">
        <v>51960</v>
      </c>
      <c r="I10219">
        <v>55320</v>
      </c>
      <c r="J10219">
        <v>58680</v>
      </c>
      <c r="K10219" t="s">
        <v>3082</v>
      </c>
      <c r="L10219">
        <v>285</v>
      </c>
      <c r="M10219">
        <v>60</v>
      </c>
      <c r="N10219" t="s">
        <v>3610</v>
      </c>
    </row>
    <row r="10220" spans="1:14" x14ac:dyDescent="0.2">
      <c r="A10220" t="s">
        <v>15979</v>
      </c>
      <c r="B10220">
        <v>27300</v>
      </c>
      <c r="C10220">
        <v>31200</v>
      </c>
      <c r="D10220">
        <v>35100</v>
      </c>
      <c r="E10220">
        <v>39000</v>
      </c>
      <c r="F10220">
        <v>42120</v>
      </c>
      <c r="G10220">
        <v>45240</v>
      </c>
      <c r="H10220">
        <v>48360</v>
      </c>
      <c r="I10220">
        <v>51480</v>
      </c>
      <c r="J10220">
        <v>54600</v>
      </c>
      <c r="K10220" t="s">
        <v>3082</v>
      </c>
      <c r="L10220">
        <v>287</v>
      </c>
      <c r="M10220">
        <v>60</v>
      </c>
      <c r="N10220" t="s">
        <v>3611</v>
      </c>
    </row>
    <row r="10221" spans="1:14" x14ac:dyDescent="0.2">
      <c r="A10221" t="s">
        <v>15980</v>
      </c>
      <c r="B10221">
        <v>28200</v>
      </c>
      <c r="C10221">
        <v>32220</v>
      </c>
      <c r="D10221">
        <v>36240</v>
      </c>
      <c r="E10221">
        <v>40260</v>
      </c>
      <c r="F10221">
        <v>43500</v>
      </c>
      <c r="G10221">
        <v>46740</v>
      </c>
      <c r="H10221">
        <v>49980</v>
      </c>
      <c r="I10221">
        <v>53160</v>
      </c>
      <c r="J10221">
        <v>56400</v>
      </c>
      <c r="K10221" t="s">
        <v>3082</v>
      </c>
      <c r="L10221">
        <v>289</v>
      </c>
      <c r="M10221">
        <v>60</v>
      </c>
      <c r="N10221" t="s">
        <v>3612</v>
      </c>
    </row>
    <row r="10222" spans="1:14" x14ac:dyDescent="0.2">
      <c r="A10222" t="s">
        <v>15981</v>
      </c>
      <c r="B10222">
        <v>30240</v>
      </c>
      <c r="C10222">
        <v>34560</v>
      </c>
      <c r="D10222">
        <v>38880</v>
      </c>
      <c r="E10222">
        <v>43200</v>
      </c>
      <c r="F10222">
        <v>46680</v>
      </c>
      <c r="G10222">
        <v>50160</v>
      </c>
      <c r="H10222">
        <v>53580</v>
      </c>
      <c r="I10222">
        <v>57060</v>
      </c>
      <c r="J10222">
        <v>60480</v>
      </c>
      <c r="K10222" t="s">
        <v>3082</v>
      </c>
      <c r="L10222">
        <v>291</v>
      </c>
      <c r="M10222">
        <v>60</v>
      </c>
      <c r="N10222" t="s">
        <v>3417</v>
      </c>
    </row>
    <row r="10223" spans="1:14" x14ac:dyDescent="0.2">
      <c r="A10223" t="s">
        <v>15982</v>
      </c>
      <c r="B10223">
        <v>27300</v>
      </c>
      <c r="C10223">
        <v>31200</v>
      </c>
      <c r="D10223">
        <v>35100</v>
      </c>
      <c r="E10223">
        <v>39000</v>
      </c>
      <c r="F10223">
        <v>42120</v>
      </c>
      <c r="G10223">
        <v>45240</v>
      </c>
      <c r="H10223">
        <v>48360</v>
      </c>
      <c r="I10223">
        <v>51480</v>
      </c>
      <c r="J10223">
        <v>54600</v>
      </c>
      <c r="K10223" t="s">
        <v>3082</v>
      </c>
      <c r="L10223">
        <v>293</v>
      </c>
      <c r="M10223">
        <v>60</v>
      </c>
      <c r="N10223" t="s">
        <v>3613</v>
      </c>
    </row>
    <row r="10224" spans="1:14" x14ac:dyDescent="0.2">
      <c r="A10224" t="s">
        <v>15983</v>
      </c>
      <c r="B10224">
        <v>33480</v>
      </c>
      <c r="C10224">
        <v>38220</v>
      </c>
      <c r="D10224">
        <v>43020</v>
      </c>
      <c r="E10224">
        <v>47760</v>
      </c>
      <c r="F10224">
        <v>51600</v>
      </c>
      <c r="G10224">
        <v>55440</v>
      </c>
      <c r="H10224">
        <v>59280</v>
      </c>
      <c r="I10224">
        <v>63060</v>
      </c>
      <c r="J10224">
        <v>66900</v>
      </c>
      <c r="K10224" t="s">
        <v>3082</v>
      </c>
      <c r="L10224">
        <v>295</v>
      </c>
      <c r="M10224">
        <v>60</v>
      </c>
      <c r="N10224" t="s">
        <v>3361</v>
      </c>
    </row>
    <row r="10225" spans="1:14" x14ac:dyDescent="0.2">
      <c r="A10225" t="s">
        <v>15984</v>
      </c>
      <c r="B10225">
        <v>42900</v>
      </c>
      <c r="C10225">
        <v>49020</v>
      </c>
      <c r="D10225">
        <v>55140</v>
      </c>
      <c r="E10225">
        <v>61260</v>
      </c>
      <c r="F10225">
        <v>66180</v>
      </c>
      <c r="G10225">
        <v>71100</v>
      </c>
      <c r="H10225">
        <v>76020</v>
      </c>
      <c r="I10225">
        <v>80880</v>
      </c>
      <c r="J10225">
        <v>85800</v>
      </c>
      <c r="K10225" t="s">
        <v>3082</v>
      </c>
      <c r="L10225">
        <v>297</v>
      </c>
      <c r="M10225">
        <v>60</v>
      </c>
      <c r="N10225" t="s">
        <v>2926</v>
      </c>
    </row>
    <row r="10226" spans="1:14" x14ac:dyDescent="0.2">
      <c r="A10226" t="s">
        <v>15985</v>
      </c>
      <c r="B10226">
        <v>27300</v>
      </c>
      <c r="C10226">
        <v>31200</v>
      </c>
      <c r="D10226">
        <v>35100</v>
      </c>
      <c r="E10226">
        <v>39000</v>
      </c>
      <c r="F10226">
        <v>42120</v>
      </c>
      <c r="G10226">
        <v>45240</v>
      </c>
      <c r="H10226">
        <v>48360</v>
      </c>
      <c r="I10226">
        <v>51480</v>
      </c>
      <c r="J10226">
        <v>54600</v>
      </c>
      <c r="K10226" t="s">
        <v>3082</v>
      </c>
      <c r="L10226">
        <v>299</v>
      </c>
      <c r="M10226">
        <v>60</v>
      </c>
      <c r="N10226" t="s">
        <v>3614</v>
      </c>
    </row>
    <row r="10227" spans="1:14" x14ac:dyDescent="0.2">
      <c r="A10227" t="s">
        <v>15986</v>
      </c>
      <c r="B10227">
        <v>27300</v>
      </c>
      <c r="C10227">
        <v>31200</v>
      </c>
      <c r="D10227">
        <v>35100</v>
      </c>
      <c r="E10227">
        <v>39000</v>
      </c>
      <c r="F10227">
        <v>42120</v>
      </c>
      <c r="G10227">
        <v>45240</v>
      </c>
      <c r="H10227">
        <v>48360</v>
      </c>
      <c r="I10227">
        <v>51480</v>
      </c>
      <c r="J10227">
        <v>54600</v>
      </c>
      <c r="K10227" t="s">
        <v>3082</v>
      </c>
      <c r="L10227">
        <v>301</v>
      </c>
      <c r="M10227">
        <v>60</v>
      </c>
      <c r="N10227" t="s">
        <v>3615</v>
      </c>
    </row>
    <row r="10228" spans="1:14" x14ac:dyDescent="0.2">
      <c r="A10228" t="s">
        <v>15987</v>
      </c>
      <c r="B10228">
        <v>27300</v>
      </c>
      <c r="C10228">
        <v>31200</v>
      </c>
      <c r="D10228">
        <v>35100</v>
      </c>
      <c r="E10228">
        <v>39000</v>
      </c>
      <c r="F10228">
        <v>42120</v>
      </c>
      <c r="G10228">
        <v>45240</v>
      </c>
      <c r="H10228">
        <v>48360</v>
      </c>
      <c r="I10228">
        <v>51480</v>
      </c>
      <c r="J10228">
        <v>54600</v>
      </c>
      <c r="K10228" t="s">
        <v>3082</v>
      </c>
      <c r="L10228">
        <v>303</v>
      </c>
      <c r="M10228">
        <v>60</v>
      </c>
      <c r="N10228" t="s">
        <v>3362</v>
      </c>
    </row>
    <row r="10229" spans="1:14" x14ac:dyDescent="0.2">
      <c r="A10229" t="s">
        <v>15988</v>
      </c>
      <c r="B10229">
        <v>27300</v>
      </c>
      <c r="C10229">
        <v>31200</v>
      </c>
      <c r="D10229">
        <v>35100</v>
      </c>
      <c r="E10229">
        <v>39000</v>
      </c>
      <c r="F10229">
        <v>42120</v>
      </c>
      <c r="G10229">
        <v>45240</v>
      </c>
      <c r="H10229">
        <v>48360</v>
      </c>
      <c r="I10229">
        <v>51480</v>
      </c>
      <c r="J10229">
        <v>54600</v>
      </c>
      <c r="K10229" t="s">
        <v>3082</v>
      </c>
      <c r="L10229">
        <v>305</v>
      </c>
      <c r="M10229">
        <v>60</v>
      </c>
      <c r="N10229" t="s">
        <v>3616</v>
      </c>
    </row>
    <row r="10230" spans="1:14" x14ac:dyDescent="0.2">
      <c r="A10230" t="s">
        <v>15989</v>
      </c>
      <c r="B10230">
        <v>27300</v>
      </c>
      <c r="C10230">
        <v>31200</v>
      </c>
      <c r="D10230">
        <v>35100</v>
      </c>
      <c r="E10230">
        <v>39000</v>
      </c>
      <c r="F10230">
        <v>42120</v>
      </c>
      <c r="G10230">
        <v>45240</v>
      </c>
      <c r="H10230">
        <v>48360</v>
      </c>
      <c r="I10230">
        <v>51480</v>
      </c>
      <c r="J10230">
        <v>54600</v>
      </c>
      <c r="K10230" t="s">
        <v>3082</v>
      </c>
      <c r="L10230">
        <v>307</v>
      </c>
      <c r="M10230">
        <v>60</v>
      </c>
      <c r="N10230" t="s">
        <v>3617</v>
      </c>
    </row>
    <row r="10231" spans="1:14" x14ac:dyDescent="0.2">
      <c r="A10231" t="s">
        <v>15990</v>
      </c>
      <c r="B10231">
        <v>27300</v>
      </c>
      <c r="C10231">
        <v>31200</v>
      </c>
      <c r="D10231">
        <v>35100</v>
      </c>
      <c r="E10231">
        <v>39000</v>
      </c>
      <c r="F10231">
        <v>42120</v>
      </c>
      <c r="G10231">
        <v>45240</v>
      </c>
      <c r="H10231">
        <v>48360</v>
      </c>
      <c r="I10231">
        <v>51480</v>
      </c>
      <c r="J10231">
        <v>54600</v>
      </c>
      <c r="K10231" t="s">
        <v>3082</v>
      </c>
      <c r="L10231">
        <v>309</v>
      </c>
      <c r="M10231">
        <v>60</v>
      </c>
      <c r="N10231" t="s">
        <v>3618</v>
      </c>
    </row>
    <row r="10232" spans="1:14" x14ac:dyDescent="0.2">
      <c r="A10232" t="s">
        <v>15991</v>
      </c>
      <c r="B10232">
        <v>28860</v>
      </c>
      <c r="C10232">
        <v>32940</v>
      </c>
      <c r="D10232">
        <v>37080</v>
      </c>
      <c r="E10232">
        <v>41160</v>
      </c>
      <c r="F10232">
        <v>44460</v>
      </c>
      <c r="G10232">
        <v>47760</v>
      </c>
      <c r="H10232">
        <v>51060</v>
      </c>
      <c r="I10232">
        <v>54360</v>
      </c>
      <c r="J10232">
        <v>57660</v>
      </c>
      <c r="K10232" t="s">
        <v>3082</v>
      </c>
      <c r="L10232">
        <v>311</v>
      </c>
      <c r="M10232">
        <v>60</v>
      </c>
      <c r="N10232" t="s">
        <v>3419</v>
      </c>
    </row>
    <row r="10233" spans="1:14" x14ac:dyDescent="0.2">
      <c r="A10233" t="s">
        <v>15992</v>
      </c>
      <c r="B10233">
        <v>28560</v>
      </c>
      <c r="C10233">
        <v>32640</v>
      </c>
      <c r="D10233">
        <v>36720</v>
      </c>
      <c r="E10233">
        <v>40800</v>
      </c>
      <c r="F10233">
        <v>44100</v>
      </c>
      <c r="G10233">
        <v>47340</v>
      </c>
      <c r="H10233">
        <v>50640</v>
      </c>
      <c r="I10233">
        <v>53880</v>
      </c>
      <c r="J10233">
        <v>57120</v>
      </c>
      <c r="K10233" t="s">
        <v>3082</v>
      </c>
      <c r="L10233">
        <v>313</v>
      </c>
      <c r="M10233">
        <v>60</v>
      </c>
      <c r="N10233" t="s">
        <v>3741</v>
      </c>
    </row>
    <row r="10234" spans="1:14" x14ac:dyDescent="0.2">
      <c r="A10234" t="s">
        <v>15993</v>
      </c>
      <c r="B10234">
        <v>27300</v>
      </c>
      <c r="C10234">
        <v>31200</v>
      </c>
      <c r="D10234">
        <v>35100</v>
      </c>
      <c r="E10234">
        <v>39000</v>
      </c>
      <c r="F10234">
        <v>42120</v>
      </c>
      <c r="G10234">
        <v>45240</v>
      </c>
      <c r="H10234">
        <v>48360</v>
      </c>
      <c r="I10234">
        <v>51480</v>
      </c>
      <c r="J10234">
        <v>54600</v>
      </c>
      <c r="K10234" t="s">
        <v>3082</v>
      </c>
      <c r="L10234">
        <v>315</v>
      </c>
      <c r="M10234">
        <v>60</v>
      </c>
      <c r="N10234" t="s">
        <v>3363</v>
      </c>
    </row>
    <row r="10235" spans="1:14" x14ac:dyDescent="0.2">
      <c r="A10235" t="s">
        <v>15994</v>
      </c>
      <c r="B10235">
        <v>27300</v>
      </c>
      <c r="C10235">
        <v>31200</v>
      </c>
      <c r="D10235">
        <v>35100</v>
      </c>
      <c r="E10235">
        <v>39000</v>
      </c>
      <c r="F10235">
        <v>42120</v>
      </c>
      <c r="G10235">
        <v>45240</v>
      </c>
      <c r="H10235">
        <v>48360</v>
      </c>
      <c r="I10235">
        <v>51480</v>
      </c>
      <c r="J10235">
        <v>54600</v>
      </c>
      <c r="K10235" t="s">
        <v>3082</v>
      </c>
      <c r="L10235">
        <v>317</v>
      </c>
      <c r="M10235">
        <v>60</v>
      </c>
      <c r="N10235" t="s">
        <v>3742</v>
      </c>
    </row>
    <row r="10236" spans="1:14" x14ac:dyDescent="0.2">
      <c r="A10236" t="s">
        <v>15995</v>
      </c>
      <c r="B10236">
        <v>27300</v>
      </c>
      <c r="C10236">
        <v>31200</v>
      </c>
      <c r="D10236">
        <v>35100</v>
      </c>
      <c r="E10236">
        <v>39000</v>
      </c>
      <c r="F10236">
        <v>42120</v>
      </c>
      <c r="G10236">
        <v>45240</v>
      </c>
      <c r="H10236">
        <v>48360</v>
      </c>
      <c r="I10236">
        <v>51480</v>
      </c>
      <c r="J10236">
        <v>54600</v>
      </c>
      <c r="K10236" t="s">
        <v>3082</v>
      </c>
      <c r="L10236">
        <v>319</v>
      </c>
      <c r="M10236">
        <v>60</v>
      </c>
      <c r="N10236" t="s">
        <v>3743</v>
      </c>
    </row>
    <row r="10237" spans="1:14" x14ac:dyDescent="0.2">
      <c r="A10237" t="s">
        <v>15996</v>
      </c>
      <c r="B10237">
        <v>27720</v>
      </c>
      <c r="C10237">
        <v>31680</v>
      </c>
      <c r="D10237">
        <v>35640</v>
      </c>
      <c r="E10237">
        <v>39540</v>
      </c>
      <c r="F10237">
        <v>42720</v>
      </c>
      <c r="G10237">
        <v>45900</v>
      </c>
      <c r="H10237">
        <v>49080</v>
      </c>
      <c r="I10237">
        <v>52200</v>
      </c>
      <c r="J10237">
        <v>55380</v>
      </c>
      <c r="K10237" t="s">
        <v>3082</v>
      </c>
      <c r="L10237">
        <v>321</v>
      </c>
      <c r="M10237">
        <v>60</v>
      </c>
      <c r="N10237" t="s">
        <v>3744</v>
      </c>
    </row>
    <row r="10238" spans="1:14" x14ac:dyDescent="0.2">
      <c r="A10238" t="s">
        <v>15997</v>
      </c>
      <c r="B10238">
        <v>42360</v>
      </c>
      <c r="C10238">
        <v>48420</v>
      </c>
      <c r="D10238">
        <v>54480</v>
      </c>
      <c r="E10238">
        <v>60480</v>
      </c>
      <c r="F10238">
        <v>65340</v>
      </c>
      <c r="G10238">
        <v>70200</v>
      </c>
      <c r="H10238">
        <v>75000</v>
      </c>
      <c r="I10238">
        <v>79860</v>
      </c>
      <c r="J10238">
        <v>84720</v>
      </c>
      <c r="K10238" t="s">
        <v>3083</v>
      </c>
      <c r="L10238">
        <v>1</v>
      </c>
      <c r="M10238">
        <v>60</v>
      </c>
      <c r="N10238" t="s">
        <v>3745</v>
      </c>
    </row>
    <row r="10239" spans="1:14" x14ac:dyDescent="0.2">
      <c r="A10239" t="s">
        <v>15998</v>
      </c>
      <c r="B10239">
        <v>55020</v>
      </c>
      <c r="C10239">
        <v>62880</v>
      </c>
      <c r="D10239">
        <v>70740</v>
      </c>
      <c r="E10239">
        <v>78600</v>
      </c>
      <c r="F10239">
        <v>84900</v>
      </c>
      <c r="G10239">
        <v>91200</v>
      </c>
      <c r="H10239">
        <v>97500</v>
      </c>
      <c r="I10239">
        <v>103800</v>
      </c>
      <c r="J10239">
        <v>110040</v>
      </c>
      <c r="K10239" t="s">
        <v>3083</v>
      </c>
      <c r="L10239">
        <v>3</v>
      </c>
      <c r="M10239">
        <v>60</v>
      </c>
      <c r="N10239" t="s">
        <v>3746</v>
      </c>
    </row>
    <row r="10240" spans="1:14" x14ac:dyDescent="0.2">
      <c r="A10240" t="s">
        <v>15999</v>
      </c>
      <c r="B10240">
        <v>50340</v>
      </c>
      <c r="C10240">
        <v>57540</v>
      </c>
      <c r="D10240">
        <v>64740</v>
      </c>
      <c r="E10240">
        <v>71880</v>
      </c>
      <c r="F10240">
        <v>77640</v>
      </c>
      <c r="G10240">
        <v>83400</v>
      </c>
      <c r="H10240">
        <v>89160</v>
      </c>
      <c r="I10240">
        <v>94920</v>
      </c>
      <c r="J10240">
        <v>100680</v>
      </c>
      <c r="K10240" t="s">
        <v>3083</v>
      </c>
      <c r="L10240">
        <v>5</v>
      </c>
      <c r="M10240">
        <v>60</v>
      </c>
      <c r="N10240" t="s">
        <v>3747</v>
      </c>
    </row>
    <row r="10241" spans="1:14" x14ac:dyDescent="0.2">
      <c r="A10241" t="s">
        <v>16000</v>
      </c>
      <c r="B10241">
        <v>50700</v>
      </c>
      <c r="C10241">
        <v>57960</v>
      </c>
      <c r="D10241">
        <v>65220</v>
      </c>
      <c r="E10241">
        <v>72420</v>
      </c>
      <c r="F10241">
        <v>78240</v>
      </c>
      <c r="G10241">
        <v>84060</v>
      </c>
      <c r="H10241">
        <v>89820</v>
      </c>
      <c r="I10241">
        <v>95640</v>
      </c>
      <c r="J10241">
        <v>101400</v>
      </c>
      <c r="K10241" t="s">
        <v>3083</v>
      </c>
      <c r="L10241">
        <v>7</v>
      </c>
      <c r="M10241">
        <v>60</v>
      </c>
      <c r="N10241" t="s">
        <v>3748</v>
      </c>
    </row>
    <row r="10242" spans="1:14" x14ac:dyDescent="0.2">
      <c r="A10242" t="s">
        <v>16001</v>
      </c>
      <c r="B10242">
        <v>48660</v>
      </c>
      <c r="C10242">
        <v>55620</v>
      </c>
      <c r="D10242">
        <v>62580</v>
      </c>
      <c r="E10242">
        <v>69480</v>
      </c>
      <c r="F10242">
        <v>75060</v>
      </c>
      <c r="G10242">
        <v>80640</v>
      </c>
      <c r="H10242">
        <v>86160</v>
      </c>
      <c r="I10242">
        <v>91740</v>
      </c>
      <c r="J10242">
        <v>97320</v>
      </c>
      <c r="K10242" t="s">
        <v>3083</v>
      </c>
      <c r="L10242">
        <v>9</v>
      </c>
      <c r="M10242">
        <v>60</v>
      </c>
      <c r="N10242" t="s">
        <v>3749</v>
      </c>
    </row>
    <row r="10243" spans="1:14" x14ac:dyDescent="0.2">
      <c r="A10243" t="s">
        <v>16002</v>
      </c>
      <c r="B10243">
        <v>37440</v>
      </c>
      <c r="C10243">
        <v>42780</v>
      </c>
      <c r="D10243">
        <v>48120</v>
      </c>
      <c r="E10243">
        <v>53460</v>
      </c>
      <c r="F10243">
        <v>57780</v>
      </c>
      <c r="G10243">
        <v>62040</v>
      </c>
      <c r="H10243">
        <v>66300</v>
      </c>
      <c r="I10243">
        <v>70620</v>
      </c>
      <c r="J10243">
        <v>74880</v>
      </c>
      <c r="K10243" t="s">
        <v>3084</v>
      </c>
      <c r="L10243">
        <v>1</v>
      </c>
      <c r="M10243">
        <v>60</v>
      </c>
      <c r="N10243" t="s">
        <v>3039</v>
      </c>
    </row>
    <row r="10244" spans="1:14" x14ac:dyDescent="0.2">
      <c r="A10244" t="s">
        <v>16003</v>
      </c>
      <c r="B10244">
        <v>29640</v>
      </c>
      <c r="C10244">
        <v>33840</v>
      </c>
      <c r="D10244">
        <v>38100</v>
      </c>
      <c r="E10244">
        <v>42300</v>
      </c>
      <c r="F10244">
        <v>45720</v>
      </c>
      <c r="G10244">
        <v>49080</v>
      </c>
      <c r="H10244">
        <v>52500</v>
      </c>
      <c r="I10244">
        <v>55860</v>
      </c>
      <c r="J10244">
        <v>59220</v>
      </c>
      <c r="K10244" t="s">
        <v>3084</v>
      </c>
      <c r="L10244">
        <v>3</v>
      </c>
      <c r="M10244">
        <v>60</v>
      </c>
      <c r="N10244" t="s">
        <v>3066</v>
      </c>
    </row>
    <row r="10245" spans="1:14" x14ac:dyDescent="0.2">
      <c r="A10245" t="s">
        <v>16004</v>
      </c>
      <c r="B10245">
        <v>32460</v>
      </c>
      <c r="C10245">
        <v>37080</v>
      </c>
      <c r="D10245">
        <v>41700</v>
      </c>
      <c r="E10245">
        <v>46320</v>
      </c>
      <c r="F10245">
        <v>50040</v>
      </c>
      <c r="G10245">
        <v>53760</v>
      </c>
      <c r="H10245">
        <v>57480</v>
      </c>
      <c r="I10245">
        <v>61200</v>
      </c>
      <c r="J10245">
        <v>64860</v>
      </c>
      <c r="K10245" t="s">
        <v>3084</v>
      </c>
      <c r="L10245">
        <v>5</v>
      </c>
      <c r="M10245">
        <v>60</v>
      </c>
      <c r="N10245" t="s">
        <v>3040</v>
      </c>
    </row>
    <row r="10246" spans="1:14" x14ac:dyDescent="0.2">
      <c r="A10246" t="s">
        <v>16005</v>
      </c>
      <c r="B10246">
        <v>33180</v>
      </c>
      <c r="C10246">
        <v>37920</v>
      </c>
      <c r="D10246">
        <v>42660</v>
      </c>
      <c r="E10246">
        <v>47340</v>
      </c>
      <c r="F10246">
        <v>51180</v>
      </c>
      <c r="G10246">
        <v>54960</v>
      </c>
      <c r="H10246">
        <v>58740</v>
      </c>
      <c r="I10246">
        <v>62520</v>
      </c>
      <c r="J10246">
        <v>66300</v>
      </c>
      <c r="K10246" t="s">
        <v>3084</v>
      </c>
      <c r="L10246">
        <v>7</v>
      </c>
      <c r="M10246">
        <v>60</v>
      </c>
      <c r="N10246" t="s">
        <v>3041</v>
      </c>
    </row>
    <row r="10247" spans="1:14" x14ac:dyDescent="0.2">
      <c r="A10247" t="s">
        <v>16006</v>
      </c>
      <c r="B10247">
        <v>29580</v>
      </c>
      <c r="C10247">
        <v>33840</v>
      </c>
      <c r="D10247">
        <v>38040</v>
      </c>
      <c r="E10247">
        <v>42240</v>
      </c>
      <c r="F10247">
        <v>45660</v>
      </c>
      <c r="G10247">
        <v>49020</v>
      </c>
      <c r="H10247">
        <v>52380</v>
      </c>
      <c r="I10247">
        <v>55800</v>
      </c>
      <c r="J10247">
        <v>59160</v>
      </c>
      <c r="K10247" t="s">
        <v>3084</v>
      </c>
      <c r="L10247">
        <v>9</v>
      </c>
      <c r="M10247">
        <v>60</v>
      </c>
      <c r="N10247" t="s">
        <v>3042</v>
      </c>
    </row>
    <row r="10248" spans="1:14" x14ac:dyDescent="0.2">
      <c r="A10248" t="s">
        <v>16007</v>
      </c>
      <c r="B10248">
        <v>31980</v>
      </c>
      <c r="C10248">
        <v>36540</v>
      </c>
      <c r="D10248">
        <v>41100</v>
      </c>
      <c r="E10248">
        <v>45660</v>
      </c>
      <c r="F10248">
        <v>49320</v>
      </c>
      <c r="G10248">
        <v>52980</v>
      </c>
      <c r="H10248">
        <v>56640</v>
      </c>
      <c r="I10248">
        <v>60300</v>
      </c>
      <c r="J10248">
        <v>63960</v>
      </c>
      <c r="K10248" t="s">
        <v>3084</v>
      </c>
      <c r="L10248">
        <v>11</v>
      </c>
      <c r="M10248">
        <v>60</v>
      </c>
      <c r="N10248" t="s">
        <v>3043</v>
      </c>
    </row>
    <row r="10249" spans="1:14" x14ac:dyDescent="0.2">
      <c r="A10249" t="s">
        <v>16008</v>
      </c>
      <c r="B10249">
        <v>35280</v>
      </c>
      <c r="C10249">
        <v>40320</v>
      </c>
      <c r="D10249">
        <v>45360</v>
      </c>
      <c r="E10249">
        <v>50340</v>
      </c>
      <c r="F10249">
        <v>54420</v>
      </c>
      <c r="G10249">
        <v>58440</v>
      </c>
      <c r="H10249">
        <v>62460</v>
      </c>
      <c r="I10249">
        <v>66480</v>
      </c>
      <c r="J10249">
        <v>70500</v>
      </c>
      <c r="K10249" t="s">
        <v>3084</v>
      </c>
      <c r="L10249">
        <v>13</v>
      </c>
      <c r="M10249">
        <v>60</v>
      </c>
      <c r="N10249" t="s">
        <v>3044</v>
      </c>
    </row>
    <row r="10250" spans="1:14" x14ac:dyDescent="0.2">
      <c r="A10250" t="s">
        <v>16009</v>
      </c>
      <c r="B10250">
        <v>37440</v>
      </c>
      <c r="C10250">
        <v>42780</v>
      </c>
      <c r="D10250">
        <v>48120</v>
      </c>
      <c r="E10250">
        <v>53460</v>
      </c>
      <c r="F10250">
        <v>57780</v>
      </c>
      <c r="G10250">
        <v>62040</v>
      </c>
      <c r="H10250">
        <v>66300</v>
      </c>
      <c r="I10250">
        <v>70620</v>
      </c>
      <c r="J10250">
        <v>74880</v>
      </c>
      <c r="K10250" t="s">
        <v>3084</v>
      </c>
      <c r="L10250">
        <v>15</v>
      </c>
      <c r="M10250">
        <v>60</v>
      </c>
      <c r="N10250" t="s">
        <v>3045</v>
      </c>
    </row>
    <row r="10251" spans="1:14" x14ac:dyDescent="0.2">
      <c r="A10251" t="s">
        <v>16010</v>
      </c>
      <c r="B10251">
        <v>32100</v>
      </c>
      <c r="C10251">
        <v>36660</v>
      </c>
      <c r="D10251">
        <v>41220</v>
      </c>
      <c r="E10251">
        <v>45780</v>
      </c>
      <c r="F10251">
        <v>49500</v>
      </c>
      <c r="G10251">
        <v>53160</v>
      </c>
      <c r="H10251">
        <v>56820</v>
      </c>
      <c r="I10251">
        <v>60480</v>
      </c>
      <c r="J10251">
        <v>64140</v>
      </c>
      <c r="K10251" t="s">
        <v>3084</v>
      </c>
      <c r="L10251">
        <v>17</v>
      </c>
      <c r="M10251">
        <v>60</v>
      </c>
      <c r="N10251" t="s">
        <v>2207</v>
      </c>
    </row>
    <row r="10252" spans="1:14" x14ac:dyDescent="0.2">
      <c r="A10252" t="s">
        <v>16011</v>
      </c>
      <c r="B10252">
        <v>35880</v>
      </c>
      <c r="C10252">
        <v>41040</v>
      </c>
      <c r="D10252">
        <v>46140</v>
      </c>
      <c r="E10252">
        <v>51240</v>
      </c>
      <c r="F10252">
        <v>55380</v>
      </c>
      <c r="G10252">
        <v>59460</v>
      </c>
      <c r="H10252">
        <v>63540</v>
      </c>
      <c r="I10252">
        <v>67680</v>
      </c>
      <c r="J10252">
        <v>71760</v>
      </c>
      <c r="K10252" t="s">
        <v>3084</v>
      </c>
      <c r="L10252">
        <v>19</v>
      </c>
      <c r="M10252">
        <v>60</v>
      </c>
      <c r="N10252" t="s">
        <v>2208</v>
      </c>
    </row>
    <row r="10253" spans="1:14" x14ac:dyDescent="0.2">
      <c r="A10253" t="s">
        <v>16012</v>
      </c>
      <c r="B10253">
        <v>31860</v>
      </c>
      <c r="C10253">
        <v>36420</v>
      </c>
      <c r="D10253">
        <v>40980</v>
      </c>
      <c r="E10253">
        <v>45480</v>
      </c>
      <c r="F10253">
        <v>49140</v>
      </c>
      <c r="G10253">
        <v>52800</v>
      </c>
      <c r="H10253">
        <v>56400</v>
      </c>
      <c r="I10253">
        <v>60060</v>
      </c>
      <c r="J10253">
        <v>63720</v>
      </c>
      <c r="K10253" t="s">
        <v>3084</v>
      </c>
      <c r="L10253">
        <v>21</v>
      </c>
      <c r="M10253">
        <v>60</v>
      </c>
      <c r="N10253" t="s">
        <v>2209</v>
      </c>
    </row>
    <row r="10254" spans="1:14" x14ac:dyDescent="0.2">
      <c r="A10254" t="s">
        <v>16013</v>
      </c>
      <c r="B10254">
        <v>29580</v>
      </c>
      <c r="C10254">
        <v>33840</v>
      </c>
      <c r="D10254">
        <v>38040</v>
      </c>
      <c r="E10254">
        <v>42240</v>
      </c>
      <c r="F10254">
        <v>45660</v>
      </c>
      <c r="G10254">
        <v>49020</v>
      </c>
      <c r="H10254">
        <v>52380</v>
      </c>
      <c r="I10254">
        <v>55800</v>
      </c>
      <c r="J10254">
        <v>59160</v>
      </c>
      <c r="K10254" t="s">
        <v>3084</v>
      </c>
      <c r="L10254">
        <v>23</v>
      </c>
      <c r="M10254">
        <v>60</v>
      </c>
      <c r="N10254" t="s">
        <v>3440</v>
      </c>
    </row>
    <row r="10255" spans="1:14" x14ac:dyDescent="0.2">
      <c r="A10255" t="s">
        <v>16014</v>
      </c>
      <c r="B10255">
        <v>29580</v>
      </c>
      <c r="C10255">
        <v>33840</v>
      </c>
      <c r="D10255">
        <v>38040</v>
      </c>
      <c r="E10255">
        <v>42240</v>
      </c>
      <c r="F10255">
        <v>45660</v>
      </c>
      <c r="G10255">
        <v>49020</v>
      </c>
      <c r="H10255">
        <v>52380</v>
      </c>
      <c r="I10255">
        <v>55800</v>
      </c>
      <c r="J10255">
        <v>59160</v>
      </c>
      <c r="K10255" t="s">
        <v>3084</v>
      </c>
      <c r="L10255">
        <v>25</v>
      </c>
      <c r="M10255">
        <v>60</v>
      </c>
      <c r="N10255" t="s">
        <v>2210</v>
      </c>
    </row>
    <row r="10256" spans="1:14" x14ac:dyDescent="0.2">
      <c r="A10256" t="s">
        <v>16015</v>
      </c>
      <c r="B10256">
        <v>37440</v>
      </c>
      <c r="C10256">
        <v>42780</v>
      </c>
      <c r="D10256">
        <v>48120</v>
      </c>
      <c r="E10256">
        <v>53460</v>
      </c>
      <c r="F10256">
        <v>57780</v>
      </c>
      <c r="G10256">
        <v>62040</v>
      </c>
      <c r="H10256">
        <v>66300</v>
      </c>
      <c r="I10256">
        <v>70620</v>
      </c>
      <c r="J10256">
        <v>74880</v>
      </c>
      <c r="K10256" t="s">
        <v>3084</v>
      </c>
      <c r="L10256">
        <v>27</v>
      </c>
      <c r="M10256">
        <v>60</v>
      </c>
      <c r="N10256" t="s">
        <v>2211</v>
      </c>
    </row>
    <row r="10257" spans="1:14" x14ac:dyDescent="0.2">
      <c r="A10257" t="s">
        <v>16016</v>
      </c>
      <c r="B10257">
        <v>32340</v>
      </c>
      <c r="C10257">
        <v>36960</v>
      </c>
      <c r="D10257">
        <v>41580</v>
      </c>
      <c r="E10257">
        <v>46200</v>
      </c>
      <c r="F10257">
        <v>49920</v>
      </c>
      <c r="G10257">
        <v>53640</v>
      </c>
      <c r="H10257">
        <v>57300</v>
      </c>
      <c r="I10257">
        <v>61020</v>
      </c>
      <c r="J10257">
        <v>64680</v>
      </c>
      <c r="K10257" t="s">
        <v>3084</v>
      </c>
      <c r="L10257">
        <v>29</v>
      </c>
      <c r="M10257">
        <v>60</v>
      </c>
      <c r="N10257" t="s">
        <v>2212</v>
      </c>
    </row>
    <row r="10258" spans="1:14" x14ac:dyDescent="0.2">
      <c r="A10258" t="s">
        <v>16017</v>
      </c>
      <c r="B10258">
        <v>29820</v>
      </c>
      <c r="C10258">
        <v>34080</v>
      </c>
      <c r="D10258">
        <v>38340</v>
      </c>
      <c r="E10258">
        <v>42540</v>
      </c>
      <c r="F10258">
        <v>45960</v>
      </c>
      <c r="G10258">
        <v>49380</v>
      </c>
      <c r="H10258">
        <v>52800</v>
      </c>
      <c r="I10258">
        <v>56160</v>
      </c>
      <c r="J10258">
        <v>59580</v>
      </c>
      <c r="K10258" t="s">
        <v>3084</v>
      </c>
      <c r="L10258">
        <v>31</v>
      </c>
      <c r="M10258">
        <v>60</v>
      </c>
      <c r="N10258" t="s">
        <v>2213</v>
      </c>
    </row>
    <row r="10259" spans="1:14" x14ac:dyDescent="0.2">
      <c r="A10259" t="s">
        <v>16018</v>
      </c>
      <c r="B10259">
        <v>29580</v>
      </c>
      <c r="C10259">
        <v>33840</v>
      </c>
      <c r="D10259">
        <v>38040</v>
      </c>
      <c r="E10259">
        <v>42240</v>
      </c>
      <c r="F10259">
        <v>45660</v>
      </c>
      <c r="G10259">
        <v>49020</v>
      </c>
      <c r="H10259">
        <v>52380</v>
      </c>
      <c r="I10259">
        <v>55800</v>
      </c>
      <c r="J10259">
        <v>59160</v>
      </c>
      <c r="K10259" t="s">
        <v>3084</v>
      </c>
      <c r="L10259">
        <v>33</v>
      </c>
      <c r="M10259">
        <v>60</v>
      </c>
      <c r="N10259" t="s">
        <v>3373</v>
      </c>
    </row>
    <row r="10260" spans="1:14" x14ac:dyDescent="0.2">
      <c r="A10260" t="s">
        <v>16019</v>
      </c>
      <c r="B10260">
        <v>29580</v>
      </c>
      <c r="C10260">
        <v>33840</v>
      </c>
      <c r="D10260">
        <v>38040</v>
      </c>
      <c r="E10260">
        <v>42240</v>
      </c>
      <c r="F10260">
        <v>45660</v>
      </c>
      <c r="G10260">
        <v>49020</v>
      </c>
      <c r="H10260">
        <v>52380</v>
      </c>
      <c r="I10260">
        <v>55800</v>
      </c>
      <c r="J10260">
        <v>59160</v>
      </c>
      <c r="K10260" t="s">
        <v>3084</v>
      </c>
      <c r="L10260">
        <v>35</v>
      </c>
      <c r="M10260">
        <v>60</v>
      </c>
      <c r="N10260" t="s">
        <v>2214</v>
      </c>
    </row>
    <row r="10261" spans="1:14" x14ac:dyDescent="0.2">
      <c r="A10261" t="s">
        <v>16020</v>
      </c>
      <c r="B10261">
        <v>29580</v>
      </c>
      <c r="C10261">
        <v>33840</v>
      </c>
      <c r="D10261">
        <v>38040</v>
      </c>
      <c r="E10261">
        <v>42240</v>
      </c>
      <c r="F10261">
        <v>45660</v>
      </c>
      <c r="G10261">
        <v>49020</v>
      </c>
      <c r="H10261">
        <v>52380</v>
      </c>
      <c r="I10261">
        <v>55800</v>
      </c>
      <c r="J10261">
        <v>59160</v>
      </c>
      <c r="K10261" t="s">
        <v>3084</v>
      </c>
      <c r="L10261">
        <v>37</v>
      </c>
      <c r="M10261">
        <v>60</v>
      </c>
      <c r="N10261" t="s">
        <v>2716</v>
      </c>
    </row>
    <row r="10262" spans="1:14" x14ac:dyDescent="0.2">
      <c r="A10262" t="s">
        <v>16021</v>
      </c>
      <c r="B10262">
        <v>29580</v>
      </c>
      <c r="C10262">
        <v>33840</v>
      </c>
      <c r="D10262">
        <v>38040</v>
      </c>
      <c r="E10262">
        <v>42240</v>
      </c>
      <c r="F10262">
        <v>45660</v>
      </c>
      <c r="G10262">
        <v>49020</v>
      </c>
      <c r="H10262">
        <v>52380</v>
      </c>
      <c r="I10262">
        <v>55800</v>
      </c>
      <c r="J10262">
        <v>59160</v>
      </c>
      <c r="K10262" t="s">
        <v>3084</v>
      </c>
      <c r="L10262">
        <v>39</v>
      </c>
      <c r="M10262">
        <v>60</v>
      </c>
      <c r="N10262" t="s">
        <v>3323</v>
      </c>
    </row>
    <row r="10263" spans="1:14" x14ac:dyDescent="0.2">
      <c r="A10263" t="s">
        <v>16022</v>
      </c>
      <c r="B10263">
        <v>36720</v>
      </c>
      <c r="C10263">
        <v>42000</v>
      </c>
      <c r="D10263">
        <v>47220</v>
      </c>
      <c r="E10263">
        <v>52440</v>
      </c>
      <c r="F10263">
        <v>56640</v>
      </c>
      <c r="G10263">
        <v>60840</v>
      </c>
      <c r="H10263">
        <v>65040</v>
      </c>
      <c r="I10263">
        <v>69240</v>
      </c>
      <c r="J10263">
        <v>73440</v>
      </c>
      <c r="K10263" t="s">
        <v>3084</v>
      </c>
      <c r="L10263">
        <v>41</v>
      </c>
      <c r="M10263">
        <v>60</v>
      </c>
      <c r="N10263" t="s">
        <v>3327</v>
      </c>
    </row>
    <row r="10264" spans="1:14" x14ac:dyDescent="0.2">
      <c r="A10264" t="s">
        <v>16023</v>
      </c>
      <c r="B10264">
        <v>31860</v>
      </c>
      <c r="C10264">
        <v>36420</v>
      </c>
      <c r="D10264">
        <v>40980</v>
      </c>
      <c r="E10264">
        <v>45480</v>
      </c>
      <c r="F10264">
        <v>49140</v>
      </c>
      <c r="G10264">
        <v>52800</v>
      </c>
      <c r="H10264">
        <v>56400</v>
      </c>
      <c r="I10264">
        <v>60060</v>
      </c>
      <c r="J10264">
        <v>63720</v>
      </c>
      <c r="K10264" t="s">
        <v>3084</v>
      </c>
      <c r="L10264">
        <v>43</v>
      </c>
      <c r="M10264">
        <v>60</v>
      </c>
      <c r="N10264" t="s">
        <v>2724</v>
      </c>
    </row>
    <row r="10265" spans="1:14" x14ac:dyDescent="0.2">
      <c r="A10265" t="s">
        <v>16024</v>
      </c>
      <c r="B10265">
        <v>29580</v>
      </c>
      <c r="C10265">
        <v>33840</v>
      </c>
      <c r="D10265">
        <v>38040</v>
      </c>
      <c r="E10265">
        <v>42240</v>
      </c>
      <c r="F10265">
        <v>45660</v>
      </c>
      <c r="G10265">
        <v>49020</v>
      </c>
      <c r="H10265">
        <v>52380</v>
      </c>
      <c r="I10265">
        <v>55800</v>
      </c>
      <c r="J10265">
        <v>59160</v>
      </c>
      <c r="K10265" t="s">
        <v>3084</v>
      </c>
      <c r="L10265">
        <v>45</v>
      </c>
      <c r="M10265">
        <v>60</v>
      </c>
      <c r="N10265" t="s">
        <v>2215</v>
      </c>
    </row>
    <row r="10266" spans="1:14" x14ac:dyDescent="0.2">
      <c r="A10266" t="s">
        <v>16025</v>
      </c>
      <c r="B10266">
        <v>30300</v>
      </c>
      <c r="C10266">
        <v>34620</v>
      </c>
      <c r="D10266">
        <v>38940</v>
      </c>
      <c r="E10266">
        <v>43260</v>
      </c>
      <c r="F10266">
        <v>46740</v>
      </c>
      <c r="G10266">
        <v>50220</v>
      </c>
      <c r="H10266">
        <v>53700</v>
      </c>
      <c r="I10266">
        <v>57120</v>
      </c>
      <c r="J10266">
        <v>60600</v>
      </c>
      <c r="K10266" t="s">
        <v>3084</v>
      </c>
      <c r="L10266">
        <v>47</v>
      </c>
      <c r="M10266">
        <v>60</v>
      </c>
      <c r="N10266" t="s">
        <v>2216</v>
      </c>
    </row>
    <row r="10267" spans="1:14" x14ac:dyDescent="0.2">
      <c r="A10267" t="s">
        <v>16026</v>
      </c>
      <c r="B10267">
        <v>29580</v>
      </c>
      <c r="C10267">
        <v>33840</v>
      </c>
      <c r="D10267">
        <v>38040</v>
      </c>
      <c r="E10267">
        <v>42240</v>
      </c>
      <c r="F10267">
        <v>45660</v>
      </c>
      <c r="G10267">
        <v>49020</v>
      </c>
      <c r="H10267">
        <v>52380</v>
      </c>
      <c r="I10267">
        <v>55800</v>
      </c>
      <c r="J10267">
        <v>59160</v>
      </c>
      <c r="K10267" t="s">
        <v>3084</v>
      </c>
      <c r="L10267">
        <v>49</v>
      </c>
      <c r="M10267">
        <v>60</v>
      </c>
      <c r="N10267" t="s">
        <v>2217</v>
      </c>
    </row>
    <row r="10268" spans="1:14" x14ac:dyDescent="0.2">
      <c r="A10268" t="s">
        <v>16027</v>
      </c>
      <c r="B10268">
        <v>35880</v>
      </c>
      <c r="C10268">
        <v>41040</v>
      </c>
      <c r="D10268">
        <v>46140</v>
      </c>
      <c r="E10268">
        <v>51240</v>
      </c>
      <c r="F10268">
        <v>55380</v>
      </c>
      <c r="G10268">
        <v>59460</v>
      </c>
      <c r="H10268">
        <v>63540</v>
      </c>
      <c r="I10268">
        <v>67680</v>
      </c>
      <c r="J10268">
        <v>71760</v>
      </c>
      <c r="K10268" t="s">
        <v>3084</v>
      </c>
      <c r="L10268">
        <v>51</v>
      </c>
      <c r="M10268">
        <v>60</v>
      </c>
      <c r="N10268" t="s">
        <v>3334</v>
      </c>
    </row>
    <row r="10269" spans="1:14" x14ac:dyDescent="0.2">
      <c r="A10269" t="s">
        <v>16028</v>
      </c>
      <c r="B10269">
        <v>29580</v>
      </c>
      <c r="C10269">
        <v>33840</v>
      </c>
      <c r="D10269">
        <v>38040</v>
      </c>
      <c r="E10269">
        <v>42240</v>
      </c>
      <c r="F10269">
        <v>45660</v>
      </c>
      <c r="G10269">
        <v>49020</v>
      </c>
      <c r="H10269">
        <v>52380</v>
      </c>
      <c r="I10269">
        <v>55800</v>
      </c>
      <c r="J10269">
        <v>59160</v>
      </c>
      <c r="K10269" t="s">
        <v>3084</v>
      </c>
      <c r="L10269">
        <v>53</v>
      </c>
      <c r="M10269">
        <v>60</v>
      </c>
      <c r="N10269" t="s">
        <v>2218</v>
      </c>
    </row>
    <row r="10270" spans="1:14" x14ac:dyDescent="0.2">
      <c r="A10270" t="s">
        <v>16029</v>
      </c>
      <c r="B10270">
        <v>32940</v>
      </c>
      <c r="C10270">
        <v>37680</v>
      </c>
      <c r="D10270">
        <v>42360</v>
      </c>
      <c r="E10270">
        <v>47040</v>
      </c>
      <c r="F10270">
        <v>50820</v>
      </c>
      <c r="G10270">
        <v>54600</v>
      </c>
      <c r="H10270">
        <v>58380</v>
      </c>
      <c r="I10270">
        <v>62100</v>
      </c>
      <c r="J10270">
        <v>65880</v>
      </c>
      <c r="K10270" t="s">
        <v>3084</v>
      </c>
      <c r="L10270">
        <v>55</v>
      </c>
      <c r="M10270">
        <v>60</v>
      </c>
      <c r="N10270" t="s">
        <v>2219</v>
      </c>
    </row>
    <row r="10271" spans="1:14" x14ac:dyDescent="0.2">
      <c r="A10271" t="s">
        <v>16030</v>
      </c>
      <c r="B10271">
        <v>35100</v>
      </c>
      <c r="C10271">
        <v>40080</v>
      </c>
      <c r="D10271">
        <v>45120</v>
      </c>
      <c r="E10271">
        <v>50100</v>
      </c>
      <c r="F10271">
        <v>54120</v>
      </c>
      <c r="G10271">
        <v>58140</v>
      </c>
      <c r="H10271">
        <v>62160</v>
      </c>
      <c r="I10271">
        <v>66180</v>
      </c>
      <c r="J10271">
        <v>70140</v>
      </c>
      <c r="K10271" t="s">
        <v>3084</v>
      </c>
      <c r="L10271">
        <v>57</v>
      </c>
      <c r="M10271">
        <v>60</v>
      </c>
      <c r="N10271" t="s">
        <v>2220</v>
      </c>
    </row>
    <row r="10272" spans="1:14" x14ac:dyDescent="0.2">
      <c r="A10272" t="s">
        <v>16031</v>
      </c>
      <c r="B10272">
        <v>29580</v>
      </c>
      <c r="C10272">
        <v>33840</v>
      </c>
      <c r="D10272">
        <v>38040</v>
      </c>
      <c r="E10272">
        <v>42240</v>
      </c>
      <c r="F10272">
        <v>45660</v>
      </c>
      <c r="G10272">
        <v>49020</v>
      </c>
      <c r="H10272">
        <v>52380</v>
      </c>
      <c r="I10272">
        <v>55800</v>
      </c>
      <c r="J10272">
        <v>59160</v>
      </c>
      <c r="K10272" t="s">
        <v>3084</v>
      </c>
      <c r="L10272">
        <v>59</v>
      </c>
      <c r="M10272">
        <v>60</v>
      </c>
      <c r="N10272" t="s">
        <v>2221</v>
      </c>
    </row>
    <row r="10273" spans="1:14" x14ac:dyDescent="0.2">
      <c r="A10273" t="s">
        <v>16032</v>
      </c>
      <c r="B10273">
        <v>29580</v>
      </c>
      <c r="C10273">
        <v>33840</v>
      </c>
      <c r="D10273">
        <v>38040</v>
      </c>
      <c r="E10273">
        <v>42240</v>
      </c>
      <c r="F10273">
        <v>45660</v>
      </c>
      <c r="G10273">
        <v>49020</v>
      </c>
      <c r="H10273">
        <v>52380</v>
      </c>
      <c r="I10273">
        <v>55800</v>
      </c>
      <c r="J10273">
        <v>59160</v>
      </c>
      <c r="K10273" t="s">
        <v>3084</v>
      </c>
      <c r="L10273">
        <v>61</v>
      </c>
      <c r="M10273">
        <v>60</v>
      </c>
      <c r="N10273" t="s">
        <v>2222</v>
      </c>
    </row>
    <row r="10274" spans="1:14" x14ac:dyDescent="0.2">
      <c r="A10274" t="s">
        <v>16033</v>
      </c>
      <c r="B10274">
        <v>29580</v>
      </c>
      <c r="C10274">
        <v>33840</v>
      </c>
      <c r="D10274">
        <v>38040</v>
      </c>
      <c r="E10274">
        <v>42240</v>
      </c>
      <c r="F10274">
        <v>45660</v>
      </c>
      <c r="G10274">
        <v>49020</v>
      </c>
      <c r="H10274">
        <v>52380</v>
      </c>
      <c r="I10274">
        <v>55800</v>
      </c>
      <c r="J10274">
        <v>59160</v>
      </c>
      <c r="K10274" t="s">
        <v>3084</v>
      </c>
      <c r="L10274">
        <v>63</v>
      </c>
      <c r="M10274">
        <v>60</v>
      </c>
      <c r="N10274" t="s">
        <v>3394</v>
      </c>
    </row>
    <row r="10275" spans="1:14" x14ac:dyDescent="0.2">
      <c r="A10275" t="s">
        <v>16034</v>
      </c>
      <c r="B10275">
        <v>29580</v>
      </c>
      <c r="C10275">
        <v>33840</v>
      </c>
      <c r="D10275">
        <v>38040</v>
      </c>
      <c r="E10275">
        <v>42240</v>
      </c>
      <c r="F10275">
        <v>45660</v>
      </c>
      <c r="G10275">
        <v>49020</v>
      </c>
      <c r="H10275">
        <v>52380</v>
      </c>
      <c r="I10275">
        <v>55800</v>
      </c>
      <c r="J10275">
        <v>59160</v>
      </c>
      <c r="K10275" t="s">
        <v>3084</v>
      </c>
      <c r="L10275">
        <v>65</v>
      </c>
      <c r="M10275">
        <v>60</v>
      </c>
      <c r="N10275" t="s">
        <v>3342</v>
      </c>
    </row>
    <row r="10276" spans="1:14" x14ac:dyDescent="0.2">
      <c r="A10276" t="s">
        <v>16035</v>
      </c>
      <c r="B10276">
        <v>29580</v>
      </c>
      <c r="C10276">
        <v>33840</v>
      </c>
      <c r="D10276">
        <v>38040</v>
      </c>
      <c r="E10276">
        <v>42240</v>
      </c>
      <c r="F10276">
        <v>45660</v>
      </c>
      <c r="G10276">
        <v>49020</v>
      </c>
      <c r="H10276">
        <v>52380</v>
      </c>
      <c r="I10276">
        <v>55800</v>
      </c>
      <c r="J10276">
        <v>59160</v>
      </c>
      <c r="K10276" t="s">
        <v>3084</v>
      </c>
      <c r="L10276">
        <v>67</v>
      </c>
      <c r="M10276">
        <v>60</v>
      </c>
      <c r="N10276" t="s">
        <v>2223</v>
      </c>
    </row>
    <row r="10277" spans="1:14" x14ac:dyDescent="0.2">
      <c r="A10277" t="s">
        <v>16036</v>
      </c>
      <c r="B10277">
        <v>35580</v>
      </c>
      <c r="C10277">
        <v>40680</v>
      </c>
      <c r="D10277">
        <v>45780</v>
      </c>
      <c r="E10277">
        <v>50820</v>
      </c>
      <c r="F10277">
        <v>54900</v>
      </c>
      <c r="G10277">
        <v>58980</v>
      </c>
      <c r="H10277">
        <v>63060</v>
      </c>
      <c r="I10277">
        <v>67140</v>
      </c>
      <c r="J10277">
        <v>71160</v>
      </c>
      <c r="K10277" t="s">
        <v>3084</v>
      </c>
      <c r="L10277">
        <v>69</v>
      </c>
      <c r="M10277">
        <v>60</v>
      </c>
      <c r="N10277" t="s">
        <v>2224</v>
      </c>
    </row>
    <row r="10278" spans="1:14" x14ac:dyDescent="0.2">
      <c r="A10278" t="s">
        <v>16037</v>
      </c>
      <c r="B10278">
        <v>30540</v>
      </c>
      <c r="C10278">
        <v>34920</v>
      </c>
      <c r="D10278">
        <v>39300</v>
      </c>
      <c r="E10278">
        <v>43620</v>
      </c>
      <c r="F10278">
        <v>47160</v>
      </c>
      <c r="G10278">
        <v>50640</v>
      </c>
      <c r="H10278">
        <v>54120</v>
      </c>
      <c r="I10278">
        <v>57600</v>
      </c>
      <c r="J10278">
        <v>61080</v>
      </c>
      <c r="K10278" t="s">
        <v>3084</v>
      </c>
      <c r="L10278">
        <v>71</v>
      </c>
      <c r="M10278">
        <v>60</v>
      </c>
      <c r="N10278" t="s">
        <v>3855</v>
      </c>
    </row>
    <row r="10279" spans="1:14" x14ac:dyDescent="0.2">
      <c r="A10279" t="s">
        <v>16038</v>
      </c>
      <c r="B10279">
        <v>37440</v>
      </c>
      <c r="C10279">
        <v>42780</v>
      </c>
      <c r="D10279">
        <v>48120</v>
      </c>
      <c r="E10279">
        <v>53460</v>
      </c>
      <c r="F10279">
        <v>57780</v>
      </c>
      <c r="G10279">
        <v>62040</v>
      </c>
      <c r="H10279">
        <v>66300</v>
      </c>
      <c r="I10279">
        <v>70620</v>
      </c>
      <c r="J10279">
        <v>74880</v>
      </c>
      <c r="K10279" t="s">
        <v>3084</v>
      </c>
      <c r="L10279">
        <v>73</v>
      </c>
      <c r="M10279">
        <v>60</v>
      </c>
      <c r="N10279" t="s">
        <v>3856</v>
      </c>
    </row>
    <row r="10280" spans="1:14" x14ac:dyDescent="0.2">
      <c r="A10280" t="s">
        <v>16039</v>
      </c>
      <c r="B10280">
        <v>31380</v>
      </c>
      <c r="C10280">
        <v>35880</v>
      </c>
      <c r="D10280">
        <v>40380</v>
      </c>
      <c r="E10280">
        <v>44820</v>
      </c>
      <c r="F10280">
        <v>48420</v>
      </c>
      <c r="G10280">
        <v>52020</v>
      </c>
      <c r="H10280">
        <v>55620</v>
      </c>
      <c r="I10280">
        <v>59220</v>
      </c>
      <c r="J10280">
        <v>62760</v>
      </c>
      <c r="K10280" t="s">
        <v>3084</v>
      </c>
      <c r="L10280">
        <v>75</v>
      </c>
      <c r="M10280">
        <v>60</v>
      </c>
      <c r="N10280" t="s">
        <v>3857</v>
      </c>
    </row>
    <row r="10281" spans="1:14" x14ac:dyDescent="0.2">
      <c r="A10281" t="s">
        <v>16040</v>
      </c>
      <c r="B10281">
        <v>31800</v>
      </c>
      <c r="C10281">
        <v>36300</v>
      </c>
      <c r="D10281">
        <v>40860</v>
      </c>
      <c r="E10281">
        <v>45360</v>
      </c>
      <c r="F10281">
        <v>49020</v>
      </c>
      <c r="G10281">
        <v>52620</v>
      </c>
      <c r="H10281">
        <v>56280</v>
      </c>
      <c r="I10281">
        <v>59880</v>
      </c>
      <c r="J10281">
        <v>63540</v>
      </c>
      <c r="K10281" t="s">
        <v>3084</v>
      </c>
      <c r="L10281">
        <v>77</v>
      </c>
      <c r="M10281">
        <v>60</v>
      </c>
      <c r="N10281" t="s">
        <v>3858</v>
      </c>
    </row>
    <row r="10282" spans="1:14" x14ac:dyDescent="0.2">
      <c r="A10282" t="s">
        <v>16041</v>
      </c>
      <c r="B10282">
        <v>29580</v>
      </c>
      <c r="C10282">
        <v>33840</v>
      </c>
      <c r="D10282">
        <v>38040</v>
      </c>
      <c r="E10282">
        <v>42240</v>
      </c>
      <c r="F10282">
        <v>45660</v>
      </c>
      <c r="G10282">
        <v>49020</v>
      </c>
      <c r="H10282">
        <v>52380</v>
      </c>
      <c r="I10282">
        <v>55800</v>
      </c>
      <c r="J10282">
        <v>59160</v>
      </c>
      <c r="K10282" t="s">
        <v>3084</v>
      </c>
      <c r="L10282">
        <v>79</v>
      </c>
      <c r="M10282">
        <v>60</v>
      </c>
      <c r="N10282" t="s">
        <v>3859</v>
      </c>
    </row>
    <row r="10283" spans="1:14" x14ac:dyDescent="0.2">
      <c r="A10283" t="s">
        <v>16042</v>
      </c>
      <c r="B10283">
        <v>37980</v>
      </c>
      <c r="C10283">
        <v>43440</v>
      </c>
      <c r="D10283">
        <v>48840</v>
      </c>
      <c r="E10283">
        <v>54240</v>
      </c>
      <c r="F10283">
        <v>58620</v>
      </c>
      <c r="G10283">
        <v>62940</v>
      </c>
      <c r="H10283">
        <v>67260</v>
      </c>
      <c r="I10283">
        <v>71640</v>
      </c>
      <c r="J10283">
        <v>75960</v>
      </c>
      <c r="K10283" t="s">
        <v>3084</v>
      </c>
      <c r="L10283">
        <v>81</v>
      </c>
      <c r="M10283">
        <v>60</v>
      </c>
      <c r="N10283" t="s">
        <v>3860</v>
      </c>
    </row>
    <row r="10284" spans="1:14" x14ac:dyDescent="0.2">
      <c r="A10284" t="s">
        <v>16043</v>
      </c>
      <c r="B10284">
        <v>32400</v>
      </c>
      <c r="C10284">
        <v>37020</v>
      </c>
      <c r="D10284">
        <v>41640</v>
      </c>
      <c r="E10284">
        <v>46260</v>
      </c>
      <c r="F10284">
        <v>49980</v>
      </c>
      <c r="G10284">
        <v>53700</v>
      </c>
      <c r="H10284">
        <v>57420</v>
      </c>
      <c r="I10284">
        <v>61080</v>
      </c>
      <c r="J10284">
        <v>64800</v>
      </c>
      <c r="K10284" t="s">
        <v>3084</v>
      </c>
      <c r="L10284">
        <v>83</v>
      </c>
      <c r="M10284">
        <v>60</v>
      </c>
      <c r="N10284" t="s">
        <v>3861</v>
      </c>
    </row>
    <row r="10285" spans="1:14" x14ac:dyDescent="0.2">
      <c r="A10285" t="s">
        <v>16044</v>
      </c>
      <c r="B10285">
        <v>34800</v>
      </c>
      <c r="C10285">
        <v>39780</v>
      </c>
      <c r="D10285">
        <v>44760</v>
      </c>
      <c r="E10285">
        <v>49680</v>
      </c>
      <c r="F10285">
        <v>53700</v>
      </c>
      <c r="G10285">
        <v>57660</v>
      </c>
      <c r="H10285">
        <v>61620</v>
      </c>
      <c r="I10285">
        <v>65580</v>
      </c>
      <c r="J10285">
        <v>69600</v>
      </c>
      <c r="K10285" t="s">
        <v>3084</v>
      </c>
      <c r="L10285">
        <v>85</v>
      </c>
      <c r="M10285">
        <v>60</v>
      </c>
      <c r="N10285" t="s">
        <v>3862</v>
      </c>
    </row>
    <row r="10286" spans="1:14" x14ac:dyDescent="0.2">
      <c r="A10286" t="s">
        <v>16045</v>
      </c>
      <c r="B10286">
        <v>29580</v>
      </c>
      <c r="C10286">
        <v>33840</v>
      </c>
      <c r="D10286">
        <v>38040</v>
      </c>
      <c r="E10286">
        <v>42240</v>
      </c>
      <c r="F10286">
        <v>45660</v>
      </c>
      <c r="G10286">
        <v>49020</v>
      </c>
      <c r="H10286">
        <v>52380</v>
      </c>
      <c r="I10286">
        <v>55800</v>
      </c>
      <c r="J10286">
        <v>59160</v>
      </c>
      <c r="K10286" t="s">
        <v>3084</v>
      </c>
      <c r="L10286">
        <v>87</v>
      </c>
      <c r="M10286">
        <v>60</v>
      </c>
      <c r="N10286" t="s">
        <v>3362</v>
      </c>
    </row>
    <row r="10287" spans="1:14" x14ac:dyDescent="0.2">
      <c r="A10287" t="s">
        <v>16046</v>
      </c>
      <c r="B10287">
        <v>35280</v>
      </c>
      <c r="C10287">
        <v>40320</v>
      </c>
      <c r="D10287">
        <v>45360</v>
      </c>
      <c r="E10287">
        <v>50400</v>
      </c>
      <c r="F10287">
        <v>54480</v>
      </c>
      <c r="G10287">
        <v>58500</v>
      </c>
      <c r="H10287">
        <v>62520</v>
      </c>
      <c r="I10287">
        <v>66540</v>
      </c>
      <c r="J10287">
        <v>70560</v>
      </c>
      <c r="K10287" t="s">
        <v>2765</v>
      </c>
      <c r="L10287">
        <v>1</v>
      </c>
      <c r="M10287">
        <v>60</v>
      </c>
      <c r="N10287" t="s">
        <v>3066</v>
      </c>
    </row>
    <row r="10288" spans="1:14" x14ac:dyDescent="0.2">
      <c r="A10288" t="s">
        <v>16047</v>
      </c>
      <c r="B10288">
        <v>31680</v>
      </c>
      <c r="C10288">
        <v>36240</v>
      </c>
      <c r="D10288">
        <v>40740</v>
      </c>
      <c r="E10288">
        <v>45240</v>
      </c>
      <c r="F10288">
        <v>48900</v>
      </c>
      <c r="G10288">
        <v>52500</v>
      </c>
      <c r="H10288">
        <v>56100</v>
      </c>
      <c r="I10288">
        <v>59760</v>
      </c>
      <c r="J10288">
        <v>63360</v>
      </c>
      <c r="K10288" t="s">
        <v>2765</v>
      </c>
      <c r="L10288">
        <v>3</v>
      </c>
      <c r="M10288">
        <v>60</v>
      </c>
      <c r="N10288" t="s">
        <v>3863</v>
      </c>
    </row>
    <row r="10289" spans="1:14" x14ac:dyDescent="0.2">
      <c r="A10289" t="s">
        <v>16048</v>
      </c>
      <c r="B10289">
        <v>34620</v>
      </c>
      <c r="C10289">
        <v>39540</v>
      </c>
      <c r="D10289">
        <v>44460</v>
      </c>
      <c r="E10289">
        <v>49380</v>
      </c>
      <c r="F10289">
        <v>53340</v>
      </c>
      <c r="G10289">
        <v>57300</v>
      </c>
      <c r="H10289">
        <v>61260</v>
      </c>
      <c r="I10289">
        <v>65220</v>
      </c>
      <c r="J10289">
        <v>69180</v>
      </c>
      <c r="K10289" t="s">
        <v>2765</v>
      </c>
      <c r="L10289">
        <v>5</v>
      </c>
      <c r="M10289">
        <v>60</v>
      </c>
      <c r="N10289" t="s">
        <v>3864</v>
      </c>
    </row>
    <row r="10290" spans="1:14" x14ac:dyDescent="0.2">
      <c r="A10290" t="s">
        <v>16049</v>
      </c>
      <c r="B10290">
        <v>34620</v>
      </c>
      <c r="C10290">
        <v>39600</v>
      </c>
      <c r="D10290">
        <v>44520</v>
      </c>
      <c r="E10290">
        <v>49440</v>
      </c>
      <c r="F10290">
        <v>53400</v>
      </c>
      <c r="G10290">
        <v>57360</v>
      </c>
      <c r="H10290">
        <v>61320</v>
      </c>
      <c r="I10290">
        <v>65280</v>
      </c>
      <c r="J10290">
        <v>69240</v>
      </c>
      <c r="K10290" t="s">
        <v>2765</v>
      </c>
      <c r="L10290">
        <v>7</v>
      </c>
      <c r="M10290">
        <v>60</v>
      </c>
      <c r="N10290" t="s">
        <v>3369</v>
      </c>
    </row>
    <row r="10291" spans="1:14" x14ac:dyDescent="0.2">
      <c r="A10291" t="s">
        <v>16050</v>
      </c>
      <c r="B10291">
        <v>37560</v>
      </c>
      <c r="C10291">
        <v>42900</v>
      </c>
      <c r="D10291">
        <v>48240</v>
      </c>
      <c r="E10291">
        <v>53580</v>
      </c>
      <c r="F10291">
        <v>57900</v>
      </c>
      <c r="G10291">
        <v>62160</v>
      </c>
      <c r="H10291">
        <v>66480</v>
      </c>
      <c r="I10291">
        <v>70740</v>
      </c>
      <c r="J10291">
        <v>75060</v>
      </c>
      <c r="K10291" t="s">
        <v>2765</v>
      </c>
      <c r="L10291">
        <v>9</v>
      </c>
      <c r="M10291">
        <v>60</v>
      </c>
      <c r="N10291" t="s">
        <v>3069</v>
      </c>
    </row>
    <row r="10292" spans="1:14" x14ac:dyDescent="0.2">
      <c r="A10292" t="s">
        <v>16051</v>
      </c>
      <c r="B10292">
        <v>34920</v>
      </c>
      <c r="C10292">
        <v>39900</v>
      </c>
      <c r="D10292">
        <v>44880</v>
      </c>
      <c r="E10292">
        <v>49860</v>
      </c>
      <c r="F10292">
        <v>53880</v>
      </c>
      <c r="G10292">
        <v>57840</v>
      </c>
      <c r="H10292">
        <v>61860</v>
      </c>
      <c r="I10292">
        <v>65820</v>
      </c>
      <c r="J10292">
        <v>69840</v>
      </c>
      <c r="K10292" t="s">
        <v>2765</v>
      </c>
      <c r="L10292">
        <v>11</v>
      </c>
      <c r="M10292">
        <v>60</v>
      </c>
      <c r="N10292" t="s">
        <v>3865</v>
      </c>
    </row>
    <row r="10293" spans="1:14" x14ac:dyDescent="0.2">
      <c r="A10293" t="s">
        <v>16052</v>
      </c>
      <c r="B10293">
        <v>42240</v>
      </c>
      <c r="C10293">
        <v>48240</v>
      </c>
      <c r="D10293">
        <v>54300</v>
      </c>
      <c r="E10293">
        <v>60300</v>
      </c>
      <c r="F10293">
        <v>65160</v>
      </c>
      <c r="G10293">
        <v>69960</v>
      </c>
      <c r="H10293">
        <v>74820</v>
      </c>
      <c r="I10293">
        <v>79620</v>
      </c>
      <c r="J10293">
        <v>84420</v>
      </c>
      <c r="K10293" t="s">
        <v>2765</v>
      </c>
      <c r="L10293">
        <v>13</v>
      </c>
      <c r="M10293">
        <v>60</v>
      </c>
      <c r="N10293" t="s">
        <v>3305</v>
      </c>
    </row>
    <row r="10294" spans="1:14" x14ac:dyDescent="0.2">
      <c r="A10294" t="s">
        <v>16053</v>
      </c>
      <c r="B10294">
        <v>33900</v>
      </c>
      <c r="C10294">
        <v>38700</v>
      </c>
      <c r="D10294">
        <v>43560</v>
      </c>
      <c r="E10294">
        <v>48360</v>
      </c>
      <c r="F10294">
        <v>52260</v>
      </c>
      <c r="G10294">
        <v>56100</v>
      </c>
      <c r="H10294">
        <v>60000</v>
      </c>
      <c r="I10294">
        <v>63840</v>
      </c>
      <c r="J10294">
        <v>67740</v>
      </c>
      <c r="K10294" t="s">
        <v>2765</v>
      </c>
      <c r="L10294">
        <v>15</v>
      </c>
      <c r="M10294">
        <v>60</v>
      </c>
      <c r="N10294" t="s">
        <v>3371</v>
      </c>
    </row>
    <row r="10295" spans="1:14" x14ac:dyDescent="0.2">
      <c r="A10295" t="s">
        <v>16054</v>
      </c>
      <c r="B10295">
        <v>33780</v>
      </c>
      <c r="C10295">
        <v>38580</v>
      </c>
      <c r="D10295">
        <v>43380</v>
      </c>
      <c r="E10295">
        <v>48180</v>
      </c>
      <c r="F10295">
        <v>52080</v>
      </c>
      <c r="G10295">
        <v>55920</v>
      </c>
      <c r="H10295">
        <v>59760</v>
      </c>
      <c r="I10295">
        <v>63600</v>
      </c>
      <c r="J10295">
        <v>67500</v>
      </c>
      <c r="K10295" t="s">
        <v>2765</v>
      </c>
      <c r="L10295">
        <v>17</v>
      </c>
      <c r="M10295">
        <v>60</v>
      </c>
      <c r="N10295" t="s">
        <v>3758</v>
      </c>
    </row>
    <row r="10296" spans="1:14" x14ac:dyDescent="0.2">
      <c r="A10296" t="s">
        <v>16055</v>
      </c>
      <c r="B10296">
        <v>40620</v>
      </c>
      <c r="C10296">
        <v>46440</v>
      </c>
      <c r="D10296">
        <v>52260</v>
      </c>
      <c r="E10296">
        <v>58020</v>
      </c>
      <c r="F10296">
        <v>62700</v>
      </c>
      <c r="G10296">
        <v>67320</v>
      </c>
      <c r="H10296">
        <v>72000</v>
      </c>
      <c r="I10296">
        <v>76620</v>
      </c>
      <c r="J10296">
        <v>81240</v>
      </c>
      <c r="K10296" t="s">
        <v>2765</v>
      </c>
      <c r="L10296">
        <v>19</v>
      </c>
      <c r="M10296">
        <v>60</v>
      </c>
      <c r="N10296" t="s">
        <v>2232</v>
      </c>
    </row>
    <row r="10297" spans="1:14" x14ac:dyDescent="0.2">
      <c r="A10297" t="s">
        <v>16056</v>
      </c>
      <c r="B10297">
        <v>33780</v>
      </c>
      <c r="C10297">
        <v>38580</v>
      </c>
      <c r="D10297">
        <v>43380</v>
      </c>
      <c r="E10297">
        <v>48180</v>
      </c>
      <c r="F10297">
        <v>52080</v>
      </c>
      <c r="G10297">
        <v>55920</v>
      </c>
      <c r="H10297">
        <v>59760</v>
      </c>
      <c r="I10297">
        <v>63600</v>
      </c>
      <c r="J10297">
        <v>67500</v>
      </c>
      <c r="K10297" t="s">
        <v>2765</v>
      </c>
      <c r="L10297">
        <v>21</v>
      </c>
      <c r="M10297">
        <v>60</v>
      </c>
      <c r="N10297" t="s">
        <v>2233</v>
      </c>
    </row>
    <row r="10298" spans="1:14" x14ac:dyDescent="0.2">
      <c r="A10298" t="s">
        <v>16057</v>
      </c>
      <c r="B10298">
        <v>33780</v>
      </c>
      <c r="C10298">
        <v>38580</v>
      </c>
      <c r="D10298">
        <v>43380</v>
      </c>
      <c r="E10298">
        <v>48180</v>
      </c>
      <c r="F10298">
        <v>52080</v>
      </c>
      <c r="G10298">
        <v>55920</v>
      </c>
      <c r="H10298">
        <v>59760</v>
      </c>
      <c r="I10298">
        <v>63600</v>
      </c>
      <c r="J10298">
        <v>67500</v>
      </c>
      <c r="K10298" t="s">
        <v>2765</v>
      </c>
      <c r="L10298">
        <v>23</v>
      </c>
      <c r="M10298">
        <v>60</v>
      </c>
      <c r="N10298" t="s">
        <v>3373</v>
      </c>
    </row>
    <row r="10299" spans="1:14" x14ac:dyDescent="0.2">
      <c r="A10299" t="s">
        <v>16058</v>
      </c>
      <c r="B10299">
        <v>33780</v>
      </c>
      <c r="C10299">
        <v>38580</v>
      </c>
      <c r="D10299">
        <v>43380</v>
      </c>
      <c r="E10299">
        <v>48180</v>
      </c>
      <c r="F10299">
        <v>52080</v>
      </c>
      <c r="G10299">
        <v>55920</v>
      </c>
      <c r="H10299">
        <v>59760</v>
      </c>
      <c r="I10299">
        <v>63600</v>
      </c>
      <c r="J10299">
        <v>67500</v>
      </c>
      <c r="K10299" t="s">
        <v>2765</v>
      </c>
      <c r="L10299">
        <v>25</v>
      </c>
      <c r="M10299">
        <v>60</v>
      </c>
      <c r="N10299" t="s">
        <v>3311</v>
      </c>
    </row>
    <row r="10300" spans="1:14" x14ac:dyDescent="0.2">
      <c r="A10300" t="s">
        <v>16059</v>
      </c>
      <c r="B10300">
        <v>42240</v>
      </c>
      <c r="C10300">
        <v>48240</v>
      </c>
      <c r="D10300">
        <v>54300</v>
      </c>
      <c r="E10300">
        <v>60300</v>
      </c>
      <c r="F10300">
        <v>65160</v>
      </c>
      <c r="G10300">
        <v>69960</v>
      </c>
      <c r="H10300">
        <v>74820</v>
      </c>
      <c r="I10300">
        <v>79620</v>
      </c>
      <c r="J10300">
        <v>84420</v>
      </c>
      <c r="K10300" t="s">
        <v>2765</v>
      </c>
      <c r="L10300">
        <v>27</v>
      </c>
      <c r="M10300">
        <v>60</v>
      </c>
      <c r="N10300" t="s">
        <v>3762</v>
      </c>
    </row>
    <row r="10301" spans="1:14" x14ac:dyDescent="0.2">
      <c r="A10301" t="s">
        <v>16060</v>
      </c>
      <c r="B10301">
        <v>33780</v>
      </c>
      <c r="C10301">
        <v>38580</v>
      </c>
      <c r="D10301">
        <v>43380</v>
      </c>
      <c r="E10301">
        <v>48180</v>
      </c>
      <c r="F10301">
        <v>52080</v>
      </c>
      <c r="G10301">
        <v>55920</v>
      </c>
      <c r="H10301">
        <v>59760</v>
      </c>
      <c r="I10301">
        <v>63600</v>
      </c>
      <c r="J10301">
        <v>67500</v>
      </c>
      <c r="K10301" t="s">
        <v>2765</v>
      </c>
      <c r="L10301">
        <v>29</v>
      </c>
      <c r="M10301">
        <v>60</v>
      </c>
      <c r="N10301" t="s">
        <v>2843</v>
      </c>
    </row>
    <row r="10302" spans="1:14" x14ac:dyDescent="0.2">
      <c r="A10302" t="s">
        <v>16061</v>
      </c>
      <c r="B10302">
        <v>46380</v>
      </c>
      <c r="C10302">
        <v>52980</v>
      </c>
      <c r="D10302">
        <v>59580</v>
      </c>
      <c r="E10302">
        <v>66180</v>
      </c>
      <c r="F10302">
        <v>71520</v>
      </c>
      <c r="G10302">
        <v>76800</v>
      </c>
      <c r="H10302">
        <v>82080</v>
      </c>
      <c r="I10302">
        <v>87360</v>
      </c>
      <c r="J10302">
        <v>92700</v>
      </c>
      <c r="K10302" t="s">
        <v>2765</v>
      </c>
      <c r="L10302">
        <v>31</v>
      </c>
      <c r="M10302">
        <v>60</v>
      </c>
      <c r="N10302" t="s">
        <v>3067</v>
      </c>
    </row>
    <row r="10303" spans="1:14" x14ac:dyDescent="0.2">
      <c r="A10303" t="s">
        <v>16062</v>
      </c>
      <c r="B10303">
        <v>33780</v>
      </c>
      <c r="C10303">
        <v>38580</v>
      </c>
      <c r="D10303">
        <v>43380</v>
      </c>
      <c r="E10303">
        <v>48180</v>
      </c>
      <c r="F10303">
        <v>52080</v>
      </c>
      <c r="G10303">
        <v>55920</v>
      </c>
      <c r="H10303">
        <v>59760</v>
      </c>
      <c r="I10303">
        <v>63600</v>
      </c>
      <c r="J10303">
        <v>67500</v>
      </c>
      <c r="K10303" t="s">
        <v>2765</v>
      </c>
      <c r="L10303">
        <v>33</v>
      </c>
      <c r="M10303">
        <v>60</v>
      </c>
      <c r="N10303" t="s">
        <v>3378</v>
      </c>
    </row>
    <row r="10304" spans="1:14" x14ac:dyDescent="0.2">
      <c r="A10304" t="s">
        <v>16063</v>
      </c>
      <c r="B10304">
        <v>34920</v>
      </c>
      <c r="C10304">
        <v>39900</v>
      </c>
      <c r="D10304">
        <v>44880</v>
      </c>
      <c r="E10304">
        <v>49860</v>
      </c>
      <c r="F10304">
        <v>53880</v>
      </c>
      <c r="G10304">
        <v>57840</v>
      </c>
      <c r="H10304">
        <v>61860</v>
      </c>
      <c r="I10304">
        <v>65820</v>
      </c>
      <c r="J10304">
        <v>69840</v>
      </c>
      <c r="K10304" t="s">
        <v>2765</v>
      </c>
      <c r="L10304">
        <v>35</v>
      </c>
      <c r="M10304">
        <v>60</v>
      </c>
      <c r="N10304" t="s">
        <v>2844</v>
      </c>
    </row>
    <row r="10305" spans="1:14" x14ac:dyDescent="0.2">
      <c r="A10305" t="s">
        <v>16064</v>
      </c>
      <c r="B10305">
        <v>38640</v>
      </c>
      <c r="C10305">
        <v>44160</v>
      </c>
      <c r="D10305">
        <v>49680</v>
      </c>
      <c r="E10305">
        <v>55200</v>
      </c>
      <c r="F10305">
        <v>59640</v>
      </c>
      <c r="G10305">
        <v>64080</v>
      </c>
      <c r="H10305">
        <v>68460</v>
      </c>
      <c r="I10305">
        <v>72900</v>
      </c>
      <c r="J10305">
        <v>77280</v>
      </c>
      <c r="K10305" t="s">
        <v>2765</v>
      </c>
      <c r="L10305">
        <v>37</v>
      </c>
      <c r="M10305">
        <v>60</v>
      </c>
      <c r="N10305" t="s">
        <v>3322</v>
      </c>
    </row>
    <row r="10306" spans="1:14" x14ac:dyDescent="0.2">
      <c r="A10306" t="s">
        <v>16065</v>
      </c>
      <c r="B10306">
        <v>34320</v>
      </c>
      <c r="C10306">
        <v>39180</v>
      </c>
      <c r="D10306">
        <v>44100</v>
      </c>
      <c r="E10306">
        <v>48960</v>
      </c>
      <c r="F10306">
        <v>52920</v>
      </c>
      <c r="G10306">
        <v>56820</v>
      </c>
      <c r="H10306">
        <v>60720</v>
      </c>
      <c r="I10306">
        <v>64680</v>
      </c>
      <c r="J10306">
        <v>68580</v>
      </c>
      <c r="K10306" t="s">
        <v>2765</v>
      </c>
      <c r="L10306">
        <v>39</v>
      </c>
      <c r="M10306">
        <v>60</v>
      </c>
      <c r="N10306" t="s">
        <v>4102</v>
      </c>
    </row>
    <row r="10307" spans="1:14" x14ac:dyDescent="0.2">
      <c r="A10307" t="s">
        <v>16066</v>
      </c>
      <c r="B10307">
        <v>33900</v>
      </c>
      <c r="C10307">
        <v>38700</v>
      </c>
      <c r="D10307">
        <v>43560</v>
      </c>
      <c r="E10307">
        <v>48360</v>
      </c>
      <c r="F10307">
        <v>52260</v>
      </c>
      <c r="G10307">
        <v>56100</v>
      </c>
      <c r="H10307">
        <v>60000</v>
      </c>
      <c r="I10307">
        <v>63840</v>
      </c>
      <c r="J10307">
        <v>67740</v>
      </c>
      <c r="K10307" t="s">
        <v>2765</v>
      </c>
      <c r="L10307">
        <v>41</v>
      </c>
      <c r="M10307">
        <v>60</v>
      </c>
      <c r="N10307" t="s">
        <v>2720</v>
      </c>
    </row>
    <row r="10308" spans="1:14" x14ac:dyDescent="0.2">
      <c r="A10308" t="s">
        <v>16067</v>
      </c>
      <c r="B10308">
        <v>46380</v>
      </c>
      <c r="C10308">
        <v>52980</v>
      </c>
      <c r="D10308">
        <v>59580</v>
      </c>
      <c r="E10308">
        <v>66180</v>
      </c>
      <c r="F10308">
        <v>71520</v>
      </c>
      <c r="G10308">
        <v>76800</v>
      </c>
      <c r="H10308">
        <v>82080</v>
      </c>
      <c r="I10308">
        <v>87360</v>
      </c>
      <c r="J10308">
        <v>92700</v>
      </c>
      <c r="K10308" t="s">
        <v>2765</v>
      </c>
      <c r="L10308">
        <v>43</v>
      </c>
      <c r="M10308">
        <v>60</v>
      </c>
      <c r="N10308" t="s">
        <v>4103</v>
      </c>
    </row>
    <row r="10309" spans="1:14" x14ac:dyDescent="0.2">
      <c r="A10309" t="s">
        <v>16068</v>
      </c>
      <c r="B10309">
        <v>33780</v>
      </c>
      <c r="C10309">
        <v>38580</v>
      </c>
      <c r="D10309">
        <v>43380</v>
      </c>
      <c r="E10309">
        <v>48180</v>
      </c>
      <c r="F10309">
        <v>52080</v>
      </c>
      <c r="G10309">
        <v>55920</v>
      </c>
      <c r="H10309">
        <v>59760</v>
      </c>
      <c r="I10309">
        <v>63600</v>
      </c>
      <c r="J10309">
        <v>67500</v>
      </c>
      <c r="K10309" t="s">
        <v>2765</v>
      </c>
      <c r="L10309">
        <v>45</v>
      </c>
      <c r="M10309">
        <v>60</v>
      </c>
      <c r="N10309" t="s">
        <v>4104</v>
      </c>
    </row>
    <row r="10310" spans="1:14" x14ac:dyDescent="0.2">
      <c r="A10310" t="s">
        <v>16069</v>
      </c>
      <c r="B10310">
        <v>33960</v>
      </c>
      <c r="C10310">
        <v>38820</v>
      </c>
      <c r="D10310">
        <v>43680</v>
      </c>
      <c r="E10310">
        <v>48480</v>
      </c>
      <c r="F10310">
        <v>52380</v>
      </c>
      <c r="G10310">
        <v>56280</v>
      </c>
      <c r="H10310">
        <v>60120</v>
      </c>
      <c r="I10310">
        <v>64020</v>
      </c>
      <c r="J10310">
        <v>67920</v>
      </c>
      <c r="K10310" t="s">
        <v>2765</v>
      </c>
      <c r="L10310">
        <v>47</v>
      </c>
      <c r="M10310">
        <v>60</v>
      </c>
      <c r="N10310" t="s">
        <v>4105</v>
      </c>
    </row>
    <row r="10311" spans="1:14" x14ac:dyDescent="0.2">
      <c r="A10311" t="s">
        <v>16070</v>
      </c>
      <c r="B10311">
        <v>36240</v>
      </c>
      <c r="C10311">
        <v>41400</v>
      </c>
      <c r="D10311">
        <v>46560</v>
      </c>
      <c r="E10311">
        <v>51720</v>
      </c>
      <c r="F10311">
        <v>55860</v>
      </c>
      <c r="G10311">
        <v>60000</v>
      </c>
      <c r="H10311">
        <v>64140</v>
      </c>
      <c r="I10311">
        <v>68280</v>
      </c>
      <c r="J10311">
        <v>72420</v>
      </c>
      <c r="K10311" t="s">
        <v>2765</v>
      </c>
      <c r="L10311">
        <v>49</v>
      </c>
      <c r="M10311">
        <v>60</v>
      </c>
      <c r="N10311" t="s">
        <v>2963</v>
      </c>
    </row>
    <row r="10312" spans="1:14" x14ac:dyDescent="0.2">
      <c r="A10312" t="s">
        <v>16071</v>
      </c>
      <c r="B10312">
        <v>33780</v>
      </c>
      <c r="C10312">
        <v>38580</v>
      </c>
      <c r="D10312">
        <v>43380</v>
      </c>
      <c r="E10312">
        <v>48180</v>
      </c>
      <c r="F10312">
        <v>52080</v>
      </c>
      <c r="G10312">
        <v>55920</v>
      </c>
      <c r="H10312">
        <v>59760</v>
      </c>
      <c r="I10312">
        <v>63600</v>
      </c>
      <c r="J10312">
        <v>67500</v>
      </c>
      <c r="K10312" t="s">
        <v>2765</v>
      </c>
      <c r="L10312">
        <v>51</v>
      </c>
      <c r="M10312">
        <v>60</v>
      </c>
      <c r="N10312" t="s">
        <v>3326</v>
      </c>
    </row>
    <row r="10313" spans="1:14" x14ac:dyDescent="0.2">
      <c r="A10313" t="s">
        <v>16072</v>
      </c>
      <c r="B10313">
        <v>36300</v>
      </c>
      <c r="C10313">
        <v>41520</v>
      </c>
      <c r="D10313">
        <v>46680</v>
      </c>
      <c r="E10313">
        <v>51840</v>
      </c>
      <c r="F10313">
        <v>56040</v>
      </c>
      <c r="G10313">
        <v>60180</v>
      </c>
      <c r="H10313">
        <v>64320</v>
      </c>
      <c r="I10313">
        <v>68460</v>
      </c>
      <c r="J10313">
        <v>72600</v>
      </c>
      <c r="K10313" t="s">
        <v>2765</v>
      </c>
      <c r="L10313">
        <v>53</v>
      </c>
      <c r="M10313">
        <v>60</v>
      </c>
      <c r="N10313" t="s">
        <v>4106</v>
      </c>
    </row>
    <row r="10314" spans="1:14" x14ac:dyDescent="0.2">
      <c r="A10314" t="s">
        <v>16073</v>
      </c>
      <c r="B10314">
        <v>33780</v>
      </c>
      <c r="C10314">
        <v>38580</v>
      </c>
      <c r="D10314">
        <v>43380</v>
      </c>
      <c r="E10314">
        <v>48180</v>
      </c>
      <c r="F10314">
        <v>52080</v>
      </c>
      <c r="G10314">
        <v>55920</v>
      </c>
      <c r="H10314">
        <v>59760</v>
      </c>
      <c r="I10314">
        <v>63600</v>
      </c>
      <c r="J10314">
        <v>67500</v>
      </c>
      <c r="K10314" t="s">
        <v>2765</v>
      </c>
      <c r="L10314">
        <v>55</v>
      </c>
      <c r="M10314">
        <v>60</v>
      </c>
      <c r="N10314" t="s">
        <v>3327</v>
      </c>
    </row>
    <row r="10315" spans="1:14" x14ac:dyDescent="0.2">
      <c r="A10315" t="s">
        <v>16074</v>
      </c>
      <c r="B10315">
        <v>33780</v>
      </c>
      <c r="C10315">
        <v>38580</v>
      </c>
      <c r="D10315">
        <v>43380</v>
      </c>
      <c r="E10315">
        <v>48180</v>
      </c>
      <c r="F10315">
        <v>52080</v>
      </c>
      <c r="G10315">
        <v>55920</v>
      </c>
      <c r="H10315">
        <v>59760</v>
      </c>
      <c r="I10315">
        <v>63600</v>
      </c>
      <c r="J10315">
        <v>67500</v>
      </c>
      <c r="K10315" t="s">
        <v>2765</v>
      </c>
      <c r="L10315">
        <v>57</v>
      </c>
      <c r="M10315">
        <v>60</v>
      </c>
      <c r="N10315" t="s">
        <v>3384</v>
      </c>
    </row>
    <row r="10316" spans="1:14" x14ac:dyDescent="0.2">
      <c r="A10316" t="s">
        <v>16075</v>
      </c>
      <c r="B10316">
        <v>33780</v>
      </c>
      <c r="C10316">
        <v>38580</v>
      </c>
      <c r="D10316">
        <v>43380</v>
      </c>
      <c r="E10316">
        <v>48180</v>
      </c>
      <c r="F10316">
        <v>52080</v>
      </c>
      <c r="G10316">
        <v>55920</v>
      </c>
      <c r="H10316">
        <v>59760</v>
      </c>
      <c r="I10316">
        <v>63600</v>
      </c>
      <c r="J10316">
        <v>67500</v>
      </c>
      <c r="K10316" t="s">
        <v>2765</v>
      </c>
      <c r="L10316">
        <v>59</v>
      </c>
      <c r="M10316">
        <v>60</v>
      </c>
      <c r="N10316" t="s">
        <v>4107</v>
      </c>
    </row>
    <row r="10317" spans="1:14" x14ac:dyDescent="0.2">
      <c r="A10317" t="s">
        <v>16076</v>
      </c>
      <c r="B10317">
        <v>33780</v>
      </c>
      <c r="C10317">
        <v>38580</v>
      </c>
      <c r="D10317">
        <v>43380</v>
      </c>
      <c r="E10317">
        <v>48180</v>
      </c>
      <c r="F10317">
        <v>52080</v>
      </c>
      <c r="G10317">
        <v>55920</v>
      </c>
      <c r="H10317">
        <v>59760</v>
      </c>
      <c r="I10317">
        <v>63600</v>
      </c>
      <c r="J10317">
        <v>67500</v>
      </c>
      <c r="K10317" t="s">
        <v>2765</v>
      </c>
      <c r="L10317">
        <v>61</v>
      </c>
      <c r="M10317">
        <v>60</v>
      </c>
      <c r="N10317" t="s">
        <v>3329</v>
      </c>
    </row>
    <row r="10318" spans="1:14" x14ac:dyDescent="0.2">
      <c r="A10318" t="s">
        <v>16077</v>
      </c>
      <c r="B10318">
        <v>43440</v>
      </c>
      <c r="C10318">
        <v>49620</v>
      </c>
      <c r="D10318">
        <v>55800</v>
      </c>
      <c r="E10318">
        <v>61980</v>
      </c>
      <c r="F10318">
        <v>66960</v>
      </c>
      <c r="G10318">
        <v>71940</v>
      </c>
      <c r="H10318">
        <v>76860</v>
      </c>
      <c r="I10318">
        <v>81840</v>
      </c>
      <c r="J10318">
        <v>86820</v>
      </c>
      <c r="K10318" t="s">
        <v>2765</v>
      </c>
      <c r="L10318">
        <v>63</v>
      </c>
      <c r="M10318">
        <v>60</v>
      </c>
      <c r="N10318" t="s">
        <v>3854</v>
      </c>
    </row>
    <row r="10319" spans="1:14" x14ac:dyDescent="0.2">
      <c r="A10319" t="s">
        <v>16078</v>
      </c>
      <c r="B10319">
        <v>33780</v>
      </c>
      <c r="C10319">
        <v>38580</v>
      </c>
      <c r="D10319">
        <v>43380</v>
      </c>
      <c r="E10319">
        <v>48180</v>
      </c>
      <c r="F10319">
        <v>52080</v>
      </c>
      <c r="G10319">
        <v>55920</v>
      </c>
      <c r="H10319">
        <v>59760</v>
      </c>
      <c r="I10319">
        <v>63600</v>
      </c>
      <c r="J10319">
        <v>67500</v>
      </c>
      <c r="K10319" t="s">
        <v>2765</v>
      </c>
      <c r="L10319">
        <v>65</v>
      </c>
      <c r="M10319">
        <v>60</v>
      </c>
      <c r="N10319" t="s">
        <v>4237</v>
      </c>
    </row>
    <row r="10320" spans="1:14" x14ac:dyDescent="0.2">
      <c r="A10320" t="s">
        <v>16079</v>
      </c>
      <c r="B10320">
        <v>33780</v>
      </c>
      <c r="C10320">
        <v>38580</v>
      </c>
      <c r="D10320">
        <v>43380</v>
      </c>
      <c r="E10320">
        <v>48180</v>
      </c>
      <c r="F10320">
        <v>52080</v>
      </c>
      <c r="G10320">
        <v>55920</v>
      </c>
      <c r="H10320">
        <v>59760</v>
      </c>
      <c r="I10320">
        <v>63600</v>
      </c>
      <c r="J10320">
        <v>67500</v>
      </c>
      <c r="K10320" t="s">
        <v>2765</v>
      </c>
      <c r="L10320">
        <v>67</v>
      </c>
      <c r="M10320">
        <v>60</v>
      </c>
      <c r="N10320" t="s">
        <v>2977</v>
      </c>
    </row>
    <row r="10321" spans="1:14" x14ac:dyDescent="0.2">
      <c r="A10321" t="s">
        <v>16080</v>
      </c>
      <c r="B10321">
        <v>33780</v>
      </c>
      <c r="C10321">
        <v>38580</v>
      </c>
      <c r="D10321">
        <v>43380</v>
      </c>
      <c r="E10321">
        <v>48180</v>
      </c>
      <c r="F10321">
        <v>52080</v>
      </c>
      <c r="G10321">
        <v>55920</v>
      </c>
      <c r="H10321">
        <v>59760</v>
      </c>
      <c r="I10321">
        <v>63600</v>
      </c>
      <c r="J10321">
        <v>67500</v>
      </c>
      <c r="K10321" t="s">
        <v>2765</v>
      </c>
      <c r="L10321">
        <v>69</v>
      </c>
      <c r="M10321">
        <v>60</v>
      </c>
      <c r="N10321" t="s">
        <v>3008</v>
      </c>
    </row>
    <row r="10322" spans="1:14" x14ac:dyDescent="0.2">
      <c r="A10322" t="s">
        <v>16081</v>
      </c>
      <c r="B10322">
        <v>33780</v>
      </c>
      <c r="C10322">
        <v>38580</v>
      </c>
      <c r="D10322">
        <v>43380</v>
      </c>
      <c r="E10322">
        <v>48180</v>
      </c>
      <c r="F10322">
        <v>52080</v>
      </c>
      <c r="G10322">
        <v>55920</v>
      </c>
      <c r="H10322">
        <v>59760</v>
      </c>
      <c r="I10322">
        <v>63600</v>
      </c>
      <c r="J10322">
        <v>67500</v>
      </c>
      <c r="K10322" t="s">
        <v>2765</v>
      </c>
      <c r="L10322">
        <v>71</v>
      </c>
      <c r="M10322">
        <v>60</v>
      </c>
      <c r="N10322" t="s">
        <v>4108</v>
      </c>
    </row>
    <row r="10323" spans="1:14" x14ac:dyDescent="0.2">
      <c r="A10323" t="s">
        <v>16082</v>
      </c>
      <c r="B10323">
        <v>37140</v>
      </c>
      <c r="C10323">
        <v>42480</v>
      </c>
      <c r="D10323">
        <v>47760</v>
      </c>
      <c r="E10323">
        <v>53040</v>
      </c>
      <c r="F10323">
        <v>57300</v>
      </c>
      <c r="G10323">
        <v>61560</v>
      </c>
      <c r="H10323">
        <v>65820</v>
      </c>
      <c r="I10323">
        <v>70020</v>
      </c>
      <c r="J10323">
        <v>74280</v>
      </c>
      <c r="K10323" t="s">
        <v>2765</v>
      </c>
      <c r="L10323">
        <v>73</v>
      </c>
      <c r="M10323">
        <v>60</v>
      </c>
      <c r="N10323" t="s">
        <v>3331</v>
      </c>
    </row>
    <row r="10324" spans="1:14" x14ac:dyDescent="0.2">
      <c r="A10324" t="s">
        <v>16083</v>
      </c>
      <c r="B10324">
        <v>33900</v>
      </c>
      <c r="C10324">
        <v>38700</v>
      </c>
      <c r="D10324">
        <v>43560</v>
      </c>
      <c r="E10324">
        <v>48360</v>
      </c>
      <c r="F10324">
        <v>52260</v>
      </c>
      <c r="G10324">
        <v>56100</v>
      </c>
      <c r="H10324">
        <v>60000</v>
      </c>
      <c r="I10324">
        <v>63840</v>
      </c>
      <c r="J10324">
        <v>67740</v>
      </c>
      <c r="K10324" t="s">
        <v>2765</v>
      </c>
      <c r="L10324">
        <v>75</v>
      </c>
      <c r="M10324">
        <v>60</v>
      </c>
      <c r="N10324" t="s">
        <v>4109</v>
      </c>
    </row>
    <row r="10325" spans="1:14" x14ac:dyDescent="0.2">
      <c r="A10325" t="s">
        <v>16084</v>
      </c>
      <c r="B10325">
        <v>33780</v>
      </c>
      <c r="C10325">
        <v>38580</v>
      </c>
      <c r="D10325">
        <v>43380</v>
      </c>
      <c r="E10325">
        <v>48180</v>
      </c>
      <c r="F10325">
        <v>52080</v>
      </c>
      <c r="G10325">
        <v>55920</v>
      </c>
      <c r="H10325">
        <v>59760</v>
      </c>
      <c r="I10325">
        <v>63600</v>
      </c>
      <c r="J10325">
        <v>67500</v>
      </c>
      <c r="K10325" t="s">
        <v>2765</v>
      </c>
      <c r="L10325">
        <v>77</v>
      </c>
      <c r="M10325">
        <v>60</v>
      </c>
      <c r="N10325" t="s">
        <v>3333</v>
      </c>
    </row>
    <row r="10326" spans="1:14" x14ac:dyDescent="0.2">
      <c r="A10326" t="s">
        <v>16085</v>
      </c>
      <c r="B10326">
        <v>33900</v>
      </c>
      <c r="C10326">
        <v>38700</v>
      </c>
      <c r="D10326">
        <v>43560</v>
      </c>
      <c r="E10326">
        <v>48360</v>
      </c>
      <c r="F10326">
        <v>52260</v>
      </c>
      <c r="G10326">
        <v>56100</v>
      </c>
      <c r="H10326">
        <v>60000</v>
      </c>
      <c r="I10326">
        <v>63840</v>
      </c>
      <c r="J10326">
        <v>67740</v>
      </c>
      <c r="K10326" t="s">
        <v>2765</v>
      </c>
      <c r="L10326">
        <v>79</v>
      </c>
      <c r="M10326">
        <v>60</v>
      </c>
      <c r="N10326" t="s">
        <v>3572</v>
      </c>
    </row>
    <row r="10327" spans="1:14" x14ac:dyDescent="0.2">
      <c r="A10327" t="s">
        <v>16086</v>
      </c>
      <c r="B10327">
        <v>33780</v>
      </c>
      <c r="C10327">
        <v>38580</v>
      </c>
      <c r="D10327">
        <v>43380</v>
      </c>
      <c r="E10327">
        <v>48180</v>
      </c>
      <c r="F10327">
        <v>52080</v>
      </c>
      <c r="G10327">
        <v>55920</v>
      </c>
      <c r="H10327">
        <v>59760</v>
      </c>
      <c r="I10327">
        <v>63600</v>
      </c>
      <c r="J10327">
        <v>67500</v>
      </c>
      <c r="K10327" t="s">
        <v>2765</v>
      </c>
      <c r="L10327">
        <v>81</v>
      </c>
      <c r="M10327">
        <v>60</v>
      </c>
      <c r="N10327" t="s">
        <v>3334</v>
      </c>
    </row>
    <row r="10328" spans="1:14" x14ac:dyDescent="0.2">
      <c r="A10328" t="s">
        <v>16087</v>
      </c>
      <c r="B10328">
        <v>42240</v>
      </c>
      <c r="C10328">
        <v>48240</v>
      </c>
      <c r="D10328">
        <v>54300</v>
      </c>
      <c r="E10328">
        <v>60300</v>
      </c>
      <c r="F10328">
        <v>65160</v>
      </c>
      <c r="G10328">
        <v>69960</v>
      </c>
      <c r="H10328">
        <v>74820</v>
      </c>
      <c r="I10328">
        <v>79620</v>
      </c>
      <c r="J10328">
        <v>84420</v>
      </c>
      <c r="K10328" t="s">
        <v>2765</v>
      </c>
      <c r="L10328">
        <v>83</v>
      </c>
      <c r="M10328">
        <v>60</v>
      </c>
      <c r="N10328" t="s">
        <v>4110</v>
      </c>
    </row>
    <row r="10329" spans="1:14" x14ac:dyDescent="0.2">
      <c r="A10329" t="s">
        <v>16088</v>
      </c>
      <c r="B10329">
        <v>36780</v>
      </c>
      <c r="C10329">
        <v>42000</v>
      </c>
      <c r="D10329">
        <v>47280</v>
      </c>
      <c r="E10329">
        <v>52500</v>
      </c>
      <c r="F10329">
        <v>56700</v>
      </c>
      <c r="G10329">
        <v>60900</v>
      </c>
      <c r="H10329">
        <v>65100</v>
      </c>
      <c r="I10329">
        <v>69300</v>
      </c>
      <c r="J10329">
        <v>73500</v>
      </c>
      <c r="K10329" t="s">
        <v>2765</v>
      </c>
      <c r="L10329">
        <v>85</v>
      </c>
      <c r="M10329">
        <v>60</v>
      </c>
      <c r="N10329" t="s">
        <v>4111</v>
      </c>
    </row>
    <row r="10330" spans="1:14" x14ac:dyDescent="0.2">
      <c r="A10330" t="s">
        <v>16089</v>
      </c>
      <c r="B10330">
        <v>33780</v>
      </c>
      <c r="C10330">
        <v>38580</v>
      </c>
      <c r="D10330">
        <v>43380</v>
      </c>
      <c r="E10330">
        <v>48180</v>
      </c>
      <c r="F10330">
        <v>52080</v>
      </c>
      <c r="G10330">
        <v>55920</v>
      </c>
      <c r="H10330">
        <v>59760</v>
      </c>
      <c r="I10330">
        <v>63600</v>
      </c>
      <c r="J10330">
        <v>67500</v>
      </c>
      <c r="K10330" t="s">
        <v>2765</v>
      </c>
      <c r="L10330">
        <v>87</v>
      </c>
      <c r="M10330">
        <v>60</v>
      </c>
      <c r="N10330" t="s">
        <v>3392</v>
      </c>
    </row>
    <row r="10331" spans="1:14" x14ac:dyDescent="0.2">
      <c r="A10331" t="s">
        <v>16090</v>
      </c>
      <c r="B10331">
        <v>46380</v>
      </c>
      <c r="C10331">
        <v>52980</v>
      </c>
      <c r="D10331">
        <v>59580</v>
      </c>
      <c r="E10331">
        <v>66180</v>
      </c>
      <c r="F10331">
        <v>71520</v>
      </c>
      <c r="G10331">
        <v>76800</v>
      </c>
      <c r="H10331">
        <v>82080</v>
      </c>
      <c r="I10331">
        <v>87360</v>
      </c>
      <c r="J10331">
        <v>92700</v>
      </c>
      <c r="K10331" t="s">
        <v>2765</v>
      </c>
      <c r="L10331">
        <v>89</v>
      </c>
      <c r="M10331">
        <v>60</v>
      </c>
      <c r="N10331" t="s">
        <v>4112</v>
      </c>
    </row>
    <row r="10332" spans="1:14" x14ac:dyDescent="0.2">
      <c r="A10332" t="s">
        <v>16091</v>
      </c>
      <c r="B10332">
        <v>34620</v>
      </c>
      <c r="C10332">
        <v>39540</v>
      </c>
      <c r="D10332">
        <v>44460</v>
      </c>
      <c r="E10332">
        <v>49380</v>
      </c>
      <c r="F10332">
        <v>53340</v>
      </c>
      <c r="G10332">
        <v>57300</v>
      </c>
      <c r="H10332">
        <v>61260</v>
      </c>
      <c r="I10332">
        <v>65220</v>
      </c>
      <c r="J10332">
        <v>69180</v>
      </c>
      <c r="K10332" t="s">
        <v>2765</v>
      </c>
      <c r="L10332">
        <v>91</v>
      </c>
      <c r="M10332">
        <v>60</v>
      </c>
      <c r="N10332" t="s">
        <v>4113</v>
      </c>
    </row>
    <row r="10333" spans="1:14" x14ac:dyDescent="0.2">
      <c r="A10333" t="s">
        <v>16092</v>
      </c>
      <c r="B10333">
        <v>47040</v>
      </c>
      <c r="C10333">
        <v>53760</v>
      </c>
      <c r="D10333">
        <v>60480</v>
      </c>
      <c r="E10333">
        <v>67140</v>
      </c>
      <c r="F10333">
        <v>72540</v>
      </c>
      <c r="G10333">
        <v>77940</v>
      </c>
      <c r="H10333">
        <v>83280</v>
      </c>
      <c r="I10333">
        <v>88680</v>
      </c>
      <c r="J10333">
        <v>94020</v>
      </c>
      <c r="K10333" t="s">
        <v>2765</v>
      </c>
      <c r="L10333">
        <v>93</v>
      </c>
      <c r="M10333">
        <v>60</v>
      </c>
      <c r="N10333" t="s">
        <v>4114</v>
      </c>
    </row>
    <row r="10334" spans="1:14" x14ac:dyDescent="0.2">
      <c r="A10334" t="s">
        <v>16093</v>
      </c>
      <c r="B10334">
        <v>33780</v>
      </c>
      <c r="C10334">
        <v>38580</v>
      </c>
      <c r="D10334">
        <v>43380</v>
      </c>
      <c r="E10334">
        <v>48180</v>
      </c>
      <c r="F10334">
        <v>52080</v>
      </c>
      <c r="G10334">
        <v>55920</v>
      </c>
      <c r="H10334">
        <v>59760</v>
      </c>
      <c r="I10334">
        <v>63600</v>
      </c>
      <c r="J10334">
        <v>67500</v>
      </c>
      <c r="K10334" t="s">
        <v>2765</v>
      </c>
      <c r="L10334">
        <v>95</v>
      </c>
      <c r="M10334">
        <v>60</v>
      </c>
      <c r="N10334" t="s">
        <v>4115</v>
      </c>
    </row>
    <row r="10335" spans="1:14" x14ac:dyDescent="0.2">
      <c r="A10335" t="s">
        <v>16094</v>
      </c>
      <c r="B10335">
        <v>46380</v>
      </c>
      <c r="C10335">
        <v>52980</v>
      </c>
      <c r="D10335">
        <v>59580</v>
      </c>
      <c r="E10335">
        <v>66180</v>
      </c>
      <c r="F10335">
        <v>71520</v>
      </c>
      <c r="G10335">
        <v>76800</v>
      </c>
      <c r="H10335">
        <v>82080</v>
      </c>
      <c r="I10335">
        <v>87360</v>
      </c>
      <c r="J10335">
        <v>92700</v>
      </c>
      <c r="K10335" t="s">
        <v>2765</v>
      </c>
      <c r="L10335">
        <v>97</v>
      </c>
      <c r="M10335">
        <v>60</v>
      </c>
      <c r="N10335" t="s">
        <v>3707</v>
      </c>
    </row>
    <row r="10336" spans="1:14" x14ac:dyDescent="0.2">
      <c r="A10336" t="s">
        <v>16095</v>
      </c>
      <c r="B10336">
        <v>34440</v>
      </c>
      <c r="C10336">
        <v>39360</v>
      </c>
      <c r="D10336">
        <v>44280</v>
      </c>
      <c r="E10336">
        <v>49200</v>
      </c>
      <c r="F10336">
        <v>53160</v>
      </c>
      <c r="G10336">
        <v>57120</v>
      </c>
      <c r="H10336">
        <v>61020</v>
      </c>
      <c r="I10336">
        <v>64980</v>
      </c>
      <c r="J10336">
        <v>68880</v>
      </c>
      <c r="K10336" t="s">
        <v>2765</v>
      </c>
      <c r="L10336">
        <v>99</v>
      </c>
      <c r="M10336">
        <v>60</v>
      </c>
      <c r="N10336" t="s">
        <v>4116</v>
      </c>
    </row>
    <row r="10337" spans="1:14" x14ac:dyDescent="0.2">
      <c r="A10337" t="s">
        <v>16096</v>
      </c>
      <c r="B10337">
        <v>33780</v>
      </c>
      <c r="C10337">
        <v>38580</v>
      </c>
      <c r="D10337">
        <v>43380</v>
      </c>
      <c r="E10337">
        <v>48180</v>
      </c>
      <c r="F10337">
        <v>52080</v>
      </c>
      <c r="G10337">
        <v>55920</v>
      </c>
      <c r="H10337">
        <v>59760</v>
      </c>
      <c r="I10337">
        <v>63600</v>
      </c>
      <c r="J10337">
        <v>67500</v>
      </c>
      <c r="K10337" t="s">
        <v>2765</v>
      </c>
      <c r="L10337">
        <v>101</v>
      </c>
      <c r="M10337">
        <v>60</v>
      </c>
      <c r="N10337" t="s">
        <v>3337</v>
      </c>
    </row>
    <row r="10338" spans="1:14" x14ac:dyDescent="0.2">
      <c r="A10338" t="s">
        <v>16097</v>
      </c>
      <c r="B10338">
        <v>37380</v>
      </c>
      <c r="C10338">
        <v>42720</v>
      </c>
      <c r="D10338">
        <v>48060</v>
      </c>
      <c r="E10338">
        <v>53400</v>
      </c>
      <c r="F10338">
        <v>57720</v>
      </c>
      <c r="G10338">
        <v>61980</v>
      </c>
      <c r="H10338">
        <v>66240</v>
      </c>
      <c r="I10338">
        <v>70500</v>
      </c>
      <c r="J10338">
        <v>74760</v>
      </c>
      <c r="K10338" t="s">
        <v>2765</v>
      </c>
      <c r="L10338">
        <v>103</v>
      </c>
      <c r="M10338">
        <v>60</v>
      </c>
      <c r="N10338" t="s">
        <v>3338</v>
      </c>
    </row>
    <row r="10339" spans="1:14" x14ac:dyDescent="0.2">
      <c r="A10339" t="s">
        <v>16098</v>
      </c>
      <c r="B10339">
        <v>35160</v>
      </c>
      <c r="C10339">
        <v>40140</v>
      </c>
      <c r="D10339">
        <v>45180</v>
      </c>
      <c r="E10339">
        <v>50160</v>
      </c>
      <c r="F10339">
        <v>54180</v>
      </c>
      <c r="G10339">
        <v>58200</v>
      </c>
      <c r="H10339">
        <v>62220</v>
      </c>
      <c r="I10339">
        <v>66240</v>
      </c>
      <c r="J10339">
        <v>70260</v>
      </c>
      <c r="K10339" t="s">
        <v>2765</v>
      </c>
      <c r="L10339">
        <v>105</v>
      </c>
      <c r="M10339">
        <v>60</v>
      </c>
      <c r="N10339" t="s">
        <v>4117</v>
      </c>
    </row>
    <row r="10340" spans="1:14" x14ac:dyDescent="0.2">
      <c r="A10340" t="s">
        <v>16099</v>
      </c>
      <c r="B10340">
        <v>35700</v>
      </c>
      <c r="C10340">
        <v>40800</v>
      </c>
      <c r="D10340">
        <v>45900</v>
      </c>
      <c r="E10340">
        <v>51000</v>
      </c>
      <c r="F10340">
        <v>55080</v>
      </c>
      <c r="G10340">
        <v>59160</v>
      </c>
      <c r="H10340">
        <v>63240</v>
      </c>
      <c r="I10340">
        <v>67320</v>
      </c>
      <c r="J10340">
        <v>71400</v>
      </c>
      <c r="K10340" t="s">
        <v>2765</v>
      </c>
      <c r="L10340">
        <v>107</v>
      </c>
      <c r="M10340">
        <v>60</v>
      </c>
      <c r="N10340" t="s">
        <v>3396</v>
      </c>
    </row>
    <row r="10341" spans="1:14" x14ac:dyDescent="0.2">
      <c r="A10341" t="s">
        <v>16100</v>
      </c>
      <c r="B10341">
        <v>34740</v>
      </c>
      <c r="C10341">
        <v>39660</v>
      </c>
      <c r="D10341">
        <v>44640</v>
      </c>
      <c r="E10341">
        <v>49560</v>
      </c>
      <c r="F10341">
        <v>53580</v>
      </c>
      <c r="G10341">
        <v>57540</v>
      </c>
      <c r="H10341">
        <v>61500</v>
      </c>
      <c r="I10341">
        <v>65460</v>
      </c>
      <c r="J10341">
        <v>69420</v>
      </c>
      <c r="K10341" t="s">
        <v>2765</v>
      </c>
      <c r="L10341">
        <v>109</v>
      </c>
      <c r="M10341">
        <v>60</v>
      </c>
      <c r="N10341" t="s">
        <v>4118</v>
      </c>
    </row>
    <row r="10342" spans="1:14" x14ac:dyDescent="0.2">
      <c r="A10342" t="s">
        <v>16101</v>
      </c>
      <c r="B10342">
        <v>46380</v>
      </c>
      <c r="C10342">
        <v>52980</v>
      </c>
      <c r="D10342">
        <v>59580</v>
      </c>
      <c r="E10342">
        <v>66180</v>
      </c>
      <c r="F10342">
        <v>71520</v>
      </c>
      <c r="G10342">
        <v>76800</v>
      </c>
      <c r="H10342">
        <v>82080</v>
      </c>
      <c r="I10342">
        <v>87360</v>
      </c>
      <c r="J10342">
        <v>92700</v>
      </c>
      <c r="K10342" t="s">
        <v>2765</v>
      </c>
      <c r="L10342">
        <v>111</v>
      </c>
      <c r="M10342">
        <v>60</v>
      </c>
      <c r="N10342" t="s">
        <v>4119</v>
      </c>
    </row>
    <row r="10343" spans="1:14" x14ac:dyDescent="0.2">
      <c r="A10343" t="s">
        <v>16102</v>
      </c>
      <c r="B10343">
        <v>46380</v>
      </c>
      <c r="C10343">
        <v>52980</v>
      </c>
      <c r="D10343">
        <v>59580</v>
      </c>
      <c r="E10343">
        <v>66180</v>
      </c>
      <c r="F10343">
        <v>71520</v>
      </c>
      <c r="G10343">
        <v>76800</v>
      </c>
      <c r="H10343">
        <v>82080</v>
      </c>
      <c r="I10343">
        <v>87360</v>
      </c>
      <c r="J10343">
        <v>92700</v>
      </c>
      <c r="K10343" t="s">
        <v>2765</v>
      </c>
      <c r="L10343">
        <v>113</v>
      </c>
      <c r="M10343">
        <v>60</v>
      </c>
      <c r="N10343" t="s">
        <v>4120</v>
      </c>
    </row>
    <row r="10344" spans="1:14" x14ac:dyDescent="0.2">
      <c r="A10344" t="s">
        <v>16103</v>
      </c>
      <c r="B10344">
        <v>34200</v>
      </c>
      <c r="C10344">
        <v>39060</v>
      </c>
      <c r="D10344">
        <v>43920</v>
      </c>
      <c r="E10344">
        <v>48780</v>
      </c>
      <c r="F10344">
        <v>52740</v>
      </c>
      <c r="G10344">
        <v>56640</v>
      </c>
      <c r="H10344">
        <v>60540</v>
      </c>
      <c r="I10344">
        <v>64440</v>
      </c>
      <c r="J10344">
        <v>68340</v>
      </c>
      <c r="K10344" t="s">
        <v>2765</v>
      </c>
      <c r="L10344">
        <v>115</v>
      </c>
      <c r="M10344">
        <v>60</v>
      </c>
      <c r="N10344" t="s">
        <v>3341</v>
      </c>
    </row>
    <row r="10345" spans="1:14" x14ac:dyDescent="0.2">
      <c r="A10345" t="s">
        <v>16104</v>
      </c>
      <c r="B10345">
        <v>33900</v>
      </c>
      <c r="C10345">
        <v>38700</v>
      </c>
      <c r="D10345">
        <v>43560</v>
      </c>
      <c r="E10345">
        <v>48360</v>
      </c>
      <c r="F10345">
        <v>52260</v>
      </c>
      <c r="G10345">
        <v>56100</v>
      </c>
      <c r="H10345">
        <v>60000</v>
      </c>
      <c r="I10345">
        <v>63840</v>
      </c>
      <c r="J10345">
        <v>67740</v>
      </c>
      <c r="K10345" t="s">
        <v>2765</v>
      </c>
      <c r="L10345">
        <v>117</v>
      </c>
      <c r="M10345">
        <v>60</v>
      </c>
      <c r="N10345" t="s">
        <v>4121</v>
      </c>
    </row>
    <row r="10346" spans="1:14" x14ac:dyDescent="0.2">
      <c r="A10346" t="s">
        <v>16105</v>
      </c>
      <c r="B10346">
        <v>42240</v>
      </c>
      <c r="C10346">
        <v>48240</v>
      </c>
      <c r="D10346">
        <v>54300</v>
      </c>
      <c r="E10346">
        <v>60300</v>
      </c>
      <c r="F10346">
        <v>65160</v>
      </c>
      <c r="G10346">
        <v>69960</v>
      </c>
      <c r="H10346">
        <v>74820</v>
      </c>
      <c r="I10346">
        <v>79620</v>
      </c>
      <c r="J10346">
        <v>84420</v>
      </c>
      <c r="K10346" t="s">
        <v>2765</v>
      </c>
      <c r="L10346">
        <v>119</v>
      </c>
      <c r="M10346">
        <v>60</v>
      </c>
      <c r="N10346" t="s">
        <v>3342</v>
      </c>
    </row>
    <row r="10347" spans="1:14" x14ac:dyDescent="0.2">
      <c r="A10347" t="s">
        <v>16106</v>
      </c>
      <c r="B10347">
        <v>33780</v>
      </c>
      <c r="C10347">
        <v>38580</v>
      </c>
      <c r="D10347">
        <v>43380</v>
      </c>
      <c r="E10347">
        <v>48180</v>
      </c>
      <c r="F10347">
        <v>52080</v>
      </c>
      <c r="G10347">
        <v>55920</v>
      </c>
      <c r="H10347">
        <v>59760</v>
      </c>
      <c r="I10347">
        <v>63600</v>
      </c>
      <c r="J10347">
        <v>67500</v>
      </c>
      <c r="K10347" t="s">
        <v>2765</v>
      </c>
      <c r="L10347">
        <v>121</v>
      </c>
      <c r="M10347">
        <v>60</v>
      </c>
      <c r="N10347" t="s">
        <v>3344</v>
      </c>
    </row>
    <row r="10348" spans="1:14" x14ac:dyDescent="0.2">
      <c r="A10348" t="s">
        <v>16107</v>
      </c>
      <c r="B10348">
        <v>37980</v>
      </c>
      <c r="C10348">
        <v>43380</v>
      </c>
      <c r="D10348">
        <v>48780</v>
      </c>
      <c r="E10348">
        <v>54180</v>
      </c>
      <c r="F10348">
        <v>58560</v>
      </c>
      <c r="G10348">
        <v>62880</v>
      </c>
      <c r="H10348">
        <v>67200</v>
      </c>
      <c r="I10348">
        <v>71520</v>
      </c>
      <c r="J10348">
        <v>75900</v>
      </c>
      <c r="K10348" t="s">
        <v>2765</v>
      </c>
      <c r="L10348">
        <v>123</v>
      </c>
      <c r="M10348">
        <v>60</v>
      </c>
      <c r="N10348" t="s">
        <v>3345</v>
      </c>
    </row>
    <row r="10349" spans="1:14" x14ac:dyDescent="0.2">
      <c r="A10349" t="s">
        <v>16108</v>
      </c>
      <c r="B10349">
        <v>33780</v>
      </c>
      <c r="C10349">
        <v>38580</v>
      </c>
      <c r="D10349">
        <v>43380</v>
      </c>
      <c r="E10349">
        <v>48180</v>
      </c>
      <c r="F10349">
        <v>52080</v>
      </c>
      <c r="G10349">
        <v>55920</v>
      </c>
      <c r="H10349">
        <v>59760</v>
      </c>
      <c r="I10349">
        <v>63600</v>
      </c>
      <c r="J10349">
        <v>67500</v>
      </c>
      <c r="K10349" t="s">
        <v>2765</v>
      </c>
      <c r="L10349">
        <v>125</v>
      </c>
      <c r="M10349">
        <v>60</v>
      </c>
      <c r="N10349" t="s">
        <v>4122</v>
      </c>
    </row>
    <row r="10350" spans="1:14" x14ac:dyDescent="0.2">
      <c r="A10350" t="s">
        <v>16109</v>
      </c>
      <c r="B10350">
        <v>33780</v>
      </c>
      <c r="C10350">
        <v>38580</v>
      </c>
      <c r="D10350">
        <v>43380</v>
      </c>
      <c r="E10350">
        <v>48180</v>
      </c>
      <c r="F10350">
        <v>52080</v>
      </c>
      <c r="G10350">
        <v>55920</v>
      </c>
      <c r="H10350">
        <v>59760</v>
      </c>
      <c r="I10350">
        <v>63600</v>
      </c>
      <c r="J10350">
        <v>67500</v>
      </c>
      <c r="K10350" t="s">
        <v>2765</v>
      </c>
      <c r="L10350">
        <v>127</v>
      </c>
      <c r="M10350">
        <v>60</v>
      </c>
      <c r="N10350" t="s">
        <v>4123</v>
      </c>
    </row>
    <row r="10351" spans="1:14" x14ac:dyDescent="0.2">
      <c r="A10351" t="s">
        <v>16110</v>
      </c>
      <c r="B10351">
        <v>41760</v>
      </c>
      <c r="C10351">
        <v>47700</v>
      </c>
      <c r="D10351">
        <v>53640</v>
      </c>
      <c r="E10351">
        <v>59580</v>
      </c>
      <c r="F10351">
        <v>64380</v>
      </c>
      <c r="G10351">
        <v>69120</v>
      </c>
      <c r="H10351">
        <v>73920</v>
      </c>
      <c r="I10351">
        <v>78660</v>
      </c>
      <c r="J10351">
        <v>83460</v>
      </c>
      <c r="K10351" t="s">
        <v>2765</v>
      </c>
      <c r="L10351">
        <v>129</v>
      </c>
      <c r="M10351">
        <v>60</v>
      </c>
      <c r="N10351" t="s">
        <v>4124</v>
      </c>
    </row>
    <row r="10352" spans="1:14" x14ac:dyDescent="0.2">
      <c r="A10352" t="s">
        <v>16111</v>
      </c>
      <c r="B10352">
        <v>37140</v>
      </c>
      <c r="C10352">
        <v>42480</v>
      </c>
      <c r="D10352">
        <v>47760</v>
      </c>
      <c r="E10352">
        <v>53040</v>
      </c>
      <c r="F10352">
        <v>57300</v>
      </c>
      <c r="G10352">
        <v>61560</v>
      </c>
      <c r="H10352">
        <v>65820</v>
      </c>
      <c r="I10352">
        <v>70020</v>
      </c>
      <c r="J10352">
        <v>74280</v>
      </c>
      <c r="K10352" t="s">
        <v>2765</v>
      </c>
      <c r="L10352">
        <v>131</v>
      </c>
      <c r="M10352">
        <v>60</v>
      </c>
      <c r="N10352" t="s">
        <v>4125</v>
      </c>
    </row>
    <row r="10353" spans="1:14" x14ac:dyDescent="0.2">
      <c r="A10353" t="s">
        <v>16112</v>
      </c>
      <c r="B10353">
        <v>42240</v>
      </c>
      <c r="C10353">
        <v>48240</v>
      </c>
      <c r="D10353">
        <v>54300</v>
      </c>
      <c r="E10353">
        <v>60300</v>
      </c>
      <c r="F10353">
        <v>65160</v>
      </c>
      <c r="G10353">
        <v>69960</v>
      </c>
      <c r="H10353">
        <v>74820</v>
      </c>
      <c r="I10353">
        <v>79620</v>
      </c>
      <c r="J10353">
        <v>84420</v>
      </c>
      <c r="K10353" t="s">
        <v>2765</v>
      </c>
      <c r="L10353">
        <v>133</v>
      </c>
      <c r="M10353">
        <v>60</v>
      </c>
      <c r="N10353" t="s">
        <v>3347</v>
      </c>
    </row>
    <row r="10354" spans="1:14" x14ac:dyDescent="0.2">
      <c r="A10354" t="s">
        <v>16113</v>
      </c>
      <c r="B10354">
        <v>33780</v>
      </c>
      <c r="C10354">
        <v>38580</v>
      </c>
      <c r="D10354">
        <v>43380</v>
      </c>
      <c r="E10354">
        <v>48180</v>
      </c>
      <c r="F10354">
        <v>52080</v>
      </c>
      <c r="G10354">
        <v>55920</v>
      </c>
      <c r="H10354">
        <v>59760</v>
      </c>
      <c r="I10354">
        <v>63600</v>
      </c>
      <c r="J10354">
        <v>67500</v>
      </c>
      <c r="K10354" t="s">
        <v>2765</v>
      </c>
      <c r="L10354">
        <v>135</v>
      </c>
      <c r="M10354">
        <v>60</v>
      </c>
      <c r="N10354" t="s">
        <v>3348</v>
      </c>
    </row>
    <row r="10355" spans="1:14" x14ac:dyDescent="0.2">
      <c r="A10355" t="s">
        <v>16114</v>
      </c>
      <c r="B10355">
        <v>33780</v>
      </c>
      <c r="C10355">
        <v>38580</v>
      </c>
      <c r="D10355">
        <v>43380</v>
      </c>
      <c r="E10355">
        <v>48180</v>
      </c>
      <c r="F10355">
        <v>52080</v>
      </c>
      <c r="G10355">
        <v>55920</v>
      </c>
      <c r="H10355">
        <v>59760</v>
      </c>
      <c r="I10355">
        <v>63600</v>
      </c>
      <c r="J10355">
        <v>67500</v>
      </c>
      <c r="K10355" t="s">
        <v>2765</v>
      </c>
      <c r="L10355">
        <v>137</v>
      </c>
      <c r="M10355">
        <v>60</v>
      </c>
      <c r="N10355" t="s">
        <v>3349</v>
      </c>
    </row>
    <row r="10356" spans="1:14" x14ac:dyDescent="0.2">
      <c r="A10356" t="s">
        <v>16115</v>
      </c>
      <c r="B10356">
        <v>35280</v>
      </c>
      <c r="C10356">
        <v>40320</v>
      </c>
      <c r="D10356">
        <v>45360</v>
      </c>
      <c r="E10356">
        <v>50400</v>
      </c>
      <c r="F10356">
        <v>54480</v>
      </c>
      <c r="G10356">
        <v>58500</v>
      </c>
      <c r="H10356">
        <v>62520</v>
      </c>
      <c r="I10356">
        <v>66540</v>
      </c>
      <c r="J10356">
        <v>70560</v>
      </c>
      <c r="K10356" t="s">
        <v>2765</v>
      </c>
      <c r="L10356">
        <v>139</v>
      </c>
      <c r="M10356">
        <v>60</v>
      </c>
      <c r="N10356" t="s">
        <v>4126</v>
      </c>
    </row>
    <row r="10357" spans="1:14" x14ac:dyDescent="0.2">
      <c r="A10357" t="s">
        <v>16116</v>
      </c>
      <c r="B10357">
        <v>37080</v>
      </c>
      <c r="C10357">
        <v>42360</v>
      </c>
      <c r="D10357">
        <v>47640</v>
      </c>
      <c r="E10357">
        <v>52920</v>
      </c>
      <c r="F10357">
        <v>57180</v>
      </c>
      <c r="G10357">
        <v>61440</v>
      </c>
      <c r="H10357">
        <v>65640</v>
      </c>
      <c r="I10357">
        <v>69900</v>
      </c>
      <c r="J10357">
        <v>74100</v>
      </c>
      <c r="K10357" t="s">
        <v>2765</v>
      </c>
      <c r="L10357">
        <v>141</v>
      </c>
      <c r="M10357">
        <v>60</v>
      </c>
      <c r="N10357" t="s">
        <v>4127</v>
      </c>
    </row>
    <row r="10358" spans="1:14" x14ac:dyDescent="0.2">
      <c r="A10358" t="s">
        <v>16117</v>
      </c>
      <c r="B10358">
        <v>37980</v>
      </c>
      <c r="C10358">
        <v>43380</v>
      </c>
      <c r="D10358">
        <v>48780</v>
      </c>
      <c r="E10358">
        <v>54180</v>
      </c>
      <c r="F10358">
        <v>58560</v>
      </c>
      <c r="G10358">
        <v>62880</v>
      </c>
      <c r="H10358">
        <v>67200</v>
      </c>
      <c r="I10358">
        <v>71520</v>
      </c>
      <c r="J10358">
        <v>75900</v>
      </c>
      <c r="K10358" t="s">
        <v>2765</v>
      </c>
      <c r="L10358">
        <v>143</v>
      </c>
      <c r="M10358">
        <v>60</v>
      </c>
      <c r="N10358" t="s">
        <v>4128</v>
      </c>
    </row>
    <row r="10359" spans="1:14" x14ac:dyDescent="0.2">
      <c r="A10359" t="s">
        <v>16118</v>
      </c>
      <c r="B10359">
        <v>33780</v>
      </c>
      <c r="C10359">
        <v>38580</v>
      </c>
      <c r="D10359">
        <v>43380</v>
      </c>
      <c r="E10359">
        <v>48180</v>
      </c>
      <c r="F10359">
        <v>52080</v>
      </c>
      <c r="G10359">
        <v>55920</v>
      </c>
      <c r="H10359">
        <v>59760</v>
      </c>
      <c r="I10359">
        <v>63600</v>
      </c>
      <c r="J10359">
        <v>67500</v>
      </c>
      <c r="K10359" t="s">
        <v>2765</v>
      </c>
      <c r="L10359">
        <v>145</v>
      </c>
      <c r="M10359">
        <v>60</v>
      </c>
      <c r="N10359" t="s">
        <v>3350</v>
      </c>
    </row>
    <row r="10360" spans="1:14" x14ac:dyDescent="0.2">
      <c r="A10360" t="s">
        <v>16119</v>
      </c>
      <c r="B10360">
        <v>40620</v>
      </c>
      <c r="C10360">
        <v>46440</v>
      </c>
      <c r="D10360">
        <v>52260</v>
      </c>
      <c r="E10360">
        <v>58020</v>
      </c>
      <c r="F10360">
        <v>62700</v>
      </c>
      <c r="G10360">
        <v>67320</v>
      </c>
      <c r="H10360">
        <v>72000</v>
      </c>
      <c r="I10360">
        <v>76620</v>
      </c>
      <c r="J10360">
        <v>81240</v>
      </c>
      <c r="K10360" t="s">
        <v>2765</v>
      </c>
      <c r="L10360">
        <v>147</v>
      </c>
      <c r="M10360">
        <v>60</v>
      </c>
      <c r="N10360" t="s">
        <v>4129</v>
      </c>
    </row>
    <row r="10361" spans="1:14" x14ac:dyDescent="0.2">
      <c r="A10361" t="s">
        <v>16120</v>
      </c>
      <c r="B10361">
        <v>33780</v>
      </c>
      <c r="C10361">
        <v>38580</v>
      </c>
      <c r="D10361">
        <v>43380</v>
      </c>
      <c r="E10361">
        <v>48180</v>
      </c>
      <c r="F10361">
        <v>52080</v>
      </c>
      <c r="G10361">
        <v>55920</v>
      </c>
      <c r="H10361">
        <v>59760</v>
      </c>
      <c r="I10361">
        <v>63600</v>
      </c>
      <c r="J10361">
        <v>67500</v>
      </c>
      <c r="K10361" t="s">
        <v>2765</v>
      </c>
      <c r="L10361">
        <v>149</v>
      </c>
      <c r="M10361">
        <v>60</v>
      </c>
      <c r="N10361" t="s">
        <v>3352</v>
      </c>
    </row>
    <row r="10362" spans="1:14" x14ac:dyDescent="0.2">
      <c r="A10362" t="s">
        <v>16121</v>
      </c>
      <c r="B10362">
        <v>33780</v>
      </c>
      <c r="C10362">
        <v>38580</v>
      </c>
      <c r="D10362">
        <v>43380</v>
      </c>
      <c r="E10362">
        <v>48180</v>
      </c>
      <c r="F10362">
        <v>52080</v>
      </c>
      <c r="G10362">
        <v>55920</v>
      </c>
      <c r="H10362">
        <v>59760</v>
      </c>
      <c r="I10362">
        <v>63600</v>
      </c>
      <c r="J10362">
        <v>67500</v>
      </c>
      <c r="K10362" t="s">
        <v>2765</v>
      </c>
      <c r="L10362">
        <v>151</v>
      </c>
      <c r="M10362">
        <v>60</v>
      </c>
      <c r="N10362" t="s">
        <v>3406</v>
      </c>
    </row>
    <row r="10363" spans="1:14" x14ac:dyDescent="0.2">
      <c r="A10363" t="s">
        <v>16122</v>
      </c>
      <c r="B10363">
        <v>33780</v>
      </c>
      <c r="C10363">
        <v>38580</v>
      </c>
      <c r="D10363">
        <v>43380</v>
      </c>
      <c r="E10363">
        <v>48180</v>
      </c>
      <c r="F10363">
        <v>52080</v>
      </c>
      <c r="G10363">
        <v>55920</v>
      </c>
      <c r="H10363">
        <v>59760</v>
      </c>
      <c r="I10363">
        <v>63600</v>
      </c>
      <c r="J10363">
        <v>67500</v>
      </c>
      <c r="K10363" t="s">
        <v>2765</v>
      </c>
      <c r="L10363">
        <v>153</v>
      </c>
      <c r="M10363">
        <v>60</v>
      </c>
      <c r="N10363" t="s">
        <v>3408</v>
      </c>
    </row>
    <row r="10364" spans="1:14" x14ac:dyDescent="0.2">
      <c r="A10364" t="s">
        <v>16123</v>
      </c>
      <c r="B10364">
        <v>38280</v>
      </c>
      <c r="C10364">
        <v>43740</v>
      </c>
      <c r="D10364">
        <v>49200</v>
      </c>
      <c r="E10364">
        <v>54660</v>
      </c>
      <c r="F10364">
        <v>59040</v>
      </c>
      <c r="G10364">
        <v>63420</v>
      </c>
      <c r="H10364">
        <v>67800</v>
      </c>
      <c r="I10364">
        <v>72180</v>
      </c>
      <c r="J10364">
        <v>76560</v>
      </c>
      <c r="K10364" t="s">
        <v>2765</v>
      </c>
      <c r="L10364">
        <v>155</v>
      </c>
      <c r="M10364">
        <v>60</v>
      </c>
      <c r="N10364" t="s">
        <v>2916</v>
      </c>
    </row>
    <row r="10365" spans="1:14" x14ac:dyDescent="0.2">
      <c r="A10365" t="s">
        <v>16124</v>
      </c>
      <c r="B10365">
        <v>34200</v>
      </c>
      <c r="C10365">
        <v>39120</v>
      </c>
      <c r="D10365">
        <v>43980</v>
      </c>
      <c r="E10365">
        <v>48840</v>
      </c>
      <c r="F10365">
        <v>52800</v>
      </c>
      <c r="G10365">
        <v>56700</v>
      </c>
      <c r="H10365">
        <v>60600</v>
      </c>
      <c r="I10365">
        <v>64500</v>
      </c>
      <c r="J10365">
        <v>68400</v>
      </c>
      <c r="K10365" t="s">
        <v>2765</v>
      </c>
      <c r="L10365">
        <v>157</v>
      </c>
      <c r="M10365">
        <v>60</v>
      </c>
      <c r="N10365" t="s">
        <v>3353</v>
      </c>
    </row>
    <row r="10366" spans="1:14" x14ac:dyDescent="0.2">
      <c r="A10366" t="s">
        <v>16125</v>
      </c>
      <c r="B10366">
        <v>33780</v>
      </c>
      <c r="C10366">
        <v>38580</v>
      </c>
      <c r="D10366">
        <v>43380</v>
      </c>
      <c r="E10366">
        <v>48180</v>
      </c>
      <c r="F10366">
        <v>52080</v>
      </c>
      <c r="G10366">
        <v>55920</v>
      </c>
      <c r="H10366">
        <v>59760</v>
      </c>
      <c r="I10366">
        <v>63600</v>
      </c>
      <c r="J10366">
        <v>67500</v>
      </c>
      <c r="K10366" t="s">
        <v>2765</v>
      </c>
      <c r="L10366">
        <v>159</v>
      </c>
      <c r="M10366">
        <v>60</v>
      </c>
      <c r="N10366" t="s">
        <v>4130</v>
      </c>
    </row>
    <row r="10367" spans="1:14" x14ac:dyDescent="0.2">
      <c r="A10367" t="s">
        <v>16126</v>
      </c>
      <c r="B10367">
        <v>37140</v>
      </c>
      <c r="C10367">
        <v>42480</v>
      </c>
      <c r="D10367">
        <v>47760</v>
      </c>
      <c r="E10367">
        <v>53040</v>
      </c>
      <c r="F10367">
        <v>57300</v>
      </c>
      <c r="G10367">
        <v>61560</v>
      </c>
      <c r="H10367">
        <v>65820</v>
      </c>
      <c r="I10367">
        <v>70020</v>
      </c>
      <c r="J10367">
        <v>74280</v>
      </c>
      <c r="K10367" t="s">
        <v>2765</v>
      </c>
      <c r="L10367">
        <v>161</v>
      </c>
      <c r="M10367">
        <v>60</v>
      </c>
      <c r="N10367" t="s">
        <v>4131</v>
      </c>
    </row>
    <row r="10368" spans="1:14" x14ac:dyDescent="0.2">
      <c r="A10368" t="s">
        <v>16127</v>
      </c>
      <c r="B10368">
        <v>42240</v>
      </c>
      <c r="C10368">
        <v>48240</v>
      </c>
      <c r="D10368">
        <v>54300</v>
      </c>
      <c r="E10368">
        <v>60300</v>
      </c>
      <c r="F10368">
        <v>65160</v>
      </c>
      <c r="G10368">
        <v>69960</v>
      </c>
      <c r="H10368">
        <v>74820</v>
      </c>
      <c r="I10368">
        <v>79620</v>
      </c>
      <c r="J10368">
        <v>84420</v>
      </c>
      <c r="K10368" t="s">
        <v>2765</v>
      </c>
      <c r="L10368">
        <v>163</v>
      </c>
      <c r="M10368">
        <v>60</v>
      </c>
      <c r="N10368" t="s">
        <v>3355</v>
      </c>
    </row>
    <row r="10369" spans="1:14" x14ac:dyDescent="0.2">
      <c r="A10369" t="s">
        <v>16128</v>
      </c>
      <c r="B10369">
        <v>33780</v>
      </c>
      <c r="C10369">
        <v>38580</v>
      </c>
      <c r="D10369">
        <v>43380</v>
      </c>
      <c r="E10369">
        <v>48180</v>
      </c>
      <c r="F10369">
        <v>52080</v>
      </c>
      <c r="G10369">
        <v>55920</v>
      </c>
      <c r="H10369">
        <v>59760</v>
      </c>
      <c r="I10369">
        <v>63600</v>
      </c>
      <c r="J10369">
        <v>67500</v>
      </c>
      <c r="K10369" t="s">
        <v>2765</v>
      </c>
      <c r="L10369">
        <v>165</v>
      </c>
      <c r="M10369">
        <v>60</v>
      </c>
      <c r="N10369" t="s">
        <v>3410</v>
      </c>
    </row>
    <row r="10370" spans="1:14" x14ac:dyDescent="0.2">
      <c r="A10370" t="s">
        <v>16129</v>
      </c>
      <c r="B10370">
        <v>41760</v>
      </c>
      <c r="C10370">
        <v>47700</v>
      </c>
      <c r="D10370">
        <v>53640</v>
      </c>
      <c r="E10370">
        <v>59580</v>
      </c>
      <c r="F10370">
        <v>64380</v>
      </c>
      <c r="G10370">
        <v>69120</v>
      </c>
      <c r="H10370">
        <v>73920</v>
      </c>
      <c r="I10370">
        <v>78660</v>
      </c>
      <c r="J10370">
        <v>83460</v>
      </c>
      <c r="K10370" t="s">
        <v>2765</v>
      </c>
      <c r="L10370">
        <v>167</v>
      </c>
      <c r="M10370">
        <v>60</v>
      </c>
      <c r="N10370" t="s">
        <v>4132</v>
      </c>
    </row>
    <row r="10371" spans="1:14" x14ac:dyDescent="0.2">
      <c r="A10371" t="s">
        <v>16130</v>
      </c>
      <c r="B10371">
        <v>33780</v>
      </c>
      <c r="C10371">
        <v>38580</v>
      </c>
      <c r="D10371">
        <v>43380</v>
      </c>
      <c r="E10371">
        <v>48180</v>
      </c>
      <c r="F10371">
        <v>52080</v>
      </c>
      <c r="G10371">
        <v>55920</v>
      </c>
      <c r="H10371">
        <v>59760</v>
      </c>
      <c r="I10371">
        <v>63600</v>
      </c>
      <c r="J10371">
        <v>67500</v>
      </c>
      <c r="K10371" t="s">
        <v>2765</v>
      </c>
      <c r="L10371">
        <v>169</v>
      </c>
      <c r="M10371">
        <v>60</v>
      </c>
      <c r="N10371" t="s">
        <v>4133</v>
      </c>
    </row>
    <row r="10372" spans="1:14" x14ac:dyDescent="0.2">
      <c r="A10372" t="s">
        <v>16131</v>
      </c>
      <c r="B10372">
        <v>34620</v>
      </c>
      <c r="C10372">
        <v>39540</v>
      </c>
      <c r="D10372">
        <v>44460</v>
      </c>
      <c r="E10372">
        <v>49380</v>
      </c>
      <c r="F10372">
        <v>53340</v>
      </c>
      <c r="G10372">
        <v>57300</v>
      </c>
      <c r="H10372">
        <v>61260</v>
      </c>
      <c r="I10372">
        <v>65220</v>
      </c>
      <c r="J10372">
        <v>69180</v>
      </c>
      <c r="K10372" t="s">
        <v>2765</v>
      </c>
      <c r="L10372">
        <v>171</v>
      </c>
      <c r="M10372">
        <v>60</v>
      </c>
      <c r="N10372" t="s">
        <v>3411</v>
      </c>
    </row>
    <row r="10373" spans="1:14" x14ac:dyDescent="0.2">
      <c r="A10373" t="s">
        <v>16132</v>
      </c>
      <c r="B10373">
        <v>33780</v>
      </c>
      <c r="C10373">
        <v>38580</v>
      </c>
      <c r="D10373">
        <v>43380</v>
      </c>
      <c r="E10373">
        <v>48180</v>
      </c>
      <c r="F10373">
        <v>52080</v>
      </c>
      <c r="G10373">
        <v>55920</v>
      </c>
      <c r="H10373">
        <v>59760</v>
      </c>
      <c r="I10373">
        <v>63600</v>
      </c>
      <c r="J10373">
        <v>67500</v>
      </c>
      <c r="K10373" t="s">
        <v>2765</v>
      </c>
      <c r="L10373">
        <v>173</v>
      </c>
      <c r="M10373">
        <v>60</v>
      </c>
      <c r="N10373" t="s">
        <v>3356</v>
      </c>
    </row>
    <row r="10374" spans="1:14" x14ac:dyDescent="0.2">
      <c r="A10374" t="s">
        <v>16133</v>
      </c>
      <c r="B10374">
        <v>37980</v>
      </c>
      <c r="C10374">
        <v>43380</v>
      </c>
      <c r="D10374">
        <v>48780</v>
      </c>
      <c r="E10374">
        <v>54180</v>
      </c>
      <c r="F10374">
        <v>58560</v>
      </c>
      <c r="G10374">
        <v>62880</v>
      </c>
      <c r="H10374">
        <v>67200</v>
      </c>
      <c r="I10374">
        <v>71520</v>
      </c>
      <c r="J10374">
        <v>75900</v>
      </c>
      <c r="K10374" t="s">
        <v>2765</v>
      </c>
      <c r="L10374">
        <v>175</v>
      </c>
      <c r="M10374">
        <v>60</v>
      </c>
      <c r="N10374" t="s">
        <v>4134</v>
      </c>
    </row>
    <row r="10375" spans="1:14" x14ac:dyDescent="0.2">
      <c r="A10375" t="s">
        <v>16134</v>
      </c>
      <c r="B10375">
        <v>33780</v>
      </c>
      <c r="C10375">
        <v>38580</v>
      </c>
      <c r="D10375">
        <v>43380</v>
      </c>
      <c r="E10375">
        <v>48180</v>
      </c>
      <c r="F10375">
        <v>52080</v>
      </c>
      <c r="G10375">
        <v>55920</v>
      </c>
      <c r="H10375">
        <v>59760</v>
      </c>
      <c r="I10375">
        <v>63600</v>
      </c>
      <c r="J10375">
        <v>67500</v>
      </c>
      <c r="K10375" t="s">
        <v>2765</v>
      </c>
      <c r="L10375">
        <v>177</v>
      </c>
      <c r="M10375">
        <v>60</v>
      </c>
      <c r="N10375" t="s">
        <v>4135</v>
      </c>
    </row>
    <row r="10376" spans="1:14" x14ac:dyDescent="0.2">
      <c r="A10376" t="s">
        <v>16135</v>
      </c>
      <c r="B10376">
        <v>37980</v>
      </c>
      <c r="C10376">
        <v>43380</v>
      </c>
      <c r="D10376">
        <v>48780</v>
      </c>
      <c r="E10376">
        <v>54180</v>
      </c>
      <c r="F10376">
        <v>58560</v>
      </c>
      <c r="G10376">
        <v>62880</v>
      </c>
      <c r="H10376">
        <v>67200</v>
      </c>
      <c r="I10376">
        <v>71520</v>
      </c>
      <c r="J10376">
        <v>75900</v>
      </c>
      <c r="K10376" t="s">
        <v>2765</v>
      </c>
      <c r="L10376">
        <v>179</v>
      </c>
      <c r="M10376">
        <v>60</v>
      </c>
      <c r="N10376" t="s">
        <v>4136</v>
      </c>
    </row>
    <row r="10377" spans="1:14" x14ac:dyDescent="0.2">
      <c r="A10377" t="s">
        <v>16136</v>
      </c>
      <c r="B10377">
        <v>33780</v>
      </c>
      <c r="C10377">
        <v>38580</v>
      </c>
      <c r="D10377">
        <v>43380</v>
      </c>
      <c r="E10377">
        <v>48180</v>
      </c>
      <c r="F10377">
        <v>52080</v>
      </c>
      <c r="G10377">
        <v>55920</v>
      </c>
      <c r="H10377">
        <v>59760</v>
      </c>
      <c r="I10377">
        <v>63600</v>
      </c>
      <c r="J10377">
        <v>67500</v>
      </c>
      <c r="K10377" t="s">
        <v>2765</v>
      </c>
      <c r="L10377">
        <v>181</v>
      </c>
      <c r="M10377">
        <v>60</v>
      </c>
      <c r="N10377" t="s">
        <v>3417</v>
      </c>
    </row>
    <row r="10378" spans="1:14" x14ac:dyDescent="0.2">
      <c r="A10378" t="s">
        <v>16137</v>
      </c>
      <c r="B10378">
        <v>33780</v>
      </c>
      <c r="C10378">
        <v>38580</v>
      </c>
      <c r="D10378">
        <v>43380</v>
      </c>
      <c r="E10378">
        <v>48180</v>
      </c>
      <c r="F10378">
        <v>52080</v>
      </c>
      <c r="G10378">
        <v>55920</v>
      </c>
      <c r="H10378">
        <v>59760</v>
      </c>
      <c r="I10378">
        <v>63600</v>
      </c>
      <c r="J10378">
        <v>67500</v>
      </c>
      <c r="K10378" t="s">
        <v>2765</v>
      </c>
      <c r="L10378">
        <v>183</v>
      </c>
      <c r="M10378">
        <v>60</v>
      </c>
      <c r="N10378" t="s">
        <v>4137</v>
      </c>
    </row>
    <row r="10379" spans="1:14" x14ac:dyDescent="0.2">
      <c r="A10379" t="s">
        <v>16138</v>
      </c>
      <c r="B10379">
        <v>34680</v>
      </c>
      <c r="C10379">
        <v>39600</v>
      </c>
      <c r="D10379">
        <v>44580</v>
      </c>
      <c r="E10379">
        <v>49500</v>
      </c>
      <c r="F10379">
        <v>53460</v>
      </c>
      <c r="G10379">
        <v>57420</v>
      </c>
      <c r="H10379">
        <v>61380</v>
      </c>
      <c r="I10379">
        <v>65340</v>
      </c>
      <c r="J10379">
        <v>69300</v>
      </c>
      <c r="K10379" t="s">
        <v>2765</v>
      </c>
      <c r="L10379">
        <v>185</v>
      </c>
      <c r="M10379">
        <v>60</v>
      </c>
      <c r="N10379" t="s">
        <v>4138</v>
      </c>
    </row>
    <row r="10380" spans="1:14" x14ac:dyDescent="0.2">
      <c r="A10380" t="s">
        <v>16139</v>
      </c>
      <c r="B10380">
        <v>33780</v>
      </c>
      <c r="C10380">
        <v>38580</v>
      </c>
      <c r="D10380">
        <v>43380</v>
      </c>
      <c r="E10380">
        <v>48180</v>
      </c>
      <c r="F10380">
        <v>52080</v>
      </c>
      <c r="G10380">
        <v>55920</v>
      </c>
      <c r="H10380">
        <v>59760</v>
      </c>
      <c r="I10380">
        <v>63600</v>
      </c>
      <c r="J10380">
        <v>67500</v>
      </c>
      <c r="K10380" t="s">
        <v>2765</v>
      </c>
      <c r="L10380">
        <v>187</v>
      </c>
      <c r="M10380">
        <v>60</v>
      </c>
      <c r="N10380" t="s">
        <v>3615</v>
      </c>
    </row>
    <row r="10381" spans="1:14" x14ac:dyDescent="0.2">
      <c r="A10381" t="s">
        <v>16140</v>
      </c>
      <c r="B10381">
        <v>38820</v>
      </c>
      <c r="C10381">
        <v>44340</v>
      </c>
      <c r="D10381">
        <v>49860</v>
      </c>
      <c r="E10381">
        <v>55380</v>
      </c>
      <c r="F10381">
        <v>59820</v>
      </c>
      <c r="G10381">
        <v>64260</v>
      </c>
      <c r="H10381">
        <v>68700</v>
      </c>
      <c r="I10381">
        <v>73140</v>
      </c>
      <c r="J10381">
        <v>77580</v>
      </c>
      <c r="K10381" t="s">
        <v>2765</v>
      </c>
      <c r="L10381">
        <v>189</v>
      </c>
      <c r="M10381">
        <v>60</v>
      </c>
      <c r="N10381" t="s">
        <v>3362</v>
      </c>
    </row>
    <row r="10382" spans="1:14" x14ac:dyDescent="0.2">
      <c r="A10382" t="s">
        <v>16141</v>
      </c>
      <c r="B10382">
        <v>33780</v>
      </c>
      <c r="C10382">
        <v>38580</v>
      </c>
      <c r="D10382">
        <v>43380</v>
      </c>
      <c r="E10382">
        <v>48180</v>
      </c>
      <c r="F10382">
        <v>52080</v>
      </c>
      <c r="G10382">
        <v>55920</v>
      </c>
      <c r="H10382">
        <v>59760</v>
      </c>
      <c r="I10382">
        <v>63600</v>
      </c>
      <c r="J10382">
        <v>67500</v>
      </c>
      <c r="K10382" t="s">
        <v>2765</v>
      </c>
      <c r="L10382">
        <v>191</v>
      </c>
      <c r="M10382">
        <v>60</v>
      </c>
      <c r="N10382" t="s">
        <v>3616</v>
      </c>
    </row>
    <row r="10383" spans="1:14" x14ac:dyDescent="0.2">
      <c r="A10383" t="s">
        <v>16142</v>
      </c>
      <c r="B10383">
        <v>33780</v>
      </c>
      <c r="C10383">
        <v>38580</v>
      </c>
      <c r="D10383">
        <v>43380</v>
      </c>
      <c r="E10383">
        <v>48180</v>
      </c>
      <c r="F10383">
        <v>52080</v>
      </c>
      <c r="G10383">
        <v>55920</v>
      </c>
      <c r="H10383">
        <v>59760</v>
      </c>
      <c r="I10383">
        <v>63600</v>
      </c>
      <c r="J10383">
        <v>67500</v>
      </c>
      <c r="K10383" t="s">
        <v>2765</v>
      </c>
      <c r="L10383">
        <v>193</v>
      </c>
      <c r="M10383">
        <v>60</v>
      </c>
      <c r="N10383" t="s">
        <v>3419</v>
      </c>
    </row>
    <row r="10384" spans="1:14" x14ac:dyDescent="0.2">
      <c r="A10384" t="s">
        <v>16143</v>
      </c>
      <c r="B10384">
        <v>33900</v>
      </c>
      <c r="C10384">
        <v>38700</v>
      </c>
      <c r="D10384">
        <v>43560</v>
      </c>
      <c r="E10384">
        <v>48360</v>
      </c>
      <c r="F10384">
        <v>52260</v>
      </c>
      <c r="G10384">
        <v>56100</v>
      </c>
      <c r="H10384">
        <v>60000</v>
      </c>
      <c r="I10384">
        <v>63840</v>
      </c>
      <c r="J10384">
        <v>67740</v>
      </c>
      <c r="K10384" t="s">
        <v>2765</v>
      </c>
      <c r="L10384">
        <v>195</v>
      </c>
      <c r="M10384">
        <v>60</v>
      </c>
      <c r="N10384" t="s">
        <v>4139</v>
      </c>
    </row>
    <row r="10385" spans="1:14" x14ac:dyDescent="0.2">
      <c r="A10385" t="s">
        <v>16144</v>
      </c>
      <c r="B10385">
        <v>46380</v>
      </c>
      <c r="C10385">
        <v>52980</v>
      </c>
      <c r="D10385">
        <v>59580</v>
      </c>
      <c r="E10385">
        <v>66180</v>
      </c>
      <c r="F10385">
        <v>71520</v>
      </c>
      <c r="G10385">
        <v>76800</v>
      </c>
      <c r="H10385">
        <v>82080</v>
      </c>
      <c r="I10385">
        <v>87360</v>
      </c>
      <c r="J10385">
        <v>92700</v>
      </c>
      <c r="K10385" t="s">
        <v>2765</v>
      </c>
      <c r="L10385">
        <v>197</v>
      </c>
      <c r="M10385">
        <v>60</v>
      </c>
      <c r="N10385" t="s">
        <v>4140</v>
      </c>
    </row>
    <row r="10386" spans="1:14" x14ac:dyDescent="0.2">
      <c r="A10386" t="s">
        <v>16145</v>
      </c>
      <c r="B10386">
        <v>34500</v>
      </c>
      <c r="C10386">
        <v>39420</v>
      </c>
      <c r="D10386">
        <v>44340</v>
      </c>
      <c r="E10386">
        <v>49260</v>
      </c>
      <c r="F10386">
        <v>53220</v>
      </c>
      <c r="G10386">
        <v>57180</v>
      </c>
      <c r="H10386">
        <v>61140</v>
      </c>
      <c r="I10386">
        <v>65040</v>
      </c>
      <c r="J10386">
        <v>69000</v>
      </c>
      <c r="K10386" t="s">
        <v>2765</v>
      </c>
      <c r="L10386">
        <v>199</v>
      </c>
      <c r="M10386">
        <v>60</v>
      </c>
      <c r="N10386" t="s">
        <v>4141</v>
      </c>
    </row>
    <row r="10387" spans="1:14" x14ac:dyDescent="0.2">
      <c r="A10387" t="s">
        <v>16146</v>
      </c>
      <c r="B10387">
        <v>34620</v>
      </c>
      <c r="C10387">
        <v>39600</v>
      </c>
      <c r="D10387">
        <v>44520</v>
      </c>
      <c r="E10387">
        <v>49440</v>
      </c>
      <c r="F10387">
        <v>53400</v>
      </c>
      <c r="G10387">
        <v>57360</v>
      </c>
      <c r="H10387">
        <v>61320</v>
      </c>
      <c r="I10387">
        <v>65280</v>
      </c>
      <c r="J10387">
        <v>69240</v>
      </c>
      <c r="K10387" t="s">
        <v>2765</v>
      </c>
      <c r="L10387">
        <v>201</v>
      </c>
      <c r="M10387">
        <v>60</v>
      </c>
      <c r="N10387" t="s">
        <v>3035</v>
      </c>
    </row>
    <row r="10388" spans="1:14" x14ac:dyDescent="0.2">
      <c r="A10388" t="s">
        <v>16147</v>
      </c>
      <c r="B10388">
        <v>37980</v>
      </c>
      <c r="C10388">
        <v>43380</v>
      </c>
      <c r="D10388">
        <v>48780</v>
      </c>
      <c r="E10388">
        <v>54180</v>
      </c>
      <c r="F10388">
        <v>58560</v>
      </c>
      <c r="G10388">
        <v>62880</v>
      </c>
      <c r="H10388">
        <v>67200</v>
      </c>
      <c r="I10388">
        <v>71520</v>
      </c>
      <c r="J10388">
        <v>75900</v>
      </c>
      <c r="K10388" t="s">
        <v>2765</v>
      </c>
      <c r="L10388">
        <v>203</v>
      </c>
      <c r="M10388">
        <v>60</v>
      </c>
      <c r="N10388" t="s">
        <v>3068</v>
      </c>
    </row>
    <row r="10389" spans="1:14" x14ac:dyDescent="0.2">
      <c r="A10389" t="s">
        <v>16148</v>
      </c>
      <c r="B10389">
        <v>33180</v>
      </c>
      <c r="C10389">
        <v>37920</v>
      </c>
      <c r="D10389">
        <v>42660</v>
      </c>
      <c r="E10389">
        <v>47340</v>
      </c>
      <c r="F10389">
        <v>51180</v>
      </c>
      <c r="G10389">
        <v>54960</v>
      </c>
      <c r="H10389">
        <v>58740</v>
      </c>
      <c r="I10389">
        <v>62520</v>
      </c>
      <c r="J10389">
        <v>66300</v>
      </c>
      <c r="K10389" t="s">
        <v>3085</v>
      </c>
      <c r="L10389">
        <v>1</v>
      </c>
      <c r="M10389">
        <v>60</v>
      </c>
      <c r="N10389" t="s">
        <v>3066</v>
      </c>
    </row>
    <row r="10390" spans="1:14" x14ac:dyDescent="0.2">
      <c r="A10390" t="s">
        <v>16149</v>
      </c>
      <c r="B10390">
        <v>35160</v>
      </c>
      <c r="C10390">
        <v>40200</v>
      </c>
      <c r="D10390">
        <v>45240</v>
      </c>
      <c r="E10390">
        <v>50220</v>
      </c>
      <c r="F10390">
        <v>54240</v>
      </c>
      <c r="G10390">
        <v>58260</v>
      </c>
      <c r="H10390">
        <v>62280</v>
      </c>
      <c r="I10390">
        <v>66300</v>
      </c>
      <c r="J10390">
        <v>70320</v>
      </c>
      <c r="K10390" t="s">
        <v>3085</v>
      </c>
      <c r="L10390">
        <v>3</v>
      </c>
      <c r="M10390">
        <v>60</v>
      </c>
      <c r="N10390" t="s">
        <v>4142</v>
      </c>
    </row>
    <row r="10391" spans="1:14" x14ac:dyDescent="0.2">
      <c r="A10391" t="s">
        <v>16150</v>
      </c>
      <c r="B10391">
        <v>38400</v>
      </c>
      <c r="C10391">
        <v>43920</v>
      </c>
      <c r="D10391">
        <v>49380</v>
      </c>
      <c r="E10391">
        <v>54840</v>
      </c>
      <c r="F10391">
        <v>59280</v>
      </c>
      <c r="G10391">
        <v>63660</v>
      </c>
      <c r="H10391">
        <v>68040</v>
      </c>
      <c r="I10391">
        <v>72420</v>
      </c>
      <c r="J10391">
        <v>76800</v>
      </c>
      <c r="K10391" t="s">
        <v>3085</v>
      </c>
      <c r="L10391">
        <v>5</v>
      </c>
      <c r="M10391">
        <v>60</v>
      </c>
      <c r="N10391" t="s">
        <v>4143</v>
      </c>
    </row>
    <row r="10392" spans="1:14" x14ac:dyDescent="0.2">
      <c r="A10392" t="s">
        <v>16151</v>
      </c>
      <c r="B10392">
        <v>35160</v>
      </c>
      <c r="C10392">
        <v>40200</v>
      </c>
      <c r="D10392">
        <v>45240</v>
      </c>
      <c r="E10392">
        <v>50220</v>
      </c>
      <c r="F10392">
        <v>54240</v>
      </c>
      <c r="G10392">
        <v>58260</v>
      </c>
      <c r="H10392">
        <v>62280</v>
      </c>
      <c r="I10392">
        <v>66300</v>
      </c>
      <c r="J10392">
        <v>70320</v>
      </c>
      <c r="K10392" t="s">
        <v>3085</v>
      </c>
      <c r="L10392">
        <v>7</v>
      </c>
      <c r="M10392">
        <v>60</v>
      </c>
      <c r="N10392" t="s">
        <v>3368</v>
      </c>
    </row>
    <row r="10393" spans="1:14" x14ac:dyDescent="0.2">
      <c r="A10393" t="s">
        <v>16152</v>
      </c>
      <c r="B10393">
        <v>33180</v>
      </c>
      <c r="C10393">
        <v>37920</v>
      </c>
      <c r="D10393">
        <v>42660</v>
      </c>
      <c r="E10393">
        <v>47340</v>
      </c>
      <c r="F10393">
        <v>51180</v>
      </c>
      <c r="G10393">
        <v>54960</v>
      </c>
      <c r="H10393">
        <v>58740</v>
      </c>
      <c r="I10393">
        <v>62520</v>
      </c>
      <c r="J10393">
        <v>66300</v>
      </c>
      <c r="K10393" t="s">
        <v>3085</v>
      </c>
      <c r="L10393">
        <v>9</v>
      </c>
      <c r="M10393">
        <v>60</v>
      </c>
      <c r="N10393" t="s">
        <v>4144</v>
      </c>
    </row>
    <row r="10394" spans="1:14" x14ac:dyDescent="0.2">
      <c r="A10394" t="s">
        <v>16153</v>
      </c>
      <c r="B10394">
        <v>40620</v>
      </c>
      <c r="C10394">
        <v>46440</v>
      </c>
      <c r="D10394">
        <v>52260</v>
      </c>
      <c r="E10394">
        <v>58020</v>
      </c>
      <c r="F10394">
        <v>62700</v>
      </c>
      <c r="G10394">
        <v>67320</v>
      </c>
      <c r="H10394">
        <v>72000</v>
      </c>
      <c r="I10394">
        <v>76620</v>
      </c>
      <c r="J10394">
        <v>81240</v>
      </c>
      <c r="K10394" t="s">
        <v>3085</v>
      </c>
      <c r="L10394">
        <v>11</v>
      </c>
      <c r="M10394">
        <v>60</v>
      </c>
      <c r="N10394" t="s">
        <v>3369</v>
      </c>
    </row>
    <row r="10395" spans="1:14" x14ac:dyDescent="0.2">
      <c r="A10395" t="s">
        <v>16154</v>
      </c>
      <c r="B10395">
        <v>40620</v>
      </c>
      <c r="C10395">
        <v>46440</v>
      </c>
      <c r="D10395">
        <v>52260</v>
      </c>
      <c r="E10395">
        <v>58020</v>
      </c>
      <c r="F10395">
        <v>62700</v>
      </c>
      <c r="G10395">
        <v>67320</v>
      </c>
      <c r="H10395">
        <v>72000</v>
      </c>
      <c r="I10395">
        <v>76620</v>
      </c>
      <c r="J10395">
        <v>81240</v>
      </c>
      <c r="K10395" t="s">
        <v>3085</v>
      </c>
      <c r="L10395">
        <v>13</v>
      </c>
      <c r="M10395">
        <v>60</v>
      </c>
      <c r="N10395" t="s">
        <v>3069</v>
      </c>
    </row>
    <row r="10396" spans="1:14" x14ac:dyDescent="0.2">
      <c r="A10396" t="s">
        <v>16155</v>
      </c>
      <c r="B10396">
        <v>33180</v>
      </c>
      <c r="C10396">
        <v>37920</v>
      </c>
      <c r="D10396">
        <v>42660</v>
      </c>
      <c r="E10396">
        <v>47340</v>
      </c>
      <c r="F10396">
        <v>51180</v>
      </c>
      <c r="G10396">
        <v>54960</v>
      </c>
      <c r="H10396">
        <v>58740</v>
      </c>
      <c r="I10396">
        <v>62520</v>
      </c>
      <c r="J10396">
        <v>66300</v>
      </c>
      <c r="K10396" t="s">
        <v>3085</v>
      </c>
      <c r="L10396">
        <v>15</v>
      </c>
      <c r="M10396">
        <v>60</v>
      </c>
      <c r="N10396" t="s">
        <v>3371</v>
      </c>
    </row>
    <row r="10397" spans="1:14" x14ac:dyDescent="0.2">
      <c r="A10397" t="s">
        <v>16156</v>
      </c>
      <c r="B10397">
        <v>33180</v>
      </c>
      <c r="C10397">
        <v>37920</v>
      </c>
      <c r="D10397">
        <v>42660</v>
      </c>
      <c r="E10397">
        <v>47340</v>
      </c>
      <c r="F10397">
        <v>51180</v>
      </c>
      <c r="G10397">
        <v>54960</v>
      </c>
      <c r="H10397">
        <v>58740</v>
      </c>
      <c r="I10397">
        <v>62520</v>
      </c>
      <c r="J10397">
        <v>66300</v>
      </c>
      <c r="K10397" t="s">
        <v>3085</v>
      </c>
      <c r="L10397">
        <v>17</v>
      </c>
      <c r="M10397">
        <v>60</v>
      </c>
      <c r="N10397" t="s">
        <v>3758</v>
      </c>
    </row>
    <row r="10398" spans="1:14" x14ac:dyDescent="0.2">
      <c r="A10398" t="s">
        <v>16157</v>
      </c>
      <c r="B10398">
        <v>37680</v>
      </c>
      <c r="C10398">
        <v>43080</v>
      </c>
      <c r="D10398">
        <v>48480</v>
      </c>
      <c r="E10398">
        <v>53820</v>
      </c>
      <c r="F10398">
        <v>58140</v>
      </c>
      <c r="G10398">
        <v>62460</v>
      </c>
      <c r="H10398">
        <v>66780</v>
      </c>
      <c r="I10398">
        <v>71100</v>
      </c>
      <c r="J10398">
        <v>75360</v>
      </c>
      <c r="K10398" t="s">
        <v>3085</v>
      </c>
      <c r="L10398">
        <v>19</v>
      </c>
      <c r="M10398">
        <v>60</v>
      </c>
      <c r="N10398" t="s">
        <v>3373</v>
      </c>
    </row>
    <row r="10399" spans="1:14" x14ac:dyDescent="0.2">
      <c r="A10399" t="s">
        <v>16158</v>
      </c>
      <c r="B10399">
        <v>33180</v>
      </c>
      <c r="C10399">
        <v>37920</v>
      </c>
      <c r="D10399">
        <v>42660</v>
      </c>
      <c r="E10399">
        <v>47340</v>
      </c>
      <c r="F10399">
        <v>51180</v>
      </c>
      <c r="G10399">
        <v>54960</v>
      </c>
      <c r="H10399">
        <v>58740</v>
      </c>
      <c r="I10399">
        <v>62520</v>
      </c>
      <c r="J10399">
        <v>66300</v>
      </c>
      <c r="K10399" t="s">
        <v>3085</v>
      </c>
      <c r="L10399">
        <v>21</v>
      </c>
      <c r="M10399">
        <v>60</v>
      </c>
      <c r="N10399" t="s">
        <v>3311</v>
      </c>
    </row>
    <row r="10400" spans="1:14" x14ac:dyDescent="0.2">
      <c r="A10400" t="s">
        <v>16159</v>
      </c>
      <c r="B10400">
        <v>33180</v>
      </c>
      <c r="C10400">
        <v>37920</v>
      </c>
      <c r="D10400">
        <v>42660</v>
      </c>
      <c r="E10400">
        <v>47340</v>
      </c>
      <c r="F10400">
        <v>51180</v>
      </c>
      <c r="G10400">
        <v>54960</v>
      </c>
      <c r="H10400">
        <v>58740</v>
      </c>
      <c r="I10400">
        <v>62520</v>
      </c>
      <c r="J10400">
        <v>66300</v>
      </c>
      <c r="K10400" t="s">
        <v>3085</v>
      </c>
      <c r="L10400">
        <v>23</v>
      </c>
      <c r="M10400">
        <v>60</v>
      </c>
      <c r="N10400" t="s">
        <v>3762</v>
      </c>
    </row>
    <row r="10401" spans="1:14" x14ac:dyDescent="0.2">
      <c r="A10401" t="s">
        <v>16160</v>
      </c>
      <c r="B10401">
        <v>33180</v>
      </c>
      <c r="C10401">
        <v>37920</v>
      </c>
      <c r="D10401">
        <v>42660</v>
      </c>
      <c r="E10401">
        <v>47340</v>
      </c>
      <c r="F10401">
        <v>51180</v>
      </c>
      <c r="G10401">
        <v>54960</v>
      </c>
      <c r="H10401">
        <v>58740</v>
      </c>
      <c r="I10401">
        <v>62520</v>
      </c>
      <c r="J10401">
        <v>66300</v>
      </c>
      <c r="K10401" t="s">
        <v>3085</v>
      </c>
      <c r="L10401">
        <v>25</v>
      </c>
      <c r="M10401">
        <v>60</v>
      </c>
      <c r="N10401" t="s">
        <v>3378</v>
      </c>
    </row>
    <row r="10402" spans="1:14" x14ac:dyDescent="0.2">
      <c r="A10402" t="s">
        <v>16161</v>
      </c>
      <c r="B10402">
        <v>33180</v>
      </c>
      <c r="C10402">
        <v>37920</v>
      </c>
      <c r="D10402">
        <v>42660</v>
      </c>
      <c r="E10402">
        <v>47340</v>
      </c>
      <c r="F10402">
        <v>51180</v>
      </c>
      <c r="G10402">
        <v>54960</v>
      </c>
      <c r="H10402">
        <v>58740</v>
      </c>
      <c r="I10402">
        <v>62520</v>
      </c>
      <c r="J10402">
        <v>66300</v>
      </c>
      <c r="K10402" t="s">
        <v>3085</v>
      </c>
      <c r="L10402">
        <v>27</v>
      </c>
      <c r="M10402">
        <v>60</v>
      </c>
      <c r="N10402" t="s">
        <v>4145</v>
      </c>
    </row>
    <row r="10403" spans="1:14" x14ac:dyDescent="0.2">
      <c r="A10403" t="s">
        <v>16162</v>
      </c>
      <c r="B10403">
        <v>42480</v>
      </c>
      <c r="C10403">
        <v>48540</v>
      </c>
      <c r="D10403">
        <v>54600</v>
      </c>
      <c r="E10403">
        <v>60660</v>
      </c>
      <c r="F10403">
        <v>65520</v>
      </c>
      <c r="G10403">
        <v>70380</v>
      </c>
      <c r="H10403">
        <v>75240</v>
      </c>
      <c r="I10403">
        <v>80100</v>
      </c>
      <c r="J10403">
        <v>84960</v>
      </c>
      <c r="K10403" t="s">
        <v>3085</v>
      </c>
      <c r="L10403">
        <v>29</v>
      </c>
      <c r="M10403">
        <v>60</v>
      </c>
      <c r="N10403" t="s">
        <v>4146</v>
      </c>
    </row>
    <row r="10404" spans="1:14" x14ac:dyDescent="0.2">
      <c r="A10404" t="s">
        <v>16163</v>
      </c>
      <c r="B10404">
        <v>33180</v>
      </c>
      <c r="C10404">
        <v>37920</v>
      </c>
      <c r="D10404">
        <v>42660</v>
      </c>
      <c r="E10404">
        <v>47340</v>
      </c>
      <c r="F10404">
        <v>51180</v>
      </c>
      <c r="G10404">
        <v>54960</v>
      </c>
      <c r="H10404">
        <v>58740</v>
      </c>
      <c r="I10404">
        <v>62520</v>
      </c>
      <c r="J10404">
        <v>66300</v>
      </c>
      <c r="K10404" t="s">
        <v>3085</v>
      </c>
      <c r="L10404">
        <v>31</v>
      </c>
      <c r="M10404">
        <v>60</v>
      </c>
      <c r="N10404" t="s">
        <v>2957</v>
      </c>
    </row>
    <row r="10405" spans="1:14" x14ac:dyDescent="0.2">
      <c r="A10405" t="s">
        <v>16164</v>
      </c>
      <c r="B10405">
        <v>33780</v>
      </c>
      <c r="C10405">
        <v>38580</v>
      </c>
      <c r="D10405">
        <v>43380</v>
      </c>
      <c r="E10405">
        <v>48180</v>
      </c>
      <c r="F10405">
        <v>52080</v>
      </c>
      <c r="G10405">
        <v>55920</v>
      </c>
      <c r="H10405">
        <v>59760</v>
      </c>
      <c r="I10405">
        <v>63600</v>
      </c>
      <c r="J10405">
        <v>67500</v>
      </c>
      <c r="K10405" t="s">
        <v>3085</v>
      </c>
      <c r="L10405">
        <v>33</v>
      </c>
      <c r="M10405">
        <v>60</v>
      </c>
      <c r="N10405" t="s">
        <v>3322</v>
      </c>
    </row>
    <row r="10406" spans="1:14" x14ac:dyDescent="0.2">
      <c r="A10406" t="s">
        <v>16165</v>
      </c>
      <c r="B10406">
        <v>33180</v>
      </c>
      <c r="C10406">
        <v>37920</v>
      </c>
      <c r="D10406">
        <v>42660</v>
      </c>
      <c r="E10406">
        <v>47340</v>
      </c>
      <c r="F10406">
        <v>51180</v>
      </c>
      <c r="G10406">
        <v>54960</v>
      </c>
      <c r="H10406">
        <v>58740</v>
      </c>
      <c r="I10406">
        <v>62520</v>
      </c>
      <c r="J10406">
        <v>66300</v>
      </c>
      <c r="K10406" t="s">
        <v>3085</v>
      </c>
      <c r="L10406">
        <v>35</v>
      </c>
      <c r="M10406">
        <v>60</v>
      </c>
      <c r="N10406" t="s">
        <v>3764</v>
      </c>
    </row>
    <row r="10407" spans="1:14" x14ac:dyDescent="0.2">
      <c r="A10407" t="s">
        <v>16166</v>
      </c>
      <c r="B10407">
        <v>36840</v>
      </c>
      <c r="C10407">
        <v>42120</v>
      </c>
      <c r="D10407">
        <v>47400</v>
      </c>
      <c r="E10407">
        <v>52620</v>
      </c>
      <c r="F10407">
        <v>56880</v>
      </c>
      <c r="G10407">
        <v>61080</v>
      </c>
      <c r="H10407">
        <v>65280</v>
      </c>
      <c r="I10407">
        <v>69480</v>
      </c>
      <c r="J10407">
        <v>73680</v>
      </c>
      <c r="K10407" t="s">
        <v>3085</v>
      </c>
      <c r="L10407">
        <v>37</v>
      </c>
      <c r="M10407">
        <v>60</v>
      </c>
      <c r="N10407" t="s">
        <v>4147</v>
      </c>
    </row>
    <row r="10408" spans="1:14" x14ac:dyDescent="0.2">
      <c r="A10408" t="s">
        <v>16167</v>
      </c>
      <c r="B10408">
        <v>33600</v>
      </c>
      <c r="C10408">
        <v>38400</v>
      </c>
      <c r="D10408">
        <v>43200</v>
      </c>
      <c r="E10408">
        <v>47940</v>
      </c>
      <c r="F10408">
        <v>51780</v>
      </c>
      <c r="G10408">
        <v>55620</v>
      </c>
      <c r="H10408">
        <v>59460</v>
      </c>
      <c r="I10408">
        <v>63300</v>
      </c>
      <c r="J10408">
        <v>67140</v>
      </c>
      <c r="K10408" t="s">
        <v>3085</v>
      </c>
      <c r="L10408">
        <v>39</v>
      </c>
      <c r="M10408">
        <v>60</v>
      </c>
      <c r="N10408" t="s">
        <v>4148</v>
      </c>
    </row>
    <row r="10409" spans="1:14" x14ac:dyDescent="0.2">
      <c r="A10409" t="s">
        <v>16168</v>
      </c>
      <c r="B10409">
        <v>33180</v>
      </c>
      <c r="C10409">
        <v>37920</v>
      </c>
      <c r="D10409">
        <v>42660</v>
      </c>
      <c r="E10409">
        <v>47340</v>
      </c>
      <c r="F10409">
        <v>51180</v>
      </c>
      <c r="G10409">
        <v>54960</v>
      </c>
      <c r="H10409">
        <v>58740</v>
      </c>
      <c r="I10409">
        <v>62520</v>
      </c>
      <c r="J10409">
        <v>66300</v>
      </c>
      <c r="K10409" t="s">
        <v>3085</v>
      </c>
      <c r="L10409">
        <v>41</v>
      </c>
      <c r="M10409">
        <v>60</v>
      </c>
      <c r="N10409" t="s">
        <v>3326</v>
      </c>
    </row>
    <row r="10410" spans="1:14" x14ac:dyDescent="0.2">
      <c r="A10410" t="s">
        <v>16169</v>
      </c>
      <c r="B10410">
        <v>37680</v>
      </c>
      <c r="C10410">
        <v>43080</v>
      </c>
      <c r="D10410">
        <v>48480</v>
      </c>
      <c r="E10410">
        <v>53820</v>
      </c>
      <c r="F10410">
        <v>58140</v>
      </c>
      <c r="G10410">
        <v>62460</v>
      </c>
      <c r="H10410">
        <v>66780</v>
      </c>
      <c r="I10410">
        <v>71100</v>
      </c>
      <c r="J10410">
        <v>75360</v>
      </c>
      <c r="K10410" t="s">
        <v>3085</v>
      </c>
      <c r="L10410">
        <v>43</v>
      </c>
      <c r="M10410">
        <v>60</v>
      </c>
      <c r="N10410" t="s">
        <v>2967</v>
      </c>
    </row>
    <row r="10411" spans="1:14" x14ac:dyDescent="0.2">
      <c r="A10411" t="s">
        <v>16170</v>
      </c>
      <c r="B10411">
        <v>33180</v>
      </c>
      <c r="C10411">
        <v>37920</v>
      </c>
      <c r="D10411">
        <v>42660</v>
      </c>
      <c r="E10411">
        <v>47340</v>
      </c>
      <c r="F10411">
        <v>51180</v>
      </c>
      <c r="G10411">
        <v>54960</v>
      </c>
      <c r="H10411">
        <v>58740</v>
      </c>
      <c r="I10411">
        <v>62520</v>
      </c>
      <c r="J10411">
        <v>66300</v>
      </c>
      <c r="K10411" t="s">
        <v>3085</v>
      </c>
      <c r="L10411">
        <v>45</v>
      </c>
      <c r="M10411">
        <v>60</v>
      </c>
      <c r="N10411" t="s">
        <v>4149</v>
      </c>
    </row>
    <row r="10412" spans="1:14" x14ac:dyDescent="0.2">
      <c r="A10412" t="s">
        <v>16171</v>
      </c>
      <c r="B10412">
        <v>34200</v>
      </c>
      <c r="C10412">
        <v>39060</v>
      </c>
      <c r="D10412">
        <v>43920</v>
      </c>
      <c r="E10412">
        <v>48780</v>
      </c>
      <c r="F10412">
        <v>52740</v>
      </c>
      <c r="G10412">
        <v>56640</v>
      </c>
      <c r="H10412">
        <v>60540</v>
      </c>
      <c r="I10412">
        <v>64440</v>
      </c>
      <c r="J10412">
        <v>68340</v>
      </c>
      <c r="K10412" t="s">
        <v>3085</v>
      </c>
      <c r="L10412">
        <v>47</v>
      </c>
      <c r="M10412">
        <v>60</v>
      </c>
      <c r="N10412" t="s">
        <v>3327</v>
      </c>
    </row>
    <row r="10413" spans="1:14" x14ac:dyDescent="0.2">
      <c r="A10413" t="s">
        <v>16172</v>
      </c>
      <c r="B10413">
        <v>33180</v>
      </c>
      <c r="C10413">
        <v>37920</v>
      </c>
      <c r="D10413">
        <v>42660</v>
      </c>
      <c r="E10413">
        <v>47340</v>
      </c>
      <c r="F10413">
        <v>51180</v>
      </c>
      <c r="G10413">
        <v>54960</v>
      </c>
      <c r="H10413">
        <v>58740</v>
      </c>
      <c r="I10413">
        <v>62520</v>
      </c>
      <c r="J10413">
        <v>66300</v>
      </c>
      <c r="K10413" t="s">
        <v>3085</v>
      </c>
      <c r="L10413">
        <v>49</v>
      </c>
      <c r="M10413">
        <v>60</v>
      </c>
      <c r="N10413" t="s">
        <v>3384</v>
      </c>
    </row>
    <row r="10414" spans="1:14" x14ac:dyDescent="0.2">
      <c r="A10414" t="s">
        <v>16173</v>
      </c>
      <c r="B10414">
        <v>34920</v>
      </c>
      <c r="C10414">
        <v>39900</v>
      </c>
      <c r="D10414">
        <v>44880</v>
      </c>
      <c r="E10414">
        <v>49860</v>
      </c>
      <c r="F10414">
        <v>53880</v>
      </c>
      <c r="G10414">
        <v>57840</v>
      </c>
      <c r="H10414">
        <v>61860</v>
      </c>
      <c r="I10414">
        <v>65820</v>
      </c>
      <c r="J10414">
        <v>69840</v>
      </c>
      <c r="K10414" t="s">
        <v>3085</v>
      </c>
      <c r="L10414">
        <v>51</v>
      </c>
      <c r="M10414">
        <v>60</v>
      </c>
      <c r="N10414" t="s">
        <v>4150</v>
      </c>
    </row>
    <row r="10415" spans="1:14" x14ac:dyDescent="0.2">
      <c r="A10415" t="s">
        <v>16174</v>
      </c>
      <c r="B10415">
        <v>33180</v>
      </c>
      <c r="C10415">
        <v>37920</v>
      </c>
      <c r="D10415">
        <v>42660</v>
      </c>
      <c r="E10415">
        <v>47340</v>
      </c>
      <c r="F10415">
        <v>51180</v>
      </c>
      <c r="G10415">
        <v>54960</v>
      </c>
      <c r="H10415">
        <v>58740</v>
      </c>
      <c r="I10415">
        <v>62520</v>
      </c>
      <c r="J10415">
        <v>66300</v>
      </c>
      <c r="K10415" t="s">
        <v>3085</v>
      </c>
      <c r="L10415">
        <v>53</v>
      </c>
      <c r="M10415">
        <v>60</v>
      </c>
      <c r="N10415" t="s">
        <v>3386</v>
      </c>
    </row>
    <row r="10416" spans="1:14" x14ac:dyDescent="0.2">
      <c r="A10416" t="s">
        <v>16175</v>
      </c>
      <c r="B10416">
        <v>33180</v>
      </c>
      <c r="C10416">
        <v>37920</v>
      </c>
      <c r="D10416">
        <v>42660</v>
      </c>
      <c r="E10416">
        <v>47340</v>
      </c>
      <c r="F10416">
        <v>51180</v>
      </c>
      <c r="G10416">
        <v>54960</v>
      </c>
      <c r="H10416">
        <v>58740</v>
      </c>
      <c r="I10416">
        <v>62520</v>
      </c>
      <c r="J10416">
        <v>66300</v>
      </c>
      <c r="K10416" t="s">
        <v>3085</v>
      </c>
      <c r="L10416">
        <v>55</v>
      </c>
      <c r="M10416">
        <v>60</v>
      </c>
      <c r="N10416" t="s">
        <v>3329</v>
      </c>
    </row>
    <row r="10417" spans="1:14" x14ac:dyDescent="0.2">
      <c r="A10417" t="s">
        <v>16176</v>
      </c>
      <c r="B10417">
        <v>40620</v>
      </c>
      <c r="C10417">
        <v>46440</v>
      </c>
      <c r="D10417">
        <v>52260</v>
      </c>
      <c r="E10417">
        <v>58020</v>
      </c>
      <c r="F10417">
        <v>62700</v>
      </c>
      <c r="G10417">
        <v>67320</v>
      </c>
      <c r="H10417">
        <v>72000</v>
      </c>
      <c r="I10417">
        <v>76620</v>
      </c>
      <c r="J10417">
        <v>81240</v>
      </c>
      <c r="K10417" t="s">
        <v>3085</v>
      </c>
      <c r="L10417">
        <v>57</v>
      </c>
      <c r="M10417">
        <v>60</v>
      </c>
      <c r="N10417" t="s">
        <v>4237</v>
      </c>
    </row>
    <row r="10418" spans="1:14" x14ac:dyDescent="0.2">
      <c r="A10418" t="s">
        <v>16177</v>
      </c>
      <c r="B10418">
        <v>40620</v>
      </c>
      <c r="C10418">
        <v>46440</v>
      </c>
      <c r="D10418">
        <v>52260</v>
      </c>
      <c r="E10418">
        <v>58020</v>
      </c>
      <c r="F10418">
        <v>62700</v>
      </c>
      <c r="G10418">
        <v>67320</v>
      </c>
      <c r="H10418">
        <v>72000</v>
      </c>
      <c r="I10418">
        <v>76620</v>
      </c>
      <c r="J10418">
        <v>81240</v>
      </c>
      <c r="K10418" t="s">
        <v>3085</v>
      </c>
      <c r="L10418">
        <v>59</v>
      </c>
      <c r="M10418">
        <v>60</v>
      </c>
      <c r="N10418" t="s">
        <v>2977</v>
      </c>
    </row>
    <row r="10419" spans="1:14" x14ac:dyDescent="0.2">
      <c r="A10419" t="s">
        <v>16178</v>
      </c>
      <c r="B10419">
        <v>37680</v>
      </c>
      <c r="C10419">
        <v>43080</v>
      </c>
      <c r="D10419">
        <v>48480</v>
      </c>
      <c r="E10419">
        <v>53820</v>
      </c>
      <c r="F10419">
        <v>58140</v>
      </c>
      <c r="G10419">
        <v>62460</v>
      </c>
      <c r="H10419">
        <v>66780</v>
      </c>
      <c r="I10419">
        <v>71100</v>
      </c>
      <c r="J10419">
        <v>75360</v>
      </c>
      <c r="K10419" t="s">
        <v>3085</v>
      </c>
      <c r="L10419">
        <v>61</v>
      </c>
      <c r="M10419">
        <v>60</v>
      </c>
      <c r="N10419" t="s">
        <v>3009</v>
      </c>
    </row>
    <row r="10420" spans="1:14" x14ac:dyDescent="0.2">
      <c r="A10420" t="s">
        <v>16179</v>
      </c>
      <c r="B10420">
        <v>40620</v>
      </c>
      <c r="C10420">
        <v>46440</v>
      </c>
      <c r="D10420">
        <v>52260</v>
      </c>
      <c r="E10420">
        <v>58020</v>
      </c>
      <c r="F10420">
        <v>62700</v>
      </c>
      <c r="G10420">
        <v>67320</v>
      </c>
      <c r="H10420">
        <v>72000</v>
      </c>
      <c r="I10420">
        <v>76620</v>
      </c>
      <c r="J10420">
        <v>81240</v>
      </c>
      <c r="K10420" t="s">
        <v>3085</v>
      </c>
      <c r="L10420">
        <v>63</v>
      </c>
      <c r="M10420">
        <v>60</v>
      </c>
      <c r="N10420" t="s">
        <v>4151</v>
      </c>
    </row>
    <row r="10421" spans="1:14" x14ac:dyDescent="0.2">
      <c r="A10421" t="s">
        <v>16180</v>
      </c>
      <c r="B10421">
        <v>33180</v>
      </c>
      <c r="C10421">
        <v>37920</v>
      </c>
      <c r="D10421">
        <v>42660</v>
      </c>
      <c r="E10421">
        <v>47340</v>
      </c>
      <c r="F10421">
        <v>51180</v>
      </c>
      <c r="G10421">
        <v>54960</v>
      </c>
      <c r="H10421">
        <v>58740</v>
      </c>
      <c r="I10421">
        <v>62520</v>
      </c>
      <c r="J10421">
        <v>66300</v>
      </c>
      <c r="K10421" t="s">
        <v>3085</v>
      </c>
      <c r="L10421">
        <v>65</v>
      </c>
      <c r="M10421">
        <v>60</v>
      </c>
      <c r="N10421" t="s">
        <v>3331</v>
      </c>
    </row>
    <row r="10422" spans="1:14" x14ac:dyDescent="0.2">
      <c r="A10422" t="s">
        <v>16181</v>
      </c>
      <c r="B10422">
        <v>33180</v>
      </c>
      <c r="C10422">
        <v>37920</v>
      </c>
      <c r="D10422">
        <v>42660</v>
      </c>
      <c r="E10422">
        <v>47340</v>
      </c>
      <c r="F10422">
        <v>51180</v>
      </c>
      <c r="G10422">
        <v>54960</v>
      </c>
      <c r="H10422">
        <v>58740</v>
      </c>
      <c r="I10422">
        <v>62520</v>
      </c>
      <c r="J10422">
        <v>66300</v>
      </c>
      <c r="K10422" t="s">
        <v>3085</v>
      </c>
      <c r="L10422">
        <v>67</v>
      </c>
      <c r="M10422">
        <v>60</v>
      </c>
      <c r="N10422" t="s">
        <v>3389</v>
      </c>
    </row>
    <row r="10423" spans="1:14" x14ac:dyDescent="0.2">
      <c r="A10423" t="s">
        <v>16182</v>
      </c>
      <c r="B10423">
        <v>33180</v>
      </c>
      <c r="C10423">
        <v>37920</v>
      </c>
      <c r="D10423">
        <v>42660</v>
      </c>
      <c r="E10423">
        <v>47340</v>
      </c>
      <c r="F10423">
        <v>51180</v>
      </c>
      <c r="G10423">
        <v>54960</v>
      </c>
      <c r="H10423">
        <v>58740</v>
      </c>
      <c r="I10423">
        <v>62520</v>
      </c>
      <c r="J10423">
        <v>66300</v>
      </c>
      <c r="K10423" t="s">
        <v>3085</v>
      </c>
      <c r="L10423">
        <v>69</v>
      </c>
      <c r="M10423">
        <v>60</v>
      </c>
      <c r="N10423" t="s">
        <v>4152</v>
      </c>
    </row>
    <row r="10424" spans="1:14" x14ac:dyDescent="0.2">
      <c r="A10424" t="s">
        <v>16183</v>
      </c>
      <c r="B10424">
        <v>33180</v>
      </c>
      <c r="C10424">
        <v>37920</v>
      </c>
      <c r="D10424">
        <v>42660</v>
      </c>
      <c r="E10424">
        <v>47340</v>
      </c>
      <c r="F10424">
        <v>51180</v>
      </c>
      <c r="G10424">
        <v>54960</v>
      </c>
      <c r="H10424">
        <v>58740</v>
      </c>
      <c r="I10424">
        <v>62520</v>
      </c>
      <c r="J10424">
        <v>66300</v>
      </c>
      <c r="K10424" t="s">
        <v>3085</v>
      </c>
      <c r="L10424">
        <v>71</v>
      </c>
      <c r="M10424">
        <v>60</v>
      </c>
      <c r="N10424" t="s">
        <v>3333</v>
      </c>
    </row>
    <row r="10425" spans="1:14" x14ac:dyDescent="0.2">
      <c r="A10425" t="s">
        <v>16184</v>
      </c>
      <c r="B10425">
        <v>35940</v>
      </c>
      <c r="C10425">
        <v>41040</v>
      </c>
      <c r="D10425">
        <v>46200</v>
      </c>
      <c r="E10425">
        <v>51300</v>
      </c>
      <c r="F10425">
        <v>55440</v>
      </c>
      <c r="G10425">
        <v>59520</v>
      </c>
      <c r="H10425">
        <v>63660</v>
      </c>
      <c r="I10425">
        <v>67740</v>
      </c>
      <c r="J10425">
        <v>71820</v>
      </c>
      <c r="K10425" t="s">
        <v>3085</v>
      </c>
      <c r="L10425">
        <v>73</v>
      </c>
      <c r="M10425">
        <v>60</v>
      </c>
      <c r="N10425" t="s">
        <v>3572</v>
      </c>
    </row>
    <row r="10426" spans="1:14" x14ac:dyDescent="0.2">
      <c r="A10426" t="s">
        <v>16185</v>
      </c>
      <c r="B10426">
        <v>33180</v>
      </c>
      <c r="C10426">
        <v>37920</v>
      </c>
      <c r="D10426">
        <v>42660</v>
      </c>
      <c r="E10426">
        <v>47340</v>
      </c>
      <c r="F10426">
        <v>51180</v>
      </c>
      <c r="G10426">
        <v>54960</v>
      </c>
      <c r="H10426">
        <v>58740</v>
      </c>
      <c r="I10426">
        <v>62520</v>
      </c>
      <c r="J10426">
        <v>66300</v>
      </c>
      <c r="K10426" t="s">
        <v>3085</v>
      </c>
      <c r="L10426">
        <v>75</v>
      </c>
      <c r="M10426">
        <v>60</v>
      </c>
      <c r="N10426" t="s">
        <v>4153</v>
      </c>
    </row>
    <row r="10427" spans="1:14" x14ac:dyDescent="0.2">
      <c r="A10427" t="s">
        <v>16186</v>
      </c>
      <c r="B10427">
        <v>33180</v>
      </c>
      <c r="C10427">
        <v>37920</v>
      </c>
      <c r="D10427">
        <v>42660</v>
      </c>
      <c r="E10427">
        <v>47340</v>
      </c>
      <c r="F10427">
        <v>51180</v>
      </c>
      <c r="G10427">
        <v>54960</v>
      </c>
      <c r="H10427">
        <v>58740</v>
      </c>
      <c r="I10427">
        <v>62520</v>
      </c>
      <c r="J10427">
        <v>66300</v>
      </c>
      <c r="K10427" t="s">
        <v>3085</v>
      </c>
      <c r="L10427">
        <v>77</v>
      </c>
      <c r="M10427">
        <v>60</v>
      </c>
      <c r="N10427" t="s">
        <v>3334</v>
      </c>
    </row>
    <row r="10428" spans="1:14" x14ac:dyDescent="0.2">
      <c r="A10428" t="s">
        <v>16187</v>
      </c>
      <c r="B10428">
        <v>33180</v>
      </c>
      <c r="C10428">
        <v>37920</v>
      </c>
      <c r="D10428">
        <v>42660</v>
      </c>
      <c r="E10428">
        <v>47340</v>
      </c>
      <c r="F10428">
        <v>51180</v>
      </c>
      <c r="G10428">
        <v>54960</v>
      </c>
      <c r="H10428">
        <v>58740</v>
      </c>
      <c r="I10428">
        <v>62520</v>
      </c>
      <c r="J10428">
        <v>66300</v>
      </c>
      <c r="K10428" t="s">
        <v>3085</v>
      </c>
      <c r="L10428">
        <v>79</v>
      </c>
      <c r="M10428">
        <v>60</v>
      </c>
      <c r="N10428" t="s">
        <v>4154</v>
      </c>
    </row>
    <row r="10429" spans="1:14" x14ac:dyDescent="0.2">
      <c r="A10429" t="s">
        <v>16188</v>
      </c>
      <c r="B10429">
        <v>40620</v>
      </c>
      <c r="C10429">
        <v>46440</v>
      </c>
      <c r="D10429">
        <v>52260</v>
      </c>
      <c r="E10429">
        <v>58020</v>
      </c>
      <c r="F10429">
        <v>62700</v>
      </c>
      <c r="G10429">
        <v>67320</v>
      </c>
      <c r="H10429">
        <v>72000</v>
      </c>
      <c r="I10429">
        <v>76620</v>
      </c>
      <c r="J10429">
        <v>81240</v>
      </c>
      <c r="K10429" t="s">
        <v>3085</v>
      </c>
      <c r="L10429">
        <v>81</v>
      </c>
      <c r="M10429">
        <v>60</v>
      </c>
      <c r="N10429" t="s">
        <v>3392</v>
      </c>
    </row>
    <row r="10430" spans="1:14" x14ac:dyDescent="0.2">
      <c r="A10430" t="s">
        <v>16189</v>
      </c>
      <c r="B10430">
        <v>33180</v>
      </c>
      <c r="C10430">
        <v>37920</v>
      </c>
      <c r="D10430">
        <v>42660</v>
      </c>
      <c r="E10430">
        <v>47340</v>
      </c>
      <c r="F10430">
        <v>51180</v>
      </c>
      <c r="G10430">
        <v>54960</v>
      </c>
      <c r="H10430">
        <v>58740</v>
      </c>
      <c r="I10430">
        <v>62520</v>
      </c>
      <c r="J10430">
        <v>66300</v>
      </c>
      <c r="K10430" t="s">
        <v>3085</v>
      </c>
      <c r="L10430">
        <v>83</v>
      </c>
      <c r="M10430">
        <v>60</v>
      </c>
      <c r="N10430" t="s">
        <v>4115</v>
      </c>
    </row>
    <row r="10431" spans="1:14" x14ac:dyDescent="0.2">
      <c r="A10431" t="s">
        <v>16190</v>
      </c>
      <c r="B10431">
        <v>35640</v>
      </c>
      <c r="C10431">
        <v>40740</v>
      </c>
      <c r="D10431">
        <v>45840</v>
      </c>
      <c r="E10431">
        <v>50880</v>
      </c>
      <c r="F10431">
        <v>54960</v>
      </c>
      <c r="G10431">
        <v>59040</v>
      </c>
      <c r="H10431">
        <v>63120</v>
      </c>
      <c r="I10431">
        <v>67200</v>
      </c>
      <c r="J10431">
        <v>71280</v>
      </c>
      <c r="K10431" t="s">
        <v>3085</v>
      </c>
      <c r="L10431">
        <v>85</v>
      </c>
      <c r="M10431">
        <v>60</v>
      </c>
      <c r="N10431" t="s">
        <v>4155</v>
      </c>
    </row>
    <row r="10432" spans="1:14" x14ac:dyDescent="0.2">
      <c r="A10432" t="s">
        <v>16191</v>
      </c>
      <c r="B10432">
        <v>35280</v>
      </c>
      <c r="C10432">
        <v>40320</v>
      </c>
      <c r="D10432">
        <v>45360</v>
      </c>
      <c r="E10432">
        <v>50400</v>
      </c>
      <c r="F10432">
        <v>54480</v>
      </c>
      <c r="G10432">
        <v>58500</v>
      </c>
      <c r="H10432">
        <v>62520</v>
      </c>
      <c r="I10432">
        <v>66540</v>
      </c>
      <c r="J10432">
        <v>70560</v>
      </c>
      <c r="K10432" t="s">
        <v>3085</v>
      </c>
      <c r="L10432">
        <v>87</v>
      </c>
      <c r="M10432">
        <v>60</v>
      </c>
      <c r="N10432" t="s">
        <v>4156</v>
      </c>
    </row>
    <row r="10433" spans="1:14" x14ac:dyDescent="0.2">
      <c r="A10433" t="s">
        <v>16192</v>
      </c>
      <c r="B10433">
        <v>37560</v>
      </c>
      <c r="C10433">
        <v>42900</v>
      </c>
      <c r="D10433">
        <v>48240</v>
      </c>
      <c r="E10433">
        <v>53580</v>
      </c>
      <c r="F10433">
        <v>57900</v>
      </c>
      <c r="G10433">
        <v>62160</v>
      </c>
      <c r="H10433">
        <v>66480</v>
      </c>
      <c r="I10433">
        <v>70740</v>
      </c>
      <c r="J10433">
        <v>75060</v>
      </c>
      <c r="K10433" t="s">
        <v>3085</v>
      </c>
      <c r="L10433">
        <v>89</v>
      </c>
      <c r="M10433">
        <v>60</v>
      </c>
      <c r="N10433" t="s">
        <v>3707</v>
      </c>
    </row>
    <row r="10434" spans="1:14" x14ac:dyDescent="0.2">
      <c r="A10434" t="s">
        <v>16193</v>
      </c>
      <c r="B10434">
        <v>34080</v>
      </c>
      <c r="C10434">
        <v>38940</v>
      </c>
      <c r="D10434">
        <v>43800</v>
      </c>
      <c r="E10434">
        <v>48660</v>
      </c>
      <c r="F10434">
        <v>52560</v>
      </c>
      <c r="G10434">
        <v>56460</v>
      </c>
      <c r="H10434">
        <v>60360</v>
      </c>
      <c r="I10434">
        <v>64260</v>
      </c>
      <c r="J10434">
        <v>68160</v>
      </c>
      <c r="K10434" t="s">
        <v>3085</v>
      </c>
      <c r="L10434">
        <v>91</v>
      </c>
      <c r="M10434">
        <v>60</v>
      </c>
      <c r="N10434" t="s">
        <v>4157</v>
      </c>
    </row>
    <row r="10435" spans="1:14" x14ac:dyDescent="0.2">
      <c r="A10435" t="s">
        <v>16194</v>
      </c>
      <c r="B10435">
        <v>33180</v>
      </c>
      <c r="C10435">
        <v>37920</v>
      </c>
      <c r="D10435">
        <v>42660</v>
      </c>
      <c r="E10435">
        <v>47340</v>
      </c>
      <c r="F10435">
        <v>51180</v>
      </c>
      <c r="G10435">
        <v>54960</v>
      </c>
      <c r="H10435">
        <v>58740</v>
      </c>
      <c r="I10435">
        <v>62520</v>
      </c>
      <c r="J10435">
        <v>66300</v>
      </c>
      <c r="K10435" t="s">
        <v>3085</v>
      </c>
      <c r="L10435">
        <v>93</v>
      </c>
      <c r="M10435">
        <v>60</v>
      </c>
      <c r="N10435" t="s">
        <v>3337</v>
      </c>
    </row>
    <row r="10436" spans="1:14" x14ac:dyDescent="0.2">
      <c r="A10436" t="s">
        <v>16195</v>
      </c>
      <c r="B10436">
        <v>33240</v>
      </c>
      <c r="C10436">
        <v>37980</v>
      </c>
      <c r="D10436">
        <v>42720</v>
      </c>
      <c r="E10436">
        <v>47460</v>
      </c>
      <c r="F10436">
        <v>51300</v>
      </c>
      <c r="G10436">
        <v>55080</v>
      </c>
      <c r="H10436">
        <v>58860</v>
      </c>
      <c r="I10436">
        <v>62700</v>
      </c>
      <c r="J10436">
        <v>66480</v>
      </c>
      <c r="K10436" t="s">
        <v>3085</v>
      </c>
      <c r="L10436">
        <v>95</v>
      </c>
      <c r="M10436">
        <v>60</v>
      </c>
      <c r="N10436" t="s">
        <v>3342</v>
      </c>
    </row>
    <row r="10437" spans="1:14" x14ac:dyDescent="0.2">
      <c r="A10437" t="s">
        <v>16196</v>
      </c>
      <c r="B10437">
        <v>40620</v>
      </c>
      <c r="C10437">
        <v>46440</v>
      </c>
      <c r="D10437">
        <v>52260</v>
      </c>
      <c r="E10437">
        <v>58020</v>
      </c>
      <c r="F10437">
        <v>62700</v>
      </c>
      <c r="G10437">
        <v>67320</v>
      </c>
      <c r="H10437">
        <v>72000</v>
      </c>
      <c r="I10437">
        <v>76620</v>
      </c>
      <c r="J10437">
        <v>81240</v>
      </c>
      <c r="K10437" t="s">
        <v>3085</v>
      </c>
      <c r="L10437">
        <v>97</v>
      </c>
      <c r="M10437">
        <v>60</v>
      </c>
      <c r="N10437" t="s">
        <v>3344</v>
      </c>
    </row>
    <row r="10438" spans="1:14" x14ac:dyDescent="0.2">
      <c r="A10438" t="s">
        <v>16197</v>
      </c>
      <c r="B10438">
        <v>33180</v>
      </c>
      <c r="C10438">
        <v>37920</v>
      </c>
      <c r="D10438">
        <v>42660</v>
      </c>
      <c r="E10438">
        <v>47340</v>
      </c>
      <c r="F10438">
        <v>51180</v>
      </c>
      <c r="G10438">
        <v>54960</v>
      </c>
      <c r="H10438">
        <v>58740</v>
      </c>
      <c r="I10438">
        <v>62520</v>
      </c>
      <c r="J10438">
        <v>66300</v>
      </c>
      <c r="K10438" t="s">
        <v>3085</v>
      </c>
      <c r="L10438">
        <v>99</v>
      </c>
      <c r="M10438">
        <v>60</v>
      </c>
      <c r="N10438" t="s">
        <v>3345</v>
      </c>
    </row>
    <row r="10439" spans="1:14" x14ac:dyDescent="0.2">
      <c r="A10439" t="s">
        <v>16198</v>
      </c>
      <c r="B10439">
        <v>33180</v>
      </c>
      <c r="C10439">
        <v>37920</v>
      </c>
      <c r="D10439">
        <v>42660</v>
      </c>
      <c r="E10439">
        <v>47340</v>
      </c>
      <c r="F10439">
        <v>51180</v>
      </c>
      <c r="G10439">
        <v>54960</v>
      </c>
      <c r="H10439">
        <v>58740</v>
      </c>
      <c r="I10439">
        <v>62520</v>
      </c>
      <c r="J10439">
        <v>66300</v>
      </c>
      <c r="K10439" t="s">
        <v>3085</v>
      </c>
      <c r="L10439">
        <v>101</v>
      </c>
      <c r="M10439">
        <v>60</v>
      </c>
      <c r="N10439" t="s">
        <v>4249</v>
      </c>
    </row>
    <row r="10440" spans="1:14" x14ac:dyDescent="0.2">
      <c r="A10440" t="s">
        <v>16199</v>
      </c>
      <c r="B10440">
        <v>33180</v>
      </c>
      <c r="C10440">
        <v>37920</v>
      </c>
      <c r="D10440">
        <v>42660</v>
      </c>
      <c r="E10440">
        <v>47340</v>
      </c>
      <c r="F10440">
        <v>51180</v>
      </c>
      <c r="G10440">
        <v>54960</v>
      </c>
      <c r="H10440">
        <v>58740</v>
      </c>
      <c r="I10440">
        <v>62520</v>
      </c>
      <c r="J10440">
        <v>66300</v>
      </c>
      <c r="K10440" t="s">
        <v>3085</v>
      </c>
      <c r="L10440">
        <v>103</v>
      </c>
      <c r="M10440">
        <v>60</v>
      </c>
      <c r="N10440" t="s">
        <v>4158</v>
      </c>
    </row>
    <row r="10441" spans="1:14" x14ac:dyDescent="0.2">
      <c r="A10441" t="s">
        <v>16200</v>
      </c>
      <c r="B10441">
        <v>37980</v>
      </c>
      <c r="C10441">
        <v>43380</v>
      </c>
      <c r="D10441">
        <v>48780</v>
      </c>
      <c r="E10441">
        <v>54180</v>
      </c>
      <c r="F10441">
        <v>58560</v>
      </c>
      <c r="G10441">
        <v>62880</v>
      </c>
      <c r="H10441">
        <v>67200</v>
      </c>
      <c r="I10441">
        <v>71520</v>
      </c>
      <c r="J10441">
        <v>75900</v>
      </c>
      <c r="K10441" t="s">
        <v>3085</v>
      </c>
      <c r="L10441">
        <v>105</v>
      </c>
      <c r="M10441">
        <v>60</v>
      </c>
      <c r="N10441" t="s">
        <v>3347</v>
      </c>
    </row>
    <row r="10442" spans="1:14" x14ac:dyDescent="0.2">
      <c r="A10442" t="s">
        <v>16201</v>
      </c>
      <c r="B10442">
        <v>33180</v>
      </c>
      <c r="C10442">
        <v>37920</v>
      </c>
      <c r="D10442">
        <v>42660</v>
      </c>
      <c r="E10442">
        <v>47340</v>
      </c>
      <c r="F10442">
        <v>51180</v>
      </c>
      <c r="G10442">
        <v>54960</v>
      </c>
      <c r="H10442">
        <v>58740</v>
      </c>
      <c r="I10442">
        <v>62520</v>
      </c>
      <c r="J10442">
        <v>66300</v>
      </c>
      <c r="K10442" t="s">
        <v>3085</v>
      </c>
      <c r="L10442">
        <v>107</v>
      </c>
      <c r="M10442">
        <v>60</v>
      </c>
      <c r="N10442" t="s">
        <v>3348</v>
      </c>
    </row>
    <row r="10443" spans="1:14" x14ac:dyDescent="0.2">
      <c r="A10443" t="s">
        <v>16202</v>
      </c>
      <c r="B10443">
        <v>40620</v>
      </c>
      <c r="C10443">
        <v>46440</v>
      </c>
      <c r="D10443">
        <v>52260</v>
      </c>
      <c r="E10443">
        <v>58020</v>
      </c>
      <c r="F10443">
        <v>62700</v>
      </c>
      <c r="G10443">
        <v>67320</v>
      </c>
      <c r="H10443">
        <v>72000</v>
      </c>
      <c r="I10443">
        <v>76620</v>
      </c>
      <c r="J10443">
        <v>81240</v>
      </c>
      <c r="K10443" t="s">
        <v>3085</v>
      </c>
      <c r="L10443">
        <v>109</v>
      </c>
      <c r="M10443">
        <v>60</v>
      </c>
      <c r="N10443" t="s">
        <v>3349</v>
      </c>
    </row>
    <row r="10444" spans="1:14" x14ac:dyDescent="0.2">
      <c r="A10444" t="s">
        <v>16203</v>
      </c>
      <c r="B10444">
        <v>37560</v>
      </c>
      <c r="C10444">
        <v>42900</v>
      </c>
      <c r="D10444">
        <v>48240</v>
      </c>
      <c r="E10444">
        <v>53580</v>
      </c>
      <c r="F10444">
        <v>57900</v>
      </c>
      <c r="G10444">
        <v>62160</v>
      </c>
      <c r="H10444">
        <v>66480</v>
      </c>
      <c r="I10444">
        <v>70740</v>
      </c>
      <c r="J10444">
        <v>75060</v>
      </c>
      <c r="K10444" t="s">
        <v>3085</v>
      </c>
      <c r="L10444">
        <v>111</v>
      </c>
      <c r="M10444">
        <v>60</v>
      </c>
      <c r="N10444" t="s">
        <v>3401</v>
      </c>
    </row>
    <row r="10445" spans="1:14" x14ac:dyDescent="0.2">
      <c r="A10445" t="s">
        <v>16204</v>
      </c>
      <c r="B10445">
        <v>33180</v>
      </c>
      <c r="C10445">
        <v>37920</v>
      </c>
      <c r="D10445">
        <v>42660</v>
      </c>
      <c r="E10445">
        <v>47340</v>
      </c>
      <c r="F10445">
        <v>51180</v>
      </c>
      <c r="G10445">
        <v>54960</v>
      </c>
      <c r="H10445">
        <v>58740</v>
      </c>
      <c r="I10445">
        <v>62520</v>
      </c>
      <c r="J10445">
        <v>66300</v>
      </c>
      <c r="K10445" t="s">
        <v>3085</v>
      </c>
      <c r="L10445">
        <v>113</v>
      </c>
      <c r="M10445">
        <v>60</v>
      </c>
      <c r="N10445" t="s">
        <v>4159</v>
      </c>
    </row>
    <row r="10446" spans="1:14" x14ac:dyDescent="0.2">
      <c r="A10446" t="s">
        <v>16205</v>
      </c>
      <c r="B10446">
        <v>42480</v>
      </c>
      <c r="C10446">
        <v>48540</v>
      </c>
      <c r="D10446">
        <v>54600</v>
      </c>
      <c r="E10446">
        <v>60660</v>
      </c>
      <c r="F10446">
        <v>65520</v>
      </c>
      <c r="G10446">
        <v>70380</v>
      </c>
      <c r="H10446">
        <v>75240</v>
      </c>
      <c r="I10446">
        <v>80100</v>
      </c>
      <c r="J10446">
        <v>84960</v>
      </c>
      <c r="K10446" t="s">
        <v>3085</v>
      </c>
      <c r="L10446">
        <v>115</v>
      </c>
      <c r="M10446">
        <v>60</v>
      </c>
      <c r="N10446" t="s">
        <v>4160</v>
      </c>
    </row>
    <row r="10447" spans="1:14" x14ac:dyDescent="0.2">
      <c r="A10447" t="s">
        <v>16206</v>
      </c>
      <c r="B10447">
        <v>33180</v>
      </c>
      <c r="C10447">
        <v>37920</v>
      </c>
      <c r="D10447">
        <v>42660</v>
      </c>
      <c r="E10447">
        <v>47340</v>
      </c>
      <c r="F10447">
        <v>51180</v>
      </c>
      <c r="G10447">
        <v>54960</v>
      </c>
      <c r="H10447">
        <v>58740</v>
      </c>
      <c r="I10447">
        <v>62520</v>
      </c>
      <c r="J10447">
        <v>66300</v>
      </c>
      <c r="K10447" t="s">
        <v>3085</v>
      </c>
      <c r="L10447">
        <v>117</v>
      </c>
      <c r="M10447">
        <v>60</v>
      </c>
      <c r="N10447" t="s">
        <v>3719</v>
      </c>
    </row>
    <row r="10448" spans="1:14" x14ac:dyDescent="0.2">
      <c r="A10448" t="s">
        <v>16207</v>
      </c>
      <c r="B10448">
        <v>33180</v>
      </c>
      <c r="C10448">
        <v>37920</v>
      </c>
      <c r="D10448">
        <v>42660</v>
      </c>
      <c r="E10448">
        <v>47340</v>
      </c>
      <c r="F10448">
        <v>51180</v>
      </c>
      <c r="G10448">
        <v>54960</v>
      </c>
      <c r="H10448">
        <v>58740</v>
      </c>
      <c r="I10448">
        <v>62520</v>
      </c>
      <c r="J10448">
        <v>66300</v>
      </c>
      <c r="K10448" t="s">
        <v>3085</v>
      </c>
      <c r="L10448">
        <v>119</v>
      </c>
      <c r="M10448">
        <v>60</v>
      </c>
      <c r="N10448" t="s">
        <v>4161</v>
      </c>
    </row>
    <row r="10449" spans="1:14" x14ac:dyDescent="0.2">
      <c r="A10449" t="s">
        <v>16208</v>
      </c>
      <c r="B10449">
        <v>33180</v>
      </c>
      <c r="C10449">
        <v>37920</v>
      </c>
      <c r="D10449">
        <v>42660</v>
      </c>
      <c r="E10449">
        <v>47340</v>
      </c>
      <c r="F10449">
        <v>51180</v>
      </c>
      <c r="G10449">
        <v>54960</v>
      </c>
      <c r="H10449">
        <v>58740</v>
      </c>
      <c r="I10449">
        <v>62520</v>
      </c>
      <c r="J10449">
        <v>66300</v>
      </c>
      <c r="K10449" t="s">
        <v>3085</v>
      </c>
      <c r="L10449">
        <v>121</v>
      </c>
      <c r="M10449">
        <v>60</v>
      </c>
      <c r="N10449" t="s">
        <v>4162</v>
      </c>
    </row>
    <row r="10450" spans="1:14" x14ac:dyDescent="0.2">
      <c r="A10450" t="s">
        <v>16209</v>
      </c>
      <c r="B10450">
        <v>33180</v>
      </c>
      <c r="C10450">
        <v>37920</v>
      </c>
      <c r="D10450">
        <v>42660</v>
      </c>
      <c r="E10450">
        <v>47340</v>
      </c>
      <c r="F10450">
        <v>51180</v>
      </c>
      <c r="G10450">
        <v>54960</v>
      </c>
      <c r="H10450">
        <v>58740</v>
      </c>
      <c r="I10450">
        <v>62520</v>
      </c>
      <c r="J10450">
        <v>66300</v>
      </c>
      <c r="K10450" t="s">
        <v>3085</v>
      </c>
      <c r="L10450">
        <v>123</v>
      </c>
      <c r="M10450">
        <v>60</v>
      </c>
      <c r="N10450" t="s">
        <v>3350</v>
      </c>
    </row>
    <row r="10451" spans="1:14" x14ac:dyDescent="0.2">
      <c r="A10451" t="s">
        <v>16210</v>
      </c>
      <c r="B10451">
        <v>33180</v>
      </c>
      <c r="C10451">
        <v>37920</v>
      </c>
      <c r="D10451">
        <v>42660</v>
      </c>
      <c r="E10451">
        <v>47340</v>
      </c>
      <c r="F10451">
        <v>51180</v>
      </c>
      <c r="G10451">
        <v>54960</v>
      </c>
      <c r="H10451">
        <v>58740</v>
      </c>
      <c r="I10451">
        <v>62520</v>
      </c>
      <c r="J10451">
        <v>66300</v>
      </c>
      <c r="K10451" t="s">
        <v>3085</v>
      </c>
      <c r="L10451">
        <v>125</v>
      </c>
      <c r="M10451">
        <v>60</v>
      </c>
      <c r="N10451" t="s">
        <v>3352</v>
      </c>
    </row>
    <row r="10452" spans="1:14" x14ac:dyDescent="0.2">
      <c r="A10452" t="s">
        <v>16211</v>
      </c>
      <c r="B10452">
        <v>37560</v>
      </c>
      <c r="C10452">
        <v>42900</v>
      </c>
      <c r="D10452">
        <v>48240</v>
      </c>
      <c r="E10452">
        <v>53580</v>
      </c>
      <c r="F10452">
        <v>57900</v>
      </c>
      <c r="G10452">
        <v>62160</v>
      </c>
      <c r="H10452">
        <v>66480</v>
      </c>
      <c r="I10452">
        <v>70740</v>
      </c>
      <c r="J10452">
        <v>75060</v>
      </c>
      <c r="K10452" t="s">
        <v>3085</v>
      </c>
      <c r="L10452">
        <v>127</v>
      </c>
      <c r="M10452">
        <v>60</v>
      </c>
      <c r="N10452" t="s">
        <v>4163</v>
      </c>
    </row>
    <row r="10453" spans="1:14" x14ac:dyDescent="0.2">
      <c r="A10453" t="s">
        <v>16212</v>
      </c>
      <c r="B10453">
        <v>36720</v>
      </c>
      <c r="C10453">
        <v>41940</v>
      </c>
      <c r="D10453">
        <v>47160</v>
      </c>
      <c r="E10453">
        <v>52380</v>
      </c>
      <c r="F10453">
        <v>56580</v>
      </c>
      <c r="G10453">
        <v>60780</v>
      </c>
      <c r="H10453">
        <v>64980</v>
      </c>
      <c r="I10453">
        <v>69180</v>
      </c>
      <c r="J10453">
        <v>73380</v>
      </c>
      <c r="K10453" t="s">
        <v>3085</v>
      </c>
      <c r="L10453">
        <v>129</v>
      </c>
      <c r="M10453">
        <v>60</v>
      </c>
      <c r="N10453" t="s">
        <v>4164</v>
      </c>
    </row>
    <row r="10454" spans="1:14" x14ac:dyDescent="0.2">
      <c r="A10454" t="s">
        <v>16213</v>
      </c>
      <c r="B10454">
        <v>33180</v>
      </c>
      <c r="C10454">
        <v>37920</v>
      </c>
      <c r="D10454">
        <v>42660</v>
      </c>
      <c r="E10454">
        <v>47340</v>
      </c>
      <c r="F10454">
        <v>51180</v>
      </c>
      <c r="G10454">
        <v>54960</v>
      </c>
      <c r="H10454">
        <v>58740</v>
      </c>
      <c r="I10454">
        <v>62520</v>
      </c>
      <c r="J10454">
        <v>66300</v>
      </c>
      <c r="K10454" t="s">
        <v>3085</v>
      </c>
      <c r="L10454">
        <v>131</v>
      </c>
      <c r="M10454">
        <v>60</v>
      </c>
      <c r="N10454" t="s">
        <v>3408</v>
      </c>
    </row>
    <row r="10455" spans="1:14" x14ac:dyDescent="0.2">
      <c r="A10455" t="s">
        <v>16214</v>
      </c>
      <c r="B10455">
        <v>35880</v>
      </c>
      <c r="C10455">
        <v>41040</v>
      </c>
      <c r="D10455">
        <v>46140</v>
      </c>
      <c r="E10455">
        <v>51240</v>
      </c>
      <c r="F10455">
        <v>55380</v>
      </c>
      <c r="G10455">
        <v>59460</v>
      </c>
      <c r="H10455">
        <v>63540</v>
      </c>
      <c r="I10455">
        <v>67680</v>
      </c>
      <c r="J10455">
        <v>71760</v>
      </c>
      <c r="K10455" t="s">
        <v>3085</v>
      </c>
      <c r="L10455">
        <v>133</v>
      </c>
      <c r="M10455">
        <v>60</v>
      </c>
      <c r="N10455" t="s">
        <v>2916</v>
      </c>
    </row>
    <row r="10456" spans="1:14" x14ac:dyDescent="0.2">
      <c r="A10456" t="s">
        <v>16215</v>
      </c>
      <c r="B10456">
        <v>33180</v>
      </c>
      <c r="C10456">
        <v>37920</v>
      </c>
      <c r="D10456">
        <v>42660</v>
      </c>
      <c r="E10456">
        <v>47340</v>
      </c>
      <c r="F10456">
        <v>51180</v>
      </c>
      <c r="G10456">
        <v>54960</v>
      </c>
      <c r="H10456">
        <v>58740</v>
      </c>
      <c r="I10456">
        <v>62520</v>
      </c>
      <c r="J10456">
        <v>66300</v>
      </c>
      <c r="K10456" t="s">
        <v>3085</v>
      </c>
      <c r="L10456">
        <v>135</v>
      </c>
      <c r="M10456">
        <v>60</v>
      </c>
      <c r="N10456" t="s">
        <v>3353</v>
      </c>
    </row>
    <row r="10457" spans="1:14" x14ac:dyDescent="0.2">
      <c r="A10457" t="s">
        <v>16216</v>
      </c>
      <c r="B10457">
        <v>34800</v>
      </c>
      <c r="C10457">
        <v>39780</v>
      </c>
      <c r="D10457">
        <v>44760</v>
      </c>
      <c r="E10457">
        <v>49680</v>
      </c>
      <c r="F10457">
        <v>53700</v>
      </c>
      <c r="G10457">
        <v>57660</v>
      </c>
      <c r="H10457">
        <v>61620</v>
      </c>
      <c r="I10457">
        <v>65580</v>
      </c>
      <c r="J10457">
        <v>69600</v>
      </c>
      <c r="K10457" t="s">
        <v>3085</v>
      </c>
      <c r="L10457">
        <v>137</v>
      </c>
      <c r="M10457">
        <v>60</v>
      </c>
      <c r="N10457" t="s">
        <v>4165</v>
      </c>
    </row>
    <row r="10458" spans="1:14" x14ac:dyDescent="0.2">
      <c r="A10458" t="s">
        <v>16217</v>
      </c>
      <c r="B10458">
        <v>33180</v>
      </c>
      <c r="C10458">
        <v>37920</v>
      </c>
      <c r="D10458">
        <v>42660</v>
      </c>
      <c r="E10458">
        <v>47340</v>
      </c>
      <c r="F10458">
        <v>51180</v>
      </c>
      <c r="G10458">
        <v>54960</v>
      </c>
      <c r="H10458">
        <v>58740</v>
      </c>
      <c r="I10458">
        <v>62520</v>
      </c>
      <c r="J10458">
        <v>66300</v>
      </c>
      <c r="K10458" t="s">
        <v>3085</v>
      </c>
      <c r="L10458">
        <v>139</v>
      </c>
      <c r="M10458">
        <v>60</v>
      </c>
      <c r="N10458" t="s">
        <v>4166</v>
      </c>
    </row>
    <row r="10459" spans="1:14" x14ac:dyDescent="0.2">
      <c r="A10459" t="s">
        <v>16218</v>
      </c>
      <c r="B10459">
        <v>34740</v>
      </c>
      <c r="C10459">
        <v>39660</v>
      </c>
      <c r="D10459">
        <v>44640</v>
      </c>
      <c r="E10459">
        <v>49560</v>
      </c>
      <c r="F10459">
        <v>53580</v>
      </c>
      <c r="G10459">
        <v>57540</v>
      </c>
      <c r="H10459">
        <v>61500</v>
      </c>
      <c r="I10459">
        <v>65460</v>
      </c>
      <c r="J10459">
        <v>69420</v>
      </c>
      <c r="K10459" t="s">
        <v>3085</v>
      </c>
      <c r="L10459">
        <v>141</v>
      </c>
      <c r="M10459">
        <v>60</v>
      </c>
      <c r="N10459" t="s">
        <v>4167</v>
      </c>
    </row>
    <row r="10460" spans="1:14" x14ac:dyDescent="0.2">
      <c r="A10460" t="s">
        <v>16219</v>
      </c>
      <c r="B10460">
        <v>33180</v>
      </c>
      <c r="C10460">
        <v>37920</v>
      </c>
      <c r="D10460">
        <v>42660</v>
      </c>
      <c r="E10460">
        <v>47340</v>
      </c>
      <c r="F10460">
        <v>51180</v>
      </c>
      <c r="G10460">
        <v>54960</v>
      </c>
      <c r="H10460">
        <v>58740</v>
      </c>
      <c r="I10460">
        <v>62520</v>
      </c>
      <c r="J10460">
        <v>66300</v>
      </c>
      <c r="K10460" t="s">
        <v>3085</v>
      </c>
      <c r="L10460">
        <v>143</v>
      </c>
      <c r="M10460">
        <v>60</v>
      </c>
      <c r="N10460" t="s">
        <v>3411</v>
      </c>
    </row>
    <row r="10461" spans="1:14" x14ac:dyDescent="0.2">
      <c r="A10461" t="s">
        <v>16220</v>
      </c>
      <c r="B10461">
        <v>40620</v>
      </c>
      <c r="C10461">
        <v>46440</v>
      </c>
      <c r="D10461">
        <v>52260</v>
      </c>
      <c r="E10461">
        <v>58020</v>
      </c>
      <c r="F10461">
        <v>62700</v>
      </c>
      <c r="G10461">
        <v>67320</v>
      </c>
      <c r="H10461">
        <v>72000</v>
      </c>
      <c r="I10461">
        <v>76620</v>
      </c>
      <c r="J10461">
        <v>81240</v>
      </c>
      <c r="K10461" t="s">
        <v>3085</v>
      </c>
      <c r="L10461">
        <v>145</v>
      </c>
      <c r="M10461">
        <v>60</v>
      </c>
      <c r="N10461" t="s">
        <v>3356</v>
      </c>
    </row>
    <row r="10462" spans="1:14" x14ac:dyDescent="0.2">
      <c r="A10462" t="s">
        <v>16221</v>
      </c>
      <c r="B10462">
        <v>36780</v>
      </c>
      <c r="C10462">
        <v>42000</v>
      </c>
      <c r="D10462">
        <v>47280</v>
      </c>
      <c r="E10462">
        <v>52500</v>
      </c>
      <c r="F10462">
        <v>56700</v>
      </c>
      <c r="G10462">
        <v>60900</v>
      </c>
      <c r="H10462">
        <v>65100</v>
      </c>
      <c r="I10462">
        <v>69300</v>
      </c>
      <c r="J10462">
        <v>73500</v>
      </c>
      <c r="K10462" t="s">
        <v>3085</v>
      </c>
      <c r="L10462">
        <v>147</v>
      </c>
      <c r="M10462">
        <v>60</v>
      </c>
      <c r="N10462" t="s">
        <v>4168</v>
      </c>
    </row>
    <row r="10463" spans="1:14" x14ac:dyDescent="0.2">
      <c r="A10463" t="s">
        <v>16222</v>
      </c>
      <c r="B10463">
        <v>33180</v>
      </c>
      <c r="C10463">
        <v>37920</v>
      </c>
      <c r="D10463">
        <v>42660</v>
      </c>
      <c r="E10463">
        <v>47340</v>
      </c>
      <c r="F10463">
        <v>51180</v>
      </c>
      <c r="G10463">
        <v>54960</v>
      </c>
      <c r="H10463">
        <v>58740</v>
      </c>
      <c r="I10463">
        <v>62520</v>
      </c>
      <c r="J10463">
        <v>66300</v>
      </c>
      <c r="K10463" t="s">
        <v>3085</v>
      </c>
      <c r="L10463">
        <v>149</v>
      </c>
      <c r="M10463">
        <v>60</v>
      </c>
      <c r="N10463" t="s">
        <v>4169</v>
      </c>
    </row>
    <row r="10464" spans="1:14" x14ac:dyDescent="0.2">
      <c r="A10464" t="s">
        <v>16223</v>
      </c>
      <c r="B10464">
        <v>34680</v>
      </c>
      <c r="C10464">
        <v>39600</v>
      </c>
      <c r="D10464">
        <v>44580</v>
      </c>
      <c r="E10464">
        <v>49500</v>
      </c>
      <c r="F10464">
        <v>53460</v>
      </c>
      <c r="G10464">
        <v>57420</v>
      </c>
      <c r="H10464">
        <v>61380</v>
      </c>
      <c r="I10464">
        <v>65340</v>
      </c>
      <c r="J10464">
        <v>69300</v>
      </c>
      <c r="K10464" t="s">
        <v>3085</v>
      </c>
      <c r="L10464">
        <v>151</v>
      </c>
      <c r="M10464">
        <v>60</v>
      </c>
      <c r="N10464" t="s">
        <v>4170</v>
      </c>
    </row>
    <row r="10465" spans="1:14" x14ac:dyDescent="0.2">
      <c r="A10465" t="s">
        <v>16224</v>
      </c>
      <c r="B10465">
        <v>33180</v>
      </c>
      <c r="C10465">
        <v>37920</v>
      </c>
      <c r="D10465">
        <v>42660</v>
      </c>
      <c r="E10465">
        <v>47340</v>
      </c>
      <c r="F10465">
        <v>51180</v>
      </c>
      <c r="G10465">
        <v>54960</v>
      </c>
      <c r="H10465">
        <v>58740</v>
      </c>
      <c r="I10465">
        <v>62520</v>
      </c>
      <c r="J10465">
        <v>66300</v>
      </c>
      <c r="K10465" t="s">
        <v>3085</v>
      </c>
      <c r="L10465">
        <v>153</v>
      </c>
      <c r="M10465">
        <v>60</v>
      </c>
      <c r="N10465" t="s">
        <v>4171</v>
      </c>
    </row>
    <row r="10466" spans="1:14" x14ac:dyDescent="0.2">
      <c r="A10466" t="s">
        <v>16225</v>
      </c>
      <c r="B10466">
        <v>33180</v>
      </c>
      <c r="C10466">
        <v>37920</v>
      </c>
      <c r="D10466">
        <v>42660</v>
      </c>
      <c r="E10466">
        <v>47340</v>
      </c>
      <c r="F10466">
        <v>51180</v>
      </c>
      <c r="G10466">
        <v>54960</v>
      </c>
      <c r="H10466">
        <v>58740</v>
      </c>
      <c r="I10466">
        <v>62520</v>
      </c>
      <c r="J10466">
        <v>66300</v>
      </c>
      <c r="K10466" t="s">
        <v>3085</v>
      </c>
      <c r="L10466">
        <v>155</v>
      </c>
      <c r="M10466">
        <v>60</v>
      </c>
      <c r="N10466" t="s">
        <v>4172</v>
      </c>
    </row>
    <row r="10467" spans="1:14" x14ac:dyDescent="0.2">
      <c r="A10467" t="s">
        <v>16226</v>
      </c>
      <c r="B10467">
        <v>35160</v>
      </c>
      <c r="C10467">
        <v>40200</v>
      </c>
      <c r="D10467">
        <v>45240</v>
      </c>
      <c r="E10467">
        <v>50220</v>
      </c>
      <c r="F10467">
        <v>54240</v>
      </c>
      <c r="G10467">
        <v>58260</v>
      </c>
      <c r="H10467">
        <v>62280</v>
      </c>
      <c r="I10467">
        <v>66300</v>
      </c>
      <c r="J10467">
        <v>70320</v>
      </c>
      <c r="K10467" t="s">
        <v>3085</v>
      </c>
      <c r="L10467">
        <v>157</v>
      </c>
      <c r="M10467">
        <v>60</v>
      </c>
      <c r="N10467" t="s">
        <v>4173</v>
      </c>
    </row>
    <row r="10468" spans="1:14" x14ac:dyDescent="0.2">
      <c r="A10468" t="s">
        <v>16227</v>
      </c>
      <c r="B10468">
        <v>36540</v>
      </c>
      <c r="C10468">
        <v>41760</v>
      </c>
      <c r="D10468">
        <v>46980</v>
      </c>
      <c r="E10468">
        <v>52140</v>
      </c>
      <c r="F10468">
        <v>56340</v>
      </c>
      <c r="G10468">
        <v>60540</v>
      </c>
      <c r="H10468">
        <v>64680</v>
      </c>
      <c r="I10468">
        <v>68880</v>
      </c>
      <c r="J10468">
        <v>73020</v>
      </c>
      <c r="K10468" t="s">
        <v>3085</v>
      </c>
      <c r="L10468">
        <v>159</v>
      </c>
      <c r="M10468">
        <v>60</v>
      </c>
      <c r="N10468" t="s">
        <v>4174</v>
      </c>
    </row>
    <row r="10469" spans="1:14" x14ac:dyDescent="0.2">
      <c r="A10469" t="s">
        <v>16228</v>
      </c>
      <c r="B10469">
        <v>33180</v>
      </c>
      <c r="C10469">
        <v>37920</v>
      </c>
      <c r="D10469">
        <v>42660</v>
      </c>
      <c r="E10469">
        <v>47340</v>
      </c>
      <c r="F10469">
        <v>51180</v>
      </c>
      <c r="G10469">
        <v>54960</v>
      </c>
      <c r="H10469">
        <v>58740</v>
      </c>
      <c r="I10469">
        <v>62520</v>
      </c>
      <c r="J10469">
        <v>66300</v>
      </c>
      <c r="K10469" t="s">
        <v>3085</v>
      </c>
      <c r="L10469">
        <v>161</v>
      </c>
      <c r="M10469">
        <v>60</v>
      </c>
      <c r="N10469" t="s">
        <v>3417</v>
      </c>
    </row>
    <row r="10470" spans="1:14" x14ac:dyDescent="0.2">
      <c r="A10470" t="s">
        <v>16229</v>
      </c>
      <c r="B10470">
        <v>36720</v>
      </c>
      <c r="C10470">
        <v>41940</v>
      </c>
      <c r="D10470">
        <v>47160</v>
      </c>
      <c r="E10470">
        <v>52380</v>
      </c>
      <c r="F10470">
        <v>56580</v>
      </c>
      <c r="G10470">
        <v>60780</v>
      </c>
      <c r="H10470">
        <v>64980</v>
      </c>
      <c r="I10470">
        <v>69180</v>
      </c>
      <c r="J10470">
        <v>73380</v>
      </c>
      <c r="K10470" t="s">
        <v>3085</v>
      </c>
      <c r="L10470">
        <v>163</v>
      </c>
      <c r="M10470">
        <v>60</v>
      </c>
      <c r="N10470" t="s">
        <v>4175</v>
      </c>
    </row>
    <row r="10471" spans="1:14" x14ac:dyDescent="0.2">
      <c r="A10471" t="s">
        <v>16230</v>
      </c>
      <c r="B10471">
        <v>33180</v>
      </c>
      <c r="C10471">
        <v>37920</v>
      </c>
      <c r="D10471">
        <v>42660</v>
      </c>
      <c r="E10471">
        <v>47340</v>
      </c>
      <c r="F10471">
        <v>51180</v>
      </c>
      <c r="G10471">
        <v>54960</v>
      </c>
      <c r="H10471">
        <v>58740</v>
      </c>
      <c r="I10471">
        <v>62520</v>
      </c>
      <c r="J10471">
        <v>66300</v>
      </c>
      <c r="K10471" t="s">
        <v>3085</v>
      </c>
      <c r="L10471">
        <v>165</v>
      </c>
      <c r="M10471">
        <v>60</v>
      </c>
      <c r="N10471" t="s">
        <v>4176</v>
      </c>
    </row>
    <row r="10472" spans="1:14" x14ac:dyDescent="0.2">
      <c r="A10472" t="s">
        <v>16231</v>
      </c>
      <c r="B10472">
        <v>33180</v>
      </c>
      <c r="C10472">
        <v>37920</v>
      </c>
      <c r="D10472">
        <v>42660</v>
      </c>
      <c r="E10472">
        <v>47340</v>
      </c>
      <c r="F10472">
        <v>51180</v>
      </c>
      <c r="G10472">
        <v>54960</v>
      </c>
      <c r="H10472">
        <v>58740</v>
      </c>
      <c r="I10472">
        <v>62520</v>
      </c>
      <c r="J10472">
        <v>66300</v>
      </c>
      <c r="K10472" t="s">
        <v>3085</v>
      </c>
      <c r="L10472">
        <v>167</v>
      </c>
      <c r="M10472">
        <v>60</v>
      </c>
      <c r="N10472" t="s">
        <v>4177</v>
      </c>
    </row>
    <row r="10473" spans="1:14" x14ac:dyDescent="0.2">
      <c r="A10473" t="s">
        <v>16232</v>
      </c>
      <c r="B10473">
        <v>33180</v>
      </c>
      <c r="C10473">
        <v>37920</v>
      </c>
      <c r="D10473">
        <v>42660</v>
      </c>
      <c r="E10473">
        <v>47340</v>
      </c>
      <c r="F10473">
        <v>51180</v>
      </c>
      <c r="G10473">
        <v>54960</v>
      </c>
      <c r="H10473">
        <v>58740</v>
      </c>
      <c r="I10473">
        <v>62520</v>
      </c>
      <c r="J10473">
        <v>66300</v>
      </c>
      <c r="K10473" t="s">
        <v>3085</v>
      </c>
      <c r="L10473">
        <v>169</v>
      </c>
      <c r="M10473">
        <v>60</v>
      </c>
      <c r="N10473" t="s">
        <v>4138</v>
      </c>
    </row>
    <row r="10474" spans="1:14" x14ac:dyDescent="0.2">
      <c r="A10474" t="s">
        <v>16233</v>
      </c>
      <c r="B10474">
        <v>35400</v>
      </c>
      <c r="C10474">
        <v>40440</v>
      </c>
      <c r="D10474">
        <v>45480</v>
      </c>
      <c r="E10474">
        <v>50520</v>
      </c>
      <c r="F10474">
        <v>54600</v>
      </c>
      <c r="G10474">
        <v>58620</v>
      </c>
      <c r="H10474">
        <v>62700</v>
      </c>
      <c r="I10474">
        <v>66720</v>
      </c>
      <c r="J10474">
        <v>70740</v>
      </c>
      <c r="K10474" t="s">
        <v>3085</v>
      </c>
      <c r="L10474">
        <v>171</v>
      </c>
      <c r="M10474">
        <v>60</v>
      </c>
      <c r="N10474" t="s">
        <v>3615</v>
      </c>
    </row>
    <row r="10475" spans="1:14" x14ac:dyDescent="0.2">
      <c r="A10475" t="s">
        <v>16234</v>
      </c>
      <c r="B10475">
        <v>36720</v>
      </c>
      <c r="C10475">
        <v>41940</v>
      </c>
      <c r="D10475">
        <v>47160</v>
      </c>
      <c r="E10475">
        <v>52380</v>
      </c>
      <c r="F10475">
        <v>56580</v>
      </c>
      <c r="G10475">
        <v>60780</v>
      </c>
      <c r="H10475">
        <v>64980</v>
      </c>
      <c r="I10475">
        <v>69180</v>
      </c>
      <c r="J10475">
        <v>73380</v>
      </c>
      <c r="K10475" t="s">
        <v>3085</v>
      </c>
      <c r="L10475">
        <v>173</v>
      </c>
      <c r="M10475">
        <v>60</v>
      </c>
      <c r="N10475" t="s">
        <v>4178</v>
      </c>
    </row>
    <row r="10476" spans="1:14" x14ac:dyDescent="0.2">
      <c r="A10476" t="s">
        <v>16235</v>
      </c>
      <c r="B10476">
        <v>33180</v>
      </c>
      <c r="C10476">
        <v>37920</v>
      </c>
      <c r="D10476">
        <v>42660</v>
      </c>
      <c r="E10476">
        <v>47340</v>
      </c>
      <c r="F10476">
        <v>51180</v>
      </c>
      <c r="G10476">
        <v>54960</v>
      </c>
      <c r="H10476">
        <v>58740</v>
      </c>
      <c r="I10476">
        <v>62520</v>
      </c>
      <c r="J10476">
        <v>66300</v>
      </c>
      <c r="K10476" t="s">
        <v>3085</v>
      </c>
      <c r="L10476">
        <v>175</v>
      </c>
      <c r="M10476">
        <v>60</v>
      </c>
      <c r="N10476" t="s">
        <v>3362</v>
      </c>
    </row>
    <row r="10477" spans="1:14" x14ac:dyDescent="0.2">
      <c r="A10477" t="s">
        <v>16236</v>
      </c>
      <c r="B10477">
        <v>33180</v>
      </c>
      <c r="C10477">
        <v>37920</v>
      </c>
      <c r="D10477">
        <v>42660</v>
      </c>
      <c r="E10477">
        <v>47340</v>
      </c>
      <c r="F10477">
        <v>51180</v>
      </c>
      <c r="G10477">
        <v>54960</v>
      </c>
      <c r="H10477">
        <v>58740</v>
      </c>
      <c r="I10477">
        <v>62520</v>
      </c>
      <c r="J10477">
        <v>66300</v>
      </c>
      <c r="K10477" t="s">
        <v>3085</v>
      </c>
      <c r="L10477">
        <v>177</v>
      </c>
      <c r="M10477">
        <v>60</v>
      </c>
      <c r="N10477" t="s">
        <v>3616</v>
      </c>
    </row>
    <row r="10478" spans="1:14" x14ac:dyDescent="0.2">
      <c r="A10478" t="s">
        <v>16237</v>
      </c>
      <c r="B10478">
        <v>35520</v>
      </c>
      <c r="C10478">
        <v>40560</v>
      </c>
      <c r="D10478">
        <v>45660</v>
      </c>
      <c r="E10478">
        <v>50700</v>
      </c>
      <c r="F10478">
        <v>54780</v>
      </c>
      <c r="G10478">
        <v>58860</v>
      </c>
      <c r="H10478">
        <v>62880</v>
      </c>
      <c r="I10478">
        <v>66960</v>
      </c>
      <c r="J10478">
        <v>70980</v>
      </c>
      <c r="K10478" t="s">
        <v>3085</v>
      </c>
      <c r="L10478">
        <v>179</v>
      </c>
      <c r="M10478">
        <v>60</v>
      </c>
      <c r="N10478" t="s">
        <v>4179</v>
      </c>
    </row>
    <row r="10479" spans="1:14" x14ac:dyDescent="0.2">
      <c r="A10479" t="s">
        <v>16238</v>
      </c>
      <c r="B10479">
        <v>33180</v>
      </c>
      <c r="C10479">
        <v>37920</v>
      </c>
      <c r="D10479">
        <v>42660</v>
      </c>
      <c r="E10479">
        <v>47340</v>
      </c>
      <c r="F10479">
        <v>51180</v>
      </c>
      <c r="G10479">
        <v>54960</v>
      </c>
      <c r="H10479">
        <v>58740</v>
      </c>
      <c r="I10479">
        <v>62520</v>
      </c>
      <c r="J10479">
        <v>66300</v>
      </c>
      <c r="K10479" t="s">
        <v>3085</v>
      </c>
      <c r="L10479">
        <v>181</v>
      </c>
      <c r="M10479">
        <v>60</v>
      </c>
      <c r="N10479" t="s">
        <v>3419</v>
      </c>
    </row>
    <row r="10480" spans="1:14" x14ac:dyDescent="0.2">
      <c r="A10480" t="s">
        <v>16239</v>
      </c>
      <c r="B10480">
        <v>35160</v>
      </c>
      <c r="C10480">
        <v>40200</v>
      </c>
      <c r="D10480">
        <v>45240</v>
      </c>
      <c r="E10480">
        <v>50220</v>
      </c>
      <c r="F10480">
        <v>54240</v>
      </c>
      <c r="G10480">
        <v>58260</v>
      </c>
      <c r="H10480">
        <v>62280</v>
      </c>
      <c r="I10480">
        <v>66300</v>
      </c>
      <c r="J10480">
        <v>70320</v>
      </c>
      <c r="K10480" t="s">
        <v>3085</v>
      </c>
      <c r="L10480">
        <v>183</v>
      </c>
      <c r="M10480">
        <v>60</v>
      </c>
      <c r="N10480" t="s">
        <v>4180</v>
      </c>
    </row>
    <row r="10481" spans="1:14" x14ac:dyDescent="0.2">
      <c r="A10481" t="s">
        <v>16240</v>
      </c>
      <c r="B10481">
        <v>35700</v>
      </c>
      <c r="C10481">
        <v>40800</v>
      </c>
      <c r="D10481">
        <v>45900</v>
      </c>
      <c r="E10481">
        <v>51000</v>
      </c>
      <c r="F10481">
        <v>55080</v>
      </c>
      <c r="G10481">
        <v>59160</v>
      </c>
      <c r="H10481">
        <v>63240</v>
      </c>
      <c r="I10481">
        <v>67320</v>
      </c>
      <c r="J10481">
        <v>71400</v>
      </c>
      <c r="K10481" t="s">
        <v>3086</v>
      </c>
      <c r="L10481">
        <v>1</v>
      </c>
      <c r="M10481">
        <v>60</v>
      </c>
      <c r="N10481" t="s">
        <v>3750</v>
      </c>
    </row>
    <row r="10482" spans="1:14" x14ac:dyDescent="0.2">
      <c r="A10482" t="s">
        <v>16241</v>
      </c>
      <c r="B10482">
        <v>35100</v>
      </c>
      <c r="C10482">
        <v>40080</v>
      </c>
      <c r="D10482">
        <v>45120</v>
      </c>
      <c r="E10482">
        <v>50100</v>
      </c>
      <c r="F10482">
        <v>54120</v>
      </c>
      <c r="G10482">
        <v>58140</v>
      </c>
      <c r="H10482">
        <v>62160</v>
      </c>
      <c r="I10482">
        <v>66180</v>
      </c>
      <c r="J10482">
        <v>70140</v>
      </c>
      <c r="K10482" t="s">
        <v>3086</v>
      </c>
      <c r="L10482">
        <v>3</v>
      </c>
      <c r="M10482">
        <v>60</v>
      </c>
      <c r="N10482" t="s">
        <v>3066</v>
      </c>
    </row>
    <row r="10483" spans="1:14" x14ac:dyDescent="0.2">
      <c r="A10483" t="s">
        <v>16242</v>
      </c>
      <c r="B10483">
        <v>35100</v>
      </c>
      <c r="C10483">
        <v>40080</v>
      </c>
      <c r="D10483">
        <v>45120</v>
      </c>
      <c r="E10483">
        <v>50100</v>
      </c>
      <c r="F10483">
        <v>54120</v>
      </c>
      <c r="G10483">
        <v>58140</v>
      </c>
      <c r="H10483">
        <v>62160</v>
      </c>
      <c r="I10483">
        <v>66180</v>
      </c>
      <c r="J10483">
        <v>70140</v>
      </c>
      <c r="K10483" t="s">
        <v>3086</v>
      </c>
      <c r="L10483">
        <v>5</v>
      </c>
      <c r="M10483">
        <v>60</v>
      </c>
      <c r="N10483" t="s">
        <v>3751</v>
      </c>
    </row>
    <row r="10484" spans="1:14" x14ac:dyDescent="0.2">
      <c r="A10484" t="s">
        <v>16243</v>
      </c>
      <c r="B10484">
        <v>35100</v>
      </c>
      <c r="C10484">
        <v>40080</v>
      </c>
      <c r="D10484">
        <v>45120</v>
      </c>
      <c r="E10484">
        <v>50100</v>
      </c>
      <c r="F10484">
        <v>54120</v>
      </c>
      <c r="G10484">
        <v>58140</v>
      </c>
      <c r="H10484">
        <v>62160</v>
      </c>
      <c r="I10484">
        <v>66180</v>
      </c>
      <c r="J10484">
        <v>70140</v>
      </c>
      <c r="K10484" t="s">
        <v>3086</v>
      </c>
      <c r="L10484">
        <v>7</v>
      </c>
      <c r="M10484">
        <v>60</v>
      </c>
      <c r="N10484" t="s">
        <v>3752</v>
      </c>
    </row>
    <row r="10485" spans="1:14" x14ac:dyDescent="0.2">
      <c r="A10485" t="s">
        <v>16244</v>
      </c>
      <c r="B10485">
        <v>35100</v>
      </c>
      <c r="C10485">
        <v>40080</v>
      </c>
      <c r="D10485">
        <v>45120</v>
      </c>
      <c r="E10485">
        <v>50100</v>
      </c>
      <c r="F10485">
        <v>54120</v>
      </c>
      <c r="G10485">
        <v>58140</v>
      </c>
      <c r="H10485">
        <v>62160</v>
      </c>
      <c r="I10485">
        <v>66180</v>
      </c>
      <c r="J10485">
        <v>70140</v>
      </c>
      <c r="K10485" t="s">
        <v>3086</v>
      </c>
      <c r="L10485">
        <v>9</v>
      </c>
      <c r="M10485">
        <v>60</v>
      </c>
      <c r="N10485" t="s">
        <v>3753</v>
      </c>
    </row>
    <row r="10486" spans="1:14" x14ac:dyDescent="0.2">
      <c r="A10486" t="s">
        <v>16245</v>
      </c>
      <c r="B10486">
        <v>40080</v>
      </c>
      <c r="C10486">
        <v>45780</v>
      </c>
      <c r="D10486">
        <v>51480</v>
      </c>
      <c r="E10486">
        <v>57180</v>
      </c>
      <c r="F10486">
        <v>61800</v>
      </c>
      <c r="G10486">
        <v>66360</v>
      </c>
      <c r="H10486">
        <v>70920</v>
      </c>
      <c r="I10486">
        <v>75480</v>
      </c>
      <c r="J10486">
        <v>80100</v>
      </c>
      <c r="K10486" t="s">
        <v>3086</v>
      </c>
      <c r="L10486">
        <v>11</v>
      </c>
      <c r="M10486">
        <v>60</v>
      </c>
      <c r="N10486" t="s">
        <v>3368</v>
      </c>
    </row>
    <row r="10487" spans="1:14" x14ac:dyDescent="0.2">
      <c r="A10487" t="s">
        <v>16246</v>
      </c>
      <c r="B10487">
        <v>36900</v>
      </c>
      <c r="C10487">
        <v>42180</v>
      </c>
      <c r="D10487">
        <v>47460</v>
      </c>
      <c r="E10487">
        <v>52680</v>
      </c>
      <c r="F10487">
        <v>56940</v>
      </c>
      <c r="G10487">
        <v>61140</v>
      </c>
      <c r="H10487">
        <v>65340</v>
      </c>
      <c r="I10487">
        <v>69540</v>
      </c>
      <c r="J10487">
        <v>73800</v>
      </c>
      <c r="K10487" t="s">
        <v>3086</v>
      </c>
      <c r="L10487">
        <v>13</v>
      </c>
      <c r="M10487">
        <v>60</v>
      </c>
      <c r="N10487" t="s">
        <v>3754</v>
      </c>
    </row>
    <row r="10488" spans="1:14" x14ac:dyDescent="0.2">
      <c r="A10488" t="s">
        <v>16247</v>
      </c>
      <c r="B10488">
        <v>38280</v>
      </c>
      <c r="C10488">
        <v>43740</v>
      </c>
      <c r="D10488">
        <v>49200</v>
      </c>
      <c r="E10488">
        <v>54660</v>
      </c>
      <c r="F10488">
        <v>59040</v>
      </c>
      <c r="G10488">
        <v>63420</v>
      </c>
      <c r="H10488">
        <v>67800</v>
      </c>
      <c r="I10488">
        <v>72180</v>
      </c>
      <c r="J10488">
        <v>76560</v>
      </c>
      <c r="K10488" t="s">
        <v>3086</v>
      </c>
      <c r="L10488">
        <v>15</v>
      </c>
      <c r="M10488">
        <v>60</v>
      </c>
      <c r="N10488" t="s">
        <v>3369</v>
      </c>
    </row>
    <row r="10489" spans="1:14" x14ac:dyDescent="0.2">
      <c r="A10489" t="s">
        <v>16248</v>
      </c>
      <c r="B10489">
        <v>41460</v>
      </c>
      <c r="C10489">
        <v>47340</v>
      </c>
      <c r="D10489">
        <v>53280</v>
      </c>
      <c r="E10489">
        <v>59160</v>
      </c>
      <c r="F10489">
        <v>63900</v>
      </c>
      <c r="G10489">
        <v>68640</v>
      </c>
      <c r="H10489">
        <v>73380</v>
      </c>
      <c r="I10489">
        <v>78120</v>
      </c>
      <c r="J10489">
        <v>82860</v>
      </c>
      <c r="K10489" t="s">
        <v>3086</v>
      </c>
      <c r="L10489">
        <v>17</v>
      </c>
      <c r="M10489">
        <v>60</v>
      </c>
      <c r="N10489" t="s">
        <v>3755</v>
      </c>
    </row>
    <row r="10490" spans="1:14" x14ac:dyDescent="0.2">
      <c r="A10490" t="s">
        <v>16249</v>
      </c>
      <c r="B10490">
        <v>38460</v>
      </c>
      <c r="C10490">
        <v>43920</v>
      </c>
      <c r="D10490">
        <v>49440</v>
      </c>
      <c r="E10490">
        <v>54900</v>
      </c>
      <c r="F10490">
        <v>59340</v>
      </c>
      <c r="G10490">
        <v>63720</v>
      </c>
      <c r="H10490">
        <v>68100</v>
      </c>
      <c r="I10490">
        <v>72480</v>
      </c>
      <c r="J10490">
        <v>76860</v>
      </c>
      <c r="K10490" t="s">
        <v>3086</v>
      </c>
      <c r="L10490">
        <v>19</v>
      </c>
      <c r="M10490">
        <v>60</v>
      </c>
      <c r="N10490" t="s">
        <v>3756</v>
      </c>
    </row>
    <row r="10491" spans="1:14" x14ac:dyDescent="0.2">
      <c r="A10491" t="s">
        <v>16250</v>
      </c>
      <c r="B10491">
        <v>35100</v>
      </c>
      <c r="C10491">
        <v>40080</v>
      </c>
      <c r="D10491">
        <v>45120</v>
      </c>
      <c r="E10491">
        <v>50100</v>
      </c>
      <c r="F10491">
        <v>54120</v>
      </c>
      <c r="G10491">
        <v>58140</v>
      </c>
      <c r="H10491">
        <v>62160</v>
      </c>
      <c r="I10491">
        <v>66180</v>
      </c>
      <c r="J10491">
        <v>70140</v>
      </c>
      <c r="K10491" t="s">
        <v>3086</v>
      </c>
      <c r="L10491">
        <v>21</v>
      </c>
      <c r="M10491">
        <v>60</v>
      </c>
      <c r="N10491" t="s">
        <v>3757</v>
      </c>
    </row>
    <row r="10492" spans="1:14" x14ac:dyDescent="0.2">
      <c r="A10492" t="s">
        <v>16251</v>
      </c>
      <c r="B10492">
        <v>35100</v>
      </c>
      <c r="C10492">
        <v>40080</v>
      </c>
      <c r="D10492">
        <v>45120</v>
      </c>
      <c r="E10492">
        <v>50100</v>
      </c>
      <c r="F10492">
        <v>54120</v>
      </c>
      <c r="G10492">
        <v>58140</v>
      </c>
      <c r="H10492">
        <v>62160</v>
      </c>
      <c r="I10492">
        <v>66180</v>
      </c>
      <c r="J10492">
        <v>70140</v>
      </c>
      <c r="K10492" t="s">
        <v>3086</v>
      </c>
      <c r="L10492">
        <v>23</v>
      </c>
      <c r="M10492">
        <v>60</v>
      </c>
      <c r="N10492" t="s">
        <v>3304</v>
      </c>
    </row>
    <row r="10493" spans="1:14" x14ac:dyDescent="0.2">
      <c r="A10493" t="s">
        <v>16252</v>
      </c>
      <c r="B10493">
        <v>35100</v>
      </c>
      <c r="C10493">
        <v>40080</v>
      </c>
      <c r="D10493">
        <v>45120</v>
      </c>
      <c r="E10493">
        <v>50100</v>
      </c>
      <c r="F10493">
        <v>54120</v>
      </c>
      <c r="G10493">
        <v>58140</v>
      </c>
      <c r="H10493">
        <v>62160</v>
      </c>
      <c r="I10493">
        <v>66180</v>
      </c>
      <c r="J10493">
        <v>70140</v>
      </c>
      <c r="K10493" t="s">
        <v>3086</v>
      </c>
      <c r="L10493">
        <v>25</v>
      </c>
      <c r="M10493">
        <v>60</v>
      </c>
      <c r="N10493" t="s">
        <v>3305</v>
      </c>
    </row>
    <row r="10494" spans="1:14" x14ac:dyDescent="0.2">
      <c r="A10494" t="s">
        <v>16253</v>
      </c>
      <c r="B10494">
        <v>37800</v>
      </c>
      <c r="C10494">
        <v>43200</v>
      </c>
      <c r="D10494">
        <v>48600</v>
      </c>
      <c r="E10494">
        <v>54000</v>
      </c>
      <c r="F10494">
        <v>58320</v>
      </c>
      <c r="G10494">
        <v>62640</v>
      </c>
      <c r="H10494">
        <v>66960</v>
      </c>
      <c r="I10494">
        <v>71280</v>
      </c>
      <c r="J10494">
        <v>75600</v>
      </c>
      <c r="K10494" t="s">
        <v>3086</v>
      </c>
      <c r="L10494">
        <v>27</v>
      </c>
      <c r="M10494">
        <v>60</v>
      </c>
      <c r="N10494" t="s">
        <v>3371</v>
      </c>
    </row>
    <row r="10495" spans="1:14" x14ac:dyDescent="0.2">
      <c r="A10495" t="s">
        <v>16254</v>
      </c>
      <c r="B10495">
        <v>35100</v>
      </c>
      <c r="C10495">
        <v>40080</v>
      </c>
      <c r="D10495">
        <v>45120</v>
      </c>
      <c r="E10495">
        <v>50100</v>
      </c>
      <c r="F10495">
        <v>54120</v>
      </c>
      <c r="G10495">
        <v>58140</v>
      </c>
      <c r="H10495">
        <v>62160</v>
      </c>
      <c r="I10495">
        <v>66180</v>
      </c>
      <c r="J10495">
        <v>70140</v>
      </c>
      <c r="K10495" t="s">
        <v>3086</v>
      </c>
      <c r="L10495">
        <v>29</v>
      </c>
      <c r="M10495">
        <v>60</v>
      </c>
      <c r="N10495" t="s">
        <v>3758</v>
      </c>
    </row>
    <row r="10496" spans="1:14" x14ac:dyDescent="0.2">
      <c r="A10496" t="s">
        <v>16255</v>
      </c>
      <c r="B10496">
        <v>41520</v>
      </c>
      <c r="C10496">
        <v>47460</v>
      </c>
      <c r="D10496">
        <v>53400</v>
      </c>
      <c r="E10496">
        <v>59280</v>
      </c>
      <c r="F10496">
        <v>64080</v>
      </c>
      <c r="G10496">
        <v>68820</v>
      </c>
      <c r="H10496">
        <v>73560</v>
      </c>
      <c r="I10496">
        <v>78300</v>
      </c>
      <c r="J10496">
        <v>83040</v>
      </c>
      <c r="K10496" t="s">
        <v>3086</v>
      </c>
      <c r="L10496">
        <v>31</v>
      </c>
      <c r="M10496">
        <v>60</v>
      </c>
      <c r="N10496" t="s">
        <v>3759</v>
      </c>
    </row>
    <row r="10497" spans="1:14" x14ac:dyDescent="0.2">
      <c r="A10497" t="s">
        <v>16256</v>
      </c>
      <c r="B10497">
        <v>35700</v>
      </c>
      <c r="C10497">
        <v>40800</v>
      </c>
      <c r="D10497">
        <v>45900</v>
      </c>
      <c r="E10497">
        <v>51000</v>
      </c>
      <c r="F10497">
        <v>55080</v>
      </c>
      <c r="G10497">
        <v>59160</v>
      </c>
      <c r="H10497">
        <v>63240</v>
      </c>
      <c r="I10497">
        <v>67320</v>
      </c>
      <c r="J10497">
        <v>71400</v>
      </c>
      <c r="K10497" t="s">
        <v>3086</v>
      </c>
      <c r="L10497">
        <v>33</v>
      </c>
      <c r="M10497">
        <v>60</v>
      </c>
      <c r="N10497" t="s">
        <v>3760</v>
      </c>
    </row>
    <row r="10498" spans="1:14" x14ac:dyDescent="0.2">
      <c r="A10498" t="s">
        <v>16257</v>
      </c>
      <c r="B10498">
        <v>36120</v>
      </c>
      <c r="C10498">
        <v>41280</v>
      </c>
      <c r="D10498">
        <v>46440</v>
      </c>
      <c r="E10498">
        <v>51600</v>
      </c>
      <c r="F10498">
        <v>55740</v>
      </c>
      <c r="G10498">
        <v>59880</v>
      </c>
      <c r="H10498">
        <v>64020</v>
      </c>
      <c r="I10498">
        <v>68160</v>
      </c>
      <c r="J10498">
        <v>72240</v>
      </c>
      <c r="K10498" t="s">
        <v>3086</v>
      </c>
      <c r="L10498">
        <v>35</v>
      </c>
      <c r="M10498">
        <v>60</v>
      </c>
      <c r="N10498" t="s">
        <v>3307</v>
      </c>
    </row>
    <row r="10499" spans="1:14" x14ac:dyDescent="0.2">
      <c r="A10499" t="s">
        <v>16258</v>
      </c>
      <c r="B10499">
        <v>37980</v>
      </c>
      <c r="C10499">
        <v>43380</v>
      </c>
      <c r="D10499">
        <v>48780</v>
      </c>
      <c r="E10499">
        <v>54180</v>
      </c>
      <c r="F10499">
        <v>58560</v>
      </c>
      <c r="G10499">
        <v>62880</v>
      </c>
      <c r="H10499">
        <v>67200</v>
      </c>
      <c r="I10499">
        <v>71520</v>
      </c>
      <c r="J10499">
        <v>75900</v>
      </c>
      <c r="K10499" t="s">
        <v>3086</v>
      </c>
      <c r="L10499">
        <v>37</v>
      </c>
      <c r="M10499">
        <v>60</v>
      </c>
      <c r="N10499" t="s">
        <v>3761</v>
      </c>
    </row>
    <row r="10500" spans="1:14" x14ac:dyDescent="0.2">
      <c r="A10500" t="s">
        <v>16259</v>
      </c>
      <c r="B10500">
        <v>35100</v>
      </c>
      <c r="C10500">
        <v>40080</v>
      </c>
      <c r="D10500">
        <v>45120</v>
      </c>
      <c r="E10500">
        <v>50100</v>
      </c>
      <c r="F10500">
        <v>54120</v>
      </c>
      <c r="G10500">
        <v>58140</v>
      </c>
      <c r="H10500">
        <v>62160</v>
      </c>
      <c r="I10500">
        <v>66180</v>
      </c>
      <c r="J10500">
        <v>70140</v>
      </c>
      <c r="K10500" t="s">
        <v>3086</v>
      </c>
      <c r="L10500">
        <v>39</v>
      </c>
      <c r="M10500">
        <v>60</v>
      </c>
      <c r="N10500" t="s">
        <v>3310</v>
      </c>
    </row>
    <row r="10501" spans="1:14" x14ac:dyDescent="0.2">
      <c r="A10501" t="s">
        <v>16260</v>
      </c>
      <c r="B10501">
        <v>35100</v>
      </c>
      <c r="C10501">
        <v>40080</v>
      </c>
      <c r="D10501">
        <v>45120</v>
      </c>
      <c r="E10501">
        <v>50100</v>
      </c>
      <c r="F10501">
        <v>54120</v>
      </c>
      <c r="G10501">
        <v>58140</v>
      </c>
      <c r="H10501">
        <v>62160</v>
      </c>
      <c r="I10501">
        <v>66180</v>
      </c>
      <c r="J10501">
        <v>70140</v>
      </c>
      <c r="K10501" t="s">
        <v>3086</v>
      </c>
      <c r="L10501">
        <v>41</v>
      </c>
      <c r="M10501">
        <v>60</v>
      </c>
      <c r="N10501" t="s">
        <v>3311</v>
      </c>
    </row>
    <row r="10502" spans="1:14" x14ac:dyDescent="0.2">
      <c r="A10502" t="s">
        <v>16261</v>
      </c>
      <c r="B10502">
        <v>35100</v>
      </c>
      <c r="C10502">
        <v>40080</v>
      </c>
      <c r="D10502">
        <v>45120</v>
      </c>
      <c r="E10502">
        <v>50100</v>
      </c>
      <c r="F10502">
        <v>54120</v>
      </c>
      <c r="G10502">
        <v>58140</v>
      </c>
      <c r="H10502">
        <v>62160</v>
      </c>
      <c r="I10502">
        <v>66180</v>
      </c>
      <c r="J10502">
        <v>70140</v>
      </c>
      <c r="K10502" t="s">
        <v>3086</v>
      </c>
      <c r="L10502">
        <v>43</v>
      </c>
      <c r="M10502">
        <v>60</v>
      </c>
      <c r="N10502" t="s">
        <v>2949</v>
      </c>
    </row>
    <row r="10503" spans="1:14" x14ac:dyDescent="0.2">
      <c r="A10503" t="s">
        <v>16262</v>
      </c>
      <c r="B10503">
        <v>35100</v>
      </c>
      <c r="C10503">
        <v>40080</v>
      </c>
      <c r="D10503">
        <v>45120</v>
      </c>
      <c r="E10503">
        <v>50100</v>
      </c>
      <c r="F10503">
        <v>54120</v>
      </c>
      <c r="G10503">
        <v>58140</v>
      </c>
      <c r="H10503">
        <v>62160</v>
      </c>
      <c r="I10503">
        <v>66180</v>
      </c>
      <c r="J10503">
        <v>70140</v>
      </c>
      <c r="K10503" t="s">
        <v>3086</v>
      </c>
      <c r="L10503">
        <v>45</v>
      </c>
      <c r="M10503">
        <v>60</v>
      </c>
      <c r="N10503" t="s">
        <v>3762</v>
      </c>
    </row>
    <row r="10504" spans="1:14" x14ac:dyDescent="0.2">
      <c r="A10504" t="s">
        <v>16263</v>
      </c>
      <c r="B10504">
        <v>35280</v>
      </c>
      <c r="C10504">
        <v>40320</v>
      </c>
      <c r="D10504">
        <v>45360</v>
      </c>
      <c r="E10504">
        <v>50340</v>
      </c>
      <c r="F10504">
        <v>54420</v>
      </c>
      <c r="G10504">
        <v>58440</v>
      </c>
      <c r="H10504">
        <v>62460</v>
      </c>
      <c r="I10504">
        <v>66480</v>
      </c>
      <c r="J10504">
        <v>70500</v>
      </c>
      <c r="K10504" t="s">
        <v>3086</v>
      </c>
      <c r="L10504">
        <v>47</v>
      </c>
      <c r="M10504">
        <v>60</v>
      </c>
      <c r="N10504" t="s">
        <v>3378</v>
      </c>
    </row>
    <row r="10505" spans="1:14" x14ac:dyDescent="0.2">
      <c r="A10505" t="s">
        <v>16264</v>
      </c>
      <c r="B10505">
        <v>43860</v>
      </c>
      <c r="C10505">
        <v>50100</v>
      </c>
      <c r="D10505">
        <v>56340</v>
      </c>
      <c r="E10505">
        <v>62580</v>
      </c>
      <c r="F10505">
        <v>67620</v>
      </c>
      <c r="G10505">
        <v>72600</v>
      </c>
      <c r="H10505">
        <v>77640</v>
      </c>
      <c r="I10505">
        <v>82620</v>
      </c>
      <c r="J10505">
        <v>87660</v>
      </c>
      <c r="K10505" t="s">
        <v>3086</v>
      </c>
      <c r="L10505">
        <v>49</v>
      </c>
      <c r="M10505">
        <v>60</v>
      </c>
      <c r="N10505" t="s">
        <v>3321</v>
      </c>
    </row>
    <row r="10506" spans="1:14" x14ac:dyDescent="0.2">
      <c r="A10506" t="s">
        <v>16265</v>
      </c>
      <c r="B10506">
        <v>37800</v>
      </c>
      <c r="C10506">
        <v>43200</v>
      </c>
      <c r="D10506">
        <v>48600</v>
      </c>
      <c r="E10506">
        <v>53940</v>
      </c>
      <c r="F10506">
        <v>58260</v>
      </c>
      <c r="G10506">
        <v>62580</v>
      </c>
      <c r="H10506">
        <v>66900</v>
      </c>
      <c r="I10506">
        <v>71220</v>
      </c>
      <c r="J10506">
        <v>75540</v>
      </c>
      <c r="K10506" t="s">
        <v>3086</v>
      </c>
      <c r="L10506">
        <v>51</v>
      </c>
      <c r="M10506">
        <v>60</v>
      </c>
      <c r="N10506" t="s">
        <v>3763</v>
      </c>
    </row>
    <row r="10507" spans="1:14" x14ac:dyDescent="0.2">
      <c r="A10507" t="s">
        <v>16266</v>
      </c>
      <c r="B10507">
        <v>35100</v>
      </c>
      <c r="C10507">
        <v>40080</v>
      </c>
      <c r="D10507">
        <v>45120</v>
      </c>
      <c r="E10507">
        <v>50100</v>
      </c>
      <c r="F10507">
        <v>54120</v>
      </c>
      <c r="G10507">
        <v>58140</v>
      </c>
      <c r="H10507">
        <v>62160</v>
      </c>
      <c r="I10507">
        <v>66180</v>
      </c>
      <c r="J10507">
        <v>70140</v>
      </c>
      <c r="K10507" t="s">
        <v>3086</v>
      </c>
      <c r="L10507">
        <v>53</v>
      </c>
      <c r="M10507">
        <v>60</v>
      </c>
      <c r="N10507" t="s">
        <v>2957</v>
      </c>
    </row>
    <row r="10508" spans="1:14" x14ac:dyDescent="0.2">
      <c r="A10508" t="s">
        <v>16267</v>
      </c>
      <c r="B10508">
        <v>37620</v>
      </c>
      <c r="C10508">
        <v>42960</v>
      </c>
      <c r="D10508">
        <v>48360</v>
      </c>
      <c r="E10508">
        <v>53700</v>
      </c>
      <c r="F10508">
        <v>58020</v>
      </c>
      <c r="G10508">
        <v>62340</v>
      </c>
      <c r="H10508">
        <v>66600</v>
      </c>
      <c r="I10508">
        <v>70920</v>
      </c>
      <c r="J10508">
        <v>75180</v>
      </c>
      <c r="K10508" t="s">
        <v>3086</v>
      </c>
      <c r="L10508">
        <v>55</v>
      </c>
      <c r="M10508">
        <v>60</v>
      </c>
      <c r="N10508" t="s">
        <v>3764</v>
      </c>
    </row>
    <row r="10509" spans="1:14" x14ac:dyDescent="0.2">
      <c r="A10509" t="s">
        <v>16268</v>
      </c>
      <c r="B10509">
        <v>35100</v>
      </c>
      <c r="C10509">
        <v>40080</v>
      </c>
      <c r="D10509">
        <v>45120</v>
      </c>
      <c r="E10509">
        <v>50100</v>
      </c>
      <c r="F10509">
        <v>54120</v>
      </c>
      <c r="G10509">
        <v>58140</v>
      </c>
      <c r="H10509">
        <v>62160</v>
      </c>
      <c r="I10509">
        <v>66180</v>
      </c>
      <c r="J10509">
        <v>70140</v>
      </c>
      <c r="K10509" t="s">
        <v>3086</v>
      </c>
      <c r="L10509">
        <v>57</v>
      </c>
      <c r="M10509">
        <v>60</v>
      </c>
      <c r="N10509" t="s">
        <v>3765</v>
      </c>
    </row>
    <row r="10510" spans="1:14" x14ac:dyDescent="0.2">
      <c r="A10510" t="s">
        <v>16269</v>
      </c>
      <c r="B10510">
        <v>38220</v>
      </c>
      <c r="C10510">
        <v>43680</v>
      </c>
      <c r="D10510">
        <v>49140</v>
      </c>
      <c r="E10510">
        <v>54600</v>
      </c>
      <c r="F10510">
        <v>58980</v>
      </c>
      <c r="G10510">
        <v>63360</v>
      </c>
      <c r="H10510">
        <v>67740</v>
      </c>
      <c r="I10510">
        <v>72120</v>
      </c>
      <c r="J10510">
        <v>76440</v>
      </c>
      <c r="K10510" t="s">
        <v>3086</v>
      </c>
      <c r="L10510">
        <v>59</v>
      </c>
      <c r="M10510">
        <v>60</v>
      </c>
      <c r="N10510" t="s">
        <v>3766</v>
      </c>
    </row>
    <row r="10511" spans="1:14" x14ac:dyDescent="0.2">
      <c r="A10511" t="s">
        <v>16270</v>
      </c>
      <c r="B10511">
        <v>38940</v>
      </c>
      <c r="C10511">
        <v>44460</v>
      </c>
      <c r="D10511">
        <v>50040</v>
      </c>
      <c r="E10511">
        <v>55560</v>
      </c>
      <c r="F10511">
        <v>60060</v>
      </c>
      <c r="G10511">
        <v>64500</v>
      </c>
      <c r="H10511">
        <v>68940</v>
      </c>
      <c r="I10511">
        <v>73380</v>
      </c>
      <c r="J10511">
        <v>77820</v>
      </c>
      <c r="K10511" t="s">
        <v>3086</v>
      </c>
      <c r="L10511">
        <v>61</v>
      </c>
      <c r="M10511">
        <v>60</v>
      </c>
      <c r="N10511" t="s">
        <v>3767</v>
      </c>
    </row>
    <row r="10512" spans="1:14" x14ac:dyDescent="0.2">
      <c r="A10512" t="s">
        <v>16271</v>
      </c>
      <c r="B10512">
        <v>35100</v>
      </c>
      <c r="C10512">
        <v>40080</v>
      </c>
      <c r="D10512">
        <v>45120</v>
      </c>
      <c r="E10512">
        <v>50100</v>
      </c>
      <c r="F10512">
        <v>54120</v>
      </c>
      <c r="G10512">
        <v>58140</v>
      </c>
      <c r="H10512">
        <v>62160</v>
      </c>
      <c r="I10512">
        <v>66180</v>
      </c>
      <c r="J10512">
        <v>70140</v>
      </c>
      <c r="K10512" t="s">
        <v>3086</v>
      </c>
      <c r="L10512">
        <v>63</v>
      </c>
      <c r="M10512">
        <v>60</v>
      </c>
      <c r="N10512" t="s">
        <v>3768</v>
      </c>
    </row>
    <row r="10513" spans="1:14" x14ac:dyDescent="0.2">
      <c r="A10513" t="s">
        <v>16272</v>
      </c>
      <c r="B10513">
        <v>35100</v>
      </c>
      <c r="C10513">
        <v>40080</v>
      </c>
      <c r="D10513">
        <v>45120</v>
      </c>
      <c r="E10513">
        <v>50100</v>
      </c>
      <c r="F10513">
        <v>54120</v>
      </c>
      <c r="G10513">
        <v>58140</v>
      </c>
      <c r="H10513">
        <v>62160</v>
      </c>
      <c r="I10513">
        <v>66180</v>
      </c>
      <c r="J10513">
        <v>70140</v>
      </c>
      <c r="K10513" t="s">
        <v>3086</v>
      </c>
      <c r="L10513">
        <v>65</v>
      </c>
      <c r="M10513">
        <v>60</v>
      </c>
      <c r="N10513" t="s">
        <v>3326</v>
      </c>
    </row>
    <row r="10514" spans="1:14" x14ac:dyDescent="0.2">
      <c r="A10514" t="s">
        <v>16273</v>
      </c>
      <c r="B10514">
        <v>35100</v>
      </c>
      <c r="C10514">
        <v>40080</v>
      </c>
      <c r="D10514">
        <v>45120</v>
      </c>
      <c r="E10514">
        <v>50100</v>
      </c>
      <c r="F10514">
        <v>54120</v>
      </c>
      <c r="G10514">
        <v>58140</v>
      </c>
      <c r="H10514">
        <v>62160</v>
      </c>
      <c r="I10514">
        <v>66180</v>
      </c>
      <c r="J10514">
        <v>70140</v>
      </c>
      <c r="K10514" t="s">
        <v>3086</v>
      </c>
      <c r="L10514">
        <v>67</v>
      </c>
      <c r="M10514">
        <v>60</v>
      </c>
      <c r="N10514" t="s">
        <v>2967</v>
      </c>
    </row>
    <row r="10515" spans="1:14" x14ac:dyDescent="0.2">
      <c r="A10515" t="s">
        <v>16274</v>
      </c>
      <c r="B10515">
        <v>35100</v>
      </c>
      <c r="C10515">
        <v>40080</v>
      </c>
      <c r="D10515">
        <v>45120</v>
      </c>
      <c r="E10515">
        <v>50100</v>
      </c>
      <c r="F10515">
        <v>54120</v>
      </c>
      <c r="G10515">
        <v>58140</v>
      </c>
      <c r="H10515">
        <v>62160</v>
      </c>
      <c r="I10515">
        <v>66180</v>
      </c>
      <c r="J10515">
        <v>70140</v>
      </c>
      <c r="K10515" t="s">
        <v>3086</v>
      </c>
      <c r="L10515">
        <v>69</v>
      </c>
      <c r="M10515">
        <v>60</v>
      </c>
      <c r="N10515" t="s">
        <v>3327</v>
      </c>
    </row>
    <row r="10516" spans="1:14" x14ac:dyDescent="0.2">
      <c r="A10516" t="s">
        <v>16275</v>
      </c>
      <c r="B10516">
        <v>35100</v>
      </c>
      <c r="C10516">
        <v>40080</v>
      </c>
      <c r="D10516">
        <v>45120</v>
      </c>
      <c r="E10516">
        <v>50100</v>
      </c>
      <c r="F10516">
        <v>54120</v>
      </c>
      <c r="G10516">
        <v>58140</v>
      </c>
      <c r="H10516">
        <v>62160</v>
      </c>
      <c r="I10516">
        <v>66180</v>
      </c>
      <c r="J10516">
        <v>70140</v>
      </c>
      <c r="K10516" t="s">
        <v>3086</v>
      </c>
      <c r="L10516">
        <v>71</v>
      </c>
      <c r="M10516">
        <v>60</v>
      </c>
      <c r="N10516" t="s">
        <v>2724</v>
      </c>
    </row>
    <row r="10517" spans="1:14" x14ac:dyDescent="0.2">
      <c r="A10517" t="s">
        <v>16276</v>
      </c>
      <c r="B10517">
        <v>35100</v>
      </c>
      <c r="C10517">
        <v>40080</v>
      </c>
      <c r="D10517">
        <v>45120</v>
      </c>
      <c r="E10517">
        <v>50100</v>
      </c>
      <c r="F10517">
        <v>54120</v>
      </c>
      <c r="G10517">
        <v>58140</v>
      </c>
      <c r="H10517">
        <v>62160</v>
      </c>
      <c r="I10517">
        <v>66180</v>
      </c>
      <c r="J10517">
        <v>70140</v>
      </c>
      <c r="K10517" t="s">
        <v>3086</v>
      </c>
      <c r="L10517">
        <v>73</v>
      </c>
      <c r="M10517">
        <v>60</v>
      </c>
      <c r="N10517" t="s">
        <v>3329</v>
      </c>
    </row>
    <row r="10518" spans="1:14" x14ac:dyDescent="0.2">
      <c r="A10518" t="s">
        <v>16277</v>
      </c>
      <c r="B10518">
        <v>36900</v>
      </c>
      <c r="C10518">
        <v>42180</v>
      </c>
      <c r="D10518">
        <v>47460</v>
      </c>
      <c r="E10518">
        <v>52680</v>
      </c>
      <c r="F10518">
        <v>56940</v>
      </c>
      <c r="G10518">
        <v>61140</v>
      </c>
      <c r="H10518">
        <v>65340</v>
      </c>
      <c r="I10518">
        <v>69540</v>
      </c>
      <c r="J10518">
        <v>73800</v>
      </c>
      <c r="K10518" t="s">
        <v>3086</v>
      </c>
      <c r="L10518">
        <v>75</v>
      </c>
      <c r="M10518">
        <v>60</v>
      </c>
      <c r="N10518" t="s">
        <v>3854</v>
      </c>
    </row>
    <row r="10519" spans="1:14" x14ac:dyDescent="0.2">
      <c r="A10519" t="s">
        <v>16278</v>
      </c>
      <c r="B10519">
        <v>43860</v>
      </c>
      <c r="C10519">
        <v>50100</v>
      </c>
      <c r="D10519">
        <v>56340</v>
      </c>
      <c r="E10519">
        <v>62580</v>
      </c>
      <c r="F10519">
        <v>67620</v>
      </c>
      <c r="G10519">
        <v>72600</v>
      </c>
      <c r="H10519">
        <v>77640</v>
      </c>
      <c r="I10519">
        <v>82620</v>
      </c>
      <c r="J10519">
        <v>87660</v>
      </c>
      <c r="K10519" t="s">
        <v>3086</v>
      </c>
      <c r="L10519">
        <v>77</v>
      </c>
      <c r="M10519">
        <v>60</v>
      </c>
      <c r="N10519" t="s">
        <v>3007</v>
      </c>
    </row>
    <row r="10520" spans="1:14" x14ac:dyDescent="0.2">
      <c r="A10520" t="s">
        <v>16279</v>
      </c>
      <c r="B10520">
        <v>36300</v>
      </c>
      <c r="C10520">
        <v>41460</v>
      </c>
      <c r="D10520">
        <v>46620</v>
      </c>
      <c r="E10520">
        <v>51780</v>
      </c>
      <c r="F10520">
        <v>55980</v>
      </c>
      <c r="G10520">
        <v>60120</v>
      </c>
      <c r="H10520">
        <v>64260</v>
      </c>
      <c r="I10520">
        <v>68400</v>
      </c>
      <c r="J10520">
        <v>72540</v>
      </c>
      <c r="K10520" t="s">
        <v>3086</v>
      </c>
      <c r="L10520">
        <v>79</v>
      </c>
      <c r="M10520">
        <v>60</v>
      </c>
      <c r="N10520" t="s">
        <v>4237</v>
      </c>
    </row>
    <row r="10521" spans="1:14" x14ac:dyDescent="0.2">
      <c r="A10521" t="s">
        <v>16280</v>
      </c>
      <c r="B10521">
        <v>35700</v>
      </c>
      <c r="C10521">
        <v>40800</v>
      </c>
      <c r="D10521">
        <v>45900</v>
      </c>
      <c r="E10521">
        <v>50940</v>
      </c>
      <c r="F10521">
        <v>55020</v>
      </c>
      <c r="G10521">
        <v>59100</v>
      </c>
      <c r="H10521">
        <v>63180</v>
      </c>
      <c r="I10521">
        <v>67260</v>
      </c>
      <c r="J10521">
        <v>71340</v>
      </c>
      <c r="K10521" t="s">
        <v>3086</v>
      </c>
      <c r="L10521">
        <v>81</v>
      </c>
      <c r="M10521">
        <v>60</v>
      </c>
      <c r="N10521" t="s">
        <v>2977</v>
      </c>
    </row>
    <row r="10522" spans="1:14" x14ac:dyDescent="0.2">
      <c r="A10522" t="s">
        <v>16281</v>
      </c>
      <c r="B10522">
        <v>35100</v>
      </c>
      <c r="C10522">
        <v>40080</v>
      </c>
      <c r="D10522">
        <v>45120</v>
      </c>
      <c r="E10522">
        <v>50100</v>
      </c>
      <c r="F10522">
        <v>54120</v>
      </c>
      <c r="G10522">
        <v>58140</v>
      </c>
      <c r="H10522">
        <v>62160</v>
      </c>
      <c r="I10522">
        <v>66180</v>
      </c>
      <c r="J10522">
        <v>70140</v>
      </c>
      <c r="K10522" t="s">
        <v>3086</v>
      </c>
      <c r="L10522">
        <v>83</v>
      </c>
      <c r="M10522">
        <v>60</v>
      </c>
      <c r="N10522" t="s">
        <v>3008</v>
      </c>
    </row>
    <row r="10523" spans="1:14" x14ac:dyDescent="0.2">
      <c r="A10523" t="s">
        <v>16282</v>
      </c>
      <c r="B10523">
        <v>42300</v>
      </c>
      <c r="C10523">
        <v>48360</v>
      </c>
      <c r="D10523">
        <v>54420</v>
      </c>
      <c r="E10523">
        <v>60420</v>
      </c>
      <c r="F10523">
        <v>65280</v>
      </c>
      <c r="G10523">
        <v>70140</v>
      </c>
      <c r="H10523">
        <v>74940</v>
      </c>
      <c r="I10523">
        <v>79800</v>
      </c>
      <c r="J10523">
        <v>84600</v>
      </c>
      <c r="K10523" t="s">
        <v>3086</v>
      </c>
      <c r="L10523">
        <v>85</v>
      </c>
      <c r="M10523">
        <v>60</v>
      </c>
      <c r="N10523" t="s">
        <v>3009</v>
      </c>
    </row>
    <row r="10524" spans="1:14" x14ac:dyDescent="0.2">
      <c r="A10524" t="s">
        <v>16283</v>
      </c>
      <c r="B10524">
        <v>35100</v>
      </c>
      <c r="C10524">
        <v>40080</v>
      </c>
      <c r="D10524">
        <v>45120</v>
      </c>
      <c r="E10524">
        <v>50100</v>
      </c>
      <c r="F10524">
        <v>54120</v>
      </c>
      <c r="G10524">
        <v>58140</v>
      </c>
      <c r="H10524">
        <v>62160</v>
      </c>
      <c r="I10524">
        <v>66180</v>
      </c>
      <c r="J10524">
        <v>70140</v>
      </c>
      <c r="K10524" t="s">
        <v>3086</v>
      </c>
      <c r="L10524">
        <v>87</v>
      </c>
      <c r="M10524">
        <v>60</v>
      </c>
      <c r="N10524" t="s">
        <v>3331</v>
      </c>
    </row>
    <row r="10525" spans="1:14" x14ac:dyDescent="0.2">
      <c r="A10525" t="s">
        <v>16284</v>
      </c>
      <c r="B10525">
        <v>35100</v>
      </c>
      <c r="C10525">
        <v>40080</v>
      </c>
      <c r="D10525">
        <v>45120</v>
      </c>
      <c r="E10525">
        <v>50100</v>
      </c>
      <c r="F10525">
        <v>54120</v>
      </c>
      <c r="G10525">
        <v>58140</v>
      </c>
      <c r="H10525">
        <v>62160</v>
      </c>
      <c r="I10525">
        <v>66180</v>
      </c>
      <c r="J10525">
        <v>70140</v>
      </c>
      <c r="K10525" t="s">
        <v>3086</v>
      </c>
      <c r="L10525">
        <v>89</v>
      </c>
      <c r="M10525">
        <v>60</v>
      </c>
      <c r="N10525" t="s">
        <v>3389</v>
      </c>
    </row>
    <row r="10526" spans="1:14" x14ac:dyDescent="0.2">
      <c r="A10526" t="s">
        <v>16285</v>
      </c>
      <c r="B10526">
        <v>35280</v>
      </c>
      <c r="C10526">
        <v>40320</v>
      </c>
      <c r="D10526">
        <v>45360</v>
      </c>
      <c r="E10526">
        <v>50340</v>
      </c>
      <c r="F10526">
        <v>54420</v>
      </c>
      <c r="G10526">
        <v>58440</v>
      </c>
      <c r="H10526">
        <v>62460</v>
      </c>
      <c r="I10526">
        <v>66480</v>
      </c>
      <c r="J10526">
        <v>70500</v>
      </c>
      <c r="K10526" t="s">
        <v>3086</v>
      </c>
      <c r="L10526">
        <v>91</v>
      </c>
      <c r="M10526">
        <v>60</v>
      </c>
      <c r="N10526" t="s">
        <v>3448</v>
      </c>
    </row>
    <row r="10527" spans="1:14" x14ac:dyDescent="0.2">
      <c r="A10527" t="s">
        <v>16286</v>
      </c>
      <c r="B10527">
        <v>36300</v>
      </c>
      <c r="C10527">
        <v>41460</v>
      </c>
      <c r="D10527">
        <v>46620</v>
      </c>
      <c r="E10527">
        <v>51780</v>
      </c>
      <c r="F10527">
        <v>55980</v>
      </c>
      <c r="G10527">
        <v>60120</v>
      </c>
      <c r="H10527">
        <v>64260</v>
      </c>
      <c r="I10527">
        <v>68400</v>
      </c>
      <c r="J10527">
        <v>72540</v>
      </c>
      <c r="K10527" t="s">
        <v>3086</v>
      </c>
      <c r="L10527">
        <v>93</v>
      </c>
      <c r="M10527">
        <v>60</v>
      </c>
      <c r="N10527" t="s">
        <v>3010</v>
      </c>
    </row>
    <row r="10528" spans="1:14" x14ac:dyDescent="0.2">
      <c r="A10528" t="s">
        <v>16287</v>
      </c>
      <c r="B10528">
        <v>36120</v>
      </c>
      <c r="C10528">
        <v>41280</v>
      </c>
      <c r="D10528">
        <v>46440</v>
      </c>
      <c r="E10528">
        <v>51540</v>
      </c>
      <c r="F10528">
        <v>55680</v>
      </c>
      <c r="G10528">
        <v>59820</v>
      </c>
      <c r="H10528">
        <v>63960</v>
      </c>
      <c r="I10528">
        <v>68040</v>
      </c>
      <c r="J10528">
        <v>72180</v>
      </c>
      <c r="K10528" t="s">
        <v>3086</v>
      </c>
      <c r="L10528">
        <v>95</v>
      </c>
      <c r="M10528">
        <v>60</v>
      </c>
      <c r="N10528" t="s">
        <v>3011</v>
      </c>
    </row>
    <row r="10529" spans="1:14" x14ac:dyDescent="0.2">
      <c r="A10529" t="s">
        <v>16288</v>
      </c>
      <c r="B10529">
        <v>35880</v>
      </c>
      <c r="C10529">
        <v>40980</v>
      </c>
      <c r="D10529">
        <v>46080</v>
      </c>
      <c r="E10529">
        <v>51180</v>
      </c>
      <c r="F10529">
        <v>55320</v>
      </c>
      <c r="G10529">
        <v>59400</v>
      </c>
      <c r="H10529">
        <v>63480</v>
      </c>
      <c r="I10529">
        <v>67560</v>
      </c>
      <c r="J10529">
        <v>71700</v>
      </c>
      <c r="K10529" t="s">
        <v>3086</v>
      </c>
      <c r="L10529">
        <v>97</v>
      </c>
      <c r="M10529">
        <v>60</v>
      </c>
      <c r="N10529" t="s">
        <v>3333</v>
      </c>
    </row>
    <row r="10530" spans="1:14" x14ac:dyDescent="0.2">
      <c r="A10530" t="s">
        <v>16289</v>
      </c>
      <c r="B10530">
        <v>35100</v>
      </c>
      <c r="C10530">
        <v>40080</v>
      </c>
      <c r="D10530">
        <v>45120</v>
      </c>
      <c r="E10530">
        <v>50100</v>
      </c>
      <c r="F10530">
        <v>54120</v>
      </c>
      <c r="G10530">
        <v>58140</v>
      </c>
      <c r="H10530">
        <v>62160</v>
      </c>
      <c r="I10530">
        <v>66180</v>
      </c>
      <c r="J10530">
        <v>70140</v>
      </c>
      <c r="K10530" t="s">
        <v>3086</v>
      </c>
      <c r="L10530">
        <v>99</v>
      </c>
      <c r="M10530">
        <v>60</v>
      </c>
      <c r="N10530" t="s">
        <v>3572</v>
      </c>
    </row>
    <row r="10531" spans="1:14" x14ac:dyDescent="0.2">
      <c r="A10531" t="s">
        <v>16290</v>
      </c>
      <c r="B10531">
        <v>35100</v>
      </c>
      <c r="C10531">
        <v>40080</v>
      </c>
      <c r="D10531">
        <v>45120</v>
      </c>
      <c r="E10531">
        <v>50100</v>
      </c>
      <c r="F10531">
        <v>54120</v>
      </c>
      <c r="G10531">
        <v>58140</v>
      </c>
      <c r="H10531">
        <v>62160</v>
      </c>
      <c r="I10531">
        <v>66180</v>
      </c>
      <c r="J10531">
        <v>70140</v>
      </c>
      <c r="K10531" t="s">
        <v>3086</v>
      </c>
      <c r="L10531">
        <v>101</v>
      </c>
      <c r="M10531">
        <v>60</v>
      </c>
      <c r="N10531" t="s">
        <v>3334</v>
      </c>
    </row>
    <row r="10532" spans="1:14" x14ac:dyDescent="0.2">
      <c r="A10532" t="s">
        <v>16291</v>
      </c>
      <c r="B10532">
        <v>48480</v>
      </c>
      <c r="C10532">
        <v>55440</v>
      </c>
      <c r="D10532">
        <v>62340</v>
      </c>
      <c r="E10532">
        <v>69240</v>
      </c>
      <c r="F10532">
        <v>74820</v>
      </c>
      <c r="G10532">
        <v>80340</v>
      </c>
      <c r="H10532">
        <v>85860</v>
      </c>
      <c r="I10532">
        <v>91440</v>
      </c>
      <c r="J10532">
        <v>96960</v>
      </c>
      <c r="K10532" t="s">
        <v>3086</v>
      </c>
      <c r="L10532">
        <v>103</v>
      </c>
      <c r="M10532">
        <v>60</v>
      </c>
      <c r="N10532" t="s">
        <v>3392</v>
      </c>
    </row>
    <row r="10533" spans="1:14" x14ac:dyDescent="0.2">
      <c r="A10533" t="s">
        <v>16292</v>
      </c>
      <c r="B10533">
        <v>37140</v>
      </c>
      <c r="C10533">
        <v>42420</v>
      </c>
      <c r="D10533">
        <v>47700</v>
      </c>
      <c r="E10533">
        <v>52980</v>
      </c>
      <c r="F10533">
        <v>57240</v>
      </c>
      <c r="G10533">
        <v>61500</v>
      </c>
      <c r="H10533">
        <v>65700</v>
      </c>
      <c r="I10533">
        <v>69960</v>
      </c>
      <c r="J10533">
        <v>74220</v>
      </c>
      <c r="K10533" t="s">
        <v>3086</v>
      </c>
      <c r="L10533">
        <v>105</v>
      </c>
      <c r="M10533">
        <v>60</v>
      </c>
      <c r="N10533" t="s">
        <v>3575</v>
      </c>
    </row>
    <row r="10534" spans="1:14" x14ac:dyDescent="0.2">
      <c r="A10534" t="s">
        <v>16293</v>
      </c>
      <c r="B10534">
        <v>35100</v>
      </c>
      <c r="C10534">
        <v>40080</v>
      </c>
      <c r="D10534">
        <v>45120</v>
      </c>
      <c r="E10534">
        <v>50100</v>
      </c>
      <c r="F10534">
        <v>54120</v>
      </c>
      <c r="G10534">
        <v>58140</v>
      </c>
      <c r="H10534">
        <v>62160</v>
      </c>
      <c r="I10534">
        <v>66180</v>
      </c>
      <c r="J10534">
        <v>70140</v>
      </c>
      <c r="K10534" t="s">
        <v>3086</v>
      </c>
      <c r="L10534">
        <v>107</v>
      </c>
      <c r="M10534">
        <v>60</v>
      </c>
      <c r="N10534" t="s">
        <v>3012</v>
      </c>
    </row>
    <row r="10535" spans="1:14" x14ac:dyDescent="0.2">
      <c r="A10535" t="s">
        <v>16294</v>
      </c>
      <c r="B10535">
        <v>35100</v>
      </c>
      <c r="C10535">
        <v>40080</v>
      </c>
      <c r="D10535">
        <v>45120</v>
      </c>
      <c r="E10535">
        <v>50100</v>
      </c>
      <c r="F10535">
        <v>54120</v>
      </c>
      <c r="G10535">
        <v>58140</v>
      </c>
      <c r="H10535">
        <v>62160</v>
      </c>
      <c r="I10535">
        <v>66180</v>
      </c>
      <c r="J10535">
        <v>70140</v>
      </c>
      <c r="K10535" t="s">
        <v>3086</v>
      </c>
      <c r="L10535">
        <v>109</v>
      </c>
      <c r="M10535">
        <v>60</v>
      </c>
      <c r="N10535" t="s">
        <v>3013</v>
      </c>
    </row>
    <row r="10536" spans="1:14" x14ac:dyDescent="0.2">
      <c r="A10536" t="s">
        <v>16295</v>
      </c>
      <c r="B10536">
        <v>35100</v>
      </c>
      <c r="C10536">
        <v>40080</v>
      </c>
      <c r="D10536">
        <v>45120</v>
      </c>
      <c r="E10536">
        <v>50100</v>
      </c>
      <c r="F10536">
        <v>54120</v>
      </c>
      <c r="G10536">
        <v>58140</v>
      </c>
      <c r="H10536">
        <v>62160</v>
      </c>
      <c r="I10536">
        <v>66180</v>
      </c>
      <c r="J10536">
        <v>70140</v>
      </c>
      <c r="K10536" t="s">
        <v>3086</v>
      </c>
      <c r="L10536">
        <v>111</v>
      </c>
      <c r="M10536">
        <v>60</v>
      </c>
      <c r="N10536" t="s">
        <v>3338</v>
      </c>
    </row>
    <row r="10537" spans="1:14" x14ac:dyDescent="0.2">
      <c r="A10537" t="s">
        <v>16296</v>
      </c>
      <c r="B10537">
        <v>39780</v>
      </c>
      <c r="C10537">
        <v>45420</v>
      </c>
      <c r="D10537">
        <v>51120</v>
      </c>
      <c r="E10537">
        <v>56760</v>
      </c>
      <c r="F10537">
        <v>61320</v>
      </c>
      <c r="G10537">
        <v>65880</v>
      </c>
      <c r="H10537">
        <v>70440</v>
      </c>
      <c r="I10537">
        <v>74940</v>
      </c>
      <c r="J10537">
        <v>79500</v>
      </c>
      <c r="K10537" t="s">
        <v>3086</v>
      </c>
      <c r="L10537">
        <v>113</v>
      </c>
      <c r="M10537">
        <v>60</v>
      </c>
      <c r="N10537" t="s">
        <v>3014</v>
      </c>
    </row>
    <row r="10538" spans="1:14" x14ac:dyDescent="0.2">
      <c r="A10538" t="s">
        <v>16297</v>
      </c>
      <c r="B10538">
        <v>35460</v>
      </c>
      <c r="C10538">
        <v>40500</v>
      </c>
      <c r="D10538">
        <v>45540</v>
      </c>
      <c r="E10538">
        <v>50580</v>
      </c>
      <c r="F10538">
        <v>54660</v>
      </c>
      <c r="G10538">
        <v>58680</v>
      </c>
      <c r="H10538">
        <v>62760</v>
      </c>
      <c r="I10538">
        <v>66780</v>
      </c>
      <c r="J10538">
        <v>70860</v>
      </c>
      <c r="K10538" t="s">
        <v>3086</v>
      </c>
      <c r="L10538">
        <v>115</v>
      </c>
      <c r="M10538">
        <v>60</v>
      </c>
      <c r="N10538" t="s">
        <v>3015</v>
      </c>
    </row>
    <row r="10539" spans="1:14" x14ac:dyDescent="0.2">
      <c r="A10539" t="s">
        <v>16298</v>
      </c>
      <c r="B10539">
        <v>35100</v>
      </c>
      <c r="C10539">
        <v>40080</v>
      </c>
      <c r="D10539">
        <v>45120</v>
      </c>
      <c r="E10539">
        <v>50100</v>
      </c>
      <c r="F10539">
        <v>54120</v>
      </c>
      <c r="G10539">
        <v>58140</v>
      </c>
      <c r="H10539">
        <v>62160</v>
      </c>
      <c r="I10539">
        <v>66180</v>
      </c>
      <c r="J10539">
        <v>70140</v>
      </c>
      <c r="K10539" t="s">
        <v>3086</v>
      </c>
      <c r="L10539">
        <v>117</v>
      </c>
      <c r="M10539">
        <v>60</v>
      </c>
      <c r="N10539" t="s">
        <v>3016</v>
      </c>
    </row>
    <row r="10540" spans="1:14" x14ac:dyDescent="0.2">
      <c r="A10540" t="s">
        <v>16299</v>
      </c>
      <c r="B10540">
        <v>37200</v>
      </c>
      <c r="C10540">
        <v>42480</v>
      </c>
      <c r="D10540">
        <v>47820</v>
      </c>
      <c r="E10540">
        <v>53100</v>
      </c>
      <c r="F10540">
        <v>57360</v>
      </c>
      <c r="G10540">
        <v>61620</v>
      </c>
      <c r="H10540">
        <v>65880</v>
      </c>
      <c r="I10540">
        <v>70140</v>
      </c>
      <c r="J10540">
        <v>74340</v>
      </c>
      <c r="K10540" t="s">
        <v>3086</v>
      </c>
      <c r="L10540">
        <v>119</v>
      </c>
      <c r="M10540">
        <v>60</v>
      </c>
      <c r="N10540" t="s">
        <v>3017</v>
      </c>
    </row>
    <row r="10541" spans="1:14" x14ac:dyDescent="0.2">
      <c r="A10541" t="s">
        <v>16300</v>
      </c>
      <c r="B10541">
        <v>43860</v>
      </c>
      <c r="C10541">
        <v>50100</v>
      </c>
      <c r="D10541">
        <v>56340</v>
      </c>
      <c r="E10541">
        <v>62580</v>
      </c>
      <c r="F10541">
        <v>67620</v>
      </c>
      <c r="G10541">
        <v>72600</v>
      </c>
      <c r="H10541">
        <v>77640</v>
      </c>
      <c r="I10541">
        <v>82620</v>
      </c>
      <c r="J10541">
        <v>87660</v>
      </c>
      <c r="K10541" t="s">
        <v>3086</v>
      </c>
      <c r="L10541">
        <v>121</v>
      </c>
      <c r="M10541">
        <v>60</v>
      </c>
      <c r="N10541" t="s">
        <v>3342</v>
      </c>
    </row>
    <row r="10542" spans="1:14" x14ac:dyDescent="0.2">
      <c r="A10542" t="s">
        <v>16301</v>
      </c>
      <c r="B10542">
        <v>35100</v>
      </c>
      <c r="C10542">
        <v>40080</v>
      </c>
      <c r="D10542">
        <v>45120</v>
      </c>
      <c r="E10542">
        <v>50100</v>
      </c>
      <c r="F10542">
        <v>54120</v>
      </c>
      <c r="G10542">
        <v>58140</v>
      </c>
      <c r="H10542">
        <v>62160</v>
      </c>
      <c r="I10542">
        <v>66180</v>
      </c>
      <c r="J10542">
        <v>70140</v>
      </c>
      <c r="K10542" t="s">
        <v>3086</v>
      </c>
      <c r="L10542">
        <v>123</v>
      </c>
      <c r="M10542">
        <v>60</v>
      </c>
      <c r="N10542" t="s">
        <v>3018</v>
      </c>
    </row>
    <row r="10543" spans="1:14" x14ac:dyDescent="0.2">
      <c r="A10543" t="s">
        <v>16302</v>
      </c>
      <c r="B10543">
        <v>37380</v>
      </c>
      <c r="C10543">
        <v>42720</v>
      </c>
      <c r="D10543">
        <v>48060</v>
      </c>
      <c r="E10543">
        <v>53400</v>
      </c>
      <c r="F10543">
        <v>57720</v>
      </c>
      <c r="G10543">
        <v>61980</v>
      </c>
      <c r="H10543">
        <v>66240</v>
      </c>
      <c r="I10543">
        <v>70500</v>
      </c>
      <c r="J10543">
        <v>74760</v>
      </c>
      <c r="K10543" t="s">
        <v>3086</v>
      </c>
      <c r="L10543">
        <v>125</v>
      </c>
      <c r="M10543">
        <v>60</v>
      </c>
      <c r="N10543" t="s">
        <v>3344</v>
      </c>
    </row>
    <row r="10544" spans="1:14" x14ac:dyDescent="0.2">
      <c r="A10544" t="s">
        <v>16303</v>
      </c>
      <c r="B10544">
        <v>35100</v>
      </c>
      <c r="C10544">
        <v>40080</v>
      </c>
      <c r="D10544">
        <v>45120</v>
      </c>
      <c r="E10544">
        <v>50100</v>
      </c>
      <c r="F10544">
        <v>54120</v>
      </c>
      <c r="G10544">
        <v>58140</v>
      </c>
      <c r="H10544">
        <v>62160</v>
      </c>
      <c r="I10544">
        <v>66180</v>
      </c>
      <c r="J10544">
        <v>70140</v>
      </c>
      <c r="K10544" t="s">
        <v>3086</v>
      </c>
      <c r="L10544">
        <v>127</v>
      </c>
      <c r="M10544">
        <v>60</v>
      </c>
      <c r="N10544" t="s">
        <v>3345</v>
      </c>
    </row>
    <row r="10545" spans="1:14" x14ac:dyDescent="0.2">
      <c r="A10545" t="s">
        <v>16304</v>
      </c>
      <c r="B10545">
        <v>42300</v>
      </c>
      <c r="C10545">
        <v>48360</v>
      </c>
      <c r="D10545">
        <v>54420</v>
      </c>
      <c r="E10545">
        <v>60420</v>
      </c>
      <c r="F10545">
        <v>65280</v>
      </c>
      <c r="G10545">
        <v>70140</v>
      </c>
      <c r="H10545">
        <v>74940</v>
      </c>
      <c r="I10545">
        <v>79800</v>
      </c>
      <c r="J10545">
        <v>84600</v>
      </c>
      <c r="K10545" t="s">
        <v>3086</v>
      </c>
      <c r="L10545">
        <v>129</v>
      </c>
      <c r="M10545">
        <v>60</v>
      </c>
      <c r="N10545" t="s">
        <v>3019</v>
      </c>
    </row>
    <row r="10546" spans="1:14" x14ac:dyDescent="0.2">
      <c r="A10546" t="s">
        <v>16305</v>
      </c>
      <c r="B10546">
        <v>35100</v>
      </c>
      <c r="C10546">
        <v>40080</v>
      </c>
      <c r="D10546">
        <v>45120</v>
      </c>
      <c r="E10546">
        <v>50100</v>
      </c>
      <c r="F10546">
        <v>54120</v>
      </c>
      <c r="G10546">
        <v>58140</v>
      </c>
      <c r="H10546">
        <v>62160</v>
      </c>
      <c r="I10546">
        <v>66180</v>
      </c>
      <c r="J10546">
        <v>70140</v>
      </c>
      <c r="K10546" t="s">
        <v>3086</v>
      </c>
      <c r="L10546">
        <v>131</v>
      </c>
      <c r="M10546">
        <v>60</v>
      </c>
      <c r="N10546" t="s">
        <v>3583</v>
      </c>
    </row>
    <row r="10547" spans="1:14" x14ac:dyDescent="0.2">
      <c r="A10547" t="s">
        <v>16306</v>
      </c>
      <c r="B10547">
        <v>35100</v>
      </c>
      <c r="C10547">
        <v>40080</v>
      </c>
      <c r="D10547">
        <v>45120</v>
      </c>
      <c r="E10547">
        <v>50100</v>
      </c>
      <c r="F10547">
        <v>54120</v>
      </c>
      <c r="G10547">
        <v>58140</v>
      </c>
      <c r="H10547">
        <v>62160</v>
      </c>
      <c r="I10547">
        <v>66180</v>
      </c>
      <c r="J10547">
        <v>70140</v>
      </c>
      <c r="K10547" t="s">
        <v>3086</v>
      </c>
      <c r="L10547">
        <v>133</v>
      </c>
      <c r="M10547">
        <v>60</v>
      </c>
      <c r="N10547" t="s">
        <v>3020</v>
      </c>
    </row>
    <row r="10548" spans="1:14" x14ac:dyDescent="0.2">
      <c r="A10548" t="s">
        <v>16307</v>
      </c>
      <c r="B10548">
        <v>35700</v>
      </c>
      <c r="C10548">
        <v>40800</v>
      </c>
      <c r="D10548">
        <v>45900</v>
      </c>
      <c r="E10548">
        <v>51000</v>
      </c>
      <c r="F10548">
        <v>55080</v>
      </c>
      <c r="G10548">
        <v>59160</v>
      </c>
      <c r="H10548">
        <v>63240</v>
      </c>
      <c r="I10548">
        <v>67320</v>
      </c>
      <c r="J10548">
        <v>71400</v>
      </c>
      <c r="K10548" t="s">
        <v>3086</v>
      </c>
      <c r="L10548">
        <v>135</v>
      </c>
      <c r="M10548">
        <v>60</v>
      </c>
      <c r="N10548" t="s">
        <v>3347</v>
      </c>
    </row>
    <row r="10549" spans="1:14" x14ac:dyDescent="0.2">
      <c r="A10549" t="s">
        <v>16308</v>
      </c>
      <c r="B10549">
        <v>35100</v>
      </c>
      <c r="C10549">
        <v>40080</v>
      </c>
      <c r="D10549">
        <v>45120</v>
      </c>
      <c r="E10549">
        <v>50100</v>
      </c>
      <c r="F10549">
        <v>54120</v>
      </c>
      <c r="G10549">
        <v>58140</v>
      </c>
      <c r="H10549">
        <v>62160</v>
      </c>
      <c r="I10549">
        <v>66180</v>
      </c>
      <c r="J10549">
        <v>70140</v>
      </c>
      <c r="K10549" t="s">
        <v>3086</v>
      </c>
      <c r="L10549">
        <v>137</v>
      </c>
      <c r="M10549">
        <v>60</v>
      </c>
      <c r="N10549" t="s">
        <v>3348</v>
      </c>
    </row>
    <row r="10550" spans="1:14" x14ac:dyDescent="0.2">
      <c r="A10550" t="s">
        <v>16309</v>
      </c>
      <c r="B10550">
        <v>35400</v>
      </c>
      <c r="C10550">
        <v>40440</v>
      </c>
      <c r="D10550">
        <v>45480</v>
      </c>
      <c r="E10550">
        <v>50520</v>
      </c>
      <c r="F10550">
        <v>54600</v>
      </c>
      <c r="G10550">
        <v>58620</v>
      </c>
      <c r="H10550">
        <v>62700</v>
      </c>
      <c r="I10550">
        <v>66720</v>
      </c>
      <c r="J10550">
        <v>70740</v>
      </c>
      <c r="K10550" t="s">
        <v>3086</v>
      </c>
      <c r="L10550">
        <v>139</v>
      </c>
      <c r="M10550">
        <v>60</v>
      </c>
      <c r="N10550" t="s">
        <v>3021</v>
      </c>
    </row>
    <row r="10551" spans="1:14" x14ac:dyDescent="0.2">
      <c r="A10551" t="s">
        <v>16310</v>
      </c>
      <c r="B10551">
        <v>35760</v>
      </c>
      <c r="C10551">
        <v>40860</v>
      </c>
      <c r="D10551">
        <v>45960</v>
      </c>
      <c r="E10551">
        <v>51060</v>
      </c>
      <c r="F10551">
        <v>55200</v>
      </c>
      <c r="G10551">
        <v>59280</v>
      </c>
      <c r="H10551">
        <v>63360</v>
      </c>
      <c r="I10551">
        <v>67440</v>
      </c>
      <c r="J10551">
        <v>71520</v>
      </c>
      <c r="K10551" t="s">
        <v>3086</v>
      </c>
      <c r="L10551">
        <v>141</v>
      </c>
      <c r="M10551">
        <v>60</v>
      </c>
      <c r="N10551" t="s">
        <v>3022</v>
      </c>
    </row>
    <row r="10552" spans="1:14" x14ac:dyDescent="0.2">
      <c r="A10552" t="s">
        <v>16311</v>
      </c>
      <c r="B10552">
        <v>35100</v>
      </c>
      <c r="C10552">
        <v>40080</v>
      </c>
      <c r="D10552">
        <v>45120</v>
      </c>
      <c r="E10552">
        <v>50100</v>
      </c>
      <c r="F10552">
        <v>54120</v>
      </c>
      <c r="G10552">
        <v>58140</v>
      </c>
      <c r="H10552">
        <v>62160</v>
      </c>
      <c r="I10552">
        <v>66180</v>
      </c>
      <c r="J10552">
        <v>70140</v>
      </c>
      <c r="K10552" t="s">
        <v>3086</v>
      </c>
      <c r="L10552">
        <v>143</v>
      </c>
      <c r="M10552">
        <v>60</v>
      </c>
      <c r="N10552" t="s">
        <v>4254</v>
      </c>
    </row>
    <row r="10553" spans="1:14" x14ac:dyDescent="0.2">
      <c r="A10553" t="s">
        <v>16312</v>
      </c>
      <c r="B10553">
        <v>35100</v>
      </c>
      <c r="C10553">
        <v>40080</v>
      </c>
      <c r="D10553">
        <v>45120</v>
      </c>
      <c r="E10553">
        <v>50100</v>
      </c>
      <c r="F10553">
        <v>54120</v>
      </c>
      <c r="G10553">
        <v>58140</v>
      </c>
      <c r="H10553">
        <v>62160</v>
      </c>
      <c r="I10553">
        <v>66180</v>
      </c>
      <c r="J10553">
        <v>70140</v>
      </c>
      <c r="K10553" t="s">
        <v>3086</v>
      </c>
      <c r="L10553">
        <v>145</v>
      </c>
      <c r="M10553">
        <v>60</v>
      </c>
      <c r="N10553" t="s">
        <v>3023</v>
      </c>
    </row>
    <row r="10554" spans="1:14" x14ac:dyDescent="0.2">
      <c r="A10554" t="s">
        <v>16313</v>
      </c>
      <c r="B10554">
        <v>35160</v>
      </c>
      <c r="C10554">
        <v>40140</v>
      </c>
      <c r="D10554">
        <v>45180</v>
      </c>
      <c r="E10554">
        <v>50160</v>
      </c>
      <c r="F10554">
        <v>54180</v>
      </c>
      <c r="G10554">
        <v>58200</v>
      </c>
      <c r="H10554">
        <v>62220</v>
      </c>
      <c r="I10554">
        <v>66240</v>
      </c>
      <c r="J10554">
        <v>70260</v>
      </c>
      <c r="K10554" t="s">
        <v>3086</v>
      </c>
      <c r="L10554">
        <v>147</v>
      </c>
      <c r="M10554">
        <v>60</v>
      </c>
      <c r="N10554" t="s">
        <v>3024</v>
      </c>
    </row>
    <row r="10555" spans="1:14" x14ac:dyDescent="0.2">
      <c r="A10555" t="s">
        <v>16314</v>
      </c>
      <c r="B10555">
        <v>39960</v>
      </c>
      <c r="C10555">
        <v>45660</v>
      </c>
      <c r="D10555">
        <v>51360</v>
      </c>
      <c r="E10555">
        <v>57060</v>
      </c>
      <c r="F10555">
        <v>61680</v>
      </c>
      <c r="G10555">
        <v>66240</v>
      </c>
      <c r="H10555">
        <v>70800</v>
      </c>
      <c r="I10555">
        <v>75360</v>
      </c>
      <c r="J10555">
        <v>79920</v>
      </c>
      <c r="K10555" t="s">
        <v>3086</v>
      </c>
      <c r="L10555">
        <v>149</v>
      </c>
      <c r="M10555">
        <v>60</v>
      </c>
      <c r="N10555" t="s">
        <v>3025</v>
      </c>
    </row>
    <row r="10556" spans="1:14" x14ac:dyDescent="0.2">
      <c r="A10556" t="s">
        <v>16315</v>
      </c>
      <c r="B10556">
        <v>35880</v>
      </c>
      <c r="C10556">
        <v>40980</v>
      </c>
      <c r="D10556">
        <v>46080</v>
      </c>
      <c r="E10556">
        <v>51180</v>
      </c>
      <c r="F10556">
        <v>55320</v>
      </c>
      <c r="G10556">
        <v>59400</v>
      </c>
      <c r="H10556">
        <v>63480</v>
      </c>
      <c r="I10556">
        <v>67560</v>
      </c>
      <c r="J10556">
        <v>71700</v>
      </c>
      <c r="K10556" t="s">
        <v>3086</v>
      </c>
      <c r="L10556">
        <v>151</v>
      </c>
      <c r="M10556">
        <v>60</v>
      </c>
      <c r="N10556" t="s">
        <v>3026</v>
      </c>
    </row>
    <row r="10557" spans="1:14" x14ac:dyDescent="0.2">
      <c r="A10557" t="s">
        <v>16316</v>
      </c>
      <c r="B10557">
        <v>43860</v>
      </c>
      <c r="C10557">
        <v>50100</v>
      </c>
      <c r="D10557">
        <v>56340</v>
      </c>
      <c r="E10557">
        <v>62580</v>
      </c>
      <c r="F10557">
        <v>67620</v>
      </c>
      <c r="G10557">
        <v>72600</v>
      </c>
      <c r="H10557">
        <v>77640</v>
      </c>
      <c r="I10557">
        <v>82620</v>
      </c>
      <c r="J10557">
        <v>87660</v>
      </c>
      <c r="K10557" t="s">
        <v>3086</v>
      </c>
      <c r="L10557">
        <v>153</v>
      </c>
      <c r="M10557">
        <v>60</v>
      </c>
      <c r="N10557" t="s">
        <v>3405</v>
      </c>
    </row>
    <row r="10558" spans="1:14" x14ac:dyDescent="0.2">
      <c r="A10558" t="s">
        <v>16317</v>
      </c>
      <c r="B10558">
        <v>42300</v>
      </c>
      <c r="C10558">
        <v>48360</v>
      </c>
      <c r="D10558">
        <v>54420</v>
      </c>
      <c r="E10558">
        <v>60420</v>
      </c>
      <c r="F10558">
        <v>65280</v>
      </c>
      <c r="G10558">
        <v>70140</v>
      </c>
      <c r="H10558">
        <v>74940</v>
      </c>
      <c r="I10558">
        <v>79800</v>
      </c>
      <c r="J10558">
        <v>84600</v>
      </c>
      <c r="K10558" t="s">
        <v>3086</v>
      </c>
      <c r="L10558">
        <v>155</v>
      </c>
      <c r="M10558">
        <v>60</v>
      </c>
      <c r="N10558" t="s">
        <v>3027</v>
      </c>
    </row>
    <row r="10559" spans="1:14" x14ac:dyDescent="0.2">
      <c r="A10559" t="s">
        <v>16318</v>
      </c>
      <c r="B10559">
        <v>36840</v>
      </c>
      <c r="C10559">
        <v>42120</v>
      </c>
      <c r="D10559">
        <v>47400</v>
      </c>
      <c r="E10559">
        <v>52620</v>
      </c>
      <c r="F10559">
        <v>56880</v>
      </c>
      <c r="G10559">
        <v>61080</v>
      </c>
      <c r="H10559">
        <v>65280</v>
      </c>
      <c r="I10559">
        <v>69480</v>
      </c>
      <c r="J10559">
        <v>73680</v>
      </c>
      <c r="K10559" t="s">
        <v>3086</v>
      </c>
      <c r="L10559">
        <v>157</v>
      </c>
      <c r="M10559">
        <v>60</v>
      </c>
      <c r="N10559" t="s">
        <v>3028</v>
      </c>
    </row>
    <row r="10560" spans="1:14" x14ac:dyDescent="0.2">
      <c r="A10560" t="s">
        <v>16319</v>
      </c>
      <c r="B10560">
        <v>35100</v>
      </c>
      <c r="C10560">
        <v>40080</v>
      </c>
      <c r="D10560">
        <v>45120</v>
      </c>
      <c r="E10560">
        <v>50100</v>
      </c>
      <c r="F10560">
        <v>54120</v>
      </c>
      <c r="G10560">
        <v>58140</v>
      </c>
      <c r="H10560">
        <v>62160</v>
      </c>
      <c r="I10560">
        <v>66180</v>
      </c>
      <c r="J10560">
        <v>70140</v>
      </c>
      <c r="K10560" t="s">
        <v>3086</v>
      </c>
      <c r="L10560">
        <v>159</v>
      </c>
      <c r="M10560">
        <v>60</v>
      </c>
      <c r="N10560" t="s">
        <v>3029</v>
      </c>
    </row>
    <row r="10561" spans="1:14" x14ac:dyDescent="0.2">
      <c r="A10561" t="s">
        <v>16320</v>
      </c>
      <c r="B10561">
        <v>35100</v>
      </c>
      <c r="C10561">
        <v>40080</v>
      </c>
      <c r="D10561">
        <v>45120</v>
      </c>
      <c r="E10561">
        <v>50100</v>
      </c>
      <c r="F10561">
        <v>54120</v>
      </c>
      <c r="G10561">
        <v>58140</v>
      </c>
      <c r="H10561">
        <v>62160</v>
      </c>
      <c r="I10561">
        <v>66180</v>
      </c>
      <c r="J10561">
        <v>70140</v>
      </c>
      <c r="K10561" t="s">
        <v>3086</v>
      </c>
      <c r="L10561">
        <v>161</v>
      </c>
      <c r="M10561">
        <v>60</v>
      </c>
      <c r="N10561" t="s">
        <v>3030</v>
      </c>
    </row>
    <row r="10562" spans="1:14" x14ac:dyDescent="0.2">
      <c r="A10562" t="s">
        <v>16321</v>
      </c>
      <c r="B10562">
        <v>37140</v>
      </c>
      <c r="C10562">
        <v>42480</v>
      </c>
      <c r="D10562">
        <v>47760</v>
      </c>
      <c r="E10562">
        <v>53040</v>
      </c>
      <c r="F10562">
        <v>57300</v>
      </c>
      <c r="G10562">
        <v>61560</v>
      </c>
      <c r="H10562">
        <v>65820</v>
      </c>
      <c r="I10562">
        <v>70020</v>
      </c>
      <c r="J10562">
        <v>74280</v>
      </c>
      <c r="K10562" t="s">
        <v>3086</v>
      </c>
      <c r="L10562">
        <v>163</v>
      </c>
      <c r="M10562">
        <v>60</v>
      </c>
      <c r="N10562" t="s">
        <v>3411</v>
      </c>
    </row>
    <row r="10563" spans="1:14" x14ac:dyDescent="0.2">
      <c r="A10563" t="s">
        <v>16322</v>
      </c>
      <c r="B10563">
        <v>37560</v>
      </c>
      <c r="C10563">
        <v>42900</v>
      </c>
      <c r="D10563">
        <v>48240</v>
      </c>
      <c r="E10563">
        <v>53580</v>
      </c>
      <c r="F10563">
        <v>57900</v>
      </c>
      <c r="G10563">
        <v>62160</v>
      </c>
      <c r="H10563">
        <v>66480</v>
      </c>
      <c r="I10563">
        <v>70740</v>
      </c>
      <c r="J10563">
        <v>75060</v>
      </c>
      <c r="K10563" t="s">
        <v>3086</v>
      </c>
      <c r="L10563">
        <v>165</v>
      </c>
      <c r="M10563">
        <v>60</v>
      </c>
      <c r="N10563" t="s">
        <v>3356</v>
      </c>
    </row>
    <row r="10564" spans="1:14" x14ac:dyDescent="0.2">
      <c r="A10564" t="s">
        <v>16323</v>
      </c>
      <c r="B10564">
        <v>40080</v>
      </c>
      <c r="C10564">
        <v>45840</v>
      </c>
      <c r="D10564">
        <v>51540</v>
      </c>
      <c r="E10564">
        <v>57240</v>
      </c>
      <c r="F10564">
        <v>61860</v>
      </c>
      <c r="G10564">
        <v>66420</v>
      </c>
      <c r="H10564">
        <v>70980</v>
      </c>
      <c r="I10564">
        <v>75600</v>
      </c>
      <c r="J10564">
        <v>80160</v>
      </c>
      <c r="K10564" t="s">
        <v>3086</v>
      </c>
      <c r="L10564">
        <v>167</v>
      </c>
      <c r="M10564">
        <v>60</v>
      </c>
      <c r="N10564" t="s">
        <v>3031</v>
      </c>
    </row>
    <row r="10565" spans="1:14" x14ac:dyDescent="0.2">
      <c r="A10565" t="s">
        <v>16324</v>
      </c>
      <c r="B10565">
        <v>44700</v>
      </c>
      <c r="C10565">
        <v>51120</v>
      </c>
      <c r="D10565">
        <v>57480</v>
      </c>
      <c r="E10565">
        <v>63840</v>
      </c>
      <c r="F10565">
        <v>69000</v>
      </c>
      <c r="G10565">
        <v>74100</v>
      </c>
      <c r="H10565">
        <v>79200</v>
      </c>
      <c r="I10565">
        <v>84300</v>
      </c>
      <c r="J10565">
        <v>89400</v>
      </c>
      <c r="K10565" t="s">
        <v>3086</v>
      </c>
      <c r="L10565">
        <v>169</v>
      </c>
      <c r="M10565">
        <v>60</v>
      </c>
      <c r="N10565" t="s">
        <v>3032</v>
      </c>
    </row>
    <row r="10566" spans="1:14" x14ac:dyDescent="0.2">
      <c r="A10566" t="s">
        <v>16325</v>
      </c>
      <c r="B10566">
        <v>35160</v>
      </c>
      <c r="C10566">
        <v>40140</v>
      </c>
      <c r="D10566">
        <v>45180</v>
      </c>
      <c r="E10566">
        <v>50160</v>
      </c>
      <c r="F10566">
        <v>54180</v>
      </c>
      <c r="G10566">
        <v>58200</v>
      </c>
      <c r="H10566">
        <v>62220</v>
      </c>
      <c r="I10566">
        <v>66240</v>
      </c>
      <c r="J10566">
        <v>70260</v>
      </c>
      <c r="K10566" t="s">
        <v>3086</v>
      </c>
      <c r="L10566">
        <v>171</v>
      </c>
      <c r="M10566">
        <v>60</v>
      </c>
      <c r="N10566" t="s">
        <v>3033</v>
      </c>
    </row>
    <row r="10567" spans="1:14" x14ac:dyDescent="0.2">
      <c r="A10567" t="s">
        <v>16326</v>
      </c>
      <c r="B10567">
        <v>35100</v>
      </c>
      <c r="C10567">
        <v>40080</v>
      </c>
      <c r="D10567">
        <v>45120</v>
      </c>
      <c r="E10567">
        <v>50100</v>
      </c>
      <c r="F10567">
        <v>54120</v>
      </c>
      <c r="G10567">
        <v>58140</v>
      </c>
      <c r="H10567">
        <v>62160</v>
      </c>
      <c r="I10567">
        <v>66180</v>
      </c>
      <c r="J10567">
        <v>70140</v>
      </c>
      <c r="K10567" t="s">
        <v>3086</v>
      </c>
      <c r="L10567">
        <v>173</v>
      </c>
      <c r="M10567">
        <v>60</v>
      </c>
      <c r="N10567" t="s">
        <v>2923</v>
      </c>
    </row>
    <row r="10568" spans="1:14" x14ac:dyDescent="0.2">
      <c r="A10568" t="s">
        <v>16327</v>
      </c>
      <c r="B10568">
        <v>35580</v>
      </c>
      <c r="C10568">
        <v>40680</v>
      </c>
      <c r="D10568">
        <v>45780</v>
      </c>
      <c r="E10568">
        <v>50820</v>
      </c>
      <c r="F10568">
        <v>54900</v>
      </c>
      <c r="G10568">
        <v>58980</v>
      </c>
      <c r="H10568">
        <v>63060</v>
      </c>
      <c r="I10568">
        <v>67140</v>
      </c>
      <c r="J10568">
        <v>71160</v>
      </c>
      <c r="K10568" t="s">
        <v>3086</v>
      </c>
      <c r="L10568">
        <v>175</v>
      </c>
      <c r="M10568">
        <v>60</v>
      </c>
      <c r="N10568" t="s">
        <v>3417</v>
      </c>
    </row>
    <row r="10569" spans="1:14" x14ac:dyDescent="0.2">
      <c r="A10569" t="s">
        <v>16328</v>
      </c>
      <c r="B10569">
        <v>35100</v>
      </c>
      <c r="C10569">
        <v>40080</v>
      </c>
      <c r="D10569">
        <v>45120</v>
      </c>
      <c r="E10569">
        <v>50100</v>
      </c>
      <c r="F10569">
        <v>54120</v>
      </c>
      <c r="G10569">
        <v>58140</v>
      </c>
      <c r="H10569">
        <v>62160</v>
      </c>
      <c r="I10569">
        <v>66180</v>
      </c>
      <c r="J10569">
        <v>70140</v>
      </c>
      <c r="K10569" t="s">
        <v>3086</v>
      </c>
      <c r="L10569">
        <v>177</v>
      </c>
      <c r="M10569">
        <v>60</v>
      </c>
      <c r="N10569" t="s">
        <v>3418</v>
      </c>
    </row>
    <row r="10570" spans="1:14" x14ac:dyDescent="0.2">
      <c r="A10570" t="s">
        <v>16329</v>
      </c>
      <c r="B10570">
        <v>35100</v>
      </c>
      <c r="C10570">
        <v>40080</v>
      </c>
      <c r="D10570">
        <v>45120</v>
      </c>
      <c r="E10570">
        <v>50100</v>
      </c>
      <c r="F10570">
        <v>54120</v>
      </c>
      <c r="G10570">
        <v>58140</v>
      </c>
      <c r="H10570">
        <v>62160</v>
      </c>
      <c r="I10570">
        <v>66180</v>
      </c>
      <c r="J10570">
        <v>70140</v>
      </c>
      <c r="K10570" t="s">
        <v>3086</v>
      </c>
      <c r="L10570">
        <v>179</v>
      </c>
      <c r="M10570">
        <v>60</v>
      </c>
      <c r="N10570" t="s">
        <v>3034</v>
      </c>
    </row>
    <row r="10571" spans="1:14" x14ac:dyDescent="0.2">
      <c r="A10571" t="s">
        <v>16330</v>
      </c>
      <c r="B10571">
        <v>43860</v>
      </c>
      <c r="C10571">
        <v>50100</v>
      </c>
      <c r="D10571">
        <v>56340</v>
      </c>
      <c r="E10571">
        <v>62580</v>
      </c>
      <c r="F10571">
        <v>67620</v>
      </c>
      <c r="G10571">
        <v>72600</v>
      </c>
      <c r="H10571">
        <v>77640</v>
      </c>
      <c r="I10571">
        <v>82620</v>
      </c>
      <c r="J10571">
        <v>87660</v>
      </c>
      <c r="K10571" t="s">
        <v>3086</v>
      </c>
      <c r="L10571">
        <v>181</v>
      </c>
      <c r="M10571">
        <v>60</v>
      </c>
      <c r="N10571" t="s">
        <v>3615</v>
      </c>
    </row>
    <row r="10572" spans="1:14" x14ac:dyDescent="0.2">
      <c r="A10572" t="s">
        <v>16331</v>
      </c>
      <c r="B10572">
        <v>37380</v>
      </c>
      <c r="C10572">
        <v>42720</v>
      </c>
      <c r="D10572">
        <v>48060</v>
      </c>
      <c r="E10572">
        <v>53340</v>
      </c>
      <c r="F10572">
        <v>57660</v>
      </c>
      <c r="G10572">
        <v>61920</v>
      </c>
      <c r="H10572">
        <v>66180</v>
      </c>
      <c r="I10572">
        <v>70440</v>
      </c>
      <c r="J10572">
        <v>74700</v>
      </c>
      <c r="K10572" t="s">
        <v>3086</v>
      </c>
      <c r="L10572">
        <v>183</v>
      </c>
      <c r="M10572">
        <v>60</v>
      </c>
      <c r="N10572" t="s">
        <v>3362</v>
      </c>
    </row>
    <row r="10573" spans="1:14" x14ac:dyDescent="0.2">
      <c r="A10573" t="s">
        <v>16332</v>
      </c>
      <c r="B10573">
        <v>35100</v>
      </c>
      <c r="C10573">
        <v>40080</v>
      </c>
      <c r="D10573">
        <v>45120</v>
      </c>
      <c r="E10573">
        <v>50100</v>
      </c>
      <c r="F10573">
        <v>54120</v>
      </c>
      <c r="G10573">
        <v>58140</v>
      </c>
      <c r="H10573">
        <v>62160</v>
      </c>
      <c r="I10573">
        <v>66180</v>
      </c>
      <c r="J10573">
        <v>70140</v>
      </c>
      <c r="K10573" t="s">
        <v>3086</v>
      </c>
      <c r="L10573">
        <v>185</v>
      </c>
      <c r="M10573">
        <v>60</v>
      </c>
      <c r="N10573" t="s">
        <v>3616</v>
      </c>
    </row>
    <row r="10574" spans="1:14" x14ac:dyDescent="0.2">
      <c r="A10574" t="s">
        <v>16333</v>
      </c>
      <c r="B10574">
        <v>35100</v>
      </c>
      <c r="C10574">
        <v>40080</v>
      </c>
      <c r="D10574">
        <v>45120</v>
      </c>
      <c r="E10574">
        <v>50100</v>
      </c>
      <c r="F10574">
        <v>54120</v>
      </c>
      <c r="G10574">
        <v>58140</v>
      </c>
      <c r="H10574">
        <v>62160</v>
      </c>
      <c r="I10574">
        <v>66180</v>
      </c>
      <c r="J10574">
        <v>70140</v>
      </c>
      <c r="K10574" t="s">
        <v>3086</v>
      </c>
      <c r="L10574">
        <v>187</v>
      </c>
      <c r="M10574">
        <v>60</v>
      </c>
      <c r="N10574" t="s">
        <v>3617</v>
      </c>
    </row>
    <row r="10575" spans="1:14" x14ac:dyDescent="0.2">
      <c r="A10575" t="s">
        <v>16334</v>
      </c>
      <c r="B10575">
        <v>35100</v>
      </c>
      <c r="C10575">
        <v>40080</v>
      </c>
      <c r="D10575">
        <v>45120</v>
      </c>
      <c r="E10575">
        <v>50100</v>
      </c>
      <c r="F10575">
        <v>54120</v>
      </c>
      <c r="G10575">
        <v>58140</v>
      </c>
      <c r="H10575">
        <v>62160</v>
      </c>
      <c r="I10575">
        <v>66180</v>
      </c>
      <c r="J10575">
        <v>70140</v>
      </c>
      <c r="K10575" t="s">
        <v>3086</v>
      </c>
      <c r="L10575">
        <v>189</v>
      </c>
      <c r="M10575">
        <v>60</v>
      </c>
      <c r="N10575" t="s">
        <v>3035</v>
      </c>
    </row>
    <row r="10576" spans="1:14" x14ac:dyDescent="0.2">
      <c r="A10576" t="s">
        <v>16335</v>
      </c>
      <c r="B10576">
        <v>38280</v>
      </c>
      <c r="C10576">
        <v>43740</v>
      </c>
      <c r="D10576">
        <v>49200</v>
      </c>
      <c r="E10576">
        <v>54660</v>
      </c>
      <c r="F10576">
        <v>59040</v>
      </c>
      <c r="G10576">
        <v>63420</v>
      </c>
      <c r="H10576">
        <v>67800</v>
      </c>
      <c r="I10576">
        <v>72180</v>
      </c>
      <c r="J10576">
        <v>76560</v>
      </c>
      <c r="K10576" t="s">
        <v>3086</v>
      </c>
      <c r="L10576">
        <v>191</v>
      </c>
      <c r="M10576">
        <v>60</v>
      </c>
      <c r="N10576" t="s">
        <v>3036</v>
      </c>
    </row>
    <row r="10577" spans="1:14" x14ac:dyDescent="0.2">
      <c r="A10577" t="s">
        <v>16336</v>
      </c>
      <c r="B10577">
        <v>36300</v>
      </c>
      <c r="C10577">
        <v>41460</v>
      </c>
      <c r="D10577">
        <v>46620</v>
      </c>
      <c r="E10577">
        <v>51780</v>
      </c>
      <c r="F10577">
        <v>55980</v>
      </c>
      <c r="G10577">
        <v>60120</v>
      </c>
      <c r="H10577">
        <v>64260</v>
      </c>
      <c r="I10577">
        <v>68400</v>
      </c>
      <c r="J10577">
        <v>72540</v>
      </c>
      <c r="K10577" t="s">
        <v>3086</v>
      </c>
      <c r="L10577">
        <v>193</v>
      </c>
      <c r="M10577">
        <v>60</v>
      </c>
      <c r="N10577" t="s">
        <v>3037</v>
      </c>
    </row>
    <row r="10578" spans="1:14" x14ac:dyDescent="0.2">
      <c r="A10578" t="s">
        <v>16337</v>
      </c>
      <c r="B10578">
        <v>35940</v>
      </c>
      <c r="C10578">
        <v>41040</v>
      </c>
      <c r="D10578">
        <v>46200</v>
      </c>
      <c r="E10578">
        <v>51300</v>
      </c>
      <c r="F10578">
        <v>55440</v>
      </c>
      <c r="G10578">
        <v>59520</v>
      </c>
      <c r="H10578">
        <v>63660</v>
      </c>
      <c r="I10578">
        <v>67740</v>
      </c>
      <c r="J10578">
        <v>71820</v>
      </c>
      <c r="K10578" t="s">
        <v>3086</v>
      </c>
      <c r="L10578">
        <v>195</v>
      </c>
      <c r="M10578">
        <v>60</v>
      </c>
      <c r="N10578" t="s">
        <v>3744</v>
      </c>
    </row>
    <row r="10579" spans="1:14" x14ac:dyDescent="0.2">
      <c r="A10579" t="s">
        <v>16338</v>
      </c>
      <c r="B10579">
        <v>35100</v>
      </c>
      <c r="C10579">
        <v>40080</v>
      </c>
      <c r="D10579">
        <v>45120</v>
      </c>
      <c r="E10579">
        <v>50100</v>
      </c>
      <c r="F10579">
        <v>54120</v>
      </c>
      <c r="G10579">
        <v>58140</v>
      </c>
      <c r="H10579">
        <v>62160</v>
      </c>
      <c r="I10579">
        <v>66180</v>
      </c>
      <c r="J10579">
        <v>70140</v>
      </c>
      <c r="K10579" t="s">
        <v>3086</v>
      </c>
      <c r="L10579">
        <v>197</v>
      </c>
      <c r="M10579">
        <v>60</v>
      </c>
      <c r="N10579" t="s">
        <v>3038</v>
      </c>
    </row>
    <row r="10580" spans="1:14" x14ac:dyDescent="0.2">
      <c r="A10580" t="s">
        <v>16339</v>
      </c>
      <c r="B10580">
        <v>32400</v>
      </c>
      <c r="C10580">
        <v>37020</v>
      </c>
      <c r="D10580">
        <v>41640</v>
      </c>
      <c r="E10580">
        <v>46260</v>
      </c>
      <c r="F10580">
        <v>49980</v>
      </c>
      <c r="G10580">
        <v>53700</v>
      </c>
      <c r="H10580">
        <v>57420</v>
      </c>
      <c r="I10580">
        <v>61080</v>
      </c>
      <c r="J10580">
        <v>64800</v>
      </c>
      <c r="K10580" t="s">
        <v>3087</v>
      </c>
      <c r="L10580">
        <v>1</v>
      </c>
      <c r="M10580">
        <v>60</v>
      </c>
      <c r="N10580" t="s">
        <v>4142</v>
      </c>
    </row>
    <row r="10581" spans="1:14" x14ac:dyDescent="0.2">
      <c r="A10581" t="s">
        <v>16340</v>
      </c>
      <c r="B10581">
        <v>32460</v>
      </c>
      <c r="C10581">
        <v>37080</v>
      </c>
      <c r="D10581">
        <v>41700</v>
      </c>
      <c r="E10581">
        <v>46320</v>
      </c>
      <c r="F10581">
        <v>50040</v>
      </c>
      <c r="G10581">
        <v>53760</v>
      </c>
      <c r="H10581">
        <v>57480</v>
      </c>
      <c r="I10581">
        <v>61200</v>
      </c>
      <c r="J10581">
        <v>64860</v>
      </c>
      <c r="K10581" t="s">
        <v>3087</v>
      </c>
      <c r="L10581">
        <v>3</v>
      </c>
      <c r="M10581">
        <v>60</v>
      </c>
      <c r="N10581" t="s">
        <v>4181</v>
      </c>
    </row>
    <row r="10582" spans="1:14" x14ac:dyDescent="0.2">
      <c r="A10582" t="s">
        <v>16341</v>
      </c>
      <c r="B10582">
        <v>32400</v>
      </c>
      <c r="C10582">
        <v>37020</v>
      </c>
      <c r="D10582">
        <v>41640</v>
      </c>
      <c r="E10582">
        <v>46260</v>
      </c>
      <c r="F10582">
        <v>49980</v>
      </c>
      <c r="G10582">
        <v>53700</v>
      </c>
      <c r="H10582">
        <v>57420</v>
      </c>
      <c r="I10582">
        <v>61080</v>
      </c>
      <c r="J10582">
        <v>64800</v>
      </c>
      <c r="K10582" t="s">
        <v>3087</v>
      </c>
      <c r="L10582">
        <v>5</v>
      </c>
      <c r="M10582">
        <v>60</v>
      </c>
      <c r="N10582" t="s">
        <v>4182</v>
      </c>
    </row>
    <row r="10583" spans="1:14" x14ac:dyDescent="0.2">
      <c r="A10583" t="s">
        <v>16342</v>
      </c>
      <c r="B10583">
        <v>32640</v>
      </c>
      <c r="C10583">
        <v>37320</v>
      </c>
      <c r="D10583">
        <v>42000</v>
      </c>
      <c r="E10583">
        <v>46620</v>
      </c>
      <c r="F10583">
        <v>50400</v>
      </c>
      <c r="G10583">
        <v>54120</v>
      </c>
      <c r="H10583">
        <v>57840</v>
      </c>
      <c r="I10583">
        <v>61560</v>
      </c>
      <c r="J10583">
        <v>65280</v>
      </c>
      <c r="K10583" t="s">
        <v>3087</v>
      </c>
      <c r="L10583">
        <v>7</v>
      </c>
      <c r="M10583">
        <v>60</v>
      </c>
      <c r="N10583" t="s">
        <v>4183</v>
      </c>
    </row>
    <row r="10584" spans="1:14" x14ac:dyDescent="0.2">
      <c r="A10584" t="s">
        <v>16343</v>
      </c>
      <c r="B10584">
        <v>33420</v>
      </c>
      <c r="C10584">
        <v>38160</v>
      </c>
      <c r="D10584">
        <v>42960</v>
      </c>
      <c r="E10584">
        <v>47700</v>
      </c>
      <c r="F10584">
        <v>51540</v>
      </c>
      <c r="G10584">
        <v>55380</v>
      </c>
      <c r="H10584">
        <v>59160</v>
      </c>
      <c r="I10584">
        <v>63000</v>
      </c>
      <c r="J10584">
        <v>66780</v>
      </c>
      <c r="K10584" t="s">
        <v>3087</v>
      </c>
      <c r="L10584">
        <v>9</v>
      </c>
      <c r="M10584">
        <v>60</v>
      </c>
      <c r="N10584" t="s">
        <v>4184</v>
      </c>
    </row>
    <row r="10585" spans="1:14" x14ac:dyDescent="0.2">
      <c r="A10585" t="s">
        <v>16344</v>
      </c>
      <c r="B10585">
        <v>32400</v>
      </c>
      <c r="C10585">
        <v>37020</v>
      </c>
      <c r="D10585">
        <v>41640</v>
      </c>
      <c r="E10585">
        <v>46260</v>
      </c>
      <c r="F10585">
        <v>49980</v>
      </c>
      <c r="G10585">
        <v>53700</v>
      </c>
      <c r="H10585">
        <v>57420</v>
      </c>
      <c r="I10585">
        <v>61080</v>
      </c>
      <c r="J10585">
        <v>64800</v>
      </c>
      <c r="K10585" t="s">
        <v>3087</v>
      </c>
      <c r="L10585">
        <v>11</v>
      </c>
      <c r="M10585">
        <v>60</v>
      </c>
      <c r="N10585" t="s">
        <v>4185</v>
      </c>
    </row>
    <row r="10586" spans="1:14" x14ac:dyDescent="0.2">
      <c r="A10586" t="s">
        <v>16345</v>
      </c>
      <c r="B10586">
        <v>32400</v>
      </c>
      <c r="C10586">
        <v>37020</v>
      </c>
      <c r="D10586">
        <v>41640</v>
      </c>
      <c r="E10586">
        <v>46260</v>
      </c>
      <c r="F10586">
        <v>49980</v>
      </c>
      <c r="G10586">
        <v>53700</v>
      </c>
      <c r="H10586">
        <v>57420</v>
      </c>
      <c r="I10586">
        <v>61080</v>
      </c>
      <c r="J10586">
        <v>64800</v>
      </c>
      <c r="K10586" t="s">
        <v>3087</v>
      </c>
      <c r="L10586">
        <v>13</v>
      </c>
      <c r="M10586">
        <v>60</v>
      </c>
      <c r="N10586" t="s">
        <v>3069</v>
      </c>
    </row>
    <row r="10587" spans="1:14" x14ac:dyDescent="0.2">
      <c r="A10587" t="s">
        <v>16346</v>
      </c>
      <c r="B10587">
        <v>35760</v>
      </c>
      <c r="C10587">
        <v>40860</v>
      </c>
      <c r="D10587">
        <v>45960</v>
      </c>
      <c r="E10587">
        <v>51060</v>
      </c>
      <c r="F10587">
        <v>55200</v>
      </c>
      <c r="G10587">
        <v>59280</v>
      </c>
      <c r="H10587">
        <v>63360</v>
      </c>
      <c r="I10587">
        <v>67440</v>
      </c>
      <c r="J10587">
        <v>71520</v>
      </c>
      <c r="K10587" t="s">
        <v>3087</v>
      </c>
      <c r="L10587">
        <v>15</v>
      </c>
      <c r="M10587">
        <v>60</v>
      </c>
      <c r="N10587" t="s">
        <v>3304</v>
      </c>
    </row>
    <row r="10588" spans="1:14" x14ac:dyDescent="0.2">
      <c r="A10588" t="s">
        <v>16347</v>
      </c>
      <c r="B10588">
        <v>32400</v>
      </c>
      <c r="C10588">
        <v>37020</v>
      </c>
      <c r="D10588">
        <v>41640</v>
      </c>
      <c r="E10588">
        <v>46260</v>
      </c>
      <c r="F10588">
        <v>49980</v>
      </c>
      <c r="G10588">
        <v>53700</v>
      </c>
      <c r="H10588">
        <v>57420</v>
      </c>
      <c r="I10588">
        <v>61080</v>
      </c>
      <c r="J10588">
        <v>64800</v>
      </c>
      <c r="K10588" t="s">
        <v>3087</v>
      </c>
      <c r="L10588">
        <v>17</v>
      </c>
      <c r="M10588">
        <v>60</v>
      </c>
      <c r="N10588" t="s">
        <v>4186</v>
      </c>
    </row>
    <row r="10589" spans="1:14" x14ac:dyDescent="0.2">
      <c r="A10589" t="s">
        <v>16348</v>
      </c>
      <c r="B10589">
        <v>32400</v>
      </c>
      <c r="C10589">
        <v>37020</v>
      </c>
      <c r="D10589">
        <v>41640</v>
      </c>
      <c r="E10589">
        <v>46260</v>
      </c>
      <c r="F10589">
        <v>49980</v>
      </c>
      <c r="G10589">
        <v>53700</v>
      </c>
      <c r="H10589">
        <v>57420</v>
      </c>
      <c r="I10589">
        <v>61080</v>
      </c>
      <c r="J10589">
        <v>64800</v>
      </c>
      <c r="K10589" t="s">
        <v>3087</v>
      </c>
      <c r="L10589">
        <v>19</v>
      </c>
      <c r="M10589">
        <v>60</v>
      </c>
      <c r="N10589" t="s">
        <v>4187</v>
      </c>
    </row>
    <row r="10590" spans="1:14" x14ac:dyDescent="0.2">
      <c r="A10590" t="s">
        <v>16349</v>
      </c>
      <c r="B10590">
        <v>32400</v>
      </c>
      <c r="C10590">
        <v>37020</v>
      </c>
      <c r="D10590">
        <v>41640</v>
      </c>
      <c r="E10590">
        <v>46260</v>
      </c>
      <c r="F10590">
        <v>49980</v>
      </c>
      <c r="G10590">
        <v>53700</v>
      </c>
      <c r="H10590">
        <v>57420</v>
      </c>
      <c r="I10590">
        <v>61080</v>
      </c>
      <c r="J10590">
        <v>64800</v>
      </c>
      <c r="K10590" t="s">
        <v>3087</v>
      </c>
      <c r="L10590">
        <v>21</v>
      </c>
      <c r="M10590">
        <v>60</v>
      </c>
      <c r="N10590" t="s">
        <v>3307</v>
      </c>
    </row>
    <row r="10591" spans="1:14" x14ac:dyDescent="0.2">
      <c r="A10591" t="s">
        <v>16350</v>
      </c>
      <c r="B10591">
        <v>32520</v>
      </c>
      <c r="C10591">
        <v>37200</v>
      </c>
      <c r="D10591">
        <v>41820</v>
      </c>
      <c r="E10591">
        <v>46440</v>
      </c>
      <c r="F10591">
        <v>50160</v>
      </c>
      <c r="G10591">
        <v>53880</v>
      </c>
      <c r="H10591">
        <v>57600</v>
      </c>
      <c r="I10591">
        <v>61320</v>
      </c>
      <c r="J10591">
        <v>65040</v>
      </c>
      <c r="K10591" t="s">
        <v>3087</v>
      </c>
      <c r="L10591">
        <v>23</v>
      </c>
      <c r="M10591">
        <v>60</v>
      </c>
      <c r="N10591" t="s">
        <v>2711</v>
      </c>
    </row>
    <row r="10592" spans="1:14" x14ac:dyDescent="0.2">
      <c r="A10592" t="s">
        <v>16351</v>
      </c>
      <c r="B10592">
        <v>32640</v>
      </c>
      <c r="C10592">
        <v>37320</v>
      </c>
      <c r="D10592">
        <v>42000</v>
      </c>
      <c r="E10592">
        <v>46620</v>
      </c>
      <c r="F10592">
        <v>50400</v>
      </c>
      <c r="G10592">
        <v>54120</v>
      </c>
      <c r="H10592">
        <v>57840</v>
      </c>
      <c r="I10592">
        <v>61560</v>
      </c>
      <c r="J10592">
        <v>65280</v>
      </c>
      <c r="K10592" t="s">
        <v>3087</v>
      </c>
      <c r="L10592">
        <v>25</v>
      </c>
      <c r="M10592">
        <v>60</v>
      </c>
      <c r="N10592" t="s">
        <v>3373</v>
      </c>
    </row>
    <row r="10593" spans="1:14" x14ac:dyDescent="0.2">
      <c r="A10593" t="s">
        <v>16352</v>
      </c>
      <c r="B10593">
        <v>33600</v>
      </c>
      <c r="C10593">
        <v>38400</v>
      </c>
      <c r="D10593">
        <v>43200</v>
      </c>
      <c r="E10593">
        <v>47940</v>
      </c>
      <c r="F10593">
        <v>51780</v>
      </c>
      <c r="G10593">
        <v>55620</v>
      </c>
      <c r="H10593">
        <v>59460</v>
      </c>
      <c r="I10593">
        <v>63300</v>
      </c>
      <c r="J10593">
        <v>67140</v>
      </c>
      <c r="K10593" t="s">
        <v>3087</v>
      </c>
      <c r="L10593">
        <v>27</v>
      </c>
      <c r="M10593">
        <v>60</v>
      </c>
      <c r="N10593" t="s">
        <v>3311</v>
      </c>
    </row>
    <row r="10594" spans="1:14" x14ac:dyDescent="0.2">
      <c r="A10594" t="s">
        <v>16353</v>
      </c>
      <c r="B10594">
        <v>32400</v>
      </c>
      <c r="C10594">
        <v>37020</v>
      </c>
      <c r="D10594">
        <v>41640</v>
      </c>
      <c r="E10594">
        <v>46260</v>
      </c>
      <c r="F10594">
        <v>49980</v>
      </c>
      <c r="G10594">
        <v>53700</v>
      </c>
      <c r="H10594">
        <v>57420</v>
      </c>
      <c r="I10594">
        <v>61080</v>
      </c>
      <c r="J10594">
        <v>64800</v>
      </c>
      <c r="K10594" t="s">
        <v>3087</v>
      </c>
      <c r="L10594">
        <v>29</v>
      </c>
      <c r="M10594">
        <v>60</v>
      </c>
      <c r="N10594" t="s">
        <v>4188</v>
      </c>
    </row>
    <row r="10595" spans="1:14" x14ac:dyDescent="0.2">
      <c r="A10595" t="s">
        <v>16354</v>
      </c>
      <c r="B10595">
        <v>37740</v>
      </c>
      <c r="C10595">
        <v>43140</v>
      </c>
      <c r="D10595">
        <v>48540</v>
      </c>
      <c r="E10595">
        <v>53880</v>
      </c>
      <c r="F10595">
        <v>58200</v>
      </c>
      <c r="G10595">
        <v>62520</v>
      </c>
      <c r="H10595">
        <v>66840</v>
      </c>
      <c r="I10595">
        <v>71160</v>
      </c>
      <c r="J10595">
        <v>75480</v>
      </c>
      <c r="K10595" t="s">
        <v>3087</v>
      </c>
      <c r="L10595">
        <v>31</v>
      </c>
      <c r="M10595">
        <v>60</v>
      </c>
      <c r="N10595" t="s">
        <v>4189</v>
      </c>
    </row>
    <row r="10596" spans="1:14" x14ac:dyDescent="0.2">
      <c r="A10596" t="s">
        <v>16355</v>
      </c>
      <c r="B10596">
        <v>34440</v>
      </c>
      <c r="C10596">
        <v>39360</v>
      </c>
      <c r="D10596">
        <v>44280</v>
      </c>
      <c r="E10596">
        <v>49200</v>
      </c>
      <c r="F10596">
        <v>53160</v>
      </c>
      <c r="G10596">
        <v>57120</v>
      </c>
      <c r="H10596">
        <v>61020</v>
      </c>
      <c r="I10596">
        <v>64980</v>
      </c>
      <c r="J10596">
        <v>68880</v>
      </c>
      <c r="K10596" t="s">
        <v>3087</v>
      </c>
      <c r="L10596">
        <v>33</v>
      </c>
      <c r="M10596">
        <v>60</v>
      </c>
      <c r="N10596" t="s">
        <v>4190</v>
      </c>
    </row>
    <row r="10597" spans="1:14" x14ac:dyDescent="0.2">
      <c r="A10597" t="s">
        <v>16356</v>
      </c>
      <c r="B10597">
        <v>32400</v>
      </c>
      <c r="C10597">
        <v>37020</v>
      </c>
      <c r="D10597">
        <v>41640</v>
      </c>
      <c r="E10597">
        <v>46260</v>
      </c>
      <c r="F10597">
        <v>49980</v>
      </c>
      <c r="G10597">
        <v>53700</v>
      </c>
      <c r="H10597">
        <v>57420</v>
      </c>
      <c r="I10597">
        <v>61080</v>
      </c>
      <c r="J10597">
        <v>64800</v>
      </c>
      <c r="K10597" t="s">
        <v>3087</v>
      </c>
      <c r="L10597">
        <v>35</v>
      </c>
      <c r="M10597">
        <v>60</v>
      </c>
      <c r="N10597" t="s">
        <v>4191</v>
      </c>
    </row>
    <row r="10598" spans="1:14" x14ac:dyDescent="0.2">
      <c r="A10598" t="s">
        <v>16357</v>
      </c>
      <c r="B10598">
        <v>32400</v>
      </c>
      <c r="C10598">
        <v>37020</v>
      </c>
      <c r="D10598">
        <v>41640</v>
      </c>
      <c r="E10598">
        <v>46260</v>
      </c>
      <c r="F10598">
        <v>49980</v>
      </c>
      <c r="G10598">
        <v>53700</v>
      </c>
      <c r="H10598">
        <v>57420</v>
      </c>
      <c r="I10598">
        <v>61080</v>
      </c>
      <c r="J10598">
        <v>64800</v>
      </c>
      <c r="K10598" t="s">
        <v>3087</v>
      </c>
      <c r="L10598">
        <v>37</v>
      </c>
      <c r="M10598">
        <v>60</v>
      </c>
      <c r="N10598" t="s">
        <v>3378</v>
      </c>
    </row>
    <row r="10599" spans="1:14" x14ac:dyDescent="0.2">
      <c r="A10599" t="s">
        <v>16358</v>
      </c>
      <c r="B10599">
        <v>32520</v>
      </c>
      <c r="C10599">
        <v>37200</v>
      </c>
      <c r="D10599">
        <v>41820</v>
      </c>
      <c r="E10599">
        <v>46440</v>
      </c>
      <c r="F10599">
        <v>50160</v>
      </c>
      <c r="G10599">
        <v>53880</v>
      </c>
      <c r="H10599">
        <v>57600</v>
      </c>
      <c r="I10599">
        <v>61320</v>
      </c>
      <c r="J10599">
        <v>65040</v>
      </c>
      <c r="K10599" t="s">
        <v>3087</v>
      </c>
      <c r="L10599">
        <v>39</v>
      </c>
      <c r="M10599">
        <v>60</v>
      </c>
      <c r="N10599" t="s">
        <v>2957</v>
      </c>
    </row>
    <row r="10600" spans="1:14" x14ac:dyDescent="0.2">
      <c r="A10600" t="s">
        <v>16359</v>
      </c>
      <c r="B10600">
        <v>32400</v>
      </c>
      <c r="C10600">
        <v>37020</v>
      </c>
      <c r="D10600">
        <v>41640</v>
      </c>
      <c r="E10600">
        <v>46260</v>
      </c>
      <c r="F10600">
        <v>49980</v>
      </c>
      <c r="G10600">
        <v>53700</v>
      </c>
      <c r="H10600">
        <v>57420</v>
      </c>
      <c r="I10600">
        <v>61080</v>
      </c>
      <c r="J10600">
        <v>64800</v>
      </c>
      <c r="K10600" t="s">
        <v>3087</v>
      </c>
      <c r="L10600">
        <v>41</v>
      </c>
      <c r="M10600">
        <v>60</v>
      </c>
      <c r="N10600" t="s">
        <v>3766</v>
      </c>
    </row>
    <row r="10601" spans="1:14" x14ac:dyDescent="0.2">
      <c r="A10601" t="s">
        <v>16360</v>
      </c>
      <c r="B10601">
        <v>32520</v>
      </c>
      <c r="C10601">
        <v>37140</v>
      </c>
      <c r="D10601">
        <v>41760</v>
      </c>
      <c r="E10601">
        <v>46380</v>
      </c>
      <c r="F10601">
        <v>50100</v>
      </c>
      <c r="G10601">
        <v>53820</v>
      </c>
      <c r="H10601">
        <v>57540</v>
      </c>
      <c r="I10601">
        <v>61260</v>
      </c>
      <c r="J10601">
        <v>64980</v>
      </c>
      <c r="K10601" t="s">
        <v>3087</v>
      </c>
      <c r="L10601">
        <v>43</v>
      </c>
      <c r="M10601">
        <v>60</v>
      </c>
      <c r="N10601" t="s">
        <v>4192</v>
      </c>
    </row>
    <row r="10602" spans="1:14" x14ac:dyDescent="0.2">
      <c r="A10602" t="s">
        <v>16361</v>
      </c>
      <c r="B10602">
        <v>39780</v>
      </c>
      <c r="C10602">
        <v>45420</v>
      </c>
      <c r="D10602">
        <v>51120</v>
      </c>
      <c r="E10602">
        <v>56760</v>
      </c>
      <c r="F10602">
        <v>61320</v>
      </c>
      <c r="G10602">
        <v>65880</v>
      </c>
      <c r="H10602">
        <v>70440</v>
      </c>
      <c r="I10602">
        <v>74940</v>
      </c>
      <c r="J10602">
        <v>79500</v>
      </c>
      <c r="K10602" t="s">
        <v>3087</v>
      </c>
      <c r="L10602">
        <v>45</v>
      </c>
      <c r="M10602">
        <v>60</v>
      </c>
      <c r="N10602" t="s">
        <v>2720</v>
      </c>
    </row>
    <row r="10603" spans="1:14" x14ac:dyDescent="0.2">
      <c r="A10603" t="s">
        <v>16362</v>
      </c>
      <c r="B10603">
        <v>32400</v>
      </c>
      <c r="C10603">
        <v>37020</v>
      </c>
      <c r="D10603">
        <v>41640</v>
      </c>
      <c r="E10603">
        <v>46260</v>
      </c>
      <c r="F10603">
        <v>49980</v>
      </c>
      <c r="G10603">
        <v>53700</v>
      </c>
      <c r="H10603">
        <v>57420</v>
      </c>
      <c r="I10603">
        <v>61080</v>
      </c>
      <c r="J10603">
        <v>64800</v>
      </c>
      <c r="K10603" t="s">
        <v>3087</v>
      </c>
      <c r="L10603">
        <v>47</v>
      </c>
      <c r="M10603">
        <v>60</v>
      </c>
      <c r="N10603" t="s">
        <v>4105</v>
      </c>
    </row>
    <row r="10604" spans="1:14" x14ac:dyDescent="0.2">
      <c r="A10604" t="s">
        <v>16363</v>
      </c>
      <c r="B10604">
        <v>32400</v>
      </c>
      <c r="C10604">
        <v>37020</v>
      </c>
      <c r="D10604">
        <v>41640</v>
      </c>
      <c r="E10604">
        <v>46260</v>
      </c>
      <c r="F10604">
        <v>49980</v>
      </c>
      <c r="G10604">
        <v>53700</v>
      </c>
      <c r="H10604">
        <v>57420</v>
      </c>
      <c r="I10604">
        <v>61080</v>
      </c>
      <c r="J10604">
        <v>64800</v>
      </c>
      <c r="K10604" t="s">
        <v>3087</v>
      </c>
      <c r="L10604">
        <v>49</v>
      </c>
      <c r="M10604">
        <v>60</v>
      </c>
      <c r="N10604" t="s">
        <v>4193</v>
      </c>
    </row>
    <row r="10605" spans="1:14" x14ac:dyDescent="0.2">
      <c r="A10605" t="s">
        <v>16364</v>
      </c>
      <c r="B10605">
        <v>37140</v>
      </c>
      <c r="C10605">
        <v>42480</v>
      </c>
      <c r="D10605">
        <v>47760</v>
      </c>
      <c r="E10605">
        <v>53040</v>
      </c>
      <c r="F10605">
        <v>57300</v>
      </c>
      <c r="G10605">
        <v>61560</v>
      </c>
      <c r="H10605">
        <v>65820</v>
      </c>
      <c r="I10605">
        <v>70020</v>
      </c>
      <c r="J10605">
        <v>74280</v>
      </c>
      <c r="K10605" t="s">
        <v>3087</v>
      </c>
      <c r="L10605">
        <v>51</v>
      </c>
      <c r="M10605">
        <v>60</v>
      </c>
      <c r="N10605" t="s">
        <v>4194</v>
      </c>
    </row>
    <row r="10606" spans="1:14" x14ac:dyDescent="0.2">
      <c r="A10606" t="s">
        <v>16365</v>
      </c>
      <c r="B10606">
        <v>35280</v>
      </c>
      <c r="C10606">
        <v>40320</v>
      </c>
      <c r="D10606">
        <v>45360</v>
      </c>
      <c r="E10606">
        <v>50340</v>
      </c>
      <c r="F10606">
        <v>54420</v>
      </c>
      <c r="G10606">
        <v>58440</v>
      </c>
      <c r="H10606">
        <v>62460</v>
      </c>
      <c r="I10606">
        <v>66480</v>
      </c>
      <c r="J10606">
        <v>70500</v>
      </c>
      <c r="K10606" t="s">
        <v>3087</v>
      </c>
      <c r="L10606">
        <v>53</v>
      </c>
      <c r="M10606">
        <v>60</v>
      </c>
      <c r="N10606" t="s">
        <v>4195</v>
      </c>
    </row>
    <row r="10607" spans="1:14" x14ac:dyDescent="0.2">
      <c r="A10607" t="s">
        <v>16366</v>
      </c>
      <c r="B10607">
        <v>33180</v>
      </c>
      <c r="C10607">
        <v>37920</v>
      </c>
      <c r="D10607">
        <v>42660</v>
      </c>
      <c r="E10607">
        <v>47340</v>
      </c>
      <c r="F10607">
        <v>51180</v>
      </c>
      <c r="G10607">
        <v>54960</v>
      </c>
      <c r="H10607">
        <v>58740</v>
      </c>
      <c r="I10607">
        <v>62520</v>
      </c>
      <c r="J10607">
        <v>66300</v>
      </c>
      <c r="K10607" t="s">
        <v>3087</v>
      </c>
      <c r="L10607">
        <v>55</v>
      </c>
      <c r="M10607">
        <v>60</v>
      </c>
      <c r="N10607" t="s">
        <v>4196</v>
      </c>
    </row>
    <row r="10608" spans="1:14" x14ac:dyDescent="0.2">
      <c r="A10608" t="s">
        <v>16367</v>
      </c>
      <c r="B10608">
        <v>32400</v>
      </c>
      <c r="C10608">
        <v>37020</v>
      </c>
      <c r="D10608">
        <v>41640</v>
      </c>
      <c r="E10608">
        <v>46260</v>
      </c>
      <c r="F10608">
        <v>49980</v>
      </c>
      <c r="G10608">
        <v>53700</v>
      </c>
      <c r="H10608">
        <v>57420</v>
      </c>
      <c r="I10608">
        <v>61080</v>
      </c>
      <c r="J10608">
        <v>64800</v>
      </c>
      <c r="K10608" t="s">
        <v>3087</v>
      </c>
      <c r="L10608">
        <v>57</v>
      </c>
      <c r="M10608">
        <v>60</v>
      </c>
      <c r="N10608" t="s">
        <v>4106</v>
      </c>
    </row>
    <row r="10609" spans="1:14" x14ac:dyDescent="0.2">
      <c r="A10609" t="s">
        <v>16368</v>
      </c>
      <c r="B10609">
        <v>33780</v>
      </c>
      <c r="C10609">
        <v>38580</v>
      </c>
      <c r="D10609">
        <v>43380</v>
      </c>
      <c r="E10609">
        <v>48180</v>
      </c>
      <c r="F10609">
        <v>52080</v>
      </c>
      <c r="G10609">
        <v>55920</v>
      </c>
      <c r="H10609">
        <v>59760</v>
      </c>
      <c r="I10609">
        <v>63600</v>
      </c>
      <c r="J10609">
        <v>67500</v>
      </c>
      <c r="K10609" t="s">
        <v>3087</v>
      </c>
      <c r="L10609">
        <v>59</v>
      </c>
      <c r="M10609">
        <v>60</v>
      </c>
      <c r="N10609" t="s">
        <v>3327</v>
      </c>
    </row>
    <row r="10610" spans="1:14" x14ac:dyDescent="0.2">
      <c r="A10610" t="s">
        <v>16369</v>
      </c>
      <c r="B10610">
        <v>32400</v>
      </c>
      <c r="C10610">
        <v>37020</v>
      </c>
      <c r="D10610">
        <v>41640</v>
      </c>
      <c r="E10610">
        <v>46260</v>
      </c>
      <c r="F10610">
        <v>49980</v>
      </c>
      <c r="G10610">
        <v>53700</v>
      </c>
      <c r="H10610">
        <v>57420</v>
      </c>
      <c r="I10610">
        <v>61080</v>
      </c>
      <c r="J10610">
        <v>64800</v>
      </c>
      <c r="K10610" t="s">
        <v>3087</v>
      </c>
      <c r="L10610">
        <v>61</v>
      </c>
      <c r="M10610">
        <v>60</v>
      </c>
      <c r="N10610" t="s">
        <v>4197</v>
      </c>
    </row>
    <row r="10611" spans="1:14" x14ac:dyDescent="0.2">
      <c r="A10611" t="s">
        <v>16370</v>
      </c>
      <c r="B10611">
        <v>32400</v>
      </c>
      <c r="C10611">
        <v>37020</v>
      </c>
      <c r="D10611">
        <v>41640</v>
      </c>
      <c r="E10611">
        <v>46260</v>
      </c>
      <c r="F10611">
        <v>49980</v>
      </c>
      <c r="G10611">
        <v>53700</v>
      </c>
      <c r="H10611">
        <v>57420</v>
      </c>
      <c r="I10611">
        <v>61080</v>
      </c>
      <c r="J10611">
        <v>64800</v>
      </c>
      <c r="K10611" t="s">
        <v>3087</v>
      </c>
      <c r="L10611">
        <v>63</v>
      </c>
      <c r="M10611">
        <v>60</v>
      </c>
      <c r="N10611" t="s">
        <v>4198</v>
      </c>
    </row>
    <row r="10612" spans="1:14" x14ac:dyDescent="0.2">
      <c r="A10612" t="s">
        <v>16371</v>
      </c>
      <c r="B10612">
        <v>32400</v>
      </c>
      <c r="C10612">
        <v>37020</v>
      </c>
      <c r="D10612">
        <v>41640</v>
      </c>
      <c r="E10612">
        <v>46260</v>
      </c>
      <c r="F10612">
        <v>49980</v>
      </c>
      <c r="G10612">
        <v>53700</v>
      </c>
      <c r="H10612">
        <v>57420</v>
      </c>
      <c r="I10612">
        <v>61080</v>
      </c>
      <c r="J10612">
        <v>64800</v>
      </c>
      <c r="K10612" t="s">
        <v>3087</v>
      </c>
      <c r="L10612">
        <v>65</v>
      </c>
      <c r="M10612">
        <v>60</v>
      </c>
      <c r="N10612" t="s">
        <v>3426</v>
      </c>
    </row>
    <row r="10613" spans="1:14" x14ac:dyDescent="0.2">
      <c r="A10613" t="s">
        <v>16372</v>
      </c>
      <c r="B10613">
        <v>36300</v>
      </c>
      <c r="C10613">
        <v>41520</v>
      </c>
      <c r="D10613">
        <v>46680</v>
      </c>
      <c r="E10613">
        <v>51840</v>
      </c>
      <c r="F10613">
        <v>56040</v>
      </c>
      <c r="G10613">
        <v>60180</v>
      </c>
      <c r="H10613">
        <v>64320</v>
      </c>
      <c r="I10613">
        <v>68460</v>
      </c>
      <c r="J10613">
        <v>72600</v>
      </c>
      <c r="K10613" t="s">
        <v>3087</v>
      </c>
      <c r="L10613">
        <v>67</v>
      </c>
      <c r="M10613">
        <v>60</v>
      </c>
      <c r="N10613" t="s">
        <v>3386</v>
      </c>
    </row>
    <row r="10614" spans="1:14" x14ac:dyDescent="0.2">
      <c r="A10614" t="s">
        <v>16373</v>
      </c>
      <c r="B10614">
        <v>35940</v>
      </c>
      <c r="C10614">
        <v>41040</v>
      </c>
      <c r="D10614">
        <v>46200</v>
      </c>
      <c r="E10614">
        <v>51300</v>
      </c>
      <c r="F10614">
        <v>55440</v>
      </c>
      <c r="G10614">
        <v>59520</v>
      </c>
      <c r="H10614">
        <v>63660</v>
      </c>
      <c r="I10614">
        <v>67740</v>
      </c>
      <c r="J10614">
        <v>71820</v>
      </c>
      <c r="K10614" t="s">
        <v>3087</v>
      </c>
      <c r="L10614">
        <v>69</v>
      </c>
      <c r="M10614">
        <v>60</v>
      </c>
      <c r="N10614" t="s">
        <v>4199</v>
      </c>
    </row>
    <row r="10615" spans="1:14" x14ac:dyDescent="0.2">
      <c r="A10615" t="s">
        <v>16374</v>
      </c>
      <c r="B10615">
        <v>32400</v>
      </c>
      <c r="C10615">
        <v>37020</v>
      </c>
      <c r="D10615">
        <v>41640</v>
      </c>
      <c r="E10615">
        <v>46260</v>
      </c>
      <c r="F10615">
        <v>49980</v>
      </c>
      <c r="G10615">
        <v>53700</v>
      </c>
      <c r="H10615">
        <v>57420</v>
      </c>
      <c r="I10615">
        <v>61080</v>
      </c>
      <c r="J10615">
        <v>64800</v>
      </c>
      <c r="K10615" t="s">
        <v>3087</v>
      </c>
      <c r="L10615">
        <v>71</v>
      </c>
      <c r="M10615">
        <v>60</v>
      </c>
      <c r="N10615" t="s">
        <v>4200</v>
      </c>
    </row>
    <row r="10616" spans="1:14" x14ac:dyDescent="0.2">
      <c r="A10616" t="s">
        <v>16375</v>
      </c>
      <c r="B10616">
        <v>32400</v>
      </c>
      <c r="C10616">
        <v>37020</v>
      </c>
      <c r="D10616">
        <v>41640</v>
      </c>
      <c r="E10616">
        <v>46260</v>
      </c>
      <c r="F10616">
        <v>49980</v>
      </c>
      <c r="G10616">
        <v>53700</v>
      </c>
      <c r="H10616">
        <v>57420</v>
      </c>
      <c r="I10616">
        <v>61080</v>
      </c>
      <c r="J10616">
        <v>64800</v>
      </c>
      <c r="K10616" t="s">
        <v>3087</v>
      </c>
      <c r="L10616">
        <v>73</v>
      </c>
      <c r="M10616">
        <v>60</v>
      </c>
      <c r="N10616" t="s">
        <v>4201</v>
      </c>
    </row>
    <row r="10617" spans="1:14" x14ac:dyDescent="0.2">
      <c r="A10617" t="s">
        <v>16376</v>
      </c>
      <c r="B10617">
        <v>32400</v>
      </c>
      <c r="C10617">
        <v>37020</v>
      </c>
      <c r="D10617">
        <v>41640</v>
      </c>
      <c r="E10617">
        <v>46260</v>
      </c>
      <c r="F10617">
        <v>49980</v>
      </c>
      <c r="G10617">
        <v>53700</v>
      </c>
      <c r="H10617">
        <v>57420</v>
      </c>
      <c r="I10617">
        <v>61080</v>
      </c>
      <c r="J10617">
        <v>64800</v>
      </c>
      <c r="K10617" t="s">
        <v>3087</v>
      </c>
      <c r="L10617">
        <v>75</v>
      </c>
      <c r="M10617">
        <v>60</v>
      </c>
      <c r="N10617" t="s">
        <v>4237</v>
      </c>
    </row>
    <row r="10618" spans="1:14" x14ac:dyDescent="0.2">
      <c r="A10618" t="s">
        <v>16377</v>
      </c>
      <c r="B10618">
        <v>32400</v>
      </c>
      <c r="C10618">
        <v>37020</v>
      </c>
      <c r="D10618">
        <v>41640</v>
      </c>
      <c r="E10618">
        <v>46260</v>
      </c>
      <c r="F10618">
        <v>49980</v>
      </c>
      <c r="G10618">
        <v>53700</v>
      </c>
      <c r="H10618">
        <v>57420</v>
      </c>
      <c r="I10618">
        <v>61080</v>
      </c>
      <c r="J10618">
        <v>64800</v>
      </c>
      <c r="K10618" t="s">
        <v>3087</v>
      </c>
      <c r="L10618">
        <v>77</v>
      </c>
      <c r="M10618">
        <v>60</v>
      </c>
      <c r="N10618" t="s">
        <v>4202</v>
      </c>
    </row>
    <row r="10619" spans="1:14" x14ac:dyDescent="0.2">
      <c r="A10619" t="s">
        <v>16378</v>
      </c>
      <c r="B10619">
        <v>35760</v>
      </c>
      <c r="C10619">
        <v>40860</v>
      </c>
      <c r="D10619">
        <v>45960</v>
      </c>
      <c r="E10619">
        <v>51060</v>
      </c>
      <c r="F10619">
        <v>55200</v>
      </c>
      <c r="G10619">
        <v>59280</v>
      </c>
      <c r="H10619">
        <v>63360</v>
      </c>
      <c r="I10619">
        <v>67440</v>
      </c>
      <c r="J10619">
        <v>71520</v>
      </c>
      <c r="K10619" t="s">
        <v>3087</v>
      </c>
      <c r="L10619">
        <v>79</v>
      </c>
      <c r="M10619">
        <v>60</v>
      </c>
      <c r="N10619" t="s">
        <v>4203</v>
      </c>
    </row>
    <row r="10620" spans="1:14" x14ac:dyDescent="0.2">
      <c r="A10620" t="s">
        <v>16379</v>
      </c>
      <c r="B10620">
        <v>32400</v>
      </c>
      <c r="C10620">
        <v>37020</v>
      </c>
      <c r="D10620">
        <v>41640</v>
      </c>
      <c r="E10620">
        <v>46260</v>
      </c>
      <c r="F10620">
        <v>49980</v>
      </c>
      <c r="G10620">
        <v>53700</v>
      </c>
      <c r="H10620">
        <v>57420</v>
      </c>
      <c r="I10620">
        <v>61080</v>
      </c>
      <c r="J10620">
        <v>64800</v>
      </c>
      <c r="K10620" t="s">
        <v>3087</v>
      </c>
      <c r="L10620">
        <v>81</v>
      </c>
      <c r="M10620">
        <v>60</v>
      </c>
      <c r="N10620" t="s">
        <v>4204</v>
      </c>
    </row>
    <row r="10621" spans="1:14" x14ac:dyDescent="0.2">
      <c r="A10621" t="s">
        <v>16380</v>
      </c>
      <c r="B10621">
        <v>36960</v>
      </c>
      <c r="C10621">
        <v>42240</v>
      </c>
      <c r="D10621">
        <v>47520</v>
      </c>
      <c r="E10621">
        <v>52740</v>
      </c>
      <c r="F10621">
        <v>57000</v>
      </c>
      <c r="G10621">
        <v>61200</v>
      </c>
      <c r="H10621">
        <v>65400</v>
      </c>
      <c r="I10621">
        <v>69660</v>
      </c>
      <c r="J10621">
        <v>73860</v>
      </c>
      <c r="K10621" t="s">
        <v>3087</v>
      </c>
      <c r="L10621">
        <v>83</v>
      </c>
      <c r="M10621">
        <v>60</v>
      </c>
      <c r="N10621" t="s">
        <v>4205</v>
      </c>
    </row>
    <row r="10622" spans="1:14" x14ac:dyDescent="0.2">
      <c r="A10622" t="s">
        <v>16381</v>
      </c>
      <c r="B10622">
        <v>36600</v>
      </c>
      <c r="C10622">
        <v>41820</v>
      </c>
      <c r="D10622">
        <v>47040</v>
      </c>
      <c r="E10622">
        <v>52260</v>
      </c>
      <c r="F10622">
        <v>56460</v>
      </c>
      <c r="G10622">
        <v>60660</v>
      </c>
      <c r="H10622">
        <v>64860</v>
      </c>
      <c r="I10622">
        <v>69000</v>
      </c>
      <c r="J10622">
        <v>73200</v>
      </c>
      <c r="K10622" t="s">
        <v>3087</v>
      </c>
      <c r="L10622">
        <v>85</v>
      </c>
      <c r="M10622">
        <v>60</v>
      </c>
      <c r="N10622" t="s">
        <v>3333</v>
      </c>
    </row>
    <row r="10623" spans="1:14" x14ac:dyDescent="0.2">
      <c r="A10623" t="s">
        <v>16382</v>
      </c>
      <c r="B10623">
        <v>36600</v>
      </c>
      <c r="C10623">
        <v>41820</v>
      </c>
      <c r="D10623">
        <v>47040</v>
      </c>
      <c r="E10623">
        <v>52260</v>
      </c>
      <c r="F10623">
        <v>56460</v>
      </c>
      <c r="G10623">
        <v>60660</v>
      </c>
      <c r="H10623">
        <v>64860</v>
      </c>
      <c r="I10623">
        <v>69000</v>
      </c>
      <c r="J10623">
        <v>73200</v>
      </c>
      <c r="K10623" t="s">
        <v>3087</v>
      </c>
      <c r="L10623">
        <v>87</v>
      </c>
      <c r="M10623">
        <v>60</v>
      </c>
      <c r="N10623" t="s">
        <v>3334</v>
      </c>
    </row>
    <row r="10624" spans="1:14" x14ac:dyDescent="0.2">
      <c r="A10624" t="s">
        <v>16383</v>
      </c>
      <c r="B10624">
        <v>32400</v>
      </c>
      <c r="C10624">
        <v>37020</v>
      </c>
      <c r="D10624">
        <v>41640</v>
      </c>
      <c r="E10624">
        <v>46260</v>
      </c>
      <c r="F10624">
        <v>49980</v>
      </c>
      <c r="G10624">
        <v>53700</v>
      </c>
      <c r="H10624">
        <v>57420</v>
      </c>
      <c r="I10624">
        <v>61080</v>
      </c>
      <c r="J10624">
        <v>64800</v>
      </c>
      <c r="K10624" t="s">
        <v>3087</v>
      </c>
      <c r="L10624">
        <v>89</v>
      </c>
      <c r="M10624">
        <v>60</v>
      </c>
      <c r="N10624" t="s">
        <v>4206</v>
      </c>
    </row>
    <row r="10625" spans="1:14" x14ac:dyDescent="0.2">
      <c r="A10625" t="s">
        <v>16384</v>
      </c>
      <c r="B10625">
        <v>43080</v>
      </c>
      <c r="C10625">
        <v>49200</v>
      </c>
      <c r="D10625">
        <v>55380</v>
      </c>
      <c r="E10625">
        <v>61500</v>
      </c>
      <c r="F10625">
        <v>66420</v>
      </c>
      <c r="G10625">
        <v>71340</v>
      </c>
      <c r="H10625">
        <v>76260</v>
      </c>
      <c r="I10625">
        <v>81180</v>
      </c>
      <c r="J10625">
        <v>86100</v>
      </c>
      <c r="K10625" t="s">
        <v>3087</v>
      </c>
      <c r="L10625">
        <v>91</v>
      </c>
      <c r="M10625">
        <v>60</v>
      </c>
      <c r="N10625" t="s">
        <v>3392</v>
      </c>
    </row>
    <row r="10626" spans="1:14" x14ac:dyDescent="0.2">
      <c r="A10626" t="s">
        <v>16385</v>
      </c>
      <c r="B10626">
        <v>32400</v>
      </c>
      <c r="C10626">
        <v>37020</v>
      </c>
      <c r="D10626">
        <v>41640</v>
      </c>
      <c r="E10626">
        <v>46260</v>
      </c>
      <c r="F10626">
        <v>49980</v>
      </c>
      <c r="G10626">
        <v>53700</v>
      </c>
      <c r="H10626">
        <v>57420</v>
      </c>
      <c r="I10626">
        <v>61080</v>
      </c>
      <c r="J10626">
        <v>64800</v>
      </c>
      <c r="K10626" t="s">
        <v>3087</v>
      </c>
      <c r="L10626">
        <v>93</v>
      </c>
      <c r="M10626">
        <v>60</v>
      </c>
      <c r="N10626" t="s">
        <v>4207</v>
      </c>
    </row>
    <row r="10627" spans="1:14" x14ac:dyDescent="0.2">
      <c r="A10627" t="s">
        <v>16386</v>
      </c>
      <c r="B10627">
        <v>33600</v>
      </c>
      <c r="C10627">
        <v>38400</v>
      </c>
      <c r="D10627">
        <v>43200</v>
      </c>
      <c r="E10627">
        <v>47940</v>
      </c>
      <c r="F10627">
        <v>51780</v>
      </c>
      <c r="G10627">
        <v>55620</v>
      </c>
      <c r="H10627">
        <v>59460</v>
      </c>
      <c r="I10627">
        <v>63300</v>
      </c>
      <c r="J10627">
        <v>67140</v>
      </c>
      <c r="K10627" t="s">
        <v>3087</v>
      </c>
      <c r="L10627">
        <v>95</v>
      </c>
      <c r="M10627">
        <v>60</v>
      </c>
      <c r="N10627" t="s">
        <v>4208</v>
      </c>
    </row>
    <row r="10628" spans="1:14" x14ac:dyDescent="0.2">
      <c r="A10628" t="s">
        <v>16387</v>
      </c>
      <c r="B10628">
        <v>32640</v>
      </c>
      <c r="C10628">
        <v>37320</v>
      </c>
      <c r="D10628">
        <v>42000</v>
      </c>
      <c r="E10628">
        <v>46620</v>
      </c>
      <c r="F10628">
        <v>50400</v>
      </c>
      <c r="G10628">
        <v>54120</v>
      </c>
      <c r="H10628">
        <v>57840</v>
      </c>
      <c r="I10628">
        <v>61560</v>
      </c>
      <c r="J10628">
        <v>65280</v>
      </c>
      <c r="K10628" t="s">
        <v>3087</v>
      </c>
      <c r="L10628">
        <v>97</v>
      </c>
      <c r="M10628">
        <v>60</v>
      </c>
      <c r="N10628" t="s">
        <v>2731</v>
      </c>
    </row>
    <row r="10629" spans="1:14" x14ac:dyDescent="0.2">
      <c r="A10629" t="s">
        <v>16388</v>
      </c>
      <c r="B10629">
        <v>32400</v>
      </c>
      <c r="C10629">
        <v>37020</v>
      </c>
      <c r="D10629">
        <v>41640</v>
      </c>
      <c r="E10629">
        <v>46260</v>
      </c>
      <c r="F10629">
        <v>49980</v>
      </c>
      <c r="G10629">
        <v>53700</v>
      </c>
      <c r="H10629">
        <v>57420</v>
      </c>
      <c r="I10629">
        <v>61080</v>
      </c>
      <c r="J10629">
        <v>64800</v>
      </c>
      <c r="K10629" t="s">
        <v>3087</v>
      </c>
      <c r="L10629">
        <v>99</v>
      </c>
      <c r="M10629">
        <v>60</v>
      </c>
      <c r="N10629" t="s">
        <v>4209</v>
      </c>
    </row>
    <row r="10630" spans="1:14" x14ac:dyDescent="0.2">
      <c r="A10630" t="s">
        <v>16389</v>
      </c>
      <c r="B10630">
        <v>34740</v>
      </c>
      <c r="C10630">
        <v>39660</v>
      </c>
      <c r="D10630">
        <v>44640</v>
      </c>
      <c r="E10630">
        <v>49560</v>
      </c>
      <c r="F10630">
        <v>53580</v>
      </c>
      <c r="G10630">
        <v>57540</v>
      </c>
      <c r="H10630">
        <v>61500</v>
      </c>
      <c r="I10630">
        <v>65460</v>
      </c>
      <c r="J10630">
        <v>69420</v>
      </c>
      <c r="K10630" t="s">
        <v>3087</v>
      </c>
      <c r="L10630">
        <v>101</v>
      </c>
      <c r="M10630">
        <v>60</v>
      </c>
      <c r="N10630" t="s">
        <v>4210</v>
      </c>
    </row>
    <row r="10631" spans="1:14" x14ac:dyDescent="0.2">
      <c r="A10631" t="s">
        <v>16390</v>
      </c>
      <c r="B10631">
        <v>43080</v>
      </c>
      <c r="C10631">
        <v>49200</v>
      </c>
      <c r="D10631">
        <v>55380</v>
      </c>
      <c r="E10631">
        <v>61500</v>
      </c>
      <c r="F10631">
        <v>66420</v>
      </c>
      <c r="G10631">
        <v>71340</v>
      </c>
      <c r="H10631">
        <v>76260</v>
      </c>
      <c r="I10631">
        <v>81180</v>
      </c>
      <c r="J10631">
        <v>86100</v>
      </c>
      <c r="K10631" t="s">
        <v>3087</v>
      </c>
      <c r="L10631">
        <v>103</v>
      </c>
      <c r="M10631">
        <v>60</v>
      </c>
      <c r="N10631" t="s">
        <v>4211</v>
      </c>
    </row>
    <row r="10632" spans="1:14" x14ac:dyDescent="0.2">
      <c r="A10632" t="s">
        <v>16391</v>
      </c>
      <c r="B10632">
        <v>32640</v>
      </c>
      <c r="C10632">
        <v>37320</v>
      </c>
      <c r="D10632">
        <v>42000</v>
      </c>
      <c r="E10632">
        <v>46620</v>
      </c>
      <c r="F10632">
        <v>50400</v>
      </c>
      <c r="G10632">
        <v>54120</v>
      </c>
      <c r="H10632">
        <v>57840</v>
      </c>
      <c r="I10632">
        <v>61560</v>
      </c>
      <c r="J10632">
        <v>65280</v>
      </c>
      <c r="K10632" t="s">
        <v>3087</v>
      </c>
      <c r="L10632">
        <v>105</v>
      </c>
      <c r="M10632">
        <v>60</v>
      </c>
      <c r="N10632" t="s">
        <v>3394</v>
      </c>
    </row>
    <row r="10633" spans="1:14" x14ac:dyDescent="0.2">
      <c r="A10633" t="s">
        <v>16392</v>
      </c>
      <c r="B10633">
        <v>43080</v>
      </c>
      <c r="C10633">
        <v>49200</v>
      </c>
      <c r="D10633">
        <v>55380</v>
      </c>
      <c r="E10633">
        <v>61500</v>
      </c>
      <c r="F10633">
        <v>66420</v>
      </c>
      <c r="G10633">
        <v>71340</v>
      </c>
      <c r="H10633">
        <v>76260</v>
      </c>
      <c r="I10633">
        <v>81180</v>
      </c>
      <c r="J10633">
        <v>86100</v>
      </c>
      <c r="K10633" t="s">
        <v>3087</v>
      </c>
      <c r="L10633">
        <v>107</v>
      </c>
      <c r="M10633">
        <v>60</v>
      </c>
      <c r="N10633" t="s">
        <v>3014</v>
      </c>
    </row>
    <row r="10634" spans="1:14" x14ac:dyDescent="0.2">
      <c r="A10634" t="s">
        <v>16393</v>
      </c>
      <c r="B10634">
        <v>32640</v>
      </c>
      <c r="C10634">
        <v>37320</v>
      </c>
      <c r="D10634">
        <v>42000</v>
      </c>
      <c r="E10634">
        <v>46620</v>
      </c>
      <c r="F10634">
        <v>50400</v>
      </c>
      <c r="G10634">
        <v>54120</v>
      </c>
      <c r="H10634">
        <v>57840</v>
      </c>
      <c r="I10634">
        <v>61560</v>
      </c>
      <c r="J10634">
        <v>65280</v>
      </c>
      <c r="K10634" t="s">
        <v>3087</v>
      </c>
      <c r="L10634">
        <v>109</v>
      </c>
      <c r="M10634">
        <v>60</v>
      </c>
      <c r="N10634" t="s">
        <v>3396</v>
      </c>
    </row>
    <row r="10635" spans="1:14" x14ac:dyDescent="0.2">
      <c r="A10635" t="s">
        <v>16394</v>
      </c>
      <c r="B10635">
        <v>32400</v>
      </c>
      <c r="C10635">
        <v>37020</v>
      </c>
      <c r="D10635">
        <v>41640</v>
      </c>
      <c r="E10635">
        <v>46260</v>
      </c>
      <c r="F10635">
        <v>49980</v>
      </c>
      <c r="G10635">
        <v>53700</v>
      </c>
      <c r="H10635">
        <v>57420</v>
      </c>
      <c r="I10635">
        <v>61080</v>
      </c>
      <c r="J10635">
        <v>64800</v>
      </c>
      <c r="K10635" t="s">
        <v>3087</v>
      </c>
      <c r="L10635">
        <v>111</v>
      </c>
      <c r="M10635">
        <v>60</v>
      </c>
      <c r="N10635" t="s">
        <v>3017</v>
      </c>
    </row>
    <row r="10636" spans="1:14" x14ac:dyDescent="0.2">
      <c r="A10636" t="s">
        <v>16395</v>
      </c>
      <c r="B10636">
        <v>35460</v>
      </c>
      <c r="C10636">
        <v>40560</v>
      </c>
      <c r="D10636">
        <v>45600</v>
      </c>
      <c r="E10636">
        <v>50640</v>
      </c>
      <c r="F10636">
        <v>54720</v>
      </c>
      <c r="G10636">
        <v>58800</v>
      </c>
      <c r="H10636">
        <v>62820</v>
      </c>
      <c r="I10636">
        <v>66900</v>
      </c>
      <c r="J10636">
        <v>70920</v>
      </c>
      <c r="K10636" t="s">
        <v>3087</v>
      </c>
      <c r="L10636">
        <v>113</v>
      </c>
      <c r="M10636">
        <v>60</v>
      </c>
      <c r="N10636" t="s">
        <v>4212</v>
      </c>
    </row>
    <row r="10637" spans="1:14" x14ac:dyDescent="0.2">
      <c r="A10637" t="s">
        <v>16396</v>
      </c>
      <c r="B10637">
        <v>33180</v>
      </c>
      <c r="C10637">
        <v>37920</v>
      </c>
      <c r="D10637">
        <v>42660</v>
      </c>
      <c r="E10637">
        <v>47400</v>
      </c>
      <c r="F10637">
        <v>51240</v>
      </c>
      <c r="G10637">
        <v>55020</v>
      </c>
      <c r="H10637">
        <v>58800</v>
      </c>
      <c r="I10637">
        <v>62580</v>
      </c>
      <c r="J10637">
        <v>66360</v>
      </c>
      <c r="K10637" t="s">
        <v>3087</v>
      </c>
      <c r="L10637">
        <v>115</v>
      </c>
      <c r="M10637">
        <v>60</v>
      </c>
      <c r="N10637" t="s">
        <v>3344</v>
      </c>
    </row>
    <row r="10638" spans="1:14" x14ac:dyDescent="0.2">
      <c r="A10638" t="s">
        <v>16397</v>
      </c>
      <c r="B10638">
        <v>32940</v>
      </c>
      <c r="C10638">
        <v>37680</v>
      </c>
      <c r="D10638">
        <v>42360</v>
      </c>
      <c r="E10638">
        <v>47040</v>
      </c>
      <c r="F10638">
        <v>50820</v>
      </c>
      <c r="G10638">
        <v>54600</v>
      </c>
      <c r="H10638">
        <v>58380</v>
      </c>
      <c r="I10638">
        <v>62100</v>
      </c>
      <c r="J10638">
        <v>65880</v>
      </c>
      <c r="K10638" t="s">
        <v>3087</v>
      </c>
      <c r="L10638">
        <v>117</v>
      </c>
      <c r="M10638">
        <v>60</v>
      </c>
      <c r="N10638" t="s">
        <v>3345</v>
      </c>
    </row>
    <row r="10639" spans="1:14" x14ac:dyDescent="0.2">
      <c r="A10639" t="s">
        <v>16398</v>
      </c>
      <c r="B10639">
        <v>34500</v>
      </c>
      <c r="C10639">
        <v>39420</v>
      </c>
      <c r="D10639">
        <v>44340</v>
      </c>
      <c r="E10639">
        <v>49260</v>
      </c>
      <c r="F10639">
        <v>53220</v>
      </c>
      <c r="G10639">
        <v>57180</v>
      </c>
      <c r="H10639">
        <v>61140</v>
      </c>
      <c r="I10639">
        <v>65040</v>
      </c>
      <c r="J10639">
        <v>69000</v>
      </c>
      <c r="K10639" t="s">
        <v>3087</v>
      </c>
      <c r="L10639">
        <v>119</v>
      </c>
      <c r="M10639">
        <v>60</v>
      </c>
      <c r="N10639" t="s">
        <v>3224</v>
      </c>
    </row>
    <row r="10640" spans="1:14" x14ac:dyDescent="0.2">
      <c r="A10640" t="s">
        <v>16399</v>
      </c>
      <c r="B10640">
        <v>43080</v>
      </c>
      <c r="C10640">
        <v>49200</v>
      </c>
      <c r="D10640">
        <v>55380</v>
      </c>
      <c r="E10640">
        <v>61500</v>
      </c>
      <c r="F10640">
        <v>66420</v>
      </c>
      <c r="G10640">
        <v>71340</v>
      </c>
      <c r="H10640">
        <v>76260</v>
      </c>
      <c r="I10640">
        <v>81180</v>
      </c>
      <c r="J10640">
        <v>86100</v>
      </c>
      <c r="K10640" t="s">
        <v>3087</v>
      </c>
      <c r="L10640">
        <v>121</v>
      </c>
      <c r="M10640">
        <v>60</v>
      </c>
      <c r="N10640" t="s">
        <v>4158</v>
      </c>
    </row>
    <row r="10641" spans="1:14" x14ac:dyDescent="0.2">
      <c r="A10641" t="s">
        <v>16400</v>
      </c>
      <c r="B10641">
        <v>32400</v>
      </c>
      <c r="C10641">
        <v>37020</v>
      </c>
      <c r="D10641">
        <v>41640</v>
      </c>
      <c r="E10641">
        <v>46260</v>
      </c>
      <c r="F10641">
        <v>49980</v>
      </c>
      <c r="G10641">
        <v>53700</v>
      </c>
      <c r="H10641">
        <v>57420</v>
      </c>
      <c r="I10641">
        <v>61080</v>
      </c>
      <c r="J10641">
        <v>64800</v>
      </c>
      <c r="K10641" t="s">
        <v>3087</v>
      </c>
      <c r="L10641">
        <v>123</v>
      </c>
      <c r="M10641">
        <v>60</v>
      </c>
      <c r="N10641" t="s">
        <v>3583</v>
      </c>
    </row>
    <row r="10642" spans="1:14" x14ac:dyDescent="0.2">
      <c r="A10642" t="s">
        <v>16401</v>
      </c>
      <c r="B10642">
        <v>32400</v>
      </c>
      <c r="C10642">
        <v>37020</v>
      </c>
      <c r="D10642">
        <v>41640</v>
      </c>
      <c r="E10642">
        <v>46260</v>
      </c>
      <c r="F10642">
        <v>49980</v>
      </c>
      <c r="G10642">
        <v>53700</v>
      </c>
      <c r="H10642">
        <v>57420</v>
      </c>
      <c r="I10642">
        <v>61080</v>
      </c>
      <c r="J10642">
        <v>64800</v>
      </c>
      <c r="K10642" t="s">
        <v>3087</v>
      </c>
      <c r="L10642">
        <v>125</v>
      </c>
      <c r="M10642">
        <v>60</v>
      </c>
      <c r="N10642" t="s">
        <v>3348</v>
      </c>
    </row>
    <row r="10643" spans="1:14" x14ac:dyDescent="0.2">
      <c r="A10643" t="s">
        <v>16402</v>
      </c>
      <c r="B10643">
        <v>33600</v>
      </c>
      <c r="C10643">
        <v>38400</v>
      </c>
      <c r="D10643">
        <v>43200</v>
      </c>
      <c r="E10643">
        <v>47940</v>
      </c>
      <c r="F10643">
        <v>51780</v>
      </c>
      <c r="G10643">
        <v>55620</v>
      </c>
      <c r="H10643">
        <v>59460</v>
      </c>
      <c r="I10643">
        <v>63300</v>
      </c>
      <c r="J10643">
        <v>67140</v>
      </c>
      <c r="K10643" t="s">
        <v>3087</v>
      </c>
      <c r="L10643">
        <v>127</v>
      </c>
      <c r="M10643">
        <v>60</v>
      </c>
      <c r="N10643" t="s">
        <v>3225</v>
      </c>
    </row>
    <row r="10644" spans="1:14" x14ac:dyDescent="0.2">
      <c r="A10644" t="s">
        <v>16403</v>
      </c>
      <c r="B10644">
        <v>32400</v>
      </c>
      <c r="C10644">
        <v>37020</v>
      </c>
      <c r="D10644">
        <v>41640</v>
      </c>
      <c r="E10644">
        <v>46260</v>
      </c>
      <c r="F10644">
        <v>49980</v>
      </c>
      <c r="G10644">
        <v>53700</v>
      </c>
      <c r="H10644">
        <v>57420</v>
      </c>
      <c r="I10644">
        <v>61080</v>
      </c>
      <c r="J10644">
        <v>64800</v>
      </c>
      <c r="K10644" t="s">
        <v>3087</v>
      </c>
      <c r="L10644">
        <v>129</v>
      </c>
      <c r="M10644">
        <v>60</v>
      </c>
      <c r="N10644" t="s">
        <v>3226</v>
      </c>
    </row>
    <row r="10645" spans="1:14" x14ac:dyDescent="0.2">
      <c r="A10645" t="s">
        <v>16404</v>
      </c>
      <c r="B10645">
        <v>38880</v>
      </c>
      <c r="C10645">
        <v>44400</v>
      </c>
      <c r="D10645">
        <v>49980</v>
      </c>
      <c r="E10645">
        <v>55500</v>
      </c>
      <c r="F10645">
        <v>59940</v>
      </c>
      <c r="G10645">
        <v>64380</v>
      </c>
      <c r="H10645">
        <v>68820</v>
      </c>
      <c r="I10645">
        <v>73260</v>
      </c>
      <c r="J10645">
        <v>77700</v>
      </c>
      <c r="K10645" t="s">
        <v>3087</v>
      </c>
      <c r="L10645">
        <v>131</v>
      </c>
      <c r="M10645">
        <v>60</v>
      </c>
      <c r="N10645" t="s">
        <v>3227</v>
      </c>
    </row>
    <row r="10646" spans="1:14" x14ac:dyDescent="0.2">
      <c r="A10646" t="s">
        <v>16405</v>
      </c>
      <c r="B10646">
        <v>32400</v>
      </c>
      <c r="C10646">
        <v>37020</v>
      </c>
      <c r="D10646">
        <v>41640</v>
      </c>
      <c r="E10646">
        <v>46260</v>
      </c>
      <c r="F10646">
        <v>49980</v>
      </c>
      <c r="G10646">
        <v>53700</v>
      </c>
      <c r="H10646">
        <v>57420</v>
      </c>
      <c r="I10646">
        <v>61080</v>
      </c>
      <c r="J10646">
        <v>64800</v>
      </c>
      <c r="K10646" t="s">
        <v>3087</v>
      </c>
      <c r="L10646">
        <v>133</v>
      </c>
      <c r="M10646">
        <v>60</v>
      </c>
      <c r="N10646" t="s">
        <v>3228</v>
      </c>
    </row>
    <row r="10647" spans="1:14" x14ac:dyDescent="0.2">
      <c r="A10647" t="s">
        <v>16406</v>
      </c>
      <c r="B10647">
        <v>32400</v>
      </c>
      <c r="C10647">
        <v>37020</v>
      </c>
      <c r="D10647">
        <v>41640</v>
      </c>
      <c r="E10647">
        <v>46260</v>
      </c>
      <c r="F10647">
        <v>49980</v>
      </c>
      <c r="G10647">
        <v>53700</v>
      </c>
      <c r="H10647">
        <v>57420</v>
      </c>
      <c r="I10647">
        <v>61080</v>
      </c>
      <c r="J10647">
        <v>64800</v>
      </c>
      <c r="K10647" t="s">
        <v>3087</v>
      </c>
      <c r="L10647">
        <v>135</v>
      </c>
      <c r="M10647">
        <v>60</v>
      </c>
      <c r="N10647" t="s">
        <v>3229</v>
      </c>
    </row>
    <row r="10648" spans="1:14" x14ac:dyDescent="0.2">
      <c r="A10648" t="s">
        <v>16407</v>
      </c>
      <c r="B10648">
        <v>32400</v>
      </c>
      <c r="C10648">
        <v>37020</v>
      </c>
      <c r="D10648">
        <v>41640</v>
      </c>
      <c r="E10648">
        <v>46260</v>
      </c>
      <c r="F10648">
        <v>49980</v>
      </c>
      <c r="G10648">
        <v>53700</v>
      </c>
      <c r="H10648">
        <v>57420</v>
      </c>
      <c r="I10648">
        <v>61080</v>
      </c>
      <c r="J10648">
        <v>64800</v>
      </c>
      <c r="K10648" t="s">
        <v>3087</v>
      </c>
      <c r="L10648">
        <v>137</v>
      </c>
      <c r="M10648">
        <v>60</v>
      </c>
      <c r="N10648" t="s">
        <v>3230</v>
      </c>
    </row>
    <row r="10649" spans="1:14" x14ac:dyDescent="0.2">
      <c r="A10649" t="s">
        <v>16408</v>
      </c>
      <c r="B10649">
        <v>36600</v>
      </c>
      <c r="C10649">
        <v>41820</v>
      </c>
      <c r="D10649">
        <v>47040</v>
      </c>
      <c r="E10649">
        <v>52260</v>
      </c>
      <c r="F10649">
        <v>56460</v>
      </c>
      <c r="G10649">
        <v>60660</v>
      </c>
      <c r="H10649">
        <v>64860</v>
      </c>
      <c r="I10649">
        <v>69000</v>
      </c>
      <c r="J10649">
        <v>73200</v>
      </c>
      <c r="K10649" t="s">
        <v>3087</v>
      </c>
      <c r="L10649">
        <v>139</v>
      </c>
      <c r="M10649">
        <v>60</v>
      </c>
      <c r="N10649" t="s">
        <v>3231</v>
      </c>
    </row>
    <row r="10650" spans="1:14" x14ac:dyDescent="0.2">
      <c r="A10650" t="s">
        <v>16409</v>
      </c>
      <c r="B10650">
        <v>33600</v>
      </c>
      <c r="C10650">
        <v>38400</v>
      </c>
      <c r="D10650">
        <v>43200</v>
      </c>
      <c r="E10650">
        <v>47940</v>
      </c>
      <c r="F10650">
        <v>51780</v>
      </c>
      <c r="G10650">
        <v>55620</v>
      </c>
      <c r="H10650">
        <v>59460</v>
      </c>
      <c r="I10650">
        <v>63300</v>
      </c>
      <c r="J10650">
        <v>67140</v>
      </c>
      <c r="K10650" t="s">
        <v>3087</v>
      </c>
      <c r="L10650">
        <v>141</v>
      </c>
      <c r="M10650">
        <v>60</v>
      </c>
      <c r="N10650" t="s">
        <v>3232</v>
      </c>
    </row>
    <row r="10651" spans="1:14" x14ac:dyDescent="0.2">
      <c r="A10651" t="s">
        <v>16410</v>
      </c>
      <c r="B10651">
        <v>35160</v>
      </c>
      <c r="C10651">
        <v>40200</v>
      </c>
      <c r="D10651">
        <v>45240</v>
      </c>
      <c r="E10651">
        <v>50220</v>
      </c>
      <c r="F10651">
        <v>54240</v>
      </c>
      <c r="G10651">
        <v>58260</v>
      </c>
      <c r="H10651">
        <v>62280</v>
      </c>
      <c r="I10651">
        <v>66300</v>
      </c>
      <c r="J10651">
        <v>70320</v>
      </c>
      <c r="K10651" t="s">
        <v>3087</v>
      </c>
      <c r="L10651">
        <v>143</v>
      </c>
      <c r="M10651">
        <v>60</v>
      </c>
      <c r="N10651" t="s">
        <v>3233</v>
      </c>
    </row>
    <row r="10652" spans="1:14" x14ac:dyDescent="0.2">
      <c r="A10652" t="s">
        <v>16411</v>
      </c>
      <c r="B10652">
        <v>32400</v>
      </c>
      <c r="C10652">
        <v>37020</v>
      </c>
      <c r="D10652">
        <v>41640</v>
      </c>
      <c r="E10652">
        <v>46260</v>
      </c>
      <c r="F10652">
        <v>49980</v>
      </c>
      <c r="G10652">
        <v>53700</v>
      </c>
      <c r="H10652">
        <v>57420</v>
      </c>
      <c r="I10652">
        <v>61080</v>
      </c>
      <c r="J10652">
        <v>64800</v>
      </c>
      <c r="K10652" t="s">
        <v>3087</v>
      </c>
      <c r="L10652">
        <v>145</v>
      </c>
      <c r="M10652">
        <v>60</v>
      </c>
      <c r="N10652" t="s">
        <v>3234</v>
      </c>
    </row>
    <row r="10653" spans="1:14" x14ac:dyDescent="0.2">
      <c r="A10653" t="s">
        <v>16412</v>
      </c>
      <c r="B10653">
        <v>32400</v>
      </c>
      <c r="C10653">
        <v>37020</v>
      </c>
      <c r="D10653">
        <v>41640</v>
      </c>
      <c r="E10653">
        <v>46260</v>
      </c>
      <c r="F10653">
        <v>49980</v>
      </c>
      <c r="G10653">
        <v>53700</v>
      </c>
      <c r="H10653">
        <v>57420</v>
      </c>
      <c r="I10653">
        <v>61080</v>
      </c>
      <c r="J10653">
        <v>64800</v>
      </c>
      <c r="K10653" t="s">
        <v>3087</v>
      </c>
      <c r="L10653">
        <v>147</v>
      </c>
      <c r="M10653">
        <v>60</v>
      </c>
      <c r="N10653" t="s">
        <v>3403</v>
      </c>
    </row>
    <row r="10654" spans="1:14" x14ac:dyDescent="0.2">
      <c r="A10654" t="s">
        <v>16413</v>
      </c>
      <c r="B10654">
        <v>37860</v>
      </c>
      <c r="C10654">
        <v>43260</v>
      </c>
      <c r="D10654">
        <v>48660</v>
      </c>
      <c r="E10654">
        <v>54060</v>
      </c>
      <c r="F10654">
        <v>58440</v>
      </c>
      <c r="G10654">
        <v>62760</v>
      </c>
      <c r="H10654">
        <v>67080</v>
      </c>
      <c r="I10654">
        <v>71400</v>
      </c>
      <c r="J10654">
        <v>75720</v>
      </c>
      <c r="K10654" t="s">
        <v>3087</v>
      </c>
      <c r="L10654">
        <v>149</v>
      </c>
      <c r="M10654">
        <v>60</v>
      </c>
      <c r="N10654" t="s">
        <v>3235</v>
      </c>
    </row>
    <row r="10655" spans="1:14" x14ac:dyDescent="0.2">
      <c r="A10655" t="s">
        <v>16414</v>
      </c>
      <c r="B10655">
        <v>32640</v>
      </c>
      <c r="C10655">
        <v>37320</v>
      </c>
      <c r="D10655">
        <v>42000</v>
      </c>
      <c r="E10655">
        <v>46620</v>
      </c>
      <c r="F10655">
        <v>50400</v>
      </c>
      <c r="G10655">
        <v>54120</v>
      </c>
      <c r="H10655">
        <v>57840</v>
      </c>
      <c r="I10655">
        <v>61560</v>
      </c>
      <c r="J10655">
        <v>65280</v>
      </c>
      <c r="K10655" t="s">
        <v>3087</v>
      </c>
      <c r="L10655">
        <v>151</v>
      </c>
      <c r="M10655">
        <v>60</v>
      </c>
      <c r="N10655" t="s">
        <v>3236</v>
      </c>
    </row>
    <row r="10656" spans="1:14" x14ac:dyDescent="0.2">
      <c r="A10656" t="s">
        <v>16415</v>
      </c>
      <c r="B10656">
        <v>34260</v>
      </c>
      <c r="C10656">
        <v>39120</v>
      </c>
      <c r="D10656">
        <v>44040</v>
      </c>
      <c r="E10656">
        <v>48900</v>
      </c>
      <c r="F10656">
        <v>52860</v>
      </c>
      <c r="G10656">
        <v>56760</v>
      </c>
      <c r="H10656">
        <v>60660</v>
      </c>
      <c r="I10656">
        <v>64560</v>
      </c>
      <c r="J10656">
        <v>68460</v>
      </c>
      <c r="K10656" t="s">
        <v>3087</v>
      </c>
      <c r="L10656">
        <v>153</v>
      </c>
      <c r="M10656">
        <v>60</v>
      </c>
      <c r="N10656" t="s">
        <v>3237</v>
      </c>
    </row>
    <row r="10657" spans="1:14" x14ac:dyDescent="0.2">
      <c r="A10657" t="s">
        <v>16416</v>
      </c>
      <c r="B10657">
        <v>32400</v>
      </c>
      <c r="C10657">
        <v>37020</v>
      </c>
      <c r="D10657">
        <v>41640</v>
      </c>
      <c r="E10657">
        <v>46260</v>
      </c>
      <c r="F10657">
        <v>49980</v>
      </c>
      <c r="G10657">
        <v>53700</v>
      </c>
      <c r="H10657">
        <v>57420</v>
      </c>
      <c r="I10657">
        <v>61080</v>
      </c>
      <c r="J10657">
        <v>64800</v>
      </c>
      <c r="K10657" t="s">
        <v>3087</v>
      </c>
      <c r="L10657">
        <v>155</v>
      </c>
      <c r="M10657">
        <v>60</v>
      </c>
      <c r="N10657" t="s">
        <v>3238</v>
      </c>
    </row>
    <row r="10658" spans="1:14" x14ac:dyDescent="0.2">
      <c r="A10658" t="s">
        <v>16417</v>
      </c>
      <c r="B10658">
        <v>32640</v>
      </c>
      <c r="C10658">
        <v>37320</v>
      </c>
      <c r="D10658">
        <v>42000</v>
      </c>
      <c r="E10658">
        <v>46620</v>
      </c>
      <c r="F10658">
        <v>50400</v>
      </c>
      <c r="G10658">
        <v>54120</v>
      </c>
      <c r="H10658">
        <v>57840</v>
      </c>
      <c r="I10658">
        <v>61560</v>
      </c>
      <c r="J10658">
        <v>65280</v>
      </c>
      <c r="K10658" t="s">
        <v>3087</v>
      </c>
      <c r="L10658">
        <v>157</v>
      </c>
      <c r="M10658">
        <v>60</v>
      </c>
      <c r="N10658" t="s">
        <v>3239</v>
      </c>
    </row>
    <row r="10659" spans="1:14" x14ac:dyDescent="0.2">
      <c r="A10659" t="s">
        <v>16418</v>
      </c>
      <c r="B10659">
        <v>32520</v>
      </c>
      <c r="C10659">
        <v>37200</v>
      </c>
      <c r="D10659">
        <v>41820</v>
      </c>
      <c r="E10659">
        <v>46440</v>
      </c>
      <c r="F10659">
        <v>50160</v>
      </c>
      <c r="G10659">
        <v>53880</v>
      </c>
      <c r="H10659">
        <v>57600</v>
      </c>
      <c r="I10659">
        <v>61320</v>
      </c>
      <c r="J10659">
        <v>65040</v>
      </c>
      <c r="K10659" t="s">
        <v>3087</v>
      </c>
      <c r="L10659">
        <v>159</v>
      </c>
      <c r="M10659">
        <v>60</v>
      </c>
      <c r="N10659" t="s">
        <v>3240</v>
      </c>
    </row>
    <row r="10660" spans="1:14" x14ac:dyDescent="0.2">
      <c r="A10660" t="s">
        <v>16419</v>
      </c>
      <c r="B10660">
        <v>37860</v>
      </c>
      <c r="C10660">
        <v>43260</v>
      </c>
      <c r="D10660">
        <v>48660</v>
      </c>
      <c r="E10660">
        <v>54060</v>
      </c>
      <c r="F10660">
        <v>58440</v>
      </c>
      <c r="G10660">
        <v>62760</v>
      </c>
      <c r="H10660">
        <v>67080</v>
      </c>
      <c r="I10660">
        <v>71400</v>
      </c>
      <c r="J10660">
        <v>75720</v>
      </c>
      <c r="K10660" t="s">
        <v>3087</v>
      </c>
      <c r="L10660">
        <v>161</v>
      </c>
      <c r="M10660">
        <v>60</v>
      </c>
      <c r="N10660" t="s">
        <v>3241</v>
      </c>
    </row>
    <row r="10661" spans="1:14" x14ac:dyDescent="0.2">
      <c r="A10661" t="s">
        <v>16420</v>
      </c>
      <c r="B10661">
        <v>32400</v>
      </c>
      <c r="C10661">
        <v>37020</v>
      </c>
      <c r="D10661">
        <v>41640</v>
      </c>
      <c r="E10661">
        <v>46260</v>
      </c>
      <c r="F10661">
        <v>49980</v>
      </c>
      <c r="G10661">
        <v>53700</v>
      </c>
      <c r="H10661">
        <v>57420</v>
      </c>
      <c r="I10661">
        <v>61080</v>
      </c>
      <c r="J10661">
        <v>64800</v>
      </c>
      <c r="K10661" t="s">
        <v>3087</v>
      </c>
      <c r="L10661">
        <v>163</v>
      </c>
      <c r="M10661">
        <v>60</v>
      </c>
      <c r="N10661" t="s">
        <v>3242</v>
      </c>
    </row>
    <row r="10662" spans="1:14" x14ac:dyDescent="0.2">
      <c r="A10662" t="s">
        <v>16421</v>
      </c>
      <c r="B10662">
        <v>33060</v>
      </c>
      <c r="C10662">
        <v>37740</v>
      </c>
      <c r="D10662">
        <v>42480</v>
      </c>
      <c r="E10662">
        <v>47160</v>
      </c>
      <c r="F10662">
        <v>50940</v>
      </c>
      <c r="G10662">
        <v>54720</v>
      </c>
      <c r="H10662">
        <v>58500</v>
      </c>
      <c r="I10662">
        <v>62280</v>
      </c>
      <c r="J10662">
        <v>66060</v>
      </c>
      <c r="K10662" t="s">
        <v>3087</v>
      </c>
      <c r="L10662">
        <v>165</v>
      </c>
      <c r="M10662">
        <v>60</v>
      </c>
      <c r="N10662" t="s">
        <v>4166</v>
      </c>
    </row>
    <row r="10663" spans="1:14" x14ac:dyDescent="0.2">
      <c r="A10663" t="s">
        <v>16422</v>
      </c>
      <c r="B10663">
        <v>32640</v>
      </c>
      <c r="C10663">
        <v>37320</v>
      </c>
      <c r="D10663">
        <v>42000</v>
      </c>
      <c r="E10663">
        <v>46620</v>
      </c>
      <c r="F10663">
        <v>50400</v>
      </c>
      <c r="G10663">
        <v>54120</v>
      </c>
      <c r="H10663">
        <v>57840</v>
      </c>
      <c r="I10663">
        <v>61560</v>
      </c>
      <c r="J10663">
        <v>65280</v>
      </c>
      <c r="K10663" t="s">
        <v>3087</v>
      </c>
      <c r="L10663">
        <v>167</v>
      </c>
      <c r="M10663">
        <v>60</v>
      </c>
      <c r="N10663" t="s">
        <v>3354</v>
      </c>
    </row>
    <row r="10664" spans="1:14" x14ac:dyDescent="0.2">
      <c r="A10664" t="s">
        <v>16423</v>
      </c>
      <c r="B10664">
        <v>34620</v>
      </c>
      <c r="C10664">
        <v>39600</v>
      </c>
      <c r="D10664">
        <v>44520</v>
      </c>
      <c r="E10664">
        <v>49440</v>
      </c>
      <c r="F10664">
        <v>53400</v>
      </c>
      <c r="G10664">
        <v>57360</v>
      </c>
      <c r="H10664">
        <v>61320</v>
      </c>
      <c r="I10664">
        <v>65280</v>
      </c>
      <c r="J10664">
        <v>69240</v>
      </c>
      <c r="K10664" t="s">
        <v>3087</v>
      </c>
      <c r="L10664">
        <v>169</v>
      </c>
      <c r="M10664">
        <v>60</v>
      </c>
      <c r="N10664" t="s">
        <v>3410</v>
      </c>
    </row>
    <row r="10665" spans="1:14" x14ac:dyDescent="0.2">
      <c r="A10665" t="s">
        <v>16424</v>
      </c>
      <c r="B10665">
        <v>34260</v>
      </c>
      <c r="C10665">
        <v>39120</v>
      </c>
      <c r="D10665">
        <v>44040</v>
      </c>
      <c r="E10665">
        <v>48900</v>
      </c>
      <c r="F10665">
        <v>52860</v>
      </c>
      <c r="G10665">
        <v>56760</v>
      </c>
      <c r="H10665">
        <v>60660</v>
      </c>
      <c r="I10665">
        <v>64560</v>
      </c>
      <c r="J10665">
        <v>68460</v>
      </c>
      <c r="K10665" t="s">
        <v>3087</v>
      </c>
      <c r="L10665">
        <v>171</v>
      </c>
      <c r="M10665">
        <v>60</v>
      </c>
      <c r="N10665" t="s">
        <v>3411</v>
      </c>
    </row>
    <row r="10666" spans="1:14" x14ac:dyDescent="0.2">
      <c r="A10666" t="s">
        <v>16425</v>
      </c>
      <c r="B10666">
        <v>35760</v>
      </c>
      <c r="C10666">
        <v>40860</v>
      </c>
      <c r="D10666">
        <v>45960</v>
      </c>
      <c r="E10666">
        <v>51060</v>
      </c>
      <c r="F10666">
        <v>55200</v>
      </c>
      <c r="G10666">
        <v>59280</v>
      </c>
      <c r="H10666">
        <v>63360</v>
      </c>
      <c r="I10666">
        <v>67440</v>
      </c>
      <c r="J10666">
        <v>71520</v>
      </c>
      <c r="K10666" t="s">
        <v>3087</v>
      </c>
      <c r="L10666">
        <v>173</v>
      </c>
      <c r="M10666">
        <v>60</v>
      </c>
      <c r="N10666" t="s">
        <v>2753</v>
      </c>
    </row>
    <row r="10667" spans="1:14" x14ac:dyDescent="0.2">
      <c r="A10667" t="s">
        <v>16426</v>
      </c>
      <c r="B10667">
        <v>32400</v>
      </c>
      <c r="C10667">
        <v>37020</v>
      </c>
      <c r="D10667">
        <v>41640</v>
      </c>
      <c r="E10667">
        <v>46260</v>
      </c>
      <c r="F10667">
        <v>49980</v>
      </c>
      <c r="G10667">
        <v>53700</v>
      </c>
      <c r="H10667">
        <v>57420</v>
      </c>
      <c r="I10667">
        <v>61080</v>
      </c>
      <c r="J10667">
        <v>64800</v>
      </c>
      <c r="K10667" t="s">
        <v>3087</v>
      </c>
      <c r="L10667">
        <v>175</v>
      </c>
      <c r="M10667">
        <v>60</v>
      </c>
      <c r="N10667" t="s">
        <v>3243</v>
      </c>
    </row>
    <row r="10668" spans="1:14" x14ac:dyDescent="0.2">
      <c r="A10668" t="s">
        <v>16427</v>
      </c>
      <c r="B10668">
        <v>36600</v>
      </c>
      <c r="C10668">
        <v>41820</v>
      </c>
      <c r="D10668">
        <v>47040</v>
      </c>
      <c r="E10668">
        <v>52260</v>
      </c>
      <c r="F10668">
        <v>56460</v>
      </c>
      <c r="G10668">
        <v>60660</v>
      </c>
      <c r="H10668">
        <v>64860</v>
      </c>
      <c r="I10668">
        <v>69000</v>
      </c>
      <c r="J10668">
        <v>73200</v>
      </c>
      <c r="K10668" t="s">
        <v>3087</v>
      </c>
      <c r="L10668">
        <v>177</v>
      </c>
      <c r="M10668">
        <v>60</v>
      </c>
      <c r="N10668" t="s">
        <v>3244</v>
      </c>
    </row>
    <row r="10669" spans="1:14" x14ac:dyDescent="0.2">
      <c r="A10669" t="s">
        <v>16428</v>
      </c>
      <c r="B10669">
        <v>36240</v>
      </c>
      <c r="C10669">
        <v>41400</v>
      </c>
      <c r="D10669">
        <v>46560</v>
      </c>
      <c r="E10669">
        <v>51720</v>
      </c>
      <c r="F10669">
        <v>55860</v>
      </c>
      <c r="G10669">
        <v>60000</v>
      </c>
      <c r="H10669">
        <v>64140</v>
      </c>
      <c r="I10669">
        <v>68280</v>
      </c>
      <c r="J10669">
        <v>72420</v>
      </c>
      <c r="K10669" t="s">
        <v>3087</v>
      </c>
      <c r="L10669">
        <v>179</v>
      </c>
      <c r="M10669">
        <v>60</v>
      </c>
      <c r="N10669" t="s">
        <v>3245</v>
      </c>
    </row>
    <row r="10670" spans="1:14" x14ac:dyDescent="0.2">
      <c r="A10670" t="s">
        <v>16429</v>
      </c>
      <c r="B10670">
        <v>32400</v>
      </c>
      <c r="C10670">
        <v>37020</v>
      </c>
      <c r="D10670">
        <v>41640</v>
      </c>
      <c r="E10670">
        <v>46260</v>
      </c>
      <c r="F10670">
        <v>49980</v>
      </c>
      <c r="G10670">
        <v>53700</v>
      </c>
      <c r="H10670">
        <v>57420</v>
      </c>
      <c r="I10670">
        <v>61080</v>
      </c>
      <c r="J10670">
        <v>64800</v>
      </c>
      <c r="K10670" t="s">
        <v>3087</v>
      </c>
      <c r="L10670">
        <v>181</v>
      </c>
      <c r="M10670">
        <v>60</v>
      </c>
      <c r="N10670" t="s">
        <v>3246</v>
      </c>
    </row>
    <row r="10671" spans="1:14" x14ac:dyDescent="0.2">
      <c r="A10671" t="s">
        <v>16430</v>
      </c>
      <c r="B10671">
        <v>32400</v>
      </c>
      <c r="C10671">
        <v>37020</v>
      </c>
      <c r="D10671">
        <v>41640</v>
      </c>
      <c r="E10671">
        <v>46260</v>
      </c>
      <c r="F10671">
        <v>49980</v>
      </c>
      <c r="G10671">
        <v>53700</v>
      </c>
      <c r="H10671">
        <v>57420</v>
      </c>
      <c r="I10671">
        <v>61080</v>
      </c>
      <c r="J10671">
        <v>64800</v>
      </c>
      <c r="K10671" t="s">
        <v>3087</v>
      </c>
      <c r="L10671">
        <v>183</v>
      </c>
      <c r="M10671">
        <v>60</v>
      </c>
      <c r="N10671" t="s">
        <v>3247</v>
      </c>
    </row>
    <row r="10672" spans="1:14" x14ac:dyDescent="0.2">
      <c r="A10672" t="s">
        <v>16431</v>
      </c>
      <c r="B10672">
        <v>32640</v>
      </c>
      <c r="C10672">
        <v>37320</v>
      </c>
      <c r="D10672">
        <v>42000</v>
      </c>
      <c r="E10672">
        <v>46620</v>
      </c>
      <c r="F10672">
        <v>50400</v>
      </c>
      <c r="G10672">
        <v>54120</v>
      </c>
      <c r="H10672">
        <v>57840</v>
      </c>
      <c r="I10672">
        <v>61560</v>
      </c>
      <c r="J10672">
        <v>65280</v>
      </c>
      <c r="K10672" t="s">
        <v>3087</v>
      </c>
      <c r="L10672">
        <v>185</v>
      </c>
      <c r="M10672">
        <v>60</v>
      </c>
      <c r="N10672" t="s">
        <v>3248</v>
      </c>
    </row>
    <row r="10673" spans="1:14" x14ac:dyDescent="0.2">
      <c r="A10673" t="s">
        <v>16432</v>
      </c>
      <c r="B10673">
        <v>32400</v>
      </c>
      <c r="C10673">
        <v>37020</v>
      </c>
      <c r="D10673">
        <v>41640</v>
      </c>
      <c r="E10673">
        <v>46260</v>
      </c>
      <c r="F10673">
        <v>49980</v>
      </c>
      <c r="G10673">
        <v>53700</v>
      </c>
      <c r="H10673">
        <v>57420</v>
      </c>
      <c r="I10673">
        <v>61080</v>
      </c>
      <c r="J10673">
        <v>64800</v>
      </c>
      <c r="K10673" t="s">
        <v>3087</v>
      </c>
      <c r="L10673">
        <v>187</v>
      </c>
      <c r="M10673">
        <v>60</v>
      </c>
      <c r="N10673" t="s">
        <v>3249</v>
      </c>
    </row>
    <row r="10674" spans="1:14" x14ac:dyDescent="0.2">
      <c r="A10674" t="s">
        <v>16433</v>
      </c>
      <c r="B10674">
        <v>32640</v>
      </c>
      <c r="C10674">
        <v>37320</v>
      </c>
      <c r="D10674">
        <v>42000</v>
      </c>
      <c r="E10674">
        <v>46620</v>
      </c>
      <c r="F10674">
        <v>50400</v>
      </c>
      <c r="G10674">
        <v>54120</v>
      </c>
      <c r="H10674">
        <v>57840</v>
      </c>
      <c r="I10674">
        <v>61560</v>
      </c>
      <c r="J10674">
        <v>65280</v>
      </c>
      <c r="K10674" t="s">
        <v>3087</v>
      </c>
      <c r="L10674">
        <v>189</v>
      </c>
      <c r="M10674">
        <v>60</v>
      </c>
      <c r="N10674" t="s">
        <v>3250</v>
      </c>
    </row>
    <row r="10675" spans="1:14" x14ac:dyDescent="0.2">
      <c r="A10675" t="s">
        <v>16434</v>
      </c>
      <c r="B10675">
        <v>34320</v>
      </c>
      <c r="C10675">
        <v>39180</v>
      </c>
      <c r="D10675">
        <v>44100</v>
      </c>
      <c r="E10675">
        <v>48960</v>
      </c>
      <c r="F10675">
        <v>52920</v>
      </c>
      <c r="G10675">
        <v>56820</v>
      </c>
      <c r="H10675">
        <v>60720</v>
      </c>
      <c r="I10675">
        <v>64680</v>
      </c>
      <c r="J10675">
        <v>68580</v>
      </c>
      <c r="K10675" t="s">
        <v>3087</v>
      </c>
      <c r="L10675">
        <v>191</v>
      </c>
      <c r="M10675">
        <v>60</v>
      </c>
      <c r="N10675" t="s">
        <v>3251</v>
      </c>
    </row>
    <row r="10676" spans="1:14" x14ac:dyDescent="0.2">
      <c r="A10676" t="s">
        <v>16435</v>
      </c>
      <c r="B10676">
        <v>35520</v>
      </c>
      <c r="C10676">
        <v>40560</v>
      </c>
      <c r="D10676">
        <v>45660</v>
      </c>
      <c r="E10676">
        <v>50700</v>
      </c>
      <c r="F10676">
        <v>54780</v>
      </c>
      <c r="G10676">
        <v>58860</v>
      </c>
      <c r="H10676">
        <v>62880</v>
      </c>
      <c r="I10676">
        <v>66960</v>
      </c>
      <c r="J10676">
        <v>70980</v>
      </c>
      <c r="K10676" t="s">
        <v>3087</v>
      </c>
      <c r="L10676">
        <v>193</v>
      </c>
      <c r="M10676">
        <v>60</v>
      </c>
      <c r="N10676" t="s">
        <v>3605</v>
      </c>
    </row>
    <row r="10677" spans="1:14" x14ac:dyDescent="0.2">
      <c r="A10677" t="s">
        <v>16436</v>
      </c>
      <c r="B10677">
        <v>36660</v>
      </c>
      <c r="C10677">
        <v>41880</v>
      </c>
      <c r="D10677">
        <v>47100</v>
      </c>
      <c r="E10677">
        <v>52320</v>
      </c>
      <c r="F10677">
        <v>56520</v>
      </c>
      <c r="G10677">
        <v>60720</v>
      </c>
      <c r="H10677">
        <v>64920</v>
      </c>
      <c r="I10677">
        <v>69120</v>
      </c>
      <c r="J10677">
        <v>73260</v>
      </c>
      <c r="K10677" t="s">
        <v>3087</v>
      </c>
      <c r="L10677">
        <v>195</v>
      </c>
      <c r="M10677">
        <v>60</v>
      </c>
      <c r="N10677" t="s">
        <v>3252</v>
      </c>
    </row>
    <row r="10678" spans="1:14" x14ac:dyDescent="0.2">
      <c r="A10678" t="s">
        <v>16437</v>
      </c>
      <c r="B10678">
        <v>36600</v>
      </c>
      <c r="C10678">
        <v>41820</v>
      </c>
      <c r="D10678">
        <v>47040</v>
      </c>
      <c r="E10678">
        <v>52260</v>
      </c>
      <c r="F10678">
        <v>56460</v>
      </c>
      <c r="G10678">
        <v>60660</v>
      </c>
      <c r="H10678">
        <v>64860</v>
      </c>
      <c r="I10678">
        <v>69000</v>
      </c>
      <c r="J10678">
        <v>73200</v>
      </c>
      <c r="K10678" t="s">
        <v>3087</v>
      </c>
      <c r="L10678">
        <v>197</v>
      </c>
      <c r="M10678">
        <v>60</v>
      </c>
      <c r="N10678" t="s">
        <v>3253</v>
      </c>
    </row>
    <row r="10679" spans="1:14" x14ac:dyDescent="0.2">
      <c r="A10679" t="s">
        <v>16438</v>
      </c>
      <c r="B10679">
        <v>39180</v>
      </c>
      <c r="C10679">
        <v>44760</v>
      </c>
      <c r="D10679">
        <v>50340</v>
      </c>
      <c r="E10679">
        <v>55920</v>
      </c>
      <c r="F10679">
        <v>60420</v>
      </c>
      <c r="G10679">
        <v>64920</v>
      </c>
      <c r="H10679">
        <v>69360</v>
      </c>
      <c r="I10679">
        <v>73860</v>
      </c>
      <c r="J10679">
        <v>78300</v>
      </c>
      <c r="K10679" t="s">
        <v>3087</v>
      </c>
      <c r="L10679">
        <v>199</v>
      </c>
      <c r="M10679">
        <v>60</v>
      </c>
      <c r="N10679" t="s">
        <v>3254</v>
      </c>
    </row>
    <row r="10680" spans="1:14" x14ac:dyDescent="0.2">
      <c r="A10680" t="s">
        <v>16439</v>
      </c>
      <c r="B10680">
        <v>32400</v>
      </c>
      <c r="C10680">
        <v>37020</v>
      </c>
      <c r="D10680">
        <v>41640</v>
      </c>
      <c r="E10680">
        <v>46260</v>
      </c>
      <c r="F10680">
        <v>49980</v>
      </c>
      <c r="G10680">
        <v>53700</v>
      </c>
      <c r="H10680">
        <v>57420</v>
      </c>
      <c r="I10680">
        <v>61080</v>
      </c>
      <c r="J10680">
        <v>64800</v>
      </c>
      <c r="K10680" t="s">
        <v>3087</v>
      </c>
      <c r="L10680">
        <v>201</v>
      </c>
      <c r="M10680">
        <v>60</v>
      </c>
      <c r="N10680" t="s">
        <v>3362</v>
      </c>
    </row>
    <row r="10681" spans="1:14" x14ac:dyDescent="0.2">
      <c r="A10681" t="s">
        <v>16440</v>
      </c>
      <c r="B10681">
        <v>32640</v>
      </c>
      <c r="C10681">
        <v>37320</v>
      </c>
      <c r="D10681">
        <v>42000</v>
      </c>
      <c r="E10681">
        <v>46620</v>
      </c>
      <c r="F10681">
        <v>50400</v>
      </c>
      <c r="G10681">
        <v>54120</v>
      </c>
      <c r="H10681">
        <v>57840</v>
      </c>
      <c r="I10681">
        <v>61560</v>
      </c>
      <c r="J10681">
        <v>65280</v>
      </c>
      <c r="K10681" t="s">
        <v>3087</v>
      </c>
      <c r="L10681">
        <v>203</v>
      </c>
      <c r="M10681">
        <v>60</v>
      </c>
      <c r="N10681" t="s">
        <v>3255</v>
      </c>
    </row>
    <row r="10682" spans="1:14" x14ac:dyDescent="0.2">
      <c r="A10682" t="s">
        <v>16441</v>
      </c>
      <c r="B10682">
        <v>32400</v>
      </c>
      <c r="C10682">
        <v>37020</v>
      </c>
      <c r="D10682">
        <v>41640</v>
      </c>
      <c r="E10682">
        <v>46260</v>
      </c>
      <c r="F10682">
        <v>49980</v>
      </c>
      <c r="G10682">
        <v>53700</v>
      </c>
      <c r="H10682">
        <v>57420</v>
      </c>
      <c r="I10682">
        <v>61080</v>
      </c>
      <c r="J10682">
        <v>64800</v>
      </c>
      <c r="K10682" t="s">
        <v>3087</v>
      </c>
      <c r="L10682">
        <v>205</v>
      </c>
      <c r="M10682">
        <v>60</v>
      </c>
      <c r="N10682" t="s">
        <v>3256</v>
      </c>
    </row>
    <row r="10683" spans="1:14" x14ac:dyDescent="0.2">
      <c r="A10683" t="s">
        <v>16442</v>
      </c>
      <c r="B10683">
        <v>32400</v>
      </c>
      <c r="C10683">
        <v>37020</v>
      </c>
      <c r="D10683">
        <v>41640</v>
      </c>
      <c r="E10683">
        <v>46260</v>
      </c>
      <c r="F10683">
        <v>49980</v>
      </c>
      <c r="G10683">
        <v>53700</v>
      </c>
      <c r="H10683">
        <v>57420</v>
      </c>
      <c r="I10683">
        <v>61080</v>
      </c>
      <c r="J10683">
        <v>64800</v>
      </c>
      <c r="K10683" t="s">
        <v>3087</v>
      </c>
      <c r="L10683">
        <v>207</v>
      </c>
      <c r="M10683">
        <v>60</v>
      </c>
      <c r="N10683" t="s">
        <v>3257</v>
      </c>
    </row>
    <row r="10684" spans="1:14" x14ac:dyDescent="0.2">
      <c r="A10684" t="s">
        <v>16443</v>
      </c>
      <c r="B10684">
        <v>43080</v>
      </c>
      <c r="C10684">
        <v>49200</v>
      </c>
      <c r="D10684">
        <v>55380</v>
      </c>
      <c r="E10684">
        <v>61500</v>
      </c>
      <c r="F10684">
        <v>66420</v>
      </c>
      <c r="G10684">
        <v>71340</v>
      </c>
      <c r="H10684">
        <v>76260</v>
      </c>
      <c r="I10684">
        <v>81180</v>
      </c>
      <c r="J10684">
        <v>86100</v>
      </c>
      <c r="K10684" t="s">
        <v>3087</v>
      </c>
      <c r="L10684">
        <v>209</v>
      </c>
      <c r="M10684">
        <v>60</v>
      </c>
      <c r="N10684" t="s">
        <v>3258</v>
      </c>
    </row>
    <row r="10685" spans="1:14" x14ac:dyDescent="0.2">
      <c r="A10685" t="s">
        <v>16444</v>
      </c>
      <c r="B10685">
        <v>27000</v>
      </c>
      <c r="C10685">
        <v>30840</v>
      </c>
      <c r="D10685">
        <v>34680</v>
      </c>
      <c r="E10685">
        <v>38520</v>
      </c>
      <c r="F10685">
        <v>41640</v>
      </c>
      <c r="G10685">
        <v>44700</v>
      </c>
      <c r="H10685">
        <v>47820</v>
      </c>
      <c r="I10685">
        <v>50880</v>
      </c>
      <c r="J10685">
        <v>53940</v>
      </c>
      <c r="K10685" t="s">
        <v>3088</v>
      </c>
      <c r="L10685">
        <v>1</v>
      </c>
      <c r="M10685">
        <v>60</v>
      </c>
      <c r="N10685" t="s">
        <v>3750</v>
      </c>
    </row>
    <row r="10686" spans="1:14" x14ac:dyDescent="0.2">
      <c r="A10686" t="s">
        <v>16445</v>
      </c>
      <c r="B10686">
        <v>27480</v>
      </c>
      <c r="C10686">
        <v>31380</v>
      </c>
      <c r="D10686">
        <v>35280</v>
      </c>
      <c r="E10686">
        <v>39180</v>
      </c>
      <c r="F10686">
        <v>42360</v>
      </c>
      <c r="G10686">
        <v>45480</v>
      </c>
      <c r="H10686">
        <v>48600</v>
      </c>
      <c r="I10686">
        <v>51720</v>
      </c>
      <c r="J10686">
        <v>54900</v>
      </c>
      <c r="K10686" t="s">
        <v>3088</v>
      </c>
      <c r="L10686">
        <v>3</v>
      </c>
      <c r="M10686">
        <v>60</v>
      </c>
      <c r="N10686" t="s">
        <v>4142</v>
      </c>
    </row>
    <row r="10687" spans="1:14" x14ac:dyDescent="0.2">
      <c r="A10687" t="s">
        <v>16446</v>
      </c>
      <c r="B10687">
        <v>33480</v>
      </c>
      <c r="C10687">
        <v>38220</v>
      </c>
      <c r="D10687">
        <v>43020</v>
      </c>
      <c r="E10687">
        <v>47760</v>
      </c>
      <c r="F10687">
        <v>51600</v>
      </c>
      <c r="G10687">
        <v>55440</v>
      </c>
      <c r="H10687">
        <v>59280</v>
      </c>
      <c r="I10687">
        <v>63060</v>
      </c>
      <c r="J10687">
        <v>66900</v>
      </c>
      <c r="K10687" t="s">
        <v>3088</v>
      </c>
      <c r="L10687">
        <v>5</v>
      </c>
      <c r="M10687">
        <v>60</v>
      </c>
      <c r="N10687" t="s">
        <v>4181</v>
      </c>
    </row>
    <row r="10688" spans="1:14" x14ac:dyDescent="0.2">
      <c r="A10688" t="s">
        <v>16447</v>
      </c>
      <c r="B10688">
        <v>28140</v>
      </c>
      <c r="C10688">
        <v>32160</v>
      </c>
      <c r="D10688">
        <v>36180</v>
      </c>
      <c r="E10688">
        <v>40200</v>
      </c>
      <c r="F10688">
        <v>43440</v>
      </c>
      <c r="G10688">
        <v>46680</v>
      </c>
      <c r="H10688">
        <v>49860</v>
      </c>
      <c r="I10688">
        <v>53100</v>
      </c>
      <c r="J10688">
        <v>56280</v>
      </c>
      <c r="K10688" t="s">
        <v>3088</v>
      </c>
      <c r="L10688">
        <v>7</v>
      </c>
      <c r="M10688">
        <v>60</v>
      </c>
      <c r="N10688" t="s">
        <v>3259</v>
      </c>
    </row>
    <row r="10689" spans="1:14" x14ac:dyDescent="0.2">
      <c r="A10689" t="s">
        <v>16448</v>
      </c>
      <c r="B10689">
        <v>27000</v>
      </c>
      <c r="C10689">
        <v>30840</v>
      </c>
      <c r="D10689">
        <v>34680</v>
      </c>
      <c r="E10689">
        <v>38520</v>
      </c>
      <c r="F10689">
        <v>41640</v>
      </c>
      <c r="G10689">
        <v>44700</v>
      </c>
      <c r="H10689">
        <v>47820</v>
      </c>
      <c r="I10689">
        <v>50880</v>
      </c>
      <c r="J10689">
        <v>53940</v>
      </c>
      <c r="K10689" t="s">
        <v>3088</v>
      </c>
      <c r="L10689">
        <v>9</v>
      </c>
      <c r="M10689">
        <v>60</v>
      </c>
      <c r="N10689" t="s">
        <v>3260</v>
      </c>
    </row>
    <row r="10690" spans="1:14" x14ac:dyDescent="0.2">
      <c r="A10690" t="s">
        <v>16449</v>
      </c>
      <c r="B10690">
        <v>27000</v>
      </c>
      <c r="C10690">
        <v>30840</v>
      </c>
      <c r="D10690">
        <v>34680</v>
      </c>
      <c r="E10690">
        <v>38520</v>
      </c>
      <c r="F10690">
        <v>41640</v>
      </c>
      <c r="G10690">
        <v>44700</v>
      </c>
      <c r="H10690">
        <v>47820</v>
      </c>
      <c r="I10690">
        <v>50880</v>
      </c>
      <c r="J10690">
        <v>53940</v>
      </c>
      <c r="K10690" t="s">
        <v>3088</v>
      </c>
      <c r="L10690">
        <v>11</v>
      </c>
      <c r="M10690">
        <v>60</v>
      </c>
      <c r="N10690" t="s">
        <v>3261</v>
      </c>
    </row>
    <row r="10691" spans="1:14" x14ac:dyDescent="0.2">
      <c r="A10691" t="s">
        <v>16450</v>
      </c>
      <c r="B10691">
        <v>27000</v>
      </c>
      <c r="C10691">
        <v>30840</v>
      </c>
      <c r="D10691">
        <v>34680</v>
      </c>
      <c r="E10691">
        <v>38520</v>
      </c>
      <c r="F10691">
        <v>41640</v>
      </c>
      <c r="G10691">
        <v>44700</v>
      </c>
      <c r="H10691">
        <v>47820</v>
      </c>
      <c r="I10691">
        <v>50880</v>
      </c>
      <c r="J10691">
        <v>53940</v>
      </c>
      <c r="K10691" t="s">
        <v>3088</v>
      </c>
      <c r="L10691">
        <v>13</v>
      </c>
      <c r="M10691">
        <v>60</v>
      </c>
      <c r="N10691" t="s">
        <v>3262</v>
      </c>
    </row>
    <row r="10692" spans="1:14" x14ac:dyDescent="0.2">
      <c r="A10692" t="s">
        <v>16451</v>
      </c>
      <c r="B10692">
        <v>42480</v>
      </c>
      <c r="C10692">
        <v>48540</v>
      </c>
      <c r="D10692">
        <v>54600</v>
      </c>
      <c r="E10692">
        <v>60660</v>
      </c>
      <c r="F10692">
        <v>65520</v>
      </c>
      <c r="G10692">
        <v>70380</v>
      </c>
      <c r="H10692">
        <v>75240</v>
      </c>
      <c r="I10692">
        <v>80100</v>
      </c>
      <c r="J10692">
        <v>84960</v>
      </c>
      <c r="K10692" t="s">
        <v>3088</v>
      </c>
      <c r="L10692">
        <v>15</v>
      </c>
      <c r="M10692">
        <v>60</v>
      </c>
      <c r="N10692" t="s">
        <v>3369</v>
      </c>
    </row>
    <row r="10693" spans="1:14" x14ac:dyDescent="0.2">
      <c r="A10693" t="s">
        <v>16452</v>
      </c>
      <c r="B10693">
        <v>37560</v>
      </c>
      <c r="C10693">
        <v>42900</v>
      </c>
      <c r="D10693">
        <v>48240</v>
      </c>
      <c r="E10693">
        <v>53580</v>
      </c>
      <c r="F10693">
        <v>57900</v>
      </c>
      <c r="G10693">
        <v>62160</v>
      </c>
      <c r="H10693">
        <v>66480</v>
      </c>
      <c r="I10693">
        <v>70740</v>
      </c>
      <c r="J10693">
        <v>75060</v>
      </c>
      <c r="K10693" t="s">
        <v>3088</v>
      </c>
      <c r="L10693">
        <v>17</v>
      </c>
      <c r="M10693">
        <v>60</v>
      </c>
      <c r="N10693" t="s">
        <v>4185</v>
      </c>
    </row>
    <row r="10694" spans="1:14" x14ac:dyDescent="0.2">
      <c r="A10694" t="s">
        <v>16453</v>
      </c>
      <c r="B10694">
        <v>29100</v>
      </c>
      <c r="C10694">
        <v>33240</v>
      </c>
      <c r="D10694">
        <v>37380</v>
      </c>
      <c r="E10694">
        <v>41520</v>
      </c>
      <c r="F10694">
        <v>44880</v>
      </c>
      <c r="G10694">
        <v>48180</v>
      </c>
      <c r="H10694">
        <v>51540</v>
      </c>
      <c r="I10694">
        <v>54840</v>
      </c>
      <c r="J10694">
        <v>58140</v>
      </c>
      <c r="K10694" t="s">
        <v>3088</v>
      </c>
      <c r="L10694">
        <v>19</v>
      </c>
      <c r="M10694">
        <v>60</v>
      </c>
      <c r="N10694" t="s">
        <v>3263</v>
      </c>
    </row>
    <row r="10695" spans="1:14" x14ac:dyDescent="0.2">
      <c r="A10695" t="s">
        <v>16454</v>
      </c>
      <c r="B10695">
        <v>28320</v>
      </c>
      <c r="C10695">
        <v>32340</v>
      </c>
      <c r="D10695">
        <v>36360</v>
      </c>
      <c r="E10695">
        <v>40380</v>
      </c>
      <c r="F10695">
        <v>43620</v>
      </c>
      <c r="G10695">
        <v>46860</v>
      </c>
      <c r="H10695">
        <v>50100</v>
      </c>
      <c r="I10695">
        <v>53340</v>
      </c>
      <c r="J10695">
        <v>56580</v>
      </c>
      <c r="K10695" t="s">
        <v>3088</v>
      </c>
      <c r="L10695">
        <v>21</v>
      </c>
      <c r="M10695">
        <v>60</v>
      </c>
      <c r="N10695" t="s">
        <v>3264</v>
      </c>
    </row>
    <row r="10696" spans="1:14" x14ac:dyDescent="0.2">
      <c r="A10696" t="s">
        <v>16455</v>
      </c>
      <c r="B10696">
        <v>42480</v>
      </c>
      <c r="C10696">
        <v>48540</v>
      </c>
      <c r="D10696">
        <v>54600</v>
      </c>
      <c r="E10696">
        <v>60660</v>
      </c>
      <c r="F10696">
        <v>65520</v>
      </c>
      <c r="G10696">
        <v>70380</v>
      </c>
      <c r="H10696">
        <v>75240</v>
      </c>
      <c r="I10696">
        <v>80100</v>
      </c>
      <c r="J10696">
        <v>84960</v>
      </c>
      <c r="K10696" t="s">
        <v>3088</v>
      </c>
      <c r="L10696">
        <v>23</v>
      </c>
      <c r="M10696">
        <v>60</v>
      </c>
      <c r="N10696" t="s">
        <v>3265</v>
      </c>
    </row>
    <row r="10697" spans="1:14" x14ac:dyDescent="0.2">
      <c r="A10697" t="s">
        <v>16456</v>
      </c>
      <c r="B10697">
        <v>27000</v>
      </c>
      <c r="C10697">
        <v>30840</v>
      </c>
      <c r="D10697">
        <v>34680</v>
      </c>
      <c r="E10697">
        <v>38520</v>
      </c>
      <c r="F10697">
        <v>41640</v>
      </c>
      <c r="G10697">
        <v>44700</v>
      </c>
      <c r="H10697">
        <v>47820</v>
      </c>
      <c r="I10697">
        <v>50880</v>
      </c>
      <c r="J10697">
        <v>53940</v>
      </c>
      <c r="K10697" t="s">
        <v>3088</v>
      </c>
      <c r="L10697">
        <v>25</v>
      </c>
      <c r="M10697">
        <v>60</v>
      </c>
      <c r="N10697" t="s">
        <v>3266</v>
      </c>
    </row>
    <row r="10698" spans="1:14" x14ac:dyDescent="0.2">
      <c r="A10698" t="s">
        <v>16457</v>
      </c>
      <c r="B10698">
        <v>31080</v>
      </c>
      <c r="C10698">
        <v>35520</v>
      </c>
      <c r="D10698">
        <v>39960</v>
      </c>
      <c r="E10698">
        <v>44340</v>
      </c>
      <c r="F10698">
        <v>47940</v>
      </c>
      <c r="G10698">
        <v>51480</v>
      </c>
      <c r="H10698">
        <v>55020</v>
      </c>
      <c r="I10698">
        <v>58560</v>
      </c>
      <c r="J10698">
        <v>62100</v>
      </c>
      <c r="K10698" t="s">
        <v>3088</v>
      </c>
      <c r="L10698">
        <v>27</v>
      </c>
      <c r="M10698">
        <v>60</v>
      </c>
      <c r="N10698" t="s">
        <v>3267</v>
      </c>
    </row>
    <row r="10699" spans="1:14" x14ac:dyDescent="0.2">
      <c r="A10699" t="s">
        <v>16458</v>
      </c>
      <c r="B10699">
        <v>37680</v>
      </c>
      <c r="C10699">
        <v>43080</v>
      </c>
      <c r="D10699">
        <v>48480</v>
      </c>
      <c r="E10699">
        <v>53820</v>
      </c>
      <c r="F10699">
        <v>58140</v>
      </c>
      <c r="G10699">
        <v>62460</v>
      </c>
      <c r="H10699">
        <v>66780</v>
      </c>
      <c r="I10699">
        <v>71100</v>
      </c>
      <c r="J10699">
        <v>75360</v>
      </c>
      <c r="K10699" t="s">
        <v>3088</v>
      </c>
      <c r="L10699">
        <v>29</v>
      </c>
      <c r="M10699">
        <v>60</v>
      </c>
      <c r="N10699" t="s">
        <v>3268</v>
      </c>
    </row>
    <row r="10700" spans="1:14" x14ac:dyDescent="0.2">
      <c r="A10700" t="s">
        <v>16459</v>
      </c>
      <c r="B10700">
        <v>27480</v>
      </c>
      <c r="C10700">
        <v>31380</v>
      </c>
      <c r="D10700">
        <v>35280</v>
      </c>
      <c r="E10700">
        <v>39180</v>
      </c>
      <c r="F10700">
        <v>42360</v>
      </c>
      <c r="G10700">
        <v>45480</v>
      </c>
      <c r="H10700">
        <v>48600</v>
      </c>
      <c r="I10700">
        <v>51720</v>
      </c>
      <c r="J10700">
        <v>54900</v>
      </c>
      <c r="K10700" t="s">
        <v>3088</v>
      </c>
      <c r="L10700">
        <v>31</v>
      </c>
      <c r="M10700">
        <v>60</v>
      </c>
      <c r="N10700" t="s">
        <v>3304</v>
      </c>
    </row>
    <row r="10701" spans="1:14" x14ac:dyDescent="0.2">
      <c r="A10701" t="s">
        <v>16460</v>
      </c>
      <c r="B10701">
        <v>29580</v>
      </c>
      <c r="C10701">
        <v>33840</v>
      </c>
      <c r="D10701">
        <v>38040</v>
      </c>
      <c r="E10701">
        <v>42240</v>
      </c>
      <c r="F10701">
        <v>45660</v>
      </c>
      <c r="G10701">
        <v>49020</v>
      </c>
      <c r="H10701">
        <v>52380</v>
      </c>
      <c r="I10701">
        <v>55800</v>
      </c>
      <c r="J10701">
        <v>59160</v>
      </c>
      <c r="K10701" t="s">
        <v>3088</v>
      </c>
      <c r="L10701">
        <v>33</v>
      </c>
      <c r="M10701">
        <v>60</v>
      </c>
      <c r="N10701" t="s">
        <v>3269</v>
      </c>
    </row>
    <row r="10702" spans="1:14" x14ac:dyDescent="0.2">
      <c r="A10702" t="s">
        <v>16461</v>
      </c>
      <c r="B10702">
        <v>28920</v>
      </c>
      <c r="C10702">
        <v>33060</v>
      </c>
      <c r="D10702">
        <v>37200</v>
      </c>
      <c r="E10702">
        <v>41280</v>
      </c>
      <c r="F10702">
        <v>44640</v>
      </c>
      <c r="G10702">
        <v>47940</v>
      </c>
      <c r="H10702">
        <v>51240</v>
      </c>
      <c r="I10702">
        <v>54540</v>
      </c>
      <c r="J10702">
        <v>57840</v>
      </c>
      <c r="K10702" t="s">
        <v>3088</v>
      </c>
      <c r="L10702">
        <v>35</v>
      </c>
      <c r="M10702">
        <v>60</v>
      </c>
      <c r="N10702" t="s">
        <v>3270</v>
      </c>
    </row>
    <row r="10703" spans="1:14" x14ac:dyDescent="0.2">
      <c r="A10703" t="s">
        <v>16462</v>
      </c>
      <c r="B10703">
        <v>42480</v>
      </c>
      <c r="C10703">
        <v>48540</v>
      </c>
      <c r="D10703">
        <v>54600</v>
      </c>
      <c r="E10703">
        <v>60660</v>
      </c>
      <c r="F10703">
        <v>65520</v>
      </c>
      <c r="G10703">
        <v>70380</v>
      </c>
      <c r="H10703">
        <v>75240</v>
      </c>
      <c r="I10703">
        <v>80100</v>
      </c>
      <c r="J10703">
        <v>84960</v>
      </c>
      <c r="K10703" t="s">
        <v>3088</v>
      </c>
      <c r="L10703">
        <v>37</v>
      </c>
      <c r="M10703">
        <v>60</v>
      </c>
      <c r="N10703" t="s">
        <v>3271</v>
      </c>
    </row>
    <row r="10704" spans="1:14" x14ac:dyDescent="0.2">
      <c r="A10704" t="s">
        <v>16463</v>
      </c>
      <c r="B10704">
        <v>27300</v>
      </c>
      <c r="C10704">
        <v>31200</v>
      </c>
      <c r="D10704">
        <v>35100</v>
      </c>
      <c r="E10704">
        <v>38940</v>
      </c>
      <c r="F10704">
        <v>42060</v>
      </c>
      <c r="G10704">
        <v>45180</v>
      </c>
      <c r="H10704">
        <v>48300</v>
      </c>
      <c r="I10704">
        <v>51420</v>
      </c>
      <c r="J10704">
        <v>54540</v>
      </c>
      <c r="K10704" t="s">
        <v>3088</v>
      </c>
      <c r="L10704">
        <v>39</v>
      </c>
      <c r="M10704">
        <v>60</v>
      </c>
      <c r="N10704" t="s">
        <v>3272</v>
      </c>
    </row>
    <row r="10705" spans="1:14" x14ac:dyDescent="0.2">
      <c r="A10705" t="s">
        <v>16464</v>
      </c>
      <c r="B10705">
        <v>27000</v>
      </c>
      <c r="C10705">
        <v>30840</v>
      </c>
      <c r="D10705">
        <v>34680</v>
      </c>
      <c r="E10705">
        <v>38520</v>
      </c>
      <c r="F10705">
        <v>41640</v>
      </c>
      <c r="G10705">
        <v>44700</v>
      </c>
      <c r="H10705">
        <v>47820</v>
      </c>
      <c r="I10705">
        <v>50880</v>
      </c>
      <c r="J10705">
        <v>53940</v>
      </c>
      <c r="K10705" t="s">
        <v>3088</v>
      </c>
      <c r="L10705">
        <v>41</v>
      </c>
      <c r="M10705">
        <v>60</v>
      </c>
      <c r="N10705" t="s">
        <v>3371</v>
      </c>
    </row>
    <row r="10706" spans="1:14" x14ac:dyDescent="0.2">
      <c r="A10706" t="s">
        <v>16465</v>
      </c>
      <c r="B10706">
        <v>27000</v>
      </c>
      <c r="C10706">
        <v>30840</v>
      </c>
      <c r="D10706">
        <v>34680</v>
      </c>
      <c r="E10706">
        <v>38520</v>
      </c>
      <c r="F10706">
        <v>41640</v>
      </c>
      <c r="G10706">
        <v>44700</v>
      </c>
      <c r="H10706">
        <v>47820</v>
      </c>
      <c r="I10706">
        <v>50880</v>
      </c>
      <c r="J10706">
        <v>53940</v>
      </c>
      <c r="K10706" t="s">
        <v>3088</v>
      </c>
      <c r="L10706">
        <v>43</v>
      </c>
      <c r="M10706">
        <v>60</v>
      </c>
      <c r="N10706" t="s">
        <v>3273</v>
      </c>
    </row>
    <row r="10707" spans="1:14" x14ac:dyDescent="0.2">
      <c r="A10707" t="s">
        <v>16466</v>
      </c>
      <c r="B10707">
        <v>27000</v>
      </c>
      <c r="C10707">
        <v>30840</v>
      </c>
      <c r="D10707">
        <v>34680</v>
      </c>
      <c r="E10707">
        <v>38520</v>
      </c>
      <c r="F10707">
        <v>41640</v>
      </c>
      <c r="G10707">
        <v>44700</v>
      </c>
      <c r="H10707">
        <v>47820</v>
      </c>
      <c r="I10707">
        <v>50880</v>
      </c>
      <c r="J10707">
        <v>53940</v>
      </c>
      <c r="K10707" t="s">
        <v>3088</v>
      </c>
      <c r="L10707">
        <v>45</v>
      </c>
      <c r="M10707">
        <v>60</v>
      </c>
      <c r="N10707" t="s">
        <v>3274</v>
      </c>
    </row>
    <row r="10708" spans="1:14" x14ac:dyDescent="0.2">
      <c r="A10708" t="s">
        <v>16467</v>
      </c>
      <c r="B10708">
        <v>30660</v>
      </c>
      <c r="C10708">
        <v>35040</v>
      </c>
      <c r="D10708">
        <v>39420</v>
      </c>
      <c r="E10708">
        <v>43800</v>
      </c>
      <c r="F10708">
        <v>47340</v>
      </c>
      <c r="G10708">
        <v>50820</v>
      </c>
      <c r="H10708">
        <v>54360</v>
      </c>
      <c r="I10708">
        <v>57840</v>
      </c>
      <c r="J10708">
        <v>61320</v>
      </c>
      <c r="K10708" t="s">
        <v>3088</v>
      </c>
      <c r="L10708">
        <v>47</v>
      </c>
      <c r="M10708">
        <v>60</v>
      </c>
      <c r="N10708" t="s">
        <v>2233</v>
      </c>
    </row>
    <row r="10709" spans="1:14" x14ac:dyDescent="0.2">
      <c r="A10709" t="s">
        <v>16468</v>
      </c>
      <c r="B10709">
        <v>37560</v>
      </c>
      <c r="C10709">
        <v>42900</v>
      </c>
      <c r="D10709">
        <v>48240</v>
      </c>
      <c r="E10709">
        <v>53580</v>
      </c>
      <c r="F10709">
        <v>57900</v>
      </c>
      <c r="G10709">
        <v>62160</v>
      </c>
      <c r="H10709">
        <v>66480</v>
      </c>
      <c r="I10709">
        <v>70740</v>
      </c>
      <c r="J10709">
        <v>75060</v>
      </c>
      <c r="K10709" t="s">
        <v>3088</v>
      </c>
      <c r="L10709">
        <v>49</v>
      </c>
      <c r="M10709">
        <v>60</v>
      </c>
      <c r="N10709" t="s">
        <v>3373</v>
      </c>
    </row>
    <row r="10710" spans="1:14" x14ac:dyDescent="0.2">
      <c r="A10710" t="s">
        <v>16469</v>
      </c>
      <c r="B10710">
        <v>27000</v>
      </c>
      <c r="C10710">
        <v>30840</v>
      </c>
      <c r="D10710">
        <v>34680</v>
      </c>
      <c r="E10710">
        <v>38520</v>
      </c>
      <c r="F10710">
        <v>41640</v>
      </c>
      <c r="G10710">
        <v>44700</v>
      </c>
      <c r="H10710">
        <v>47820</v>
      </c>
      <c r="I10710">
        <v>50880</v>
      </c>
      <c r="J10710">
        <v>53940</v>
      </c>
      <c r="K10710" t="s">
        <v>3088</v>
      </c>
      <c r="L10710">
        <v>51</v>
      </c>
      <c r="M10710">
        <v>60</v>
      </c>
      <c r="N10710" t="s">
        <v>3311</v>
      </c>
    </row>
    <row r="10711" spans="1:14" x14ac:dyDescent="0.2">
      <c r="A10711" t="s">
        <v>16470</v>
      </c>
      <c r="B10711">
        <v>27000</v>
      </c>
      <c r="C10711">
        <v>30840</v>
      </c>
      <c r="D10711">
        <v>34680</v>
      </c>
      <c r="E10711">
        <v>38520</v>
      </c>
      <c r="F10711">
        <v>41640</v>
      </c>
      <c r="G10711">
        <v>44700</v>
      </c>
      <c r="H10711">
        <v>47820</v>
      </c>
      <c r="I10711">
        <v>50880</v>
      </c>
      <c r="J10711">
        <v>53940</v>
      </c>
      <c r="K10711" t="s">
        <v>3088</v>
      </c>
      <c r="L10711">
        <v>53</v>
      </c>
      <c r="M10711">
        <v>60</v>
      </c>
      <c r="N10711" t="s">
        <v>3762</v>
      </c>
    </row>
    <row r="10712" spans="1:14" x14ac:dyDescent="0.2">
      <c r="A10712" t="s">
        <v>16471</v>
      </c>
      <c r="B10712">
        <v>29340</v>
      </c>
      <c r="C10712">
        <v>33540</v>
      </c>
      <c r="D10712">
        <v>37740</v>
      </c>
      <c r="E10712">
        <v>41880</v>
      </c>
      <c r="F10712">
        <v>45240</v>
      </c>
      <c r="G10712">
        <v>48600</v>
      </c>
      <c r="H10712">
        <v>51960</v>
      </c>
      <c r="I10712">
        <v>55320</v>
      </c>
      <c r="J10712">
        <v>58680</v>
      </c>
      <c r="K10712" t="s">
        <v>3088</v>
      </c>
      <c r="L10712">
        <v>55</v>
      </c>
      <c r="M10712">
        <v>60</v>
      </c>
      <c r="N10712" t="s">
        <v>3379</v>
      </c>
    </row>
    <row r="10713" spans="1:14" x14ac:dyDescent="0.2">
      <c r="A10713" t="s">
        <v>16472</v>
      </c>
      <c r="B10713">
        <v>27000</v>
      </c>
      <c r="C10713">
        <v>30840</v>
      </c>
      <c r="D10713">
        <v>34680</v>
      </c>
      <c r="E10713">
        <v>38520</v>
      </c>
      <c r="F10713">
        <v>41640</v>
      </c>
      <c r="G10713">
        <v>44700</v>
      </c>
      <c r="H10713">
        <v>47820</v>
      </c>
      <c r="I10713">
        <v>50880</v>
      </c>
      <c r="J10713">
        <v>53940</v>
      </c>
      <c r="K10713" t="s">
        <v>3088</v>
      </c>
      <c r="L10713">
        <v>57</v>
      </c>
      <c r="M10713">
        <v>60</v>
      </c>
      <c r="N10713" t="s">
        <v>2844</v>
      </c>
    </row>
    <row r="10714" spans="1:14" x14ac:dyDescent="0.2">
      <c r="A10714" t="s">
        <v>16473</v>
      </c>
      <c r="B10714">
        <v>32040</v>
      </c>
      <c r="C10714">
        <v>36600</v>
      </c>
      <c r="D10714">
        <v>41160</v>
      </c>
      <c r="E10714">
        <v>45720</v>
      </c>
      <c r="F10714">
        <v>49380</v>
      </c>
      <c r="G10714">
        <v>53040</v>
      </c>
      <c r="H10714">
        <v>56700</v>
      </c>
      <c r="I10714">
        <v>60360</v>
      </c>
      <c r="J10714">
        <v>64020</v>
      </c>
      <c r="K10714" t="s">
        <v>3088</v>
      </c>
      <c r="L10714">
        <v>59</v>
      </c>
      <c r="M10714">
        <v>60</v>
      </c>
      <c r="N10714" t="s">
        <v>4145</v>
      </c>
    </row>
    <row r="10715" spans="1:14" x14ac:dyDescent="0.2">
      <c r="A10715" t="s">
        <v>16474</v>
      </c>
      <c r="B10715">
        <v>32640</v>
      </c>
      <c r="C10715">
        <v>37320</v>
      </c>
      <c r="D10715">
        <v>42000</v>
      </c>
      <c r="E10715">
        <v>46620</v>
      </c>
      <c r="F10715">
        <v>50400</v>
      </c>
      <c r="G10715">
        <v>54120</v>
      </c>
      <c r="H10715">
        <v>57840</v>
      </c>
      <c r="I10715">
        <v>61560</v>
      </c>
      <c r="J10715">
        <v>65280</v>
      </c>
      <c r="K10715" t="s">
        <v>3088</v>
      </c>
      <c r="L10715">
        <v>61</v>
      </c>
      <c r="M10715">
        <v>60</v>
      </c>
      <c r="N10715" t="s">
        <v>3275</v>
      </c>
    </row>
    <row r="10716" spans="1:14" x14ac:dyDescent="0.2">
      <c r="A10716" t="s">
        <v>16475</v>
      </c>
      <c r="B10716">
        <v>27000</v>
      </c>
      <c r="C10716">
        <v>30840</v>
      </c>
      <c r="D10716">
        <v>34680</v>
      </c>
      <c r="E10716">
        <v>38520</v>
      </c>
      <c r="F10716">
        <v>41640</v>
      </c>
      <c r="G10716">
        <v>44700</v>
      </c>
      <c r="H10716">
        <v>47820</v>
      </c>
      <c r="I10716">
        <v>50880</v>
      </c>
      <c r="J10716">
        <v>53940</v>
      </c>
      <c r="K10716" t="s">
        <v>3088</v>
      </c>
      <c r="L10716">
        <v>63</v>
      </c>
      <c r="M10716">
        <v>60</v>
      </c>
      <c r="N10716" t="s">
        <v>3276</v>
      </c>
    </row>
    <row r="10717" spans="1:14" x14ac:dyDescent="0.2">
      <c r="A10717" t="s">
        <v>16476</v>
      </c>
      <c r="B10717">
        <v>27000</v>
      </c>
      <c r="C10717">
        <v>30840</v>
      </c>
      <c r="D10717">
        <v>34680</v>
      </c>
      <c r="E10717">
        <v>38520</v>
      </c>
      <c r="F10717">
        <v>41640</v>
      </c>
      <c r="G10717">
        <v>44700</v>
      </c>
      <c r="H10717">
        <v>47820</v>
      </c>
      <c r="I10717">
        <v>50880</v>
      </c>
      <c r="J10717">
        <v>53940</v>
      </c>
      <c r="K10717" t="s">
        <v>3088</v>
      </c>
      <c r="L10717">
        <v>65</v>
      </c>
      <c r="M10717">
        <v>60</v>
      </c>
      <c r="N10717" t="s">
        <v>3277</v>
      </c>
    </row>
    <row r="10718" spans="1:14" x14ac:dyDescent="0.2">
      <c r="A10718" t="s">
        <v>16477</v>
      </c>
      <c r="B10718">
        <v>37560</v>
      </c>
      <c r="C10718">
        <v>42900</v>
      </c>
      <c r="D10718">
        <v>48240</v>
      </c>
      <c r="E10718">
        <v>53580</v>
      </c>
      <c r="F10718">
        <v>57900</v>
      </c>
      <c r="G10718">
        <v>62160</v>
      </c>
      <c r="H10718">
        <v>66480</v>
      </c>
      <c r="I10718">
        <v>70740</v>
      </c>
      <c r="J10718">
        <v>75060</v>
      </c>
      <c r="K10718" t="s">
        <v>3088</v>
      </c>
      <c r="L10718">
        <v>67</v>
      </c>
      <c r="M10718">
        <v>60</v>
      </c>
      <c r="N10718" t="s">
        <v>3326</v>
      </c>
    </row>
    <row r="10719" spans="1:14" x14ac:dyDescent="0.2">
      <c r="A10719" t="s">
        <v>16478</v>
      </c>
      <c r="B10719">
        <v>27000</v>
      </c>
      <c r="C10719">
        <v>30840</v>
      </c>
      <c r="D10719">
        <v>34680</v>
      </c>
      <c r="E10719">
        <v>38520</v>
      </c>
      <c r="F10719">
        <v>41640</v>
      </c>
      <c r="G10719">
        <v>44700</v>
      </c>
      <c r="H10719">
        <v>47820</v>
      </c>
      <c r="I10719">
        <v>50880</v>
      </c>
      <c r="J10719">
        <v>53940</v>
      </c>
      <c r="K10719" t="s">
        <v>3088</v>
      </c>
      <c r="L10719">
        <v>69</v>
      </c>
      <c r="M10719">
        <v>60</v>
      </c>
      <c r="N10719" t="s">
        <v>3278</v>
      </c>
    </row>
    <row r="10720" spans="1:14" x14ac:dyDescent="0.2">
      <c r="A10720" t="s">
        <v>16479</v>
      </c>
      <c r="B10720">
        <v>27000</v>
      </c>
      <c r="C10720">
        <v>30840</v>
      </c>
      <c r="D10720">
        <v>34680</v>
      </c>
      <c r="E10720">
        <v>38520</v>
      </c>
      <c r="F10720">
        <v>41640</v>
      </c>
      <c r="G10720">
        <v>44700</v>
      </c>
      <c r="H10720">
        <v>47820</v>
      </c>
      <c r="I10720">
        <v>50880</v>
      </c>
      <c r="J10720">
        <v>53940</v>
      </c>
      <c r="K10720" t="s">
        <v>3088</v>
      </c>
      <c r="L10720">
        <v>71</v>
      </c>
      <c r="M10720">
        <v>60</v>
      </c>
      <c r="N10720" t="s">
        <v>2967</v>
      </c>
    </row>
    <row r="10721" spans="1:14" x14ac:dyDescent="0.2">
      <c r="A10721" t="s">
        <v>16480</v>
      </c>
      <c r="B10721">
        <v>35220</v>
      </c>
      <c r="C10721">
        <v>40260</v>
      </c>
      <c r="D10721">
        <v>45300</v>
      </c>
      <c r="E10721">
        <v>50280</v>
      </c>
      <c r="F10721">
        <v>54360</v>
      </c>
      <c r="G10721">
        <v>58380</v>
      </c>
      <c r="H10721">
        <v>62400</v>
      </c>
      <c r="I10721">
        <v>66420</v>
      </c>
      <c r="J10721">
        <v>70440</v>
      </c>
      <c r="K10721" t="s">
        <v>3088</v>
      </c>
      <c r="L10721">
        <v>73</v>
      </c>
      <c r="M10721">
        <v>60</v>
      </c>
      <c r="N10721" t="s">
        <v>3327</v>
      </c>
    </row>
    <row r="10722" spans="1:14" x14ac:dyDescent="0.2">
      <c r="A10722" t="s">
        <v>16481</v>
      </c>
      <c r="B10722">
        <v>27000</v>
      </c>
      <c r="C10722">
        <v>30840</v>
      </c>
      <c r="D10722">
        <v>34680</v>
      </c>
      <c r="E10722">
        <v>38520</v>
      </c>
      <c r="F10722">
        <v>41640</v>
      </c>
      <c r="G10722">
        <v>44700</v>
      </c>
      <c r="H10722">
        <v>47820</v>
      </c>
      <c r="I10722">
        <v>50880</v>
      </c>
      <c r="J10722">
        <v>53940</v>
      </c>
      <c r="K10722" t="s">
        <v>3088</v>
      </c>
      <c r="L10722">
        <v>75</v>
      </c>
      <c r="M10722">
        <v>60</v>
      </c>
      <c r="N10722" t="s">
        <v>3384</v>
      </c>
    </row>
    <row r="10723" spans="1:14" x14ac:dyDescent="0.2">
      <c r="A10723" t="s">
        <v>16482</v>
      </c>
      <c r="B10723">
        <v>42480</v>
      </c>
      <c r="C10723">
        <v>48540</v>
      </c>
      <c r="D10723">
        <v>54600</v>
      </c>
      <c r="E10723">
        <v>60660</v>
      </c>
      <c r="F10723">
        <v>65520</v>
      </c>
      <c r="G10723">
        <v>70380</v>
      </c>
      <c r="H10723">
        <v>75240</v>
      </c>
      <c r="I10723">
        <v>80100</v>
      </c>
      <c r="J10723">
        <v>84960</v>
      </c>
      <c r="K10723" t="s">
        <v>3088</v>
      </c>
      <c r="L10723">
        <v>77</v>
      </c>
      <c r="M10723">
        <v>60</v>
      </c>
      <c r="N10723" t="s">
        <v>4107</v>
      </c>
    </row>
    <row r="10724" spans="1:14" x14ac:dyDescent="0.2">
      <c r="A10724" t="s">
        <v>16483</v>
      </c>
      <c r="B10724">
        <v>31500</v>
      </c>
      <c r="C10724">
        <v>36000</v>
      </c>
      <c r="D10724">
        <v>40500</v>
      </c>
      <c r="E10724">
        <v>44940</v>
      </c>
      <c r="F10724">
        <v>48540</v>
      </c>
      <c r="G10724">
        <v>52140</v>
      </c>
      <c r="H10724">
        <v>55740</v>
      </c>
      <c r="I10724">
        <v>59340</v>
      </c>
      <c r="J10724">
        <v>62940</v>
      </c>
      <c r="K10724" t="s">
        <v>3088</v>
      </c>
      <c r="L10724">
        <v>79</v>
      </c>
      <c r="M10724">
        <v>60</v>
      </c>
      <c r="N10724" t="s">
        <v>3279</v>
      </c>
    </row>
    <row r="10725" spans="1:14" x14ac:dyDescent="0.2">
      <c r="A10725" t="s">
        <v>16484</v>
      </c>
      <c r="B10725">
        <v>27900</v>
      </c>
      <c r="C10725">
        <v>31860</v>
      </c>
      <c r="D10725">
        <v>35820</v>
      </c>
      <c r="E10725">
        <v>39780</v>
      </c>
      <c r="F10725">
        <v>43020</v>
      </c>
      <c r="G10725">
        <v>46200</v>
      </c>
      <c r="H10725">
        <v>49380</v>
      </c>
      <c r="I10725">
        <v>52560</v>
      </c>
      <c r="J10725">
        <v>55740</v>
      </c>
      <c r="K10725" t="s">
        <v>3088</v>
      </c>
      <c r="L10725">
        <v>81</v>
      </c>
      <c r="M10725">
        <v>60</v>
      </c>
      <c r="N10725" t="s">
        <v>3386</v>
      </c>
    </row>
    <row r="10726" spans="1:14" x14ac:dyDescent="0.2">
      <c r="A10726" t="s">
        <v>16485</v>
      </c>
      <c r="B10726">
        <v>29160</v>
      </c>
      <c r="C10726">
        <v>33300</v>
      </c>
      <c r="D10726">
        <v>37440</v>
      </c>
      <c r="E10726">
        <v>41580</v>
      </c>
      <c r="F10726">
        <v>44940</v>
      </c>
      <c r="G10726">
        <v>48240</v>
      </c>
      <c r="H10726">
        <v>51600</v>
      </c>
      <c r="I10726">
        <v>54900</v>
      </c>
      <c r="J10726">
        <v>58260</v>
      </c>
      <c r="K10726" t="s">
        <v>3088</v>
      </c>
      <c r="L10726">
        <v>83</v>
      </c>
      <c r="M10726">
        <v>60</v>
      </c>
      <c r="N10726" t="s">
        <v>3280</v>
      </c>
    </row>
    <row r="10727" spans="1:14" x14ac:dyDescent="0.2">
      <c r="A10727" t="s">
        <v>16486</v>
      </c>
      <c r="B10727">
        <v>27000</v>
      </c>
      <c r="C10727">
        <v>30840</v>
      </c>
      <c r="D10727">
        <v>34680</v>
      </c>
      <c r="E10727">
        <v>38520</v>
      </c>
      <c r="F10727">
        <v>41640</v>
      </c>
      <c r="G10727">
        <v>44700</v>
      </c>
      <c r="H10727">
        <v>47820</v>
      </c>
      <c r="I10727">
        <v>50880</v>
      </c>
      <c r="J10727">
        <v>53940</v>
      </c>
      <c r="K10727" t="s">
        <v>3088</v>
      </c>
      <c r="L10727">
        <v>85</v>
      </c>
      <c r="M10727">
        <v>60</v>
      </c>
      <c r="N10727" t="s">
        <v>3281</v>
      </c>
    </row>
    <row r="10728" spans="1:14" x14ac:dyDescent="0.2">
      <c r="A10728" t="s">
        <v>16487</v>
      </c>
      <c r="B10728">
        <v>27000</v>
      </c>
      <c r="C10728">
        <v>30840</v>
      </c>
      <c r="D10728">
        <v>34680</v>
      </c>
      <c r="E10728">
        <v>38520</v>
      </c>
      <c r="F10728">
        <v>41640</v>
      </c>
      <c r="G10728">
        <v>44700</v>
      </c>
      <c r="H10728">
        <v>47820</v>
      </c>
      <c r="I10728">
        <v>50880</v>
      </c>
      <c r="J10728">
        <v>53940</v>
      </c>
      <c r="K10728" t="s">
        <v>3088</v>
      </c>
      <c r="L10728">
        <v>87</v>
      </c>
      <c r="M10728">
        <v>60</v>
      </c>
      <c r="N10728" t="s">
        <v>3282</v>
      </c>
    </row>
    <row r="10729" spans="1:14" x14ac:dyDescent="0.2">
      <c r="A10729" t="s">
        <v>16488</v>
      </c>
      <c r="B10729">
        <v>29100</v>
      </c>
      <c r="C10729">
        <v>33240</v>
      </c>
      <c r="D10729">
        <v>37380</v>
      </c>
      <c r="E10729">
        <v>41520</v>
      </c>
      <c r="F10729">
        <v>44880</v>
      </c>
      <c r="G10729">
        <v>48180</v>
      </c>
      <c r="H10729">
        <v>51540</v>
      </c>
      <c r="I10729">
        <v>54840</v>
      </c>
      <c r="J10729">
        <v>58140</v>
      </c>
      <c r="K10729" t="s">
        <v>3088</v>
      </c>
      <c r="L10729">
        <v>89</v>
      </c>
      <c r="M10729">
        <v>60</v>
      </c>
      <c r="N10729" t="s">
        <v>3283</v>
      </c>
    </row>
    <row r="10730" spans="1:14" x14ac:dyDescent="0.2">
      <c r="A10730" t="s">
        <v>16489</v>
      </c>
      <c r="B10730">
        <v>32040</v>
      </c>
      <c r="C10730">
        <v>36600</v>
      </c>
      <c r="D10730">
        <v>41160</v>
      </c>
      <c r="E10730">
        <v>45720</v>
      </c>
      <c r="F10730">
        <v>49380</v>
      </c>
      <c r="G10730">
        <v>53040</v>
      </c>
      <c r="H10730">
        <v>56700</v>
      </c>
      <c r="I10730">
        <v>60360</v>
      </c>
      <c r="J10730">
        <v>64020</v>
      </c>
      <c r="K10730" t="s">
        <v>3088</v>
      </c>
      <c r="L10730">
        <v>91</v>
      </c>
      <c r="M10730">
        <v>60</v>
      </c>
      <c r="N10730" t="s">
        <v>2977</v>
      </c>
    </row>
    <row r="10731" spans="1:14" x14ac:dyDescent="0.2">
      <c r="A10731" t="s">
        <v>16490</v>
      </c>
      <c r="B10731">
        <v>32460</v>
      </c>
      <c r="C10731">
        <v>37080</v>
      </c>
      <c r="D10731">
        <v>41700</v>
      </c>
      <c r="E10731">
        <v>46320</v>
      </c>
      <c r="F10731">
        <v>50040</v>
      </c>
      <c r="G10731">
        <v>53760</v>
      </c>
      <c r="H10731">
        <v>57480</v>
      </c>
      <c r="I10731">
        <v>61200</v>
      </c>
      <c r="J10731">
        <v>64860</v>
      </c>
      <c r="K10731" t="s">
        <v>3088</v>
      </c>
      <c r="L10731">
        <v>93</v>
      </c>
      <c r="M10731">
        <v>60</v>
      </c>
      <c r="N10731" t="s">
        <v>3008</v>
      </c>
    </row>
    <row r="10732" spans="1:14" x14ac:dyDescent="0.2">
      <c r="A10732" t="s">
        <v>16491</v>
      </c>
      <c r="B10732">
        <v>27000</v>
      </c>
      <c r="C10732">
        <v>30840</v>
      </c>
      <c r="D10732">
        <v>34680</v>
      </c>
      <c r="E10732">
        <v>38520</v>
      </c>
      <c r="F10732">
        <v>41640</v>
      </c>
      <c r="G10732">
        <v>44700</v>
      </c>
      <c r="H10732">
        <v>47820</v>
      </c>
      <c r="I10732">
        <v>50880</v>
      </c>
      <c r="J10732">
        <v>53940</v>
      </c>
      <c r="K10732" t="s">
        <v>3088</v>
      </c>
      <c r="L10732">
        <v>95</v>
      </c>
      <c r="M10732">
        <v>60</v>
      </c>
      <c r="N10732" t="s">
        <v>3284</v>
      </c>
    </row>
    <row r="10733" spans="1:14" x14ac:dyDescent="0.2">
      <c r="A10733" t="s">
        <v>16492</v>
      </c>
      <c r="B10733">
        <v>31380</v>
      </c>
      <c r="C10733">
        <v>35880</v>
      </c>
      <c r="D10733">
        <v>40380</v>
      </c>
      <c r="E10733">
        <v>44820</v>
      </c>
      <c r="F10733">
        <v>48420</v>
      </c>
      <c r="G10733">
        <v>52020</v>
      </c>
      <c r="H10733">
        <v>55620</v>
      </c>
      <c r="I10733">
        <v>59220</v>
      </c>
      <c r="J10733">
        <v>62760</v>
      </c>
      <c r="K10733" t="s">
        <v>3088</v>
      </c>
      <c r="L10733">
        <v>97</v>
      </c>
      <c r="M10733">
        <v>60</v>
      </c>
      <c r="N10733" t="s">
        <v>3009</v>
      </c>
    </row>
    <row r="10734" spans="1:14" x14ac:dyDescent="0.2">
      <c r="A10734" t="s">
        <v>16493</v>
      </c>
      <c r="B10734">
        <v>27000</v>
      </c>
      <c r="C10734">
        <v>30840</v>
      </c>
      <c r="D10734">
        <v>34680</v>
      </c>
      <c r="E10734">
        <v>38520</v>
      </c>
      <c r="F10734">
        <v>41640</v>
      </c>
      <c r="G10734">
        <v>44700</v>
      </c>
      <c r="H10734">
        <v>47820</v>
      </c>
      <c r="I10734">
        <v>50880</v>
      </c>
      <c r="J10734">
        <v>53940</v>
      </c>
      <c r="K10734" t="s">
        <v>3088</v>
      </c>
      <c r="L10734">
        <v>99</v>
      </c>
      <c r="M10734">
        <v>60</v>
      </c>
      <c r="N10734" t="s">
        <v>3569</v>
      </c>
    </row>
    <row r="10735" spans="1:14" x14ac:dyDescent="0.2">
      <c r="A10735" t="s">
        <v>16494</v>
      </c>
      <c r="B10735">
        <v>36720</v>
      </c>
      <c r="C10735">
        <v>41940</v>
      </c>
      <c r="D10735">
        <v>47160</v>
      </c>
      <c r="E10735">
        <v>52380</v>
      </c>
      <c r="F10735">
        <v>56580</v>
      </c>
      <c r="G10735">
        <v>60780</v>
      </c>
      <c r="H10735">
        <v>64980</v>
      </c>
      <c r="I10735">
        <v>69180</v>
      </c>
      <c r="J10735">
        <v>73380</v>
      </c>
      <c r="K10735" t="s">
        <v>3088</v>
      </c>
      <c r="L10735">
        <v>101</v>
      </c>
      <c r="M10735">
        <v>60</v>
      </c>
      <c r="N10735" t="s">
        <v>4108</v>
      </c>
    </row>
    <row r="10736" spans="1:14" x14ac:dyDescent="0.2">
      <c r="A10736" t="s">
        <v>16495</v>
      </c>
      <c r="B10736">
        <v>37680</v>
      </c>
      <c r="C10736">
        <v>43080</v>
      </c>
      <c r="D10736">
        <v>48480</v>
      </c>
      <c r="E10736">
        <v>53820</v>
      </c>
      <c r="F10736">
        <v>58140</v>
      </c>
      <c r="G10736">
        <v>62460</v>
      </c>
      <c r="H10736">
        <v>66780</v>
      </c>
      <c r="I10736">
        <v>71100</v>
      </c>
      <c r="J10736">
        <v>75360</v>
      </c>
      <c r="K10736" t="s">
        <v>3088</v>
      </c>
      <c r="L10736">
        <v>103</v>
      </c>
      <c r="M10736">
        <v>60</v>
      </c>
      <c r="N10736" t="s">
        <v>3331</v>
      </c>
    </row>
    <row r="10737" spans="1:14" x14ac:dyDescent="0.2">
      <c r="A10737" t="s">
        <v>16496</v>
      </c>
      <c r="B10737">
        <v>27900</v>
      </c>
      <c r="C10737">
        <v>31860</v>
      </c>
      <c r="D10737">
        <v>35820</v>
      </c>
      <c r="E10737">
        <v>39780</v>
      </c>
      <c r="F10737">
        <v>43020</v>
      </c>
      <c r="G10737">
        <v>46200</v>
      </c>
      <c r="H10737">
        <v>49380</v>
      </c>
      <c r="I10737">
        <v>52560</v>
      </c>
      <c r="J10737">
        <v>55740</v>
      </c>
      <c r="K10737" t="s">
        <v>3088</v>
      </c>
      <c r="L10737">
        <v>105</v>
      </c>
      <c r="M10737">
        <v>60</v>
      </c>
      <c r="N10737" t="s">
        <v>2253</v>
      </c>
    </row>
    <row r="10738" spans="1:14" x14ac:dyDescent="0.2">
      <c r="A10738" t="s">
        <v>16497</v>
      </c>
      <c r="B10738">
        <v>28260</v>
      </c>
      <c r="C10738">
        <v>32280</v>
      </c>
      <c r="D10738">
        <v>36300</v>
      </c>
      <c r="E10738">
        <v>40320</v>
      </c>
      <c r="F10738">
        <v>43560</v>
      </c>
      <c r="G10738">
        <v>46800</v>
      </c>
      <c r="H10738">
        <v>50040</v>
      </c>
      <c r="I10738">
        <v>53280</v>
      </c>
      <c r="J10738">
        <v>56460</v>
      </c>
      <c r="K10738" t="s">
        <v>3088</v>
      </c>
      <c r="L10738">
        <v>107</v>
      </c>
      <c r="M10738">
        <v>60</v>
      </c>
      <c r="N10738" t="s">
        <v>2254</v>
      </c>
    </row>
    <row r="10739" spans="1:14" x14ac:dyDescent="0.2">
      <c r="A10739" t="s">
        <v>16498</v>
      </c>
      <c r="B10739">
        <v>27000</v>
      </c>
      <c r="C10739">
        <v>30840</v>
      </c>
      <c r="D10739">
        <v>34680</v>
      </c>
      <c r="E10739">
        <v>38520</v>
      </c>
      <c r="F10739">
        <v>41640</v>
      </c>
      <c r="G10739">
        <v>44700</v>
      </c>
      <c r="H10739">
        <v>47820</v>
      </c>
      <c r="I10739">
        <v>50880</v>
      </c>
      <c r="J10739">
        <v>53940</v>
      </c>
      <c r="K10739" t="s">
        <v>3088</v>
      </c>
      <c r="L10739">
        <v>109</v>
      </c>
      <c r="M10739">
        <v>60</v>
      </c>
      <c r="N10739" t="s">
        <v>3333</v>
      </c>
    </row>
    <row r="10740" spans="1:14" x14ac:dyDescent="0.2">
      <c r="A10740" t="s">
        <v>16499</v>
      </c>
      <c r="B10740">
        <v>37680</v>
      </c>
      <c r="C10740">
        <v>43080</v>
      </c>
      <c r="D10740">
        <v>48480</v>
      </c>
      <c r="E10740">
        <v>53820</v>
      </c>
      <c r="F10740">
        <v>58140</v>
      </c>
      <c r="G10740">
        <v>62460</v>
      </c>
      <c r="H10740">
        <v>66780</v>
      </c>
      <c r="I10740">
        <v>71100</v>
      </c>
      <c r="J10740">
        <v>75360</v>
      </c>
      <c r="K10740" t="s">
        <v>3088</v>
      </c>
      <c r="L10740">
        <v>111</v>
      </c>
      <c r="M10740">
        <v>60</v>
      </c>
      <c r="N10740" t="s">
        <v>3334</v>
      </c>
    </row>
    <row r="10741" spans="1:14" x14ac:dyDescent="0.2">
      <c r="A10741" t="s">
        <v>16500</v>
      </c>
      <c r="B10741">
        <v>37560</v>
      </c>
      <c r="C10741">
        <v>42900</v>
      </c>
      <c r="D10741">
        <v>48240</v>
      </c>
      <c r="E10741">
        <v>53580</v>
      </c>
      <c r="F10741">
        <v>57900</v>
      </c>
      <c r="G10741">
        <v>62160</v>
      </c>
      <c r="H10741">
        <v>66480</v>
      </c>
      <c r="I10741">
        <v>70740</v>
      </c>
      <c r="J10741">
        <v>75060</v>
      </c>
      <c r="K10741" t="s">
        <v>3088</v>
      </c>
      <c r="L10741">
        <v>113</v>
      </c>
      <c r="M10741">
        <v>60</v>
      </c>
      <c r="N10741" t="s">
        <v>2255</v>
      </c>
    </row>
    <row r="10742" spans="1:14" x14ac:dyDescent="0.2">
      <c r="A10742" t="s">
        <v>16501</v>
      </c>
      <c r="B10742">
        <v>27000</v>
      </c>
      <c r="C10742">
        <v>30840</v>
      </c>
      <c r="D10742">
        <v>34680</v>
      </c>
      <c r="E10742">
        <v>38520</v>
      </c>
      <c r="F10742">
        <v>41640</v>
      </c>
      <c r="G10742">
        <v>44700</v>
      </c>
      <c r="H10742">
        <v>47820</v>
      </c>
      <c r="I10742">
        <v>50880</v>
      </c>
      <c r="J10742">
        <v>53940</v>
      </c>
      <c r="K10742" t="s">
        <v>3088</v>
      </c>
      <c r="L10742">
        <v>115</v>
      </c>
      <c r="M10742">
        <v>60</v>
      </c>
      <c r="N10742" t="s">
        <v>3392</v>
      </c>
    </row>
    <row r="10743" spans="1:14" x14ac:dyDescent="0.2">
      <c r="A10743" t="s">
        <v>16502</v>
      </c>
      <c r="B10743">
        <v>42480</v>
      </c>
      <c r="C10743">
        <v>48540</v>
      </c>
      <c r="D10743">
        <v>54600</v>
      </c>
      <c r="E10743">
        <v>60660</v>
      </c>
      <c r="F10743">
        <v>65520</v>
      </c>
      <c r="G10743">
        <v>70380</v>
      </c>
      <c r="H10743">
        <v>75240</v>
      </c>
      <c r="I10743">
        <v>80100</v>
      </c>
      <c r="J10743">
        <v>84960</v>
      </c>
      <c r="K10743" t="s">
        <v>3088</v>
      </c>
      <c r="L10743">
        <v>117</v>
      </c>
      <c r="M10743">
        <v>60</v>
      </c>
      <c r="N10743" t="s">
        <v>2256</v>
      </c>
    </row>
    <row r="10744" spans="1:14" x14ac:dyDescent="0.2">
      <c r="A10744" t="s">
        <v>16503</v>
      </c>
      <c r="B10744">
        <v>27000</v>
      </c>
      <c r="C10744">
        <v>30840</v>
      </c>
      <c r="D10744">
        <v>34680</v>
      </c>
      <c r="E10744">
        <v>38520</v>
      </c>
      <c r="F10744">
        <v>41640</v>
      </c>
      <c r="G10744">
        <v>44700</v>
      </c>
      <c r="H10744">
        <v>47820</v>
      </c>
      <c r="I10744">
        <v>50880</v>
      </c>
      <c r="J10744">
        <v>53940</v>
      </c>
      <c r="K10744" t="s">
        <v>3088</v>
      </c>
      <c r="L10744">
        <v>119</v>
      </c>
      <c r="M10744">
        <v>60</v>
      </c>
      <c r="N10744" t="s">
        <v>2257</v>
      </c>
    </row>
    <row r="10745" spans="1:14" x14ac:dyDescent="0.2">
      <c r="A10745" t="s">
        <v>16504</v>
      </c>
      <c r="B10745">
        <v>27000</v>
      </c>
      <c r="C10745">
        <v>30840</v>
      </c>
      <c r="D10745">
        <v>34680</v>
      </c>
      <c r="E10745">
        <v>38520</v>
      </c>
      <c r="F10745">
        <v>41640</v>
      </c>
      <c r="G10745">
        <v>44700</v>
      </c>
      <c r="H10745">
        <v>47820</v>
      </c>
      <c r="I10745">
        <v>50880</v>
      </c>
      <c r="J10745">
        <v>53940</v>
      </c>
      <c r="K10745" t="s">
        <v>3088</v>
      </c>
      <c r="L10745">
        <v>121</v>
      </c>
      <c r="M10745">
        <v>60</v>
      </c>
      <c r="N10745" t="s">
        <v>4115</v>
      </c>
    </row>
    <row r="10746" spans="1:14" x14ac:dyDescent="0.2">
      <c r="A10746" t="s">
        <v>16505</v>
      </c>
      <c r="B10746">
        <v>32460</v>
      </c>
      <c r="C10746">
        <v>37080</v>
      </c>
      <c r="D10746">
        <v>41700</v>
      </c>
      <c r="E10746">
        <v>46320</v>
      </c>
      <c r="F10746">
        <v>50040</v>
      </c>
      <c r="G10746">
        <v>53760</v>
      </c>
      <c r="H10746">
        <v>57480</v>
      </c>
      <c r="I10746">
        <v>61200</v>
      </c>
      <c r="J10746">
        <v>64860</v>
      </c>
      <c r="K10746" t="s">
        <v>3088</v>
      </c>
      <c r="L10746">
        <v>123</v>
      </c>
      <c r="M10746">
        <v>60</v>
      </c>
      <c r="N10746" t="s">
        <v>2258</v>
      </c>
    </row>
    <row r="10747" spans="1:14" x14ac:dyDescent="0.2">
      <c r="A10747" t="s">
        <v>16506</v>
      </c>
      <c r="B10747">
        <v>27000</v>
      </c>
      <c r="C10747">
        <v>30840</v>
      </c>
      <c r="D10747">
        <v>34680</v>
      </c>
      <c r="E10747">
        <v>38520</v>
      </c>
      <c r="F10747">
        <v>41640</v>
      </c>
      <c r="G10747">
        <v>44700</v>
      </c>
      <c r="H10747">
        <v>47820</v>
      </c>
      <c r="I10747">
        <v>50880</v>
      </c>
      <c r="J10747">
        <v>53940</v>
      </c>
      <c r="K10747" t="s">
        <v>3088</v>
      </c>
      <c r="L10747">
        <v>125</v>
      </c>
      <c r="M10747">
        <v>60</v>
      </c>
      <c r="N10747" t="s">
        <v>2259</v>
      </c>
    </row>
    <row r="10748" spans="1:14" x14ac:dyDescent="0.2">
      <c r="A10748" t="s">
        <v>16507</v>
      </c>
      <c r="B10748">
        <v>27000</v>
      </c>
      <c r="C10748">
        <v>30840</v>
      </c>
      <c r="D10748">
        <v>34680</v>
      </c>
      <c r="E10748">
        <v>38520</v>
      </c>
      <c r="F10748">
        <v>41640</v>
      </c>
      <c r="G10748">
        <v>44700</v>
      </c>
      <c r="H10748">
        <v>47820</v>
      </c>
      <c r="I10748">
        <v>50880</v>
      </c>
      <c r="J10748">
        <v>53940</v>
      </c>
      <c r="K10748" t="s">
        <v>3088</v>
      </c>
      <c r="L10748">
        <v>127</v>
      </c>
      <c r="M10748">
        <v>60</v>
      </c>
      <c r="N10748" t="s">
        <v>3337</v>
      </c>
    </row>
    <row r="10749" spans="1:14" x14ac:dyDescent="0.2">
      <c r="A10749" t="s">
        <v>16508</v>
      </c>
      <c r="B10749">
        <v>27000</v>
      </c>
      <c r="C10749">
        <v>30840</v>
      </c>
      <c r="D10749">
        <v>34680</v>
      </c>
      <c r="E10749">
        <v>38520</v>
      </c>
      <c r="F10749">
        <v>41640</v>
      </c>
      <c r="G10749">
        <v>44700</v>
      </c>
      <c r="H10749">
        <v>47820</v>
      </c>
      <c r="I10749">
        <v>50880</v>
      </c>
      <c r="J10749">
        <v>53940</v>
      </c>
      <c r="K10749" t="s">
        <v>3088</v>
      </c>
      <c r="L10749">
        <v>129</v>
      </c>
      <c r="M10749">
        <v>60</v>
      </c>
      <c r="N10749" t="s">
        <v>3338</v>
      </c>
    </row>
    <row r="10750" spans="1:14" x14ac:dyDescent="0.2">
      <c r="A10750" t="s">
        <v>16509</v>
      </c>
      <c r="B10750">
        <v>27000</v>
      </c>
      <c r="C10750">
        <v>30840</v>
      </c>
      <c r="D10750">
        <v>34680</v>
      </c>
      <c r="E10750">
        <v>38520</v>
      </c>
      <c r="F10750">
        <v>41640</v>
      </c>
      <c r="G10750">
        <v>44700</v>
      </c>
      <c r="H10750">
        <v>47820</v>
      </c>
      <c r="I10750">
        <v>50880</v>
      </c>
      <c r="J10750">
        <v>53940</v>
      </c>
      <c r="K10750" t="s">
        <v>3088</v>
      </c>
      <c r="L10750">
        <v>131</v>
      </c>
      <c r="M10750">
        <v>60</v>
      </c>
      <c r="N10750" t="s">
        <v>2260</v>
      </c>
    </row>
    <row r="10751" spans="1:14" x14ac:dyDescent="0.2">
      <c r="A10751" t="s">
        <v>16510</v>
      </c>
      <c r="B10751">
        <v>27000</v>
      </c>
      <c r="C10751">
        <v>30840</v>
      </c>
      <c r="D10751">
        <v>34680</v>
      </c>
      <c r="E10751">
        <v>38520</v>
      </c>
      <c r="F10751">
        <v>41640</v>
      </c>
      <c r="G10751">
        <v>44700</v>
      </c>
      <c r="H10751">
        <v>47820</v>
      </c>
      <c r="I10751">
        <v>50880</v>
      </c>
      <c r="J10751">
        <v>53940</v>
      </c>
      <c r="K10751" t="s">
        <v>3088</v>
      </c>
      <c r="L10751">
        <v>133</v>
      </c>
      <c r="M10751">
        <v>60</v>
      </c>
      <c r="N10751" t="s">
        <v>2261</v>
      </c>
    </row>
    <row r="10752" spans="1:14" x14ac:dyDescent="0.2">
      <c r="A10752" t="s">
        <v>16511</v>
      </c>
      <c r="B10752">
        <v>27000</v>
      </c>
      <c r="C10752">
        <v>30840</v>
      </c>
      <c r="D10752">
        <v>34680</v>
      </c>
      <c r="E10752">
        <v>38520</v>
      </c>
      <c r="F10752">
        <v>41640</v>
      </c>
      <c r="G10752">
        <v>44700</v>
      </c>
      <c r="H10752">
        <v>47820</v>
      </c>
      <c r="I10752">
        <v>50880</v>
      </c>
      <c r="J10752">
        <v>53940</v>
      </c>
      <c r="K10752" t="s">
        <v>3088</v>
      </c>
      <c r="L10752">
        <v>135</v>
      </c>
      <c r="M10752">
        <v>60</v>
      </c>
      <c r="N10752" t="s">
        <v>2222</v>
      </c>
    </row>
    <row r="10753" spans="1:14" x14ac:dyDescent="0.2">
      <c r="A10753" t="s">
        <v>16512</v>
      </c>
      <c r="B10753">
        <v>27000</v>
      </c>
      <c r="C10753">
        <v>30840</v>
      </c>
      <c r="D10753">
        <v>34680</v>
      </c>
      <c r="E10753">
        <v>38520</v>
      </c>
      <c r="F10753">
        <v>41640</v>
      </c>
      <c r="G10753">
        <v>44700</v>
      </c>
      <c r="H10753">
        <v>47820</v>
      </c>
      <c r="I10753">
        <v>50880</v>
      </c>
      <c r="J10753">
        <v>53940</v>
      </c>
      <c r="K10753" t="s">
        <v>3088</v>
      </c>
      <c r="L10753">
        <v>137</v>
      </c>
      <c r="M10753">
        <v>60</v>
      </c>
      <c r="N10753" t="s">
        <v>3394</v>
      </c>
    </row>
    <row r="10754" spans="1:14" x14ac:dyDescent="0.2">
      <c r="A10754" t="s">
        <v>16513</v>
      </c>
      <c r="B10754">
        <v>28860</v>
      </c>
      <c r="C10754">
        <v>32940</v>
      </c>
      <c r="D10754">
        <v>37080</v>
      </c>
      <c r="E10754">
        <v>41160</v>
      </c>
      <c r="F10754">
        <v>44460</v>
      </c>
      <c r="G10754">
        <v>47760</v>
      </c>
      <c r="H10754">
        <v>51060</v>
      </c>
      <c r="I10754">
        <v>54360</v>
      </c>
      <c r="J10754">
        <v>57660</v>
      </c>
      <c r="K10754" t="s">
        <v>3088</v>
      </c>
      <c r="L10754">
        <v>139</v>
      </c>
      <c r="M10754">
        <v>60</v>
      </c>
      <c r="N10754" t="s">
        <v>4117</v>
      </c>
    </row>
    <row r="10755" spans="1:14" x14ac:dyDescent="0.2">
      <c r="A10755" t="s">
        <v>16514</v>
      </c>
      <c r="B10755">
        <v>28320</v>
      </c>
      <c r="C10755">
        <v>32340</v>
      </c>
      <c r="D10755">
        <v>36360</v>
      </c>
      <c r="E10755">
        <v>40380</v>
      </c>
      <c r="F10755">
        <v>43620</v>
      </c>
      <c r="G10755">
        <v>46860</v>
      </c>
      <c r="H10755">
        <v>50100</v>
      </c>
      <c r="I10755">
        <v>53340</v>
      </c>
      <c r="J10755">
        <v>56580</v>
      </c>
      <c r="K10755" t="s">
        <v>3088</v>
      </c>
      <c r="L10755">
        <v>141</v>
      </c>
      <c r="M10755">
        <v>60</v>
      </c>
      <c r="N10755" t="s">
        <v>3396</v>
      </c>
    </row>
    <row r="10756" spans="1:14" x14ac:dyDescent="0.2">
      <c r="A10756" t="s">
        <v>16515</v>
      </c>
      <c r="B10756">
        <v>31260</v>
      </c>
      <c r="C10756">
        <v>35760</v>
      </c>
      <c r="D10756">
        <v>40200</v>
      </c>
      <c r="E10756">
        <v>44640</v>
      </c>
      <c r="F10756">
        <v>48240</v>
      </c>
      <c r="G10756">
        <v>51840</v>
      </c>
      <c r="H10756">
        <v>55380</v>
      </c>
      <c r="I10756">
        <v>58980</v>
      </c>
      <c r="J10756">
        <v>62520</v>
      </c>
      <c r="K10756" t="s">
        <v>3088</v>
      </c>
      <c r="L10756">
        <v>143</v>
      </c>
      <c r="M10756">
        <v>60</v>
      </c>
      <c r="N10756" t="s">
        <v>3017</v>
      </c>
    </row>
    <row r="10757" spans="1:14" x14ac:dyDescent="0.2">
      <c r="A10757" t="s">
        <v>16516</v>
      </c>
      <c r="B10757">
        <v>31680</v>
      </c>
      <c r="C10757">
        <v>36180</v>
      </c>
      <c r="D10757">
        <v>40680</v>
      </c>
      <c r="E10757">
        <v>45180</v>
      </c>
      <c r="F10757">
        <v>48840</v>
      </c>
      <c r="G10757">
        <v>52440</v>
      </c>
      <c r="H10757">
        <v>56040</v>
      </c>
      <c r="I10757">
        <v>59640</v>
      </c>
      <c r="J10757">
        <v>63300</v>
      </c>
      <c r="K10757" t="s">
        <v>3088</v>
      </c>
      <c r="L10757">
        <v>145</v>
      </c>
      <c r="M10757">
        <v>60</v>
      </c>
      <c r="N10757" t="s">
        <v>2262</v>
      </c>
    </row>
    <row r="10758" spans="1:14" x14ac:dyDescent="0.2">
      <c r="A10758" t="s">
        <v>16517</v>
      </c>
      <c r="B10758">
        <v>27000</v>
      </c>
      <c r="C10758">
        <v>30840</v>
      </c>
      <c r="D10758">
        <v>34680</v>
      </c>
      <c r="E10758">
        <v>38520</v>
      </c>
      <c r="F10758">
        <v>41640</v>
      </c>
      <c r="G10758">
        <v>44700</v>
      </c>
      <c r="H10758">
        <v>47820</v>
      </c>
      <c r="I10758">
        <v>50880</v>
      </c>
      <c r="J10758">
        <v>53940</v>
      </c>
      <c r="K10758" t="s">
        <v>3088</v>
      </c>
      <c r="L10758">
        <v>147</v>
      </c>
      <c r="M10758">
        <v>60</v>
      </c>
      <c r="N10758" t="s">
        <v>2263</v>
      </c>
    </row>
    <row r="10759" spans="1:14" x14ac:dyDescent="0.2">
      <c r="A10759" t="s">
        <v>16518</v>
      </c>
      <c r="B10759">
        <v>32040</v>
      </c>
      <c r="C10759">
        <v>36600</v>
      </c>
      <c r="D10759">
        <v>41160</v>
      </c>
      <c r="E10759">
        <v>45720</v>
      </c>
      <c r="F10759">
        <v>49380</v>
      </c>
      <c r="G10759">
        <v>53040</v>
      </c>
      <c r="H10759">
        <v>56700</v>
      </c>
      <c r="I10759">
        <v>60360</v>
      </c>
      <c r="J10759">
        <v>64020</v>
      </c>
      <c r="K10759" t="s">
        <v>3088</v>
      </c>
      <c r="L10759">
        <v>149</v>
      </c>
      <c r="M10759">
        <v>60</v>
      </c>
      <c r="N10759" t="s">
        <v>4120</v>
      </c>
    </row>
    <row r="10760" spans="1:14" x14ac:dyDescent="0.2">
      <c r="A10760" t="s">
        <v>16519</v>
      </c>
      <c r="B10760">
        <v>32100</v>
      </c>
      <c r="C10760">
        <v>36720</v>
      </c>
      <c r="D10760">
        <v>41280</v>
      </c>
      <c r="E10760">
        <v>45840</v>
      </c>
      <c r="F10760">
        <v>49560</v>
      </c>
      <c r="G10760">
        <v>53220</v>
      </c>
      <c r="H10760">
        <v>56880</v>
      </c>
      <c r="I10760">
        <v>60540</v>
      </c>
      <c r="J10760">
        <v>64200</v>
      </c>
      <c r="K10760" t="s">
        <v>3088</v>
      </c>
      <c r="L10760">
        <v>151</v>
      </c>
      <c r="M10760">
        <v>60</v>
      </c>
      <c r="N10760" t="s">
        <v>3342</v>
      </c>
    </row>
    <row r="10761" spans="1:14" x14ac:dyDescent="0.2">
      <c r="A10761" t="s">
        <v>16520</v>
      </c>
      <c r="B10761">
        <v>27000</v>
      </c>
      <c r="C10761">
        <v>30840</v>
      </c>
      <c r="D10761">
        <v>34680</v>
      </c>
      <c r="E10761">
        <v>38520</v>
      </c>
      <c r="F10761">
        <v>41640</v>
      </c>
      <c r="G10761">
        <v>44700</v>
      </c>
      <c r="H10761">
        <v>47820</v>
      </c>
      <c r="I10761">
        <v>50880</v>
      </c>
      <c r="J10761">
        <v>53940</v>
      </c>
      <c r="K10761" t="s">
        <v>3088</v>
      </c>
      <c r="L10761">
        <v>153</v>
      </c>
      <c r="M10761">
        <v>60</v>
      </c>
      <c r="N10761" t="s">
        <v>2264</v>
      </c>
    </row>
    <row r="10762" spans="1:14" x14ac:dyDescent="0.2">
      <c r="A10762" t="s">
        <v>16521</v>
      </c>
      <c r="B10762">
        <v>28320</v>
      </c>
      <c r="C10762">
        <v>32340</v>
      </c>
      <c r="D10762">
        <v>36360</v>
      </c>
      <c r="E10762">
        <v>40380</v>
      </c>
      <c r="F10762">
        <v>43620</v>
      </c>
      <c r="G10762">
        <v>46860</v>
      </c>
      <c r="H10762">
        <v>50100</v>
      </c>
      <c r="I10762">
        <v>53340</v>
      </c>
      <c r="J10762">
        <v>56580</v>
      </c>
      <c r="K10762" t="s">
        <v>3088</v>
      </c>
      <c r="L10762">
        <v>155</v>
      </c>
      <c r="M10762">
        <v>60</v>
      </c>
      <c r="N10762" t="s">
        <v>3344</v>
      </c>
    </row>
    <row r="10763" spans="1:14" x14ac:dyDescent="0.2">
      <c r="A10763" t="s">
        <v>16522</v>
      </c>
      <c r="B10763">
        <v>33960</v>
      </c>
      <c r="C10763">
        <v>38820</v>
      </c>
      <c r="D10763">
        <v>43680</v>
      </c>
      <c r="E10763">
        <v>48480</v>
      </c>
      <c r="F10763">
        <v>52380</v>
      </c>
      <c r="G10763">
        <v>56280</v>
      </c>
      <c r="H10763">
        <v>60120</v>
      </c>
      <c r="I10763">
        <v>64020</v>
      </c>
      <c r="J10763">
        <v>67920</v>
      </c>
      <c r="K10763" t="s">
        <v>3088</v>
      </c>
      <c r="L10763">
        <v>157</v>
      </c>
      <c r="M10763">
        <v>60</v>
      </c>
      <c r="N10763" t="s">
        <v>3345</v>
      </c>
    </row>
    <row r="10764" spans="1:14" x14ac:dyDescent="0.2">
      <c r="A10764" t="s">
        <v>16523</v>
      </c>
      <c r="B10764">
        <v>27000</v>
      </c>
      <c r="C10764">
        <v>30840</v>
      </c>
      <c r="D10764">
        <v>34680</v>
      </c>
      <c r="E10764">
        <v>38520</v>
      </c>
      <c r="F10764">
        <v>41640</v>
      </c>
      <c r="G10764">
        <v>44700</v>
      </c>
      <c r="H10764">
        <v>47820</v>
      </c>
      <c r="I10764">
        <v>50880</v>
      </c>
      <c r="J10764">
        <v>53940</v>
      </c>
      <c r="K10764" t="s">
        <v>3088</v>
      </c>
      <c r="L10764">
        <v>159</v>
      </c>
      <c r="M10764">
        <v>60</v>
      </c>
      <c r="N10764" t="s">
        <v>4249</v>
      </c>
    </row>
    <row r="10765" spans="1:14" x14ac:dyDescent="0.2">
      <c r="A10765" t="s">
        <v>16524</v>
      </c>
      <c r="B10765">
        <v>30120</v>
      </c>
      <c r="C10765">
        <v>34380</v>
      </c>
      <c r="D10765">
        <v>38700</v>
      </c>
      <c r="E10765">
        <v>42960</v>
      </c>
      <c r="F10765">
        <v>46440</v>
      </c>
      <c r="G10765">
        <v>49860</v>
      </c>
      <c r="H10765">
        <v>53280</v>
      </c>
      <c r="I10765">
        <v>56760</v>
      </c>
      <c r="J10765">
        <v>60180</v>
      </c>
      <c r="K10765" t="s">
        <v>3088</v>
      </c>
      <c r="L10765">
        <v>161</v>
      </c>
      <c r="M10765">
        <v>60</v>
      </c>
      <c r="N10765" t="s">
        <v>4122</v>
      </c>
    </row>
    <row r="10766" spans="1:14" x14ac:dyDescent="0.2">
      <c r="A10766" t="s">
        <v>16525</v>
      </c>
      <c r="B10766">
        <v>34440</v>
      </c>
      <c r="C10766">
        <v>39360</v>
      </c>
      <c r="D10766">
        <v>44280</v>
      </c>
      <c r="E10766">
        <v>49200</v>
      </c>
      <c r="F10766">
        <v>53160</v>
      </c>
      <c r="G10766">
        <v>57120</v>
      </c>
      <c r="H10766">
        <v>61020</v>
      </c>
      <c r="I10766">
        <v>64980</v>
      </c>
      <c r="J10766">
        <v>68880</v>
      </c>
      <c r="K10766" t="s">
        <v>3088</v>
      </c>
      <c r="L10766">
        <v>163</v>
      </c>
      <c r="M10766">
        <v>60</v>
      </c>
      <c r="N10766" t="s">
        <v>3224</v>
      </c>
    </row>
    <row r="10767" spans="1:14" x14ac:dyDescent="0.2">
      <c r="A10767" t="s">
        <v>16526</v>
      </c>
      <c r="B10767">
        <v>27000</v>
      </c>
      <c r="C10767">
        <v>30840</v>
      </c>
      <c r="D10767">
        <v>34680</v>
      </c>
      <c r="E10767">
        <v>38520</v>
      </c>
      <c r="F10767">
        <v>41640</v>
      </c>
      <c r="G10767">
        <v>44700</v>
      </c>
      <c r="H10767">
        <v>47820</v>
      </c>
      <c r="I10767">
        <v>50880</v>
      </c>
      <c r="J10767">
        <v>53940</v>
      </c>
      <c r="K10767" t="s">
        <v>3088</v>
      </c>
      <c r="L10767">
        <v>165</v>
      </c>
      <c r="M10767">
        <v>60</v>
      </c>
      <c r="N10767" t="s">
        <v>2265</v>
      </c>
    </row>
    <row r="10768" spans="1:14" x14ac:dyDescent="0.2">
      <c r="A10768" t="s">
        <v>16527</v>
      </c>
      <c r="B10768">
        <v>32520</v>
      </c>
      <c r="C10768">
        <v>37140</v>
      </c>
      <c r="D10768">
        <v>41760</v>
      </c>
      <c r="E10768">
        <v>46380</v>
      </c>
      <c r="F10768">
        <v>50100</v>
      </c>
      <c r="G10768">
        <v>53820</v>
      </c>
      <c r="H10768">
        <v>57540</v>
      </c>
      <c r="I10768">
        <v>61260</v>
      </c>
      <c r="J10768">
        <v>64980</v>
      </c>
      <c r="K10768" t="s">
        <v>3088</v>
      </c>
      <c r="L10768">
        <v>167</v>
      </c>
      <c r="M10768">
        <v>60</v>
      </c>
      <c r="N10768" t="s">
        <v>4125</v>
      </c>
    </row>
    <row r="10769" spans="1:14" x14ac:dyDescent="0.2">
      <c r="A10769" t="s">
        <v>16528</v>
      </c>
      <c r="B10769">
        <v>27000</v>
      </c>
      <c r="C10769">
        <v>30840</v>
      </c>
      <c r="D10769">
        <v>34680</v>
      </c>
      <c r="E10769">
        <v>38520</v>
      </c>
      <c r="F10769">
        <v>41640</v>
      </c>
      <c r="G10769">
        <v>44700</v>
      </c>
      <c r="H10769">
        <v>47820</v>
      </c>
      <c r="I10769">
        <v>50880</v>
      </c>
      <c r="J10769">
        <v>53940</v>
      </c>
      <c r="K10769" t="s">
        <v>3088</v>
      </c>
      <c r="L10769">
        <v>169</v>
      </c>
      <c r="M10769">
        <v>60</v>
      </c>
      <c r="N10769" t="s">
        <v>2266</v>
      </c>
    </row>
    <row r="10770" spans="1:14" x14ac:dyDescent="0.2">
      <c r="A10770" t="s">
        <v>16529</v>
      </c>
      <c r="B10770">
        <v>27000</v>
      </c>
      <c r="C10770">
        <v>30840</v>
      </c>
      <c r="D10770">
        <v>34680</v>
      </c>
      <c r="E10770">
        <v>38520</v>
      </c>
      <c r="F10770">
        <v>41640</v>
      </c>
      <c r="G10770">
        <v>44700</v>
      </c>
      <c r="H10770">
        <v>47820</v>
      </c>
      <c r="I10770">
        <v>50880</v>
      </c>
      <c r="J10770">
        <v>53940</v>
      </c>
      <c r="K10770" t="s">
        <v>3088</v>
      </c>
      <c r="L10770">
        <v>171</v>
      </c>
      <c r="M10770">
        <v>60</v>
      </c>
      <c r="N10770" t="s">
        <v>3347</v>
      </c>
    </row>
    <row r="10771" spans="1:14" x14ac:dyDescent="0.2">
      <c r="A10771" t="s">
        <v>16530</v>
      </c>
      <c r="B10771">
        <v>27360</v>
      </c>
      <c r="C10771">
        <v>31260</v>
      </c>
      <c r="D10771">
        <v>35160</v>
      </c>
      <c r="E10771">
        <v>39060</v>
      </c>
      <c r="F10771">
        <v>42240</v>
      </c>
      <c r="G10771">
        <v>45360</v>
      </c>
      <c r="H10771">
        <v>48480</v>
      </c>
      <c r="I10771">
        <v>51600</v>
      </c>
      <c r="J10771">
        <v>54720</v>
      </c>
      <c r="K10771" t="s">
        <v>3088</v>
      </c>
      <c r="L10771">
        <v>173</v>
      </c>
      <c r="M10771">
        <v>60</v>
      </c>
      <c r="N10771" t="s">
        <v>3348</v>
      </c>
    </row>
    <row r="10772" spans="1:14" x14ac:dyDescent="0.2">
      <c r="A10772" t="s">
        <v>16531</v>
      </c>
      <c r="B10772">
        <v>27000</v>
      </c>
      <c r="C10772">
        <v>30840</v>
      </c>
      <c r="D10772">
        <v>34680</v>
      </c>
      <c r="E10772">
        <v>38520</v>
      </c>
      <c r="F10772">
        <v>41640</v>
      </c>
      <c r="G10772">
        <v>44700</v>
      </c>
      <c r="H10772">
        <v>47820</v>
      </c>
      <c r="I10772">
        <v>50880</v>
      </c>
      <c r="J10772">
        <v>53940</v>
      </c>
      <c r="K10772" t="s">
        <v>3088</v>
      </c>
      <c r="L10772">
        <v>175</v>
      </c>
      <c r="M10772">
        <v>60</v>
      </c>
      <c r="N10772" t="s">
        <v>3349</v>
      </c>
    </row>
    <row r="10773" spans="1:14" x14ac:dyDescent="0.2">
      <c r="A10773" t="s">
        <v>16532</v>
      </c>
      <c r="B10773">
        <v>27540</v>
      </c>
      <c r="C10773">
        <v>31440</v>
      </c>
      <c r="D10773">
        <v>35400</v>
      </c>
      <c r="E10773">
        <v>39300</v>
      </c>
      <c r="F10773">
        <v>42480</v>
      </c>
      <c r="G10773">
        <v>45600</v>
      </c>
      <c r="H10773">
        <v>48780</v>
      </c>
      <c r="I10773">
        <v>51900</v>
      </c>
      <c r="J10773">
        <v>55020</v>
      </c>
      <c r="K10773" t="s">
        <v>3088</v>
      </c>
      <c r="L10773">
        <v>177</v>
      </c>
      <c r="M10773">
        <v>60</v>
      </c>
      <c r="N10773" t="s">
        <v>2267</v>
      </c>
    </row>
    <row r="10774" spans="1:14" x14ac:dyDescent="0.2">
      <c r="A10774" t="s">
        <v>16533</v>
      </c>
      <c r="B10774">
        <v>35760</v>
      </c>
      <c r="C10774">
        <v>40860</v>
      </c>
      <c r="D10774">
        <v>45960</v>
      </c>
      <c r="E10774">
        <v>51060</v>
      </c>
      <c r="F10774">
        <v>55200</v>
      </c>
      <c r="G10774">
        <v>59280</v>
      </c>
      <c r="H10774">
        <v>63360</v>
      </c>
      <c r="I10774">
        <v>67440</v>
      </c>
      <c r="J10774">
        <v>71520</v>
      </c>
      <c r="K10774" t="s">
        <v>3088</v>
      </c>
      <c r="L10774">
        <v>179</v>
      </c>
      <c r="M10774">
        <v>60</v>
      </c>
      <c r="N10774" t="s">
        <v>2268</v>
      </c>
    </row>
    <row r="10775" spans="1:14" x14ac:dyDescent="0.2">
      <c r="A10775" t="s">
        <v>16534</v>
      </c>
      <c r="B10775">
        <v>27300</v>
      </c>
      <c r="C10775">
        <v>31200</v>
      </c>
      <c r="D10775">
        <v>35100</v>
      </c>
      <c r="E10775">
        <v>38940</v>
      </c>
      <c r="F10775">
        <v>42060</v>
      </c>
      <c r="G10775">
        <v>45180</v>
      </c>
      <c r="H10775">
        <v>48300</v>
      </c>
      <c r="I10775">
        <v>51420</v>
      </c>
      <c r="J10775">
        <v>54540</v>
      </c>
      <c r="K10775" t="s">
        <v>3088</v>
      </c>
      <c r="L10775">
        <v>181</v>
      </c>
      <c r="M10775">
        <v>60</v>
      </c>
      <c r="N10775" t="s">
        <v>2269</v>
      </c>
    </row>
    <row r="10776" spans="1:14" x14ac:dyDescent="0.2">
      <c r="A10776" t="s">
        <v>16535</v>
      </c>
      <c r="B10776">
        <v>27000</v>
      </c>
      <c r="C10776">
        <v>30840</v>
      </c>
      <c r="D10776">
        <v>34680</v>
      </c>
      <c r="E10776">
        <v>38520</v>
      </c>
      <c r="F10776">
        <v>41640</v>
      </c>
      <c r="G10776">
        <v>44700</v>
      </c>
      <c r="H10776">
        <v>47820</v>
      </c>
      <c r="I10776">
        <v>50880</v>
      </c>
      <c r="J10776">
        <v>53940</v>
      </c>
      <c r="K10776" t="s">
        <v>3088</v>
      </c>
      <c r="L10776">
        <v>183</v>
      </c>
      <c r="M10776">
        <v>60</v>
      </c>
      <c r="N10776" t="s">
        <v>4160</v>
      </c>
    </row>
    <row r="10777" spans="1:14" x14ac:dyDescent="0.2">
      <c r="A10777" t="s">
        <v>16536</v>
      </c>
      <c r="B10777">
        <v>37680</v>
      </c>
      <c r="C10777">
        <v>43080</v>
      </c>
      <c r="D10777">
        <v>48480</v>
      </c>
      <c r="E10777">
        <v>53820</v>
      </c>
      <c r="F10777">
        <v>58140</v>
      </c>
      <c r="G10777">
        <v>62460</v>
      </c>
      <c r="H10777">
        <v>66780</v>
      </c>
      <c r="I10777">
        <v>71100</v>
      </c>
      <c r="J10777">
        <v>75360</v>
      </c>
      <c r="K10777" t="s">
        <v>3088</v>
      </c>
      <c r="L10777">
        <v>185</v>
      </c>
      <c r="M10777">
        <v>60</v>
      </c>
      <c r="N10777" t="s">
        <v>2270</v>
      </c>
    </row>
    <row r="10778" spans="1:14" x14ac:dyDescent="0.2">
      <c r="A10778" t="s">
        <v>16537</v>
      </c>
      <c r="B10778">
        <v>27540</v>
      </c>
      <c r="C10778">
        <v>31440</v>
      </c>
      <c r="D10778">
        <v>35400</v>
      </c>
      <c r="E10778">
        <v>39300</v>
      </c>
      <c r="F10778">
        <v>42480</v>
      </c>
      <c r="G10778">
        <v>45600</v>
      </c>
      <c r="H10778">
        <v>48780</v>
      </c>
      <c r="I10778">
        <v>51900</v>
      </c>
      <c r="J10778">
        <v>55020</v>
      </c>
      <c r="K10778" t="s">
        <v>3088</v>
      </c>
      <c r="L10778">
        <v>187</v>
      </c>
      <c r="M10778">
        <v>60</v>
      </c>
      <c r="N10778" t="s">
        <v>4161</v>
      </c>
    </row>
    <row r="10779" spans="1:14" x14ac:dyDescent="0.2">
      <c r="A10779" t="s">
        <v>16538</v>
      </c>
      <c r="B10779">
        <v>27000</v>
      </c>
      <c r="C10779">
        <v>30840</v>
      </c>
      <c r="D10779">
        <v>34680</v>
      </c>
      <c r="E10779">
        <v>38520</v>
      </c>
      <c r="F10779">
        <v>41640</v>
      </c>
      <c r="G10779">
        <v>44700</v>
      </c>
      <c r="H10779">
        <v>47820</v>
      </c>
      <c r="I10779">
        <v>50880</v>
      </c>
      <c r="J10779">
        <v>53940</v>
      </c>
      <c r="K10779" t="s">
        <v>3088</v>
      </c>
      <c r="L10779">
        <v>189</v>
      </c>
      <c r="M10779">
        <v>60</v>
      </c>
      <c r="N10779" t="s">
        <v>2271</v>
      </c>
    </row>
    <row r="10780" spans="1:14" x14ac:dyDescent="0.2">
      <c r="A10780" t="s">
        <v>16539</v>
      </c>
      <c r="B10780">
        <v>42480</v>
      </c>
      <c r="C10780">
        <v>48540</v>
      </c>
      <c r="D10780">
        <v>54600</v>
      </c>
      <c r="E10780">
        <v>60660</v>
      </c>
      <c r="F10780">
        <v>65520</v>
      </c>
      <c r="G10780">
        <v>70380</v>
      </c>
      <c r="H10780">
        <v>75240</v>
      </c>
      <c r="I10780">
        <v>80100</v>
      </c>
      <c r="J10780">
        <v>84960</v>
      </c>
      <c r="K10780" t="s">
        <v>3088</v>
      </c>
      <c r="L10780">
        <v>191</v>
      </c>
      <c r="M10780">
        <v>60</v>
      </c>
      <c r="N10780" t="s">
        <v>2272</v>
      </c>
    </row>
    <row r="10781" spans="1:14" x14ac:dyDescent="0.2">
      <c r="A10781" t="s">
        <v>16540</v>
      </c>
      <c r="B10781">
        <v>27000</v>
      </c>
      <c r="C10781">
        <v>30840</v>
      </c>
      <c r="D10781">
        <v>34680</v>
      </c>
      <c r="E10781">
        <v>38520</v>
      </c>
      <c r="F10781">
        <v>41640</v>
      </c>
      <c r="G10781">
        <v>44700</v>
      </c>
      <c r="H10781">
        <v>47820</v>
      </c>
      <c r="I10781">
        <v>50880</v>
      </c>
      <c r="J10781">
        <v>53940</v>
      </c>
      <c r="K10781" t="s">
        <v>3088</v>
      </c>
      <c r="L10781">
        <v>193</v>
      </c>
      <c r="M10781">
        <v>60</v>
      </c>
      <c r="N10781" t="s">
        <v>3350</v>
      </c>
    </row>
    <row r="10782" spans="1:14" x14ac:dyDescent="0.2">
      <c r="A10782" t="s">
        <v>16541</v>
      </c>
      <c r="B10782">
        <v>27000</v>
      </c>
      <c r="C10782">
        <v>30840</v>
      </c>
      <c r="D10782">
        <v>34680</v>
      </c>
      <c r="E10782">
        <v>38520</v>
      </c>
      <c r="F10782">
        <v>41640</v>
      </c>
      <c r="G10782">
        <v>44700</v>
      </c>
      <c r="H10782">
        <v>47820</v>
      </c>
      <c r="I10782">
        <v>50880</v>
      </c>
      <c r="J10782">
        <v>53940</v>
      </c>
      <c r="K10782" t="s">
        <v>3088</v>
      </c>
      <c r="L10782">
        <v>195</v>
      </c>
      <c r="M10782">
        <v>60</v>
      </c>
      <c r="N10782" t="s">
        <v>3352</v>
      </c>
    </row>
    <row r="10783" spans="1:14" x14ac:dyDescent="0.2">
      <c r="A10783" t="s">
        <v>16542</v>
      </c>
      <c r="B10783">
        <v>27000</v>
      </c>
      <c r="C10783">
        <v>30840</v>
      </c>
      <c r="D10783">
        <v>34680</v>
      </c>
      <c r="E10783">
        <v>38520</v>
      </c>
      <c r="F10783">
        <v>41640</v>
      </c>
      <c r="G10783">
        <v>44700</v>
      </c>
      <c r="H10783">
        <v>47820</v>
      </c>
      <c r="I10783">
        <v>50880</v>
      </c>
      <c r="J10783">
        <v>53940</v>
      </c>
      <c r="K10783" t="s">
        <v>3088</v>
      </c>
      <c r="L10783">
        <v>197</v>
      </c>
      <c r="M10783">
        <v>60</v>
      </c>
      <c r="N10783" t="s">
        <v>2273</v>
      </c>
    </row>
    <row r="10784" spans="1:14" x14ac:dyDescent="0.2">
      <c r="A10784" t="s">
        <v>16543</v>
      </c>
      <c r="B10784">
        <v>27000</v>
      </c>
      <c r="C10784">
        <v>30840</v>
      </c>
      <c r="D10784">
        <v>34680</v>
      </c>
      <c r="E10784">
        <v>38520</v>
      </c>
      <c r="F10784">
        <v>41640</v>
      </c>
      <c r="G10784">
        <v>44700</v>
      </c>
      <c r="H10784">
        <v>47820</v>
      </c>
      <c r="I10784">
        <v>50880</v>
      </c>
      <c r="J10784">
        <v>53940</v>
      </c>
      <c r="K10784" t="s">
        <v>3088</v>
      </c>
      <c r="L10784">
        <v>199</v>
      </c>
      <c r="M10784">
        <v>60</v>
      </c>
      <c r="N10784" t="s">
        <v>3408</v>
      </c>
    </row>
    <row r="10785" spans="1:14" x14ac:dyDescent="0.2">
      <c r="A10785" t="s">
        <v>16544</v>
      </c>
      <c r="B10785">
        <v>27780</v>
      </c>
      <c r="C10785">
        <v>31740</v>
      </c>
      <c r="D10785">
        <v>35700</v>
      </c>
      <c r="E10785">
        <v>39660</v>
      </c>
      <c r="F10785">
        <v>42840</v>
      </c>
      <c r="G10785">
        <v>46020</v>
      </c>
      <c r="H10785">
        <v>49200</v>
      </c>
      <c r="I10785">
        <v>52380</v>
      </c>
      <c r="J10785">
        <v>55560</v>
      </c>
      <c r="K10785" t="s">
        <v>3088</v>
      </c>
      <c r="L10785">
        <v>201</v>
      </c>
      <c r="M10785">
        <v>60</v>
      </c>
      <c r="N10785" t="s">
        <v>2274</v>
      </c>
    </row>
    <row r="10786" spans="1:14" x14ac:dyDescent="0.2">
      <c r="A10786" t="s">
        <v>16545</v>
      </c>
      <c r="B10786">
        <v>27000</v>
      </c>
      <c r="C10786">
        <v>30840</v>
      </c>
      <c r="D10786">
        <v>34680</v>
      </c>
      <c r="E10786">
        <v>38520</v>
      </c>
      <c r="F10786">
        <v>41640</v>
      </c>
      <c r="G10786">
        <v>44700</v>
      </c>
      <c r="H10786">
        <v>47820</v>
      </c>
      <c r="I10786">
        <v>50880</v>
      </c>
      <c r="J10786">
        <v>53940</v>
      </c>
      <c r="K10786" t="s">
        <v>3088</v>
      </c>
      <c r="L10786">
        <v>203</v>
      </c>
      <c r="M10786">
        <v>60</v>
      </c>
      <c r="N10786" t="s">
        <v>2275</v>
      </c>
    </row>
    <row r="10787" spans="1:14" x14ac:dyDescent="0.2">
      <c r="A10787" t="s">
        <v>16546</v>
      </c>
      <c r="B10787">
        <v>27000</v>
      </c>
      <c r="C10787">
        <v>30840</v>
      </c>
      <c r="D10787">
        <v>34680</v>
      </c>
      <c r="E10787">
        <v>38520</v>
      </c>
      <c r="F10787">
        <v>41640</v>
      </c>
      <c r="G10787">
        <v>44700</v>
      </c>
      <c r="H10787">
        <v>47820</v>
      </c>
      <c r="I10787">
        <v>50880</v>
      </c>
      <c r="J10787">
        <v>53940</v>
      </c>
      <c r="K10787" t="s">
        <v>3088</v>
      </c>
      <c r="L10787">
        <v>205</v>
      </c>
      <c r="M10787">
        <v>60</v>
      </c>
      <c r="N10787" t="s">
        <v>2276</v>
      </c>
    </row>
    <row r="10788" spans="1:14" x14ac:dyDescent="0.2">
      <c r="A10788" t="s">
        <v>16547</v>
      </c>
      <c r="B10788">
        <v>27000</v>
      </c>
      <c r="C10788">
        <v>30840</v>
      </c>
      <c r="D10788">
        <v>34680</v>
      </c>
      <c r="E10788">
        <v>38520</v>
      </c>
      <c r="F10788">
        <v>41640</v>
      </c>
      <c r="G10788">
        <v>44700</v>
      </c>
      <c r="H10788">
        <v>47820</v>
      </c>
      <c r="I10788">
        <v>50880</v>
      </c>
      <c r="J10788">
        <v>53940</v>
      </c>
      <c r="K10788" t="s">
        <v>3088</v>
      </c>
      <c r="L10788">
        <v>207</v>
      </c>
      <c r="M10788">
        <v>60</v>
      </c>
      <c r="N10788" t="s">
        <v>3354</v>
      </c>
    </row>
    <row r="10789" spans="1:14" x14ac:dyDescent="0.2">
      <c r="A10789" t="s">
        <v>16548</v>
      </c>
      <c r="B10789">
        <v>37560</v>
      </c>
      <c r="C10789">
        <v>42900</v>
      </c>
      <c r="D10789">
        <v>48240</v>
      </c>
      <c r="E10789">
        <v>53580</v>
      </c>
      <c r="F10789">
        <v>57900</v>
      </c>
      <c r="G10789">
        <v>62160</v>
      </c>
      <c r="H10789">
        <v>66480</v>
      </c>
      <c r="I10789">
        <v>70740</v>
      </c>
      <c r="J10789">
        <v>75060</v>
      </c>
      <c r="K10789" t="s">
        <v>3088</v>
      </c>
      <c r="L10789">
        <v>209</v>
      </c>
      <c r="M10789">
        <v>60</v>
      </c>
      <c r="N10789" t="s">
        <v>3411</v>
      </c>
    </row>
    <row r="10790" spans="1:14" x14ac:dyDescent="0.2">
      <c r="A10790" t="s">
        <v>16549</v>
      </c>
      <c r="B10790">
        <v>38940</v>
      </c>
      <c r="C10790">
        <v>44520</v>
      </c>
      <c r="D10790">
        <v>50100</v>
      </c>
      <c r="E10790">
        <v>55620</v>
      </c>
      <c r="F10790">
        <v>60120</v>
      </c>
      <c r="G10790">
        <v>64560</v>
      </c>
      <c r="H10790">
        <v>69000</v>
      </c>
      <c r="I10790">
        <v>73440</v>
      </c>
      <c r="J10790">
        <v>77880</v>
      </c>
      <c r="K10790" t="s">
        <v>3088</v>
      </c>
      <c r="L10790">
        <v>211</v>
      </c>
      <c r="M10790">
        <v>60</v>
      </c>
      <c r="N10790" t="s">
        <v>3356</v>
      </c>
    </row>
    <row r="10791" spans="1:14" x14ac:dyDescent="0.2">
      <c r="A10791" t="s">
        <v>16550</v>
      </c>
      <c r="B10791">
        <v>29040</v>
      </c>
      <c r="C10791">
        <v>33180</v>
      </c>
      <c r="D10791">
        <v>37320</v>
      </c>
      <c r="E10791">
        <v>41460</v>
      </c>
      <c r="F10791">
        <v>44820</v>
      </c>
      <c r="G10791">
        <v>48120</v>
      </c>
      <c r="H10791">
        <v>51420</v>
      </c>
      <c r="I10791">
        <v>54780</v>
      </c>
      <c r="J10791">
        <v>58080</v>
      </c>
      <c r="K10791" t="s">
        <v>3088</v>
      </c>
      <c r="L10791">
        <v>213</v>
      </c>
      <c r="M10791">
        <v>60</v>
      </c>
      <c r="N10791" t="s">
        <v>1930</v>
      </c>
    </row>
    <row r="10792" spans="1:14" x14ac:dyDescent="0.2">
      <c r="A10792" t="s">
        <v>16551</v>
      </c>
      <c r="B10792">
        <v>37680</v>
      </c>
      <c r="C10792">
        <v>43080</v>
      </c>
      <c r="D10792">
        <v>48480</v>
      </c>
      <c r="E10792">
        <v>53820</v>
      </c>
      <c r="F10792">
        <v>58140</v>
      </c>
      <c r="G10792">
        <v>62460</v>
      </c>
      <c r="H10792">
        <v>66780</v>
      </c>
      <c r="I10792">
        <v>71100</v>
      </c>
      <c r="J10792">
        <v>75360</v>
      </c>
      <c r="K10792" t="s">
        <v>3088</v>
      </c>
      <c r="L10792">
        <v>215</v>
      </c>
      <c r="M10792">
        <v>60</v>
      </c>
      <c r="N10792" t="s">
        <v>4168</v>
      </c>
    </row>
    <row r="10793" spans="1:14" x14ac:dyDescent="0.2">
      <c r="A10793" t="s">
        <v>16552</v>
      </c>
      <c r="B10793">
        <v>27000</v>
      </c>
      <c r="C10793">
        <v>30840</v>
      </c>
      <c r="D10793">
        <v>34680</v>
      </c>
      <c r="E10793">
        <v>38520</v>
      </c>
      <c r="F10793">
        <v>41640</v>
      </c>
      <c r="G10793">
        <v>44700</v>
      </c>
      <c r="H10793">
        <v>47820</v>
      </c>
      <c r="I10793">
        <v>50880</v>
      </c>
      <c r="J10793">
        <v>53940</v>
      </c>
      <c r="K10793" t="s">
        <v>3088</v>
      </c>
      <c r="L10793">
        <v>217</v>
      </c>
      <c r="M10793">
        <v>60</v>
      </c>
      <c r="N10793" t="s">
        <v>2923</v>
      </c>
    </row>
    <row r="10794" spans="1:14" x14ac:dyDescent="0.2">
      <c r="A10794" t="s">
        <v>16553</v>
      </c>
      <c r="B10794">
        <v>27000</v>
      </c>
      <c r="C10794">
        <v>30840</v>
      </c>
      <c r="D10794">
        <v>34680</v>
      </c>
      <c r="E10794">
        <v>38520</v>
      </c>
      <c r="F10794">
        <v>41640</v>
      </c>
      <c r="G10794">
        <v>44700</v>
      </c>
      <c r="H10794">
        <v>47820</v>
      </c>
      <c r="I10794">
        <v>50880</v>
      </c>
      <c r="J10794">
        <v>53940</v>
      </c>
      <c r="K10794" t="s">
        <v>3088</v>
      </c>
      <c r="L10794">
        <v>219</v>
      </c>
      <c r="M10794">
        <v>60</v>
      </c>
      <c r="N10794" t="s">
        <v>1931</v>
      </c>
    </row>
    <row r="10795" spans="1:14" x14ac:dyDescent="0.2">
      <c r="A10795" t="s">
        <v>16554</v>
      </c>
      <c r="B10795">
        <v>30660</v>
      </c>
      <c r="C10795">
        <v>35040</v>
      </c>
      <c r="D10795">
        <v>39420</v>
      </c>
      <c r="E10795">
        <v>43800</v>
      </c>
      <c r="F10795">
        <v>47340</v>
      </c>
      <c r="G10795">
        <v>50820</v>
      </c>
      <c r="H10795">
        <v>54360</v>
      </c>
      <c r="I10795">
        <v>57840</v>
      </c>
      <c r="J10795">
        <v>61320</v>
      </c>
      <c r="K10795" t="s">
        <v>3088</v>
      </c>
      <c r="L10795">
        <v>221</v>
      </c>
      <c r="M10795">
        <v>60</v>
      </c>
      <c r="N10795" t="s">
        <v>1932</v>
      </c>
    </row>
    <row r="10796" spans="1:14" x14ac:dyDescent="0.2">
      <c r="A10796" t="s">
        <v>16555</v>
      </c>
      <c r="B10796">
        <v>32400</v>
      </c>
      <c r="C10796">
        <v>37020</v>
      </c>
      <c r="D10796">
        <v>41640</v>
      </c>
      <c r="E10796">
        <v>46260</v>
      </c>
      <c r="F10796">
        <v>49980</v>
      </c>
      <c r="G10796">
        <v>53700</v>
      </c>
      <c r="H10796">
        <v>57420</v>
      </c>
      <c r="I10796">
        <v>61080</v>
      </c>
      <c r="J10796">
        <v>64800</v>
      </c>
      <c r="K10796" t="s">
        <v>3088</v>
      </c>
      <c r="L10796">
        <v>223</v>
      </c>
      <c r="M10796">
        <v>60</v>
      </c>
      <c r="N10796" t="s">
        <v>1933</v>
      </c>
    </row>
    <row r="10797" spans="1:14" x14ac:dyDescent="0.2">
      <c r="A10797" t="s">
        <v>16556</v>
      </c>
      <c r="B10797">
        <v>27480</v>
      </c>
      <c r="C10797">
        <v>31380</v>
      </c>
      <c r="D10797">
        <v>35280</v>
      </c>
      <c r="E10797">
        <v>39180</v>
      </c>
      <c r="F10797">
        <v>42360</v>
      </c>
      <c r="G10797">
        <v>45480</v>
      </c>
      <c r="H10797">
        <v>48600</v>
      </c>
      <c r="I10797">
        <v>51720</v>
      </c>
      <c r="J10797">
        <v>54900</v>
      </c>
      <c r="K10797" t="s">
        <v>3088</v>
      </c>
      <c r="L10797">
        <v>225</v>
      </c>
      <c r="M10797">
        <v>60</v>
      </c>
      <c r="N10797" t="s">
        <v>3417</v>
      </c>
    </row>
    <row r="10798" spans="1:14" x14ac:dyDescent="0.2">
      <c r="A10798" t="s">
        <v>16557</v>
      </c>
      <c r="B10798">
        <v>32640</v>
      </c>
      <c r="C10798">
        <v>37320</v>
      </c>
      <c r="D10798">
        <v>42000</v>
      </c>
      <c r="E10798">
        <v>46620</v>
      </c>
      <c r="F10798">
        <v>50400</v>
      </c>
      <c r="G10798">
        <v>54120</v>
      </c>
      <c r="H10798">
        <v>57840</v>
      </c>
      <c r="I10798">
        <v>61560</v>
      </c>
      <c r="J10798">
        <v>65280</v>
      </c>
      <c r="K10798" t="s">
        <v>3088</v>
      </c>
      <c r="L10798">
        <v>227</v>
      </c>
      <c r="M10798">
        <v>60</v>
      </c>
      <c r="N10798" t="s">
        <v>3615</v>
      </c>
    </row>
    <row r="10799" spans="1:14" x14ac:dyDescent="0.2">
      <c r="A10799" t="s">
        <v>16558</v>
      </c>
      <c r="B10799">
        <v>31740</v>
      </c>
      <c r="C10799">
        <v>36240</v>
      </c>
      <c r="D10799">
        <v>40800</v>
      </c>
      <c r="E10799">
        <v>45300</v>
      </c>
      <c r="F10799">
        <v>48960</v>
      </c>
      <c r="G10799">
        <v>52560</v>
      </c>
      <c r="H10799">
        <v>56220</v>
      </c>
      <c r="I10799">
        <v>59820</v>
      </c>
      <c r="J10799">
        <v>63420</v>
      </c>
      <c r="K10799" t="s">
        <v>3088</v>
      </c>
      <c r="L10799">
        <v>229</v>
      </c>
      <c r="M10799">
        <v>60</v>
      </c>
      <c r="N10799" t="s">
        <v>3362</v>
      </c>
    </row>
    <row r="10800" spans="1:14" x14ac:dyDescent="0.2">
      <c r="A10800" t="s">
        <v>16559</v>
      </c>
      <c r="B10800">
        <v>27000</v>
      </c>
      <c r="C10800">
        <v>30840</v>
      </c>
      <c r="D10800">
        <v>34680</v>
      </c>
      <c r="E10800">
        <v>38520</v>
      </c>
      <c r="F10800">
        <v>41640</v>
      </c>
      <c r="G10800">
        <v>44700</v>
      </c>
      <c r="H10800">
        <v>47820</v>
      </c>
      <c r="I10800">
        <v>50880</v>
      </c>
      <c r="J10800">
        <v>53940</v>
      </c>
      <c r="K10800" t="s">
        <v>3088</v>
      </c>
      <c r="L10800">
        <v>231</v>
      </c>
      <c r="M10800">
        <v>60</v>
      </c>
      <c r="N10800" t="s">
        <v>3616</v>
      </c>
    </row>
    <row r="10801" spans="1:14" x14ac:dyDescent="0.2">
      <c r="A10801" t="s">
        <v>16560</v>
      </c>
      <c r="B10801">
        <v>27060</v>
      </c>
      <c r="C10801">
        <v>30900</v>
      </c>
      <c r="D10801">
        <v>34740</v>
      </c>
      <c r="E10801">
        <v>38580</v>
      </c>
      <c r="F10801">
        <v>41700</v>
      </c>
      <c r="G10801">
        <v>44760</v>
      </c>
      <c r="H10801">
        <v>47880</v>
      </c>
      <c r="I10801">
        <v>50940</v>
      </c>
      <c r="J10801">
        <v>54060</v>
      </c>
      <c r="K10801" t="s">
        <v>3088</v>
      </c>
      <c r="L10801">
        <v>233</v>
      </c>
      <c r="M10801">
        <v>60</v>
      </c>
      <c r="N10801" t="s">
        <v>3617</v>
      </c>
    </row>
    <row r="10802" spans="1:14" x14ac:dyDescent="0.2">
      <c r="A10802" t="s">
        <v>16561</v>
      </c>
      <c r="B10802">
        <v>27000</v>
      </c>
      <c r="C10802">
        <v>30840</v>
      </c>
      <c r="D10802">
        <v>34680</v>
      </c>
      <c r="E10802">
        <v>38520</v>
      </c>
      <c r="F10802">
        <v>41640</v>
      </c>
      <c r="G10802">
        <v>44700</v>
      </c>
      <c r="H10802">
        <v>47820</v>
      </c>
      <c r="I10802">
        <v>50880</v>
      </c>
      <c r="J10802">
        <v>53940</v>
      </c>
      <c r="K10802" t="s">
        <v>3088</v>
      </c>
      <c r="L10802">
        <v>235</v>
      </c>
      <c r="M10802">
        <v>60</v>
      </c>
      <c r="N10802" t="s">
        <v>4180</v>
      </c>
    </row>
    <row r="10803" spans="1:14" x14ac:dyDescent="0.2">
      <c r="A10803" t="s">
        <v>16562</v>
      </c>
      <c r="B10803">
        <v>27000</v>
      </c>
      <c r="C10803">
        <v>30840</v>
      </c>
      <c r="D10803">
        <v>34680</v>
      </c>
      <c r="E10803">
        <v>38520</v>
      </c>
      <c r="F10803">
        <v>41640</v>
      </c>
      <c r="G10803">
        <v>44700</v>
      </c>
      <c r="H10803">
        <v>47820</v>
      </c>
      <c r="I10803">
        <v>50880</v>
      </c>
      <c r="J10803">
        <v>53940</v>
      </c>
      <c r="K10803" t="s">
        <v>3088</v>
      </c>
      <c r="L10803">
        <v>237</v>
      </c>
      <c r="M10803">
        <v>60</v>
      </c>
      <c r="N10803" t="s">
        <v>1934</v>
      </c>
    </row>
    <row r="10804" spans="1:14" x14ac:dyDescent="0.2">
      <c r="A10804" t="s">
        <v>16563</v>
      </c>
      <c r="B10804">
        <v>37560</v>
      </c>
      <c r="C10804">
        <v>42900</v>
      </c>
      <c r="D10804">
        <v>48240</v>
      </c>
      <c r="E10804">
        <v>53580</v>
      </c>
      <c r="F10804">
        <v>57900</v>
      </c>
      <c r="G10804">
        <v>62160</v>
      </c>
      <c r="H10804">
        <v>66480</v>
      </c>
      <c r="I10804">
        <v>70740</v>
      </c>
      <c r="J10804">
        <v>75060</v>
      </c>
      <c r="K10804" t="s">
        <v>3088</v>
      </c>
      <c r="L10804">
        <v>239</v>
      </c>
      <c r="M10804">
        <v>60</v>
      </c>
      <c r="N10804" t="s">
        <v>3068</v>
      </c>
    </row>
    <row r="10805" spans="1:14" x14ac:dyDescent="0.2">
      <c r="A10805" t="s">
        <v>16564</v>
      </c>
      <c r="B10805">
        <v>28020</v>
      </c>
      <c r="C10805">
        <v>32040</v>
      </c>
      <c r="D10805">
        <v>36060</v>
      </c>
      <c r="E10805">
        <v>40020</v>
      </c>
      <c r="F10805">
        <v>43260</v>
      </c>
      <c r="G10805">
        <v>46440</v>
      </c>
      <c r="H10805">
        <v>49680</v>
      </c>
      <c r="I10805">
        <v>52860</v>
      </c>
      <c r="J10805">
        <v>56040</v>
      </c>
      <c r="K10805" t="s">
        <v>3089</v>
      </c>
      <c r="L10805">
        <v>1</v>
      </c>
      <c r="M10805">
        <v>60</v>
      </c>
      <c r="N10805" t="s">
        <v>1935</v>
      </c>
    </row>
    <row r="10806" spans="1:14" x14ac:dyDescent="0.2">
      <c r="A10806" t="s">
        <v>16565</v>
      </c>
      <c r="B10806">
        <v>27600</v>
      </c>
      <c r="C10806">
        <v>31500</v>
      </c>
      <c r="D10806">
        <v>35460</v>
      </c>
      <c r="E10806">
        <v>39360</v>
      </c>
      <c r="F10806">
        <v>42540</v>
      </c>
      <c r="G10806">
        <v>45660</v>
      </c>
      <c r="H10806">
        <v>48840</v>
      </c>
      <c r="I10806">
        <v>51960</v>
      </c>
      <c r="J10806">
        <v>55140</v>
      </c>
      <c r="K10806" t="s">
        <v>3089</v>
      </c>
      <c r="L10806">
        <v>3</v>
      </c>
      <c r="M10806">
        <v>60</v>
      </c>
      <c r="N10806" t="s">
        <v>1936</v>
      </c>
    </row>
    <row r="10807" spans="1:14" x14ac:dyDescent="0.2">
      <c r="A10807" t="s">
        <v>16566</v>
      </c>
      <c r="B10807">
        <v>35460</v>
      </c>
      <c r="C10807">
        <v>40500</v>
      </c>
      <c r="D10807">
        <v>45540</v>
      </c>
      <c r="E10807">
        <v>50580</v>
      </c>
      <c r="F10807">
        <v>54660</v>
      </c>
      <c r="G10807">
        <v>58680</v>
      </c>
      <c r="H10807">
        <v>62760</v>
      </c>
      <c r="I10807">
        <v>66780</v>
      </c>
      <c r="J10807">
        <v>70860</v>
      </c>
      <c r="K10807" t="s">
        <v>3089</v>
      </c>
      <c r="L10807">
        <v>5</v>
      </c>
      <c r="M10807">
        <v>60</v>
      </c>
      <c r="N10807" t="s">
        <v>1937</v>
      </c>
    </row>
    <row r="10808" spans="1:14" x14ac:dyDescent="0.2">
      <c r="A10808" t="s">
        <v>16567</v>
      </c>
      <c r="B10808">
        <v>29700</v>
      </c>
      <c r="C10808">
        <v>33900</v>
      </c>
      <c r="D10808">
        <v>38160</v>
      </c>
      <c r="E10808">
        <v>42360</v>
      </c>
      <c r="F10808">
        <v>45780</v>
      </c>
      <c r="G10808">
        <v>49140</v>
      </c>
      <c r="H10808">
        <v>52560</v>
      </c>
      <c r="I10808">
        <v>55920</v>
      </c>
      <c r="J10808">
        <v>59340</v>
      </c>
      <c r="K10808" t="s">
        <v>3089</v>
      </c>
      <c r="L10808">
        <v>7</v>
      </c>
      <c r="M10808">
        <v>60</v>
      </c>
      <c r="N10808" t="s">
        <v>1938</v>
      </c>
    </row>
    <row r="10809" spans="1:14" x14ac:dyDescent="0.2">
      <c r="A10809" t="s">
        <v>16568</v>
      </c>
      <c r="B10809">
        <v>24360</v>
      </c>
      <c r="C10809">
        <v>27840</v>
      </c>
      <c r="D10809">
        <v>31320</v>
      </c>
      <c r="E10809">
        <v>34740</v>
      </c>
      <c r="F10809">
        <v>37560</v>
      </c>
      <c r="G10809">
        <v>40320</v>
      </c>
      <c r="H10809">
        <v>43080</v>
      </c>
      <c r="I10809">
        <v>45900</v>
      </c>
      <c r="J10809">
        <v>48660</v>
      </c>
      <c r="K10809" t="s">
        <v>3089</v>
      </c>
      <c r="L10809">
        <v>9</v>
      </c>
      <c r="M10809">
        <v>60</v>
      </c>
      <c r="N10809" t="s">
        <v>1939</v>
      </c>
    </row>
    <row r="10810" spans="1:14" x14ac:dyDescent="0.2">
      <c r="A10810" t="s">
        <v>16569</v>
      </c>
      <c r="B10810">
        <v>32220</v>
      </c>
      <c r="C10810">
        <v>36840</v>
      </c>
      <c r="D10810">
        <v>41460</v>
      </c>
      <c r="E10810">
        <v>46020</v>
      </c>
      <c r="F10810">
        <v>49740</v>
      </c>
      <c r="G10810">
        <v>53400</v>
      </c>
      <c r="H10810">
        <v>57120</v>
      </c>
      <c r="I10810">
        <v>60780</v>
      </c>
      <c r="J10810">
        <v>64440</v>
      </c>
      <c r="K10810" t="s">
        <v>3089</v>
      </c>
      <c r="L10810">
        <v>11</v>
      </c>
      <c r="M10810">
        <v>60</v>
      </c>
      <c r="N10810" t="s">
        <v>1940</v>
      </c>
    </row>
    <row r="10811" spans="1:14" x14ac:dyDescent="0.2">
      <c r="A10811" t="s">
        <v>16570</v>
      </c>
      <c r="B10811">
        <v>24120</v>
      </c>
      <c r="C10811">
        <v>27540</v>
      </c>
      <c r="D10811">
        <v>30960</v>
      </c>
      <c r="E10811">
        <v>34380</v>
      </c>
      <c r="F10811">
        <v>37140</v>
      </c>
      <c r="G10811">
        <v>39900</v>
      </c>
      <c r="H10811">
        <v>42660</v>
      </c>
      <c r="I10811">
        <v>45420</v>
      </c>
      <c r="J10811">
        <v>48180</v>
      </c>
      <c r="K10811" t="s">
        <v>3089</v>
      </c>
      <c r="L10811">
        <v>13</v>
      </c>
      <c r="M10811">
        <v>60</v>
      </c>
      <c r="N10811" t="s">
        <v>1941</v>
      </c>
    </row>
    <row r="10812" spans="1:14" x14ac:dyDescent="0.2">
      <c r="A10812" t="s">
        <v>16571</v>
      </c>
      <c r="B10812">
        <v>29160</v>
      </c>
      <c r="C10812">
        <v>33300</v>
      </c>
      <c r="D10812">
        <v>37440</v>
      </c>
      <c r="E10812">
        <v>41580</v>
      </c>
      <c r="F10812">
        <v>44940</v>
      </c>
      <c r="G10812">
        <v>48240</v>
      </c>
      <c r="H10812">
        <v>51600</v>
      </c>
      <c r="I10812">
        <v>54900</v>
      </c>
      <c r="J10812">
        <v>58260</v>
      </c>
      <c r="K10812" t="s">
        <v>3089</v>
      </c>
      <c r="L10812">
        <v>15</v>
      </c>
      <c r="M10812">
        <v>60</v>
      </c>
      <c r="N10812" t="s">
        <v>1942</v>
      </c>
    </row>
    <row r="10813" spans="1:14" x14ac:dyDescent="0.2">
      <c r="A10813" t="s">
        <v>16572</v>
      </c>
      <c r="B10813">
        <v>29160</v>
      </c>
      <c r="C10813">
        <v>33300</v>
      </c>
      <c r="D10813">
        <v>37440</v>
      </c>
      <c r="E10813">
        <v>41580</v>
      </c>
      <c r="F10813">
        <v>44940</v>
      </c>
      <c r="G10813">
        <v>48240</v>
      </c>
      <c r="H10813">
        <v>51600</v>
      </c>
      <c r="I10813">
        <v>54900</v>
      </c>
      <c r="J10813">
        <v>58260</v>
      </c>
      <c r="K10813" t="s">
        <v>3089</v>
      </c>
      <c r="L10813">
        <v>17</v>
      </c>
      <c r="M10813">
        <v>60</v>
      </c>
      <c r="N10813" t="s">
        <v>1943</v>
      </c>
    </row>
    <row r="10814" spans="1:14" x14ac:dyDescent="0.2">
      <c r="A10814" t="s">
        <v>16573</v>
      </c>
      <c r="B10814">
        <v>32160</v>
      </c>
      <c r="C10814">
        <v>36720</v>
      </c>
      <c r="D10814">
        <v>41340</v>
      </c>
      <c r="E10814">
        <v>45900</v>
      </c>
      <c r="F10814">
        <v>49620</v>
      </c>
      <c r="G10814">
        <v>53280</v>
      </c>
      <c r="H10814">
        <v>56940</v>
      </c>
      <c r="I10814">
        <v>60600</v>
      </c>
      <c r="J10814">
        <v>64260</v>
      </c>
      <c r="K10814" t="s">
        <v>3089</v>
      </c>
      <c r="L10814">
        <v>19</v>
      </c>
      <c r="M10814">
        <v>60</v>
      </c>
      <c r="N10814" t="s">
        <v>1944</v>
      </c>
    </row>
    <row r="10815" spans="1:14" x14ac:dyDescent="0.2">
      <c r="A10815" t="s">
        <v>16574</v>
      </c>
      <c r="B10815">
        <v>24120</v>
      </c>
      <c r="C10815">
        <v>27540</v>
      </c>
      <c r="D10815">
        <v>30960</v>
      </c>
      <c r="E10815">
        <v>34380</v>
      </c>
      <c r="F10815">
        <v>37140</v>
      </c>
      <c r="G10815">
        <v>39900</v>
      </c>
      <c r="H10815">
        <v>42660</v>
      </c>
      <c r="I10815">
        <v>45420</v>
      </c>
      <c r="J10815">
        <v>48180</v>
      </c>
      <c r="K10815" t="s">
        <v>3089</v>
      </c>
      <c r="L10815">
        <v>21</v>
      </c>
      <c r="M10815">
        <v>60</v>
      </c>
      <c r="N10815" t="s">
        <v>1945</v>
      </c>
    </row>
    <row r="10816" spans="1:14" x14ac:dyDescent="0.2">
      <c r="A10816" t="s">
        <v>16575</v>
      </c>
      <c r="B10816">
        <v>32160</v>
      </c>
      <c r="C10816">
        <v>36720</v>
      </c>
      <c r="D10816">
        <v>41340</v>
      </c>
      <c r="E10816">
        <v>45900</v>
      </c>
      <c r="F10816">
        <v>49620</v>
      </c>
      <c r="G10816">
        <v>53280</v>
      </c>
      <c r="H10816">
        <v>56940</v>
      </c>
      <c r="I10816">
        <v>60600</v>
      </c>
      <c r="J10816">
        <v>64260</v>
      </c>
      <c r="K10816" t="s">
        <v>3089</v>
      </c>
      <c r="L10816">
        <v>23</v>
      </c>
      <c r="M10816">
        <v>60</v>
      </c>
      <c r="N10816" t="s">
        <v>1946</v>
      </c>
    </row>
    <row r="10817" spans="1:14" x14ac:dyDescent="0.2">
      <c r="A10817" t="s">
        <v>16576</v>
      </c>
      <c r="B10817">
        <v>26760</v>
      </c>
      <c r="C10817">
        <v>30540</v>
      </c>
      <c r="D10817">
        <v>34380</v>
      </c>
      <c r="E10817">
        <v>38160</v>
      </c>
      <c r="F10817">
        <v>41220</v>
      </c>
      <c r="G10817">
        <v>44280</v>
      </c>
      <c r="H10817">
        <v>47340</v>
      </c>
      <c r="I10817">
        <v>50400</v>
      </c>
      <c r="J10817">
        <v>53460</v>
      </c>
      <c r="K10817" t="s">
        <v>3089</v>
      </c>
      <c r="L10817">
        <v>25</v>
      </c>
      <c r="M10817">
        <v>60</v>
      </c>
      <c r="N10817" t="s">
        <v>1947</v>
      </c>
    </row>
    <row r="10818" spans="1:14" x14ac:dyDescent="0.2">
      <c r="A10818" t="s">
        <v>16577</v>
      </c>
      <c r="B10818">
        <v>24120</v>
      </c>
      <c r="C10818">
        <v>27540</v>
      </c>
      <c r="D10818">
        <v>30960</v>
      </c>
      <c r="E10818">
        <v>34380</v>
      </c>
      <c r="F10818">
        <v>37140</v>
      </c>
      <c r="G10818">
        <v>39900</v>
      </c>
      <c r="H10818">
        <v>42660</v>
      </c>
      <c r="I10818">
        <v>45420</v>
      </c>
      <c r="J10818">
        <v>48180</v>
      </c>
      <c r="K10818" t="s">
        <v>3089</v>
      </c>
      <c r="L10818">
        <v>27</v>
      </c>
      <c r="M10818">
        <v>60</v>
      </c>
      <c r="N10818" t="s">
        <v>1948</v>
      </c>
    </row>
    <row r="10819" spans="1:14" x14ac:dyDescent="0.2">
      <c r="A10819" t="s">
        <v>16578</v>
      </c>
      <c r="B10819">
        <v>24120</v>
      </c>
      <c r="C10819">
        <v>27540</v>
      </c>
      <c r="D10819">
        <v>30960</v>
      </c>
      <c r="E10819">
        <v>34380</v>
      </c>
      <c r="F10819">
        <v>37140</v>
      </c>
      <c r="G10819">
        <v>39900</v>
      </c>
      <c r="H10819">
        <v>42660</v>
      </c>
      <c r="I10819">
        <v>45420</v>
      </c>
      <c r="J10819">
        <v>48180</v>
      </c>
      <c r="K10819" t="s">
        <v>3089</v>
      </c>
      <c r="L10819">
        <v>29</v>
      </c>
      <c r="M10819">
        <v>60</v>
      </c>
      <c r="N10819" t="s">
        <v>2299</v>
      </c>
    </row>
    <row r="10820" spans="1:14" x14ac:dyDescent="0.2">
      <c r="A10820" t="s">
        <v>16579</v>
      </c>
      <c r="B10820">
        <v>29160</v>
      </c>
      <c r="C10820">
        <v>33300</v>
      </c>
      <c r="D10820">
        <v>37440</v>
      </c>
      <c r="E10820">
        <v>41580</v>
      </c>
      <c r="F10820">
        <v>44940</v>
      </c>
      <c r="G10820">
        <v>48240</v>
      </c>
      <c r="H10820">
        <v>51600</v>
      </c>
      <c r="I10820">
        <v>54900</v>
      </c>
      <c r="J10820">
        <v>58260</v>
      </c>
      <c r="K10820" t="s">
        <v>3089</v>
      </c>
      <c r="L10820">
        <v>31</v>
      </c>
      <c r="M10820">
        <v>60</v>
      </c>
      <c r="N10820" t="s">
        <v>2300</v>
      </c>
    </row>
    <row r="10821" spans="1:14" x14ac:dyDescent="0.2">
      <c r="A10821" t="s">
        <v>16580</v>
      </c>
      <c r="B10821">
        <v>35460</v>
      </c>
      <c r="C10821">
        <v>40500</v>
      </c>
      <c r="D10821">
        <v>45540</v>
      </c>
      <c r="E10821">
        <v>50580</v>
      </c>
      <c r="F10821">
        <v>54660</v>
      </c>
      <c r="G10821">
        <v>58680</v>
      </c>
      <c r="H10821">
        <v>62760</v>
      </c>
      <c r="I10821">
        <v>66780</v>
      </c>
      <c r="J10821">
        <v>70860</v>
      </c>
      <c r="K10821" t="s">
        <v>3089</v>
      </c>
      <c r="L10821">
        <v>33</v>
      </c>
      <c r="M10821">
        <v>60</v>
      </c>
      <c r="N10821" t="s">
        <v>2301</v>
      </c>
    </row>
    <row r="10822" spans="1:14" x14ac:dyDescent="0.2">
      <c r="A10822" t="s">
        <v>16581</v>
      </c>
      <c r="B10822">
        <v>24120</v>
      </c>
      <c r="C10822">
        <v>27540</v>
      </c>
      <c r="D10822">
        <v>30960</v>
      </c>
      <c r="E10822">
        <v>34380</v>
      </c>
      <c r="F10822">
        <v>37140</v>
      </c>
      <c r="G10822">
        <v>39900</v>
      </c>
      <c r="H10822">
        <v>42660</v>
      </c>
      <c r="I10822">
        <v>45420</v>
      </c>
      <c r="J10822">
        <v>48180</v>
      </c>
      <c r="K10822" t="s">
        <v>3089</v>
      </c>
      <c r="L10822">
        <v>35</v>
      </c>
      <c r="M10822">
        <v>60</v>
      </c>
      <c r="N10822" t="s">
        <v>2302</v>
      </c>
    </row>
    <row r="10823" spans="1:14" x14ac:dyDescent="0.2">
      <c r="A10823" t="s">
        <v>16582</v>
      </c>
      <c r="B10823">
        <v>35460</v>
      </c>
      <c r="C10823">
        <v>40500</v>
      </c>
      <c r="D10823">
        <v>45540</v>
      </c>
      <c r="E10823">
        <v>50580</v>
      </c>
      <c r="F10823">
        <v>54660</v>
      </c>
      <c r="G10823">
        <v>58680</v>
      </c>
      <c r="H10823">
        <v>62760</v>
      </c>
      <c r="I10823">
        <v>66780</v>
      </c>
      <c r="J10823">
        <v>70860</v>
      </c>
      <c r="K10823" t="s">
        <v>3089</v>
      </c>
      <c r="L10823">
        <v>37</v>
      </c>
      <c r="M10823">
        <v>60</v>
      </c>
      <c r="N10823" t="s">
        <v>2303</v>
      </c>
    </row>
    <row r="10824" spans="1:14" x14ac:dyDescent="0.2">
      <c r="A10824" t="s">
        <v>16583</v>
      </c>
      <c r="B10824">
        <v>24120</v>
      </c>
      <c r="C10824">
        <v>27540</v>
      </c>
      <c r="D10824">
        <v>30960</v>
      </c>
      <c r="E10824">
        <v>34380</v>
      </c>
      <c r="F10824">
        <v>37140</v>
      </c>
      <c r="G10824">
        <v>39900</v>
      </c>
      <c r="H10824">
        <v>42660</v>
      </c>
      <c r="I10824">
        <v>45420</v>
      </c>
      <c r="J10824">
        <v>48180</v>
      </c>
      <c r="K10824" t="s">
        <v>3089</v>
      </c>
      <c r="L10824">
        <v>39</v>
      </c>
      <c r="M10824">
        <v>60</v>
      </c>
      <c r="N10824" t="s">
        <v>2304</v>
      </c>
    </row>
    <row r="10825" spans="1:14" x14ac:dyDescent="0.2">
      <c r="A10825" t="s">
        <v>16584</v>
      </c>
      <c r="B10825">
        <v>24120</v>
      </c>
      <c r="C10825">
        <v>27540</v>
      </c>
      <c r="D10825">
        <v>30960</v>
      </c>
      <c r="E10825">
        <v>34380</v>
      </c>
      <c r="F10825">
        <v>37140</v>
      </c>
      <c r="G10825">
        <v>39900</v>
      </c>
      <c r="H10825">
        <v>42660</v>
      </c>
      <c r="I10825">
        <v>45420</v>
      </c>
      <c r="J10825">
        <v>48180</v>
      </c>
      <c r="K10825" t="s">
        <v>3089</v>
      </c>
      <c r="L10825">
        <v>41</v>
      </c>
      <c r="M10825">
        <v>60</v>
      </c>
      <c r="N10825" t="s">
        <v>2305</v>
      </c>
    </row>
    <row r="10826" spans="1:14" x14ac:dyDescent="0.2">
      <c r="A10826" t="s">
        <v>16585</v>
      </c>
      <c r="B10826">
        <v>26400</v>
      </c>
      <c r="C10826">
        <v>30180</v>
      </c>
      <c r="D10826">
        <v>33960</v>
      </c>
      <c r="E10826">
        <v>37680</v>
      </c>
      <c r="F10826">
        <v>40740</v>
      </c>
      <c r="G10826">
        <v>43740</v>
      </c>
      <c r="H10826">
        <v>46740</v>
      </c>
      <c r="I10826">
        <v>49740</v>
      </c>
      <c r="J10826">
        <v>52800</v>
      </c>
      <c r="K10826" t="s">
        <v>3089</v>
      </c>
      <c r="L10826">
        <v>43</v>
      </c>
      <c r="M10826">
        <v>60</v>
      </c>
      <c r="N10826" t="s">
        <v>2306</v>
      </c>
    </row>
    <row r="10827" spans="1:14" x14ac:dyDescent="0.2">
      <c r="A10827" t="s">
        <v>16586</v>
      </c>
      <c r="B10827">
        <v>26700</v>
      </c>
      <c r="C10827">
        <v>30480</v>
      </c>
      <c r="D10827">
        <v>34320</v>
      </c>
      <c r="E10827">
        <v>38100</v>
      </c>
      <c r="F10827">
        <v>41160</v>
      </c>
      <c r="G10827">
        <v>44220</v>
      </c>
      <c r="H10827">
        <v>47280</v>
      </c>
      <c r="I10827">
        <v>50340</v>
      </c>
      <c r="J10827">
        <v>53340</v>
      </c>
      <c r="K10827" t="s">
        <v>3089</v>
      </c>
      <c r="L10827">
        <v>45</v>
      </c>
      <c r="M10827">
        <v>60</v>
      </c>
      <c r="N10827" t="s">
        <v>2307</v>
      </c>
    </row>
    <row r="10828" spans="1:14" x14ac:dyDescent="0.2">
      <c r="A10828" t="s">
        <v>16587</v>
      </c>
      <c r="B10828">
        <v>28320</v>
      </c>
      <c r="C10828">
        <v>32340</v>
      </c>
      <c r="D10828">
        <v>36360</v>
      </c>
      <c r="E10828">
        <v>40380</v>
      </c>
      <c r="F10828">
        <v>43620</v>
      </c>
      <c r="G10828">
        <v>46860</v>
      </c>
      <c r="H10828">
        <v>50100</v>
      </c>
      <c r="I10828">
        <v>53340</v>
      </c>
      <c r="J10828">
        <v>56580</v>
      </c>
      <c r="K10828" t="s">
        <v>3089</v>
      </c>
      <c r="L10828">
        <v>47</v>
      </c>
      <c r="M10828">
        <v>60</v>
      </c>
      <c r="N10828" t="s">
        <v>2308</v>
      </c>
    </row>
    <row r="10829" spans="1:14" x14ac:dyDescent="0.2">
      <c r="A10829" t="s">
        <v>16588</v>
      </c>
      <c r="B10829">
        <v>25440</v>
      </c>
      <c r="C10829">
        <v>29040</v>
      </c>
      <c r="D10829">
        <v>32700</v>
      </c>
      <c r="E10829">
        <v>36300</v>
      </c>
      <c r="F10829">
        <v>39240</v>
      </c>
      <c r="G10829">
        <v>42120</v>
      </c>
      <c r="H10829">
        <v>45060</v>
      </c>
      <c r="I10829">
        <v>47940</v>
      </c>
      <c r="J10829">
        <v>50820</v>
      </c>
      <c r="K10829" t="s">
        <v>3089</v>
      </c>
      <c r="L10829">
        <v>49</v>
      </c>
      <c r="M10829">
        <v>60</v>
      </c>
      <c r="N10829" t="s">
        <v>2309</v>
      </c>
    </row>
    <row r="10830" spans="1:14" x14ac:dyDescent="0.2">
      <c r="A10830" t="s">
        <v>16589</v>
      </c>
      <c r="B10830">
        <v>34440</v>
      </c>
      <c r="C10830">
        <v>39360</v>
      </c>
      <c r="D10830">
        <v>44280</v>
      </c>
      <c r="E10830">
        <v>49200</v>
      </c>
      <c r="F10830">
        <v>53160</v>
      </c>
      <c r="G10830">
        <v>57120</v>
      </c>
      <c r="H10830">
        <v>61020</v>
      </c>
      <c r="I10830">
        <v>64980</v>
      </c>
      <c r="J10830">
        <v>68880</v>
      </c>
      <c r="K10830" t="s">
        <v>3089</v>
      </c>
      <c r="L10830">
        <v>51</v>
      </c>
      <c r="M10830">
        <v>60</v>
      </c>
      <c r="N10830" t="s">
        <v>2310</v>
      </c>
    </row>
    <row r="10831" spans="1:14" x14ac:dyDescent="0.2">
      <c r="A10831" t="s">
        <v>16590</v>
      </c>
      <c r="B10831">
        <v>28320</v>
      </c>
      <c r="C10831">
        <v>32340</v>
      </c>
      <c r="D10831">
        <v>36360</v>
      </c>
      <c r="E10831">
        <v>40380</v>
      </c>
      <c r="F10831">
        <v>43620</v>
      </c>
      <c r="G10831">
        <v>46860</v>
      </c>
      <c r="H10831">
        <v>50100</v>
      </c>
      <c r="I10831">
        <v>53340</v>
      </c>
      <c r="J10831">
        <v>56580</v>
      </c>
      <c r="K10831" t="s">
        <v>3089</v>
      </c>
      <c r="L10831">
        <v>53</v>
      </c>
      <c r="M10831">
        <v>60</v>
      </c>
      <c r="N10831" t="s">
        <v>2311</v>
      </c>
    </row>
    <row r="10832" spans="1:14" x14ac:dyDescent="0.2">
      <c r="A10832" t="s">
        <v>16591</v>
      </c>
      <c r="B10832">
        <v>34020</v>
      </c>
      <c r="C10832">
        <v>38880</v>
      </c>
      <c r="D10832">
        <v>43740</v>
      </c>
      <c r="E10832">
        <v>48600</v>
      </c>
      <c r="F10832">
        <v>52500</v>
      </c>
      <c r="G10832">
        <v>56400</v>
      </c>
      <c r="H10832">
        <v>60300</v>
      </c>
      <c r="I10832">
        <v>64200</v>
      </c>
      <c r="J10832">
        <v>68040</v>
      </c>
      <c r="K10832" t="s">
        <v>3089</v>
      </c>
      <c r="L10832">
        <v>55</v>
      </c>
      <c r="M10832">
        <v>60</v>
      </c>
      <c r="N10832" t="s">
        <v>2312</v>
      </c>
    </row>
    <row r="10833" spans="1:14" x14ac:dyDescent="0.2">
      <c r="A10833" t="s">
        <v>16592</v>
      </c>
      <c r="B10833">
        <v>30900</v>
      </c>
      <c r="C10833">
        <v>35280</v>
      </c>
      <c r="D10833">
        <v>39720</v>
      </c>
      <c r="E10833">
        <v>44100</v>
      </c>
      <c r="F10833">
        <v>47640</v>
      </c>
      <c r="G10833">
        <v>51180</v>
      </c>
      <c r="H10833">
        <v>54720</v>
      </c>
      <c r="I10833">
        <v>58260</v>
      </c>
      <c r="J10833">
        <v>61740</v>
      </c>
      <c r="K10833" t="s">
        <v>3089</v>
      </c>
      <c r="L10833">
        <v>57</v>
      </c>
      <c r="M10833">
        <v>60</v>
      </c>
      <c r="N10833" t="s">
        <v>2313</v>
      </c>
    </row>
    <row r="10834" spans="1:14" x14ac:dyDescent="0.2">
      <c r="A10834" t="s">
        <v>16593</v>
      </c>
      <c r="B10834">
        <v>25260</v>
      </c>
      <c r="C10834">
        <v>28860</v>
      </c>
      <c r="D10834">
        <v>32460</v>
      </c>
      <c r="E10834">
        <v>36060</v>
      </c>
      <c r="F10834">
        <v>39000</v>
      </c>
      <c r="G10834">
        <v>41880</v>
      </c>
      <c r="H10834">
        <v>44760</v>
      </c>
      <c r="I10834">
        <v>47640</v>
      </c>
      <c r="J10834">
        <v>50520</v>
      </c>
      <c r="K10834" t="s">
        <v>3089</v>
      </c>
      <c r="L10834">
        <v>59</v>
      </c>
      <c r="M10834">
        <v>60</v>
      </c>
      <c r="N10834" t="s">
        <v>2314</v>
      </c>
    </row>
    <row r="10835" spans="1:14" x14ac:dyDescent="0.2">
      <c r="A10835" t="s">
        <v>16594</v>
      </c>
      <c r="B10835">
        <v>26820</v>
      </c>
      <c r="C10835">
        <v>30660</v>
      </c>
      <c r="D10835">
        <v>34500</v>
      </c>
      <c r="E10835">
        <v>38280</v>
      </c>
      <c r="F10835">
        <v>41400</v>
      </c>
      <c r="G10835">
        <v>44460</v>
      </c>
      <c r="H10835">
        <v>47520</v>
      </c>
      <c r="I10835">
        <v>50580</v>
      </c>
      <c r="J10835">
        <v>53640</v>
      </c>
      <c r="K10835" t="s">
        <v>3089</v>
      </c>
      <c r="L10835">
        <v>61</v>
      </c>
      <c r="M10835">
        <v>60</v>
      </c>
      <c r="N10835" t="s">
        <v>2315</v>
      </c>
    </row>
    <row r="10836" spans="1:14" x14ac:dyDescent="0.2">
      <c r="A10836" t="s">
        <v>16595</v>
      </c>
      <c r="B10836">
        <v>35460</v>
      </c>
      <c r="C10836">
        <v>40500</v>
      </c>
      <c r="D10836">
        <v>45540</v>
      </c>
      <c r="E10836">
        <v>50580</v>
      </c>
      <c r="F10836">
        <v>54660</v>
      </c>
      <c r="G10836">
        <v>58680</v>
      </c>
      <c r="H10836">
        <v>62760</v>
      </c>
      <c r="I10836">
        <v>66780</v>
      </c>
      <c r="J10836">
        <v>70860</v>
      </c>
      <c r="K10836" t="s">
        <v>3089</v>
      </c>
      <c r="L10836">
        <v>63</v>
      </c>
      <c r="M10836">
        <v>60</v>
      </c>
      <c r="N10836" t="s">
        <v>2316</v>
      </c>
    </row>
    <row r="10837" spans="1:14" x14ac:dyDescent="0.2">
      <c r="A10837" t="s">
        <v>16596</v>
      </c>
      <c r="B10837">
        <v>24120</v>
      </c>
      <c r="C10837">
        <v>27540</v>
      </c>
      <c r="D10837">
        <v>30960</v>
      </c>
      <c r="E10837">
        <v>34380</v>
      </c>
      <c r="F10837">
        <v>37140</v>
      </c>
      <c r="G10837">
        <v>39900</v>
      </c>
      <c r="H10837">
        <v>42660</v>
      </c>
      <c r="I10837">
        <v>45420</v>
      </c>
      <c r="J10837">
        <v>48180</v>
      </c>
      <c r="K10837" t="s">
        <v>3089</v>
      </c>
      <c r="L10837">
        <v>65</v>
      </c>
      <c r="M10837">
        <v>60</v>
      </c>
      <c r="N10837" t="s">
        <v>2317</v>
      </c>
    </row>
    <row r="10838" spans="1:14" x14ac:dyDescent="0.2">
      <c r="A10838" t="s">
        <v>16597</v>
      </c>
      <c r="B10838">
        <v>24120</v>
      </c>
      <c r="C10838">
        <v>27540</v>
      </c>
      <c r="D10838">
        <v>30960</v>
      </c>
      <c r="E10838">
        <v>34380</v>
      </c>
      <c r="F10838">
        <v>37140</v>
      </c>
      <c r="G10838">
        <v>39900</v>
      </c>
      <c r="H10838">
        <v>42660</v>
      </c>
      <c r="I10838">
        <v>45420</v>
      </c>
      <c r="J10838">
        <v>48180</v>
      </c>
      <c r="K10838" t="s">
        <v>3089</v>
      </c>
      <c r="L10838">
        <v>67</v>
      </c>
      <c r="M10838">
        <v>60</v>
      </c>
      <c r="N10838" t="s">
        <v>2318</v>
      </c>
    </row>
    <row r="10839" spans="1:14" x14ac:dyDescent="0.2">
      <c r="A10839" t="s">
        <v>16598</v>
      </c>
      <c r="B10839">
        <v>24540</v>
      </c>
      <c r="C10839">
        <v>28080</v>
      </c>
      <c r="D10839">
        <v>31560</v>
      </c>
      <c r="E10839">
        <v>35040</v>
      </c>
      <c r="F10839">
        <v>37860</v>
      </c>
      <c r="G10839">
        <v>40680</v>
      </c>
      <c r="H10839">
        <v>43500</v>
      </c>
      <c r="I10839">
        <v>46260</v>
      </c>
      <c r="J10839">
        <v>49080</v>
      </c>
      <c r="K10839" t="s">
        <v>3089</v>
      </c>
      <c r="L10839">
        <v>69</v>
      </c>
      <c r="M10839">
        <v>60</v>
      </c>
      <c r="N10839" t="s">
        <v>2319</v>
      </c>
    </row>
    <row r="10840" spans="1:14" x14ac:dyDescent="0.2">
      <c r="A10840" t="s">
        <v>16599</v>
      </c>
      <c r="B10840">
        <v>34440</v>
      </c>
      <c r="C10840">
        <v>39360</v>
      </c>
      <c r="D10840">
        <v>44280</v>
      </c>
      <c r="E10840">
        <v>49200</v>
      </c>
      <c r="F10840">
        <v>53160</v>
      </c>
      <c r="G10840">
        <v>57120</v>
      </c>
      <c r="H10840">
        <v>61020</v>
      </c>
      <c r="I10840">
        <v>64980</v>
      </c>
      <c r="J10840">
        <v>68880</v>
      </c>
      <c r="K10840" t="s">
        <v>3089</v>
      </c>
      <c r="L10840">
        <v>71</v>
      </c>
      <c r="M10840">
        <v>60</v>
      </c>
      <c r="N10840" t="s">
        <v>2320</v>
      </c>
    </row>
    <row r="10841" spans="1:14" x14ac:dyDescent="0.2">
      <c r="A10841" t="s">
        <v>16600</v>
      </c>
      <c r="B10841">
        <v>26040</v>
      </c>
      <c r="C10841">
        <v>29760</v>
      </c>
      <c r="D10841">
        <v>33480</v>
      </c>
      <c r="E10841">
        <v>37140</v>
      </c>
      <c r="F10841">
        <v>40140</v>
      </c>
      <c r="G10841">
        <v>43140</v>
      </c>
      <c r="H10841">
        <v>46080</v>
      </c>
      <c r="I10841">
        <v>49080</v>
      </c>
      <c r="J10841">
        <v>52020</v>
      </c>
      <c r="K10841" t="s">
        <v>3089</v>
      </c>
      <c r="L10841">
        <v>73</v>
      </c>
      <c r="M10841">
        <v>60</v>
      </c>
      <c r="N10841" t="s">
        <v>2321</v>
      </c>
    </row>
    <row r="10842" spans="1:14" x14ac:dyDescent="0.2">
      <c r="A10842" t="s">
        <v>16601</v>
      </c>
      <c r="B10842">
        <v>34440</v>
      </c>
      <c r="C10842">
        <v>39360</v>
      </c>
      <c r="D10842">
        <v>44280</v>
      </c>
      <c r="E10842">
        <v>49200</v>
      </c>
      <c r="F10842">
        <v>53160</v>
      </c>
      <c r="G10842">
        <v>57120</v>
      </c>
      <c r="H10842">
        <v>61020</v>
      </c>
      <c r="I10842">
        <v>64980</v>
      </c>
      <c r="J10842">
        <v>68880</v>
      </c>
      <c r="K10842" t="s">
        <v>3089</v>
      </c>
      <c r="L10842">
        <v>75</v>
      </c>
      <c r="M10842">
        <v>60</v>
      </c>
      <c r="N10842" t="s">
        <v>2322</v>
      </c>
    </row>
    <row r="10843" spans="1:14" x14ac:dyDescent="0.2">
      <c r="A10843" t="s">
        <v>16602</v>
      </c>
      <c r="B10843">
        <v>35460</v>
      </c>
      <c r="C10843">
        <v>40500</v>
      </c>
      <c r="D10843">
        <v>45540</v>
      </c>
      <c r="E10843">
        <v>50580</v>
      </c>
      <c r="F10843">
        <v>54660</v>
      </c>
      <c r="G10843">
        <v>58680</v>
      </c>
      <c r="H10843">
        <v>62760</v>
      </c>
      <c r="I10843">
        <v>66780</v>
      </c>
      <c r="J10843">
        <v>70860</v>
      </c>
      <c r="K10843" t="s">
        <v>3089</v>
      </c>
      <c r="L10843">
        <v>77</v>
      </c>
      <c r="M10843">
        <v>60</v>
      </c>
      <c r="N10843" t="s">
        <v>2323</v>
      </c>
    </row>
    <row r="10844" spans="1:14" x14ac:dyDescent="0.2">
      <c r="A10844" t="s">
        <v>16603</v>
      </c>
      <c r="B10844">
        <v>26400</v>
      </c>
      <c r="C10844">
        <v>30180</v>
      </c>
      <c r="D10844">
        <v>33960</v>
      </c>
      <c r="E10844">
        <v>37680</v>
      </c>
      <c r="F10844">
        <v>40740</v>
      </c>
      <c r="G10844">
        <v>43740</v>
      </c>
      <c r="H10844">
        <v>46740</v>
      </c>
      <c r="I10844">
        <v>49740</v>
      </c>
      <c r="J10844">
        <v>52800</v>
      </c>
      <c r="K10844" t="s">
        <v>3089</v>
      </c>
      <c r="L10844">
        <v>79</v>
      </c>
      <c r="M10844">
        <v>60</v>
      </c>
      <c r="N10844" t="s">
        <v>2324</v>
      </c>
    </row>
    <row r="10845" spans="1:14" x14ac:dyDescent="0.2">
      <c r="A10845" t="s">
        <v>16604</v>
      </c>
      <c r="B10845">
        <v>25200</v>
      </c>
      <c r="C10845">
        <v>28800</v>
      </c>
      <c r="D10845">
        <v>32400</v>
      </c>
      <c r="E10845">
        <v>35940</v>
      </c>
      <c r="F10845">
        <v>38820</v>
      </c>
      <c r="G10845">
        <v>41700</v>
      </c>
      <c r="H10845">
        <v>44580</v>
      </c>
      <c r="I10845">
        <v>47460</v>
      </c>
      <c r="J10845">
        <v>50340</v>
      </c>
      <c r="K10845" t="s">
        <v>3089</v>
      </c>
      <c r="L10845">
        <v>81</v>
      </c>
      <c r="M10845">
        <v>60</v>
      </c>
      <c r="N10845" t="s">
        <v>2325</v>
      </c>
    </row>
    <row r="10846" spans="1:14" x14ac:dyDescent="0.2">
      <c r="A10846" t="s">
        <v>16605</v>
      </c>
      <c r="B10846">
        <v>24120</v>
      </c>
      <c r="C10846">
        <v>27540</v>
      </c>
      <c r="D10846">
        <v>30960</v>
      </c>
      <c r="E10846">
        <v>34380</v>
      </c>
      <c r="F10846">
        <v>37140</v>
      </c>
      <c r="G10846">
        <v>39900</v>
      </c>
      <c r="H10846">
        <v>42660</v>
      </c>
      <c r="I10846">
        <v>45420</v>
      </c>
      <c r="J10846">
        <v>48180</v>
      </c>
      <c r="K10846" t="s">
        <v>3089</v>
      </c>
      <c r="L10846">
        <v>83</v>
      </c>
      <c r="M10846">
        <v>60</v>
      </c>
      <c r="N10846" t="s">
        <v>2326</v>
      </c>
    </row>
    <row r="10847" spans="1:14" x14ac:dyDescent="0.2">
      <c r="A10847" t="s">
        <v>16606</v>
      </c>
      <c r="B10847">
        <v>25560</v>
      </c>
      <c r="C10847">
        <v>29220</v>
      </c>
      <c r="D10847">
        <v>32880</v>
      </c>
      <c r="E10847">
        <v>36480</v>
      </c>
      <c r="F10847">
        <v>39420</v>
      </c>
      <c r="G10847">
        <v>42360</v>
      </c>
      <c r="H10847">
        <v>45240</v>
      </c>
      <c r="I10847">
        <v>48180</v>
      </c>
      <c r="J10847">
        <v>51120</v>
      </c>
      <c r="K10847" t="s">
        <v>3089</v>
      </c>
      <c r="L10847">
        <v>85</v>
      </c>
      <c r="M10847">
        <v>60</v>
      </c>
      <c r="N10847" t="s">
        <v>2327</v>
      </c>
    </row>
    <row r="10848" spans="1:14" x14ac:dyDescent="0.2">
      <c r="A10848" t="s">
        <v>16607</v>
      </c>
      <c r="B10848">
        <v>34440</v>
      </c>
      <c r="C10848">
        <v>39360</v>
      </c>
      <c r="D10848">
        <v>44280</v>
      </c>
      <c r="E10848">
        <v>49200</v>
      </c>
      <c r="F10848">
        <v>53160</v>
      </c>
      <c r="G10848">
        <v>57120</v>
      </c>
      <c r="H10848">
        <v>61020</v>
      </c>
      <c r="I10848">
        <v>64980</v>
      </c>
      <c r="J10848">
        <v>68880</v>
      </c>
      <c r="K10848" t="s">
        <v>3089</v>
      </c>
      <c r="L10848">
        <v>87</v>
      </c>
      <c r="M10848">
        <v>60</v>
      </c>
      <c r="N10848" t="s">
        <v>2328</v>
      </c>
    </row>
    <row r="10849" spans="1:14" x14ac:dyDescent="0.2">
      <c r="A10849" t="s">
        <v>16608</v>
      </c>
      <c r="B10849">
        <v>34440</v>
      </c>
      <c r="C10849">
        <v>39360</v>
      </c>
      <c r="D10849">
        <v>44280</v>
      </c>
      <c r="E10849">
        <v>49200</v>
      </c>
      <c r="F10849">
        <v>53160</v>
      </c>
      <c r="G10849">
        <v>57120</v>
      </c>
      <c r="H10849">
        <v>61020</v>
      </c>
      <c r="I10849">
        <v>64980</v>
      </c>
      <c r="J10849">
        <v>68880</v>
      </c>
      <c r="K10849" t="s">
        <v>3089</v>
      </c>
      <c r="L10849">
        <v>89</v>
      </c>
      <c r="M10849">
        <v>60</v>
      </c>
      <c r="N10849" t="s">
        <v>2329</v>
      </c>
    </row>
    <row r="10850" spans="1:14" x14ac:dyDescent="0.2">
      <c r="A10850" t="s">
        <v>16609</v>
      </c>
      <c r="B10850">
        <v>35460</v>
      </c>
      <c r="C10850">
        <v>40500</v>
      </c>
      <c r="D10850">
        <v>45540</v>
      </c>
      <c r="E10850">
        <v>50580</v>
      </c>
      <c r="F10850">
        <v>54660</v>
      </c>
      <c r="G10850">
        <v>58680</v>
      </c>
      <c r="H10850">
        <v>62760</v>
      </c>
      <c r="I10850">
        <v>66780</v>
      </c>
      <c r="J10850">
        <v>70860</v>
      </c>
      <c r="K10850" t="s">
        <v>3089</v>
      </c>
      <c r="L10850">
        <v>91</v>
      </c>
      <c r="M10850">
        <v>60</v>
      </c>
      <c r="N10850" t="s">
        <v>2330</v>
      </c>
    </row>
    <row r="10851" spans="1:14" x14ac:dyDescent="0.2">
      <c r="A10851" t="s">
        <v>16610</v>
      </c>
      <c r="B10851">
        <v>32340</v>
      </c>
      <c r="C10851">
        <v>36960</v>
      </c>
      <c r="D10851">
        <v>41580</v>
      </c>
      <c r="E10851">
        <v>46200</v>
      </c>
      <c r="F10851">
        <v>49920</v>
      </c>
      <c r="G10851">
        <v>53640</v>
      </c>
      <c r="H10851">
        <v>57300</v>
      </c>
      <c r="I10851">
        <v>61020</v>
      </c>
      <c r="J10851">
        <v>64680</v>
      </c>
      <c r="K10851" t="s">
        <v>3089</v>
      </c>
      <c r="L10851">
        <v>93</v>
      </c>
      <c r="M10851">
        <v>60</v>
      </c>
      <c r="N10851" t="s">
        <v>2331</v>
      </c>
    </row>
    <row r="10852" spans="1:14" x14ac:dyDescent="0.2">
      <c r="A10852" t="s">
        <v>16611</v>
      </c>
      <c r="B10852">
        <v>34440</v>
      </c>
      <c r="C10852">
        <v>39360</v>
      </c>
      <c r="D10852">
        <v>44280</v>
      </c>
      <c r="E10852">
        <v>49200</v>
      </c>
      <c r="F10852">
        <v>53160</v>
      </c>
      <c r="G10852">
        <v>57120</v>
      </c>
      <c r="H10852">
        <v>61020</v>
      </c>
      <c r="I10852">
        <v>64980</v>
      </c>
      <c r="J10852">
        <v>68880</v>
      </c>
      <c r="K10852" t="s">
        <v>3089</v>
      </c>
      <c r="L10852">
        <v>95</v>
      </c>
      <c r="M10852">
        <v>60</v>
      </c>
      <c r="N10852" t="s">
        <v>2332</v>
      </c>
    </row>
    <row r="10853" spans="1:14" x14ac:dyDescent="0.2">
      <c r="A10853" t="s">
        <v>16612</v>
      </c>
      <c r="B10853">
        <v>24120</v>
      </c>
      <c r="C10853">
        <v>27540</v>
      </c>
      <c r="D10853">
        <v>30960</v>
      </c>
      <c r="E10853">
        <v>34380</v>
      </c>
      <c r="F10853">
        <v>37140</v>
      </c>
      <c r="G10853">
        <v>39900</v>
      </c>
      <c r="H10853">
        <v>42660</v>
      </c>
      <c r="I10853">
        <v>45420</v>
      </c>
      <c r="J10853">
        <v>48180</v>
      </c>
      <c r="K10853" t="s">
        <v>3089</v>
      </c>
      <c r="L10853">
        <v>97</v>
      </c>
      <c r="M10853">
        <v>60</v>
      </c>
      <c r="N10853" t="s">
        <v>2333</v>
      </c>
    </row>
    <row r="10854" spans="1:14" x14ac:dyDescent="0.2">
      <c r="A10854" t="s">
        <v>16613</v>
      </c>
      <c r="B10854">
        <v>34020</v>
      </c>
      <c r="C10854">
        <v>38880</v>
      </c>
      <c r="D10854">
        <v>43740</v>
      </c>
      <c r="E10854">
        <v>48600</v>
      </c>
      <c r="F10854">
        <v>52500</v>
      </c>
      <c r="G10854">
        <v>56400</v>
      </c>
      <c r="H10854">
        <v>60300</v>
      </c>
      <c r="I10854">
        <v>64200</v>
      </c>
      <c r="J10854">
        <v>68040</v>
      </c>
      <c r="K10854" t="s">
        <v>3089</v>
      </c>
      <c r="L10854">
        <v>99</v>
      </c>
      <c r="M10854">
        <v>60</v>
      </c>
      <c r="N10854" t="s">
        <v>2334</v>
      </c>
    </row>
    <row r="10855" spans="1:14" x14ac:dyDescent="0.2">
      <c r="A10855" t="s">
        <v>16614</v>
      </c>
      <c r="B10855">
        <v>25200</v>
      </c>
      <c r="C10855">
        <v>28800</v>
      </c>
      <c r="D10855">
        <v>32400</v>
      </c>
      <c r="E10855">
        <v>35940</v>
      </c>
      <c r="F10855">
        <v>38820</v>
      </c>
      <c r="G10855">
        <v>41700</v>
      </c>
      <c r="H10855">
        <v>44580</v>
      </c>
      <c r="I10855">
        <v>47460</v>
      </c>
      <c r="J10855">
        <v>50340</v>
      </c>
      <c r="K10855" t="s">
        <v>3089</v>
      </c>
      <c r="L10855">
        <v>101</v>
      </c>
      <c r="M10855">
        <v>60</v>
      </c>
      <c r="N10855" t="s">
        <v>2335</v>
      </c>
    </row>
    <row r="10856" spans="1:14" x14ac:dyDescent="0.2">
      <c r="A10856" t="s">
        <v>16615</v>
      </c>
      <c r="B10856">
        <v>34440</v>
      </c>
      <c r="C10856">
        <v>39360</v>
      </c>
      <c r="D10856">
        <v>44280</v>
      </c>
      <c r="E10856">
        <v>49200</v>
      </c>
      <c r="F10856">
        <v>53160</v>
      </c>
      <c r="G10856">
        <v>57120</v>
      </c>
      <c r="H10856">
        <v>61020</v>
      </c>
      <c r="I10856">
        <v>64980</v>
      </c>
      <c r="J10856">
        <v>68880</v>
      </c>
      <c r="K10856" t="s">
        <v>3089</v>
      </c>
      <c r="L10856">
        <v>103</v>
      </c>
      <c r="M10856">
        <v>60</v>
      </c>
      <c r="N10856" t="s">
        <v>2336</v>
      </c>
    </row>
    <row r="10857" spans="1:14" x14ac:dyDescent="0.2">
      <c r="A10857" t="s">
        <v>16616</v>
      </c>
      <c r="B10857">
        <v>30120</v>
      </c>
      <c r="C10857">
        <v>34380</v>
      </c>
      <c r="D10857">
        <v>38700</v>
      </c>
      <c r="E10857">
        <v>42960</v>
      </c>
      <c r="F10857">
        <v>46440</v>
      </c>
      <c r="G10857">
        <v>49860</v>
      </c>
      <c r="H10857">
        <v>53280</v>
      </c>
      <c r="I10857">
        <v>56760</v>
      </c>
      <c r="J10857">
        <v>60180</v>
      </c>
      <c r="K10857" t="s">
        <v>3089</v>
      </c>
      <c r="L10857">
        <v>105</v>
      </c>
      <c r="M10857">
        <v>60</v>
      </c>
      <c r="N10857" t="s">
        <v>2337</v>
      </c>
    </row>
    <row r="10858" spans="1:14" x14ac:dyDescent="0.2">
      <c r="A10858" t="s">
        <v>16617</v>
      </c>
      <c r="B10858">
        <v>24120</v>
      </c>
      <c r="C10858">
        <v>27540</v>
      </c>
      <c r="D10858">
        <v>30960</v>
      </c>
      <c r="E10858">
        <v>34380</v>
      </c>
      <c r="F10858">
        <v>37140</v>
      </c>
      <c r="G10858">
        <v>39900</v>
      </c>
      <c r="H10858">
        <v>42660</v>
      </c>
      <c r="I10858">
        <v>45420</v>
      </c>
      <c r="J10858">
        <v>48180</v>
      </c>
      <c r="K10858" t="s">
        <v>3089</v>
      </c>
      <c r="L10858">
        <v>107</v>
      </c>
      <c r="M10858">
        <v>60</v>
      </c>
      <c r="N10858" t="s">
        <v>2338</v>
      </c>
    </row>
    <row r="10859" spans="1:14" x14ac:dyDescent="0.2">
      <c r="A10859" t="s">
        <v>16618</v>
      </c>
      <c r="B10859">
        <v>30900</v>
      </c>
      <c r="C10859">
        <v>35280</v>
      </c>
      <c r="D10859">
        <v>39720</v>
      </c>
      <c r="E10859">
        <v>44100</v>
      </c>
      <c r="F10859">
        <v>47640</v>
      </c>
      <c r="G10859">
        <v>51180</v>
      </c>
      <c r="H10859">
        <v>54720</v>
      </c>
      <c r="I10859">
        <v>58260</v>
      </c>
      <c r="J10859">
        <v>61740</v>
      </c>
      <c r="K10859" t="s">
        <v>3089</v>
      </c>
      <c r="L10859">
        <v>109</v>
      </c>
      <c r="M10859">
        <v>60</v>
      </c>
      <c r="N10859" t="s">
        <v>2339</v>
      </c>
    </row>
    <row r="10860" spans="1:14" x14ac:dyDescent="0.2">
      <c r="A10860" t="s">
        <v>16619</v>
      </c>
      <c r="B10860">
        <v>26040</v>
      </c>
      <c r="C10860">
        <v>29760</v>
      </c>
      <c r="D10860">
        <v>33480</v>
      </c>
      <c r="E10860">
        <v>37140</v>
      </c>
      <c r="F10860">
        <v>40140</v>
      </c>
      <c r="G10860">
        <v>43140</v>
      </c>
      <c r="H10860">
        <v>46080</v>
      </c>
      <c r="I10860">
        <v>49080</v>
      </c>
      <c r="J10860">
        <v>52020</v>
      </c>
      <c r="K10860" t="s">
        <v>3089</v>
      </c>
      <c r="L10860">
        <v>111</v>
      </c>
      <c r="M10860">
        <v>60</v>
      </c>
      <c r="N10860" t="s">
        <v>2340</v>
      </c>
    </row>
    <row r="10861" spans="1:14" x14ac:dyDescent="0.2">
      <c r="A10861" t="s">
        <v>16620</v>
      </c>
      <c r="B10861">
        <v>31380</v>
      </c>
      <c r="C10861">
        <v>35820</v>
      </c>
      <c r="D10861">
        <v>40320</v>
      </c>
      <c r="E10861">
        <v>44760</v>
      </c>
      <c r="F10861">
        <v>48360</v>
      </c>
      <c r="G10861">
        <v>51960</v>
      </c>
      <c r="H10861">
        <v>55560</v>
      </c>
      <c r="I10861">
        <v>59100</v>
      </c>
      <c r="J10861">
        <v>62700</v>
      </c>
      <c r="K10861" t="s">
        <v>3089</v>
      </c>
      <c r="L10861">
        <v>113</v>
      </c>
      <c r="M10861">
        <v>60</v>
      </c>
      <c r="N10861" t="s">
        <v>2341</v>
      </c>
    </row>
    <row r="10862" spans="1:14" x14ac:dyDescent="0.2">
      <c r="A10862" t="s">
        <v>16621</v>
      </c>
      <c r="B10862">
        <v>28980</v>
      </c>
      <c r="C10862">
        <v>33120</v>
      </c>
      <c r="D10862">
        <v>37260</v>
      </c>
      <c r="E10862">
        <v>41340</v>
      </c>
      <c r="F10862">
        <v>44700</v>
      </c>
      <c r="G10862">
        <v>48000</v>
      </c>
      <c r="H10862">
        <v>51300</v>
      </c>
      <c r="I10862">
        <v>54600</v>
      </c>
      <c r="J10862">
        <v>57900</v>
      </c>
      <c r="K10862" t="s">
        <v>3089</v>
      </c>
      <c r="L10862">
        <v>115</v>
      </c>
      <c r="M10862">
        <v>60</v>
      </c>
      <c r="N10862" t="s">
        <v>2342</v>
      </c>
    </row>
    <row r="10863" spans="1:14" x14ac:dyDescent="0.2">
      <c r="A10863" t="s">
        <v>16622</v>
      </c>
      <c r="B10863">
        <v>24120</v>
      </c>
      <c r="C10863">
        <v>27540</v>
      </c>
      <c r="D10863">
        <v>30960</v>
      </c>
      <c r="E10863">
        <v>34380</v>
      </c>
      <c r="F10863">
        <v>37140</v>
      </c>
      <c r="G10863">
        <v>39900</v>
      </c>
      <c r="H10863">
        <v>42660</v>
      </c>
      <c r="I10863">
        <v>45420</v>
      </c>
      <c r="J10863">
        <v>48180</v>
      </c>
      <c r="K10863" t="s">
        <v>3089</v>
      </c>
      <c r="L10863">
        <v>117</v>
      </c>
      <c r="M10863">
        <v>60</v>
      </c>
      <c r="N10863" t="s">
        <v>2343</v>
      </c>
    </row>
    <row r="10864" spans="1:14" x14ac:dyDescent="0.2">
      <c r="A10864" t="s">
        <v>16623</v>
      </c>
      <c r="B10864">
        <v>24120</v>
      </c>
      <c r="C10864">
        <v>27540</v>
      </c>
      <c r="D10864">
        <v>30960</v>
      </c>
      <c r="E10864">
        <v>34380</v>
      </c>
      <c r="F10864">
        <v>37140</v>
      </c>
      <c r="G10864">
        <v>39900</v>
      </c>
      <c r="H10864">
        <v>42660</v>
      </c>
      <c r="I10864">
        <v>45420</v>
      </c>
      <c r="J10864">
        <v>48180</v>
      </c>
      <c r="K10864" t="s">
        <v>3089</v>
      </c>
      <c r="L10864">
        <v>119</v>
      </c>
      <c r="M10864">
        <v>60</v>
      </c>
      <c r="N10864" t="s">
        <v>2344</v>
      </c>
    </row>
    <row r="10865" spans="1:14" x14ac:dyDescent="0.2">
      <c r="A10865" t="s">
        <v>16624</v>
      </c>
      <c r="B10865">
        <v>35460</v>
      </c>
      <c r="C10865">
        <v>40500</v>
      </c>
      <c r="D10865">
        <v>45540</v>
      </c>
      <c r="E10865">
        <v>50580</v>
      </c>
      <c r="F10865">
        <v>54660</v>
      </c>
      <c r="G10865">
        <v>58680</v>
      </c>
      <c r="H10865">
        <v>62760</v>
      </c>
      <c r="I10865">
        <v>66780</v>
      </c>
      <c r="J10865">
        <v>70860</v>
      </c>
      <c r="K10865" t="s">
        <v>3089</v>
      </c>
      <c r="L10865">
        <v>121</v>
      </c>
      <c r="M10865">
        <v>60</v>
      </c>
      <c r="N10865" t="s">
        <v>2345</v>
      </c>
    </row>
    <row r="10866" spans="1:14" x14ac:dyDescent="0.2">
      <c r="A10866" t="s">
        <v>16625</v>
      </c>
      <c r="B10866">
        <v>24900</v>
      </c>
      <c r="C10866">
        <v>28440</v>
      </c>
      <c r="D10866">
        <v>31980</v>
      </c>
      <c r="E10866">
        <v>35520</v>
      </c>
      <c r="F10866">
        <v>38400</v>
      </c>
      <c r="G10866">
        <v>41220</v>
      </c>
      <c r="H10866">
        <v>44100</v>
      </c>
      <c r="I10866">
        <v>46920</v>
      </c>
      <c r="J10866">
        <v>49740</v>
      </c>
      <c r="K10866" t="s">
        <v>3089</v>
      </c>
      <c r="L10866">
        <v>123</v>
      </c>
      <c r="M10866">
        <v>60</v>
      </c>
      <c r="N10866" t="s">
        <v>2346</v>
      </c>
    </row>
    <row r="10867" spans="1:14" x14ac:dyDescent="0.2">
      <c r="A10867" t="s">
        <v>16626</v>
      </c>
      <c r="B10867">
        <v>35460</v>
      </c>
      <c r="C10867">
        <v>40500</v>
      </c>
      <c r="D10867">
        <v>45540</v>
      </c>
      <c r="E10867">
        <v>50580</v>
      </c>
      <c r="F10867">
        <v>54660</v>
      </c>
      <c r="G10867">
        <v>58680</v>
      </c>
      <c r="H10867">
        <v>62760</v>
      </c>
      <c r="I10867">
        <v>66780</v>
      </c>
      <c r="J10867">
        <v>70860</v>
      </c>
      <c r="K10867" t="s">
        <v>3089</v>
      </c>
      <c r="L10867">
        <v>125</v>
      </c>
      <c r="M10867">
        <v>60</v>
      </c>
      <c r="N10867" t="s">
        <v>2347</v>
      </c>
    </row>
    <row r="10868" spans="1:14" x14ac:dyDescent="0.2">
      <c r="A10868" t="s">
        <v>16627</v>
      </c>
      <c r="B10868">
        <v>24120</v>
      </c>
      <c r="C10868">
        <v>27540</v>
      </c>
      <c r="D10868">
        <v>30960</v>
      </c>
      <c r="E10868">
        <v>34380</v>
      </c>
      <c r="F10868">
        <v>37140</v>
      </c>
      <c r="G10868">
        <v>39900</v>
      </c>
      <c r="H10868">
        <v>42660</v>
      </c>
      <c r="I10868">
        <v>45420</v>
      </c>
      <c r="J10868">
        <v>48180</v>
      </c>
      <c r="K10868" t="s">
        <v>3089</v>
      </c>
      <c r="L10868">
        <v>127</v>
      </c>
      <c r="M10868">
        <v>60</v>
      </c>
      <c r="N10868" t="s">
        <v>2348</v>
      </c>
    </row>
    <row r="10869" spans="1:14" x14ac:dyDescent="0.2">
      <c r="A10869" t="s">
        <v>16628</v>
      </c>
      <c r="B10869">
        <v>35460</v>
      </c>
      <c r="C10869">
        <v>40500</v>
      </c>
      <c r="D10869">
        <v>45540</v>
      </c>
      <c r="E10869">
        <v>50580</v>
      </c>
      <c r="F10869">
        <v>54660</v>
      </c>
      <c r="G10869">
        <v>58680</v>
      </c>
      <c r="H10869">
        <v>62760</v>
      </c>
      <c r="I10869">
        <v>66780</v>
      </c>
      <c r="J10869">
        <v>70860</v>
      </c>
      <c r="K10869" t="s">
        <v>3090</v>
      </c>
      <c r="L10869">
        <v>1</v>
      </c>
      <c r="M10869">
        <v>60</v>
      </c>
      <c r="N10869" t="s">
        <v>905</v>
      </c>
    </row>
    <row r="10870" spans="1:14" x14ac:dyDescent="0.2">
      <c r="A10870" t="s">
        <v>16629</v>
      </c>
      <c r="B10870">
        <v>35460</v>
      </c>
      <c r="C10870">
        <v>40500</v>
      </c>
      <c r="D10870">
        <v>45540</v>
      </c>
      <c r="E10870">
        <v>50580</v>
      </c>
      <c r="F10870">
        <v>54660</v>
      </c>
      <c r="G10870">
        <v>58680</v>
      </c>
      <c r="H10870">
        <v>62760</v>
      </c>
      <c r="I10870">
        <v>66780</v>
      </c>
      <c r="J10870">
        <v>70860</v>
      </c>
      <c r="K10870" t="s">
        <v>3090</v>
      </c>
      <c r="L10870">
        <v>1</v>
      </c>
      <c r="M10870">
        <v>60</v>
      </c>
      <c r="N10870" t="s">
        <v>906</v>
      </c>
    </row>
    <row r="10871" spans="1:14" x14ac:dyDescent="0.2">
      <c r="A10871" t="s">
        <v>16630</v>
      </c>
      <c r="B10871">
        <v>35460</v>
      </c>
      <c r="C10871">
        <v>40500</v>
      </c>
      <c r="D10871">
        <v>45540</v>
      </c>
      <c r="E10871">
        <v>50580</v>
      </c>
      <c r="F10871">
        <v>54660</v>
      </c>
      <c r="G10871">
        <v>58680</v>
      </c>
      <c r="H10871">
        <v>62760</v>
      </c>
      <c r="I10871">
        <v>66780</v>
      </c>
      <c r="J10871">
        <v>70860</v>
      </c>
      <c r="K10871" t="s">
        <v>3090</v>
      </c>
      <c r="L10871">
        <v>1</v>
      </c>
      <c r="M10871">
        <v>60</v>
      </c>
      <c r="N10871" t="s">
        <v>907</v>
      </c>
    </row>
    <row r="10872" spans="1:14" x14ac:dyDescent="0.2">
      <c r="A10872" t="s">
        <v>16631</v>
      </c>
      <c r="B10872">
        <v>35460</v>
      </c>
      <c r="C10872">
        <v>40500</v>
      </c>
      <c r="D10872">
        <v>45540</v>
      </c>
      <c r="E10872">
        <v>50580</v>
      </c>
      <c r="F10872">
        <v>54660</v>
      </c>
      <c r="G10872">
        <v>58680</v>
      </c>
      <c r="H10872">
        <v>62760</v>
      </c>
      <c r="I10872">
        <v>66780</v>
      </c>
      <c r="J10872">
        <v>70860</v>
      </c>
      <c r="K10872" t="s">
        <v>3090</v>
      </c>
      <c r="L10872">
        <v>1</v>
      </c>
      <c r="M10872">
        <v>60</v>
      </c>
      <c r="N10872" t="s">
        <v>908</v>
      </c>
    </row>
    <row r="10873" spans="1:14" x14ac:dyDescent="0.2">
      <c r="A10873" t="s">
        <v>16632</v>
      </c>
      <c r="B10873">
        <v>35460</v>
      </c>
      <c r="C10873">
        <v>40500</v>
      </c>
      <c r="D10873">
        <v>45540</v>
      </c>
      <c r="E10873">
        <v>50580</v>
      </c>
      <c r="F10873">
        <v>54660</v>
      </c>
      <c r="G10873">
        <v>58680</v>
      </c>
      <c r="H10873">
        <v>62760</v>
      </c>
      <c r="I10873">
        <v>66780</v>
      </c>
      <c r="J10873">
        <v>70860</v>
      </c>
      <c r="K10873" t="s">
        <v>3090</v>
      </c>
      <c r="L10873">
        <v>1</v>
      </c>
      <c r="M10873">
        <v>60</v>
      </c>
      <c r="N10873" t="s">
        <v>909</v>
      </c>
    </row>
    <row r="10874" spans="1:14" x14ac:dyDescent="0.2">
      <c r="A10874" t="s">
        <v>16633</v>
      </c>
      <c r="B10874">
        <v>35460</v>
      </c>
      <c r="C10874">
        <v>40500</v>
      </c>
      <c r="D10874">
        <v>45540</v>
      </c>
      <c r="E10874">
        <v>50580</v>
      </c>
      <c r="F10874">
        <v>54660</v>
      </c>
      <c r="G10874">
        <v>58680</v>
      </c>
      <c r="H10874">
        <v>62760</v>
      </c>
      <c r="I10874">
        <v>66780</v>
      </c>
      <c r="J10874">
        <v>70860</v>
      </c>
      <c r="K10874" t="s">
        <v>3090</v>
      </c>
      <c r="L10874">
        <v>1</v>
      </c>
      <c r="M10874">
        <v>60</v>
      </c>
      <c r="N10874" t="s">
        <v>910</v>
      </c>
    </row>
    <row r="10875" spans="1:14" x14ac:dyDescent="0.2">
      <c r="A10875" t="s">
        <v>16634</v>
      </c>
      <c r="B10875">
        <v>35460</v>
      </c>
      <c r="C10875">
        <v>40500</v>
      </c>
      <c r="D10875">
        <v>45540</v>
      </c>
      <c r="E10875">
        <v>50580</v>
      </c>
      <c r="F10875">
        <v>54660</v>
      </c>
      <c r="G10875">
        <v>58680</v>
      </c>
      <c r="H10875">
        <v>62760</v>
      </c>
      <c r="I10875">
        <v>66780</v>
      </c>
      <c r="J10875">
        <v>70860</v>
      </c>
      <c r="K10875" t="s">
        <v>3090</v>
      </c>
      <c r="L10875">
        <v>1</v>
      </c>
      <c r="M10875">
        <v>60</v>
      </c>
      <c r="N10875" t="s">
        <v>912</v>
      </c>
    </row>
    <row r="10876" spans="1:14" x14ac:dyDescent="0.2">
      <c r="A10876" t="s">
        <v>16635</v>
      </c>
      <c r="B10876">
        <v>35460</v>
      </c>
      <c r="C10876">
        <v>40500</v>
      </c>
      <c r="D10876">
        <v>45540</v>
      </c>
      <c r="E10876">
        <v>50580</v>
      </c>
      <c r="F10876">
        <v>54660</v>
      </c>
      <c r="G10876">
        <v>58680</v>
      </c>
      <c r="H10876">
        <v>62760</v>
      </c>
      <c r="I10876">
        <v>66780</v>
      </c>
      <c r="J10876">
        <v>70860</v>
      </c>
      <c r="K10876" t="s">
        <v>3090</v>
      </c>
      <c r="L10876">
        <v>1</v>
      </c>
      <c r="M10876">
        <v>60</v>
      </c>
      <c r="N10876" t="s">
        <v>911</v>
      </c>
    </row>
    <row r="10877" spans="1:14" x14ac:dyDescent="0.2">
      <c r="A10877" t="s">
        <v>16636</v>
      </c>
      <c r="B10877">
        <v>35460</v>
      </c>
      <c r="C10877">
        <v>40500</v>
      </c>
      <c r="D10877">
        <v>45540</v>
      </c>
      <c r="E10877">
        <v>50580</v>
      </c>
      <c r="F10877">
        <v>54660</v>
      </c>
      <c r="G10877">
        <v>58680</v>
      </c>
      <c r="H10877">
        <v>62760</v>
      </c>
      <c r="I10877">
        <v>66780</v>
      </c>
      <c r="J10877">
        <v>70860</v>
      </c>
      <c r="K10877" t="s">
        <v>3090</v>
      </c>
      <c r="L10877">
        <v>1</v>
      </c>
      <c r="M10877">
        <v>60</v>
      </c>
      <c r="N10877" t="s">
        <v>913</v>
      </c>
    </row>
    <row r="10878" spans="1:14" x14ac:dyDescent="0.2">
      <c r="A10878" t="s">
        <v>16637</v>
      </c>
      <c r="B10878">
        <v>35460</v>
      </c>
      <c r="C10878">
        <v>40500</v>
      </c>
      <c r="D10878">
        <v>45540</v>
      </c>
      <c r="E10878">
        <v>50580</v>
      </c>
      <c r="F10878">
        <v>54660</v>
      </c>
      <c r="G10878">
        <v>58680</v>
      </c>
      <c r="H10878">
        <v>62760</v>
      </c>
      <c r="I10878">
        <v>66780</v>
      </c>
      <c r="J10878">
        <v>70860</v>
      </c>
      <c r="K10878" t="s">
        <v>3090</v>
      </c>
      <c r="L10878">
        <v>1</v>
      </c>
      <c r="M10878">
        <v>60</v>
      </c>
      <c r="N10878" t="s">
        <v>914</v>
      </c>
    </row>
    <row r="10879" spans="1:14" x14ac:dyDescent="0.2">
      <c r="A10879" t="s">
        <v>16638</v>
      </c>
      <c r="B10879">
        <v>35460</v>
      </c>
      <c r="C10879">
        <v>40500</v>
      </c>
      <c r="D10879">
        <v>45540</v>
      </c>
      <c r="E10879">
        <v>50580</v>
      </c>
      <c r="F10879">
        <v>54660</v>
      </c>
      <c r="G10879">
        <v>58680</v>
      </c>
      <c r="H10879">
        <v>62760</v>
      </c>
      <c r="I10879">
        <v>66780</v>
      </c>
      <c r="J10879">
        <v>70860</v>
      </c>
      <c r="K10879" t="s">
        <v>3090</v>
      </c>
      <c r="L10879">
        <v>1</v>
      </c>
      <c r="M10879">
        <v>60</v>
      </c>
      <c r="N10879" t="s">
        <v>915</v>
      </c>
    </row>
    <row r="10880" spans="1:14" x14ac:dyDescent="0.2">
      <c r="A10880" t="s">
        <v>16639</v>
      </c>
      <c r="B10880">
        <v>35460</v>
      </c>
      <c r="C10880">
        <v>40500</v>
      </c>
      <c r="D10880">
        <v>45540</v>
      </c>
      <c r="E10880">
        <v>50580</v>
      </c>
      <c r="F10880">
        <v>54660</v>
      </c>
      <c r="G10880">
        <v>58680</v>
      </c>
      <c r="H10880">
        <v>62760</v>
      </c>
      <c r="I10880">
        <v>66780</v>
      </c>
      <c r="J10880">
        <v>70860</v>
      </c>
      <c r="K10880" t="s">
        <v>3090</v>
      </c>
      <c r="L10880">
        <v>1</v>
      </c>
      <c r="M10880">
        <v>60</v>
      </c>
      <c r="N10880" t="s">
        <v>916</v>
      </c>
    </row>
    <row r="10881" spans="1:14" x14ac:dyDescent="0.2">
      <c r="A10881" t="s">
        <v>16640</v>
      </c>
      <c r="B10881">
        <v>35460</v>
      </c>
      <c r="C10881">
        <v>40500</v>
      </c>
      <c r="D10881">
        <v>45540</v>
      </c>
      <c r="E10881">
        <v>50580</v>
      </c>
      <c r="F10881">
        <v>54660</v>
      </c>
      <c r="G10881">
        <v>58680</v>
      </c>
      <c r="H10881">
        <v>62760</v>
      </c>
      <c r="I10881">
        <v>66780</v>
      </c>
      <c r="J10881">
        <v>70860</v>
      </c>
      <c r="K10881" t="s">
        <v>3090</v>
      </c>
      <c r="L10881">
        <v>1</v>
      </c>
      <c r="M10881">
        <v>60</v>
      </c>
      <c r="N10881" t="s">
        <v>917</v>
      </c>
    </row>
    <row r="10882" spans="1:14" x14ac:dyDescent="0.2">
      <c r="A10882" t="s">
        <v>16641</v>
      </c>
      <c r="B10882">
        <v>35460</v>
      </c>
      <c r="C10882">
        <v>40500</v>
      </c>
      <c r="D10882">
        <v>45540</v>
      </c>
      <c r="E10882">
        <v>50580</v>
      </c>
      <c r="F10882">
        <v>54660</v>
      </c>
      <c r="G10882">
        <v>58680</v>
      </c>
      <c r="H10882">
        <v>62760</v>
      </c>
      <c r="I10882">
        <v>66780</v>
      </c>
      <c r="J10882">
        <v>70860</v>
      </c>
      <c r="K10882" t="s">
        <v>3090</v>
      </c>
      <c r="L10882">
        <v>1</v>
      </c>
      <c r="M10882">
        <v>60</v>
      </c>
      <c r="N10882" t="s">
        <v>918</v>
      </c>
    </row>
    <row r="10883" spans="1:14" x14ac:dyDescent="0.2">
      <c r="A10883" t="s">
        <v>16642</v>
      </c>
      <c r="B10883">
        <v>31860</v>
      </c>
      <c r="C10883">
        <v>36420</v>
      </c>
      <c r="D10883">
        <v>40980</v>
      </c>
      <c r="E10883">
        <v>45480</v>
      </c>
      <c r="F10883">
        <v>49140</v>
      </c>
      <c r="G10883">
        <v>52800</v>
      </c>
      <c r="H10883">
        <v>56400</v>
      </c>
      <c r="I10883">
        <v>60060</v>
      </c>
      <c r="J10883">
        <v>63720</v>
      </c>
      <c r="K10883" t="s">
        <v>3090</v>
      </c>
      <c r="L10883">
        <v>3</v>
      </c>
      <c r="M10883">
        <v>60</v>
      </c>
      <c r="N10883" t="s">
        <v>919</v>
      </c>
    </row>
    <row r="10884" spans="1:14" x14ac:dyDescent="0.2">
      <c r="A10884" t="s">
        <v>16643</v>
      </c>
      <c r="B10884">
        <v>31860</v>
      </c>
      <c r="C10884">
        <v>36420</v>
      </c>
      <c r="D10884">
        <v>40980</v>
      </c>
      <c r="E10884">
        <v>45480</v>
      </c>
      <c r="F10884">
        <v>49140</v>
      </c>
      <c r="G10884">
        <v>52800</v>
      </c>
      <c r="H10884">
        <v>56400</v>
      </c>
      <c r="I10884">
        <v>60060</v>
      </c>
      <c r="J10884">
        <v>63720</v>
      </c>
      <c r="K10884" t="s">
        <v>3090</v>
      </c>
      <c r="L10884">
        <v>3</v>
      </c>
      <c r="M10884">
        <v>60</v>
      </c>
      <c r="N10884" t="s">
        <v>920</v>
      </c>
    </row>
    <row r="10885" spans="1:14" x14ac:dyDescent="0.2">
      <c r="A10885" t="s">
        <v>16644</v>
      </c>
      <c r="B10885">
        <v>31860</v>
      </c>
      <c r="C10885">
        <v>36420</v>
      </c>
      <c r="D10885">
        <v>40980</v>
      </c>
      <c r="E10885">
        <v>45480</v>
      </c>
      <c r="F10885">
        <v>49140</v>
      </c>
      <c r="G10885">
        <v>52800</v>
      </c>
      <c r="H10885">
        <v>56400</v>
      </c>
      <c r="I10885">
        <v>60060</v>
      </c>
      <c r="J10885">
        <v>63720</v>
      </c>
      <c r="K10885" t="s">
        <v>3090</v>
      </c>
      <c r="L10885">
        <v>3</v>
      </c>
      <c r="M10885">
        <v>60</v>
      </c>
      <c r="N10885" t="s">
        <v>921</v>
      </c>
    </row>
    <row r="10886" spans="1:14" x14ac:dyDescent="0.2">
      <c r="A10886" t="s">
        <v>16645</v>
      </c>
      <c r="B10886">
        <v>31860</v>
      </c>
      <c r="C10886">
        <v>36420</v>
      </c>
      <c r="D10886">
        <v>40980</v>
      </c>
      <c r="E10886">
        <v>45480</v>
      </c>
      <c r="F10886">
        <v>49140</v>
      </c>
      <c r="G10886">
        <v>52800</v>
      </c>
      <c r="H10886">
        <v>56400</v>
      </c>
      <c r="I10886">
        <v>60060</v>
      </c>
      <c r="J10886">
        <v>63720</v>
      </c>
      <c r="K10886" t="s">
        <v>3090</v>
      </c>
      <c r="L10886">
        <v>3</v>
      </c>
      <c r="M10886">
        <v>60</v>
      </c>
      <c r="N10886" t="s">
        <v>5756</v>
      </c>
    </row>
    <row r="10887" spans="1:14" x14ac:dyDescent="0.2">
      <c r="A10887" t="s">
        <v>16646</v>
      </c>
      <c r="B10887">
        <v>31860</v>
      </c>
      <c r="C10887">
        <v>36420</v>
      </c>
      <c r="D10887">
        <v>40980</v>
      </c>
      <c r="E10887">
        <v>45480</v>
      </c>
      <c r="F10887">
        <v>49140</v>
      </c>
      <c r="G10887">
        <v>52800</v>
      </c>
      <c r="H10887">
        <v>56400</v>
      </c>
      <c r="I10887">
        <v>60060</v>
      </c>
      <c r="J10887">
        <v>63720</v>
      </c>
      <c r="K10887" t="s">
        <v>3090</v>
      </c>
      <c r="L10887">
        <v>3</v>
      </c>
      <c r="M10887">
        <v>60</v>
      </c>
      <c r="N10887" t="s">
        <v>923</v>
      </c>
    </row>
    <row r="10888" spans="1:14" x14ac:dyDescent="0.2">
      <c r="A10888" t="s">
        <v>16647</v>
      </c>
      <c r="B10888">
        <v>31860</v>
      </c>
      <c r="C10888">
        <v>36420</v>
      </c>
      <c r="D10888">
        <v>40980</v>
      </c>
      <c r="E10888">
        <v>45480</v>
      </c>
      <c r="F10888">
        <v>49140</v>
      </c>
      <c r="G10888">
        <v>52800</v>
      </c>
      <c r="H10888">
        <v>56400</v>
      </c>
      <c r="I10888">
        <v>60060</v>
      </c>
      <c r="J10888">
        <v>63720</v>
      </c>
      <c r="K10888" t="s">
        <v>3090</v>
      </c>
      <c r="L10888">
        <v>3</v>
      </c>
      <c r="M10888">
        <v>60</v>
      </c>
      <c r="N10888" t="s">
        <v>924</v>
      </c>
    </row>
    <row r="10889" spans="1:14" x14ac:dyDescent="0.2">
      <c r="A10889" t="s">
        <v>16648</v>
      </c>
      <c r="B10889">
        <v>31860</v>
      </c>
      <c r="C10889">
        <v>36420</v>
      </c>
      <c r="D10889">
        <v>40980</v>
      </c>
      <c r="E10889">
        <v>45480</v>
      </c>
      <c r="F10889">
        <v>49140</v>
      </c>
      <c r="G10889">
        <v>52800</v>
      </c>
      <c r="H10889">
        <v>56400</v>
      </c>
      <c r="I10889">
        <v>60060</v>
      </c>
      <c r="J10889">
        <v>63720</v>
      </c>
      <c r="K10889" t="s">
        <v>3090</v>
      </c>
      <c r="L10889">
        <v>3</v>
      </c>
      <c r="M10889">
        <v>60</v>
      </c>
      <c r="N10889" t="s">
        <v>925</v>
      </c>
    </row>
    <row r="10890" spans="1:14" x14ac:dyDescent="0.2">
      <c r="A10890" t="s">
        <v>16649</v>
      </c>
      <c r="B10890">
        <v>31860</v>
      </c>
      <c r="C10890">
        <v>36420</v>
      </c>
      <c r="D10890">
        <v>40980</v>
      </c>
      <c r="E10890">
        <v>45480</v>
      </c>
      <c r="F10890">
        <v>49140</v>
      </c>
      <c r="G10890">
        <v>52800</v>
      </c>
      <c r="H10890">
        <v>56400</v>
      </c>
      <c r="I10890">
        <v>60060</v>
      </c>
      <c r="J10890">
        <v>63720</v>
      </c>
      <c r="K10890" t="s">
        <v>3090</v>
      </c>
      <c r="L10890">
        <v>3</v>
      </c>
      <c r="M10890">
        <v>60</v>
      </c>
      <c r="N10890" t="s">
        <v>927</v>
      </c>
    </row>
    <row r="10891" spans="1:14" x14ac:dyDescent="0.2">
      <c r="A10891" t="s">
        <v>16650</v>
      </c>
      <c r="B10891">
        <v>31860</v>
      </c>
      <c r="C10891">
        <v>36420</v>
      </c>
      <c r="D10891">
        <v>40980</v>
      </c>
      <c r="E10891">
        <v>45480</v>
      </c>
      <c r="F10891">
        <v>49140</v>
      </c>
      <c r="G10891">
        <v>52800</v>
      </c>
      <c r="H10891">
        <v>56400</v>
      </c>
      <c r="I10891">
        <v>60060</v>
      </c>
      <c r="J10891">
        <v>63720</v>
      </c>
      <c r="K10891" t="s">
        <v>3090</v>
      </c>
      <c r="L10891">
        <v>3</v>
      </c>
      <c r="M10891">
        <v>60</v>
      </c>
      <c r="N10891" t="s">
        <v>928</v>
      </c>
    </row>
    <row r="10892" spans="1:14" x14ac:dyDescent="0.2">
      <c r="A10892" t="s">
        <v>16651</v>
      </c>
      <c r="B10892">
        <v>31860</v>
      </c>
      <c r="C10892">
        <v>36420</v>
      </c>
      <c r="D10892">
        <v>40980</v>
      </c>
      <c r="E10892">
        <v>45480</v>
      </c>
      <c r="F10892">
        <v>49140</v>
      </c>
      <c r="G10892">
        <v>52800</v>
      </c>
      <c r="H10892">
        <v>56400</v>
      </c>
      <c r="I10892">
        <v>60060</v>
      </c>
      <c r="J10892">
        <v>63720</v>
      </c>
      <c r="K10892" t="s">
        <v>3090</v>
      </c>
      <c r="L10892">
        <v>3</v>
      </c>
      <c r="M10892">
        <v>60</v>
      </c>
      <c r="N10892" t="s">
        <v>929</v>
      </c>
    </row>
    <row r="10893" spans="1:14" x14ac:dyDescent="0.2">
      <c r="A10893" t="s">
        <v>16652</v>
      </c>
      <c r="B10893">
        <v>31860</v>
      </c>
      <c r="C10893">
        <v>36420</v>
      </c>
      <c r="D10893">
        <v>40980</v>
      </c>
      <c r="E10893">
        <v>45480</v>
      </c>
      <c r="F10893">
        <v>49140</v>
      </c>
      <c r="G10893">
        <v>52800</v>
      </c>
      <c r="H10893">
        <v>56400</v>
      </c>
      <c r="I10893">
        <v>60060</v>
      </c>
      <c r="J10893">
        <v>63720</v>
      </c>
      <c r="K10893" t="s">
        <v>3090</v>
      </c>
      <c r="L10893">
        <v>3</v>
      </c>
      <c r="M10893">
        <v>60</v>
      </c>
      <c r="N10893" t="s">
        <v>930</v>
      </c>
    </row>
    <row r="10894" spans="1:14" x14ac:dyDescent="0.2">
      <c r="A10894" t="s">
        <v>16653</v>
      </c>
      <c r="B10894">
        <v>31860</v>
      </c>
      <c r="C10894">
        <v>36420</v>
      </c>
      <c r="D10894">
        <v>40980</v>
      </c>
      <c r="E10894">
        <v>45480</v>
      </c>
      <c r="F10894">
        <v>49140</v>
      </c>
      <c r="G10894">
        <v>52800</v>
      </c>
      <c r="H10894">
        <v>56400</v>
      </c>
      <c r="I10894">
        <v>60060</v>
      </c>
      <c r="J10894">
        <v>63720</v>
      </c>
      <c r="K10894" t="s">
        <v>3090</v>
      </c>
      <c r="L10894">
        <v>3</v>
      </c>
      <c r="M10894">
        <v>60</v>
      </c>
      <c r="N10894" t="s">
        <v>931</v>
      </c>
    </row>
    <row r="10895" spans="1:14" x14ac:dyDescent="0.2">
      <c r="A10895" t="s">
        <v>16654</v>
      </c>
      <c r="B10895">
        <v>31860</v>
      </c>
      <c r="C10895">
        <v>36420</v>
      </c>
      <c r="D10895">
        <v>40980</v>
      </c>
      <c r="E10895">
        <v>45480</v>
      </c>
      <c r="F10895">
        <v>49140</v>
      </c>
      <c r="G10895">
        <v>52800</v>
      </c>
      <c r="H10895">
        <v>56400</v>
      </c>
      <c r="I10895">
        <v>60060</v>
      </c>
      <c r="J10895">
        <v>63720</v>
      </c>
      <c r="K10895" t="s">
        <v>3090</v>
      </c>
      <c r="L10895">
        <v>3</v>
      </c>
      <c r="M10895">
        <v>60</v>
      </c>
      <c r="N10895" t="s">
        <v>932</v>
      </c>
    </row>
    <row r="10896" spans="1:14" x14ac:dyDescent="0.2">
      <c r="A10896" t="s">
        <v>16655</v>
      </c>
      <c r="B10896">
        <v>31860</v>
      </c>
      <c r="C10896">
        <v>36420</v>
      </c>
      <c r="D10896">
        <v>40980</v>
      </c>
      <c r="E10896">
        <v>45480</v>
      </c>
      <c r="F10896">
        <v>49140</v>
      </c>
      <c r="G10896">
        <v>52800</v>
      </c>
      <c r="H10896">
        <v>56400</v>
      </c>
      <c r="I10896">
        <v>60060</v>
      </c>
      <c r="J10896">
        <v>63720</v>
      </c>
      <c r="K10896" t="s">
        <v>3090</v>
      </c>
      <c r="L10896">
        <v>3</v>
      </c>
      <c r="M10896">
        <v>60</v>
      </c>
      <c r="N10896" t="s">
        <v>933</v>
      </c>
    </row>
    <row r="10897" spans="1:14" x14ac:dyDescent="0.2">
      <c r="A10897" t="s">
        <v>16656</v>
      </c>
      <c r="B10897">
        <v>31860</v>
      </c>
      <c r="C10897">
        <v>36420</v>
      </c>
      <c r="D10897">
        <v>40980</v>
      </c>
      <c r="E10897">
        <v>45480</v>
      </c>
      <c r="F10897">
        <v>49140</v>
      </c>
      <c r="G10897">
        <v>52800</v>
      </c>
      <c r="H10897">
        <v>56400</v>
      </c>
      <c r="I10897">
        <v>60060</v>
      </c>
      <c r="J10897">
        <v>63720</v>
      </c>
      <c r="K10897" t="s">
        <v>3090</v>
      </c>
      <c r="L10897">
        <v>3</v>
      </c>
      <c r="M10897">
        <v>60</v>
      </c>
      <c r="N10897" t="s">
        <v>934</v>
      </c>
    </row>
    <row r="10898" spans="1:14" x14ac:dyDescent="0.2">
      <c r="A10898" t="s">
        <v>16657</v>
      </c>
      <c r="B10898">
        <v>31860</v>
      </c>
      <c r="C10898">
        <v>36420</v>
      </c>
      <c r="D10898">
        <v>40980</v>
      </c>
      <c r="E10898">
        <v>45480</v>
      </c>
      <c r="F10898">
        <v>49140</v>
      </c>
      <c r="G10898">
        <v>52800</v>
      </c>
      <c r="H10898">
        <v>56400</v>
      </c>
      <c r="I10898">
        <v>60060</v>
      </c>
      <c r="J10898">
        <v>63720</v>
      </c>
      <c r="K10898" t="s">
        <v>3090</v>
      </c>
      <c r="L10898">
        <v>3</v>
      </c>
      <c r="M10898">
        <v>60</v>
      </c>
      <c r="N10898" t="s">
        <v>935</v>
      </c>
    </row>
    <row r="10899" spans="1:14" x14ac:dyDescent="0.2">
      <c r="A10899" t="s">
        <v>16658</v>
      </c>
      <c r="B10899">
        <v>31860</v>
      </c>
      <c r="C10899">
        <v>36420</v>
      </c>
      <c r="D10899">
        <v>40980</v>
      </c>
      <c r="E10899">
        <v>45480</v>
      </c>
      <c r="F10899">
        <v>49140</v>
      </c>
      <c r="G10899">
        <v>52800</v>
      </c>
      <c r="H10899">
        <v>56400</v>
      </c>
      <c r="I10899">
        <v>60060</v>
      </c>
      <c r="J10899">
        <v>63720</v>
      </c>
      <c r="K10899" t="s">
        <v>3090</v>
      </c>
      <c r="L10899">
        <v>3</v>
      </c>
      <c r="M10899">
        <v>60</v>
      </c>
      <c r="N10899" t="s">
        <v>936</v>
      </c>
    </row>
    <row r="10900" spans="1:14" x14ac:dyDescent="0.2">
      <c r="A10900" t="s">
        <v>16659</v>
      </c>
      <c r="B10900">
        <v>31860</v>
      </c>
      <c r="C10900">
        <v>36420</v>
      </c>
      <c r="D10900">
        <v>40980</v>
      </c>
      <c r="E10900">
        <v>45480</v>
      </c>
      <c r="F10900">
        <v>49140</v>
      </c>
      <c r="G10900">
        <v>52800</v>
      </c>
      <c r="H10900">
        <v>56400</v>
      </c>
      <c r="I10900">
        <v>60060</v>
      </c>
      <c r="J10900">
        <v>63720</v>
      </c>
      <c r="K10900" t="s">
        <v>3090</v>
      </c>
      <c r="L10900">
        <v>3</v>
      </c>
      <c r="M10900">
        <v>60</v>
      </c>
      <c r="N10900" t="s">
        <v>937</v>
      </c>
    </row>
    <row r="10901" spans="1:14" x14ac:dyDescent="0.2">
      <c r="A10901" t="s">
        <v>16660</v>
      </c>
      <c r="B10901">
        <v>31860</v>
      </c>
      <c r="C10901">
        <v>36420</v>
      </c>
      <c r="D10901">
        <v>40980</v>
      </c>
      <c r="E10901">
        <v>45480</v>
      </c>
      <c r="F10901">
        <v>49140</v>
      </c>
      <c r="G10901">
        <v>52800</v>
      </c>
      <c r="H10901">
        <v>56400</v>
      </c>
      <c r="I10901">
        <v>60060</v>
      </c>
      <c r="J10901">
        <v>63720</v>
      </c>
      <c r="K10901" t="s">
        <v>3090</v>
      </c>
      <c r="L10901">
        <v>3</v>
      </c>
      <c r="M10901">
        <v>60</v>
      </c>
      <c r="N10901" t="s">
        <v>938</v>
      </c>
    </row>
    <row r="10902" spans="1:14" x14ac:dyDescent="0.2">
      <c r="A10902" t="s">
        <v>16661</v>
      </c>
      <c r="B10902">
        <v>31860</v>
      </c>
      <c r="C10902">
        <v>36420</v>
      </c>
      <c r="D10902">
        <v>40980</v>
      </c>
      <c r="E10902">
        <v>45480</v>
      </c>
      <c r="F10902">
        <v>49140</v>
      </c>
      <c r="G10902">
        <v>52800</v>
      </c>
      <c r="H10902">
        <v>56400</v>
      </c>
      <c r="I10902">
        <v>60060</v>
      </c>
      <c r="J10902">
        <v>63720</v>
      </c>
      <c r="K10902" t="s">
        <v>3090</v>
      </c>
      <c r="L10902">
        <v>3</v>
      </c>
      <c r="M10902">
        <v>60</v>
      </c>
      <c r="N10902" t="s">
        <v>939</v>
      </c>
    </row>
    <row r="10903" spans="1:14" x14ac:dyDescent="0.2">
      <c r="A10903" t="s">
        <v>16662</v>
      </c>
      <c r="B10903">
        <v>31860</v>
      </c>
      <c r="C10903">
        <v>36420</v>
      </c>
      <c r="D10903">
        <v>40980</v>
      </c>
      <c r="E10903">
        <v>45480</v>
      </c>
      <c r="F10903">
        <v>49140</v>
      </c>
      <c r="G10903">
        <v>52800</v>
      </c>
      <c r="H10903">
        <v>56400</v>
      </c>
      <c r="I10903">
        <v>60060</v>
      </c>
      <c r="J10903">
        <v>63720</v>
      </c>
      <c r="K10903" t="s">
        <v>3090</v>
      </c>
      <c r="L10903">
        <v>3</v>
      </c>
      <c r="M10903">
        <v>60</v>
      </c>
      <c r="N10903" t="s">
        <v>940</v>
      </c>
    </row>
    <row r="10904" spans="1:14" x14ac:dyDescent="0.2">
      <c r="A10904" t="s">
        <v>16663</v>
      </c>
      <c r="B10904">
        <v>31860</v>
      </c>
      <c r="C10904">
        <v>36420</v>
      </c>
      <c r="D10904">
        <v>40980</v>
      </c>
      <c r="E10904">
        <v>45480</v>
      </c>
      <c r="F10904">
        <v>49140</v>
      </c>
      <c r="G10904">
        <v>52800</v>
      </c>
      <c r="H10904">
        <v>56400</v>
      </c>
      <c r="I10904">
        <v>60060</v>
      </c>
      <c r="J10904">
        <v>63720</v>
      </c>
      <c r="K10904" t="s">
        <v>3090</v>
      </c>
      <c r="L10904">
        <v>3</v>
      </c>
      <c r="M10904">
        <v>60</v>
      </c>
      <c r="N10904" t="s">
        <v>941</v>
      </c>
    </row>
    <row r="10905" spans="1:14" x14ac:dyDescent="0.2">
      <c r="A10905" t="s">
        <v>16664</v>
      </c>
      <c r="B10905">
        <v>31860</v>
      </c>
      <c r="C10905">
        <v>36420</v>
      </c>
      <c r="D10905">
        <v>40980</v>
      </c>
      <c r="E10905">
        <v>45480</v>
      </c>
      <c r="F10905">
        <v>49140</v>
      </c>
      <c r="G10905">
        <v>52800</v>
      </c>
      <c r="H10905">
        <v>56400</v>
      </c>
      <c r="I10905">
        <v>60060</v>
      </c>
      <c r="J10905">
        <v>63720</v>
      </c>
      <c r="K10905" t="s">
        <v>3090</v>
      </c>
      <c r="L10905">
        <v>3</v>
      </c>
      <c r="M10905">
        <v>60</v>
      </c>
      <c r="N10905" t="s">
        <v>942</v>
      </c>
    </row>
    <row r="10906" spans="1:14" x14ac:dyDescent="0.2">
      <c r="A10906" t="s">
        <v>16665</v>
      </c>
      <c r="B10906">
        <v>31860</v>
      </c>
      <c r="C10906">
        <v>36420</v>
      </c>
      <c r="D10906">
        <v>40980</v>
      </c>
      <c r="E10906">
        <v>45480</v>
      </c>
      <c r="F10906">
        <v>49140</v>
      </c>
      <c r="G10906">
        <v>52800</v>
      </c>
      <c r="H10906">
        <v>56400</v>
      </c>
      <c r="I10906">
        <v>60060</v>
      </c>
      <c r="J10906">
        <v>63720</v>
      </c>
      <c r="K10906" t="s">
        <v>3090</v>
      </c>
      <c r="L10906">
        <v>3</v>
      </c>
      <c r="M10906">
        <v>60</v>
      </c>
      <c r="N10906" t="s">
        <v>943</v>
      </c>
    </row>
    <row r="10907" spans="1:14" x14ac:dyDescent="0.2">
      <c r="A10907" t="s">
        <v>16666</v>
      </c>
      <c r="B10907">
        <v>31860</v>
      </c>
      <c r="C10907">
        <v>36420</v>
      </c>
      <c r="D10907">
        <v>40980</v>
      </c>
      <c r="E10907">
        <v>45480</v>
      </c>
      <c r="F10907">
        <v>49140</v>
      </c>
      <c r="G10907">
        <v>52800</v>
      </c>
      <c r="H10907">
        <v>56400</v>
      </c>
      <c r="I10907">
        <v>60060</v>
      </c>
      <c r="J10907">
        <v>63720</v>
      </c>
      <c r="K10907" t="s">
        <v>3090</v>
      </c>
      <c r="L10907">
        <v>3</v>
      </c>
      <c r="M10907">
        <v>60</v>
      </c>
      <c r="N10907" t="s">
        <v>944</v>
      </c>
    </row>
    <row r="10908" spans="1:14" x14ac:dyDescent="0.2">
      <c r="A10908" t="s">
        <v>16667</v>
      </c>
      <c r="B10908">
        <v>31860</v>
      </c>
      <c r="C10908">
        <v>36420</v>
      </c>
      <c r="D10908">
        <v>40980</v>
      </c>
      <c r="E10908">
        <v>45480</v>
      </c>
      <c r="F10908">
        <v>49140</v>
      </c>
      <c r="G10908">
        <v>52800</v>
      </c>
      <c r="H10908">
        <v>56400</v>
      </c>
      <c r="I10908">
        <v>60060</v>
      </c>
      <c r="J10908">
        <v>63720</v>
      </c>
      <c r="K10908" t="s">
        <v>3090</v>
      </c>
      <c r="L10908">
        <v>3</v>
      </c>
      <c r="M10908">
        <v>60</v>
      </c>
      <c r="N10908" t="s">
        <v>945</v>
      </c>
    </row>
    <row r="10909" spans="1:14" x14ac:dyDescent="0.2">
      <c r="A10909" t="s">
        <v>16668</v>
      </c>
      <c r="B10909">
        <v>31860</v>
      </c>
      <c r="C10909">
        <v>36420</v>
      </c>
      <c r="D10909">
        <v>40980</v>
      </c>
      <c r="E10909">
        <v>45480</v>
      </c>
      <c r="F10909">
        <v>49140</v>
      </c>
      <c r="G10909">
        <v>52800</v>
      </c>
      <c r="H10909">
        <v>56400</v>
      </c>
      <c r="I10909">
        <v>60060</v>
      </c>
      <c r="J10909">
        <v>63720</v>
      </c>
      <c r="K10909" t="s">
        <v>3090</v>
      </c>
      <c r="L10909">
        <v>3</v>
      </c>
      <c r="M10909">
        <v>60</v>
      </c>
      <c r="N10909" t="s">
        <v>946</v>
      </c>
    </row>
    <row r="10910" spans="1:14" x14ac:dyDescent="0.2">
      <c r="A10910" t="s">
        <v>16669</v>
      </c>
      <c r="B10910">
        <v>31860</v>
      </c>
      <c r="C10910">
        <v>36420</v>
      </c>
      <c r="D10910">
        <v>40980</v>
      </c>
      <c r="E10910">
        <v>45480</v>
      </c>
      <c r="F10910">
        <v>49140</v>
      </c>
      <c r="G10910">
        <v>52800</v>
      </c>
      <c r="H10910">
        <v>56400</v>
      </c>
      <c r="I10910">
        <v>60060</v>
      </c>
      <c r="J10910">
        <v>63720</v>
      </c>
      <c r="K10910" t="s">
        <v>3090</v>
      </c>
      <c r="L10910">
        <v>3</v>
      </c>
      <c r="M10910">
        <v>60</v>
      </c>
      <c r="N10910" t="s">
        <v>947</v>
      </c>
    </row>
    <row r="10911" spans="1:14" x14ac:dyDescent="0.2">
      <c r="A10911" t="s">
        <v>16670</v>
      </c>
      <c r="B10911">
        <v>31860</v>
      </c>
      <c r="C10911">
        <v>36420</v>
      </c>
      <c r="D10911">
        <v>40980</v>
      </c>
      <c r="E10911">
        <v>45480</v>
      </c>
      <c r="F10911">
        <v>49140</v>
      </c>
      <c r="G10911">
        <v>52800</v>
      </c>
      <c r="H10911">
        <v>56400</v>
      </c>
      <c r="I10911">
        <v>60060</v>
      </c>
      <c r="J10911">
        <v>63720</v>
      </c>
      <c r="K10911" t="s">
        <v>3090</v>
      </c>
      <c r="L10911">
        <v>3</v>
      </c>
      <c r="M10911">
        <v>60</v>
      </c>
      <c r="N10911" t="s">
        <v>948</v>
      </c>
    </row>
    <row r="10912" spans="1:14" x14ac:dyDescent="0.2">
      <c r="A10912" t="s">
        <v>16671</v>
      </c>
      <c r="B10912">
        <v>31860</v>
      </c>
      <c r="C10912">
        <v>36420</v>
      </c>
      <c r="D10912">
        <v>40980</v>
      </c>
      <c r="E10912">
        <v>45480</v>
      </c>
      <c r="F10912">
        <v>49140</v>
      </c>
      <c r="G10912">
        <v>52800</v>
      </c>
      <c r="H10912">
        <v>56400</v>
      </c>
      <c r="I10912">
        <v>60060</v>
      </c>
      <c r="J10912">
        <v>63720</v>
      </c>
      <c r="K10912" t="s">
        <v>3090</v>
      </c>
      <c r="L10912">
        <v>3</v>
      </c>
      <c r="M10912">
        <v>60</v>
      </c>
      <c r="N10912" t="s">
        <v>949</v>
      </c>
    </row>
    <row r="10913" spans="1:14" x14ac:dyDescent="0.2">
      <c r="A10913" t="s">
        <v>16672</v>
      </c>
      <c r="B10913">
        <v>31860</v>
      </c>
      <c r="C10913">
        <v>36420</v>
      </c>
      <c r="D10913">
        <v>40980</v>
      </c>
      <c r="E10913">
        <v>45480</v>
      </c>
      <c r="F10913">
        <v>49140</v>
      </c>
      <c r="G10913">
        <v>52800</v>
      </c>
      <c r="H10913">
        <v>56400</v>
      </c>
      <c r="I10913">
        <v>60060</v>
      </c>
      <c r="J10913">
        <v>63720</v>
      </c>
      <c r="K10913" t="s">
        <v>3090</v>
      </c>
      <c r="L10913">
        <v>3</v>
      </c>
      <c r="M10913">
        <v>60</v>
      </c>
      <c r="N10913" t="s">
        <v>950</v>
      </c>
    </row>
    <row r="10914" spans="1:14" x14ac:dyDescent="0.2">
      <c r="A10914" t="s">
        <v>16673</v>
      </c>
      <c r="B10914">
        <v>31860</v>
      </c>
      <c r="C10914">
        <v>36420</v>
      </c>
      <c r="D10914">
        <v>40980</v>
      </c>
      <c r="E10914">
        <v>45480</v>
      </c>
      <c r="F10914">
        <v>49140</v>
      </c>
      <c r="G10914">
        <v>52800</v>
      </c>
      <c r="H10914">
        <v>56400</v>
      </c>
      <c r="I10914">
        <v>60060</v>
      </c>
      <c r="J10914">
        <v>63720</v>
      </c>
      <c r="K10914" t="s">
        <v>3090</v>
      </c>
      <c r="L10914">
        <v>3</v>
      </c>
      <c r="M10914">
        <v>60</v>
      </c>
      <c r="N10914" t="s">
        <v>951</v>
      </c>
    </row>
    <row r="10915" spans="1:14" x14ac:dyDescent="0.2">
      <c r="A10915" t="s">
        <v>16674</v>
      </c>
      <c r="B10915">
        <v>31860</v>
      </c>
      <c r="C10915">
        <v>36420</v>
      </c>
      <c r="D10915">
        <v>40980</v>
      </c>
      <c r="E10915">
        <v>45480</v>
      </c>
      <c r="F10915">
        <v>49140</v>
      </c>
      <c r="G10915">
        <v>52800</v>
      </c>
      <c r="H10915">
        <v>56400</v>
      </c>
      <c r="I10915">
        <v>60060</v>
      </c>
      <c r="J10915">
        <v>63720</v>
      </c>
      <c r="K10915" t="s">
        <v>3090</v>
      </c>
      <c r="L10915">
        <v>3</v>
      </c>
      <c r="M10915">
        <v>60</v>
      </c>
      <c r="N10915" t="s">
        <v>952</v>
      </c>
    </row>
    <row r="10916" spans="1:14" x14ac:dyDescent="0.2">
      <c r="A10916" t="s">
        <v>16675</v>
      </c>
      <c r="B10916">
        <v>31860</v>
      </c>
      <c r="C10916">
        <v>36420</v>
      </c>
      <c r="D10916">
        <v>40980</v>
      </c>
      <c r="E10916">
        <v>45480</v>
      </c>
      <c r="F10916">
        <v>49140</v>
      </c>
      <c r="G10916">
        <v>52800</v>
      </c>
      <c r="H10916">
        <v>56400</v>
      </c>
      <c r="I10916">
        <v>60060</v>
      </c>
      <c r="J10916">
        <v>63720</v>
      </c>
      <c r="K10916" t="s">
        <v>3090</v>
      </c>
      <c r="L10916">
        <v>3</v>
      </c>
      <c r="M10916">
        <v>60</v>
      </c>
      <c r="N10916" t="s">
        <v>953</v>
      </c>
    </row>
    <row r="10917" spans="1:14" x14ac:dyDescent="0.2">
      <c r="A10917" t="s">
        <v>16676</v>
      </c>
      <c r="B10917">
        <v>31860</v>
      </c>
      <c r="C10917">
        <v>36420</v>
      </c>
      <c r="D10917">
        <v>40980</v>
      </c>
      <c r="E10917">
        <v>45480</v>
      </c>
      <c r="F10917">
        <v>49140</v>
      </c>
      <c r="G10917">
        <v>52800</v>
      </c>
      <c r="H10917">
        <v>56400</v>
      </c>
      <c r="I10917">
        <v>60060</v>
      </c>
      <c r="J10917">
        <v>63720</v>
      </c>
      <c r="K10917" t="s">
        <v>3090</v>
      </c>
      <c r="L10917">
        <v>3</v>
      </c>
      <c r="M10917">
        <v>60</v>
      </c>
      <c r="N10917" t="s">
        <v>954</v>
      </c>
    </row>
    <row r="10918" spans="1:14" x14ac:dyDescent="0.2">
      <c r="A10918" t="s">
        <v>16677</v>
      </c>
      <c r="B10918">
        <v>31860</v>
      </c>
      <c r="C10918">
        <v>36420</v>
      </c>
      <c r="D10918">
        <v>40980</v>
      </c>
      <c r="E10918">
        <v>45480</v>
      </c>
      <c r="F10918">
        <v>49140</v>
      </c>
      <c r="G10918">
        <v>52800</v>
      </c>
      <c r="H10918">
        <v>56400</v>
      </c>
      <c r="I10918">
        <v>60060</v>
      </c>
      <c r="J10918">
        <v>63720</v>
      </c>
      <c r="K10918" t="s">
        <v>3090</v>
      </c>
      <c r="L10918">
        <v>3</v>
      </c>
      <c r="M10918">
        <v>60</v>
      </c>
      <c r="N10918" t="s">
        <v>955</v>
      </c>
    </row>
    <row r="10919" spans="1:14" x14ac:dyDescent="0.2">
      <c r="A10919" t="s">
        <v>16678</v>
      </c>
      <c r="B10919">
        <v>31860</v>
      </c>
      <c r="C10919">
        <v>36420</v>
      </c>
      <c r="D10919">
        <v>40980</v>
      </c>
      <c r="E10919">
        <v>45480</v>
      </c>
      <c r="F10919">
        <v>49140</v>
      </c>
      <c r="G10919">
        <v>52800</v>
      </c>
      <c r="H10919">
        <v>56400</v>
      </c>
      <c r="I10919">
        <v>60060</v>
      </c>
      <c r="J10919">
        <v>63720</v>
      </c>
      <c r="K10919" t="s">
        <v>3090</v>
      </c>
      <c r="L10919">
        <v>3</v>
      </c>
      <c r="M10919">
        <v>60</v>
      </c>
      <c r="N10919" t="s">
        <v>956</v>
      </c>
    </row>
    <row r="10920" spans="1:14" x14ac:dyDescent="0.2">
      <c r="A10920" t="s">
        <v>16679</v>
      </c>
      <c r="B10920">
        <v>31860</v>
      </c>
      <c r="C10920">
        <v>36420</v>
      </c>
      <c r="D10920">
        <v>40980</v>
      </c>
      <c r="E10920">
        <v>45480</v>
      </c>
      <c r="F10920">
        <v>49140</v>
      </c>
      <c r="G10920">
        <v>52800</v>
      </c>
      <c r="H10920">
        <v>56400</v>
      </c>
      <c r="I10920">
        <v>60060</v>
      </c>
      <c r="J10920">
        <v>63720</v>
      </c>
      <c r="K10920" t="s">
        <v>3090</v>
      </c>
      <c r="L10920">
        <v>3</v>
      </c>
      <c r="M10920">
        <v>60</v>
      </c>
      <c r="N10920" t="s">
        <v>957</v>
      </c>
    </row>
    <row r="10921" spans="1:14" x14ac:dyDescent="0.2">
      <c r="A10921" t="s">
        <v>16680</v>
      </c>
      <c r="B10921">
        <v>31860</v>
      </c>
      <c r="C10921">
        <v>36420</v>
      </c>
      <c r="D10921">
        <v>40980</v>
      </c>
      <c r="E10921">
        <v>45480</v>
      </c>
      <c r="F10921">
        <v>49140</v>
      </c>
      <c r="G10921">
        <v>52800</v>
      </c>
      <c r="H10921">
        <v>56400</v>
      </c>
      <c r="I10921">
        <v>60060</v>
      </c>
      <c r="J10921">
        <v>63720</v>
      </c>
      <c r="K10921" t="s">
        <v>3090</v>
      </c>
      <c r="L10921">
        <v>3</v>
      </c>
      <c r="M10921">
        <v>60</v>
      </c>
      <c r="N10921" t="s">
        <v>958</v>
      </c>
    </row>
    <row r="10922" spans="1:14" x14ac:dyDescent="0.2">
      <c r="A10922" t="s">
        <v>16681</v>
      </c>
      <c r="B10922">
        <v>31860</v>
      </c>
      <c r="C10922">
        <v>36420</v>
      </c>
      <c r="D10922">
        <v>40980</v>
      </c>
      <c r="E10922">
        <v>45480</v>
      </c>
      <c r="F10922">
        <v>49140</v>
      </c>
      <c r="G10922">
        <v>52800</v>
      </c>
      <c r="H10922">
        <v>56400</v>
      </c>
      <c r="I10922">
        <v>60060</v>
      </c>
      <c r="J10922">
        <v>63720</v>
      </c>
      <c r="K10922" t="s">
        <v>3090</v>
      </c>
      <c r="L10922">
        <v>3</v>
      </c>
      <c r="M10922">
        <v>60</v>
      </c>
      <c r="N10922" t="s">
        <v>959</v>
      </c>
    </row>
    <row r="10923" spans="1:14" x14ac:dyDescent="0.2">
      <c r="A10923" t="s">
        <v>16682</v>
      </c>
      <c r="B10923">
        <v>31860</v>
      </c>
      <c r="C10923">
        <v>36420</v>
      </c>
      <c r="D10923">
        <v>40980</v>
      </c>
      <c r="E10923">
        <v>45480</v>
      </c>
      <c r="F10923">
        <v>49140</v>
      </c>
      <c r="G10923">
        <v>52800</v>
      </c>
      <c r="H10923">
        <v>56400</v>
      </c>
      <c r="I10923">
        <v>60060</v>
      </c>
      <c r="J10923">
        <v>63720</v>
      </c>
      <c r="K10923" t="s">
        <v>3090</v>
      </c>
      <c r="L10923">
        <v>3</v>
      </c>
      <c r="M10923">
        <v>60</v>
      </c>
      <c r="N10923" t="s">
        <v>960</v>
      </c>
    </row>
    <row r="10924" spans="1:14" x14ac:dyDescent="0.2">
      <c r="A10924" t="s">
        <v>16683</v>
      </c>
      <c r="B10924">
        <v>31860</v>
      </c>
      <c r="C10924">
        <v>36420</v>
      </c>
      <c r="D10924">
        <v>40980</v>
      </c>
      <c r="E10924">
        <v>45480</v>
      </c>
      <c r="F10924">
        <v>49140</v>
      </c>
      <c r="G10924">
        <v>52800</v>
      </c>
      <c r="H10924">
        <v>56400</v>
      </c>
      <c r="I10924">
        <v>60060</v>
      </c>
      <c r="J10924">
        <v>63720</v>
      </c>
      <c r="K10924" t="s">
        <v>3090</v>
      </c>
      <c r="L10924">
        <v>3</v>
      </c>
      <c r="M10924">
        <v>60</v>
      </c>
      <c r="N10924" t="s">
        <v>961</v>
      </c>
    </row>
    <row r="10925" spans="1:14" x14ac:dyDescent="0.2">
      <c r="A10925" t="s">
        <v>16684</v>
      </c>
      <c r="B10925">
        <v>31860</v>
      </c>
      <c r="C10925">
        <v>36420</v>
      </c>
      <c r="D10925">
        <v>40980</v>
      </c>
      <c r="E10925">
        <v>45480</v>
      </c>
      <c r="F10925">
        <v>49140</v>
      </c>
      <c r="G10925">
        <v>52800</v>
      </c>
      <c r="H10925">
        <v>56400</v>
      </c>
      <c r="I10925">
        <v>60060</v>
      </c>
      <c r="J10925">
        <v>63720</v>
      </c>
      <c r="K10925" t="s">
        <v>3090</v>
      </c>
      <c r="L10925">
        <v>3</v>
      </c>
      <c r="M10925">
        <v>60</v>
      </c>
      <c r="N10925" t="s">
        <v>962</v>
      </c>
    </row>
    <row r="10926" spans="1:14" x14ac:dyDescent="0.2">
      <c r="A10926" t="s">
        <v>16685</v>
      </c>
      <c r="B10926">
        <v>31860</v>
      </c>
      <c r="C10926">
        <v>36420</v>
      </c>
      <c r="D10926">
        <v>40980</v>
      </c>
      <c r="E10926">
        <v>45480</v>
      </c>
      <c r="F10926">
        <v>49140</v>
      </c>
      <c r="G10926">
        <v>52800</v>
      </c>
      <c r="H10926">
        <v>56400</v>
      </c>
      <c r="I10926">
        <v>60060</v>
      </c>
      <c r="J10926">
        <v>63720</v>
      </c>
      <c r="K10926" t="s">
        <v>3090</v>
      </c>
      <c r="L10926">
        <v>3</v>
      </c>
      <c r="M10926">
        <v>60</v>
      </c>
      <c r="N10926" t="s">
        <v>963</v>
      </c>
    </row>
    <row r="10927" spans="1:14" x14ac:dyDescent="0.2">
      <c r="A10927" t="s">
        <v>16686</v>
      </c>
      <c r="B10927">
        <v>31860</v>
      </c>
      <c r="C10927">
        <v>36420</v>
      </c>
      <c r="D10927">
        <v>40980</v>
      </c>
      <c r="E10927">
        <v>45480</v>
      </c>
      <c r="F10927">
        <v>49140</v>
      </c>
      <c r="G10927">
        <v>52800</v>
      </c>
      <c r="H10927">
        <v>56400</v>
      </c>
      <c r="I10927">
        <v>60060</v>
      </c>
      <c r="J10927">
        <v>63720</v>
      </c>
      <c r="K10927" t="s">
        <v>3090</v>
      </c>
      <c r="L10927">
        <v>3</v>
      </c>
      <c r="M10927">
        <v>60</v>
      </c>
      <c r="N10927" t="s">
        <v>964</v>
      </c>
    </row>
    <row r="10928" spans="1:14" x14ac:dyDescent="0.2">
      <c r="A10928" t="s">
        <v>16687</v>
      </c>
      <c r="B10928">
        <v>31860</v>
      </c>
      <c r="C10928">
        <v>36420</v>
      </c>
      <c r="D10928">
        <v>40980</v>
      </c>
      <c r="E10928">
        <v>45480</v>
      </c>
      <c r="F10928">
        <v>49140</v>
      </c>
      <c r="G10928">
        <v>52800</v>
      </c>
      <c r="H10928">
        <v>56400</v>
      </c>
      <c r="I10928">
        <v>60060</v>
      </c>
      <c r="J10928">
        <v>63720</v>
      </c>
      <c r="K10928" t="s">
        <v>3090</v>
      </c>
      <c r="L10928">
        <v>3</v>
      </c>
      <c r="M10928">
        <v>60</v>
      </c>
      <c r="N10928" t="s">
        <v>965</v>
      </c>
    </row>
    <row r="10929" spans="1:14" x14ac:dyDescent="0.2">
      <c r="A10929" t="s">
        <v>16688</v>
      </c>
      <c r="B10929">
        <v>31860</v>
      </c>
      <c r="C10929">
        <v>36420</v>
      </c>
      <c r="D10929">
        <v>40980</v>
      </c>
      <c r="E10929">
        <v>45480</v>
      </c>
      <c r="F10929">
        <v>49140</v>
      </c>
      <c r="G10929">
        <v>52800</v>
      </c>
      <c r="H10929">
        <v>56400</v>
      </c>
      <c r="I10929">
        <v>60060</v>
      </c>
      <c r="J10929">
        <v>63720</v>
      </c>
      <c r="K10929" t="s">
        <v>3090</v>
      </c>
      <c r="L10929">
        <v>3</v>
      </c>
      <c r="M10929">
        <v>60</v>
      </c>
      <c r="N10929" t="s">
        <v>966</v>
      </c>
    </row>
    <row r="10930" spans="1:14" x14ac:dyDescent="0.2">
      <c r="A10930" t="s">
        <v>16689</v>
      </c>
      <c r="B10930">
        <v>31860</v>
      </c>
      <c r="C10930">
        <v>36420</v>
      </c>
      <c r="D10930">
        <v>40980</v>
      </c>
      <c r="E10930">
        <v>45480</v>
      </c>
      <c r="F10930">
        <v>49140</v>
      </c>
      <c r="G10930">
        <v>52800</v>
      </c>
      <c r="H10930">
        <v>56400</v>
      </c>
      <c r="I10930">
        <v>60060</v>
      </c>
      <c r="J10930">
        <v>63720</v>
      </c>
      <c r="K10930" t="s">
        <v>3090</v>
      </c>
      <c r="L10930">
        <v>3</v>
      </c>
      <c r="M10930">
        <v>60</v>
      </c>
      <c r="N10930" t="s">
        <v>967</v>
      </c>
    </row>
    <row r="10931" spans="1:14" x14ac:dyDescent="0.2">
      <c r="A10931" t="s">
        <v>16690</v>
      </c>
      <c r="B10931">
        <v>31860</v>
      </c>
      <c r="C10931">
        <v>36420</v>
      </c>
      <c r="D10931">
        <v>40980</v>
      </c>
      <c r="E10931">
        <v>45480</v>
      </c>
      <c r="F10931">
        <v>49140</v>
      </c>
      <c r="G10931">
        <v>52800</v>
      </c>
      <c r="H10931">
        <v>56400</v>
      </c>
      <c r="I10931">
        <v>60060</v>
      </c>
      <c r="J10931">
        <v>63720</v>
      </c>
      <c r="K10931" t="s">
        <v>3090</v>
      </c>
      <c r="L10931">
        <v>3</v>
      </c>
      <c r="M10931">
        <v>60</v>
      </c>
      <c r="N10931" t="s">
        <v>968</v>
      </c>
    </row>
    <row r="10932" spans="1:14" x14ac:dyDescent="0.2">
      <c r="A10932" t="s">
        <v>16691</v>
      </c>
      <c r="B10932">
        <v>31860</v>
      </c>
      <c r="C10932">
        <v>36420</v>
      </c>
      <c r="D10932">
        <v>40980</v>
      </c>
      <c r="E10932">
        <v>45480</v>
      </c>
      <c r="F10932">
        <v>49140</v>
      </c>
      <c r="G10932">
        <v>52800</v>
      </c>
      <c r="H10932">
        <v>56400</v>
      </c>
      <c r="I10932">
        <v>60060</v>
      </c>
      <c r="J10932">
        <v>63720</v>
      </c>
      <c r="K10932" t="s">
        <v>3090</v>
      </c>
      <c r="L10932">
        <v>3</v>
      </c>
      <c r="M10932">
        <v>60</v>
      </c>
      <c r="N10932" t="s">
        <v>970</v>
      </c>
    </row>
    <row r="10933" spans="1:14" x14ac:dyDescent="0.2">
      <c r="A10933" t="s">
        <v>16692</v>
      </c>
      <c r="B10933">
        <v>31860</v>
      </c>
      <c r="C10933">
        <v>36420</v>
      </c>
      <c r="D10933">
        <v>40980</v>
      </c>
      <c r="E10933">
        <v>45480</v>
      </c>
      <c r="F10933">
        <v>49140</v>
      </c>
      <c r="G10933">
        <v>52800</v>
      </c>
      <c r="H10933">
        <v>56400</v>
      </c>
      <c r="I10933">
        <v>60060</v>
      </c>
      <c r="J10933">
        <v>63720</v>
      </c>
      <c r="K10933" t="s">
        <v>3090</v>
      </c>
      <c r="L10933">
        <v>3</v>
      </c>
      <c r="M10933">
        <v>60</v>
      </c>
      <c r="N10933" t="s">
        <v>971</v>
      </c>
    </row>
    <row r="10934" spans="1:14" x14ac:dyDescent="0.2">
      <c r="A10934" t="s">
        <v>16693</v>
      </c>
      <c r="B10934">
        <v>31860</v>
      </c>
      <c r="C10934">
        <v>36420</v>
      </c>
      <c r="D10934">
        <v>40980</v>
      </c>
      <c r="E10934">
        <v>45480</v>
      </c>
      <c r="F10934">
        <v>49140</v>
      </c>
      <c r="G10934">
        <v>52800</v>
      </c>
      <c r="H10934">
        <v>56400</v>
      </c>
      <c r="I10934">
        <v>60060</v>
      </c>
      <c r="J10934">
        <v>63720</v>
      </c>
      <c r="K10934" t="s">
        <v>3090</v>
      </c>
      <c r="L10934">
        <v>3</v>
      </c>
      <c r="M10934">
        <v>60</v>
      </c>
      <c r="N10934" t="s">
        <v>972</v>
      </c>
    </row>
    <row r="10935" spans="1:14" x14ac:dyDescent="0.2">
      <c r="A10935" t="s">
        <v>16694</v>
      </c>
      <c r="B10935">
        <v>31860</v>
      </c>
      <c r="C10935">
        <v>36420</v>
      </c>
      <c r="D10935">
        <v>40980</v>
      </c>
      <c r="E10935">
        <v>45480</v>
      </c>
      <c r="F10935">
        <v>49140</v>
      </c>
      <c r="G10935">
        <v>52800</v>
      </c>
      <c r="H10935">
        <v>56400</v>
      </c>
      <c r="I10935">
        <v>60060</v>
      </c>
      <c r="J10935">
        <v>63720</v>
      </c>
      <c r="K10935" t="s">
        <v>3090</v>
      </c>
      <c r="L10935">
        <v>3</v>
      </c>
      <c r="M10935">
        <v>60</v>
      </c>
      <c r="N10935" t="s">
        <v>973</v>
      </c>
    </row>
    <row r="10936" spans="1:14" x14ac:dyDescent="0.2">
      <c r="A10936" t="s">
        <v>16695</v>
      </c>
      <c r="B10936">
        <v>31860</v>
      </c>
      <c r="C10936">
        <v>36420</v>
      </c>
      <c r="D10936">
        <v>40980</v>
      </c>
      <c r="E10936">
        <v>45480</v>
      </c>
      <c r="F10936">
        <v>49140</v>
      </c>
      <c r="G10936">
        <v>52800</v>
      </c>
      <c r="H10936">
        <v>56400</v>
      </c>
      <c r="I10936">
        <v>60060</v>
      </c>
      <c r="J10936">
        <v>63720</v>
      </c>
      <c r="K10936" t="s">
        <v>3090</v>
      </c>
      <c r="L10936">
        <v>3</v>
      </c>
      <c r="M10936">
        <v>60</v>
      </c>
      <c r="N10936" t="s">
        <v>974</v>
      </c>
    </row>
    <row r="10937" spans="1:14" x14ac:dyDescent="0.2">
      <c r="A10937" t="s">
        <v>16696</v>
      </c>
      <c r="B10937">
        <v>31860</v>
      </c>
      <c r="C10937">
        <v>36420</v>
      </c>
      <c r="D10937">
        <v>40980</v>
      </c>
      <c r="E10937">
        <v>45480</v>
      </c>
      <c r="F10937">
        <v>49140</v>
      </c>
      <c r="G10937">
        <v>52800</v>
      </c>
      <c r="H10937">
        <v>56400</v>
      </c>
      <c r="I10937">
        <v>60060</v>
      </c>
      <c r="J10937">
        <v>63720</v>
      </c>
      <c r="K10937" t="s">
        <v>3090</v>
      </c>
      <c r="L10937">
        <v>3</v>
      </c>
      <c r="M10937">
        <v>60</v>
      </c>
      <c r="N10937" t="s">
        <v>978</v>
      </c>
    </row>
    <row r="10938" spans="1:14" x14ac:dyDescent="0.2">
      <c r="A10938" t="s">
        <v>16697</v>
      </c>
      <c r="B10938">
        <v>31860</v>
      </c>
      <c r="C10938">
        <v>36420</v>
      </c>
      <c r="D10938">
        <v>40980</v>
      </c>
      <c r="E10938">
        <v>45480</v>
      </c>
      <c r="F10938">
        <v>49140</v>
      </c>
      <c r="G10938">
        <v>52800</v>
      </c>
      <c r="H10938">
        <v>56400</v>
      </c>
      <c r="I10938">
        <v>60060</v>
      </c>
      <c r="J10938">
        <v>63720</v>
      </c>
      <c r="K10938" t="s">
        <v>3090</v>
      </c>
      <c r="L10938">
        <v>3</v>
      </c>
      <c r="M10938">
        <v>60</v>
      </c>
      <c r="N10938" t="s">
        <v>979</v>
      </c>
    </row>
    <row r="10939" spans="1:14" x14ac:dyDescent="0.2">
      <c r="A10939" t="s">
        <v>16698</v>
      </c>
      <c r="B10939">
        <v>31860</v>
      </c>
      <c r="C10939">
        <v>36420</v>
      </c>
      <c r="D10939">
        <v>40980</v>
      </c>
      <c r="E10939">
        <v>45480</v>
      </c>
      <c r="F10939">
        <v>49140</v>
      </c>
      <c r="G10939">
        <v>52800</v>
      </c>
      <c r="H10939">
        <v>56400</v>
      </c>
      <c r="I10939">
        <v>60060</v>
      </c>
      <c r="J10939">
        <v>63720</v>
      </c>
      <c r="K10939" t="s">
        <v>3090</v>
      </c>
      <c r="L10939">
        <v>3</v>
      </c>
      <c r="M10939">
        <v>60</v>
      </c>
      <c r="N10939" t="s">
        <v>980</v>
      </c>
    </row>
    <row r="10940" spans="1:14" x14ac:dyDescent="0.2">
      <c r="A10940" t="s">
        <v>16699</v>
      </c>
      <c r="B10940">
        <v>31860</v>
      </c>
      <c r="C10940">
        <v>36420</v>
      </c>
      <c r="D10940">
        <v>40980</v>
      </c>
      <c r="E10940">
        <v>45480</v>
      </c>
      <c r="F10940">
        <v>49140</v>
      </c>
      <c r="G10940">
        <v>52800</v>
      </c>
      <c r="H10940">
        <v>56400</v>
      </c>
      <c r="I10940">
        <v>60060</v>
      </c>
      <c r="J10940">
        <v>63720</v>
      </c>
      <c r="K10940" t="s">
        <v>3090</v>
      </c>
      <c r="L10940">
        <v>3</v>
      </c>
      <c r="M10940">
        <v>60</v>
      </c>
      <c r="N10940" t="s">
        <v>981</v>
      </c>
    </row>
    <row r="10941" spans="1:14" x14ac:dyDescent="0.2">
      <c r="A10941" t="s">
        <v>16700</v>
      </c>
      <c r="B10941">
        <v>31860</v>
      </c>
      <c r="C10941">
        <v>36420</v>
      </c>
      <c r="D10941">
        <v>40980</v>
      </c>
      <c r="E10941">
        <v>45480</v>
      </c>
      <c r="F10941">
        <v>49140</v>
      </c>
      <c r="G10941">
        <v>52800</v>
      </c>
      <c r="H10941">
        <v>56400</v>
      </c>
      <c r="I10941">
        <v>60060</v>
      </c>
      <c r="J10941">
        <v>63720</v>
      </c>
      <c r="K10941" t="s">
        <v>3090</v>
      </c>
      <c r="L10941">
        <v>3</v>
      </c>
      <c r="M10941">
        <v>60</v>
      </c>
      <c r="N10941" t="s">
        <v>975</v>
      </c>
    </row>
    <row r="10942" spans="1:14" x14ac:dyDescent="0.2">
      <c r="A10942" t="s">
        <v>16701</v>
      </c>
      <c r="B10942">
        <v>31860</v>
      </c>
      <c r="C10942">
        <v>36420</v>
      </c>
      <c r="D10942">
        <v>40980</v>
      </c>
      <c r="E10942">
        <v>45480</v>
      </c>
      <c r="F10942">
        <v>49140</v>
      </c>
      <c r="G10942">
        <v>52800</v>
      </c>
      <c r="H10942">
        <v>56400</v>
      </c>
      <c r="I10942">
        <v>60060</v>
      </c>
      <c r="J10942">
        <v>63720</v>
      </c>
      <c r="K10942" t="s">
        <v>3090</v>
      </c>
      <c r="L10942">
        <v>3</v>
      </c>
      <c r="M10942">
        <v>60</v>
      </c>
      <c r="N10942" t="s">
        <v>976</v>
      </c>
    </row>
    <row r="10943" spans="1:14" x14ac:dyDescent="0.2">
      <c r="A10943" t="s">
        <v>16702</v>
      </c>
      <c r="B10943">
        <v>31860</v>
      </c>
      <c r="C10943">
        <v>36420</v>
      </c>
      <c r="D10943">
        <v>40980</v>
      </c>
      <c r="E10943">
        <v>45480</v>
      </c>
      <c r="F10943">
        <v>49140</v>
      </c>
      <c r="G10943">
        <v>52800</v>
      </c>
      <c r="H10943">
        <v>56400</v>
      </c>
      <c r="I10943">
        <v>60060</v>
      </c>
      <c r="J10943">
        <v>63720</v>
      </c>
      <c r="K10943" t="s">
        <v>3090</v>
      </c>
      <c r="L10943">
        <v>3</v>
      </c>
      <c r="M10943">
        <v>60</v>
      </c>
      <c r="N10943" t="s">
        <v>977</v>
      </c>
    </row>
    <row r="10944" spans="1:14" x14ac:dyDescent="0.2">
      <c r="A10944" t="s">
        <v>16703</v>
      </c>
      <c r="B10944">
        <v>31860</v>
      </c>
      <c r="C10944">
        <v>36420</v>
      </c>
      <c r="D10944">
        <v>40980</v>
      </c>
      <c r="E10944">
        <v>45480</v>
      </c>
      <c r="F10944">
        <v>49140</v>
      </c>
      <c r="G10944">
        <v>52800</v>
      </c>
      <c r="H10944">
        <v>56400</v>
      </c>
      <c r="I10944">
        <v>60060</v>
      </c>
      <c r="J10944">
        <v>63720</v>
      </c>
      <c r="K10944" t="s">
        <v>3090</v>
      </c>
      <c r="L10944">
        <v>3</v>
      </c>
      <c r="M10944">
        <v>60</v>
      </c>
      <c r="N10944" t="s">
        <v>982</v>
      </c>
    </row>
    <row r="10945" spans="1:14" x14ac:dyDescent="0.2">
      <c r="A10945" t="s">
        <v>16704</v>
      </c>
      <c r="B10945">
        <v>31860</v>
      </c>
      <c r="C10945">
        <v>36420</v>
      </c>
      <c r="D10945">
        <v>40980</v>
      </c>
      <c r="E10945">
        <v>45480</v>
      </c>
      <c r="F10945">
        <v>49140</v>
      </c>
      <c r="G10945">
        <v>52800</v>
      </c>
      <c r="H10945">
        <v>56400</v>
      </c>
      <c r="I10945">
        <v>60060</v>
      </c>
      <c r="J10945">
        <v>63720</v>
      </c>
      <c r="K10945" t="s">
        <v>3090</v>
      </c>
      <c r="L10945">
        <v>3</v>
      </c>
      <c r="M10945">
        <v>60</v>
      </c>
      <c r="N10945" t="s">
        <v>983</v>
      </c>
    </row>
    <row r="10946" spans="1:14" x14ac:dyDescent="0.2">
      <c r="A10946" t="s">
        <v>16705</v>
      </c>
      <c r="B10946">
        <v>31860</v>
      </c>
      <c r="C10946">
        <v>36420</v>
      </c>
      <c r="D10946">
        <v>40980</v>
      </c>
      <c r="E10946">
        <v>45480</v>
      </c>
      <c r="F10946">
        <v>49140</v>
      </c>
      <c r="G10946">
        <v>52800</v>
      </c>
      <c r="H10946">
        <v>56400</v>
      </c>
      <c r="I10946">
        <v>60060</v>
      </c>
      <c r="J10946">
        <v>63720</v>
      </c>
      <c r="K10946" t="s">
        <v>3090</v>
      </c>
      <c r="L10946">
        <v>3</v>
      </c>
      <c r="M10946">
        <v>60</v>
      </c>
      <c r="N10946" t="s">
        <v>1691</v>
      </c>
    </row>
    <row r="10947" spans="1:14" x14ac:dyDescent="0.2">
      <c r="A10947" t="s">
        <v>16706</v>
      </c>
      <c r="B10947">
        <v>31860</v>
      </c>
      <c r="C10947">
        <v>36420</v>
      </c>
      <c r="D10947">
        <v>40980</v>
      </c>
      <c r="E10947">
        <v>45480</v>
      </c>
      <c r="F10947">
        <v>49140</v>
      </c>
      <c r="G10947">
        <v>52800</v>
      </c>
      <c r="H10947">
        <v>56400</v>
      </c>
      <c r="I10947">
        <v>60060</v>
      </c>
      <c r="J10947">
        <v>63720</v>
      </c>
      <c r="K10947" t="s">
        <v>3090</v>
      </c>
      <c r="L10947">
        <v>3</v>
      </c>
      <c r="M10947">
        <v>60</v>
      </c>
      <c r="N10947" t="s">
        <v>1692</v>
      </c>
    </row>
    <row r="10948" spans="1:14" x14ac:dyDescent="0.2">
      <c r="A10948" t="s">
        <v>16707</v>
      </c>
      <c r="B10948">
        <v>31860</v>
      </c>
      <c r="C10948">
        <v>36420</v>
      </c>
      <c r="D10948">
        <v>40980</v>
      </c>
      <c r="E10948">
        <v>45480</v>
      </c>
      <c r="F10948">
        <v>49140</v>
      </c>
      <c r="G10948">
        <v>52800</v>
      </c>
      <c r="H10948">
        <v>56400</v>
      </c>
      <c r="I10948">
        <v>60060</v>
      </c>
      <c r="J10948">
        <v>63720</v>
      </c>
      <c r="K10948" t="s">
        <v>3090</v>
      </c>
      <c r="L10948">
        <v>3</v>
      </c>
      <c r="M10948">
        <v>60</v>
      </c>
      <c r="N10948" t="s">
        <v>1693</v>
      </c>
    </row>
    <row r="10949" spans="1:14" x14ac:dyDescent="0.2">
      <c r="A10949" t="s">
        <v>16708</v>
      </c>
      <c r="B10949">
        <v>31860</v>
      </c>
      <c r="C10949">
        <v>36420</v>
      </c>
      <c r="D10949">
        <v>40980</v>
      </c>
      <c r="E10949">
        <v>45480</v>
      </c>
      <c r="F10949">
        <v>49140</v>
      </c>
      <c r="G10949">
        <v>52800</v>
      </c>
      <c r="H10949">
        <v>56400</v>
      </c>
      <c r="I10949">
        <v>60060</v>
      </c>
      <c r="J10949">
        <v>63720</v>
      </c>
      <c r="K10949" t="s">
        <v>3090</v>
      </c>
      <c r="L10949">
        <v>3</v>
      </c>
      <c r="M10949">
        <v>60</v>
      </c>
      <c r="N10949" t="s">
        <v>1694</v>
      </c>
    </row>
    <row r="10950" spans="1:14" x14ac:dyDescent="0.2">
      <c r="A10950" t="s">
        <v>16709</v>
      </c>
      <c r="B10950">
        <v>31860</v>
      </c>
      <c r="C10950">
        <v>36420</v>
      </c>
      <c r="D10950">
        <v>40980</v>
      </c>
      <c r="E10950">
        <v>45480</v>
      </c>
      <c r="F10950">
        <v>49140</v>
      </c>
      <c r="G10950">
        <v>52800</v>
      </c>
      <c r="H10950">
        <v>56400</v>
      </c>
      <c r="I10950">
        <v>60060</v>
      </c>
      <c r="J10950">
        <v>63720</v>
      </c>
      <c r="K10950" t="s">
        <v>3090</v>
      </c>
      <c r="L10950">
        <v>3</v>
      </c>
      <c r="M10950">
        <v>60</v>
      </c>
      <c r="N10950" t="s">
        <v>1695</v>
      </c>
    </row>
    <row r="10951" spans="1:14" x14ac:dyDescent="0.2">
      <c r="A10951" t="s">
        <v>16710</v>
      </c>
      <c r="B10951">
        <v>31860</v>
      </c>
      <c r="C10951">
        <v>36420</v>
      </c>
      <c r="D10951">
        <v>40980</v>
      </c>
      <c r="E10951">
        <v>45480</v>
      </c>
      <c r="F10951">
        <v>49140</v>
      </c>
      <c r="G10951">
        <v>52800</v>
      </c>
      <c r="H10951">
        <v>56400</v>
      </c>
      <c r="I10951">
        <v>60060</v>
      </c>
      <c r="J10951">
        <v>63720</v>
      </c>
      <c r="K10951" t="s">
        <v>3090</v>
      </c>
      <c r="L10951">
        <v>3</v>
      </c>
      <c r="M10951">
        <v>60</v>
      </c>
      <c r="N10951" t="s">
        <v>1696</v>
      </c>
    </row>
    <row r="10952" spans="1:14" x14ac:dyDescent="0.2">
      <c r="A10952" t="s">
        <v>16711</v>
      </c>
      <c r="B10952">
        <v>31860</v>
      </c>
      <c r="C10952">
        <v>36420</v>
      </c>
      <c r="D10952">
        <v>40980</v>
      </c>
      <c r="E10952">
        <v>45480</v>
      </c>
      <c r="F10952">
        <v>49140</v>
      </c>
      <c r="G10952">
        <v>52800</v>
      </c>
      <c r="H10952">
        <v>56400</v>
      </c>
      <c r="I10952">
        <v>60060</v>
      </c>
      <c r="J10952">
        <v>63720</v>
      </c>
      <c r="K10952" t="s">
        <v>3090</v>
      </c>
      <c r="L10952">
        <v>3</v>
      </c>
      <c r="M10952">
        <v>60</v>
      </c>
      <c r="N10952" t="s">
        <v>1697</v>
      </c>
    </row>
    <row r="10953" spans="1:14" x14ac:dyDescent="0.2">
      <c r="A10953" t="s">
        <v>16712</v>
      </c>
      <c r="B10953">
        <v>31860</v>
      </c>
      <c r="C10953">
        <v>36420</v>
      </c>
      <c r="D10953">
        <v>40980</v>
      </c>
      <c r="E10953">
        <v>45480</v>
      </c>
      <c r="F10953">
        <v>49140</v>
      </c>
      <c r="G10953">
        <v>52800</v>
      </c>
      <c r="H10953">
        <v>56400</v>
      </c>
      <c r="I10953">
        <v>60060</v>
      </c>
      <c r="J10953">
        <v>63720</v>
      </c>
      <c r="K10953" t="s">
        <v>3090</v>
      </c>
      <c r="L10953">
        <v>3</v>
      </c>
      <c r="M10953">
        <v>60</v>
      </c>
      <c r="N10953" t="s">
        <v>1698</v>
      </c>
    </row>
    <row r="10954" spans="1:14" x14ac:dyDescent="0.2">
      <c r="A10954" t="s">
        <v>16713</v>
      </c>
      <c r="B10954">
        <v>39060</v>
      </c>
      <c r="C10954">
        <v>44640</v>
      </c>
      <c r="D10954">
        <v>50220</v>
      </c>
      <c r="E10954">
        <v>55740</v>
      </c>
      <c r="F10954">
        <v>60240</v>
      </c>
      <c r="G10954">
        <v>64680</v>
      </c>
      <c r="H10954">
        <v>69120</v>
      </c>
      <c r="I10954">
        <v>73620</v>
      </c>
      <c r="J10954">
        <v>78060</v>
      </c>
      <c r="K10954" t="s">
        <v>3090</v>
      </c>
      <c r="L10954">
        <v>5</v>
      </c>
      <c r="M10954">
        <v>60</v>
      </c>
      <c r="N10954" t="s">
        <v>1699</v>
      </c>
    </row>
    <row r="10955" spans="1:14" x14ac:dyDescent="0.2">
      <c r="A10955" t="s">
        <v>16714</v>
      </c>
      <c r="B10955">
        <v>39060</v>
      </c>
      <c r="C10955">
        <v>44640</v>
      </c>
      <c r="D10955">
        <v>50220</v>
      </c>
      <c r="E10955">
        <v>55740</v>
      </c>
      <c r="F10955">
        <v>60240</v>
      </c>
      <c r="G10955">
        <v>64680</v>
      </c>
      <c r="H10955">
        <v>69120</v>
      </c>
      <c r="I10955">
        <v>73620</v>
      </c>
      <c r="J10955">
        <v>78060</v>
      </c>
      <c r="K10955" t="s">
        <v>3090</v>
      </c>
      <c r="L10955">
        <v>5</v>
      </c>
      <c r="M10955">
        <v>60</v>
      </c>
      <c r="N10955" t="s">
        <v>1700</v>
      </c>
    </row>
    <row r="10956" spans="1:14" x14ac:dyDescent="0.2">
      <c r="A10956" t="s">
        <v>16715</v>
      </c>
      <c r="B10956">
        <v>39060</v>
      </c>
      <c r="C10956">
        <v>44640</v>
      </c>
      <c r="D10956">
        <v>50220</v>
      </c>
      <c r="E10956">
        <v>55740</v>
      </c>
      <c r="F10956">
        <v>60240</v>
      </c>
      <c r="G10956">
        <v>64680</v>
      </c>
      <c r="H10956">
        <v>69120</v>
      </c>
      <c r="I10956">
        <v>73620</v>
      </c>
      <c r="J10956">
        <v>78060</v>
      </c>
      <c r="K10956" t="s">
        <v>3090</v>
      </c>
      <c r="L10956">
        <v>5</v>
      </c>
      <c r="M10956">
        <v>60</v>
      </c>
      <c r="N10956" t="s">
        <v>1701</v>
      </c>
    </row>
    <row r="10957" spans="1:14" x14ac:dyDescent="0.2">
      <c r="A10957" t="s">
        <v>16716</v>
      </c>
      <c r="B10957">
        <v>49740</v>
      </c>
      <c r="C10957">
        <v>56820</v>
      </c>
      <c r="D10957">
        <v>63900</v>
      </c>
      <c r="E10957">
        <v>70980</v>
      </c>
      <c r="F10957">
        <v>76680</v>
      </c>
      <c r="G10957">
        <v>82380</v>
      </c>
      <c r="H10957">
        <v>88020</v>
      </c>
      <c r="I10957">
        <v>93720</v>
      </c>
      <c r="J10957">
        <v>99420</v>
      </c>
      <c r="K10957" t="s">
        <v>3090</v>
      </c>
      <c r="L10957">
        <v>5</v>
      </c>
      <c r="M10957">
        <v>60</v>
      </c>
      <c r="N10957" t="s">
        <v>1702</v>
      </c>
    </row>
    <row r="10958" spans="1:14" x14ac:dyDescent="0.2">
      <c r="A10958" t="s">
        <v>16717</v>
      </c>
      <c r="B10958">
        <v>49740</v>
      </c>
      <c r="C10958">
        <v>56820</v>
      </c>
      <c r="D10958">
        <v>63900</v>
      </c>
      <c r="E10958">
        <v>70980</v>
      </c>
      <c r="F10958">
        <v>76680</v>
      </c>
      <c r="G10958">
        <v>82380</v>
      </c>
      <c r="H10958">
        <v>88020</v>
      </c>
      <c r="I10958">
        <v>93720</v>
      </c>
      <c r="J10958">
        <v>99420</v>
      </c>
      <c r="K10958" t="s">
        <v>3090</v>
      </c>
      <c r="L10958">
        <v>5</v>
      </c>
      <c r="M10958">
        <v>60</v>
      </c>
      <c r="N10958" t="s">
        <v>1703</v>
      </c>
    </row>
    <row r="10959" spans="1:14" x14ac:dyDescent="0.2">
      <c r="A10959" t="s">
        <v>16718</v>
      </c>
      <c r="B10959">
        <v>49740</v>
      </c>
      <c r="C10959">
        <v>56820</v>
      </c>
      <c r="D10959">
        <v>63900</v>
      </c>
      <c r="E10959">
        <v>70980</v>
      </c>
      <c r="F10959">
        <v>76680</v>
      </c>
      <c r="G10959">
        <v>82380</v>
      </c>
      <c r="H10959">
        <v>88020</v>
      </c>
      <c r="I10959">
        <v>93720</v>
      </c>
      <c r="J10959">
        <v>99420</v>
      </c>
      <c r="K10959" t="s">
        <v>3090</v>
      </c>
      <c r="L10959">
        <v>5</v>
      </c>
      <c r="M10959">
        <v>60</v>
      </c>
      <c r="N10959" t="s">
        <v>4286</v>
      </c>
    </row>
    <row r="10960" spans="1:14" x14ac:dyDescent="0.2">
      <c r="A10960" t="s">
        <v>16719</v>
      </c>
      <c r="B10960">
        <v>49740</v>
      </c>
      <c r="C10960">
        <v>56820</v>
      </c>
      <c r="D10960">
        <v>63900</v>
      </c>
      <c r="E10960">
        <v>70980</v>
      </c>
      <c r="F10960">
        <v>76680</v>
      </c>
      <c r="G10960">
        <v>82380</v>
      </c>
      <c r="H10960">
        <v>88020</v>
      </c>
      <c r="I10960">
        <v>93720</v>
      </c>
      <c r="J10960">
        <v>99420</v>
      </c>
      <c r="K10960" t="s">
        <v>3090</v>
      </c>
      <c r="L10960">
        <v>5</v>
      </c>
      <c r="M10960">
        <v>60</v>
      </c>
      <c r="N10960" t="s">
        <v>1704</v>
      </c>
    </row>
    <row r="10961" spans="1:14" x14ac:dyDescent="0.2">
      <c r="A10961" t="s">
        <v>16720</v>
      </c>
      <c r="B10961">
        <v>49740</v>
      </c>
      <c r="C10961">
        <v>56820</v>
      </c>
      <c r="D10961">
        <v>63900</v>
      </c>
      <c r="E10961">
        <v>70980</v>
      </c>
      <c r="F10961">
        <v>76680</v>
      </c>
      <c r="G10961">
        <v>82380</v>
      </c>
      <c r="H10961">
        <v>88020</v>
      </c>
      <c r="I10961">
        <v>93720</v>
      </c>
      <c r="J10961">
        <v>99420</v>
      </c>
      <c r="K10961" t="s">
        <v>3090</v>
      </c>
      <c r="L10961">
        <v>5</v>
      </c>
      <c r="M10961">
        <v>60</v>
      </c>
      <c r="N10961" t="s">
        <v>1705</v>
      </c>
    </row>
    <row r="10962" spans="1:14" x14ac:dyDescent="0.2">
      <c r="A10962" t="s">
        <v>16721</v>
      </c>
      <c r="B10962">
        <v>49740</v>
      </c>
      <c r="C10962">
        <v>56820</v>
      </c>
      <c r="D10962">
        <v>63900</v>
      </c>
      <c r="E10962">
        <v>70980</v>
      </c>
      <c r="F10962">
        <v>76680</v>
      </c>
      <c r="G10962">
        <v>82380</v>
      </c>
      <c r="H10962">
        <v>88020</v>
      </c>
      <c r="I10962">
        <v>93720</v>
      </c>
      <c r="J10962">
        <v>99420</v>
      </c>
      <c r="K10962" t="s">
        <v>3090</v>
      </c>
      <c r="L10962">
        <v>5</v>
      </c>
      <c r="M10962">
        <v>60</v>
      </c>
      <c r="N10962" t="s">
        <v>1706</v>
      </c>
    </row>
    <row r="10963" spans="1:14" x14ac:dyDescent="0.2">
      <c r="A10963" t="s">
        <v>16722</v>
      </c>
      <c r="B10963">
        <v>49740</v>
      </c>
      <c r="C10963">
        <v>56820</v>
      </c>
      <c r="D10963">
        <v>63900</v>
      </c>
      <c r="E10963">
        <v>70980</v>
      </c>
      <c r="F10963">
        <v>76680</v>
      </c>
      <c r="G10963">
        <v>82380</v>
      </c>
      <c r="H10963">
        <v>88020</v>
      </c>
      <c r="I10963">
        <v>93720</v>
      </c>
      <c r="J10963">
        <v>99420</v>
      </c>
      <c r="K10963" t="s">
        <v>3090</v>
      </c>
      <c r="L10963">
        <v>5</v>
      </c>
      <c r="M10963">
        <v>60</v>
      </c>
      <c r="N10963" t="s">
        <v>1707</v>
      </c>
    </row>
    <row r="10964" spans="1:14" x14ac:dyDescent="0.2">
      <c r="A10964" t="s">
        <v>16723</v>
      </c>
      <c r="B10964">
        <v>49740</v>
      </c>
      <c r="C10964">
        <v>56820</v>
      </c>
      <c r="D10964">
        <v>63900</v>
      </c>
      <c r="E10964">
        <v>70980</v>
      </c>
      <c r="F10964">
        <v>76680</v>
      </c>
      <c r="G10964">
        <v>82380</v>
      </c>
      <c r="H10964">
        <v>88020</v>
      </c>
      <c r="I10964">
        <v>93720</v>
      </c>
      <c r="J10964">
        <v>99420</v>
      </c>
      <c r="K10964" t="s">
        <v>3090</v>
      </c>
      <c r="L10964">
        <v>5</v>
      </c>
      <c r="M10964">
        <v>60</v>
      </c>
      <c r="N10964" t="s">
        <v>1708</v>
      </c>
    </row>
    <row r="10965" spans="1:14" x14ac:dyDescent="0.2">
      <c r="A10965" t="s">
        <v>16724</v>
      </c>
      <c r="B10965">
        <v>49740</v>
      </c>
      <c r="C10965">
        <v>56820</v>
      </c>
      <c r="D10965">
        <v>63900</v>
      </c>
      <c r="E10965">
        <v>70980</v>
      </c>
      <c r="F10965">
        <v>76680</v>
      </c>
      <c r="G10965">
        <v>82380</v>
      </c>
      <c r="H10965">
        <v>88020</v>
      </c>
      <c r="I10965">
        <v>93720</v>
      </c>
      <c r="J10965">
        <v>99420</v>
      </c>
      <c r="K10965" t="s">
        <v>3090</v>
      </c>
      <c r="L10965">
        <v>5</v>
      </c>
      <c r="M10965">
        <v>60</v>
      </c>
      <c r="N10965" t="s">
        <v>1709</v>
      </c>
    </row>
    <row r="10966" spans="1:14" x14ac:dyDescent="0.2">
      <c r="A10966" t="s">
        <v>16725</v>
      </c>
      <c r="B10966">
        <v>39060</v>
      </c>
      <c r="C10966">
        <v>44640</v>
      </c>
      <c r="D10966">
        <v>50220</v>
      </c>
      <c r="E10966">
        <v>55740</v>
      </c>
      <c r="F10966">
        <v>60240</v>
      </c>
      <c r="G10966">
        <v>64680</v>
      </c>
      <c r="H10966">
        <v>69120</v>
      </c>
      <c r="I10966">
        <v>73620</v>
      </c>
      <c r="J10966">
        <v>78060</v>
      </c>
      <c r="K10966" t="s">
        <v>3090</v>
      </c>
      <c r="L10966">
        <v>5</v>
      </c>
      <c r="M10966">
        <v>60</v>
      </c>
      <c r="N10966" t="s">
        <v>1710</v>
      </c>
    </row>
    <row r="10967" spans="1:14" x14ac:dyDescent="0.2">
      <c r="A10967" t="s">
        <v>16726</v>
      </c>
      <c r="B10967">
        <v>39060</v>
      </c>
      <c r="C10967">
        <v>44640</v>
      </c>
      <c r="D10967">
        <v>50220</v>
      </c>
      <c r="E10967">
        <v>55740</v>
      </c>
      <c r="F10967">
        <v>60240</v>
      </c>
      <c r="G10967">
        <v>64680</v>
      </c>
      <c r="H10967">
        <v>69120</v>
      </c>
      <c r="I10967">
        <v>73620</v>
      </c>
      <c r="J10967">
        <v>78060</v>
      </c>
      <c r="K10967" t="s">
        <v>3090</v>
      </c>
      <c r="L10967">
        <v>5</v>
      </c>
      <c r="M10967">
        <v>60</v>
      </c>
      <c r="N10967" t="s">
        <v>1711</v>
      </c>
    </row>
    <row r="10968" spans="1:14" x14ac:dyDescent="0.2">
      <c r="A10968" t="s">
        <v>16727</v>
      </c>
      <c r="B10968">
        <v>49740</v>
      </c>
      <c r="C10968">
        <v>56820</v>
      </c>
      <c r="D10968">
        <v>63900</v>
      </c>
      <c r="E10968">
        <v>70980</v>
      </c>
      <c r="F10968">
        <v>76680</v>
      </c>
      <c r="G10968">
        <v>82380</v>
      </c>
      <c r="H10968">
        <v>88020</v>
      </c>
      <c r="I10968">
        <v>93720</v>
      </c>
      <c r="J10968">
        <v>99420</v>
      </c>
      <c r="K10968" t="s">
        <v>3090</v>
      </c>
      <c r="L10968">
        <v>5</v>
      </c>
      <c r="M10968">
        <v>60</v>
      </c>
      <c r="N10968" t="s">
        <v>1712</v>
      </c>
    </row>
    <row r="10969" spans="1:14" x14ac:dyDescent="0.2">
      <c r="A10969" t="s">
        <v>16728</v>
      </c>
      <c r="B10969">
        <v>39060</v>
      </c>
      <c r="C10969">
        <v>44640</v>
      </c>
      <c r="D10969">
        <v>50220</v>
      </c>
      <c r="E10969">
        <v>55740</v>
      </c>
      <c r="F10969">
        <v>60240</v>
      </c>
      <c r="G10969">
        <v>64680</v>
      </c>
      <c r="H10969">
        <v>69120</v>
      </c>
      <c r="I10969">
        <v>73620</v>
      </c>
      <c r="J10969">
        <v>78060</v>
      </c>
      <c r="K10969" t="s">
        <v>3090</v>
      </c>
      <c r="L10969">
        <v>5</v>
      </c>
      <c r="M10969">
        <v>60</v>
      </c>
      <c r="N10969" t="s">
        <v>1713</v>
      </c>
    </row>
    <row r="10970" spans="1:14" x14ac:dyDescent="0.2">
      <c r="A10970" t="s">
        <v>16729</v>
      </c>
      <c r="B10970">
        <v>39060</v>
      </c>
      <c r="C10970">
        <v>44640</v>
      </c>
      <c r="D10970">
        <v>50220</v>
      </c>
      <c r="E10970">
        <v>55740</v>
      </c>
      <c r="F10970">
        <v>60240</v>
      </c>
      <c r="G10970">
        <v>64680</v>
      </c>
      <c r="H10970">
        <v>69120</v>
      </c>
      <c r="I10970">
        <v>73620</v>
      </c>
      <c r="J10970">
        <v>78060</v>
      </c>
      <c r="K10970" t="s">
        <v>3090</v>
      </c>
      <c r="L10970">
        <v>5</v>
      </c>
      <c r="M10970">
        <v>60</v>
      </c>
      <c r="N10970" t="s">
        <v>1714</v>
      </c>
    </row>
    <row r="10971" spans="1:14" x14ac:dyDescent="0.2">
      <c r="A10971" t="s">
        <v>16730</v>
      </c>
      <c r="B10971">
        <v>49740</v>
      </c>
      <c r="C10971">
        <v>56820</v>
      </c>
      <c r="D10971">
        <v>63900</v>
      </c>
      <c r="E10971">
        <v>70980</v>
      </c>
      <c r="F10971">
        <v>76680</v>
      </c>
      <c r="G10971">
        <v>82380</v>
      </c>
      <c r="H10971">
        <v>88020</v>
      </c>
      <c r="I10971">
        <v>93720</v>
      </c>
      <c r="J10971">
        <v>99420</v>
      </c>
      <c r="K10971" t="s">
        <v>3090</v>
      </c>
      <c r="L10971">
        <v>5</v>
      </c>
      <c r="M10971">
        <v>60</v>
      </c>
      <c r="N10971" t="s">
        <v>1715</v>
      </c>
    </row>
    <row r="10972" spans="1:14" x14ac:dyDescent="0.2">
      <c r="A10972" t="s">
        <v>16731</v>
      </c>
      <c r="B10972">
        <v>49740</v>
      </c>
      <c r="C10972">
        <v>56820</v>
      </c>
      <c r="D10972">
        <v>63900</v>
      </c>
      <c r="E10972">
        <v>70980</v>
      </c>
      <c r="F10972">
        <v>76680</v>
      </c>
      <c r="G10972">
        <v>82380</v>
      </c>
      <c r="H10972">
        <v>88020</v>
      </c>
      <c r="I10972">
        <v>93720</v>
      </c>
      <c r="J10972">
        <v>99420</v>
      </c>
      <c r="K10972" t="s">
        <v>3090</v>
      </c>
      <c r="L10972">
        <v>5</v>
      </c>
      <c r="M10972">
        <v>60</v>
      </c>
      <c r="N10972" t="s">
        <v>1716</v>
      </c>
    </row>
    <row r="10973" spans="1:14" x14ac:dyDescent="0.2">
      <c r="A10973" t="s">
        <v>16732</v>
      </c>
      <c r="B10973">
        <v>39060</v>
      </c>
      <c r="C10973">
        <v>44640</v>
      </c>
      <c r="D10973">
        <v>50220</v>
      </c>
      <c r="E10973">
        <v>55740</v>
      </c>
      <c r="F10973">
        <v>60240</v>
      </c>
      <c r="G10973">
        <v>64680</v>
      </c>
      <c r="H10973">
        <v>69120</v>
      </c>
      <c r="I10973">
        <v>73620</v>
      </c>
      <c r="J10973">
        <v>78060</v>
      </c>
      <c r="K10973" t="s">
        <v>3090</v>
      </c>
      <c r="L10973">
        <v>5</v>
      </c>
      <c r="M10973">
        <v>60</v>
      </c>
      <c r="N10973" t="s">
        <v>1717</v>
      </c>
    </row>
    <row r="10974" spans="1:14" x14ac:dyDescent="0.2">
      <c r="A10974" t="s">
        <v>16733</v>
      </c>
      <c r="B10974">
        <v>49740</v>
      </c>
      <c r="C10974">
        <v>56820</v>
      </c>
      <c r="D10974">
        <v>63900</v>
      </c>
      <c r="E10974">
        <v>70980</v>
      </c>
      <c r="F10974">
        <v>76680</v>
      </c>
      <c r="G10974">
        <v>82380</v>
      </c>
      <c r="H10974">
        <v>88020</v>
      </c>
      <c r="I10974">
        <v>93720</v>
      </c>
      <c r="J10974">
        <v>99420</v>
      </c>
      <c r="K10974" t="s">
        <v>3090</v>
      </c>
      <c r="L10974">
        <v>5</v>
      </c>
      <c r="M10974">
        <v>60</v>
      </c>
      <c r="N10974" t="s">
        <v>1718</v>
      </c>
    </row>
    <row r="10975" spans="1:14" x14ac:dyDescent="0.2">
      <c r="A10975" t="s">
        <v>16734</v>
      </c>
      <c r="B10975">
        <v>49740</v>
      </c>
      <c r="C10975">
        <v>56820</v>
      </c>
      <c r="D10975">
        <v>63900</v>
      </c>
      <c r="E10975">
        <v>70980</v>
      </c>
      <c r="F10975">
        <v>76680</v>
      </c>
      <c r="G10975">
        <v>82380</v>
      </c>
      <c r="H10975">
        <v>88020</v>
      </c>
      <c r="I10975">
        <v>93720</v>
      </c>
      <c r="J10975">
        <v>99420</v>
      </c>
      <c r="K10975" t="s">
        <v>3090</v>
      </c>
      <c r="L10975">
        <v>5</v>
      </c>
      <c r="M10975">
        <v>60</v>
      </c>
      <c r="N10975" t="s">
        <v>1719</v>
      </c>
    </row>
    <row r="10976" spans="1:14" x14ac:dyDescent="0.2">
      <c r="A10976" t="s">
        <v>16735</v>
      </c>
      <c r="B10976">
        <v>39060</v>
      </c>
      <c r="C10976">
        <v>44640</v>
      </c>
      <c r="D10976">
        <v>50220</v>
      </c>
      <c r="E10976">
        <v>55740</v>
      </c>
      <c r="F10976">
        <v>60240</v>
      </c>
      <c r="G10976">
        <v>64680</v>
      </c>
      <c r="H10976">
        <v>69120</v>
      </c>
      <c r="I10976">
        <v>73620</v>
      </c>
      <c r="J10976">
        <v>78060</v>
      </c>
      <c r="K10976" t="s">
        <v>3090</v>
      </c>
      <c r="L10976">
        <v>5</v>
      </c>
      <c r="M10976">
        <v>60</v>
      </c>
      <c r="N10976" t="s">
        <v>1720</v>
      </c>
    </row>
    <row r="10977" spans="1:14" x14ac:dyDescent="0.2">
      <c r="A10977" t="s">
        <v>16736</v>
      </c>
      <c r="B10977">
        <v>49740</v>
      </c>
      <c r="C10977">
        <v>56820</v>
      </c>
      <c r="D10977">
        <v>63900</v>
      </c>
      <c r="E10977">
        <v>70980</v>
      </c>
      <c r="F10977">
        <v>76680</v>
      </c>
      <c r="G10977">
        <v>82380</v>
      </c>
      <c r="H10977">
        <v>88020</v>
      </c>
      <c r="I10977">
        <v>93720</v>
      </c>
      <c r="J10977">
        <v>99420</v>
      </c>
      <c r="K10977" t="s">
        <v>3090</v>
      </c>
      <c r="L10977">
        <v>5</v>
      </c>
      <c r="M10977">
        <v>60</v>
      </c>
      <c r="N10977" t="s">
        <v>1721</v>
      </c>
    </row>
    <row r="10978" spans="1:14" x14ac:dyDescent="0.2">
      <c r="A10978" t="s">
        <v>16737</v>
      </c>
      <c r="B10978">
        <v>49740</v>
      </c>
      <c r="C10978">
        <v>56820</v>
      </c>
      <c r="D10978">
        <v>63900</v>
      </c>
      <c r="E10978">
        <v>70980</v>
      </c>
      <c r="F10978">
        <v>76680</v>
      </c>
      <c r="G10978">
        <v>82380</v>
      </c>
      <c r="H10978">
        <v>88020</v>
      </c>
      <c r="I10978">
        <v>93720</v>
      </c>
      <c r="J10978">
        <v>99420</v>
      </c>
      <c r="K10978" t="s">
        <v>3090</v>
      </c>
      <c r="L10978">
        <v>5</v>
      </c>
      <c r="M10978">
        <v>60</v>
      </c>
      <c r="N10978" t="s">
        <v>1722</v>
      </c>
    </row>
    <row r="10979" spans="1:14" x14ac:dyDescent="0.2">
      <c r="A10979" t="s">
        <v>16738</v>
      </c>
      <c r="B10979">
        <v>49740</v>
      </c>
      <c r="C10979">
        <v>56820</v>
      </c>
      <c r="D10979">
        <v>63900</v>
      </c>
      <c r="E10979">
        <v>70980</v>
      </c>
      <c r="F10979">
        <v>76680</v>
      </c>
      <c r="G10979">
        <v>82380</v>
      </c>
      <c r="H10979">
        <v>88020</v>
      </c>
      <c r="I10979">
        <v>93720</v>
      </c>
      <c r="J10979">
        <v>99420</v>
      </c>
      <c r="K10979" t="s">
        <v>3090</v>
      </c>
      <c r="L10979">
        <v>5</v>
      </c>
      <c r="M10979">
        <v>60</v>
      </c>
      <c r="N10979" t="s">
        <v>1723</v>
      </c>
    </row>
    <row r="10980" spans="1:14" x14ac:dyDescent="0.2">
      <c r="A10980" t="s">
        <v>16739</v>
      </c>
      <c r="B10980">
        <v>49740</v>
      </c>
      <c r="C10980">
        <v>56820</v>
      </c>
      <c r="D10980">
        <v>63900</v>
      </c>
      <c r="E10980">
        <v>70980</v>
      </c>
      <c r="F10980">
        <v>76680</v>
      </c>
      <c r="G10980">
        <v>82380</v>
      </c>
      <c r="H10980">
        <v>88020</v>
      </c>
      <c r="I10980">
        <v>93720</v>
      </c>
      <c r="J10980">
        <v>99420</v>
      </c>
      <c r="K10980" t="s">
        <v>3090</v>
      </c>
      <c r="L10980">
        <v>5</v>
      </c>
      <c r="M10980">
        <v>60</v>
      </c>
      <c r="N10980" t="s">
        <v>1724</v>
      </c>
    </row>
    <row r="10981" spans="1:14" x14ac:dyDescent="0.2">
      <c r="A10981" t="s">
        <v>16740</v>
      </c>
      <c r="B10981">
        <v>49740</v>
      </c>
      <c r="C10981">
        <v>56820</v>
      </c>
      <c r="D10981">
        <v>63900</v>
      </c>
      <c r="E10981">
        <v>70980</v>
      </c>
      <c r="F10981">
        <v>76680</v>
      </c>
      <c r="G10981">
        <v>82380</v>
      </c>
      <c r="H10981">
        <v>88020</v>
      </c>
      <c r="I10981">
        <v>93720</v>
      </c>
      <c r="J10981">
        <v>99420</v>
      </c>
      <c r="K10981" t="s">
        <v>3090</v>
      </c>
      <c r="L10981">
        <v>5</v>
      </c>
      <c r="M10981">
        <v>60</v>
      </c>
      <c r="N10981" t="s">
        <v>1725</v>
      </c>
    </row>
    <row r="10982" spans="1:14" x14ac:dyDescent="0.2">
      <c r="A10982" t="s">
        <v>16741</v>
      </c>
      <c r="B10982">
        <v>31860</v>
      </c>
      <c r="C10982">
        <v>36420</v>
      </c>
      <c r="D10982">
        <v>40980</v>
      </c>
      <c r="E10982">
        <v>45480</v>
      </c>
      <c r="F10982">
        <v>49140</v>
      </c>
      <c r="G10982">
        <v>52800</v>
      </c>
      <c r="H10982">
        <v>56400</v>
      </c>
      <c r="I10982">
        <v>60060</v>
      </c>
      <c r="J10982">
        <v>63720</v>
      </c>
      <c r="K10982" t="s">
        <v>3090</v>
      </c>
      <c r="L10982">
        <v>7</v>
      </c>
      <c r="M10982">
        <v>60</v>
      </c>
      <c r="N10982" t="s">
        <v>1726</v>
      </c>
    </row>
    <row r="10983" spans="1:14" x14ac:dyDescent="0.2">
      <c r="A10983" t="s">
        <v>16742</v>
      </c>
      <c r="B10983">
        <v>31860</v>
      </c>
      <c r="C10983">
        <v>36420</v>
      </c>
      <c r="D10983">
        <v>40980</v>
      </c>
      <c r="E10983">
        <v>45480</v>
      </c>
      <c r="F10983">
        <v>49140</v>
      </c>
      <c r="G10983">
        <v>52800</v>
      </c>
      <c r="H10983">
        <v>56400</v>
      </c>
      <c r="I10983">
        <v>60060</v>
      </c>
      <c r="J10983">
        <v>63720</v>
      </c>
      <c r="K10983" t="s">
        <v>3090</v>
      </c>
      <c r="L10983">
        <v>7</v>
      </c>
      <c r="M10983">
        <v>60</v>
      </c>
      <c r="N10983" t="s">
        <v>1727</v>
      </c>
    </row>
    <row r="10984" spans="1:14" x14ac:dyDescent="0.2">
      <c r="A10984" t="s">
        <v>16743</v>
      </c>
      <c r="B10984">
        <v>31860</v>
      </c>
      <c r="C10984">
        <v>36420</v>
      </c>
      <c r="D10984">
        <v>40980</v>
      </c>
      <c r="E10984">
        <v>45480</v>
      </c>
      <c r="F10984">
        <v>49140</v>
      </c>
      <c r="G10984">
        <v>52800</v>
      </c>
      <c r="H10984">
        <v>56400</v>
      </c>
      <c r="I10984">
        <v>60060</v>
      </c>
      <c r="J10984">
        <v>63720</v>
      </c>
      <c r="K10984" t="s">
        <v>3090</v>
      </c>
      <c r="L10984">
        <v>7</v>
      </c>
      <c r="M10984">
        <v>60</v>
      </c>
      <c r="N10984" t="s">
        <v>1728</v>
      </c>
    </row>
    <row r="10985" spans="1:14" x14ac:dyDescent="0.2">
      <c r="A10985" t="s">
        <v>16744</v>
      </c>
      <c r="B10985">
        <v>31860</v>
      </c>
      <c r="C10985">
        <v>36420</v>
      </c>
      <c r="D10985">
        <v>40980</v>
      </c>
      <c r="E10985">
        <v>45480</v>
      </c>
      <c r="F10985">
        <v>49140</v>
      </c>
      <c r="G10985">
        <v>52800</v>
      </c>
      <c r="H10985">
        <v>56400</v>
      </c>
      <c r="I10985">
        <v>60060</v>
      </c>
      <c r="J10985">
        <v>63720</v>
      </c>
      <c r="K10985" t="s">
        <v>3090</v>
      </c>
      <c r="L10985">
        <v>7</v>
      </c>
      <c r="M10985">
        <v>60</v>
      </c>
      <c r="N10985" t="s">
        <v>1729</v>
      </c>
    </row>
    <row r="10986" spans="1:14" x14ac:dyDescent="0.2">
      <c r="A10986" t="s">
        <v>16745</v>
      </c>
      <c r="B10986">
        <v>31860</v>
      </c>
      <c r="C10986">
        <v>36420</v>
      </c>
      <c r="D10986">
        <v>40980</v>
      </c>
      <c r="E10986">
        <v>45480</v>
      </c>
      <c r="F10986">
        <v>49140</v>
      </c>
      <c r="G10986">
        <v>52800</v>
      </c>
      <c r="H10986">
        <v>56400</v>
      </c>
      <c r="I10986">
        <v>60060</v>
      </c>
      <c r="J10986">
        <v>63720</v>
      </c>
      <c r="K10986" t="s">
        <v>3090</v>
      </c>
      <c r="L10986">
        <v>7</v>
      </c>
      <c r="M10986">
        <v>60</v>
      </c>
      <c r="N10986" t="s">
        <v>1730</v>
      </c>
    </row>
    <row r="10987" spans="1:14" x14ac:dyDescent="0.2">
      <c r="A10987" t="s">
        <v>16746</v>
      </c>
      <c r="B10987">
        <v>31860</v>
      </c>
      <c r="C10987">
        <v>36420</v>
      </c>
      <c r="D10987">
        <v>40980</v>
      </c>
      <c r="E10987">
        <v>45480</v>
      </c>
      <c r="F10987">
        <v>49140</v>
      </c>
      <c r="G10987">
        <v>52800</v>
      </c>
      <c r="H10987">
        <v>56400</v>
      </c>
      <c r="I10987">
        <v>60060</v>
      </c>
      <c r="J10987">
        <v>63720</v>
      </c>
      <c r="K10987" t="s">
        <v>3090</v>
      </c>
      <c r="L10987">
        <v>7</v>
      </c>
      <c r="M10987">
        <v>60</v>
      </c>
      <c r="N10987" t="s">
        <v>1731</v>
      </c>
    </row>
    <row r="10988" spans="1:14" x14ac:dyDescent="0.2">
      <c r="A10988" t="s">
        <v>16747</v>
      </c>
      <c r="B10988">
        <v>31860</v>
      </c>
      <c r="C10988">
        <v>36420</v>
      </c>
      <c r="D10988">
        <v>40980</v>
      </c>
      <c r="E10988">
        <v>45480</v>
      </c>
      <c r="F10988">
        <v>49140</v>
      </c>
      <c r="G10988">
        <v>52800</v>
      </c>
      <c r="H10988">
        <v>56400</v>
      </c>
      <c r="I10988">
        <v>60060</v>
      </c>
      <c r="J10988">
        <v>63720</v>
      </c>
      <c r="K10988" t="s">
        <v>3090</v>
      </c>
      <c r="L10988">
        <v>7</v>
      </c>
      <c r="M10988">
        <v>60</v>
      </c>
      <c r="N10988" t="s">
        <v>1732</v>
      </c>
    </row>
    <row r="10989" spans="1:14" x14ac:dyDescent="0.2">
      <c r="A10989" t="s">
        <v>16748</v>
      </c>
      <c r="B10989">
        <v>31860</v>
      </c>
      <c r="C10989">
        <v>36420</v>
      </c>
      <c r="D10989">
        <v>40980</v>
      </c>
      <c r="E10989">
        <v>45480</v>
      </c>
      <c r="F10989">
        <v>49140</v>
      </c>
      <c r="G10989">
        <v>52800</v>
      </c>
      <c r="H10989">
        <v>56400</v>
      </c>
      <c r="I10989">
        <v>60060</v>
      </c>
      <c r="J10989">
        <v>63720</v>
      </c>
      <c r="K10989" t="s">
        <v>3090</v>
      </c>
      <c r="L10989">
        <v>7</v>
      </c>
      <c r="M10989">
        <v>60</v>
      </c>
      <c r="N10989" t="s">
        <v>1733</v>
      </c>
    </row>
    <row r="10990" spans="1:14" x14ac:dyDescent="0.2">
      <c r="A10990" t="s">
        <v>16749</v>
      </c>
      <c r="B10990">
        <v>31860</v>
      </c>
      <c r="C10990">
        <v>36420</v>
      </c>
      <c r="D10990">
        <v>40980</v>
      </c>
      <c r="E10990">
        <v>45480</v>
      </c>
      <c r="F10990">
        <v>49140</v>
      </c>
      <c r="G10990">
        <v>52800</v>
      </c>
      <c r="H10990">
        <v>56400</v>
      </c>
      <c r="I10990">
        <v>60060</v>
      </c>
      <c r="J10990">
        <v>63720</v>
      </c>
      <c r="K10990" t="s">
        <v>3090</v>
      </c>
      <c r="L10990">
        <v>7</v>
      </c>
      <c r="M10990">
        <v>60</v>
      </c>
      <c r="N10990" t="s">
        <v>1734</v>
      </c>
    </row>
    <row r="10991" spans="1:14" x14ac:dyDescent="0.2">
      <c r="A10991" t="s">
        <v>16750</v>
      </c>
      <c r="B10991">
        <v>31860</v>
      </c>
      <c r="C10991">
        <v>36420</v>
      </c>
      <c r="D10991">
        <v>40980</v>
      </c>
      <c r="E10991">
        <v>45480</v>
      </c>
      <c r="F10991">
        <v>49140</v>
      </c>
      <c r="G10991">
        <v>52800</v>
      </c>
      <c r="H10991">
        <v>56400</v>
      </c>
      <c r="I10991">
        <v>60060</v>
      </c>
      <c r="J10991">
        <v>63720</v>
      </c>
      <c r="K10991" t="s">
        <v>3090</v>
      </c>
      <c r="L10991">
        <v>7</v>
      </c>
      <c r="M10991">
        <v>60</v>
      </c>
      <c r="N10991" t="s">
        <v>1735</v>
      </c>
    </row>
    <row r="10992" spans="1:14" x14ac:dyDescent="0.2">
      <c r="A10992" t="s">
        <v>16751</v>
      </c>
      <c r="B10992">
        <v>31860</v>
      </c>
      <c r="C10992">
        <v>36420</v>
      </c>
      <c r="D10992">
        <v>40980</v>
      </c>
      <c r="E10992">
        <v>45480</v>
      </c>
      <c r="F10992">
        <v>49140</v>
      </c>
      <c r="G10992">
        <v>52800</v>
      </c>
      <c r="H10992">
        <v>56400</v>
      </c>
      <c r="I10992">
        <v>60060</v>
      </c>
      <c r="J10992">
        <v>63720</v>
      </c>
      <c r="K10992" t="s">
        <v>3090</v>
      </c>
      <c r="L10992">
        <v>7</v>
      </c>
      <c r="M10992">
        <v>60</v>
      </c>
      <c r="N10992" t="s">
        <v>1736</v>
      </c>
    </row>
    <row r="10993" spans="1:14" x14ac:dyDescent="0.2">
      <c r="A10993" t="s">
        <v>16752</v>
      </c>
      <c r="B10993">
        <v>31860</v>
      </c>
      <c r="C10993">
        <v>36420</v>
      </c>
      <c r="D10993">
        <v>40980</v>
      </c>
      <c r="E10993">
        <v>45480</v>
      </c>
      <c r="F10993">
        <v>49140</v>
      </c>
      <c r="G10993">
        <v>52800</v>
      </c>
      <c r="H10993">
        <v>56400</v>
      </c>
      <c r="I10993">
        <v>60060</v>
      </c>
      <c r="J10993">
        <v>63720</v>
      </c>
      <c r="K10993" t="s">
        <v>3090</v>
      </c>
      <c r="L10993">
        <v>7</v>
      </c>
      <c r="M10993">
        <v>60</v>
      </c>
      <c r="N10993" t="s">
        <v>1737</v>
      </c>
    </row>
    <row r="10994" spans="1:14" x14ac:dyDescent="0.2">
      <c r="A10994" t="s">
        <v>16753</v>
      </c>
      <c r="B10994">
        <v>31860</v>
      </c>
      <c r="C10994">
        <v>36420</v>
      </c>
      <c r="D10994">
        <v>40980</v>
      </c>
      <c r="E10994">
        <v>45480</v>
      </c>
      <c r="F10994">
        <v>49140</v>
      </c>
      <c r="G10994">
        <v>52800</v>
      </c>
      <c r="H10994">
        <v>56400</v>
      </c>
      <c r="I10994">
        <v>60060</v>
      </c>
      <c r="J10994">
        <v>63720</v>
      </c>
      <c r="K10994" t="s">
        <v>3090</v>
      </c>
      <c r="L10994">
        <v>7</v>
      </c>
      <c r="M10994">
        <v>60</v>
      </c>
      <c r="N10994" t="s">
        <v>1739</v>
      </c>
    </row>
    <row r="10995" spans="1:14" x14ac:dyDescent="0.2">
      <c r="A10995" t="s">
        <v>16754</v>
      </c>
      <c r="B10995">
        <v>31860</v>
      </c>
      <c r="C10995">
        <v>36420</v>
      </c>
      <c r="D10995">
        <v>40980</v>
      </c>
      <c r="E10995">
        <v>45480</v>
      </c>
      <c r="F10995">
        <v>49140</v>
      </c>
      <c r="G10995">
        <v>52800</v>
      </c>
      <c r="H10995">
        <v>56400</v>
      </c>
      <c r="I10995">
        <v>60060</v>
      </c>
      <c r="J10995">
        <v>63720</v>
      </c>
      <c r="K10995" t="s">
        <v>3090</v>
      </c>
      <c r="L10995">
        <v>7</v>
      </c>
      <c r="M10995">
        <v>60</v>
      </c>
      <c r="N10995" t="s">
        <v>1740</v>
      </c>
    </row>
    <row r="10996" spans="1:14" x14ac:dyDescent="0.2">
      <c r="A10996" t="s">
        <v>16755</v>
      </c>
      <c r="B10996">
        <v>31860</v>
      </c>
      <c r="C10996">
        <v>36420</v>
      </c>
      <c r="D10996">
        <v>40980</v>
      </c>
      <c r="E10996">
        <v>45480</v>
      </c>
      <c r="F10996">
        <v>49140</v>
      </c>
      <c r="G10996">
        <v>52800</v>
      </c>
      <c r="H10996">
        <v>56400</v>
      </c>
      <c r="I10996">
        <v>60060</v>
      </c>
      <c r="J10996">
        <v>63720</v>
      </c>
      <c r="K10996" t="s">
        <v>3090</v>
      </c>
      <c r="L10996">
        <v>7</v>
      </c>
      <c r="M10996">
        <v>60</v>
      </c>
      <c r="N10996" t="s">
        <v>1741</v>
      </c>
    </row>
    <row r="10997" spans="1:14" x14ac:dyDescent="0.2">
      <c r="A10997" t="s">
        <v>16756</v>
      </c>
      <c r="B10997">
        <v>31860</v>
      </c>
      <c r="C10997">
        <v>36420</v>
      </c>
      <c r="D10997">
        <v>40980</v>
      </c>
      <c r="E10997">
        <v>45480</v>
      </c>
      <c r="F10997">
        <v>49140</v>
      </c>
      <c r="G10997">
        <v>52800</v>
      </c>
      <c r="H10997">
        <v>56400</v>
      </c>
      <c r="I10997">
        <v>60060</v>
      </c>
      <c r="J10997">
        <v>63720</v>
      </c>
      <c r="K10997" t="s">
        <v>3090</v>
      </c>
      <c r="L10997">
        <v>7</v>
      </c>
      <c r="M10997">
        <v>60</v>
      </c>
      <c r="N10997" t="s">
        <v>1742</v>
      </c>
    </row>
    <row r="10998" spans="1:14" x14ac:dyDescent="0.2">
      <c r="A10998" t="s">
        <v>16757</v>
      </c>
      <c r="B10998">
        <v>31860</v>
      </c>
      <c r="C10998">
        <v>36420</v>
      </c>
      <c r="D10998">
        <v>40980</v>
      </c>
      <c r="E10998">
        <v>45480</v>
      </c>
      <c r="F10998">
        <v>49140</v>
      </c>
      <c r="G10998">
        <v>52800</v>
      </c>
      <c r="H10998">
        <v>56400</v>
      </c>
      <c r="I10998">
        <v>60060</v>
      </c>
      <c r="J10998">
        <v>63720</v>
      </c>
      <c r="K10998" t="s">
        <v>3090</v>
      </c>
      <c r="L10998">
        <v>7</v>
      </c>
      <c r="M10998">
        <v>60</v>
      </c>
      <c r="N10998" t="s">
        <v>1744</v>
      </c>
    </row>
    <row r="10999" spans="1:14" x14ac:dyDescent="0.2">
      <c r="A10999" t="s">
        <v>16758</v>
      </c>
      <c r="B10999">
        <v>31860</v>
      </c>
      <c r="C10999">
        <v>36420</v>
      </c>
      <c r="D10999">
        <v>40980</v>
      </c>
      <c r="E10999">
        <v>45480</v>
      </c>
      <c r="F10999">
        <v>49140</v>
      </c>
      <c r="G10999">
        <v>52800</v>
      </c>
      <c r="H10999">
        <v>56400</v>
      </c>
      <c r="I10999">
        <v>60060</v>
      </c>
      <c r="J10999">
        <v>63720</v>
      </c>
      <c r="K10999" t="s">
        <v>3090</v>
      </c>
      <c r="L10999">
        <v>7</v>
      </c>
      <c r="M10999">
        <v>60</v>
      </c>
      <c r="N10999" t="s">
        <v>1743</v>
      </c>
    </row>
    <row r="11000" spans="1:14" x14ac:dyDescent="0.2">
      <c r="A11000" t="s">
        <v>16759</v>
      </c>
      <c r="B11000">
        <v>31860</v>
      </c>
      <c r="C11000">
        <v>36420</v>
      </c>
      <c r="D11000">
        <v>40980</v>
      </c>
      <c r="E11000">
        <v>45480</v>
      </c>
      <c r="F11000">
        <v>49140</v>
      </c>
      <c r="G11000">
        <v>52800</v>
      </c>
      <c r="H11000">
        <v>56400</v>
      </c>
      <c r="I11000">
        <v>60060</v>
      </c>
      <c r="J11000">
        <v>63720</v>
      </c>
      <c r="K11000" t="s">
        <v>3090</v>
      </c>
      <c r="L11000">
        <v>7</v>
      </c>
      <c r="M11000">
        <v>60</v>
      </c>
      <c r="N11000" t="s">
        <v>1745</v>
      </c>
    </row>
    <row r="11001" spans="1:14" x14ac:dyDescent="0.2">
      <c r="A11001" t="s">
        <v>16760</v>
      </c>
      <c r="B11001">
        <v>31860</v>
      </c>
      <c r="C11001">
        <v>36420</v>
      </c>
      <c r="D11001">
        <v>40980</v>
      </c>
      <c r="E11001">
        <v>45480</v>
      </c>
      <c r="F11001">
        <v>49140</v>
      </c>
      <c r="G11001">
        <v>52800</v>
      </c>
      <c r="H11001">
        <v>56400</v>
      </c>
      <c r="I11001">
        <v>60060</v>
      </c>
      <c r="J11001">
        <v>63720</v>
      </c>
      <c r="K11001" t="s">
        <v>3090</v>
      </c>
      <c r="L11001">
        <v>7</v>
      </c>
      <c r="M11001">
        <v>60</v>
      </c>
      <c r="N11001" t="s">
        <v>1746</v>
      </c>
    </row>
    <row r="11002" spans="1:14" x14ac:dyDescent="0.2">
      <c r="A11002" t="s">
        <v>16761</v>
      </c>
      <c r="B11002">
        <v>31860</v>
      </c>
      <c r="C11002">
        <v>36420</v>
      </c>
      <c r="D11002">
        <v>40980</v>
      </c>
      <c r="E11002">
        <v>45480</v>
      </c>
      <c r="F11002">
        <v>49140</v>
      </c>
      <c r="G11002">
        <v>52800</v>
      </c>
      <c r="H11002">
        <v>56400</v>
      </c>
      <c r="I11002">
        <v>60060</v>
      </c>
      <c r="J11002">
        <v>63720</v>
      </c>
      <c r="K11002" t="s">
        <v>3090</v>
      </c>
      <c r="L11002">
        <v>7</v>
      </c>
      <c r="M11002">
        <v>60</v>
      </c>
      <c r="N11002" t="s">
        <v>1747</v>
      </c>
    </row>
    <row r="11003" spans="1:14" x14ac:dyDescent="0.2">
      <c r="A11003" t="s">
        <v>16762</v>
      </c>
      <c r="B11003">
        <v>31860</v>
      </c>
      <c r="C11003">
        <v>36420</v>
      </c>
      <c r="D11003">
        <v>40980</v>
      </c>
      <c r="E11003">
        <v>45480</v>
      </c>
      <c r="F11003">
        <v>49140</v>
      </c>
      <c r="G11003">
        <v>52800</v>
      </c>
      <c r="H11003">
        <v>56400</v>
      </c>
      <c r="I11003">
        <v>60060</v>
      </c>
      <c r="J11003">
        <v>63720</v>
      </c>
      <c r="K11003" t="s">
        <v>3090</v>
      </c>
      <c r="L11003">
        <v>7</v>
      </c>
      <c r="M11003">
        <v>60</v>
      </c>
      <c r="N11003" t="s">
        <v>1748</v>
      </c>
    </row>
    <row r="11004" spans="1:14" x14ac:dyDescent="0.2">
      <c r="A11004" t="s">
        <v>16763</v>
      </c>
      <c r="B11004">
        <v>31860</v>
      </c>
      <c r="C11004">
        <v>36420</v>
      </c>
      <c r="D11004">
        <v>40980</v>
      </c>
      <c r="E11004">
        <v>45480</v>
      </c>
      <c r="F11004">
        <v>49140</v>
      </c>
      <c r="G11004">
        <v>52800</v>
      </c>
      <c r="H11004">
        <v>56400</v>
      </c>
      <c r="I11004">
        <v>60060</v>
      </c>
      <c r="J11004">
        <v>63720</v>
      </c>
      <c r="K11004" t="s">
        <v>3090</v>
      </c>
      <c r="L11004">
        <v>7</v>
      </c>
      <c r="M11004">
        <v>60</v>
      </c>
      <c r="N11004" t="s">
        <v>1749</v>
      </c>
    </row>
    <row r="11005" spans="1:14" x14ac:dyDescent="0.2">
      <c r="A11005" t="s">
        <v>16764</v>
      </c>
      <c r="B11005">
        <v>31860</v>
      </c>
      <c r="C11005">
        <v>36420</v>
      </c>
      <c r="D11005">
        <v>40980</v>
      </c>
      <c r="E11005">
        <v>45480</v>
      </c>
      <c r="F11005">
        <v>49140</v>
      </c>
      <c r="G11005">
        <v>52800</v>
      </c>
      <c r="H11005">
        <v>56400</v>
      </c>
      <c r="I11005">
        <v>60060</v>
      </c>
      <c r="J11005">
        <v>63720</v>
      </c>
      <c r="K11005" t="s">
        <v>3090</v>
      </c>
      <c r="L11005">
        <v>7</v>
      </c>
      <c r="M11005">
        <v>60</v>
      </c>
      <c r="N11005" t="s">
        <v>1750</v>
      </c>
    </row>
    <row r="11006" spans="1:14" x14ac:dyDescent="0.2">
      <c r="A11006" t="s">
        <v>16765</v>
      </c>
      <c r="B11006">
        <v>31860</v>
      </c>
      <c r="C11006">
        <v>36420</v>
      </c>
      <c r="D11006">
        <v>40980</v>
      </c>
      <c r="E11006">
        <v>45480</v>
      </c>
      <c r="F11006">
        <v>49140</v>
      </c>
      <c r="G11006">
        <v>52800</v>
      </c>
      <c r="H11006">
        <v>56400</v>
      </c>
      <c r="I11006">
        <v>60060</v>
      </c>
      <c r="J11006">
        <v>63720</v>
      </c>
      <c r="K11006" t="s">
        <v>3090</v>
      </c>
      <c r="L11006">
        <v>7</v>
      </c>
      <c r="M11006">
        <v>60</v>
      </c>
      <c r="N11006" t="s">
        <v>1751</v>
      </c>
    </row>
    <row r="11007" spans="1:14" x14ac:dyDescent="0.2">
      <c r="A11007" t="s">
        <v>16766</v>
      </c>
      <c r="B11007">
        <v>31860</v>
      </c>
      <c r="C11007">
        <v>36420</v>
      </c>
      <c r="D11007">
        <v>40980</v>
      </c>
      <c r="E11007">
        <v>45480</v>
      </c>
      <c r="F11007">
        <v>49140</v>
      </c>
      <c r="G11007">
        <v>52800</v>
      </c>
      <c r="H11007">
        <v>56400</v>
      </c>
      <c r="I11007">
        <v>60060</v>
      </c>
      <c r="J11007">
        <v>63720</v>
      </c>
      <c r="K11007" t="s">
        <v>3090</v>
      </c>
      <c r="L11007">
        <v>7</v>
      </c>
      <c r="M11007">
        <v>60</v>
      </c>
      <c r="N11007" t="s">
        <v>1752</v>
      </c>
    </row>
    <row r="11008" spans="1:14" x14ac:dyDescent="0.2">
      <c r="A11008" t="s">
        <v>16767</v>
      </c>
      <c r="B11008">
        <v>35700</v>
      </c>
      <c r="C11008">
        <v>40800</v>
      </c>
      <c r="D11008">
        <v>45900</v>
      </c>
      <c r="E11008">
        <v>51000</v>
      </c>
      <c r="F11008">
        <v>55080</v>
      </c>
      <c r="G11008">
        <v>59160</v>
      </c>
      <c r="H11008">
        <v>63240</v>
      </c>
      <c r="I11008">
        <v>67320</v>
      </c>
      <c r="J11008">
        <v>71400</v>
      </c>
      <c r="K11008" t="s">
        <v>3090</v>
      </c>
      <c r="L11008">
        <v>9</v>
      </c>
      <c r="M11008">
        <v>60</v>
      </c>
      <c r="N11008" t="s">
        <v>1753</v>
      </c>
    </row>
    <row r="11009" spans="1:14" x14ac:dyDescent="0.2">
      <c r="A11009" t="s">
        <v>16768</v>
      </c>
      <c r="B11009">
        <v>35700</v>
      </c>
      <c r="C11009">
        <v>40800</v>
      </c>
      <c r="D11009">
        <v>45900</v>
      </c>
      <c r="E11009">
        <v>51000</v>
      </c>
      <c r="F11009">
        <v>55080</v>
      </c>
      <c r="G11009">
        <v>59160</v>
      </c>
      <c r="H11009">
        <v>63240</v>
      </c>
      <c r="I11009">
        <v>67320</v>
      </c>
      <c r="J11009">
        <v>71400</v>
      </c>
      <c r="K11009" t="s">
        <v>3090</v>
      </c>
      <c r="L11009">
        <v>9</v>
      </c>
      <c r="M11009">
        <v>60</v>
      </c>
      <c r="N11009" t="s">
        <v>1754</v>
      </c>
    </row>
    <row r="11010" spans="1:14" x14ac:dyDescent="0.2">
      <c r="A11010" t="s">
        <v>16769</v>
      </c>
      <c r="B11010">
        <v>35700</v>
      </c>
      <c r="C11010">
        <v>40800</v>
      </c>
      <c r="D11010">
        <v>45900</v>
      </c>
      <c r="E11010">
        <v>51000</v>
      </c>
      <c r="F11010">
        <v>55080</v>
      </c>
      <c r="G11010">
        <v>59160</v>
      </c>
      <c r="H11010">
        <v>63240</v>
      </c>
      <c r="I11010">
        <v>67320</v>
      </c>
      <c r="J11010">
        <v>71400</v>
      </c>
      <c r="K11010" t="s">
        <v>3090</v>
      </c>
      <c r="L11010">
        <v>9</v>
      </c>
      <c r="M11010">
        <v>60</v>
      </c>
      <c r="N11010" t="s">
        <v>1755</v>
      </c>
    </row>
    <row r="11011" spans="1:14" x14ac:dyDescent="0.2">
      <c r="A11011" t="s">
        <v>16770</v>
      </c>
      <c r="B11011">
        <v>35700</v>
      </c>
      <c r="C11011">
        <v>40800</v>
      </c>
      <c r="D11011">
        <v>45900</v>
      </c>
      <c r="E11011">
        <v>51000</v>
      </c>
      <c r="F11011">
        <v>55080</v>
      </c>
      <c r="G11011">
        <v>59160</v>
      </c>
      <c r="H11011">
        <v>63240</v>
      </c>
      <c r="I11011">
        <v>67320</v>
      </c>
      <c r="J11011">
        <v>71400</v>
      </c>
      <c r="K11011" t="s">
        <v>3090</v>
      </c>
      <c r="L11011">
        <v>9</v>
      </c>
      <c r="M11011">
        <v>60</v>
      </c>
      <c r="N11011" t="s">
        <v>1756</v>
      </c>
    </row>
    <row r="11012" spans="1:14" x14ac:dyDescent="0.2">
      <c r="A11012" t="s">
        <v>16771</v>
      </c>
      <c r="B11012">
        <v>35700</v>
      </c>
      <c r="C11012">
        <v>40800</v>
      </c>
      <c r="D11012">
        <v>45900</v>
      </c>
      <c r="E11012">
        <v>51000</v>
      </c>
      <c r="F11012">
        <v>55080</v>
      </c>
      <c r="G11012">
        <v>59160</v>
      </c>
      <c r="H11012">
        <v>63240</v>
      </c>
      <c r="I11012">
        <v>67320</v>
      </c>
      <c r="J11012">
        <v>71400</v>
      </c>
      <c r="K11012" t="s">
        <v>3090</v>
      </c>
      <c r="L11012">
        <v>9</v>
      </c>
      <c r="M11012">
        <v>60</v>
      </c>
      <c r="N11012" t="s">
        <v>1757</v>
      </c>
    </row>
    <row r="11013" spans="1:14" x14ac:dyDescent="0.2">
      <c r="A11013" t="s">
        <v>16772</v>
      </c>
      <c r="B11013">
        <v>35700</v>
      </c>
      <c r="C11013">
        <v>40800</v>
      </c>
      <c r="D11013">
        <v>45900</v>
      </c>
      <c r="E11013">
        <v>51000</v>
      </c>
      <c r="F11013">
        <v>55080</v>
      </c>
      <c r="G11013">
        <v>59160</v>
      </c>
      <c r="H11013">
        <v>63240</v>
      </c>
      <c r="I11013">
        <v>67320</v>
      </c>
      <c r="J11013">
        <v>71400</v>
      </c>
      <c r="K11013" t="s">
        <v>3090</v>
      </c>
      <c r="L11013">
        <v>9</v>
      </c>
      <c r="M11013">
        <v>60</v>
      </c>
      <c r="N11013" t="s">
        <v>1758</v>
      </c>
    </row>
    <row r="11014" spans="1:14" x14ac:dyDescent="0.2">
      <c r="A11014" t="s">
        <v>16773</v>
      </c>
      <c r="B11014">
        <v>35700</v>
      </c>
      <c r="C11014">
        <v>40800</v>
      </c>
      <c r="D11014">
        <v>45900</v>
      </c>
      <c r="E11014">
        <v>51000</v>
      </c>
      <c r="F11014">
        <v>55080</v>
      </c>
      <c r="G11014">
        <v>59160</v>
      </c>
      <c r="H11014">
        <v>63240</v>
      </c>
      <c r="I11014">
        <v>67320</v>
      </c>
      <c r="J11014">
        <v>71400</v>
      </c>
      <c r="K11014" t="s">
        <v>3090</v>
      </c>
      <c r="L11014">
        <v>9</v>
      </c>
      <c r="M11014">
        <v>60</v>
      </c>
      <c r="N11014" t="s">
        <v>1759</v>
      </c>
    </row>
    <row r="11015" spans="1:14" x14ac:dyDescent="0.2">
      <c r="A11015" t="s">
        <v>16774</v>
      </c>
      <c r="B11015">
        <v>35700</v>
      </c>
      <c r="C11015">
        <v>40800</v>
      </c>
      <c r="D11015">
        <v>45900</v>
      </c>
      <c r="E11015">
        <v>51000</v>
      </c>
      <c r="F11015">
        <v>55080</v>
      </c>
      <c r="G11015">
        <v>59160</v>
      </c>
      <c r="H11015">
        <v>63240</v>
      </c>
      <c r="I11015">
        <v>67320</v>
      </c>
      <c r="J11015">
        <v>71400</v>
      </c>
      <c r="K11015" t="s">
        <v>3090</v>
      </c>
      <c r="L11015">
        <v>9</v>
      </c>
      <c r="M11015">
        <v>60</v>
      </c>
      <c r="N11015" t="s">
        <v>1760</v>
      </c>
    </row>
    <row r="11016" spans="1:14" x14ac:dyDescent="0.2">
      <c r="A11016" t="s">
        <v>16775</v>
      </c>
      <c r="B11016">
        <v>35700</v>
      </c>
      <c r="C11016">
        <v>40800</v>
      </c>
      <c r="D11016">
        <v>45900</v>
      </c>
      <c r="E11016">
        <v>51000</v>
      </c>
      <c r="F11016">
        <v>55080</v>
      </c>
      <c r="G11016">
        <v>59160</v>
      </c>
      <c r="H11016">
        <v>63240</v>
      </c>
      <c r="I11016">
        <v>67320</v>
      </c>
      <c r="J11016">
        <v>71400</v>
      </c>
      <c r="K11016" t="s">
        <v>3090</v>
      </c>
      <c r="L11016">
        <v>9</v>
      </c>
      <c r="M11016">
        <v>60</v>
      </c>
      <c r="N11016" t="s">
        <v>1761</v>
      </c>
    </row>
    <row r="11017" spans="1:14" x14ac:dyDescent="0.2">
      <c r="A11017" t="s">
        <v>16776</v>
      </c>
      <c r="B11017">
        <v>35700</v>
      </c>
      <c r="C11017">
        <v>40800</v>
      </c>
      <c r="D11017">
        <v>45900</v>
      </c>
      <c r="E11017">
        <v>51000</v>
      </c>
      <c r="F11017">
        <v>55080</v>
      </c>
      <c r="G11017">
        <v>59160</v>
      </c>
      <c r="H11017">
        <v>63240</v>
      </c>
      <c r="I11017">
        <v>67320</v>
      </c>
      <c r="J11017">
        <v>71400</v>
      </c>
      <c r="K11017" t="s">
        <v>3090</v>
      </c>
      <c r="L11017">
        <v>9</v>
      </c>
      <c r="M11017">
        <v>60</v>
      </c>
      <c r="N11017" t="s">
        <v>1762</v>
      </c>
    </row>
    <row r="11018" spans="1:14" x14ac:dyDescent="0.2">
      <c r="A11018" t="s">
        <v>16777</v>
      </c>
      <c r="B11018">
        <v>35700</v>
      </c>
      <c r="C11018">
        <v>40800</v>
      </c>
      <c r="D11018">
        <v>45900</v>
      </c>
      <c r="E11018">
        <v>51000</v>
      </c>
      <c r="F11018">
        <v>55080</v>
      </c>
      <c r="G11018">
        <v>59160</v>
      </c>
      <c r="H11018">
        <v>63240</v>
      </c>
      <c r="I11018">
        <v>67320</v>
      </c>
      <c r="J11018">
        <v>71400</v>
      </c>
      <c r="K11018" t="s">
        <v>3090</v>
      </c>
      <c r="L11018">
        <v>9</v>
      </c>
      <c r="M11018">
        <v>60</v>
      </c>
      <c r="N11018" t="s">
        <v>1763</v>
      </c>
    </row>
    <row r="11019" spans="1:14" x14ac:dyDescent="0.2">
      <c r="A11019" t="s">
        <v>16778</v>
      </c>
      <c r="B11019">
        <v>35700</v>
      </c>
      <c r="C11019">
        <v>40800</v>
      </c>
      <c r="D11019">
        <v>45900</v>
      </c>
      <c r="E11019">
        <v>51000</v>
      </c>
      <c r="F11019">
        <v>55080</v>
      </c>
      <c r="G11019">
        <v>59160</v>
      </c>
      <c r="H11019">
        <v>63240</v>
      </c>
      <c r="I11019">
        <v>67320</v>
      </c>
      <c r="J11019">
        <v>71400</v>
      </c>
      <c r="K11019" t="s">
        <v>3090</v>
      </c>
      <c r="L11019">
        <v>9</v>
      </c>
      <c r="M11019">
        <v>60</v>
      </c>
      <c r="N11019" t="s">
        <v>1764</v>
      </c>
    </row>
    <row r="11020" spans="1:14" x14ac:dyDescent="0.2">
      <c r="A11020" t="s">
        <v>16779</v>
      </c>
      <c r="B11020">
        <v>35700</v>
      </c>
      <c r="C11020">
        <v>40800</v>
      </c>
      <c r="D11020">
        <v>45900</v>
      </c>
      <c r="E11020">
        <v>51000</v>
      </c>
      <c r="F11020">
        <v>55080</v>
      </c>
      <c r="G11020">
        <v>59160</v>
      </c>
      <c r="H11020">
        <v>63240</v>
      </c>
      <c r="I11020">
        <v>67320</v>
      </c>
      <c r="J11020">
        <v>71400</v>
      </c>
      <c r="K11020" t="s">
        <v>3090</v>
      </c>
      <c r="L11020">
        <v>9</v>
      </c>
      <c r="M11020">
        <v>60</v>
      </c>
      <c r="N11020" t="s">
        <v>1766</v>
      </c>
    </row>
    <row r="11021" spans="1:14" x14ac:dyDescent="0.2">
      <c r="A11021" t="s">
        <v>16780</v>
      </c>
      <c r="B11021">
        <v>35700</v>
      </c>
      <c r="C11021">
        <v>40800</v>
      </c>
      <c r="D11021">
        <v>45900</v>
      </c>
      <c r="E11021">
        <v>51000</v>
      </c>
      <c r="F11021">
        <v>55080</v>
      </c>
      <c r="G11021">
        <v>59160</v>
      </c>
      <c r="H11021">
        <v>63240</v>
      </c>
      <c r="I11021">
        <v>67320</v>
      </c>
      <c r="J11021">
        <v>71400</v>
      </c>
      <c r="K11021" t="s">
        <v>3090</v>
      </c>
      <c r="L11021">
        <v>9</v>
      </c>
      <c r="M11021">
        <v>60</v>
      </c>
      <c r="N11021" t="s">
        <v>1765</v>
      </c>
    </row>
    <row r="11022" spans="1:14" x14ac:dyDescent="0.2">
      <c r="A11022" t="s">
        <v>16781</v>
      </c>
      <c r="B11022">
        <v>35700</v>
      </c>
      <c r="C11022">
        <v>40800</v>
      </c>
      <c r="D11022">
        <v>45900</v>
      </c>
      <c r="E11022">
        <v>51000</v>
      </c>
      <c r="F11022">
        <v>55080</v>
      </c>
      <c r="G11022">
        <v>59160</v>
      </c>
      <c r="H11022">
        <v>63240</v>
      </c>
      <c r="I11022">
        <v>67320</v>
      </c>
      <c r="J11022">
        <v>71400</v>
      </c>
      <c r="K11022" t="s">
        <v>3090</v>
      </c>
      <c r="L11022">
        <v>9</v>
      </c>
      <c r="M11022">
        <v>60</v>
      </c>
      <c r="N11022" t="s">
        <v>1767</v>
      </c>
    </row>
    <row r="11023" spans="1:14" x14ac:dyDescent="0.2">
      <c r="A11023" t="s">
        <v>16782</v>
      </c>
      <c r="B11023">
        <v>35700</v>
      </c>
      <c r="C11023">
        <v>40800</v>
      </c>
      <c r="D11023">
        <v>45900</v>
      </c>
      <c r="E11023">
        <v>51000</v>
      </c>
      <c r="F11023">
        <v>55080</v>
      </c>
      <c r="G11023">
        <v>59160</v>
      </c>
      <c r="H11023">
        <v>63240</v>
      </c>
      <c r="I11023">
        <v>67320</v>
      </c>
      <c r="J11023">
        <v>71400</v>
      </c>
      <c r="K11023" t="s">
        <v>3090</v>
      </c>
      <c r="L11023">
        <v>9</v>
      </c>
      <c r="M11023">
        <v>60</v>
      </c>
      <c r="N11023" t="s">
        <v>1768</v>
      </c>
    </row>
    <row r="11024" spans="1:14" x14ac:dyDescent="0.2">
      <c r="A11024" t="s">
        <v>16783</v>
      </c>
      <c r="B11024">
        <v>35700</v>
      </c>
      <c r="C11024">
        <v>40800</v>
      </c>
      <c r="D11024">
        <v>45900</v>
      </c>
      <c r="E11024">
        <v>51000</v>
      </c>
      <c r="F11024">
        <v>55080</v>
      </c>
      <c r="G11024">
        <v>59160</v>
      </c>
      <c r="H11024">
        <v>63240</v>
      </c>
      <c r="I11024">
        <v>67320</v>
      </c>
      <c r="J11024">
        <v>71400</v>
      </c>
      <c r="K11024" t="s">
        <v>3090</v>
      </c>
      <c r="L11024">
        <v>9</v>
      </c>
      <c r="M11024">
        <v>60</v>
      </c>
      <c r="N11024" t="s">
        <v>1769</v>
      </c>
    </row>
    <row r="11025" spans="1:14" x14ac:dyDescent="0.2">
      <c r="A11025" t="s">
        <v>16784</v>
      </c>
      <c r="B11025">
        <v>35700</v>
      </c>
      <c r="C11025">
        <v>40800</v>
      </c>
      <c r="D11025">
        <v>45900</v>
      </c>
      <c r="E11025">
        <v>51000</v>
      </c>
      <c r="F11025">
        <v>55080</v>
      </c>
      <c r="G11025">
        <v>59160</v>
      </c>
      <c r="H11025">
        <v>63240</v>
      </c>
      <c r="I11025">
        <v>67320</v>
      </c>
      <c r="J11025">
        <v>71400</v>
      </c>
      <c r="K11025" t="s">
        <v>3090</v>
      </c>
      <c r="L11025">
        <v>9</v>
      </c>
      <c r="M11025">
        <v>60</v>
      </c>
      <c r="N11025" t="s">
        <v>1770</v>
      </c>
    </row>
    <row r="11026" spans="1:14" x14ac:dyDescent="0.2">
      <c r="A11026" t="s">
        <v>16785</v>
      </c>
      <c r="B11026">
        <v>35700</v>
      </c>
      <c r="C11026">
        <v>40800</v>
      </c>
      <c r="D11026">
        <v>45900</v>
      </c>
      <c r="E11026">
        <v>51000</v>
      </c>
      <c r="F11026">
        <v>55080</v>
      </c>
      <c r="G11026">
        <v>59160</v>
      </c>
      <c r="H11026">
        <v>63240</v>
      </c>
      <c r="I11026">
        <v>67320</v>
      </c>
      <c r="J11026">
        <v>71400</v>
      </c>
      <c r="K11026" t="s">
        <v>3090</v>
      </c>
      <c r="L11026">
        <v>9</v>
      </c>
      <c r="M11026">
        <v>60</v>
      </c>
      <c r="N11026" t="s">
        <v>1771</v>
      </c>
    </row>
    <row r="11027" spans="1:14" x14ac:dyDescent="0.2">
      <c r="A11027" t="s">
        <v>16786</v>
      </c>
      <c r="B11027">
        <v>35700</v>
      </c>
      <c r="C11027">
        <v>40800</v>
      </c>
      <c r="D11027">
        <v>45900</v>
      </c>
      <c r="E11027">
        <v>51000</v>
      </c>
      <c r="F11027">
        <v>55080</v>
      </c>
      <c r="G11027">
        <v>59160</v>
      </c>
      <c r="H11027">
        <v>63240</v>
      </c>
      <c r="I11027">
        <v>67320</v>
      </c>
      <c r="J11027">
        <v>71400</v>
      </c>
      <c r="K11027" t="s">
        <v>3090</v>
      </c>
      <c r="L11027">
        <v>9</v>
      </c>
      <c r="M11027">
        <v>60</v>
      </c>
      <c r="N11027" t="s">
        <v>1772</v>
      </c>
    </row>
    <row r="11028" spans="1:14" x14ac:dyDescent="0.2">
      <c r="A11028" t="s">
        <v>16787</v>
      </c>
      <c r="B11028">
        <v>35700</v>
      </c>
      <c r="C11028">
        <v>40800</v>
      </c>
      <c r="D11028">
        <v>45900</v>
      </c>
      <c r="E11028">
        <v>51000</v>
      </c>
      <c r="F11028">
        <v>55080</v>
      </c>
      <c r="G11028">
        <v>59160</v>
      </c>
      <c r="H11028">
        <v>63240</v>
      </c>
      <c r="I11028">
        <v>67320</v>
      </c>
      <c r="J11028">
        <v>71400</v>
      </c>
      <c r="K11028" t="s">
        <v>3090</v>
      </c>
      <c r="L11028">
        <v>9</v>
      </c>
      <c r="M11028">
        <v>60</v>
      </c>
      <c r="N11028" t="s">
        <v>1773</v>
      </c>
    </row>
    <row r="11029" spans="1:14" x14ac:dyDescent="0.2">
      <c r="A11029" t="s">
        <v>16788</v>
      </c>
      <c r="B11029">
        <v>35700</v>
      </c>
      <c r="C11029">
        <v>40800</v>
      </c>
      <c r="D11029">
        <v>45900</v>
      </c>
      <c r="E11029">
        <v>51000</v>
      </c>
      <c r="F11029">
        <v>55080</v>
      </c>
      <c r="G11029">
        <v>59160</v>
      </c>
      <c r="H11029">
        <v>63240</v>
      </c>
      <c r="I11029">
        <v>67320</v>
      </c>
      <c r="J11029">
        <v>71400</v>
      </c>
      <c r="K11029" t="s">
        <v>3090</v>
      </c>
      <c r="L11029">
        <v>9</v>
      </c>
      <c r="M11029">
        <v>60</v>
      </c>
      <c r="N11029" t="s">
        <v>1774</v>
      </c>
    </row>
    <row r="11030" spans="1:14" x14ac:dyDescent="0.2">
      <c r="A11030" t="s">
        <v>16789</v>
      </c>
      <c r="B11030">
        <v>35700</v>
      </c>
      <c r="C11030">
        <v>40800</v>
      </c>
      <c r="D11030">
        <v>45900</v>
      </c>
      <c r="E11030">
        <v>51000</v>
      </c>
      <c r="F11030">
        <v>55080</v>
      </c>
      <c r="G11030">
        <v>59160</v>
      </c>
      <c r="H11030">
        <v>63240</v>
      </c>
      <c r="I11030">
        <v>67320</v>
      </c>
      <c r="J11030">
        <v>71400</v>
      </c>
      <c r="K11030" t="s">
        <v>3090</v>
      </c>
      <c r="L11030">
        <v>9</v>
      </c>
      <c r="M11030">
        <v>60</v>
      </c>
      <c r="N11030" t="s">
        <v>5538</v>
      </c>
    </row>
    <row r="11031" spans="1:14" x14ac:dyDescent="0.2">
      <c r="A11031" t="s">
        <v>16790</v>
      </c>
      <c r="B11031">
        <v>35700</v>
      </c>
      <c r="C11031">
        <v>40800</v>
      </c>
      <c r="D11031">
        <v>45900</v>
      </c>
      <c r="E11031">
        <v>51000</v>
      </c>
      <c r="F11031">
        <v>55080</v>
      </c>
      <c r="G11031">
        <v>59160</v>
      </c>
      <c r="H11031">
        <v>63240</v>
      </c>
      <c r="I11031">
        <v>67320</v>
      </c>
      <c r="J11031">
        <v>71400</v>
      </c>
      <c r="K11031" t="s">
        <v>3090</v>
      </c>
      <c r="L11031">
        <v>9</v>
      </c>
      <c r="M11031">
        <v>60</v>
      </c>
      <c r="N11031" t="s">
        <v>1775</v>
      </c>
    </row>
    <row r="11032" spans="1:14" x14ac:dyDescent="0.2">
      <c r="A11032" t="s">
        <v>16791</v>
      </c>
      <c r="B11032">
        <v>35700</v>
      </c>
      <c r="C11032">
        <v>40800</v>
      </c>
      <c r="D11032">
        <v>45900</v>
      </c>
      <c r="E11032">
        <v>51000</v>
      </c>
      <c r="F11032">
        <v>55080</v>
      </c>
      <c r="G11032">
        <v>59160</v>
      </c>
      <c r="H11032">
        <v>63240</v>
      </c>
      <c r="I11032">
        <v>67320</v>
      </c>
      <c r="J11032">
        <v>71400</v>
      </c>
      <c r="K11032" t="s">
        <v>3090</v>
      </c>
      <c r="L11032">
        <v>9</v>
      </c>
      <c r="M11032">
        <v>60</v>
      </c>
      <c r="N11032" t="s">
        <v>1776</v>
      </c>
    </row>
    <row r="11033" spans="1:14" x14ac:dyDescent="0.2">
      <c r="A11033" t="s">
        <v>16792</v>
      </c>
      <c r="B11033">
        <v>35700</v>
      </c>
      <c r="C11033">
        <v>40800</v>
      </c>
      <c r="D11033">
        <v>45900</v>
      </c>
      <c r="E11033">
        <v>51000</v>
      </c>
      <c r="F11033">
        <v>55080</v>
      </c>
      <c r="G11033">
        <v>59160</v>
      </c>
      <c r="H11033">
        <v>63240</v>
      </c>
      <c r="I11033">
        <v>67320</v>
      </c>
      <c r="J11033">
        <v>71400</v>
      </c>
      <c r="K11033" t="s">
        <v>3090</v>
      </c>
      <c r="L11033">
        <v>9</v>
      </c>
      <c r="M11033">
        <v>60</v>
      </c>
      <c r="N11033" t="s">
        <v>1777</v>
      </c>
    </row>
    <row r="11034" spans="1:14" x14ac:dyDescent="0.2">
      <c r="A11034" t="s">
        <v>16793</v>
      </c>
      <c r="B11034">
        <v>35700</v>
      </c>
      <c r="C11034">
        <v>40800</v>
      </c>
      <c r="D11034">
        <v>45900</v>
      </c>
      <c r="E11034">
        <v>51000</v>
      </c>
      <c r="F11034">
        <v>55080</v>
      </c>
      <c r="G11034">
        <v>59160</v>
      </c>
      <c r="H11034">
        <v>63240</v>
      </c>
      <c r="I11034">
        <v>67320</v>
      </c>
      <c r="J11034">
        <v>71400</v>
      </c>
      <c r="K11034" t="s">
        <v>3090</v>
      </c>
      <c r="L11034">
        <v>9</v>
      </c>
      <c r="M11034">
        <v>60</v>
      </c>
      <c r="N11034" t="s">
        <v>1778</v>
      </c>
    </row>
    <row r="11035" spans="1:14" x14ac:dyDescent="0.2">
      <c r="A11035" t="s">
        <v>16794</v>
      </c>
      <c r="B11035">
        <v>35700</v>
      </c>
      <c r="C11035">
        <v>40800</v>
      </c>
      <c r="D11035">
        <v>45900</v>
      </c>
      <c r="E11035">
        <v>51000</v>
      </c>
      <c r="F11035">
        <v>55080</v>
      </c>
      <c r="G11035">
        <v>59160</v>
      </c>
      <c r="H11035">
        <v>63240</v>
      </c>
      <c r="I11035">
        <v>67320</v>
      </c>
      <c r="J11035">
        <v>71400</v>
      </c>
      <c r="K11035" t="s">
        <v>3090</v>
      </c>
      <c r="L11035">
        <v>9</v>
      </c>
      <c r="M11035">
        <v>60</v>
      </c>
      <c r="N11035" t="s">
        <v>1779</v>
      </c>
    </row>
    <row r="11036" spans="1:14" x14ac:dyDescent="0.2">
      <c r="A11036" t="s">
        <v>16795</v>
      </c>
      <c r="B11036">
        <v>35700</v>
      </c>
      <c r="C11036">
        <v>40800</v>
      </c>
      <c r="D11036">
        <v>45900</v>
      </c>
      <c r="E11036">
        <v>51000</v>
      </c>
      <c r="F11036">
        <v>55080</v>
      </c>
      <c r="G11036">
        <v>59160</v>
      </c>
      <c r="H11036">
        <v>63240</v>
      </c>
      <c r="I11036">
        <v>67320</v>
      </c>
      <c r="J11036">
        <v>71400</v>
      </c>
      <c r="K11036" t="s">
        <v>3090</v>
      </c>
      <c r="L11036">
        <v>9</v>
      </c>
      <c r="M11036">
        <v>60</v>
      </c>
      <c r="N11036" t="s">
        <v>1780</v>
      </c>
    </row>
    <row r="11037" spans="1:14" x14ac:dyDescent="0.2">
      <c r="A11037" t="s">
        <v>16796</v>
      </c>
      <c r="B11037">
        <v>35700</v>
      </c>
      <c r="C11037">
        <v>40800</v>
      </c>
      <c r="D11037">
        <v>45900</v>
      </c>
      <c r="E11037">
        <v>51000</v>
      </c>
      <c r="F11037">
        <v>55080</v>
      </c>
      <c r="G11037">
        <v>59160</v>
      </c>
      <c r="H11037">
        <v>63240</v>
      </c>
      <c r="I11037">
        <v>67320</v>
      </c>
      <c r="J11037">
        <v>71400</v>
      </c>
      <c r="K11037" t="s">
        <v>3090</v>
      </c>
      <c r="L11037">
        <v>9</v>
      </c>
      <c r="M11037">
        <v>60</v>
      </c>
      <c r="N11037" t="s">
        <v>1781</v>
      </c>
    </row>
    <row r="11038" spans="1:14" x14ac:dyDescent="0.2">
      <c r="A11038" t="s">
        <v>16797</v>
      </c>
      <c r="B11038">
        <v>35700</v>
      </c>
      <c r="C11038">
        <v>40800</v>
      </c>
      <c r="D11038">
        <v>45900</v>
      </c>
      <c r="E11038">
        <v>51000</v>
      </c>
      <c r="F11038">
        <v>55080</v>
      </c>
      <c r="G11038">
        <v>59160</v>
      </c>
      <c r="H11038">
        <v>63240</v>
      </c>
      <c r="I11038">
        <v>67320</v>
      </c>
      <c r="J11038">
        <v>71400</v>
      </c>
      <c r="K11038" t="s">
        <v>3090</v>
      </c>
      <c r="L11038">
        <v>9</v>
      </c>
      <c r="M11038">
        <v>60</v>
      </c>
      <c r="N11038" t="s">
        <v>1782</v>
      </c>
    </row>
    <row r="11039" spans="1:14" x14ac:dyDescent="0.2">
      <c r="A11039" t="s">
        <v>16798</v>
      </c>
      <c r="B11039">
        <v>35700</v>
      </c>
      <c r="C11039">
        <v>40800</v>
      </c>
      <c r="D11039">
        <v>45900</v>
      </c>
      <c r="E11039">
        <v>51000</v>
      </c>
      <c r="F11039">
        <v>55080</v>
      </c>
      <c r="G11039">
        <v>59160</v>
      </c>
      <c r="H11039">
        <v>63240</v>
      </c>
      <c r="I11039">
        <v>67320</v>
      </c>
      <c r="J11039">
        <v>71400</v>
      </c>
      <c r="K11039" t="s">
        <v>3090</v>
      </c>
      <c r="L11039">
        <v>9</v>
      </c>
      <c r="M11039">
        <v>60</v>
      </c>
      <c r="N11039" t="s">
        <v>1783</v>
      </c>
    </row>
    <row r="11040" spans="1:14" x14ac:dyDescent="0.2">
      <c r="A11040" t="s">
        <v>16799</v>
      </c>
      <c r="B11040">
        <v>35700</v>
      </c>
      <c r="C11040">
        <v>40800</v>
      </c>
      <c r="D11040">
        <v>45900</v>
      </c>
      <c r="E11040">
        <v>51000</v>
      </c>
      <c r="F11040">
        <v>55080</v>
      </c>
      <c r="G11040">
        <v>59160</v>
      </c>
      <c r="H11040">
        <v>63240</v>
      </c>
      <c r="I11040">
        <v>67320</v>
      </c>
      <c r="J11040">
        <v>71400</v>
      </c>
      <c r="K11040" t="s">
        <v>3090</v>
      </c>
      <c r="L11040">
        <v>9</v>
      </c>
      <c r="M11040">
        <v>60</v>
      </c>
      <c r="N11040" t="s">
        <v>1784</v>
      </c>
    </row>
    <row r="11041" spans="1:14" x14ac:dyDescent="0.2">
      <c r="A11041" t="s">
        <v>16800</v>
      </c>
      <c r="B11041">
        <v>35700</v>
      </c>
      <c r="C11041">
        <v>40800</v>
      </c>
      <c r="D11041">
        <v>45900</v>
      </c>
      <c r="E11041">
        <v>51000</v>
      </c>
      <c r="F11041">
        <v>55080</v>
      </c>
      <c r="G11041">
        <v>59160</v>
      </c>
      <c r="H11041">
        <v>63240</v>
      </c>
      <c r="I11041">
        <v>67320</v>
      </c>
      <c r="J11041">
        <v>71400</v>
      </c>
      <c r="K11041" t="s">
        <v>3090</v>
      </c>
      <c r="L11041">
        <v>9</v>
      </c>
      <c r="M11041">
        <v>60</v>
      </c>
      <c r="N11041" t="s">
        <v>1785</v>
      </c>
    </row>
    <row r="11042" spans="1:14" x14ac:dyDescent="0.2">
      <c r="A11042" t="s">
        <v>16801</v>
      </c>
      <c r="B11042">
        <v>35700</v>
      </c>
      <c r="C11042">
        <v>40800</v>
      </c>
      <c r="D11042">
        <v>45900</v>
      </c>
      <c r="E11042">
        <v>51000</v>
      </c>
      <c r="F11042">
        <v>55080</v>
      </c>
      <c r="G11042">
        <v>59160</v>
      </c>
      <c r="H11042">
        <v>63240</v>
      </c>
      <c r="I11042">
        <v>67320</v>
      </c>
      <c r="J11042">
        <v>71400</v>
      </c>
      <c r="K11042" t="s">
        <v>3090</v>
      </c>
      <c r="L11042">
        <v>9</v>
      </c>
      <c r="M11042">
        <v>60</v>
      </c>
      <c r="N11042" t="s">
        <v>1786</v>
      </c>
    </row>
    <row r="11043" spans="1:14" x14ac:dyDescent="0.2">
      <c r="A11043" t="s">
        <v>16802</v>
      </c>
      <c r="B11043">
        <v>35700</v>
      </c>
      <c r="C11043">
        <v>40800</v>
      </c>
      <c r="D11043">
        <v>45900</v>
      </c>
      <c r="E11043">
        <v>51000</v>
      </c>
      <c r="F11043">
        <v>55080</v>
      </c>
      <c r="G11043">
        <v>59160</v>
      </c>
      <c r="H11043">
        <v>63240</v>
      </c>
      <c r="I11043">
        <v>67320</v>
      </c>
      <c r="J11043">
        <v>71400</v>
      </c>
      <c r="K11043" t="s">
        <v>3090</v>
      </c>
      <c r="L11043">
        <v>9</v>
      </c>
      <c r="M11043">
        <v>60</v>
      </c>
      <c r="N11043" t="s">
        <v>1787</v>
      </c>
    </row>
    <row r="11044" spans="1:14" x14ac:dyDescent="0.2">
      <c r="A11044" t="s">
        <v>16803</v>
      </c>
      <c r="B11044">
        <v>35700</v>
      </c>
      <c r="C11044">
        <v>40800</v>
      </c>
      <c r="D11044">
        <v>45900</v>
      </c>
      <c r="E11044">
        <v>51000</v>
      </c>
      <c r="F11044">
        <v>55080</v>
      </c>
      <c r="G11044">
        <v>59160</v>
      </c>
      <c r="H11044">
        <v>63240</v>
      </c>
      <c r="I11044">
        <v>67320</v>
      </c>
      <c r="J11044">
        <v>71400</v>
      </c>
      <c r="K11044" t="s">
        <v>3090</v>
      </c>
      <c r="L11044">
        <v>9</v>
      </c>
      <c r="M11044">
        <v>60</v>
      </c>
      <c r="N11044" t="s">
        <v>1788</v>
      </c>
    </row>
    <row r="11045" spans="1:14" x14ac:dyDescent="0.2">
      <c r="A11045" t="s">
        <v>16804</v>
      </c>
      <c r="B11045">
        <v>35700</v>
      </c>
      <c r="C11045">
        <v>40800</v>
      </c>
      <c r="D11045">
        <v>45900</v>
      </c>
      <c r="E11045">
        <v>51000</v>
      </c>
      <c r="F11045">
        <v>55080</v>
      </c>
      <c r="G11045">
        <v>59160</v>
      </c>
      <c r="H11045">
        <v>63240</v>
      </c>
      <c r="I11045">
        <v>67320</v>
      </c>
      <c r="J11045">
        <v>71400</v>
      </c>
      <c r="K11045" t="s">
        <v>3090</v>
      </c>
      <c r="L11045">
        <v>9</v>
      </c>
      <c r="M11045">
        <v>60</v>
      </c>
      <c r="N11045" t="s">
        <v>1789</v>
      </c>
    </row>
    <row r="11046" spans="1:14" x14ac:dyDescent="0.2">
      <c r="A11046" t="s">
        <v>16805</v>
      </c>
      <c r="B11046">
        <v>35700</v>
      </c>
      <c r="C11046">
        <v>40800</v>
      </c>
      <c r="D11046">
        <v>45900</v>
      </c>
      <c r="E11046">
        <v>51000</v>
      </c>
      <c r="F11046">
        <v>55080</v>
      </c>
      <c r="G11046">
        <v>59160</v>
      </c>
      <c r="H11046">
        <v>63240</v>
      </c>
      <c r="I11046">
        <v>67320</v>
      </c>
      <c r="J11046">
        <v>71400</v>
      </c>
      <c r="K11046" t="s">
        <v>3090</v>
      </c>
      <c r="L11046">
        <v>9</v>
      </c>
      <c r="M11046">
        <v>60</v>
      </c>
      <c r="N11046" t="s">
        <v>4287</v>
      </c>
    </row>
    <row r="11047" spans="1:14" x14ac:dyDescent="0.2">
      <c r="A11047" t="s">
        <v>16806</v>
      </c>
      <c r="B11047">
        <v>35700</v>
      </c>
      <c r="C11047">
        <v>40800</v>
      </c>
      <c r="D11047">
        <v>45900</v>
      </c>
      <c r="E11047">
        <v>51000</v>
      </c>
      <c r="F11047">
        <v>55080</v>
      </c>
      <c r="G11047">
        <v>59160</v>
      </c>
      <c r="H11047">
        <v>63240</v>
      </c>
      <c r="I11047">
        <v>67320</v>
      </c>
      <c r="J11047">
        <v>71400</v>
      </c>
      <c r="K11047" t="s">
        <v>3090</v>
      </c>
      <c r="L11047">
        <v>9</v>
      </c>
      <c r="M11047">
        <v>60</v>
      </c>
      <c r="N11047" t="s">
        <v>1790</v>
      </c>
    </row>
    <row r="11048" spans="1:14" x14ac:dyDescent="0.2">
      <c r="A11048" t="s">
        <v>16807</v>
      </c>
      <c r="B11048">
        <v>35700</v>
      </c>
      <c r="C11048">
        <v>40800</v>
      </c>
      <c r="D11048">
        <v>45900</v>
      </c>
      <c r="E11048">
        <v>51000</v>
      </c>
      <c r="F11048">
        <v>55080</v>
      </c>
      <c r="G11048">
        <v>59160</v>
      </c>
      <c r="H11048">
        <v>63240</v>
      </c>
      <c r="I11048">
        <v>67320</v>
      </c>
      <c r="J11048">
        <v>71400</v>
      </c>
      <c r="K11048" t="s">
        <v>3090</v>
      </c>
      <c r="L11048">
        <v>9</v>
      </c>
      <c r="M11048">
        <v>60</v>
      </c>
      <c r="N11048" t="s">
        <v>1791</v>
      </c>
    </row>
    <row r="11049" spans="1:14" x14ac:dyDescent="0.2">
      <c r="A11049" t="s">
        <v>16808</v>
      </c>
      <c r="B11049">
        <v>34140</v>
      </c>
      <c r="C11049">
        <v>39000</v>
      </c>
      <c r="D11049">
        <v>43860</v>
      </c>
      <c r="E11049">
        <v>48720</v>
      </c>
      <c r="F11049">
        <v>52620</v>
      </c>
      <c r="G11049">
        <v>56520</v>
      </c>
      <c r="H11049">
        <v>60420</v>
      </c>
      <c r="I11049">
        <v>64320</v>
      </c>
      <c r="J11049">
        <v>68220</v>
      </c>
      <c r="K11049" t="s">
        <v>3090</v>
      </c>
      <c r="L11049">
        <v>11</v>
      </c>
      <c r="M11049">
        <v>60</v>
      </c>
      <c r="N11049" t="s">
        <v>1792</v>
      </c>
    </row>
    <row r="11050" spans="1:14" x14ac:dyDescent="0.2">
      <c r="A11050" t="s">
        <v>16809</v>
      </c>
      <c r="B11050">
        <v>34140</v>
      </c>
      <c r="C11050">
        <v>39000</v>
      </c>
      <c r="D11050">
        <v>43860</v>
      </c>
      <c r="E11050">
        <v>48720</v>
      </c>
      <c r="F11050">
        <v>52620</v>
      </c>
      <c r="G11050">
        <v>56520</v>
      </c>
      <c r="H11050">
        <v>60420</v>
      </c>
      <c r="I11050">
        <v>64320</v>
      </c>
      <c r="J11050">
        <v>68220</v>
      </c>
      <c r="K11050" t="s">
        <v>3090</v>
      </c>
      <c r="L11050">
        <v>11</v>
      </c>
      <c r="M11050">
        <v>60</v>
      </c>
      <c r="N11050" t="s">
        <v>1793</v>
      </c>
    </row>
    <row r="11051" spans="1:14" x14ac:dyDescent="0.2">
      <c r="A11051" t="s">
        <v>16810</v>
      </c>
      <c r="B11051">
        <v>34140</v>
      </c>
      <c r="C11051">
        <v>39000</v>
      </c>
      <c r="D11051">
        <v>43860</v>
      </c>
      <c r="E11051">
        <v>48720</v>
      </c>
      <c r="F11051">
        <v>52620</v>
      </c>
      <c r="G11051">
        <v>56520</v>
      </c>
      <c r="H11051">
        <v>60420</v>
      </c>
      <c r="I11051">
        <v>64320</v>
      </c>
      <c r="J11051">
        <v>68220</v>
      </c>
      <c r="K11051" t="s">
        <v>3090</v>
      </c>
      <c r="L11051">
        <v>11</v>
      </c>
      <c r="M11051">
        <v>60</v>
      </c>
      <c r="N11051" t="s">
        <v>1794</v>
      </c>
    </row>
    <row r="11052" spans="1:14" x14ac:dyDescent="0.2">
      <c r="A11052" t="s">
        <v>16811</v>
      </c>
      <c r="B11052">
        <v>34140</v>
      </c>
      <c r="C11052">
        <v>39000</v>
      </c>
      <c r="D11052">
        <v>43860</v>
      </c>
      <c r="E11052">
        <v>48720</v>
      </c>
      <c r="F11052">
        <v>52620</v>
      </c>
      <c r="G11052">
        <v>56520</v>
      </c>
      <c r="H11052">
        <v>60420</v>
      </c>
      <c r="I11052">
        <v>64320</v>
      </c>
      <c r="J11052">
        <v>68220</v>
      </c>
      <c r="K11052" t="s">
        <v>3090</v>
      </c>
      <c r="L11052">
        <v>11</v>
      </c>
      <c r="M11052">
        <v>60</v>
      </c>
      <c r="N11052" t="s">
        <v>1795</v>
      </c>
    </row>
    <row r="11053" spans="1:14" x14ac:dyDescent="0.2">
      <c r="A11053" t="s">
        <v>16812</v>
      </c>
      <c r="B11053">
        <v>34140</v>
      </c>
      <c r="C11053">
        <v>39000</v>
      </c>
      <c r="D11053">
        <v>43860</v>
      </c>
      <c r="E11053">
        <v>48720</v>
      </c>
      <c r="F11053">
        <v>52620</v>
      </c>
      <c r="G11053">
        <v>56520</v>
      </c>
      <c r="H11053">
        <v>60420</v>
      </c>
      <c r="I11053">
        <v>64320</v>
      </c>
      <c r="J11053">
        <v>68220</v>
      </c>
      <c r="K11053" t="s">
        <v>3090</v>
      </c>
      <c r="L11053">
        <v>11</v>
      </c>
      <c r="M11053">
        <v>60</v>
      </c>
      <c r="N11053" t="s">
        <v>1796</v>
      </c>
    </row>
    <row r="11054" spans="1:14" x14ac:dyDescent="0.2">
      <c r="A11054" t="s">
        <v>16813</v>
      </c>
      <c r="B11054">
        <v>34140</v>
      </c>
      <c r="C11054">
        <v>39000</v>
      </c>
      <c r="D11054">
        <v>43860</v>
      </c>
      <c r="E11054">
        <v>48720</v>
      </c>
      <c r="F11054">
        <v>52620</v>
      </c>
      <c r="G11054">
        <v>56520</v>
      </c>
      <c r="H11054">
        <v>60420</v>
      </c>
      <c r="I11054">
        <v>64320</v>
      </c>
      <c r="J11054">
        <v>68220</v>
      </c>
      <c r="K11054" t="s">
        <v>3090</v>
      </c>
      <c r="L11054">
        <v>11</v>
      </c>
      <c r="M11054">
        <v>60</v>
      </c>
      <c r="N11054" t="s">
        <v>1797</v>
      </c>
    </row>
    <row r="11055" spans="1:14" x14ac:dyDescent="0.2">
      <c r="A11055" t="s">
        <v>16814</v>
      </c>
      <c r="B11055">
        <v>34140</v>
      </c>
      <c r="C11055">
        <v>39000</v>
      </c>
      <c r="D11055">
        <v>43860</v>
      </c>
      <c r="E11055">
        <v>48720</v>
      </c>
      <c r="F11055">
        <v>52620</v>
      </c>
      <c r="G11055">
        <v>56520</v>
      </c>
      <c r="H11055">
        <v>60420</v>
      </c>
      <c r="I11055">
        <v>64320</v>
      </c>
      <c r="J11055">
        <v>68220</v>
      </c>
      <c r="K11055" t="s">
        <v>3090</v>
      </c>
      <c r="L11055">
        <v>11</v>
      </c>
      <c r="M11055">
        <v>60</v>
      </c>
      <c r="N11055" t="s">
        <v>1798</v>
      </c>
    </row>
    <row r="11056" spans="1:14" x14ac:dyDescent="0.2">
      <c r="A11056" t="s">
        <v>16815</v>
      </c>
      <c r="B11056">
        <v>34140</v>
      </c>
      <c r="C11056">
        <v>39000</v>
      </c>
      <c r="D11056">
        <v>43860</v>
      </c>
      <c r="E11056">
        <v>48720</v>
      </c>
      <c r="F11056">
        <v>52620</v>
      </c>
      <c r="G11056">
        <v>56520</v>
      </c>
      <c r="H11056">
        <v>60420</v>
      </c>
      <c r="I11056">
        <v>64320</v>
      </c>
      <c r="J11056">
        <v>68220</v>
      </c>
      <c r="K11056" t="s">
        <v>3090</v>
      </c>
      <c r="L11056">
        <v>11</v>
      </c>
      <c r="M11056">
        <v>60</v>
      </c>
      <c r="N11056" t="s">
        <v>1403</v>
      </c>
    </row>
    <row r="11057" spans="1:14" x14ac:dyDescent="0.2">
      <c r="A11057" t="s">
        <v>16816</v>
      </c>
      <c r="B11057">
        <v>34140</v>
      </c>
      <c r="C11057">
        <v>39000</v>
      </c>
      <c r="D11057">
        <v>43860</v>
      </c>
      <c r="E11057">
        <v>48720</v>
      </c>
      <c r="F11057">
        <v>52620</v>
      </c>
      <c r="G11057">
        <v>56520</v>
      </c>
      <c r="H11057">
        <v>60420</v>
      </c>
      <c r="I11057">
        <v>64320</v>
      </c>
      <c r="J11057">
        <v>68220</v>
      </c>
      <c r="K11057" t="s">
        <v>3090</v>
      </c>
      <c r="L11057">
        <v>11</v>
      </c>
      <c r="M11057">
        <v>60</v>
      </c>
      <c r="N11057" t="s">
        <v>1404</v>
      </c>
    </row>
    <row r="11058" spans="1:14" x14ac:dyDescent="0.2">
      <c r="A11058" t="s">
        <v>16817</v>
      </c>
      <c r="B11058">
        <v>34140</v>
      </c>
      <c r="C11058">
        <v>39000</v>
      </c>
      <c r="D11058">
        <v>43860</v>
      </c>
      <c r="E11058">
        <v>48720</v>
      </c>
      <c r="F11058">
        <v>52620</v>
      </c>
      <c r="G11058">
        <v>56520</v>
      </c>
      <c r="H11058">
        <v>60420</v>
      </c>
      <c r="I11058">
        <v>64320</v>
      </c>
      <c r="J11058">
        <v>68220</v>
      </c>
      <c r="K11058" t="s">
        <v>3090</v>
      </c>
      <c r="L11058">
        <v>11</v>
      </c>
      <c r="M11058">
        <v>60</v>
      </c>
      <c r="N11058" t="s">
        <v>1405</v>
      </c>
    </row>
    <row r="11059" spans="1:14" x14ac:dyDescent="0.2">
      <c r="A11059" t="s">
        <v>16818</v>
      </c>
      <c r="B11059">
        <v>34140</v>
      </c>
      <c r="C11059">
        <v>39000</v>
      </c>
      <c r="D11059">
        <v>43860</v>
      </c>
      <c r="E11059">
        <v>48720</v>
      </c>
      <c r="F11059">
        <v>52620</v>
      </c>
      <c r="G11059">
        <v>56520</v>
      </c>
      <c r="H11059">
        <v>60420</v>
      </c>
      <c r="I11059">
        <v>64320</v>
      </c>
      <c r="J11059">
        <v>68220</v>
      </c>
      <c r="K11059" t="s">
        <v>3090</v>
      </c>
      <c r="L11059">
        <v>11</v>
      </c>
      <c r="M11059">
        <v>60</v>
      </c>
      <c r="N11059" t="s">
        <v>1406</v>
      </c>
    </row>
    <row r="11060" spans="1:14" x14ac:dyDescent="0.2">
      <c r="A11060" t="s">
        <v>16819</v>
      </c>
      <c r="B11060">
        <v>34140</v>
      </c>
      <c r="C11060">
        <v>39000</v>
      </c>
      <c r="D11060">
        <v>43860</v>
      </c>
      <c r="E11060">
        <v>48720</v>
      </c>
      <c r="F11060">
        <v>52620</v>
      </c>
      <c r="G11060">
        <v>56520</v>
      </c>
      <c r="H11060">
        <v>60420</v>
      </c>
      <c r="I11060">
        <v>64320</v>
      </c>
      <c r="J11060">
        <v>68220</v>
      </c>
      <c r="K11060" t="s">
        <v>3090</v>
      </c>
      <c r="L11060">
        <v>11</v>
      </c>
      <c r="M11060">
        <v>60</v>
      </c>
      <c r="N11060" t="s">
        <v>1407</v>
      </c>
    </row>
    <row r="11061" spans="1:14" x14ac:dyDescent="0.2">
      <c r="A11061" t="s">
        <v>16820</v>
      </c>
      <c r="B11061">
        <v>34140</v>
      </c>
      <c r="C11061">
        <v>39000</v>
      </c>
      <c r="D11061">
        <v>43860</v>
      </c>
      <c r="E11061">
        <v>48720</v>
      </c>
      <c r="F11061">
        <v>52620</v>
      </c>
      <c r="G11061">
        <v>56520</v>
      </c>
      <c r="H11061">
        <v>60420</v>
      </c>
      <c r="I11061">
        <v>64320</v>
      </c>
      <c r="J11061">
        <v>68220</v>
      </c>
      <c r="K11061" t="s">
        <v>3090</v>
      </c>
      <c r="L11061">
        <v>11</v>
      </c>
      <c r="M11061">
        <v>60</v>
      </c>
      <c r="N11061" t="s">
        <v>1408</v>
      </c>
    </row>
    <row r="11062" spans="1:14" x14ac:dyDescent="0.2">
      <c r="A11062" t="s">
        <v>16821</v>
      </c>
      <c r="B11062">
        <v>34140</v>
      </c>
      <c r="C11062">
        <v>39000</v>
      </c>
      <c r="D11062">
        <v>43860</v>
      </c>
      <c r="E11062">
        <v>48720</v>
      </c>
      <c r="F11062">
        <v>52620</v>
      </c>
      <c r="G11062">
        <v>56520</v>
      </c>
      <c r="H11062">
        <v>60420</v>
      </c>
      <c r="I11062">
        <v>64320</v>
      </c>
      <c r="J11062">
        <v>68220</v>
      </c>
      <c r="K11062" t="s">
        <v>3090</v>
      </c>
      <c r="L11062">
        <v>11</v>
      </c>
      <c r="M11062">
        <v>60</v>
      </c>
      <c r="N11062" t="s">
        <v>1409</v>
      </c>
    </row>
    <row r="11063" spans="1:14" x14ac:dyDescent="0.2">
      <c r="A11063" t="s">
        <v>16822</v>
      </c>
      <c r="B11063">
        <v>34140</v>
      </c>
      <c r="C11063">
        <v>39000</v>
      </c>
      <c r="D11063">
        <v>43860</v>
      </c>
      <c r="E11063">
        <v>48720</v>
      </c>
      <c r="F11063">
        <v>52620</v>
      </c>
      <c r="G11063">
        <v>56520</v>
      </c>
      <c r="H11063">
        <v>60420</v>
      </c>
      <c r="I11063">
        <v>64320</v>
      </c>
      <c r="J11063">
        <v>68220</v>
      </c>
      <c r="K11063" t="s">
        <v>3090</v>
      </c>
      <c r="L11063">
        <v>11</v>
      </c>
      <c r="M11063">
        <v>60</v>
      </c>
      <c r="N11063" t="s">
        <v>1410</v>
      </c>
    </row>
    <row r="11064" spans="1:14" x14ac:dyDescent="0.2">
      <c r="A11064" t="s">
        <v>16823</v>
      </c>
      <c r="B11064">
        <v>34140</v>
      </c>
      <c r="C11064">
        <v>39000</v>
      </c>
      <c r="D11064">
        <v>43860</v>
      </c>
      <c r="E11064">
        <v>48720</v>
      </c>
      <c r="F11064">
        <v>52620</v>
      </c>
      <c r="G11064">
        <v>56520</v>
      </c>
      <c r="H11064">
        <v>60420</v>
      </c>
      <c r="I11064">
        <v>64320</v>
      </c>
      <c r="J11064">
        <v>68220</v>
      </c>
      <c r="K11064" t="s">
        <v>3090</v>
      </c>
      <c r="L11064">
        <v>11</v>
      </c>
      <c r="M11064">
        <v>60</v>
      </c>
      <c r="N11064" t="s">
        <v>1411</v>
      </c>
    </row>
    <row r="11065" spans="1:14" x14ac:dyDescent="0.2">
      <c r="A11065" t="s">
        <v>16824</v>
      </c>
      <c r="B11065">
        <v>34140</v>
      </c>
      <c r="C11065">
        <v>39000</v>
      </c>
      <c r="D11065">
        <v>43860</v>
      </c>
      <c r="E11065">
        <v>48720</v>
      </c>
      <c r="F11065">
        <v>52620</v>
      </c>
      <c r="G11065">
        <v>56520</v>
      </c>
      <c r="H11065">
        <v>60420</v>
      </c>
      <c r="I11065">
        <v>64320</v>
      </c>
      <c r="J11065">
        <v>68220</v>
      </c>
      <c r="K11065" t="s">
        <v>3090</v>
      </c>
      <c r="L11065">
        <v>11</v>
      </c>
      <c r="M11065">
        <v>60</v>
      </c>
      <c r="N11065" t="s">
        <v>1412</v>
      </c>
    </row>
    <row r="11066" spans="1:14" x14ac:dyDescent="0.2">
      <c r="A11066" t="s">
        <v>16825</v>
      </c>
      <c r="B11066">
        <v>34140</v>
      </c>
      <c r="C11066">
        <v>39000</v>
      </c>
      <c r="D11066">
        <v>43860</v>
      </c>
      <c r="E11066">
        <v>48720</v>
      </c>
      <c r="F11066">
        <v>52620</v>
      </c>
      <c r="G11066">
        <v>56520</v>
      </c>
      <c r="H11066">
        <v>60420</v>
      </c>
      <c r="I11066">
        <v>64320</v>
      </c>
      <c r="J11066">
        <v>68220</v>
      </c>
      <c r="K11066" t="s">
        <v>3090</v>
      </c>
      <c r="L11066">
        <v>11</v>
      </c>
      <c r="M11066">
        <v>60</v>
      </c>
      <c r="N11066" t="s">
        <v>1413</v>
      </c>
    </row>
    <row r="11067" spans="1:14" x14ac:dyDescent="0.2">
      <c r="A11067" t="s">
        <v>16826</v>
      </c>
      <c r="B11067">
        <v>34140</v>
      </c>
      <c r="C11067">
        <v>39000</v>
      </c>
      <c r="D11067">
        <v>43860</v>
      </c>
      <c r="E11067">
        <v>48720</v>
      </c>
      <c r="F11067">
        <v>52620</v>
      </c>
      <c r="G11067">
        <v>56520</v>
      </c>
      <c r="H11067">
        <v>60420</v>
      </c>
      <c r="I11067">
        <v>64320</v>
      </c>
      <c r="J11067">
        <v>68220</v>
      </c>
      <c r="K11067" t="s">
        <v>3090</v>
      </c>
      <c r="L11067">
        <v>11</v>
      </c>
      <c r="M11067">
        <v>60</v>
      </c>
      <c r="N11067" t="s">
        <v>1414</v>
      </c>
    </row>
    <row r="11068" spans="1:14" x14ac:dyDescent="0.2">
      <c r="A11068" t="s">
        <v>16827</v>
      </c>
      <c r="B11068">
        <v>34140</v>
      </c>
      <c r="C11068">
        <v>39000</v>
      </c>
      <c r="D11068">
        <v>43860</v>
      </c>
      <c r="E11068">
        <v>48720</v>
      </c>
      <c r="F11068">
        <v>52620</v>
      </c>
      <c r="G11068">
        <v>56520</v>
      </c>
      <c r="H11068">
        <v>60420</v>
      </c>
      <c r="I11068">
        <v>64320</v>
      </c>
      <c r="J11068">
        <v>68220</v>
      </c>
      <c r="K11068" t="s">
        <v>3090</v>
      </c>
      <c r="L11068">
        <v>11</v>
      </c>
      <c r="M11068">
        <v>60</v>
      </c>
      <c r="N11068" t="s">
        <v>1415</v>
      </c>
    </row>
    <row r="11069" spans="1:14" x14ac:dyDescent="0.2">
      <c r="A11069" t="s">
        <v>16828</v>
      </c>
      <c r="B11069">
        <v>34140</v>
      </c>
      <c r="C11069">
        <v>39000</v>
      </c>
      <c r="D11069">
        <v>43860</v>
      </c>
      <c r="E11069">
        <v>48720</v>
      </c>
      <c r="F11069">
        <v>52620</v>
      </c>
      <c r="G11069">
        <v>56520</v>
      </c>
      <c r="H11069">
        <v>60420</v>
      </c>
      <c r="I11069">
        <v>64320</v>
      </c>
      <c r="J11069">
        <v>68220</v>
      </c>
      <c r="K11069" t="s">
        <v>3090</v>
      </c>
      <c r="L11069">
        <v>11</v>
      </c>
      <c r="M11069">
        <v>60</v>
      </c>
      <c r="N11069" t="s">
        <v>1416</v>
      </c>
    </row>
    <row r="11070" spans="1:14" x14ac:dyDescent="0.2">
      <c r="A11070" t="s">
        <v>16829</v>
      </c>
      <c r="B11070">
        <v>34140</v>
      </c>
      <c r="C11070">
        <v>39000</v>
      </c>
      <c r="D11070">
        <v>43860</v>
      </c>
      <c r="E11070">
        <v>48720</v>
      </c>
      <c r="F11070">
        <v>52620</v>
      </c>
      <c r="G11070">
        <v>56520</v>
      </c>
      <c r="H11070">
        <v>60420</v>
      </c>
      <c r="I11070">
        <v>64320</v>
      </c>
      <c r="J11070">
        <v>68220</v>
      </c>
      <c r="K11070" t="s">
        <v>3090</v>
      </c>
      <c r="L11070">
        <v>11</v>
      </c>
      <c r="M11070">
        <v>60</v>
      </c>
      <c r="N11070" t="s">
        <v>1417</v>
      </c>
    </row>
    <row r="11071" spans="1:14" x14ac:dyDescent="0.2">
      <c r="A11071" t="s">
        <v>16830</v>
      </c>
      <c r="B11071">
        <v>34140</v>
      </c>
      <c r="C11071">
        <v>39000</v>
      </c>
      <c r="D11071">
        <v>43860</v>
      </c>
      <c r="E11071">
        <v>48720</v>
      </c>
      <c r="F11071">
        <v>52620</v>
      </c>
      <c r="G11071">
        <v>56520</v>
      </c>
      <c r="H11071">
        <v>60420</v>
      </c>
      <c r="I11071">
        <v>64320</v>
      </c>
      <c r="J11071">
        <v>68220</v>
      </c>
      <c r="K11071" t="s">
        <v>3090</v>
      </c>
      <c r="L11071">
        <v>11</v>
      </c>
      <c r="M11071">
        <v>60</v>
      </c>
      <c r="N11071" t="s">
        <v>1418</v>
      </c>
    </row>
    <row r="11072" spans="1:14" x14ac:dyDescent="0.2">
      <c r="A11072" t="s">
        <v>16831</v>
      </c>
      <c r="B11072">
        <v>34140</v>
      </c>
      <c r="C11072">
        <v>39000</v>
      </c>
      <c r="D11072">
        <v>43860</v>
      </c>
      <c r="E11072">
        <v>48720</v>
      </c>
      <c r="F11072">
        <v>52620</v>
      </c>
      <c r="G11072">
        <v>56520</v>
      </c>
      <c r="H11072">
        <v>60420</v>
      </c>
      <c r="I11072">
        <v>64320</v>
      </c>
      <c r="J11072">
        <v>68220</v>
      </c>
      <c r="K11072" t="s">
        <v>3090</v>
      </c>
      <c r="L11072">
        <v>11</v>
      </c>
      <c r="M11072">
        <v>60</v>
      </c>
      <c r="N11072" t="s">
        <v>1419</v>
      </c>
    </row>
    <row r="11073" spans="1:14" x14ac:dyDescent="0.2">
      <c r="A11073" t="s">
        <v>16832</v>
      </c>
      <c r="B11073">
        <v>34140</v>
      </c>
      <c r="C11073">
        <v>39000</v>
      </c>
      <c r="D11073">
        <v>43860</v>
      </c>
      <c r="E11073">
        <v>48720</v>
      </c>
      <c r="F11073">
        <v>52620</v>
      </c>
      <c r="G11073">
        <v>56520</v>
      </c>
      <c r="H11073">
        <v>60420</v>
      </c>
      <c r="I11073">
        <v>64320</v>
      </c>
      <c r="J11073">
        <v>68220</v>
      </c>
      <c r="K11073" t="s">
        <v>3090</v>
      </c>
      <c r="L11073">
        <v>11</v>
      </c>
      <c r="M11073">
        <v>60</v>
      </c>
      <c r="N11073" t="s">
        <v>1420</v>
      </c>
    </row>
    <row r="11074" spans="1:14" x14ac:dyDescent="0.2">
      <c r="A11074" t="s">
        <v>16833</v>
      </c>
      <c r="B11074">
        <v>34140</v>
      </c>
      <c r="C11074">
        <v>39000</v>
      </c>
      <c r="D11074">
        <v>43860</v>
      </c>
      <c r="E11074">
        <v>48720</v>
      </c>
      <c r="F11074">
        <v>52620</v>
      </c>
      <c r="G11074">
        <v>56520</v>
      </c>
      <c r="H11074">
        <v>60420</v>
      </c>
      <c r="I11074">
        <v>64320</v>
      </c>
      <c r="J11074">
        <v>68220</v>
      </c>
      <c r="K11074" t="s">
        <v>3090</v>
      </c>
      <c r="L11074">
        <v>11</v>
      </c>
      <c r="M11074">
        <v>60</v>
      </c>
      <c r="N11074" t="s">
        <v>1421</v>
      </c>
    </row>
    <row r="11075" spans="1:14" x14ac:dyDescent="0.2">
      <c r="A11075" t="s">
        <v>16834</v>
      </c>
      <c r="B11075">
        <v>34140</v>
      </c>
      <c r="C11075">
        <v>39000</v>
      </c>
      <c r="D11075">
        <v>43860</v>
      </c>
      <c r="E11075">
        <v>48720</v>
      </c>
      <c r="F11075">
        <v>52620</v>
      </c>
      <c r="G11075">
        <v>56520</v>
      </c>
      <c r="H11075">
        <v>60420</v>
      </c>
      <c r="I11075">
        <v>64320</v>
      </c>
      <c r="J11075">
        <v>68220</v>
      </c>
      <c r="K11075" t="s">
        <v>3090</v>
      </c>
      <c r="L11075">
        <v>11</v>
      </c>
      <c r="M11075">
        <v>60</v>
      </c>
      <c r="N11075" t="s">
        <v>1422</v>
      </c>
    </row>
    <row r="11076" spans="1:14" x14ac:dyDescent="0.2">
      <c r="A11076" t="s">
        <v>16835</v>
      </c>
      <c r="B11076">
        <v>34140</v>
      </c>
      <c r="C11076">
        <v>39000</v>
      </c>
      <c r="D11076">
        <v>43860</v>
      </c>
      <c r="E11076">
        <v>48720</v>
      </c>
      <c r="F11076">
        <v>52620</v>
      </c>
      <c r="G11076">
        <v>56520</v>
      </c>
      <c r="H11076">
        <v>60420</v>
      </c>
      <c r="I11076">
        <v>64320</v>
      </c>
      <c r="J11076">
        <v>68220</v>
      </c>
      <c r="K11076" t="s">
        <v>3090</v>
      </c>
      <c r="L11076">
        <v>11</v>
      </c>
      <c r="M11076">
        <v>60</v>
      </c>
      <c r="N11076" t="s">
        <v>1423</v>
      </c>
    </row>
    <row r="11077" spans="1:14" x14ac:dyDescent="0.2">
      <c r="A11077" t="s">
        <v>16836</v>
      </c>
      <c r="B11077">
        <v>34140</v>
      </c>
      <c r="C11077">
        <v>39000</v>
      </c>
      <c r="D11077">
        <v>43860</v>
      </c>
      <c r="E11077">
        <v>48720</v>
      </c>
      <c r="F11077">
        <v>52620</v>
      </c>
      <c r="G11077">
        <v>56520</v>
      </c>
      <c r="H11077">
        <v>60420</v>
      </c>
      <c r="I11077">
        <v>64320</v>
      </c>
      <c r="J11077">
        <v>68220</v>
      </c>
      <c r="K11077" t="s">
        <v>3090</v>
      </c>
      <c r="L11077">
        <v>11</v>
      </c>
      <c r="M11077">
        <v>60</v>
      </c>
      <c r="N11077" t="s">
        <v>1424</v>
      </c>
    </row>
    <row r="11078" spans="1:14" x14ac:dyDescent="0.2">
      <c r="A11078" t="s">
        <v>16837</v>
      </c>
      <c r="B11078">
        <v>34140</v>
      </c>
      <c r="C11078">
        <v>39000</v>
      </c>
      <c r="D11078">
        <v>43860</v>
      </c>
      <c r="E11078">
        <v>48720</v>
      </c>
      <c r="F11078">
        <v>52620</v>
      </c>
      <c r="G11078">
        <v>56520</v>
      </c>
      <c r="H11078">
        <v>60420</v>
      </c>
      <c r="I11078">
        <v>64320</v>
      </c>
      <c r="J11078">
        <v>68220</v>
      </c>
      <c r="K11078" t="s">
        <v>3090</v>
      </c>
      <c r="L11078">
        <v>11</v>
      </c>
      <c r="M11078">
        <v>60</v>
      </c>
      <c r="N11078" t="s">
        <v>1425</v>
      </c>
    </row>
    <row r="11079" spans="1:14" x14ac:dyDescent="0.2">
      <c r="A11079" t="s">
        <v>16838</v>
      </c>
      <c r="B11079">
        <v>35040</v>
      </c>
      <c r="C11079">
        <v>40020</v>
      </c>
      <c r="D11079">
        <v>45000</v>
      </c>
      <c r="E11079">
        <v>49980</v>
      </c>
      <c r="F11079">
        <v>54000</v>
      </c>
      <c r="G11079">
        <v>58020</v>
      </c>
      <c r="H11079">
        <v>61980</v>
      </c>
      <c r="I11079">
        <v>66000</v>
      </c>
      <c r="J11079">
        <v>70020</v>
      </c>
      <c r="K11079" t="s">
        <v>3090</v>
      </c>
      <c r="L11079">
        <v>13</v>
      </c>
      <c r="M11079">
        <v>60</v>
      </c>
      <c r="N11079" t="s">
        <v>1426</v>
      </c>
    </row>
    <row r="11080" spans="1:14" x14ac:dyDescent="0.2">
      <c r="A11080" t="s">
        <v>16839</v>
      </c>
      <c r="B11080">
        <v>35040</v>
      </c>
      <c r="C11080">
        <v>40020</v>
      </c>
      <c r="D11080">
        <v>45000</v>
      </c>
      <c r="E11080">
        <v>49980</v>
      </c>
      <c r="F11080">
        <v>54000</v>
      </c>
      <c r="G11080">
        <v>58020</v>
      </c>
      <c r="H11080">
        <v>61980</v>
      </c>
      <c r="I11080">
        <v>66000</v>
      </c>
      <c r="J11080">
        <v>70020</v>
      </c>
      <c r="K11080" t="s">
        <v>3090</v>
      </c>
      <c r="L11080">
        <v>13</v>
      </c>
      <c r="M11080">
        <v>60</v>
      </c>
      <c r="N11080" t="s">
        <v>1427</v>
      </c>
    </row>
    <row r="11081" spans="1:14" x14ac:dyDescent="0.2">
      <c r="A11081" t="s">
        <v>16840</v>
      </c>
      <c r="B11081">
        <v>35040</v>
      </c>
      <c r="C11081">
        <v>40020</v>
      </c>
      <c r="D11081">
        <v>45000</v>
      </c>
      <c r="E11081">
        <v>49980</v>
      </c>
      <c r="F11081">
        <v>54000</v>
      </c>
      <c r="G11081">
        <v>58020</v>
      </c>
      <c r="H11081">
        <v>61980</v>
      </c>
      <c r="I11081">
        <v>66000</v>
      </c>
      <c r="J11081">
        <v>70020</v>
      </c>
      <c r="K11081" t="s">
        <v>3090</v>
      </c>
      <c r="L11081">
        <v>13</v>
      </c>
      <c r="M11081">
        <v>60</v>
      </c>
      <c r="N11081" t="s">
        <v>1428</v>
      </c>
    </row>
    <row r="11082" spans="1:14" x14ac:dyDescent="0.2">
      <c r="A11082" t="s">
        <v>16841</v>
      </c>
      <c r="B11082">
        <v>35040</v>
      </c>
      <c r="C11082">
        <v>40020</v>
      </c>
      <c r="D11082">
        <v>45000</v>
      </c>
      <c r="E11082">
        <v>49980</v>
      </c>
      <c r="F11082">
        <v>54000</v>
      </c>
      <c r="G11082">
        <v>58020</v>
      </c>
      <c r="H11082">
        <v>61980</v>
      </c>
      <c r="I11082">
        <v>66000</v>
      </c>
      <c r="J11082">
        <v>70020</v>
      </c>
      <c r="K11082" t="s">
        <v>3090</v>
      </c>
      <c r="L11082">
        <v>13</v>
      </c>
      <c r="M11082">
        <v>60</v>
      </c>
      <c r="N11082" t="s">
        <v>1429</v>
      </c>
    </row>
    <row r="11083" spans="1:14" x14ac:dyDescent="0.2">
      <c r="A11083" t="s">
        <v>16842</v>
      </c>
      <c r="B11083">
        <v>35040</v>
      </c>
      <c r="C11083">
        <v>40020</v>
      </c>
      <c r="D11083">
        <v>45000</v>
      </c>
      <c r="E11083">
        <v>49980</v>
      </c>
      <c r="F11083">
        <v>54000</v>
      </c>
      <c r="G11083">
        <v>58020</v>
      </c>
      <c r="H11083">
        <v>61980</v>
      </c>
      <c r="I11083">
        <v>66000</v>
      </c>
      <c r="J11083">
        <v>70020</v>
      </c>
      <c r="K11083" t="s">
        <v>3090</v>
      </c>
      <c r="L11083">
        <v>13</v>
      </c>
      <c r="M11083">
        <v>60</v>
      </c>
      <c r="N11083" t="s">
        <v>1430</v>
      </c>
    </row>
    <row r="11084" spans="1:14" x14ac:dyDescent="0.2">
      <c r="A11084" t="s">
        <v>16843</v>
      </c>
      <c r="B11084">
        <v>35040</v>
      </c>
      <c r="C11084">
        <v>40020</v>
      </c>
      <c r="D11084">
        <v>45000</v>
      </c>
      <c r="E11084">
        <v>49980</v>
      </c>
      <c r="F11084">
        <v>54000</v>
      </c>
      <c r="G11084">
        <v>58020</v>
      </c>
      <c r="H11084">
        <v>61980</v>
      </c>
      <c r="I11084">
        <v>66000</v>
      </c>
      <c r="J11084">
        <v>70020</v>
      </c>
      <c r="K11084" t="s">
        <v>3090</v>
      </c>
      <c r="L11084">
        <v>13</v>
      </c>
      <c r="M11084">
        <v>60</v>
      </c>
      <c r="N11084" t="s">
        <v>1431</v>
      </c>
    </row>
    <row r="11085" spans="1:14" x14ac:dyDescent="0.2">
      <c r="A11085" t="s">
        <v>16844</v>
      </c>
      <c r="B11085">
        <v>35040</v>
      </c>
      <c r="C11085">
        <v>40020</v>
      </c>
      <c r="D11085">
        <v>45000</v>
      </c>
      <c r="E11085">
        <v>49980</v>
      </c>
      <c r="F11085">
        <v>54000</v>
      </c>
      <c r="G11085">
        <v>58020</v>
      </c>
      <c r="H11085">
        <v>61980</v>
      </c>
      <c r="I11085">
        <v>66000</v>
      </c>
      <c r="J11085">
        <v>70020</v>
      </c>
      <c r="K11085" t="s">
        <v>3090</v>
      </c>
      <c r="L11085">
        <v>13</v>
      </c>
      <c r="M11085">
        <v>60</v>
      </c>
      <c r="N11085" t="s">
        <v>1432</v>
      </c>
    </row>
    <row r="11086" spans="1:14" x14ac:dyDescent="0.2">
      <c r="A11086" t="s">
        <v>16845</v>
      </c>
      <c r="B11086">
        <v>35040</v>
      </c>
      <c r="C11086">
        <v>40020</v>
      </c>
      <c r="D11086">
        <v>45000</v>
      </c>
      <c r="E11086">
        <v>49980</v>
      </c>
      <c r="F11086">
        <v>54000</v>
      </c>
      <c r="G11086">
        <v>58020</v>
      </c>
      <c r="H11086">
        <v>61980</v>
      </c>
      <c r="I11086">
        <v>66000</v>
      </c>
      <c r="J11086">
        <v>70020</v>
      </c>
      <c r="K11086" t="s">
        <v>3090</v>
      </c>
      <c r="L11086">
        <v>13</v>
      </c>
      <c r="M11086">
        <v>60</v>
      </c>
      <c r="N11086" t="s">
        <v>1433</v>
      </c>
    </row>
    <row r="11087" spans="1:14" x14ac:dyDescent="0.2">
      <c r="A11087" t="s">
        <v>16846</v>
      </c>
      <c r="B11087">
        <v>35040</v>
      </c>
      <c r="C11087">
        <v>40020</v>
      </c>
      <c r="D11087">
        <v>45000</v>
      </c>
      <c r="E11087">
        <v>49980</v>
      </c>
      <c r="F11087">
        <v>54000</v>
      </c>
      <c r="G11087">
        <v>58020</v>
      </c>
      <c r="H11087">
        <v>61980</v>
      </c>
      <c r="I11087">
        <v>66000</v>
      </c>
      <c r="J11087">
        <v>70020</v>
      </c>
      <c r="K11087" t="s">
        <v>3090</v>
      </c>
      <c r="L11087">
        <v>13</v>
      </c>
      <c r="M11087">
        <v>60</v>
      </c>
      <c r="N11087" t="s">
        <v>5539</v>
      </c>
    </row>
    <row r="11088" spans="1:14" x14ac:dyDescent="0.2">
      <c r="A11088" t="s">
        <v>16847</v>
      </c>
      <c r="B11088">
        <v>35040</v>
      </c>
      <c r="C11088">
        <v>40020</v>
      </c>
      <c r="D11088">
        <v>45000</v>
      </c>
      <c r="E11088">
        <v>49980</v>
      </c>
      <c r="F11088">
        <v>54000</v>
      </c>
      <c r="G11088">
        <v>58020</v>
      </c>
      <c r="H11088">
        <v>61980</v>
      </c>
      <c r="I11088">
        <v>66000</v>
      </c>
      <c r="J11088">
        <v>70020</v>
      </c>
      <c r="K11088" t="s">
        <v>3090</v>
      </c>
      <c r="L11088">
        <v>13</v>
      </c>
      <c r="M11088">
        <v>60</v>
      </c>
      <c r="N11088" t="s">
        <v>1434</v>
      </c>
    </row>
    <row r="11089" spans="1:14" x14ac:dyDescent="0.2">
      <c r="A11089" t="s">
        <v>16848</v>
      </c>
      <c r="B11089">
        <v>35040</v>
      </c>
      <c r="C11089">
        <v>40020</v>
      </c>
      <c r="D11089">
        <v>45000</v>
      </c>
      <c r="E11089">
        <v>49980</v>
      </c>
      <c r="F11089">
        <v>54000</v>
      </c>
      <c r="G11089">
        <v>58020</v>
      </c>
      <c r="H11089">
        <v>61980</v>
      </c>
      <c r="I11089">
        <v>66000</v>
      </c>
      <c r="J11089">
        <v>70020</v>
      </c>
      <c r="K11089" t="s">
        <v>3090</v>
      </c>
      <c r="L11089">
        <v>13</v>
      </c>
      <c r="M11089">
        <v>60</v>
      </c>
      <c r="N11089" t="s">
        <v>1435</v>
      </c>
    </row>
    <row r="11090" spans="1:14" x14ac:dyDescent="0.2">
      <c r="A11090" t="s">
        <v>16849</v>
      </c>
      <c r="B11090">
        <v>35040</v>
      </c>
      <c r="C11090">
        <v>40020</v>
      </c>
      <c r="D11090">
        <v>45000</v>
      </c>
      <c r="E11090">
        <v>49980</v>
      </c>
      <c r="F11090">
        <v>54000</v>
      </c>
      <c r="G11090">
        <v>58020</v>
      </c>
      <c r="H11090">
        <v>61980</v>
      </c>
      <c r="I11090">
        <v>66000</v>
      </c>
      <c r="J11090">
        <v>70020</v>
      </c>
      <c r="K11090" t="s">
        <v>3090</v>
      </c>
      <c r="L11090">
        <v>13</v>
      </c>
      <c r="M11090">
        <v>60</v>
      </c>
      <c r="N11090" t="s">
        <v>1436</v>
      </c>
    </row>
    <row r="11091" spans="1:14" x14ac:dyDescent="0.2">
      <c r="A11091" t="s">
        <v>16850</v>
      </c>
      <c r="B11091">
        <v>35040</v>
      </c>
      <c r="C11091">
        <v>40020</v>
      </c>
      <c r="D11091">
        <v>45000</v>
      </c>
      <c r="E11091">
        <v>49980</v>
      </c>
      <c r="F11091">
        <v>54000</v>
      </c>
      <c r="G11091">
        <v>58020</v>
      </c>
      <c r="H11091">
        <v>61980</v>
      </c>
      <c r="I11091">
        <v>66000</v>
      </c>
      <c r="J11091">
        <v>70020</v>
      </c>
      <c r="K11091" t="s">
        <v>3090</v>
      </c>
      <c r="L11091">
        <v>13</v>
      </c>
      <c r="M11091">
        <v>60</v>
      </c>
      <c r="N11091" t="s">
        <v>1437</v>
      </c>
    </row>
    <row r="11092" spans="1:14" x14ac:dyDescent="0.2">
      <c r="A11092" t="s">
        <v>16851</v>
      </c>
      <c r="B11092">
        <v>35040</v>
      </c>
      <c r="C11092">
        <v>40020</v>
      </c>
      <c r="D11092">
        <v>45000</v>
      </c>
      <c r="E11092">
        <v>49980</v>
      </c>
      <c r="F11092">
        <v>54000</v>
      </c>
      <c r="G11092">
        <v>58020</v>
      </c>
      <c r="H11092">
        <v>61980</v>
      </c>
      <c r="I11092">
        <v>66000</v>
      </c>
      <c r="J11092">
        <v>70020</v>
      </c>
      <c r="K11092" t="s">
        <v>3090</v>
      </c>
      <c r="L11092">
        <v>13</v>
      </c>
      <c r="M11092">
        <v>60</v>
      </c>
      <c r="N11092" t="s">
        <v>1439</v>
      </c>
    </row>
    <row r="11093" spans="1:14" x14ac:dyDescent="0.2">
      <c r="A11093" t="s">
        <v>16852</v>
      </c>
      <c r="B11093">
        <v>35040</v>
      </c>
      <c r="C11093">
        <v>40020</v>
      </c>
      <c r="D11093">
        <v>45000</v>
      </c>
      <c r="E11093">
        <v>49980</v>
      </c>
      <c r="F11093">
        <v>54000</v>
      </c>
      <c r="G11093">
        <v>58020</v>
      </c>
      <c r="H11093">
        <v>61980</v>
      </c>
      <c r="I11093">
        <v>66000</v>
      </c>
      <c r="J11093">
        <v>70020</v>
      </c>
      <c r="K11093" t="s">
        <v>3090</v>
      </c>
      <c r="L11093">
        <v>13</v>
      </c>
      <c r="M11093">
        <v>60</v>
      </c>
      <c r="N11093" t="s">
        <v>1438</v>
      </c>
    </row>
    <row r="11094" spans="1:14" x14ac:dyDescent="0.2">
      <c r="A11094" t="s">
        <v>16853</v>
      </c>
      <c r="B11094">
        <v>35040</v>
      </c>
      <c r="C11094">
        <v>40020</v>
      </c>
      <c r="D11094">
        <v>45000</v>
      </c>
      <c r="E11094">
        <v>49980</v>
      </c>
      <c r="F11094">
        <v>54000</v>
      </c>
      <c r="G11094">
        <v>58020</v>
      </c>
      <c r="H11094">
        <v>61980</v>
      </c>
      <c r="I11094">
        <v>66000</v>
      </c>
      <c r="J11094">
        <v>70020</v>
      </c>
      <c r="K11094" t="s">
        <v>3090</v>
      </c>
      <c r="L11094">
        <v>13</v>
      </c>
      <c r="M11094">
        <v>60</v>
      </c>
      <c r="N11094" t="s">
        <v>1440</v>
      </c>
    </row>
    <row r="11095" spans="1:14" x14ac:dyDescent="0.2">
      <c r="A11095" t="s">
        <v>16854</v>
      </c>
      <c r="B11095">
        <v>35040</v>
      </c>
      <c r="C11095">
        <v>40020</v>
      </c>
      <c r="D11095">
        <v>45000</v>
      </c>
      <c r="E11095">
        <v>49980</v>
      </c>
      <c r="F11095">
        <v>54000</v>
      </c>
      <c r="G11095">
        <v>58020</v>
      </c>
      <c r="H11095">
        <v>61980</v>
      </c>
      <c r="I11095">
        <v>66000</v>
      </c>
      <c r="J11095">
        <v>70020</v>
      </c>
      <c r="K11095" t="s">
        <v>3090</v>
      </c>
      <c r="L11095">
        <v>13</v>
      </c>
      <c r="M11095">
        <v>60</v>
      </c>
      <c r="N11095" t="s">
        <v>1441</v>
      </c>
    </row>
    <row r="11096" spans="1:14" x14ac:dyDescent="0.2">
      <c r="A11096" t="s">
        <v>16855</v>
      </c>
      <c r="B11096">
        <v>35040</v>
      </c>
      <c r="C11096">
        <v>40020</v>
      </c>
      <c r="D11096">
        <v>45000</v>
      </c>
      <c r="E11096">
        <v>49980</v>
      </c>
      <c r="F11096">
        <v>54000</v>
      </c>
      <c r="G11096">
        <v>58020</v>
      </c>
      <c r="H11096">
        <v>61980</v>
      </c>
      <c r="I11096">
        <v>66000</v>
      </c>
      <c r="J11096">
        <v>70020</v>
      </c>
      <c r="K11096" t="s">
        <v>3090</v>
      </c>
      <c r="L11096">
        <v>13</v>
      </c>
      <c r="M11096">
        <v>60</v>
      </c>
      <c r="N11096" t="s">
        <v>1442</v>
      </c>
    </row>
    <row r="11097" spans="1:14" x14ac:dyDescent="0.2">
      <c r="A11097" t="s">
        <v>16856</v>
      </c>
      <c r="B11097">
        <v>35040</v>
      </c>
      <c r="C11097">
        <v>40020</v>
      </c>
      <c r="D11097">
        <v>45000</v>
      </c>
      <c r="E11097">
        <v>49980</v>
      </c>
      <c r="F11097">
        <v>54000</v>
      </c>
      <c r="G11097">
        <v>58020</v>
      </c>
      <c r="H11097">
        <v>61980</v>
      </c>
      <c r="I11097">
        <v>66000</v>
      </c>
      <c r="J11097">
        <v>70020</v>
      </c>
      <c r="K11097" t="s">
        <v>3090</v>
      </c>
      <c r="L11097">
        <v>13</v>
      </c>
      <c r="M11097">
        <v>60</v>
      </c>
      <c r="N11097" t="s">
        <v>1443</v>
      </c>
    </row>
    <row r="11098" spans="1:14" x14ac:dyDescent="0.2">
      <c r="A11098" t="s">
        <v>16857</v>
      </c>
      <c r="B11098">
        <v>35040</v>
      </c>
      <c r="C11098">
        <v>40020</v>
      </c>
      <c r="D11098">
        <v>45000</v>
      </c>
      <c r="E11098">
        <v>49980</v>
      </c>
      <c r="F11098">
        <v>54000</v>
      </c>
      <c r="G11098">
        <v>58020</v>
      </c>
      <c r="H11098">
        <v>61980</v>
      </c>
      <c r="I11098">
        <v>66000</v>
      </c>
      <c r="J11098">
        <v>70020</v>
      </c>
      <c r="K11098" t="s">
        <v>3090</v>
      </c>
      <c r="L11098">
        <v>13</v>
      </c>
      <c r="M11098">
        <v>60</v>
      </c>
      <c r="N11098" t="s">
        <v>1444</v>
      </c>
    </row>
    <row r="11099" spans="1:14" x14ac:dyDescent="0.2">
      <c r="A11099" t="s">
        <v>16858</v>
      </c>
      <c r="B11099">
        <v>35820</v>
      </c>
      <c r="C11099">
        <v>40920</v>
      </c>
      <c r="D11099">
        <v>46020</v>
      </c>
      <c r="E11099">
        <v>51120</v>
      </c>
      <c r="F11099">
        <v>55260</v>
      </c>
      <c r="G11099">
        <v>59340</v>
      </c>
      <c r="H11099">
        <v>63420</v>
      </c>
      <c r="I11099">
        <v>67500</v>
      </c>
      <c r="J11099">
        <v>71580</v>
      </c>
      <c r="K11099" t="s">
        <v>3090</v>
      </c>
      <c r="L11099">
        <v>15</v>
      </c>
      <c r="M11099">
        <v>60</v>
      </c>
      <c r="N11099" t="s">
        <v>1445</v>
      </c>
    </row>
    <row r="11100" spans="1:14" x14ac:dyDescent="0.2">
      <c r="A11100" t="s">
        <v>16859</v>
      </c>
      <c r="B11100">
        <v>35820</v>
      </c>
      <c r="C11100">
        <v>40920</v>
      </c>
      <c r="D11100">
        <v>46020</v>
      </c>
      <c r="E11100">
        <v>51120</v>
      </c>
      <c r="F11100">
        <v>55260</v>
      </c>
      <c r="G11100">
        <v>59340</v>
      </c>
      <c r="H11100">
        <v>63420</v>
      </c>
      <c r="I11100">
        <v>67500</v>
      </c>
      <c r="J11100">
        <v>71580</v>
      </c>
      <c r="K11100" t="s">
        <v>3090</v>
      </c>
      <c r="L11100">
        <v>15</v>
      </c>
      <c r="M11100">
        <v>60</v>
      </c>
      <c r="N11100" t="s">
        <v>1447</v>
      </c>
    </row>
    <row r="11101" spans="1:14" x14ac:dyDescent="0.2">
      <c r="A11101" t="s">
        <v>16860</v>
      </c>
      <c r="B11101">
        <v>35820</v>
      </c>
      <c r="C11101">
        <v>40920</v>
      </c>
      <c r="D11101">
        <v>46020</v>
      </c>
      <c r="E11101">
        <v>51120</v>
      </c>
      <c r="F11101">
        <v>55260</v>
      </c>
      <c r="G11101">
        <v>59340</v>
      </c>
      <c r="H11101">
        <v>63420</v>
      </c>
      <c r="I11101">
        <v>67500</v>
      </c>
      <c r="J11101">
        <v>71580</v>
      </c>
      <c r="K11101" t="s">
        <v>3090</v>
      </c>
      <c r="L11101">
        <v>15</v>
      </c>
      <c r="M11101">
        <v>60</v>
      </c>
      <c r="N11101" t="s">
        <v>1446</v>
      </c>
    </row>
    <row r="11102" spans="1:14" x14ac:dyDescent="0.2">
      <c r="A11102" t="s">
        <v>16861</v>
      </c>
      <c r="B11102">
        <v>35820</v>
      </c>
      <c r="C11102">
        <v>40920</v>
      </c>
      <c r="D11102">
        <v>46020</v>
      </c>
      <c r="E11102">
        <v>51120</v>
      </c>
      <c r="F11102">
        <v>55260</v>
      </c>
      <c r="G11102">
        <v>59340</v>
      </c>
      <c r="H11102">
        <v>63420</v>
      </c>
      <c r="I11102">
        <v>67500</v>
      </c>
      <c r="J11102">
        <v>71580</v>
      </c>
      <c r="K11102" t="s">
        <v>3090</v>
      </c>
      <c r="L11102">
        <v>15</v>
      </c>
      <c r="M11102">
        <v>60</v>
      </c>
      <c r="N11102" t="s">
        <v>1448</v>
      </c>
    </row>
    <row r="11103" spans="1:14" x14ac:dyDescent="0.2">
      <c r="A11103" t="s">
        <v>16862</v>
      </c>
      <c r="B11103">
        <v>35820</v>
      </c>
      <c r="C11103">
        <v>40920</v>
      </c>
      <c r="D11103">
        <v>46020</v>
      </c>
      <c r="E11103">
        <v>51120</v>
      </c>
      <c r="F11103">
        <v>55260</v>
      </c>
      <c r="G11103">
        <v>59340</v>
      </c>
      <c r="H11103">
        <v>63420</v>
      </c>
      <c r="I11103">
        <v>67500</v>
      </c>
      <c r="J11103">
        <v>71580</v>
      </c>
      <c r="K11103" t="s">
        <v>3090</v>
      </c>
      <c r="L11103">
        <v>15</v>
      </c>
      <c r="M11103">
        <v>60</v>
      </c>
      <c r="N11103" t="s">
        <v>1449</v>
      </c>
    </row>
    <row r="11104" spans="1:14" x14ac:dyDescent="0.2">
      <c r="A11104" t="s">
        <v>16863</v>
      </c>
      <c r="B11104">
        <v>35820</v>
      </c>
      <c r="C11104">
        <v>40920</v>
      </c>
      <c r="D11104">
        <v>46020</v>
      </c>
      <c r="E11104">
        <v>51120</v>
      </c>
      <c r="F11104">
        <v>55260</v>
      </c>
      <c r="G11104">
        <v>59340</v>
      </c>
      <c r="H11104">
        <v>63420</v>
      </c>
      <c r="I11104">
        <v>67500</v>
      </c>
      <c r="J11104">
        <v>71580</v>
      </c>
      <c r="K11104" t="s">
        <v>3090</v>
      </c>
      <c r="L11104">
        <v>15</v>
      </c>
      <c r="M11104">
        <v>60</v>
      </c>
      <c r="N11104" t="s">
        <v>1450</v>
      </c>
    </row>
    <row r="11105" spans="1:14" x14ac:dyDescent="0.2">
      <c r="A11105" t="s">
        <v>16864</v>
      </c>
      <c r="B11105">
        <v>35820</v>
      </c>
      <c r="C11105">
        <v>40920</v>
      </c>
      <c r="D11105">
        <v>46020</v>
      </c>
      <c r="E11105">
        <v>51120</v>
      </c>
      <c r="F11105">
        <v>55260</v>
      </c>
      <c r="G11105">
        <v>59340</v>
      </c>
      <c r="H11105">
        <v>63420</v>
      </c>
      <c r="I11105">
        <v>67500</v>
      </c>
      <c r="J11105">
        <v>71580</v>
      </c>
      <c r="K11105" t="s">
        <v>3090</v>
      </c>
      <c r="L11105">
        <v>15</v>
      </c>
      <c r="M11105">
        <v>60</v>
      </c>
      <c r="N11105" t="s">
        <v>1451</v>
      </c>
    </row>
    <row r="11106" spans="1:14" x14ac:dyDescent="0.2">
      <c r="A11106" t="s">
        <v>16865</v>
      </c>
      <c r="B11106">
        <v>35820</v>
      </c>
      <c r="C11106">
        <v>40920</v>
      </c>
      <c r="D11106">
        <v>46020</v>
      </c>
      <c r="E11106">
        <v>51120</v>
      </c>
      <c r="F11106">
        <v>55260</v>
      </c>
      <c r="G11106">
        <v>59340</v>
      </c>
      <c r="H11106">
        <v>63420</v>
      </c>
      <c r="I11106">
        <v>67500</v>
      </c>
      <c r="J11106">
        <v>71580</v>
      </c>
      <c r="K11106" t="s">
        <v>3090</v>
      </c>
      <c r="L11106">
        <v>15</v>
      </c>
      <c r="M11106">
        <v>60</v>
      </c>
      <c r="N11106" t="s">
        <v>1452</v>
      </c>
    </row>
    <row r="11107" spans="1:14" x14ac:dyDescent="0.2">
      <c r="A11107" t="s">
        <v>16866</v>
      </c>
      <c r="B11107">
        <v>35820</v>
      </c>
      <c r="C11107">
        <v>40920</v>
      </c>
      <c r="D11107">
        <v>46020</v>
      </c>
      <c r="E11107">
        <v>51120</v>
      </c>
      <c r="F11107">
        <v>55260</v>
      </c>
      <c r="G11107">
        <v>59340</v>
      </c>
      <c r="H11107">
        <v>63420</v>
      </c>
      <c r="I11107">
        <v>67500</v>
      </c>
      <c r="J11107">
        <v>71580</v>
      </c>
      <c r="K11107" t="s">
        <v>3090</v>
      </c>
      <c r="L11107">
        <v>15</v>
      </c>
      <c r="M11107">
        <v>60</v>
      </c>
      <c r="N11107" t="s">
        <v>1453</v>
      </c>
    </row>
    <row r="11108" spans="1:14" x14ac:dyDescent="0.2">
      <c r="A11108" t="s">
        <v>16867</v>
      </c>
      <c r="B11108">
        <v>35820</v>
      </c>
      <c r="C11108">
        <v>40920</v>
      </c>
      <c r="D11108">
        <v>46020</v>
      </c>
      <c r="E11108">
        <v>51120</v>
      </c>
      <c r="F11108">
        <v>55260</v>
      </c>
      <c r="G11108">
        <v>59340</v>
      </c>
      <c r="H11108">
        <v>63420</v>
      </c>
      <c r="I11108">
        <v>67500</v>
      </c>
      <c r="J11108">
        <v>71580</v>
      </c>
      <c r="K11108" t="s">
        <v>3090</v>
      </c>
      <c r="L11108">
        <v>15</v>
      </c>
      <c r="M11108">
        <v>60</v>
      </c>
      <c r="N11108" t="s">
        <v>1454</v>
      </c>
    </row>
    <row r="11109" spans="1:14" x14ac:dyDescent="0.2">
      <c r="A11109" t="s">
        <v>16868</v>
      </c>
      <c r="B11109">
        <v>35820</v>
      </c>
      <c r="C11109">
        <v>40920</v>
      </c>
      <c r="D11109">
        <v>46020</v>
      </c>
      <c r="E11109">
        <v>51120</v>
      </c>
      <c r="F11109">
        <v>55260</v>
      </c>
      <c r="G11109">
        <v>59340</v>
      </c>
      <c r="H11109">
        <v>63420</v>
      </c>
      <c r="I11109">
        <v>67500</v>
      </c>
      <c r="J11109">
        <v>71580</v>
      </c>
      <c r="K11109" t="s">
        <v>3090</v>
      </c>
      <c r="L11109">
        <v>15</v>
      </c>
      <c r="M11109">
        <v>60</v>
      </c>
      <c r="N11109" t="s">
        <v>5540</v>
      </c>
    </row>
    <row r="11110" spans="1:14" x14ac:dyDescent="0.2">
      <c r="A11110" t="s">
        <v>16869</v>
      </c>
      <c r="B11110">
        <v>35820</v>
      </c>
      <c r="C11110">
        <v>40920</v>
      </c>
      <c r="D11110">
        <v>46020</v>
      </c>
      <c r="E11110">
        <v>51120</v>
      </c>
      <c r="F11110">
        <v>55260</v>
      </c>
      <c r="G11110">
        <v>59340</v>
      </c>
      <c r="H11110">
        <v>63420</v>
      </c>
      <c r="I11110">
        <v>67500</v>
      </c>
      <c r="J11110">
        <v>71580</v>
      </c>
      <c r="K11110" t="s">
        <v>3090</v>
      </c>
      <c r="L11110">
        <v>15</v>
      </c>
      <c r="M11110">
        <v>60</v>
      </c>
      <c r="N11110" t="s">
        <v>1455</v>
      </c>
    </row>
    <row r="11111" spans="1:14" x14ac:dyDescent="0.2">
      <c r="A11111" t="s">
        <v>16870</v>
      </c>
      <c r="B11111">
        <v>35820</v>
      </c>
      <c r="C11111">
        <v>40920</v>
      </c>
      <c r="D11111">
        <v>46020</v>
      </c>
      <c r="E11111">
        <v>51120</v>
      </c>
      <c r="F11111">
        <v>55260</v>
      </c>
      <c r="G11111">
        <v>59340</v>
      </c>
      <c r="H11111">
        <v>63420</v>
      </c>
      <c r="I11111">
        <v>67500</v>
      </c>
      <c r="J11111">
        <v>71580</v>
      </c>
      <c r="K11111" t="s">
        <v>3090</v>
      </c>
      <c r="L11111">
        <v>15</v>
      </c>
      <c r="M11111">
        <v>60</v>
      </c>
      <c r="N11111" t="s">
        <v>1456</v>
      </c>
    </row>
    <row r="11112" spans="1:14" x14ac:dyDescent="0.2">
      <c r="A11112" t="s">
        <v>16871</v>
      </c>
      <c r="B11112">
        <v>35820</v>
      </c>
      <c r="C11112">
        <v>40920</v>
      </c>
      <c r="D11112">
        <v>46020</v>
      </c>
      <c r="E11112">
        <v>51120</v>
      </c>
      <c r="F11112">
        <v>55260</v>
      </c>
      <c r="G11112">
        <v>59340</v>
      </c>
      <c r="H11112">
        <v>63420</v>
      </c>
      <c r="I11112">
        <v>67500</v>
      </c>
      <c r="J11112">
        <v>71580</v>
      </c>
      <c r="K11112" t="s">
        <v>3090</v>
      </c>
      <c r="L11112">
        <v>15</v>
      </c>
      <c r="M11112">
        <v>60</v>
      </c>
      <c r="N11112" t="s">
        <v>1457</v>
      </c>
    </row>
    <row r="11113" spans="1:14" x14ac:dyDescent="0.2">
      <c r="A11113" t="s">
        <v>16872</v>
      </c>
      <c r="B11113">
        <v>35820</v>
      </c>
      <c r="C11113">
        <v>40920</v>
      </c>
      <c r="D11113">
        <v>46020</v>
      </c>
      <c r="E11113">
        <v>51120</v>
      </c>
      <c r="F11113">
        <v>55260</v>
      </c>
      <c r="G11113">
        <v>59340</v>
      </c>
      <c r="H11113">
        <v>63420</v>
      </c>
      <c r="I11113">
        <v>67500</v>
      </c>
      <c r="J11113">
        <v>71580</v>
      </c>
      <c r="K11113" t="s">
        <v>3090</v>
      </c>
      <c r="L11113">
        <v>15</v>
      </c>
      <c r="M11113">
        <v>60</v>
      </c>
      <c r="N11113" t="s">
        <v>1458</v>
      </c>
    </row>
    <row r="11114" spans="1:14" x14ac:dyDescent="0.2">
      <c r="A11114" t="s">
        <v>16873</v>
      </c>
      <c r="B11114">
        <v>35820</v>
      </c>
      <c r="C11114">
        <v>40920</v>
      </c>
      <c r="D11114">
        <v>46020</v>
      </c>
      <c r="E11114">
        <v>51120</v>
      </c>
      <c r="F11114">
        <v>55260</v>
      </c>
      <c r="G11114">
        <v>59340</v>
      </c>
      <c r="H11114">
        <v>63420</v>
      </c>
      <c r="I11114">
        <v>67500</v>
      </c>
      <c r="J11114">
        <v>71580</v>
      </c>
      <c r="K11114" t="s">
        <v>3090</v>
      </c>
      <c r="L11114">
        <v>15</v>
      </c>
      <c r="M11114">
        <v>60</v>
      </c>
      <c r="N11114" t="s">
        <v>1459</v>
      </c>
    </row>
    <row r="11115" spans="1:14" x14ac:dyDescent="0.2">
      <c r="A11115" t="s">
        <v>16874</v>
      </c>
      <c r="B11115">
        <v>35820</v>
      </c>
      <c r="C11115">
        <v>40920</v>
      </c>
      <c r="D11115">
        <v>46020</v>
      </c>
      <c r="E11115">
        <v>51120</v>
      </c>
      <c r="F11115">
        <v>55260</v>
      </c>
      <c r="G11115">
        <v>59340</v>
      </c>
      <c r="H11115">
        <v>63420</v>
      </c>
      <c r="I11115">
        <v>67500</v>
      </c>
      <c r="J11115">
        <v>71580</v>
      </c>
      <c r="K11115" t="s">
        <v>3090</v>
      </c>
      <c r="L11115">
        <v>15</v>
      </c>
      <c r="M11115">
        <v>60</v>
      </c>
      <c r="N11115" t="s">
        <v>1460</v>
      </c>
    </row>
    <row r="11116" spans="1:14" x14ac:dyDescent="0.2">
      <c r="A11116" t="s">
        <v>16875</v>
      </c>
      <c r="B11116">
        <v>35820</v>
      </c>
      <c r="C11116">
        <v>40920</v>
      </c>
      <c r="D11116">
        <v>46020</v>
      </c>
      <c r="E11116">
        <v>51120</v>
      </c>
      <c r="F11116">
        <v>55260</v>
      </c>
      <c r="G11116">
        <v>59340</v>
      </c>
      <c r="H11116">
        <v>63420</v>
      </c>
      <c r="I11116">
        <v>67500</v>
      </c>
      <c r="J11116">
        <v>71580</v>
      </c>
      <c r="K11116" t="s">
        <v>3090</v>
      </c>
      <c r="L11116">
        <v>15</v>
      </c>
      <c r="M11116">
        <v>60</v>
      </c>
      <c r="N11116" t="s">
        <v>1461</v>
      </c>
    </row>
    <row r="11117" spans="1:14" x14ac:dyDescent="0.2">
      <c r="A11117" t="s">
        <v>16876</v>
      </c>
      <c r="B11117">
        <v>35820</v>
      </c>
      <c r="C11117">
        <v>40920</v>
      </c>
      <c r="D11117">
        <v>46020</v>
      </c>
      <c r="E11117">
        <v>51120</v>
      </c>
      <c r="F11117">
        <v>55260</v>
      </c>
      <c r="G11117">
        <v>59340</v>
      </c>
      <c r="H11117">
        <v>63420</v>
      </c>
      <c r="I11117">
        <v>67500</v>
      </c>
      <c r="J11117">
        <v>71580</v>
      </c>
      <c r="K11117" t="s">
        <v>3090</v>
      </c>
      <c r="L11117">
        <v>15</v>
      </c>
      <c r="M11117">
        <v>60</v>
      </c>
      <c r="N11117" t="s">
        <v>4288</v>
      </c>
    </row>
    <row r="11118" spans="1:14" x14ac:dyDescent="0.2">
      <c r="A11118" t="s">
        <v>16877</v>
      </c>
      <c r="B11118">
        <v>35820</v>
      </c>
      <c r="C11118">
        <v>40920</v>
      </c>
      <c r="D11118">
        <v>46020</v>
      </c>
      <c r="E11118">
        <v>51120</v>
      </c>
      <c r="F11118">
        <v>55260</v>
      </c>
      <c r="G11118">
        <v>59340</v>
      </c>
      <c r="H11118">
        <v>63420</v>
      </c>
      <c r="I11118">
        <v>67500</v>
      </c>
      <c r="J11118">
        <v>71580</v>
      </c>
      <c r="K11118" t="s">
        <v>3090</v>
      </c>
      <c r="L11118">
        <v>15</v>
      </c>
      <c r="M11118">
        <v>60</v>
      </c>
      <c r="N11118" t="s">
        <v>1462</v>
      </c>
    </row>
    <row r="11119" spans="1:14" x14ac:dyDescent="0.2">
      <c r="A11119" t="s">
        <v>16878</v>
      </c>
      <c r="B11119">
        <v>35820</v>
      </c>
      <c r="C11119">
        <v>40920</v>
      </c>
      <c r="D11119">
        <v>46020</v>
      </c>
      <c r="E11119">
        <v>51120</v>
      </c>
      <c r="F11119">
        <v>55260</v>
      </c>
      <c r="G11119">
        <v>59340</v>
      </c>
      <c r="H11119">
        <v>63420</v>
      </c>
      <c r="I11119">
        <v>67500</v>
      </c>
      <c r="J11119">
        <v>71580</v>
      </c>
      <c r="K11119" t="s">
        <v>3090</v>
      </c>
      <c r="L11119">
        <v>15</v>
      </c>
      <c r="M11119">
        <v>60</v>
      </c>
      <c r="N11119" t="s">
        <v>1463</v>
      </c>
    </row>
    <row r="11120" spans="1:14" x14ac:dyDescent="0.2">
      <c r="A11120" t="s">
        <v>16879</v>
      </c>
      <c r="B11120">
        <v>31860</v>
      </c>
      <c r="C11120">
        <v>36420</v>
      </c>
      <c r="D11120">
        <v>40980</v>
      </c>
      <c r="E11120">
        <v>45480</v>
      </c>
      <c r="F11120">
        <v>49140</v>
      </c>
      <c r="G11120">
        <v>52800</v>
      </c>
      <c r="H11120">
        <v>56400</v>
      </c>
      <c r="I11120">
        <v>60060</v>
      </c>
      <c r="J11120">
        <v>63720</v>
      </c>
      <c r="K11120" t="s">
        <v>3090</v>
      </c>
      <c r="L11120">
        <v>17</v>
      </c>
      <c r="M11120">
        <v>60</v>
      </c>
      <c r="N11120" t="s">
        <v>1464</v>
      </c>
    </row>
    <row r="11121" spans="1:14" x14ac:dyDescent="0.2">
      <c r="A11121" t="s">
        <v>16880</v>
      </c>
      <c r="B11121">
        <v>31860</v>
      </c>
      <c r="C11121">
        <v>36420</v>
      </c>
      <c r="D11121">
        <v>40980</v>
      </c>
      <c r="E11121">
        <v>45480</v>
      </c>
      <c r="F11121">
        <v>49140</v>
      </c>
      <c r="G11121">
        <v>52800</v>
      </c>
      <c r="H11121">
        <v>56400</v>
      </c>
      <c r="I11121">
        <v>60060</v>
      </c>
      <c r="J11121">
        <v>63720</v>
      </c>
      <c r="K11121" t="s">
        <v>3090</v>
      </c>
      <c r="L11121">
        <v>17</v>
      </c>
      <c r="M11121">
        <v>60</v>
      </c>
      <c r="N11121" t="s">
        <v>1465</v>
      </c>
    </row>
    <row r="11122" spans="1:14" x14ac:dyDescent="0.2">
      <c r="A11122" t="s">
        <v>16881</v>
      </c>
      <c r="B11122">
        <v>31860</v>
      </c>
      <c r="C11122">
        <v>36420</v>
      </c>
      <c r="D11122">
        <v>40980</v>
      </c>
      <c r="E11122">
        <v>45480</v>
      </c>
      <c r="F11122">
        <v>49140</v>
      </c>
      <c r="G11122">
        <v>52800</v>
      </c>
      <c r="H11122">
        <v>56400</v>
      </c>
      <c r="I11122">
        <v>60060</v>
      </c>
      <c r="J11122">
        <v>63720</v>
      </c>
      <c r="K11122" t="s">
        <v>3090</v>
      </c>
      <c r="L11122">
        <v>17</v>
      </c>
      <c r="M11122">
        <v>60</v>
      </c>
      <c r="N11122" t="s">
        <v>1466</v>
      </c>
    </row>
    <row r="11123" spans="1:14" x14ac:dyDescent="0.2">
      <c r="A11123" t="s">
        <v>16882</v>
      </c>
      <c r="B11123">
        <v>31860</v>
      </c>
      <c r="C11123">
        <v>36420</v>
      </c>
      <c r="D11123">
        <v>40980</v>
      </c>
      <c r="E11123">
        <v>45480</v>
      </c>
      <c r="F11123">
        <v>49140</v>
      </c>
      <c r="G11123">
        <v>52800</v>
      </c>
      <c r="H11123">
        <v>56400</v>
      </c>
      <c r="I11123">
        <v>60060</v>
      </c>
      <c r="J11123">
        <v>63720</v>
      </c>
      <c r="K11123" t="s">
        <v>3090</v>
      </c>
      <c r="L11123">
        <v>17</v>
      </c>
      <c r="M11123">
        <v>60</v>
      </c>
      <c r="N11123" t="s">
        <v>1467</v>
      </c>
    </row>
    <row r="11124" spans="1:14" x14ac:dyDescent="0.2">
      <c r="A11124" t="s">
        <v>16883</v>
      </c>
      <c r="B11124">
        <v>31860</v>
      </c>
      <c r="C11124">
        <v>36420</v>
      </c>
      <c r="D11124">
        <v>40980</v>
      </c>
      <c r="E11124">
        <v>45480</v>
      </c>
      <c r="F11124">
        <v>49140</v>
      </c>
      <c r="G11124">
        <v>52800</v>
      </c>
      <c r="H11124">
        <v>56400</v>
      </c>
      <c r="I11124">
        <v>60060</v>
      </c>
      <c r="J11124">
        <v>63720</v>
      </c>
      <c r="K11124" t="s">
        <v>3090</v>
      </c>
      <c r="L11124">
        <v>17</v>
      </c>
      <c r="M11124">
        <v>60</v>
      </c>
      <c r="N11124" t="s">
        <v>1468</v>
      </c>
    </row>
    <row r="11125" spans="1:14" x14ac:dyDescent="0.2">
      <c r="A11125" t="s">
        <v>16884</v>
      </c>
      <c r="B11125">
        <v>31860</v>
      </c>
      <c r="C11125">
        <v>36420</v>
      </c>
      <c r="D11125">
        <v>40980</v>
      </c>
      <c r="E11125">
        <v>45480</v>
      </c>
      <c r="F11125">
        <v>49140</v>
      </c>
      <c r="G11125">
        <v>52800</v>
      </c>
      <c r="H11125">
        <v>56400</v>
      </c>
      <c r="I11125">
        <v>60060</v>
      </c>
      <c r="J11125">
        <v>63720</v>
      </c>
      <c r="K11125" t="s">
        <v>3090</v>
      </c>
      <c r="L11125">
        <v>17</v>
      </c>
      <c r="M11125">
        <v>60</v>
      </c>
      <c r="N11125" t="s">
        <v>1469</v>
      </c>
    </row>
    <row r="11126" spans="1:14" x14ac:dyDescent="0.2">
      <c r="A11126" t="s">
        <v>16885</v>
      </c>
      <c r="B11126">
        <v>31860</v>
      </c>
      <c r="C11126">
        <v>36420</v>
      </c>
      <c r="D11126">
        <v>40980</v>
      </c>
      <c r="E11126">
        <v>45480</v>
      </c>
      <c r="F11126">
        <v>49140</v>
      </c>
      <c r="G11126">
        <v>52800</v>
      </c>
      <c r="H11126">
        <v>56400</v>
      </c>
      <c r="I11126">
        <v>60060</v>
      </c>
      <c r="J11126">
        <v>63720</v>
      </c>
      <c r="K11126" t="s">
        <v>3090</v>
      </c>
      <c r="L11126">
        <v>17</v>
      </c>
      <c r="M11126">
        <v>60</v>
      </c>
      <c r="N11126" t="s">
        <v>1470</v>
      </c>
    </row>
    <row r="11127" spans="1:14" x14ac:dyDescent="0.2">
      <c r="A11127" t="s">
        <v>16886</v>
      </c>
      <c r="B11127">
        <v>31860</v>
      </c>
      <c r="C11127">
        <v>36420</v>
      </c>
      <c r="D11127">
        <v>40980</v>
      </c>
      <c r="E11127">
        <v>45480</v>
      </c>
      <c r="F11127">
        <v>49140</v>
      </c>
      <c r="G11127">
        <v>52800</v>
      </c>
      <c r="H11127">
        <v>56400</v>
      </c>
      <c r="I11127">
        <v>60060</v>
      </c>
      <c r="J11127">
        <v>63720</v>
      </c>
      <c r="K11127" t="s">
        <v>3090</v>
      </c>
      <c r="L11127">
        <v>17</v>
      </c>
      <c r="M11127">
        <v>60</v>
      </c>
      <c r="N11127" t="s">
        <v>1471</v>
      </c>
    </row>
    <row r="11128" spans="1:14" x14ac:dyDescent="0.2">
      <c r="A11128" t="s">
        <v>16887</v>
      </c>
      <c r="B11128">
        <v>31860</v>
      </c>
      <c r="C11128">
        <v>36420</v>
      </c>
      <c r="D11128">
        <v>40980</v>
      </c>
      <c r="E11128">
        <v>45480</v>
      </c>
      <c r="F11128">
        <v>49140</v>
      </c>
      <c r="G11128">
        <v>52800</v>
      </c>
      <c r="H11128">
        <v>56400</v>
      </c>
      <c r="I11128">
        <v>60060</v>
      </c>
      <c r="J11128">
        <v>63720</v>
      </c>
      <c r="K11128" t="s">
        <v>3090</v>
      </c>
      <c r="L11128">
        <v>17</v>
      </c>
      <c r="M11128">
        <v>60</v>
      </c>
      <c r="N11128" t="s">
        <v>1472</v>
      </c>
    </row>
    <row r="11129" spans="1:14" x14ac:dyDescent="0.2">
      <c r="A11129" t="s">
        <v>16888</v>
      </c>
      <c r="B11129">
        <v>31860</v>
      </c>
      <c r="C11129">
        <v>36420</v>
      </c>
      <c r="D11129">
        <v>40980</v>
      </c>
      <c r="E11129">
        <v>45480</v>
      </c>
      <c r="F11129">
        <v>49140</v>
      </c>
      <c r="G11129">
        <v>52800</v>
      </c>
      <c r="H11129">
        <v>56400</v>
      </c>
      <c r="I11129">
        <v>60060</v>
      </c>
      <c r="J11129">
        <v>63720</v>
      </c>
      <c r="K11129" t="s">
        <v>3090</v>
      </c>
      <c r="L11129">
        <v>17</v>
      </c>
      <c r="M11129">
        <v>60</v>
      </c>
      <c r="N11129" t="s">
        <v>1473</v>
      </c>
    </row>
    <row r="11130" spans="1:14" x14ac:dyDescent="0.2">
      <c r="A11130" t="s">
        <v>16889</v>
      </c>
      <c r="B11130">
        <v>31860</v>
      </c>
      <c r="C11130">
        <v>36420</v>
      </c>
      <c r="D11130">
        <v>40980</v>
      </c>
      <c r="E11130">
        <v>45480</v>
      </c>
      <c r="F11130">
        <v>49140</v>
      </c>
      <c r="G11130">
        <v>52800</v>
      </c>
      <c r="H11130">
        <v>56400</v>
      </c>
      <c r="I11130">
        <v>60060</v>
      </c>
      <c r="J11130">
        <v>63720</v>
      </c>
      <c r="K11130" t="s">
        <v>3090</v>
      </c>
      <c r="L11130">
        <v>17</v>
      </c>
      <c r="M11130">
        <v>60</v>
      </c>
      <c r="N11130" t="s">
        <v>1474</v>
      </c>
    </row>
    <row r="11131" spans="1:14" x14ac:dyDescent="0.2">
      <c r="A11131" t="s">
        <v>16890</v>
      </c>
      <c r="B11131">
        <v>31860</v>
      </c>
      <c r="C11131">
        <v>36420</v>
      </c>
      <c r="D11131">
        <v>40980</v>
      </c>
      <c r="E11131">
        <v>45480</v>
      </c>
      <c r="F11131">
        <v>49140</v>
      </c>
      <c r="G11131">
        <v>52800</v>
      </c>
      <c r="H11131">
        <v>56400</v>
      </c>
      <c r="I11131">
        <v>60060</v>
      </c>
      <c r="J11131">
        <v>63720</v>
      </c>
      <c r="K11131" t="s">
        <v>3090</v>
      </c>
      <c r="L11131">
        <v>17</v>
      </c>
      <c r="M11131">
        <v>60</v>
      </c>
      <c r="N11131" t="s">
        <v>1475</v>
      </c>
    </row>
    <row r="11132" spans="1:14" x14ac:dyDescent="0.2">
      <c r="A11132" t="s">
        <v>16891</v>
      </c>
      <c r="B11132">
        <v>31860</v>
      </c>
      <c r="C11132">
        <v>36420</v>
      </c>
      <c r="D11132">
        <v>40980</v>
      </c>
      <c r="E11132">
        <v>45480</v>
      </c>
      <c r="F11132">
        <v>49140</v>
      </c>
      <c r="G11132">
        <v>52800</v>
      </c>
      <c r="H11132">
        <v>56400</v>
      </c>
      <c r="I11132">
        <v>60060</v>
      </c>
      <c r="J11132">
        <v>63720</v>
      </c>
      <c r="K11132" t="s">
        <v>3090</v>
      </c>
      <c r="L11132">
        <v>17</v>
      </c>
      <c r="M11132">
        <v>60</v>
      </c>
      <c r="N11132" t="s">
        <v>1476</v>
      </c>
    </row>
    <row r="11133" spans="1:14" x14ac:dyDescent="0.2">
      <c r="A11133" t="s">
        <v>16892</v>
      </c>
      <c r="B11133">
        <v>31860</v>
      </c>
      <c r="C11133">
        <v>36420</v>
      </c>
      <c r="D11133">
        <v>40980</v>
      </c>
      <c r="E11133">
        <v>45480</v>
      </c>
      <c r="F11133">
        <v>49140</v>
      </c>
      <c r="G11133">
        <v>52800</v>
      </c>
      <c r="H11133">
        <v>56400</v>
      </c>
      <c r="I11133">
        <v>60060</v>
      </c>
      <c r="J11133">
        <v>63720</v>
      </c>
      <c r="K11133" t="s">
        <v>3090</v>
      </c>
      <c r="L11133">
        <v>17</v>
      </c>
      <c r="M11133">
        <v>60</v>
      </c>
      <c r="N11133" t="s">
        <v>1477</v>
      </c>
    </row>
    <row r="11134" spans="1:14" x14ac:dyDescent="0.2">
      <c r="A11134" t="s">
        <v>16893</v>
      </c>
      <c r="B11134">
        <v>31860</v>
      </c>
      <c r="C11134">
        <v>36420</v>
      </c>
      <c r="D11134">
        <v>40980</v>
      </c>
      <c r="E11134">
        <v>45480</v>
      </c>
      <c r="F11134">
        <v>49140</v>
      </c>
      <c r="G11134">
        <v>52800</v>
      </c>
      <c r="H11134">
        <v>56400</v>
      </c>
      <c r="I11134">
        <v>60060</v>
      </c>
      <c r="J11134">
        <v>63720</v>
      </c>
      <c r="K11134" t="s">
        <v>3090</v>
      </c>
      <c r="L11134">
        <v>17</v>
      </c>
      <c r="M11134">
        <v>60</v>
      </c>
      <c r="N11134" t="s">
        <v>1478</v>
      </c>
    </row>
    <row r="11135" spans="1:14" x14ac:dyDescent="0.2">
      <c r="A11135" t="s">
        <v>16894</v>
      </c>
      <c r="B11135">
        <v>31860</v>
      </c>
      <c r="C11135">
        <v>36420</v>
      </c>
      <c r="D11135">
        <v>40980</v>
      </c>
      <c r="E11135">
        <v>45480</v>
      </c>
      <c r="F11135">
        <v>49140</v>
      </c>
      <c r="G11135">
        <v>52800</v>
      </c>
      <c r="H11135">
        <v>56400</v>
      </c>
      <c r="I11135">
        <v>60060</v>
      </c>
      <c r="J11135">
        <v>63720</v>
      </c>
      <c r="K11135" t="s">
        <v>3090</v>
      </c>
      <c r="L11135">
        <v>17</v>
      </c>
      <c r="M11135">
        <v>60</v>
      </c>
      <c r="N11135" t="s">
        <v>1479</v>
      </c>
    </row>
    <row r="11136" spans="1:14" x14ac:dyDescent="0.2">
      <c r="A11136" t="s">
        <v>16895</v>
      </c>
      <c r="B11136">
        <v>31860</v>
      </c>
      <c r="C11136">
        <v>36420</v>
      </c>
      <c r="D11136">
        <v>40980</v>
      </c>
      <c r="E11136">
        <v>45480</v>
      </c>
      <c r="F11136">
        <v>49140</v>
      </c>
      <c r="G11136">
        <v>52800</v>
      </c>
      <c r="H11136">
        <v>56400</v>
      </c>
      <c r="I11136">
        <v>60060</v>
      </c>
      <c r="J11136">
        <v>63720</v>
      </c>
      <c r="K11136" t="s">
        <v>3090</v>
      </c>
      <c r="L11136">
        <v>17</v>
      </c>
      <c r="M11136">
        <v>60</v>
      </c>
      <c r="N11136" t="s">
        <v>1480</v>
      </c>
    </row>
    <row r="11137" spans="1:14" x14ac:dyDescent="0.2">
      <c r="A11137" t="s">
        <v>16896</v>
      </c>
      <c r="B11137">
        <v>31860</v>
      </c>
      <c r="C11137">
        <v>36420</v>
      </c>
      <c r="D11137">
        <v>40980</v>
      </c>
      <c r="E11137">
        <v>45480</v>
      </c>
      <c r="F11137">
        <v>49140</v>
      </c>
      <c r="G11137">
        <v>52800</v>
      </c>
      <c r="H11137">
        <v>56400</v>
      </c>
      <c r="I11137">
        <v>60060</v>
      </c>
      <c r="J11137">
        <v>63720</v>
      </c>
      <c r="K11137" t="s">
        <v>3090</v>
      </c>
      <c r="L11137">
        <v>17</v>
      </c>
      <c r="M11137">
        <v>60</v>
      </c>
      <c r="N11137" t="s">
        <v>1481</v>
      </c>
    </row>
    <row r="11138" spans="1:14" x14ac:dyDescent="0.2">
      <c r="A11138" t="s">
        <v>16897</v>
      </c>
      <c r="B11138">
        <v>31860</v>
      </c>
      <c r="C11138">
        <v>36420</v>
      </c>
      <c r="D11138">
        <v>40980</v>
      </c>
      <c r="E11138">
        <v>45480</v>
      </c>
      <c r="F11138">
        <v>49140</v>
      </c>
      <c r="G11138">
        <v>52800</v>
      </c>
      <c r="H11138">
        <v>56400</v>
      </c>
      <c r="I11138">
        <v>60060</v>
      </c>
      <c r="J11138">
        <v>63720</v>
      </c>
      <c r="K11138" t="s">
        <v>3090</v>
      </c>
      <c r="L11138">
        <v>17</v>
      </c>
      <c r="M11138">
        <v>60</v>
      </c>
      <c r="N11138" t="s">
        <v>1482</v>
      </c>
    </row>
    <row r="11139" spans="1:14" x14ac:dyDescent="0.2">
      <c r="A11139" t="s">
        <v>16898</v>
      </c>
      <c r="B11139">
        <v>31860</v>
      </c>
      <c r="C11139">
        <v>36420</v>
      </c>
      <c r="D11139">
        <v>40980</v>
      </c>
      <c r="E11139">
        <v>45480</v>
      </c>
      <c r="F11139">
        <v>49140</v>
      </c>
      <c r="G11139">
        <v>52800</v>
      </c>
      <c r="H11139">
        <v>56400</v>
      </c>
      <c r="I11139">
        <v>60060</v>
      </c>
      <c r="J11139">
        <v>63720</v>
      </c>
      <c r="K11139" t="s">
        <v>3090</v>
      </c>
      <c r="L11139">
        <v>17</v>
      </c>
      <c r="M11139">
        <v>60</v>
      </c>
      <c r="N11139" t="s">
        <v>1483</v>
      </c>
    </row>
    <row r="11140" spans="1:14" x14ac:dyDescent="0.2">
      <c r="A11140" t="s">
        <v>16899</v>
      </c>
      <c r="B11140">
        <v>31860</v>
      </c>
      <c r="C11140">
        <v>36420</v>
      </c>
      <c r="D11140">
        <v>40980</v>
      </c>
      <c r="E11140">
        <v>45480</v>
      </c>
      <c r="F11140">
        <v>49140</v>
      </c>
      <c r="G11140">
        <v>52800</v>
      </c>
      <c r="H11140">
        <v>56400</v>
      </c>
      <c r="I11140">
        <v>60060</v>
      </c>
      <c r="J11140">
        <v>63720</v>
      </c>
      <c r="K11140" t="s">
        <v>3090</v>
      </c>
      <c r="L11140">
        <v>17</v>
      </c>
      <c r="M11140">
        <v>60</v>
      </c>
      <c r="N11140" t="s">
        <v>1799</v>
      </c>
    </row>
    <row r="11141" spans="1:14" x14ac:dyDescent="0.2">
      <c r="A11141" t="s">
        <v>16900</v>
      </c>
      <c r="B11141">
        <v>31860</v>
      </c>
      <c r="C11141">
        <v>36420</v>
      </c>
      <c r="D11141">
        <v>40980</v>
      </c>
      <c r="E11141">
        <v>45480</v>
      </c>
      <c r="F11141">
        <v>49140</v>
      </c>
      <c r="G11141">
        <v>52800</v>
      </c>
      <c r="H11141">
        <v>56400</v>
      </c>
      <c r="I11141">
        <v>60060</v>
      </c>
      <c r="J11141">
        <v>63720</v>
      </c>
      <c r="K11141" t="s">
        <v>3090</v>
      </c>
      <c r="L11141">
        <v>17</v>
      </c>
      <c r="M11141">
        <v>60</v>
      </c>
      <c r="N11141" t="s">
        <v>1800</v>
      </c>
    </row>
    <row r="11142" spans="1:14" x14ac:dyDescent="0.2">
      <c r="A11142" t="s">
        <v>16901</v>
      </c>
      <c r="B11142">
        <v>31860</v>
      </c>
      <c r="C11142">
        <v>36420</v>
      </c>
      <c r="D11142">
        <v>40980</v>
      </c>
      <c r="E11142">
        <v>45480</v>
      </c>
      <c r="F11142">
        <v>49140</v>
      </c>
      <c r="G11142">
        <v>52800</v>
      </c>
      <c r="H11142">
        <v>56400</v>
      </c>
      <c r="I11142">
        <v>60060</v>
      </c>
      <c r="J11142">
        <v>63720</v>
      </c>
      <c r="K11142" t="s">
        <v>3090</v>
      </c>
      <c r="L11142">
        <v>17</v>
      </c>
      <c r="M11142">
        <v>60</v>
      </c>
      <c r="N11142" t="s">
        <v>1801</v>
      </c>
    </row>
    <row r="11143" spans="1:14" x14ac:dyDescent="0.2">
      <c r="A11143" t="s">
        <v>16902</v>
      </c>
      <c r="B11143">
        <v>31860</v>
      </c>
      <c r="C11143">
        <v>36420</v>
      </c>
      <c r="D11143">
        <v>40980</v>
      </c>
      <c r="E11143">
        <v>45480</v>
      </c>
      <c r="F11143">
        <v>49140</v>
      </c>
      <c r="G11143">
        <v>52800</v>
      </c>
      <c r="H11143">
        <v>56400</v>
      </c>
      <c r="I11143">
        <v>60060</v>
      </c>
      <c r="J11143">
        <v>63720</v>
      </c>
      <c r="K11143" t="s">
        <v>3090</v>
      </c>
      <c r="L11143">
        <v>17</v>
      </c>
      <c r="M11143">
        <v>60</v>
      </c>
      <c r="N11143" t="s">
        <v>1802</v>
      </c>
    </row>
    <row r="11144" spans="1:14" x14ac:dyDescent="0.2">
      <c r="A11144" t="s">
        <v>16903</v>
      </c>
      <c r="B11144">
        <v>31860</v>
      </c>
      <c r="C11144">
        <v>36420</v>
      </c>
      <c r="D11144">
        <v>40980</v>
      </c>
      <c r="E11144">
        <v>45480</v>
      </c>
      <c r="F11144">
        <v>49140</v>
      </c>
      <c r="G11144">
        <v>52800</v>
      </c>
      <c r="H11144">
        <v>56400</v>
      </c>
      <c r="I11144">
        <v>60060</v>
      </c>
      <c r="J11144">
        <v>63720</v>
      </c>
      <c r="K11144" t="s">
        <v>3090</v>
      </c>
      <c r="L11144">
        <v>17</v>
      </c>
      <c r="M11144">
        <v>60</v>
      </c>
      <c r="N11144" t="s">
        <v>1803</v>
      </c>
    </row>
    <row r="11145" spans="1:14" x14ac:dyDescent="0.2">
      <c r="A11145" t="s">
        <v>16904</v>
      </c>
      <c r="B11145">
        <v>31860</v>
      </c>
      <c r="C11145">
        <v>36420</v>
      </c>
      <c r="D11145">
        <v>40980</v>
      </c>
      <c r="E11145">
        <v>45480</v>
      </c>
      <c r="F11145">
        <v>49140</v>
      </c>
      <c r="G11145">
        <v>52800</v>
      </c>
      <c r="H11145">
        <v>56400</v>
      </c>
      <c r="I11145">
        <v>60060</v>
      </c>
      <c r="J11145">
        <v>63720</v>
      </c>
      <c r="K11145" t="s">
        <v>3090</v>
      </c>
      <c r="L11145">
        <v>17</v>
      </c>
      <c r="M11145">
        <v>60</v>
      </c>
      <c r="N11145" t="s">
        <v>1804</v>
      </c>
    </row>
    <row r="11146" spans="1:14" x14ac:dyDescent="0.2">
      <c r="A11146" t="s">
        <v>16905</v>
      </c>
      <c r="B11146">
        <v>31860</v>
      </c>
      <c r="C11146">
        <v>36420</v>
      </c>
      <c r="D11146">
        <v>40980</v>
      </c>
      <c r="E11146">
        <v>45480</v>
      </c>
      <c r="F11146">
        <v>49140</v>
      </c>
      <c r="G11146">
        <v>52800</v>
      </c>
      <c r="H11146">
        <v>56400</v>
      </c>
      <c r="I11146">
        <v>60060</v>
      </c>
      <c r="J11146">
        <v>63720</v>
      </c>
      <c r="K11146" t="s">
        <v>3090</v>
      </c>
      <c r="L11146">
        <v>17</v>
      </c>
      <c r="M11146">
        <v>60</v>
      </c>
      <c r="N11146" t="s">
        <v>1805</v>
      </c>
    </row>
    <row r="11147" spans="1:14" x14ac:dyDescent="0.2">
      <c r="A11147" t="s">
        <v>16906</v>
      </c>
      <c r="B11147">
        <v>31860</v>
      </c>
      <c r="C11147">
        <v>36420</v>
      </c>
      <c r="D11147">
        <v>40980</v>
      </c>
      <c r="E11147">
        <v>45480</v>
      </c>
      <c r="F11147">
        <v>49140</v>
      </c>
      <c r="G11147">
        <v>52800</v>
      </c>
      <c r="H11147">
        <v>56400</v>
      </c>
      <c r="I11147">
        <v>60060</v>
      </c>
      <c r="J11147">
        <v>63720</v>
      </c>
      <c r="K11147" t="s">
        <v>3090</v>
      </c>
      <c r="L11147">
        <v>17</v>
      </c>
      <c r="M11147">
        <v>60</v>
      </c>
      <c r="N11147" t="s">
        <v>1806</v>
      </c>
    </row>
    <row r="11148" spans="1:14" x14ac:dyDescent="0.2">
      <c r="A11148" t="s">
        <v>16907</v>
      </c>
      <c r="B11148">
        <v>31860</v>
      </c>
      <c r="C11148">
        <v>36420</v>
      </c>
      <c r="D11148">
        <v>40980</v>
      </c>
      <c r="E11148">
        <v>45480</v>
      </c>
      <c r="F11148">
        <v>49140</v>
      </c>
      <c r="G11148">
        <v>52800</v>
      </c>
      <c r="H11148">
        <v>56400</v>
      </c>
      <c r="I11148">
        <v>60060</v>
      </c>
      <c r="J11148">
        <v>63720</v>
      </c>
      <c r="K11148" t="s">
        <v>3090</v>
      </c>
      <c r="L11148">
        <v>17</v>
      </c>
      <c r="M11148">
        <v>60</v>
      </c>
      <c r="N11148" t="s">
        <v>1807</v>
      </c>
    </row>
    <row r="11149" spans="1:14" x14ac:dyDescent="0.2">
      <c r="A11149" t="s">
        <v>16908</v>
      </c>
      <c r="B11149">
        <v>31860</v>
      </c>
      <c r="C11149">
        <v>36420</v>
      </c>
      <c r="D11149">
        <v>40980</v>
      </c>
      <c r="E11149">
        <v>45480</v>
      </c>
      <c r="F11149">
        <v>49140</v>
      </c>
      <c r="G11149">
        <v>52800</v>
      </c>
      <c r="H11149">
        <v>56400</v>
      </c>
      <c r="I11149">
        <v>60060</v>
      </c>
      <c r="J11149">
        <v>63720</v>
      </c>
      <c r="K11149" t="s">
        <v>3090</v>
      </c>
      <c r="L11149">
        <v>17</v>
      </c>
      <c r="M11149">
        <v>60</v>
      </c>
      <c r="N11149" t="s">
        <v>1808</v>
      </c>
    </row>
    <row r="11150" spans="1:14" x14ac:dyDescent="0.2">
      <c r="A11150" t="s">
        <v>16909</v>
      </c>
      <c r="B11150">
        <v>31860</v>
      </c>
      <c r="C11150">
        <v>36420</v>
      </c>
      <c r="D11150">
        <v>40980</v>
      </c>
      <c r="E11150">
        <v>45480</v>
      </c>
      <c r="F11150">
        <v>49140</v>
      </c>
      <c r="G11150">
        <v>52800</v>
      </c>
      <c r="H11150">
        <v>56400</v>
      </c>
      <c r="I11150">
        <v>60060</v>
      </c>
      <c r="J11150">
        <v>63720</v>
      </c>
      <c r="K11150" t="s">
        <v>3090</v>
      </c>
      <c r="L11150">
        <v>17</v>
      </c>
      <c r="M11150">
        <v>60</v>
      </c>
      <c r="N11150" t="s">
        <v>1809</v>
      </c>
    </row>
    <row r="11151" spans="1:14" x14ac:dyDescent="0.2">
      <c r="A11151" t="s">
        <v>16910</v>
      </c>
      <c r="B11151">
        <v>31860</v>
      </c>
      <c r="C11151">
        <v>36420</v>
      </c>
      <c r="D11151">
        <v>40980</v>
      </c>
      <c r="E11151">
        <v>45480</v>
      </c>
      <c r="F11151">
        <v>49140</v>
      </c>
      <c r="G11151">
        <v>52800</v>
      </c>
      <c r="H11151">
        <v>56400</v>
      </c>
      <c r="I11151">
        <v>60060</v>
      </c>
      <c r="J11151">
        <v>63720</v>
      </c>
      <c r="K11151" t="s">
        <v>3090</v>
      </c>
      <c r="L11151">
        <v>17</v>
      </c>
      <c r="M11151">
        <v>60</v>
      </c>
      <c r="N11151" t="s">
        <v>1810</v>
      </c>
    </row>
    <row r="11152" spans="1:14" x14ac:dyDescent="0.2">
      <c r="A11152" t="s">
        <v>16911</v>
      </c>
      <c r="B11152">
        <v>31860</v>
      </c>
      <c r="C11152">
        <v>36420</v>
      </c>
      <c r="D11152">
        <v>40980</v>
      </c>
      <c r="E11152">
        <v>45480</v>
      </c>
      <c r="F11152">
        <v>49140</v>
      </c>
      <c r="G11152">
        <v>52800</v>
      </c>
      <c r="H11152">
        <v>56400</v>
      </c>
      <c r="I11152">
        <v>60060</v>
      </c>
      <c r="J11152">
        <v>63720</v>
      </c>
      <c r="K11152" t="s">
        <v>3090</v>
      </c>
      <c r="L11152">
        <v>17</v>
      </c>
      <c r="M11152">
        <v>60</v>
      </c>
      <c r="N11152" t="s">
        <v>1811</v>
      </c>
    </row>
    <row r="11153" spans="1:14" x14ac:dyDescent="0.2">
      <c r="A11153" t="s">
        <v>16912</v>
      </c>
      <c r="B11153">
        <v>31860</v>
      </c>
      <c r="C11153">
        <v>36420</v>
      </c>
      <c r="D11153">
        <v>40980</v>
      </c>
      <c r="E11153">
        <v>45480</v>
      </c>
      <c r="F11153">
        <v>49140</v>
      </c>
      <c r="G11153">
        <v>52800</v>
      </c>
      <c r="H11153">
        <v>56400</v>
      </c>
      <c r="I11153">
        <v>60060</v>
      </c>
      <c r="J11153">
        <v>63720</v>
      </c>
      <c r="K11153" t="s">
        <v>3090</v>
      </c>
      <c r="L11153">
        <v>17</v>
      </c>
      <c r="M11153">
        <v>60</v>
      </c>
      <c r="N11153" t="s">
        <v>1812</v>
      </c>
    </row>
    <row r="11154" spans="1:14" x14ac:dyDescent="0.2">
      <c r="A11154" t="s">
        <v>16913</v>
      </c>
      <c r="B11154">
        <v>31860</v>
      </c>
      <c r="C11154">
        <v>36420</v>
      </c>
      <c r="D11154">
        <v>40980</v>
      </c>
      <c r="E11154">
        <v>45480</v>
      </c>
      <c r="F11154">
        <v>49140</v>
      </c>
      <c r="G11154">
        <v>52800</v>
      </c>
      <c r="H11154">
        <v>56400</v>
      </c>
      <c r="I11154">
        <v>60060</v>
      </c>
      <c r="J11154">
        <v>63720</v>
      </c>
      <c r="K11154" t="s">
        <v>3090</v>
      </c>
      <c r="L11154">
        <v>17</v>
      </c>
      <c r="M11154">
        <v>60</v>
      </c>
      <c r="N11154" t="s">
        <v>1813</v>
      </c>
    </row>
    <row r="11155" spans="1:14" x14ac:dyDescent="0.2">
      <c r="A11155" t="s">
        <v>16914</v>
      </c>
      <c r="B11155">
        <v>31860</v>
      </c>
      <c r="C11155">
        <v>36420</v>
      </c>
      <c r="D11155">
        <v>40980</v>
      </c>
      <c r="E11155">
        <v>45480</v>
      </c>
      <c r="F11155">
        <v>49140</v>
      </c>
      <c r="G11155">
        <v>52800</v>
      </c>
      <c r="H11155">
        <v>56400</v>
      </c>
      <c r="I11155">
        <v>60060</v>
      </c>
      <c r="J11155">
        <v>63720</v>
      </c>
      <c r="K11155" t="s">
        <v>3090</v>
      </c>
      <c r="L11155">
        <v>17</v>
      </c>
      <c r="M11155">
        <v>60</v>
      </c>
      <c r="N11155" t="s">
        <v>1814</v>
      </c>
    </row>
    <row r="11156" spans="1:14" x14ac:dyDescent="0.2">
      <c r="A11156" t="s">
        <v>16915</v>
      </c>
      <c r="B11156">
        <v>31860</v>
      </c>
      <c r="C11156">
        <v>36420</v>
      </c>
      <c r="D11156">
        <v>40980</v>
      </c>
      <c r="E11156">
        <v>45480</v>
      </c>
      <c r="F11156">
        <v>49140</v>
      </c>
      <c r="G11156">
        <v>52800</v>
      </c>
      <c r="H11156">
        <v>56400</v>
      </c>
      <c r="I11156">
        <v>60060</v>
      </c>
      <c r="J11156">
        <v>63720</v>
      </c>
      <c r="K11156" t="s">
        <v>3090</v>
      </c>
      <c r="L11156">
        <v>17</v>
      </c>
      <c r="M11156">
        <v>60</v>
      </c>
      <c r="N11156" t="s">
        <v>1815</v>
      </c>
    </row>
    <row r="11157" spans="1:14" x14ac:dyDescent="0.2">
      <c r="A11157" t="s">
        <v>16916</v>
      </c>
      <c r="B11157">
        <v>31860</v>
      </c>
      <c r="C11157">
        <v>36420</v>
      </c>
      <c r="D11157">
        <v>40980</v>
      </c>
      <c r="E11157">
        <v>45480</v>
      </c>
      <c r="F11157">
        <v>49140</v>
      </c>
      <c r="G11157">
        <v>52800</v>
      </c>
      <c r="H11157">
        <v>56400</v>
      </c>
      <c r="I11157">
        <v>60060</v>
      </c>
      <c r="J11157">
        <v>63720</v>
      </c>
      <c r="K11157" t="s">
        <v>3090</v>
      </c>
      <c r="L11157">
        <v>17</v>
      </c>
      <c r="M11157">
        <v>60</v>
      </c>
      <c r="N11157" t="s">
        <v>1816</v>
      </c>
    </row>
    <row r="11158" spans="1:14" x14ac:dyDescent="0.2">
      <c r="A11158" t="s">
        <v>16917</v>
      </c>
      <c r="B11158">
        <v>31860</v>
      </c>
      <c r="C11158">
        <v>36420</v>
      </c>
      <c r="D11158">
        <v>40980</v>
      </c>
      <c r="E11158">
        <v>45480</v>
      </c>
      <c r="F11158">
        <v>49140</v>
      </c>
      <c r="G11158">
        <v>52800</v>
      </c>
      <c r="H11158">
        <v>56400</v>
      </c>
      <c r="I11158">
        <v>60060</v>
      </c>
      <c r="J11158">
        <v>63720</v>
      </c>
      <c r="K11158" t="s">
        <v>3090</v>
      </c>
      <c r="L11158">
        <v>17</v>
      </c>
      <c r="M11158">
        <v>60</v>
      </c>
      <c r="N11158" t="s">
        <v>1817</v>
      </c>
    </row>
    <row r="11159" spans="1:14" x14ac:dyDescent="0.2">
      <c r="A11159" t="s">
        <v>16918</v>
      </c>
      <c r="B11159">
        <v>31860</v>
      </c>
      <c r="C11159">
        <v>36420</v>
      </c>
      <c r="D11159">
        <v>40980</v>
      </c>
      <c r="E11159">
        <v>45480</v>
      </c>
      <c r="F11159">
        <v>49140</v>
      </c>
      <c r="G11159">
        <v>52800</v>
      </c>
      <c r="H11159">
        <v>56400</v>
      </c>
      <c r="I11159">
        <v>60060</v>
      </c>
      <c r="J11159">
        <v>63720</v>
      </c>
      <c r="K11159" t="s">
        <v>3090</v>
      </c>
      <c r="L11159">
        <v>19</v>
      </c>
      <c r="M11159">
        <v>60</v>
      </c>
      <c r="N11159" t="s">
        <v>1818</v>
      </c>
    </row>
    <row r="11160" spans="1:14" x14ac:dyDescent="0.2">
      <c r="A11160" t="s">
        <v>16919</v>
      </c>
      <c r="B11160">
        <v>31860</v>
      </c>
      <c r="C11160">
        <v>36420</v>
      </c>
      <c r="D11160">
        <v>40980</v>
      </c>
      <c r="E11160">
        <v>45480</v>
      </c>
      <c r="F11160">
        <v>49140</v>
      </c>
      <c r="G11160">
        <v>52800</v>
      </c>
      <c r="H11160">
        <v>56400</v>
      </c>
      <c r="I11160">
        <v>60060</v>
      </c>
      <c r="J11160">
        <v>63720</v>
      </c>
      <c r="K11160" t="s">
        <v>3090</v>
      </c>
      <c r="L11160">
        <v>19</v>
      </c>
      <c r="M11160">
        <v>60</v>
      </c>
      <c r="N11160" t="s">
        <v>1819</v>
      </c>
    </row>
    <row r="11161" spans="1:14" x14ac:dyDescent="0.2">
      <c r="A11161" t="s">
        <v>16920</v>
      </c>
      <c r="B11161">
        <v>36180</v>
      </c>
      <c r="C11161">
        <v>41340</v>
      </c>
      <c r="D11161">
        <v>46500</v>
      </c>
      <c r="E11161">
        <v>51660</v>
      </c>
      <c r="F11161">
        <v>55800</v>
      </c>
      <c r="G11161">
        <v>59940</v>
      </c>
      <c r="H11161">
        <v>64080</v>
      </c>
      <c r="I11161">
        <v>68220</v>
      </c>
      <c r="J11161">
        <v>72360</v>
      </c>
      <c r="K11161" t="s">
        <v>3090</v>
      </c>
      <c r="L11161">
        <v>19</v>
      </c>
      <c r="M11161">
        <v>60</v>
      </c>
      <c r="N11161" t="s">
        <v>1820</v>
      </c>
    </row>
    <row r="11162" spans="1:14" x14ac:dyDescent="0.2">
      <c r="A11162" t="s">
        <v>16921</v>
      </c>
      <c r="B11162">
        <v>31860</v>
      </c>
      <c r="C11162">
        <v>36420</v>
      </c>
      <c r="D11162">
        <v>40980</v>
      </c>
      <c r="E11162">
        <v>45480</v>
      </c>
      <c r="F11162">
        <v>49140</v>
      </c>
      <c r="G11162">
        <v>52800</v>
      </c>
      <c r="H11162">
        <v>56400</v>
      </c>
      <c r="I11162">
        <v>60060</v>
      </c>
      <c r="J11162">
        <v>63720</v>
      </c>
      <c r="K11162" t="s">
        <v>3090</v>
      </c>
      <c r="L11162">
        <v>19</v>
      </c>
      <c r="M11162">
        <v>60</v>
      </c>
      <c r="N11162" t="s">
        <v>1821</v>
      </c>
    </row>
    <row r="11163" spans="1:14" x14ac:dyDescent="0.2">
      <c r="A11163" t="s">
        <v>16922</v>
      </c>
      <c r="B11163">
        <v>31860</v>
      </c>
      <c r="C11163">
        <v>36420</v>
      </c>
      <c r="D11163">
        <v>40980</v>
      </c>
      <c r="E11163">
        <v>45480</v>
      </c>
      <c r="F11163">
        <v>49140</v>
      </c>
      <c r="G11163">
        <v>52800</v>
      </c>
      <c r="H11163">
        <v>56400</v>
      </c>
      <c r="I11163">
        <v>60060</v>
      </c>
      <c r="J11163">
        <v>63720</v>
      </c>
      <c r="K11163" t="s">
        <v>3090</v>
      </c>
      <c r="L11163">
        <v>19</v>
      </c>
      <c r="M11163">
        <v>60</v>
      </c>
      <c r="N11163" t="s">
        <v>1822</v>
      </c>
    </row>
    <row r="11164" spans="1:14" x14ac:dyDescent="0.2">
      <c r="A11164" t="s">
        <v>16923</v>
      </c>
      <c r="B11164">
        <v>36180</v>
      </c>
      <c r="C11164">
        <v>41340</v>
      </c>
      <c r="D11164">
        <v>46500</v>
      </c>
      <c r="E11164">
        <v>51660</v>
      </c>
      <c r="F11164">
        <v>55800</v>
      </c>
      <c r="G11164">
        <v>59940</v>
      </c>
      <c r="H11164">
        <v>64080</v>
      </c>
      <c r="I11164">
        <v>68220</v>
      </c>
      <c r="J11164">
        <v>72360</v>
      </c>
      <c r="K11164" t="s">
        <v>3090</v>
      </c>
      <c r="L11164">
        <v>19</v>
      </c>
      <c r="M11164">
        <v>60</v>
      </c>
      <c r="N11164" t="s">
        <v>1823</v>
      </c>
    </row>
    <row r="11165" spans="1:14" x14ac:dyDescent="0.2">
      <c r="A11165" t="s">
        <v>16924</v>
      </c>
      <c r="B11165">
        <v>31860</v>
      </c>
      <c r="C11165">
        <v>36420</v>
      </c>
      <c r="D11165">
        <v>40980</v>
      </c>
      <c r="E11165">
        <v>45480</v>
      </c>
      <c r="F11165">
        <v>49140</v>
      </c>
      <c r="G11165">
        <v>52800</v>
      </c>
      <c r="H11165">
        <v>56400</v>
      </c>
      <c r="I11165">
        <v>60060</v>
      </c>
      <c r="J11165">
        <v>63720</v>
      </c>
      <c r="K11165" t="s">
        <v>3090</v>
      </c>
      <c r="L11165">
        <v>19</v>
      </c>
      <c r="M11165">
        <v>60</v>
      </c>
      <c r="N11165" t="s">
        <v>1824</v>
      </c>
    </row>
    <row r="11166" spans="1:14" x14ac:dyDescent="0.2">
      <c r="A11166" t="s">
        <v>16925</v>
      </c>
      <c r="B11166">
        <v>31860</v>
      </c>
      <c r="C11166">
        <v>36420</v>
      </c>
      <c r="D11166">
        <v>40980</v>
      </c>
      <c r="E11166">
        <v>45480</v>
      </c>
      <c r="F11166">
        <v>49140</v>
      </c>
      <c r="G11166">
        <v>52800</v>
      </c>
      <c r="H11166">
        <v>56400</v>
      </c>
      <c r="I11166">
        <v>60060</v>
      </c>
      <c r="J11166">
        <v>63720</v>
      </c>
      <c r="K11166" t="s">
        <v>3090</v>
      </c>
      <c r="L11166">
        <v>19</v>
      </c>
      <c r="M11166">
        <v>60</v>
      </c>
      <c r="N11166" t="s">
        <v>1825</v>
      </c>
    </row>
    <row r="11167" spans="1:14" x14ac:dyDescent="0.2">
      <c r="A11167" t="s">
        <v>16926</v>
      </c>
      <c r="B11167">
        <v>31860</v>
      </c>
      <c r="C11167">
        <v>36420</v>
      </c>
      <c r="D11167">
        <v>40980</v>
      </c>
      <c r="E11167">
        <v>45480</v>
      </c>
      <c r="F11167">
        <v>49140</v>
      </c>
      <c r="G11167">
        <v>52800</v>
      </c>
      <c r="H11167">
        <v>56400</v>
      </c>
      <c r="I11167">
        <v>60060</v>
      </c>
      <c r="J11167">
        <v>63720</v>
      </c>
      <c r="K11167" t="s">
        <v>3090</v>
      </c>
      <c r="L11167">
        <v>19</v>
      </c>
      <c r="M11167">
        <v>60</v>
      </c>
      <c r="N11167" t="s">
        <v>1826</v>
      </c>
    </row>
    <row r="11168" spans="1:14" x14ac:dyDescent="0.2">
      <c r="A11168" t="s">
        <v>16927</v>
      </c>
      <c r="B11168">
        <v>31860</v>
      </c>
      <c r="C11168">
        <v>36420</v>
      </c>
      <c r="D11168">
        <v>40980</v>
      </c>
      <c r="E11168">
        <v>45480</v>
      </c>
      <c r="F11168">
        <v>49140</v>
      </c>
      <c r="G11168">
        <v>52800</v>
      </c>
      <c r="H11168">
        <v>56400</v>
      </c>
      <c r="I11168">
        <v>60060</v>
      </c>
      <c r="J11168">
        <v>63720</v>
      </c>
      <c r="K11168" t="s">
        <v>3090</v>
      </c>
      <c r="L11168">
        <v>19</v>
      </c>
      <c r="M11168">
        <v>60</v>
      </c>
      <c r="N11168" t="s">
        <v>1827</v>
      </c>
    </row>
    <row r="11169" spans="1:14" x14ac:dyDescent="0.2">
      <c r="A11169" t="s">
        <v>16928</v>
      </c>
      <c r="B11169">
        <v>31860</v>
      </c>
      <c r="C11169">
        <v>36420</v>
      </c>
      <c r="D11169">
        <v>40980</v>
      </c>
      <c r="E11169">
        <v>45480</v>
      </c>
      <c r="F11169">
        <v>49140</v>
      </c>
      <c r="G11169">
        <v>52800</v>
      </c>
      <c r="H11169">
        <v>56400</v>
      </c>
      <c r="I11169">
        <v>60060</v>
      </c>
      <c r="J11169">
        <v>63720</v>
      </c>
      <c r="K11169" t="s">
        <v>3090</v>
      </c>
      <c r="L11169">
        <v>19</v>
      </c>
      <c r="M11169">
        <v>60</v>
      </c>
      <c r="N11169" t="s">
        <v>1828</v>
      </c>
    </row>
    <row r="11170" spans="1:14" x14ac:dyDescent="0.2">
      <c r="A11170" t="s">
        <v>16929</v>
      </c>
      <c r="B11170">
        <v>31860</v>
      </c>
      <c r="C11170">
        <v>36420</v>
      </c>
      <c r="D11170">
        <v>40980</v>
      </c>
      <c r="E11170">
        <v>45480</v>
      </c>
      <c r="F11170">
        <v>49140</v>
      </c>
      <c r="G11170">
        <v>52800</v>
      </c>
      <c r="H11170">
        <v>56400</v>
      </c>
      <c r="I11170">
        <v>60060</v>
      </c>
      <c r="J11170">
        <v>63720</v>
      </c>
      <c r="K11170" t="s">
        <v>3090</v>
      </c>
      <c r="L11170">
        <v>19</v>
      </c>
      <c r="M11170">
        <v>60</v>
      </c>
      <c r="N11170" t="s">
        <v>1829</v>
      </c>
    </row>
    <row r="11171" spans="1:14" x14ac:dyDescent="0.2">
      <c r="A11171" t="s">
        <v>16930</v>
      </c>
      <c r="B11171">
        <v>31860</v>
      </c>
      <c r="C11171">
        <v>36420</v>
      </c>
      <c r="D11171">
        <v>40980</v>
      </c>
      <c r="E11171">
        <v>45480</v>
      </c>
      <c r="F11171">
        <v>49140</v>
      </c>
      <c r="G11171">
        <v>52800</v>
      </c>
      <c r="H11171">
        <v>56400</v>
      </c>
      <c r="I11171">
        <v>60060</v>
      </c>
      <c r="J11171">
        <v>63720</v>
      </c>
      <c r="K11171" t="s">
        <v>3090</v>
      </c>
      <c r="L11171">
        <v>19</v>
      </c>
      <c r="M11171">
        <v>60</v>
      </c>
      <c r="N11171" t="s">
        <v>1830</v>
      </c>
    </row>
    <row r="11172" spans="1:14" x14ac:dyDescent="0.2">
      <c r="A11172" t="s">
        <v>16931</v>
      </c>
      <c r="B11172">
        <v>31860</v>
      </c>
      <c r="C11172">
        <v>36420</v>
      </c>
      <c r="D11172">
        <v>40980</v>
      </c>
      <c r="E11172">
        <v>45480</v>
      </c>
      <c r="F11172">
        <v>49140</v>
      </c>
      <c r="G11172">
        <v>52800</v>
      </c>
      <c r="H11172">
        <v>56400</v>
      </c>
      <c r="I11172">
        <v>60060</v>
      </c>
      <c r="J11172">
        <v>63720</v>
      </c>
      <c r="K11172" t="s">
        <v>3090</v>
      </c>
      <c r="L11172">
        <v>19</v>
      </c>
      <c r="M11172">
        <v>60</v>
      </c>
      <c r="N11172" t="s">
        <v>1513</v>
      </c>
    </row>
    <row r="11173" spans="1:14" x14ac:dyDescent="0.2">
      <c r="A11173" t="s">
        <v>16932</v>
      </c>
      <c r="B11173">
        <v>31860</v>
      </c>
      <c r="C11173">
        <v>36420</v>
      </c>
      <c r="D11173">
        <v>40980</v>
      </c>
      <c r="E11173">
        <v>45480</v>
      </c>
      <c r="F11173">
        <v>49140</v>
      </c>
      <c r="G11173">
        <v>52800</v>
      </c>
      <c r="H11173">
        <v>56400</v>
      </c>
      <c r="I11173">
        <v>60060</v>
      </c>
      <c r="J11173">
        <v>63720</v>
      </c>
      <c r="K11173" t="s">
        <v>3090</v>
      </c>
      <c r="L11173">
        <v>19</v>
      </c>
      <c r="M11173">
        <v>60</v>
      </c>
      <c r="N11173" t="s">
        <v>1514</v>
      </c>
    </row>
    <row r="11174" spans="1:14" x14ac:dyDescent="0.2">
      <c r="A11174" t="s">
        <v>16933</v>
      </c>
      <c r="B11174">
        <v>31860</v>
      </c>
      <c r="C11174">
        <v>36420</v>
      </c>
      <c r="D11174">
        <v>40980</v>
      </c>
      <c r="E11174">
        <v>45480</v>
      </c>
      <c r="F11174">
        <v>49140</v>
      </c>
      <c r="G11174">
        <v>52800</v>
      </c>
      <c r="H11174">
        <v>56400</v>
      </c>
      <c r="I11174">
        <v>60060</v>
      </c>
      <c r="J11174">
        <v>63720</v>
      </c>
      <c r="K11174" t="s">
        <v>3090</v>
      </c>
      <c r="L11174">
        <v>19</v>
      </c>
      <c r="M11174">
        <v>60</v>
      </c>
      <c r="N11174" t="s">
        <v>1515</v>
      </c>
    </row>
    <row r="11175" spans="1:14" x14ac:dyDescent="0.2">
      <c r="A11175" t="s">
        <v>16934</v>
      </c>
      <c r="B11175">
        <v>31860</v>
      </c>
      <c r="C11175">
        <v>36420</v>
      </c>
      <c r="D11175">
        <v>40980</v>
      </c>
      <c r="E11175">
        <v>45480</v>
      </c>
      <c r="F11175">
        <v>49140</v>
      </c>
      <c r="G11175">
        <v>52800</v>
      </c>
      <c r="H11175">
        <v>56400</v>
      </c>
      <c r="I11175">
        <v>60060</v>
      </c>
      <c r="J11175">
        <v>63720</v>
      </c>
      <c r="K11175" t="s">
        <v>3090</v>
      </c>
      <c r="L11175">
        <v>19</v>
      </c>
      <c r="M11175">
        <v>60</v>
      </c>
      <c r="N11175" t="s">
        <v>1516</v>
      </c>
    </row>
    <row r="11176" spans="1:14" x14ac:dyDescent="0.2">
      <c r="A11176" t="s">
        <v>16935</v>
      </c>
      <c r="B11176">
        <v>31860</v>
      </c>
      <c r="C11176">
        <v>36420</v>
      </c>
      <c r="D11176">
        <v>40980</v>
      </c>
      <c r="E11176">
        <v>45480</v>
      </c>
      <c r="F11176">
        <v>49140</v>
      </c>
      <c r="G11176">
        <v>52800</v>
      </c>
      <c r="H11176">
        <v>56400</v>
      </c>
      <c r="I11176">
        <v>60060</v>
      </c>
      <c r="J11176">
        <v>63720</v>
      </c>
      <c r="K11176" t="s">
        <v>3090</v>
      </c>
      <c r="L11176">
        <v>19</v>
      </c>
      <c r="M11176">
        <v>60</v>
      </c>
      <c r="N11176" t="s">
        <v>1517</v>
      </c>
    </row>
    <row r="11177" spans="1:14" x14ac:dyDescent="0.2">
      <c r="A11177" t="s">
        <v>16936</v>
      </c>
      <c r="B11177">
        <v>31860</v>
      </c>
      <c r="C11177">
        <v>36420</v>
      </c>
      <c r="D11177">
        <v>40980</v>
      </c>
      <c r="E11177">
        <v>45480</v>
      </c>
      <c r="F11177">
        <v>49140</v>
      </c>
      <c r="G11177">
        <v>52800</v>
      </c>
      <c r="H11177">
        <v>56400</v>
      </c>
      <c r="I11177">
        <v>60060</v>
      </c>
      <c r="J11177">
        <v>63720</v>
      </c>
      <c r="K11177" t="s">
        <v>3090</v>
      </c>
      <c r="L11177">
        <v>19</v>
      </c>
      <c r="M11177">
        <v>60</v>
      </c>
      <c r="N11177" t="s">
        <v>1518</v>
      </c>
    </row>
    <row r="11178" spans="1:14" x14ac:dyDescent="0.2">
      <c r="A11178" t="s">
        <v>16937</v>
      </c>
      <c r="B11178">
        <v>36180</v>
      </c>
      <c r="C11178">
        <v>41340</v>
      </c>
      <c r="D11178">
        <v>46500</v>
      </c>
      <c r="E11178">
        <v>51660</v>
      </c>
      <c r="F11178">
        <v>55800</v>
      </c>
      <c r="G11178">
        <v>59940</v>
      </c>
      <c r="H11178">
        <v>64080</v>
      </c>
      <c r="I11178">
        <v>68220</v>
      </c>
      <c r="J11178">
        <v>72360</v>
      </c>
      <c r="K11178" t="s">
        <v>3090</v>
      </c>
      <c r="L11178">
        <v>19</v>
      </c>
      <c r="M11178">
        <v>60</v>
      </c>
      <c r="N11178" t="s">
        <v>1519</v>
      </c>
    </row>
    <row r="11179" spans="1:14" x14ac:dyDescent="0.2">
      <c r="A11179" t="s">
        <v>16938</v>
      </c>
      <c r="B11179">
        <v>31860</v>
      </c>
      <c r="C11179">
        <v>36420</v>
      </c>
      <c r="D11179">
        <v>40980</v>
      </c>
      <c r="E11179">
        <v>45480</v>
      </c>
      <c r="F11179">
        <v>49140</v>
      </c>
      <c r="G11179">
        <v>52800</v>
      </c>
      <c r="H11179">
        <v>56400</v>
      </c>
      <c r="I11179">
        <v>60060</v>
      </c>
      <c r="J11179">
        <v>63720</v>
      </c>
      <c r="K11179" t="s">
        <v>3090</v>
      </c>
      <c r="L11179">
        <v>19</v>
      </c>
      <c r="M11179">
        <v>60</v>
      </c>
      <c r="N11179" t="s">
        <v>1520</v>
      </c>
    </row>
    <row r="11180" spans="1:14" x14ac:dyDescent="0.2">
      <c r="A11180" t="s">
        <v>16939</v>
      </c>
      <c r="B11180">
        <v>31860</v>
      </c>
      <c r="C11180">
        <v>36420</v>
      </c>
      <c r="D11180">
        <v>40980</v>
      </c>
      <c r="E11180">
        <v>45480</v>
      </c>
      <c r="F11180">
        <v>49140</v>
      </c>
      <c r="G11180">
        <v>52800</v>
      </c>
      <c r="H11180">
        <v>56400</v>
      </c>
      <c r="I11180">
        <v>60060</v>
      </c>
      <c r="J11180">
        <v>63720</v>
      </c>
      <c r="K11180" t="s">
        <v>3090</v>
      </c>
      <c r="L11180">
        <v>19</v>
      </c>
      <c r="M11180">
        <v>60</v>
      </c>
      <c r="N11180" t="s">
        <v>1521</v>
      </c>
    </row>
    <row r="11181" spans="1:14" x14ac:dyDescent="0.2">
      <c r="A11181" t="s">
        <v>16940</v>
      </c>
      <c r="B11181">
        <v>31860</v>
      </c>
      <c r="C11181">
        <v>36420</v>
      </c>
      <c r="D11181">
        <v>40980</v>
      </c>
      <c r="E11181">
        <v>45480</v>
      </c>
      <c r="F11181">
        <v>49140</v>
      </c>
      <c r="G11181">
        <v>52800</v>
      </c>
      <c r="H11181">
        <v>56400</v>
      </c>
      <c r="I11181">
        <v>60060</v>
      </c>
      <c r="J11181">
        <v>63720</v>
      </c>
      <c r="K11181" t="s">
        <v>3090</v>
      </c>
      <c r="L11181">
        <v>19</v>
      </c>
      <c r="M11181">
        <v>60</v>
      </c>
      <c r="N11181" t="s">
        <v>1522</v>
      </c>
    </row>
    <row r="11182" spans="1:14" x14ac:dyDescent="0.2">
      <c r="A11182" t="s">
        <v>16941</v>
      </c>
      <c r="B11182">
        <v>31860</v>
      </c>
      <c r="C11182">
        <v>36420</v>
      </c>
      <c r="D11182">
        <v>40980</v>
      </c>
      <c r="E11182">
        <v>45480</v>
      </c>
      <c r="F11182">
        <v>49140</v>
      </c>
      <c r="G11182">
        <v>52800</v>
      </c>
      <c r="H11182">
        <v>56400</v>
      </c>
      <c r="I11182">
        <v>60060</v>
      </c>
      <c r="J11182">
        <v>63720</v>
      </c>
      <c r="K11182" t="s">
        <v>3090</v>
      </c>
      <c r="L11182">
        <v>19</v>
      </c>
      <c r="M11182">
        <v>60</v>
      </c>
      <c r="N11182" t="s">
        <v>1523</v>
      </c>
    </row>
    <row r="11183" spans="1:14" x14ac:dyDescent="0.2">
      <c r="A11183" t="s">
        <v>16942</v>
      </c>
      <c r="B11183">
        <v>31860</v>
      </c>
      <c r="C11183">
        <v>36420</v>
      </c>
      <c r="D11183">
        <v>40980</v>
      </c>
      <c r="E11183">
        <v>45480</v>
      </c>
      <c r="F11183">
        <v>49140</v>
      </c>
      <c r="G11183">
        <v>52800</v>
      </c>
      <c r="H11183">
        <v>56400</v>
      </c>
      <c r="I11183">
        <v>60060</v>
      </c>
      <c r="J11183">
        <v>63720</v>
      </c>
      <c r="K11183" t="s">
        <v>3090</v>
      </c>
      <c r="L11183">
        <v>19</v>
      </c>
      <c r="M11183">
        <v>60</v>
      </c>
      <c r="N11183" t="s">
        <v>1524</v>
      </c>
    </row>
    <row r="11184" spans="1:14" x14ac:dyDescent="0.2">
      <c r="A11184" t="s">
        <v>16943</v>
      </c>
      <c r="B11184">
        <v>36180</v>
      </c>
      <c r="C11184">
        <v>41340</v>
      </c>
      <c r="D11184">
        <v>46500</v>
      </c>
      <c r="E11184">
        <v>51660</v>
      </c>
      <c r="F11184">
        <v>55800</v>
      </c>
      <c r="G11184">
        <v>59940</v>
      </c>
      <c r="H11184">
        <v>64080</v>
      </c>
      <c r="I11184">
        <v>68220</v>
      </c>
      <c r="J11184">
        <v>72360</v>
      </c>
      <c r="K11184" t="s">
        <v>3090</v>
      </c>
      <c r="L11184">
        <v>19</v>
      </c>
      <c r="M11184">
        <v>60</v>
      </c>
      <c r="N11184" t="s">
        <v>1525</v>
      </c>
    </row>
    <row r="11185" spans="1:14" x14ac:dyDescent="0.2">
      <c r="A11185" t="s">
        <v>16944</v>
      </c>
      <c r="B11185">
        <v>31860</v>
      </c>
      <c r="C11185">
        <v>36420</v>
      </c>
      <c r="D11185">
        <v>40980</v>
      </c>
      <c r="E11185">
        <v>45480</v>
      </c>
      <c r="F11185">
        <v>49140</v>
      </c>
      <c r="G11185">
        <v>52800</v>
      </c>
      <c r="H11185">
        <v>56400</v>
      </c>
      <c r="I11185">
        <v>60060</v>
      </c>
      <c r="J11185">
        <v>63720</v>
      </c>
      <c r="K11185" t="s">
        <v>3090</v>
      </c>
      <c r="L11185">
        <v>19</v>
      </c>
      <c r="M11185">
        <v>60</v>
      </c>
      <c r="N11185" t="s">
        <v>1526</v>
      </c>
    </row>
    <row r="11186" spans="1:14" x14ac:dyDescent="0.2">
      <c r="A11186" t="s">
        <v>16945</v>
      </c>
      <c r="B11186">
        <v>36180</v>
      </c>
      <c r="C11186">
        <v>41340</v>
      </c>
      <c r="D11186">
        <v>46500</v>
      </c>
      <c r="E11186">
        <v>51660</v>
      </c>
      <c r="F11186">
        <v>55800</v>
      </c>
      <c r="G11186">
        <v>59940</v>
      </c>
      <c r="H11186">
        <v>64080</v>
      </c>
      <c r="I11186">
        <v>68220</v>
      </c>
      <c r="J11186">
        <v>72360</v>
      </c>
      <c r="K11186" t="s">
        <v>3090</v>
      </c>
      <c r="L11186">
        <v>19</v>
      </c>
      <c r="M11186">
        <v>60</v>
      </c>
      <c r="N11186" t="s">
        <v>1527</v>
      </c>
    </row>
    <row r="11187" spans="1:14" x14ac:dyDescent="0.2">
      <c r="A11187" t="s">
        <v>16946</v>
      </c>
      <c r="B11187">
        <v>36180</v>
      </c>
      <c r="C11187">
        <v>41340</v>
      </c>
      <c r="D11187">
        <v>46500</v>
      </c>
      <c r="E11187">
        <v>51660</v>
      </c>
      <c r="F11187">
        <v>55800</v>
      </c>
      <c r="G11187">
        <v>59940</v>
      </c>
      <c r="H11187">
        <v>64080</v>
      </c>
      <c r="I11187">
        <v>68220</v>
      </c>
      <c r="J11187">
        <v>72360</v>
      </c>
      <c r="K11187" t="s">
        <v>3090</v>
      </c>
      <c r="L11187">
        <v>19</v>
      </c>
      <c r="M11187">
        <v>60</v>
      </c>
      <c r="N11187" t="s">
        <v>1528</v>
      </c>
    </row>
    <row r="11188" spans="1:14" x14ac:dyDescent="0.2">
      <c r="A11188" t="s">
        <v>16947</v>
      </c>
      <c r="B11188">
        <v>36180</v>
      </c>
      <c r="C11188">
        <v>41340</v>
      </c>
      <c r="D11188">
        <v>46500</v>
      </c>
      <c r="E11188">
        <v>51660</v>
      </c>
      <c r="F11188">
        <v>55800</v>
      </c>
      <c r="G11188">
        <v>59940</v>
      </c>
      <c r="H11188">
        <v>64080</v>
      </c>
      <c r="I11188">
        <v>68220</v>
      </c>
      <c r="J11188">
        <v>72360</v>
      </c>
      <c r="K11188" t="s">
        <v>3090</v>
      </c>
      <c r="L11188">
        <v>19</v>
      </c>
      <c r="M11188">
        <v>60</v>
      </c>
      <c r="N11188" t="s">
        <v>1529</v>
      </c>
    </row>
    <row r="11189" spans="1:14" x14ac:dyDescent="0.2">
      <c r="A11189" t="s">
        <v>16948</v>
      </c>
      <c r="B11189">
        <v>31860</v>
      </c>
      <c r="C11189">
        <v>36420</v>
      </c>
      <c r="D11189">
        <v>40980</v>
      </c>
      <c r="E11189">
        <v>45480</v>
      </c>
      <c r="F11189">
        <v>49140</v>
      </c>
      <c r="G11189">
        <v>52800</v>
      </c>
      <c r="H11189">
        <v>56400</v>
      </c>
      <c r="I11189">
        <v>60060</v>
      </c>
      <c r="J11189">
        <v>63720</v>
      </c>
      <c r="K11189" t="s">
        <v>3090</v>
      </c>
      <c r="L11189">
        <v>19</v>
      </c>
      <c r="M11189">
        <v>60</v>
      </c>
      <c r="N11189" t="s">
        <v>1530</v>
      </c>
    </row>
    <row r="11190" spans="1:14" x14ac:dyDescent="0.2">
      <c r="A11190" t="s">
        <v>16949</v>
      </c>
      <c r="B11190">
        <v>31860</v>
      </c>
      <c r="C11190">
        <v>36420</v>
      </c>
      <c r="D11190">
        <v>40980</v>
      </c>
      <c r="E11190">
        <v>45480</v>
      </c>
      <c r="F11190">
        <v>49140</v>
      </c>
      <c r="G11190">
        <v>52800</v>
      </c>
      <c r="H11190">
        <v>56400</v>
      </c>
      <c r="I11190">
        <v>60060</v>
      </c>
      <c r="J11190">
        <v>63720</v>
      </c>
      <c r="K11190" t="s">
        <v>3090</v>
      </c>
      <c r="L11190">
        <v>19</v>
      </c>
      <c r="M11190">
        <v>60</v>
      </c>
      <c r="N11190" t="s">
        <v>1531</v>
      </c>
    </row>
    <row r="11191" spans="1:14" x14ac:dyDescent="0.2">
      <c r="A11191" t="s">
        <v>16950</v>
      </c>
      <c r="B11191">
        <v>36180</v>
      </c>
      <c r="C11191">
        <v>41340</v>
      </c>
      <c r="D11191">
        <v>46500</v>
      </c>
      <c r="E11191">
        <v>51660</v>
      </c>
      <c r="F11191">
        <v>55800</v>
      </c>
      <c r="G11191">
        <v>59940</v>
      </c>
      <c r="H11191">
        <v>64080</v>
      </c>
      <c r="I11191">
        <v>68220</v>
      </c>
      <c r="J11191">
        <v>72360</v>
      </c>
      <c r="K11191" t="s">
        <v>3090</v>
      </c>
      <c r="L11191">
        <v>19</v>
      </c>
      <c r="M11191">
        <v>60</v>
      </c>
      <c r="N11191" t="s">
        <v>1532</v>
      </c>
    </row>
    <row r="11192" spans="1:14" x14ac:dyDescent="0.2">
      <c r="A11192" t="s">
        <v>16951</v>
      </c>
      <c r="B11192">
        <v>31860</v>
      </c>
      <c r="C11192">
        <v>36420</v>
      </c>
      <c r="D11192">
        <v>40980</v>
      </c>
      <c r="E11192">
        <v>45480</v>
      </c>
      <c r="F11192">
        <v>49140</v>
      </c>
      <c r="G11192">
        <v>52800</v>
      </c>
      <c r="H11192">
        <v>56400</v>
      </c>
      <c r="I11192">
        <v>60060</v>
      </c>
      <c r="J11192">
        <v>63720</v>
      </c>
      <c r="K11192" t="s">
        <v>3090</v>
      </c>
      <c r="L11192">
        <v>19</v>
      </c>
      <c r="M11192">
        <v>60</v>
      </c>
      <c r="N11192" t="s">
        <v>1533</v>
      </c>
    </row>
    <row r="11193" spans="1:14" x14ac:dyDescent="0.2">
      <c r="A11193" t="s">
        <v>16952</v>
      </c>
      <c r="B11193">
        <v>31860</v>
      </c>
      <c r="C11193">
        <v>36420</v>
      </c>
      <c r="D11193">
        <v>40980</v>
      </c>
      <c r="E11193">
        <v>45480</v>
      </c>
      <c r="F11193">
        <v>49140</v>
      </c>
      <c r="G11193">
        <v>52800</v>
      </c>
      <c r="H11193">
        <v>56400</v>
      </c>
      <c r="I11193">
        <v>60060</v>
      </c>
      <c r="J11193">
        <v>63720</v>
      </c>
      <c r="K11193" t="s">
        <v>3090</v>
      </c>
      <c r="L11193">
        <v>19</v>
      </c>
      <c r="M11193">
        <v>60</v>
      </c>
      <c r="N11193" t="s">
        <v>1534</v>
      </c>
    </row>
    <row r="11194" spans="1:14" x14ac:dyDescent="0.2">
      <c r="A11194" t="s">
        <v>16953</v>
      </c>
      <c r="B11194">
        <v>31860</v>
      </c>
      <c r="C11194">
        <v>36420</v>
      </c>
      <c r="D11194">
        <v>40980</v>
      </c>
      <c r="E11194">
        <v>45480</v>
      </c>
      <c r="F11194">
        <v>49140</v>
      </c>
      <c r="G11194">
        <v>52800</v>
      </c>
      <c r="H11194">
        <v>56400</v>
      </c>
      <c r="I11194">
        <v>60060</v>
      </c>
      <c r="J11194">
        <v>63720</v>
      </c>
      <c r="K11194" t="s">
        <v>3090</v>
      </c>
      <c r="L11194">
        <v>19</v>
      </c>
      <c r="M11194">
        <v>60</v>
      </c>
      <c r="N11194" t="s">
        <v>1535</v>
      </c>
    </row>
    <row r="11195" spans="1:14" x14ac:dyDescent="0.2">
      <c r="A11195" t="s">
        <v>16954</v>
      </c>
      <c r="B11195">
        <v>31860</v>
      </c>
      <c r="C11195">
        <v>36420</v>
      </c>
      <c r="D11195">
        <v>40980</v>
      </c>
      <c r="E11195">
        <v>45480</v>
      </c>
      <c r="F11195">
        <v>49140</v>
      </c>
      <c r="G11195">
        <v>52800</v>
      </c>
      <c r="H11195">
        <v>56400</v>
      </c>
      <c r="I11195">
        <v>60060</v>
      </c>
      <c r="J11195">
        <v>63720</v>
      </c>
      <c r="K11195" t="s">
        <v>3090</v>
      </c>
      <c r="L11195">
        <v>19</v>
      </c>
      <c r="M11195">
        <v>60</v>
      </c>
      <c r="N11195" t="s">
        <v>1536</v>
      </c>
    </row>
    <row r="11196" spans="1:14" x14ac:dyDescent="0.2">
      <c r="A11196" t="s">
        <v>16955</v>
      </c>
      <c r="B11196">
        <v>31860</v>
      </c>
      <c r="C11196">
        <v>36420</v>
      </c>
      <c r="D11196">
        <v>40980</v>
      </c>
      <c r="E11196">
        <v>45480</v>
      </c>
      <c r="F11196">
        <v>49140</v>
      </c>
      <c r="G11196">
        <v>52800</v>
      </c>
      <c r="H11196">
        <v>56400</v>
      </c>
      <c r="I11196">
        <v>60060</v>
      </c>
      <c r="J11196">
        <v>63720</v>
      </c>
      <c r="K11196" t="s">
        <v>3090</v>
      </c>
      <c r="L11196">
        <v>19</v>
      </c>
      <c r="M11196">
        <v>60</v>
      </c>
      <c r="N11196" t="s">
        <v>1537</v>
      </c>
    </row>
    <row r="11197" spans="1:14" x14ac:dyDescent="0.2">
      <c r="A11197" t="s">
        <v>16956</v>
      </c>
      <c r="B11197">
        <v>31860</v>
      </c>
      <c r="C11197">
        <v>36420</v>
      </c>
      <c r="D11197">
        <v>40980</v>
      </c>
      <c r="E11197">
        <v>45480</v>
      </c>
      <c r="F11197">
        <v>49140</v>
      </c>
      <c r="G11197">
        <v>52800</v>
      </c>
      <c r="H11197">
        <v>56400</v>
      </c>
      <c r="I11197">
        <v>60060</v>
      </c>
      <c r="J11197">
        <v>63720</v>
      </c>
      <c r="K11197" t="s">
        <v>3090</v>
      </c>
      <c r="L11197">
        <v>19</v>
      </c>
      <c r="M11197">
        <v>60</v>
      </c>
      <c r="N11197" t="s">
        <v>1538</v>
      </c>
    </row>
    <row r="11198" spans="1:14" x14ac:dyDescent="0.2">
      <c r="A11198" t="s">
        <v>16957</v>
      </c>
      <c r="B11198">
        <v>31860</v>
      </c>
      <c r="C11198">
        <v>36420</v>
      </c>
      <c r="D11198">
        <v>40980</v>
      </c>
      <c r="E11198">
        <v>45480</v>
      </c>
      <c r="F11198">
        <v>49140</v>
      </c>
      <c r="G11198">
        <v>52800</v>
      </c>
      <c r="H11198">
        <v>56400</v>
      </c>
      <c r="I11198">
        <v>60060</v>
      </c>
      <c r="J11198">
        <v>63720</v>
      </c>
      <c r="K11198" t="s">
        <v>3090</v>
      </c>
      <c r="L11198">
        <v>19</v>
      </c>
      <c r="M11198">
        <v>60</v>
      </c>
      <c r="N11198" t="s">
        <v>1539</v>
      </c>
    </row>
    <row r="11199" spans="1:14" x14ac:dyDescent="0.2">
      <c r="A11199" t="s">
        <v>16958</v>
      </c>
      <c r="B11199">
        <v>31860</v>
      </c>
      <c r="C11199">
        <v>36420</v>
      </c>
      <c r="D11199">
        <v>40980</v>
      </c>
      <c r="E11199">
        <v>45480</v>
      </c>
      <c r="F11199">
        <v>49140</v>
      </c>
      <c r="G11199">
        <v>52800</v>
      </c>
      <c r="H11199">
        <v>56400</v>
      </c>
      <c r="I11199">
        <v>60060</v>
      </c>
      <c r="J11199">
        <v>63720</v>
      </c>
      <c r="K11199" t="s">
        <v>3090</v>
      </c>
      <c r="L11199">
        <v>19</v>
      </c>
      <c r="M11199">
        <v>60</v>
      </c>
      <c r="N11199" t="s">
        <v>1540</v>
      </c>
    </row>
    <row r="11200" spans="1:14" x14ac:dyDescent="0.2">
      <c r="A11200" t="s">
        <v>16959</v>
      </c>
      <c r="B11200">
        <v>31860</v>
      </c>
      <c r="C11200">
        <v>36420</v>
      </c>
      <c r="D11200">
        <v>40980</v>
      </c>
      <c r="E11200">
        <v>45480</v>
      </c>
      <c r="F11200">
        <v>49140</v>
      </c>
      <c r="G11200">
        <v>52800</v>
      </c>
      <c r="H11200">
        <v>56400</v>
      </c>
      <c r="I11200">
        <v>60060</v>
      </c>
      <c r="J11200">
        <v>63720</v>
      </c>
      <c r="K11200" t="s">
        <v>3090</v>
      </c>
      <c r="L11200">
        <v>19</v>
      </c>
      <c r="M11200">
        <v>60</v>
      </c>
      <c r="N11200" t="s">
        <v>1541</v>
      </c>
    </row>
    <row r="11201" spans="1:14" x14ac:dyDescent="0.2">
      <c r="A11201" t="s">
        <v>16960</v>
      </c>
      <c r="B11201">
        <v>31860</v>
      </c>
      <c r="C11201">
        <v>36420</v>
      </c>
      <c r="D11201">
        <v>40980</v>
      </c>
      <c r="E11201">
        <v>45480</v>
      </c>
      <c r="F11201">
        <v>49140</v>
      </c>
      <c r="G11201">
        <v>52800</v>
      </c>
      <c r="H11201">
        <v>56400</v>
      </c>
      <c r="I11201">
        <v>60060</v>
      </c>
      <c r="J11201">
        <v>63720</v>
      </c>
      <c r="K11201" t="s">
        <v>3090</v>
      </c>
      <c r="L11201">
        <v>19</v>
      </c>
      <c r="M11201">
        <v>60</v>
      </c>
      <c r="N11201" t="s">
        <v>1542</v>
      </c>
    </row>
    <row r="11202" spans="1:14" x14ac:dyDescent="0.2">
      <c r="A11202" t="s">
        <v>16961</v>
      </c>
      <c r="B11202">
        <v>36180</v>
      </c>
      <c r="C11202">
        <v>41340</v>
      </c>
      <c r="D11202">
        <v>46500</v>
      </c>
      <c r="E11202">
        <v>51660</v>
      </c>
      <c r="F11202">
        <v>55800</v>
      </c>
      <c r="G11202">
        <v>59940</v>
      </c>
      <c r="H11202">
        <v>64080</v>
      </c>
      <c r="I11202">
        <v>68220</v>
      </c>
      <c r="J11202">
        <v>72360</v>
      </c>
      <c r="K11202" t="s">
        <v>3090</v>
      </c>
      <c r="L11202">
        <v>19</v>
      </c>
      <c r="M11202">
        <v>60</v>
      </c>
      <c r="N11202" t="s">
        <v>1543</v>
      </c>
    </row>
    <row r="11203" spans="1:14" x14ac:dyDescent="0.2">
      <c r="A11203" t="s">
        <v>16962</v>
      </c>
      <c r="B11203">
        <v>31860</v>
      </c>
      <c r="C11203">
        <v>36420</v>
      </c>
      <c r="D11203">
        <v>40980</v>
      </c>
      <c r="E11203">
        <v>45480</v>
      </c>
      <c r="F11203">
        <v>49140</v>
      </c>
      <c r="G11203">
        <v>52800</v>
      </c>
      <c r="H11203">
        <v>56400</v>
      </c>
      <c r="I11203">
        <v>60060</v>
      </c>
      <c r="J11203">
        <v>63720</v>
      </c>
      <c r="K11203" t="s">
        <v>3090</v>
      </c>
      <c r="L11203">
        <v>19</v>
      </c>
      <c r="M11203">
        <v>60</v>
      </c>
      <c r="N11203" t="s">
        <v>1544</v>
      </c>
    </row>
    <row r="11204" spans="1:14" x14ac:dyDescent="0.2">
      <c r="A11204" t="s">
        <v>16963</v>
      </c>
      <c r="B11204">
        <v>31860</v>
      </c>
      <c r="C11204">
        <v>36420</v>
      </c>
      <c r="D11204">
        <v>40980</v>
      </c>
      <c r="E11204">
        <v>45480</v>
      </c>
      <c r="F11204">
        <v>49140</v>
      </c>
      <c r="G11204">
        <v>52800</v>
      </c>
      <c r="H11204">
        <v>56400</v>
      </c>
      <c r="I11204">
        <v>60060</v>
      </c>
      <c r="J11204">
        <v>63720</v>
      </c>
      <c r="K11204" t="s">
        <v>3090</v>
      </c>
      <c r="L11204">
        <v>19</v>
      </c>
      <c r="M11204">
        <v>60</v>
      </c>
      <c r="N11204" t="s">
        <v>1545</v>
      </c>
    </row>
    <row r="11205" spans="1:14" x14ac:dyDescent="0.2">
      <c r="A11205" t="s">
        <v>16964</v>
      </c>
      <c r="B11205">
        <v>31860</v>
      </c>
      <c r="C11205">
        <v>36420</v>
      </c>
      <c r="D11205">
        <v>40980</v>
      </c>
      <c r="E11205">
        <v>45480</v>
      </c>
      <c r="F11205">
        <v>49140</v>
      </c>
      <c r="G11205">
        <v>52800</v>
      </c>
      <c r="H11205">
        <v>56400</v>
      </c>
      <c r="I11205">
        <v>60060</v>
      </c>
      <c r="J11205">
        <v>63720</v>
      </c>
      <c r="K11205" t="s">
        <v>3090</v>
      </c>
      <c r="L11205">
        <v>19</v>
      </c>
      <c r="M11205">
        <v>60</v>
      </c>
      <c r="N11205" t="s">
        <v>1546</v>
      </c>
    </row>
    <row r="11206" spans="1:14" x14ac:dyDescent="0.2">
      <c r="A11206" t="s">
        <v>16965</v>
      </c>
      <c r="B11206">
        <v>31860</v>
      </c>
      <c r="C11206">
        <v>36420</v>
      </c>
      <c r="D11206">
        <v>40980</v>
      </c>
      <c r="E11206">
        <v>45480</v>
      </c>
      <c r="F11206">
        <v>49140</v>
      </c>
      <c r="G11206">
        <v>52800</v>
      </c>
      <c r="H11206">
        <v>56400</v>
      </c>
      <c r="I11206">
        <v>60060</v>
      </c>
      <c r="J11206">
        <v>63720</v>
      </c>
      <c r="K11206" t="s">
        <v>3090</v>
      </c>
      <c r="L11206">
        <v>19</v>
      </c>
      <c r="M11206">
        <v>60</v>
      </c>
      <c r="N11206" t="s">
        <v>1547</v>
      </c>
    </row>
    <row r="11207" spans="1:14" x14ac:dyDescent="0.2">
      <c r="A11207" t="s">
        <v>16966</v>
      </c>
      <c r="B11207">
        <v>31860</v>
      </c>
      <c r="C11207">
        <v>36420</v>
      </c>
      <c r="D11207">
        <v>40980</v>
      </c>
      <c r="E11207">
        <v>45480</v>
      </c>
      <c r="F11207">
        <v>49140</v>
      </c>
      <c r="G11207">
        <v>52800</v>
      </c>
      <c r="H11207">
        <v>56400</v>
      </c>
      <c r="I11207">
        <v>60060</v>
      </c>
      <c r="J11207">
        <v>63720</v>
      </c>
      <c r="K11207" t="s">
        <v>3090</v>
      </c>
      <c r="L11207">
        <v>19</v>
      </c>
      <c r="M11207">
        <v>60</v>
      </c>
      <c r="N11207" t="s">
        <v>1548</v>
      </c>
    </row>
    <row r="11208" spans="1:14" x14ac:dyDescent="0.2">
      <c r="A11208" t="s">
        <v>16967</v>
      </c>
      <c r="B11208">
        <v>36180</v>
      </c>
      <c r="C11208">
        <v>41340</v>
      </c>
      <c r="D11208">
        <v>46500</v>
      </c>
      <c r="E11208">
        <v>51660</v>
      </c>
      <c r="F11208">
        <v>55800</v>
      </c>
      <c r="G11208">
        <v>59940</v>
      </c>
      <c r="H11208">
        <v>64080</v>
      </c>
      <c r="I11208">
        <v>68220</v>
      </c>
      <c r="J11208">
        <v>72360</v>
      </c>
      <c r="K11208" t="s">
        <v>3090</v>
      </c>
      <c r="L11208">
        <v>19</v>
      </c>
      <c r="M11208">
        <v>60</v>
      </c>
      <c r="N11208" t="s">
        <v>1549</v>
      </c>
    </row>
    <row r="11209" spans="1:14" x14ac:dyDescent="0.2">
      <c r="A11209" t="s">
        <v>16968</v>
      </c>
      <c r="B11209">
        <v>36180</v>
      </c>
      <c r="C11209">
        <v>41340</v>
      </c>
      <c r="D11209">
        <v>46500</v>
      </c>
      <c r="E11209">
        <v>51660</v>
      </c>
      <c r="F11209">
        <v>55800</v>
      </c>
      <c r="G11209">
        <v>59940</v>
      </c>
      <c r="H11209">
        <v>64080</v>
      </c>
      <c r="I11209">
        <v>68220</v>
      </c>
      <c r="J11209">
        <v>72360</v>
      </c>
      <c r="K11209" t="s">
        <v>3090</v>
      </c>
      <c r="L11209">
        <v>19</v>
      </c>
      <c r="M11209">
        <v>60</v>
      </c>
      <c r="N11209" t="s">
        <v>1550</v>
      </c>
    </row>
    <row r="11210" spans="1:14" x14ac:dyDescent="0.2">
      <c r="A11210" t="s">
        <v>16969</v>
      </c>
      <c r="B11210">
        <v>36180</v>
      </c>
      <c r="C11210">
        <v>41340</v>
      </c>
      <c r="D11210">
        <v>46500</v>
      </c>
      <c r="E11210">
        <v>51660</v>
      </c>
      <c r="F11210">
        <v>55800</v>
      </c>
      <c r="G11210">
        <v>59940</v>
      </c>
      <c r="H11210">
        <v>64080</v>
      </c>
      <c r="I11210">
        <v>68220</v>
      </c>
      <c r="J11210">
        <v>72360</v>
      </c>
      <c r="K11210" t="s">
        <v>3090</v>
      </c>
      <c r="L11210">
        <v>19</v>
      </c>
      <c r="M11210">
        <v>60</v>
      </c>
      <c r="N11210" t="s">
        <v>1551</v>
      </c>
    </row>
    <row r="11211" spans="1:14" x14ac:dyDescent="0.2">
      <c r="A11211" t="s">
        <v>16970</v>
      </c>
      <c r="B11211">
        <v>31860</v>
      </c>
      <c r="C11211">
        <v>36420</v>
      </c>
      <c r="D11211">
        <v>40980</v>
      </c>
      <c r="E11211">
        <v>45480</v>
      </c>
      <c r="F11211">
        <v>49140</v>
      </c>
      <c r="G11211">
        <v>52800</v>
      </c>
      <c r="H11211">
        <v>56400</v>
      </c>
      <c r="I11211">
        <v>60060</v>
      </c>
      <c r="J11211">
        <v>63720</v>
      </c>
      <c r="K11211" t="s">
        <v>3090</v>
      </c>
      <c r="L11211">
        <v>19</v>
      </c>
      <c r="M11211">
        <v>60</v>
      </c>
      <c r="N11211" t="s">
        <v>1552</v>
      </c>
    </row>
    <row r="11212" spans="1:14" x14ac:dyDescent="0.2">
      <c r="A11212" t="s">
        <v>16971</v>
      </c>
      <c r="B11212">
        <v>31860</v>
      </c>
      <c r="C11212">
        <v>36420</v>
      </c>
      <c r="D11212">
        <v>40980</v>
      </c>
      <c r="E11212">
        <v>45480</v>
      </c>
      <c r="F11212">
        <v>49140</v>
      </c>
      <c r="G11212">
        <v>52800</v>
      </c>
      <c r="H11212">
        <v>56400</v>
      </c>
      <c r="I11212">
        <v>60060</v>
      </c>
      <c r="J11212">
        <v>63720</v>
      </c>
      <c r="K11212" t="s">
        <v>3090</v>
      </c>
      <c r="L11212">
        <v>19</v>
      </c>
      <c r="M11212">
        <v>60</v>
      </c>
      <c r="N11212" t="s">
        <v>1553</v>
      </c>
    </row>
    <row r="11213" spans="1:14" x14ac:dyDescent="0.2">
      <c r="A11213" t="s">
        <v>16972</v>
      </c>
      <c r="B11213">
        <v>36180</v>
      </c>
      <c r="C11213">
        <v>41340</v>
      </c>
      <c r="D11213">
        <v>46500</v>
      </c>
      <c r="E11213">
        <v>51660</v>
      </c>
      <c r="F11213">
        <v>55800</v>
      </c>
      <c r="G11213">
        <v>59940</v>
      </c>
      <c r="H11213">
        <v>64080</v>
      </c>
      <c r="I11213">
        <v>68220</v>
      </c>
      <c r="J11213">
        <v>72360</v>
      </c>
      <c r="K11213" t="s">
        <v>3090</v>
      </c>
      <c r="L11213">
        <v>19</v>
      </c>
      <c r="M11213">
        <v>60</v>
      </c>
      <c r="N11213" t="s">
        <v>1554</v>
      </c>
    </row>
    <row r="11214" spans="1:14" x14ac:dyDescent="0.2">
      <c r="A11214" t="s">
        <v>16973</v>
      </c>
      <c r="B11214">
        <v>31860</v>
      </c>
      <c r="C11214">
        <v>36420</v>
      </c>
      <c r="D11214">
        <v>40980</v>
      </c>
      <c r="E11214">
        <v>45480</v>
      </c>
      <c r="F11214">
        <v>49140</v>
      </c>
      <c r="G11214">
        <v>52800</v>
      </c>
      <c r="H11214">
        <v>56400</v>
      </c>
      <c r="I11214">
        <v>60060</v>
      </c>
      <c r="J11214">
        <v>63720</v>
      </c>
      <c r="K11214" t="s">
        <v>3090</v>
      </c>
      <c r="L11214">
        <v>19</v>
      </c>
      <c r="M11214">
        <v>60</v>
      </c>
      <c r="N11214" t="s">
        <v>1555</v>
      </c>
    </row>
    <row r="11215" spans="1:14" x14ac:dyDescent="0.2">
      <c r="A11215" t="s">
        <v>16974</v>
      </c>
      <c r="B11215">
        <v>31860</v>
      </c>
      <c r="C11215">
        <v>36420</v>
      </c>
      <c r="D11215">
        <v>40980</v>
      </c>
      <c r="E11215">
        <v>45480</v>
      </c>
      <c r="F11215">
        <v>49140</v>
      </c>
      <c r="G11215">
        <v>52800</v>
      </c>
      <c r="H11215">
        <v>56400</v>
      </c>
      <c r="I11215">
        <v>60060</v>
      </c>
      <c r="J11215">
        <v>63720</v>
      </c>
      <c r="K11215" t="s">
        <v>3090</v>
      </c>
      <c r="L11215">
        <v>19</v>
      </c>
      <c r="M11215">
        <v>60</v>
      </c>
      <c r="N11215" t="s">
        <v>1556</v>
      </c>
    </row>
    <row r="11216" spans="1:14" x14ac:dyDescent="0.2">
      <c r="A11216" t="s">
        <v>16975</v>
      </c>
      <c r="B11216">
        <v>31860</v>
      </c>
      <c r="C11216">
        <v>36420</v>
      </c>
      <c r="D11216">
        <v>40980</v>
      </c>
      <c r="E11216">
        <v>45480</v>
      </c>
      <c r="F11216">
        <v>49140</v>
      </c>
      <c r="G11216">
        <v>52800</v>
      </c>
      <c r="H11216">
        <v>56400</v>
      </c>
      <c r="I11216">
        <v>60060</v>
      </c>
      <c r="J11216">
        <v>63720</v>
      </c>
      <c r="K11216" t="s">
        <v>3090</v>
      </c>
      <c r="L11216">
        <v>19</v>
      </c>
      <c r="M11216">
        <v>60</v>
      </c>
      <c r="N11216" t="s">
        <v>1557</v>
      </c>
    </row>
    <row r="11217" spans="1:14" x14ac:dyDescent="0.2">
      <c r="A11217" t="s">
        <v>16976</v>
      </c>
      <c r="B11217">
        <v>31860</v>
      </c>
      <c r="C11217">
        <v>36420</v>
      </c>
      <c r="D11217">
        <v>40980</v>
      </c>
      <c r="E11217">
        <v>45480</v>
      </c>
      <c r="F11217">
        <v>49140</v>
      </c>
      <c r="G11217">
        <v>52800</v>
      </c>
      <c r="H11217">
        <v>56400</v>
      </c>
      <c r="I11217">
        <v>60060</v>
      </c>
      <c r="J11217">
        <v>63720</v>
      </c>
      <c r="K11217" t="s">
        <v>3090</v>
      </c>
      <c r="L11217">
        <v>19</v>
      </c>
      <c r="M11217">
        <v>60</v>
      </c>
      <c r="N11217" t="s">
        <v>1558</v>
      </c>
    </row>
    <row r="11218" spans="1:14" x14ac:dyDescent="0.2">
      <c r="A11218" t="s">
        <v>16977</v>
      </c>
      <c r="B11218">
        <v>31860</v>
      </c>
      <c r="C11218">
        <v>36420</v>
      </c>
      <c r="D11218">
        <v>40980</v>
      </c>
      <c r="E11218">
        <v>45480</v>
      </c>
      <c r="F11218">
        <v>49140</v>
      </c>
      <c r="G11218">
        <v>52800</v>
      </c>
      <c r="H11218">
        <v>56400</v>
      </c>
      <c r="I11218">
        <v>60060</v>
      </c>
      <c r="J11218">
        <v>63720</v>
      </c>
      <c r="K11218" t="s">
        <v>3090</v>
      </c>
      <c r="L11218">
        <v>19</v>
      </c>
      <c r="M11218">
        <v>60</v>
      </c>
      <c r="N11218" t="s">
        <v>1559</v>
      </c>
    </row>
    <row r="11219" spans="1:14" x14ac:dyDescent="0.2">
      <c r="A11219" t="s">
        <v>16978</v>
      </c>
      <c r="B11219">
        <v>31860</v>
      </c>
      <c r="C11219">
        <v>36420</v>
      </c>
      <c r="D11219">
        <v>40980</v>
      </c>
      <c r="E11219">
        <v>45480</v>
      </c>
      <c r="F11219">
        <v>49140</v>
      </c>
      <c r="G11219">
        <v>52800</v>
      </c>
      <c r="H11219">
        <v>56400</v>
      </c>
      <c r="I11219">
        <v>60060</v>
      </c>
      <c r="J11219">
        <v>63720</v>
      </c>
      <c r="K11219" t="s">
        <v>3090</v>
      </c>
      <c r="L11219">
        <v>19</v>
      </c>
      <c r="M11219">
        <v>60</v>
      </c>
      <c r="N11219" t="s">
        <v>1560</v>
      </c>
    </row>
    <row r="11220" spans="1:14" x14ac:dyDescent="0.2">
      <c r="A11220" t="s">
        <v>16979</v>
      </c>
      <c r="B11220">
        <v>31860</v>
      </c>
      <c r="C11220">
        <v>36420</v>
      </c>
      <c r="D11220">
        <v>40980</v>
      </c>
      <c r="E11220">
        <v>45480</v>
      </c>
      <c r="F11220">
        <v>49140</v>
      </c>
      <c r="G11220">
        <v>52800</v>
      </c>
      <c r="H11220">
        <v>56400</v>
      </c>
      <c r="I11220">
        <v>60060</v>
      </c>
      <c r="J11220">
        <v>63720</v>
      </c>
      <c r="K11220" t="s">
        <v>3090</v>
      </c>
      <c r="L11220">
        <v>19</v>
      </c>
      <c r="M11220">
        <v>60</v>
      </c>
      <c r="N11220" t="s">
        <v>1561</v>
      </c>
    </row>
    <row r="11221" spans="1:14" x14ac:dyDescent="0.2">
      <c r="A11221" t="s">
        <v>16980</v>
      </c>
      <c r="B11221">
        <v>36180</v>
      </c>
      <c r="C11221">
        <v>41340</v>
      </c>
      <c r="D11221">
        <v>46500</v>
      </c>
      <c r="E11221">
        <v>51660</v>
      </c>
      <c r="F11221">
        <v>55800</v>
      </c>
      <c r="G11221">
        <v>59940</v>
      </c>
      <c r="H11221">
        <v>64080</v>
      </c>
      <c r="I11221">
        <v>68220</v>
      </c>
      <c r="J11221">
        <v>72360</v>
      </c>
      <c r="K11221" t="s">
        <v>3090</v>
      </c>
      <c r="L11221">
        <v>19</v>
      </c>
      <c r="M11221">
        <v>60</v>
      </c>
      <c r="N11221" t="s">
        <v>1562</v>
      </c>
    </row>
    <row r="11222" spans="1:14" x14ac:dyDescent="0.2">
      <c r="A11222" t="s">
        <v>16981</v>
      </c>
      <c r="B11222">
        <v>31860</v>
      </c>
      <c r="C11222">
        <v>36420</v>
      </c>
      <c r="D11222">
        <v>40980</v>
      </c>
      <c r="E11222">
        <v>45480</v>
      </c>
      <c r="F11222">
        <v>49140</v>
      </c>
      <c r="G11222">
        <v>52800</v>
      </c>
      <c r="H11222">
        <v>56400</v>
      </c>
      <c r="I11222">
        <v>60060</v>
      </c>
      <c r="J11222">
        <v>63720</v>
      </c>
      <c r="K11222" t="s">
        <v>3090</v>
      </c>
      <c r="L11222">
        <v>19</v>
      </c>
      <c r="M11222">
        <v>60</v>
      </c>
      <c r="N11222" t="s">
        <v>1563</v>
      </c>
    </row>
    <row r="11223" spans="1:14" x14ac:dyDescent="0.2">
      <c r="A11223" t="s">
        <v>16982</v>
      </c>
      <c r="B11223">
        <v>31860</v>
      </c>
      <c r="C11223">
        <v>36420</v>
      </c>
      <c r="D11223">
        <v>40980</v>
      </c>
      <c r="E11223">
        <v>45480</v>
      </c>
      <c r="F11223">
        <v>49140</v>
      </c>
      <c r="G11223">
        <v>52800</v>
      </c>
      <c r="H11223">
        <v>56400</v>
      </c>
      <c r="I11223">
        <v>60060</v>
      </c>
      <c r="J11223">
        <v>63720</v>
      </c>
      <c r="K11223" t="s">
        <v>3090</v>
      </c>
      <c r="L11223">
        <v>19</v>
      </c>
      <c r="M11223">
        <v>60</v>
      </c>
      <c r="N11223" t="s">
        <v>1564</v>
      </c>
    </row>
    <row r="11224" spans="1:14" x14ac:dyDescent="0.2">
      <c r="A11224" t="s">
        <v>16983</v>
      </c>
      <c r="B11224">
        <v>31860</v>
      </c>
      <c r="C11224">
        <v>36420</v>
      </c>
      <c r="D11224">
        <v>40980</v>
      </c>
      <c r="E11224">
        <v>45480</v>
      </c>
      <c r="F11224">
        <v>49140</v>
      </c>
      <c r="G11224">
        <v>52800</v>
      </c>
      <c r="H11224">
        <v>56400</v>
      </c>
      <c r="I11224">
        <v>60060</v>
      </c>
      <c r="J11224">
        <v>63720</v>
      </c>
      <c r="K11224" t="s">
        <v>3090</v>
      </c>
      <c r="L11224">
        <v>19</v>
      </c>
      <c r="M11224">
        <v>60</v>
      </c>
      <c r="N11224" t="s">
        <v>1565</v>
      </c>
    </row>
    <row r="11225" spans="1:14" x14ac:dyDescent="0.2">
      <c r="A11225" t="s">
        <v>16984</v>
      </c>
      <c r="B11225">
        <v>31860</v>
      </c>
      <c r="C11225">
        <v>36420</v>
      </c>
      <c r="D11225">
        <v>40980</v>
      </c>
      <c r="E11225">
        <v>45480</v>
      </c>
      <c r="F11225">
        <v>49140</v>
      </c>
      <c r="G11225">
        <v>52800</v>
      </c>
      <c r="H11225">
        <v>56400</v>
      </c>
      <c r="I11225">
        <v>60060</v>
      </c>
      <c r="J11225">
        <v>63720</v>
      </c>
      <c r="K11225" t="s">
        <v>3090</v>
      </c>
      <c r="L11225">
        <v>19</v>
      </c>
      <c r="M11225">
        <v>60</v>
      </c>
      <c r="N11225" t="s">
        <v>1566</v>
      </c>
    </row>
    <row r="11226" spans="1:14" x14ac:dyDescent="0.2">
      <c r="A11226" t="s">
        <v>16985</v>
      </c>
      <c r="B11226">
        <v>31860</v>
      </c>
      <c r="C11226">
        <v>36420</v>
      </c>
      <c r="D11226">
        <v>40980</v>
      </c>
      <c r="E11226">
        <v>45480</v>
      </c>
      <c r="F11226">
        <v>49140</v>
      </c>
      <c r="G11226">
        <v>52800</v>
      </c>
      <c r="H11226">
        <v>56400</v>
      </c>
      <c r="I11226">
        <v>60060</v>
      </c>
      <c r="J11226">
        <v>63720</v>
      </c>
      <c r="K11226" t="s">
        <v>3090</v>
      </c>
      <c r="L11226">
        <v>21</v>
      </c>
      <c r="M11226">
        <v>60</v>
      </c>
      <c r="N11226" t="s">
        <v>1567</v>
      </c>
    </row>
    <row r="11227" spans="1:14" x14ac:dyDescent="0.2">
      <c r="A11227" t="s">
        <v>16986</v>
      </c>
      <c r="B11227">
        <v>31860</v>
      </c>
      <c r="C11227">
        <v>36420</v>
      </c>
      <c r="D11227">
        <v>40980</v>
      </c>
      <c r="E11227">
        <v>45480</v>
      </c>
      <c r="F11227">
        <v>49140</v>
      </c>
      <c r="G11227">
        <v>52800</v>
      </c>
      <c r="H11227">
        <v>56400</v>
      </c>
      <c r="I11227">
        <v>60060</v>
      </c>
      <c r="J11227">
        <v>63720</v>
      </c>
      <c r="K11227" t="s">
        <v>3090</v>
      </c>
      <c r="L11227">
        <v>21</v>
      </c>
      <c r="M11227">
        <v>60</v>
      </c>
      <c r="N11227" t="s">
        <v>1569</v>
      </c>
    </row>
    <row r="11228" spans="1:14" x14ac:dyDescent="0.2">
      <c r="A11228" t="s">
        <v>16987</v>
      </c>
      <c r="B11228">
        <v>31860</v>
      </c>
      <c r="C11228">
        <v>36420</v>
      </c>
      <c r="D11228">
        <v>40980</v>
      </c>
      <c r="E11228">
        <v>45480</v>
      </c>
      <c r="F11228">
        <v>49140</v>
      </c>
      <c r="G11228">
        <v>52800</v>
      </c>
      <c r="H11228">
        <v>56400</v>
      </c>
      <c r="I11228">
        <v>60060</v>
      </c>
      <c r="J11228">
        <v>63720</v>
      </c>
      <c r="K11228" t="s">
        <v>3090</v>
      </c>
      <c r="L11228">
        <v>21</v>
      </c>
      <c r="M11228">
        <v>60</v>
      </c>
      <c r="N11228" t="s">
        <v>852</v>
      </c>
    </row>
    <row r="11229" spans="1:14" x14ac:dyDescent="0.2">
      <c r="A11229" t="s">
        <v>16988</v>
      </c>
      <c r="B11229">
        <v>31860</v>
      </c>
      <c r="C11229">
        <v>36420</v>
      </c>
      <c r="D11229">
        <v>40980</v>
      </c>
      <c r="E11229">
        <v>45480</v>
      </c>
      <c r="F11229">
        <v>49140</v>
      </c>
      <c r="G11229">
        <v>52800</v>
      </c>
      <c r="H11229">
        <v>56400</v>
      </c>
      <c r="I11229">
        <v>60060</v>
      </c>
      <c r="J11229">
        <v>63720</v>
      </c>
      <c r="K11229" t="s">
        <v>3090</v>
      </c>
      <c r="L11229">
        <v>21</v>
      </c>
      <c r="M11229">
        <v>60</v>
      </c>
      <c r="N11229" t="s">
        <v>853</v>
      </c>
    </row>
    <row r="11230" spans="1:14" x14ac:dyDescent="0.2">
      <c r="A11230" t="s">
        <v>16989</v>
      </c>
      <c r="B11230">
        <v>31860</v>
      </c>
      <c r="C11230">
        <v>36420</v>
      </c>
      <c r="D11230">
        <v>40980</v>
      </c>
      <c r="E11230">
        <v>45480</v>
      </c>
      <c r="F11230">
        <v>49140</v>
      </c>
      <c r="G11230">
        <v>52800</v>
      </c>
      <c r="H11230">
        <v>56400</v>
      </c>
      <c r="I11230">
        <v>60060</v>
      </c>
      <c r="J11230">
        <v>63720</v>
      </c>
      <c r="K11230" t="s">
        <v>3090</v>
      </c>
      <c r="L11230">
        <v>21</v>
      </c>
      <c r="M11230">
        <v>60</v>
      </c>
      <c r="N11230" t="s">
        <v>854</v>
      </c>
    </row>
    <row r="11231" spans="1:14" x14ac:dyDescent="0.2">
      <c r="A11231" t="s">
        <v>16990</v>
      </c>
      <c r="B11231">
        <v>31860</v>
      </c>
      <c r="C11231">
        <v>36420</v>
      </c>
      <c r="D11231">
        <v>40980</v>
      </c>
      <c r="E11231">
        <v>45480</v>
      </c>
      <c r="F11231">
        <v>49140</v>
      </c>
      <c r="G11231">
        <v>52800</v>
      </c>
      <c r="H11231">
        <v>56400</v>
      </c>
      <c r="I11231">
        <v>60060</v>
      </c>
      <c r="J11231">
        <v>63720</v>
      </c>
      <c r="K11231" t="s">
        <v>3090</v>
      </c>
      <c r="L11231">
        <v>21</v>
      </c>
      <c r="M11231">
        <v>60</v>
      </c>
      <c r="N11231" t="s">
        <v>855</v>
      </c>
    </row>
    <row r="11232" spans="1:14" x14ac:dyDescent="0.2">
      <c r="A11232" t="s">
        <v>16991</v>
      </c>
      <c r="B11232">
        <v>31860</v>
      </c>
      <c r="C11232">
        <v>36420</v>
      </c>
      <c r="D11232">
        <v>40980</v>
      </c>
      <c r="E11232">
        <v>45480</v>
      </c>
      <c r="F11232">
        <v>49140</v>
      </c>
      <c r="G11232">
        <v>52800</v>
      </c>
      <c r="H11232">
        <v>56400</v>
      </c>
      <c r="I11232">
        <v>60060</v>
      </c>
      <c r="J11232">
        <v>63720</v>
      </c>
      <c r="K11232" t="s">
        <v>3090</v>
      </c>
      <c r="L11232">
        <v>21</v>
      </c>
      <c r="M11232">
        <v>60</v>
      </c>
      <c r="N11232" t="s">
        <v>856</v>
      </c>
    </row>
    <row r="11233" spans="1:14" x14ac:dyDescent="0.2">
      <c r="A11233" t="s">
        <v>16992</v>
      </c>
      <c r="B11233">
        <v>31860</v>
      </c>
      <c r="C11233">
        <v>36420</v>
      </c>
      <c r="D11233">
        <v>40980</v>
      </c>
      <c r="E11233">
        <v>45480</v>
      </c>
      <c r="F11233">
        <v>49140</v>
      </c>
      <c r="G11233">
        <v>52800</v>
      </c>
      <c r="H11233">
        <v>56400</v>
      </c>
      <c r="I11233">
        <v>60060</v>
      </c>
      <c r="J11233">
        <v>63720</v>
      </c>
      <c r="K11233" t="s">
        <v>3090</v>
      </c>
      <c r="L11233">
        <v>21</v>
      </c>
      <c r="M11233">
        <v>60</v>
      </c>
      <c r="N11233" t="s">
        <v>857</v>
      </c>
    </row>
    <row r="11234" spans="1:14" x14ac:dyDescent="0.2">
      <c r="A11234" t="s">
        <v>16993</v>
      </c>
      <c r="B11234">
        <v>31860</v>
      </c>
      <c r="C11234">
        <v>36420</v>
      </c>
      <c r="D11234">
        <v>40980</v>
      </c>
      <c r="E11234">
        <v>45480</v>
      </c>
      <c r="F11234">
        <v>49140</v>
      </c>
      <c r="G11234">
        <v>52800</v>
      </c>
      <c r="H11234">
        <v>56400</v>
      </c>
      <c r="I11234">
        <v>60060</v>
      </c>
      <c r="J11234">
        <v>63720</v>
      </c>
      <c r="K11234" t="s">
        <v>3090</v>
      </c>
      <c r="L11234">
        <v>21</v>
      </c>
      <c r="M11234">
        <v>60</v>
      </c>
      <c r="N11234" t="s">
        <v>858</v>
      </c>
    </row>
    <row r="11235" spans="1:14" x14ac:dyDescent="0.2">
      <c r="A11235" t="s">
        <v>16994</v>
      </c>
      <c r="B11235">
        <v>31860</v>
      </c>
      <c r="C11235">
        <v>36420</v>
      </c>
      <c r="D11235">
        <v>40980</v>
      </c>
      <c r="E11235">
        <v>45480</v>
      </c>
      <c r="F11235">
        <v>49140</v>
      </c>
      <c r="G11235">
        <v>52800</v>
      </c>
      <c r="H11235">
        <v>56400</v>
      </c>
      <c r="I11235">
        <v>60060</v>
      </c>
      <c r="J11235">
        <v>63720</v>
      </c>
      <c r="K11235" t="s">
        <v>3090</v>
      </c>
      <c r="L11235">
        <v>21</v>
      </c>
      <c r="M11235">
        <v>60</v>
      </c>
      <c r="N11235" t="s">
        <v>859</v>
      </c>
    </row>
    <row r="11236" spans="1:14" x14ac:dyDescent="0.2">
      <c r="A11236" t="s">
        <v>16995</v>
      </c>
      <c r="B11236">
        <v>31860</v>
      </c>
      <c r="C11236">
        <v>36420</v>
      </c>
      <c r="D11236">
        <v>40980</v>
      </c>
      <c r="E11236">
        <v>45480</v>
      </c>
      <c r="F11236">
        <v>49140</v>
      </c>
      <c r="G11236">
        <v>52800</v>
      </c>
      <c r="H11236">
        <v>56400</v>
      </c>
      <c r="I11236">
        <v>60060</v>
      </c>
      <c r="J11236">
        <v>63720</v>
      </c>
      <c r="K11236" t="s">
        <v>3090</v>
      </c>
      <c r="L11236">
        <v>21</v>
      </c>
      <c r="M11236">
        <v>60</v>
      </c>
      <c r="N11236" t="s">
        <v>860</v>
      </c>
    </row>
    <row r="11237" spans="1:14" x14ac:dyDescent="0.2">
      <c r="A11237" t="s">
        <v>16996</v>
      </c>
      <c r="B11237">
        <v>31860</v>
      </c>
      <c r="C11237">
        <v>36420</v>
      </c>
      <c r="D11237">
        <v>40980</v>
      </c>
      <c r="E11237">
        <v>45480</v>
      </c>
      <c r="F11237">
        <v>49140</v>
      </c>
      <c r="G11237">
        <v>52800</v>
      </c>
      <c r="H11237">
        <v>56400</v>
      </c>
      <c r="I11237">
        <v>60060</v>
      </c>
      <c r="J11237">
        <v>63720</v>
      </c>
      <c r="K11237" t="s">
        <v>3090</v>
      </c>
      <c r="L11237">
        <v>21</v>
      </c>
      <c r="M11237">
        <v>60</v>
      </c>
      <c r="N11237" t="s">
        <v>861</v>
      </c>
    </row>
    <row r="11238" spans="1:14" x14ac:dyDescent="0.2">
      <c r="A11238" t="s">
        <v>16997</v>
      </c>
      <c r="B11238">
        <v>31860</v>
      </c>
      <c r="C11238">
        <v>36420</v>
      </c>
      <c r="D11238">
        <v>40980</v>
      </c>
      <c r="E11238">
        <v>45480</v>
      </c>
      <c r="F11238">
        <v>49140</v>
      </c>
      <c r="G11238">
        <v>52800</v>
      </c>
      <c r="H11238">
        <v>56400</v>
      </c>
      <c r="I11238">
        <v>60060</v>
      </c>
      <c r="J11238">
        <v>63720</v>
      </c>
      <c r="K11238" t="s">
        <v>3090</v>
      </c>
      <c r="L11238">
        <v>21</v>
      </c>
      <c r="M11238">
        <v>60</v>
      </c>
      <c r="N11238" t="s">
        <v>862</v>
      </c>
    </row>
    <row r="11239" spans="1:14" x14ac:dyDescent="0.2">
      <c r="A11239" t="s">
        <v>16998</v>
      </c>
      <c r="B11239">
        <v>31860</v>
      </c>
      <c r="C11239">
        <v>36420</v>
      </c>
      <c r="D11239">
        <v>40980</v>
      </c>
      <c r="E11239">
        <v>45480</v>
      </c>
      <c r="F11239">
        <v>49140</v>
      </c>
      <c r="G11239">
        <v>52800</v>
      </c>
      <c r="H11239">
        <v>56400</v>
      </c>
      <c r="I11239">
        <v>60060</v>
      </c>
      <c r="J11239">
        <v>63720</v>
      </c>
      <c r="K11239" t="s">
        <v>3090</v>
      </c>
      <c r="L11239">
        <v>21</v>
      </c>
      <c r="M11239">
        <v>60</v>
      </c>
      <c r="N11239" t="s">
        <v>863</v>
      </c>
    </row>
    <row r="11240" spans="1:14" x14ac:dyDescent="0.2">
      <c r="A11240" t="s">
        <v>16999</v>
      </c>
      <c r="B11240">
        <v>31860</v>
      </c>
      <c r="C11240">
        <v>36420</v>
      </c>
      <c r="D11240">
        <v>40980</v>
      </c>
      <c r="E11240">
        <v>45480</v>
      </c>
      <c r="F11240">
        <v>49140</v>
      </c>
      <c r="G11240">
        <v>52800</v>
      </c>
      <c r="H11240">
        <v>56400</v>
      </c>
      <c r="I11240">
        <v>60060</v>
      </c>
      <c r="J11240">
        <v>63720</v>
      </c>
      <c r="K11240" t="s">
        <v>3090</v>
      </c>
      <c r="L11240">
        <v>21</v>
      </c>
      <c r="M11240">
        <v>60</v>
      </c>
      <c r="N11240" t="s">
        <v>864</v>
      </c>
    </row>
    <row r="11241" spans="1:14" x14ac:dyDescent="0.2">
      <c r="A11241" t="s">
        <v>17000</v>
      </c>
      <c r="B11241">
        <v>31860</v>
      </c>
      <c r="C11241">
        <v>36420</v>
      </c>
      <c r="D11241">
        <v>40980</v>
      </c>
      <c r="E11241">
        <v>45480</v>
      </c>
      <c r="F11241">
        <v>49140</v>
      </c>
      <c r="G11241">
        <v>52800</v>
      </c>
      <c r="H11241">
        <v>56400</v>
      </c>
      <c r="I11241">
        <v>60060</v>
      </c>
      <c r="J11241">
        <v>63720</v>
      </c>
      <c r="K11241" t="s">
        <v>3090</v>
      </c>
      <c r="L11241">
        <v>21</v>
      </c>
      <c r="M11241">
        <v>60</v>
      </c>
      <c r="N11241" t="s">
        <v>865</v>
      </c>
    </row>
    <row r="11242" spans="1:14" x14ac:dyDescent="0.2">
      <c r="A11242" t="s">
        <v>17001</v>
      </c>
      <c r="B11242">
        <v>31860</v>
      </c>
      <c r="C11242">
        <v>36420</v>
      </c>
      <c r="D11242">
        <v>40980</v>
      </c>
      <c r="E11242">
        <v>45480</v>
      </c>
      <c r="F11242">
        <v>49140</v>
      </c>
      <c r="G11242">
        <v>52800</v>
      </c>
      <c r="H11242">
        <v>56400</v>
      </c>
      <c r="I11242">
        <v>60060</v>
      </c>
      <c r="J11242">
        <v>63720</v>
      </c>
      <c r="K11242" t="s">
        <v>3090</v>
      </c>
      <c r="L11242">
        <v>21</v>
      </c>
      <c r="M11242">
        <v>60</v>
      </c>
      <c r="N11242" t="s">
        <v>866</v>
      </c>
    </row>
    <row r="11243" spans="1:14" x14ac:dyDescent="0.2">
      <c r="A11243" t="s">
        <v>17002</v>
      </c>
      <c r="B11243">
        <v>31860</v>
      </c>
      <c r="C11243">
        <v>36420</v>
      </c>
      <c r="D11243">
        <v>40980</v>
      </c>
      <c r="E11243">
        <v>45480</v>
      </c>
      <c r="F11243">
        <v>49140</v>
      </c>
      <c r="G11243">
        <v>52800</v>
      </c>
      <c r="H11243">
        <v>56400</v>
      </c>
      <c r="I11243">
        <v>60060</v>
      </c>
      <c r="J11243">
        <v>63720</v>
      </c>
      <c r="K11243" t="s">
        <v>3090</v>
      </c>
      <c r="L11243">
        <v>21</v>
      </c>
      <c r="M11243">
        <v>60</v>
      </c>
      <c r="N11243" t="s">
        <v>867</v>
      </c>
    </row>
    <row r="11244" spans="1:14" x14ac:dyDescent="0.2">
      <c r="A11244" t="s">
        <v>17003</v>
      </c>
      <c r="B11244">
        <v>31860</v>
      </c>
      <c r="C11244">
        <v>36420</v>
      </c>
      <c r="D11244">
        <v>40980</v>
      </c>
      <c r="E11244">
        <v>45480</v>
      </c>
      <c r="F11244">
        <v>49140</v>
      </c>
      <c r="G11244">
        <v>52800</v>
      </c>
      <c r="H11244">
        <v>56400</v>
      </c>
      <c r="I11244">
        <v>60060</v>
      </c>
      <c r="J11244">
        <v>63720</v>
      </c>
      <c r="K11244" t="s">
        <v>3090</v>
      </c>
      <c r="L11244">
        <v>21</v>
      </c>
      <c r="M11244">
        <v>60</v>
      </c>
      <c r="N11244" t="s">
        <v>868</v>
      </c>
    </row>
    <row r="11245" spans="1:14" x14ac:dyDescent="0.2">
      <c r="A11245" t="s">
        <v>17004</v>
      </c>
      <c r="B11245">
        <v>31860</v>
      </c>
      <c r="C11245">
        <v>36420</v>
      </c>
      <c r="D11245">
        <v>40980</v>
      </c>
      <c r="E11245">
        <v>45480</v>
      </c>
      <c r="F11245">
        <v>49140</v>
      </c>
      <c r="G11245">
        <v>52800</v>
      </c>
      <c r="H11245">
        <v>56400</v>
      </c>
      <c r="I11245">
        <v>60060</v>
      </c>
      <c r="J11245">
        <v>63720</v>
      </c>
      <c r="K11245" t="s">
        <v>3090</v>
      </c>
      <c r="L11245">
        <v>21</v>
      </c>
      <c r="M11245">
        <v>60</v>
      </c>
      <c r="N11245" t="s">
        <v>869</v>
      </c>
    </row>
    <row r="11246" spans="1:14" x14ac:dyDescent="0.2">
      <c r="A11246" t="s">
        <v>17005</v>
      </c>
      <c r="B11246">
        <v>31860</v>
      </c>
      <c r="C11246">
        <v>36420</v>
      </c>
      <c r="D11246">
        <v>40980</v>
      </c>
      <c r="E11246">
        <v>45480</v>
      </c>
      <c r="F11246">
        <v>49140</v>
      </c>
      <c r="G11246">
        <v>52800</v>
      </c>
      <c r="H11246">
        <v>56400</v>
      </c>
      <c r="I11246">
        <v>60060</v>
      </c>
      <c r="J11246">
        <v>63720</v>
      </c>
      <c r="K11246" t="s">
        <v>3090</v>
      </c>
      <c r="L11246">
        <v>21</v>
      </c>
      <c r="M11246">
        <v>60</v>
      </c>
      <c r="N11246" t="s">
        <v>870</v>
      </c>
    </row>
    <row r="11247" spans="1:14" x14ac:dyDescent="0.2">
      <c r="A11247" t="s">
        <v>17006</v>
      </c>
      <c r="B11247">
        <v>31860</v>
      </c>
      <c r="C11247">
        <v>36420</v>
      </c>
      <c r="D11247">
        <v>40980</v>
      </c>
      <c r="E11247">
        <v>45480</v>
      </c>
      <c r="F11247">
        <v>49140</v>
      </c>
      <c r="G11247">
        <v>52800</v>
      </c>
      <c r="H11247">
        <v>56400</v>
      </c>
      <c r="I11247">
        <v>60060</v>
      </c>
      <c r="J11247">
        <v>63720</v>
      </c>
      <c r="K11247" t="s">
        <v>3090</v>
      </c>
      <c r="L11247">
        <v>21</v>
      </c>
      <c r="M11247">
        <v>60</v>
      </c>
      <c r="N11247" t="s">
        <v>871</v>
      </c>
    </row>
    <row r="11248" spans="1:14" x14ac:dyDescent="0.2">
      <c r="A11248" t="s">
        <v>17007</v>
      </c>
      <c r="B11248">
        <v>38880</v>
      </c>
      <c r="C11248">
        <v>44400</v>
      </c>
      <c r="D11248">
        <v>49980</v>
      </c>
      <c r="E11248">
        <v>55500</v>
      </c>
      <c r="F11248">
        <v>59940</v>
      </c>
      <c r="G11248">
        <v>64380</v>
      </c>
      <c r="H11248">
        <v>68820</v>
      </c>
      <c r="I11248">
        <v>73260</v>
      </c>
      <c r="J11248">
        <v>77700</v>
      </c>
      <c r="K11248" t="s">
        <v>3090</v>
      </c>
      <c r="L11248">
        <v>23</v>
      </c>
      <c r="M11248">
        <v>60</v>
      </c>
      <c r="N11248" t="s">
        <v>872</v>
      </c>
    </row>
    <row r="11249" spans="1:14" x14ac:dyDescent="0.2">
      <c r="A11249" t="s">
        <v>17008</v>
      </c>
      <c r="B11249">
        <v>38880</v>
      </c>
      <c r="C11249">
        <v>44400</v>
      </c>
      <c r="D11249">
        <v>49980</v>
      </c>
      <c r="E11249">
        <v>55500</v>
      </c>
      <c r="F11249">
        <v>59940</v>
      </c>
      <c r="G11249">
        <v>64380</v>
      </c>
      <c r="H11249">
        <v>68820</v>
      </c>
      <c r="I11249">
        <v>73260</v>
      </c>
      <c r="J11249">
        <v>77700</v>
      </c>
      <c r="K11249" t="s">
        <v>3090</v>
      </c>
      <c r="L11249">
        <v>23</v>
      </c>
      <c r="M11249">
        <v>60</v>
      </c>
      <c r="N11249" t="s">
        <v>873</v>
      </c>
    </row>
    <row r="11250" spans="1:14" x14ac:dyDescent="0.2">
      <c r="A11250" t="s">
        <v>17009</v>
      </c>
      <c r="B11250">
        <v>38880</v>
      </c>
      <c r="C11250">
        <v>44400</v>
      </c>
      <c r="D11250">
        <v>49980</v>
      </c>
      <c r="E11250">
        <v>55500</v>
      </c>
      <c r="F11250">
        <v>59940</v>
      </c>
      <c r="G11250">
        <v>64380</v>
      </c>
      <c r="H11250">
        <v>68820</v>
      </c>
      <c r="I11250">
        <v>73260</v>
      </c>
      <c r="J11250">
        <v>77700</v>
      </c>
      <c r="K11250" t="s">
        <v>3090</v>
      </c>
      <c r="L11250">
        <v>23</v>
      </c>
      <c r="M11250">
        <v>60</v>
      </c>
      <c r="N11250" t="s">
        <v>874</v>
      </c>
    </row>
    <row r="11251" spans="1:14" x14ac:dyDescent="0.2">
      <c r="A11251" t="s">
        <v>17010</v>
      </c>
      <c r="B11251">
        <v>38880</v>
      </c>
      <c r="C11251">
        <v>44400</v>
      </c>
      <c r="D11251">
        <v>49980</v>
      </c>
      <c r="E11251">
        <v>55500</v>
      </c>
      <c r="F11251">
        <v>59940</v>
      </c>
      <c r="G11251">
        <v>64380</v>
      </c>
      <c r="H11251">
        <v>68820</v>
      </c>
      <c r="I11251">
        <v>73260</v>
      </c>
      <c r="J11251">
        <v>77700</v>
      </c>
      <c r="K11251" t="s">
        <v>3090</v>
      </c>
      <c r="L11251">
        <v>23</v>
      </c>
      <c r="M11251">
        <v>60</v>
      </c>
      <c r="N11251" t="s">
        <v>875</v>
      </c>
    </row>
    <row r="11252" spans="1:14" x14ac:dyDescent="0.2">
      <c r="A11252" t="s">
        <v>17011</v>
      </c>
      <c r="B11252">
        <v>38880</v>
      </c>
      <c r="C11252">
        <v>44400</v>
      </c>
      <c r="D11252">
        <v>49980</v>
      </c>
      <c r="E11252">
        <v>55500</v>
      </c>
      <c r="F11252">
        <v>59940</v>
      </c>
      <c r="G11252">
        <v>64380</v>
      </c>
      <c r="H11252">
        <v>68820</v>
      </c>
      <c r="I11252">
        <v>73260</v>
      </c>
      <c r="J11252">
        <v>77700</v>
      </c>
      <c r="K11252" t="s">
        <v>3090</v>
      </c>
      <c r="L11252">
        <v>23</v>
      </c>
      <c r="M11252">
        <v>60</v>
      </c>
      <c r="N11252" t="s">
        <v>876</v>
      </c>
    </row>
    <row r="11253" spans="1:14" x14ac:dyDescent="0.2">
      <c r="A11253" t="s">
        <v>17012</v>
      </c>
      <c r="B11253">
        <v>38880</v>
      </c>
      <c r="C11253">
        <v>44400</v>
      </c>
      <c r="D11253">
        <v>49980</v>
      </c>
      <c r="E11253">
        <v>55500</v>
      </c>
      <c r="F11253">
        <v>59940</v>
      </c>
      <c r="G11253">
        <v>64380</v>
      </c>
      <c r="H11253">
        <v>68820</v>
      </c>
      <c r="I11253">
        <v>73260</v>
      </c>
      <c r="J11253">
        <v>77700</v>
      </c>
      <c r="K11253" t="s">
        <v>3090</v>
      </c>
      <c r="L11253">
        <v>23</v>
      </c>
      <c r="M11253">
        <v>60</v>
      </c>
      <c r="N11253" t="s">
        <v>877</v>
      </c>
    </row>
    <row r="11254" spans="1:14" x14ac:dyDescent="0.2">
      <c r="A11254" t="s">
        <v>17013</v>
      </c>
      <c r="B11254">
        <v>38880</v>
      </c>
      <c r="C11254">
        <v>44400</v>
      </c>
      <c r="D11254">
        <v>49980</v>
      </c>
      <c r="E11254">
        <v>55500</v>
      </c>
      <c r="F11254">
        <v>59940</v>
      </c>
      <c r="G11254">
        <v>64380</v>
      </c>
      <c r="H11254">
        <v>68820</v>
      </c>
      <c r="I11254">
        <v>73260</v>
      </c>
      <c r="J11254">
        <v>77700</v>
      </c>
      <c r="K11254" t="s">
        <v>3090</v>
      </c>
      <c r="L11254">
        <v>23</v>
      </c>
      <c r="M11254">
        <v>60</v>
      </c>
      <c r="N11254" t="s">
        <v>878</v>
      </c>
    </row>
    <row r="11255" spans="1:14" x14ac:dyDescent="0.2">
      <c r="A11255" t="s">
        <v>17014</v>
      </c>
      <c r="B11255">
        <v>38880</v>
      </c>
      <c r="C11255">
        <v>44400</v>
      </c>
      <c r="D11255">
        <v>49980</v>
      </c>
      <c r="E11255">
        <v>55500</v>
      </c>
      <c r="F11255">
        <v>59940</v>
      </c>
      <c r="G11255">
        <v>64380</v>
      </c>
      <c r="H11255">
        <v>68820</v>
      </c>
      <c r="I11255">
        <v>73260</v>
      </c>
      <c r="J11255">
        <v>77700</v>
      </c>
      <c r="K11255" t="s">
        <v>3090</v>
      </c>
      <c r="L11255">
        <v>23</v>
      </c>
      <c r="M11255">
        <v>60</v>
      </c>
      <c r="N11255" t="s">
        <v>1208</v>
      </c>
    </row>
    <row r="11256" spans="1:14" x14ac:dyDescent="0.2">
      <c r="A11256" t="s">
        <v>17015</v>
      </c>
      <c r="B11256">
        <v>38880</v>
      </c>
      <c r="C11256">
        <v>44400</v>
      </c>
      <c r="D11256">
        <v>49980</v>
      </c>
      <c r="E11256">
        <v>55500</v>
      </c>
      <c r="F11256">
        <v>59940</v>
      </c>
      <c r="G11256">
        <v>64380</v>
      </c>
      <c r="H11256">
        <v>68820</v>
      </c>
      <c r="I11256">
        <v>73260</v>
      </c>
      <c r="J11256">
        <v>77700</v>
      </c>
      <c r="K11256" t="s">
        <v>3090</v>
      </c>
      <c r="L11256">
        <v>23</v>
      </c>
      <c r="M11256">
        <v>60</v>
      </c>
      <c r="N11256" t="s">
        <v>1209</v>
      </c>
    </row>
    <row r="11257" spans="1:14" x14ac:dyDescent="0.2">
      <c r="A11257" t="s">
        <v>17016</v>
      </c>
      <c r="B11257">
        <v>38880</v>
      </c>
      <c r="C11257">
        <v>44400</v>
      </c>
      <c r="D11257">
        <v>49980</v>
      </c>
      <c r="E11257">
        <v>55500</v>
      </c>
      <c r="F11257">
        <v>59940</v>
      </c>
      <c r="G11257">
        <v>64380</v>
      </c>
      <c r="H11257">
        <v>68820</v>
      </c>
      <c r="I11257">
        <v>73260</v>
      </c>
      <c r="J11257">
        <v>77700</v>
      </c>
      <c r="K11257" t="s">
        <v>3090</v>
      </c>
      <c r="L11257">
        <v>23</v>
      </c>
      <c r="M11257">
        <v>60</v>
      </c>
      <c r="N11257" t="s">
        <v>1210</v>
      </c>
    </row>
    <row r="11258" spans="1:14" x14ac:dyDescent="0.2">
      <c r="A11258" t="s">
        <v>17017</v>
      </c>
      <c r="B11258">
        <v>38880</v>
      </c>
      <c r="C11258">
        <v>44400</v>
      </c>
      <c r="D11258">
        <v>49980</v>
      </c>
      <c r="E11258">
        <v>55500</v>
      </c>
      <c r="F11258">
        <v>59940</v>
      </c>
      <c r="G11258">
        <v>64380</v>
      </c>
      <c r="H11258">
        <v>68820</v>
      </c>
      <c r="I11258">
        <v>73260</v>
      </c>
      <c r="J11258">
        <v>77700</v>
      </c>
      <c r="K11258" t="s">
        <v>3090</v>
      </c>
      <c r="L11258">
        <v>23</v>
      </c>
      <c r="M11258">
        <v>60</v>
      </c>
      <c r="N11258" t="s">
        <v>1211</v>
      </c>
    </row>
    <row r="11259" spans="1:14" x14ac:dyDescent="0.2">
      <c r="A11259" t="s">
        <v>17018</v>
      </c>
      <c r="B11259">
        <v>31860</v>
      </c>
      <c r="C11259">
        <v>36420</v>
      </c>
      <c r="D11259">
        <v>40980</v>
      </c>
      <c r="E11259">
        <v>45480</v>
      </c>
      <c r="F11259">
        <v>49140</v>
      </c>
      <c r="G11259">
        <v>52800</v>
      </c>
      <c r="H11259">
        <v>56400</v>
      </c>
      <c r="I11259">
        <v>60060</v>
      </c>
      <c r="J11259">
        <v>63720</v>
      </c>
      <c r="K11259" t="s">
        <v>3090</v>
      </c>
      <c r="L11259">
        <v>25</v>
      </c>
      <c r="M11259">
        <v>60</v>
      </c>
      <c r="N11259" t="s">
        <v>1212</v>
      </c>
    </row>
    <row r="11260" spans="1:14" x14ac:dyDescent="0.2">
      <c r="A11260" t="s">
        <v>17019</v>
      </c>
      <c r="B11260">
        <v>31860</v>
      </c>
      <c r="C11260">
        <v>36420</v>
      </c>
      <c r="D11260">
        <v>40980</v>
      </c>
      <c r="E11260">
        <v>45480</v>
      </c>
      <c r="F11260">
        <v>49140</v>
      </c>
      <c r="G11260">
        <v>52800</v>
      </c>
      <c r="H11260">
        <v>56400</v>
      </c>
      <c r="I11260">
        <v>60060</v>
      </c>
      <c r="J11260">
        <v>63720</v>
      </c>
      <c r="K11260" t="s">
        <v>3090</v>
      </c>
      <c r="L11260">
        <v>25</v>
      </c>
      <c r="M11260">
        <v>60</v>
      </c>
      <c r="N11260" t="s">
        <v>1213</v>
      </c>
    </row>
    <row r="11261" spans="1:14" x14ac:dyDescent="0.2">
      <c r="A11261" t="s">
        <v>17020</v>
      </c>
      <c r="B11261">
        <v>31860</v>
      </c>
      <c r="C11261">
        <v>36420</v>
      </c>
      <c r="D11261">
        <v>40980</v>
      </c>
      <c r="E11261">
        <v>45480</v>
      </c>
      <c r="F11261">
        <v>49140</v>
      </c>
      <c r="G11261">
        <v>52800</v>
      </c>
      <c r="H11261">
        <v>56400</v>
      </c>
      <c r="I11261">
        <v>60060</v>
      </c>
      <c r="J11261">
        <v>63720</v>
      </c>
      <c r="K11261" t="s">
        <v>3090</v>
      </c>
      <c r="L11261">
        <v>25</v>
      </c>
      <c r="M11261">
        <v>60</v>
      </c>
      <c r="N11261" t="s">
        <v>1214</v>
      </c>
    </row>
    <row r="11262" spans="1:14" x14ac:dyDescent="0.2">
      <c r="A11262" t="s">
        <v>17021</v>
      </c>
      <c r="B11262">
        <v>31860</v>
      </c>
      <c r="C11262">
        <v>36420</v>
      </c>
      <c r="D11262">
        <v>40980</v>
      </c>
      <c r="E11262">
        <v>45480</v>
      </c>
      <c r="F11262">
        <v>49140</v>
      </c>
      <c r="G11262">
        <v>52800</v>
      </c>
      <c r="H11262">
        <v>56400</v>
      </c>
      <c r="I11262">
        <v>60060</v>
      </c>
      <c r="J11262">
        <v>63720</v>
      </c>
      <c r="K11262" t="s">
        <v>3090</v>
      </c>
      <c r="L11262">
        <v>25</v>
      </c>
      <c r="M11262">
        <v>60</v>
      </c>
      <c r="N11262" t="s">
        <v>1215</v>
      </c>
    </row>
    <row r="11263" spans="1:14" x14ac:dyDescent="0.2">
      <c r="A11263" t="s">
        <v>17022</v>
      </c>
      <c r="B11263">
        <v>31860</v>
      </c>
      <c r="C11263">
        <v>36420</v>
      </c>
      <c r="D11263">
        <v>40980</v>
      </c>
      <c r="E11263">
        <v>45480</v>
      </c>
      <c r="F11263">
        <v>49140</v>
      </c>
      <c r="G11263">
        <v>52800</v>
      </c>
      <c r="H11263">
        <v>56400</v>
      </c>
      <c r="I11263">
        <v>60060</v>
      </c>
      <c r="J11263">
        <v>63720</v>
      </c>
      <c r="K11263" t="s">
        <v>3090</v>
      </c>
      <c r="L11263">
        <v>25</v>
      </c>
      <c r="M11263">
        <v>60</v>
      </c>
      <c r="N11263" t="s">
        <v>1216</v>
      </c>
    </row>
    <row r="11264" spans="1:14" x14ac:dyDescent="0.2">
      <c r="A11264" t="s">
        <v>17023</v>
      </c>
      <c r="B11264">
        <v>31860</v>
      </c>
      <c r="C11264">
        <v>36420</v>
      </c>
      <c r="D11264">
        <v>40980</v>
      </c>
      <c r="E11264">
        <v>45480</v>
      </c>
      <c r="F11264">
        <v>49140</v>
      </c>
      <c r="G11264">
        <v>52800</v>
      </c>
      <c r="H11264">
        <v>56400</v>
      </c>
      <c r="I11264">
        <v>60060</v>
      </c>
      <c r="J11264">
        <v>63720</v>
      </c>
      <c r="K11264" t="s">
        <v>3090</v>
      </c>
      <c r="L11264">
        <v>25</v>
      </c>
      <c r="M11264">
        <v>60</v>
      </c>
      <c r="N11264" t="s">
        <v>1217</v>
      </c>
    </row>
    <row r="11265" spans="1:14" x14ac:dyDescent="0.2">
      <c r="A11265" t="s">
        <v>17024</v>
      </c>
      <c r="B11265">
        <v>31860</v>
      </c>
      <c r="C11265">
        <v>36420</v>
      </c>
      <c r="D11265">
        <v>40980</v>
      </c>
      <c r="E11265">
        <v>45480</v>
      </c>
      <c r="F11265">
        <v>49140</v>
      </c>
      <c r="G11265">
        <v>52800</v>
      </c>
      <c r="H11265">
        <v>56400</v>
      </c>
      <c r="I11265">
        <v>60060</v>
      </c>
      <c r="J11265">
        <v>63720</v>
      </c>
      <c r="K11265" t="s">
        <v>3090</v>
      </c>
      <c r="L11265">
        <v>25</v>
      </c>
      <c r="M11265">
        <v>60</v>
      </c>
      <c r="N11265" t="s">
        <v>1218</v>
      </c>
    </row>
    <row r="11266" spans="1:14" x14ac:dyDescent="0.2">
      <c r="A11266" t="s">
        <v>17025</v>
      </c>
      <c r="B11266">
        <v>31860</v>
      </c>
      <c r="C11266">
        <v>36420</v>
      </c>
      <c r="D11266">
        <v>40980</v>
      </c>
      <c r="E11266">
        <v>45480</v>
      </c>
      <c r="F11266">
        <v>49140</v>
      </c>
      <c r="G11266">
        <v>52800</v>
      </c>
      <c r="H11266">
        <v>56400</v>
      </c>
      <c r="I11266">
        <v>60060</v>
      </c>
      <c r="J11266">
        <v>63720</v>
      </c>
      <c r="K11266" t="s">
        <v>3090</v>
      </c>
      <c r="L11266">
        <v>25</v>
      </c>
      <c r="M11266">
        <v>60</v>
      </c>
      <c r="N11266" t="s">
        <v>1219</v>
      </c>
    </row>
    <row r="11267" spans="1:14" x14ac:dyDescent="0.2">
      <c r="A11267" t="s">
        <v>17026</v>
      </c>
      <c r="B11267">
        <v>31860</v>
      </c>
      <c r="C11267">
        <v>36420</v>
      </c>
      <c r="D11267">
        <v>40980</v>
      </c>
      <c r="E11267">
        <v>45480</v>
      </c>
      <c r="F11267">
        <v>49140</v>
      </c>
      <c r="G11267">
        <v>52800</v>
      </c>
      <c r="H11267">
        <v>56400</v>
      </c>
      <c r="I11267">
        <v>60060</v>
      </c>
      <c r="J11267">
        <v>63720</v>
      </c>
      <c r="K11267" t="s">
        <v>3090</v>
      </c>
      <c r="L11267">
        <v>25</v>
      </c>
      <c r="M11267">
        <v>60</v>
      </c>
      <c r="N11267" t="s">
        <v>1220</v>
      </c>
    </row>
    <row r="11268" spans="1:14" x14ac:dyDescent="0.2">
      <c r="A11268" t="s">
        <v>17027</v>
      </c>
      <c r="B11268">
        <v>31860</v>
      </c>
      <c r="C11268">
        <v>36420</v>
      </c>
      <c r="D11268">
        <v>40980</v>
      </c>
      <c r="E11268">
        <v>45480</v>
      </c>
      <c r="F11268">
        <v>49140</v>
      </c>
      <c r="G11268">
        <v>52800</v>
      </c>
      <c r="H11268">
        <v>56400</v>
      </c>
      <c r="I11268">
        <v>60060</v>
      </c>
      <c r="J11268">
        <v>63720</v>
      </c>
      <c r="K11268" t="s">
        <v>3090</v>
      </c>
      <c r="L11268">
        <v>25</v>
      </c>
      <c r="M11268">
        <v>60</v>
      </c>
      <c r="N11268" t="s">
        <v>1221</v>
      </c>
    </row>
    <row r="11269" spans="1:14" x14ac:dyDescent="0.2">
      <c r="A11269" t="s">
        <v>17028</v>
      </c>
      <c r="B11269">
        <v>31860</v>
      </c>
      <c r="C11269">
        <v>36420</v>
      </c>
      <c r="D11269">
        <v>40980</v>
      </c>
      <c r="E11269">
        <v>45480</v>
      </c>
      <c r="F11269">
        <v>49140</v>
      </c>
      <c r="G11269">
        <v>52800</v>
      </c>
      <c r="H11269">
        <v>56400</v>
      </c>
      <c r="I11269">
        <v>60060</v>
      </c>
      <c r="J11269">
        <v>63720</v>
      </c>
      <c r="K11269" t="s">
        <v>3090</v>
      </c>
      <c r="L11269">
        <v>25</v>
      </c>
      <c r="M11269">
        <v>60</v>
      </c>
      <c r="N11269" t="s">
        <v>1222</v>
      </c>
    </row>
    <row r="11270" spans="1:14" x14ac:dyDescent="0.2">
      <c r="A11270" t="s">
        <v>17029</v>
      </c>
      <c r="B11270">
        <v>31860</v>
      </c>
      <c r="C11270">
        <v>36420</v>
      </c>
      <c r="D11270">
        <v>40980</v>
      </c>
      <c r="E11270">
        <v>45480</v>
      </c>
      <c r="F11270">
        <v>49140</v>
      </c>
      <c r="G11270">
        <v>52800</v>
      </c>
      <c r="H11270">
        <v>56400</v>
      </c>
      <c r="I11270">
        <v>60060</v>
      </c>
      <c r="J11270">
        <v>63720</v>
      </c>
      <c r="K11270" t="s">
        <v>3090</v>
      </c>
      <c r="L11270">
        <v>25</v>
      </c>
      <c r="M11270">
        <v>60</v>
      </c>
      <c r="N11270" t="s">
        <v>1223</v>
      </c>
    </row>
    <row r="11271" spans="1:14" x14ac:dyDescent="0.2">
      <c r="A11271" t="s">
        <v>17030</v>
      </c>
      <c r="B11271">
        <v>31860</v>
      </c>
      <c r="C11271">
        <v>36420</v>
      </c>
      <c r="D11271">
        <v>40980</v>
      </c>
      <c r="E11271">
        <v>45480</v>
      </c>
      <c r="F11271">
        <v>49140</v>
      </c>
      <c r="G11271">
        <v>52800</v>
      </c>
      <c r="H11271">
        <v>56400</v>
      </c>
      <c r="I11271">
        <v>60060</v>
      </c>
      <c r="J11271">
        <v>63720</v>
      </c>
      <c r="K11271" t="s">
        <v>3090</v>
      </c>
      <c r="L11271">
        <v>25</v>
      </c>
      <c r="M11271">
        <v>60</v>
      </c>
      <c r="N11271" t="s">
        <v>1224</v>
      </c>
    </row>
    <row r="11272" spans="1:14" x14ac:dyDescent="0.2">
      <c r="A11272" t="s">
        <v>17031</v>
      </c>
      <c r="B11272">
        <v>31860</v>
      </c>
      <c r="C11272">
        <v>36420</v>
      </c>
      <c r="D11272">
        <v>40980</v>
      </c>
      <c r="E11272">
        <v>45480</v>
      </c>
      <c r="F11272">
        <v>49140</v>
      </c>
      <c r="G11272">
        <v>52800</v>
      </c>
      <c r="H11272">
        <v>56400</v>
      </c>
      <c r="I11272">
        <v>60060</v>
      </c>
      <c r="J11272">
        <v>63720</v>
      </c>
      <c r="K11272" t="s">
        <v>3090</v>
      </c>
      <c r="L11272">
        <v>25</v>
      </c>
      <c r="M11272">
        <v>60</v>
      </c>
      <c r="N11272" t="s">
        <v>1225</v>
      </c>
    </row>
    <row r="11273" spans="1:14" x14ac:dyDescent="0.2">
      <c r="A11273" t="s">
        <v>17032</v>
      </c>
      <c r="B11273">
        <v>31860</v>
      </c>
      <c r="C11273">
        <v>36420</v>
      </c>
      <c r="D11273">
        <v>40980</v>
      </c>
      <c r="E11273">
        <v>45480</v>
      </c>
      <c r="F11273">
        <v>49140</v>
      </c>
      <c r="G11273">
        <v>52800</v>
      </c>
      <c r="H11273">
        <v>56400</v>
      </c>
      <c r="I11273">
        <v>60060</v>
      </c>
      <c r="J11273">
        <v>63720</v>
      </c>
      <c r="K11273" t="s">
        <v>3090</v>
      </c>
      <c r="L11273">
        <v>25</v>
      </c>
      <c r="M11273">
        <v>60</v>
      </c>
      <c r="N11273" t="s">
        <v>1226</v>
      </c>
    </row>
    <row r="11274" spans="1:14" x14ac:dyDescent="0.2">
      <c r="A11274" t="s">
        <v>17033</v>
      </c>
      <c r="B11274">
        <v>31860</v>
      </c>
      <c r="C11274">
        <v>36420</v>
      </c>
      <c r="D11274">
        <v>40980</v>
      </c>
      <c r="E11274">
        <v>45480</v>
      </c>
      <c r="F11274">
        <v>49140</v>
      </c>
      <c r="G11274">
        <v>52800</v>
      </c>
      <c r="H11274">
        <v>56400</v>
      </c>
      <c r="I11274">
        <v>60060</v>
      </c>
      <c r="J11274">
        <v>63720</v>
      </c>
      <c r="K11274" t="s">
        <v>3090</v>
      </c>
      <c r="L11274">
        <v>25</v>
      </c>
      <c r="M11274">
        <v>60</v>
      </c>
      <c r="N11274" t="s">
        <v>1227</v>
      </c>
    </row>
    <row r="11275" spans="1:14" x14ac:dyDescent="0.2">
      <c r="A11275" t="s">
        <v>17034</v>
      </c>
      <c r="B11275">
        <v>31860</v>
      </c>
      <c r="C11275">
        <v>36420</v>
      </c>
      <c r="D11275">
        <v>40980</v>
      </c>
      <c r="E11275">
        <v>45480</v>
      </c>
      <c r="F11275">
        <v>49140</v>
      </c>
      <c r="G11275">
        <v>52800</v>
      </c>
      <c r="H11275">
        <v>56400</v>
      </c>
      <c r="I11275">
        <v>60060</v>
      </c>
      <c r="J11275">
        <v>63720</v>
      </c>
      <c r="K11275" t="s">
        <v>3090</v>
      </c>
      <c r="L11275">
        <v>25</v>
      </c>
      <c r="M11275">
        <v>60</v>
      </c>
      <c r="N11275" t="s">
        <v>1228</v>
      </c>
    </row>
    <row r="11276" spans="1:14" x14ac:dyDescent="0.2">
      <c r="A11276" t="s">
        <v>17035</v>
      </c>
      <c r="B11276">
        <v>31860</v>
      </c>
      <c r="C11276">
        <v>36420</v>
      </c>
      <c r="D11276">
        <v>40980</v>
      </c>
      <c r="E11276">
        <v>45480</v>
      </c>
      <c r="F11276">
        <v>49140</v>
      </c>
      <c r="G11276">
        <v>52800</v>
      </c>
      <c r="H11276">
        <v>56400</v>
      </c>
      <c r="I11276">
        <v>60060</v>
      </c>
      <c r="J11276">
        <v>63720</v>
      </c>
      <c r="K11276" t="s">
        <v>3090</v>
      </c>
      <c r="L11276">
        <v>25</v>
      </c>
      <c r="M11276">
        <v>60</v>
      </c>
      <c r="N11276" t="s">
        <v>1229</v>
      </c>
    </row>
    <row r="11277" spans="1:14" x14ac:dyDescent="0.2">
      <c r="A11277" t="s">
        <v>17036</v>
      </c>
      <c r="B11277">
        <v>31860</v>
      </c>
      <c r="C11277">
        <v>36420</v>
      </c>
      <c r="D11277">
        <v>40980</v>
      </c>
      <c r="E11277">
        <v>45480</v>
      </c>
      <c r="F11277">
        <v>49140</v>
      </c>
      <c r="G11277">
        <v>52800</v>
      </c>
      <c r="H11277">
        <v>56400</v>
      </c>
      <c r="I11277">
        <v>60060</v>
      </c>
      <c r="J11277">
        <v>63720</v>
      </c>
      <c r="K11277" t="s">
        <v>3090</v>
      </c>
      <c r="L11277">
        <v>25</v>
      </c>
      <c r="M11277">
        <v>60</v>
      </c>
      <c r="N11277" t="s">
        <v>1230</v>
      </c>
    </row>
    <row r="11278" spans="1:14" x14ac:dyDescent="0.2">
      <c r="A11278" t="s">
        <v>17037</v>
      </c>
      <c r="B11278">
        <v>31860</v>
      </c>
      <c r="C11278">
        <v>36420</v>
      </c>
      <c r="D11278">
        <v>40980</v>
      </c>
      <c r="E11278">
        <v>45480</v>
      </c>
      <c r="F11278">
        <v>49140</v>
      </c>
      <c r="G11278">
        <v>52800</v>
      </c>
      <c r="H11278">
        <v>56400</v>
      </c>
      <c r="I11278">
        <v>60060</v>
      </c>
      <c r="J11278">
        <v>63720</v>
      </c>
      <c r="K11278" t="s">
        <v>3090</v>
      </c>
      <c r="L11278">
        <v>25</v>
      </c>
      <c r="M11278">
        <v>60</v>
      </c>
      <c r="N11278" t="s">
        <v>1231</v>
      </c>
    </row>
    <row r="11279" spans="1:14" x14ac:dyDescent="0.2">
      <c r="A11279" t="s">
        <v>17038</v>
      </c>
      <c r="B11279">
        <v>31860</v>
      </c>
      <c r="C11279">
        <v>36420</v>
      </c>
      <c r="D11279">
        <v>40980</v>
      </c>
      <c r="E11279">
        <v>45480</v>
      </c>
      <c r="F11279">
        <v>49140</v>
      </c>
      <c r="G11279">
        <v>52800</v>
      </c>
      <c r="H11279">
        <v>56400</v>
      </c>
      <c r="I11279">
        <v>60060</v>
      </c>
      <c r="J11279">
        <v>63720</v>
      </c>
      <c r="K11279" t="s">
        <v>3090</v>
      </c>
      <c r="L11279">
        <v>25</v>
      </c>
      <c r="M11279">
        <v>60</v>
      </c>
      <c r="N11279" t="s">
        <v>1232</v>
      </c>
    </row>
    <row r="11280" spans="1:14" x14ac:dyDescent="0.2">
      <c r="A11280" t="s">
        <v>17039</v>
      </c>
      <c r="B11280">
        <v>31860</v>
      </c>
      <c r="C11280">
        <v>36420</v>
      </c>
      <c r="D11280">
        <v>40980</v>
      </c>
      <c r="E11280">
        <v>45480</v>
      </c>
      <c r="F11280">
        <v>49140</v>
      </c>
      <c r="G11280">
        <v>52800</v>
      </c>
      <c r="H11280">
        <v>56400</v>
      </c>
      <c r="I11280">
        <v>60060</v>
      </c>
      <c r="J11280">
        <v>63720</v>
      </c>
      <c r="K11280" t="s">
        <v>3090</v>
      </c>
      <c r="L11280">
        <v>25</v>
      </c>
      <c r="M11280">
        <v>60</v>
      </c>
      <c r="N11280" t="s">
        <v>1233</v>
      </c>
    </row>
    <row r="11281" spans="1:14" x14ac:dyDescent="0.2">
      <c r="A11281" t="s">
        <v>17040</v>
      </c>
      <c r="B11281">
        <v>31860</v>
      </c>
      <c r="C11281">
        <v>36420</v>
      </c>
      <c r="D11281">
        <v>40980</v>
      </c>
      <c r="E11281">
        <v>45480</v>
      </c>
      <c r="F11281">
        <v>49140</v>
      </c>
      <c r="G11281">
        <v>52800</v>
      </c>
      <c r="H11281">
        <v>56400</v>
      </c>
      <c r="I11281">
        <v>60060</v>
      </c>
      <c r="J11281">
        <v>63720</v>
      </c>
      <c r="K11281" t="s">
        <v>3090</v>
      </c>
      <c r="L11281">
        <v>25</v>
      </c>
      <c r="M11281">
        <v>60</v>
      </c>
      <c r="N11281" t="s">
        <v>1234</v>
      </c>
    </row>
    <row r="11282" spans="1:14" x14ac:dyDescent="0.2">
      <c r="A11282" t="s">
        <v>17041</v>
      </c>
      <c r="B11282">
        <v>31860</v>
      </c>
      <c r="C11282">
        <v>36420</v>
      </c>
      <c r="D11282">
        <v>40980</v>
      </c>
      <c r="E11282">
        <v>45480</v>
      </c>
      <c r="F11282">
        <v>49140</v>
      </c>
      <c r="G11282">
        <v>52800</v>
      </c>
      <c r="H11282">
        <v>56400</v>
      </c>
      <c r="I11282">
        <v>60060</v>
      </c>
      <c r="J11282">
        <v>63720</v>
      </c>
      <c r="K11282" t="s">
        <v>3090</v>
      </c>
      <c r="L11282">
        <v>25</v>
      </c>
      <c r="M11282">
        <v>60</v>
      </c>
      <c r="N11282" t="s">
        <v>1235</v>
      </c>
    </row>
    <row r="11283" spans="1:14" x14ac:dyDescent="0.2">
      <c r="A11283" t="s">
        <v>17042</v>
      </c>
      <c r="B11283">
        <v>31860</v>
      </c>
      <c r="C11283">
        <v>36420</v>
      </c>
      <c r="D11283">
        <v>40980</v>
      </c>
      <c r="E11283">
        <v>45480</v>
      </c>
      <c r="F11283">
        <v>49140</v>
      </c>
      <c r="G11283">
        <v>52800</v>
      </c>
      <c r="H11283">
        <v>56400</v>
      </c>
      <c r="I11283">
        <v>60060</v>
      </c>
      <c r="J11283">
        <v>63720</v>
      </c>
      <c r="K11283" t="s">
        <v>3090</v>
      </c>
      <c r="L11283">
        <v>25</v>
      </c>
      <c r="M11283">
        <v>60</v>
      </c>
      <c r="N11283" t="s">
        <v>1236</v>
      </c>
    </row>
    <row r="11284" spans="1:14" x14ac:dyDescent="0.2">
      <c r="A11284" t="s">
        <v>17043</v>
      </c>
      <c r="B11284">
        <v>31860</v>
      </c>
      <c r="C11284">
        <v>36420</v>
      </c>
      <c r="D11284">
        <v>40980</v>
      </c>
      <c r="E11284">
        <v>45480</v>
      </c>
      <c r="F11284">
        <v>49140</v>
      </c>
      <c r="G11284">
        <v>52800</v>
      </c>
      <c r="H11284">
        <v>56400</v>
      </c>
      <c r="I11284">
        <v>60060</v>
      </c>
      <c r="J11284">
        <v>63720</v>
      </c>
      <c r="K11284" t="s">
        <v>3090</v>
      </c>
      <c r="L11284">
        <v>25</v>
      </c>
      <c r="M11284">
        <v>60</v>
      </c>
      <c r="N11284" t="s">
        <v>1237</v>
      </c>
    </row>
    <row r="11285" spans="1:14" x14ac:dyDescent="0.2">
      <c r="A11285" t="s">
        <v>17044</v>
      </c>
      <c r="B11285">
        <v>31860</v>
      </c>
      <c r="C11285">
        <v>36420</v>
      </c>
      <c r="D11285">
        <v>40980</v>
      </c>
      <c r="E11285">
        <v>45480</v>
      </c>
      <c r="F11285">
        <v>49140</v>
      </c>
      <c r="G11285">
        <v>52800</v>
      </c>
      <c r="H11285">
        <v>56400</v>
      </c>
      <c r="I11285">
        <v>60060</v>
      </c>
      <c r="J11285">
        <v>63720</v>
      </c>
      <c r="K11285" t="s">
        <v>3090</v>
      </c>
      <c r="L11285">
        <v>25</v>
      </c>
      <c r="M11285">
        <v>60</v>
      </c>
      <c r="N11285" t="s">
        <v>1238</v>
      </c>
    </row>
    <row r="11286" spans="1:14" x14ac:dyDescent="0.2">
      <c r="A11286" t="s">
        <v>17045</v>
      </c>
      <c r="B11286">
        <v>31860</v>
      </c>
      <c r="C11286">
        <v>36420</v>
      </c>
      <c r="D11286">
        <v>40980</v>
      </c>
      <c r="E11286">
        <v>45480</v>
      </c>
      <c r="F11286">
        <v>49140</v>
      </c>
      <c r="G11286">
        <v>52800</v>
      </c>
      <c r="H11286">
        <v>56400</v>
      </c>
      <c r="I11286">
        <v>60060</v>
      </c>
      <c r="J11286">
        <v>63720</v>
      </c>
      <c r="K11286" t="s">
        <v>3090</v>
      </c>
      <c r="L11286">
        <v>25</v>
      </c>
      <c r="M11286">
        <v>60</v>
      </c>
      <c r="N11286" t="s">
        <v>1239</v>
      </c>
    </row>
    <row r="11287" spans="1:14" x14ac:dyDescent="0.2">
      <c r="A11287" t="s">
        <v>17046</v>
      </c>
      <c r="B11287">
        <v>31860</v>
      </c>
      <c r="C11287">
        <v>36420</v>
      </c>
      <c r="D11287">
        <v>40980</v>
      </c>
      <c r="E11287">
        <v>45480</v>
      </c>
      <c r="F11287">
        <v>49140</v>
      </c>
      <c r="G11287">
        <v>52800</v>
      </c>
      <c r="H11287">
        <v>56400</v>
      </c>
      <c r="I11287">
        <v>60060</v>
      </c>
      <c r="J11287">
        <v>63720</v>
      </c>
      <c r="K11287" t="s">
        <v>3090</v>
      </c>
      <c r="L11287">
        <v>25</v>
      </c>
      <c r="M11287">
        <v>60</v>
      </c>
      <c r="N11287" t="s">
        <v>1240</v>
      </c>
    </row>
    <row r="11288" spans="1:14" x14ac:dyDescent="0.2">
      <c r="A11288" t="s">
        <v>17047</v>
      </c>
      <c r="B11288">
        <v>31860</v>
      </c>
      <c r="C11288">
        <v>36420</v>
      </c>
      <c r="D11288">
        <v>40980</v>
      </c>
      <c r="E11288">
        <v>45480</v>
      </c>
      <c r="F11288">
        <v>49140</v>
      </c>
      <c r="G11288">
        <v>52800</v>
      </c>
      <c r="H11288">
        <v>56400</v>
      </c>
      <c r="I11288">
        <v>60060</v>
      </c>
      <c r="J11288">
        <v>63720</v>
      </c>
      <c r="K11288" t="s">
        <v>3090</v>
      </c>
      <c r="L11288">
        <v>25</v>
      </c>
      <c r="M11288">
        <v>60</v>
      </c>
      <c r="N11288" t="s">
        <v>1242</v>
      </c>
    </row>
    <row r="11289" spans="1:14" x14ac:dyDescent="0.2">
      <c r="A11289" t="s">
        <v>17048</v>
      </c>
      <c r="B11289">
        <v>31860</v>
      </c>
      <c r="C11289">
        <v>36420</v>
      </c>
      <c r="D11289">
        <v>40980</v>
      </c>
      <c r="E11289">
        <v>45480</v>
      </c>
      <c r="F11289">
        <v>49140</v>
      </c>
      <c r="G11289">
        <v>52800</v>
      </c>
      <c r="H11289">
        <v>56400</v>
      </c>
      <c r="I11289">
        <v>60060</v>
      </c>
      <c r="J11289">
        <v>63720</v>
      </c>
      <c r="K11289" t="s">
        <v>3090</v>
      </c>
      <c r="L11289">
        <v>25</v>
      </c>
      <c r="M11289">
        <v>60</v>
      </c>
      <c r="N11289" t="s">
        <v>1243</v>
      </c>
    </row>
    <row r="11290" spans="1:14" x14ac:dyDescent="0.2">
      <c r="A11290" t="s">
        <v>17049</v>
      </c>
      <c r="B11290">
        <v>31860</v>
      </c>
      <c r="C11290">
        <v>36420</v>
      </c>
      <c r="D11290">
        <v>40980</v>
      </c>
      <c r="E11290">
        <v>45480</v>
      </c>
      <c r="F11290">
        <v>49140</v>
      </c>
      <c r="G11290">
        <v>52800</v>
      </c>
      <c r="H11290">
        <v>56400</v>
      </c>
      <c r="I11290">
        <v>60060</v>
      </c>
      <c r="J11290">
        <v>63720</v>
      </c>
      <c r="K11290" t="s">
        <v>3090</v>
      </c>
      <c r="L11290">
        <v>25</v>
      </c>
      <c r="M11290">
        <v>60</v>
      </c>
      <c r="N11290" t="s">
        <v>1244</v>
      </c>
    </row>
    <row r="11291" spans="1:14" x14ac:dyDescent="0.2">
      <c r="A11291" t="s">
        <v>17050</v>
      </c>
      <c r="B11291">
        <v>31860</v>
      </c>
      <c r="C11291">
        <v>36420</v>
      </c>
      <c r="D11291">
        <v>40980</v>
      </c>
      <c r="E11291">
        <v>45480</v>
      </c>
      <c r="F11291">
        <v>49140</v>
      </c>
      <c r="G11291">
        <v>52800</v>
      </c>
      <c r="H11291">
        <v>56400</v>
      </c>
      <c r="I11291">
        <v>60060</v>
      </c>
      <c r="J11291">
        <v>63720</v>
      </c>
      <c r="K11291" t="s">
        <v>3090</v>
      </c>
      <c r="L11291">
        <v>25</v>
      </c>
      <c r="M11291">
        <v>60</v>
      </c>
      <c r="N11291" t="s">
        <v>1245</v>
      </c>
    </row>
    <row r="11292" spans="1:14" x14ac:dyDescent="0.2">
      <c r="A11292" t="s">
        <v>17051</v>
      </c>
      <c r="B11292">
        <v>31860</v>
      </c>
      <c r="C11292">
        <v>36420</v>
      </c>
      <c r="D11292">
        <v>40980</v>
      </c>
      <c r="E11292">
        <v>45480</v>
      </c>
      <c r="F11292">
        <v>49140</v>
      </c>
      <c r="G11292">
        <v>52800</v>
      </c>
      <c r="H11292">
        <v>56400</v>
      </c>
      <c r="I11292">
        <v>60060</v>
      </c>
      <c r="J11292">
        <v>63720</v>
      </c>
      <c r="K11292" t="s">
        <v>3090</v>
      </c>
      <c r="L11292">
        <v>25</v>
      </c>
      <c r="M11292">
        <v>60</v>
      </c>
      <c r="N11292" t="s">
        <v>1241</v>
      </c>
    </row>
    <row r="11293" spans="1:14" x14ac:dyDescent="0.2">
      <c r="A11293" t="s">
        <v>17052</v>
      </c>
      <c r="B11293">
        <v>31860</v>
      </c>
      <c r="C11293">
        <v>36420</v>
      </c>
      <c r="D11293">
        <v>40980</v>
      </c>
      <c r="E11293">
        <v>45480</v>
      </c>
      <c r="F11293">
        <v>49140</v>
      </c>
      <c r="G11293">
        <v>52800</v>
      </c>
      <c r="H11293">
        <v>56400</v>
      </c>
      <c r="I11293">
        <v>60060</v>
      </c>
      <c r="J11293">
        <v>63720</v>
      </c>
      <c r="K11293" t="s">
        <v>3090</v>
      </c>
      <c r="L11293">
        <v>25</v>
      </c>
      <c r="M11293">
        <v>60</v>
      </c>
      <c r="N11293" t="s">
        <v>1246</v>
      </c>
    </row>
    <row r="11294" spans="1:14" x14ac:dyDescent="0.2">
      <c r="A11294" t="s">
        <v>17053</v>
      </c>
      <c r="B11294">
        <v>31860</v>
      </c>
      <c r="C11294">
        <v>36420</v>
      </c>
      <c r="D11294">
        <v>40980</v>
      </c>
      <c r="E11294">
        <v>45480</v>
      </c>
      <c r="F11294">
        <v>49140</v>
      </c>
      <c r="G11294">
        <v>52800</v>
      </c>
      <c r="H11294">
        <v>56400</v>
      </c>
      <c r="I11294">
        <v>60060</v>
      </c>
      <c r="J11294">
        <v>63720</v>
      </c>
      <c r="K11294" t="s">
        <v>3090</v>
      </c>
      <c r="L11294">
        <v>25</v>
      </c>
      <c r="M11294">
        <v>60</v>
      </c>
      <c r="N11294" t="s">
        <v>1247</v>
      </c>
    </row>
    <row r="11295" spans="1:14" x14ac:dyDescent="0.2">
      <c r="A11295" t="s">
        <v>17054</v>
      </c>
      <c r="B11295">
        <v>31860</v>
      </c>
      <c r="C11295">
        <v>36420</v>
      </c>
      <c r="D11295">
        <v>40980</v>
      </c>
      <c r="E11295">
        <v>45480</v>
      </c>
      <c r="F11295">
        <v>49140</v>
      </c>
      <c r="G11295">
        <v>52800</v>
      </c>
      <c r="H11295">
        <v>56400</v>
      </c>
      <c r="I11295">
        <v>60060</v>
      </c>
      <c r="J11295">
        <v>63720</v>
      </c>
      <c r="K11295" t="s">
        <v>3090</v>
      </c>
      <c r="L11295">
        <v>25</v>
      </c>
      <c r="M11295">
        <v>60</v>
      </c>
      <c r="N11295" t="s">
        <v>1248</v>
      </c>
    </row>
    <row r="11296" spans="1:14" x14ac:dyDescent="0.2">
      <c r="A11296" t="s">
        <v>17055</v>
      </c>
      <c r="B11296">
        <v>32100</v>
      </c>
      <c r="C11296">
        <v>36660</v>
      </c>
      <c r="D11296">
        <v>41220</v>
      </c>
      <c r="E11296">
        <v>45780</v>
      </c>
      <c r="F11296">
        <v>49500</v>
      </c>
      <c r="G11296">
        <v>53160</v>
      </c>
      <c r="H11296">
        <v>56820</v>
      </c>
      <c r="I11296">
        <v>60480</v>
      </c>
      <c r="J11296">
        <v>64140</v>
      </c>
      <c r="K11296" t="s">
        <v>3090</v>
      </c>
      <c r="L11296">
        <v>27</v>
      </c>
      <c r="M11296">
        <v>60</v>
      </c>
      <c r="N11296" t="s">
        <v>1249</v>
      </c>
    </row>
    <row r="11297" spans="1:14" x14ac:dyDescent="0.2">
      <c r="A11297" t="s">
        <v>17056</v>
      </c>
      <c r="B11297">
        <v>32100</v>
      </c>
      <c r="C11297">
        <v>36660</v>
      </c>
      <c r="D11297">
        <v>41220</v>
      </c>
      <c r="E11297">
        <v>45780</v>
      </c>
      <c r="F11297">
        <v>49500</v>
      </c>
      <c r="G11297">
        <v>53160</v>
      </c>
      <c r="H11297">
        <v>56820</v>
      </c>
      <c r="I11297">
        <v>60480</v>
      </c>
      <c r="J11297">
        <v>64140</v>
      </c>
      <c r="K11297" t="s">
        <v>3090</v>
      </c>
      <c r="L11297">
        <v>27</v>
      </c>
      <c r="M11297">
        <v>60</v>
      </c>
      <c r="N11297" t="s">
        <v>1250</v>
      </c>
    </row>
    <row r="11298" spans="1:14" x14ac:dyDescent="0.2">
      <c r="A11298" t="s">
        <v>17057</v>
      </c>
      <c r="B11298">
        <v>32100</v>
      </c>
      <c r="C11298">
        <v>36660</v>
      </c>
      <c r="D11298">
        <v>41220</v>
      </c>
      <c r="E11298">
        <v>45780</v>
      </c>
      <c r="F11298">
        <v>49500</v>
      </c>
      <c r="G11298">
        <v>53160</v>
      </c>
      <c r="H11298">
        <v>56820</v>
      </c>
      <c r="I11298">
        <v>60480</v>
      </c>
      <c r="J11298">
        <v>64140</v>
      </c>
      <c r="K11298" t="s">
        <v>3090</v>
      </c>
      <c r="L11298">
        <v>27</v>
      </c>
      <c r="M11298">
        <v>60</v>
      </c>
      <c r="N11298" t="s">
        <v>1251</v>
      </c>
    </row>
    <row r="11299" spans="1:14" x14ac:dyDescent="0.2">
      <c r="A11299" t="s">
        <v>17058</v>
      </c>
      <c r="B11299">
        <v>32100</v>
      </c>
      <c r="C11299">
        <v>36660</v>
      </c>
      <c r="D11299">
        <v>41220</v>
      </c>
      <c r="E11299">
        <v>45780</v>
      </c>
      <c r="F11299">
        <v>49500</v>
      </c>
      <c r="G11299">
        <v>53160</v>
      </c>
      <c r="H11299">
        <v>56820</v>
      </c>
      <c r="I11299">
        <v>60480</v>
      </c>
      <c r="J11299">
        <v>64140</v>
      </c>
      <c r="K11299" t="s">
        <v>3090</v>
      </c>
      <c r="L11299">
        <v>27</v>
      </c>
      <c r="M11299">
        <v>60</v>
      </c>
      <c r="N11299" t="s">
        <v>1252</v>
      </c>
    </row>
    <row r="11300" spans="1:14" x14ac:dyDescent="0.2">
      <c r="A11300" t="s">
        <v>17059</v>
      </c>
      <c r="B11300">
        <v>32100</v>
      </c>
      <c r="C11300">
        <v>36660</v>
      </c>
      <c r="D11300">
        <v>41220</v>
      </c>
      <c r="E11300">
        <v>45780</v>
      </c>
      <c r="F11300">
        <v>49500</v>
      </c>
      <c r="G11300">
        <v>53160</v>
      </c>
      <c r="H11300">
        <v>56820</v>
      </c>
      <c r="I11300">
        <v>60480</v>
      </c>
      <c r="J11300">
        <v>64140</v>
      </c>
      <c r="K11300" t="s">
        <v>3090</v>
      </c>
      <c r="L11300">
        <v>27</v>
      </c>
      <c r="M11300">
        <v>60</v>
      </c>
      <c r="N11300" t="s">
        <v>1253</v>
      </c>
    </row>
    <row r="11301" spans="1:14" x14ac:dyDescent="0.2">
      <c r="A11301" t="s">
        <v>17060</v>
      </c>
      <c r="B11301">
        <v>32100</v>
      </c>
      <c r="C11301">
        <v>36660</v>
      </c>
      <c r="D11301">
        <v>41220</v>
      </c>
      <c r="E11301">
        <v>45780</v>
      </c>
      <c r="F11301">
        <v>49500</v>
      </c>
      <c r="G11301">
        <v>53160</v>
      </c>
      <c r="H11301">
        <v>56820</v>
      </c>
      <c r="I11301">
        <v>60480</v>
      </c>
      <c r="J11301">
        <v>64140</v>
      </c>
      <c r="K11301" t="s">
        <v>3090</v>
      </c>
      <c r="L11301">
        <v>27</v>
      </c>
      <c r="M11301">
        <v>60</v>
      </c>
      <c r="N11301" t="s">
        <v>1254</v>
      </c>
    </row>
    <row r="11302" spans="1:14" x14ac:dyDescent="0.2">
      <c r="A11302" t="s">
        <v>17061</v>
      </c>
      <c r="B11302">
        <v>32100</v>
      </c>
      <c r="C11302">
        <v>36660</v>
      </c>
      <c r="D11302">
        <v>41220</v>
      </c>
      <c r="E11302">
        <v>45780</v>
      </c>
      <c r="F11302">
        <v>49500</v>
      </c>
      <c r="G11302">
        <v>53160</v>
      </c>
      <c r="H11302">
        <v>56820</v>
      </c>
      <c r="I11302">
        <v>60480</v>
      </c>
      <c r="J11302">
        <v>64140</v>
      </c>
      <c r="K11302" t="s">
        <v>3090</v>
      </c>
      <c r="L11302">
        <v>27</v>
      </c>
      <c r="M11302">
        <v>60</v>
      </c>
      <c r="N11302" t="s">
        <v>1255</v>
      </c>
    </row>
    <row r="11303" spans="1:14" x14ac:dyDescent="0.2">
      <c r="A11303" t="s">
        <v>17062</v>
      </c>
      <c r="B11303">
        <v>32100</v>
      </c>
      <c r="C11303">
        <v>36660</v>
      </c>
      <c r="D11303">
        <v>41220</v>
      </c>
      <c r="E11303">
        <v>45780</v>
      </c>
      <c r="F11303">
        <v>49500</v>
      </c>
      <c r="G11303">
        <v>53160</v>
      </c>
      <c r="H11303">
        <v>56820</v>
      </c>
      <c r="I11303">
        <v>60480</v>
      </c>
      <c r="J11303">
        <v>64140</v>
      </c>
      <c r="K11303" t="s">
        <v>3090</v>
      </c>
      <c r="L11303">
        <v>27</v>
      </c>
      <c r="M11303">
        <v>60</v>
      </c>
      <c r="N11303" t="s">
        <v>1256</v>
      </c>
    </row>
    <row r="11304" spans="1:14" x14ac:dyDescent="0.2">
      <c r="A11304" t="s">
        <v>17063</v>
      </c>
      <c r="B11304">
        <v>32100</v>
      </c>
      <c r="C11304">
        <v>36660</v>
      </c>
      <c r="D11304">
        <v>41220</v>
      </c>
      <c r="E11304">
        <v>45780</v>
      </c>
      <c r="F11304">
        <v>49500</v>
      </c>
      <c r="G11304">
        <v>53160</v>
      </c>
      <c r="H11304">
        <v>56820</v>
      </c>
      <c r="I11304">
        <v>60480</v>
      </c>
      <c r="J11304">
        <v>64140</v>
      </c>
      <c r="K11304" t="s">
        <v>3090</v>
      </c>
      <c r="L11304">
        <v>27</v>
      </c>
      <c r="M11304">
        <v>60</v>
      </c>
      <c r="N11304" t="s">
        <v>1257</v>
      </c>
    </row>
    <row r="11305" spans="1:14" x14ac:dyDescent="0.2">
      <c r="A11305" t="s">
        <v>17064</v>
      </c>
      <c r="B11305">
        <v>32100</v>
      </c>
      <c r="C11305">
        <v>36660</v>
      </c>
      <c r="D11305">
        <v>41220</v>
      </c>
      <c r="E11305">
        <v>45780</v>
      </c>
      <c r="F11305">
        <v>49500</v>
      </c>
      <c r="G11305">
        <v>53160</v>
      </c>
      <c r="H11305">
        <v>56820</v>
      </c>
      <c r="I11305">
        <v>60480</v>
      </c>
      <c r="J11305">
        <v>64140</v>
      </c>
      <c r="K11305" t="s">
        <v>3090</v>
      </c>
      <c r="L11305">
        <v>27</v>
      </c>
      <c r="M11305">
        <v>60</v>
      </c>
      <c r="N11305" t="s">
        <v>1258</v>
      </c>
    </row>
    <row r="11306" spans="1:14" x14ac:dyDescent="0.2">
      <c r="A11306" t="s">
        <v>17065</v>
      </c>
      <c r="B11306">
        <v>32100</v>
      </c>
      <c r="C11306">
        <v>36660</v>
      </c>
      <c r="D11306">
        <v>41220</v>
      </c>
      <c r="E11306">
        <v>45780</v>
      </c>
      <c r="F11306">
        <v>49500</v>
      </c>
      <c r="G11306">
        <v>53160</v>
      </c>
      <c r="H11306">
        <v>56820</v>
      </c>
      <c r="I11306">
        <v>60480</v>
      </c>
      <c r="J11306">
        <v>64140</v>
      </c>
      <c r="K11306" t="s">
        <v>3090</v>
      </c>
      <c r="L11306">
        <v>27</v>
      </c>
      <c r="M11306">
        <v>60</v>
      </c>
      <c r="N11306" t="s">
        <v>1259</v>
      </c>
    </row>
    <row r="11307" spans="1:14" x14ac:dyDescent="0.2">
      <c r="A11307" t="s">
        <v>17066</v>
      </c>
      <c r="B11307">
        <v>32100</v>
      </c>
      <c r="C11307">
        <v>36660</v>
      </c>
      <c r="D11307">
        <v>41220</v>
      </c>
      <c r="E11307">
        <v>45780</v>
      </c>
      <c r="F11307">
        <v>49500</v>
      </c>
      <c r="G11307">
        <v>53160</v>
      </c>
      <c r="H11307">
        <v>56820</v>
      </c>
      <c r="I11307">
        <v>60480</v>
      </c>
      <c r="J11307">
        <v>64140</v>
      </c>
      <c r="K11307" t="s">
        <v>3090</v>
      </c>
      <c r="L11307">
        <v>27</v>
      </c>
      <c r="M11307">
        <v>60</v>
      </c>
      <c r="N11307" t="s">
        <v>1260</v>
      </c>
    </row>
    <row r="11308" spans="1:14" x14ac:dyDescent="0.2">
      <c r="A11308" t="s">
        <v>17067</v>
      </c>
      <c r="B11308">
        <v>32100</v>
      </c>
      <c r="C11308">
        <v>36660</v>
      </c>
      <c r="D11308">
        <v>41220</v>
      </c>
      <c r="E11308">
        <v>45780</v>
      </c>
      <c r="F11308">
        <v>49500</v>
      </c>
      <c r="G11308">
        <v>53160</v>
      </c>
      <c r="H11308">
        <v>56820</v>
      </c>
      <c r="I11308">
        <v>60480</v>
      </c>
      <c r="J11308">
        <v>64140</v>
      </c>
      <c r="K11308" t="s">
        <v>3090</v>
      </c>
      <c r="L11308">
        <v>27</v>
      </c>
      <c r="M11308">
        <v>60</v>
      </c>
      <c r="N11308" t="s">
        <v>1261</v>
      </c>
    </row>
    <row r="11309" spans="1:14" x14ac:dyDescent="0.2">
      <c r="A11309" t="s">
        <v>17068</v>
      </c>
      <c r="B11309">
        <v>32100</v>
      </c>
      <c r="C11309">
        <v>36660</v>
      </c>
      <c r="D11309">
        <v>41220</v>
      </c>
      <c r="E11309">
        <v>45780</v>
      </c>
      <c r="F11309">
        <v>49500</v>
      </c>
      <c r="G11309">
        <v>53160</v>
      </c>
      <c r="H11309">
        <v>56820</v>
      </c>
      <c r="I11309">
        <v>60480</v>
      </c>
      <c r="J11309">
        <v>64140</v>
      </c>
      <c r="K11309" t="s">
        <v>3090</v>
      </c>
      <c r="L11309">
        <v>27</v>
      </c>
      <c r="M11309">
        <v>60</v>
      </c>
      <c r="N11309" t="s">
        <v>1262</v>
      </c>
    </row>
    <row r="11310" spans="1:14" x14ac:dyDescent="0.2">
      <c r="A11310" t="s">
        <v>17069</v>
      </c>
      <c r="B11310">
        <v>32100</v>
      </c>
      <c r="C11310">
        <v>36660</v>
      </c>
      <c r="D11310">
        <v>41220</v>
      </c>
      <c r="E11310">
        <v>45780</v>
      </c>
      <c r="F11310">
        <v>49500</v>
      </c>
      <c r="G11310">
        <v>53160</v>
      </c>
      <c r="H11310">
        <v>56820</v>
      </c>
      <c r="I11310">
        <v>60480</v>
      </c>
      <c r="J11310">
        <v>64140</v>
      </c>
      <c r="K11310" t="s">
        <v>3090</v>
      </c>
      <c r="L11310">
        <v>27</v>
      </c>
      <c r="M11310">
        <v>60</v>
      </c>
      <c r="N11310" t="s">
        <v>1263</v>
      </c>
    </row>
    <row r="11311" spans="1:14" x14ac:dyDescent="0.2">
      <c r="A11311" t="s">
        <v>17070</v>
      </c>
      <c r="B11311">
        <v>32100</v>
      </c>
      <c r="C11311">
        <v>36660</v>
      </c>
      <c r="D11311">
        <v>41220</v>
      </c>
      <c r="E11311">
        <v>45780</v>
      </c>
      <c r="F11311">
        <v>49500</v>
      </c>
      <c r="G11311">
        <v>53160</v>
      </c>
      <c r="H11311">
        <v>56820</v>
      </c>
      <c r="I11311">
        <v>60480</v>
      </c>
      <c r="J11311">
        <v>64140</v>
      </c>
      <c r="K11311" t="s">
        <v>3090</v>
      </c>
      <c r="L11311">
        <v>27</v>
      </c>
      <c r="M11311">
        <v>60</v>
      </c>
      <c r="N11311" t="s">
        <v>1264</v>
      </c>
    </row>
    <row r="11312" spans="1:14" x14ac:dyDescent="0.2">
      <c r="A11312" t="s">
        <v>17071</v>
      </c>
      <c r="B11312">
        <v>32100</v>
      </c>
      <c r="C11312">
        <v>36660</v>
      </c>
      <c r="D11312">
        <v>41220</v>
      </c>
      <c r="E11312">
        <v>45780</v>
      </c>
      <c r="F11312">
        <v>49500</v>
      </c>
      <c r="G11312">
        <v>53160</v>
      </c>
      <c r="H11312">
        <v>56820</v>
      </c>
      <c r="I11312">
        <v>60480</v>
      </c>
      <c r="J11312">
        <v>64140</v>
      </c>
      <c r="K11312" t="s">
        <v>3090</v>
      </c>
      <c r="L11312">
        <v>27</v>
      </c>
      <c r="M11312">
        <v>60</v>
      </c>
      <c r="N11312" t="s">
        <v>1265</v>
      </c>
    </row>
    <row r="11313" spans="1:14" x14ac:dyDescent="0.2">
      <c r="A11313" t="s">
        <v>17072</v>
      </c>
      <c r="B11313">
        <v>32100</v>
      </c>
      <c r="C11313">
        <v>36660</v>
      </c>
      <c r="D11313">
        <v>41220</v>
      </c>
      <c r="E11313">
        <v>45780</v>
      </c>
      <c r="F11313">
        <v>49500</v>
      </c>
      <c r="G11313">
        <v>53160</v>
      </c>
      <c r="H11313">
        <v>56820</v>
      </c>
      <c r="I11313">
        <v>60480</v>
      </c>
      <c r="J11313">
        <v>64140</v>
      </c>
      <c r="K11313" t="s">
        <v>3090</v>
      </c>
      <c r="L11313">
        <v>27</v>
      </c>
      <c r="M11313">
        <v>60</v>
      </c>
      <c r="N11313" t="s">
        <v>1266</v>
      </c>
    </row>
    <row r="11314" spans="1:14" x14ac:dyDescent="0.2">
      <c r="A11314" t="s">
        <v>17073</v>
      </c>
      <c r="B11314">
        <v>32100</v>
      </c>
      <c r="C11314">
        <v>36660</v>
      </c>
      <c r="D11314">
        <v>41220</v>
      </c>
      <c r="E11314">
        <v>45780</v>
      </c>
      <c r="F11314">
        <v>49500</v>
      </c>
      <c r="G11314">
        <v>53160</v>
      </c>
      <c r="H11314">
        <v>56820</v>
      </c>
      <c r="I11314">
        <v>60480</v>
      </c>
      <c r="J11314">
        <v>64140</v>
      </c>
      <c r="K11314" t="s">
        <v>3090</v>
      </c>
      <c r="L11314">
        <v>27</v>
      </c>
      <c r="M11314">
        <v>60</v>
      </c>
      <c r="N11314" t="s">
        <v>1267</v>
      </c>
    </row>
    <row r="11315" spans="1:14" x14ac:dyDescent="0.2">
      <c r="A11315" t="s">
        <v>17074</v>
      </c>
      <c r="B11315">
        <v>32100</v>
      </c>
      <c r="C11315">
        <v>36660</v>
      </c>
      <c r="D11315">
        <v>41220</v>
      </c>
      <c r="E11315">
        <v>45780</v>
      </c>
      <c r="F11315">
        <v>49500</v>
      </c>
      <c r="G11315">
        <v>53160</v>
      </c>
      <c r="H11315">
        <v>56820</v>
      </c>
      <c r="I11315">
        <v>60480</v>
      </c>
      <c r="J11315">
        <v>64140</v>
      </c>
      <c r="K11315" t="s">
        <v>3090</v>
      </c>
      <c r="L11315">
        <v>27</v>
      </c>
      <c r="M11315">
        <v>60</v>
      </c>
      <c r="N11315" t="s">
        <v>1268</v>
      </c>
    </row>
    <row r="11316" spans="1:14" x14ac:dyDescent="0.2">
      <c r="A11316" t="s">
        <v>17075</v>
      </c>
      <c r="B11316">
        <v>32100</v>
      </c>
      <c r="C11316">
        <v>36660</v>
      </c>
      <c r="D11316">
        <v>41220</v>
      </c>
      <c r="E11316">
        <v>45780</v>
      </c>
      <c r="F11316">
        <v>49500</v>
      </c>
      <c r="G11316">
        <v>53160</v>
      </c>
      <c r="H11316">
        <v>56820</v>
      </c>
      <c r="I11316">
        <v>60480</v>
      </c>
      <c r="J11316">
        <v>64140</v>
      </c>
      <c r="K11316" t="s">
        <v>3090</v>
      </c>
      <c r="L11316">
        <v>27</v>
      </c>
      <c r="M11316">
        <v>60</v>
      </c>
      <c r="N11316" t="s">
        <v>1269</v>
      </c>
    </row>
    <row r="11317" spans="1:14" x14ac:dyDescent="0.2">
      <c r="A11317" t="s">
        <v>17076</v>
      </c>
      <c r="B11317">
        <v>32100</v>
      </c>
      <c r="C11317">
        <v>36660</v>
      </c>
      <c r="D11317">
        <v>41220</v>
      </c>
      <c r="E11317">
        <v>45780</v>
      </c>
      <c r="F11317">
        <v>49500</v>
      </c>
      <c r="G11317">
        <v>53160</v>
      </c>
      <c r="H11317">
        <v>56820</v>
      </c>
      <c r="I11317">
        <v>60480</v>
      </c>
      <c r="J11317">
        <v>64140</v>
      </c>
      <c r="K11317" t="s">
        <v>3090</v>
      </c>
      <c r="L11317">
        <v>27</v>
      </c>
      <c r="M11317">
        <v>60</v>
      </c>
      <c r="N11317" t="s">
        <v>1270</v>
      </c>
    </row>
    <row r="11318" spans="1:14" x14ac:dyDescent="0.2">
      <c r="A11318" t="s">
        <v>17077</v>
      </c>
      <c r="B11318">
        <v>32100</v>
      </c>
      <c r="C11318">
        <v>36660</v>
      </c>
      <c r="D11318">
        <v>41220</v>
      </c>
      <c r="E11318">
        <v>45780</v>
      </c>
      <c r="F11318">
        <v>49500</v>
      </c>
      <c r="G11318">
        <v>53160</v>
      </c>
      <c r="H11318">
        <v>56820</v>
      </c>
      <c r="I11318">
        <v>60480</v>
      </c>
      <c r="J11318">
        <v>64140</v>
      </c>
      <c r="K11318" t="s">
        <v>3090</v>
      </c>
      <c r="L11318">
        <v>27</v>
      </c>
      <c r="M11318">
        <v>60</v>
      </c>
      <c r="N11318" t="s">
        <v>1271</v>
      </c>
    </row>
    <row r="11319" spans="1:14" x14ac:dyDescent="0.2">
      <c r="A11319" t="s">
        <v>17078</v>
      </c>
      <c r="B11319">
        <v>32100</v>
      </c>
      <c r="C11319">
        <v>36660</v>
      </c>
      <c r="D11319">
        <v>41220</v>
      </c>
      <c r="E11319">
        <v>45780</v>
      </c>
      <c r="F11319">
        <v>49500</v>
      </c>
      <c r="G11319">
        <v>53160</v>
      </c>
      <c r="H11319">
        <v>56820</v>
      </c>
      <c r="I11319">
        <v>60480</v>
      </c>
      <c r="J11319">
        <v>64140</v>
      </c>
      <c r="K11319" t="s">
        <v>3090</v>
      </c>
      <c r="L11319">
        <v>27</v>
      </c>
      <c r="M11319">
        <v>60</v>
      </c>
      <c r="N11319" t="s">
        <v>1272</v>
      </c>
    </row>
    <row r="11320" spans="1:14" x14ac:dyDescent="0.2">
      <c r="A11320" t="s">
        <v>17079</v>
      </c>
      <c r="B11320">
        <v>32100</v>
      </c>
      <c r="C11320">
        <v>36660</v>
      </c>
      <c r="D11320">
        <v>41220</v>
      </c>
      <c r="E11320">
        <v>45780</v>
      </c>
      <c r="F11320">
        <v>49500</v>
      </c>
      <c r="G11320">
        <v>53160</v>
      </c>
      <c r="H11320">
        <v>56820</v>
      </c>
      <c r="I11320">
        <v>60480</v>
      </c>
      <c r="J11320">
        <v>64140</v>
      </c>
      <c r="K11320" t="s">
        <v>3090</v>
      </c>
      <c r="L11320">
        <v>27</v>
      </c>
      <c r="M11320">
        <v>60</v>
      </c>
      <c r="N11320" t="s">
        <v>1273</v>
      </c>
    </row>
    <row r="11321" spans="1:14" x14ac:dyDescent="0.2">
      <c r="A11321" t="s">
        <v>17080</v>
      </c>
      <c r="B11321">
        <v>32100</v>
      </c>
      <c r="C11321">
        <v>36660</v>
      </c>
      <c r="D11321">
        <v>41220</v>
      </c>
      <c r="E11321">
        <v>45780</v>
      </c>
      <c r="F11321">
        <v>49500</v>
      </c>
      <c r="G11321">
        <v>53160</v>
      </c>
      <c r="H11321">
        <v>56820</v>
      </c>
      <c r="I11321">
        <v>60480</v>
      </c>
      <c r="J11321">
        <v>64140</v>
      </c>
      <c r="K11321" t="s">
        <v>3090</v>
      </c>
      <c r="L11321">
        <v>27</v>
      </c>
      <c r="M11321">
        <v>60</v>
      </c>
      <c r="N11321" t="s">
        <v>1274</v>
      </c>
    </row>
    <row r="11322" spans="1:14" x14ac:dyDescent="0.2">
      <c r="A11322" t="s">
        <v>17081</v>
      </c>
      <c r="B11322">
        <v>31860</v>
      </c>
      <c r="C11322">
        <v>36420</v>
      </c>
      <c r="D11322">
        <v>40980</v>
      </c>
      <c r="E11322">
        <v>45480</v>
      </c>
      <c r="F11322">
        <v>49140</v>
      </c>
      <c r="G11322">
        <v>52800</v>
      </c>
      <c r="H11322">
        <v>56400</v>
      </c>
      <c r="I11322">
        <v>60060</v>
      </c>
      <c r="J11322">
        <v>63720</v>
      </c>
      <c r="K11322" t="s">
        <v>3090</v>
      </c>
      <c r="L11322">
        <v>29</v>
      </c>
      <c r="M11322">
        <v>60</v>
      </c>
      <c r="N11322" t="s">
        <v>1275</v>
      </c>
    </row>
    <row r="11323" spans="1:14" x14ac:dyDescent="0.2">
      <c r="A11323" t="s">
        <v>17082</v>
      </c>
      <c r="B11323">
        <v>31860</v>
      </c>
      <c r="C11323">
        <v>36420</v>
      </c>
      <c r="D11323">
        <v>40980</v>
      </c>
      <c r="E11323">
        <v>45480</v>
      </c>
      <c r="F11323">
        <v>49140</v>
      </c>
      <c r="G11323">
        <v>52800</v>
      </c>
      <c r="H11323">
        <v>56400</v>
      </c>
      <c r="I11323">
        <v>60060</v>
      </c>
      <c r="J11323">
        <v>63720</v>
      </c>
      <c r="K11323" t="s">
        <v>3090</v>
      </c>
      <c r="L11323">
        <v>29</v>
      </c>
      <c r="M11323">
        <v>60</v>
      </c>
      <c r="N11323" t="s">
        <v>1276</v>
      </c>
    </row>
    <row r="11324" spans="1:14" x14ac:dyDescent="0.2">
      <c r="A11324" t="s">
        <v>17083</v>
      </c>
      <c r="B11324">
        <v>31860</v>
      </c>
      <c r="C11324">
        <v>36420</v>
      </c>
      <c r="D11324">
        <v>40980</v>
      </c>
      <c r="E11324">
        <v>45480</v>
      </c>
      <c r="F11324">
        <v>49140</v>
      </c>
      <c r="G11324">
        <v>52800</v>
      </c>
      <c r="H11324">
        <v>56400</v>
      </c>
      <c r="I11324">
        <v>60060</v>
      </c>
      <c r="J11324">
        <v>63720</v>
      </c>
      <c r="K11324" t="s">
        <v>3090</v>
      </c>
      <c r="L11324">
        <v>29</v>
      </c>
      <c r="M11324">
        <v>60</v>
      </c>
      <c r="N11324" t="s">
        <v>1277</v>
      </c>
    </row>
    <row r="11325" spans="1:14" x14ac:dyDescent="0.2">
      <c r="A11325" t="s">
        <v>17084</v>
      </c>
      <c r="B11325">
        <v>31860</v>
      </c>
      <c r="C11325">
        <v>36420</v>
      </c>
      <c r="D11325">
        <v>40980</v>
      </c>
      <c r="E11325">
        <v>45480</v>
      </c>
      <c r="F11325">
        <v>49140</v>
      </c>
      <c r="G11325">
        <v>52800</v>
      </c>
      <c r="H11325">
        <v>56400</v>
      </c>
      <c r="I11325">
        <v>60060</v>
      </c>
      <c r="J11325">
        <v>63720</v>
      </c>
      <c r="K11325" t="s">
        <v>3090</v>
      </c>
      <c r="L11325">
        <v>29</v>
      </c>
      <c r="M11325">
        <v>60</v>
      </c>
      <c r="N11325" t="s">
        <v>1278</v>
      </c>
    </row>
    <row r="11326" spans="1:14" x14ac:dyDescent="0.2">
      <c r="A11326" t="s">
        <v>17085</v>
      </c>
      <c r="B11326">
        <v>31860</v>
      </c>
      <c r="C11326">
        <v>36420</v>
      </c>
      <c r="D11326">
        <v>40980</v>
      </c>
      <c r="E11326">
        <v>45480</v>
      </c>
      <c r="F11326">
        <v>49140</v>
      </c>
      <c r="G11326">
        <v>52800</v>
      </c>
      <c r="H11326">
        <v>56400</v>
      </c>
      <c r="I11326">
        <v>60060</v>
      </c>
      <c r="J11326">
        <v>63720</v>
      </c>
      <c r="K11326" t="s">
        <v>3090</v>
      </c>
      <c r="L11326">
        <v>29</v>
      </c>
      <c r="M11326">
        <v>60</v>
      </c>
      <c r="N11326" t="s">
        <v>1279</v>
      </c>
    </row>
    <row r="11327" spans="1:14" x14ac:dyDescent="0.2">
      <c r="A11327" t="s">
        <v>17086</v>
      </c>
      <c r="B11327">
        <v>31860</v>
      </c>
      <c r="C11327">
        <v>36420</v>
      </c>
      <c r="D11327">
        <v>40980</v>
      </c>
      <c r="E11327">
        <v>45480</v>
      </c>
      <c r="F11327">
        <v>49140</v>
      </c>
      <c r="G11327">
        <v>52800</v>
      </c>
      <c r="H11327">
        <v>56400</v>
      </c>
      <c r="I11327">
        <v>60060</v>
      </c>
      <c r="J11327">
        <v>63720</v>
      </c>
      <c r="K11327" t="s">
        <v>3090</v>
      </c>
      <c r="L11327">
        <v>29</v>
      </c>
      <c r="M11327">
        <v>60</v>
      </c>
      <c r="N11327" t="s">
        <v>1280</v>
      </c>
    </row>
    <row r="11328" spans="1:14" x14ac:dyDescent="0.2">
      <c r="A11328" t="s">
        <v>17087</v>
      </c>
      <c r="B11328">
        <v>31860</v>
      </c>
      <c r="C11328">
        <v>36420</v>
      </c>
      <c r="D11328">
        <v>40980</v>
      </c>
      <c r="E11328">
        <v>45480</v>
      </c>
      <c r="F11328">
        <v>49140</v>
      </c>
      <c r="G11328">
        <v>52800</v>
      </c>
      <c r="H11328">
        <v>56400</v>
      </c>
      <c r="I11328">
        <v>60060</v>
      </c>
      <c r="J11328">
        <v>63720</v>
      </c>
      <c r="K11328" t="s">
        <v>3090</v>
      </c>
      <c r="L11328">
        <v>29</v>
      </c>
      <c r="M11328">
        <v>60</v>
      </c>
      <c r="N11328" t="s">
        <v>1281</v>
      </c>
    </row>
    <row r="11329" spans="1:14" x14ac:dyDescent="0.2">
      <c r="A11329" t="s">
        <v>17088</v>
      </c>
      <c r="B11329">
        <v>31860</v>
      </c>
      <c r="C11329">
        <v>36420</v>
      </c>
      <c r="D11329">
        <v>40980</v>
      </c>
      <c r="E11329">
        <v>45480</v>
      </c>
      <c r="F11329">
        <v>49140</v>
      </c>
      <c r="G11329">
        <v>52800</v>
      </c>
      <c r="H11329">
        <v>56400</v>
      </c>
      <c r="I11329">
        <v>60060</v>
      </c>
      <c r="J11329">
        <v>63720</v>
      </c>
      <c r="K11329" t="s">
        <v>3090</v>
      </c>
      <c r="L11329">
        <v>29</v>
      </c>
      <c r="M11329">
        <v>60</v>
      </c>
      <c r="N11329" t="s">
        <v>1283</v>
      </c>
    </row>
    <row r="11330" spans="1:14" x14ac:dyDescent="0.2">
      <c r="A11330" t="s">
        <v>17089</v>
      </c>
      <c r="B11330">
        <v>31860</v>
      </c>
      <c r="C11330">
        <v>36420</v>
      </c>
      <c r="D11330">
        <v>40980</v>
      </c>
      <c r="E11330">
        <v>45480</v>
      </c>
      <c r="F11330">
        <v>49140</v>
      </c>
      <c r="G11330">
        <v>52800</v>
      </c>
      <c r="H11330">
        <v>56400</v>
      </c>
      <c r="I11330">
        <v>60060</v>
      </c>
      <c r="J11330">
        <v>63720</v>
      </c>
      <c r="K11330" t="s">
        <v>3090</v>
      </c>
      <c r="L11330">
        <v>29</v>
      </c>
      <c r="M11330">
        <v>60</v>
      </c>
      <c r="N11330" t="s">
        <v>1284</v>
      </c>
    </row>
    <row r="11331" spans="1:14" x14ac:dyDescent="0.2">
      <c r="A11331" t="s">
        <v>17090</v>
      </c>
      <c r="B11331">
        <v>31860</v>
      </c>
      <c r="C11331">
        <v>36420</v>
      </c>
      <c r="D11331">
        <v>40980</v>
      </c>
      <c r="E11331">
        <v>45480</v>
      </c>
      <c r="F11331">
        <v>49140</v>
      </c>
      <c r="G11331">
        <v>52800</v>
      </c>
      <c r="H11331">
        <v>56400</v>
      </c>
      <c r="I11331">
        <v>60060</v>
      </c>
      <c r="J11331">
        <v>63720</v>
      </c>
      <c r="K11331" t="s">
        <v>3090</v>
      </c>
      <c r="L11331">
        <v>29</v>
      </c>
      <c r="M11331">
        <v>60</v>
      </c>
      <c r="N11331" t="s">
        <v>1285</v>
      </c>
    </row>
    <row r="11332" spans="1:14" x14ac:dyDescent="0.2">
      <c r="A11332" t="s">
        <v>17091</v>
      </c>
      <c r="B11332">
        <v>31860</v>
      </c>
      <c r="C11332">
        <v>36420</v>
      </c>
      <c r="D11332">
        <v>40980</v>
      </c>
      <c r="E11332">
        <v>45480</v>
      </c>
      <c r="F11332">
        <v>49140</v>
      </c>
      <c r="G11332">
        <v>52800</v>
      </c>
      <c r="H11332">
        <v>56400</v>
      </c>
      <c r="I11332">
        <v>60060</v>
      </c>
      <c r="J11332">
        <v>63720</v>
      </c>
      <c r="K11332" t="s">
        <v>3090</v>
      </c>
      <c r="L11332">
        <v>29</v>
      </c>
      <c r="M11332">
        <v>60</v>
      </c>
      <c r="N11332" t="s">
        <v>1287</v>
      </c>
    </row>
    <row r="11333" spans="1:14" x14ac:dyDescent="0.2">
      <c r="A11333" t="s">
        <v>17092</v>
      </c>
      <c r="B11333">
        <v>31860</v>
      </c>
      <c r="C11333">
        <v>36420</v>
      </c>
      <c r="D11333">
        <v>40980</v>
      </c>
      <c r="E11333">
        <v>45480</v>
      </c>
      <c r="F11333">
        <v>49140</v>
      </c>
      <c r="G11333">
        <v>52800</v>
      </c>
      <c r="H11333">
        <v>56400</v>
      </c>
      <c r="I11333">
        <v>60060</v>
      </c>
      <c r="J11333">
        <v>63720</v>
      </c>
      <c r="K11333" t="s">
        <v>3090</v>
      </c>
      <c r="L11333">
        <v>29</v>
      </c>
      <c r="M11333">
        <v>60</v>
      </c>
      <c r="N11333" t="s">
        <v>1286</v>
      </c>
    </row>
    <row r="11334" spans="1:14" x14ac:dyDescent="0.2">
      <c r="A11334" t="s">
        <v>17093</v>
      </c>
      <c r="B11334">
        <v>31860</v>
      </c>
      <c r="C11334">
        <v>36420</v>
      </c>
      <c r="D11334">
        <v>40980</v>
      </c>
      <c r="E11334">
        <v>45480</v>
      </c>
      <c r="F11334">
        <v>49140</v>
      </c>
      <c r="G11334">
        <v>52800</v>
      </c>
      <c r="H11334">
        <v>56400</v>
      </c>
      <c r="I11334">
        <v>60060</v>
      </c>
      <c r="J11334">
        <v>63720</v>
      </c>
      <c r="K11334" t="s">
        <v>3090</v>
      </c>
      <c r="L11334">
        <v>29</v>
      </c>
      <c r="M11334">
        <v>60</v>
      </c>
      <c r="N11334" t="s">
        <v>1288</v>
      </c>
    </row>
    <row r="11335" spans="1:14" x14ac:dyDescent="0.2">
      <c r="A11335" t="s">
        <v>17094</v>
      </c>
      <c r="B11335">
        <v>31860</v>
      </c>
      <c r="C11335">
        <v>36420</v>
      </c>
      <c r="D11335">
        <v>40980</v>
      </c>
      <c r="E11335">
        <v>45480</v>
      </c>
      <c r="F11335">
        <v>49140</v>
      </c>
      <c r="G11335">
        <v>52800</v>
      </c>
      <c r="H11335">
        <v>56400</v>
      </c>
      <c r="I11335">
        <v>60060</v>
      </c>
      <c r="J11335">
        <v>63720</v>
      </c>
      <c r="K11335" t="s">
        <v>3090</v>
      </c>
      <c r="L11335">
        <v>29</v>
      </c>
      <c r="M11335">
        <v>60</v>
      </c>
      <c r="N11335" t="s">
        <v>1289</v>
      </c>
    </row>
    <row r="11336" spans="1:14" x14ac:dyDescent="0.2">
      <c r="A11336" t="s">
        <v>17095</v>
      </c>
      <c r="B11336">
        <v>31860</v>
      </c>
      <c r="C11336">
        <v>36420</v>
      </c>
      <c r="D11336">
        <v>40980</v>
      </c>
      <c r="E11336">
        <v>45480</v>
      </c>
      <c r="F11336">
        <v>49140</v>
      </c>
      <c r="G11336">
        <v>52800</v>
      </c>
      <c r="H11336">
        <v>56400</v>
      </c>
      <c r="I11336">
        <v>60060</v>
      </c>
      <c r="J11336">
        <v>63720</v>
      </c>
      <c r="K11336" t="s">
        <v>3090</v>
      </c>
      <c r="L11336">
        <v>29</v>
      </c>
      <c r="M11336">
        <v>60</v>
      </c>
      <c r="N11336" t="s">
        <v>1290</v>
      </c>
    </row>
    <row r="11337" spans="1:14" x14ac:dyDescent="0.2">
      <c r="A11337" t="s">
        <v>17096</v>
      </c>
      <c r="B11337">
        <v>31860</v>
      </c>
      <c r="C11337">
        <v>36420</v>
      </c>
      <c r="D11337">
        <v>40980</v>
      </c>
      <c r="E11337">
        <v>45480</v>
      </c>
      <c r="F11337">
        <v>49140</v>
      </c>
      <c r="G11337">
        <v>52800</v>
      </c>
      <c r="H11337">
        <v>56400</v>
      </c>
      <c r="I11337">
        <v>60060</v>
      </c>
      <c r="J11337">
        <v>63720</v>
      </c>
      <c r="K11337" t="s">
        <v>3090</v>
      </c>
      <c r="L11337">
        <v>29</v>
      </c>
      <c r="M11337">
        <v>60</v>
      </c>
      <c r="N11337" t="s">
        <v>1291</v>
      </c>
    </row>
    <row r="11338" spans="1:14" x14ac:dyDescent="0.2">
      <c r="A11338" t="s">
        <v>17097</v>
      </c>
      <c r="B11338">
        <v>31860</v>
      </c>
      <c r="C11338">
        <v>36420</v>
      </c>
      <c r="D11338">
        <v>40980</v>
      </c>
      <c r="E11338">
        <v>45480</v>
      </c>
      <c r="F11338">
        <v>49140</v>
      </c>
      <c r="G11338">
        <v>52800</v>
      </c>
      <c r="H11338">
        <v>56400</v>
      </c>
      <c r="I11338">
        <v>60060</v>
      </c>
      <c r="J11338">
        <v>63720</v>
      </c>
      <c r="K11338" t="s">
        <v>3090</v>
      </c>
      <c r="L11338">
        <v>29</v>
      </c>
      <c r="M11338">
        <v>60</v>
      </c>
      <c r="N11338" t="s">
        <v>1292</v>
      </c>
    </row>
    <row r="11339" spans="1:14" x14ac:dyDescent="0.2">
      <c r="A11339" t="s">
        <v>17098</v>
      </c>
      <c r="B11339">
        <v>31860</v>
      </c>
      <c r="C11339">
        <v>36420</v>
      </c>
      <c r="D11339">
        <v>40980</v>
      </c>
      <c r="E11339">
        <v>45480</v>
      </c>
      <c r="F11339">
        <v>49140</v>
      </c>
      <c r="G11339">
        <v>52800</v>
      </c>
      <c r="H11339">
        <v>56400</v>
      </c>
      <c r="I11339">
        <v>60060</v>
      </c>
      <c r="J11339">
        <v>63720</v>
      </c>
      <c r="K11339" t="s">
        <v>3090</v>
      </c>
      <c r="L11339">
        <v>29</v>
      </c>
      <c r="M11339">
        <v>60</v>
      </c>
      <c r="N11339" t="s">
        <v>1293</v>
      </c>
    </row>
    <row r="11340" spans="1:14" x14ac:dyDescent="0.2">
      <c r="A11340" t="s">
        <v>17099</v>
      </c>
      <c r="B11340">
        <v>31860</v>
      </c>
      <c r="C11340">
        <v>36420</v>
      </c>
      <c r="D11340">
        <v>40980</v>
      </c>
      <c r="E11340">
        <v>45480</v>
      </c>
      <c r="F11340">
        <v>49140</v>
      </c>
      <c r="G11340">
        <v>52800</v>
      </c>
      <c r="H11340">
        <v>56400</v>
      </c>
      <c r="I11340">
        <v>60060</v>
      </c>
      <c r="J11340">
        <v>63720</v>
      </c>
      <c r="K11340" t="s">
        <v>3090</v>
      </c>
      <c r="L11340">
        <v>29</v>
      </c>
      <c r="M11340">
        <v>60</v>
      </c>
      <c r="N11340" t="s">
        <v>508</v>
      </c>
    </row>
    <row r="11341" spans="1:14" x14ac:dyDescent="0.2">
      <c r="A11341" t="s">
        <v>17100</v>
      </c>
      <c r="B11341">
        <v>31860</v>
      </c>
      <c r="C11341">
        <v>36420</v>
      </c>
      <c r="D11341">
        <v>40980</v>
      </c>
      <c r="E11341">
        <v>45480</v>
      </c>
      <c r="F11341">
        <v>49140</v>
      </c>
      <c r="G11341">
        <v>52800</v>
      </c>
      <c r="H11341">
        <v>56400</v>
      </c>
      <c r="I11341">
        <v>60060</v>
      </c>
      <c r="J11341">
        <v>63720</v>
      </c>
      <c r="K11341" t="s">
        <v>3090</v>
      </c>
      <c r="L11341">
        <v>29</v>
      </c>
      <c r="M11341">
        <v>60</v>
      </c>
      <c r="N11341" t="s">
        <v>509</v>
      </c>
    </row>
    <row r="11342" spans="1:14" x14ac:dyDescent="0.2">
      <c r="A11342" t="s">
        <v>17101</v>
      </c>
      <c r="B11342">
        <v>31860</v>
      </c>
      <c r="C11342">
        <v>36420</v>
      </c>
      <c r="D11342">
        <v>40980</v>
      </c>
      <c r="E11342">
        <v>45480</v>
      </c>
      <c r="F11342">
        <v>49140</v>
      </c>
      <c r="G11342">
        <v>52800</v>
      </c>
      <c r="H11342">
        <v>56400</v>
      </c>
      <c r="I11342">
        <v>60060</v>
      </c>
      <c r="J11342">
        <v>63720</v>
      </c>
      <c r="K11342" t="s">
        <v>3090</v>
      </c>
      <c r="L11342">
        <v>29</v>
      </c>
      <c r="M11342">
        <v>60</v>
      </c>
      <c r="N11342" t="s">
        <v>510</v>
      </c>
    </row>
    <row r="11343" spans="1:14" x14ac:dyDescent="0.2">
      <c r="A11343" t="s">
        <v>17102</v>
      </c>
      <c r="B11343">
        <v>31860</v>
      </c>
      <c r="C11343">
        <v>36420</v>
      </c>
      <c r="D11343">
        <v>40980</v>
      </c>
      <c r="E11343">
        <v>45480</v>
      </c>
      <c r="F11343">
        <v>49140</v>
      </c>
      <c r="G11343">
        <v>52800</v>
      </c>
      <c r="H11343">
        <v>56400</v>
      </c>
      <c r="I11343">
        <v>60060</v>
      </c>
      <c r="J11343">
        <v>63720</v>
      </c>
      <c r="K11343" t="s">
        <v>3090</v>
      </c>
      <c r="L11343">
        <v>29</v>
      </c>
      <c r="M11343">
        <v>60</v>
      </c>
      <c r="N11343" t="s">
        <v>511</v>
      </c>
    </row>
    <row r="11344" spans="1:14" x14ac:dyDescent="0.2">
      <c r="A11344" t="s">
        <v>17103</v>
      </c>
      <c r="B11344">
        <v>31860</v>
      </c>
      <c r="C11344">
        <v>36420</v>
      </c>
      <c r="D11344">
        <v>40980</v>
      </c>
      <c r="E11344">
        <v>45480</v>
      </c>
      <c r="F11344">
        <v>49140</v>
      </c>
      <c r="G11344">
        <v>52800</v>
      </c>
      <c r="H11344">
        <v>56400</v>
      </c>
      <c r="I11344">
        <v>60060</v>
      </c>
      <c r="J11344">
        <v>63720</v>
      </c>
      <c r="K11344" t="s">
        <v>3090</v>
      </c>
      <c r="L11344">
        <v>29</v>
      </c>
      <c r="M11344">
        <v>60</v>
      </c>
      <c r="N11344" t="s">
        <v>512</v>
      </c>
    </row>
    <row r="11345" spans="1:14" x14ac:dyDescent="0.2">
      <c r="A11345" t="s">
        <v>17104</v>
      </c>
      <c r="B11345">
        <v>31860</v>
      </c>
      <c r="C11345">
        <v>36420</v>
      </c>
      <c r="D11345">
        <v>40980</v>
      </c>
      <c r="E11345">
        <v>45480</v>
      </c>
      <c r="F11345">
        <v>49140</v>
      </c>
      <c r="G11345">
        <v>52800</v>
      </c>
      <c r="H11345">
        <v>56400</v>
      </c>
      <c r="I11345">
        <v>60060</v>
      </c>
      <c r="J11345">
        <v>63720</v>
      </c>
      <c r="K11345" t="s">
        <v>3090</v>
      </c>
      <c r="L11345">
        <v>29</v>
      </c>
      <c r="M11345">
        <v>60</v>
      </c>
      <c r="N11345" t="s">
        <v>513</v>
      </c>
    </row>
    <row r="11346" spans="1:14" x14ac:dyDescent="0.2">
      <c r="A11346" t="s">
        <v>17105</v>
      </c>
      <c r="B11346">
        <v>31860</v>
      </c>
      <c r="C11346">
        <v>36420</v>
      </c>
      <c r="D11346">
        <v>40980</v>
      </c>
      <c r="E11346">
        <v>45480</v>
      </c>
      <c r="F11346">
        <v>49140</v>
      </c>
      <c r="G11346">
        <v>52800</v>
      </c>
      <c r="H11346">
        <v>56400</v>
      </c>
      <c r="I11346">
        <v>60060</v>
      </c>
      <c r="J11346">
        <v>63720</v>
      </c>
      <c r="K11346" t="s">
        <v>3090</v>
      </c>
      <c r="L11346">
        <v>29</v>
      </c>
      <c r="M11346">
        <v>60</v>
      </c>
      <c r="N11346" t="s">
        <v>514</v>
      </c>
    </row>
    <row r="11347" spans="1:14" x14ac:dyDescent="0.2">
      <c r="A11347" t="s">
        <v>17106</v>
      </c>
      <c r="B11347">
        <v>31860</v>
      </c>
      <c r="C11347">
        <v>36420</v>
      </c>
      <c r="D11347">
        <v>40980</v>
      </c>
      <c r="E11347">
        <v>45480</v>
      </c>
      <c r="F11347">
        <v>49140</v>
      </c>
      <c r="G11347">
        <v>52800</v>
      </c>
      <c r="H11347">
        <v>56400</v>
      </c>
      <c r="I11347">
        <v>60060</v>
      </c>
      <c r="J11347">
        <v>63720</v>
      </c>
      <c r="K11347" t="s">
        <v>3090</v>
      </c>
      <c r="L11347">
        <v>29</v>
      </c>
      <c r="M11347">
        <v>60</v>
      </c>
      <c r="N11347" t="s">
        <v>515</v>
      </c>
    </row>
    <row r="11348" spans="1:14" x14ac:dyDescent="0.2">
      <c r="A11348" t="s">
        <v>17107</v>
      </c>
      <c r="B11348">
        <v>31860</v>
      </c>
      <c r="C11348">
        <v>36420</v>
      </c>
      <c r="D11348">
        <v>40980</v>
      </c>
      <c r="E11348">
        <v>45480</v>
      </c>
      <c r="F11348">
        <v>49140</v>
      </c>
      <c r="G11348">
        <v>52800</v>
      </c>
      <c r="H11348">
        <v>56400</v>
      </c>
      <c r="I11348">
        <v>60060</v>
      </c>
      <c r="J11348">
        <v>63720</v>
      </c>
      <c r="K11348" t="s">
        <v>3090</v>
      </c>
      <c r="L11348">
        <v>29</v>
      </c>
      <c r="M11348">
        <v>60</v>
      </c>
      <c r="N11348" t="s">
        <v>516</v>
      </c>
    </row>
    <row r="11349" spans="1:14" x14ac:dyDescent="0.2">
      <c r="A11349" t="s">
        <v>17108</v>
      </c>
      <c r="B11349">
        <v>31860</v>
      </c>
      <c r="C11349">
        <v>36420</v>
      </c>
      <c r="D11349">
        <v>40980</v>
      </c>
      <c r="E11349">
        <v>45480</v>
      </c>
      <c r="F11349">
        <v>49140</v>
      </c>
      <c r="G11349">
        <v>52800</v>
      </c>
      <c r="H11349">
        <v>56400</v>
      </c>
      <c r="I11349">
        <v>60060</v>
      </c>
      <c r="J11349">
        <v>63720</v>
      </c>
      <c r="K11349" t="s">
        <v>3090</v>
      </c>
      <c r="L11349">
        <v>29</v>
      </c>
      <c r="M11349">
        <v>60</v>
      </c>
      <c r="N11349" t="s">
        <v>517</v>
      </c>
    </row>
    <row r="11350" spans="1:14" x14ac:dyDescent="0.2">
      <c r="A11350" t="s">
        <v>17109</v>
      </c>
      <c r="B11350">
        <v>31860</v>
      </c>
      <c r="C11350">
        <v>36420</v>
      </c>
      <c r="D11350">
        <v>40980</v>
      </c>
      <c r="E11350">
        <v>45480</v>
      </c>
      <c r="F11350">
        <v>49140</v>
      </c>
      <c r="G11350">
        <v>52800</v>
      </c>
      <c r="H11350">
        <v>56400</v>
      </c>
      <c r="I11350">
        <v>60060</v>
      </c>
      <c r="J11350">
        <v>63720</v>
      </c>
      <c r="K11350" t="s">
        <v>3090</v>
      </c>
      <c r="L11350">
        <v>29</v>
      </c>
      <c r="M11350">
        <v>60</v>
      </c>
      <c r="N11350" t="s">
        <v>518</v>
      </c>
    </row>
    <row r="11351" spans="1:14" x14ac:dyDescent="0.2">
      <c r="A11351" t="s">
        <v>17110</v>
      </c>
      <c r="B11351">
        <v>31860</v>
      </c>
      <c r="C11351">
        <v>36420</v>
      </c>
      <c r="D11351">
        <v>40980</v>
      </c>
      <c r="E11351">
        <v>45480</v>
      </c>
      <c r="F11351">
        <v>49140</v>
      </c>
      <c r="G11351">
        <v>52800</v>
      </c>
      <c r="H11351">
        <v>56400</v>
      </c>
      <c r="I11351">
        <v>60060</v>
      </c>
      <c r="J11351">
        <v>63720</v>
      </c>
      <c r="K11351" t="s">
        <v>3090</v>
      </c>
      <c r="L11351">
        <v>29</v>
      </c>
      <c r="M11351">
        <v>60</v>
      </c>
      <c r="N11351" t="s">
        <v>519</v>
      </c>
    </row>
    <row r="11352" spans="1:14" x14ac:dyDescent="0.2">
      <c r="A11352" t="s">
        <v>17111</v>
      </c>
      <c r="B11352">
        <v>31860</v>
      </c>
      <c r="C11352">
        <v>36420</v>
      </c>
      <c r="D11352">
        <v>40980</v>
      </c>
      <c r="E11352">
        <v>45480</v>
      </c>
      <c r="F11352">
        <v>49140</v>
      </c>
      <c r="G11352">
        <v>52800</v>
      </c>
      <c r="H11352">
        <v>56400</v>
      </c>
      <c r="I11352">
        <v>60060</v>
      </c>
      <c r="J11352">
        <v>63720</v>
      </c>
      <c r="K11352" t="s">
        <v>3090</v>
      </c>
      <c r="L11352">
        <v>29</v>
      </c>
      <c r="M11352">
        <v>60</v>
      </c>
      <c r="N11352" t="s">
        <v>520</v>
      </c>
    </row>
    <row r="11353" spans="1:14" x14ac:dyDescent="0.2">
      <c r="A11353" t="s">
        <v>17112</v>
      </c>
      <c r="B11353">
        <v>31860</v>
      </c>
      <c r="C11353">
        <v>36420</v>
      </c>
      <c r="D11353">
        <v>40980</v>
      </c>
      <c r="E11353">
        <v>45480</v>
      </c>
      <c r="F11353">
        <v>49140</v>
      </c>
      <c r="G11353">
        <v>52800</v>
      </c>
      <c r="H11353">
        <v>56400</v>
      </c>
      <c r="I11353">
        <v>60060</v>
      </c>
      <c r="J11353">
        <v>63720</v>
      </c>
      <c r="K11353" t="s">
        <v>3090</v>
      </c>
      <c r="L11353">
        <v>29</v>
      </c>
      <c r="M11353">
        <v>60</v>
      </c>
      <c r="N11353" t="s">
        <v>522</v>
      </c>
    </row>
    <row r="11354" spans="1:14" x14ac:dyDescent="0.2">
      <c r="A11354" t="s">
        <v>17113</v>
      </c>
      <c r="B11354">
        <v>31860</v>
      </c>
      <c r="C11354">
        <v>36420</v>
      </c>
      <c r="D11354">
        <v>40980</v>
      </c>
      <c r="E11354">
        <v>45480</v>
      </c>
      <c r="F11354">
        <v>49140</v>
      </c>
      <c r="G11354">
        <v>52800</v>
      </c>
      <c r="H11354">
        <v>56400</v>
      </c>
      <c r="I11354">
        <v>60060</v>
      </c>
      <c r="J11354">
        <v>63720</v>
      </c>
      <c r="K11354" t="s">
        <v>3090</v>
      </c>
      <c r="L11354">
        <v>29</v>
      </c>
      <c r="M11354">
        <v>60</v>
      </c>
      <c r="N11354" t="s">
        <v>521</v>
      </c>
    </row>
    <row r="11355" spans="1:14" x14ac:dyDescent="0.2">
      <c r="A11355" t="s">
        <v>17114</v>
      </c>
      <c r="B11355">
        <v>31860</v>
      </c>
      <c r="C11355">
        <v>36420</v>
      </c>
      <c r="D11355">
        <v>40980</v>
      </c>
      <c r="E11355">
        <v>45480</v>
      </c>
      <c r="F11355">
        <v>49140</v>
      </c>
      <c r="G11355">
        <v>52800</v>
      </c>
      <c r="H11355">
        <v>56400</v>
      </c>
      <c r="I11355">
        <v>60060</v>
      </c>
      <c r="J11355">
        <v>63720</v>
      </c>
      <c r="K11355" t="s">
        <v>3090</v>
      </c>
      <c r="L11355">
        <v>29</v>
      </c>
      <c r="M11355">
        <v>60</v>
      </c>
      <c r="N11355" t="s">
        <v>523</v>
      </c>
    </row>
    <row r="11356" spans="1:14" x14ac:dyDescent="0.2">
      <c r="A11356" t="s">
        <v>17115</v>
      </c>
      <c r="B11356">
        <v>31860</v>
      </c>
      <c r="C11356">
        <v>36420</v>
      </c>
      <c r="D11356">
        <v>40980</v>
      </c>
      <c r="E11356">
        <v>45480</v>
      </c>
      <c r="F11356">
        <v>49140</v>
      </c>
      <c r="G11356">
        <v>52800</v>
      </c>
      <c r="H11356">
        <v>56400</v>
      </c>
      <c r="I11356">
        <v>60060</v>
      </c>
      <c r="J11356">
        <v>63720</v>
      </c>
      <c r="K11356" t="s">
        <v>3090</v>
      </c>
      <c r="L11356">
        <v>29</v>
      </c>
      <c r="M11356">
        <v>60</v>
      </c>
      <c r="N11356" t="s">
        <v>524</v>
      </c>
    </row>
    <row r="11357" spans="1:14" x14ac:dyDescent="0.2">
      <c r="A11357" t="s">
        <v>17116</v>
      </c>
      <c r="B11357">
        <v>31860</v>
      </c>
      <c r="C11357">
        <v>36420</v>
      </c>
      <c r="D11357">
        <v>40980</v>
      </c>
      <c r="E11357">
        <v>45480</v>
      </c>
      <c r="F11357">
        <v>49140</v>
      </c>
      <c r="G11357">
        <v>52800</v>
      </c>
      <c r="H11357">
        <v>56400</v>
      </c>
      <c r="I11357">
        <v>60060</v>
      </c>
      <c r="J11357">
        <v>63720</v>
      </c>
      <c r="K11357" t="s">
        <v>3090</v>
      </c>
      <c r="L11357">
        <v>29</v>
      </c>
      <c r="M11357">
        <v>60</v>
      </c>
      <c r="N11357" t="s">
        <v>525</v>
      </c>
    </row>
    <row r="11358" spans="1:14" x14ac:dyDescent="0.2">
      <c r="A11358" t="s">
        <v>17117</v>
      </c>
      <c r="B11358">
        <v>31860</v>
      </c>
      <c r="C11358">
        <v>36420</v>
      </c>
      <c r="D11358">
        <v>40980</v>
      </c>
      <c r="E11358">
        <v>45480</v>
      </c>
      <c r="F11358">
        <v>49140</v>
      </c>
      <c r="G11358">
        <v>52800</v>
      </c>
      <c r="H11358">
        <v>56400</v>
      </c>
      <c r="I11358">
        <v>60060</v>
      </c>
      <c r="J11358">
        <v>63720</v>
      </c>
      <c r="K11358" t="s">
        <v>3090</v>
      </c>
      <c r="L11358">
        <v>29</v>
      </c>
      <c r="M11358">
        <v>60</v>
      </c>
      <c r="N11358" t="s">
        <v>526</v>
      </c>
    </row>
    <row r="11359" spans="1:14" x14ac:dyDescent="0.2">
      <c r="A11359" t="s">
        <v>17118</v>
      </c>
      <c r="B11359">
        <v>31860</v>
      </c>
      <c r="C11359">
        <v>36420</v>
      </c>
      <c r="D11359">
        <v>40980</v>
      </c>
      <c r="E11359">
        <v>45480</v>
      </c>
      <c r="F11359">
        <v>49140</v>
      </c>
      <c r="G11359">
        <v>52800</v>
      </c>
      <c r="H11359">
        <v>56400</v>
      </c>
      <c r="I11359">
        <v>60060</v>
      </c>
      <c r="J11359">
        <v>63720</v>
      </c>
      <c r="K11359" t="s">
        <v>3090</v>
      </c>
      <c r="L11359">
        <v>29</v>
      </c>
      <c r="M11359">
        <v>60</v>
      </c>
      <c r="N11359" t="s">
        <v>527</v>
      </c>
    </row>
    <row r="11360" spans="1:14" x14ac:dyDescent="0.2">
      <c r="A11360" t="s">
        <v>17119</v>
      </c>
      <c r="B11360">
        <v>31860</v>
      </c>
      <c r="C11360">
        <v>36420</v>
      </c>
      <c r="D11360">
        <v>40980</v>
      </c>
      <c r="E11360">
        <v>45480</v>
      </c>
      <c r="F11360">
        <v>49140</v>
      </c>
      <c r="G11360">
        <v>52800</v>
      </c>
      <c r="H11360">
        <v>56400</v>
      </c>
      <c r="I11360">
        <v>60060</v>
      </c>
      <c r="J11360">
        <v>63720</v>
      </c>
      <c r="K11360" t="s">
        <v>3090</v>
      </c>
      <c r="L11360">
        <v>29</v>
      </c>
      <c r="M11360">
        <v>60</v>
      </c>
      <c r="N11360" t="s">
        <v>528</v>
      </c>
    </row>
    <row r="11361" spans="1:14" x14ac:dyDescent="0.2">
      <c r="A11361" t="s">
        <v>17120</v>
      </c>
      <c r="B11361">
        <v>31860</v>
      </c>
      <c r="C11361">
        <v>36420</v>
      </c>
      <c r="D11361">
        <v>40980</v>
      </c>
      <c r="E11361">
        <v>45480</v>
      </c>
      <c r="F11361">
        <v>49140</v>
      </c>
      <c r="G11361">
        <v>52800</v>
      </c>
      <c r="H11361">
        <v>56400</v>
      </c>
      <c r="I11361">
        <v>60060</v>
      </c>
      <c r="J11361">
        <v>63720</v>
      </c>
      <c r="K11361" t="s">
        <v>3090</v>
      </c>
      <c r="L11361">
        <v>29</v>
      </c>
      <c r="M11361">
        <v>60</v>
      </c>
      <c r="N11361" t="s">
        <v>529</v>
      </c>
    </row>
    <row r="11362" spans="1:14" x14ac:dyDescent="0.2">
      <c r="A11362" t="s">
        <v>17121</v>
      </c>
      <c r="B11362">
        <v>31860</v>
      </c>
      <c r="C11362">
        <v>36420</v>
      </c>
      <c r="D11362">
        <v>40980</v>
      </c>
      <c r="E11362">
        <v>45480</v>
      </c>
      <c r="F11362">
        <v>49140</v>
      </c>
      <c r="G11362">
        <v>52800</v>
      </c>
      <c r="H11362">
        <v>56400</v>
      </c>
      <c r="I11362">
        <v>60060</v>
      </c>
      <c r="J11362">
        <v>63720</v>
      </c>
      <c r="K11362" t="s">
        <v>3090</v>
      </c>
      <c r="L11362">
        <v>29</v>
      </c>
      <c r="M11362">
        <v>60</v>
      </c>
      <c r="N11362" t="s">
        <v>530</v>
      </c>
    </row>
    <row r="11363" spans="1:14" x14ac:dyDescent="0.2">
      <c r="A11363" t="s">
        <v>17122</v>
      </c>
      <c r="B11363">
        <v>31860</v>
      </c>
      <c r="C11363">
        <v>36420</v>
      </c>
      <c r="D11363">
        <v>40980</v>
      </c>
      <c r="E11363">
        <v>45480</v>
      </c>
      <c r="F11363">
        <v>49140</v>
      </c>
      <c r="G11363">
        <v>52800</v>
      </c>
      <c r="H11363">
        <v>56400</v>
      </c>
      <c r="I11363">
        <v>60060</v>
      </c>
      <c r="J11363">
        <v>63720</v>
      </c>
      <c r="K11363" t="s">
        <v>3090</v>
      </c>
      <c r="L11363">
        <v>29</v>
      </c>
      <c r="M11363">
        <v>60</v>
      </c>
      <c r="N11363" t="s">
        <v>531</v>
      </c>
    </row>
    <row r="11364" spans="1:14" x14ac:dyDescent="0.2">
      <c r="A11364" t="s">
        <v>17123</v>
      </c>
      <c r="B11364">
        <v>31860</v>
      </c>
      <c r="C11364">
        <v>36420</v>
      </c>
      <c r="D11364">
        <v>40980</v>
      </c>
      <c r="E11364">
        <v>45480</v>
      </c>
      <c r="F11364">
        <v>49140</v>
      </c>
      <c r="G11364">
        <v>52800</v>
      </c>
      <c r="H11364">
        <v>56400</v>
      </c>
      <c r="I11364">
        <v>60060</v>
      </c>
      <c r="J11364">
        <v>63720</v>
      </c>
      <c r="K11364" t="s">
        <v>3090</v>
      </c>
      <c r="L11364">
        <v>29</v>
      </c>
      <c r="M11364">
        <v>60</v>
      </c>
      <c r="N11364" t="s">
        <v>532</v>
      </c>
    </row>
    <row r="11365" spans="1:14" x14ac:dyDescent="0.2">
      <c r="A11365" t="s">
        <v>17124</v>
      </c>
      <c r="B11365">
        <v>31860</v>
      </c>
      <c r="C11365">
        <v>36420</v>
      </c>
      <c r="D11365">
        <v>40980</v>
      </c>
      <c r="E11365">
        <v>45480</v>
      </c>
      <c r="F11365">
        <v>49140</v>
      </c>
      <c r="G11365">
        <v>52800</v>
      </c>
      <c r="H11365">
        <v>56400</v>
      </c>
      <c r="I11365">
        <v>60060</v>
      </c>
      <c r="J11365">
        <v>63720</v>
      </c>
      <c r="K11365" t="s">
        <v>3090</v>
      </c>
      <c r="L11365">
        <v>29</v>
      </c>
      <c r="M11365">
        <v>60</v>
      </c>
      <c r="N11365" t="s">
        <v>533</v>
      </c>
    </row>
    <row r="11366" spans="1:14" x14ac:dyDescent="0.2">
      <c r="A11366" t="s">
        <v>17125</v>
      </c>
      <c r="B11366">
        <v>31860</v>
      </c>
      <c r="C11366">
        <v>36420</v>
      </c>
      <c r="D11366">
        <v>40980</v>
      </c>
      <c r="E11366">
        <v>45480</v>
      </c>
      <c r="F11366">
        <v>49140</v>
      </c>
      <c r="G11366">
        <v>52800</v>
      </c>
      <c r="H11366">
        <v>56400</v>
      </c>
      <c r="I11366">
        <v>60060</v>
      </c>
      <c r="J11366">
        <v>63720</v>
      </c>
      <c r="K11366" t="s">
        <v>3090</v>
      </c>
      <c r="L11366">
        <v>29</v>
      </c>
      <c r="M11366">
        <v>60</v>
      </c>
      <c r="N11366" t="s">
        <v>534</v>
      </c>
    </row>
    <row r="11367" spans="1:14" x14ac:dyDescent="0.2">
      <c r="A11367" t="s">
        <v>17126</v>
      </c>
      <c r="B11367">
        <v>31860</v>
      </c>
      <c r="C11367">
        <v>36420</v>
      </c>
      <c r="D11367">
        <v>40980</v>
      </c>
      <c r="E11367">
        <v>45480</v>
      </c>
      <c r="F11367">
        <v>49140</v>
      </c>
      <c r="G11367">
        <v>52800</v>
      </c>
      <c r="H11367">
        <v>56400</v>
      </c>
      <c r="I11367">
        <v>60060</v>
      </c>
      <c r="J11367">
        <v>63720</v>
      </c>
      <c r="K11367" t="s">
        <v>3090</v>
      </c>
      <c r="L11367">
        <v>29</v>
      </c>
      <c r="M11367">
        <v>60</v>
      </c>
      <c r="N11367" t="s">
        <v>535</v>
      </c>
    </row>
    <row r="11368" spans="1:14" x14ac:dyDescent="0.2">
      <c r="A11368" t="s">
        <v>17127</v>
      </c>
      <c r="B11368">
        <v>31860</v>
      </c>
      <c r="C11368">
        <v>36420</v>
      </c>
      <c r="D11368">
        <v>40980</v>
      </c>
      <c r="E11368">
        <v>45480</v>
      </c>
      <c r="F11368">
        <v>49140</v>
      </c>
      <c r="G11368">
        <v>52800</v>
      </c>
      <c r="H11368">
        <v>56400</v>
      </c>
      <c r="I11368">
        <v>60060</v>
      </c>
      <c r="J11368">
        <v>63720</v>
      </c>
      <c r="K11368" t="s">
        <v>3090</v>
      </c>
      <c r="L11368">
        <v>29</v>
      </c>
      <c r="M11368">
        <v>60</v>
      </c>
      <c r="N11368" t="s">
        <v>536</v>
      </c>
    </row>
    <row r="11369" spans="1:14" x14ac:dyDescent="0.2">
      <c r="A11369" t="s">
        <v>17128</v>
      </c>
      <c r="B11369">
        <v>31860</v>
      </c>
      <c r="C11369">
        <v>36420</v>
      </c>
      <c r="D11369">
        <v>40980</v>
      </c>
      <c r="E11369">
        <v>45480</v>
      </c>
      <c r="F11369">
        <v>49140</v>
      </c>
      <c r="G11369">
        <v>52800</v>
      </c>
      <c r="H11369">
        <v>56400</v>
      </c>
      <c r="I11369">
        <v>60060</v>
      </c>
      <c r="J11369">
        <v>63720</v>
      </c>
      <c r="K11369" t="s">
        <v>3090</v>
      </c>
      <c r="L11369">
        <v>29</v>
      </c>
      <c r="M11369">
        <v>60</v>
      </c>
      <c r="N11369" t="s">
        <v>537</v>
      </c>
    </row>
    <row r="11370" spans="1:14" x14ac:dyDescent="0.2">
      <c r="A11370" t="s">
        <v>17129</v>
      </c>
      <c r="B11370">
        <v>40560</v>
      </c>
      <c r="C11370">
        <v>46320</v>
      </c>
      <c r="D11370">
        <v>52140</v>
      </c>
      <c r="E11370">
        <v>57900</v>
      </c>
      <c r="F11370">
        <v>62580</v>
      </c>
      <c r="G11370">
        <v>67200</v>
      </c>
      <c r="H11370">
        <v>71820</v>
      </c>
      <c r="I11370">
        <v>76440</v>
      </c>
      <c r="J11370">
        <v>81060</v>
      </c>
      <c r="K11370" t="s">
        <v>3090</v>
      </c>
      <c r="L11370">
        <v>31</v>
      </c>
      <c r="M11370">
        <v>60</v>
      </c>
      <c r="N11370" t="s">
        <v>538</v>
      </c>
    </row>
    <row r="11371" spans="1:14" x14ac:dyDescent="0.2">
      <c r="A11371" t="s">
        <v>17130</v>
      </c>
      <c r="B11371">
        <v>40560</v>
      </c>
      <c r="C11371">
        <v>46320</v>
      </c>
      <c r="D11371">
        <v>52140</v>
      </c>
      <c r="E11371">
        <v>57900</v>
      </c>
      <c r="F11371">
        <v>62580</v>
      </c>
      <c r="G11371">
        <v>67200</v>
      </c>
      <c r="H11371">
        <v>71820</v>
      </c>
      <c r="I11371">
        <v>76440</v>
      </c>
      <c r="J11371">
        <v>81060</v>
      </c>
      <c r="K11371" t="s">
        <v>3090</v>
      </c>
      <c r="L11371">
        <v>31</v>
      </c>
      <c r="M11371">
        <v>60</v>
      </c>
      <c r="N11371" t="s">
        <v>539</v>
      </c>
    </row>
    <row r="11372" spans="1:14" x14ac:dyDescent="0.2">
      <c r="A11372" t="s">
        <v>17131</v>
      </c>
      <c r="B11372">
        <v>40560</v>
      </c>
      <c r="C11372">
        <v>46320</v>
      </c>
      <c r="D11372">
        <v>52140</v>
      </c>
      <c r="E11372">
        <v>57900</v>
      </c>
      <c r="F11372">
        <v>62580</v>
      </c>
      <c r="G11372">
        <v>67200</v>
      </c>
      <c r="H11372">
        <v>71820</v>
      </c>
      <c r="I11372">
        <v>76440</v>
      </c>
      <c r="J11372">
        <v>81060</v>
      </c>
      <c r="K11372" t="s">
        <v>3090</v>
      </c>
      <c r="L11372">
        <v>31</v>
      </c>
      <c r="M11372">
        <v>60</v>
      </c>
      <c r="N11372" t="s">
        <v>540</v>
      </c>
    </row>
    <row r="11373" spans="1:14" x14ac:dyDescent="0.2">
      <c r="A11373" t="s">
        <v>17132</v>
      </c>
      <c r="B11373">
        <v>51180</v>
      </c>
      <c r="C11373">
        <v>58500</v>
      </c>
      <c r="D11373">
        <v>65820</v>
      </c>
      <c r="E11373">
        <v>73080</v>
      </c>
      <c r="F11373">
        <v>78960</v>
      </c>
      <c r="G11373">
        <v>84780</v>
      </c>
      <c r="H11373">
        <v>90660</v>
      </c>
      <c r="I11373">
        <v>96480</v>
      </c>
      <c r="J11373">
        <v>102360</v>
      </c>
      <c r="K11373" t="s">
        <v>3090</v>
      </c>
      <c r="L11373">
        <v>31</v>
      </c>
      <c r="M11373">
        <v>60</v>
      </c>
      <c r="N11373" t="s">
        <v>541</v>
      </c>
    </row>
    <row r="11374" spans="1:14" x14ac:dyDescent="0.2">
      <c r="A11374" t="s">
        <v>17133</v>
      </c>
      <c r="B11374">
        <v>40560</v>
      </c>
      <c r="C11374">
        <v>46320</v>
      </c>
      <c r="D11374">
        <v>52140</v>
      </c>
      <c r="E11374">
        <v>57900</v>
      </c>
      <c r="F11374">
        <v>62580</v>
      </c>
      <c r="G11374">
        <v>67200</v>
      </c>
      <c r="H11374">
        <v>71820</v>
      </c>
      <c r="I11374">
        <v>76440</v>
      </c>
      <c r="J11374">
        <v>81060</v>
      </c>
      <c r="K11374" t="s">
        <v>3090</v>
      </c>
      <c r="L11374">
        <v>31</v>
      </c>
      <c r="M11374">
        <v>60</v>
      </c>
      <c r="N11374" t="s">
        <v>542</v>
      </c>
    </row>
    <row r="11375" spans="1:14" x14ac:dyDescent="0.2">
      <c r="A11375" t="s">
        <v>17134</v>
      </c>
      <c r="B11375">
        <v>49740</v>
      </c>
      <c r="C11375">
        <v>56820</v>
      </c>
      <c r="D11375">
        <v>63900</v>
      </c>
      <c r="E11375">
        <v>70980</v>
      </c>
      <c r="F11375">
        <v>76680</v>
      </c>
      <c r="G11375">
        <v>82380</v>
      </c>
      <c r="H11375">
        <v>88020</v>
      </c>
      <c r="I11375">
        <v>93720</v>
      </c>
      <c r="J11375">
        <v>99420</v>
      </c>
      <c r="K11375" t="s">
        <v>3090</v>
      </c>
      <c r="L11375">
        <v>31</v>
      </c>
      <c r="M11375">
        <v>60</v>
      </c>
      <c r="N11375" t="s">
        <v>543</v>
      </c>
    </row>
    <row r="11376" spans="1:14" x14ac:dyDescent="0.2">
      <c r="A11376" t="s">
        <v>17135</v>
      </c>
      <c r="B11376">
        <v>40560</v>
      </c>
      <c r="C11376">
        <v>46320</v>
      </c>
      <c r="D11376">
        <v>52140</v>
      </c>
      <c r="E11376">
        <v>57900</v>
      </c>
      <c r="F11376">
        <v>62580</v>
      </c>
      <c r="G11376">
        <v>67200</v>
      </c>
      <c r="H11376">
        <v>71820</v>
      </c>
      <c r="I11376">
        <v>76440</v>
      </c>
      <c r="J11376">
        <v>81060</v>
      </c>
      <c r="K11376" t="s">
        <v>3090</v>
      </c>
      <c r="L11376">
        <v>31</v>
      </c>
      <c r="M11376">
        <v>60</v>
      </c>
      <c r="N11376" t="s">
        <v>544</v>
      </c>
    </row>
    <row r="11377" spans="1:14" x14ac:dyDescent="0.2">
      <c r="A11377" t="s">
        <v>17136</v>
      </c>
      <c r="B11377">
        <v>40560</v>
      </c>
      <c r="C11377">
        <v>46320</v>
      </c>
      <c r="D11377">
        <v>52140</v>
      </c>
      <c r="E11377">
        <v>57900</v>
      </c>
      <c r="F11377">
        <v>62580</v>
      </c>
      <c r="G11377">
        <v>67200</v>
      </c>
      <c r="H11377">
        <v>71820</v>
      </c>
      <c r="I11377">
        <v>76440</v>
      </c>
      <c r="J11377">
        <v>81060</v>
      </c>
      <c r="K11377" t="s">
        <v>3090</v>
      </c>
      <c r="L11377">
        <v>31</v>
      </c>
      <c r="M11377">
        <v>60</v>
      </c>
      <c r="N11377" t="s">
        <v>545</v>
      </c>
    </row>
    <row r="11378" spans="1:14" x14ac:dyDescent="0.2">
      <c r="A11378" t="s">
        <v>17137</v>
      </c>
      <c r="B11378">
        <v>51180</v>
      </c>
      <c r="C11378">
        <v>58500</v>
      </c>
      <c r="D11378">
        <v>65820</v>
      </c>
      <c r="E11378">
        <v>73080</v>
      </c>
      <c r="F11378">
        <v>78960</v>
      </c>
      <c r="G11378">
        <v>84780</v>
      </c>
      <c r="H11378">
        <v>90660</v>
      </c>
      <c r="I11378">
        <v>96480</v>
      </c>
      <c r="J11378">
        <v>102360</v>
      </c>
      <c r="K11378" t="s">
        <v>3090</v>
      </c>
      <c r="L11378">
        <v>31</v>
      </c>
      <c r="M11378">
        <v>60</v>
      </c>
      <c r="N11378" t="s">
        <v>546</v>
      </c>
    </row>
    <row r="11379" spans="1:14" x14ac:dyDescent="0.2">
      <c r="A11379" t="s">
        <v>17138</v>
      </c>
      <c r="B11379">
        <v>49740</v>
      </c>
      <c r="C11379">
        <v>56820</v>
      </c>
      <c r="D11379">
        <v>63900</v>
      </c>
      <c r="E11379">
        <v>70980</v>
      </c>
      <c r="F11379">
        <v>76680</v>
      </c>
      <c r="G11379">
        <v>82380</v>
      </c>
      <c r="H11379">
        <v>88020</v>
      </c>
      <c r="I11379">
        <v>93720</v>
      </c>
      <c r="J11379">
        <v>99420</v>
      </c>
      <c r="K11379" t="s">
        <v>3090</v>
      </c>
      <c r="L11379">
        <v>31</v>
      </c>
      <c r="M11379">
        <v>60</v>
      </c>
      <c r="N11379" t="s">
        <v>547</v>
      </c>
    </row>
    <row r="11380" spans="1:14" x14ac:dyDescent="0.2">
      <c r="A11380" t="s">
        <v>17139</v>
      </c>
      <c r="B11380">
        <v>40560</v>
      </c>
      <c r="C11380">
        <v>46320</v>
      </c>
      <c r="D11380">
        <v>52140</v>
      </c>
      <c r="E11380">
        <v>57900</v>
      </c>
      <c r="F11380">
        <v>62580</v>
      </c>
      <c r="G11380">
        <v>67200</v>
      </c>
      <c r="H11380">
        <v>71820</v>
      </c>
      <c r="I11380">
        <v>76440</v>
      </c>
      <c r="J11380">
        <v>81060</v>
      </c>
      <c r="K11380" t="s">
        <v>3090</v>
      </c>
      <c r="L11380">
        <v>31</v>
      </c>
      <c r="M11380">
        <v>60</v>
      </c>
      <c r="N11380" t="s">
        <v>548</v>
      </c>
    </row>
    <row r="11381" spans="1:14" x14ac:dyDescent="0.2">
      <c r="A11381" t="s">
        <v>17140</v>
      </c>
      <c r="B11381">
        <v>40560</v>
      </c>
      <c r="C11381">
        <v>46320</v>
      </c>
      <c r="D11381">
        <v>52140</v>
      </c>
      <c r="E11381">
        <v>57900</v>
      </c>
      <c r="F11381">
        <v>62580</v>
      </c>
      <c r="G11381">
        <v>67200</v>
      </c>
      <c r="H11381">
        <v>71820</v>
      </c>
      <c r="I11381">
        <v>76440</v>
      </c>
      <c r="J11381">
        <v>81060</v>
      </c>
      <c r="K11381" t="s">
        <v>3090</v>
      </c>
      <c r="L11381">
        <v>31</v>
      </c>
      <c r="M11381">
        <v>60</v>
      </c>
      <c r="N11381" t="s">
        <v>549</v>
      </c>
    </row>
    <row r="11382" spans="1:14" x14ac:dyDescent="0.2">
      <c r="A11382" t="s">
        <v>17141</v>
      </c>
      <c r="B11382">
        <v>51180</v>
      </c>
      <c r="C11382">
        <v>58500</v>
      </c>
      <c r="D11382">
        <v>65820</v>
      </c>
      <c r="E11382">
        <v>73080</v>
      </c>
      <c r="F11382">
        <v>78960</v>
      </c>
      <c r="G11382">
        <v>84780</v>
      </c>
      <c r="H11382">
        <v>90660</v>
      </c>
      <c r="I11382">
        <v>96480</v>
      </c>
      <c r="J11382">
        <v>102360</v>
      </c>
      <c r="K11382" t="s">
        <v>3090</v>
      </c>
      <c r="L11382">
        <v>31</v>
      </c>
      <c r="M11382">
        <v>60</v>
      </c>
      <c r="N11382" t="s">
        <v>550</v>
      </c>
    </row>
    <row r="11383" spans="1:14" x14ac:dyDescent="0.2">
      <c r="A11383" t="s">
        <v>17142</v>
      </c>
      <c r="B11383">
        <v>40560</v>
      </c>
      <c r="C11383">
        <v>46320</v>
      </c>
      <c r="D11383">
        <v>52140</v>
      </c>
      <c r="E11383">
        <v>57900</v>
      </c>
      <c r="F11383">
        <v>62580</v>
      </c>
      <c r="G11383">
        <v>67200</v>
      </c>
      <c r="H11383">
        <v>71820</v>
      </c>
      <c r="I11383">
        <v>76440</v>
      </c>
      <c r="J11383">
        <v>81060</v>
      </c>
      <c r="K11383" t="s">
        <v>3090</v>
      </c>
      <c r="L11383">
        <v>31</v>
      </c>
      <c r="M11383">
        <v>60</v>
      </c>
      <c r="N11383" t="s">
        <v>551</v>
      </c>
    </row>
    <row r="11384" spans="1:14" x14ac:dyDescent="0.2">
      <c r="A11384" t="s">
        <v>17143</v>
      </c>
      <c r="B11384">
        <v>40560</v>
      </c>
      <c r="C11384">
        <v>46320</v>
      </c>
      <c r="D11384">
        <v>52140</v>
      </c>
      <c r="E11384">
        <v>57900</v>
      </c>
      <c r="F11384">
        <v>62580</v>
      </c>
      <c r="G11384">
        <v>67200</v>
      </c>
      <c r="H11384">
        <v>71820</v>
      </c>
      <c r="I11384">
        <v>76440</v>
      </c>
      <c r="J11384">
        <v>81060</v>
      </c>
      <c r="K11384" t="s">
        <v>3090</v>
      </c>
      <c r="L11384">
        <v>31</v>
      </c>
      <c r="M11384">
        <v>60</v>
      </c>
      <c r="N11384" t="s">
        <v>552</v>
      </c>
    </row>
    <row r="11385" spans="1:14" x14ac:dyDescent="0.2">
      <c r="A11385" t="s">
        <v>17144</v>
      </c>
      <c r="B11385">
        <v>49740</v>
      </c>
      <c r="C11385">
        <v>56820</v>
      </c>
      <c r="D11385">
        <v>63900</v>
      </c>
      <c r="E11385">
        <v>70980</v>
      </c>
      <c r="F11385">
        <v>76680</v>
      </c>
      <c r="G11385">
        <v>82380</v>
      </c>
      <c r="H11385">
        <v>88020</v>
      </c>
      <c r="I11385">
        <v>93720</v>
      </c>
      <c r="J11385">
        <v>99420</v>
      </c>
      <c r="K11385" t="s">
        <v>3090</v>
      </c>
      <c r="L11385">
        <v>31</v>
      </c>
      <c r="M11385">
        <v>60</v>
      </c>
      <c r="N11385" t="s">
        <v>553</v>
      </c>
    </row>
    <row r="11386" spans="1:14" x14ac:dyDescent="0.2">
      <c r="A11386" t="s">
        <v>17145</v>
      </c>
      <c r="B11386">
        <v>40560</v>
      </c>
      <c r="C11386">
        <v>46320</v>
      </c>
      <c r="D11386">
        <v>52140</v>
      </c>
      <c r="E11386">
        <v>57900</v>
      </c>
      <c r="F11386">
        <v>62580</v>
      </c>
      <c r="G11386">
        <v>67200</v>
      </c>
      <c r="H11386">
        <v>71820</v>
      </c>
      <c r="I11386">
        <v>76440</v>
      </c>
      <c r="J11386">
        <v>81060</v>
      </c>
      <c r="K11386" t="s">
        <v>3090</v>
      </c>
      <c r="L11386">
        <v>31</v>
      </c>
      <c r="M11386">
        <v>60</v>
      </c>
      <c r="N11386" t="s">
        <v>554</v>
      </c>
    </row>
    <row r="11387" spans="1:14" x14ac:dyDescent="0.2">
      <c r="A11387" t="s">
        <v>17146</v>
      </c>
      <c r="B11387">
        <v>40560</v>
      </c>
      <c r="C11387">
        <v>46320</v>
      </c>
      <c r="D11387">
        <v>52140</v>
      </c>
      <c r="E11387">
        <v>57900</v>
      </c>
      <c r="F11387">
        <v>62580</v>
      </c>
      <c r="G11387">
        <v>67200</v>
      </c>
      <c r="H11387">
        <v>71820</v>
      </c>
      <c r="I11387">
        <v>76440</v>
      </c>
      <c r="J11387">
        <v>81060</v>
      </c>
      <c r="K11387" t="s">
        <v>3090</v>
      </c>
      <c r="L11387">
        <v>31</v>
      </c>
      <c r="M11387">
        <v>60</v>
      </c>
      <c r="N11387" t="s">
        <v>555</v>
      </c>
    </row>
    <row r="11388" spans="1:14" x14ac:dyDescent="0.2">
      <c r="A11388" t="s">
        <v>17147</v>
      </c>
      <c r="B11388">
        <v>40560</v>
      </c>
      <c r="C11388">
        <v>46320</v>
      </c>
      <c r="D11388">
        <v>52140</v>
      </c>
      <c r="E11388">
        <v>57900</v>
      </c>
      <c r="F11388">
        <v>62580</v>
      </c>
      <c r="G11388">
        <v>67200</v>
      </c>
      <c r="H11388">
        <v>71820</v>
      </c>
      <c r="I11388">
        <v>76440</v>
      </c>
      <c r="J11388">
        <v>81060</v>
      </c>
      <c r="K11388" t="s">
        <v>3090</v>
      </c>
      <c r="L11388">
        <v>31</v>
      </c>
      <c r="M11388">
        <v>60</v>
      </c>
      <c r="N11388" t="s">
        <v>556</v>
      </c>
    </row>
    <row r="11389" spans="1:14" x14ac:dyDescent="0.2">
      <c r="A11389" t="s">
        <v>17148</v>
      </c>
      <c r="B11389">
        <v>40560</v>
      </c>
      <c r="C11389">
        <v>46320</v>
      </c>
      <c r="D11389">
        <v>52140</v>
      </c>
      <c r="E11389">
        <v>57900</v>
      </c>
      <c r="F11389">
        <v>62580</v>
      </c>
      <c r="G11389">
        <v>67200</v>
      </c>
      <c r="H11389">
        <v>71820</v>
      </c>
      <c r="I11389">
        <v>76440</v>
      </c>
      <c r="J11389">
        <v>81060</v>
      </c>
      <c r="K11389" t="s">
        <v>3090</v>
      </c>
      <c r="L11389">
        <v>31</v>
      </c>
      <c r="M11389">
        <v>60</v>
      </c>
      <c r="N11389" t="s">
        <v>557</v>
      </c>
    </row>
    <row r="11390" spans="1:14" x14ac:dyDescent="0.2">
      <c r="A11390" t="s">
        <v>17149</v>
      </c>
      <c r="B11390">
        <v>49740</v>
      </c>
      <c r="C11390">
        <v>56820</v>
      </c>
      <c r="D11390">
        <v>63900</v>
      </c>
      <c r="E11390">
        <v>70980</v>
      </c>
      <c r="F11390">
        <v>76680</v>
      </c>
      <c r="G11390">
        <v>82380</v>
      </c>
      <c r="H11390">
        <v>88020</v>
      </c>
      <c r="I11390">
        <v>93720</v>
      </c>
      <c r="J11390">
        <v>99420</v>
      </c>
      <c r="K11390" t="s">
        <v>3090</v>
      </c>
      <c r="L11390">
        <v>31</v>
      </c>
      <c r="M11390">
        <v>60</v>
      </c>
      <c r="N11390" t="s">
        <v>558</v>
      </c>
    </row>
    <row r="11391" spans="1:14" x14ac:dyDescent="0.2">
      <c r="A11391" t="s">
        <v>17150</v>
      </c>
      <c r="B11391">
        <v>40560</v>
      </c>
      <c r="C11391">
        <v>46320</v>
      </c>
      <c r="D11391">
        <v>52140</v>
      </c>
      <c r="E11391">
        <v>57900</v>
      </c>
      <c r="F11391">
        <v>62580</v>
      </c>
      <c r="G11391">
        <v>67200</v>
      </c>
      <c r="H11391">
        <v>71820</v>
      </c>
      <c r="I11391">
        <v>76440</v>
      </c>
      <c r="J11391">
        <v>81060</v>
      </c>
      <c r="K11391" t="s">
        <v>3090</v>
      </c>
      <c r="L11391">
        <v>31</v>
      </c>
      <c r="M11391">
        <v>60</v>
      </c>
      <c r="N11391" t="s">
        <v>559</v>
      </c>
    </row>
    <row r="11392" spans="1:14" x14ac:dyDescent="0.2">
      <c r="A11392" t="s">
        <v>17151</v>
      </c>
      <c r="B11392">
        <v>40560</v>
      </c>
      <c r="C11392">
        <v>46320</v>
      </c>
      <c r="D11392">
        <v>52140</v>
      </c>
      <c r="E11392">
        <v>57900</v>
      </c>
      <c r="F11392">
        <v>62580</v>
      </c>
      <c r="G11392">
        <v>67200</v>
      </c>
      <c r="H11392">
        <v>71820</v>
      </c>
      <c r="I11392">
        <v>76440</v>
      </c>
      <c r="J11392">
        <v>81060</v>
      </c>
      <c r="K11392" t="s">
        <v>3090</v>
      </c>
      <c r="L11392">
        <v>31</v>
      </c>
      <c r="M11392">
        <v>60</v>
      </c>
      <c r="N11392" t="s">
        <v>560</v>
      </c>
    </row>
    <row r="11393" spans="1:14" x14ac:dyDescent="0.2">
      <c r="A11393" t="s">
        <v>17152</v>
      </c>
      <c r="B11393">
        <v>40560</v>
      </c>
      <c r="C11393">
        <v>46320</v>
      </c>
      <c r="D11393">
        <v>52140</v>
      </c>
      <c r="E11393">
        <v>57900</v>
      </c>
      <c r="F11393">
        <v>62580</v>
      </c>
      <c r="G11393">
        <v>67200</v>
      </c>
      <c r="H11393">
        <v>71820</v>
      </c>
      <c r="I11393">
        <v>76440</v>
      </c>
      <c r="J11393">
        <v>81060</v>
      </c>
      <c r="K11393" t="s">
        <v>3090</v>
      </c>
      <c r="L11393">
        <v>31</v>
      </c>
      <c r="M11393">
        <v>60</v>
      </c>
      <c r="N11393" t="s">
        <v>5729</v>
      </c>
    </row>
    <row r="11394" spans="1:14" x14ac:dyDescent="0.2">
      <c r="A11394" t="s">
        <v>17153</v>
      </c>
      <c r="B11394">
        <v>40560</v>
      </c>
      <c r="C11394">
        <v>46320</v>
      </c>
      <c r="D11394">
        <v>52140</v>
      </c>
      <c r="E11394">
        <v>57900</v>
      </c>
      <c r="F11394">
        <v>62580</v>
      </c>
      <c r="G11394">
        <v>67200</v>
      </c>
      <c r="H11394">
        <v>71820</v>
      </c>
      <c r="I11394">
        <v>76440</v>
      </c>
      <c r="J11394">
        <v>81060</v>
      </c>
      <c r="K11394" t="s">
        <v>3090</v>
      </c>
      <c r="L11394">
        <v>31</v>
      </c>
      <c r="M11394">
        <v>60</v>
      </c>
      <c r="N11394" t="s">
        <v>880</v>
      </c>
    </row>
    <row r="11395" spans="1:14" x14ac:dyDescent="0.2">
      <c r="A11395" t="s">
        <v>17154</v>
      </c>
      <c r="B11395">
        <v>51180</v>
      </c>
      <c r="C11395">
        <v>58500</v>
      </c>
      <c r="D11395">
        <v>65820</v>
      </c>
      <c r="E11395">
        <v>73080</v>
      </c>
      <c r="F11395">
        <v>78960</v>
      </c>
      <c r="G11395">
        <v>84780</v>
      </c>
      <c r="H11395">
        <v>90660</v>
      </c>
      <c r="I11395">
        <v>96480</v>
      </c>
      <c r="J11395">
        <v>102360</v>
      </c>
      <c r="K11395" t="s">
        <v>3090</v>
      </c>
      <c r="L11395">
        <v>31</v>
      </c>
      <c r="M11395">
        <v>60</v>
      </c>
      <c r="N11395" t="s">
        <v>881</v>
      </c>
    </row>
    <row r="11396" spans="1:14" x14ac:dyDescent="0.2">
      <c r="A11396" t="s">
        <v>17155</v>
      </c>
      <c r="B11396">
        <v>40560</v>
      </c>
      <c r="C11396">
        <v>46320</v>
      </c>
      <c r="D11396">
        <v>52140</v>
      </c>
      <c r="E11396">
        <v>57900</v>
      </c>
      <c r="F11396">
        <v>62580</v>
      </c>
      <c r="G11396">
        <v>67200</v>
      </c>
      <c r="H11396">
        <v>71820</v>
      </c>
      <c r="I11396">
        <v>76440</v>
      </c>
      <c r="J11396">
        <v>81060</v>
      </c>
      <c r="K11396" t="s">
        <v>3090</v>
      </c>
      <c r="L11396">
        <v>31</v>
      </c>
      <c r="M11396">
        <v>60</v>
      </c>
      <c r="N11396" t="s">
        <v>882</v>
      </c>
    </row>
    <row r="11397" spans="1:14" x14ac:dyDescent="0.2">
      <c r="A11397" t="s">
        <v>17156</v>
      </c>
      <c r="B11397">
        <v>40560</v>
      </c>
      <c r="C11397">
        <v>46320</v>
      </c>
      <c r="D11397">
        <v>52140</v>
      </c>
      <c r="E11397">
        <v>57900</v>
      </c>
      <c r="F11397">
        <v>62580</v>
      </c>
      <c r="G11397">
        <v>67200</v>
      </c>
      <c r="H11397">
        <v>71820</v>
      </c>
      <c r="I11397">
        <v>76440</v>
      </c>
      <c r="J11397">
        <v>81060</v>
      </c>
      <c r="K11397" t="s">
        <v>3090</v>
      </c>
      <c r="L11397">
        <v>31</v>
      </c>
      <c r="M11397">
        <v>60</v>
      </c>
      <c r="N11397" t="s">
        <v>883</v>
      </c>
    </row>
    <row r="11398" spans="1:14" x14ac:dyDescent="0.2">
      <c r="A11398" t="s">
        <v>17157</v>
      </c>
      <c r="B11398">
        <v>51180</v>
      </c>
      <c r="C11398">
        <v>58500</v>
      </c>
      <c r="D11398">
        <v>65820</v>
      </c>
      <c r="E11398">
        <v>73080</v>
      </c>
      <c r="F11398">
        <v>78960</v>
      </c>
      <c r="G11398">
        <v>84780</v>
      </c>
      <c r="H11398">
        <v>90660</v>
      </c>
      <c r="I11398">
        <v>96480</v>
      </c>
      <c r="J11398">
        <v>102360</v>
      </c>
      <c r="K11398" t="s">
        <v>3090</v>
      </c>
      <c r="L11398">
        <v>31</v>
      </c>
      <c r="M11398">
        <v>60</v>
      </c>
      <c r="N11398" t="s">
        <v>884</v>
      </c>
    </row>
    <row r="11399" spans="1:14" x14ac:dyDescent="0.2">
      <c r="A11399" t="s">
        <v>17158</v>
      </c>
      <c r="B11399">
        <v>35820</v>
      </c>
      <c r="C11399">
        <v>40920</v>
      </c>
      <c r="D11399">
        <v>46020</v>
      </c>
      <c r="E11399">
        <v>51120</v>
      </c>
      <c r="F11399">
        <v>55260</v>
      </c>
      <c r="G11399">
        <v>59340</v>
      </c>
      <c r="H11399">
        <v>63420</v>
      </c>
      <c r="I11399">
        <v>67500</v>
      </c>
      <c r="J11399">
        <v>71580</v>
      </c>
      <c r="K11399" t="s">
        <v>3091</v>
      </c>
      <c r="L11399">
        <v>1</v>
      </c>
      <c r="M11399">
        <v>60</v>
      </c>
      <c r="N11399" t="s">
        <v>2351</v>
      </c>
    </row>
    <row r="11400" spans="1:14" x14ac:dyDescent="0.2">
      <c r="A11400" t="s">
        <v>17159</v>
      </c>
      <c r="B11400">
        <v>51120</v>
      </c>
      <c r="C11400">
        <v>58440</v>
      </c>
      <c r="D11400">
        <v>65760</v>
      </c>
      <c r="E11400">
        <v>73020</v>
      </c>
      <c r="F11400">
        <v>78900</v>
      </c>
      <c r="G11400">
        <v>84720</v>
      </c>
      <c r="H11400">
        <v>90600</v>
      </c>
      <c r="I11400">
        <v>96420</v>
      </c>
      <c r="J11400">
        <v>102240</v>
      </c>
      <c r="K11400" t="s">
        <v>3091</v>
      </c>
      <c r="L11400">
        <v>3</v>
      </c>
      <c r="M11400">
        <v>60</v>
      </c>
      <c r="N11400" t="s">
        <v>2352</v>
      </c>
    </row>
    <row r="11401" spans="1:14" x14ac:dyDescent="0.2">
      <c r="A11401" t="s">
        <v>17160</v>
      </c>
      <c r="B11401">
        <v>51120</v>
      </c>
      <c r="C11401">
        <v>58440</v>
      </c>
      <c r="D11401">
        <v>65760</v>
      </c>
      <c r="E11401">
        <v>73020</v>
      </c>
      <c r="F11401">
        <v>78900</v>
      </c>
      <c r="G11401">
        <v>84720</v>
      </c>
      <c r="H11401">
        <v>90600</v>
      </c>
      <c r="I11401">
        <v>96420</v>
      </c>
      <c r="J11401">
        <v>102240</v>
      </c>
      <c r="K11401" t="s">
        <v>3091</v>
      </c>
      <c r="L11401">
        <v>5</v>
      </c>
      <c r="M11401">
        <v>60</v>
      </c>
      <c r="N11401" t="s">
        <v>2353</v>
      </c>
    </row>
    <row r="11402" spans="1:14" x14ac:dyDescent="0.2">
      <c r="A11402" t="s">
        <v>17161</v>
      </c>
      <c r="B11402">
        <v>63300</v>
      </c>
      <c r="C11402">
        <v>72360</v>
      </c>
      <c r="D11402">
        <v>81420</v>
      </c>
      <c r="E11402">
        <v>90420</v>
      </c>
      <c r="F11402">
        <v>97680</v>
      </c>
      <c r="G11402">
        <v>104940</v>
      </c>
      <c r="H11402">
        <v>112140</v>
      </c>
      <c r="I11402">
        <v>119400</v>
      </c>
      <c r="J11402">
        <v>126600</v>
      </c>
      <c r="K11402" t="s">
        <v>3091</v>
      </c>
      <c r="L11402">
        <v>9</v>
      </c>
      <c r="M11402">
        <v>60</v>
      </c>
      <c r="N11402" t="s">
        <v>2354</v>
      </c>
    </row>
    <row r="11403" spans="1:14" x14ac:dyDescent="0.2">
      <c r="A11403" t="s">
        <v>17162</v>
      </c>
      <c r="B11403">
        <v>35820</v>
      </c>
      <c r="C11403">
        <v>40920</v>
      </c>
      <c r="D11403">
        <v>46020</v>
      </c>
      <c r="E11403">
        <v>51120</v>
      </c>
      <c r="F11403">
        <v>55260</v>
      </c>
      <c r="G11403">
        <v>59340</v>
      </c>
      <c r="H11403">
        <v>63420</v>
      </c>
      <c r="I11403">
        <v>67500</v>
      </c>
      <c r="J11403">
        <v>71580</v>
      </c>
      <c r="K11403" t="s">
        <v>3091</v>
      </c>
      <c r="L11403">
        <v>11</v>
      </c>
      <c r="M11403">
        <v>60</v>
      </c>
      <c r="N11403" t="s">
        <v>2355</v>
      </c>
    </row>
    <row r="11404" spans="1:14" x14ac:dyDescent="0.2">
      <c r="A11404" t="s">
        <v>17163</v>
      </c>
      <c r="B11404">
        <v>51120</v>
      </c>
      <c r="C11404">
        <v>58440</v>
      </c>
      <c r="D11404">
        <v>65760</v>
      </c>
      <c r="E11404">
        <v>73020</v>
      </c>
      <c r="F11404">
        <v>78900</v>
      </c>
      <c r="G11404">
        <v>84720</v>
      </c>
      <c r="H11404">
        <v>90600</v>
      </c>
      <c r="I11404">
        <v>96420</v>
      </c>
      <c r="J11404">
        <v>102240</v>
      </c>
      <c r="K11404" t="s">
        <v>3091</v>
      </c>
      <c r="L11404">
        <v>13</v>
      </c>
      <c r="M11404">
        <v>60</v>
      </c>
      <c r="N11404" t="s">
        <v>3371</v>
      </c>
    </row>
    <row r="11405" spans="1:14" x14ac:dyDescent="0.2">
      <c r="A11405" t="s">
        <v>17164</v>
      </c>
      <c r="B11405">
        <v>46920</v>
      </c>
      <c r="C11405">
        <v>53580</v>
      </c>
      <c r="D11405">
        <v>60300</v>
      </c>
      <c r="E11405">
        <v>66960</v>
      </c>
      <c r="F11405">
        <v>72360</v>
      </c>
      <c r="G11405">
        <v>77700</v>
      </c>
      <c r="H11405">
        <v>83040</v>
      </c>
      <c r="I11405">
        <v>88440</v>
      </c>
      <c r="J11405">
        <v>93780</v>
      </c>
      <c r="K11405" t="s">
        <v>3091</v>
      </c>
      <c r="L11405">
        <v>15</v>
      </c>
      <c r="M11405">
        <v>60</v>
      </c>
      <c r="N11405" t="s">
        <v>2356</v>
      </c>
    </row>
    <row r="11406" spans="1:14" x14ac:dyDescent="0.2">
      <c r="A11406" t="s">
        <v>17165</v>
      </c>
      <c r="B11406">
        <v>63300</v>
      </c>
      <c r="C11406">
        <v>72360</v>
      </c>
      <c r="D11406">
        <v>81420</v>
      </c>
      <c r="E11406">
        <v>90420</v>
      </c>
      <c r="F11406">
        <v>97680</v>
      </c>
      <c r="G11406">
        <v>104940</v>
      </c>
      <c r="H11406">
        <v>112140</v>
      </c>
      <c r="I11406">
        <v>119400</v>
      </c>
      <c r="J11406">
        <v>126600</v>
      </c>
      <c r="K11406" t="s">
        <v>3091</v>
      </c>
      <c r="L11406">
        <v>17</v>
      </c>
      <c r="M11406">
        <v>60</v>
      </c>
      <c r="N11406" t="s">
        <v>2357</v>
      </c>
    </row>
    <row r="11407" spans="1:14" x14ac:dyDescent="0.2">
      <c r="A11407" t="s">
        <v>17166</v>
      </c>
      <c r="B11407">
        <v>35820</v>
      </c>
      <c r="C11407">
        <v>40920</v>
      </c>
      <c r="D11407">
        <v>46020</v>
      </c>
      <c r="E11407">
        <v>51120</v>
      </c>
      <c r="F11407">
        <v>55260</v>
      </c>
      <c r="G11407">
        <v>59340</v>
      </c>
      <c r="H11407">
        <v>63420</v>
      </c>
      <c r="I11407">
        <v>67500</v>
      </c>
      <c r="J11407">
        <v>71580</v>
      </c>
      <c r="K11407" t="s">
        <v>3091</v>
      </c>
      <c r="L11407">
        <v>19</v>
      </c>
      <c r="M11407">
        <v>60</v>
      </c>
      <c r="N11407" t="s">
        <v>2358</v>
      </c>
    </row>
    <row r="11408" spans="1:14" x14ac:dyDescent="0.2">
      <c r="A11408" t="s">
        <v>17167</v>
      </c>
      <c r="B11408">
        <v>63300</v>
      </c>
      <c r="C11408">
        <v>72360</v>
      </c>
      <c r="D11408">
        <v>81420</v>
      </c>
      <c r="E11408">
        <v>90420</v>
      </c>
      <c r="F11408">
        <v>97680</v>
      </c>
      <c r="G11408">
        <v>104940</v>
      </c>
      <c r="H11408">
        <v>112140</v>
      </c>
      <c r="I11408">
        <v>119400</v>
      </c>
      <c r="J11408">
        <v>126600</v>
      </c>
      <c r="K11408" t="s">
        <v>3091</v>
      </c>
      <c r="L11408">
        <v>21</v>
      </c>
      <c r="M11408">
        <v>60</v>
      </c>
      <c r="N11408" t="s">
        <v>2359</v>
      </c>
    </row>
    <row r="11409" spans="1:14" x14ac:dyDescent="0.2">
      <c r="A11409" t="s">
        <v>17168</v>
      </c>
      <c r="B11409">
        <v>35820</v>
      </c>
      <c r="C11409">
        <v>40920</v>
      </c>
      <c r="D11409">
        <v>46020</v>
      </c>
      <c r="E11409">
        <v>51120</v>
      </c>
      <c r="F11409">
        <v>55260</v>
      </c>
      <c r="G11409">
        <v>59340</v>
      </c>
      <c r="H11409">
        <v>63420</v>
      </c>
      <c r="I11409">
        <v>67500</v>
      </c>
      <c r="J11409">
        <v>71580</v>
      </c>
      <c r="K11409" t="s">
        <v>3091</v>
      </c>
      <c r="L11409">
        <v>23</v>
      </c>
      <c r="M11409">
        <v>60</v>
      </c>
      <c r="N11409" t="s">
        <v>2360</v>
      </c>
    </row>
    <row r="11410" spans="1:14" x14ac:dyDescent="0.2">
      <c r="A11410" t="s">
        <v>17169</v>
      </c>
      <c r="B11410">
        <v>51120</v>
      </c>
      <c r="C11410">
        <v>58440</v>
      </c>
      <c r="D11410">
        <v>65760</v>
      </c>
      <c r="E11410">
        <v>73020</v>
      </c>
      <c r="F11410">
        <v>78900</v>
      </c>
      <c r="G11410">
        <v>84720</v>
      </c>
      <c r="H11410">
        <v>90600</v>
      </c>
      <c r="I11410">
        <v>96420</v>
      </c>
      <c r="J11410">
        <v>102240</v>
      </c>
      <c r="K11410" t="s">
        <v>3091</v>
      </c>
      <c r="L11410">
        <v>25</v>
      </c>
      <c r="M11410">
        <v>60</v>
      </c>
      <c r="N11410" t="s">
        <v>2361</v>
      </c>
    </row>
    <row r="11411" spans="1:14" x14ac:dyDescent="0.2">
      <c r="A11411" t="s">
        <v>17170</v>
      </c>
      <c r="B11411">
        <v>51120</v>
      </c>
      <c r="C11411">
        <v>58440</v>
      </c>
      <c r="D11411">
        <v>65760</v>
      </c>
      <c r="E11411">
        <v>73020</v>
      </c>
      <c r="F11411">
        <v>78900</v>
      </c>
      <c r="G11411">
        <v>84720</v>
      </c>
      <c r="H11411">
        <v>90600</v>
      </c>
      <c r="I11411">
        <v>96420</v>
      </c>
      <c r="J11411">
        <v>102240</v>
      </c>
      <c r="K11411" t="s">
        <v>3091</v>
      </c>
      <c r="L11411">
        <v>27</v>
      </c>
      <c r="M11411">
        <v>60</v>
      </c>
      <c r="N11411" t="s">
        <v>3389</v>
      </c>
    </row>
    <row r="11412" spans="1:14" x14ac:dyDescent="0.2">
      <c r="A11412" t="s">
        <v>17171</v>
      </c>
      <c r="B11412">
        <v>39060</v>
      </c>
      <c r="C11412">
        <v>44640</v>
      </c>
      <c r="D11412">
        <v>50220</v>
      </c>
      <c r="E11412">
        <v>55740</v>
      </c>
      <c r="F11412">
        <v>60240</v>
      </c>
      <c r="G11412">
        <v>64680</v>
      </c>
      <c r="H11412">
        <v>69120</v>
      </c>
      <c r="I11412">
        <v>73620</v>
      </c>
      <c r="J11412">
        <v>78060</v>
      </c>
      <c r="K11412" t="s">
        <v>3091</v>
      </c>
      <c r="L11412">
        <v>29</v>
      </c>
      <c r="M11412">
        <v>60</v>
      </c>
      <c r="N11412" t="s">
        <v>2758</v>
      </c>
    </row>
    <row r="11413" spans="1:14" x14ac:dyDescent="0.2">
      <c r="A11413" t="s">
        <v>17172</v>
      </c>
      <c r="B11413">
        <v>63300</v>
      </c>
      <c r="C11413">
        <v>72360</v>
      </c>
      <c r="D11413">
        <v>81420</v>
      </c>
      <c r="E11413">
        <v>90420</v>
      </c>
      <c r="F11413">
        <v>97680</v>
      </c>
      <c r="G11413">
        <v>104940</v>
      </c>
      <c r="H11413">
        <v>112140</v>
      </c>
      <c r="I11413">
        <v>119400</v>
      </c>
      <c r="J11413">
        <v>126600</v>
      </c>
      <c r="K11413" t="s">
        <v>3091</v>
      </c>
      <c r="L11413">
        <v>31</v>
      </c>
      <c r="M11413">
        <v>60</v>
      </c>
      <c r="N11413" t="s">
        <v>3348</v>
      </c>
    </row>
    <row r="11414" spans="1:14" x14ac:dyDescent="0.2">
      <c r="A11414" t="s">
        <v>17173</v>
      </c>
      <c r="B11414">
        <v>63300</v>
      </c>
      <c r="C11414">
        <v>72360</v>
      </c>
      <c r="D11414">
        <v>81420</v>
      </c>
      <c r="E11414">
        <v>90420</v>
      </c>
      <c r="F11414">
        <v>97680</v>
      </c>
      <c r="G11414">
        <v>104940</v>
      </c>
      <c r="H11414">
        <v>112140</v>
      </c>
      <c r="I11414">
        <v>119400</v>
      </c>
      <c r="J11414">
        <v>126600</v>
      </c>
      <c r="K11414" t="s">
        <v>3091</v>
      </c>
      <c r="L11414">
        <v>33</v>
      </c>
      <c r="M11414">
        <v>60</v>
      </c>
      <c r="N11414" t="s">
        <v>2362</v>
      </c>
    </row>
    <row r="11415" spans="1:14" x14ac:dyDescent="0.2">
      <c r="A11415" t="s">
        <v>17174</v>
      </c>
      <c r="B11415">
        <v>51120</v>
      </c>
      <c r="C11415">
        <v>58440</v>
      </c>
      <c r="D11415">
        <v>65760</v>
      </c>
      <c r="E11415">
        <v>73020</v>
      </c>
      <c r="F11415">
        <v>78900</v>
      </c>
      <c r="G11415">
        <v>84720</v>
      </c>
      <c r="H11415">
        <v>90600</v>
      </c>
      <c r="I11415">
        <v>96420</v>
      </c>
      <c r="J11415">
        <v>102240</v>
      </c>
      <c r="K11415" t="s">
        <v>3091</v>
      </c>
      <c r="L11415">
        <v>35</v>
      </c>
      <c r="M11415">
        <v>60</v>
      </c>
      <c r="N11415" t="s">
        <v>2363</v>
      </c>
    </row>
    <row r="11416" spans="1:14" x14ac:dyDescent="0.2">
      <c r="A11416" t="s">
        <v>17175</v>
      </c>
      <c r="B11416">
        <v>50820</v>
      </c>
      <c r="C11416">
        <v>58080</v>
      </c>
      <c r="D11416">
        <v>65340</v>
      </c>
      <c r="E11416">
        <v>72600</v>
      </c>
      <c r="F11416">
        <v>78420</v>
      </c>
      <c r="G11416">
        <v>84240</v>
      </c>
      <c r="H11416">
        <v>90060</v>
      </c>
      <c r="I11416">
        <v>95880</v>
      </c>
      <c r="J11416">
        <v>101640</v>
      </c>
      <c r="K11416" t="s">
        <v>3091</v>
      </c>
      <c r="L11416">
        <v>37</v>
      </c>
      <c r="M11416">
        <v>60</v>
      </c>
      <c r="N11416" t="s">
        <v>2364</v>
      </c>
    </row>
    <row r="11417" spans="1:14" x14ac:dyDescent="0.2">
      <c r="A11417" t="s">
        <v>17176</v>
      </c>
      <c r="B11417">
        <v>35820</v>
      </c>
      <c r="C11417">
        <v>40920</v>
      </c>
      <c r="D11417">
        <v>46020</v>
      </c>
      <c r="E11417">
        <v>51120</v>
      </c>
      <c r="F11417">
        <v>55260</v>
      </c>
      <c r="G11417">
        <v>59340</v>
      </c>
      <c r="H11417">
        <v>63420</v>
      </c>
      <c r="I11417">
        <v>67500</v>
      </c>
      <c r="J11417">
        <v>71580</v>
      </c>
      <c r="K11417" t="s">
        <v>3091</v>
      </c>
      <c r="L11417">
        <v>39</v>
      </c>
      <c r="M11417">
        <v>60</v>
      </c>
      <c r="N11417" t="s">
        <v>2365</v>
      </c>
    </row>
    <row r="11418" spans="1:14" x14ac:dyDescent="0.2">
      <c r="A11418" t="s">
        <v>17177</v>
      </c>
      <c r="B11418">
        <v>43440</v>
      </c>
      <c r="C11418">
        <v>49680</v>
      </c>
      <c r="D11418">
        <v>55860</v>
      </c>
      <c r="E11418">
        <v>62040</v>
      </c>
      <c r="F11418">
        <v>67020</v>
      </c>
      <c r="G11418">
        <v>72000</v>
      </c>
      <c r="H11418">
        <v>76980</v>
      </c>
      <c r="I11418">
        <v>81900</v>
      </c>
      <c r="J11418">
        <v>86880</v>
      </c>
      <c r="K11418" t="s">
        <v>3091</v>
      </c>
      <c r="L11418">
        <v>41</v>
      </c>
      <c r="M11418">
        <v>60</v>
      </c>
      <c r="N11418" t="s">
        <v>3600</v>
      </c>
    </row>
    <row r="11419" spans="1:14" x14ac:dyDescent="0.2">
      <c r="A11419" t="s">
        <v>17178</v>
      </c>
      <c r="B11419">
        <v>38400</v>
      </c>
      <c r="C11419">
        <v>43920</v>
      </c>
      <c r="D11419">
        <v>49380</v>
      </c>
      <c r="E11419">
        <v>54840</v>
      </c>
      <c r="F11419">
        <v>59280</v>
      </c>
      <c r="G11419">
        <v>63660</v>
      </c>
      <c r="H11419">
        <v>68040</v>
      </c>
      <c r="I11419">
        <v>72420</v>
      </c>
      <c r="J11419">
        <v>76800</v>
      </c>
      <c r="K11419" t="s">
        <v>3091</v>
      </c>
      <c r="L11419">
        <v>43</v>
      </c>
      <c r="M11419">
        <v>60</v>
      </c>
      <c r="N11419" t="s">
        <v>3362</v>
      </c>
    </row>
    <row r="11420" spans="1:14" x14ac:dyDescent="0.2">
      <c r="A11420" t="s">
        <v>17179</v>
      </c>
      <c r="B11420">
        <v>35820</v>
      </c>
      <c r="C11420">
        <v>40920</v>
      </c>
      <c r="D11420">
        <v>46020</v>
      </c>
      <c r="E11420">
        <v>51120</v>
      </c>
      <c r="F11420">
        <v>55260</v>
      </c>
      <c r="G11420">
        <v>59340</v>
      </c>
      <c r="H11420">
        <v>63420</v>
      </c>
      <c r="I11420">
        <v>67500</v>
      </c>
      <c r="J11420">
        <v>71580</v>
      </c>
      <c r="K11420" t="s">
        <v>3091</v>
      </c>
      <c r="L11420">
        <v>45</v>
      </c>
      <c r="M11420">
        <v>60</v>
      </c>
      <c r="N11420" t="s">
        <v>2366</v>
      </c>
    </row>
    <row r="11421" spans="1:14" x14ac:dyDescent="0.2">
      <c r="A11421" t="s">
        <v>17180</v>
      </c>
      <c r="B11421">
        <v>39660</v>
      </c>
      <c r="C11421">
        <v>45360</v>
      </c>
      <c r="D11421">
        <v>51000</v>
      </c>
      <c r="E11421">
        <v>56640</v>
      </c>
      <c r="F11421">
        <v>61200</v>
      </c>
      <c r="G11421">
        <v>65760</v>
      </c>
      <c r="H11421">
        <v>70260</v>
      </c>
      <c r="I11421">
        <v>74820</v>
      </c>
      <c r="J11421">
        <v>79320</v>
      </c>
      <c r="K11421" t="s">
        <v>3091</v>
      </c>
      <c r="L11421">
        <v>47</v>
      </c>
      <c r="M11421">
        <v>60</v>
      </c>
      <c r="N11421" t="s">
        <v>2367</v>
      </c>
    </row>
    <row r="11422" spans="1:14" x14ac:dyDescent="0.2">
      <c r="A11422" t="s">
        <v>17181</v>
      </c>
      <c r="B11422">
        <v>51120</v>
      </c>
      <c r="C11422">
        <v>58440</v>
      </c>
      <c r="D11422">
        <v>65760</v>
      </c>
      <c r="E11422">
        <v>73020</v>
      </c>
      <c r="F11422">
        <v>78900</v>
      </c>
      <c r="G11422">
        <v>84720</v>
      </c>
      <c r="H11422">
        <v>90600</v>
      </c>
      <c r="I11422">
        <v>96420</v>
      </c>
      <c r="J11422">
        <v>102240</v>
      </c>
      <c r="K11422" t="s">
        <v>3091</v>
      </c>
      <c r="L11422">
        <v>510</v>
      </c>
      <c r="M11422">
        <v>60</v>
      </c>
      <c r="N11422" t="s">
        <v>4289</v>
      </c>
    </row>
    <row r="11423" spans="1:14" x14ac:dyDescent="0.2">
      <c r="A11423" t="s">
        <v>17182</v>
      </c>
      <c r="B11423">
        <v>48360</v>
      </c>
      <c r="C11423">
        <v>55260</v>
      </c>
      <c r="D11423">
        <v>62160</v>
      </c>
      <c r="E11423">
        <v>69060</v>
      </c>
      <c r="F11423">
        <v>74640</v>
      </c>
      <c r="G11423">
        <v>80160</v>
      </c>
      <c r="H11423">
        <v>85680</v>
      </c>
      <c r="I11423">
        <v>91200</v>
      </c>
      <c r="J11423">
        <v>96720</v>
      </c>
      <c r="K11423" t="s">
        <v>3092</v>
      </c>
      <c r="L11423">
        <v>1</v>
      </c>
      <c r="M11423">
        <v>60</v>
      </c>
      <c r="N11423" t="s">
        <v>885</v>
      </c>
    </row>
    <row r="11424" spans="1:14" x14ac:dyDescent="0.2">
      <c r="A11424" t="s">
        <v>17183</v>
      </c>
      <c r="B11424">
        <v>48360</v>
      </c>
      <c r="C11424">
        <v>55260</v>
      </c>
      <c r="D11424">
        <v>62160</v>
      </c>
      <c r="E11424">
        <v>69060</v>
      </c>
      <c r="F11424">
        <v>74640</v>
      </c>
      <c r="G11424">
        <v>80160</v>
      </c>
      <c r="H11424">
        <v>85680</v>
      </c>
      <c r="I11424">
        <v>91200</v>
      </c>
      <c r="J11424">
        <v>96720</v>
      </c>
      <c r="K11424" t="s">
        <v>3092</v>
      </c>
      <c r="L11424">
        <v>1</v>
      </c>
      <c r="M11424">
        <v>60</v>
      </c>
      <c r="N11424" t="s">
        <v>886</v>
      </c>
    </row>
    <row r="11425" spans="1:14" x14ac:dyDescent="0.2">
      <c r="A11425" t="s">
        <v>17184</v>
      </c>
      <c r="B11425">
        <v>48360</v>
      </c>
      <c r="C11425">
        <v>55260</v>
      </c>
      <c r="D11425">
        <v>62160</v>
      </c>
      <c r="E11425">
        <v>69060</v>
      </c>
      <c r="F11425">
        <v>74640</v>
      </c>
      <c r="G11425">
        <v>80160</v>
      </c>
      <c r="H11425">
        <v>85680</v>
      </c>
      <c r="I11425">
        <v>91200</v>
      </c>
      <c r="J11425">
        <v>96720</v>
      </c>
      <c r="K11425" t="s">
        <v>3092</v>
      </c>
      <c r="L11425">
        <v>1</v>
      </c>
      <c r="M11425">
        <v>60</v>
      </c>
      <c r="N11425" t="s">
        <v>887</v>
      </c>
    </row>
    <row r="11426" spans="1:14" x14ac:dyDescent="0.2">
      <c r="A11426" t="s">
        <v>17185</v>
      </c>
      <c r="B11426">
        <v>48360</v>
      </c>
      <c r="C11426">
        <v>55260</v>
      </c>
      <c r="D11426">
        <v>62160</v>
      </c>
      <c r="E11426">
        <v>69060</v>
      </c>
      <c r="F11426">
        <v>74640</v>
      </c>
      <c r="G11426">
        <v>80160</v>
      </c>
      <c r="H11426">
        <v>85680</v>
      </c>
      <c r="I11426">
        <v>91200</v>
      </c>
      <c r="J11426">
        <v>96720</v>
      </c>
      <c r="K11426" t="s">
        <v>3092</v>
      </c>
      <c r="L11426">
        <v>1</v>
      </c>
      <c r="M11426">
        <v>60</v>
      </c>
      <c r="N11426" t="s">
        <v>888</v>
      </c>
    </row>
    <row r="11427" spans="1:14" x14ac:dyDescent="0.2">
      <c r="A11427" t="s">
        <v>17186</v>
      </c>
      <c r="B11427">
        <v>48360</v>
      </c>
      <c r="C11427">
        <v>55260</v>
      </c>
      <c r="D11427">
        <v>62160</v>
      </c>
      <c r="E11427">
        <v>69060</v>
      </c>
      <c r="F11427">
        <v>74640</v>
      </c>
      <c r="G11427">
        <v>80160</v>
      </c>
      <c r="H11427">
        <v>85680</v>
      </c>
      <c r="I11427">
        <v>91200</v>
      </c>
      <c r="J11427">
        <v>96720</v>
      </c>
      <c r="K11427" t="s">
        <v>3092</v>
      </c>
      <c r="L11427">
        <v>1</v>
      </c>
      <c r="M11427">
        <v>60</v>
      </c>
      <c r="N11427" t="s">
        <v>889</v>
      </c>
    </row>
    <row r="11428" spans="1:14" x14ac:dyDescent="0.2">
      <c r="A11428" t="s">
        <v>17187</v>
      </c>
      <c r="B11428">
        <v>48360</v>
      </c>
      <c r="C11428">
        <v>55260</v>
      </c>
      <c r="D11428">
        <v>62160</v>
      </c>
      <c r="E11428">
        <v>69060</v>
      </c>
      <c r="F11428">
        <v>74640</v>
      </c>
      <c r="G11428">
        <v>80160</v>
      </c>
      <c r="H11428">
        <v>85680</v>
      </c>
      <c r="I11428">
        <v>91200</v>
      </c>
      <c r="J11428">
        <v>96720</v>
      </c>
      <c r="K11428" t="s">
        <v>3092</v>
      </c>
      <c r="L11428">
        <v>1</v>
      </c>
      <c r="M11428">
        <v>60</v>
      </c>
      <c r="N11428" t="s">
        <v>890</v>
      </c>
    </row>
    <row r="11429" spans="1:14" x14ac:dyDescent="0.2">
      <c r="A11429" t="s">
        <v>17188</v>
      </c>
      <c r="B11429">
        <v>48360</v>
      </c>
      <c r="C11429">
        <v>55260</v>
      </c>
      <c r="D11429">
        <v>62160</v>
      </c>
      <c r="E11429">
        <v>69060</v>
      </c>
      <c r="F11429">
        <v>74640</v>
      </c>
      <c r="G11429">
        <v>80160</v>
      </c>
      <c r="H11429">
        <v>85680</v>
      </c>
      <c r="I11429">
        <v>91200</v>
      </c>
      <c r="J11429">
        <v>96720</v>
      </c>
      <c r="K11429" t="s">
        <v>3092</v>
      </c>
      <c r="L11429">
        <v>1</v>
      </c>
      <c r="M11429">
        <v>60</v>
      </c>
      <c r="N11429" t="s">
        <v>891</v>
      </c>
    </row>
    <row r="11430" spans="1:14" x14ac:dyDescent="0.2">
      <c r="A11430" t="s">
        <v>17189</v>
      </c>
      <c r="B11430">
        <v>48360</v>
      </c>
      <c r="C11430">
        <v>55260</v>
      </c>
      <c r="D11430">
        <v>62160</v>
      </c>
      <c r="E11430">
        <v>69060</v>
      </c>
      <c r="F11430">
        <v>74640</v>
      </c>
      <c r="G11430">
        <v>80160</v>
      </c>
      <c r="H11430">
        <v>85680</v>
      </c>
      <c r="I11430">
        <v>91200</v>
      </c>
      <c r="J11430">
        <v>96720</v>
      </c>
      <c r="K11430" t="s">
        <v>3092</v>
      </c>
      <c r="L11430">
        <v>1</v>
      </c>
      <c r="M11430">
        <v>60</v>
      </c>
      <c r="N11430" t="s">
        <v>170</v>
      </c>
    </row>
    <row r="11431" spans="1:14" x14ac:dyDescent="0.2">
      <c r="A11431" t="s">
        <v>17190</v>
      </c>
      <c r="B11431">
        <v>48360</v>
      </c>
      <c r="C11431">
        <v>55260</v>
      </c>
      <c r="D11431">
        <v>62160</v>
      </c>
      <c r="E11431">
        <v>69060</v>
      </c>
      <c r="F11431">
        <v>74640</v>
      </c>
      <c r="G11431">
        <v>80160</v>
      </c>
      <c r="H11431">
        <v>85680</v>
      </c>
      <c r="I11431">
        <v>91200</v>
      </c>
      <c r="J11431">
        <v>96720</v>
      </c>
      <c r="K11431" t="s">
        <v>3092</v>
      </c>
      <c r="L11431">
        <v>1</v>
      </c>
      <c r="M11431">
        <v>60</v>
      </c>
      <c r="N11431" t="s">
        <v>171</v>
      </c>
    </row>
    <row r="11432" spans="1:14" x14ac:dyDescent="0.2">
      <c r="A11432" t="s">
        <v>17191</v>
      </c>
      <c r="B11432">
        <v>48360</v>
      </c>
      <c r="C11432">
        <v>55260</v>
      </c>
      <c r="D11432">
        <v>62160</v>
      </c>
      <c r="E11432">
        <v>69060</v>
      </c>
      <c r="F11432">
        <v>74640</v>
      </c>
      <c r="G11432">
        <v>80160</v>
      </c>
      <c r="H11432">
        <v>85680</v>
      </c>
      <c r="I11432">
        <v>91200</v>
      </c>
      <c r="J11432">
        <v>96720</v>
      </c>
      <c r="K11432" t="s">
        <v>3092</v>
      </c>
      <c r="L11432">
        <v>1</v>
      </c>
      <c r="M11432">
        <v>60</v>
      </c>
      <c r="N11432" t="s">
        <v>172</v>
      </c>
    </row>
    <row r="11433" spans="1:14" x14ac:dyDescent="0.2">
      <c r="A11433" t="s">
        <v>17192</v>
      </c>
      <c r="B11433">
        <v>48360</v>
      </c>
      <c r="C11433">
        <v>55260</v>
      </c>
      <c r="D11433">
        <v>62160</v>
      </c>
      <c r="E11433">
        <v>69060</v>
      </c>
      <c r="F11433">
        <v>74640</v>
      </c>
      <c r="G11433">
        <v>80160</v>
      </c>
      <c r="H11433">
        <v>85680</v>
      </c>
      <c r="I11433">
        <v>91200</v>
      </c>
      <c r="J11433">
        <v>96720</v>
      </c>
      <c r="K11433" t="s">
        <v>3092</v>
      </c>
      <c r="L11433">
        <v>1</v>
      </c>
      <c r="M11433">
        <v>60</v>
      </c>
      <c r="N11433" t="s">
        <v>173</v>
      </c>
    </row>
    <row r="11434" spans="1:14" x14ac:dyDescent="0.2">
      <c r="A11434" t="s">
        <v>17193</v>
      </c>
      <c r="B11434">
        <v>48360</v>
      </c>
      <c r="C11434">
        <v>55260</v>
      </c>
      <c r="D11434">
        <v>62160</v>
      </c>
      <c r="E11434">
        <v>69060</v>
      </c>
      <c r="F11434">
        <v>74640</v>
      </c>
      <c r="G11434">
        <v>80160</v>
      </c>
      <c r="H11434">
        <v>85680</v>
      </c>
      <c r="I11434">
        <v>91200</v>
      </c>
      <c r="J11434">
        <v>96720</v>
      </c>
      <c r="K11434" t="s">
        <v>3092</v>
      </c>
      <c r="L11434">
        <v>1</v>
      </c>
      <c r="M11434">
        <v>60</v>
      </c>
      <c r="N11434" t="s">
        <v>174</v>
      </c>
    </row>
    <row r="11435" spans="1:14" x14ac:dyDescent="0.2">
      <c r="A11435" t="s">
        <v>17194</v>
      </c>
      <c r="B11435">
        <v>48360</v>
      </c>
      <c r="C11435">
        <v>55260</v>
      </c>
      <c r="D11435">
        <v>62160</v>
      </c>
      <c r="E11435">
        <v>69060</v>
      </c>
      <c r="F11435">
        <v>74640</v>
      </c>
      <c r="G11435">
        <v>80160</v>
      </c>
      <c r="H11435">
        <v>85680</v>
      </c>
      <c r="I11435">
        <v>91200</v>
      </c>
      <c r="J11435">
        <v>96720</v>
      </c>
      <c r="K11435" t="s">
        <v>3092</v>
      </c>
      <c r="L11435">
        <v>1</v>
      </c>
      <c r="M11435">
        <v>60</v>
      </c>
      <c r="N11435" t="s">
        <v>175</v>
      </c>
    </row>
    <row r="11436" spans="1:14" x14ac:dyDescent="0.2">
      <c r="A11436" t="s">
        <v>17195</v>
      </c>
      <c r="B11436">
        <v>48360</v>
      </c>
      <c r="C11436">
        <v>55260</v>
      </c>
      <c r="D11436">
        <v>62160</v>
      </c>
      <c r="E11436">
        <v>69060</v>
      </c>
      <c r="F11436">
        <v>74640</v>
      </c>
      <c r="G11436">
        <v>80160</v>
      </c>
      <c r="H11436">
        <v>85680</v>
      </c>
      <c r="I11436">
        <v>91200</v>
      </c>
      <c r="J11436">
        <v>96720</v>
      </c>
      <c r="K11436" t="s">
        <v>3092</v>
      </c>
      <c r="L11436">
        <v>1</v>
      </c>
      <c r="M11436">
        <v>60</v>
      </c>
      <c r="N11436" t="s">
        <v>176</v>
      </c>
    </row>
    <row r="11437" spans="1:14" x14ac:dyDescent="0.2">
      <c r="A11437" t="s">
        <v>17196</v>
      </c>
      <c r="B11437">
        <v>48360</v>
      </c>
      <c r="C11437">
        <v>55260</v>
      </c>
      <c r="D11437">
        <v>62160</v>
      </c>
      <c r="E11437">
        <v>69060</v>
      </c>
      <c r="F11437">
        <v>74640</v>
      </c>
      <c r="G11437">
        <v>80160</v>
      </c>
      <c r="H11437">
        <v>85680</v>
      </c>
      <c r="I11437">
        <v>91200</v>
      </c>
      <c r="J11437">
        <v>96720</v>
      </c>
      <c r="K11437" t="s">
        <v>3092</v>
      </c>
      <c r="L11437">
        <v>1</v>
      </c>
      <c r="M11437">
        <v>60</v>
      </c>
      <c r="N11437" t="s">
        <v>177</v>
      </c>
    </row>
    <row r="11438" spans="1:14" x14ac:dyDescent="0.2">
      <c r="A11438" t="s">
        <v>17197</v>
      </c>
      <c r="B11438">
        <v>43020</v>
      </c>
      <c r="C11438">
        <v>49140</v>
      </c>
      <c r="D11438">
        <v>55260</v>
      </c>
      <c r="E11438">
        <v>61380</v>
      </c>
      <c r="F11438">
        <v>66300</v>
      </c>
      <c r="G11438">
        <v>71220</v>
      </c>
      <c r="H11438">
        <v>76140</v>
      </c>
      <c r="I11438">
        <v>81060</v>
      </c>
      <c r="J11438">
        <v>85980</v>
      </c>
      <c r="K11438" t="s">
        <v>3092</v>
      </c>
      <c r="L11438">
        <v>3</v>
      </c>
      <c r="M11438">
        <v>60</v>
      </c>
      <c r="N11438" t="s">
        <v>178</v>
      </c>
    </row>
    <row r="11439" spans="1:14" x14ac:dyDescent="0.2">
      <c r="A11439" t="s">
        <v>17198</v>
      </c>
      <c r="B11439">
        <v>41880</v>
      </c>
      <c r="C11439">
        <v>47820</v>
      </c>
      <c r="D11439">
        <v>53820</v>
      </c>
      <c r="E11439">
        <v>59760</v>
      </c>
      <c r="F11439">
        <v>64560</v>
      </c>
      <c r="G11439">
        <v>69360</v>
      </c>
      <c r="H11439">
        <v>74160</v>
      </c>
      <c r="I11439">
        <v>78900</v>
      </c>
      <c r="J11439">
        <v>83700</v>
      </c>
      <c r="K11439" t="s">
        <v>3092</v>
      </c>
      <c r="L11439">
        <v>3</v>
      </c>
      <c r="M11439">
        <v>60</v>
      </c>
      <c r="N11439" t="s">
        <v>179</v>
      </c>
    </row>
    <row r="11440" spans="1:14" x14ac:dyDescent="0.2">
      <c r="A11440" t="s">
        <v>17199</v>
      </c>
      <c r="B11440">
        <v>41880</v>
      </c>
      <c r="C11440">
        <v>47820</v>
      </c>
      <c r="D11440">
        <v>53820</v>
      </c>
      <c r="E11440">
        <v>59760</v>
      </c>
      <c r="F11440">
        <v>64560</v>
      </c>
      <c r="G11440">
        <v>69360</v>
      </c>
      <c r="H11440">
        <v>74160</v>
      </c>
      <c r="I11440">
        <v>78900</v>
      </c>
      <c r="J11440">
        <v>83700</v>
      </c>
      <c r="K11440" t="s">
        <v>3092</v>
      </c>
      <c r="L11440">
        <v>3</v>
      </c>
      <c r="M11440">
        <v>60</v>
      </c>
      <c r="N11440" t="s">
        <v>180</v>
      </c>
    </row>
    <row r="11441" spans="1:14" x14ac:dyDescent="0.2">
      <c r="A11441" t="s">
        <v>17200</v>
      </c>
      <c r="B11441">
        <v>43020</v>
      </c>
      <c r="C11441">
        <v>49140</v>
      </c>
      <c r="D11441">
        <v>55260</v>
      </c>
      <c r="E11441">
        <v>61380</v>
      </c>
      <c r="F11441">
        <v>66300</v>
      </c>
      <c r="G11441">
        <v>71220</v>
      </c>
      <c r="H11441">
        <v>76140</v>
      </c>
      <c r="I11441">
        <v>81060</v>
      </c>
      <c r="J11441">
        <v>85980</v>
      </c>
      <c r="K11441" t="s">
        <v>3092</v>
      </c>
      <c r="L11441">
        <v>3</v>
      </c>
      <c r="M11441">
        <v>60</v>
      </c>
      <c r="N11441" t="s">
        <v>181</v>
      </c>
    </row>
    <row r="11442" spans="1:14" x14ac:dyDescent="0.2">
      <c r="A11442" t="s">
        <v>17201</v>
      </c>
      <c r="B11442">
        <v>41880</v>
      </c>
      <c r="C11442">
        <v>47820</v>
      </c>
      <c r="D11442">
        <v>53820</v>
      </c>
      <c r="E11442">
        <v>59760</v>
      </c>
      <c r="F11442">
        <v>64560</v>
      </c>
      <c r="G11442">
        <v>69360</v>
      </c>
      <c r="H11442">
        <v>74160</v>
      </c>
      <c r="I11442">
        <v>78900</v>
      </c>
      <c r="J11442">
        <v>83700</v>
      </c>
      <c r="K11442" t="s">
        <v>3092</v>
      </c>
      <c r="L11442">
        <v>3</v>
      </c>
      <c r="M11442">
        <v>60</v>
      </c>
      <c r="N11442" t="s">
        <v>182</v>
      </c>
    </row>
    <row r="11443" spans="1:14" x14ac:dyDescent="0.2">
      <c r="A11443" t="s">
        <v>17202</v>
      </c>
      <c r="B11443">
        <v>43020</v>
      </c>
      <c r="C11443">
        <v>49140</v>
      </c>
      <c r="D11443">
        <v>55260</v>
      </c>
      <c r="E11443">
        <v>61380</v>
      </c>
      <c r="F11443">
        <v>66300</v>
      </c>
      <c r="G11443">
        <v>71220</v>
      </c>
      <c r="H11443">
        <v>76140</v>
      </c>
      <c r="I11443">
        <v>81060</v>
      </c>
      <c r="J11443">
        <v>85980</v>
      </c>
      <c r="K11443" t="s">
        <v>3092</v>
      </c>
      <c r="L11443">
        <v>3</v>
      </c>
      <c r="M11443">
        <v>60</v>
      </c>
      <c r="N11443" t="s">
        <v>183</v>
      </c>
    </row>
    <row r="11444" spans="1:14" x14ac:dyDescent="0.2">
      <c r="A11444" t="s">
        <v>17203</v>
      </c>
      <c r="B11444">
        <v>41880</v>
      </c>
      <c r="C11444">
        <v>47820</v>
      </c>
      <c r="D11444">
        <v>53820</v>
      </c>
      <c r="E11444">
        <v>59760</v>
      </c>
      <c r="F11444">
        <v>64560</v>
      </c>
      <c r="G11444">
        <v>69360</v>
      </c>
      <c r="H11444">
        <v>74160</v>
      </c>
      <c r="I11444">
        <v>78900</v>
      </c>
      <c r="J11444">
        <v>83700</v>
      </c>
      <c r="K11444" t="s">
        <v>3092</v>
      </c>
      <c r="L11444">
        <v>3</v>
      </c>
      <c r="M11444">
        <v>60</v>
      </c>
      <c r="N11444" t="s">
        <v>184</v>
      </c>
    </row>
    <row r="11445" spans="1:14" x14ac:dyDescent="0.2">
      <c r="A11445" t="s">
        <v>17204</v>
      </c>
      <c r="B11445">
        <v>41880</v>
      </c>
      <c r="C11445">
        <v>47820</v>
      </c>
      <c r="D11445">
        <v>53820</v>
      </c>
      <c r="E11445">
        <v>59760</v>
      </c>
      <c r="F11445">
        <v>64560</v>
      </c>
      <c r="G11445">
        <v>69360</v>
      </c>
      <c r="H11445">
        <v>74160</v>
      </c>
      <c r="I11445">
        <v>78900</v>
      </c>
      <c r="J11445">
        <v>83700</v>
      </c>
      <c r="K11445" t="s">
        <v>3092</v>
      </c>
      <c r="L11445">
        <v>3</v>
      </c>
      <c r="M11445">
        <v>60</v>
      </c>
      <c r="N11445" t="s">
        <v>185</v>
      </c>
    </row>
    <row r="11446" spans="1:14" x14ac:dyDescent="0.2">
      <c r="A11446" t="s">
        <v>17205</v>
      </c>
      <c r="B11446">
        <v>41880</v>
      </c>
      <c r="C11446">
        <v>47820</v>
      </c>
      <c r="D11446">
        <v>53820</v>
      </c>
      <c r="E11446">
        <v>59760</v>
      </c>
      <c r="F11446">
        <v>64560</v>
      </c>
      <c r="G11446">
        <v>69360</v>
      </c>
      <c r="H11446">
        <v>74160</v>
      </c>
      <c r="I11446">
        <v>78900</v>
      </c>
      <c r="J11446">
        <v>83700</v>
      </c>
      <c r="K11446" t="s">
        <v>3092</v>
      </c>
      <c r="L11446">
        <v>3</v>
      </c>
      <c r="M11446">
        <v>60</v>
      </c>
      <c r="N11446" t="s">
        <v>186</v>
      </c>
    </row>
    <row r="11447" spans="1:14" x14ac:dyDescent="0.2">
      <c r="A11447" t="s">
        <v>17206</v>
      </c>
      <c r="B11447">
        <v>41880</v>
      </c>
      <c r="C11447">
        <v>47820</v>
      </c>
      <c r="D11447">
        <v>53820</v>
      </c>
      <c r="E11447">
        <v>59760</v>
      </c>
      <c r="F11447">
        <v>64560</v>
      </c>
      <c r="G11447">
        <v>69360</v>
      </c>
      <c r="H11447">
        <v>74160</v>
      </c>
      <c r="I11447">
        <v>78900</v>
      </c>
      <c r="J11447">
        <v>83700</v>
      </c>
      <c r="K11447" t="s">
        <v>3092</v>
      </c>
      <c r="L11447">
        <v>3</v>
      </c>
      <c r="M11447">
        <v>60</v>
      </c>
      <c r="N11447" t="s">
        <v>187</v>
      </c>
    </row>
    <row r="11448" spans="1:14" x14ac:dyDescent="0.2">
      <c r="A11448" t="s">
        <v>17207</v>
      </c>
      <c r="B11448">
        <v>43020</v>
      </c>
      <c r="C11448">
        <v>49140</v>
      </c>
      <c r="D11448">
        <v>55260</v>
      </c>
      <c r="E11448">
        <v>61380</v>
      </c>
      <c r="F11448">
        <v>66300</v>
      </c>
      <c r="G11448">
        <v>71220</v>
      </c>
      <c r="H11448">
        <v>76140</v>
      </c>
      <c r="I11448">
        <v>81060</v>
      </c>
      <c r="J11448">
        <v>85980</v>
      </c>
      <c r="K11448" t="s">
        <v>3092</v>
      </c>
      <c r="L11448">
        <v>3</v>
      </c>
      <c r="M11448">
        <v>60</v>
      </c>
      <c r="N11448" t="s">
        <v>188</v>
      </c>
    </row>
    <row r="11449" spans="1:14" x14ac:dyDescent="0.2">
      <c r="A11449" t="s">
        <v>17208</v>
      </c>
      <c r="B11449">
        <v>43020</v>
      </c>
      <c r="C11449">
        <v>49140</v>
      </c>
      <c r="D11449">
        <v>55260</v>
      </c>
      <c r="E11449">
        <v>61380</v>
      </c>
      <c r="F11449">
        <v>66300</v>
      </c>
      <c r="G11449">
        <v>71220</v>
      </c>
      <c r="H11449">
        <v>76140</v>
      </c>
      <c r="I11449">
        <v>81060</v>
      </c>
      <c r="J11449">
        <v>85980</v>
      </c>
      <c r="K11449" t="s">
        <v>3092</v>
      </c>
      <c r="L11449">
        <v>3</v>
      </c>
      <c r="M11449">
        <v>60</v>
      </c>
      <c r="N11449" t="s">
        <v>189</v>
      </c>
    </row>
    <row r="11450" spans="1:14" x14ac:dyDescent="0.2">
      <c r="A11450" t="s">
        <v>17209</v>
      </c>
      <c r="B11450">
        <v>43020</v>
      </c>
      <c r="C11450">
        <v>49140</v>
      </c>
      <c r="D11450">
        <v>55260</v>
      </c>
      <c r="E11450">
        <v>61380</v>
      </c>
      <c r="F11450">
        <v>66300</v>
      </c>
      <c r="G11450">
        <v>71220</v>
      </c>
      <c r="H11450">
        <v>76140</v>
      </c>
      <c r="I11450">
        <v>81060</v>
      </c>
      <c r="J11450">
        <v>85980</v>
      </c>
      <c r="K11450" t="s">
        <v>3092</v>
      </c>
      <c r="L11450">
        <v>3</v>
      </c>
      <c r="M11450">
        <v>60</v>
      </c>
      <c r="N11450" t="s">
        <v>190</v>
      </c>
    </row>
    <row r="11451" spans="1:14" x14ac:dyDescent="0.2">
      <c r="A11451" t="s">
        <v>17210</v>
      </c>
      <c r="B11451">
        <v>43020</v>
      </c>
      <c r="C11451">
        <v>49140</v>
      </c>
      <c r="D11451">
        <v>55260</v>
      </c>
      <c r="E11451">
        <v>61380</v>
      </c>
      <c r="F11451">
        <v>66300</v>
      </c>
      <c r="G11451">
        <v>71220</v>
      </c>
      <c r="H11451">
        <v>76140</v>
      </c>
      <c r="I11451">
        <v>81060</v>
      </c>
      <c r="J11451">
        <v>85980</v>
      </c>
      <c r="K11451" t="s">
        <v>3092</v>
      </c>
      <c r="L11451">
        <v>3</v>
      </c>
      <c r="M11451">
        <v>60</v>
      </c>
      <c r="N11451" t="s">
        <v>191</v>
      </c>
    </row>
    <row r="11452" spans="1:14" x14ac:dyDescent="0.2">
      <c r="A11452" t="s">
        <v>17211</v>
      </c>
      <c r="B11452">
        <v>41880</v>
      </c>
      <c r="C11452">
        <v>47820</v>
      </c>
      <c r="D11452">
        <v>53820</v>
      </c>
      <c r="E11452">
        <v>59760</v>
      </c>
      <c r="F11452">
        <v>64560</v>
      </c>
      <c r="G11452">
        <v>69360</v>
      </c>
      <c r="H11452">
        <v>74160</v>
      </c>
      <c r="I11452">
        <v>78900</v>
      </c>
      <c r="J11452">
        <v>83700</v>
      </c>
      <c r="K11452" t="s">
        <v>3092</v>
      </c>
      <c r="L11452">
        <v>3</v>
      </c>
      <c r="M11452">
        <v>60</v>
      </c>
      <c r="N11452" t="s">
        <v>192</v>
      </c>
    </row>
    <row r="11453" spans="1:14" x14ac:dyDescent="0.2">
      <c r="A11453" t="s">
        <v>17212</v>
      </c>
      <c r="B11453">
        <v>41880</v>
      </c>
      <c r="C11453">
        <v>47820</v>
      </c>
      <c r="D11453">
        <v>53820</v>
      </c>
      <c r="E11453">
        <v>59760</v>
      </c>
      <c r="F11453">
        <v>64560</v>
      </c>
      <c r="G11453">
        <v>69360</v>
      </c>
      <c r="H11453">
        <v>74160</v>
      </c>
      <c r="I11453">
        <v>78900</v>
      </c>
      <c r="J11453">
        <v>83700</v>
      </c>
      <c r="K11453" t="s">
        <v>3092</v>
      </c>
      <c r="L11453">
        <v>3</v>
      </c>
      <c r="M11453">
        <v>60</v>
      </c>
      <c r="N11453" t="s">
        <v>193</v>
      </c>
    </row>
    <row r="11454" spans="1:14" x14ac:dyDescent="0.2">
      <c r="A11454" t="s">
        <v>17213</v>
      </c>
      <c r="B11454">
        <v>41880</v>
      </c>
      <c r="C11454">
        <v>47820</v>
      </c>
      <c r="D11454">
        <v>53820</v>
      </c>
      <c r="E11454">
        <v>59760</v>
      </c>
      <c r="F11454">
        <v>64560</v>
      </c>
      <c r="G11454">
        <v>69360</v>
      </c>
      <c r="H11454">
        <v>74160</v>
      </c>
      <c r="I11454">
        <v>78900</v>
      </c>
      <c r="J11454">
        <v>83700</v>
      </c>
      <c r="K11454" t="s">
        <v>3092</v>
      </c>
      <c r="L11454">
        <v>3</v>
      </c>
      <c r="M11454">
        <v>60</v>
      </c>
      <c r="N11454" t="s">
        <v>194</v>
      </c>
    </row>
    <row r="11455" spans="1:14" x14ac:dyDescent="0.2">
      <c r="A11455" t="s">
        <v>17214</v>
      </c>
      <c r="B11455">
        <v>41880</v>
      </c>
      <c r="C11455">
        <v>47820</v>
      </c>
      <c r="D11455">
        <v>53820</v>
      </c>
      <c r="E11455">
        <v>59760</v>
      </c>
      <c r="F11455">
        <v>64560</v>
      </c>
      <c r="G11455">
        <v>69360</v>
      </c>
      <c r="H11455">
        <v>74160</v>
      </c>
      <c r="I11455">
        <v>78900</v>
      </c>
      <c r="J11455">
        <v>83700</v>
      </c>
      <c r="K11455" t="s">
        <v>3092</v>
      </c>
      <c r="L11455">
        <v>3</v>
      </c>
      <c r="M11455">
        <v>60</v>
      </c>
      <c r="N11455" t="s">
        <v>195</v>
      </c>
    </row>
    <row r="11456" spans="1:14" x14ac:dyDescent="0.2">
      <c r="A11456" t="s">
        <v>17215</v>
      </c>
      <c r="B11456">
        <v>41880</v>
      </c>
      <c r="C11456">
        <v>47820</v>
      </c>
      <c r="D11456">
        <v>53820</v>
      </c>
      <c r="E11456">
        <v>59760</v>
      </c>
      <c r="F11456">
        <v>64560</v>
      </c>
      <c r="G11456">
        <v>69360</v>
      </c>
      <c r="H11456">
        <v>74160</v>
      </c>
      <c r="I11456">
        <v>78900</v>
      </c>
      <c r="J11456">
        <v>83700</v>
      </c>
      <c r="K11456" t="s">
        <v>3092</v>
      </c>
      <c r="L11456">
        <v>3</v>
      </c>
      <c r="M11456">
        <v>60</v>
      </c>
      <c r="N11456" t="s">
        <v>196</v>
      </c>
    </row>
    <row r="11457" spans="1:14" x14ac:dyDescent="0.2">
      <c r="A11457" t="s">
        <v>17216</v>
      </c>
      <c r="B11457">
        <v>41880</v>
      </c>
      <c r="C11457">
        <v>47820</v>
      </c>
      <c r="D11457">
        <v>53820</v>
      </c>
      <c r="E11457">
        <v>59760</v>
      </c>
      <c r="F11457">
        <v>64560</v>
      </c>
      <c r="G11457">
        <v>69360</v>
      </c>
      <c r="H11457">
        <v>74160</v>
      </c>
      <c r="I11457">
        <v>78900</v>
      </c>
      <c r="J11457">
        <v>83700</v>
      </c>
      <c r="K11457" t="s">
        <v>3092</v>
      </c>
      <c r="L11457">
        <v>3</v>
      </c>
      <c r="M11457">
        <v>60</v>
      </c>
      <c r="N11457" t="s">
        <v>197</v>
      </c>
    </row>
    <row r="11458" spans="1:14" x14ac:dyDescent="0.2">
      <c r="A11458" t="s">
        <v>17217</v>
      </c>
      <c r="B11458">
        <v>41880</v>
      </c>
      <c r="C11458">
        <v>47820</v>
      </c>
      <c r="D11458">
        <v>53820</v>
      </c>
      <c r="E11458">
        <v>59760</v>
      </c>
      <c r="F11458">
        <v>64560</v>
      </c>
      <c r="G11458">
        <v>69360</v>
      </c>
      <c r="H11458">
        <v>74160</v>
      </c>
      <c r="I11458">
        <v>78900</v>
      </c>
      <c r="J11458">
        <v>83700</v>
      </c>
      <c r="K11458" t="s">
        <v>3092</v>
      </c>
      <c r="L11458">
        <v>3</v>
      </c>
      <c r="M11458">
        <v>60</v>
      </c>
      <c r="N11458" t="s">
        <v>198</v>
      </c>
    </row>
    <row r="11459" spans="1:14" x14ac:dyDescent="0.2">
      <c r="A11459" t="s">
        <v>17218</v>
      </c>
      <c r="B11459">
        <v>43020</v>
      </c>
      <c r="C11459">
        <v>49140</v>
      </c>
      <c r="D11459">
        <v>55260</v>
      </c>
      <c r="E11459">
        <v>61380</v>
      </c>
      <c r="F11459">
        <v>66300</v>
      </c>
      <c r="G11459">
        <v>71220</v>
      </c>
      <c r="H11459">
        <v>76140</v>
      </c>
      <c r="I11459">
        <v>81060</v>
      </c>
      <c r="J11459">
        <v>85980</v>
      </c>
      <c r="K11459" t="s">
        <v>3092</v>
      </c>
      <c r="L11459">
        <v>3</v>
      </c>
      <c r="M11459">
        <v>60</v>
      </c>
      <c r="N11459" t="s">
        <v>199</v>
      </c>
    </row>
    <row r="11460" spans="1:14" x14ac:dyDescent="0.2">
      <c r="A11460" t="s">
        <v>17219</v>
      </c>
      <c r="B11460">
        <v>43020</v>
      </c>
      <c r="C11460">
        <v>49140</v>
      </c>
      <c r="D11460">
        <v>55260</v>
      </c>
      <c r="E11460">
        <v>61380</v>
      </c>
      <c r="F11460">
        <v>66300</v>
      </c>
      <c r="G11460">
        <v>71220</v>
      </c>
      <c r="H11460">
        <v>76140</v>
      </c>
      <c r="I11460">
        <v>81060</v>
      </c>
      <c r="J11460">
        <v>85980</v>
      </c>
      <c r="K11460" t="s">
        <v>3092</v>
      </c>
      <c r="L11460">
        <v>3</v>
      </c>
      <c r="M11460">
        <v>60</v>
      </c>
      <c r="N11460" t="s">
        <v>200</v>
      </c>
    </row>
    <row r="11461" spans="1:14" x14ac:dyDescent="0.2">
      <c r="A11461" t="s">
        <v>17220</v>
      </c>
      <c r="B11461">
        <v>41880</v>
      </c>
      <c r="C11461">
        <v>47820</v>
      </c>
      <c r="D11461">
        <v>53820</v>
      </c>
      <c r="E11461">
        <v>59760</v>
      </c>
      <c r="F11461">
        <v>64560</v>
      </c>
      <c r="G11461">
        <v>69360</v>
      </c>
      <c r="H11461">
        <v>74160</v>
      </c>
      <c r="I11461">
        <v>78900</v>
      </c>
      <c r="J11461">
        <v>83700</v>
      </c>
      <c r="K11461" t="s">
        <v>3092</v>
      </c>
      <c r="L11461">
        <v>3</v>
      </c>
      <c r="M11461">
        <v>60</v>
      </c>
      <c r="N11461" t="s">
        <v>201</v>
      </c>
    </row>
    <row r="11462" spans="1:14" x14ac:dyDescent="0.2">
      <c r="A11462" t="s">
        <v>17221</v>
      </c>
      <c r="B11462">
        <v>41880</v>
      </c>
      <c r="C11462">
        <v>47820</v>
      </c>
      <c r="D11462">
        <v>53820</v>
      </c>
      <c r="E11462">
        <v>59760</v>
      </c>
      <c r="F11462">
        <v>64560</v>
      </c>
      <c r="G11462">
        <v>69360</v>
      </c>
      <c r="H11462">
        <v>74160</v>
      </c>
      <c r="I11462">
        <v>78900</v>
      </c>
      <c r="J11462">
        <v>83700</v>
      </c>
      <c r="K11462" t="s">
        <v>3092</v>
      </c>
      <c r="L11462">
        <v>3</v>
      </c>
      <c r="M11462">
        <v>60</v>
      </c>
      <c r="N11462" t="s">
        <v>202</v>
      </c>
    </row>
    <row r="11463" spans="1:14" x14ac:dyDescent="0.2">
      <c r="A11463" t="s">
        <v>17222</v>
      </c>
      <c r="B11463">
        <v>41880</v>
      </c>
      <c r="C11463">
        <v>47820</v>
      </c>
      <c r="D11463">
        <v>53820</v>
      </c>
      <c r="E11463">
        <v>59760</v>
      </c>
      <c r="F11463">
        <v>64560</v>
      </c>
      <c r="G11463">
        <v>69360</v>
      </c>
      <c r="H11463">
        <v>74160</v>
      </c>
      <c r="I11463">
        <v>78900</v>
      </c>
      <c r="J11463">
        <v>83700</v>
      </c>
      <c r="K11463" t="s">
        <v>3092</v>
      </c>
      <c r="L11463">
        <v>3</v>
      </c>
      <c r="M11463">
        <v>60</v>
      </c>
      <c r="N11463" t="s">
        <v>203</v>
      </c>
    </row>
    <row r="11464" spans="1:14" x14ac:dyDescent="0.2">
      <c r="A11464" t="s">
        <v>17223</v>
      </c>
      <c r="B11464">
        <v>43020</v>
      </c>
      <c r="C11464">
        <v>49140</v>
      </c>
      <c r="D11464">
        <v>55260</v>
      </c>
      <c r="E11464">
        <v>61380</v>
      </c>
      <c r="F11464">
        <v>66300</v>
      </c>
      <c r="G11464">
        <v>71220</v>
      </c>
      <c r="H11464">
        <v>76140</v>
      </c>
      <c r="I11464">
        <v>81060</v>
      </c>
      <c r="J11464">
        <v>85980</v>
      </c>
      <c r="K11464" t="s">
        <v>3092</v>
      </c>
      <c r="L11464">
        <v>3</v>
      </c>
      <c r="M11464">
        <v>60</v>
      </c>
      <c r="N11464" t="s">
        <v>204</v>
      </c>
    </row>
    <row r="11465" spans="1:14" x14ac:dyDescent="0.2">
      <c r="A11465" t="s">
        <v>17224</v>
      </c>
      <c r="B11465">
        <v>41880</v>
      </c>
      <c r="C11465">
        <v>47820</v>
      </c>
      <c r="D11465">
        <v>53820</v>
      </c>
      <c r="E11465">
        <v>59760</v>
      </c>
      <c r="F11465">
        <v>64560</v>
      </c>
      <c r="G11465">
        <v>69360</v>
      </c>
      <c r="H11465">
        <v>74160</v>
      </c>
      <c r="I11465">
        <v>78900</v>
      </c>
      <c r="J11465">
        <v>83700</v>
      </c>
      <c r="K11465" t="s">
        <v>3092</v>
      </c>
      <c r="L11465">
        <v>3</v>
      </c>
      <c r="M11465">
        <v>60</v>
      </c>
      <c r="N11465" t="s">
        <v>205</v>
      </c>
    </row>
    <row r="11466" spans="1:14" x14ac:dyDescent="0.2">
      <c r="A11466" t="s">
        <v>17225</v>
      </c>
      <c r="B11466">
        <v>41880</v>
      </c>
      <c r="C11466">
        <v>47820</v>
      </c>
      <c r="D11466">
        <v>53820</v>
      </c>
      <c r="E11466">
        <v>59760</v>
      </c>
      <c r="F11466">
        <v>64560</v>
      </c>
      <c r="G11466">
        <v>69360</v>
      </c>
      <c r="H11466">
        <v>74160</v>
      </c>
      <c r="I11466">
        <v>78900</v>
      </c>
      <c r="J11466">
        <v>83700</v>
      </c>
      <c r="K11466" t="s">
        <v>3092</v>
      </c>
      <c r="L11466">
        <v>3</v>
      </c>
      <c r="M11466">
        <v>60</v>
      </c>
      <c r="N11466" t="s">
        <v>206</v>
      </c>
    </row>
    <row r="11467" spans="1:14" x14ac:dyDescent="0.2">
      <c r="A11467" t="s">
        <v>17226</v>
      </c>
      <c r="B11467">
        <v>41880</v>
      </c>
      <c r="C11467">
        <v>47820</v>
      </c>
      <c r="D11467">
        <v>53820</v>
      </c>
      <c r="E11467">
        <v>59760</v>
      </c>
      <c r="F11467">
        <v>64560</v>
      </c>
      <c r="G11467">
        <v>69360</v>
      </c>
      <c r="H11467">
        <v>74160</v>
      </c>
      <c r="I11467">
        <v>78900</v>
      </c>
      <c r="J11467">
        <v>83700</v>
      </c>
      <c r="K11467" t="s">
        <v>3092</v>
      </c>
      <c r="L11467">
        <v>3</v>
      </c>
      <c r="M11467">
        <v>60</v>
      </c>
      <c r="N11467" t="s">
        <v>207</v>
      </c>
    </row>
    <row r="11468" spans="1:14" x14ac:dyDescent="0.2">
      <c r="A11468" t="s">
        <v>17227</v>
      </c>
      <c r="B11468">
        <v>41880</v>
      </c>
      <c r="C11468">
        <v>47820</v>
      </c>
      <c r="D11468">
        <v>53820</v>
      </c>
      <c r="E11468">
        <v>59760</v>
      </c>
      <c r="F11468">
        <v>64560</v>
      </c>
      <c r="G11468">
        <v>69360</v>
      </c>
      <c r="H11468">
        <v>74160</v>
      </c>
      <c r="I11468">
        <v>78900</v>
      </c>
      <c r="J11468">
        <v>83700</v>
      </c>
      <c r="K11468" t="s">
        <v>3092</v>
      </c>
      <c r="L11468">
        <v>3</v>
      </c>
      <c r="M11468">
        <v>60</v>
      </c>
      <c r="N11468" t="s">
        <v>208</v>
      </c>
    </row>
    <row r="11469" spans="1:14" x14ac:dyDescent="0.2">
      <c r="A11469" t="s">
        <v>17228</v>
      </c>
      <c r="B11469">
        <v>41880</v>
      </c>
      <c r="C11469">
        <v>47820</v>
      </c>
      <c r="D11469">
        <v>53820</v>
      </c>
      <c r="E11469">
        <v>59760</v>
      </c>
      <c r="F11469">
        <v>64560</v>
      </c>
      <c r="G11469">
        <v>69360</v>
      </c>
      <c r="H11469">
        <v>74160</v>
      </c>
      <c r="I11469">
        <v>78900</v>
      </c>
      <c r="J11469">
        <v>83700</v>
      </c>
      <c r="K11469" t="s">
        <v>3092</v>
      </c>
      <c r="L11469">
        <v>3</v>
      </c>
      <c r="M11469">
        <v>60</v>
      </c>
      <c r="N11469" t="s">
        <v>209</v>
      </c>
    </row>
    <row r="11470" spans="1:14" x14ac:dyDescent="0.2">
      <c r="A11470" t="s">
        <v>17229</v>
      </c>
      <c r="B11470">
        <v>41880</v>
      </c>
      <c r="C11470">
        <v>47820</v>
      </c>
      <c r="D11470">
        <v>53820</v>
      </c>
      <c r="E11470">
        <v>59760</v>
      </c>
      <c r="F11470">
        <v>64560</v>
      </c>
      <c r="G11470">
        <v>69360</v>
      </c>
      <c r="H11470">
        <v>74160</v>
      </c>
      <c r="I11470">
        <v>78900</v>
      </c>
      <c r="J11470">
        <v>83700</v>
      </c>
      <c r="K11470" t="s">
        <v>3092</v>
      </c>
      <c r="L11470">
        <v>5</v>
      </c>
      <c r="M11470">
        <v>60</v>
      </c>
      <c r="N11470" t="s">
        <v>210</v>
      </c>
    </row>
    <row r="11471" spans="1:14" x14ac:dyDescent="0.2">
      <c r="A11471" t="s">
        <v>17230</v>
      </c>
      <c r="B11471">
        <v>43020</v>
      </c>
      <c r="C11471">
        <v>49200</v>
      </c>
      <c r="D11471">
        <v>55320</v>
      </c>
      <c r="E11471">
        <v>61440</v>
      </c>
      <c r="F11471">
        <v>66360</v>
      </c>
      <c r="G11471">
        <v>71280</v>
      </c>
      <c r="H11471">
        <v>76200</v>
      </c>
      <c r="I11471">
        <v>81120</v>
      </c>
      <c r="J11471">
        <v>86040</v>
      </c>
      <c r="K11471" t="s">
        <v>3092</v>
      </c>
      <c r="L11471">
        <v>5</v>
      </c>
      <c r="M11471">
        <v>60</v>
      </c>
      <c r="N11471" t="s">
        <v>211</v>
      </c>
    </row>
    <row r="11472" spans="1:14" x14ac:dyDescent="0.2">
      <c r="A11472" t="s">
        <v>17231</v>
      </c>
      <c r="B11472">
        <v>49740</v>
      </c>
      <c r="C11472">
        <v>56820</v>
      </c>
      <c r="D11472">
        <v>63900</v>
      </c>
      <c r="E11472">
        <v>70980</v>
      </c>
      <c r="F11472">
        <v>76680</v>
      </c>
      <c r="G11472">
        <v>82380</v>
      </c>
      <c r="H11472">
        <v>88020</v>
      </c>
      <c r="I11472">
        <v>93720</v>
      </c>
      <c r="J11472">
        <v>99420</v>
      </c>
      <c r="K11472" t="s">
        <v>3092</v>
      </c>
      <c r="L11472">
        <v>5</v>
      </c>
      <c r="M11472">
        <v>60</v>
      </c>
      <c r="N11472" t="s">
        <v>212</v>
      </c>
    </row>
    <row r="11473" spans="1:14" x14ac:dyDescent="0.2">
      <c r="A11473" t="s">
        <v>17232</v>
      </c>
      <c r="B11473">
        <v>41880</v>
      </c>
      <c r="C11473">
        <v>47820</v>
      </c>
      <c r="D11473">
        <v>53820</v>
      </c>
      <c r="E11473">
        <v>59760</v>
      </c>
      <c r="F11473">
        <v>64560</v>
      </c>
      <c r="G11473">
        <v>69360</v>
      </c>
      <c r="H11473">
        <v>74160</v>
      </c>
      <c r="I11473">
        <v>78900</v>
      </c>
      <c r="J11473">
        <v>83700</v>
      </c>
      <c r="K11473" t="s">
        <v>3092</v>
      </c>
      <c r="L11473">
        <v>5</v>
      </c>
      <c r="M11473">
        <v>60</v>
      </c>
      <c r="N11473" t="s">
        <v>213</v>
      </c>
    </row>
    <row r="11474" spans="1:14" x14ac:dyDescent="0.2">
      <c r="A11474" t="s">
        <v>17233</v>
      </c>
      <c r="B11474">
        <v>49740</v>
      </c>
      <c r="C11474">
        <v>56820</v>
      </c>
      <c r="D11474">
        <v>63900</v>
      </c>
      <c r="E11474">
        <v>70980</v>
      </c>
      <c r="F11474">
        <v>76680</v>
      </c>
      <c r="G11474">
        <v>82380</v>
      </c>
      <c r="H11474">
        <v>88020</v>
      </c>
      <c r="I11474">
        <v>93720</v>
      </c>
      <c r="J11474">
        <v>99420</v>
      </c>
      <c r="K11474" t="s">
        <v>3092</v>
      </c>
      <c r="L11474">
        <v>5</v>
      </c>
      <c r="M11474">
        <v>60</v>
      </c>
      <c r="N11474" t="s">
        <v>214</v>
      </c>
    </row>
    <row r="11475" spans="1:14" x14ac:dyDescent="0.2">
      <c r="A11475" t="s">
        <v>17234</v>
      </c>
      <c r="B11475">
        <v>63360</v>
      </c>
      <c r="C11475">
        <v>72420</v>
      </c>
      <c r="D11475">
        <v>81480</v>
      </c>
      <c r="E11475">
        <v>90480</v>
      </c>
      <c r="F11475">
        <v>97740</v>
      </c>
      <c r="G11475">
        <v>105000</v>
      </c>
      <c r="H11475">
        <v>112200</v>
      </c>
      <c r="I11475">
        <v>119460</v>
      </c>
      <c r="J11475">
        <v>126720</v>
      </c>
      <c r="K11475" t="s">
        <v>3092</v>
      </c>
      <c r="L11475">
        <v>5</v>
      </c>
      <c r="M11475">
        <v>60</v>
      </c>
      <c r="N11475" t="s">
        <v>215</v>
      </c>
    </row>
    <row r="11476" spans="1:14" x14ac:dyDescent="0.2">
      <c r="A11476" t="s">
        <v>17235</v>
      </c>
      <c r="B11476">
        <v>41880</v>
      </c>
      <c r="C11476">
        <v>47820</v>
      </c>
      <c r="D11476">
        <v>53820</v>
      </c>
      <c r="E11476">
        <v>59760</v>
      </c>
      <c r="F11476">
        <v>64560</v>
      </c>
      <c r="G11476">
        <v>69360</v>
      </c>
      <c r="H11476">
        <v>74160</v>
      </c>
      <c r="I11476">
        <v>78900</v>
      </c>
      <c r="J11476">
        <v>83700</v>
      </c>
      <c r="K11476" t="s">
        <v>3092</v>
      </c>
      <c r="L11476">
        <v>5</v>
      </c>
      <c r="M11476">
        <v>60</v>
      </c>
      <c r="N11476" t="s">
        <v>216</v>
      </c>
    </row>
    <row r="11477" spans="1:14" x14ac:dyDescent="0.2">
      <c r="A11477" t="s">
        <v>17236</v>
      </c>
      <c r="B11477">
        <v>43020</v>
      </c>
      <c r="C11477">
        <v>49200</v>
      </c>
      <c r="D11477">
        <v>55320</v>
      </c>
      <c r="E11477">
        <v>61440</v>
      </c>
      <c r="F11477">
        <v>66360</v>
      </c>
      <c r="G11477">
        <v>71280</v>
      </c>
      <c r="H11477">
        <v>76200</v>
      </c>
      <c r="I11477">
        <v>81120</v>
      </c>
      <c r="J11477">
        <v>86040</v>
      </c>
      <c r="K11477" t="s">
        <v>3092</v>
      </c>
      <c r="L11477">
        <v>5</v>
      </c>
      <c r="M11477">
        <v>60</v>
      </c>
      <c r="N11477" t="s">
        <v>217</v>
      </c>
    </row>
    <row r="11478" spans="1:14" x14ac:dyDescent="0.2">
      <c r="A11478" t="s">
        <v>17237</v>
      </c>
      <c r="B11478">
        <v>41880</v>
      </c>
      <c r="C11478">
        <v>47820</v>
      </c>
      <c r="D11478">
        <v>53820</v>
      </c>
      <c r="E11478">
        <v>59760</v>
      </c>
      <c r="F11478">
        <v>64560</v>
      </c>
      <c r="G11478">
        <v>69360</v>
      </c>
      <c r="H11478">
        <v>74160</v>
      </c>
      <c r="I11478">
        <v>78900</v>
      </c>
      <c r="J11478">
        <v>83700</v>
      </c>
      <c r="K11478" t="s">
        <v>3092</v>
      </c>
      <c r="L11478">
        <v>5</v>
      </c>
      <c r="M11478">
        <v>60</v>
      </c>
      <c r="N11478" t="s">
        <v>218</v>
      </c>
    </row>
    <row r="11479" spans="1:14" x14ac:dyDescent="0.2">
      <c r="A11479" t="s">
        <v>17238</v>
      </c>
      <c r="B11479">
        <v>49740</v>
      </c>
      <c r="C11479">
        <v>56820</v>
      </c>
      <c r="D11479">
        <v>63900</v>
      </c>
      <c r="E11479">
        <v>70980</v>
      </c>
      <c r="F11479">
        <v>76680</v>
      </c>
      <c r="G11479">
        <v>82380</v>
      </c>
      <c r="H11479">
        <v>88020</v>
      </c>
      <c r="I11479">
        <v>93720</v>
      </c>
      <c r="J11479">
        <v>99420</v>
      </c>
      <c r="K11479" t="s">
        <v>3092</v>
      </c>
      <c r="L11479">
        <v>5</v>
      </c>
      <c r="M11479">
        <v>60</v>
      </c>
      <c r="N11479" t="s">
        <v>219</v>
      </c>
    </row>
    <row r="11480" spans="1:14" x14ac:dyDescent="0.2">
      <c r="A11480" t="s">
        <v>17239</v>
      </c>
      <c r="B11480">
        <v>41880</v>
      </c>
      <c r="C11480">
        <v>47820</v>
      </c>
      <c r="D11480">
        <v>53820</v>
      </c>
      <c r="E11480">
        <v>59760</v>
      </c>
      <c r="F11480">
        <v>64560</v>
      </c>
      <c r="G11480">
        <v>69360</v>
      </c>
      <c r="H11480">
        <v>74160</v>
      </c>
      <c r="I11480">
        <v>78900</v>
      </c>
      <c r="J11480">
        <v>83700</v>
      </c>
      <c r="K11480" t="s">
        <v>3092</v>
      </c>
      <c r="L11480">
        <v>5</v>
      </c>
      <c r="M11480">
        <v>60</v>
      </c>
      <c r="N11480" t="s">
        <v>220</v>
      </c>
    </row>
    <row r="11481" spans="1:14" x14ac:dyDescent="0.2">
      <c r="A11481" t="s">
        <v>17240</v>
      </c>
      <c r="B11481">
        <v>43020</v>
      </c>
      <c r="C11481">
        <v>49200</v>
      </c>
      <c r="D11481">
        <v>55320</v>
      </c>
      <c r="E11481">
        <v>61440</v>
      </c>
      <c r="F11481">
        <v>66360</v>
      </c>
      <c r="G11481">
        <v>71280</v>
      </c>
      <c r="H11481">
        <v>76200</v>
      </c>
      <c r="I11481">
        <v>81120</v>
      </c>
      <c r="J11481">
        <v>86040</v>
      </c>
      <c r="K11481" t="s">
        <v>3092</v>
      </c>
      <c r="L11481">
        <v>5</v>
      </c>
      <c r="M11481">
        <v>60</v>
      </c>
      <c r="N11481" t="s">
        <v>5757</v>
      </c>
    </row>
    <row r="11482" spans="1:14" x14ac:dyDescent="0.2">
      <c r="A11482" t="s">
        <v>17241</v>
      </c>
      <c r="B11482">
        <v>49740</v>
      </c>
      <c r="C11482">
        <v>56820</v>
      </c>
      <c r="D11482">
        <v>63900</v>
      </c>
      <c r="E11482">
        <v>70980</v>
      </c>
      <c r="F11482">
        <v>76680</v>
      </c>
      <c r="G11482">
        <v>82380</v>
      </c>
      <c r="H11482">
        <v>88020</v>
      </c>
      <c r="I11482">
        <v>93720</v>
      </c>
      <c r="J11482">
        <v>99420</v>
      </c>
      <c r="K11482" t="s">
        <v>3092</v>
      </c>
      <c r="L11482">
        <v>5</v>
      </c>
      <c r="M11482">
        <v>60</v>
      </c>
      <c r="N11482" t="s">
        <v>222</v>
      </c>
    </row>
    <row r="11483" spans="1:14" x14ac:dyDescent="0.2">
      <c r="A11483" t="s">
        <v>17242</v>
      </c>
      <c r="B11483">
        <v>63360</v>
      </c>
      <c r="C11483">
        <v>72420</v>
      </c>
      <c r="D11483">
        <v>81480</v>
      </c>
      <c r="E11483">
        <v>90480</v>
      </c>
      <c r="F11483">
        <v>97740</v>
      </c>
      <c r="G11483">
        <v>105000</v>
      </c>
      <c r="H11483">
        <v>112200</v>
      </c>
      <c r="I11483">
        <v>119460</v>
      </c>
      <c r="J11483">
        <v>126720</v>
      </c>
      <c r="K11483" t="s">
        <v>3092</v>
      </c>
      <c r="L11483">
        <v>5</v>
      </c>
      <c r="M11483">
        <v>60</v>
      </c>
      <c r="N11483" t="s">
        <v>223</v>
      </c>
    </row>
    <row r="11484" spans="1:14" x14ac:dyDescent="0.2">
      <c r="A11484" t="s">
        <v>17243</v>
      </c>
      <c r="B11484">
        <v>43020</v>
      </c>
      <c r="C11484">
        <v>49200</v>
      </c>
      <c r="D11484">
        <v>55320</v>
      </c>
      <c r="E11484">
        <v>61440</v>
      </c>
      <c r="F11484">
        <v>66360</v>
      </c>
      <c r="G11484">
        <v>71280</v>
      </c>
      <c r="H11484">
        <v>76200</v>
      </c>
      <c r="I11484">
        <v>81120</v>
      </c>
      <c r="J11484">
        <v>86040</v>
      </c>
      <c r="K11484" t="s">
        <v>3092</v>
      </c>
      <c r="L11484">
        <v>5</v>
      </c>
      <c r="M11484">
        <v>60</v>
      </c>
      <c r="N11484" t="s">
        <v>224</v>
      </c>
    </row>
    <row r="11485" spans="1:14" x14ac:dyDescent="0.2">
      <c r="A11485" t="s">
        <v>17244</v>
      </c>
      <c r="B11485">
        <v>43020</v>
      </c>
      <c r="C11485">
        <v>49200</v>
      </c>
      <c r="D11485">
        <v>55320</v>
      </c>
      <c r="E11485">
        <v>61440</v>
      </c>
      <c r="F11485">
        <v>66360</v>
      </c>
      <c r="G11485">
        <v>71280</v>
      </c>
      <c r="H11485">
        <v>76200</v>
      </c>
      <c r="I11485">
        <v>81120</v>
      </c>
      <c r="J11485">
        <v>86040</v>
      </c>
      <c r="K11485" t="s">
        <v>3092</v>
      </c>
      <c r="L11485">
        <v>5</v>
      </c>
      <c r="M11485">
        <v>60</v>
      </c>
      <c r="N11485" t="s">
        <v>225</v>
      </c>
    </row>
    <row r="11486" spans="1:14" x14ac:dyDescent="0.2">
      <c r="A11486" t="s">
        <v>17245</v>
      </c>
      <c r="B11486">
        <v>43020</v>
      </c>
      <c r="C11486">
        <v>49200</v>
      </c>
      <c r="D11486">
        <v>55320</v>
      </c>
      <c r="E11486">
        <v>61440</v>
      </c>
      <c r="F11486">
        <v>66360</v>
      </c>
      <c r="G11486">
        <v>71280</v>
      </c>
      <c r="H11486">
        <v>76200</v>
      </c>
      <c r="I11486">
        <v>81120</v>
      </c>
      <c r="J11486">
        <v>86040</v>
      </c>
      <c r="K11486" t="s">
        <v>3092</v>
      </c>
      <c r="L11486">
        <v>5</v>
      </c>
      <c r="M11486">
        <v>60</v>
      </c>
      <c r="N11486" t="s">
        <v>226</v>
      </c>
    </row>
    <row r="11487" spans="1:14" x14ac:dyDescent="0.2">
      <c r="A11487" t="s">
        <v>17246</v>
      </c>
      <c r="B11487">
        <v>43020</v>
      </c>
      <c r="C11487">
        <v>49200</v>
      </c>
      <c r="D11487">
        <v>55320</v>
      </c>
      <c r="E11487">
        <v>61440</v>
      </c>
      <c r="F11487">
        <v>66360</v>
      </c>
      <c r="G11487">
        <v>71280</v>
      </c>
      <c r="H11487">
        <v>76200</v>
      </c>
      <c r="I11487">
        <v>81120</v>
      </c>
      <c r="J11487">
        <v>86040</v>
      </c>
      <c r="K11487" t="s">
        <v>3092</v>
      </c>
      <c r="L11487">
        <v>5</v>
      </c>
      <c r="M11487">
        <v>60</v>
      </c>
      <c r="N11487" t="s">
        <v>227</v>
      </c>
    </row>
    <row r="11488" spans="1:14" x14ac:dyDescent="0.2">
      <c r="A11488" t="s">
        <v>17247</v>
      </c>
      <c r="B11488">
        <v>49740</v>
      </c>
      <c r="C11488">
        <v>56820</v>
      </c>
      <c r="D11488">
        <v>63900</v>
      </c>
      <c r="E11488">
        <v>70980</v>
      </c>
      <c r="F11488">
        <v>76680</v>
      </c>
      <c r="G11488">
        <v>82380</v>
      </c>
      <c r="H11488">
        <v>88020</v>
      </c>
      <c r="I11488">
        <v>93720</v>
      </c>
      <c r="J11488">
        <v>99420</v>
      </c>
      <c r="K11488" t="s">
        <v>3092</v>
      </c>
      <c r="L11488">
        <v>5</v>
      </c>
      <c r="M11488">
        <v>60</v>
      </c>
      <c r="N11488" t="s">
        <v>228</v>
      </c>
    </row>
    <row r="11489" spans="1:14" x14ac:dyDescent="0.2">
      <c r="A11489" t="s">
        <v>17248</v>
      </c>
      <c r="B11489">
        <v>43020</v>
      </c>
      <c r="C11489">
        <v>49200</v>
      </c>
      <c r="D11489">
        <v>55320</v>
      </c>
      <c r="E11489">
        <v>61440</v>
      </c>
      <c r="F11489">
        <v>66360</v>
      </c>
      <c r="G11489">
        <v>71280</v>
      </c>
      <c r="H11489">
        <v>76200</v>
      </c>
      <c r="I11489">
        <v>81120</v>
      </c>
      <c r="J11489">
        <v>86040</v>
      </c>
      <c r="K11489" t="s">
        <v>3092</v>
      </c>
      <c r="L11489">
        <v>5</v>
      </c>
      <c r="M11489">
        <v>60</v>
      </c>
      <c r="N11489" t="s">
        <v>229</v>
      </c>
    </row>
    <row r="11490" spans="1:14" x14ac:dyDescent="0.2">
      <c r="A11490" t="s">
        <v>17249</v>
      </c>
      <c r="B11490">
        <v>54720</v>
      </c>
      <c r="C11490">
        <v>62520</v>
      </c>
      <c r="D11490">
        <v>70320</v>
      </c>
      <c r="E11490">
        <v>78120</v>
      </c>
      <c r="F11490">
        <v>84420</v>
      </c>
      <c r="G11490">
        <v>90660</v>
      </c>
      <c r="H11490">
        <v>96900</v>
      </c>
      <c r="I11490">
        <v>103140</v>
      </c>
      <c r="J11490">
        <v>109380</v>
      </c>
      <c r="K11490" t="s">
        <v>3092</v>
      </c>
      <c r="L11490">
        <v>7</v>
      </c>
      <c r="M11490">
        <v>60</v>
      </c>
      <c r="N11490" t="s">
        <v>230</v>
      </c>
    </row>
    <row r="11491" spans="1:14" x14ac:dyDescent="0.2">
      <c r="A11491" t="s">
        <v>17250</v>
      </c>
      <c r="B11491">
        <v>54720</v>
      </c>
      <c r="C11491">
        <v>62520</v>
      </c>
      <c r="D11491">
        <v>70320</v>
      </c>
      <c r="E11491">
        <v>78120</v>
      </c>
      <c r="F11491">
        <v>84420</v>
      </c>
      <c r="G11491">
        <v>90660</v>
      </c>
      <c r="H11491">
        <v>96900</v>
      </c>
      <c r="I11491">
        <v>103140</v>
      </c>
      <c r="J11491">
        <v>109380</v>
      </c>
      <c r="K11491" t="s">
        <v>3092</v>
      </c>
      <c r="L11491">
        <v>7</v>
      </c>
      <c r="M11491">
        <v>60</v>
      </c>
      <c r="N11491" t="s">
        <v>231</v>
      </c>
    </row>
    <row r="11492" spans="1:14" x14ac:dyDescent="0.2">
      <c r="A11492" t="s">
        <v>17251</v>
      </c>
      <c r="B11492">
        <v>54720</v>
      </c>
      <c r="C11492">
        <v>62520</v>
      </c>
      <c r="D11492">
        <v>70320</v>
      </c>
      <c r="E11492">
        <v>78120</v>
      </c>
      <c r="F11492">
        <v>84420</v>
      </c>
      <c r="G11492">
        <v>90660</v>
      </c>
      <c r="H11492">
        <v>96900</v>
      </c>
      <c r="I11492">
        <v>103140</v>
      </c>
      <c r="J11492">
        <v>109380</v>
      </c>
      <c r="K11492" t="s">
        <v>3092</v>
      </c>
      <c r="L11492">
        <v>7</v>
      </c>
      <c r="M11492">
        <v>60</v>
      </c>
      <c r="N11492" t="s">
        <v>232</v>
      </c>
    </row>
    <row r="11493" spans="1:14" x14ac:dyDescent="0.2">
      <c r="A11493" t="s">
        <v>17252</v>
      </c>
      <c r="B11493">
        <v>54720</v>
      </c>
      <c r="C11493">
        <v>62520</v>
      </c>
      <c r="D11493">
        <v>70320</v>
      </c>
      <c r="E11493">
        <v>78120</v>
      </c>
      <c r="F11493">
        <v>84420</v>
      </c>
      <c r="G11493">
        <v>90660</v>
      </c>
      <c r="H11493">
        <v>96900</v>
      </c>
      <c r="I11493">
        <v>103140</v>
      </c>
      <c r="J11493">
        <v>109380</v>
      </c>
      <c r="K11493" t="s">
        <v>3092</v>
      </c>
      <c r="L11493">
        <v>7</v>
      </c>
      <c r="M11493">
        <v>60</v>
      </c>
      <c r="N11493" t="s">
        <v>233</v>
      </c>
    </row>
    <row r="11494" spans="1:14" x14ac:dyDescent="0.2">
      <c r="A11494" t="s">
        <v>17253</v>
      </c>
      <c r="B11494">
        <v>54720</v>
      </c>
      <c r="C11494">
        <v>62520</v>
      </c>
      <c r="D11494">
        <v>70320</v>
      </c>
      <c r="E11494">
        <v>78120</v>
      </c>
      <c r="F11494">
        <v>84420</v>
      </c>
      <c r="G11494">
        <v>90660</v>
      </c>
      <c r="H11494">
        <v>96900</v>
      </c>
      <c r="I11494">
        <v>103140</v>
      </c>
      <c r="J11494">
        <v>109380</v>
      </c>
      <c r="K11494" t="s">
        <v>3092</v>
      </c>
      <c r="L11494">
        <v>7</v>
      </c>
      <c r="M11494">
        <v>60</v>
      </c>
      <c r="N11494" t="s">
        <v>234</v>
      </c>
    </row>
    <row r="11495" spans="1:14" x14ac:dyDescent="0.2">
      <c r="A11495" t="s">
        <v>17254</v>
      </c>
      <c r="B11495">
        <v>54720</v>
      </c>
      <c r="C11495">
        <v>62520</v>
      </c>
      <c r="D11495">
        <v>70320</v>
      </c>
      <c r="E11495">
        <v>78120</v>
      </c>
      <c r="F11495">
        <v>84420</v>
      </c>
      <c r="G11495">
        <v>90660</v>
      </c>
      <c r="H11495">
        <v>96900</v>
      </c>
      <c r="I11495">
        <v>103140</v>
      </c>
      <c r="J11495">
        <v>109380</v>
      </c>
      <c r="K11495" t="s">
        <v>3092</v>
      </c>
      <c r="L11495">
        <v>7</v>
      </c>
      <c r="M11495">
        <v>60</v>
      </c>
      <c r="N11495" t="s">
        <v>235</v>
      </c>
    </row>
    <row r="11496" spans="1:14" x14ac:dyDescent="0.2">
      <c r="A11496" t="s">
        <v>17255</v>
      </c>
      <c r="B11496">
        <v>54720</v>
      </c>
      <c r="C11496">
        <v>62520</v>
      </c>
      <c r="D11496">
        <v>70320</v>
      </c>
      <c r="E11496">
        <v>78120</v>
      </c>
      <c r="F11496">
        <v>84420</v>
      </c>
      <c r="G11496">
        <v>90660</v>
      </c>
      <c r="H11496">
        <v>96900</v>
      </c>
      <c r="I11496">
        <v>103140</v>
      </c>
      <c r="J11496">
        <v>109380</v>
      </c>
      <c r="K11496" t="s">
        <v>3092</v>
      </c>
      <c r="L11496">
        <v>7</v>
      </c>
      <c r="M11496">
        <v>60</v>
      </c>
      <c r="N11496" t="s">
        <v>236</v>
      </c>
    </row>
    <row r="11497" spans="1:14" x14ac:dyDescent="0.2">
      <c r="A11497" t="s">
        <v>17256</v>
      </c>
      <c r="B11497">
        <v>62340</v>
      </c>
      <c r="C11497">
        <v>71280</v>
      </c>
      <c r="D11497">
        <v>80160</v>
      </c>
      <c r="E11497">
        <v>89040</v>
      </c>
      <c r="F11497">
        <v>96180</v>
      </c>
      <c r="G11497">
        <v>103320</v>
      </c>
      <c r="H11497">
        <v>110460</v>
      </c>
      <c r="I11497">
        <v>117540</v>
      </c>
      <c r="J11497">
        <v>124680</v>
      </c>
      <c r="K11497" t="s">
        <v>3092</v>
      </c>
      <c r="L11497">
        <v>9</v>
      </c>
      <c r="M11497">
        <v>60</v>
      </c>
      <c r="N11497" t="s">
        <v>4290</v>
      </c>
    </row>
    <row r="11498" spans="1:14" x14ac:dyDescent="0.2">
      <c r="A11498" t="s">
        <v>17257</v>
      </c>
      <c r="B11498">
        <v>51240</v>
      </c>
      <c r="C11498">
        <v>58560</v>
      </c>
      <c r="D11498">
        <v>65880</v>
      </c>
      <c r="E11498">
        <v>73140</v>
      </c>
      <c r="F11498">
        <v>79020</v>
      </c>
      <c r="G11498">
        <v>84900</v>
      </c>
      <c r="H11498">
        <v>90720</v>
      </c>
      <c r="I11498">
        <v>96600</v>
      </c>
      <c r="J11498">
        <v>102420</v>
      </c>
      <c r="K11498" t="s">
        <v>3092</v>
      </c>
      <c r="L11498">
        <v>9</v>
      </c>
      <c r="M11498">
        <v>60</v>
      </c>
      <c r="N11498" t="s">
        <v>237</v>
      </c>
    </row>
    <row r="11499" spans="1:14" x14ac:dyDescent="0.2">
      <c r="A11499" t="s">
        <v>17258</v>
      </c>
      <c r="B11499">
        <v>62340</v>
      </c>
      <c r="C11499">
        <v>71280</v>
      </c>
      <c r="D11499">
        <v>80160</v>
      </c>
      <c r="E11499">
        <v>89040</v>
      </c>
      <c r="F11499">
        <v>96180</v>
      </c>
      <c r="G11499">
        <v>103320</v>
      </c>
      <c r="H11499">
        <v>110460</v>
      </c>
      <c r="I11499">
        <v>117540</v>
      </c>
      <c r="J11499">
        <v>124680</v>
      </c>
      <c r="K11499" t="s">
        <v>3092</v>
      </c>
      <c r="L11499">
        <v>9</v>
      </c>
      <c r="M11499">
        <v>60</v>
      </c>
      <c r="N11499" t="s">
        <v>238</v>
      </c>
    </row>
    <row r="11500" spans="1:14" x14ac:dyDescent="0.2">
      <c r="A11500" t="s">
        <v>17259</v>
      </c>
      <c r="B11500">
        <v>51240</v>
      </c>
      <c r="C11500">
        <v>58560</v>
      </c>
      <c r="D11500">
        <v>65880</v>
      </c>
      <c r="E11500">
        <v>73140</v>
      </c>
      <c r="F11500">
        <v>79020</v>
      </c>
      <c r="G11500">
        <v>84900</v>
      </c>
      <c r="H11500">
        <v>90720</v>
      </c>
      <c r="I11500">
        <v>96600</v>
      </c>
      <c r="J11500">
        <v>102420</v>
      </c>
      <c r="K11500" t="s">
        <v>3092</v>
      </c>
      <c r="L11500">
        <v>9</v>
      </c>
      <c r="M11500">
        <v>60</v>
      </c>
      <c r="N11500" t="s">
        <v>239</v>
      </c>
    </row>
    <row r="11501" spans="1:14" x14ac:dyDescent="0.2">
      <c r="A11501" t="s">
        <v>17260</v>
      </c>
      <c r="B11501">
        <v>62340</v>
      </c>
      <c r="C11501">
        <v>71280</v>
      </c>
      <c r="D11501">
        <v>80160</v>
      </c>
      <c r="E11501">
        <v>89040</v>
      </c>
      <c r="F11501">
        <v>96180</v>
      </c>
      <c r="G11501">
        <v>103320</v>
      </c>
      <c r="H11501">
        <v>110460</v>
      </c>
      <c r="I11501">
        <v>117540</v>
      </c>
      <c r="J11501">
        <v>124680</v>
      </c>
      <c r="K11501" t="s">
        <v>3092</v>
      </c>
      <c r="L11501">
        <v>9</v>
      </c>
      <c r="M11501">
        <v>60</v>
      </c>
      <c r="N11501" t="s">
        <v>240</v>
      </c>
    </row>
    <row r="11502" spans="1:14" x14ac:dyDescent="0.2">
      <c r="A11502" t="s">
        <v>17261</v>
      </c>
      <c r="B11502">
        <v>62340</v>
      </c>
      <c r="C11502">
        <v>71280</v>
      </c>
      <c r="D11502">
        <v>80160</v>
      </c>
      <c r="E11502">
        <v>89040</v>
      </c>
      <c r="F11502">
        <v>96180</v>
      </c>
      <c r="G11502">
        <v>103320</v>
      </c>
      <c r="H11502">
        <v>110460</v>
      </c>
      <c r="I11502">
        <v>117540</v>
      </c>
      <c r="J11502">
        <v>124680</v>
      </c>
      <c r="K11502" t="s">
        <v>3092</v>
      </c>
      <c r="L11502">
        <v>9</v>
      </c>
      <c r="M11502">
        <v>60</v>
      </c>
      <c r="N11502" t="s">
        <v>241</v>
      </c>
    </row>
    <row r="11503" spans="1:14" x14ac:dyDescent="0.2">
      <c r="A11503" t="s">
        <v>17262</v>
      </c>
      <c r="B11503">
        <v>51240</v>
      </c>
      <c r="C11503">
        <v>58560</v>
      </c>
      <c r="D11503">
        <v>65880</v>
      </c>
      <c r="E11503">
        <v>73140</v>
      </c>
      <c r="F11503">
        <v>79020</v>
      </c>
      <c r="G11503">
        <v>84900</v>
      </c>
      <c r="H11503">
        <v>90720</v>
      </c>
      <c r="I11503">
        <v>96600</v>
      </c>
      <c r="J11503">
        <v>102420</v>
      </c>
      <c r="K11503" t="s">
        <v>3092</v>
      </c>
      <c r="L11503">
        <v>9</v>
      </c>
      <c r="M11503">
        <v>60</v>
      </c>
      <c r="N11503" t="s">
        <v>242</v>
      </c>
    </row>
    <row r="11504" spans="1:14" x14ac:dyDescent="0.2">
      <c r="A11504" t="s">
        <v>17263</v>
      </c>
      <c r="B11504">
        <v>62340</v>
      </c>
      <c r="C11504">
        <v>71280</v>
      </c>
      <c r="D11504">
        <v>80160</v>
      </c>
      <c r="E11504">
        <v>89040</v>
      </c>
      <c r="F11504">
        <v>96180</v>
      </c>
      <c r="G11504">
        <v>103320</v>
      </c>
      <c r="H11504">
        <v>110460</v>
      </c>
      <c r="I11504">
        <v>117540</v>
      </c>
      <c r="J11504">
        <v>124680</v>
      </c>
      <c r="K11504" t="s">
        <v>3092</v>
      </c>
      <c r="L11504">
        <v>9</v>
      </c>
      <c r="M11504">
        <v>60</v>
      </c>
      <c r="N11504" t="s">
        <v>243</v>
      </c>
    </row>
    <row r="11505" spans="1:14" x14ac:dyDescent="0.2">
      <c r="A11505" t="s">
        <v>17264</v>
      </c>
      <c r="B11505">
        <v>51240</v>
      </c>
      <c r="C11505">
        <v>58560</v>
      </c>
      <c r="D11505">
        <v>65880</v>
      </c>
      <c r="E11505">
        <v>73140</v>
      </c>
      <c r="F11505">
        <v>79020</v>
      </c>
      <c r="G11505">
        <v>84900</v>
      </c>
      <c r="H11505">
        <v>90720</v>
      </c>
      <c r="I11505">
        <v>96600</v>
      </c>
      <c r="J11505">
        <v>102420</v>
      </c>
      <c r="K11505" t="s">
        <v>3092</v>
      </c>
      <c r="L11505">
        <v>9</v>
      </c>
      <c r="M11505">
        <v>60</v>
      </c>
      <c r="N11505" t="s">
        <v>244</v>
      </c>
    </row>
    <row r="11506" spans="1:14" x14ac:dyDescent="0.2">
      <c r="A11506" t="s">
        <v>17265</v>
      </c>
      <c r="B11506">
        <v>62340</v>
      </c>
      <c r="C11506">
        <v>71280</v>
      </c>
      <c r="D11506">
        <v>80160</v>
      </c>
      <c r="E11506">
        <v>89040</v>
      </c>
      <c r="F11506">
        <v>96180</v>
      </c>
      <c r="G11506">
        <v>103320</v>
      </c>
      <c r="H11506">
        <v>110460</v>
      </c>
      <c r="I11506">
        <v>117540</v>
      </c>
      <c r="J11506">
        <v>124680</v>
      </c>
      <c r="K11506" t="s">
        <v>3092</v>
      </c>
      <c r="L11506">
        <v>9</v>
      </c>
      <c r="M11506">
        <v>60</v>
      </c>
      <c r="N11506" t="s">
        <v>245</v>
      </c>
    </row>
    <row r="11507" spans="1:14" x14ac:dyDescent="0.2">
      <c r="A11507" t="s">
        <v>17266</v>
      </c>
      <c r="B11507">
        <v>51240</v>
      </c>
      <c r="C11507">
        <v>58560</v>
      </c>
      <c r="D11507">
        <v>65880</v>
      </c>
      <c r="E11507">
        <v>73140</v>
      </c>
      <c r="F11507">
        <v>79020</v>
      </c>
      <c r="G11507">
        <v>84900</v>
      </c>
      <c r="H11507">
        <v>90720</v>
      </c>
      <c r="I11507">
        <v>96600</v>
      </c>
      <c r="J11507">
        <v>102420</v>
      </c>
      <c r="K11507" t="s">
        <v>3092</v>
      </c>
      <c r="L11507">
        <v>9</v>
      </c>
      <c r="M11507">
        <v>60</v>
      </c>
      <c r="N11507" t="s">
        <v>246</v>
      </c>
    </row>
    <row r="11508" spans="1:14" x14ac:dyDescent="0.2">
      <c r="A11508" t="s">
        <v>17267</v>
      </c>
      <c r="B11508">
        <v>62340</v>
      </c>
      <c r="C11508">
        <v>71280</v>
      </c>
      <c r="D11508">
        <v>80160</v>
      </c>
      <c r="E11508">
        <v>89040</v>
      </c>
      <c r="F11508">
        <v>96180</v>
      </c>
      <c r="G11508">
        <v>103320</v>
      </c>
      <c r="H11508">
        <v>110460</v>
      </c>
      <c r="I11508">
        <v>117540</v>
      </c>
      <c r="J11508">
        <v>124680</v>
      </c>
      <c r="K11508" t="s">
        <v>3092</v>
      </c>
      <c r="L11508">
        <v>9</v>
      </c>
      <c r="M11508">
        <v>60</v>
      </c>
      <c r="N11508" t="s">
        <v>247</v>
      </c>
    </row>
    <row r="11509" spans="1:14" x14ac:dyDescent="0.2">
      <c r="A11509" t="s">
        <v>17268</v>
      </c>
      <c r="B11509">
        <v>51240</v>
      </c>
      <c r="C11509">
        <v>58560</v>
      </c>
      <c r="D11509">
        <v>65880</v>
      </c>
      <c r="E11509">
        <v>73140</v>
      </c>
      <c r="F11509">
        <v>79020</v>
      </c>
      <c r="G11509">
        <v>84900</v>
      </c>
      <c r="H11509">
        <v>90720</v>
      </c>
      <c r="I11509">
        <v>96600</v>
      </c>
      <c r="J11509">
        <v>102420</v>
      </c>
      <c r="K11509" t="s">
        <v>3092</v>
      </c>
      <c r="L11509">
        <v>9</v>
      </c>
      <c r="M11509">
        <v>60</v>
      </c>
      <c r="N11509" t="s">
        <v>248</v>
      </c>
    </row>
    <row r="11510" spans="1:14" x14ac:dyDescent="0.2">
      <c r="A11510" t="s">
        <v>17269</v>
      </c>
      <c r="B11510">
        <v>62340</v>
      </c>
      <c r="C11510">
        <v>71280</v>
      </c>
      <c r="D11510">
        <v>80160</v>
      </c>
      <c r="E11510">
        <v>89040</v>
      </c>
      <c r="F11510">
        <v>96180</v>
      </c>
      <c r="G11510">
        <v>103320</v>
      </c>
      <c r="H11510">
        <v>110460</v>
      </c>
      <c r="I11510">
        <v>117540</v>
      </c>
      <c r="J11510">
        <v>124680</v>
      </c>
      <c r="K11510" t="s">
        <v>3092</v>
      </c>
      <c r="L11510">
        <v>9</v>
      </c>
      <c r="M11510">
        <v>60</v>
      </c>
      <c r="N11510" t="s">
        <v>249</v>
      </c>
    </row>
    <row r="11511" spans="1:14" x14ac:dyDescent="0.2">
      <c r="A11511" t="s">
        <v>17270</v>
      </c>
      <c r="B11511">
        <v>62340</v>
      </c>
      <c r="C11511">
        <v>71280</v>
      </c>
      <c r="D11511">
        <v>80160</v>
      </c>
      <c r="E11511">
        <v>89040</v>
      </c>
      <c r="F11511">
        <v>96180</v>
      </c>
      <c r="G11511">
        <v>103320</v>
      </c>
      <c r="H11511">
        <v>110460</v>
      </c>
      <c r="I11511">
        <v>117540</v>
      </c>
      <c r="J11511">
        <v>124680</v>
      </c>
      <c r="K11511" t="s">
        <v>3092</v>
      </c>
      <c r="L11511">
        <v>9</v>
      </c>
      <c r="M11511">
        <v>60</v>
      </c>
      <c r="N11511" t="s">
        <v>250</v>
      </c>
    </row>
    <row r="11512" spans="1:14" x14ac:dyDescent="0.2">
      <c r="A11512" t="s">
        <v>17271</v>
      </c>
      <c r="B11512">
        <v>62340</v>
      </c>
      <c r="C11512">
        <v>71280</v>
      </c>
      <c r="D11512">
        <v>80160</v>
      </c>
      <c r="E11512">
        <v>89040</v>
      </c>
      <c r="F11512">
        <v>96180</v>
      </c>
      <c r="G11512">
        <v>103320</v>
      </c>
      <c r="H11512">
        <v>110460</v>
      </c>
      <c r="I11512">
        <v>117540</v>
      </c>
      <c r="J11512">
        <v>124680</v>
      </c>
      <c r="K11512" t="s">
        <v>3092</v>
      </c>
      <c r="L11512">
        <v>9</v>
      </c>
      <c r="M11512">
        <v>60</v>
      </c>
      <c r="N11512" t="s">
        <v>251</v>
      </c>
    </row>
    <row r="11513" spans="1:14" x14ac:dyDescent="0.2">
      <c r="A11513" t="s">
        <v>17272</v>
      </c>
      <c r="B11513">
        <v>62340</v>
      </c>
      <c r="C11513">
        <v>71280</v>
      </c>
      <c r="D11513">
        <v>80160</v>
      </c>
      <c r="E11513">
        <v>89040</v>
      </c>
      <c r="F11513">
        <v>96180</v>
      </c>
      <c r="G11513">
        <v>103320</v>
      </c>
      <c r="H11513">
        <v>110460</v>
      </c>
      <c r="I11513">
        <v>117540</v>
      </c>
      <c r="J11513">
        <v>124680</v>
      </c>
      <c r="K11513" t="s">
        <v>3092</v>
      </c>
      <c r="L11513">
        <v>9</v>
      </c>
      <c r="M11513">
        <v>60</v>
      </c>
      <c r="N11513" t="s">
        <v>252</v>
      </c>
    </row>
    <row r="11514" spans="1:14" x14ac:dyDescent="0.2">
      <c r="A11514" t="s">
        <v>17273</v>
      </c>
      <c r="B11514">
        <v>51240</v>
      </c>
      <c r="C11514">
        <v>58560</v>
      </c>
      <c r="D11514">
        <v>65880</v>
      </c>
      <c r="E11514">
        <v>73140</v>
      </c>
      <c r="F11514">
        <v>79020</v>
      </c>
      <c r="G11514">
        <v>84900</v>
      </c>
      <c r="H11514">
        <v>90720</v>
      </c>
      <c r="I11514">
        <v>96600</v>
      </c>
      <c r="J11514">
        <v>102420</v>
      </c>
      <c r="K11514" t="s">
        <v>3092</v>
      </c>
      <c r="L11514">
        <v>9</v>
      </c>
      <c r="M11514">
        <v>60</v>
      </c>
      <c r="N11514" t="s">
        <v>253</v>
      </c>
    </row>
    <row r="11515" spans="1:14" x14ac:dyDescent="0.2">
      <c r="A11515" t="s">
        <v>17274</v>
      </c>
      <c r="B11515">
        <v>51240</v>
      </c>
      <c r="C11515">
        <v>58560</v>
      </c>
      <c r="D11515">
        <v>65880</v>
      </c>
      <c r="E11515">
        <v>73140</v>
      </c>
      <c r="F11515">
        <v>79020</v>
      </c>
      <c r="G11515">
        <v>84900</v>
      </c>
      <c r="H11515">
        <v>90720</v>
      </c>
      <c r="I11515">
        <v>96600</v>
      </c>
      <c r="J11515">
        <v>102420</v>
      </c>
      <c r="K11515" t="s">
        <v>3092</v>
      </c>
      <c r="L11515">
        <v>9</v>
      </c>
      <c r="M11515">
        <v>60</v>
      </c>
      <c r="N11515" t="s">
        <v>254</v>
      </c>
    </row>
    <row r="11516" spans="1:14" x14ac:dyDescent="0.2">
      <c r="A11516" t="s">
        <v>17275</v>
      </c>
      <c r="B11516">
        <v>62340</v>
      </c>
      <c r="C11516">
        <v>71280</v>
      </c>
      <c r="D11516">
        <v>80160</v>
      </c>
      <c r="E11516">
        <v>89040</v>
      </c>
      <c r="F11516">
        <v>96180</v>
      </c>
      <c r="G11516">
        <v>103320</v>
      </c>
      <c r="H11516">
        <v>110460</v>
      </c>
      <c r="I11516">
        <v>117540</v>
      </c>
      <c r="J11516">
        <v>124680</v>
      </c>
      <c r="K11516" t="s">
        <v>3092</v>
      </c>
      <c r="L11516">
        <v>9</v>
      </c>
      <c r="M11516">
        <v>60</v>
      </c>
      <c r="N11516" t="s">
        <v>255</v>
      </c>
    </row>
    <row r="11517" spans="1:14" x14ac:dyDescent="0.2">
      <c r="A11517" t="s">
        <v>17276</v>
      </c>
      <c r="B11517">
        <v>62340</v>
      </c>
      <c r="C11517">
        <v>71280</v>
      </c>
      <c r="D11517">
        <v>80160</v>
      </c>
      <c r="E11517">
        <v>89040</v>
      </c>
      <c r="F11517">
        <v>96180</v>
      </c>
      <c r="G11517">
        <v>103320</v>
      </c>
      <c r="H11517">
        <v>110460</v>
      </c>
      <c r="I11517">
        <v>117540</v>
      </c>
      <c r="J11517">
        <v>124680</v>
      </c>
      <c r="K11517" t="s">
        <v>3092</v>
      </c>
      <c r="L11517">
        <v>9</v>
      </c>
      <c r="M11517">
        <v>60</v>
      </c>
      <c r="N11517" t="s">
        <v>256</v>
      </c>
    </row>
    <row r="11518" spans="1:14" x14ac:dyDescent="0.2">
      <c r="A11518" t="s">
        <v>17277</v>
      </c>
      <c r="B11518">
        <v>62340</v>
      </c>
      <c r="C11518">
        <v>71280</v>
      </c>
      <c r="D11518">
        <v>80160</v>
      </c>
      <c r="E11518">
        <v>89040</v>
      </c>
      <c r="F11518">
        <v>96180</v>
      </c>
      <c r="G11518">
        <v>103320</v>
      </c>
      <c r="H11518">
        <v>110460</v>
      </c>
      <c r="I11518">
        <v>117540</v>
      </c>
      <c r="J11518">
        <v>124680</v>
      </c>
      <c r="K11518" t="s">
        <v>3092</v>
      </c>
      <c r="L11518">
        <v>9</v>
      </c>
      <c r="M11518">
        <v>60</v>
      </c>
      <c r="N11518" t="s">
        <v>257</v>
      </c>
    </row>
    <row r="11519" spans="1:14" x14ac:dyDescent="0.2">
      <c r="A11519" t="s">
        <v>17278</v>
      </c>
      <c r="B11519">
        <v>62340</v>
      </c>
      <c r="C11519">
        <v>71280</v>
      </c>
      <c r="D11519">
        <v>80160</v>
      </c>
      <c r="E11519">
        <v>89040</v>
      </c>
      <c r="F11519">
        <v>96180</v>
      </c>
      <c r="G11519">
        <v>103320</v>
      </c>
      <c r="H11519">
        <v>110460</v>
      </c>
      <c r="I11519">
        <v>117540</v>
      </c>
      <c r="J11519">
        <v>124680</v>
      </c>
      <c r="K11519" t="s">
        <v>3092</v>
      </c>
      <c r="L11519">
        <v>9</v>
      </c>
      <c r="M11519">
        <v>60</v>
      </c>
      <c r="N11519" t="s">
        <v>258</v>
      </c>
    </row>
    <row r="11520" spans="1:14" x14ac:dyDescent="0.2">
      <c r="A11520" t="s">
        <v>17279</v>
      </c>
      <c r="B11520">
        <v>51240</v>
      </c>
      <c r="C11520">
        <v>58560</v>
      </c>
      <c r="D11520">
        <v>65880</v>
      </c>
      <c r="E11520">
        <v>73140</v>
      </c>
      <c r="F11520">
        <v>79020</v>
      </c>
      <c r="G11520">
        <v>84900</v>
      </c>
      <c r="H11520">
        <v>90720</v>
      </c>
      <c r="I11520">
        <v>96600</v>
      </c>
      <c r="J11520">
        <v>102420</v>
      </c>
      <c r="K11520" t="s">
        <v>3092</v>
      </c>
      <c r="L11520">
        <v>9</v>
      </c>
      <c r="M11520">
        <v>60</v>
      </c>
      <c r="N11520" t="s">
        <v>259</v>
      </c>
    </row>
    <row r="11521" spans="1:14" x14ac:dyDescent="0.2">
      <c r="A11521" t="s">
        <v>17280</v>
      </c>
      <c r="B11521">
        <v>62340</v>
      </c>
      <c r="C11521">
        <v>71280</v>
      </c>
      <c r="D11521">
        <v>80160</v>
      </c>
      <c r="E11521">
        <v>89040</v>
      </c>
      <c r="F11521">
        <v>96180</v>
      </c>
      <c r="G11521">
        <v>103320</v>
      </c>
      <c r="H11521">
        <v>110460</v>
      </c>
      <c r="I11521">
        <v>117540</v>
      </c>
      <c r="J11521">
        <v>124680</v>
      </c>
      <c r="K11521" t="s">
        <v>3092</v>
      </c>
      <c r="L11521">
        <v>9</v>
      </c>
      <c r="M11521">
        <v>60</v>
      </c>
      <c r="N11521" t="s">
        <v>260</v>
      </c>
    </row>
    <row r="11522" spans="1:14" x14ac:dyDescent="0.2">
      <c r="A11522" t="s">
        <v>17281</v>
      </c>
      <c r="B11522">
        <v>62340</v>
      </c>
      <c r="C11522">
        <v>71280</v>
      </c>
      <c r="D11522">
        <v>80160</v>
      </c>
      <c r="E11522">
        <v>89040</v>
      </c>
      <c r="F11522">
        <v>96180</v>
      </c>
      <c r="G11522">
        <v>103320</v>
      </c>
      <c r="H11522">
        <v>110460</v>
      </c>
      <c r="I11522">
        <v>117540</v>
      </c>
      <c r="J11522">
        <v>124680</v>
      </c>
      <c r="K11522" t="s">
        <v>3092</v>
      </c>
      <c r="L11522">
        <v>9</v>
      </c>
      <c r="M11522">
        <v>60</v>
      </c>
      <c r="N11522" t="s">
        <v>261</v>
      </c>
    </row>
    <row r="11523" spans="1:14" x14ac:dyDescent="0.2">
      <c r="A11523" t="s">
        <v>17282</v>
      </c>
      <c r="B11523">
        <v>62340</v>
      </c>
      <c r="C11523">
        <v>71280</v>
      </c>
      <c r="D11523">
        <v>80160</v>
      </c>
      <c r="E11523">
        <v>89040</v>
      </c>
      <c r="F11523">
        <v>96180</v>
      </c>
      <c r="G11523">
        <v>103320</v>
      </c>
      <c r="H11523">
        <v>110460</v>
      </c>
      <c r="I11523">
        <v>117540</v>
      </c>
      <c r="J11523">
        <v>124680</v>
      </c>
      <c r="K11523" t="s">
        <v>3092</v>
      </c>
      <c r="L11523">
        <v>9</v>
      </c>
      <c r="M11523">
        <v>60</v>
      </c>
      <c r="N11523" t="s">
        <v>262</v>
      </c>
    </row>
    <row r="11524" spans="1:14" x14ac:dyDescent="0.2">
      <c r="A11524" t="s">
        <v>17283</v>
      </c>
      <c r="B11524">
        <v>62340</v>
      </c>
      <c r="C11524">
        <v>71280</v>
      </c>
      <c r="D11524">
        <v>80160</v>
      </c>
      <c r="E11524">
        <v>89040</v>
      </c>
      <c r="F11524">
        <v>96180</v>
      </c>
      <c r="G11524">
        <v>103320</v>
      </c>
      <c r="H11524">
        <v>110460</v>
      </c>
      <c r="I11524">
        <v>117540</v>
      </c>
      <c r="J11524">
        <v>124680</v>
      </c>
      <c r="K11524" t="s">
        <v>3092</v>
      </c>
      <c r="L11524">
        <v>9</v>
      </c>
      <c r="M11524">
        <v>60</v>
      </c>
      <c r="N11524" t="s">
        <v>263</v>
      </c>
    </row>
    <row r="11525" spans="1:14" x14ac:dyDescent="0.2">
      <c r="A11525" t="s">
        <v>17284</v>
      </c>
      <c r="B11525">
        <v>62340</v>
      </c>
      <c r="C11525">
        <v>71280</v>
      </c>
      <c r="D11525">
        <v>80160</v>
      </c>
      <c r="E11525">
        <v>89040</v>
      </c>
      <c r="F11525">
        <v>96180</v>
      </c>
      <c r="G11525">
        <v>103320</v>
      </c>
      <c r="H11525">
        <v>110460</v>
      </c>
      <c r="I11525">
        <v>117540</v>
      </c>
      <c r="J11525">
        <v>124680</v>
      </c>
      <c r="K11525" t="s">
        <v>3092</v>
      </c>
      <c r="L11525">
        <v>9</v>
      </c>
      <c r="M11525">
        <v>60</v>
      </c>
      <c r="N11525" t="s">
        <v>264</v>
      </c>
    </row>
    <row r="11526" spans="1:14" x14ac:dyDescent="0.2">
      <c r="A11526" t="s">
        <v>17285</v>
      </c>
      <c r="B11526">
        <v>62340</v>
      </c>
      <c r="C11526">
        <v>71280</v>
      </c>
      <c r="D11526">
        <v>80160</v>
      </c>
      <c r="E11526">
        <v>89040</v>
      </c>
      <c r="F11526">
        <v>96180</v>
      </c>
      <c r="G11526">
        <v>103320</v>
      </c>
      <c r="H11526">
        <v>110460</v>
      </c>
      <c r="I11526">
        <v>117540</v>
      </c>
      <c r="J11526">
        <v>124680</v>
      </c>
      <c r="K11526" t="s">
        <v>3092</v>
      </c>
      <c r="L11526">
        <v>9</v>
      </c>
      <c r="M11526">
        <v>60</v>
      </c>
      <c r="N11526" t="s">
        <v>265</v>
      </c>
    </row>
    <row r="11527" spans="1:14" x14ac:dyDescent="0.2">
      <c r="A11527" t="s">
        <v>17286</v>
      </c>
      <c r="B11527">
        <v>62340</v>
      </c>
      <c r="C11527">
        <v>71280</v>
      </c>
      <c r="D11527">
        <v>80160</v>
      </c>
      <c r="E11527">
        <v>89040</v>
      </c>
      <c r="F11527">
        <v>96180</v>
      </c>
      <c r="G11527">
        <v>103320</v>
      </c>
      <c r="H11527">
        <v>110460</v>
      </c>
      <c r="I11527">
        <v>117540</v>
      </c>
      <c r="J11527">
        <v>124680</v>
      </c>
      <c r="K11527" t="s">
        <v>3092</v>
      </c>
      <c r="L11527">
        <v>9</v>
      </c>
      <c r="M11527">
        <v>60</v>
      </c>
      <c r="N11527" t="s">
        <v>266</v>
      </c>
    </row>
    <row r="11528" spans="1:14" x14ac:dyDescent="0.2">
      <c r="A11528" t="s">
        <v>17287</v>
      </c>
      <c r="B11528">
        <v>62340</v>
      </c>
      <c r="C11528">
        <v>71280</v>
      </c>
      <c r="D11528">
        <v>80160</v>
      </c>
      <c r="E11528">
        <v>89040</v>
      </c>
      <c r="F11528">
        <v>96180</v>
      </c>
      <c r="G11528">
        <v>103320</v>
      </c>
      <c r="H11528">
        <v>110460</v>
      </c>
      <c r="I11528">
        <v>117540</v>
      </c>
      <c r="J11528">
        <v>124680</v>
      </c>
      <c r="K11528" t="s">
        <v>3092</v>
      </c>
      <c r="L11528">
        <v>9</v>
      </c>
      <c r="M11528">
        <v>60</v>
      </c>
      <c r="N11528" t="s">
        <v>267</v>
      </c>
    </row>
    <row r="11529" spans="1:14" x14ac:dyDescent="0.2">
      <c r="A11529" t="s">
        <v>17288</v>
      </c>
      <c r="B11529">
        <v>62340</v>
      </c>
      <c r="C11529">
        <v>71280</v>
      </c>
      <c r="D11529">
        <v>80160</v>
      </c>
      <c r="E11529">
        <v>89040</v>
      </c>
      <c r="F11529">
        <v>96180</v>
      </c>
      <c r="G11529">
        <v>103320</v>
      </c>
      <c r="H11529">
        <v>110460</v>
      </c>
      <c r="I11529">
        <v>117540</v>
      </c>
      <c r="J11529">
        <v>124680</v>
      </c>
      <c r="K11529" t="s">
        <v>3092</v>
      </c>
      <c r="L11529">
        <v>9</v>
      </c>
      <c r="M11529">
        <v>60</v>
      </c>
      <c r="N11529" t="s">
        <v>268</v>
      </c>
    </row>
    <row r="11530" spans="1:14" x14ac:dyDescent="0.2">
      <c r="A11530" t="s">
        <v>17289</v>
      </c>
      <c r="B11530">
        <v>51240</v>
      </c>
      <c r="C11530">
        <v>58560</v>
      </c>
      <c r="D11530">
        <v>65880</v>
      </c>
      <c r="E11530">
        <v>73140</v>
      </c>
      <c r="F11530">
        <v>79020</v>
      </c>
      <c r="G11530">
        <v>84900</v>
      </c>
      <c r="H11530">
        <v>90720</v>
      </c>
      <c r="I11530">
        <v>96600</v>
      </c>
      <c r="J11530">
        <v>102420</v>
      </c>
      <c r="K11530" t="s">
        <v>3092</v>
      </c>
      <c r="L11530">
        <v>9</v>
      </c>
      <c r="M11530">
        <v>60</v>
      </c>
      <c r="N11530" t="s">
        <v>269</v>
      </c>
    </row>
    <row r="11531" spans="1:14" x14ac:dyDescent="0.2">
      <c r="A11531" t="s">
        <v>17290</v>
      </c>
      <c r="B11531">
        <v>41880</v>
      </c>
      <c r="C11531">
        <v>47820</v>
      </c>
      <c r="D11531">
        <v>53820</v>
      </c>
      <c r="E11531">
        <v>59760</v>
      </c>
      <c r="F11531">
        <v>64560</v>
      </c>
      <c r="G11531">
        <v>69360</v>
      </c>
      <c r="H11531">
        <v>74160</v>
      </c>
      <c r="I11531">
        <v>78900</v>
      </c>
      <c r="J11531">
        <v>83700</v>
      </c>
      <c r="K11531" t="s">
        <v>3092</v>
      </c>
      <c r="L11531">
        <v>11</v>
      </c>
      <c r="M11531">
        <v>60</v>
      </c>
      <c r="N11531" t="s">
        <v>270</v>
      </c>
    </row>
    <row r="11532" spans="1:14" x14ac:dyDescent="0.2">
      <c r="A11532" t="s">
        <v>17291</v>
      </c>
      <c r="B11532">
        <v>41880</v>
      </c>
      <c r="C11532">
        <v>47820</v>
      </c>
      <c r="D11532">
        <v>53820</v>
      </c>
      <c r="E11532">
        <v>59760</v>
      </c>
      <c r="F11532">
        <v>64560</v>
      </c>
      <c r="G11532">
        <v>69360</v>
      </c>
      <c r="H11532">
        <v>74160</v>
      </c>
      <c r="I11532">
        <v>78900</v>
      </c>
      <c r="J11532">
        <v>83700</v>
      </c>
      <c r="K11532" t="s">
        <v>3092</v>
      </c>
      <c r="L11532">
        <v>11</v>
      </c>
      <c r="M11532">
        <v>60</v>
      </c>
      <c r="N11532" t="s">
        <v>271</v>
      </c>
    </row>
    <row r="11533" spans="1:14" x14ac:dyDescent="0.2">
      <c r="A11533" t="s">
        <v>17292</v>
      </c>
      <c r="B11533">
        <v>41880</v>
      </c>
      <c r="C11533">
        <v>47820</v>
      </c>
      <c r="D11533">
        <v>53820</v>
      </c>
      <c r="E11533">
        <v>59760</v>
      </c>
      <c r="F11533">
        <v>64560</v>
      </c>
      <c r="G11533">
        <v>69360</v>
      </c>
      <c r="H11533">
        <v>74160</v>
      </c>
      <c r="I11533">
        <v>78900</v>
      </c>
      <c r="J11533">
        <v>83700</v>
      </c>
      <c r="K11533" t="s">
        <v>3092</v>
      </c>
      <c r="L11533">
        <v>11</v>
      </c>
      <c r="M11533">
        <v>60</v>
      </c>
      <c r="N11533" t="s">
        <v>272</v>
      </c>
    </row>
    <row r="11534" spans="1:14" x14ac:dyDescent="0.2">
      <c r="A11534" t="s">
        <v>17293</v>
      </c>
      <c r="B11534">
        <v>41880</v>
      </c>
      <c r="C11534">
        <v>47820</v>
      </c>
      <c r="D11534">
        <v>53820</v>
      </c>
      <c r="E11534">
        <v>59760</v>
      </c>
      <c r="F11534">
        <v>64560</v>
      </c>
      <c r="G11534">
        <v>69360</v>
      </c>
      <c r="H11534">
        <v>74160</v>
      </c>
      <c r="I11534">
        <v>78900</v>
      </c>
      <c r="J11534">
        <v>83700</v>
      </c>
      <c r="K11534" t="s">
        <v>3092</v>
      </c>
      <c r="L11534">
        <v>11</v>
      </c>
      <c r="M11534">
        <v>60</v>
      </c>
      <c r="N11534" t="s">
        <v>273</v>
      </c>
    </row>
    <row r="11535" spans="1:14" x14ac:dyDescent="0.2">
      <c r="A11535" t="s">
        <v>17294</v>
      </c>
      <c r="B11535">
        <v>41880</v>
      </c>
      <c r="C11535">
        <v>47820</v>
      </c>
      <c r="D11535">
        <v>53820</v>
      </c>
      <c r="E11535">
        <v>59760</v>
      </c>
      <c r="F11535">
        <v>64560</v>
      </c>
      <c r="G11535">
        <v>69360</v>
      </c>
      <c r="H11535">
        <v>74160</v>
      </c>
      <c r="I11535">
        <v>78900</v>
      </c>
      <c r="J11535">
        <v>83700</v>
      </c>
      <c r="K11535" t="s">
        <v>3092</v>
      </c>
      <c r="L11535">
        <v>11</v>
      </c>
      <c r="M11535">
        <v>60</v>
      </c>
      <c r="N11535" t="s">
        <v>274</v>
      </c>
    </row>
    <row r="11536" spans="1:14" x14ac:dyDescent="0.2">
      <c r="A11536" t="s">
        <v>17295</v>
      </c>
      <c r="B11536">
        <v>41880</v>
      </c>
      <c r="C11536">
        <v>47820</v>
      </c>
      <c r="D11536">
        <v>53820</v>
      </c>
      <c r="E11536">
        <v>59760</v>
      </c>
      <c r="F11536">
        <v>64560</v>
      </c>
      <c r="G11536">
        <v>69360</v>
      </c>
      <c r="H11536">
        <v>74160</v>
      </c>
      <c r="I11536">
        <v>78900</v>
      </c>
      <c r="J11536">
        <v>83700</v>
      </c>
      <c r="K11536" t="s">
        <v>3092</v>
      </c>
      <c r="L11536">
        <v>11</v>
      </c>
      <c r="M11536">
        <v>60</v>
      </c>
      <c r="N11536" t="s">
        <v>275</v>
      </c>
    </row>
    <row r="11537" spans="1:14" x14ac:dyDescent="0.2">
      <c r="A11537" t="s">
        <v>17296</v>
      </c>
      <c r="B11537">
        <v>41880</v>
      </c>
      <c r="C11537">
        <v>47820</v>
      </c>
      <c r="D11537">
        <v>53820</v>
      </c>
      <c r="E11537">
        <v>59760</v>
      </c>
      <c r="F11537">
        <v>64560</v>
      </c>
      <c r="G11537">
        <v>69360</v>
      </c>
      <c r="H11537">
        <v>74160</v>
      </c>
      <c r="I11537">
        <v>78900</v>
      </c>
      <c r="J11537">
        <v>83700</v>
      </c>
      <c r="K11537" t="s">
        <v>3092</v>
      </c>
      <c r="L11537">
        <v>11</v>
      </c>
      <c r="M11537">
        <v>60</v>
      </c>
      <c r="N11537" t="s">
        <v>276</v>
      </c>
    </row>
    <row r="11538" spans="1:14" x14ac:dyDescent="0.2">
      <c r="A11538" t="s">
        <v>17297</v>
      </c>
      <c r="B11538">
        <v>41880</v>
      </c>
      <c r="C11538">
        <v>47820</v>
      </c>
      <c r="D11538">
        <v>53820</v>
      </c>
      <c r="E11538">
        <v>59760</v>
      </c>
      <c r="F11538">
        <v>64560</v>
      </c>
      <c r="G11538">
        <v>69360</v>
      </c>
      <c r="H11538">
        <v>74160</v>
      </c>
      <c r="I11538">
        <v>78900</v>
      </c>
      <c r="J11538">
        <v>83700</v>
      </c>
      <c r="K11538" t="s">
        <v>3092</v>
      </c>
      <c r="L11538">
        <v>11</v>
      </c>
      <c r="M11538">
        <v>60</v>
      </c>
      <c r="N11538" t="s">
        <v>277</v>
      </c>
    </row>
    <row r="11539" spans="1:14" x14ac:dyDescent="0.2">
      <c r="A11539" t="s">
        <v>17298</v>
      </c>
      <c r="B11539">
        <v>41880</v>
      </c>
      <c r="C11539">
        <v>47820</v>
      </c>
      <c r="D11539">
        <v>53820</v>
      </c>
      <c r="E11539">
        <v>59760</v>
      </c>
      <c r="F11539">
        <v>64560</v>
      </c>
      <c r="G11539">
        <v>69360</v>
      </c>
      <c r="H11539">
        <v>74160</v>
      </c>
      <c r="I11539">
        <v>78900</v>
      </c>
      <c r="J11539">
        <v>83700</v>
      </c>
      <c r="K11539" t="s">
        <v>3092</v>
      </c>
      <c r="L11539">
        <v>11</v>
      </c>
      <c r="M11539">
        <v>60</v>
      </c>
      <c r="N11539" t="s">
        <v>278</v>
      </c>
    </row>
    <row r="11540" spans="1:14" x14ac:dyDescent="0.2">
      <c r="A11540" t="s">
        <v>17299</v>
      </c>
      <c r="B11540">
        <v>41880</v>
      </c>
      <c r="C11540">
        <v>47820</v>
      </c>
      <c r="D11540">
        <v>53820</v>
      </c>
      <c r="E11540">
        <v>59760</v>
      </c>
      <c r="F11540">
        <v>64560</v>
      </c>
      <c r="G11540">
        <v>69360</v>
      </c>
      <c r="H11540">
        <v>74160</v>
      </c>
      <c r="I11540">
        <v>78900</v>
      </c>
      <c r="J11540">
        <v>83700</v>
      </c>
      <c r="K11540" t="s">
        <v>3092</v>
      </c>
      <c r="L11540">
        <v>11</v>
      </c>
      <c r="M11540">
        <v>60</v>
      </c>
      <c r="N11540" t="s">
        <v>5758</v>
      </c>
    </row>
    <row r="11541" spans="1:14" x14ac:dyDescent="0.2">
      <c r="A11541" t="s">
        <v>17300</v>
      </c>
      <c r="B11541">
        <v>41880</v>
      </c>
      <c r="C11541">
        <v>47820</v>
      </c>
      <c r="D11541">
        <v>53820</v>
      </c>
      <c r="E11541">
        <v>59760</v>
      </c>
      <c r="F11541">
        <v>64560</v>
      </c>
      <c r="G11541">
        <v>69360</v>
      </c>
      <c r="H11541">
        <v>74160</v>
      </c>
      <c r="I11541">
        <v>78900</v>
      </c>
      <c r="J11541">
        <v>83700</v>
      </c>
      <c r="K11541" t="s">
        <v>3092</v>
      </c>
      <c r="L11541">
        <v>11</v>
      </c>
      <c r="M11541">
        <v>60</v>
      </c>
      <c r="N11541" t="s">
        <v>279</v>
      </c>
    </row>
    <row r="11542" spans="1:14" x14ac:dyDescent="0.2">
      <c r="A11542" t="s">
        <v>17301</v>
      </c>
      <c r="B11542">
        <v>41880</v>
      </c>
      <c r="C11542">
        <v>47820</v>
      </c>
      <c r="D11542">
        <v>53820</v>
      </c>
      <c r="E11542">
        <v>59760</v>
      </c>
      <c r="F11542">
        <v>64560</v>
      </c>
      <c r="G11542">
        <v>69360</v>
      </c>
      <c r="H11542">
        <v>74160</v>
      </c>
      <c r="I11542">
        <v>78900</v>
      </c>
      <c r="J11542">
        <v>83700</v>
      </c>
      <c r="K11542" t="s">
        <v>3092</v>
      </c>
      <c r="L11542">
        <v>11</v>
      </c>
      <c r="M11542">
        <v>60</v>
      </c>
      <c r="N11542" t="s">
        <v>280</v>
      </c>
    </row>
    <row r="11543" spans="1:14" x14ac:dyDescent="0.2">
      <c r="A11543" t="s">
        <v>17302</v>
      </c>
      <c r="B11543">
        <v>41880</v>
      </c>
      <c r="C11543">
        <v>47820</v>
      </c>
      <c r="D11543">
        <v>53820</v>
      </c>
      <c r="E11543">
        <v>59760</v>
      </c>
      <c r="F11543">
        <v>64560</v>
      </c>
      <c r="G11543">
        <v>69360</v>
      </c>
      <c r="H11543">
        <v>74160</v>
      </c>
      <c r="I11543">
        <v>78900</v>
      </c>
      <c r="J11543">
        <v>83700</v>
      </c>
      <c r="K11543" t="s">
        <v>3092</v>
      </c>
      <c r="L11543">
        <v>11</v>
      </c>
      <c r="M11543">
        <v>60</v>
      </c>
      <c r="N11543" t="s">
        <v>281</v>
      </c>
    </row>
    <row r="11544" spans="1:14" x14ac:dyDescent="0.2">
      <c r="A11544" t="s">
        <v>17303</v>
      </c>
      <c r="B11544">
        <v>41880</v>
      </c>
      <c r="C11544">
        <v>47820</v>
      </c>
      <c r="D11544">
        <v>53820</v>
      </c>
      <c r="E11544">
        <v>59760</v>
      </c>
      <c r="F11544">
        <v>64560</v>
      </c>
      <c r="G11544">
        <v>69360</v>
      </c>
      <c r="H11544">
        <v>74160</v>
      </c>
      <c r="I11544">
        <v>78900</v>
      </c>
      <c r="J11544">
        <v>83700</v>
      </c>
      <c r="K11544" t="s">
        <v>3092</v>
      </c>
      <c r="L11544">
        <v>11</v>
      </c>
      <c r="M11544">
        <v>60</v>
      </c>
      <c r="N11544" t="s">
        <v>282</v>
      </c>
    </row>
    <row r="11545" spans="1:14" x14ac:dyDescent="0.2">
      <c r="A11545" t="s">
        <v>17304</v>
      </c>
      <c r="B11545">
        <v>41880</v>
      </c>
      <c r="C11545">
        <v>47820</v>
      </c>
      <c r="D11545">
        <v>53820</v>
      </c>
      <c r="E11545">
        <v>59760</v>
      </c>
      <c r="F11545">
        <v>64560</v>
      </c>
      <c r="G11545">
        <v>69360</v>
      </c>
      <c r="H11545">
        <v>74160</v>
      </c>
      <c r="I11545">
        <v>78900</v>
      </c>
      <c r="J11545">
        <v>83700</v>
      </c>
      <c r="K11545" t="s">
        <v>3092</v>
      </c>
      <c r="L11545">
        <v>11</v>
      </c>
      <c r="M11545">
        <v>60</v>
      </c>
      <c r="N11545" t="s">
        <v>283</v>
      </c>
    </row>
    <row r="11546" spans="1:14" x14ac:dyDescent="0.2">
      <c r="A11546" t="s">
        <v>17305</v>
      </c>
      <c r="B11546">
        <v>41880</v>
      </c>
      <c r="C11546">
        <v>47820</v>
      </c>
      <c r="D11546">
        <v>53820</v>
      </c>
      <c r="E11546">
        <v>59760</v>
      </c>
      <c r="F11546">
        <v>64560</v>
      </c>
      <c r="G11546">
        <v>69360</v>
      </c>
      <c r="H11546">
        <v>74160</v>
      </c>
      <c r="I11546">
        <v>78900</v>
      </c>
      <c r="J11546">
        <v>83700</v>
      </c>
      <c r="K11546" t="s">
        <v>3092</v>
      </c>
      <c r="L11546">
        <v>11</v>
      </c>
      <c r="M11546">
        <v>60</v>
      </c>
      <c r="N11546" t="s">
        <v>284</v>
      </c>
    </row>
    <row r="11547" spans="1:14" x14ac:dyDescent="0.2">
      <c r="A11547" t="s">
        <v>17306</v>
      </c>
      <c r="B11547">
        <v>41880</v>
      </c>
      <c r="C11547">
        <v>47820</v>
      </c>
      <c r="D11547">
        <v>53820</v>
      </c>
      <c r="E11547">
        <v>59760</v>
      </c>
      <c r="F11547">
        <v>64560</v>
      </c>
      <c r="G11547">
        <v>69360</v>
      </c>
      <c r="H11547">
        <v>74160</v>
      </c>
      <c r="I11547">
        <v>78900</v>
      </c>
      <c r="J11547">
        <v>83700</v>
      </c>
      <c r="K11547" t="s">
        <v>3092</v>
      </c>
      <c r="L11547">
        <v>11</v>
      </c>
      <c r="M11547">
        <v>60</v>
      </c>
      <c r="N11547" t="s">
        <v>285</v>
      </c>
    </row>
    <row r="11548" spans="1:14" x14ac:dyDescent="0.2">
      <c r="A11548" t="s">
        <v>17307</v>
      </c>
      <c r="B11548">
        <v>41880</v>
      </c>
      <c r="C11548">
        <v>47820</v>
      </c>
      <c r="D11548">
        <v>53820</v>
      </c>
      <c r="E11548">
        <v>59760</v>
      </c>
      <c r="F11548">
        <v>64560</v>
      </c>
      <c r="G11548">
        <v>69360</v>
      </c>
      <c r="H11548">
        <v>74160</v>
      </c>
      <c r="I11548">
        <v>78900</v>
      </c>
      <c r="J11548">
        <v>83700</v>
      </c>
      <c r="K11548" t="s">
        <v>3092</v>
      </c>
      <c r="L11548">
        <v>11</v>
      </c>
      <c r="M11548">
        <v>60</v>
      </c>
      <c r="N11548" t="s">
        <v>286</v>
      </c>
    </row>
    <row r="11549" spans="1:14" x14ac:dyDescent="0.2">
      <c r="A11549" t="s">
        <v>17308</v>
      </c>
      <c r="B11549">
        <v>41880</v>
      </c>
      <c r="C11549">
        <v>47820</v>
      </c>
      <c r="D11549">
        <v>53820</v>
      </c>
      <c r="E11549">
        <v>59760</v>
      </c>
      <c r="F11549">
        <v>64560</v>
      </c>
      <c r="G11549">
        <v>69360</v>
      </c>
      <c r="H11549">
        <v>74160</v>
      </c>
      <c r="I11549">
        <v>78900</v>
      </c>
      <c r="J11549">
        <v>83700</v>
      </c>
      <c r="K11549" t="s">
        <v>3092</v>
      </c>
      <c r="L11549">
        <v>11</v>
      </c>
      <c r="M11549">
        <v>60</v>
      </c>
      <c r="N11549" t="s">
        <v>287</v>
      </c>
    </row>
    <row r="11550" spans="1:14" x14ac:dyDescent="0.2">
      <c r="A11550" t="s">
        <v>17309</v>
      </c>
      <c r="B11550">
        <v>41880</v>
      </c>
      <c r="C11550">
        <v>47820</v>
      </c>
      <c r="D11550">
        <v>53820</v>
      </c>
      <c r="E11550">
        <v>59760</v>
      </c>
      <c r="F11550">
        <v>64560</v>
      </c>
      <c r="G11550">
        <v>69360</v>
      </c>
      <c r="H11550">
        <v>74160</v>
      </c>
      <c r="I11550">
        <v>78900</v>
      </c>
      <c r="J11550">
        <v>83700</v>
      </c>
      <c r="K11550" t="s">
        <v>3092</v>
      </c>
      <c r="L11550">
        <v>11</v>
      </c>
      <c r="M11550">
        <v>60</v>
      </c>
      <c r="N11550" t="s">
        <v>288</v>
      </c>
    </row>
    <row r="11551" spans="1:14" x14ac:dyDescent="0.2">
      <c r="A11551" t="s">
        <v>17310</v>
      </c>
      <c r="B11551">
        <v>41880</v>
      </c>
      <c r="C11551">
        <v>47820</v>
      </c>
      <c r="D11551">
        <v>53820</v>
      </c>
      <c r="E11551">
        <v>59760</v>
      </c>
      <c r="F11551">
        <v>64560</v>
      </c>
      <c r="G11551">
        <v>69360</v>
      </c>
      <c r="H11551">
        <v>74160</v>
      </c>
      <c r="I11551">
        <v>78900</v>
      </c>
      <c r="J11551">
        <v>83700</v>
      </c>
      <c r="K11551" t="s">
        <v>3092</v>
      </c>
      <c r="L11551">
        <v>11</v>
      </c>
      <c r="M11551">
        <v>60</v>
      </c>
      <c r="N11551" t="s">
        <v>289</v>
      </c>
    </row>
    <row r="11552" spans="1:14" x14ac:dyDescent="0.2">
      <c r="A11552" t="s">
        <v>17311</v>
      </c>
      <c r="B11552">
        <v>41880</v>
      </c>
      <c r="C11552">
        <v>47820</v>
      </c>
      <c r="D11552">
        <v>53820</v>
      </c>
      <c r="E11552">
        <v>59760</v>
      </c>
      <c r="F11552">
        <v>64560</v>
      </c>
      <c r="G11552">
        <v>69360</v>
      </c>
      <c r="H11552">
        <v>74160</v>
      </c>
      <c r="I11552">
        <v>78900</v>
      </c>
      <c r="J11552">
        <v>83700</v>
      </c>
      <c r="K11552" t="s">
        <v>3092</v>
      </c>
      <c r="L11552">
        <v>11</v>
      </c>
      <c r="M11552">
        <v>60</v>
      </c>
      <c r="N11552" t="s">
        <v>290</v>
      </c>
    </row>
    <row r="11553" spans="1:14" x14ac:dyDescent="0.2">
      <c r="A11553" t="s">
        <v>17312</v>
      </c>
      <c r="B11553">
        <v>41880</v>
      </c>
      <c r="C11553">
        <v>47820</v>
      </c>
      <c r="D11553">
        <v>53820</v>
      </c>
      <c r="E11553">
        <v>59760</v>
      </c>
      <c r="F11553">
        <v>64560</v>
      </c>
      <c r="G11553">
        <v>69360</v>
      </c>
      <c r="H11553">
        <v>74160</v>
      </c>
      <c r="I11553">
        <v>78900</v>
      </c>
      <c r="J11553">
        <v>83700</v>
      </c>
      <c r="K11553" t="s">
        <v>3092</v>
      </c>
      <c r="L11553">
        <v>11</v>
      </c>
      <c r="M11553">
        <v>60</v>
      </c>
      <c r="N11553" t="s">
        <v>291</v>
      </c>
    </row>
    <row r="11554" spans="1:14" x14ac:dyDescent="0.2">
      <c r="A11554" t="s">
        <v>17313</v>
      </c>
      <c r="B11554">
        <v>41880</v>
      </c>
      <c r="C11554">
        <v>47820</v>
      </c>
      <c r="D11554">
        <v>53820</v>
      </c>
      <c r="E11554">
        <v>59760</v>
      </c>
      <c r="F11554">
        <v>64560</v>
      </c>
      <c r="G11554">
        <v>69360</v>
      </c>
      <c r="H11554">
        <v>74160</v>
      </c>
      <c r="I11554">
        <v>78900</v>
      </c>
      <c r="J11554">
        <v>83700</v>
      </c>
      <c r="K11554" t="s">
        <v>3092</v>
      </c>
      <c r="L11554">
        <v>11</v>
      </c>
      <c r="M11554">
        <v>60</v>
      </c>
      <c r="N11554" t="s">
        <v>292</v>
      </c>
    </row>
    <row r="11555" spans="1:14" x14ac:dyDescent="0.2">
      <c r="A11555" t="s">
        <v>17314</v>
      </c>
      <c r="B11555">
        <v>41880</v>
      </c>
      <c r="C11555">
        <v>47820</v>
      </c>
      <c r="D11555">
        <v>53820</v>
      </c>
      <c r="E11555">
        <v>59760</v>
      </c>
      <c r="F11555">
        <v>64560</v>
      </c>
      <c r="G11555">
        <v>69360</v>
      </c>
      <c r="H11555">
        <v>74160</v>
      </c>
      <c r="I11555">
        <v>78900</v>
      </c>
      <c r="J11555">
        <v>83700</v>
      </c>
      <c r="K11555" t="s">
        <v>3092</v>
      </c>
      <c r="L11555">
        <v>11</v>
      </c>
      <c r="M11555">
        <v>60</v>
      </c>
      <c r="N11555" t="s">
        <v>293</v>
      </c>
    </row>
    <row r="11556" spans="1:14" x14ac:dyDescent="0.2">
      <c r="A11556" t="s">
        <v>17315</v>
      </c>
      <c r="B11556">
        <v>41880</v>
      </c>
      <c r="C11556">
        <v>47820</v>
      </c>
      <c r="D11556">
        <v>53820</v>
      </c>
      <c r="E11556">
        <v>59760</v>
      </c>
      <c r="F11556">
        <v>64560</v>
      </c>
      <c r="G11556">
        <v>69360</v>
      </c>
      <c r="H11556">
        <v>74160</v>
      </c>
      <c r="I11556">
        <v>78900</v>
      </c>
      <c r="J11556">
        <v>83700</v>
      </c>
      <c r="K11556" t="s">
        <v>3092</v>
      </c>
      <c r="L11556">
        <v>11</v>
      </c>
      <c r="M11556">
        <v>60</v>
      </c>
      <c r="N11556" t="s">
        <v>305</v>
      </c>
    </row>
    <row r="11557" spans="1:14" x14ac:dyDescent="0.2">
      <c r="A11557" t="s">
        <v>17316</v>
      </c>
      <c r="B11557">
        <v>41880</v>
      </c>
      <c r="C11557">
        <v>47820</v>
      </c>
      <c r="D11557">
        <v>53820</v>
      </c>
      <c r="E11557">
        <v>59760</v>
      </c>
      <c r="F11557">
        <v>64560</v>
      </c>
      <c r="G11557">
        <v>69360</v>
      </c>
      <c r="H11557">
        <v>74160</v>
      </c>
      <c r="I11557">
        <v>78900</v>
      </c>
      <c r="J11557">
        <v>83700</v>
      </c>
      <c r="K11557" t="s">
        <v>3092</v>
      </c>
      <c r="L11557">
        <v>13</v>
      </c>
      <c r="M11557">
        <v>60</v>
      </c>
      <c r="N11557" t="s">
        <v>4292</v>
      </c>
    </row>
    <row r="11558" spans="1:14" x14ac:dyDescent="0.2">
      <c r="A11558" t="s">
        <v>17317</v>
      </c>
      <c r="B11558">
        <v>41880</v>
      </c>
      <c r="C11558">
        <v>47820</v>
      </c>
      <c r="D11558">
        <v>53820</v>
      </c>
      <c r="E11558">
        <v>59760</v>
      </c>
      <c r="F11558">
        <v>64560</v>
      </c>
      <c r="G11558">
        <v>69360</v>
      </c>
      <c r="H11558">
        <v>74160</v>
      </c>
      <c r="I11558">
        <v>78900</v>
      </c>
      <c r="J11558">
        <v>83700</v>
      </c>
      <c r="K11558" t="s">
        <v>3092</v>
      </c>
      <c r="L11558">
        <v>13</v>
      </c>
      <c r="M11558">
        <v>60</v>
      </c>
      <c r="N11558" t="s">
        <v>306</v>
      </c>
    </row>
    <row r="11559" spans="1:14" x14ac:dyDescent="0.2">
      <c r="A11559" t="s">
        <v>17318</v>
      </c>
      <c r="B11559">
        <v>41880</v>
      </c>
      <c r="C11559">
        <v>47820</v>
      </c>
      <c r="D11559">
        <v>53820</v>
      </c>
      <c r="E11559">
        <v>59760</v>
      </c>
      <c r="F11559">
        <v>64560</v>
      </c>
      <c r="G11559">
        <v>69360</v>
      </c>
      <c r="H11559">
        <v>74160</v>
      </c>
      <c r="I11559">
        <v>78900</v>
      </c>
      <c r="J11559">
        <v>83700</v>
      </c>
      <c r="K11559" t="s">
        <v>3092</v>
      </c>
      <c r="L11559">
        <v>13</v>
      </c>
      <c r="M11559">
        <v>60</v>
      </c>
      <c r="N11559" t="s">
        <v>307</v>
      </c>
    </row>
    <row r="11560" spans="1:14" x14ac:dyDescent="0.2">
      <c r="A11560" t="s">
        <v>17319</v>
      </c>
      <c r="B11560">
        <v>41880</v>
      </c>
      <c r="C11560">
        <v>47820</v>
      </c>
      <c r="D11560">
        <v>53820</v>
      </c>
      <c r="E11560">
        <v>59760</v>
      </c>
      <c r="F11560">
        <v>64560</v>
      </c>
      <c r="G11560">
        <v>69360</v>
      </c>
      <c r="H11560">
        <v>74160</v>
      </c>
      <c r="I11560">
        <v>78900</v>
      </c>
      <c r="J11560">
        <v>83700</v>
      </c>
      <c r="K11560" t="s">
        <v>3092</v>
      </c>
      <c r="L11560">
        <v>13</v>
      </c>
      <c r="M11560">
        <v>60</v>
      </c>
      <c r="N11560" t="s">
        <v>308</v>
      </c>
    </row>
    <row r="11561" spans="1:14" x14ac:dyDescent="0.2">
      <c r="A11561" t="s">
        <v>17320</v>
      </c>
      <c r="B11561">
        <v>41880</v>
      </c>
      <c r="C11561">
        <v>47820</v>
      </c>
      <c r="D11561">
        <v>53820</v>
      </c>
      <c r="E11561">
        <v>59760</v>
      </c>
      <c r="F11561">
        <v>64560</v>
      </c>
      <c r="G11561">
        <v>69360</v>
      </c>
      <c r="H11561">
        <v>74160</v>
      </c>
      <c r="I11561">
        <v>78900</v>
      </c>
      <c r="J11561">
        <v>83700</v>
      </c>
      <c r="K11561" t="s">
        <v>3092</v>
      </c>
      <c r="L11561">
        <v>13</v>
      </c>
      <c r="M11561">
        <v>60</v>
      </c>
      <c r="N11561" t="s">
        <v>309</v>
      </c>
    </row>
    <row r="11562" spans="1:14" x14ac:dyDescent="0.2">
      <c r="A11562" t="s">
        <v>17321</v>
      </c>
      <c r="B11562">
        <v>41880</v>
      </c>
      <c r="C11562">
        <v>47820</v>
      </c>
      <c r="D11562">
        <v>53820</v>
      </c>
      <c r="E11562">
        <v>59760</v>
      </c>
      <c r="F11562">
        <v>64560</v>
      </c>
      <c r="G11562">
        <v>69360</v>
      </c>
      <c r="H11562">
        <v>74160</v>
      </c>
      <c r="I11562">
        <v>78900</v>
      </c>
      <c r="J11562">
        <v>83700</v>
      </c>
      <c r="K11562" t="s">
        <v>3092</v>
      </c>
      <c r="L11562">
        <v>13</v>
      </c>
      <c r="M11562">
        <v>60</v>
      </c>
      <c r="N11562" t="s">
        <v>310</v>
      </c>
    </row>
    <row r="11563" spans="1:14" x14ac:dyDescent="0.2">
      <c r="A11563" t="s">
        <v>17322</v>
      </c>
      <c r="B11563">
        <v>41880</v>
      </c>
      <c r="C11563">
        <v>47820</v>
      </c>
      <c r="D11563">
        <v>53820</v>
      </c>
      <c r="E11563">
        <v>59760</v>
      </c>
      <c r="F11563">
        <v>64560</v>
      </c>
      <c r="G11563">
        <v>69360</v>
      </c>
      <c r="H11563">
        <v>74160</v>
      </c>
      <c r="I11563">
        <v>78900</v>
      </c>
      <c r="J11563">
        <v>83700</v>
      </c>
      <c r="K11563" t="s">
        <v>3092</v>
      </c>
      <c r="L11563">
        <v>13</v>
      </c>
      <c r="M11563">
        <v>60</v>
      </c>
      <c r="N11563" t="s">
        <v>311</v>
      </c>
    </row>
    <row r="11564" spans="1:14" x14ac:dyDescent="0.2">
      <c r="A11564" t="s">
        <v>17323</v>
      </c>
      <c r="B11564">
        <v>41880</v>
      </c>
      <c r="C11564">
        <v>47820</v>
      </c>
      <c r="D11564">
        <v>53820</v>
      </c>
      <c r="E11564">
        <v>59760</v>
      </c>
      <c r="F11564">
        <v>64560</v>
      </c>
      <c r="G11564">
        <v>69360</v>
      </c>
      <c r="H11564">
        <v>74160</v>
      </c>
      <c r="I11564">
        <v>78900</v>
      </c>
      <c r="J11564">
        <v>83700</v>
      </c>
      <c r="K11564" t="s">
        <v>3092</v>
      </c>
      <c r="L11564">
        <v>13</v>
      </c>
      <c r="M11564">
        <v>60</v>
      </c>
      <c r="N11564" t="s">
        <v>312</v>
      </c>
    </row>
    <row r="11565" spans="1:14" x14ac:dyDescent="0.2">
      <c r="A11565" t="s">
        <v>17324</v>
      </c>
      <c r="B11565">
        <v>41880</v>
      </c>
      <c r="C11565">
        <v>47820</v>
      </c>
      <c r="D11565">
        <v>53820</v>
      </c>
      <c r="E11565">
        <v>59760</v>
      </c>
      <c r="F11565">
        <v>64560</v>
      </c>
      <c r="G11565">
        <v>69360</v>
      </c>
      <c r="H11565">
        <v>74160</v>
      </c>
      <c r="I11565">
        <v>78900</v>
      </c>
      <c r="J11565">
        <v>83700</v>
      </c>
      <c r="K11565" t="s">
        <v>3092</v>
      </c>
      <c r="L11565">
        <v>13</v>
      </c>
      <c r="M11565">
        <v>60</v>
      </c>
      <c r="N11565" t="s">
        <v>313</v>
      </c>
    </row>
    <row r="11566" spans="1:14" x14ac:dyDescent="0.2">
      <c r="A11566" t="s">
        <v>17325</v>
      </c>
      <c r="B11566">
        <v>41880</v>
      </c>
      <c r="C11566">
        <v>47820</v>
      </c>
      <c r="D11566">
        <v>53820</v>
      </c>
      <c r="E11566">
        <v>59760</v>
      </c>
      <c r="F11566">
        <v>64560</v>
      </c>
      <c r="G11566">
        <v>69360</v>
      </c>
      <c r="H11566">
        <v>74160</v>
      </c>
      <c r="I11566">
        <v>78900</v>
      </c>
      <c r="J11566">
        <v>83700</v>
      </c>
      <c r="K11566" t="s">
        <v>3092</v>
      </c>
      <c r="L11566">
        <v>13</v>
      </c>
      <c r="M11566">
        <v>60</v>
      </c>
      <c r="N11566" t="s">
        <v>314</v>
      </c>
    </row>
    <row r="11567" spans="1:14" x14ac:dyDescent="0.2">
      <c r="A11567" t="s">
        <v>17326</v>
      </c>
      <c r="B11567">
        <v>41880</v>
      </c>
      <c r="C11567">
        <v>47820</v>
      </c>
      <c r="D11567">
        <v>53820</v>
      </c>
      <c r="E11567">
        <v>59760</v>
      </c>
      <c r="F11567">
        <v>64560</v>
      </c>
      <c r="G11567">
        <v>69360</v>
      </c>
      <c r="H11567">
        <v>74160</v>
      </c>
      <c r="I11567">
        <v>78900</v>
      </c>
      <c r="J11567">
        <v>83700</v>
      </c>
      <c r="K11567" t="s">
        <v>3092</v>
      </c>
      <c r="L11567">
        <v>13</v>
      </c>
      <c r="M11567">
        <v>60</v>
      </c>
      <c r="N11567" t="s">
        <v>315</v>
      </c>
    </row>
    <row r="11568" spans="1:14" x14ac:dyDescent="0.2">
      <c r="A11568" t="s">
        <v>17327</v>
      </c>
      <c r="B11568">
        <v>41880</v>
      </c>
      <c r="C11568">
        <v>47820</v>
      </c>
      <c r="D11568">
        <v>53820</v>
      </c>
      <c r="E11568">
        <v>59760</v>
      </c>
      <c r="F11568">
        <v>64560</v>
      </c>
      <c r="G11568">
        <v>69360</v>
      </c>
      <c r="H11568">
        <v>74160</v>
      </c>
      <c r="I11568">
        <v>78900</v>
      </c>
      <c r="J11568">
        <v>83700</v>
      </c>
      <c r="K11568" t="s">
        <v>3092</v>
      </c>
      <c r="L11568">
        <v>13</v>
      </c>
      <c r="M11568">
        <v>60</v>
      </c>
      <c r="N11568" t="s">
        <v>316</v>
      </c>
    </row>
    <row r="11569" spans="1:14" x14ac:dyDescent="0.2">
      <c r="A11569" t="s">
        <v>17328</v>
      </c>
      <c r="B11569">
        <v>41880</v>
      </c>
      <c r="C11569">
        <v>47820</v>
      </c>
      <c r="D11569">
        <v>53820</v>
      </c>
      <c r="E11569">
        <v>59760</v>
      </c>
      <c r="F11569">
        <v>64560</v>
      </c>
      <c r="G11569">
        <v>69360</v>
      </c>
      <c r="H11569">
        <v>74160</v>
      </c>
      <c r="I11569">
        <v>78900</v>
      </c>
      <c r="J11569">
        <v>83700</v>
      </c>
      <c r="K11569" t="s">
        <v>3092</v>
      </c>
      <c r="L11569">
        <v>13</v>
      </c>
      <c r="M11569">
        <v>60</v>
      </c>
      <c r="N11569" t="s">
        <v>317</v>
      </c>
    </row>
    <row r="11570" spans="1:14" x14ac:dyDescent="0.2">
      <c r="A11570" t="s">
        <v>17329</v>
      </c>
      <c r="B11570">
        <v>41880</v>
      </c>
      <c r="C11570">
        <v>47820</v>
      </c>
      <c r="D11570">
        <v>53820</v>
      </c>
      <c r="E11570">
        <v>59760</v>
      </c>
      <c r="F11570">
        <v>64560</v>
      </c>
      <c r="G11570">
        <v>69360</v>
      </c>
      <c r="H11570">
        <v>74160</v>
      </c>
      <c r="I11570">
        <v>78900</v>
      </c>
      <c r="J11570">
        <v>83700</v>
      </c>
      <c r="K11570" t="s">
        <v>3092</v>
      </c>
      <c r="L11570">
        <v>13</v>
      </c>
      <c r="M11570">
        <v>60</v>
      </c>
      <c r="N11570" t="s">
        <v>318</v>
      </c>
    </row>
    <row r="11571" spans="1:14" x14ac:dyDescent="0.2">
      <c r="A11571" t="s">
        <v>17330</v>
      </c>
      <c r="B11571">
        <v>41880</v>
      </c>
      <c r="C11571">
        <v>47820</v>
      </c>
      <c r="D11571">
        <v>53820</v>
      </c>
      <c r="E11571">
        <v>59760</v>
      </c>
      <c r="F11571">
        <v>64560</v>
      </c>
      <c r="G11571">
        <v>69360</v>
      </c>
      <c r="H11571">
        <v>74160</v>
      </c>
      <c r="I11571">
        <v>78900</v>
      </c>
      <c r="J11571">
        <v>83700</v>
      </c>
      <c r="K11571" t="s">
        <v>3092</v>
      </c>
      <c r="L11571">
        <v>13</v>
      </c>
      <c r="M11571">
        <v>60</v>
      </c>
      <c r="N11571" t="s">
        <v>4293</v>
      </c>
    </row>
    <row r="11572" spans="1:14" x14ac:dyDescent="0.2">
      <c r="A11572" t="s">
        <v>17331</v>
      </c>
      <c r="B11572">
        <v>41880</v>
      </c>
      <c r="C11572">
        <v>47820</v>
      </c>
      <c r="D11572">
        <v>53820</v>
      </c>
      <c r="E11572">
        <v>59760</v>
      </c>
      <c r="F11572">
        <v>64560</v>
      </c>
      <c r="G11572">
        <v>69360</v>
      </c>
      <c r="H11572">
        <v>74160</v>
      </c>
      <c r="I11572">
        <v>78900</v>
      </c>
      <c r="J11572">
        <v>83700</v>
      </c>
      <c r="K11572" t="s">
        <v>3092</v>
      </c>
      <c r="L11572">
        <v>13</v>
      </c>
      <c r="M11572">
        <v>60</v>
      </c>
      <c r="N11572" t="s">
        <v>319</v>
      </c>
    </row>
    <row r="11573" spans="1:14" x14ac:dyDescent="0.2">
      <c r="A11573" t="s">
        <v>17332</v>
      </c>
      <c r="B11573">
        <v>41880</v>
      </c>
      <c r="C11573">
        <v>47820</v>
      </c>
      <c r="D11573">
        <v>53820</v>
      </c>
      <c r="E11573">
        <v>59760</v>
      </c>
      <c r="F11573">
        <v>64560</v>
      </c>
      <c r="G11573">
        <v>69360</v>
      </c>
      <c r="H11573">
        <v>74160</v>
      </c>
      <c r="I11573">
        <v>78900</v>
      </c>
      <c r="J11573">
        <v>83700</v>
      </c>
      <c r="K11573" t="s">
        <v>3092</v>
      </c>
      <c r="L11573">
        <v>13</v>
      </c>
      <c r="M11573">
        <v>60</v>
      </c>
      <c r="N11573" t="s">
        <v>320</v>
      </c>
    </row>
    <row r="11574" spans="1:14" x14ac:dyDescent="0.2">
      <c r="A11574" t="s">
        <v>17333</v>
      </c>
      <c r="B11574">
        <v>41880</v>
      </c>
      <c r="C11574">
        <v>47820</v>
      </c>
      <c r="D11574">
        <v>53820</v>
      </c>
      <c r="E11574">
        <v>59760</v>
      </c>
      <c r="F11574">
        <v>64560</v>
      </c>
      <c r="G11574">
        <v>69360</v>
      </c>
      <c r="H11574">
        <v>74160</v>
      </c>
      <c r="I11574">
        <v>78900</v>
      </c>
      <c r="J11574">
        <v>83700</v>
      </c>
      <c r="K11574" t="s">
        <v>3092</v>
      </c>
      <c r="L11574">
        <v>13</v>
      </c>
      <c r="M11574">
        <v>60</v>
      </c>
      <c r="N11574" t="s">
        <v>321</v>
      </c>
    </row>
    <row r="11575" spans="1:14" x14ac:dyDescent="0.2">
      <c r="A11575" t="s">
        <v>17334</v>
      </c>
      <c r="B11575">
        <v>41880</v>
      </c>
      <c r="C11575">
        <v>47820</v>
      </c>
      <c r="D11575">
        <v>53820</v>
      </c>
      <c r="E11575">
        <v>59760</v>
      </c>
      <c r="F11575">
        <v>64560</v>
      </c>
      <c r="G11575">
        <v>69360</v>
      </c>
      <c r="H11575">
        <v>74160</v>
      </c>
      <c r="I11575">
        <v>78900</v>
      </c>
      <c r="J11575">
        <v>83700</v>
      </c>
      <c r="K11575" t="s">
        <v>3092</v>
      </c>
      <c r="L11575">
        <v>13</v>
      </c>
      <c r="M11575">
        <v>60</v>
      </c>
      <c r="N11575" t="s">
        <v>322</v>
      </c>
    </row>
    <row r="11576" spans="1:14" x14ac:dyDescent="0.2">
      <c r="A11576" t="s">
        <v>17335</v>
      </c>
      <c r="B11576">
        <v>41880</v>
      </c>
      <c r="C11576">
        <v>47820</v>
      </c>
      <c r="D11576">
        <v>53820</v>
      </c>
      <c r="E11576">
        <v>59760</v>
      </c>
      <c r="F11576">
        <v>64560</v>
      </c>
      <c r="G11576">
        <v>69360</v>
      </c>
      <c r="H11576">
        <v>74160</v>
      </c>
      <c r="I11576">
        <v>78900</v>
      </c>
      <c r="J11576">
        <v>83700</v>
      </c>
      <c r="K11576" t="s">
        <v>3092</v>
      </c>
      <c r="L11576">
        <v>13</v>
      </c>
      <c r="M11576">
        <v>60</v>
      </c>
      <c r="N11576" t="s">
        <v>323</v>
      </c>
    </row>
    <row r="11577" spans="1:14" x14ac:dyDescent="0.2">
      <c r="A11577" t="s">
        <v>17336</v>
      </c>
      <c r="B11577">
        <v>41880</v>
      </c>
      <c r="C11577">
        <v>47820</v>
      </c>
      <c r="D11577">
        <v>53820</v>
      </c>
      <c r="E11577">
        <v>59760</v>
      </c>
      <c r="F11577">
        <v>64560</v>
      </c>
      <c r="G11577">
        <v>69360</v>
      </c>
      <c r="H11577">
        <v>74160</v>
      </c>
      <c r="I11577">
        <v>78900</v>
      </c>
      <c r="J11577">
        <v>83700</v>
      </c>
      <c r="K11577" t="s">
        <v>3092</v>
      </c>
      <c r="L11577">
        <v>13</v>
      </c>
      <c r="M11577">
        <v>60</v>
      </c>
      <c r="N11577" t="s">
        <v>4294</v>
      </c>
    </row>
    <row r="11578" spans="1:14" x14ac:dyDescent="0.2">
      <c r="A11578" t="s">
        <v>17337</v>
      </c>
      <c r="B11578">
        <v>41880</v>
      </c>
      <c r="C11578">
        <v>47820</v>
      </c>
      <c r="D11578">
        <v>53820</v>
      </c>
      <c r="E11578">
        <v>59760</v>
      </c>
      <c r="F11578">
        <v>64560</v>
      </c>
      <c r="G11578">
        <v>69360</v>
      </c>
      <c r="H11578">
        <v>74160</v>
      </c>
      <c r="I11578">
        <v>78900</v>
      </c>
      <c r="J11578">
        <v>83700</v>
      </c>
      <c r="K11578" t="s">
        <v>3092</v>
      </c>
      <c r="L11578">
        <v>13</v>
      </c>
      <c r="M11578">
        <v>60</v>
      </c>
      <c r="N11578" t="s">
        <v>324</v>
      </c>
    </row>
    <row r="11579" spans="1:14" x14ac:dyDescent="0.2">
      <c r="A11579" t="s">
        <v>17338</v>
      </c>
      <c r="B11579">
        <v>41880</v>
      </c>
      <c r="C11579">
        <v>47820</v>
      </c>
      <c r="D11579">
        <v>53820</v>
      </c>
      <c r="E11579">
        <v>59760</v>
      </c>
      <c r="F11579">
        <v>64560</v>
      </c>
      <c r="G11579">
        <v>69360</v>
      </c>
      <c r="H11579">
        <v>74160</v>
      </c>
      <c r="I11579">
        <v>78900</v>
      </c>
      <c r="J11579">
        <v>83700</v>
      </c>
      <c r="K11579" t="s">
        <v>3092</v>
      </c>
      <c r="L11579">
        <v>13</v>
      </c>
      <c r="M11579">
        <v>60</v>
      </c>
      <c r="N11579" t="s">
        <v>325</v>
      </c>
    </row>
    <row r="11580" spans="1:14" x14ac:dyDescent="0.2">
      <c r="A11580" t="s">
        <v>17339</v>
      </c>
      <c r="B11580">
        <v>41880</v>
      </c>
      <c r="C11580">
        <v>47820</v>
      </c>
      <c r="D11580">
        <v>53820</v>
      </c>
      <c r="E11580">
        <v>59760</v>
      </c>
      <c r="F11580">
        <v>64560</v>
      </c>
      <c r="G11580">
        <v>69360</v>
      </c>
      <c r="H11580">
        <v>74160</v>
      </c>
      <c r="I11580">
        <v>78900</v>
      </c>
      <c r="J11580">
        <v>83700</v>
      </c>
      <c r="K11580" t="s">
        <v>3092</v>
      </c>
      <c r="L11580">
        <v>15</v>
      </c>
      <c r="M11580">
        <v>60</v>
      </c>
      <c r="N11580" t="s">
        <v>5759</v>
      </c>
    </row>
    <row r="11581" spans="1:14" x14ac:dyDescent="0.2">
      <c r="A11581" t="s">
        <v>17340</v>
      </c>
      <c r="B11581">
        <v>41880</v>
      </c>
      <c r="C11581">
        <v>47820</v>
      </c>
      <c r="D11581">
        <v>53820</v>
      </c>
      <c r="E11581">
        <v>59760</v>
      </c>
      <c r="F11581">
        <v>64560</v>
      </c>
      <c r="G11581">
        <v>69360</v>
      </c>
      <c r="H11581">
        <v>74160</v>
      </c>
      <c r="I11581">
        <v>78900</v>
      </c>
      <c r="J11581">
        <v>83700</v>
      </c>
      <c r="K11581" t="s">
        <v>3092</v>
      </c>
      <c r="L11581">
        <v>15</v>
      </c>
      <c r="M11581">
        <v>60</v>
      </c>
      <c r="N11581" t="s">
        <v>327</v>
      </c>
    </row>
    <row r="11582" spans="1:14" x14ac:dyDescent="0.2">
      <c r="A11582" t="s">
        <v>17341</v>
      </c>
      <c r="B11582">
        <v>41880</v>
      </c>
      <c r="C11582">
        <v>47820</v>
      </c>
      <c r="D11582">
        <v>53820</v>
      </c>
      <c r="E11582">
        <v>59760</v>
      </c>
      <c r="F11582">
        <v>64560</v>
      </c>
      <c r="G11582">
        <v>69360</v>
      </c>
      <c r="H11582">
        <v>74160</v>
      </c>
      <c r="I11582">
        <v>78900</v>
      </c>
      <c r="J11582">
        <v>83700</v>
      </c>
      <c r="K11582" t="s">
        <v>3092</v>
      </c>
      <c r="L11582">
        <v>15</v>
      </c>
      <c r="M11582">
        <v>60</v>
      </c>
      <c r="N11582" t="s">
        <v>328</v>
      </c>
    </row>
    <row r="11583" spans="1:14" x14ac:dyDescent="0.2">
      <c r="A11583" t="s">
        <v>17342</v>
      </c>
      <c r="B11583">
        <v>41880</v>
      </c>
      <c r="C11583">
        <v>47820</v>
      </c>
      <c r="D11583">
        <v>53820</v>
      </c>
      <c r="E11583">
        <v>59760</v>
      </c>
      <c r="F11583">
        <v>64560</v>
      </c>
      <c r="G11583">
        <v>69360</v>
      </c>
      <c r="H11583">
        <v>74160</v>
      </c>
      <c r="I11583">
        <v>78900</v>
      </c>
      <c r="J11583">
        <v>83700</v>
      </c>
      <c r="K11583" t="s">
        <v>3092</v>
      </c>
      <c r="L11583">
        <v>15</v>
      </c>
      <c r="M11583">
        <v>60</v>
      </c>
      <c r="N11583" t="s">
        <v>329</v>
      </c>
    </row>
    <row r="11584" spans="1:14" x14ac:dyDescent="0.2">
      <c r="A11584" t="s">
        <v>17343</v>
      </c>
      <c r="B11584">
        <v>41880</v>
      </c>
      <c r="C11584">
        <v>47820</v>
      </c>
      <c r="D11584">
        <v>53820</v>
      </c>
      <c r="E11584">
        <v>59760</v>
      </c>
      <c r="F11584">
        <v>64560</v>
      </c>
      <c r="G11584">
        <v>69360</v>
      </c>
      <c r="H11584">
        <v>74160</v>
      </c>
      <c r="I11584">
        <v>78900</v>
      </c>
      <c r="J11584">
        <v>83700</v>
      </c>
      <c r="K11584" t="s">
        <v>3092</v>
      </c>
      <c r="L11584">
        <v>15</v>
      </c>
      <c r="M11584">
        <v>60</v>
      </c>
      <c r="N11584" t="s">
        <v>4295</v>
      </c>
    </row>
    <row r="11585" spans="1:14" x14ac:dyDescent="0.2">
      <c r="A11585" t="s">
        <v>17344</v>
      </c>
      <c r="B11585">
        <v>41880</v>
      </c>
      <c r="C11585">
        <v>47820</v>
      </c>
      <c r="D11585">
        <v>53820</v>
      </c>
      <c r="E11585">
        <v>59760</v>
      </c>
      <c r="F11585">
        <v>64560</v>
      </c>
      <c r="G11585">
        <v>69360</v>
      </c>
      <c r="H11585">
        <v>74160</v>
      </c>
      <c r="I11585">
        <v>78900</v>
      </c>
      <c r="J11585">
        <v>83700</v>
      </c>
      <c r="K11585" t="s">
        <v>3092</v>
      </c>
      <c r="L11585">
        <v>15</v>
      </c>
      <c r="M11585">
        <v>60</v>
      </c>
      <c r="N11585" t="s">
        <v>330</v>
      </c>
    </row>
    <row r="11586" spans="1:14" x14ac:dyDescent="0.2">
      <c r="A11586" t="s">
        <v>17345</v>
      </c>
      <c r="B11586">
        <v>41880</v>
      </c>
      <c r="C11586">
        <v>47820</v>
      </c>
      <c r="D11586">
        <v>53820</v>
      </c>
      <c r="E11586">
        <v>59760</v>
      </c>
      <c r="F11586">
        <v>64560</v>
      </c>
      <c r="G11586">
        <v>69360</v>
      </c>
      <c r="H11586">
        <v>74160</v>
      </c>
      <c r="I11586">
        <v>78900</v>
      </c>
      <c r="J11586">
        <v>83700</v>
      </c>
      <c r="K11586" t="s">
        <v>3092</v>
      </c>
      <c r="L11586">
        <v>15</v>
      </c>
      <c r="M11586">
        <v>60</v>
      </c>
      <c r="N11586" t="s">
        <v>331</v>
      </c>
    </row>
    <row r="11587" spans="1:14" x14ac:dyDescent="0.2">
      <c r="A11587" t="s">
        <v>17346</v>
      </c>
      <c r="B11587">
        <v>41880</v>
      </c>
      <c r="C11587">
        <v>47820</v>
      </c>
      <c r="D11587">
        <v>53820</v>
      </c>
      <c r="E11587">
        <v>59760</v>
      </c>
      <c r="F11587">
        <v>64560</v>
      </c>
      <c r="G11587">
        <v>69360</v>
      </c>
      <c r="H11587">
        <v>74160</v>
      </c>
      <c r="I11587">
        <v>78900</v>
      </c>
      <c r="J11587">
        <v>83700</v>
      </c>
      <c r="K11587" t="s">
        <v>3092</v>
      </c>
      <c r="L11587">
        <v>15</v>
      </c>
      <c r="M11587">
        <v>60</v>
      </c>
      <c r="N11587" t="s">
        <v>332</v>
      </c>
    </row>
    <row r="11588" spans="1:14" x14ac:dyDescent="0.2">
      <c r="A11588" t="s">
        <v>17347</v>
      </c>
      <c r="B11588">
        <v>41880</v>
      </c>
      <c r="C11588">
        <v>47820</v>
      </c>
      <c r="D11588">
        <v>53820</v>
      </c>
      <c r="E11588">
        <v>59760</v>
      </c>
      <c r="F11588">
        <v>64560</v>
      </c>
      <c r="G11588">
        <v>69360</v>
      </c>
      <c r="H11588">
        <v>74160</v>
      </c>
      <c r="I11588">
        <v>78900</v>
      </c>
      <c r="J11588">
        <v>83700</v>
      </c>
      <c r="K11588" t="s">
        <v>3092</v>
      </c>
      <c r="L11588">
        <v>15</v>
      </c>
      <c r="M11588">
        <v>60</v>
      </c>
      <c r="N11588" t="s">
        <v>333</v>
      </c>
    </row>
    <row r="11589" spans="1:14" x14ac:dyDescent="0.2">
      <c r="A11589" t="s">
        <v>17348</v>
      </c>
      <c r="B11589">
        <v>41880</v>
      </c>
      <c r="C11589">
        <v>47820</v>
      </c>
      <c r="D11589">
        <v>53820</v>
      </c>
      <c r="E11589">
        <v>59760</v>
      </c>
      <c r="F11589">
        <v>64560</v>
      </c>
      <c r="G11589">
        <v>69360</v>
      </c>
      <c r="H11589">
        <v>74160</v>
      </c>
      <c r="I11589">
        <v>78900</v>
      </c>
      <c r="J11589">
        <v>83700</v>
      </c>
      <c r="K11589" t="s">
        <v>3092</v>
      </c>
      <c r="L11589">
        <v>15</v>
      </c>
      <c r="M11589">
        <v>60</v>
      </c>
      <c r="N11589" t="s">
        <v>334</v>
      </c>
    </row>
    <row r="11590" spans="1:14" x14ac:dyDescent="0.2">
      <c r="A11590" t="s">
        <v>17349</v>
      </c>
      <c r="B11590">
        <v>41880</v>
      </c>
      <c r="C11590">
        <v>47820</v>
      </c>
      <c r="D11590">
        <v>53820</v>
      </c>
      <c r="E11590">
        <v>59760</v>
      </c>
      <c r="F11590">
        <v>64560</v>
      </c>
      <c r="G11590">
        <v>69360</v>
      </c>
      <c r="H11590">
        <v>74160</v>
      </c>
      <c r="I11590">
        <v>78900</v>
      </c>
      <c r="J11590">
        <v>83700</v>
      </c>
      <c r="K11590" t="s">
        <v>3092</v>
      </c>
      <c r="L11590">
        <v>15</v>
      </c>
      <c r="M11590">
        <v>60</v>
      </c>
      <c r="N11590" t="s">
        <v>335</v>
      </c>
    </row>
    <row r="11591" spans="1:14" x14ac:dyDescent="0.2">
      <c r="A11591" t="s">
        <v>17350</v>
      </c>
      <c r="B11591">
        <v>41880</v>
      </c>
      <c r="C11591">
        <v>47820</v>
      </c>
      <c r="D11591">
        <v>53820</v>
      </c>
      <c r="E11591">
        <v>59760</v>
      </c>
      <c r="F11591">
        <v>64560</v>
      </c>
      <c r="G11591">
        <v>69360</v>
      </c>
      <c r="H11591">
        <v>74160</v>
      </c>
      <c r="I11591">
        <v>78900</v>
      </c>
      <c r="J11591">
        <v>83700</v>
      </c>
      <c r="K11591" t="s">
        <v>3092</v>
      </c>
      <c r="L11591">
        <v>15</v>
      </c>
      <c r="M11591">
        <v>60</v>
      </c>
      <c r="N11591" t="s">
        <v>336</v>
      </c>
    </row>
    <row r="11592" spans="1:14" x14ac:dyDescent="0.2">
      <c r="A11592" t="s">
        <v>17351</v>
      </c>
      <c r="B11592">
        <v>41880</v>
      </c>
      <c r="C11592">
        <v>47820</v>
      </c>
      <c r="D11592">
        <v>53820</v>
      </c>
      <c r="E11592">
        <v>59760</v>
      </c>
      <c r="F11592">
        <v>64560</v>
      </c>
      <c r="G11592">
        <v>69360</v>
      </c>
      <c r="H11592">
        <v>74160</v>
      </c>
      <c r="I11592">
        <v>78900</v>
      </c>
      <c r="J11592">
        <v>83700</v>
      </c>
      <c r="K11592" t="s">
        <v>3092</v>
      </c>
      <c r="L11592">
        <v>15</v>
      </c>
      <c r="M11592">
        <v>60</v>
      </c>
      <c r="N11592" t="s">
        <v>337</v>
      </c>
    </row>
    <row r="11593" spans="1:14" x14ac:dyDescent="0.2">
      <c r="A11593" t="s">
        <v>17352</v>
      </c>
      <c r="B11593">
        <v>41880</v>
      </c>
      <c r="C11593">
        <v>47820</v>
      </c>
      <c r="D11593">
        <v>53820</v>
      </c>
      <c r="E11593">
        <v>59760</v>
      </c>
      <c r="F11593">
        <v>64560</v>
      </c>
      <c r="G11593">
        <v>69360</v>
      </c>
      <c r="H11593">
        <v>74160</v>
      </c>
      <c r="I11593">
        <v>78900</v>
      </c>
      <c r="J11593">
        <v>83700</v>
      </c>
      <c r="K11593" t="s">
        <v>3092</v>
      </c>
      <c r="L11593">
        <v>15</v>
      </c>
      <c r="M11593">
        <v>60</v>
      </c>
      <c r="N11593" t="s">
        <v>338</v>
      </c>
    </row>
    <row r="11594" spans="1:14" x14ac:dyDescent="0.2">
      <c r="A11594" t="s">
        <v>17353</v>
      </c>
      <c r="B11594">
        <v>41880</v>
      </c>
      <c r="C11594">
        <v>47820</v>
      </c>
      <c r="D11594">
        <v>53820</v>
      </c>
      <c r="E11594">
        <v>59760</v>
      </c>
      <c r="F11594">
        <v>64560</v>
      </c>
      <c r="G11594">
        <v>69360</v>
      </c>
      <c r="H11594">
        <v>74160</v>
      </c>
      <c r="I11594">
        <v>78900</v>
      </c>
      <c r="J11594">
        <v>83700</v>
      </c>
      <c r="K11594" t="s">
        <v>3092</v>
      </c>
      <c r="L11594">
        <v>15</v>
      </c>
      <c r="M11594">
        <v>60</v>
      </c>
      <c r="N11594" t="s">
        <v>340</v>
      </c>
    </row>
    <row r="11595" spans="1:14" x14ac:dyDescent="0.2">
      <c r="A11595" t="s">
        <v>17354</v>
      </c>
      <c r="B11595">
        <v>41880</v>
      </c>
      <c r="C11595">
        <v>47820</v>
      </c>
      <c r="D11595">
        <v>53820</v>
      </c>
      <c r="E11595">
        <v>59760</v>
      </c>
      <c r="F11595">
        <v>64560</v>
      </c>
      <c r="G11595">
        <v>69360</v>
      </c>
      <c r="H11595">
        <v>74160</v>
      </c>
      <c r="I11595">
        <v>78900</v>
      </c>
      <c r="J11595">
        <v>83700</v>
      </c>
      <c r="K11595" t="s">
        <v>3092</v>
      </c>
      <c r="L11595">
        <v>15</v>
      </c>
      <c r="M11595">
        <v>60</v>
      </c>
      <c r="N11595" t="s">
        <v>339</v>
      </c>
    </row>
    <row r="11596" spans="1:14" x14ac:dyDescent="0.2">
      <c r="A11596" t="s">
        <v>17355</v>
      </c>
      <c r="B11596">
        <v>41880</v>
      </c>
      <c r="C11596">
        <v>47820</v>
      </c>
      <c r="D11596">
        <v>53820</v>
      </c>
      <c r="E11596">
        <v>59760</v>
      </c>
      <c r="F11596">
        <v>64560</v>
      </c>
      <c r="G11596">
        <v>69360</v>
      </c>
      <c r="H11596">
        <v>74160</v>
      </c>
      <c r="I11596">
        <v>78900</v>
      </c>
      <c r="J11596">
        <v>83700</v>
      </c>
      <c r="K11596" t="s">
        <v>3092</v>
      </c>
      <c r="L11596">
        <v>15</v>
      </c>
      <c r="M11596">
        <v>60</v>
      </c>
      <c r="N11596" t="s">
        <v>341</v>
      </c>
    </row>
    <row r="11597" spans="1:14" x14ac:dyDescent="0.2">
      <c r="A11597" t="s">
        <v>17356</v>
      </c>
      <c r="B11597">
        <v>41880</v>
      </c>
      <c r="C11597">
        <v>47820</v>
      </c>
      <c r="D11597">
        <v>53820</v>
      </c>
      <c r="E11597">
        <v>59760</v>
      </c>
      <c r="F11597">
        <v>64560</v>
      </c>
      <c r="G11597">
        <v>69360</v>
      </c>
      <c r="H11597">
        <v>74160</v>
      </c>
      <c r="I11597">
        <v>78900</v>
      </c>
      <c r="J11597">
        <v>83700</v>
      </c>
      <c r="K11597" t="s">
        <v>3092</v>
      </c>
      <c r="L11597">
        <v>15</v>
      </c>
      <c r="M11597">
        <v>60</v>
      </c>
      <c r="N11597" t="s">
        <v>342</v>
      </c>
    </row>
    <row r="11598" spans="1:14" x14ac:dyDescent="0.2">
      <c r="A11598" t="s">
        <v>17357</v>
      </c>
      <c r="B11598">
        <v>41880</v>
      </c>
      <c r="C11598">
        <v>47820</v>
      </c>
      <c r="D11598">
        <v>53820</v>
      </c>
      <c r="E11598">
        <v>59760</v>
      </c>
      <c r="F11598">
        <v>64560</v>
      </c>
      <c r="G11598">
        <v>69360</v>
      </c>
      <c r="H11598">
        <v>74160</v>
      </c>
      <c r="I11598">
        <v>78900</v>
      </c>
      <c r="J11598">
        <v>83700</v>
      </c>
      <c r="K11598" t="s">
        <v>3092</v>
      </c>
      <c r="L11598">
        <v>15</v>
      </c>
      <c r="M11598">
        <v>60</v>
      </c>
      <c r="N11598" t="s">
        <v>343</v>
      </c>
    </row>
    <row r="11599" spans="1:14" x14ac:dyDescent="0.2">
      <c r="A11599" t="s">
        <v>17358</v>
      </c>
      <c r="B11599">
        <v>41880</v>
      </c>
      <c r="C11599">
        <v>47820</v>
      </c>
      <c r="D11599">
        <v>53820</v>
      </c>
      <c r="E11599">
        <v>59760</v>
      </c>
      <c r="F11599">
        <v>64560</v>
      </c>
      <c r="G11599">
        <v>69360</v>
      </c>
      <c r="H11599">
        <v>74160</v>
      </c>
      <c r="I11599">
        <v>78900</v>
      </c>
      <c r="J11599">
        <v>83700</v>
      </c>
      <c r="K11599" t="s">
        <v>3092</v>
      </c>
      <c r="L11599">
        <v>15</v>
      </c>
      <c r="M11599">
        <v>60</v>
      </c>
      <c r="N11599" t="s">
        <v>344</v>
      </c>
    </row>
    <row r="11600" spans="1:14" x14ac:dyDescent="0.2">
      <c r="A11600" t="s">
        <v>17359</v>
      </c>
      <c r="B11600">
        <v>62340</v>
      </c>
      <c r="C11600">
        <v>71280</v>
      </c>
      <c r="D11600">
        <v>80160</v>
      </c>
      <c r="E11600">
        <v>89040</v>
      </c>
      <c r="F11600">
        <v>96180</v>
      </c>
      <c r="G11600">
        <v>103320</v>
      </c>
      <c r="H11600">
        <v>110460</v>
      </c>
      <c r="I11600">
        <v>117540</v>
      </c>
      <c r="J11600">
        <v>124680</v>
      </c>
      <c r="K11600" t="s">
        <v>3092</v>
      </c>
      <c r="L11600">
        <v>17</v>
      </c>
      <c r="M11600">
        <v>60</v>
      </c>
      <c r="N11600" t="s">
        <v>345</v>
      </c>
    </row>
    <row r="11601" spans="1:14" x14ac:dyDescent="0.2">
      <c r="A11601" t="s">
        <v>17360</v>
      </c>
      <c r="B11601">
        <v>62340</v>
      </c>
      <c r="C11601">
        <v>71280</v>
      </c>
      <c r="D11601">
        <v>80160</v>
      </c>
      <c r="E11601">
        <v>89040</v>
      </c>
      <c r="F11601">
        <v>96180</v>
      </c>
      <c r="G11601">
        <v>103320</v>
      </c>
      <c r="H11601">
        <v>110460</v>
      </c>
      <c r="I11601">
        <v>117540</v>
      </c>
      <c r="J11601">
        <v>124680</v>
      </c>
      <c r="K11601" t="s">
        <v>3092</v>
      </c>
      <c r="L11601">
        <v>17</v>
      </c>
      <c r="M11601">
        <v>60</v>
      </c>
      <c r="N11601" t="s">
        <v>346</v>
      </c>
    </row>
    <row r="11602" spans="1:14" x14ac:dyDescent="0.2">
      <c r="A11602" t="s">
        <v>17361</v>
      </c>
      <c r="B11602">
        <v>62340</v>
      </c>
      <c r="C11602">
        <v>71280</v>
      </c>
      <c r="D11602">
        <v>80160</v>
      </c>
      <c r="E11602">
        <v>89040</v>
      </c>
      <c r="F11602">
        <v>96180</v>
      </c>
      <c r="G11602">
        <v>103320</v>
      </c>
      <c r="H11602">
        <v>110460</v>
      </c>
      <c r="I11602">
        <v>117540</v>
      </c>
      <c r="J11602">
        <v>124680</v>
      </c>
      <c r="K11602" t="s">
        <v>3092</v>
      </c>
      <c r="L11602">
        <v>17</v>
      </c>
      <c r="M11602">
        <v>60</v>
      </c>
      <c r="N11602" t="s">
        <v>347</v>
      </c>
    </row>
    <row r="11603" spans="1:14" x14ac:dyDescent="0.2">
      <c r="A11603" t="s">
        <v>17362</v>
      </c>
      <c r="B11603">
        <v>62340</v>
      </c>
      <c r="C11603">
        <v>71280</v>
      </c>
      <c r="D11603">
        <v>80160</v>
      </c>
      <c r="E11603">
        <v>89040</v>
      </c>
      <c r="F11603">
        <v>96180</v>
      </c>
      <c r="G11603">
        <v>103320</v>
      </c>
      <c r="H11603">
        <v>110460</v>
      </c>
      <c r="I11603">
        <v>117540</v>
      </c>
      <c r="J11603">
        <v>124680</v>
      </c>
      <c r="K11603" t="s">
        <v>3092</v>
      </c>
      <c r="L11603">
        <v>17</v>
      </c>
      <c r="M11603">
        <v>60</v>
      </c>
      <c r="N11603" t="s">
        <v>348</v>
      </c>
    </row>
    <row r="11604" spans="1:14" x14ac:dyDescent="0.2">
      <c r="A11604" t="s">
        <v>17363</v>
      </c>
      <c r="B11604">
        <v>62340</v>
      </c>
      <c r="C11604">
        <v>71280</v>
      </c>
      <c r="D11604">
        <v>80160</v>
      </c>
      <c r="E11604">
        <v>89040</v>
      </c>
      <c r="F11604">
        <v>96180</v>
      </c>
      <c r="G11604">
        <v>103320</v>
      </c>
      <c r="H11604">
        <v>110460</v>
      </c>
      <c r="I11604">
        <v>117540</v>
      </c>
      <c r="J11604">
        <v>124680</v>
      </c>
      <c r="K11604" t="s">
        <v>3092</v>
      </c>
      <c r="L11604">
        <v>17</v>
      </c>
      <c r="M11604">
        <v>60</v>
      </c>
      <c r="N11604" t="s">
        <v>349</v>
      </c>
    </row>
    <row r="11605" spans="1:14" x14ac:dyDescent="0.2">
      <c r="A11605" t="s">
        <v>17364</v>
      </c>
      <c r="B11605">
        <v>62340</v>
      </c>
      <c r="C11605">
        <v>71280</v>
      </c>
      <c r="D11605">
        <v>80160</v>
      </c>
      <c r="E11605">
        <v>89040</v>
      </c>
      <c r="F11605">
        <v>96180</v>
      </c>
      <c r="G11605">
        <v>103320</v>
      </c>
      <c r="H11605">
        <v>110460</v>
      </c>
      <c r="I11605">
        <v>117540</v>
      </c>
      <c r="J11605">
        <v>124680</v>
      </c>
      <c r="K11605" t="s">
        <v>3092</v>
      </c>
      <c r="L11605">
        <v>17</v>
      </c>
      <c r="M11605">
        <v>60</v>
      </c>
      <c r="N11605" t="s">
        <v>350</v>
      </c>
    </row>
    <row r="11606" spans="1:14" x14ac:dyDescent="0.2">
      <c r="A11606" t="s">
        <v>17365</v>
      </c>
      <c r="B11606">
        <v>62340</v>
      </c>
      <c r="C11606">
        <v>71280</v>
      </c>
      <c r="D11606">
        <v>80160</v>
      </c>
      <c r="E11606">
        <v>89040</v>
      </c>
      <c r="F11606">
        <v>96180</v>
      </c>
      <c r="G11606">
        <v>103320</v>
      </c>
      <c r="H11606">
        <v>110460</v>
      </c>
      <c r="I11606">
        <v>117540</v>
      </c>
      <c r="J11606">
        <v>124680</v>
      </c>
      <c r="K11606" t="s">
        <v>3092</v>
      </c>
      <c r="L11606">
        <v>17</v>
      </c>
      <c r="M11606">
        <v>60</v>
      </c>
      <c r="N11606" t="s">
        <v>351</v>
      </c>
    </row>
    <row r="11607" spans="1:14" x14ac:dyDescent="0.2">
      <c r="A11607" t="s">
        <v>17366</v>
      </c>
      <c r="B11607">
        <v>55620</v>
      </c>
      <c r="C11607">
        <v>63600</v>
      </c>
      <c r="D11607">
        <v>71520</v>
      </c>
      <c r="E11607">
        <v>79440</v>
      </c>
      <c r="F11607">
        <v>85800</v>
      </c>
      <c r="G11607">
        <v>92160</v>
      </c>
      <c r="H11607">
        <v>98520</v>
      </c>
      <c r="I11607">
        <v>104880</v>
      </c>
      <c r="J11607">
        <v>111240</v>
      </c>
      <c r="K11607" t="s">
        <v>3092</v>
      </c>
      <c r="L11607">
        <v>17</v>
      </c>
      <c r="M11607">
        <v>60</v>
      </c>
      <c r="N11607" t="s">
        <v>352</v>
      </c>
    </row>
    <row r="11608" spans="1:14" x14ac:dyDescent="0.2">
      <c r="A11608" t="s">
        <v>17367</v>
      </c>
      <c r="B11608">
        <v>62340</v>
      </c>
      <c r="C11608">
        <v>71280</v>
      </c>
      <c r="D11608">
        <v>80160</v>
      </c>
      <c r="E11608">
        <v>89040</v>
      </c>
      <c r="F11608">
        <v>96180</v>
      </c>
      <c r="G11608">
        <v>103320</v>
      </c>
      <c r="H11608">
        <v>110460</v>
      </c>
      <c r="I11608">
        <v>117540</v>
      </c>
      <c r="J11608">
        <v>124680</v>
      </c>
      <c r="K11608" t="s">
        <v>3092</v>
      </c>
      <c r="L11608">
        <v>17</v>
      </c>
      <c r="M11608">
        <v>60</v>
      </c>
      <c r="N11608" t="s">
        <v>353</v>
      </c>
    </row>
    <row r="11609" spans="1:14" x14ac:dyDescent="0.2">
      <c r="A11609" t="s">
        <v>17368</v>
      </c>
      <c r="B11609">
        <v>62340</v>
      </c>
      <c r="C11609">
        <v>71280</v>
      </c>
      <c r="D11609">
        <v>80160</v>
      </c>
      <c r="E11609">
        <v>89040</v>
      </c>
      <c r="F11609">
        <v>96180</v>
      </c>
      <c r="G11609">
        <v>103320</v>
      </c>
      <c r="H11609">
        <v>110460</v>
      </c>
      <c r="I11609">
        <v>117540</v>
      </c>
      <c r="J11609">
        <v>124680</v>
      </c>
      <c r="K11609" t="s">
        <v>3092</v>
      </c>
      <c r="L11609">
        <v>17</v>
      </c>
      <c r="M11609">
        <v>60</v>
      </c>
      <c r="N11609" t="s">
        <v>354</v>
      </c>
    </row>
    <row r="11610" spans="1:14" x14ac:dyDescent="0.2">
      <c r="A11610" t="s">
        <v>17369</v>
      </c>
      <c r="B11610">
        <v>62340</v>
      </c>
      <c r="C11610">
        <v>71280</v>
      </c>
      <c r="D11610">
        <v>80160</v>
      </c>
      <c r="E11610">
        <v>89040</v>
      </c>
      <c r="F11610">
        <v>96180</v>
      </c>
      <c r="G11610">
        <v>103320</v>
      </c>
      <c r="H11610">
        <v>110460</v>
      </c>
      <c r="I11610">
        <v>117540</v>
      </c>
      <c r="J11610">
        <v>124680</v>
      </c>
      <c r="K11610" t="s">
        <v>3092</v>
      </c>
      <c r="L11610">
        <v>17</v>
      </c>
      <c r="M11610">
        <v>60</v>
      </c>
      <c r="N11610" t="s">
        <v>355</v>
      </c>
    </row>
    <row r="11611" spans="1:14" x14ac:dyDescent="0.2">
      <c r="A11611" t="s">
        <v>17370</v>
      </c>
      <c r="B11611">
        <v>62340</v>
      </c>
      <c r="C11611">
        <v>71280</v>
      </c>
      <c r="D11611">
        <v>80160</v>
      </c>
      <c r="E11611">
        <v>89040</v>
      </c>
      <c r="F11611">
        <v>96180</v>
      </c>
      <c r="G11611">
        <v>103320</v>
      </c>
      <c r="H11611">
        <v>110460</v>
      </c>
      <c r="I11611">
        <v>117540</v>
      </c>
      <c r="J11611">
        <v>124680</v>
      </c>
      <c r="K11611" t="s">
        <v>3092</v>
      </c>
      <c r="L11611">
        <v>17</v>
      </c>
      <c r="M11611">
        <v>60</v>
      </c>
      <c r="N11611" t="s">
        <v>356</v>
      </c>
    </row>
    <row r="11612" spans="1:14" x14ac:dyDescent="0.2">
      <c r="A11612" t="s">
        <v>17371</v>
      </c>
      <c r="B11612">
        <v>55620</v>
      </c>
      <c r="C11612">
        <v>63600</v>
      </c>
      <c r="D11612">
        <v>71520</v>
      </c>
      <c r="E11612">
        <v>79440</v>
      </c>
      <c r="F11612">
        <v>85800</v>
      </c>
      <c r="G11612">
        <v>92160</v>
      </c>
      <c r="H11612">
        <v>98520</v>
      </c>
      <c r="I11612">
        <v>104880</v>
      </c>
      <c r="J11612">
        <v>111240</v>
      </c>
      <c r="K11612" t="s">
        <v>3092</v>
      </c>
      <c r="L11612">
        <v>17</v>
      </c>
      <c r="M11612">
        <v>60</v>
      </c>
      <c r="N11612" t="s">
        <v>357</v>
      </c>
    </row>
    <row r="11613" spans="1:14" x14ac:dyDescent="0.2">
      <c r="A11613" t="s">
        <v>17372</v>
      </c>
      <c r="B11613">
        <v>62340</v>
      </c>
      <c r="C11613">
        <v>71280</v>
      </c>
      <c r="D11613">
        <v>80160</v>
      </c>
      <c r="E11613">
        <v>89040</v>
      </c>
      <c r="F11613">
        <v>96180</v>
      </c>
      <c r="G11613">
        <v>103320</v>
      </c>
      <c r="H11613">
        <v>110460</v>
      </c>
      <c r="I11613">
        <v>117540</v>
      </c>
      <c r="J11613">
        <v>124680</v>
      </c>
      <c r="K11613" t="s">
        <v>3092</v>
      </c>
      <c r="L11613">
        <v>17</v>
      </c>
      <c r="M11613">
        <v>60</v>
      </c>
      <c r="N11613" t="s">
        <v>358</v>
      </c>
    </row>
    <row r="11614" spans="1:14" x14ac:dyDescent="0.2">
      <c r="A11614" t="s">
        <v>17373</v>
      </c>
      <c r="B11614">
        <v>55620</v>
      </c>
      <c r="C11614">
        <v>63600</v>
      </c>
      <c r="D11614">
        <v>71520</v>
      </c>
      <c r="E11614">
        <v>79440</v>
      </c>
      <c r="F11614">
        <v>85800</v>
      </c>
      <c r="G11614">
        <v>92160</v>
      </c>
      <c r="H11614">
        <v>98520</v>
      </c>
      <c r="I11614">
        <v>104880</v>
      </c>
      <c r="J11614">
        <v>111240</v>
      </c>
      <c r="K11614" t="s">
        <v>3092</v>
      </c>
      <c r="L11614">
        <v>17</v>
      </c>
      <c r="M11614">
        <v>60</v>
      </c>
      <c r="N11614" t="s">
        <v>359</v>
      </c>
    </row>
    <row r="11615" spans="1:14" x14ac:dyDescent="0.2">
      <c r="A11615" t="s">
        <v>17374</v>
      </c>
      <c r="B11615">
        <v>55620</v>
      </c>
      <c r="C11615">
        <v>63600</v>
      </c>
      <c r="D11615">
        <v>71520</v>
      </c>
      <c r="E11615">
        <v>79440</v>
      </c>
      <c r="F11615">
        <v>85800</v>
      </c>
      <c r="G11615">
        <v>92160</v>
      </c>
      <c r="H11615">
        <v>98520</v>
      </c>
      <c r="I11615">
        <v>104880</v>
      </c>
      <c r="J11615">
        <v>111240</v>
      </c>
      <c r="K11615" t="s">
        <v>3092</v>
      </c>
      <c r="L11615">
        <v>17</v>
      </c>
      <c r="M11615">
        <v>60</v>
      </c>
      <c r="N11615" t="s">
        <v>360</v>
      </c>
    </row>
    <row r="11616" spans="1:14" x14ac:dyDescent="0.2">
      <c r="A11616" t="s">
        <v>17375</v>
      </c>
      <c r="B11616">
        <v>62340</v>
      </c>
      <c r="C11616">
        <v>71280</v>
      </c>
      <c r="D11616">
        <v>80160</v>
      </c>
      <c r="E11616">
        <v>89040</v>
      </c>
      <c r="F11616">
        <v>96180</v>
      </c>
      <c r="G11616">
        <v>103320</v>
      </c>
      <c r="H11616">
        <v>110460</v>
      </c>
      <c r="I11616">
        <v>117540</v>
      </c>
      <c r="J11616">
        <v>124680</v>
      </c>
      <c r="K11616" t="s">
        <v>3092</v>
      </c>
      <c r="L11616">
        <v>17</v>
      </c>
      <c r="M11616">
        <v>60</v>
      </c>
      <c r="N11616" t="s">
        <v>361</v>
      </c>
    </row>
    <row r="11617" spans="1:14" x14ac:dyDescent="0.2">
      <c r="A11617" t="s">
        <v>17376</v>
      </c>
      <c r="B11617">
        <v>62340</v>
      </c>
      <c r="C11617">
        <v>71280</v>
      </c>
      <c r="D11617">
        <v>80160</v>
      </c>
      <c r="E11617">
        <v>89040</v>
      </c>
      <c r="F11617">
        <v>96180</v>
      </c>
      <c r="G11617">
        <v>103320</v>
      </c>
      <c r="H11617">
        <v>110460</v>
      </c>
      <c r="I11617">
        <v>117540</v>
      </c>
      <c r="J11617">
        <v>124680</v>
      </c>
      <c r="K11617" t="s">
        <v>3092</v>
      </c>
      <c r="L11617">
        <v>17</v>
      </c>
      <c r="M11617">
        <v>60</v>
      </c>
      <c r="N11617" t="s">
        <v>5747</v>
      </c>
    </row>
    <row r="11618" spans="1:14" x14ac:dyDescent="0.2">
      <c r="A11618" t="s">
        <v>17377</v>
      </c>
      <c r="B11618">
        <v>55620</v>
      </c>
      <c r="C11618">
        <v>63600</v>
      </c>
      <c r="D11618">
        <v>71520</v>
      </c>
      <c r="E11618">
        <v>79440</v>
      </c>
      <c r="F11618">
        <v>85800</v>
      </c>
      <c r="G11618">
        <v>92160</v>
      </c>
      <c r="H11618">
        <v>98520</v>
      </c>
      <c r="I11618">
        <v>104880</v>
      </c>
      <c r="J11618">
        <v>111240</v>
      </c>
      <c r="K11618" t="s">
        <v>3092</v>
      </c>
      <c r="L11618">
        <v>17</v>
      </c>
      <c r="M11618">
        <v>60</v>
      </c>
      <c r="N11618" t="s">
        <v>363</v>
      </c>
    </row>
    <row r="11619" spans="1:14" x14ac:dyDescent="0.2">
      <c r="A11619" t="s">
        <v>17378</v>
      </c>
      <c r="B11619">
        <v>62340</v>
      </c>
      <c r="C11619">
        <v>71280</v>
      </c>
      <c r="D11619">
        <v>80160</v>
      </c>
      <c r="E11619">
        <v>89040</v>
      </c>
      <c r="F11619">
        <v>96180</v>
      </c>
      <c r="G11619">
        <v>103320</v>
      </c>
      <c r="H11619">
        <v>110460</v>
      </c>
      <c r="I11619">
        <v>117540</v>
      </c>
      <c r="J11619">
        <v>124680</v>
      </c>
      <c r="K11619" t="s">
        <v>3092</v>
      </c>
      <c r="L11619">
        <v>17</v>
      </c>
      <c r="M11619">
        <v>60</v>
      </c>
      <c r="N11619" t="s">
        <v>364</v>
      </c>
    </row>
    <row r="11620" spans="1:14" x14ac:dyDescent="0.2">
      <c r="A11620" t="s">
        <v>17379</v>
      </c>
      <c r="B11620">
        <v>62340</v>
      </c>
      <c r="C11620">
        <v>71280</v>
      </c>
      <c r="D11620">
        <v>80160</v>
      </c>
      <c r="E11620">
        <v>89040</v>
      </c>
      <c r="F11620">
        <v>96180</v>
      </c>
      <c r="G11620">
        <v>103320</v>
      </c>
      <c r="H11620">
        <v>110460</v>
      </c>
      <c r="I11620">
        <v>117540</v>
      </c>
      <c r="J11620">
        <v>124680</v>
      </c>
      <c r="K11620" t="s">
        <v>3092</v>
      </c>
      <c r="L11620">
        <v>17</v>
      </c>
      <c r="M11620">
        <v>60</v>
      </c>
      <c r="N11620" t="s">
        <v>1010</v>
      </c>
    </row>
    <row r="11621" spans="1:14" x14ac:dyDescent="0.2">
      <c r="A11621" t="s">
        <v>17380</v>
      </c>
      <c r="B11621">
        <v>62340</v>
      </c>
      <c r="C11621">
        <v>71280</v>
      </c>
      <c r="D11621">
        <v>80160</v>
      </c>
      <c r="E11621">
        <v>89040</v>
      </c>
      <c r="F11621">
        <v>96180</v>
      </c>
      <c r="G11621">
        <v>103320</v>
      </c>
      <c r="H11621">
        <v>110460</v>
      </c>
      <c r="I11621">
        <v>117540</v>
      </c>
      <c r="J11621">
        <v>124680</v>
      </c>
      <c r="K11621" t="s">
        <v>3092</v>
      </c>
      <c r="L11621">
        <v>17</v>
      </c>
      <c r="M11621">
        <v>60</v>
      </c>
      <c r="N11621" t="s">
        <v>1011</v>
      </c>
    </row>
    <row r="11622" spans="1:14" x14ac:dyDescent="0.2">
      <c r="A11622" t="s">
        <v>17381</v>
      </c>
      <c r="B11622">
        <v>62340</v>
      </c>
      <c r="C11622">
        <v>71280</v>
      </c>
      <c r="D11622">
        <v>80160</v>
      </c>
      <c r="E11622">
        <v>89040</v>
      </c>
      <c r="F11622">
        <v>96180</v>
      </c>
      <c r="G11622">
        <v>103320</v>
      </c>
      <c r="H11622">
        <v>110460</v>
      </c>
      <c r="I11622">
        <v>117540</v>
      </c>
      <c r="J11622">
        <v>124680</v>
      </c>
      <c r="K11622" t="s">
        <v>3092</v>
      </c>
      <c r="L11622">
        <v>17</v>
      </c>
      <c r="M11622">
        <v>60</v>
      </c>
      <c r="N11622" t="s">
        <v>1012</v>
      </c>
    </row>
    <row r="11623" spans="1:14" x14ac:dyDescent="0.2">
      <c r="A11623" t="s">
        <v>17382</v>
      </c>
      <c r="B11623">
        <v>62340</v>
      </c>
      <c r="C11623">
        <v>71280</v>
      </c>
      <c r="D11623">
        <v>80160</v>
      </c>
      <c r="E11623">
        <v>89040</v>
      </c>
      <c r="F11623">
        <v>96180</v>
      </c>
      <c r="G11623">
        <v>103320</v>
      </c>
      <c r="H11623">
        <v>110460</v>
      </c>
      <c r="I11623">
        <v>117540</v>
      </c>
      <c r="J11623">
        <v>124680</v>
      </c>
      <c r="K11623" t="s">
        <v>3092</v>
      </c>
      <c r="L11623">
        <v>17</v>
      </c>
      <c r="M11623">
        <v>60</v>
      </c>
      <c r="N11623" t="s">
        <v>1013</v>
      </c>
    </row>
    <row r="11624" spans="1:14" x14ac:dyDescent="0.2">
      <c r="A11624" t="s">
        <v>17383</v>
      </c>
      <c r="B11624">
        <v>62340</v>
      </c>
      <c r="C11624">
        <v>71280</v>
      </c>
      <c r="D11624">
        <v>80160</v>
      </c>
      <c r="E11624">
        <v>89040</v>
      </c>
      <c r="F11624">
        <v>96180</v>
      </c>
      <c r="G11624">
        <v>103320</v>
      </c>
      <c r="H11624">
        <v>110460</v>
      </c>
      <c r="I11624">
        <v>117540</v>
      </c>
      <c r="J11624">
        <v>124680</v>
      </c>
      <c r="K11624" t="s">
        <v>3092</v>
      </c>
      <c r="L11624">
        <v>17</v>
      </c>
      <c r="M11624">
        <v>60</v>
      </c>
      <c r="N11624" t="s">
        <v>1014</v>
      </c>
    </row>
    <row r="11625" spans="1:14" x14ac:dyDescent="0.2">
      <c r="A11625" t="s">
        <v>17384</v>
      </c>
      <c r="B11625">
        <v>55620</v>
      </c>
      <c r="C11625">
        <v>63600</v>
      </c>
      <c r="D11625">
        <v>71520</v>
      </c>
      <c r="E11625">
        <v>79440</v>
      </c>
      <c r="F11625">
        <v>85800</v>
      </c>
      <c r="G11625">
        <v>92160</v>
      </c>
      <c r="H11625">
        <v>98520</v>
      </c>
      <c r="I11625">
        <v>104880</v>
      </c>
      <c r="J11625">
        <v>111240</v>
      </c>
      <c r="K11625" t="s">
        <v>3092</v>
      </c>
      <c r="L11625">
        <v>17</v>
      </c>
      <c r="M11625">
        <v>60</v>
      </c>
      <c r="N11625" t="s">
        <v>1015</v>
      </c>
    </row>
    <row r="11626" spans="1:14" x14ac:dyDescent="0.2">
      <c r="A11626" t="s">
        <v>17385</v>
      </c>
      <c r="B11626">
        <v>62340</v>
      </c>
      <c r="C11626">
        <v>71280</v>
      </c>
      <c r="D11626">
        <v>80160</v>
      </c>
      <c r="E11626">
        <v>89040</v>
      </c>
      <c r="F11626">
        <v>96180</v>
      </c>
      <c r="G11626">
        <v>103320</v>
      </c>
      <c r="H11626">
        <v>110460</v>
      </c>
      <c r="I11626">
        <v>117540</v>
      </c>
      <c r="J11626">
        <v>124680</v>
      </c>
      <c r="K11626" t="s">
        <v>3092</v>
      </c>
      <c r="L11626">
        <v>17</v>
      </c>
      <c r="M11626">
        <v>60</v>
      </c>
      <c r="N11626" t="s">
        <v>1016</v>
      </c>
    </row>
    <row r="11627" spans="1:14" x14ac:dyDescent="0.2">
      <c r="A11627" t="s">
        <v>17386</v>
      </c>
      <c r="B11627">
        <v>62340</v>
      </c>
      <c r="C11627">
        <v>71280</v>
      </c>
      <c r="D11627">
        <v>80160</v>
      </c>
      <c r="E11627">
        <v>89040</v>
      </c>
      <c r="F11627">
        <v>96180</v>
      </c>
      <c r="G11627">
        <v>103320</v>
      </c>
      <c r="H11627">
        <v>110460</v>
      </c>
      <c r="I11627">
        <v>117540</v>
      </c>
      <c r="J11627">
        <v>124680</v>
      </c>
      <c r="K11627" t="s">
        <v>3092</v>
      </c>
      <c r="L11627">
        <v>17</v>
      </c>
      <c r="M11627">
        <v>60</v>
      </c>
      <c r="N11627" t="s">
        <v>1017</v>
      </c>
    </row>
    <row r="11628" spans="1:14" x14ac:dyDescent="0.2">
      <c r="A11628" t="s">
        <v>17387</v>
      </c>
      <c r="B11628">
        <v>62340</v>
      </c>
      <c r="C11628">
        <v>71280</v>
      </c>
      <c r="D11628">
        <v>80160</v>
      </c>
      <c r="E11628">
        <v>89040</v>
      </c>
      <c r="F11628">
        <v>96180</v>
      </c>
      <c r="G11628">
        <v>103320</v>
      </c>
      <c r="H11628">
        <v>110460</v>
      </c>
      <c r="I11628">
        <v>117540</v>
      </c>
      <c r="J11628">
        <v>124680</v>
      </c>
      <c r="K11628" t="s">
        <v>3092</v>
      </c>
      <c r="L11628">
        <v>17</v>
      </c>
      <c r="M11628">
        <v>60</v>
      </c>
      <c r="N11628" t="s">
        <v>1018</v>
      </c>
    </row>
    <row r="11629" spans="1:14" x14ac:dyDescent="0.2">
      <c r="A11629" t="s">
        <v>17388</v>
      </c>
      <c r="B11629">
        <v>62340</v>
      </c>
      <c r="C11629">
        <v>71280</v>
      </c>
      <c r="D11629">
        <v>80160</v>
      </c>
      <c r="E11629">
        <v>89040</v>
      </c>
      <c r="F11629">
        <v>96180</v>
      </c>
      <c r="G11629">
        <v>103320</v>
      </c>
      <c r="H11629">
        <v>110460</v>
      </c>
      <c r="I11629">
        <v>117540</v>
      </c>
      <c r="J11629">
        <v>124680</v>
      </c>
      <c r="K11629" t="s">
        <v>3092</v>
      </c>
      <c r="L11629">
        <v>17</v>
      </c>
      <c r="M11629">
        <v>60</v>
      </c>
      <c r="N11629" t="s">
        <v>1019</v>
      </c>
    </row>
    <row r="11630" spans="1:14" x14ac:dyDescent="0.2">
      <c r="A11630" t="s">
        <v>17389</v>
      </c>
      <c r="B11630">
        <v>62340</v>
      </c>
      <c r="C11630">
        <v>71280</v>
      </c>
      <c r="D11630">
        <v>80160</v>
      </c>
      <c r="E11630">
        <v>89040</v>
      </c>
      <c r="F11630">
        <v>96180</v>
      </c>
      <c r="G11630">
        <v>103320</v>
      </c>
      <c r="H11630">
        <v>110460</v>
      </c>
      <c r="I11630">
        <v>117540</v>
      </c>
      <c r="J11630">
        <v>124680</v>
      </c>
      <c r="K11630" t="s">
        <v>3092</v>
      </c>
      <c r="L11630">
        <v>17</v>
      </c>
      <c r="M11630">
        <v>60</v>
      </c>
      <c r="N11630" t="s">
        <v>1020</v>
      </c>
    </row>
    <row r="11631" spans="1:14" x14ac:dyDescent="0.2">
      <c r="A11631" t="s">
        <v>17390</v>
      </c>
      <c r="B11631">
        <v>62340</v>
      </c>
      <c r="C11631">
        <v>71280</v>
      </c>
      <c r="D11631">
        <v>80160</v>
      </c>
      <c r="E11631">
        <v>89040</v>
      </c>
      <c r="F11631">
        <v>96180</v>
      </c>
      <c r="G11631">
        <v>103320</v>
      </c>
      <c r="H11631">
        <v>110460</v>
      </c>
      <c r="I11631">
        <v>117540</v>
      </c>
      <c r="J11631">
        <v>124680</v>
      </c>
      <c r="K11631" t="s">
        <v>3092</v>
      </c>
      <c r="L11631">
        <v>17</v>
      </c>
      <c r="M11631">
        <v>60</v>
      </c>
      <c r="N11631" t="s">
        <v>1021</v>
      </c>
    </row>
    <row r="11632" spans="1:14" x14ac:dyDescent="0.2">
      <c r="A11632" t="s">
        <v>17391</v>
      </c>
      <c r="B11632">
        <v>62340</v>
      </c>
      <c r="C11632">
        <v>71280</v>
      </c>
      <c r="D11632">
        <v>80160</v>
      </c>
      <c r="E11632">
        <v>89040</v>
      </c>
      <c r="F11632">
        <v>96180</v>
      </c>
      <c r="G11632">
        <v>103320</v>
      </c>
      <c r="H11632">
        <v>110460</v>
      </c>
      <c r="I11632">
        <v>117540</v>
      </c>
      <c r="J11632">
        <v>124680</v>
      </c>
      <c r="K11632" t="s">
        <v>3092</v>
      </c>
      <c r="L11632">
        <v>17</v>
      </c>
      <c r="M11632">
        <v>60</v>
      </c>
      <c r="N11632" t="s">
        <v>1022</v>
      </c>
    </row>
    <row r="11633" spans="1:14" x14ac:dyDescent="0.2">
      <c r="A11633" t="s">
        <v>17392</v>
      </c>
      <c r="B11633">
        <v>62340</v>
      </c>
      <c r="C11633">
        <v>71280</v>
      </c>
      <c r="D11633">
        <v>80160</v>
      </c>
      <c r="E11633">
        <v>89040</v>
      </c>
      <c r="F11633">
        <v>96180</v>
      </c>
      <c r="G11633">
        <v>103320</v>
      </c>
      <c r="H11633">
        <v>110460</v>
      </c>
      <c r="I11633">
        <v>117540</v>
      </c>
      <c r="J11633">
        <v>124680</v>
      </c>
      <c r="K11633" t="s">
        <v>3092</v>
      </c>
      <c r="L11633">
        <v>17</v>
      </c>
      <c r="M11633">
        <v>60</v>
      </c>
      <c r="N11633" t="s">
        <v>1023</v>
      </c>
    </row>
    <row r="11634" spans="1:14" x14ac:dyDescent="0.2">
      <c r="A11634" t="s">
        <v>17393</v>
      </c>
      <c r="B11634">
        <v>55620</v>
      </c>
      <c r="C11634">
        <v>63600</v>
      </c>
      <c r="D11634">
        <v>71520</v>
      </c>
      <c r="E11634">
        <v>79440</v>
      </c>
      <c r="F11634">
        <v>85800</v>
      </c>
      <c r="G11634">
        <v>92160</v>
      </c>
      <c r="H11634">
        <v>98520</v>
      </c>
      <c r="I11634">
        <v>104880</v>
      </c>
      <c r="J11634">
        <v>111240</v>
      </c>
      <c r="K11634" t="s">
        <v>3092</v>
      </c>
      <c r="L11634">
        <v>17</v>
      </c>
      <c r="M11634">
        <v>60</v>
      </c>
      <c r="N11634" t="s">
        <v>1024</v>
      </c>
    </row>
    <row r="11635" spans="1:14" x14ac:dyDescent="0.2">
      <c r="A11635" t="s">
        <v>17394</v>
      </c>
      <c r="B11635">
        <v>62340</v>
      </c>
      <c r="C11635">
        <v>71280</v>
      </c>
      <c r="D11635">
        <v>80160</v>
      </c>
      <c r="E11635">
        <v>89040</v>
      </c>
      <c r="F11635">
        <v>96180</v>
      </c>
      <c r="G11635">
        <v>103320</v>
      </c>
      <c r="H11635">
        <v>110460</v>
      </c>
      <c r="I11635">
        <v>117540</v>
      </c>
      <c r="J11635">
        <v>124680</v>
      </c>
      <c r="K11635" t="s">
        <v>3092</v>
      </c>
      <c r="L11635">
        <v>17</v>
      </c>
      <c r="M11635">
        <v>60</v>
      </c>
      <c r="N11635" t="s">
        <v>1025</v>
      </c>
    </row>
    <row r="11636" spans="1:14" x14ac:dyDescent="0.2">
      <c r="A11636" t="s">
        <v>17395</v>
      </c>
      <c r="B11636">
        <v>62340</v>
      </c>
      <c r="C11636">
        <v>71280</v>
      </c>
      <c r="D11636">
        <v>80160</v>
      </c>
      <c r="E11636">
        <v>89040</v>
      </c>
      <c r="F11636">
        <v>96180</v>
      </c>
      <c r="G11636">
        <v>103320</v>
      </c>
      <c r="H11636">
        <v>110460</v>
      </c>
      <c r="I11636">
        <v>117540</v>
      </c>
      <c r="J11636">
        <v>124680</v>
      </c>
      <c r="K11636" t="s">
        <v>3092</v>
      </c>
      <c r="L11636">
        <v>17</v>
      </c>
      <c r="M11636">
        <v>60</v>
      </c>
      <c r="N11636" t="s">
        <v>1026</v>
      </c>
    </row>
    <row r="11637" spans="1:14" x14ac:dyDescent="0.2">
      <c r="A11637" t="s">
        <v>17396</v>
      </c>
      <c r="B11637">
        <v>62340</v>
      </c>
      <c r="C11637">
        <v>71280</v>
      </c>
      <c r="D11637">
        <v>80160</v>
      </c>
      <c r="E11637">
        <v>89040</v>
      </c>
      <c r="F11637">
        <v>96180</v>
      </c>
      <c r="G11637">
        <v>103320</v>
      </c>
      <c r="H11637">
        <v>110460</v>
      </c>
      <c r="I11637">
        <v>117540</v>
      </c>
      <c r="J11637">
        <v>124680</v>
      </c>
      <c r="K11637" t="s">
        <v>3092</v>
      </c>
      <c r="L11637">
        <v>17</v>
      </c>
      <c r="M11637">
        <v>60</v>
      </c>
      <c r="N11637" t="s">
        <v>1027</v>
      </c>
    </row>
    <row r="11638" spans="1:14" x14ac:dyDescent="0.2">
      <c r="A11638" t="s">
        <v>17397</v>
      </c>
      <c r="B11638">
        <v>62340</v>
      </c>
      <c r="C11638">
        <v>71280</v>
      </c>
      <c r="D11638">
        <v>80160</v>
      </c>
      <c r="E11638">
        <v>89040</v>
      </c>
      <c r="F11638">
        <v>96180</v>
      </c>
      <c r="G11638">
        <v>103320</v>
      </c>
      <c r="H11638">
        <v>110460</v>
      </c>
      <c r="I11638">
        <v>117540</v>
      </c>
      <c r="J11638">
        <v>124680</v>
      </c>
      <c r="K11638" t="s">
        <v>3092</v>
      </c>
      <c r="L11638">
        <v>17</v>
      </c>
      <c r="M11638">
        <v>60</v>
      </c>
      <c r="N11638" t="s">
        <v>1028</v>
      </c>
    </row>
    <row r="11639" spans="1:14" x14ac:dyDescent="0.2">
      <c r="A11639" t="s">
        <v>17398</v>
      </c>
      <c r="B11639">
        <v>62340</v>
      </c>
      <c r="C11639">
        <v>71280</v>
      </c>
      <c r="D11639">
        <v>80160</v>
      </c>
      <c r="E11639">
        <v>89040</v>
      </c>
      <c r="F11639">
        <v>96180</v>
      </c>
      <c r="G11639">
        <v>103320</v>
      </c>
      <c r="H11639">
        <v>110460</v>
      </c>
      <c r="I11639">
        <v>117540</v>
      </c>
      <c r="J11639">
        <v>124680</v>
      </c>
      <c r="K11639" t="s">
        <v>3092</v>
      </c>
      <c r="L11639">
        <v>17</v>
      </c>
      <c r="M11639">
        <v>60</v>
      </c>
      <c r="N11639" t="s">
        <v>1029</v>
      </c>
    </row>
    <row r="11640" spans="1:14" x14ac:dyDescent="0.2">
      <c r="A11640" t="s">
        <v>17399</v>
      </c>
      <c r="B11640">
        <v>62340</v>
      </c>
      <c r="C11640">
        <v>71280</v>
      </c>
      <c r="D11640">
        <v>80160</v>
      </c>
      <c r="E11640">
        <v>89040</v>
      </c>
      <c r="F11640">
        <v>96180</v>
      </c>
      <c r="G11640">
        <v>103320</v>
      </c>
      <c r="H11640">
        <v>110460</v>
      </c>
      <c r="I11640">
        <v>117540</v>
      </c>
      <c r="J11640">
        <v>124680</v>
      </c>
      <c r="K11640" t="s">
        <v>3092</v>
      </c>
      <c r="L11640">
        <v>17</v>
      </c>
      <c r="M11640">
        <v>60</v>
      </c>
      <c r="N11640" t="s">
        <v>1030</v>
      </c>
    </row>
    <row r="11641" spans="1:14" x14ac:dyDescent="0.2">
      <c r="A11641" t="s">
        <v>17400</v>
      </c>
      <c r="B11641">
        <v>62340</v>
      </c>
      <c r="C11641">
        <v>71280</v>
      </c>
      <c r="D11641">
        <v>80160</v>
      </c>
      <c r="E11641">
        <v>89040</v>
      </c>
      <c r="F11641">
        <v>96180</v>
      </c>
      <c r="G11641">
        <v>103320</v>
      </c>
      <c r="H11641">
        <v>110460</v>
      </c>
      <c r="I11641">
        <v>117540</v>
      </c>
      <c r="J11641">
        <v>124680</v>
      </c>
      <c r="K11641" t="s">
        <v>3092</v>
      </c>
      <c r="L11641">
        <v>17</v>
      </c>
      <c r="M11641">
        <v>60</v>
      </c>
      <c r="N11641" t="s">
        <v>1031</v>
      </c>
    </row>
    <row r="11642" spans="1:14" x14ac:dyDescent="0.2">
      <c r="A11642" t="s">
        <v>17401</v>
      </c>
      <c r="B11642">
        <v>55620</v>
      </c>
      <c r="C11642">
        <v>63600</v>
      </c>
      <c r="D11642">
        <v>71520</v>
      </c>
      <c r="E11642">
        <v>79440</v>
      </c>
      <c r="F11642">
        <v>85800</v>
      </c>
      <c r="G11642">
        <v>92160</v>
      </c>
      <c r="H11642">
        <v>98520</v>
      </c>
      <c r="I11642">
        <v>104880</v>
      </c>
      <c r="J11642">
        <v>111240</v>
      </c>
      <c r="K11642" t="s">
        <v>3092</v>
      </c>
      <c r="L11642">
        <v>17</v>
      </c>
      <c r="M11642">
        <v>60</v>
      </c>
      <c r="N11642" t="s">
        <v>1032</v>
      </c>
    </row>
    <row r="11643" spans="1:14" x14ac:dyDescent="0.2">
      <c r="A11643" t="s">
        <v>17402</v>
      </c>
      <c r="B11643">
        <v>62340</v>
      </c>
      <c r="C11643">
        <v>71280</v>
      </c>
      <c r="D11643">
        <v>80160</v>
      </c>
      <c r="E11643">
        <v>89040</v>
      </c>
      <c r="F11643">
        <v>96180</v>
      </c>
      <c r="G11643">
        <v>103320</v>
      </c>
      <c r="H11643">
        <v>110460</v>
      </c>
      <c r="I11643">
        <v>117540</v>
      </c>
      <c r="J11643">
        <v>124680</v>
      </c>
      <c r="K11643" t="s">
        <v>3092</v>
      </c>
      <c r="L11643">
        <v>17</v>
      </c>
      <c r="M11643">
        <v>60</v>
      </c>
      <c r="N11643" t="s">
        <v>1033</v>
      </c>
    </row>
    <row r="11644" spans="1:14" x14ac:dyDescent="0.2">
      <c r="A11644" t="s">
        <v>17403</v>
      </c>
      <c r="B11644">
        <v>55620</v>
      </c>
      <c r="C11644">
        <v>63600</v>
      </c>
      <c r="D11644">
        <v>71520</v>
      </c>
      <c r="E11644">
        <v>79440</v>
      </c>
      <c r="F11644">
        <v>85800</v>
      </c>
      <c r="G11644">
        <v>92160</v>
      </c>
      <c r="H11644">
        <v>98520</v>
      </c>
      <c r="I11644">
        <v>104880</v>
      </c>
      <c r="J11644">
        <v>111240</v>
      </c>
      <c r="K11644" t="s">
        <v>3092</v>
      </c>
      <c r="L11644">
        <v>17</v>
      </c>
      <c r="M11644">
        <v>60</v>
      </c>
      <c r="N11644" t="s">
        <v>1034</v>
      </c>
    </row>
    <row r="11645" spans="1:14" x14ac:dyDescent="0.2">
      <c r="A11645" t="s">
        <v>17404</v>
      </c>
      <c r="B11645">
        <v>62340</v>
      </c>
      <c r="C11645">
        <v>71280</v>
      </c>
      <c r="D11645">
        <v>80160</v>
      </c>
      <c r="E11645">
        <v>89040</v>
      </c>
      <c r="F11645">
        <v>96180</v>
      </c>
      <c r="G11645">
        <v>103320</v>
      </c>
      <c r="H11645">
        <v>110460</v>
      </c>
      <c r="I11645">
        <v>117540</v>
      </c>
      <c r="J11645">
        <v>124680</v>
      </c>
      <c r="K11645" t="s">
        <v>3092</v>
      </c>
      <c r="L11645">
        <v>17</v>
      </c>
      <c r="M11645">
        <v>60</v>
      </c>
      <c r="N11645" t="s">
        <v>1035</v>
      </c>
    </row>
    <row r="11646" spans="1:14" x14ac:dyDescent="0.2">
      <c r="A11646" t="s">
        <v>17405</v>
      </c>
      <c r="B11646">
        <v>62340</v>
      </c>
      <c r="C11646">
        <v>71280</v>
      </c>
      <c r="D11646">
        <v>80160</v>
      </c>
      <c r="E11646">
        <v>89040</v>
      </c>
      <c r="F11646">
        <v>96180</v>
      </c>
      <c r="G11646">
        <v>103320</v>
      </c>
      <c r="H11646">
        <v>110460</v>
      </c>
      <c r="I11646">
        <v>117540</v>
      </c>
      <c r="J11646">
        <v>124680</v>
      </c>
      <c r="K11646" t="s">
        <v>3092</v>
      </c>
      <c r="L11646">
        <v>17</v>
      </c>
      <c r="M11646">
        <v>60</v>
      </c>
      <c r="N11646" t="s">
        <v>1036</v>
      </c>
    </row>
    <row r="11647" spans="1:14" x14ac:dyDescent="0.2">
      <c r="A11647" t="s">
        <v>17406</v>
      </c>
      <c r="B11647">
        <v>62340</v>
      </c>
      <c r="C11647">
        <v>71280</v>
      </c>
      <c r="D11647">
        <v>80160</v>
      </c>
      <c r="E11647">
        <v>89040</v>
      </c>
      <c r="F11647">
        <v>96180</v>
      </c>
      <c r="G11647">
        <v>103320</v>
      </c>
      <c r="H11647">
        <v>110460</v>
      </c>
      <c r="I11647">
        <v>117540</v>
      </c>
      <c r="J11647">
        <v>124680</v>
      </c>
      <c r="K11647" t="s">
        <v>3092</v>
      </c>
      <c r="L11647">
        <v>17</v>
      </c>
      <c r="M11647">
        <v>60</v>
      </c>
      <c r="N11647" t="s">
        <v>1037</v>
      </c>
    </row>
    <row r="11648" spans="1:14" x14ac:dyDescent="0.2">
      <c r="A11648" t="s">
        <v>17407</v>
      </c>
      <c r="B11648">
        <v>62340</v>
      </c>
      <c r="C11648">
        <v>71280</v>
      </c>
      <c r="D11648">
        <v>80160</v>
      </c>
      <c r="E11648">
        <v>89040</v>
      </c>
      <c r="F11648">
        <v>96180</v>
      </c>
      <c r="G11648">
        <v>103320</v>
      </c>
      <c r="H11648">
        <v>110460</v>
      </c>
      <c r="I11648">
        <v>117540</v>
      </c>
      <c r="J11648">
        <v>124680</v>
      </c>
      <c r="K11648" t="s">
        <v>3092</v>
      </c>
      <c r="L11648">
        <v>17</v>
      </c>
      <c r="M11648">
        <v>60</v>
      </c>
      <c r="N11648" t="s">
        <v>1038</v>
      </c>
    </row>
    <row r="11649" spans="1:14" x14ac:dyDescent="0.2">
      <c r="A11649" t="s">
        <v>17408</v>
      </c>
      <c r="B11649">
        <v>55620</v>
      </c>
      <c r="C11649">
        <v>63600</v>
      </c>
      <c r="D11649">
        <v>71520</v>
      </c>
      <c r="E11649">
        <v>79440</v>
      </c>
      <c r="F11649">
        <v>85800</v>
      </c>
      <c r="G11649">
        <v>92160</v>
      </c>
      <c r="H11649">
        <v>98520</v>
      </c>
      <c r="I11649">
        <v>104880</v>
      </c>
      <c r="J11649">
        <v>111240</v>
      </c>
      <c r="K11649" t="s">
        <v>3092</v>
      </c>
      <c r="L11649">
        <v>17</v>
      </c>
      <c r="M11649">
        <v>60</v>
      </c>
      <c r="N11649" t="s">
        <v>1039</v>
      </c>
    </row>
    <row r="11650" spans="1:14" x14ac:dyDescent="0.2">
      <c r="A11650" t="s">
        <v>17409</v>
      </c>
      <c r="B11650">
        <v>62340</v>
      </c>
      <c r="C11650">
        <v>71280</v>
      </c>
      <c r="D11650">
        <v>80160</v>
      </c>
      <c r="E11650">
        <v>89040</v>
      </c>
      <c r="F11650">
        <v>96180</v>
      </c>
      <c r="G11650">
        <v>103320</v>
      </c>
      <c r="H11650">
        <v>110460</v>
      </c>
      <c r="I11650">
        <v>117540</v>
      </c>
      <c r="J11650">
        <v>124680</v>
      </c>
      <c r="K11650" t="s">
        <v>3092</v>
      </c>
      <c r="L11650">
        <v>17</v>
      </c>
      <c r="M11650">
        <v>60</v>
      </c>
      <c r="N11650" t="s">
        <v>1040</v>
      </c>
    </row>
    <row r="11651" spans="1:14" x14ac:dyDescent="0.2">
      <c r="A11651" t="s">
        <v>17410</v>
      </c>
      <c r="B11651">
        <v>62340</v>
      </c>
      <c r="C11651">
        <v>71280</v>
      </c>
      <c r="D11651">
        <v>80160</v>
      </c>
      <c r="E11651">
        <v>89040</v>
      </c>
      <c r="F11651">
        <v>96180</v>
      </c>
      <c r="G11651">
        <v>103320</v>
      </c>
      <c r="H11651">
        <v>110460</v>
      </c>
      <c r="I11651">
        <v>117540</v>
      </c>
      <c r="J11651">
        <v>124680</v>
      </c>
      <c r="K11651" t="s">
        <v>3092</v>
      </c>
      <c r="L11651">
        <v>17</v>
      </c>
      <c r="M11651">
        <v>60</v>
      </c>
      <c r="N11651" t="s">
        <v>1041</v>
      </c>
    </row>
    <row r="11652" spans="1:14" x14ac:dyDescent="0.2">
      <c r="A11652" t="s">
        <v>17411</v>
      </c>
      <c r="B11652">
        <v>62340</v>
      </c>
      <c r="C11652">
        <v>71280</v>
      </c>
      <c r="D11652">
        <v>80160</v>
      </c>
      <c r="E11652">
        <v>89040</v>
      </c>
      <c r="F11652">
        <v>96180</v>
      </c>
      <c r="G11652">
        <v>103320</v>
      </c>
      <c r="H11652">
        <v>110460</v>
      </c>
      <c r="I11652">
        <v>117540</v>
      </c>
      <c r="J11652">
        <v>124680</v>
      </c>
      <c r="K11652" t="s">
        <v>3092</v>
      </c>
      <c r="L11652">
        <v>17</v>
      </c>
      <c r="M11652">
        <v>60</v>
      </c>
      <c r="N11652" t="s">
        <v>1042</v>
      </c>
    </row>
    <row r="11653" spans="1:14" x14ac:dyDescent="0.2">
      <c r="A11653" t="s">
        <v>17412</v>
      </c>
      <c r="B11653">
        <v>62340</v>
      </c>
      <c r="C11653">
        <v>71280</v>
      </c>
      <c r="D11653">
        <v>80160</v>
      </c>
      <c r="E11653">
        <v>89040</v>
      </c>
      <c r="F11653">
        <v>96180</v>
      </c>
      <c r="G11653">
        <v>103320</v>
      </c>
      <c r="H11653">
        <v>110460</v>
      </c>
      <c r="I11653">
        <v>117540</v>
      </c>
      <c r="J11653">
        <v>124680</v>
      </c>
      <c r="K11653" t="s">
        <v>3092</v>
      </c>
      <c r="L11653">
        <v>17</v>
      </c>
      <c r="M11653">
        <v>60</v>
      </c>
      <c r="N11653" t="s">
        <v>1043</v>
      </c>
    </row>
    <row r="11654" spans="1:14" x14ac:dyDescent="0.2">
      <c r="A11654" t="s">
        <v>17413</v>
      </c>
      <c r="B11654">
        <v>60960</v>
      </c>
      <c r="C11654">
        <v>69660</v>
      </c>
      <c r="D11654">
        <v>78360</v>
      </c>
      <c r="E11654">
        <v>87060</v>
      </c>
      <c r="F11654">
        <v>94080</v>
      </c>
      <c r="G11654">
        <v>101040</v>
      </c>
      <c r="H11654">
        <v>108000</v>
      </c>
      <c r="I11654">
        <v>114960</v>
      </c>
      <c r="J11654">
        <v>121920</v>
      </c>
      <c r="K11654" t="s">
        <v>3092</v>
      </c>
      <c r="L11654">
        <v>19</v>
      </c>
      <c r="M11654">
        <v>60</v>
      </c>
      <c r="N11654" t="s">
        <v>1044</v>
      </c>
    </row>
    <row r="11655" spans="1:14" x14ac:dyDescent="0.2">
      <c r="A11655" t="s">
        <v>17414</v>
      </c>
      <c r="B11655">
        <v>49740</v>
      </c>
      <c r="C11655">
        <v>56820</v>
      </c>
      <c r="D11655">
        <v>63900</v>
      </c>
      <c r="E11655">
        <v>70980</v>
      </c>
      <c r="F11655">
        <v>76680</v>
      </c>
      <c r="G11655">
        <v>82380</v>
      </c>
      <c r="H11655">
        <v>88020</v>
      </c>
      <c r="I11655">
        <v>93720</v>
      </c>
      <c r="J11655">
        <v>99420</v>
      </c>
      <c r="K11655" t="s">
        <v>3092</v>
      </c>
      <c r="L11655">
        <v>21</v>
      </c>
      <c r="M11655">
        <v>60</v>
      </c>
      <c r="N11655" t="s">
        <v>1045</v>
      </c>
    </row>
    <row r="11656" spans="1:14" x14ac:dyDescent="0.2">
      <c r="A11656" t="s">
        <v>17415</v>
      </c>
      <c r="B11656">
        <v>62340</v>
      </c>
      <c r="C11656">
        <v>71280</v>
      </c>
      <c r="D11656">
        <v>80160</v>
      </c>
      <c r="E11656">
        <v>89040</v>
      </c>
      <c r="F11656">
        <v>96180</v>
      </c>
      <c r="G11656">
        <v>103320</v>
      </c>
      <c r="H11656">
        <v>110460</v>
      </c>
      <c r="I11656">
        <v>117540</v>
      </c>
      <c r="J11656">
        <v>124680</v>
      </c>
      <c r="K11656" t="s">
        <v>3092</v>
      </c>
      <c r="L11656">
        <v>21</v>
      </c>
      <c r="M11656">
        <v>60</v>
      </c>
      <c r="N11656" t="s">
        <v>1046</v>
      </c>
    </row>
    <row r="11657" spans="1:14" x14ac:dyDescent="0.2">
      <c r="A11657" t="s">
        <v>17416</v>
      </c>
      <c r="B11657">
        <v>62340</v>
      </c>
      <c r="C11657">
        <v>71280</v>
      </c>
      <c r="D11657">
        <v>80160</v>
      </c>
      <c r="E11657">
        <v>89040</v>
      </c>
      <c r="F11657">
        <v>96180</v>
      </c>
      <c r="G11657">
        <v>103320</v>
      </c>
      <c r="H11657">
        <v>110460</v>
      </c>
      <c r="I11657">
        <v>117540</v>
      </c>
      <c r="J11657">
        <v>124680</v>
      </c>
      <c r="K11657" t="s">
        <v>3092</v>
      </c>
      <c r="L11657">
        <v>21</v>
      </c>
      <c r="M11657">
        <v>60</v>
      </c>
      <c r="N11657" t="s">
        <v>4296</v>
      </c>
    </row>
    <row r="11658" spans="1:14" x14ac:dyDescent="0.2">
      <c r="A11658" t="s">
        <v>17417</v>
      </c>
      <c r="B11658">
        <v>62340</v>
      </c>
      <c r="C11658">
        <v>71280</v>
      </c>
      <c r="D11658">
        <v>80160</v>
      </c>
      <c r="E11658">
        <v>89040</v>
      </c>
      <c r="F11658">
        <v>96180</v>
      </c>
      <c r="G11658">
        <v>103320</v>
      </c>
      <c r="H11658">
        <v>110460</v>
      </c>
      <c r="I11658">
        <v>117540</v>
      </c>
      <c r="J11658">
        <v>124680</v>
      </c>
      <c r="K11658" t="s">
        <v>3092</v>
      </c>
      <c r="L11658">
        <v>21</v>
      </c>
      <c r="M11658">
        <v>60</v>
      </c>
      <c r="N11658" t="s">
        <v>1047</v>
      </c>
    </row>
    <row r="11659" spans="1:14" x14ac:dyDescent="0.2">
      <c r="A11659" t="s">
        <v>17418</v>
      </c>
      <c r="B11659">
        <v>62340</v>
      </c>
      <c r="C11659">
        <v>71280</v>
      </c>
      <c r="D11659">
        <v>80160</v>
      </c>
      <c r="E11659">
        <v>89040</v>
      </c>
      <c r="F11659">
        <v>96180</v>
      </c>
      <c r="G11659">
        <v>103320</v>
      </c>
      <c r="H11659">
        <v>110460</v>
      </c>
      <c r="I11659">
        <v>117540</v>
      </c>
      <c r="J11659">
        <v>124680</v>
      </c>
      <c r="K11659" t="s">
        <v>3092</v>
      </c>
      <c r="L11659">
        <v>21</v>
      </c>
      <c r="M11659">
        <v>60</v>
      </c>
      <c r="N11659" t="s">
        <v>1048</v>
      </c>
    </row>
    <row r="11660" spans="1:14" x14ac:dyDescent="0.2">
      <c r="A11660" t="s">
        <v>17419</v>
      </c>
      <c r="B11660">
        <v>62340</v>
      </c>
      <c r="C11660">
        <v>71280</v>
      </c>
      <c r="D11660">
        <v>80160</v>
      </c>
      <c r="E11660">
        <v>89040</v>
      </c>
      <c r="F11660">
        <v>96180</v>
      </c>
      <c r="G11660">
        <v>103320</v>
      </c>
      <c r="H11660">
        <v>110460</v>
      </c>
      <c r="I11660">
        <v>117540</v>
      </c>
      <c r="J11660">
        <v>124680</v>
      </c>
      <c r="K11660" t="s">
        <v>3092</v>
      </c>
      <c r="L11660">
        <v>21</v>
      </c>
      <c r="M11660">
        <v>60</v>
      </c>
      <c r="N11660" t="s">
        <v>1049</v>
      </c>
    </row>
    <row r="11661" spans="1:14" x14ac:dyDescent="0.2">
      <c r="A11661" t="s">
        <v>17420</v>
      </c>
      <c r="B11661">
        <v>62340</v>
      </c>
      <c r="C11661">
        <v>71280</v>
      </c>
      <c r="D11661">
        <v>80160</v>
      </c>
      <c r="E11661">
        <v>89040</v>
      </c>
      <c r="F11661">
        <v>96180</v>
      </c>
      <c r="G11661">
        <v>103320</v>
      </c>
      <c r="H11661">
        <v>110460</v>
      </c>
      <c r="I11661">
        <v>117540</v>
      </c>
      <c r="J11661">
        <v>124680</v>
      </c>
      <c r="K11661" t="s">
        <v>3092</v>
      </c>
      <c r="L11661">
        <v>21</v>
      </c>
      <c r="M11661">
        <v>60</v>
      </c>
      <c r="N11661" t="s">
        <v>1050</v>
      </c>
    </row>
    <row r="11662" spans="1:14" x14ac:dyDescent="0.2">
      <c r="A11662" t="s">
        <v>17421</v>
      </c>
      <c r="B11662">
        <v>62340</v>
      </c>
      <c r="C11662">
        <v>71280</v>
      </c>
      <c r="D11662">
        <v>80160</v>
      </c>
      <c r="E11662">
        <v>89040</v>
      </c>
      <c r="F11662">
        <v>96180</v>
      </c>
      <c r="G11662">
        <v>103320</v>
      </c>
      <c r="H11662">
        <v>110460</v>
      </c>
      <c r="I11662">
        <v>117540</v>
      </c>
      <c r="J11662">
        <v>124680</v>
      </c>
      <c r="K11662" t="s">
        <v>3092</v>
      </c>
      <c r="L11662">
        <v>21</v>
      </c>
      <c r="M11662">
        <v>60</v>
      </c>
      <c r="N11662" t="s">
        <v>1051</v>
      </c>
    </row>
    <row r="11663" spans="1:14" x14ac:dyDescent="0.2">
      <c r="A11663" t="s">
        <v>17422</v>
      </c>
      <c r="B11663">
        <v>62340</v>
      </c>
      <c r="C11663">
        <v>71280</v>
      </c>
      <c r="D11663">
        <v>80160</v>
      </c>
      <c r="E11663">
        <v>89040</v>
      </c>
      <c r="F11663">
        <v>96180</v>
      </c>
      <c r="G11663">
        <v>103320</v>
      </c>
      <c r="H11663">
        <v>110460</v>
      </c>
      <c r="I11663">
        <v>117540</v>
      </c>
      <c r="J11663">
        <v>124680</v>
      </c>
      <c r="K11663" t="s">
        <v>3092</v>
      </c>
      <c r="L11663">
        <v>21</v>
      </c>
      <c r="M11663">
        <v>60</v>
      </c>
      <c r="N11663" t="s">
        <v>1052</v>
      </c>
    </row>
    <row r="11664" spans="1:14" x14ac:dyDescent="0.2">
      <c r="A11664" t="s">
        <v>17423</v>
      </c>
      <c r="B11664">
        <v>62340</v>
      </c>
      <c r="C11664">
        <v>71280</v>
      </c>
      <c r="D11664">
        <v>80160</v>
      </c>
      <c r="E11664">
        <v>89040</v>
      </c>
      <c r="F11664">
        <v>96180</v>
      </c>
      <c r="G11664">
        <v>103320</v>
      </c>
      <c r="H11664">
        <v>110460</v>
      </c>
      <c r="I11664">
        <v>117540</v>
      </c>
      <c r="J11664">
        <v>124680</v>
      </c>
      <c r="K11664" t="s">
        <v>3092</v>
      </c>
      <c r="L11664">
        <v>21</v>
      </c>
      <c r="M11664">
        <v>60</v>
      </c>
      <c r="N11664" t="s">
        <v>4297</v>
      </c>
    </row>
    <row r="11665" spans="1:14" x14ac:dyDescent="0.2">
      <c r="A11665" t="s">
        <v>17424</v>
      </c>
      <c r="B11665">
        <v>62340</v>
      </c>
      <c r="C11665">
        <v>71280</v>
      </c>
      <c r="D11665">
        <v>80160</v>
      </c>
      <c r="E11665">
        <v>89040</v>
      </c>
      <c r="F11665">
        <v>96180</v>
      </c>
      <c r="G11665">
        <v>103320</v>
      </c>
      <c r="H11665">
        <v>110460</v>
      </c>
      <c r="I11665">
        <v>117540</v>
      </c>
      <c r="J11665">
        <v>124680</v>
      </c>
      <c r="K11665" t="s">
        <v>3092</v>
      </c>
      <c r="L11665">
        <v>21</v>
      </c>
      <c r="M11665">
        <v>60</v>
      </c>
      <c r="N11665" t="s">
        <v>1053</v>
      </c>
    </row>
    <row r="11666" spans="1:14" x14ac:dyDescent="0.2">
      <c r="A11666" t="s">
        <v>17425</v>
      </c>
      <c r="B11666">
        <v>62340</v>
      </c>
      <c r="C11666">
        <v>71280</v>
      </c>
      <c r="D11666">
        <v>80160</v>
      </c>
      <c r="E11666">
        <v>89040</v>
      </c>
      <c r="F11666">
        <v>96180</v>
      </c>
      <c r="G11666">
        <v>103320</v>
      </c>
      <c r="H11666">
        <v>110460</v>
      </c>
      <c r="I11666">
        <v>117540</v>
      </c>
      <c r="J11666">
        <v>124680</v>
      </c>
      <c r="K11666" t="s">
        <v>3092</v>
      </c>
      <c r="L11666">
        <v>21</v>
      </c>
      <c r="M11666">
        <v>60</v>
      </c>
      <c r="N11666" t="s">
        <v>1054</v>
      </c>
    </row>
    <row r="11667" spans="1:14" x14ac:dyDescent="0.2">
      <c r="A11667" t="s">
        <v>17426</v>
      </c>
      <c r="B11667">
        <v>62340</v>
      </c>
      <c r="C11667">
        <v>71280</v>
      </c>
      <c r="D11667">
        <v>80160</v>
      </c>
      <c r="E11667">
        <v>89040</v>
      </c>
      <c r="F11667">
        <v>96180</v>
      </c>
      <c r="G11667">
        <v>103320</v>
      </c>
      <c r="H11667">
        <v>110460</v>
      </c>
      <c r="I11667">
        <v>117540</v>
      </c>
      <c r="J11667">
        <v>124680</v>
      </c>
      <c r="K11667" t="s">
        <v>3092</v>
      </c>
      <c r="L11667">
        <v>21</v>
      </c>
      <c r="M11667">
        <v>60</v>
      </c>
      <c r="N11667" t="s">
        <v>1055</v>
      </c>
    </row>
    <row r="11668" spans="1:14" x14ac:dyDescent="0.2">
      <c r="A11668" t="s">
        <v>17427</v>
      </c>
      <c r="B11668">
        <v>62340</v>
      </c>
      <c r="C11668">
        <v>71280</v>
      </c>
      <c r="D11668">
        <v>80160</v>
      </c>
      <c r="E11668">
        <v>89040</v>
      </c>
      <c r="F11668">
        <v>96180</v>
      </c>
      <c r="G11668">
        <v>103320</v>
      </c>
      <c r="H11668">
        <v>110460</v>
      </c>
      <c r="I11668">
        <v>117540</v>
      </c>
      <c r="J11668">
        <v>124680</v>
      </c>
      <c r="K11668" t="s">
        <v>3092</v>
      </c>
      <c r="L11668">
        <v>21</v>
      </c>
      <c r="M11668">
        <v>60</v>
      </c>
      <c r="N11668" t="s">
        <v>1056</v>
      </c>
    </row>
    <row r="11669" spans="1:14" x14ac:dyDescent="0.2">
      <c r="A11669" t="s">
        <v>17428</v>
      </c>
      <c r="B11669">
        <v>62340</v>
      </c>
      <c r="C11669">
        <v>71280</v>
      </c>
      <c r="D11669">
        <v>80160</v>
      </c>
      <c r="E11669">
        <v>89040</v>
      </c>
      <c r="F11669">
        <v>96180</v>
      </c>
      <c r="G11669">
        <v>103320</v>
      </c>
      <c r="H11669">
        <v>110460</v>
      </c>
      <c r="I11669">
        <v>117540</v>
      </c>
      <c r="J11669">
        <v>124680</v>
      </c>
      <c r="K11669" t="s">
        <v>3092</v>
      </c>
      <c r="L11669">
        <v>21</v>
      </c>
      <c r="M11669">
        <v>60</v>
      </c>
      <c r="N11669" t="s">
        <v>1057</v>
      </c>
    </row>
    <row r="11670" spans="1:14" x14ac:dyDescent="0.2">
      <c r="A11670" t="s">
        <v>17429</v>
      </c>
      <c r="B11670">
        <v>62340</v>
      </c>
      <c r="C11670">
        <v>71280</v>
      </c>
      <c r="D11670">
        <v>80160</v>
      </c>
      <c r="E11670">
        <v>89040</v>
      </c>
      <c r="F11670">
        <v>96180</v>
      </c>
      <c r="G11670">
        <v>103320</v>
      </c>
      <c r="H11670">
        <v>110460</v>
      </c>
      <c r="I11670">
        <v>117540</v>
      </c>
      <c r="J11670">
        <v>124680</v>
      </c>
      <c r="K11670" t="s">
        <v>3092</v>
      </c>
      <c r="L11670">
        <v>21</v>
      </c>
      <c r="M11670">
        <v>60</v>
      </c>
      <c r="N11670" t="s">
        <v>1058</v>
      </c>
    </row>
    <row r="11671" spans="1:14" x14ac:dyDescent="0.2">
      <c r="A11671" t="s">
        <v>17430</v>
      </c>
      <c r="B11671">
        <v>62340</v>
      </c>
      <c r="C11671">
        <v>71280</v>
      </c>
      <c r="D11671">
        <v>80160</v>
      </c>
      <c r="E11671">
        <v>89040</v>
      </c>
      <c r="F11671">
        <v>96180</v>
      </c>
      <c r="G11671">
        <v>103320</v>
      </c>
      <c r="H11671">
        <v>110460</v>
      </c>
      <c r="I11671">
        <v>117540</v>
      </c>
      <c r="J11671">
        <v>124680</v>
      </c>
      <c r="K11671" t="s">
        <v>3092</v>
      </c>
      <c r="L11671">
        <v>21</v>
      </c>
      <c r="M11671">
        <v>60</v>
      </c>
      <c r="N11671" t="s">
        <v>1059</v>
      </c>
    </row>
    <row r="11672" spans="1:14" x14ac:dyDescent="0.2">
      <c r="A11672" t="s">
        <v>17431</v>
      </c>
      <c r="B11672">
        <v>62340</v>
      </c>
      <c r="C11672">
        <v>71280</v>
      </c>
      <c r="D11672">
        <v>80160</v>
      </c>
      <c r="E11672">
        <v>89040</v>
      </c>
      <c r="F11672">
        <v>96180</v>
      </c>
      <c r="G11672">
        <v>103320</v>
      </c>
      <c r="H11672">
        <v>110460</v>
      </c>
      <c r="I11672">
        <v>117540</v>
      </c>
      <c r="J11672">
        <v>124680</v>
      </c>
      <c r="K11672" t="s">
        <v>3092</v>
      </c>
      <c r="L11672">
        <v>21</v>
      </c>
      <c r="M11672">
        <v>60</v>
      </c>
      <c r="N11672" t="s">
        <v>1060</v>
      </c>
    </row>
    <row r="11673" spans="1:14" x14ac:dyDescent="0.2">
      <c r="A11673" t="s">
        <v>17432</v>
      </c>
      <c r="B11673">
        <v>62340</v>
      </c>
      <c r="C11673">
        <v>71280</v>
      </c>
      <c r="D11673">
        <v>80160</v>
      </c>
      <c r="E11673">
        <v>89040</v>
      </c>
      <c r="F11673">
        <v>96180</v>
      </c>
      <c r="G11673">
        <v>103320</v>
      </c>
      <c r="H11673">
        <v>110460</v>
      </c>
      <c r="I11673">
        <v>117540</v>
      </c>
      <c r="J11673">
        <v>124680</v>
      </c>
      <c r="K11673" t="s">
        <v>3092</v>
      </c>
      <c r="L11673">
        <v>21</v>
      </c>
      <c r="M11673">
        <v>60</v>
      </c>
      <c r="N11673" t="s">
        <v>1061</v>
      </c>
    </row>
    <row r="11674" spans="1:14" x14ac:dyDescent="0.2">
      <c r="A11674" t="s">
        <v>17433</v>
      </c>
      <c r="B11674">
        <v>62340</v>
      </c>
      <c r="C11674">
        <v>71280</v>
      </c>
      <c r="D11674">
        <v>80160</v>
      </c>
      <c r="E11674">
        <v>89040</v>
      </c>
      <c r="F11674">
        <v>96180</v>
      </c>
      <c r="G11674">
        <v>103320</v>
      </c>
      <c r="H11674">
        <v>110460</v>
      </c>
      <c r="I11674">
        <v>117540</v>
      </c>
      <c r="J11674">
        <v>124680</v>
      </c>
      <c r="K11674" t="s">
        <v>3092</v>
      </c>
      <c r="L11674">
        <v>21</v>
      </c>
      <c r="M11674">
        <v>60</v>
      </c>
      <c r="N11674" t="s">
        <v>1062</v>
      </c>
    </row>
    <row r="11675" spans="1:14" x14ac:dyDescent="0.2">
      <c r="A11675" t="s">
        <v>17434</v>
      </c>
      <c r="B11675">
        <v>62340</v>
      </c>
      <c r="C11675">
        <v>71280</v>
      </c>
      <c r="D11675">
        <v>80160</v>
      </c>
      <c r="E11675">
        <v>89040</v>
      </c>
      <c r="F11675">
        <v>96180</v>
      </c>
      <c r="G11675">
        <v>103320</v>
      </c>
      <c r="H11675">
        <v>110460</v>
      </c>
      <c r="I11675">
        <v>117540</v>
      </c>
      <c r="J11675">
        <v>124680</v>
      </c>
      <c r="K11675" t="s">
        <v>3092</v>
      </c>
      <c r="L11675">
        <v>21</v>
      </c>
      <c r="M11675">
        <v>60</v>
      </c>
      <c r="N11675" t="s">
        <v>5748</v>
      </c>
    </row>
    <row r="11676" spans="1:14" x14ac:dyDescent="0.2">
      <c r="A11676" t="s">
        <v>17435</v>
      </c>
      <c r="B11676">
        <v>62340</v>
      </c>
      <c r="C11676">
        <v>71280</v>
      </c>
      <c r="D11676">
        <v>80160</v>
      </c>
      <c r="E11676">
        <v>89040</v>
      </c>
      <c r="F11676">
        <v>96180</v>
      </c>
      <c r="G11676">
        <v>103320</v>
      </c>
      <c r="H11676">
        <v>110460</v>
      </c>
      <c r="I11676">
        <v>117540</v>
      </c>
      <c r="J11676">
        <v>124680</v>
      </c>
      <c r="K11676" t="s">
        <v>3092</v>
      </c>
      <c r="L11676">
        <v>21</v>
      </c>
      <c r="M11676">
        <v>60</v>
      </c>
      <c r="N11676" t="s">
        <v>1064</v>
      </c>
    </row>
    <row r="11677" spans="1:14" x14ac:dyDescent="0.2">
      <c r="A11677" t="s">
        <v>17436</v>
      </c>
      <c r="B11677">
        <v>62340</v>
      </c>
      <c r="C11677">
        <v>71280</v>
      </c>
      <c r="D11677">
        <v>80160</v>
      </c>
      <c r="E11677">
        <v>89040</v>
      </c>
      <c r="F11677">
        <v>96180</v>
      </c>
      <c r="G11677">
        <v>103320</v>
      </c>
      <c r="H11677">
        <v>110460</v>
      </c>
      <c r="I11677">
        <v>117540</v>
      </c>
      <c r="J11677">
        <v>124680</v>
      </c>
      <c r="K11677" t="s">
        <v>3092</v>
      </c>
      <c r="L11677">
        <v>21</v>
      </c>
      <c r="M11677">
        <v>60</v>
      </c>
      <c r="N11677" t="s">
        <v>1065</v>
      </c>
    </row>
    <row r="11678" spans="1:14" x14ac:dyDescent="0.2">
      <c r="A11678" t="s">
        <v>17437</v>
      </c>
      <c r="B11678">
        <v>62340</v>
      </c>
      <c r="C11678">
        <v>71280</v>
      </c>
      <c r="D11678">
        <v>80160</v>
      </c>
      <c r="E11678">
        <v>89040</v>
      </c>
      <c r="F11678">
        <v>96180</v>
      </c>
      <c r="G11678">
        <v>103320</v>
      </c>
      <c r="H11678">
        <v>110460</v>
      </c>
      <c r="I11678">
        <v>117540</v>
      </c>
      <c r="J11678">
        <v>124680</v>
      </c>
      <c r="K11678" t="s">
        <v>3092</v>
      </c>
      <c r="L11678">
        <v>21</v>
      </c>
      <c r="M11678">
        <v>60</v>
      </c>
      <c r="N11678" t="s">
        <v>1066</v>
      </c>
    </row>
    <row r="11679" spans="1:14" x14ac:dyDescent="0.2">
      <c r="A11679" t="s">
        <v>17438</v>
      </c>
      <c r="B11679">
        <v>62340</v>
      </c>
      <c r="C11679">
        <v>71280</v>
      </c>
      <c r="D11679">
        <v>80160</v>
      </c>
      <c r="E11679">
        <v>89040</v>
      </c>
      <c r="F11679">
        <v>96180</v>
      </c>
      <c r="G11679">
        <v>103320</v>
      </c>
      <c r="H11679">
        <v>110460</v>
      </c>
      <c r="I11679">
        <v>117540</v>
      </c>
      <c r="J11679">
        <v>124680</v>
      </c>
      <c r="K11679" t="s">
        <v>3092</v>
      </c>
      <c r="L11679">
        <v>21</v>
      </c>
      <c r="M11679">
        <v>60</v>
      </c>
      <c r="N11679" t="s">
        <v>1067</v>
      </c>
    </row>
    <row r="11680" spans="1:14" x14ac:dyDescent="0.2">
      <c r="A11680" t="s">
        <v>17439</v>
      </c>
      <c r="B11680">
        <v>62340</v>
      </c>
      <c r="C11680">
        <v>71280</v>
      </c>
      <c r="D11680">
        <v>80160</v>
      </c>
      <c r="E11680">
        <v>89040</v>
      </c>
      <c r="F11680">
        <v>96180</v>
      </c>
      <c r="G11680">
        <v>103320</v>
      </c>
      <c r="H11680">
        <v>110460</v>
      </c>
      <c r="I11680">
        <v>117540</v>
      </c>
      <c r="J11680">
        <v>124680</v>
      </c>
      <c r="K11680" t="s">
        <v>3092</v>
      </c>
      <c r="L11680">
        <v>21</v>
      </c>
      <c r="M11680">
        <v>60</v>
      </c>
      <c r="N11680" t="s">
        <v>1068</v>
      </c>
    </row>
    <row r="11681" spans="1:14" x14ac:dyDescent="0.2">
      <c r="A11681" t="s">
        <v>17440</v>
      </c>
      <c r="B11681">
        <v>62340</v>
      </c>
      <c r="C11681">
        <v>71280</v>
      </c>
      <c r="D11681">
        <v>80160</v>
      </c>
      <c r="E11681">
        <v>89040</v>
      </c>
      <c r="F11681">
        <v>96180</v>
      </c>
      <c r="G11681">
        <v>103320</v>
      </c>
      <c r="H11681">
        <v>110460</v>
      </c>
      <c r="I11681">
        <v>117540</v>
      </c>
      <c r="J11681">
        <v>124680</v>
      </c>
      <c r="K11681" t="s">
        <v>3092</v>
      </c>
      <c r="L11681">
        <v>21</v>
      </c>
      <c r="M11681">
        <v>60</v>
      </c>
      <c r="N11681" t="s">
        <v>4298</v>
      </c>
    </row>
    <row r="11682" spans="1:14" x14ac:dyDescent="0.2">
      <c r="A11682" t="s">
        <v>17441</v>
      </c>
      <c r="B11682">
        <v>62340</v>
      </c>
      <c r="C11682">
        <v>71280</v>
      </c>
      <c r="D11682">
        <v>80160</v>
      </c>
      <c r="E11682">
        <v>89040</v>
      </c>
      <c r="F11682">
        <v>96180</v>
      </c>
      <c r="G11682">
        <v>103320</v>
      </c>
      <c r="H11682">
        <v>110460</v>
      </c>
      <c r="I11682">
        <v>117540</v>
      </c>
      <c r="J11682">
        <v>124680</v>
      </c>
      <c r="K11682" t="s">
        <v>3092</v>
      </c>
      <c r="L11682">
        <v>21</v>
      </c>
      <c r="M11682">
        <v>60</v>
      </c>
      <c r="N11682" t="s">
        <v>1069</v>
      </c>
    </row>
    <row r="11683" spans="1:14" x14ac:dyDescent="0.2">
      <c r="A11683" t="s">
        <v>17442</v>
      </c>
      <c r="B11683">
        <v>49740</v>
      </c>
      <c r="C11683">
        <v>56820</v>
      </c>
      <c r="D11683">
        <v>63900</v>
      </c>
      <c r="E11683">
        <v>70980</v>
      </c>
      <c r="F11683">
        <v>76680</v>
      </c>
      <c r="G11683">
        <v>82380</v>
      </c>
      <c r="H11683">
        <v>88020</v>
      </c>
      <c r="I11683">
        <v>93720</v>
      </c>
      <c r="J11683">
        <v>99420</v>
      </c>
      <c r="K11683" t="s">
        <v>3092</v>
      </c>
      <c r="L11683">
        <v>23</v>
      </c>
      <c r="M11683">
        <v>60</v>
      </c>
      <c r="N11683" t="s">
        <v>1070</v>
      </c>
    </row>
    <row r="11684" spans="1:14" x14ac:dyDescent="0.2">
      <c r="A11684" t="s">
        <v>17443</v>
      </c>
      <c r="B11684">
        <v>49740</v>
      </c>
      <c r="C11684">
        <v>56820</v>
      </c>
      <c r="D11684">
        <v>63900</v>
      </c>
      <c r="E11684">
        <v>70980</v>
      </c>
      <c r="F11684">
        <v>76680</v>
      </c>
      <c r="G11684">
        <v>82380</v>
      </c>
      <c r="H11684">
        <v>88020</v>
      </c>
      <c r="I11684">
        <v>93720</v>
      </c>
      <c r="J11684">
        <v>99420</v>
      </c>
      <c r="K11684" t="s">
        <v>3092</v>
      </c>
      <c r="L11684">
        <v>23</v>
      </c>
      <c r="M11684">
        <v>60</v>
      </c>
      <c r="N11684" t="s">
        <v>5749</v>
      </c>
    </row>
    <row r="11685" spans="1:14" x14ac:dyDescent="0.2">
      <c r="A11685" t="s">
        <v>17444</v>
      </c>
      <c r="B11685">
        <v>49740</v>
      </c>
      <c r="C11685">
        <v>56820</v>
      </c>
      <c r="D11685">
        <v>63900</v>
      </c>
      <c r="E11685">
        <v>70980</v>
      </c>
      <c r="F11685">
        <v>76680</v>
      </c>
      <c r="G11685">
        <v>82380</v>
      </c>
      <c r="H11685">
        <v>88020</v>
      </c>
      <c r="I11685">
        <v>93720</v>
      </c>
      <c r="J11685">
        <v>99420</v>
      </c>
      <c r="K11685" t="s">
        <v>3092</v>
      </c>
      <c r="L11685">
        <v>23</v>
      </c>
      <c r="M11685">
        <v>60</v>
      </c>
      <c r="N11685" t="s">
        <v>1072</v>
      </c>
    </row>
    <row r="11686" spans="1:14" x14ac:dyDescent="0.2">
      <c r="A11686" t="s">
        <v>17445</v>
      </c>
      <c r="B11686">
        <v>62340</v>
      </c>
      <c r="C11686">
        <v>71280</v>
      </c>
      <c r="D11686">
        <v>80160</v>
      </c>
      <c r="E11686">
        <v>89040</v>
      </c>
      <c r="F11686">
        <v>96180</v>
      </c>
      <c r="G11686">
        <v>103320</v>
      </c>
      <c r="H11686">
        <v>110460</v>
      </c>
      <c r="I11686">
        <v>117540</v>
      </c>
      <c r="J11686">
        <v>124680</v>
      </c>
      <c r="K11686" t="s">
        <v>3092</v>
      </c>
      <c r="L11686">
        <v>23</v>
      </c>
      <c r="M11686">
        <v>60</v>
      </c>
      <c r="N11686" t="s">
        <v>1073</v>
      </c>
    </row>
    <row r="11687" spans="1:14" x14ac:dyDescent="0.2">
      <c r="A11687" t="s">
        <v>17446</v>
      </c>
      <c r="B11687">
        <v>62340</v>
      </c>
      <c r="C11687">
        <v>71280</v>
      </c>
      <c r="D11687">
        <v>80160</v>
      </c>
      <c r="E11687">
        <v>89040</v>
      </c>
      <c r="F11687">
        <v>96180</v>
      </c>
      <c r="G11687">
        <v>103320</v>
      </c>
      <c r="H11687">
        <v>110460</v>
      </c>
      <c r="I11687">
        <v>117540</v>
      </c>
      <c r="J11687">
        <v>124680</v>
      </c>
      <c r="K11687" t="s">
        <v>3092</v>
      </c>
      <c r="L11687">
        <v>23</v>
      </c>
      <c r="M11687">
        <v>60</v>
      </c>
      <c r="N11687" t="s">
        <v>1074</v>
      </c>
    </row>
    <row r="11688" spans="1:14" x14ac:dyDescent="0.2">
      <c r="A11688" t="s">
        <v>17447</v>
      </c>
      <c r="B11688">
        <v>49740</v>
      </c>
      <c r="C11688">
        <v>56820</v>
      </c>
      <c r="D11688">
        <v>63900</v>
      </c>
      <c r="E11688">
        <v>70980</v>
      </c>
      <c r="F11688">
        <v>76680</v>
      </c>
      <c r="G11688">
        <v>82380</v>
      </c>
      <c r="H11688">
        <v>88020</v>
      </c>
      <c r="I11688">
        <v>93720</v>
      </c>
      <c r="J11688">
        <v>99420</v>
      </c>
      <c r="K11688" t="s">
        <v>3092</v>
      </c>
      <c r="L11688">
        <v>23</v>
      </c>
      <c r="M11688">
        <v>60</v>
      </c>
      <c r="N11688" t="s">
        <v>1075</v>
      </c>
    </row>
    <row r="11689" spans="1:14" x14ac:dyDescent="0.2">
      <c r="A11689" t="s">
        <v>17448</v>
      </c>
      <c r="B11689">
        <v>49740</v>
      </c>
      <c r="C11689">
        <v>56820</v>
      </c>
      <c r="D11689">
        <v>63900</v>
      </c>
      <c r="E11689">
        <v>70980</v>
      </c>
      <c r="F11689">
        <v>76680</v>
      </c>
      <c r="G11689">
        <v>82380</v>
      </c>
      <c r="H11689">
        <v>88020</v>
      </c>
      <c r="I11689">
        <v>93720</v>
      </c>
      <c r="J11689">
        <v>99420</v>
      </c>
      <c r="K11689" t="s">
        <v>3092</v>
      </c>
      <c r="L11689">
        <v>23</v>
      </c>
      <c r="M11689">
        <v>60</v>
      </c>
      <c r="N11689" t="s">
        <v>1076</v>
      </c>
    </row>
    <row r="11690" spans="1:14" x14ac:dyDescent="0.2">
      <c r="A11690" t="s">
        <v>17449</v>
      </c>
      <c r="B11690">
        <v>62340</v>
      </c>
      <c r="C11690">
        <v>71280</v>
      </c>
      <c r="D11690">
        <v>80160</v>
      </c>
      <c r="E11690">
        <v>89040</v>
      </c>
      <c r="F11690">
        <v>96180</v>
      </c>
      <c r="G11690">
        <v>103320</v>
      </c>
      <c r="H11690">
        <v>110460</v>
      </c>
      <c r="I11690">
        <v>117540</v>
      </c>
      <c r="J11690">
        <v>124680</v>
      </c>
      <c r="K11690" t="s">
        <v>3092</v>
      </c>
      <c r="L11690">
        <v>23</v>
      </c>
      <c r="M11690">
        <v>60</v>
      </c>
      <c r="N11690" t="s">
        <v>1077</v>
      </c>
    </row>
    <row r="11691" spans="1:14" x14ac:dyDescent="0.2">
      <c r="A11691" t="s">
        <v>17450</v>
      </c>
      <c r="B11691">
        <v>49740</v>
      </c>
      <c r="C11691">
        <v>56820</v>
      </c>
      <c r="D11691">
        <v>63900</v>
      </c>
      <c r="E11691">
        <v>70980</v>
      </c>
      <c r="F11691">
        <v>76680</v>
      </c>
      <c r="G11691">
        <v>82380</v>
      </c>
      <c r="H11691">
        <v>88020</v>
      </c>
      <c r="I11691">
        <v>93720</v>
      </c>
      <c r="J11691">
        <v>99420</v>
      </c>
      <c r="K11691" t="s">
        <v>3092</v>
      </c>
      <c r="L11691">
        <v>23</v>
      </c>
      <c r="M11691">
        <v>60</v>
      </c>
      <c r="N11691" t="s">
        <v>1078</v>
      </c>
    </row>
    <row r="11692" spans="1:14" x14ac:dyDescent="0.2">
      <c r="A11692" t="s">
        <v>17451</v>
      </c>
      <c r="B11692">
        <v>62340</v>
      </c>
      <c r="C11692">
        <v>71280</v>
      </c>
      <c r="D11692">
        <v>80160</v>
      </c>
      <c r="E11692">
        <v>89040</v>
      </c>
      <c r="F11692">
        <v>96180</v>
      </c>
      <c r="G11692">
        <v>103320</v>
      </c>
      <c r="H11692">
        <v>110460</v>
      </c>
      <c r="I11692">
        <v>117540</v>
      </c>
      <c r="J11692">
        <v>124680</v>
      </c>
      <c r="K11692" t="s">
        <v>3092</v>
      </c>
      <c r="L11692">
        <v>23</v>
      </c>
      <c r="M11692">
        <v>60</v>
      </c>
      <c r="N11692" t="s">
        <v>1079</v>
      </c>
    </row>
    <row r="11693" spans="1:14" x14ac:dyDescent="0.2">
      <c r="A11693" t="s">
        <v>17452</v>
      </c>
      <c r="B11693">
        <v>62340</v>
      </c>
      <c r="C11693">
        <v>71280</v>
      </c>
      <c r="D11693">
        <v>80160</v>
      </c>
      <c r="E11693">
        <v>89040</v>
      </c>
      <c r="F11693">
        <v>96180</v>
      </c>
      <c r="G11693">
        <v>103320</v>
      </c>
      <c r="H11693">
        <v>110460</v>
      </c>
      <c r="I11693">
        <v>117540</v>
      </c>
      <c r="J11693">
        <v>124680</v>
      </c>
      <c r="K11693" t="s">
        <v>3092</v>
      </c>
      <c r="L11693">
        <v>23</v>
      </c>
      <c r="M11693">
        <v>60</v>
      </c>
      <c r="N11693" t="s">
        <v>1080</v>
      </c>
    </row>
    <row r="11694" spans="1:14" x14ac:dyDescent="0.2">
      <c r="A11694" t="s">
        <v>17453</v>
      </c>
      <c r="B11694">
        <v>62340</v>
      </c>
      <c r="C11694">
        <v>71280</v>
      </c>
      <c r="D11694">
        <v>80160</v>
      </c>
      <c r="E11694">
        <v>89040</v>
      </c>
      <c r="F11694">
        <v>96180</v>
      </c>
      <c r="G11694">
        <v>103320</v>
      </c>
      <c r="H11694">
        <v>110460</v>
      </c>
      <c r="I11694">
        <v>117540</v>
      </c>
      <c r="J11694">
        <v>124680</v>
      </c>
      <c r="K11694" t="s">
        <v>3092</v>
      </c>
      <c r="L11694">
        <v>23</v>
      </c>
      <c r="M11694">
        <v>60</v>
      </c>
      <c r="N11694" t="s">
        <v>1081</v>
      </c>
    </row>
    <row r="11695" spans="1:14" x14ac:dyDescent="0.2">
      <c r="A11695" t="s">
        <v>17454</v>
      </c>
      <c r="B11695">
        <v>49740</v>
      </c>
      <c r="C11695">
        <v>56820</v>
      </c>
      <c r="D11695">
        <v>63900</v>
      </c>
      <c r="E11695">
        <v>70980</v>
      </c>
      <c r="F11695">
        <v>76680</v>
      </c>
      <c r="G11695">
        <v>82380</v>
      </c>
      <c r="H11695">
        <v>88020</v>
      </c>
      <c r="I11695">
        <v>93720</v>
      </c>
      <c r="J11695">
        <v>99420</v>
      </c>
      <c r="K11695" t="s">
        <v>3092</v>
      </c>
      <c r="L11695">
        <v>23</v>
      </c>
      <c r="M11695">
        <v>60</v>
      </c>
      <c r="N11695" t="s">
        <v>1082</v>
      </c>
    </row>
    <row r="11696" spans="1:14" x14ac:dyDescent="0.2">
      <c r="A11696" t="s">
        <v>17455</v>
      </c>
      <c r="B11696">
        <v>49740</v>
      </c>
      <c r="C11696">
        <v>56820</v>
      </c>
      <c r="D11696">
        <v>63900</v>
      </c>
      <c r="E11696">
        <v>70980</v>
      </c>
      <c r="F11696">
        <v>76680</v>
      </c>
      <c r="G11696">
        <v>82380</v>
      </c>
      <c r="H11696">
        <v>88020</v>
      </c>
      <c r="I11696">
        <v>93720</v>
      </c>
      <c r="J11696">
        <v>99420</v>
      </c>
      <c r="K11696" t="s">
        <v>3092</v>
      </c>
      <c r="L11696">
        <v>23</v>
      </c>
      <c r="M11696">
        <v>60</v>
      </c>
      <c r="N11696" t="s">
        <v>1083</v>
      </c>
    </row>
    <row r="11697" spans="1:14" x14ac:dyDescent="0.2">
      <c r="A11697" t="s">
        <v>17456</v>
      </c>
      <c r="B11697">
        <v>62340</v>
      </c>
      <c r="C11697">
        <v>71280</v>
      </c>
      <c r="D11697">
        <v>80160</v>
      </c>
      <c r="E11697">
        <v>89040</v>
      </c>
      <c r="F11697">
        <v>96180</v>
      </c>
      <c r="G11697">
        <v>103320</v>
      </c>
      <c r="H11697">
        <v>110460</v>
      </c>
      <c r="I11697">
        <v>117540</v>
      </c>
      <c r="J11697">
        <v>124680</v>
      </c>
      <c r="K11697" t="s">
        <v>3092</v>
      </c>
      <c r="L11697">
        <v>23</v>
      </c>
      <c r="M11697">
        <v>60</v>
      </c>
      <c r="N11697" t="s">
        <v>1084</v>
      </c>
    </row>
    <row r="11698" spans="1:14" x14ac:dyDescent="0.2">
      <c r="A11698" t="s">
        <v>17457</v>
      </c>
      <c r="B11698">
        <v>49740</v>
      </c>
      <c r="C11698">
        <v>56820</v>
      </c>
      <c r="D11698">
        <v>63900</v>
      </c>
      <c r="E11698">
        <v>70980</v>
      </c>
      <c r="F11698">
        <v>76680</v>
      </c>
      <c r="G11698">
        <v>82380</v>
      </c>
      <c r="H11698">
        <v>88020</v>
      </c>
      <c r="I11698">
        <v>93720</v>
      </c>
      <c r="J11698">
        <v>99420</v>
      </c>
      <c r="K11698" t="s">
        <v>3092</v>
      </c>
      <c r="L11698">
        <v>23</v>
      </c>
      <c r="M11698">
        <v>60</v>
      </c>
      <c r="N11698" t="s">
        <v>1085</v>
      </c>
    </row>
    <row r="11699" spans="1:14" x14ac:dyDescent="0.2">
      <c r="A11699" t="s">
        <v>17458</v>
      </c>
      <c r="B11699">
        <v>49740</v>
      </c>
      <c r="C11699">
        <v>56820</v>
      </c>
      <c r="D11699">
        <v>63900</v>
      </c>
      <c r="E11699">
        <v>70980</v>
      </c>
      <c r="F11699">
        <v>76680</v>
      </c>
      <c r="G11699">
        <v>82380</v>
      </c>
      <c r="H11699">
        <v>88020</v>
      </c>
      <c r="I11699">
        <v>93720</v>
      </c>
      <c r="J11699">
        <v>99420</v>
      </c>
      <c r="K11699" t="s">
        <v>3092</v>
      </c>
      <c r="L11699">
        <v>23</v>
      </c>
      <c r="M11699">
        <v>60</v>
      </c>
      <c r="N11699" t="s">
        <v>1086</v>
      </c>
    </row>
    <row r="11700" spans="1:14" x14ac:dyDescent="0.2">
      <c r="A11700" t="s">
        <v>17459</v>
      </c>
      <c r="B11700">
        <v>62340</v>
      </c>
      <c r="C11700">
        <v>71280</v>
      </c>
      <c r="D11700">
        <v>80160</v>
      </c>
      <c r="E11700">
        <v>89040</v>
      </c>
      <c r="F11700">
        <v>96180</v>
      </c>
      <c r="G11700">
        <v>103320</v>
      </c>
      <c r="H11700">
        <v>110460</v>
      </c>
      <c r="I11700">
        <v>117540</v>
      </c>
      <c r="J11700">
        <v>124680</v>
      </c>
      <c r="K11700" t="s">
        <v>3092</v>
      </c>
      <c r="L11700">
        <v>23</v>
      </c>
      <c r="M11700">
        <v>60</v>
      </c>
      <c r="N11700" t="s">
        <v>1087</v>
      </c>
    </row>
    <row r="11701" spans="1:14" x14ac:dyDescent="0.2">
      <c r="A11701" t="s">
        <v>17460</v>
      </c>
      <c r="B11701">
        <v>62340</v>
      </c>
      <c r="C11701">
        <v>71280</v>
      </c>
      <c r="D11701">
        <v>80160</v>
      </c>
      <c r="E11701">
        <v>89040</v>
      </c>
      <c r="F11701">
        <v>96180</v>
      </c>
      <c r="G11701">
        <v>103320</v>
      </c>
      <c r="H11701">
        <v>110460</v>
      </c>
      <c r="I11701">
        <v>117540</v>
      </c>
      <c r="J11701">
        <v>124680</v>
      </c>
      <c r="K11701" t="s">
        <v>3092</v>
      </c>
      <c r="L11701">
        <v>23</v>
      </c>
      <c r="M11701">
        <v>60</v>
      </c>
      <c r="N11701" t="s">
        <v>1088</v>
      </c>
    </row>
    <row r="11702" spans="1:14" x14ac:dyDescent="0.2">
      <c r="A11702" t="s">
        <v>17461</v>
      </c>
      <c r="B11702">
        <v>62340</v>
      </c>
      <c r="C11702">
        <v>71280</v>
      </c>
      <c r="D11702">
        <v>80160</v>
      </c>
      <c r="E11702">
        <v>89040</v>
      </c>
      <c r="F11702">
        <v>96180</v>
      </c>
      <c r="G11702">
        <v>103320</v>
      </c>
      <c r="H11702">
        <v>110460</v>
      </c>
      <c r="I11702">
        <v>117540</v>
      </c>
      <c r="J11702">
        <v>124680</v>
      </c>
      <c r="K11702" t="s">
        <v>3092</v>
      </c>
      <c r="L11702">
        <v>23</v>
      </c>
      <c r="M11702">
        <v>60</v>
      </c>
      <c r="N11702" t="s">
        <v>1089</v>
      </c>
    </row>
    <row r="11703" spans="1:14" x14ac:dyDescent="0.2">
      <c r="A11703" t="s">
        <v>17462</v>
      </c>
      <c r="B11703">
        <v>49740</v>
      </c>
      <c r="C11703">
        <v>56820</v>
      </c>
      <c r="D11703">
        <v>63900</v>
      </c>
      <c r="E11703">
        <v>70980</v>
      </c>
      <c r="F11703">
        <v>76680</v>
      </c>
      <c r="G11703">
        <v>82380</v>
      </c>
      <c r="H11703">
        <v>88020</v>
      </c>
      <c r="I11703">
        <v>93720</v>
      </c>
      <c r="J11703">
        <v>99420</v>
      </c>
      <c r="K11703" t="s">
        <v>3092</v>
      </c>
      <c r="L11703">
        <v>23</v>
      </c>
      <c r="M11703">
        <v>60</v>
      </c>
      <c r="N11703" t="s">
        <v>1090</v>
      </c>
    </row>
    <row r="11704" spans="1:14" x14ac:dyDescent="0.2">
      <c r="A11704" t="s">
        <v>17463</v>
      </c>
      <c r="B11704">
        <v>49740</v>
      </c>
      <c r="C11704">
        <v>56820</v>
      </c>
      <c r="D11704">
        <v>63900</v>
      </c>
      <c r="E11704">
        <v>70980</v>
      </c>
      <c r="F11704">
        <v>76680</v>
      </c>
      <c r="G11704">
        <v>82380</v>
      </c>
      <c r="H11704">
        <v>88020</v>
      </c>
      <c r="I11704">
        <v>93720</v>
      </c>
      <c r="J11704">
        <v>99420</v>
      </c>
      <c r="K11704" t="s">
        <v>3092</v>
      </c>
      <c r="L11704">
        <v>23</v>
      </c>
      <c r="M11704">
        <v>60</v>
      </c>
      <c r="N11704" t="s">
        <v>1091</v>
      </c>
    </row>
    <row r="11705" spans="1:14" x14ac:dyDescent="0.2">
      <c r="A11705" t="s">
        <v>17464</v>
      </c>
      <c r="B11705">
        <v>62340</v>
      </c>
      <c r="C11705">
        <v>71280</v>
      </c>
      <c r="D11705">
        <v>80160</v>
      </c>
      <c r="E11705">
        <v>89040</v>
      </c>
      <c r="F11705">
        <v>96180</v>
      </c>
      <c r="G11705">
        <v>103320</v>
      </c>
      <c r="H11705">
        <v>110460</v>
      </c>
      <c r="I11705">
        <v>117540</v>
      </c>
      <c r="J11705">
        <v>124680</v>
      </c>
      <c r="K11705" t="s">
        <v>3092</v>
      </c>
      <c r="L11705">
        <v>23</v>
      </c>
      <c r="M11705">
        <v>60</v>
      </c>
      <c r="N11705" t="s">
        <v>1092</v>
      </c>
    </row>
    <row r="11706" spans="1:14" x14ac:dyDescent="0.2">
      <c r="A11706" t="s">
        <v>17465</v>
      </c>
      <c r="B11706">
        <v>62340</v>
      </c>
      <c r="C11706">
        <v>71280</v>
      </c>
      <c r="D11706">
        <v>80160</v>
      </c>
      <c r="E11706">
        <v>89040</v>
      </c>
      <c r="F11706">
        <v>96180</v>
      </c>
      <c r="G11706">
        <v>103320</v>
      </c>
      <c r="H11706">
        <v>110460</v>
      </c>
      <c r="I11706">
        <v>117540</v>
      </c>
      <c r="J11706">
        <v>124680</v>
      </c>
      <c r="K11706" t="s">
        <v>3092</v>
      </c>
      <c r="L11706">
        <v>23</v>
      </c>
      <c r="M11706">
        <v>60</v>
      </c>
      <c r="N11706" t="s">
        <v>1093</v>
      </c>
    </row>
    <row r="11707" spans="1:14" x14ac:dyDescent="0.2">
      <c r="A11707" t="s">
        <v>17466</v>
      </c>
      <c r="B11707">
        <v>62340</v>
      </c>
      <c r="C11707">
        <v>71280</v>
      </c>
      <c r="D11707">
        <v>80160</v>
      </c>
      <c r="E11707">
        <v>89040</v>
      </c>
      <c r="F11707">
        <v>96180</v>
      </c>
      <c r="G11707">
        <v>103320</v>
      </c>
      <c r="H11707">
        <v>110460</v>
      </c>
      <c r="I11707">
        <v>117540</v>
      </c>
      <c r="J11707">
        <v>124680</v>
      </c>
      <c r="K11707" t="s">
        <v>3092</v>
      </c>
      <c r="L11707">
        <v>23</v>
      </c>
      <c r="M11707">
        <v>60</v>
      </c>
      <c r="N11707" t="s">
        <v>1094</v>
      </c>
    </row>
    <row r="11708" spans="1:14" x14ac:dyDescent="0.2">
      <c r="A11708" t="s">
        <v>17467</v>
      </c>
      <c r="B11708">
        <v>49740</v>
      </c>
      <c r="C11708">
        <v>56820</v>
      </c>
      <c r="D11708">
        <v>63900</v>
      </c>
      <c r="E11708">
        <v>70980</v>
      </c>
      <c r="F11708">
        <v>76680</v>
      </c>
      <c r="G11708">
        <v>82380</v>
      </c>
      <c r="H11708">
        <v>88020</v>
      </c>
      <c r="I11708">
        <v>93720</v>
      </c>
      <c r="J11708">
        <v>99420</v>
      </c>
      <c r="K11708" t="s">
        <v>3092</v>
      </c>
      <c r="L11708">
        <v>23</v>
      </c>
      <c r="M11708">
        <v>60</v>
      </c>
      <c r="N11708" t="s">
        <v>1095</v>
      </c>
    </row>
    <row r="11709" spans="1:14" x14ac:dyDescent="0.2">
      <c r="A11709" t="s">
        <v>17468</v>
      </c>
      <c r="B11709">
        <v>49740</v>
      </c>
      <c r="C11709">
        <v>56820</v>
      </c>
      <c r="D11709">
        <v>63900</v>
      </c>
      <c r="E11709">
        <v>70980</v>
      </c>
      <c r="F11709">
        <v>76680</v>
      </c>
      <c r="G11709">
        <v>82380</v>
      </c>
      <c r="H11709">
        <v>88020</v>
      </c>
      <c r="I11709">
        <v>93720</v>
      </c>
      <c r="J11709">
        <v>99420</v>
      </c>
      <c r="K11709" t="s">
        <v>3092</v>
      </c>
      <c r="L11709">
        <v>23</v>
      </c>
      <c r="M11709">
        <v>60</v>
      </c>
      <c r="N11709" t="s">
        <v>1096</v>
      </c>
    </row>
    <row r="11710" spans="1:14" x14ac:dyDescent="0.2">
      <c r="A11710" t="s">
        <v>17469</v>
      </c>
      <c r="B11710">
        <v>62340</v>
      </c>
      <c r="C11710">
        <v>71280</v>
      </c>
      <c r="D11710">
        <v>80160</v>
      </c>
      <c r="E11710">
        <v>89040</v>
      </c>
      <c r="F11710">
        <v>96180</v>
      </c>
      <c r="G11710">
        <v>103320</v>
      </c>
      <c r="H11710">
        <v>110460</v>
      </c>
      <c r="I11710">
        <v>117540</v>
      </c>
      <c r="J11710">
        <v>124680</v>
      </c>
      <c r="K11710" t="s">
        <v>3092</v>
      </c>
      <c r="L11710">
        <v>25</v>
      </c>
      <c r="M11710">
        <v>60</v>
      </c>
      <c r="N11710" t="s">
        <v>1097</v>
      </c>
    </row>
    <row r="11711" spans="1:14" x14ac:dyDescent="0.2">
      <c r="A11711" t="s">
        <v>17470</v>
      </c>
      <c r="B11711">
        <v>62340</v>
      </c>
      <c r="C11711">
        <v>71280</v>
      </c>
      <c r="D11711">
        <v>80160</v>
      </c>
      <c r="E11711">
        <v>89040</v>
      </c>
      <c r="F11711">
        <v>96180</v>
      </c>
      <c r="G11711">
        <v>103320</v>
      </c>
      <c r="H11711">
        <v>110460</v>
      </c>
      <c r="I11711">
        <v>117540</v>
      </c>
      <c r="J11711">
        <v>124680</v>
      </c>
      <c r="K11711" t="s">
        <v>3092</v>
      </c>
      <c r="L11711">
        <v>25</v>
      </c>
      <c r="M11711">
        <v>60</v>
      </c>
      <c r="N11711" t="s">
        <v>1098</v>
      </c>
    </row>
    <row r="11712" spans="1:14" x14ac:dyDescent="0.2">
      <c r="A11712" t="s">
        <v>17471</v>
      </c>
      <c r="B11712">
        <v>62340</v>
      </c>
      <c r="C11712">
        <v>71280</v>
      </c>
      <c r="D11712">
        <v>80160</v>
      </c>
      <c r="E11712">
        <v>89040</v>
      </c>
      <c r="F11712">
        <v>96180</v>
      </c>
      <c r="G11712">
        <v>103320</v>
      </c>
      <c r="H11712">
        <v>110460</v>
      </c>
      <c r="I11712">
        <v>117540</v>
      </c>
      <c r="J11712">
        <v>124680</v>
      </c>
      <c r="K11712" t="s">
        <v>3092</v>
      </c>
      <c r="L11712">
        <v>25</v>
      </c>
      <c r="M11712">
        <v>60</v>
      </c>
      <c r="N11712" t="s">
        <v>1099</v>
      </c>
    </row>
    <row r="11713" spans="1:14" x14ac:dyDescent="0.2">
      <c r="A11713" t="s">
        <v>17472</v>
      </c>
      <c r="B11713">
        <v>62340</v>
      </c>
      <c r="C11713">
        <v>71280</v>
      </c>
      <c r="D11713">
        <v>80160</v>
      </c>
      <c r="E11713">
        <v>89040</v>
      </c>
      <c r="F11713">
        <v>96180</v>
      </c>
      <c r="G11713">
        <v>103320</v>
      </c>
      <c r="H11713">
        <v>110460</v>
      </c>
      <c r="I11713">
        <v>117540</v>
      </c>
      <c r="J11713">
        <v>124680</v>
      </c>
      <c r="K11713" t="s">
        <v>3092</v>
      </c>
      <c r="L11713">
        <v>25</v>
      </c>
      <c r="M11713">
        <v>60</v>
      </c>
      <c r="N11713" t="s">
        <v>4299</v>
      </c>
    </row>
    <row r="11714" spans="1:14" x14ac:dyDescent="0.2">
      <c r="A11714" t="s">
        <v>17473</v>
      </c>
      <c r="B11714">
        <v>44580</v>
      </c>
      <c r="C11714">
        <v>50940</v>
      </c>
      <c r="D11714">
        <v>57300</v>
      </c>
      <c r="E11714">
        <v>63660</v>
      </c>
      <c r="F11714">
        <v>68760</v>
      </c>
      <c r="G11714">
        <v>73860</v>
      </c>
      <c r="H11714">
        <v>78960</v>
      </c>
      <c r="I11714">
        <v>84060</v>
      </c>
      <c r="J11714">
        <v>89160</v>
      </c>
      <c r="K11714" t="s">
        <v>3092</v>
      </c>
      <c r="L11714">
        <v>27</v>
      </c>
      <c r="M11714">
        <v>60</v>
      </c>
      <c r="N11714" t="s">
        <v>1100</v>
      </c>
    </row>
    <row r="11715" spans="1:14" x14ac:dyDescent="0.2">
      <c r="A11715" t="s">
        <v>17474</v>
      </c>
      <c r="B11715">
        <v>43440</v>
      </c>
      <c r="C11715">
        <v>49680</v>
      </c>
      <c r="D11715">
        <v>55860</v>
      </c>
      <c r="E11715">
        <v>62040</v>
      </c>
      <c r="F11715">
        <v>67020</v>
      </c>
      <c r="G11715">
        <v>72000</v>
      </c>
      <c r="H11715">
        <v>76980</v>
      </c>
      <c r="I11715">
        <v>81900</v>
      </c>
      <c r="J11715">
        <v>86880</v>
      </c>
      <c r="K11715" t="s">
        <v>3092</v>
      </c>
      <c r="L11715">
        <v>27</v>
      </c>
      <c r="M11715">
        <v>60</v>
      </c>
      <c r="N11715" t="s">
        <v>1101</v>
      </c>
    </row>
    <row r="11716" spans="1:14" x14ac:dyDescent="0.2">
      <c r="A11716" t="s">
        <v>17475</v>
      </c>
      <c r="B11716">
        <v>49140</v>
      </c>
      <c r="C11716">
        <v>56160</v>
      </c>
      <c r="D11716">
        <v>63180</v>
      </c>
      <c r="E11716">
        <v>70200</v>
      </c>
      <c r="F11716">
        <v>75840</v>
      </c>
      <c r="G11716">
        <v>81480</v>
      </c>
      <c r="H11716">
        <v>87060</v>
      </c>
      <c r="I11716">
        <v>92700</v>
      </c>
      <c r="J11716">
        <v>98280</v>
      </c>
      <c r="K11716" t="s">
        <v>3092</v>
      </c>
      <c r="L11716">
        <v>27</v>
      </c>
      <c r="M11716">
        <v>60</v>
      </c>
      <c r="N11716" t="s">
        <v>1102</v>
      </c>
    </row>
    <row r="11717" spans="1:14" x14ac:dyDescent="0.2">
      <c r="A11717" t="s">
        <v>17476</v>
      </c>
      <c r="B11717">
        <v>49140</v>
      </c>
      <c r="C11717">
        <v>56160</v>
      </c>
      <c r="D11717">
        <v>63180</v>
      </c>
      <c r="E11717">
        <v>70200</v>
      </c>
      <c r="F11717">
        <v>75840</v>
      </c>
      <c r="G11717">
        <v>81480</v>
      </c>
      <c r="H11717">
        <v>87060</v>
      </c>
      <c r="I11717">
        <v>92700</v>
      </c>
      <c r="J11717">
        <v>98280</v>
      </c>
      <c r="K11717" t="s">
        <v>3092</v>
      </c>
      <c r="L11717">
        <v>27</v>
      </c>
      <c r="M11717">
        <v>60</v>
      </c>
      <c r="N11717" t="s">
        <v>1103</v>
      </c>
    </row>
    <row r="11718" spans="1:14" x14ac:dyDescent="0.2">
      <c r="A11718" t="s">
        <v>17477</v>
      </c>
      <c r="B11718">
        <v>58260</v>
      </c>
      <c r="C11718">
        <v>66600</v>
      </c>
      <c r="D11718">
        <v>74940</v>
      </c>
      <c r="E11718">
        <v>83220</v>
      </c>
      <c r="F11718">
        <v>89880</v>
      </c>
      <c r="G11718">
        <v>96540</v>
      </c>
      <c r="H11718">
        <v>103200</v>
      </c>
      <c r="I11718">
        <v>109860</v>
      </c>
      <c r="J11718">
        <v>116520</v>
      </c>
      <c r="K11718" t="s">
        <v>3092</v>
      </c>
      <c r="L11718">
        <v>27</v>
      </c>
      <c r="M11718">
        <v>60</v>
      </c>
      <c r="N11718" t="s">
        <v>1104</v>
      </c>
    </row>
    <row r="11719" spans="1:14" x14ac:dyDescent="0.2">
      <c r="A11719" t="s">
        <v>17478</v>
      </c>
      <c r="B11719">
        <v>58260</v>
      </c>
      <c r="C11719">
        <v>66600</v>
      </c>
      <c r="D11719">
        <v>74940</v>
      </c>
      <c r="E11719">
        <v>83220</v>
      </c>
      <c r="F11719">
        <v>89880</v>
      </c>
      <c r="G11719">
        <v>96540</v>
      </c>
      <c r="H11719">
        <v>103200</v>
      </c>
      <c r="I11719">
        <v>109860</v>
      </c>
      <c r="J11719">
        <v>116520</v>
      </c>
      <c r="K11719" t="s">
        <v>3092</v>
      </c>
      <c r="L11719">
        <v>27</v>
      </c>
      <c r="M11719">
        <v>60</v>
      </c>
      <c r="N11719" t="s">
        <v>1105</v>
      </c>
    </row>
    <row r="11720" spans="1:14" x14ac:dyDescent="0.2">
      <c r="A11720" t="s">
        <v>17479</v>
      </c>
      <c r="B11720">
        <v>58260</v>
      </c>
      <c r="C11720">
        <v>66600</v>
      </c>
      <c r="D11720">
        <v>74940</v>
      </c>
      <c r="E11720">
        <v>83220</v>
      </c>
      <c r="F11720">
        <v>89880</v>
      </c>
      <c r="G11720">
        <v>96540</v>
      </c>
      <c r="H11720">
        <v>103200</v>
      </c>
      <c r="I11720">
        <v>109860</v>
      </c>
      <c r="J11720">
        <v>116520</v>
      </c>
      <c r="K11720" t="s">
        <v>3092</v>
      </c>
      <c r="L11720">
        <v>27</v>
      </c>
      <c r="M11720">
        <v>60</v>
      </c>
      <c r="N11720" t="s">
        <v>1106</v>
      </c>
    </row>
    <row r="11721" spans="1:14" x14ac:dyDescent="0.2">
      <c r="A11721" t="s">
        <v>17480</v>
      </c>
      <c r="B11721">
        <v>49140</v>
      </c>
      <c r="C11721">
        <v>56160</v>
      </c>
      <c r="D11721">
        <v>63180</v>
      </c>
      <c r="E11721">
        <v>70200</v>
      </c>
      <c r="F11721">
        <v>75840</v>
      </c>
      <c r="G11721">
        <v>81480</v>
      </c>
      <c r="H11721">
        <v>87060</v>
      </c>
      <c r="I11721">
        <v>92700</v>
      </c>
      <c r="J11721">
        <v>98280</v>
      </c>
      <c r="K11721" t="s">
        <v>3092</v>
      </c>
      <c r="L11721">
        <v>27</v>
      </c>
      <c r="M11721">
        <v>60</v>
      </c>
      <c r="N11721" t="s">
        <v>1107</v>
      </c>
    </row>
    <row r="11722" spans="1:14" x14ac:dyDescent="0.2">
      <c r="A11722" t="s">
        <v>17481</v>
      </c>
      <c r="B11722">
        <v>49140</v>
      </c>
      <c r="C11722">
        <v>56160</v>
      </c>
      <c r="D11722">
        <v>63180</v>
      </c>
      <c r="E11722">
        <v>70200</v>
      </c>
      <c r="F11722">
        <v>75840</v>
      </c>
      <c r="G11722">
        <v>81480</v>
      </c>
      <c r="H11722">
        <v>87060</v>
      </c>
      <c r="I11722">
        <v>92700</v>
      </c>
      <c r="J11722">
        <v>98280</v>
      </c>
      <c r="K11722" t="s">
        <v>3092</v>
      </c>
      <c r="L11722">
        <v>27</v>
      </c>
      <c r="M11722">
        <v>60</v>
      </c>
      <c r="N11722" t="s">
        <v>1108</v>
      </c>
    </row>
    <row r="11723" spans="1:14" x14ac:dyDescent="0.2">
      <c r="A11723" t="s">
        <v>17482</v>
      </c>
      <c r="B11723">
        <v>49140</v>
      </c>
      <c r="C11723">
        <v>56160</v>
      </c>
      <c r="D11723">
        <v>63180</v>
      </c>
      <c r="E11723">
        <v>70200</v>
      </c>
      <c r="F11723">
        <v>75840</v>
      </c>
      <c r="G11723">
        <v>81480</v>
      </c>
      <c r="H11723">
        <v>87060</v>
      </c>
      <c r="I11723">
        <v>92700</v>
      </c>
      <c r="J11723">
        <v>98280</v>
      </c>
      <c r="K11723" t="s">
        <v>3092</v>
      </c>
      <c r="L11723">
        <v>27</v>
      </c>
      <c r="M11723">
        <v>60</v>
      </c>
      <c r="N11723" t="s">
        <v>1109</v>
      </c>
    </row>
    <row r="11724" spans="1:14" x14ac:dyDescent="0.2">
      <c r="A11724" t="s">
        <v>17483</v>
      </c>
      <c r="B11724">
        <v>49140</v>
      </c>
      <c r="C11724">
        <v>56160</v>
      </c>
      <c r="D11724">
        <v>63180</v>
      </c>
      <c r="E11724">
        <v>70200</v>
      </c>
      <c r="F11724">
        <v>75840</v>
      </c>
      <c r="G11724">
        <v>81480</v>
      </c>
      <c r="H11724">
        <v>87060</v>
      </c>
      <c r="I11724">
        <v>92700</v>
      </c>
      <c r="J11724">
        <v>98280</v>
      </c>
      <c r="K11724" t="s">
        <v>3092</v>
      </c>
      <c r="L11724">
        <v>27</v>
      </c>
      <c r="M11724">
        <v>60</v>
      </c>
      <c r="N11724" t="s">
        <v>1110</v>
      </c>
    </row>
    <row r="11725" spans="1:14" x14ac:dyDescent="0.2">
      <c r="A11725" t="s">
        <v>17484</v>
      </c>
      <c r="B11725">
        <v>49140</v>
      </c>
      <c r="C11725">
        <v>56160</v>
      </c>
      <c r="D11725">
        <v>63180</v>
      </c>
      <c r="E11725">
        <v>70200</v>
      </c>
      <c r="F11725">
        <v>75840</v>
      </c>
      <c r="G11725">
        <v>81480</v>
      </c>
      <c r="H11725">
        <v>87060</v>
      </c>
      <c r="I11725">
        <v>92700</v>
      </c>
      <c r="J11725">
        <v>98280</v>
      </c>
      <c r="K11725" t="s">
        <v>3092</v>
      </c>
      <c r="L11725">
        <v>27</v>
      </c>
      <c r="M11725">
        <v>60</v>
      </c>
      <c r="N11725" t="s">
        <v>1111</v>
      </c>
    </row>
    <row r="11726" spans="1:14" x14ac:dyDescent="0.2">
      <c r="A11726" t="s">
        <v>17485</v>
      </c>
      <c r="B11726">
        <v>49140</v>
      </c>
      <c r="C11726">
        <v>56160</v>
      </c>
      <c r="D11726">
        <v>63180</v>
      </c>
      <c r="E11726">
        <v>70200</v>
      </c>
      <c r="F11726">
        <v>75840</v>
      </c>
      <c r="G11726">
        <v>81480</v>
      </c>
      <c r="H11726">
        <v>87060</v>
      </c>
      <c r="I11726">
        <v>92700</v>
      </c>
      <c r="J11726">
        <v>98280</v>
      </c>
      <c r="K11726" t="s">
        <v>3092</v>
      </c>
      <c r="L11726">
        <v>27</v>
      </c>
      <c r="M11726">
        <v>60</v>
      </c>
      <c r="N11726" t="s">
        <v>1112</v>
      </c>
    </row>
    <row r="11727" spans="1:14" x14ac:dyDescent="0.2">
      <c r="A11727" t="s">
        <v>17486</v>
      </c>
      <c r="B11727">
        <v>49140</v>
      </c>
      <c r="C11727">
        <v>56160</v>
      </c>
      <c r="D11727">
        <v>63180</v>
      </c>
      <c r="E11727">
        <v>70200</v>
      </c>
      <c r="F11727">
        <v>75840</v>
      </c>
      <c r="G11727">
        <v>81480</v>
      </c>
      <c r="H11727">
        <v>87060</v>
      </c>
      <c r="I11727">
        <v>92700</v>
      </c>
      <c r="J11727">
        <v>98280</v>
      </c>
      <c r="K11727" t="s">
        <v>3092</v>
      </c>
      <c r="L11727">
        <v>27</v>
      </c>
      <c r="M11727">
        <v>60</v>
      </c>
      <c r="N11727" t="s">
        <v>1113</v>
      </c>
    </row>
    <row r="11728" spans="1:14" x14ac:dyDescent="0.2">
      <c r="A11728" t="s">
        <v>17487</v>
      </c>
      <c r="B11728">
        <v>44580</v>
      </c>
      <c r="C11728">
        <v>50940</v>
      </c>
      <c r="D11728">
        <v>57300</v>
      </c>
      <c r="E11728">
        <v>63660</v>
      </c>
      <c r="F11728">
        <v>68760</v>
      </c>
      <c r="G11728">
        <v>73860</v>
      </c>
      <c r="H11728">
        <v>78960</v>
      </c>
      <c r="I11728">
        <v>84060</v>
      </c>
      <c r="J11728">
        <v>89160</v>
      </c>
      <c r="K11728" t="s">
        <v>3092</v>
      </c>
      <c r="L11728">
        <v>27</v>
      </c>
      <c r="M11728">
        <v>60</v>
      </c>
      <c r="N11728" t="s">
        <v>1114</v>
      </c>
    </row>
    <row r="11729" spans="1:14" x14ac:dyDescent="0.2">
      <c r="A11729" t="s">
        <v>17488</v>
      </c>
      <c r="B11729">
        <v>44580</v>
      </c>
      <c r="C11729">
        <v>50940</v>
      </c>
      <c r="D11729">
        <v>57300</v>
      </c>
      <c r="E11729">
        <v>63660</v>
      </c>
      <c r="F11729">
        <v>68760</v>
      </c>
      <c r="G11729">
        <v>73860</v>
      </c>
      <c r="H11729">
        <v>78960</v>
      </c>
      <c r="I11729">
        <v>84060</v>
      </c>
      <c r="J11729">
        <v>89160</v>
      </c>
      <c r="K11729" t="s">
        <v>3092</v>
      </c>
      <c r="L11729">
        <v>27</v>
      </c>
      <c r="M11729">
        <v>60</v>
      </c>
      <c r="N11729" t="s">
        <v>1115</v>
      </c>
    </row>
    <row r="11730" spans="1:14" x14ac:dyDescent="0.2">
      <c r="A11730" t="s">
        <v>17489</v>
      </c>
      <c r="B11730">
        <v>49140</v>
      </c>
      <c r="C11730">
        <v>56160</v>
      </c>
      <c r="D11730">
        <v>63180</v>
      </c>
      <c r="E11730">
        <v>70200</v>
      </c>
      <c r="F11730">
        <v>75840</v>
      </c>
      <c r="G11730">
        <v>81480</v>
      </c>
      <c r="H11730">
        <v>87060</v>
      </c>
      <c r="I11730">
        <v>92700</v>
      </c>
      <c r="J11730">
        <v>98280</v>
      </c>
      <c r="K11730" t="s">
        <v>3092</v>
      </c>
      <c r="L11730">
        <v>27</v>
      </c>
      <c r="M11730">
        <v>60</v>
      </c>
      <c r="N11730" t="s">
        <v>1116</v>
      </c>
    </row>
    <row r="11731" spans="1:14" x14ac:dyDescent="0.2">
      <c r="A11731" t="s">
        <v>17490</v>
      </c>
      <c r="B11731">
        <v>43440</v>
      </c>
      <c r="C11731">
        <v>49680</v>
      </c>
      <c r="D11731">
        <v>55860</v>
      </c>
      <c r="E11731">
        <v>62040</v>
      </c>
      <c r="F11731">
        <v>67020</v>
      </c>
      <c r="G11731">
        <v>72000</v>
      </c>
      <c r="H11731">
        <v>76980</v>
      </c>
      <c r="I11731">
        <v>81900</v>
      </c>
      <c r="J11731">
        <v>86880</v>
      </c>
      <c r="K11731" t="s">
        <v>3092</v>
      </c>
      <c r="L11731">
        <v>27</v>
      </c>
      <c r="M11731">
        <v>60</v>
      </c>
      <c r="N11731" t="s">
        <v>1117</v>
      </c>
    </row>
    <row r="11732" spans="1:14" x14ac:dyDescent="0.2">
      <c r="A11732" t="s">
        <v>17491</v>
      </c>
      <c r="B11732">
        <v>58260</v>
      </c>
      <c r="C11732">
        <v>66600</v>
      </c>
      <c r="D11732">
        <v>74940</v>
      </c>
      <c r="E11732">
        <v>83220</v>
      </c>
      <c r="F11732">
        <v>89880</v>
      </c>
      <c r="G11732">
        <v>96540</v>
      </c>
      <c r="H11732">
        <v>103200</v>
      </c>
      <c r="I11732">
        <v>109860</v>
      </c>
      <c r="J11732">
        <v>116520</v>
      </c>
      <c r="K11732" t="s">
        <v>3092</v>
      </c>
      <c r="L11732">
        <v>27</v>
      </c>
      <c r="M11732">
        <v>60</v>
      </c>
      <c r="N11732" t="s">
        <v>1118</v>
      </c>
    </row>
    <row r="11733" spans="1:14" x14ac:dyDescent="0.2">
      <c r="A11733" t="s">
        <v>17492</v>
      </c>
      <c r="B11733">
        <v>49140</v>
      </c>
      <c r="C11733">
        <v>56160</v>
      </c>
      <c r="D11733">
        <v>63180</v>
      </c>
      <c r="E11733">
        <v>70200</v>
      </c>
      <c r="F11733">
        <v>75840</v>
      </c>
      <c r="G11733">
        <v>81480</v>
      </c>
      <c r="H11733">
        <v>87060</v>
      </c>
      <c r="I11733">
        <v>92700</v>
      </c>
      <c r="J11733">
        <v>98280</v>
      </c>
      <c r="K11733" t="s">
        <v>3092</v>
      </c>
      <c r="L11733">
        <v>27</v>
      </c>
      <c r="M11733">
        <v>60</v>
      </c>
      <c r="N11733" t="s">
        <v>1119</v>
      </c>
    </row>
    <row r="11734" spans="1:14" x14ac:dyDescent="0.2">
      <c r="A11734" t="s">
        <v>17493</v>
      </c>
      <c r="B11734">
        <v>58260</v>
      </c>
      <c r="C11734">
        <v>66600</v>
      </c>
      <c r="D11734">
        <v>74940</v>
      </c>
      <c r="E11734">
        <v>83220</v>
      </c>
      <c r="F11734">
        <v>89880</v>
      </c>
      <c r="G11734">
        <v>96540</v>
      </c>
      <c r="H11734">
        <v>103200</v>
      </c>
      <c r="I11734">
        <v>109860</v>
      </c>
      <c r="J11734">
        <v>116520</v>
      </c>
      <c r="K11734" t="s">
        <v>3092</v>
      </c>
      <c r="L11734">
        <v>27</v>
      </c>
      <c r="M11734">
        <v>60</v>
      </c>
      <c r="N11734" t="s">
        <v>1120</v>
      </c>
    </row>
    <row r="11735" spans="1:14" x14ac:dyDescent="0.2">
      <c r="A11735" t="s">
        <v>17494</v>
      </c>
      <c r="B11735">
        <v>43440</v>
      </c>
      <c r="C11735">
        <v>49680</v>
      </c>
      <c r="D11735">
        <v>55860</v>
      </c>
      <c r="E11735">
        <v>62040</v>
      </c>
      <c r="F11735">
        <v>67020</v>
      </c>
      <c r="G11735">
        <v>72000</v>
      </c>
      <c r="H11735">
        <v>76980</v>
      </c>
      <c r="I11735">
        <v>81900</v>
      </c>
      <c r="J11735">
        <v>86880</v>
      </c>
      <c r="K11735" t="s">
        <v>3092</v>
      </c>
      <c r="L11735">
        <v>27</v>
      </c>
      <c r="M11735">
        <v>60</v>
      </c>
      <c r="N11735" t="s">
        <v>1121</v>
      </c>
    </row>
    <row r="11736" spans="1:14" x14ac:dyDescent="0.2">
      <c r="A11736" t="s">
        <v>17495</v>
      </c>
      <c r="B11736">
        <v>58260</v>
      </c>
      <c r="C11736">
        <v>66600</v>
      </c>
      <c r="D11736">
        <v>74940</v>
      </c>
      <c r="E11736">
        <v>83220</v>
      </c>
      <c r="F11736">
        <v>89880</v>
      </c>
      <c r="G11736">
        <v>96540</v>
      </c>
      <c r="H11736">
        <v>103200</v>
      </c>
      <c r="I11736">
        <v>109860</v>
      </c>
      <c r="J11736">
        <v>116520</v>
      </c>
      <c r="K11736" t="s">
        <v>3092</v>
      </c>
      <c r="L11736">
        <v>27</v>
      </c>
      <c r="M11736">
        <v>60</v>
      </c>
      <c r="N11736" t="s">
        <v>1122</v>
      </c>
    </row>
    <row r="11737" spans="1:14" x14ac:dyDescent="0.2">
      <c r="A11737" t="s">
        <v>17496</v>
      </c>
      <c r="B11737">
        <v>49140</v>
      </c>
      <c r="C11737">
        <v>56160</v>
      </c>
      <c r="D11737">
        <v>63180</v>
      </c>
      <c r="E11737">
        <v>70200</v>
      </c>
      <c r="F11737">
        <v>75840</v>
      </c>
      <c r="G11737">
        <v>81480</v>
      </c>
      <c r="H11737">
        <v>87060</v>
      </c>
      <c r="I11737">
        <v>92700</v>
      </c>
      <c r="J11737">
        <v>98280</v>
      </c>
      <c r="K11737" t="s">
        <v>3092</v>
      </c>
      <c r="L11737">
        <v>27</v>
      </c>
      <c r="M11737">
        <v>60</v>
      </c>
      <c r="N11737" t="s">
        <v>1123</v>
      </c>
    </row>
    <row r="11738" spans="1:14" x14ac:dyDescent="0.2">
      <c r="A11738" t="s">
        <v>17497</v>
      </c>
      <c r="B11738">
        <v>44580</v>
      </c>
      <c r="C11738">
        <v>50940</v>
      </c>
      <c r="D11738">
        <v>57300</v>
      </c>
      <c r="E11738">
        <v>63660</v>
      </c>
      <c r="F11738">
        <v>68760</v>
      </c>
      <c r="G11738">
        <v>73860</v>
      </c>
      <c r="H11738">
        <v>78960</v>
      </c>
      <c r="I11738">
        <v>84060</v>
      </c>
      <c r="J11738">
        <v>89160</v>
      </c>
      <c r="K11738" t="s">
        <v>3092</v>
      </c>
      <c r="L11738">
        <v>27</v>
      </c>
      <c r="M11738">
        <v>60</v>
      </c>
      <c r="N11738" t="s">
        <v>1124</v>
      </c>
    </row>
    <row r="11739" spans="1:14" x14ac:dyDescent="0.2">
      <c r="A11739" t="s">
        <v>17498</v>
      </c>
      <c r="B11739">
        <v>44580</v>
      </c>
      <c r="C11739">
        <v>50940</v>
      </c>
      <c r="D11739">
        <v>57300</v>
      </c>
      <c r="E11739">
        <v>63660</v>
      </c>
      <c r="F11739">
        <v>68760</v>
      </c>
      <c r="G11739">
        <v>73860</v>
      </c>
      <c r="H11739">
        <v>78960</v>
      </c>
      <c r="I11739">
        <v>84060</v>
      </c>
      <c r="J11739">
        <v>89160</v>
      </c>
      <c r="K11739" t="s">
        <v>3092</v>
      </c>
      <c r="L11739">
        <v>27</v>
      </c>
      <c r="M11739">
        <v>60</v>
      </c>
      <c r="N11739" t="s">
        <v>1125</v>
      </c>
    </row>
    <row r="11740" spans="1:14" x14ac:dyDescent="0.2">
      <c r="A11740" t="s">
        <v>17499</v>
      </c>
      <c r="B11740">
        <v>58260</v>
      </c>
      <c r="C11740">
        <v>66600</v>
      </c>
      <c r="D11740">
        <v>74940</v>
      </c>
      <c r="E11740">
        <v>83220</v>
      </c>
      <c r="F11740">
        <v>89880</v>
      </c>
      <c r="G11740">
        <v>96540</v>
      </c>
      <c r="H11740">
        <v>103200</v>
      </c>
      <c r="I11740">
        <v>109860</v>
      </c>
      <c r="J11740">
        <v>116520</v>
      </c>
      <c r="K11740" t="s">
        <v>3092</v>
      </c>
      <c r="L11740">
        <v>27</v>
      </c>
      <c r="M11740">
        <v>60</v>
      </c>
      <c r="N11740" t="s">
        <v>1126</v>
      </c>
    </row>
    <row r="11741" spans="1:14" x14ac:dyDescent="0.2">
      <c r="A11741" t="s">
        <v>17500</v>
      </c>
      <c r="B11741">
        <v>58260</v>
      </c>
      <c r="C11741">
        <v>66600</v>
      </c>
      <c r="D11741">
        <v>74940</v>
      </c>
      <c r="E11741">
        <v>83220</v>
      </c>
      <c r="F11741">
        <v>89880</v>
      </c>
      <c r="G11741">
        <v>96540</v>
      </c>
      <c r="H11741">
        <v>103200</v>
      </c>
      <c r="I11741">
        <v>109860</v>
      </c>
      <c r="J11741">
        <v>116520</v>
      </c>
      <c r="K11741" t="s">
        <v>3092</v>
      </c>
      <c r="L11741">
        <v>27</v>
      </c>
      <c r="M11741">
        <v>60</v>
      </c>
      <c r="N11741" t="s">
        <v>1127</v>
      </c>
    </row>
    <row r="11742" spans="1:14" x14ac:dyDescent="0.2">
      <c r="A11742" t="s">
        <v>17501</v>
      </c>
      <c r="B11742">
        <v>49140</v>
      </c>
      <c r="C11742">
        <v>56160</v>
      </c>
      <c r="D11742">
        <v>63180</v>
      </c>
      <c r="E11742">
        <v>70200</v>
      </c>
      <c r="F11742">
        <v>75840</v>
      </c>
      <c r="G11742">
        <v>81480</v>
      </c>
      <c r="H11742">
        <v>87060</v>
      </c>
      <c r="I11742">
        <v>92700</v>
      </c>
      <c r="J11742">
        <v>98280</v>
      </c>
      <c r="K11742" t="s">
        <v>3092</v>
      </c>
      <c r="L11742">
        <v>27</v>
      </c>
      <c r="M11742">
        <v>60</v>
      </c>
      <c r="N11742" t="s">
        <v>1128</v>
      </c>
    </row>
    <row r="11743" spans="1:14" x14ac:dyDescent="0.2">
      <c r="A11743" t="s">
        <v>17502</v>
      </c>
      <c r="B11743">
        <v>58260</v>
      </c>
      <c r="C11743">
        <v>66600</v>
      </c>
      <c r="D11743">
        <v>74940</v>
      </c>
      <c r="E11743">
        <v>83220</v>
      </c>
      <c r="F11743">
        <v>89880</v>
      </c>
      <c r="G11743">
        <v>96540</v>
      </c>
      <c r="H11743">
        <v>103200</v>
      </c>
      <c r="I11743">
        <v>109860</v>
      </c>
      <c r="J11743">
        <v>116520</v>
      </c>
      <c r="K11743" t="s">
        <v>3092</v>
      </c>
      <c r="L11743">
        <v>27</v>
      </c>
      <c r="M11743">
        <v>60</v>
      </c>
      <c r="N11743" t="s">
        <v>1129</v>
      </c>
    </row>
    <row r="11744" spans="1:14" x14ac:dyDescent="0.2">
      <c r="A11744" t="s">
        <v>17503</v>
      </c>
      <c r="B11744">
        <v>43440</v>
      </c>
      <c r="C11744">
        <v>49680</v>
      </c>
      <c r="D11744">
        <v>55860</v>
      </c>
      <c r="E11744">
        <v>62040</v>
      </c>
      <c r="F11744">
        <v>67020</v>
      </c>
      <c r="G11744">
        <v>72000</v>
      </c>
      <c r="H11744">
        <v>76980</v>
      </c>
      <c r="I11744">
        <v>81900</v>
      </c>
      <c r="J11744">
        <v>86880</v>
      </c>
      <c r="K11744" t="s">
        <v>3092</v>
      </c>
      <c r="L11744">
        <v>27</v>
      </c>
      <c r="M11744">
        <v>60</v>
      </c>
      <c r="N11744" t="s">
        <v>1130</v>
      </c>
    </row>
    <row r="11745" spans="1:14" x14ac:dyDescent="0.2">
      <c r="A11745" t="s">
        <v>17504</v>
      </c>
      <c r="B11745">
        <v>49140</v>
      </c>
      <c r="C11745">
        <v>56160</v>
      </c>
      <c r="D11745">
        <v>63180</v>
      </c>
      <c r="E11745">
        <v>70200</v>
      </c>
      <c r="F11745">
        <v>75840</v>
      </c>
      <c r="G11745">
        <v>81480</v>
      </c>
      <c r="H11745">
        <v>87060</v>
      </c>
      <c r="I11745">
        <v>92700</v>
      </c>
      <c r="J11745">
        <v>98280</v>
      </c>
      <c r="K11745" t="s">
        <v>3092</v>
      </c>
      <c r="L11745">
        <v>27</v>
      </c>
      <c r="M11745">
        <v>60</v>
      </c>
      <c r="N11745" t="s">
        <v>402</v>
      </c>
    </row>
    <row r="11746" spans="1:14" x14ac:dyDescent="0.2">
      <c r="A11746" t="s">
        <v>17505</v>
      </c>
      <c r="B11746">
        <v>49140</v>
      </c>
      <c r="C11746">
        <v>56160</v>
      </c>
      <c r="D11746">
        <v>63180</v>
      </c>
      <c r="E11746">
        <v>70200</v>
      </c>
      <c r="F11746">
        <v>75840</v>
      </c>
      <c r="G11746">
        <v>81480</v>
      </c>
      <c r="H11746">
        <v>87060</v>
      </c>
      <c r="I11746">
        <v>92700</v>
      </c>
      <c r="J11746">
        <v>98280</v>
      </c>
      <c r="K11746" t="s">
        <v>3092</v>
      </c>
      <c r="L11746">
        <v>27</v>
      </c>
      <c r="M11746">
        <v>60</v>
      </c>
      <c r="N11746" t="s">
        <v>400</v>
      </c>
    </row>
    <row r="11747" spans="1:14" x14ac:dyDescent="0.2">
      <c r="A11747" t="s">
        <v>17506</v>
      </c>
      <c r="B11747">
        <v>49140</v>
      </c>
      <c r="C11747">
        <v>56160</v>
      </c>
      <c r="D11747">
        <v>63180</v>
      </c>
      <c r="E11747">
        <v>70200</v>
      </c>
      <c r="F11747">
        <v>75840</v>
      </c>
      <c r="G11747">
        <v>81480</v>
      </c>
      <c r="H11747">
        <v>87060</v>
      </c>
      <c r="I11747">
        <v>92700</v>
      </c>
      <c r="J11747">
        <v>98280</v>
      </c>
      <c r="K11747" t="s">
        <v>3092</v>
      </c>
      <c r="L11747">
        <v>27</v>
      </c>
      <c r="M11747">
        <v>60</v>
      </c>
      <c r="N11747" t="s">
        <v>401</v>
      </c>
    </row>
    <row r="11748" spans="1:14" x14ac:dyDescent="0.2">
      <c r="A11748" t="s">
        <v>17507</v>
      </c>
      <c r="B11748">
        <v>49140</v>
      </c>
      <c r="C11748">
        <v>56160</v>
      </c>
      <c r="D11748">
        <v>63180</v>
      </c>
      <c r="E11748">
        <v>70200</v>
      </c>
      <c r="F11748">
        <v>75840</v>
      </c>
      <c r="G11748">
        <v>81480</v>
      </c>
      <c r="H11748">
        <v>87060</v>
      </c>
      <c r="I11748">
        <v>92700</v>
      </c>
      <c r="J11748">
        <v>98280</v>
      </c>
      <c r="K11748" t="s">
        <v>3092</v>
      </c>
      <c r="L11748">
        <v>27</v>
      </c>
      <c r="M11748">
        <v>60</v>
      </c>
      <c r="N11748" t="s">
        <v>403</v>
      </c>
    </row>
    <row r="11749" spans="1:14" x14ac:dyDescent="0.2">
      <c r="A11749" t="s">
        <v>17508</v>
      </c>
      <c r="B11749">
        <v>49140</v>
      </c>
      <c r="C11749">
        <v>56160</v>
      </c>
      <c r="D11749">
        <v>63180</v>
      </c>
      <c r="E11749">
        <v>70200</v>
      </c>
      <c r="F11749">
        <v>75840</v>
      </c>
      <c r="G11749">
        <v>81480</v>
      </c>
      <c r="H11749">
        <v>87060</v>
      </c>
      <c r="I11749">
        <v>92700</v>
      </c>
      <c r="J11749">
        <v>98280</v>
      </c>
      <c r="K11749" t="s">
        <v>3092</v>
      </c>
      <c r="L11749">
        <v>27</v>
      </c>
      <c r="M11749">
        <v>60</v>
      </c>
      <c r="N11749" t="s">
        <v>404</v>
      </c>
    </row>
    <row r="11750" spans="1:14" x14ac:dyDescent="0.2">
      <c r="A11750" t="s">
        <v>17509</v>
      </c>
      <c r="B11750">
        <v>49140</v>
      </c>
      <c r="C11750">
        <v>56160</v>
      </c>
      <c r="D11750">
        <v>63180</v>
      </c>
      <c r="E11750">
        <v>70200</v>
      </c>
      <c r="F11750">
        <v>75840</v>
      </c>
      <c r="G11750">
        <v>81480</v>
      </c>
      <c r="H11750">
        <v>87060</v>
      </c>
      <c r="I11750">
        <v>92700</v>
      </c>
      <c r="J11750">
        <v>98280</v>
      </c>
      <c r="K11750" t="s">
        <v>3092</v>
      </c>
      <c r="L11750">
        <v>27</v>
      </c>
      <c r="M11750">
        <v>60</v>
      </c>
      <c r="N11750" t="s">
        <v>405</v>
      </c>
    </row>
    <row r="11751" spans="1:14" x14ac:dyDescent="0.2">
      <c r="A11751" t="s">
        <v>17510</v>
      </c>
      <c r="B11751">
        <v>43440</v>
      </c>
      <c r="C11751">
        <v>49680</v>
      </c>
      <c r="D11751">
        <v>55860</v>
      </c>
      <c r="E11751">
        <v>62040</v>
      </c>
      <c r="F11751">
        <v>67020</v>
      </c>
      <c r="G11751">
        <v>72000</v>
      </c>
      <c r="H11751">
        <v>76980</v>
      </c>
      <c r="I11751">
        <v>81900</v>
      </c>
      <c r="J11751">
        <v>86880</v>
      </c>
      <c r="K11751" t="s">
        <v>3092</v>
      </c>
      <c r="L11751">
        <v>27</v>
      </c>
      <c r="M11751">
        <v>60</v>
      </c>
      <c r="N11751" t="s">
        <v>406</v>
      </c>
    </row>
    <row r="11752" spans="1:14" x14ac:dyDescent="0.2">
      <c r="A11752" t="s">
        <v>17511</v>
      </c>
      <c r="B11752">
        <v>43440</v>
      </c>
      <c r="C11752">
        <v>49680</v>
      </c>
      <c r="D11752">
        <v>55860</v>
      </c>
      <c r="E11752">
        <v>62040</v>
      </c>
      <c r="F11752">
        <v>67020</v>
      </c>
      <c r="G11752">
        <v>72000</v>
      </c>
      <c r="H11752">
        <v>76980</v>
      </c>
      <c r="I11752">
        <v>81900</v>
      </c>
      <c r="J11752">
        <v>86880</v>
      </c>
      <c r="K11752" t="s">
        <v>3092</v>
      </c>
      <c r="L11752">
        <v>27</v>
      </c>
      <c r="M11752">
        <v>60</v>
      </c>
      <c r="N11752" t="s">
        <v>407</v>
      </c>
    </row>
    <row r="11753" spans="1:14" x14ac:dyDescent="0.2">
      <c r="A11753" t="s">
        <v>17512</v>
      </c>
      <c r="B11753">
        <v>49140</v>
      </c>
      <c r="C11753">
        <v>56160</v>
      </c>
      <c r="D11753">
        <v>63180</v>
      </c>
      <c r="E11753">
        <v>70200</v>
      </c>
      <c r="F11753">
        <v>75840</v>
      </c>
      <c r="G11753">
        <v>81480</v>
      </c>
      <c r="H11753">
        <v>87060</v>
      </c>
      <c r="I11753">
        <v>92700</v>
      </c>
      <c r="J11753">
        <v>98280</v>
      </c>
      <c r="K11753" t="s">
        <v>3092</v>
      </c>
      <c r="L11753">
        <v>27</v>
      </c>
      <c r="M11753">
        <v>60</v>
      </c>
      <c r="N11753" t="s">
        <v>408</v>
      </c>
    </row>
    <row r="11754" spans="1:14" x14ac:dyDescent="0.2">
      <c r="A11754" t="s">
        <v>17513</v>
      </c>
      <c r="B11754">
        <v>43440</v>
      </c>
      <c r="C11754">
        <v>49680</v>
      </c>
      <c r="D11754">
        <v>55860</v>
      </c>
      <c r="E11754">
        <v>62040</v>
      </c>
      <c r="F11754">
        <v>67020</v>
      </c>
      <c r="G11754">
        <v>72000</v>
      </c>
      <c r="H11754">
        <v>76980</v>
      </c>
      <c r="I11754">
        <v>81900</v>
      </c>
      <c r="J11754">
        <v>86880</v>
      </c>
      <c r="K11754" t="s">
        <v>3092</v>
      </c>
      <c r="L11754">
        <v>27</v>
      </c>
      <c r="M11754">
        <v>60</v>
      </c>
      <c r="N11754" t="s">
        <v>409</v>
      </c>
    </row>
    <row r="11755" spans="1:14" x14ac:dyDescent="0.2">
      <c r="A11755" t="s">
        <v>17514</v>
      </c>
      <c r="B11755">
        <v>49140</v>
      </c>
      <c r="C11755">
        <v>56160</v>
      </c>
      <c r="D11755">
        <v>63180</v>
      </c>
      <c r="E11755">
        <v>70200</v>
      </c>
      <c r="F11755">
        <v>75840</v>
      </c>
      <c r="G11755">
        <v>81480</v>
      </c>
      <c r="H11755">
        <v>87060</v>
      </c>
      <c r="I11755">
        <v>92700</v>
      </c>
      <c r="J11755">
        <v>98280</v>
      </c>
      <c r="K11755" t="s">
        <v>3092</v>
      </c>
      <c r="L11755">
        <v>27</v>
      </c>
      <c r="M11755">
        <v>60</v>
      </c>
      <c r="N11755" t="s">
        <v>410</v>
      </c>
    </row>
    <row r="11756" spans="1:14" x14ac:dyDescent="0.2">
      <c r="A11756" t="s">
        <v>17515</v>
      </c>
      <c r="B11756">
        <v>49140</v>
      </c>
      <c r="C11756">
        <v>56160</v>
      </c>
      <c r="D11756">
        <v>63180</v>
      </c>
      <c r="E11756">
        <v>70200</v>
      </c>
      <c r="F11756">
        <v>75840</v>
      </c>
      <c r="G11756">
        <v>81480</v>
      </c>
      <c r="H11756">
        <v>87060</v>
      </c>
      <c r="I11756">
        <v>92700</v>
      </c>
      <c r="J11756">
        <v>98280</v>
      </c>
      <c r="K11756" t="s">
        <v>3092</v>
      </c>
      <c r="L11756">
        <v>27</v>
      </c>
      <c r="M11756">
        <v>60</v>
      </c>
      <c r="N11756" t="s">
        <v>411</v>
      </c>
    </row>
    <row r="11757" spans="1:14" x14ac:dyDescent="0.2">
      <c r="A11757" t="s">
        <v>17516</v>
      </c>
      <c r="B11757">
        <v>58260</v>
      </c>
      <c r="C11757">
        <v>66600</v>
      </c>
      <c r="D11757">
        <v>74940</v>
      </c>
      <c r="E11757">
        <v>83220</v>
      </c>
      <c r="F11757">
        <v>89880</v>
      </c>
      <c r="G11757">
        <v>96540</v>
      </c>
      <c r="H11757">
        <v>103200</v>
      </c>
      <c r="I11757">
        <v>109860</v>
      </c>
      <c r="J11757">
        <v>116520</v>
      </c>
      <c r="K11757" t="s">
        <v>3092</v>
      </c>
      <c r="L11757">
        <v>27</v>
      </c>
      <c r="M11757">
        <v>60</v>
      </c>
      <c r="N11757" t="s">
        <v>412</v>
      </c>
    </row>
    <row r="11758" spans="1:14" x14ac:dyDescent="0.2">
      <c r="A11758" t="s">
        <v>17517</v>
      </c>
      <c r="B11758">
        <v>49140</v>
      </c>
      <c r="C11758">
        <v>56160</v>
      </c>
      <c r="D11758">
        <v>63180</v>
      </c>
      <c r="E11758">
        <v>70200</v>
      </c>
      <c r="F11758">
        <v>75840</v>
      </c>
      <c r="G11758">
        <v>81480</v>
      </c>
      <c r="H11758">
        <v>87060</v>
      </c>
      <c r="I11758">
        <v>92700</v>
      </c>
      <c r="J11758">
        <v>98280</v>
      </c>
      <c r="K11758" t="s">
        <v>3092</v>
      </c>
      <c r="L11758">
        <v>27</v>
      </c>
      <c r="M11758">
        <v>60</v>
      </c>
      <c r="N11758" t="s">
        <v>4300</v>
      </c>
    </row>
    <row r="11759" spans="1:14" x14ac:dyDescent="0.2">
      <c r="A11759" t="s">
        <v>17518</v>
      </c>
      <c r="B11759">
        <v>49140</v>
      </c>
      <c r="C11759">
        <v>56160</v>
      </c>
      <c r="D11759">
        <v>63180</v>
      </c>
      <c r="E11759">
        <v>70200</v>
      </c>
      <c r="F11759">
        <v>75840</v>
      </c>
      <c r="G11759">
        <v>81480</v>
      </c>
      <c r="H11759">
        <v>87060</v>
      </c>
      <c r="I11759">
        <v>92700</v>
      </c>
      <c r="J11759">
        <v>98280</v>
      </c>
      <c r="K11759" t="s">
        <v>3092</v>
      </c>
      <c r="L11759">
        <v>27</v>
      </c>
      <c r="M11759">
        <v>60</v>
      </c>
      <c r="N11759" t="s">
        <v>413</v>
      </c>
    </row>
    <row r="11760" spans="1:14" x14ac:dyDescent="0.2">
      <c r="A11760" t="s">
        <v>17519</v>
      </c>
      <c r="B11760">
        <v>49140</v>
      </c>
      <c r="C11760">
        <v>56160</v>
      </c>
      <c r="D11760">
        <v>63180</v>
      </c>
      <c r="E11760">
        <v>70200</v>
      </c>
      <c r="F11760">
        <v>75840</v>
      </c>
      <c r="G11760">
        <v>81480</v>
      </c>
      <c r="H11760">
        <v>87060</v>
      </c>
      <c r="I11760">
        <v>92700</v>
      </c>
      <c r="J11760">
        <v>98280</v>
      </c>
      <c r="K11760" t="s">
        <v>3092</v>
      </c>
      <c r="L11760">
        <v>27</v>
      </c>
      <c r="M11760">
        <v>60</v>
      </c>
      <c r="N11760" t="s">
        <v>414</v>
      </c>
    </row>
    <row r="11761" spans="1:14" x14ac:dyDescent="0.2">
      <c r="A11761" t="s">
        <v>17520</v>
      </c>
      <c r="B11761">
        <v>49140</v>
      </c>
      <c r="C11761">
        <v>56160</v>
      </c>
      <c r="D11761">
        <v>63180</v>
      </c>
      <c r="E11761">
        <v>70200</v>
      </c>
      <c r="F11761">
        <v>75840</v>
      </c>
      <c r="G11761">
        <v>81480</v>
      </c>
      <c r="H11761">
        <v>87060</v>
      </c>
      <c r="I11761">
        <v>92700</v>
      </c>
      <c r="J11761">
        <v>98280</v>
      </c>
      <c r="K11761" t="s">
        <v>3092</v>
      </c>
      <c r="L11761">
        <v>27</v>
      </c>
      <c r="M11761">
        <v>60</v>
      </c>
      <c r="N11761" t="s">
        <v>415</v>
      </c>
    </row>
    <row r="11762" spans="1:14" x14ac:dyDescent="0.2">
      <c r="A11762" t="s">
        <v>17521</v>
      </c>
      <c r="B11762">
        <v>49140</v>
      </c>
      <c r="C11762">
        <v>56160</v>
      </c>
      <c r="D11762">
        <v>63180</v>
      </c>
      <c r="E11762">
        <v>70200</v>
      </c>
      <c r="F11762">
        <v>75840</v>
      </c>
      <c r="G11762">
        <v>81480</v>
      </c>
      <c r="H11762">
        <v>87060</v>
      </c>
      <c r="I11762">
        <v>92700</v>
      </c>
      <c r="J11762">
        <v>98280</v>
      </c>
      <c r="K11762" t="s">
        <v>3092</v>
      </c>
      <c r="L11762">
        <v>27</v>
      </c>
      <c r="M11762">
        <v>60</v>
      </c>
      <c r="N11762" t="s">
        <v>416</v>
      </c>
    </row>
    <row r="11763" spans="1:14" x14ac:dyDescent="0.2">
      <c r="A11763" t="s">
        <v>17522</v>
      </c>
      <c r="B11763">
        <v>44580</v>
      </c>
      <c r="C11763">
        <v>50940</v>
      </c>
      <c r="D11763">
        <v>57300</v>
      </c>
      <c r="E11763">
        <v>63660</v>
      </c>
      <c r="F11763">
        <v>68760</v>
      </c>
      <c r="G11763">
        <v>73860</v>
      </c>
      <c r="H11763">
        <v>78960</v>
      </c>
      <c r="I11763">
        <v>84060</v>
      </c>
      <c r="J11763">
        <v>89160</v>
      </c>
      <c r="K11763" t="s">
        <v>3092</v>
      </c>
      <c r="L11763">
        <v>27</v>
      </c>
      <c r="M11763">
        <v>60</v>
      </c>
      <c r="N11763" t="s">
        <v>417</v>
      </c>
    </row>
    <row r="11764" spans="1:14" x14ac:dyDescent="0.2">
      <c r="A11764" t="s">
        <v>17523</v>
      </c>
      <c r="B11764">
        <v>58260</v>
      </c>
      <c r="C11764">
        <v>66600</v>
      </c>
      <c r="D11764">
        <v>74940</v>
      </c>
      <c r="E11764">
        <v>83220</v>
      </c>
      <c r="F11764">
        <v>89880</v>
      </c>
      <c r="G11764">
        <v>96540</v>
      </c>
      <c r="H11764">
        <v>103200</v>
      </c>
      <c r="I11764">
        <v>109860</v>
      </c>
      <c r="J11764">
        <v>116520</v>
      </c>
      <c r="K11764" t="s">
        <v>3092</v>
      </c>
      <c r="L11764">
        <v>27</v>
      </c>
      <c r="M11764">
        <v>60</v>
      </c>
      <c r="N11764" t="s">
        <v>418</v>
      </c>
    </row>
    <row r="11765" spans="1:14" x14ac:dyDescent="0.2">
      <c r="A11765" t="s">
        <v>17524</v>
      </c>
      <c r="B11765">
        <v>49140</v>
      </c>
      <c r="C11765">
        <v>56160</v>
      </c>
      <c r="D11765">
        <v>63180</v>
      </c>
      <c r="E11765">
        <v>70200</v>
      </c>
      <c r="F11765">
        <v>75840</v>
      </c>
      <c r="G11765">
        <v>81480</v>
      </c>
      <c r="H11765">
        <v>87060</v>
      </c>
      <c r="I11765">
        <v>92700</v>
      </c>
      <c r="J11765">
        <v>98280</v>
      </c>
      <c r="K11765" t="s">
        <v>3092</v>
      </c>
      <c r="L11765">
        <v>27</v>
      </c>
      <c r="M11765">
        <v>60</v>
      </c>
      <c r="N11765" t="s">
        <v>419</v>
      </c>
    </row>
    <row r="11766" spans="1:14" x14ac:dyDescent="0.2">
      <c r="A11766" t="s">
        <v>17525</v>
      </c>
      <c r="B11766">
        <v>43440</v>
      </c>
      <c r="C11766">
        <v>49680</v>
      </c>
      <c r="D11766">
        <v>55860</v>
      </c>
      <c r="E11766">
        <v>62040</v>
      </c>
      <c r="F11766">
        <v>67020</v>
      </c>
      <c r="G11766">
        <v>72000</v>
      </c>
      <c r="H11766">
        <v>76980</v>
      </c>
      <c r="I11766">
        <v>81900</v>
      </c>
      <c r="J11766">
        <v>86880</v>
      </c>
      <c r="K11766" t="s">
        <v>3092</v>
      </c>
      <c r="L11766">
        <v>27</v>
      </c>
      <c r="M11766">
        <v>60</v>
      </c>
      <c r="N11766" t="s">
        <v>420</v>
      </c>
    </row>
    <row r="11767" spans="1:14" x14ac:dyDescent="0.2">
      <c r="A11767" t="s">
        <v>17526</v>
      </c>
      <c r="B11767">
        <v>49140</v>
      </c>
      <c r="C11767">
        <v>56160</v>
      </c>
      <c r="D11767">
        <v>63180</v>
      </c>
      <c r="E11767">
        <v>70200</v>
      </c>
      <c r="F11767">
        <v>75840</v>
      </c>
      <c r="G11767">
        <v>81480</v>
      </c>
      <c r="H11767">
        <v>87060</v>
      </c>
      <c r="I11767">
        <v>92700</v>
      </c>
      <c r="J11767">
        <v>98280</v>
      </c>
      <c r="K11767" t="s">
        <v>3092</v>
      </c>
      <c r="L11767">
        <v>27</v>
      </c>
      <c r="M11767">
        <v>60</v>
      </c>
      <c r="N11767" t="s">
        <v>421</v>
      </c>
    </row>
    <row r="11768" spans="1:14" x14ac:dyDescent="0.2">
      <c r="A11768" t="s">
        <v>17527</v>
      </c>
      <c r="B11768">
        <v>49140</v>
      </c>
      <c r="C11768">
        <v>56160</v>
      </c>
      <c r="D11768">
        <v>63180</v>
      </c>
      <c r="E11768">
        <v>70200</v>
      </c>
      <c r="F11768">
        <v>75840</v>
      </c>
      <c r="G11768">
        <v>81480</v>
      </c>
      <c r="H11768">
        <v>87060</v>
      </c>
      <c r="I11768">
        <v>92700</v>
      </c>
      <c r="J11768">
        <v>98280</v>
      </c>
      <c r="K11768" t="s">
        <v>3092</v>
      </c>
      <c r="L11768">
        <v>27</v>
      </c>
      <c r="M11768">
        <v>60</v>
      </c>
      <c r="N11768" t="s">
        <v>423</v>
      </c>
    </row>
    <row r="11769" spans="1:14" x14ac:dyDescent="0.2">
      <c r="A11769" t="s">
        <v>17528</v>
      </c>
      <c r="B11769">
        <v>49140</v>
      </c>
      <c r="C11769">
        <v>56160</v>
      </c>
      <c r="D11769">
        <v>63180</v>
      </c>
      <c r="E11769">
        <v>70200</v>
      </c>
      <c r="F11769">
        <v>75840</v>
      </c>
      <c r="G11769">
        <v>81480</v>
      </c>
      <c r="H11769">
        <v>87060</v>
      </c>
      <c r="I11769">
        <v>92700</v>
      </c>
      <c r="J11769">
        <v>98280</v>
      </c>
      <c r="K11769" t="s">
        <v>3092</v>
      </c>
      <c r="L11769">
        <v>27</v>
      </c>
      <c r="M11769">
        <v>60</v>
      </c>
      <c r="N11769" t="s">
        <v>424</v>
      </c>
    </row>
    <row r="11770" spans="1:14" x14ac:dyDescent="0.2">
      <c r="A11770" t="s">
        <v>17529</v>
      </c>
      <c r="B11770">
        <v>49140</v>
      </c>
      <c r="C11770">
        <v>56160</v>
      </c>
      <c r="D11770">
        <v>63180</v>
      </c>
      <c r="E11770">
        <v>70200</v>
      </c>
      <c r="F11770">
        <v>75840</v>
      </c>
      <c r="G11770">
        <v>81480</v>
      </c>
      <c r="H11770">
        <v>87060</v>
      </c>
      <c r="I11770">
        <v>92700</v>
      </c>
      <c r="J11770">
        <v>98280</v>
      </c>
      <c r="K11770" t="s">
        <v>3092</v>
      </c>
      <c r="L11770">
        <v>27</v>
      </c>
      <c r="M11770">
        <v>60</v>
      </c>
      <c r="N11770" t="s">
        <v>422</v>
      </c>
    </row>
    <row r="11771" spans="1:14" x14ac:dyDescent="0.2">
      <c r="A11771" t="s">
        <v>17530</v>
      </c>
      <c r="B11771">
        <v>44580</v>
      </c>
      <c r="C11771">
        <v>50940</v>
      </c>
      <c r="D11771">
        <v>57300</v>
      </c>
      <c r="E11771">
        <v>63660</v>
      </c>
      <c r="F11771">
        <v>68760</v>
      </c>
      <c r="G11771">
        <v>73860</v>
      </c>
      <c r="H11771">
        <v>78960</v>
      </c>
      <c r="I11771">
        <v>84060</v>
      </c>
      <c r="J11771">
        <v>89160</v>
      </c>
      <c r="K11771" t="s">
        <v>3092</v>
      </c>
      <c r="L11771">
        <v>27</v>
      </c>
      <c r="M11771">
        <v>60</v>
      </c>
      <c r="N11771" t="s">
        <v>425</v>
      </c>
    </row>
    <row r="11772" spans="1:14" x14ac:dyDescent="0.2">
      <c r="A11772" t="s">
        <v>17531</v>
      </c>
      <c r="B11772">
        <v>44580</v>
      </c>
      <c r="C11772">
        <v>50940</v>
      </c>
      <c r="D11772">
        <v>57300</v>
      </c>
      <c r="E11772">
        <v>63660</v>
      </c>
      <c r="F11772">
        <v>68760</v>
      </c>
      <c r="G11772">
        <v>73860</v>
      </c>
      <c r="H11772">
        <v>78960</v>
      </c>
      <c r="I11772">
        <v>84060</v>
      </c>
      <c r="J11772">
        <v>89160</v>
      </c>
      <c r="K11772" t="s">
        <v>3092</v>
      </c>
      <c r="L11772">
        <v>27</v>
      </c>
      <c r="M11772">
        <v>60</v>
      </c>
      <c r="N11772" t="s">
        <v>426</v>
      </c>
    </row>
    <row r="11773" spans="1:14" x14ac:dyDescent="0.2">
      <c r="A11773" t="s">
        <v>17532</v>
      </c>
      <c r="B11773">
        <v>49140</v>
      </c>
      <c r="C11773">
        <v>56160</v>
      </c>
      <c r="D11773">
        <v>63180</v>
      </c>
      <c r="E11773">
        <v>70200</v>
      </c>
      <c r="F11773">
        <v>75840</v>
      </c>
      <c r="G11773">
        <v>81480</v>
      </c>
      <c r="H11773">
        <v>87060</v>
      </c>
      <c r="I11773">
        <v>92700</v>
      </c>
      <c r="J11773">
        <v>98280</v>
      </c>
      <c r="K11773" t="s">
        <v>3092</v>
      </c>
      <c r="L11773">
        <v>27</v>
      </c>
      <c r="M11773">
        <v>60</v>
      </c>
      <c r="N11773" t="s">
        <v>427</v>
      </c>
    </row>
    <row r="11774" spans="1:14" x14ac:dyDescent="0.2">
      <c r="A11774" t="s">
        <v>17533</v>
      </c>
      <c r="B11774">
        <v>31800</v>
      </c>
      <c r="C11774">
        <v>36360</v>
      </c>
      <c r="D11774">
        <v>40920</v>
      </c>
      <c r="E11774">
        <v>45420</v>
      </c>
      <c r="F11774">
        <v>49080</v>
      </c>
      <c r="G11774">
        <v>52740</v>
      </c>
      <c r="H11774">
        <v>56340</v>
      </c>
      <c r="I11774">
        <v>60000</v>
      </c>
      <c r="J11774">
        <v>63600</v>
      </c>
      <c r="K11774" t="s">
        <v>3093</v>
      </c>
      <c r="L11774">
        <v>1</v>
      </c>
      <c r="M11774">
        <v>60</v>
      </c>
      <c r="N11774" t="s">
        <v>2368</v>
      </c>
    </row>
    <row r="11775" spans="1:14" x14ac:dyDescent="0.2">
      <c r="A11775" t="s">
        <v>17534</v>
      </c>
      <c r="B11775">
        <v>31800</v>
      </c>
      <c r="C11775">
        <v>36360</v>
      </c>
      <c r="D11775">
        <v>40920</v>
      </c>
      <c r="E11775">
        <v>45420</v>
      </c>
      <c r="F11775">
        <v>49080</v>
      </c>
      <c r="G11775">
        <v>52740</v>
      </c>
      <c r="H11775">
        <v>56340</v>
      </c>
      <c r="I11775">
        <v>60000</v>
      </c>
      <c r="J11775">
        <v>63600</v>
      </c>
      <c r="K11775" t="s">
        <v>3093</v>
      </c>
      <c r="L11775">
        <v>3</v>
      </c>
      <c r="M11775">
        <v>60</v>
      </c>
      <c r="N11775" t="s">
        <v>2369</v>
      </c>
    </row>
    <row r="11776" spans="1:14" x14ac:dyDescent="0.2">
      <c r="A11776" t="s">
        <v>17535</v>
      </c>
      <c r="B11776">
        <v>36840</v>
      </c>
      <c r="C11776">
        <v>42120</v>
      </c>
      <c r="D11776">
        <v>47400</v>
      </c>
      <c r="E11776">
        <v>52620</v>
      </c>
      <c r="F11776">
        <v>56880</v>
      </c>
      <c r="G11776">
        <v>61080</v>
      </c>
      <c r="H11776">
        <v>65280</v>
      </c>
      <c r="I11776">
        <v>69480</v>
      </c>
      <c r="J11776">
        <v>73680</v>
      </c>
      <c r="K11776" t="s">
        <v>3093</v>
      </c>
      <c r="L11776">
        <v>5</v>
      </c>
      <c r="M11776">
        <v>60</v>
      </c>
      <c r="N11776" t="s">
        <v>2370</v>
      </c>
    </row>
    <row r="11777" spans="1:14" x14ac:dyDescent="0.2">
      <c r="A11777" t="s">
        <v>17536</v>
      </c>
      <c r="B11777">
        <v>31800</v>
      </c>
      <c r="C11777">
        <v>36360</v>
      </c>
      <c r="D11777">
        <v>40920</v>
      </c>
      <c r="E11777">
        <v>45420</v>
      </c>
      <c r="F11777">
        <v>49080</v>
      </c>
      <c r="G11777">
        <v>52740</v>
      </c>
      <c r="H11777">
        <v>56340</v>
      </c>
      <c r="I11777">
        <v>60000</v>
      </c>
      <c r="J11777">
        <v>63600</v>
      </c>
      <c r="K11777" t="s">
        <v>3093</v>
      </c>
      <c r="L11777">
        <v>7</v>
      </c>
      <c r="M11777">
        <v>60</v>
      </c>
      <c r="N11777" t="s">
        <v>2371</v>
      </c>
    </row>
    <row r="11778" spans="1:14" x14ac:dyDescent="0.2">
      <c r="A11778" t="s">
        <v>17537</v>
      </c>
      <c r="B11778">
        <v>33000</v>
      </c>
      <c r="C11778">
        <v>37680</v>
      </c>
      <c r="D11778">
        <v>42420</v>
      </c>
      <c r="E11778">
        <v>47100</v>
      </c>
      <c r="F11778">
        <v>50880</v>
      </c>
      <c r="G11778">
        <v>54660</v>
      </c>
      <c r="H11778">
        <v>58440</v>
      </c>
      <c r="I11778">
        <v>62220</v>
      </c>
      <c r="J11778">
        <v>65940</v>
      </c>
      <c r="K11778" t="s">
        <v>3093</v>
      </c>
      <c r="L11778">
        <v>9</v>
      </c>
      <c r="M11778">
        <v>60</v>
      </c>
      <c r="N11778" t="s">
        <v>2372</v>
      </c>
    </row>
    <row r="11779" spans="1:14" x14ac:dyDescent="0.2">
      <c r="A11779" t="s">
        <v>17538</v>
      </c>
      <c r="B11779">
        <v>31800</v>
      </c>
      <c r="C11779">
        <v>36360</v>
      </c>
      <c r="D11779">
        <v>40920</v>
      </c>
      <c r="E11779">
        <v>45420</v>
      </c>
      <c r="F11779">
        <v>49080</v>
      </c>
      <c r="G11779">
        <v>52740</v>
      </c>
      <c r="H11779">
        <v>56340</v>
      </c>
      <c r="I11779">
        <v>60000</v>
      </c>
      <c r="J11779">
        <v>63600</v>
      </c>
      <c r="K11779" t="s">
        <v>3093</v>
      </c>
      <c r="L11779">
        <v>11</v>
      </c>
      <c r="M11779">
        <v>60</v>
      </c>
      <c r="N11779" t="s">
        <v>2373</v>
      </c>
    </row>
    <row r="11780" spans="1:14" x14ac:dyDescent="0.2">
      <c r="A11780" t="s">
        <v>17539</v>
      </c>
      <c r="B11780">
        <v>31800</v>
      </c>
      <c r="C11780">
        <v>36360</v>
      </c>
      <c r="D11780">
        <v>40920</v>
      </c>
      <c r="E11780">
        <v>45420</v>
      </c>
      <c r="F11780">
        <v>49080</v>
      </c>
      <c r="G11780">
        <v>52740</v>
      </c>
      <c r="H11780">
        <v>56340</v>
      </c>
      <c r="I11780">
        <v>60000</v>
      </c>
      <c r="J11780">
        <v>63600</v>
      </c>
      <c r="K11780" t="s">
        <v>3093</v>
      </c>
      <c r="L11780">
        <v>13</v>
      </c>
      <c r="M11780">
        <v>60</v>
      </c>
      <c r="N11780" t="s">
        <v>2374</v>
      </c>
    </row>
    <row r="11781" spans="1:14" x14ac:dyDescent="0.2">
      <c r="A11781" t="s">
        <v>17540</v>
      </c>
      <c r="B11781">
        <v>37140</v>
      </c>
      <c r="C11781">
        <v>42420</v>
      </c>
      <c r="D11781">
        <v>47700</v>
      </c>
      <c r="E11781">
        <v>52980</v>
      </c>
      <c r="F11781">
        <v>57240</v>
      </c>
      <c r="G11781">
        <v>61500</v>
      </c>
      <c r="H11781">
        <v>65700</v>
      </c>
      <c r="I11781">
        <v>69960</v>
      </c>
      <c r="J11781">
        <v>74220</v>
      </c>
      <c r="K11781" t="s">
        <v>3093</v>
      </c>
      <c r="L11781">
        <v>15</v>
      </c>
      <c r="M11781">
        <v>60</v>
      </c>
      <c r="N11781" t="s">
        <v>2375</v>
      </c>
    </row>
    <row r="11782" spans="1:14" x14ac:dyDescent="0.2">
      <c r="A11782" t="s">
        <v>17541</v>
      </c>
      <c r="B11782">
        <v>32100</v>
      </c>
      <c r="C11782">
        <v>36660</v>
      </c>
      <c r="D11782">
        <v>41220</v>
      </c>
      <c r="E11782">
        <v>45780</v>
      </c>
      <c r="F11782">
        <v>49500</v>
      </c>
      <c r="G11782">
        <v>53160</v>
      </c>
      <c r="H11782">
        <v>56820</v>
      </c>
      <c r="I11782">
        <v>60480</v>
      </c>
      <c r="J11782">
        <v>64140</v>
      </c>
      <c r="K11782" t="s">
        <v>3093</v>
      </c>
      <c r="L11782">
        <v>17</v>
      </c>
      <c r="M11782">
        <v>60</v>
      </c>
      <c r="N11782" t="s">
        <v>4222</v>
      </c>
    </row>
    <row r="11783" spans="1:14" x14ac:dyDescent="0.2">
      <c r="A11783" t="s">
        <v>17542</v>
      </c>
      <c r="B11783">
        <v>34920</v>
      </c>
      <c r="C11783">
        <v>39900</v>
      </c>
      <c r="D11783">
        <v>44880</v>
      </c>
      <c r="E11783">
        <v>49860</v>
      </c>
      <c r="F11783">
        <v>53880</v>
      </c>
      <c r="G11783">
        <v>57840</v>
      </c>
      <c r="H11783">
        <v>61860</v>
      </c>
      <c r="I11783">
        <v>65820</v>
      </c>
      <c r="J11783">
        <v>69840</v>
      </c>
      <c r="K11783" t="s">
        <v>3093</v>
      </c>
      <c r="L11783">
        <v>19</v>
      </c>
      <c r="M11783">
        <v>60</v>
      </c>
      <c r="N11783" t="s">
        <v>2376</v>
      </c>
    </row>
    <row r="11784" spans="1:14" x14ac:dyDescent="0.2">
      <c r="A11784" t="s">
        <v>17543</v>
      </c>
      <c r="B11784">
        <v>32760</v>
      </c>
      <c r="C11784">
        <v>37440</v>
      </c>
      <c r="D11784">
        <v>42120</v>
      </c>
      <c r="E11784">
        <v>46800</v>
      </c>
      <c r="F11784">
        <v>50580</v>
      </c>
      <c r="G11784">
        <v>54300</v>
      </c>
      <c r="H11784">
        <v>58080</v>
      </c>
      <c r="I11784">
        <v>61800</v>
      </c>
      <c r="J11784">
        <v>65520</v>
      </c>
      <c r="K11784" t="s">
        <v>3093</v>
      </c>
      <c r="L11784">
        <v>21</v>
      </c>
      <c r="M11784">
        <v>60</v>
      </c>
      <c r="N11784" t="s">
        <v>2934</v>
      </c>
    </row>
    <row r="11785" spans="1:14" x14ac:dyDescent="0.2">
      <c r="A11785" t="s">
        <v>17544</v>
      </c>
      <c r="B11785">
        <v>31800</v>
      </c>
      <c r="C11785">
        <v>36360</v>
      </c>
      <c r="D11785">
        <v>40920</v>
      </c>
      <c r="E11785">
        <v>45420</v>
      </c>
      <c r="F11785">
        <v>49080</v>
      </c>
      <c r="G11785">
        <v>52740</v>
      </c>
      <c r="H11785">
        <v>56340</v>
      </c>
      <c r="I11785">
        <v>60000</v>
      </c>
      <c r="J11785">
        <v>63600</v>
      </c>
      <c r="K11785" t="s">
        <v>3093</v>
      </c>
      <c r="L11785">
        <v>23</v>
      </c>
      <c r="M11785">
        <v>60</v>
      </c>
      <c r="N11785" t="s">
        <v>2377</v>
      </c>
    </row>
    <row r="11786" spans="1:14" x14ac:dyDescent="0.2">
      <c r="A11786" t="s">
        <v>17545</v>
      </c>
      <c r="B11786">
        <v>32100</v>
      </c>
      <c r="C11786">
        <v>36660</v>
      </c>
      <c r="D11786">
        <v>41220</v>
      </c>
      <c r="E11786">
        <v>45780</v>
      </c>
      <c r="F11786">
        <v>49500</v>
      </c>
      <c r="G11786">
        <v>53160</v>
      </c>
      <c r="H11786">
        <v>56820</v>
      </c>
      <c r="I11786">
        <v>60480</v>
      </c>
      <c r="J11786">
        <v>64140</v>
      </c>
      <c r="K11786" t="s">
        <v>3093</v>
      </c>
      <c r="L11786">
        <v>25</v>
      </c>
      <c r="M11786">
        <v>60</v>
      </c>
      <c r="N11786" t="s">
        <v>3305</v>
      </c>
    </row>
    <row r="11787" spans="1:14" x14ac:dyDescent="0.2">
      <c r="A11787" t="s">
        <v>17546</v>
      </c>
      <c r="B11787">
        <v>33300</v>
      </c>
      <c r="C11787">
        <v>38040</v>
      </c>
      <c r="D11787">
        <v>42780</v>
      </c>
      <c r="E11787">
        <v>47520</v>
      </c>
      <c r="F11787">
        <v>51360</v>
      </c>
      <c r="G11787">
        <v>55140</v>
      </c>
      <c r="H11787">
        <v>58980</v>
      </c>
      <c r="I11787">
        <v>62760</v>
      </c>
      <c r="J11787">
        <v>66540</v>
      </c>
      <c r="K11787" t="s">
        <v>3093</v>
      </c>
      <c r="L11787">
        <v>27</v>
      </c>
      <c r="M11787">
        <v>60</v>
      </c>
      <c r="N11787" t="s">
        <v>3758</v>
      </c>
    </row>
    <row r="11788" spans="1:14" x14ac:dyDescent="0.2">
      <c r="A11788" t="s">
        <v>17547</v>
      </c>
      <c r="B11788">
        <v>35040</v>
      </c>
      <c r="C11788">
        <v>40080</v>
      </c>
      <c r="D11788">
        <v>45060</v>
      </c>
      <c r="E11788">
        <v>50040</v>
      </c>
      <c r="F11788">
        <v>54060</v>
      </c>
      <c r="G11788">
        <v>58080</v>
      </c>
      <c r="H11788">
        <v>62100</v>
      </c>
      <c r="I11788">
        <v>66060</v>
      </c>
      <c r="J11788">
        <v>70080</v>
      </c>
      <c r="K11788" t="s">
        <v>3093</v>
      </c>
      <c r="L11788">
        <v>29</v>
      </c>
      <c r="M11788">
        <v>60</v>
      </c>
      <c r="N11788" t="s">
        <v>2378</v>
      </c>
    </row>
    <row r="11789" spans="1:14" x14ac:dyDescent="0.2">
      <c r="A11789" t="s">
        <v>17548</v>
      </c>
      <c r="B11789">
        <v>31800</v>
      </c>
      <c r="C11789">
        <v>36360</v>
      </c>
      <c r="D11789">
        <v>40920</v>
      </c>
      <c r="E11789">
        <v>45420</v>
      </c>
      <c r="F11789">
        <v>49080</v>
      </c>
      <c r="G11789">
        <v>52740</v>
      </c>
      <c r="H11789">
        <v>56340</v>
      </c>
      <c r="I11789">
        <v>60000</v>
      </c>
      <c r="J11789">
        <v>63600</v>
      </c>
      <c r="K11789" t="s">
        <v>3093</v>
      </c>
      <c r="L11789">
        <v>31</v>
      </c>
      <c r="M11789">
        <v>60</v>
      </c>
      <c r="N11789" t="s">
        <v>2379</v>
      </c>
    </row>
    <row r="11790" spans="1:14" x14ac:dyDescent="0.2">
      <c r="A11790" t="s">
        <v>17549</v>
      </c>
      <c r="B11790">
        <v>31800</v>
      </c>
      <c r="C11790">
        <v>36360</v>
      </c>
      <c r="D11790">
        <v>40920</v>
      </c>
      <c r="E11790">
        <v>45420</v>
      </c>
      <c r="F11790">
        <v>49080</v>
      </c>
      <c r="G11790">
        <v>52740</v>
      </c>
      <c r="H11790">
        <v>56340</v>
      </c>
      <c r="I11790">
        <v>60000</v>
      </c>
      <c r="J11790">
        <v>63600</v>
      </c>
      <c r="K11790" t="s">
        <v>3093</v>
      </c>
      <c r="L11790">
        <v>33</v>
      </c>
      <c r="M11790">
        <v>60</v>
      </c>
      <c r="N11790" t="s">
        <v>2380</v>
      </c>
    </row>
    <row r="11791" spans="1:14" x14ac:dyDescent="0.2">
      <c r="A11791" t="s">
        <v>17550</v>
      </c>
      <c r="B11791">
        <v>31800</v>
      </c>
      <c r="C11791">
        <v>36360</v>
      </c>
      <c r="D11791">
        <v>40920</v>
      </c>
      <c r="E11791">
        <v>45420</v>
      </c>
      <c r="F11791">
        <v>49080</v>
      </c>
      <c r="G11791">
        <v>52740</v>
      </c>
      <c r="H11791">
        <v>56340</v>
      </c>
      <c r="I11791">
        <v>60000</v>
      </c>
      <c r="J11791">
        <v>63600</v>
      </c>
      <c r="K11791" t="s">
        <v>3093</v>
      </c>
      <c r="L11791">
        <v>35</v>
      </c>
      <c r="M11791">
        <v>60</v>
      </c>
      <c r="N11791" t="s">
        <v>2381</v>
      </c>
    </row>
    <row r="11792" spans="1:14" x14ac:dyDescent="0.2">
      <c r="A11792" t="s">
        <v>17551</v>
      </c>
      <c r="B11792">
        <v>39360</v>
      </c>
      <c r="C11792">
        <v>45000</v>
      </c>
      <c r="D11792">
        <v>50640</v>
      </c>
      <c r="E11792">
        <v>56220</v>
      </c>
      <c r="F11792">
        <v>60720</v>
      </c>
      <c r="G11792">
        <v>65220</v>
      </c>
      <c r="H11792">
        <v>69720</v>
      </c>
      <c r="I11792">
        <v>74220</v>
      </c>
      <c r="J11792">
        <v>78720</v>
      </c>
      <c r="K11792" t="s">
        <v>3093</v>
      </c>
      <c r="L11792">
        <v>37</v>
      </c>
      <c r="M11792">
        <v>60</v>
      </c>
      <c r="N11792" t="s">
        <v>3762</v>
      </c>
    </row>
    <row r="11793" spans="1:14" x14ac:dyDescent="0.2">
      <c r="A11793" t="s">
        <v>17552</v>
      </c>
      <c r="B11793">
        <v>31800</v>
      </c>
      <c r="C11793">
        <v>36360</v>
      </c>
      <c r="D11793">
        <v>40920</v>
      </c>
      <c r="E11793">
        <v>45420</v>
      </c>
      <c r="F11793">
        <v>49080</v>
      </c>
      <c r="G11793">
        <v>52740</v>
      </c>
      <c r="H11793">
        <v>56340</v>
      </c>
      <c r="I11793">
        <v>60000</v>
      </c>
      <c r="J11793">
        <v>63600</v>
      </c>
      <c r="K11793" t="s">
        <v>3093</v>
      </c>
      <c r="L11793">
        <v>39</v>
      </c>
      <c r="M11793">
        <v>60</v>
      </c>
      <c r="N11793" t="s">
        <v>3378</v>
      </c>
    </row>
    <row r="11794" spans="1:14" x14ac:dyDescent="0.2">
      <c r="A11794" t="s">
        <v>17553</v>
      </c>
      <c r="B11794">
        <v>31800</v>
      </c>
      <c r="C11794">
        <v>36360</v>
      </c>
      <c r="D11794">
        <v>40920</v>
      </c>
      <c r="E11794">
        <v>45420</v>
      </c>
      <c r="F11794">
        <v>49080</v>
      </c>
      <c r="G11794">
        <v>52740</v>
      </c>
      <c r="H11794">
        <v>56340</v>
      </c>
      <c r="I11794">
        <v>60000</v>
      </c>
      <c r="J11794">
        <v>63600</v>
      </c>
      <c r="K11794" t="s">
        <v>3093</v>
      </c>
      <c r="L11794">
        <v>41</v>
      </c>
      <c r="M11794">
        <v>60</v>
      </c>
      <c r="N11794" t="s">
        <v>2717</v>
      </c>
    </row>
    <row r="11795" spans="1:14" x14ac:dyDescent="0.2">
      <c r="A11795" t="s">
        <v>17554</v>
      </c>
      <c r="B11795">
        <v>32100</v>
      </c>
      <c r="C11795">
        <v>36660</v>
      </c>
      <c r="D11795">
        <v>41220</v>
      </c>
      <c r="E11795">
        <v>45780</v>
      </c>
      <c r="F11795">
        <v>49500</v>
      </c>
      <c r="G11795">
        <v>53160</v>
      </c>
      <c r="H11795">
        <v>56820</v>
      </c>
      <c r="I11795">
        <v>60480</v>
      </c>
      <c r="J11795">
        <v>64140</v>
      </c>
      <c r="K11795" t="s">
        <v>3093</v>
      </c>
      <c r="L11795">
        <v>43</v>
      </c>
      <c r="M11795">
        <v>60</v>
      </c>
      <c r="N11795" t="s">
        <v>3766</v>
      </c>
    </row>
    <row r="11796" spans="1:14" x14ac:dyDescent="0.2">
      <c r="A11796" t="s">
        <v>17555</v>
      </c>
      <c r="B11796">
        <v>39360</v>
      </c>
      <c r="C11796">
        <v>45000</v>
      </c>
      <c r="D11796">
        <v>50640</v>
      </c>
      <c r="E11796">
        <v>56220</v>
      </c>
      <c r="F11796">
        <v>60720</v>
      </c>
      <c r="G11796">
        <v>65220</v>
      </c>
      <c r="H11796">
        <v>69720</v>
      </c>
      <c r="I11796">
        <v>74220</v>
      </c>
      <c r="J11796">
        <v>78720</v>
      </c>
      <c r="K11796" t="s">
        <v>3093</v>
      </c>
      <c r="L11796">
        <v>45</v>
      </c>
      <c r="M11796">
        <v>60</v>
      </c>
      <c r="N11796" t="s">
        <v>2382</v>
      </c>
    </row>
    <row r="11797" spans="1:14" x14ac:dyDescent="0.2">
      <c r="A11797" t="s">
        <v>17556</v>
      </c>
      <c r="B11797">
        <v>34980</v>
      </c>
      <c r="C11797">
        <v>39960</v>
      </c>
      <c r="D11797">
        <v>44940</v>
      </c>
      <c r="E11797">
        <v>49920</v>
      </c>
      <c r="F11797">
        <v>53940</v>
      </c>
      <c r="G11797">
        <v>57960</v>
      </c>
      <c r="H11797">
        <v>61920</v>
      </c>
      <c r="I11797">
        <v>65940</v>
      </c>
      <c r="J11797">
        <v>69900</v>
      </c>
      <c r="K11797" t="s">
        <v>3093</v>
      </c>
      <c r="L11797">
        <v>47</v>
      </c>
      <c r="M11797">
        <v>60</v>
      </c>
      <c r="N11797" t="s">
        <v>3768</v>
      </c>
    </row>
    <row r="11798" spans="1:14" x14ac:dyDescent="0.2">
      <c r="A11798" t="s">
        <v>17557</v>
      </c>
      <c r="B11798">
        <v>31860</v>
      </c>
      <c r="C11798">
        <v>36420</v>
      </c>
      <c r="D11798">
        <v>40980</v>
      </c>
      <c r="E11798">
        <v>45480</v>
      </c>
      <c r="F11798">
        <v>49140</v>
      </c>
      <c r="G11798">
        <v>52800</v>
      </c>
      <c r="H11798">
        <v>56400</v>
      </c>
      <c r="I11798">
        <v>60060</v>
      </c>
      <c r="J11798">
        <v>63720</v>
      </c>
      <c r="K11798" t="s">
        <v>3093</v>
      </c>
      <c r="L11798">
        <v>49</v>
      </c>
      <c r="M11798">
        <v>60</v>
      </c>
      <c r="N11798" t="s">
        <v>2383</v>
      </c>
    </row>
    <row r="11799" spans="1:14" x14ac:dyDescent="0.2">
      <c r="A11799" t="s">
        <v>17558</v>
      </c>
      <c r="B11799">
        <v>31800</v>
      </c>
      <c r="C11799">
        <v>36360</v>
      </c>
      <c r="D11799">
        <v>40920</v>
      </c>
      <c r="E11799">
        <v>45420</v>
      </c>
      <c r="F11799">
        <v>49080</v>
      </c>
      <c r="G11799">
        <v>52740</v>
      </c>
      <c r="H11799">
        <v>56340</v>
      </c>
      <c r="I11799">
        <v>60000</v>
      </c>
      <c r="J11799">
        <v>63600</v>
      </c>
      <c r="K11799" t="s">
        <v>3093</v>
      </c>
      <c r="L11799">
        <v>51</v>
      </c>
      <c r="M11799">
        <v>60</v>
      </c>
      <c r="N11799" t="s">
        <v>2384</v>
      </c>
    </row>
    <row r="11800" spans="1:14" x14ac:dyDescent="0.2">
      <c r="A11800" t="s">
        <v>17559</v>
      </c>
      <c r="B11800">
        <v>31800</v>
      </c>
      <c r="C11800">
        <v>36360</v>
      </c>
      <c r="D11800">
        <v>40920</v>
      </c>
      <c r="E11800">
        <v>45420</v>
      </c>
      <c r="F11800">
        <v>49080</v>
      </c>
      <c r="G11800">
        <v>52740</v>
      </c>
      <c r="H11800">
        <v>56340</v>
      </c>
      <c r="I11800">
        <v>60000</v>
      </c>
      <c r="J11800">
        <v>63600</v>
      </c>
      <c r="K11800" t="s">
        <v>3093</v>
      </c>
      <c r="L11800">
        <v>53</v>
      </c>
      <c r="M11800">
        <v>60</v>
      </c>
      <c r="N11800" t="s">
        <v>2385</v>
      </c>
    </row>
    <row r="11801" spans="1:14" x14ac:dyDescent="0.2">
      <c r="A11801" t="s">
        <v>17560</v>
      </c>
      <c r="B11801">
        <v>37800</v>
      </c>
      <c r="C11801">
        <v>43200</v>
      </c>
      <c r="D11801">
        <v>48600</v>
      </c>
      <c r="E11801">
        <v>53940</v>
      </c>
      <c r="F11801">
        <v>58260</v>
      </c>
      <c r="G11801">
        <v>62580</v>
      </c>
      <c r="H11801">
        <v>66900</v>
      </c>
      <c r="I11801">
        <v>71220</v>
      </c>
      <c r="J11801">
        <v>75540</v>
      </c>
      <c r="K11801" t="s">
        <v>3093</v>
      </c>
      <c r="L11801">
        <v>55</v>
      </c>
      <c r="M11801">
        <v>60</v>
      </c>
      <c r="N11801" t="s">
        <v>2386</v>
      </c>
    </row>
    <row r="11802" spans="1:14" x14ac:dyDescent="0.2">
      <c r="A11802" t="s">
        <v>17561</v>
      </c>
      <c r="B11802">
        <v>31800</v>
      </c>
      <c r="C11802">
        <v>36360</v>
      </c>
      <c r="D11802">
        <v>40920</v>
      </c>
      <c r="E11802">
        <v>45420</v>
      </c>
      <c r="F11802">
        <v>49080</v>
      </c>
      <c r="G11802">
        <v>52740</v>
      </c>
      <c r="H11802">
        <v>56340</v>
      </c>
      <c r="I11802">
        <v>60000</v>
      </c>
      <c r="J11802">
        <v>63600</v>
      </c>
      <c r="K11802" t="s">
        <v>3093</v>
      </c>
      <c r="L11802">
        <v>57</v>
      </c>
      <c r="M11802">
        <v>60</v>
      </c>
      <c r="N11802" t="s">
        <v>2387</v>
      </c>
    </row>
    <row r="11803" spans="1:14" x14ac:dyDescent="0.2">
      <c r="A11803" t="s">
        <v>17562</v>
      </c>
      <c r="B11803">
        <v>31800</v>
      </c>
      <c r="C11803">
        <v>36360</v>
      </c>
      <c r="D11803">
        <v>40920</v>
      </c>
      <c r="E11803">
        <v>45420</v>
      </c>
      <c r="F11803">
        <v>49080</v>
      </c>
      <c r="G11803">
        <v>52740</v>
      </c>
      <c r="H11803">
        <v>56340</v>
      </c>
      <c r="I11803">
        <v>60000</v>
      </c>
      <c r="J11803">
        <v>63600</v>
      </c>
      <c r="K11803" t="s">
        <v>3093</v>
      </c>
      <c r="L11803">
        <v>59</v>
      </c>
      <c r="M11803">
        <v>60</v>
      </c>
      <c r="N11803" t="s">
        <v>2388</v>
      </c>
    </row>
    <row r="11804" spans="1:14" x14ac:dyDescent="0.2">
      <c r="A11804" t="s">
        <v>17563</v>
      </c>
      <c r="B11804">
        <v>31800</v>
      </c>
      <c r="C11804">
        <v>36360</v>
      </c>
      <c r="D11804">
        <v>40920</v>
      </c>
      <c r="E11804">
        <v>45420</v>
      </c>
      <c r="F11804">
        <v>49080</v>
      </c>
      <c r="G11804">
        <v>52740</v>
      </c>
      <c r="H11804">
        <v>56340</v>
      </c>
      <c r="I11804">
        <v>60000</v>
      </c>
      <c r="J11804">
        <v>63600</v>
      </c>
      <c r="K11804" t="s">
        <v>3093</v>
      </c>
      <c r="L11804">
        <v>61</v>
      </c>
      <c r="M11804">
        <v>60</v>
      </c>
      <c r="N11804" t="s">
        <v>2389</v>
      </c>
    </row>
    <row r="11805" spans="1:14" x14ac:dyDescent="0.2">
      <c r="A11805" t="s">
        <v>17564</v>
      </c>
      <c r="B11805">
        <v>31800</v>
      </c>
      <c r="C11805">
        <v>36360</v>
      </c>
      <c r="D11805">
        <v>40920</v>
      </c>
      <c r="E11805">
        <v>45420</v>
      </c>
      <c r="F11805">
        <v>49080</v>
      </c>
      <c r="G11805">
        <v>52740</v>
      </c>
      <c r="H11805">
        <v>56340</v>
      </c>
      <c r="I11805">
        <v>60000</v>
      </c>
      <c r="J11805">
        <v>63600</v>
      </c>
      <c r="K11805" t="s">
        <v>3093</v>
      </c>
      <c r="L11805">
        <v>63</v>
      </c>
      <c r="M11805">
        <v>60</v>
      </c>
      <c r="N11805" t="s">
        <v>2390</v>
      </c>
    </row>
    <row r="11806" spans="1:14" x14ac:dyDescent="0.2">
      <c r="A11806" t="s">
        <v>17565</v>
      </c>
      <c r="B11806">
        <v>39360</v>
      </c>
      <c r="C11806">
        <v>45000</v>
      </c>
      <c r="D11806">
        <v>50640</v>
      </c>
      <c r="E11806">
        <v>56220</v>
      </c>
      <c r="F11806">
        <v>60720</v>
      </c>
      <c r="G11806">
        <v>65220</v>
      </c>
      <c r="H11806">
        <v>69720</v>
      </c>
      <c r="I11806">
        <v>74220</v>
      </c>
      <c r="J11806">
        <v>78720</v>
      </c>
      <c r="K11806" t="s">
        <v>3093</v>
      </c>
      <c r="L11806">
        <v>65</v>
      </c>
      <c r="M11806">
        <v>60</v>
      </c>
      <c r="N11806" t="s">
        <v>2391</v>
      </c>
    </row>
    <row r="11807" spans="1:14" x14ac:dyDescent="0.2">
      <c r="A11807" t="s">
        <v>17566</v>
      </c>
      <c r="B11807">
        <v>32520</v>
      </c>
      <c r="C11807">
        <v>37200</v>
      </c>
      <c r="D11807">
        <v>41820</v>
      </c>
      <c r="E11807">
        <v>46440</v>
      </c>
      <c r="F11807">
        <v>50160</v>
      </c>
      <c r="G11807">
        <v>53880</v>
      </c>
      <c r="H11807">
        <v>57600</v>
      </c>
      <c r="I11807">
        <v>61320</v>
      </c>
      <c r="J11807">
        <v>65040</v>
      </c>
      <c r="K11807" t="s">
        <v>3093</v>
      </c>
      <c r="L11807">
        <v>67</v>
      </c>
      <c r="M11807">
        <v>60</v>
      </c>
      <c r="N11807" t="s">
        <v>2392</v>
      </c>
    </row>
    <row r="11808" spans="1:14" x14ac:dyDescent="0.2">
      <c r="A11808" t="s">
        <v>17567</v>
      </c>
      <c r="B11808">
        <v>31800</v>
      </c>
      <c r="C11808">
        <v>36360</v>
      </c>
      <c r="D11808">
        <v>40920</v>
      </c>
      <c r="E11808">
        <v>45420</v>
      </c>
      <c r="F11808">
        <v>49080</v>
      </c>
      <c r="G11808">
        <v>52740</v>
      </c>
      <c r="H11808">
        <v>56340</v>
      </c>
      <c r="I11808">
        <v>60000</v>
      </c>
      <c r="J11808">
        <v>63600</v>
      </c>
      <c r="K11808" t="s">
        <v>3093</v>
      </c>
      <c r="L11808">
        <v>69</v>
      </c>
      <c r="M11808">
        <v>60</v>
      </c>
      <c r="N11808" t="s">
        <v>2393</v>
      </c>
    </row>
    <row r="11809" spans="1:14" x14ac:dyDescent="0.2">
      <c r="A11809" t="s">
        <v>17568</v>
      </c>
      <c r="B11809">
        <v>31800</v>
      </c>
      <c r="C11809">
        <v>36360</v>
      </c>
      <c r="D11809">
        <v>40920</v>
      </c>
      <c r="E11809">
        <v>45420</v>
      </c>
      <c r="F11809">
        <v>49080</v>
      </c>
      <c r="G11809">
        <v>52740</v>
      </c>
      <c r="H11809">
        <v>56340</v>
      </c>
      <c r="I11809">
        <v>60000</v>
      </c>
      <c r="J11809">
        <v>63600</v>
      </c>
      <c r="K11809" t="s">
        <v>3093</v>
      </c>
      <c r="L11809">
        <v>71</v>
      </c>
      <c r="M11809">
        <v>60</v>
      </c>
      <c r="N11809" t="s">
        <v>2394</v>
      </c>
    </row>
    <row r="11810" spans="1:14" x14ac:dyDescent="0.2">
      <c r="A11810" t="s">
        <v>17569</v>
      </c>
      <c r="B11810">
        <v>31800</v>
      </c>
      <c r="C11810">
        <v>36360</v>
      </c>
      <c r="D11810">
        <v>40920</v>
      </c>
      <c r="E11810">
        <v>45420</v>
      </c>
      <c r="F11810">
        <v>49080</v>
      </c>
      <c r="G11810">
        <v>52740</v>
      </c>
      <c r="H11810">
        <v>56340</v>
      </c>
      <c r="I11810">
        <v>60000</v>
      </c>
      <c r="J11810">
        <v>63600</v>
      </c>
      <c r="K11810" t="s">
        <v>3093</v>
      </c>
      <c r="L11810">
        <v>73</v>
      </c>
      <c r="M11810">
        <v>60</v>
      </c>
      <c r="N11810" t="s">
        <v>2395</v>
      </c>
    </row>
    <row r="11811" spans="1:14" x14ac:dyDescent="0.2">
      <c r="A11811" t="s">
        <v>17570</v>
      </c>
      <c r="B11811">
        <v>32220</v>
      </c>
      <c r="C11811">
        <v>36840</v>
      </c>
      <c r="D11811">
        <v>41460</v>
      </c>
      <c r="E11811">
        <v>46020</v>
      </c>
      <c r="F11811">
        <v>49740</v>
      </c>
      <c r="G11811">
        <v>53400</v>
      </c>
      <c r="H11811">
        <v>57120</v>
      </c>
      <c r="I11811">
        <v>60780</v>
      </c>
      <c r="J11811">
        <v>64440</v>
      </c>
      <c r="K11811" t="s">
        <v>3093</v>
      </c>
      <c r="L11811">
        <v>75</v>
      </c>
      <c r="M11811">
        <v>60</v>
      </c>
      <c r="N11811" t="s">
        <v>3333</v>
      </c>
    </row>
    <row r="11812" spans="1:14" x14ac:dyDescent="0.2">
      <c r="A11812" t="s">
        <v>17571</v>
      </c>
      <c r="B11812">
        <v>38520</v>
      </c>
      <c r="C11812">
        <v>44040</v>
      </c>
      <c r="D11812">
        <v>49560</v>
      </c>
      <c r="E11812">
        <v>55020</v>
      </c>
      <c r="F11812">
        <v>59460</v>
      </c>
      <c r="G11812">
        <v>63840</v>
      </c>
      <c r="H11812">
        <v>68280</v>
      </c>
      <c r="I11812">
        <v>72660</v>
      </c>
      <c r="J11812">
        <v>77040</v>
      </c>
      <c r="K11812" t="s">
        <v>3093</v>
      </c>
      <c r="L11812">
        <v>77</v>
      </c>
      <c r="M11812">
        <v>60</v>
      </c>
      <c r="N11812" t="s">
        <v>2396</v>
      </c>
    </row>
    <row r="11813" spans="1:14" x14ac:dyDescent="0.2">
      <c r="A11813" t="s">
        <v>17572</v>
      </c>
      <c r="B11813">
        <v>31800</v>
      </c>
      <c r="C11813">
        <v>36360</v>
      </c>
      <c r="D11813">
        <v>40920</v>
      </c>
      <c r="E11813">
        <v>45420</v>
      </c>
      <c r="F11813">
        <v>49080</v>
      </c>
      <c r="G11813">
        <v>52740</v>
      </c>
      <c r="H11813">
        <v>56340</v>
      </c>
      <c r="I11813">
        <v>60000</v>
      </c>
      <c r="J11813">
        <v>63600</v>
      </c>
      <c r="K11813" t="s">
        <v>3093</v>
      </c>
      <c r="L11813">
        <v>79</v>
      </c>
      <c r="M11813">
        <v>60</v>
      </c>
      <c r="N11813" t="s">
        <v>2279</v>
      </c>
    </row>
    <row r="11814" spans="1:14" x14ac:dyDescent="0.2">
      <c r="A11814" t="s">
        <v>17573</v>
      </c>
      <c r="B11814">
        <v>39780</v>
      </c>
      <c r="C11814">
        <v>45480</v>
      </c>
      <c r="D11814">
        <v>51180</v>
      </c>
      <c r="E11814">
        <v>56820</v>
      </c>
      <c r="F11814">
        <v>61380</v>
      </c>
      <c r="G11814">
        <v>65940</v>
      </c>
      <c r="H11814">
        <v>70500</v>
      </c>
      <c r="I11814">
        <v>75060</v>
      </c>
      <c r="J11814">
        <v>79560</v>
      </c>
      <c r="K11814" t="s">
        <v>3093</v>
      </c>
      <c r="L11814">
        <v>81</v>
      </c>
      <c r="M11814">
        <v>60</v>
      </c>
      <c r="N11814" t="s">
        <v>2758</v>
      </c>
    </row>
    <row r="11815" spans="1:14" x14ac:dyDescent="0.2">
      <c r="A11815" t="s">
        <v>17574</v>
      </c>
      <c r="B11815">
        <v>31800</v>
      </c>
      <c r="C11815">
        <v>36360</v>
      </c>
      <c r="D11815">
        <v>40920</v>
      </c>
      <c r="E11815">
        <v>45420</v>
      </c>
      <c r="F11815">
        <v>49080</v>
      </c>
      <c r="G11815">
        <v>52740</v>
      </c>
      <c r="H11815">
        <v>56340</v>
      </c>
      <c r="I11815">
        <v>60000</v>
      </c>
      <c r="J11815">
        <v>63600</v>
      </c>
      <c r="K11815" t="s">
        <v>3093</v>
      </c>
      <c r="L11815">
        <v>83</v>
      </c>
      <c r="M11815">
        <v>60</v>
      </c>
      <c r="N11815" t="s">
        <v>2280</v>
      </c>
    </row>
    <row r="11816" spans="1:14" x14ac:dyDescent="0.2">
      <c r="A11816" t="s">
        <v>17575</v>
      </c>
      <c r="B11816">
        <v>31800</v>
      </c>
      <c r="C11816">
        <v>36360</v>
      </c>
      <c r="D11816">
        <v>40920</v>
      </c>
      <c r="E11816">
        <v>45420</v>
      </c>
      <c r="F11816">
        <v>49080</v>
      </c>
      <c r="G11816">
        <v>52740</v>
      </c>
      <c r="H11816">
        <v>56340</v>
      </c>
      <c r="I11816">
        <v>60000</v>
      </c>
      <c r="J11816">
        <v>63600</v>
      </c>
      <c r="K11816" t="s">
        <v>3093</v>
      </c>
      <c r="L11816">
        <v>85</v>
      </c>
      <c r="M11816">
        <v>60</v>
      </c>
      <c r="N11816" t="s">
        <v>3707</v>
      </c>
    </row>
    <row r="11817" spans="1:14" x14ac:dyDescent="0.2">
      <c r="A11817" t="s">
        <v>17576</v>
      </c>
      <c r="B11817">
        <v>39780</v>
      </c>
      <c r="C11817">
        <v>45480</v>
      </c>
      <c r="D11817">
        <v>51180</v>
      </c>
      <c r="E11817">
        <v>56820</v>
      </c>
      <c r="F11817">
        <v>61380</v>
      </c>
      <c r="G11817">
        <v>65940</v>
      </c>
      <c r="H11817">
        <v>70500</v>
      </c>
      <c r="I11817">
        <v>75060</v>
      </c>
      <c r="J11817">
        <v>79560</v>
      </c>
      <c r="K11817" t="s">
        <v>3093</v>
      </c>
      <c r="L11817">
        <v>87</v>
      </c>
      <c r="M11817">
        <v>60</v>
      </c>
      <c r="N11817" t="s">
        <v>2281</v>
      </c>
    </row>
    <row r="11818" spans="1:14" x14ac:dyDescent="0.2">
      <c r="A11818" t="s">
        <v>17577</v>
      </c>
      <c r="B11818">
        <v>39240</v>
      </c>
      <c r="C11818">
        <v>44880</v>
      </c>
      <c r="D11818">
        <v>50460</v>
      </c>
      <c r="E11818">
        <v>56040</v>
      </c>
      <c r="F11818">
        <v>60540</v>
      </c>
      <c r="G11818">
        <v>65040</v>
      </c>
      <c r="H11818">
        <v>69540</v>
      </c>
      <c r="I11818">
        <v>73980</v>
      </c>
      <c r="J11818">
        <v>78480</v>
      </c>
      <c r="K11818" t="s">
        <v>3093</v>
      </c>
      <c r="L11818">
        <v>89</v>
      </c>
      <c r="M11818">
        <v>60</v>
      </c>
      <c r="N11818" t="s">
        <v>2282</v>
      </c>
    </row>
    <row r="11819" spans="1:14" x14ac:dyDescent="0.2">
      <c r="A11819" t="s">
        <v>17578</v>
      </c>
      <c r="B11819">
        <v>31800</v>
      </c>
      <c r="C11819">
        <v>36360</v>
      </c>
      <c r="D11819">
        <v>40920</v>
      </c>
      <c r="E11819">
        <v>45420</v>
      </c>
      <c r="F11819">
        <v>49080</v>
      </c>
      <c r="G11819">
        <v>52740</v>
      </c>
      <c r="H11819">
        <v>56340</v>
      </c>
      <c r="I11819">
        <v>60000</v>
      </c>
      <c r="J11819">
        <v>63600</v>
      </c>
      <c r="K11819" t="s">
        <v>3093</v>
      </c>
      <c r="L11819">
        <v>91</v>
      </c>
      <c r="M11819">
        <v>60</v>
      </c>
      <c r="N11819" t="s">
        <v>2283</v>
      </c>
    </row>
    <row r="11820" spans="1:14" x14ac:dyDescent="0.2">
      <c r="A11820" t="s">
        <v>17579</v>
      </c>
      <c r="B11820">
        <v>49680</v>
      </c>
      <c r="C11820">
        <v>56760</v>
      </c>
      <c r="D11820">
        <v>63840</v>
      </c>
      <c r="E11820">
        <v>70920</v>
      </c>
      <c r="F11820">
        <v>76620</v>
      </c>
      <c r="G11820">
        <v>82320</v>
      </c>
      <c r="H11820">
        <v>87960</v>
      </c>
      <c r="I11820">
        <v>93660</v>
      </c>
      <c r="J11820">
        <v>99300</v>
      </c>
      <c r="K11820" t="s">
        <v>3093</v>
      </c>
      <c r="L11820">
        <v>93</v>
      </c>
      <c r="M11820">
        <v>60</v>
      </c>
      <c r="N11820" t="s">
        <v>4117</v>
      </c>
    </row>
    <row r="11821" spans="1:14" x14ac:dyDescent="0.2">
      <c r="A11821" t="s">
        <v>17580</v>
      </c>
      <c r="B11821">
        <v>31800</v>
      </c>
      <c r="C11821">
        <v>36360</v>
      </c>
      <c r="D11821">
        <v>40920</v>
      </c>
      <c r="E11821">
        <v>45420</v>
      </c>
      <c r="F11821">
        <v>49080</v>
      </c>
      <c r="G11821">
        <v>52740</v>
      </c>
      <c r="H11821">
        <v>56340</v>
      </c>
      <c r="I11821">
        <v>60000</v>
      </c>
      <c r="J11821">
        <v>63600</v>
      </c>
      <c r="K11821" t="s">
        <v>3093</v>
      </c>
      <c r="L11821">
        <v>95</v>
      </c>
      <c r="M11821">
        <v>60</v>
      </c>
      <c r="N11821" t="s">
        <v>2284</v>
      </c>
    </row>
    <row r="11822" spans="1:14" x14ac:dyDescent="0.2">
      <c r="A11822" t="s">
        <v>17581</v>
      </c>
      <c r="B11822">
        <v>31800</v>
      </c>
      <c r="C11822">
        <v>36360</v>
      </c>
      <c r="D11822">
        <v>40920</v>
      </c>
      <c r="E11822">
        <v>45420</v>
      </c>
      <c r="F11822">
        <v>49080</v>
      </c>
      <c r="G11822">
        <v>52740</v>
      </c>
      <c r="H11822">
        <v>56340</v>
      </c>
      <c r="I11822">
        <v>60000</v>
      </c>
      <c r="J11822">
        <v>63600</v>
      </c>
      <c r="K11822" t="s">
        <v>3093</v>
      </c>
      <c r="L11822">
        <v>97</v>
      </c>
      <c r="M11822">
        <v>60</v>
      </c>
      <c r="N11822" t="s">
        <v>2285</v>
      </c>
    </row>
    <row r="11823" spans="1:14" x14ac:dyDescent="0.2">
      <c r="A11823" t="s">
        <v>17582</v>
      </c>
      <c r="B11823">
        <v>39780</v>
      </c>
      <c r="C11823">
        <v>45480</v>
      </c>
      <c r="D11823">
        <v>51180</v>
      </c>
      <c r="E11823">
        <v>56820</v>
      </c>
      <c r="F11823">
        <v>61380</v>
      </c>
      <c r="G11823">
        <v>65940</v>
      </c>
      <c r="H11823">
        <v>70500</v>
      </c>
      <c r="I11823">
        <v>75060</v>
      </c>
      <c r="J11823">
        <v>79560</v>
      </c>
      <c r="K11823" t="s">
        <v>3093</v>
      </c>
      <c r="L11823">
        <v>99</v>
      </c>
      <c r="M11823">
        <v>60</v>
      </c>
      <c r="N11823" t="s">
        <v>2286</v>
      </c>
    </row>
    <row r="11824" spans="1:14" x14ac:dyDescent="0.2">
      <c r="A11824" t="s">
        <v>17583</v>
      </c>
      <c r="B11824">
        <v>31800</v>
      </c>
      <c r="C11824">
        <v>36360</v>
      </c>
      <c r="D11824">
        <v>40920</v>
      </c>
      <c r="E11824">
        <v>45420</v>
      </c>
      <c r="F11824">
        <v>49080</v>
      </c>
      <c r="G11824">
        <v>52740</v>
      </c>
      <c r="H11824">
        <v>56340</v>
      </c>
      <c r="I11824">
        <v>60000</v>
      </c>
      <c r="J11824">
        <v>63600</v>
      </c>
      <c r="K11824" t="s">
        <v>3093</v>
      </c>
      <c r="L11824">
        <v>101</v>
      </c>
      <c r="M11824">
        <v>60</v>
      </c>
      <c r="N11824" t="s">
        <v>2287</v>
      </c>
    </row>
    <row r="11825" spans="1:14" x14ac:dyDescent="0.2">
      <c r="A11825" t="s">
        <v>17584</v>
      </c>
      <c r="B11825">
        <v>34320</v>
      </c>
      <c r="C11825">
        <v>39240</v>
      </c>
      <c r="D11825">
        <v>44160</v>
      </c>
      <c r="E11825">
        <v>49020</v>
      </c>
      <c r="F11825">
        <v>52980</v>
      </c>
      <c r="G11825">
        <v>56880</v>
      </c>
      <c r="H11825">
        <v>60840</v>
      </c>
      <c r="I11825">
        <v>64740</v>
      </c>
      <c r="J11825">
        <v>68640</v>
      </c>
      <c r="K11825" t="s">
        <v>3093</v>
      </c>
      <c r="L11825">
        <v>103</v>
      </c>
      <c r="M11825">
        <v>60</v>
      </c>
      <c r="N11825" t="s">
        <v>2288</v>
      </c>
    </row>
    <row r="11826" spans="1:14" x14ac:dyDescent="0.2">
      <c r="A11826" t="s">
        <v>17585</v>
      </c>
      <c r="B11826">
        <v>31800</v>
      </c>
      <c r="C11826">
        <v>36360</v>
      </c>
      <c r="D11826">
        <v>40920</v>
      </c>
      <c r="E11826">
        <v>45420</v>
      </c>
      <c r="F11826">
        <v>49080</v>
      </c>
      <c r="G11826">
        <v>52740</v>
      </c>
      <c r="H11826">
        <v>56340</v>
      </c>
      <c r="I11826">
        <v>60000</v>
      </c>
      <c r="J11826">
        <v>63600</v>
      </c>
      <c r="K11826" t="s">
        <v>3093</v>
      </c>
      <c r="L11826">
        <v>105</v>
      </c>
      <c r="M11826">
        <v>60</v>
      </c>
      <c r="N11826" t="s">
        <v>4122</v>
      </c>
    </row>
    <row r="11827" spans="1:14" x14ac:dyDescent="0.2">
      <c r="A11827" t="s">
        <v>17586</v>
      </c>
      <c r="B11827">
        <v>31800</v>
      </c>
      <c r="C11827">
        <v>36360</v>
      </c>
      <c r="D11827">
        <v>40920</v>
      </c>
      <c r="E11827">
        <v>45420</v>
      </c>
      <c r="F11827">
        <v>49080</v>
      </c>
      <c r="G11827">
        <v>52740</v>
      </c>
      <c r="H11827">
        <v>56340</v>
      </c>
      <c r="I11827">
        <v>60000</v>
      </c>
      <c r="J11827">
        <v>63600</v>
      </c>
      <c r="K11827" t="s">
        <v>3093</v>
      </c>
      <c r="L11827">
        <v>107</v>
      </c>
      <c r="M11827">
        <v>60</v>
      </c>
      <c r="N11827" t="s">
        <v>2289</v>
      </c>
    </row>
    <row r="11828" spans="1:14" x14ac:dyDescent="0.2">
      <c r="A11828" t="s">
        <v>17587</v>
      </c>
      <c r="B11828">
        <v>31800</v>
      </c>
      <c r="C11828">
        <v>36360</v>
      </c>
      <c r="D11828">
        <v>40920</v>
      </c>
      <c r="E11828">
        <v>45420</v>
      </c>
      <c r="F11828">
        <v>49080</v>
      </c>
      <c r="G11828">
        <v>52740</v>
      </c>
      <c r="H11828">
        <v>56340</v>
      </c>
      <c r="I11828">
        <v>60000</v>
      </c>
      <c r="J11828">
        <v>63600</v>
      </c>
      <c r="K11828" t="s">
        <v>3093</v>
      </c>
      <c r="L11828">
        <v>109</v>
      </c>
      <c r="M11828">
        <v>60</v>
      </c>
      <c r="N11828" t="s">
        <v>2766</v>
      </c>
    </row>
    <row r="11829" spans="1:14" x14ac:dyDescent="0.2">
      <c r="A11829" t="s">
        <v>17588</v>
      </c>
      <c r="B11829">
        <v>38040</v>
      </c>
      <c r="C11829">
        <v>43440</v>
      </c>
      <c r="D11829">
        <v>48900</v>
      </c>
      <c r="E11829">
        <v>54300</v>
      </c>
      <c r="F11829">
        <v>58680</v>
      </c>
      <c r="G11829">
        <v>63000</v>
      </c>
      <c r="H11829">
        <v>67380</v>
      </c>
      <c r="I11829">
        <v>71700</v>
      </c>
      <c r="J11829">
        <v>76020</v>
      </c>
      <c r="K11829" t="s">
        <v>3093</v>
      </c>
      <c r="L11829">
        <v>111</v>
      </c>
      <c r="M11829">
        <v>60</v>
      </c>
      <c r="N11829" t="s">
        <v>2290</v>
      </c>
    </row>
    <row r="11830" spans="1:14" x14ac:dyDescent="0.2">
      <c r="A11830" t="s">
        <v>17589</v>
      </c>
      <c r="B11830">
        <v>31800</v>
      </c>
      <c r="C11830">
        <v>36360</v>
      </c>
      <c r="D11830">
        <v>40920</v>
      </c>
      <c r="E11830">
        <v>45420</v>
      </c>
      <c r="F11830">
        <v>49080</v>
      </c>
      <c r="G11830">
        <v>52740</v>
      </c>
      <c r="H11830">
        <v>56340</v>
      </c>
      <c r="I11830">
        <v>60000</v>
      </c>
      <c r="J11830">
        <v>63600</v>
      </c>
      <c r="K11830" t="s">
        <v>3093</v>
      </c>
      <c r="L11830">
        <v>113</v>
      </c>
      <c r="M11830">
        <v>60</v>
      </c>
      <c r="N11830" t="s">
        <v>2291</v>
      </c>
    </row>
    <row r="11831" spans="1:14" x14ac:dyDescent="0.2">
      <c r="A11831" t="s">
        <v>17590</v>
      </c>
      <c r="B11831">
        <v>38160</v>
      </c>
      <c r="C11831">
        <v>43620</v>
      </c>
      <c r="D11831">
        <v>49080</v>
      </c>
      <c r="E11831">
        <v>54480</v>
      </c>
      <c r="F11831">
        <v>58860</v>
      </c>
      <c r="G11831">
        <v>63240</v>
      </c>
      <c r="H11831">
        <v>67560</v>
      </c>
      <c r="I11831">
        <v>71940</v>
      </c>
      <c r="J11831">
        <v>76320</v>
      </c>
      <c r="K11831" t="s">
        <v>3093</v>
      </c>
      <c r="L11831">
        <v>115</v>
      </c>
      <c r="M11831">
        <v>60</v>
      </c>
      <c r="N11831" t="s">
        <v>3347</v>
      </c>
    </row>
    <row r="11832" spans="1:14" x14ac:dyDescent="0.2">
      <c r="A11832" t="s">
        <v>17591</v>
      </c>
      <c r="B11832">
        <v>31800</v>
      </c>
      <c r="C11832">
        <v>36360</v>
      </c>
      <c r="D11832">
        <v>40920</v>
      </c>
      <c r="E11832">
        <v>45420</v>
      </c>
      <c r="F11832">
        <v>49080</v>
      </c>
      <c r="G11832">
        <v>52740</v>
      </c>
      <c r="H11832">
        <v>56340</v>
      </c>
      <c r="I11832">
        <v>60000</v>
      </c>
      <c r="J11832">
        <v>63600</v>
      </c>
      <c r="K11832" t="s">
        <v>3093</v>
      </c>
      <c r="L11832">
        <v>117</v>
      </c>
      <c r="M11832">
        <v>60</v>
      </c>
      <c r="N11832" t="s">
        <v>2292</v>
      </c>
    </row>
    <row r="11833" spans="1:14" x14ac:dyDescent="0.2">
      <c r="A11833" t="s">
        <v>17592</v>
      </c>
      <c r="B11833">
        <v>31800</v>
      </c>
      <c r="C11833">
        <v>36360</v>
      </c>
      <c r="D11833">
        <v>40920</v>
      </c>
      <c r="E11833">
        <v>45420</v>
      </c>
      <c r="F11833">
        <v>49080</v>
      </c>
      <c r="G11833">
        <v>52740</v>
      </c>
      <c r="H11833">
        <v>56340</v>
      </c>
      <c r="I11833">
        <v>60000</v>
      </c>
      <c r="J11833">
        <v>63600</v>
      </c>
      <c r="K11833" t="s">
        <v>3093</v>
      </c>
      <c r="L11833">
        <v>119</v>
      </c>
      <c r="M11833">
        <v>60</v>
      </c>
      <c r="N11833" t="s">
        <v>2293</v>
      </c>
    </row>
    <row r="11834" spans="1:14" x14ac:dyDescent="0.2">
      <c r="A11834" t="s">
        <v>17593</v>
      </c>
      <c r="B11834">
        <v>31800</v>
      </c>
      <c r="C11834">
        <v>36360</v>
      </c>
      <c r="D11834">
        <v>40920</v>
      </c>
      <c r="E11834">
        <v>45420</v>
      </c>
      <c r="F11834">
        <v>49080</v>
      </c>
      <c r="G11834">
        <v>52740</v>
      </c>
      <c r="H11834">
        <v>56340</v>
      </c>
      <c r="I11834">
        <v>60000</v>
      </c>
      <c r="J11834">
        <v>63600</v>
      </c>
      <c r="K11834" t="s">
        <v>3093</v>
      </c>
      <c r="L11834">
        <v>121</v>
      </c>
      <c r="M11834">
        <v>60</v>
      </c>
      <c r="N11834" t="s">
        <v>2294</v>
      </c>
    </row>
    <row r="11835" spans="1:14" x14ac:dyDescent="0.2">
      <c r="A11835" t="s">
        <v>17594</v>
      </c>
      <c r="B11835">
        <v>31800</v>
      </c>
      <c r="C11835">
        <v>36360</v>
      </c>
      <c r="D11835">
        <v>40920</v>
      </c>
      <c r="E11835">
        <v>45420</v>
      </c>
      <c r="F11835">
        <v>49080</v>
      </c>
      <c r="G11835">
        <v>52740</v>
      </c>
      <c r="H11835">
        <v>56340</v>
      </c>
      <c r="I11835">
        <v>60000</v>
      </c>
      <c r="J11835">
        <v>63600</v>
      </c>
      <c r="K11835" t="s">
        <v>3093</v>
      </c>
      <c r="L11835">
        <v>123</v>
      </c>
      <c r="M11835">
        <v>60</v>
      </c>
      <c r="N11835" t="s">
        <v>2295</v>
      </c>
    </row>
    <row r="11836" spans="1:14" x14ac:dyDescent="0.2">
      <c r="A11836" t="s">
        <v>17595</v>
      </c>
      <c r="B11836">
        <v>39780</v>
      </c>
      <c r="C11836">
        <v>45480</v>
      </c>
      <c r="D11836">
        <v>51180</v>
      </c>
      <c r="E11836">
        <v>56820</v>
      </c>
      <c r="F11836">
        <v>61380</v>
      </c>
      <c r="G11836">
        <v>65940</v>
      </c>
      <c r="H11836">
        <v>70500</v>
      </c>
      <c r="I11836">
        <v>75060</v>
      </c>
      <c r="J11836">
        <v>79560</v>
      </c>
      <c r="K11836" t="s">
        <v>3093</v>
      </c>
      <c r="L11836">
        <v>125</v>
      </c>
      <c r="M11836">
        <v>60</v>
      </c>
      <c r="N11836" t="s">
        <v>2296</v>
      </c>
    </row>
    <row r="11837" spans="1:14" x14ac:dyDescent="0.2">
      <c r="A11837" t="s">
        <v>17596</v>
      </c>
      <c r="B11837">
        <v>31800</v>
      </c>
      <c r="C11837">
        <v>36360</v>
      </c>
      <c r="D11837">
        <v>40920</v>
      </c>
      <c r="E11837">
        <v>45420</v>
      </c>
      <c r="F11837">
        <v>49080</v>
      </c>
      <c r="G11837">
        <v>52740</v>
      </c>
      <c r="H11837">
        <v>56340</v>
      </c>
      <c r="I11837">
        <v>60000</v>
      </c>
      <c r="J11837">
        <v>63600</v>
      </c>
      <c r="K11837" t="s">
        <v>3093</v>
      </c>
      <c r="L11837">
        <v>127</v>
      </c>
      <c r="M11837">
        <v>60</v>
      </c>
      <c r="N11837" t="s">
        <v>2297</v>
      </c>
    </row>
    <row r="11838" spans="1:14" x14ac:dyDescent="0.2">
      <c r="A11838" t="s">
        <v>17597</v>
      </c>
      <c r="B11838">
        <v>31800</v>
      </c>
      <c r="C11838">
        <v>36360</v>
      </c>
      <c r="D11838">
        <v>40920</v>
      </c>
      <c r="E11838">
        <v>45420</v>
      </c>
      <c r="F11838">
        <v>49080</v>
      </c>
      <c r="G11838">
        <v>52740</v>
      </c>
      <c r="H11838">
        <v>56340</v>
      </c>
      <c r="I11838">
        <v>60000</v>
      </c>
      <c r="J11838">
        <v>63600</v>
      </c>
      <c r="K11838" t="s">
        <v>3093</v>
      </c>
      <c r="L11838">
        <v>129</v>
      </c>
      <c r="M11838">
        <v>60</v>
      </c>
      <c r="N11838" t="s">
        <v>2298</v>
      </c>
    </row>
    <row r="11839" spans="1:14" x14ac:dyDescent="0.2">
      <c r="A11839" t="s">
        <v>17598</v>
      </c>
      <c r="B11839">
        <v>31800</v>
      </c>
      <c r="C11839">
        <v>36360</v>
      </c>
      <c r="D11839">
        <v>40920</v>
      </c>
      <c r="E11839">
        <v>45420</v>
      </c>
      <c r="F11839">
        <v>49080</v>
      </c>
      <c r="G11839">
        <v>52740</v>
      </c>
      <c r="H11839">
        <v>56340</v>
      </c>
      <c r="I11839">
        <v>60000</v>
      </c>
      <c r="J11839">
        <v>63600</v>
      </c>
      <c r="K11839" t="s">
        <v>3093</v>
      </c>
      <c r="L11839">
        <v>131</v>
      </c>
      <c r="M11839">
        <v>60</v>
      </c>
      <c r="N11839" t="s">
        <v>3450</v>
      </c>
    </row>
    <row r="11840" spans="1:14" x14ac:dyDescent="0.2">
      <c r="A11840" t="s">
        <v>17599</v>
      </c>
      <c r="B11840">
        <v>31800</v>
      </c>
      <c r="C11840">
        <v>36360</v>
      </c>
      <c r="D11840">
        <v>40920</v>
      </c>
      <c r="E11840">
        <v>45420</v>
      </c>
      <c r="F11840">
        <v>49080</v>
      </c>
      <c r="G11840">
        <v>52740</v>
      </c>
      <c r="H11840">
        <v>56340</v>
      </c>
      <c r="I11840">
        <v>60000</v>
      </c>
      <c r="J11840">
        <v>63600</v>
      </c>
      <c r="K11840" t="s">
        <v>3093</v>
      </c>
      <c r="L11840">
        <v>133</v>
      </c>
      <c r="M11840">
        <v>60</v>
      </c>
      <c r="N11840" t="s">
        <v>4254</v>
      </c>
    </row>
    <row r="11841" spans="1:14" x14ac:dyDescent="0.2">
      <c r="A11841" t="s">
        <v>17600</v>
      </c>
      <c r="B11841">
        <v>31800</v>
      </c>
      <c r="C11841">
        <v>36360</v>
      </c>
      <c r="D11841">
        <v>40920</v>
      </c>
      <c r="E11841">
        <v>45420</v>
      </c>
      <c r="F11841">
        <v>49080</v>
      </c>
      <c r="G11841">
        <v>52740</v>
      </c>
      <c r="H11841">
        <v>56340</v>
      </c>
      <c r="I11841">
        <v>60000</v>
      </c>
      <c r="J11841">
        <v>63600</v>
      </c>
      <c r="K11841" t="s">
        <v>3093</v>
      </c>
      <c r="L11841">
        <v>135</v>
      </c>
      <c r="M11841">
        <v>60</v>
      </c>
      <c r="N11841" t="s">
        <v>3451</v>
      </c>
    </row>
    <row r="11842" spans="1:14" x14ac:dyDescent="0.2">
      <c r="A11842" t="s">
        <v>17601</v>
      </c>
      <c r="B11842">
        <v>31800</v>
      </c>
      <c r="C11842">
        <v>36360</v>
      </c>
      <c r="D11842">
        <v>40920</v>
      </c>
      <c r="E11842">
        <v>45420</v>
      </c>
      <c r="F11842">
        <v>49080</v>
      </c>
      <c r="G11842">
        <v>52740</v>
      </c>
      <c r="H11842">
        <v>56340</v>
      </c>
      <c r="I11842">
        <v>60000</v>
      </c>
      <c r="J11842">
        <v>63600</v>
      </c>
      <c r="K11842" t="s">
        <v>3093</v>
      </c>
      <c r="L11842">
        <v>137</v>
      </c>
      <c r="M11842">
        <v>60</v>
      </c>
      <c r="N11842" t="s">
        <v>3452</v>
      </c>
    </row>
    <row r="11843" spans="1:14" x14ac:dyDescent="0.2">
      <c r="A11843" t="s">
        <v>17602</v>
      </c>
      <c r="B11843">
        <v>41880</v>
      </c>
      <c r="C11843">
        <v>47820</v>
      </c>
      <c r="D11843">
        <v>53820</v>
      </c>
      <c r="E11843">
        <v>59760</v>
      </c>
      <c r="F11843">
        <v>64560</v>
      </c>
      <c r="G11843">
        <v>69360</v>
      </c>
      <c r="H11843">
        <v>74160</v>
      </c>
      <c r="I11843">
        <v>78900</v>
      </c>
      <c r="J11843">
        <v>83700</v>
      </c>
      <c r="K11843" t="s">
        <v>3093</v>
      </c>
      <c r="L11843">
        <v>139</v>
      </c>
      <c r="M11843">
        <v>60</v>
      </c>
      <c r="N11843" t="s">
        <v>3233</v>
      </c>
    </row>
    <row r="11844" spans="1:14" x14ac:dyDescent="0.2">
      <c r="A11844" t="s">
        <v>17603</v>
      </c>
      <c r="B11844">
        <v>31800</v>
      </c>
      <c r="C11844">
        <v>36360</v>
      </c>
      <c r="D11844">
        <v>40920</v>
      </c>
      <c r="E11844">
        <v>45420</v>
      </c>
      <c r="F11844">
        <v>49080</v>
      </c>
      <c r="G11844">
        <v>52740</v>
      </c>
      <c r="H11844">
        <v>56340</v>
      </c>
      <c r="I11844">
        <v>60000</v>
      </c>
      <c r="J11844">
        <v>63600</v>
      </c>
      <c r="K11844" t="s">
        <v>3093</v>
      </c>
      <c r="L11844">
        <v>141</v>
      </c>
      <c r="M11844">
        <v>60</v>
      </c>
      <c r="N11844" t="s">
        <v>3453</v>
      </c>
    </row>
    <row r="11845" spans="1:14" x14ac:dyDescent="0.2">
      <c r="A11845" t="s">
        <v>17604</v>
      </c>
      <c r="B11845">
        <v>31800</v>
      </c>
      <c r="C11845">
        <v>36360</v>
      </c>
      <c r="D11845">
        <v>40920</v>
      </c>
      <c r="E11845">
        <v>45420</v>
      </c>
      <c r="F11845">
        <v>49080</v>
      </c>
      <c r="G11845">
        <v>52740</v>
      </c>
      <c r="H11845">
        <v>56340</v>
      </c>
      <c r="I11845">
        <v>60000</v>
      </c>
      <c r="J11845">
        <v>63600</v>
      </c>
      <c r="K11845" t="s">
        <v>3093</v>
      </c>
      <c r="L11845">
        <v>143</v>
      </c>
      <c r="M11845">
        <v>60</v>
      </c>
      <c r="N11845" t="s">
        <v>3454</v>
      </c>
    </row>
    <row r="11846" spans="1:14" x14ac:dyDescent="0.2">
      <c r="A11846" t="s">
        <v>17605</v>
      </c>
      <c r="B11846">
        <v>31800</v>
      </c>
      <c r="C11846">
        <v>36360</v>
      </c>
      <c r="D11846">
        <v>40920</v>
      </c>
      <c r="E11846">
        <v>45420</v>
      </c>
      <c r="F11846">
        <v>49080</v>
      </c>
      <c r="G11846">
        <v>52740</v>
      </c>
      <c r="H11846">
        <v>56340</v>
      </c>
      <c r="I11846">
        <v>60000</v>
      </c>
      <c r="J11846">
        <v>63600</v>
      </c>
      <c r="K11846" t="s">
        <v>3093</v>
      </c>
      <c r="L11846">
        <v>145</v>
      </c>
      <c r="M11846">
        <v>60</v>
      </c>
      <c r="N11846" t="s">
        <v>3455</v>
      </c>
    </row>
    <row r="11847" spans="1:14" x14ac:dyDescent="0.2">
      <c r="A11847" t="s">
        <v>17606</v>
      </c>
      <c r="B11847">
        <v>39780</v>
      </c>
      <c r="C11847">
        <v>45480</v>
      </c>
      <c r="D11847">
        <v>51180</v>
      </c>
      <c r="E11847">
        <v>56820</v>
      </c>
      <c r="F11847">
        <v>61380</v>
      </c>
      <c r="G11847">
        <v>65940</v>
      </c>
      <c r="H11847">
        <v>70500</v>
      </c>
      <c r="I11847">
        <v>75060</v>
      </c>
      <c r="J11847">
        <v>79560</v>
      </c>
      <c r="K11847" t="s">
        <v>3093</v>
      </c>
      <c r="L11847">
        <v>147</v>
      </c>
      <c r="M11847">
        <v>60</v>
      </c>
      <c r="N11847" t="s">
        <v>3355</v>
      </c>
    </row>
    <row r="11848" spans="1:14" x14ac:dyDescent="0.2">
      <c r="A11848" t="s">
        <v>17607</v>
      </c>
      <c r="B11848">
        <v>31800</v>
      </c>
      <c r="C11848">
        <v>36360</v>
      </c>
      <c r="D11848">
        <v>40920</v>
      </c>
      <c r="E11848">
        <v>45420</v>
      </c>
      <c r="F11848">
        <v>49080</v>
      </c>
      <c r="G11848">
        <v>52740</v>
      </c>
      <c r="H11848">
        <v>56340</v>
      </c>
      <c r="I11848">
        <v>60000</v>
      </c>
      <c r="J11848">
        <v>63600</v>
      </c>
      <c r="K11848" t="s">
        <v>3093</v>
      </c>
      <c r="L11848">
        <v>149</v>
      </c>
      <c r="M11848">
        <v>60</v>
      </c>
      <c r="N11848" t="s">
        <v>4167</v>
      </c>
    </row>
    <row r="11849" spans="1:14" x14ac:dyDescent="0.2">
      <c r="A11849" t="s">
        <v>17608</v>
      </c>
      <c r="B11849">
        <v>31800</v>
      </c>
      <c r="C11849">
        <v>36360</v>
      </c>
      <c r="D11849">
        <v>40920</v>
      </c>
      <c r="E11849">
        <v>45420</v>
      </c>
      <c r="F11849">
        <v>49080</v>
      </c>
      <c r="G11849">
        <v>52740</v>
      </c>
      <c r="H11849">
        <v>56340</v>
      </c>
      <c r="I11849">
        <v>60000</v>
      </c>
      <c r="J11849">
        <v>63600</v>
      </c>
      <c r="K11849" t="s">
        <v>3093</v>
      </c>
      <c r="L11849">
        <v>151</v>
      </c>
      <c r="M11849">
        <v>60</v>
      </c>
      <c r="N11849" t="s">
        <v>3456</v>
      </c>
    </row>
    <row r="11850" spans="1:14" x14ac:dyDescent="0.2">
      <c r="A11850" t="s">
        <v>17609</v>
      </c>
      <c r="B11850">
        <v>31800</v>
      </c>
      <c r="C11850">
        <v>36360</v>
      </c>
      <c r="D11850">
        <v>40920</v>
      </c>
      <c r="E11850">
        <v>45420</v>
      </c>
      <c r="F11850">
        <v>49080</v>
      </c>
      <c r="G11850">
        <v>52740</v>
      </c>
      <c r="H11850">
        <v>56340</v>
      </c>
      <c r="I11850">
        <v>60000</v>
      </c>
      <c r="J11850">
        <v>63600</v>
      </c>
      <c r="K11850" t="s">
        <v>3093</v>
      </c>
      <c r="L11850">
        <v>153</v>
      </c>
      <c r="M11850">
        <v>60</v>
      </c>
      <c r="N11850" t="s">
        <v>3457</v>
      </c>
    </row>
    <row r="11851" spans="1:14" x14ac:dyDescent="0.2">
      <c r="A11851" t="s">
        <v>17610</v>
      </c>
      <c r="B11851">
        <v>33540</v>
      </c>
      <c r="C11851">
        <v>38340</v>
      </c>
      <c r="D11851">
        <v>43140</v>
      </c>
      <c r="E11851">
        <v>47880</v>
      </c>
      <c r="F11851">
        <v>51720</v>
      </c>
      <c r="G11851">
        <v>55560</v>
      </c>
      <c r="H11851">
        <v>59400</v>
      </c>
      <c r="I11851">
        <v>63240</v>
      </c>
      <c r="J11851">
        <v>67080</v>
      </c>
      <c r="K11851" t="s">
        <v>3093</v>
      </c>
      <c r="L11851">
        <v>155</v>
      </c>
      <c r="M11851">
        <v>60</v>
      </c>
      <c r="N11851" t="s">
        <v>3458</v>
      </c>
    </row>
    <row r="11852" spans="1:14" x14ac:dyDescent="0.2">
      <c r="A11852" t="s">
        <v>17611</v>
      </c>
      <c r="B11852">
        <v>31800</v>
      </c>
      <c r="C11852">
        <v>36360</v>
      </c>
      <c r="D11852">
        <v>40920</v>
      </c>
      <c r="E11852">
        <v>45420</v>
      </c>
      <c r="F11852">
        <v>49080</v>
      </c>
      <c r="G11852">
        <v>52740</v>
      </c>
      <c r="H11852">
        <v>56340</v>
      </c>
      <c r="I11852">
        <v>60000</v>
      </c>
      <c r="J11852">
        <v>63600</v>
      </c>
      <c r="K11852" t="s">
        <v>3093</v>
      </c>
      <c r="L11852">
        <v>157</v>
      </c>
      <c r="M11852">
        <v>60</v>
      </c>
      <c r="N11852" t="s">
        <v>3459</v>
      </c>
    </row>
    <row r="11853" spans="1:14" x14ac:dyDescent="0.2">
      <c r="A11853" t="s">
        <v>17612</v>
      </c>
      <c r="B11853">
        <v>33540</v>
      </c>
      <c r="C11853">
        <v>38340</v>
      </c>
      <c r="D11853">
        <v>43140</v>
      </c>
      <c r="E11853">
        <v>47880</v>
      </c>
      <c r="F11853">
        <v>51720</v>
      </c>
      <c r="G11853">
        <v>55560</v>
      </c>
      <c r="H11853">
        <v>59400</v>
      </c>
      <c r="I11853">
        <v>63240</v>
      </c>
      <c r="J11853">
        <v>67080</v>
      </c>
      <c r="K11853" t="s">
        <v>3093</v>
      </c>
      <c r="L11853">
        <v>159</v>
      </c>
      <c r="M11853">
        <v>60</v>
      </c>
      <c r="N11853" t="s">
        <v>3418</v>
      </c>
    </row>
    <row r="11854" spans="1:14" x14ac:dyDescent="0.2">
      <c r="A11854" t="s">
        <v>17613</v>
      </c>
      <c r="B11854">
        <v>52080</v>
      </c>
      <c r="C11854">
        <v>59520</v>
      </c>
      <c r="D11854">
        <v>66960</v>
      </c>
      <c r="E11854">
        <v>74400</v>
      </c>
      <c r="F11854">
        <v>80400</v>
      </c>
      <c r="G11854">
        <v>86340</v>
      </c>
      <c r="H11854">
        <v>92280</v>
      </c>
      <c r="I11854">
        <v>98220</v>
      </c>
      <c r="J11854">
        <v>104160</v>
      </c>
      <c r="K11854" t="s">
        <v>3093</v>
      </c>
      <c r="L11854">
        <v>161</v>
      </c>
      <c r="M11854">
        <v>60</v>
      </c>
      <c r="N11854" t="s">
        <v>3460</v>
      </c>
    </row>
    <row r="11855" spans="1:14" x14ac:dyDescent="0.2">
      <c r="A11855" t="s">
        <v>17614</v>
      </c>
      <c r="B11855">
        <v>39780</v>
      </c>
      <c r="C11855">
        <v>45480</v>
      </c>
      <c r="D11855">
        <v>51180</v>
      </c>
      <c r="E11855">
        <v>56820</v>
      </c>
      <c r="F11855">
        <v>61380</v>
      </c>
      <c r="G11855">
        <v>65940</v>
      </c>
      <c r="H11855">
        <v>70500</v>
      </c>
      <c r="I11855">
        <v>75060</v>
      </c>
      <c r="J11855">
        <v>79560</v>
      </c>
      <c r="K11855" t="s">
        <v>3093</v>
      </c>
      <c r="L11855">
        <v>163</v>
      </c>
      <c r="M11855">
        <v>60</v>
      </c>
      <c r="N11855" t="s">
        <v>3616</v>
      </c>
    </row>
    <row r="11856" spans="1:14" x14ac:dyDescent="0.2">
      <c r="A11856" t="s">
        <v>17615</v>
      </c>
      <c r="B11856">
        <v>31800</v>
      </c>
      <c r="C11856">
        <v>36360</v>
      </c>
      <c r="D11856">
        <v>40920</v>
      </c>
      <c r="E11856">
        <v>45420</v>
      </c>
      <c r="F11856">
        <v>49080</v>
      </c>
      <c r="G11856">
        <v>52740</v>
      </c>
      <c r="H11856">
        <v>56340</v>
      </c>
      <c r="I11856">
        <v>60000</v>
      </c>
      <c r="J11856">
        <v>63600</v>
      </c>
      <c r="K11856" t="s">
        <v>3093</v>
      </c>
      <c r="L11856">
        <v>165</v>
      </c>
      <c r="M11856">
        <v>60</v>
      </c>
      <c r="N11856" t="s">
        <v>3461</v>
      </c>
    </row>
    <row r="11857" spans="1:14" x14ac:dyDescent="0.2">
      <c r="A11857" t="s">
        <v>17616</v>
      </c>
      <c r="B11857">
        <v>37080</v>
      </c>
      <c r="C11857">
        <v>42360</v>
      </c>
      <c r="D11857">
        <v>47640</v>
      </c>
      <c r="E11857">
        <v>52920</v>
      </c>
      <c r="F11857">
        <v>57180</v>
      </c>
      <c r="G11857">
        <v>61440</v>
      </c>
      <c r="H11857">
        <v>65640</v>
      </c>
      <c r="I11857">
        <v>69900</v>
      </c>
      <c r="J11857">
        <v>74100</v>
      </c>
      <c r="K11857" t="s">
        <v>3094</v>
      </c>
      <c r="L11857">
        <v>1</v>
      </c>
      <c r="M11857">
        <v>60</v>
      </c>
      <c r="N11857" t="s">
        <v>3462</v>
      </c>
    </row>
    <row r="11858" spans="1:14" x14ac:dyDescent="0.2">
      <c r="A11858" t="s">
        <v>17617</v>
      </c>
      <c r="B11858">
        <v>52200</v>
      </c>
      <c r="C11858">
        <v>59640</v>
      </c>
      <c r="D11858">
        <v>67080</v>
      </c>
      <c r="E11858">
        <v>74520</v>
      </c>
      <c r="F11858">
        <v>80520</v>
      </c>
      <c r="G11858">
        <v>86460</v>
      </c>
      <c r="H11858">
        <v>92460</v>
      </c>
      <c r="I11858">
        <v>98400</v>
      </c>
      <c r="J11858">
        <v>104340</v>
      </c>
      <c r="K11858" t="s">
        <v>3094</v>
      </c>
      <c r="L11858">
        <v>3</v>
      </c>
      <c r="M11858">
        <v>60</v>
      </c>
      <c r="N11858" t="s">
        <v>3463</v>
      </c>
    </row>
    <row r="11859" spans="1:14" x14ac:dyDescent="0.2">
      <c r="A11859" t="s">
        <v>17618</v>
      </c>
      <c r="B11859">
        <v>37080</v>
      </c>
      <c r="C11859">
        <v>42360</v>
      </c>
      <c r="D11859">
        <v>47640</v>
      </c>
      <c r="E11859">
        <v>52920</v>
      </c>
      <c r="F11859">
        <v>57180</v>
      </c>
      <c r="G11859">
        <v>61440</v>
      </c>
      <c r="H11859">
        <v>65640</v>
      </c>
      <c r="I11859">
        <v>69900</v>
      </c>
      <c r="J11859">
        <v>74100</v>
      </c>
      <c r="K11859" t="s">
        <v>3094</v>
      </c>
      <c r="L11859">
        <v>5</v>
      </c>
      <c r="M11859">
        <v>60</v>
      </c>
      <c r="N11859" t="s">
        <v>3464</v>
      </c>
    </row>
    <row r="11860" spans="1:14" x14ac:dyDescent="0.2">
      <c r="A11860" t="s">
        <v>17619</v>
      </c>
      <c r="B11860">
        <v>37080</v>
      </c>
      <c r="C11860">
        <v>42360</v>
      </c>
      <c r="D11860">
        <v>47640</v>
      </c>
      <c r="E11860">
        <v>52920</v>
      </c>
      <c r="F11860">
        <v>57180</v>
      </c>
      <c r="G11860">
        <v>61440</v>
      </c>
      <c r="H11860">
        <v>65640</v>
      </c>
      <c r="I11860">
        <v>69900</v>
      </c>
      <c r="J11860">
        <v>74100</v>
      </c>
      <c r="K11860" t="s">
        <v>3094</v>
      </c>
      <c r="L11860">
        <v>7</v>
      </c>
      <c r="M11860">
        <v>60</v>
      </c>
      <c r="N11860" t="s">
        <v>3465</v>
      </c>
    </row>
    <row r="11861" spans="1:14" x14ac:dyDescent="0.2">
      <c r="A11861" t="s">
        <v>17620</v>
      </c>
      <c r="B11861">
        <v>39300</v>
      </c>
      <c r="C11861">
        <v>44880</v>
      </c>
      <c r="D11861">
        <v>50520</v>
      </c>
      <c r="E11861">
        <v>56100</v>
      </c>
      <c r="F11861">
        <v>60600</v>
      </c>
      <c r="G11861">
        <v>65100</v>
      </c>
      <c r="H11861">
        <v>69600</v>
      </c>
      <c r="I11861">
        <v>74100</v>
      </c>
      <c r="J11861">
        <v>78540</v>
      </c>
      <c r="K11861" t="s">
        <v>3094</v>
      </c>
      <c r="L11861">
        <v>9</v>
      </c>
      <c r="M11861">
        <v>60</v>
      </c>
      <c r="N11861" t="s">
        <v>3368</v>
      </c>
    </row>
    <row r="11862" spans="1:14" x14ac:dyDescent="0.2">
      <c r="A11862" t="s">
        <v>17621</v>
      </c>
      <c r="B11862">
        <v>37080</v>
      </c>
      <c r="C11862">
        <v>42360</v>
      </c>
      <c r="D11862">
        <v>47640</v>
      </c>
      <c r="E11862">
        <v>52920</v>
      </c>
      <c r="F11862">
        <v>57180</v>
      </c>
      <c r="G11862">
        <v>61440</v>
      </c>
      <c r="H11862">
        <v>65640</v>
      </c>
      <c r="I11862">
        <v>69900</v>
      </c>
      <c r="J11862">
        <v>74100</v>
      </c>
      <c r="K11862" t="s">
        <v>3094</v>
      </c>
      <c r="L11862">
        <v>11</v>
      </c>
      <c r="M11862">
        <v>60</v>
      </c>
      <c r="N11862" t="s">
        <v>3466</v>
      </c>
    </row>
    <row r="11863" spans="1:14" x14ac:dyDescent="0.2">
      <c r="A11863" t="s">
        <v>17622</v>
      </c>
      <c r="B11863">
        <v>40080</v>
      </c>
      <c r="C11863">
        <v>45780</v>
      </c>
      <c r="D11863">
        <v>51480</v>
      </c>
      <c r="E11863">
        <v>57180</v>
      </c>
      <c r="F11863">
        <v>61800</v>
      </c>
      <c r="G11863">
        <v>66360</v>
      </c>
      <c r="H11863">
        <v>70920</v>
      </c>
      <c r="I11863">
        <v>75480</v>
      </c>
      <c r="J11863">
        <v>80100</v>
      </c>
      <c r="K11863" t="s">
        <v>3094</v>
      </c>
      <c r="L11863">
        <v>13</v>
      </c>
      <c r="M11863">
        <v>60</v>
      </c>
      <c r="N11863" t="s">
        <v>3467</v>
      </c>
    </row>
    <row r="11864" spans="1:14" x14ac:dyDescent="0.2">
      <c r="A11864" t="s">
        <v>17623</v>
      </c>
      <c r="B11864">
        <v>38220</v>
      </c>
      <c r="C11864">
        <v>43680</v>
      </c>
      <c r="D11864">
        <v>49140</v>
      </c>
      <c r="E11864">
        <v>54600</v>
      </c>
      <c r="F11864">
        <v>58980</v>
      </c>
      <c r="G11864">
        <v>63360</v>
      </c>
      <c r="H11864">
        <v>67740</v>
      </c>
      <c r="I11864">
        <v>72120</v>
      </c>
      <c r="J11864">
        <v>76440</v>
      </c>
      <c r="K11864" t="s">
        <v>3094</v>
      </c>
      <c r="L11864">
        <v>15</v>
      </c>
      <c r="M11864">
        <v>60</v>
      </c>
      <c r="N11864" t="s">
        <v>3069</v>
      </c>
    </row>
    <row r="11865" spans="1:14" x14ac:dyDescent="0.2">
      <c r="A11865" t="s">
        <v>17624</v>
      </c>
      <c r="B11865">
        <v>37980</v>
      </c>
      <c r="C11865">
        <v>43380</v>
      </c>
      <c r="D11865">
        <v>48780</v>
      </c>
      <c r="E11865">
        <v>54180</v>
      </c>
      <c r="F11865">
        <v>58560</v>
      </c>
      <c r="G11865">
        <v>62880</v>
      </c>
      <c r="H11865">
        <v>67200</v>
      </c>
      <c r="I11865">
        <v>71520</v>
      </c>
      <c r="J11865">
        <v>75900</v>
      </c>
      <c r="K11865" t="s">
        <v>3094</v>
      </c>
      <c r="L11865">
        <v>17</v>
      </c>
      <c r="M11865">
        <v>60</v>
      </c>
      <c r="N11865" t="s">
        <v>3468</v>
      </c>
    </row>
    <row r="11866" spans="1:14" x14ac:dyDescent="0.2">
      <c r="A11866" t="s">
        <v>17625</v>
      </c>
      <c r="B11866">
        <v>52200</v>
      </c>
      <c r="C11866">
        <v>59640</v>
      </c>
      <c r="D11866">
        <v>67080</v>
      </c>
      <c r="E11866">
        <v>74520</v>
      </c>
      <c r="F11866">
        <v>80520</v>
      </c>
      <c r="G11866">
        <v>86460</v>
      </c>
      <c r="H11866">
        <v>92460</v>
      </c>
      <c r="I11866">
        <v>98400</v>
      </c>
      <c r="J11866">
        <v>104340</v>
      </c>
      <c r="K11866" t="s">
        <v>3094</v>
      </c>
      <c r="L11866">
        <v>19</v>
      </c>
      <c r="M11866">
        <v>60</v>
      </c>
      <c r="N11866" t="s">
        <v>3469</v>
      </c>
    </row>
    <row r="11867" spans="1:14" x14ac:dyDescent="0.2">
      <c r="A11867" t="s">
        <v>17626</v>
      </c>
      <c r="B11867">
        <v>37080</v>
      </c>
      <c r="C11867">
        <v>42360</v>
      </c>
      <c r="D11867">
        <v>47640</v>
      </c>
      <c r="E11867">
        <v>52920</v>
      </c>
      <c r="F11867">
        <v>57180</v>
      </c>
      <c r="G11867">
        <v>61440</v>
      </c>
      <c r="H11867">
        <v>65640</v>
      </c>
      <c r="I11867">
        <v>69900</v>
      </c>
      <c r="J11867">
        <v>74100</v>
      </c>
      <c r="K11867" t="s">
        <v>3094</v>
      </c>
      <c r="L11867">
        <v>21</v>
      </c>
      <c r="M11867">
        <v>60</v>
      </c>
      <c r="N11867" t="s">
        <v>3758</v>
      </c>
    </row>
    <row r="11868" spans="1:14" x14ac:dyDescent="0.2">
      <c r="A11868" t="s">
        <v>17627</v>
      </c>
      <c r="B11868">
        <v>37080</v>
      </c>
      <c r="C11868">
        <v>42360</v>
      </c>
      <c r="D11868">
        <v>47640</v>
      </c>
      <c r="E11868">
        <v>52920</v>
      </c>
      <c r="F11868">
        <v>57180</v>
      </c>
      <c r="G11868">
        <v>61440</v>
      </c>
      <c r="H11868">
        <v>65640</v>
      </c>
      <c r="I11868">
        <v>69900</v>
      </c>
      <c r="J11868">
        <v>74100</v>
      </c>
      <c r="K11868" t="s">
        <v>3094</v>
      </c>
      <c r="L11868">
        <v>23</v>
      </c>
      <c r="M11868">
        <v>60</v>
      </c>
      <c r="N11868" t="s">
        <v>2380</v>
      </c>
    </row>
    <row r="11869" spans="1:14" x14ac:dyDescent="0.2">
      <c r="A11869" t="s">
        <v>17628</v>
      </c>
      <c r="B11869">
        <v>52200</v>
      </c>
      <c r="C11869">
        <v>59640</v>
      </c>
      <c r="D11869">
        <v>67080</v>
      </c>
      <c r="E11869">
        <v>74520</v>
      </c>
      <c r="F11869">
        <v>80520</v>
      </c>
      <c r="G11869">
        <v>86460</v>
      </c>
      <c r="H11869">
        <v>92460</v>
      </c>
      <c r="I11869">
        <v>98400</v>
      </c>
      <c r="J11869">
        <v>104340</v>
      </c>
      <c r="K11869" t="s">
        <v>3094</v>
      </c>
      <c r="L11869">
        <v>25</v>
      </c>
      <c r="M11869">
        <v>60</v>
      </c>
      <c r="N11869" t="s">
        <v>3470</v>
      </c>
    </row>
    <row r="11870" spans="1:14" x14ac:dyDescent="0.2">
      <c r="A11870" t="s">
        <v>17629</v>
      </c>
      <c r="B11870">
        <v>43740</v>
      </c>
      <c r="C11870">
        <v>49980</v>
      </c>
      <c r="D11870">
        <v>56220</v>
      </c>
      <c r="E11870">
        <v>62460</v>
      </c>
      <c r="F11870">
        <v>67500</v>
      </c>
      <c r="G11870">
        <v>72480</v>
      </c>
      <c r="H11870">
        <v>77460</v>
      </c>
      <c r="I11870">
        <v>82500</v>
      </c>
      <c r="J11870">
        <v>87480</v>
      </c>
      <c r="K11870" t="s">
        <v>3094</v>
      </c>
      <c r="L11870">
        <v>27</v>
      </c>
      <c r="M11870">
        <v>60</v>
      </c>
      <c r="N11870" t="s">
        <v>3311</v>
      </c>
    </row>
    <row r="11871" spans="1:14" x14ac:dyDescent="0.2">
      <c r="A11871" t="s">
        <v>17630</v>
      </c>
      <c r="B11871">
        <v>37080</v>
      </c>
      <c r="C11871">
        <v>42360</v>
      </c>
      <c r="D11871">
        <v>47640</v>
      </c>
      <c r="E11871">
        <v>52920</v>
      </c>
      <c r="F11871">
        <v>57180</v>
      </c>
      <c r="G11871">
        <v>61440</v>
      </c>
      <c r="H11871">
        <v>65640</v>
      </c>
      <c r="I11871">
        <v>69900</v>
      </c>
      <c r="J11871">
        <v>74100</v>
      </c>
      <c r="K11871" t="s">
        <v>3094</v>
      </c>
      <c r="L11871">
        <v>29</v>
      </c>
      <c r="M11871">
        <v>60</v>
      </c>
      <c r="N11871" t="s">
        <v>2214</v>
      </c>
    </row>
    <row r="11872" spans="1:14" x14ac:dyDescent="0.2">
      <c r="A11872" t="s">
        <v>17631</v>
      </c>
      <c r="B11872">
        <v>37080</v>
      </c>
      <c r="C11872">
        <v>42360</v>
      </c>
      <c r="D11872">
        <v>47640</v>
      </c>
      <c r="E11872">
        <v>52920</v>
      </c>
      <c r="F11872">
        <v>57180</v>
      </c>
      <c r="G11872">
        <v>61440</v>
      </c>
      <c r="H11872">
        <v>65640</v>
      </c>
      <c r="I11872">
        <v>69900</v>
      </c>
      <c r="J11872">
        <v>74100</v>
      </c>
      <c r="K11872" t="s">
        <v>3094</v>
      </c>
      <c r="L11872">
        <v>31</v>
      </c>
      <c r="M11872">
        <v>60</v>
      </c>
      <c r="N11872" t="s">
        <v>3067</v>
      </c>
    </row>
    <row r="11873" spans="1:14" x14ac:dyDescent="0.2">
      <c r="A11873" t="s">
        <v>17632</v>
      </c>
      <c r="B11873">
        <v>37080</v>
      </c>
      <c r="C11873">
        <v>42360</v>
      </c>
      <c r="D11873">
        <v>47640</v>
      </c>
      <c r="E11873">
        <v>52920</v>
      </c>
      <c r="F11873">
        <v>57180</v>
      </c>
      <c r="G11873">
        <v>61440</v>
      </c>
      <c r="H11873">
        <v>65640</v>
      </c>
      <c r="I11873">
        <v>69900</v>
      </c>
      <c r="J11873">
        <v>74100</v>
      </c>
      <c r="K11873" t="s">
        <v>3094</v>
      </c>
      <c r="L11873">
        <v>33</v>
      </c>
      <c r="M11873">
        <v>60</v>
      </c>
      <c r="N11873" t="s">
        <v>3471</v>
      </c>
    </row>
    <row r="11874" spans="1:14" x14ac:dyDescent="0.2">
      <c r="A11874" t="s">
        <v>17633</v>
      </c>
      <c r="B11874">
        <v>37080</v>
      </c>
      <c r="C11874">
        <v>42360</v>
      </c>
      <c r="D11874">
        <v>47640</v>
      </c>
      <c r="E11874">
        <v>52920</v>
      </c>
      <c r="F11874">
        <v>57180</v>
      </c>
      <c r="G11874">
        <v>61440</v>
      </c>
      <c r="H11874">
        <v>65640</v>
      </c>
      <c r="I11874">
        <v>69900</v>
      </c>
      <c r="J11874">
        <v>74100</v>
      </c>
      <c r="K11874" t="s">
        <v>3094</v>
      </c>
      <c r="L11874">
        <v>35</v>
      </c>
      <c r="M11874">
        <v>60</v>
      </c>
      <c r="N11874" t="s">
        <v>3472</v>
      </c>
    </row>
    <row r="11875" spans="1:14" x14ac:dyDescent="0.2">
      <c r="A11875" t="s">
        <v>17634</v>
      </c>
      <c r="B11875">
        <v>52200</v>
      </c>
      <c r="C11875">
        <v>59640</v>
      </c>
      <c r="D11875">
        <v>67080</v>
      </c>
      <c r="E11875">
        <v>74520</v>
      </c>
      <c r="F11875">
        <v>80520</v>
      </c>
      <c r="G11875">
        <v>86460</v>
      </c>
      <c r="H11875">
        <v>92460</v>
      </c>
      <c r="I11875">
        <v>98400</v>
      </c>
      <c r="J11875">
        <v>104340</v>
      </c>
      <c r="K11875" t="s">
        <v>3094</v>
      </c>
      <c r="L11875">
        <v>37</v>
      </c>
      <c r="M11875">
        <v>60</v>
      </c>
      <c r="N11875" t="s">
        <v>3473</v>
      </c>
    </row>
    <row r="11876" spans="1:14" x14ac:dyDescent="0.2">
      <c r="A11876" t="s">
        <v>17635</v>
      </c>
      <c r="B11876">
        <v>49560</v>
      </c>
      <c r="C11876">
        <v>56640</v>
      </c>
      <c r="D11876">
        <v>63720</v>
      </c>
      <c r="E11876">
        <v>70800</v>
      </c>
      <c r="F11876">
        <v>76500</v>
      </c>
      <c r="G11876">
        <v>82140</v>
      </c>
      <c r="H11876">
        <v>87840</v>
      </c>
      <c r="I11876">
        <v>93480</v>
      </c>
      <c r="J11876">
        <v>99120</v>
      </c>
      <c r="K11876" t="s">
        <v>3094</v>
      </c>
      <c r="L11876">
        <v>39</v>
      </c>
      <c r="M11876">
        <v>60</v>
      </c>
      <c r="N11876" t="s">
        <v>2958</v>
      </c>
    </row>
    <row r="11877" spans="1:14" x14ac:dyDescent="0.2">
      <c r="A11877" t="s">
        <v>17636</v>
      </c>
      <c r="B11877">
        <v>39480</v>
      </c>
      <c r="C11877">
        <v>45120</v>
      </c>
      <c r="D11877">
        <v>50760</v>
      </c>
      <c r="E11877">
        <v>56340</v>
      </c>
      <c r="F11877">
        <v>60900</v>
      </c>
      <c r="G11877">
        <v>65400</v>
      </c>
      <c r="H11877">
        <v>69900</v>
      </c>
      <c r="I11877">
        <v>74400</v>
      </c>
      <c r="J11877">
        <v>78900</v>
      </c>
      <c r="K11877" t="s">
        <v>3094</v>
      </c>
      <c r="L11877">
        <v>41</v>
      </c>
      <c r="M11877">
        <v>60</v>
      </c>
      <c r="N11877" t="s">
        <v>2720</v>
      </c>
    </row>
    <row r="11878" spans="1:14" x14ac:dyDescent="0.2">
      <c r="A11878" t="s">
        <v>17637</v>
      </c>
      <c r="B11878">
        <v>37080</v>
      </c>
      <c r="C11878">
        <v>42360</v>
      </c>
      <c r="D11878">
        <v>47640</v>
      </c>
      <c r="E11878">
        <v>52920</v>
      </c>
      <c r="F11878">
        <v>57180</v>
      </c>
      <c r="G11878">
        <v>61440</v>
      </c>
      <c r="H11878">
        <v>65640</v>
      </c>
      <c r="I11878">
        <v>69900</v>
      </c>
      <c r="J11878">
        <v>74100</v>
      </c>
      <c r="K11878" t="s">
        <v>3094</v>
      </c>
      <c r="L11878">
        <v>43</v>
      </c>
      <c r="M11878">
        <v>60</v>
      </c>
      <c r="N11878" t="s">
        <v>3474</v>
      </c>
    </row>
    <row r="11879" spans="1:14" x14ac:dyDescent="0.2">
      <c r="A11879" t="s">
        <v>17638</v>
      </c>
      <c r="B11879">
        <v>38580</v>
      </c>
      <c r="C11879">
        <v>44100</v>
      </c>
      <c r="D11879">
        <v>49620</v>
      </c>
      <c r="E11879">
        <v>55080</v>
      </c>
      <c r="F11879">
        <v>59520</v>
      </c>
      <c r="G11879">
        <v>63900</v>
      </c>
      <c r="H11879">
        <v>68340</v>
      </c>
      <c r="I11879">
        <v>72720</v>
      </c>
      <c r="J11879">
        <v>77160</v>
      </c>
      <c r="K11879" t="s">
        <v>3094</v>
      </c>
      <c r="L11879">
        <v>45</v>
      </c>
      <c r="M11879">
        <v>60</v>
      </c>
      <c r="N11879" t="s">
        <v>3475</v>
      </c>
    </row>
    <row r="11880" spans="1:14" x14ac:dyDescent="0.2">
      <c r="A11880" t="s">
        <v>17639</v>
      </c>
      <c r="B11880">
        <v>37080</v>
      </c>
      <c r="C11880">
        <v>42360</v>
      </c>
      <c r="D11880">
        <v>47640</v>
      </c>
      <c r="E11880">
        <v>52920</v>
      </c>
      <c r="F11880">
        <v>57180</v>
      </c>
      <c r="G11880">
        <v>61440</v>
      </c>
      <c r="H11880">
        <v>65640</v>
      </c>
      <c r="I11880">
        <v>69900</v>
      </c>
      <c r="J11880">
        <v>74100</v>
      </c>
      <c r="K11880" t="s">
        <v>3094</v>
      </c>
      <c r="L11880">
        <v>47</v>
      </c>
      <c r="M11880">
        <v>60</v>
      </c>
      <c r="N11880" t="s">
        <v>3476</v>
      </c>
    </row>
    <row r="11881" spans="1:14" x14ac:dyDescent="0.2">
      <c r="A11881" t="s">
        <v>17640</v>
      </c>
      <c r="B11881">
        <v>43080</v>
      </c>
      <c r="C11881">
        <v>49200</v>
      </c>
      <c r="D11881">
        <v>55380</v>
      </c>
      <c r="E11881">
        <v>61500</v>
      </c>
      <c r="F11881">
        <v>66420</v>
      </c>
      <c r="G11881">
        <v>71340</v>
      </c>
      <c r="H11881">
        <v>76260</v>
      </c>
      <c r="I11881">
        <v>81180</v>
      </c>
      <c r="J11881">
        <v>86100</v>
      </c>
      <c r="K11881" t="s">
        <v>3094</v>
      </c>
      <c r="L11881">
        <v>49</v>
      </c>
      <c r="M11881">
        <v>60</v>
      </c>
      <c r="N11881" t="s">
        <v>3477</v>
      </c>
    </row>
    <row r="11882" spans="1:14" x14ac:dyDescent="0.2">
      <c r="A11882" t="s">
        <v>17641</v>
      </c>
      <c r="B11882">
        <v>37080</v>
      </c>
      <c r="C11882">
        <v>42360</v>
      </c>
      <c r="D11882">
        <v>47640</v>
      </c>
      <c r="E11882">
        <v>52920</v>
      </c>
      <c r="F11882">
        <v>57180</v>
      </c>
      <c r="G11882">
        <v>61440</v>
      </c>
      <c r="H11882">
        <v>65640</v>
      </c>
      <c r="I11882">
        <v>69900</v>
      </c>
      <c r="J11882">
        <v>74100</v>
      </c>
      <c r="K11882" t="s">
        <v>3094</v>
      </c>
      <c r="L11882">
        <v>51</v>
      </c>
      <c r="M11882">
        <v>60</v>
      </c>
      <c r="N11882" t="s">
        <v>3386</v>
      </c>
    </row>
    <row r="11883" spans="1:14" x14ac:dyDescent="0.2">
      <c r="A11883" t="s">
        <v>17642</v>
      </c>
      <c r="B11883">
        <v>52200</v>
      </c>
      <c r="C11883">
        <v>59640</v>
      </c>
      <c r="D11883">
        <v>67080</v>
      </c>
      <c r="E11883">
        <v>74520</v>
      </c>
      <c r="F11883">
        <v>80520</v>
      </c>
      <c r="G11883">
        <v>86460</v>
      </c>
      <c r="H11883">
        <v>92460</v>
      </c>
      <c r="I11883">
        <v>98400</v>
      </c>
      <c r="J11883">
        <v>104340</v>
      </c>
      <c r="K11883" t="s">
        <v>3094</v>
      </c>
      <c r="L11883">
        <v>53</v>
      </c>
      <c r="M11883">
        <v>60</v>
      </c>
      <c r="N11883" t="s">
        <v>3478</v>
      </c>
    </row>
    <row r="11884" spans="1:14" x14ac:dyDescent="0.2">
      <c r="A11884" t="s">
        <v>17643</v>
      </c>
      <c r="B11884">
        <v>39240</v>
      </c>
      <c r="C11884">
        <v>44880</v>
      </c>
      <c r="D11884">
        <v>50460</v>
      </c>
      <c r="E11884">
        <v>56040</v>
      </c>
      <c r="F11884">
        <v>60540</v>
      </c>
      <c r="G11884">
        <v>65040</v>
      </c>
      <c r="H11884">
        <v>69540</v>
      </c>
      <c r="I11884">
        <v>73980</v>
      </c>
      <c r="J11884">
        <v>78480</v>
      </c>
      <c r="K11884" t="s">
        <v>3094</v>
      </c>
      <c r="L11884">
        <v>55</v>
      </c>
      <c r="M11884">
        <v>60</v>
      </c>
      <c r="N11884" t="s">
        <v>3332</v>
      </c>
    </row>
    <row r="11885" spans="1:14" x14ac:dyDescent="0.2">
      <c r="A11885" t="s">
        <v>17644</v>
      </c>
      <c r="B11885">
        <v>37080</v>
      </c>
      <c r="C11885">
        <v>42360</v>
      </c>
      <c r="D11885">
        <v>47640</v>
      </c>
      <c r="E11885">
        <v>52920</v>
      </c>
      <c r="F11885">
        <v>57180</v>
      </c>
      <c r="G11885">
        <v>61440</v>
      </c>
      <c r="H11885">
        <v>65640</v>
      </c>
      <c r="I11885">
        <v>69900</v>
      </c>
      <c r="J11885">
        <v>74100</v>
      </c>
      <c r="K11885" t="s">
        <v>3094</v>
      </c>
      <c r="L11885">
        <v>57</v>
      </c>
      <c r="M11885">
        <v>60</v>
      </c>
      <c r="N11885" t="s">
        <v>3479</v>
      </c>
    </row>
    <row r="11886" spans="1:14" x14ac:dyDescent="0.2">
      <c r="A11886" t="s">
        <v>17645</v>
      </c>
      <c r="B11886">
        <v>52200</v>
      </c>
      <c r="C11886">
        <v>59640</v>
      </c>
      <c r="D11886">
        <v>67080</v>
      </c>
      <c r="E11886">
        <v>74520</v>
      </c>
      <c r="F11886">
        <v>80520</v>
      </c>
      <c r="G11886">
        <v>86460</v>
      </c>
      <c r="H11886">
        <v>92460</v>
      </c>
      <c r="I11886">
        <v>98400</v>
      </c>
      <c r="J11886">
        <v>104340</v>
      </c>
      <c r="K11886" t="s">
        <v>3094</v>
      </c>
      <c r="L11886">
        <v>59</v>
      </c>
      <c r="M11886">
        <v>60</v>
      </c>
      <c r="N11886" t="s">
        <v>3480</v>
      </c>
    </row>
    <row r="11887" spans="1:14" x14ac:dyDescent="0.2">
      <c r="A11887" t="s">
        <v>17646</v>
      </c>
      <c r="B11887">
        <v>37080</v>
      </c>
      <c r="C11887">
        <v>42360</v>
      </c>
      <c r="D11887">
        <v>47640</v>
      </c>
      <c r="E11887">
        <v>52920</v>
      </c>
      <c r="F11887">
        <v>57180</v>
      </c>
      <c r="G11887">
        <v>61440</v>
      </c>
      <c r="H11887">
        <v>65640</v>
      </c>
      <c r="I11887">
        <v>69900</v>
      </c>
      <c r="J11887">
        <v>74100</v>
      </c>
      <c r="K11887" t="s">
        <v>3094</v>
      </c>
      <c r="L11887">
        <v>61</v>
      </c>
      <c r="M11887">
        <v>60</v>
      </c>
      <c r="N11887" t="s">
        <v>3481</v>
      </c>
    </row>
    <row r="11888" spans="1:14" x14ac:dyDescent="0.2">
      <c r="A11888" t="s">
        <v>17647</v>
      </c>
      <c r="B11888">
        <v>37200</v>
      </c>
      <c r="C11888">
        <v>42480</v>
      </c>
      <c r="D11888">
        <v>47820</v>
      </c>
      <c r="E11888">
        <v>53100</v>
      </c>
      <c r="F11888">
        <v>57360</v>
      </c>
      <c r="G11888">
        <v>61620</v>
      </c>
      <c r="H11888">
        <v>65880</v>
      </c>
      <c r="I11888">
        <v>70140</v>
      </c>
      <c r="J11888">
        <v>74340</v>
      </c>
      <c r="K11888" t="s">
        <v>3094</v>
      </c>
      <c r="L11888">
        <v>63</v>
      </c>
      <c r="M11888">
        <v>60</v>
      </c>
      <c r="N11888" t="s">
        <v>3333</v>
      </c>
    </row>
    <row r="11889" spans="1:14" x14ac:dyDescent="0.2">
      <c r="A11889" t="s">
        <v>17648</v>
      </c>
      <c r="B11889">
        <v>37080</v>
      </c>
      <c r="C11889">
        <v>42360</v>
      </c>
      <c r="D11889">
        <v>47640</v>
      </c>
      <c r="E11889">
        <v>52920</v>
      </c>
      <c r="F11889">
        <v>57180</v>
      </c>
      <c r="G11889">
        <v>61440</v>
      </c>
      <c r="H11889">
        <v>65640</v>
      </c>
      <c r="I11889">
        <v>69900</v>
      </c>
      <c r="J11889">
        <v>74100</v>
      </c>
      <c r="K11889" t="s">
        <v>3094</v>
      </c>
      <c r="L11889">
        <v>65</v>
      </c>
      <c r="M11889">
        <v>60</v>
      </c>
      <c r="N11889" t="s">
        <v>3482</v>
      </c>
    </row>
    <row r="11890" spans="1:14" x14ac:dyDescent="0.2">
      <c r="A11890" t="s">
        <v>17649</v>
      </c>
      <c r="B11890">
        <v>37200</v>
      </c>
      <c r="C11890">
        <v>42480</v>
      </c>
      <c r="D11890">
        <v>47820</v>
      </c>
      <c r="E11890">
        <v>53100</v>
      </c>
      <c r="F11890">
        <v>57360</v>
      </c>
      <c r="G11890">
        <v>61620</v>
      </c>
      <c r="H11890">
        <v>65880</v>
      </c>
      <c r="I11890">
        <v>70140</v>
      </c>
      <c r="J11890">
        <v>74340</v>
      </c>
      <c r="K11890" t="s">
        <v>3094</v>
      </c>
      <c r="L11890">
        <v>67</v>
      </c>
      <c r="M11890">
        <v>60</v>
      </c>
      <c r="N11890" t="s">
        <v>3483</v>
      </c>
    </row>
    <row r="11891" spans="1:14" x14ac:dyDescent="0.2">
      <c r="A11891" t="s">
        <v>17650</v>
      </c>
      <c r="B11891">
        <v>37140</v>
      </c>
      <c r="C11891">
        <v>42480</v>
      </c>
      <c r="D11891">
        <v>47760</v>
      </c>
      <c r="E11891">
        <v>53040</v>
      </c>
      <c r="F11891">
        <v>57300</v>
      </c>
      <c r="G11891">
        <v>61560</v>
      </c>
      <c r="H11891">
        <v>65820</v>
      </c>
      <c r="I11891">
        <v>70020</v>
      </c>
      <c r="J11891">
        <v>74280</v>
      </c>
      <c r="K11891" t="s">
        <v>3094</v>
      </c>
      <c r="L11891">
        <v>69</v>
      </c>
      <c r="M11891">
        <v>60</v>
      </c>
      <c r="N11891" t="s">
        <v>3484</v>
      </c>
    </row>
    <row r="11892" spans="1:14" x14ac:dyDescent="0.2">
      <c r="A11892" t="s">
        <v>17651</v>
      </c>
      <c r="B11892">
        <v>37080</v>
      </c>
      <c r="C11892">
        <v>42360</v>
      </c>
      <c r="D11892">
        <v>47640</v>
      </c>
      <c r="E11892">
        <v>52920</v>
      </c>
      <c r="F11892">
        <v>57180</v>
      </c>
      <c r="G11892">
        <v>61440</v>
      </c>
      <c r="H11892">
        <v>65640</v>
      </c>
      <c r="I11892">
        <v>69900</v>
      </c>
      <c r="J11892">
        <v>74100</v>
      </c>
      <c r="K11892" t="s">
        <v>3094</v>
      </c>
      <c r="L11892">
        <v>71</v>
      </c>
      <c r="M11892">
        <v>60</v>
      </c>
      <c r="N11892" t="s">
        <v>3485</v>
      </c>
    </row>
    <row r="11893" spans="1:14" x14ac:dyDescent="0.2">
      <c r="A11893" t="s">
        <v>17652</v>
      </c>
      <c r="B11893">
        <v>37080</v>
      </c>
      <c r="C11893">
        <v>42360</v>
      </c>
      <c r="D11893">
        <v>47640</v>
      </c>
      <c r="E11893">
        <v>52920</v>
      </c>
      <c r="F11893">
        <v>57180</v>
      </c>
      <c r="G11893">
        <v>61440</v>
      </c>
      <c r="H11893">
        <v>65640</v>
      </c>
      <c r="I11893">
        <v>69900</v>
      </c>
      <c r="J11893">
        <v>74100</v>
      </c>
      <c r="K11893" t="s">
        <v>3094</v>
      </c>
      <c r="L11893">
        <v>73</v>
      </c>
      <c r="M11893">
        <v>60</v>
      </c>
      <c r="N11893" t="s">
        <v>3486</v>
      </c>
    </row>
    <row r="11894" spans="1:14" x14ac:dyDescent="0.2">
      <c r="A11894" t="s">
        <v>17653</v>
      </c>
      <c r="B11894">
        <v>37080</v>
      </c>
      <c r="C11894">
        <v>42360</v>
      </c>
      <c r="D11894">
        <v>47640</v>
      </c>
      <c r="E11894">
        <v>52920</v>
      </c>
      <c r="F11894">
        <v>57180</v>
      </c>
      <c r="G11894">
        <v>61440</v>
      </c>
      <c r="H11894">
        <v>65640</v>
      </c>
      <c r="I11894">
        <v>69900</v>
      </c>
      <c r="J11894">
        <v>74100</v>
      </c>
      <c r="K11894" t="s">
        <v>3094</v>
      </c>
      <c r="L11894">
        <v>75</v>
      </c>
      <c r="M11894">
        <v>60</v>
      </c>
      <c r="N11894" t="s">
        <v>3707</v>
      </c>
    </row>
    <row r="11895" spans="1:14" x14ac:dyDescent="0.2">
      <c r="A11895" t="s">
        <v>17654</v>
      </c>
      <c r="B11895">
        <v>37080</v>
      </c>
      <c r="C11895">
        <v>42360</v>
      </c>
      <c r="D11895">
        <v>47640</v>
      </c>
      <c r="E11895">
        <v>52920</v>
      </c>
      <c r="F11895">
        <v>57180</v>
      </c>
      <c r="G11895">
        <v>61440</v>
      </c>
      <c r="H11895">
        <v>65640</v>
      </c>
      <c r="I11895">
        <v>69900</v>
      </c>
      <c r="J11895">
        <v>74100</v>
      </c>
      <c r="K11895" t="s">
        <v>3094</v>
      </c>
      <c r="L11895">
        <v>77</v>
      </c>
      <c r="M11895">
        <v>60</v>
      </c>
      <c r="N11895" t="s">
        <v>3487</v>
      </c>
    </row>
    <row r="11896" spans="1:14" x14ac:dyDescent="0.2">
      <c r="A11896" t="s">
        <v>17655</v>
      </c>
      <c r="B11896">
        <v>43140</v>
      </c>
      <c r="C11896">
        <v>49320</v>
      </c>
      <c r="D11896">
        <v>55500</v>
      </c>
      <c r="E11896">
        <v>61620</v>
      </c>
      <c r="F11896">
        <v>66600</v>
      </c>
      <c r="G11896">
        <v>71520</v>
      </c>
      <c r="H11896">
        <v>76440</v>
      </c>
      <c r="I11896">
        <v>81360</v>
      </c>
      <c r="J11896">
        <v>86280</v>
      </c>
      <c r="K11896" t="s">
        <v>3094</v>
      </c>
      <c r="L11896">
        <v>79</v>
      </c>
      <c r="M11896">
        <v>60</v>
      </c>
      <c r="N11896" t="s">
        <v>3488</v>
      </c>
    </row>
    <row r="11897" spans="1:14" x14ac:dyDescent="0.2">
      <c r="A11897" t="s">
        <v>17656</v>
      </c>
      <c r="B11897">
        <v>37080</v>
      </c>
      <c r="C11897">
        <v>42360</v>
      </c>
      <c r="D11897">
        <v>47640</v>
      </c>
      <c r="E11897">
        <v>52920</v>
      </c>
      <c r="F11897">
        <v>57180</v>
      </c>
      <c r="G11897">
        <v>61440</v>
      </c>
      <c r="H11897">
        <v>65640</v>
      </c>
      <c r="I11897">
        <v>69900</v>
      </c>
      <c r="J11897">
        <v>74100</v>
      </c>
      <c r="K11897" t="s">
        <v>3094</v>
      </c>
      <c r="L11897">
        <v>81</v>
      </c>
      <c r="M11897">
        <v>60</v>
      </c>
      <c r="N11897" t="s">
        <v>3394</v>
      </c>
    </row>
    <row r="11898" spans="1:14" x14ac:dyDescent="0.2">
      <c r="A11898" t="s">
        <v>17657</v>
      </c>
      <c r="B11898">
        <v>37200</v>
      </c>
      <c r="C11898">
        <v>42480</v>
      </c>
      <c r="D11898">
        <v>47820</v>
      </c>
      <c r="E11898">
        <v>53100</v>
      </c>
      <c r="F11898">
        <v>57360</v>
      </c>
      <c r="G11898">
        <v>61620</v>
      </c>
      <c r="H11898">
        <v>65880</v>
      </c>
      <c r="I11898">
        <v>70140</v>
      </c>
      <c r="J11898">
        <v>74340</v>
      </c>
      <c r="K11898" t="s">
        <v>3094</v>
      </c>
      <c r="L11898">
        <v>83</v>
      </c>
      <c r="M11898">
        <v>60</v>
      </c>
      <c r="N11898" t="s">
        <v>3017</v>
      </c>
    </row>
    <row r="11899" spans="1:14" x14ac:dyDescent="0.2">
      <c r="A11899" t="s">
        <v>17658</v>
      </c>
      <c r="B11899">
        <v>39480</v>
      </c>
      <c r="C11899">
        <v>45120</v>
      </c>
      <c r="D11899">
        <v>50760</v>
      </c>
      <c r="E11899">
        <v>56400</v>
      </c>
      <c r="F11899">
        <v>60960</v>
      </c>
      <c r="G11899">
        <v>65460</v>
      </c>
      <c r="H11899">
        <v>69960</v>
      </c>
      <c r="I11899">
        <v>74460</v>
      </c>
      <c r="J11899">
        <v>78960</v>
      </c>
      <c r="K11899" t="s">
        <v>3094</v>
      </c>
      <c r="L11899">
        <v>85</v>
      </c>
      <c r="M11899">
        <v>60</v>
      </c>
      <c r="N11899" t="s">
        <v>3489</v>
      </c>
    </row>
    <row r="11900" spans="1:14" x14ac:dyDescent="0.2">
      <c r="A11900" t="s">
        <v>17659</v>
      </c>
      <c r="B11900">
        <v>37080</v>
      </c>
      <c r="C11900">
        <v>42360</v>
      </c>
      <c r="D11900">
        <v>47640</v>
      </c>
      <c r="E11900">
        <v>52920</v>
      </c>
      <c r="F11900">
        <v>57180</v>
      </c>
      <c r="G11900">
        <v>61440</v>
      </c>
      <c r="H11900">
        <v>65640</v>
      </c>
      <c r="I11900">
        <v>69900</v>
      </c>
      <c r="J11900">
        <v>74100</v>
      </c>
      <c r="K11900" t="s">
        <v>3094</v>
      </c>
      <c r="L11900">
        <v>87</v>
      </c>
      <c r="M11900">
        <v>60</v>
      </c>
      <c r="N11900" t="s">
        <v>3490</v>
      </c>
    </row>
    <row r="11901" spans="1:14" x14ac:dyDescent="0.2">
      <c r="A11901" t="s">
        <v>17660</v>
      </c>
      <c r="B11901">
        <v>37680</v>
      </c>
      <c r="C11901">
        <v>43080</v>
      </c>
      <c r="D11901">
        <v>48480</v>
      </c>
      <c r="E11901">
        <v>53820</v>
      </c>
      <c r="F11901">
        <v>58140</v>
      </c>
      <c r="G11901">
        <v>62460</v>
      </c>
      <c r="H11901">
        <v>66780</v>
      </c>
      <c r="I11901">
        <v>71100</v>
      </c>
      <c r="J11901">
        <v>75360</v>
      </c>
      <c r="K11901" t="s">
        <v>3094</v>
      </c>
      <c r="L11901">
        <v>89</v>
      </c>
      <c r="M11901">
        <v>60</v>
      </c>
      <c r="N11901" t="s">
        <v>3345</v>
      </c>
    </row>
    <row r="11902" spans="1:14" x14ac:dyDescent="0.2">
      <c r="A11902" t="s">
        <v>17661</v>
      </c>
      <c r="B11902">
        <v>37080</v>
      </c>
      <c r="C11902">
        <v>42360</v>
      </c>
      <c r="D11902">
        <v>47640</v>
      </c>
      <c r="E11902">
        <v>52920</v>
      </c>
      <c r="F11902">
        <v>57180</v>
      </c>
      <c r="G11902">
        <v>61440</v>
      </c>
      <c r="H11902">
        <v>65640</v>
      </c>
      <c r="I11902">
        <v>69900</v>
      </c>
      <c r="J11902">
        <v>74100</v>
      </c>
      <c r="K11902" t="s">
        <v>3094</v>
      </c>
      <c r="L11902">
        <v>91</v>
      </c>
      <c r="M11902">
        <v>60</v>
      </c>
      <c r="N11902" t="s">
        <v>4249</v>
      </c>
    </row>
    <row r="11903" spans="1:14" x14ac:dyDescent="0.2">
      <c r="A11903" t="s">
        <v>17662</v>
      </c>
      <c r="B11903">
        <v>38760</v>
      </c>
      <c r="C11903">
        <v>44280</v>
      </c>
      <c r="D11903">
        <v>49800</v>
      </c>
      <c r="E11903">
        <v>55320</v>
      </c>
      <c r="F11903">
        <v>59760</v>
      </c>
      <c r="G11903">
        <v>64200</v>
      </c>
      <c r="H11903">
        <v>68640</v>
      </c>
      <c r="I11903">
        <v>73080</v>
      </c>
      <c r="J11903">
        <v>77460</v>
      </c>
      <c r="K11903" t="s">
        <v>3094</v>
      </c>
      <c r="L11903">
        <v>93</v>
      </c>
      <c r="M11903">
        <v>60</v>
      </c>
      <c r="N11903" t="s">
        <v>3491</v>
      </c>
    </row>
    <row r="11904" spans="1:14" x14ac:dyDescent="0.2">
      <c r="A11904" t="s">
        <v>17663</v>
      </c>
      <c r="B11904">
        <v>37080</v>
      </c>
      <c r="C11904">
        <v>42360</v>
      </c>
      <c r="D11904">
        <v>47640</v>
      </c>
      <c r="E11904">
        <v>52920</v>
      </c>
      <c r="F11904">
        <v>57180</v>
      </c>
      <c r="G11904">
        <v>61440</v>
      </c>
      <c r="H11904">
        <v>65640</v>
      </c>
      <c r="I11904">
        <v>69900</v>
      </c>
      <c r="J11904">
        <v>74100</v>
      </c>
      <c r="K11904" t="s">
        <v>3094</v>
      </c>
      <c r="L11904">
        <v>95</v>
      </c>
      <c r="M11904">
        <v>60</v>
      </c>
      <c r="N11904" t="s">
        <v>3492</v>
      </c>
    </row>
    <row r="11905" spans="1:14" x14ac:dyDescent="0.2">
      <c r="A11905" t="s">
        <v>17664</v>
      </c>
      <c r="B11905">
        <v>37080</v>
      </c>
      <c r="C11905">
        <v>42360</v>
      </c>
      <c r="D11905">
        <v>47640</v>
      </c>
      <c r="E11905">
        <v>52920</v>
      </c>
      <c r="F11905">
        <v>57180</v>
      </c>
      <c r="G11905">
        <v>61440</v>
      </c>
      <c r="H11905">
        <v>65640</v>
      </c>
      <c r="I11905">
        <v>69900</v>
      </c>
      <c r="J11905">
        <v>74100</v>
      </c>
      <c r="K11905" t="s">
        <v>3094</v>
      </c>
      <c r="L11905">
        <v>97</v>
      </c>
      <c r="M11905">
        <v>60</v>
      </c>
      <c r="N11905" t="s">
        <v>3493</v>
      </c>
    </row>
    <row r="11906" spans="1:14" x14ac:dyDescent="0.2">
      <c r="A11906" t="s">
        <v>17665</v>
      </c>
      <c r="B11906">
        <v>37080</v>
      </c>
      <c r="C11906">
        <v>42360</v>
      </c>
      <c r="D11906">
        <v>47640</v>
      </c>
      <c r="E11906">
        <v>52920</v>
      </c>
      <c r="F11906">
        <v>57180</v>
      </c>
      <c r="G11906">
        <v>61440</v>
      </c>
      <c r="H11906">
        <v>65640</v>
      </c>
      <c r="I11906">
        <v>69900</v>
      </c>
      <c r="J11906">
        <v>74100</v>
      </c>
      <c r="K11906" t="s">
        <v>3094</v>
      </c>
      <c r="L11906">
        <v>99</v>
      </c>
      <c r="M11906">
        <v>60</v>
      </c>
      <c r="N11906" t="s">
        <v>3494</v>
      </c>
    </row>
    <row r="11907" spans="1:14" x14ac:dyDescent="0.2">
      <c r="A11907" t="s">
        <v>17666</v>
      </c>
      <c r="B11907">
        <v>38040</v>
      </c>
      <c r="C11907">
        <v>43440</v>
      </c>
      <c r="D11907">
        <v>48900</v>
      </c>
      <c r="E11907">
        <v>54300</v>
      </c>
      <c r="F11907">
        <v>58680</v>
      </c>
      <c r="G11907">
        <v>63000</v>
      </c>
      <c r="H11907">
        <v>67380</v>
      </c>
      <c r="I11907">
        <v>71700</v>
      </c>
      <c r="J11907">
        <v>76020</v>
      </c>
      <c r="K11907" t="s">
        <v>3094</v>
      </c>
      <c r="L11907">
        <v>101</v>
      </c>
      <c r="M11907">
        <v>60</v>
      </c>
      <c r="N11907" t="s">
        <v>3584</v>
      </c>
    </row>
    <row r="11908" spans="1:14" x14ac:dyDescent="0.2">
      <c r="A11908" t="s">
        <v>17667</v>
      </c>
      <c r="B11908">
        <v>40080</v>
      </c>
      <c r="C11908">
        <v>45780</v>
      </c>
      <c r="D11908">
        <v>51480</v>
      </c>
      <c r="E11908">
        <v>57180</v>
      </c>
      <c r="F11908">
        <v>61800</v>
      </c>
      <c r="G11908">
        <v>66360</v>
      </c>
      <c r="H11908">
        <v>70920</v>
      </c>
      <c r="I11908">
        <v>75480</v>
      </c>
      <c r="J11908">
        <v>80100</v>
      </c>
      <c r="K11908" t="s">
        <v>3094</v>
      </c>
      <c r="L11908">
        <v>103</v>
      </c>
      <c r="M11908">
        <v>60</v>
      </c>
      <c r="N11908" t="s">
        <v>3495</v>
      </c>
    </row>
    <row r="11909" spans="1:14" x14ac:dyDescent="0.2">
      <c r="A11909" t="s">
        <v>17668</v>
      </c>
      <c r="B11909">
        <v>37080</v>
      </c>
      <c r="C11909">
        <v>42360</v>
      </c>
      <c r="D11909">
        <v>47640</v>
      </c>
      <c r="E11909">
        <v>52920</v>
      </c>
      <c r="F11909">
        <v>57180</v>
      </c>
      <c r="G11909">
        <v>61440</v>
      </c>
      <c r="H11909">
        <v>65640</v>
      </c>
      <c r="I11909">
        <v>69900</v>
      </c>
      <c r="J11909">
        <v>74100</v>
      </c>
      <c r="K11909" t="s">
        <v>3094</v>
      </c>
      <c r="L11909">
        <v>105</v>
      </c>
      <c r="M11909">
        <v>60</v>
      </c>
      <c r="N11909" t="s">
        <v>3496</v>
      </c>
    </row>
    <row r="11910" spans="1:14" x14ac:dyDescent="0.2">
      <c r="A11910" t="s">
        <v>17669</v>
      </c>
      <c r="B11910">
        <v>37080</v>
      </c>
      <c r="C11910">
        <v>42360</v>
      </c>
      <c r="D11910">
        <v>47640</v>
      </c>
      <c r="E11910">
        <v>52920</v>
      </c>
      <c r="F11910">
        <v>57180</v>
      </c>
      <c r="G11910">
        <v>61440</v>
      </c>
      <c r="H11910">
        <v>65640</v>
      </c>
      <c r="I11910">
        <v>69900</v>
      </c>
      <c r="J11910">
        <v>74100</v>
      </c>
      <c r="K11910" t="s">
        <v>3094</v>
      </c>
      <c r="L11910">
        <v>107</v>
      </c>
      <c r="M11910">
        <v>60</v>
      </c>
      <c r="N11910" t="s">
        <v>3497</v>
      </c>
    </row>
    <row r="11911" spans="1:14" x14ac:dyDescent="0.2">
      <c r="A11911" t="s">
        <v>17670</v>
      </c>
      <c r="B11911">
        <v>49560</v>
      </c>
      <c r="C11911">
        <v>56640</v>
      </c>
      <c r="D11911">
        <v>63720</v>
      </c>
      <c r="E11911">
        <v>70800</v>
      </c>
      <c r="F11911">
        <v>76500</v>
      </c>
      <c r="G11911">
        <v>82140</v>
      </c>
      <c r="H11911">
        <v>87840</v>
      </c>
      <c r="I11911">
        <v>93480</v>
      </c>
      <c r="J11911">
        <v>99120</v>
      </c>
      <c r="K11911" t="s">
        <v>3094</v>
      </c>
      <c r="L11911">
        <v>109</v>
      </c>
      <c r="M11911">
        <v>60</v>
      </c>
      <c r="N11911" t="s">
        <v>3498</v>
      </c>
    </row>
    <row r="11912" spans="1:14" x14ac:dyDescent="0.2">
      <c r="A11912" t="s">
        <v>17671</v>
      </c>
      <c r="B11912">
        <v>37080</v>
      </c>
      <c r="C11912">
        <v>42360</v>
      </c>
      <c r="D11912">
        <v>47640</v>
      </c>
      <c r="E11912">
        <v>52920</v>
      </c>
      <c r="F11912">
        <v>57180</v>
      </c>
      <c r="G11912">
        <v>61440</v>
      </c>
      <c r="H11912">
        <v>65640</v>
      </c>
      <c r="I11912">
        <v>69900</v>
      </c>
      <c r="J11912">
        <v>74100</v>
      </c>
      <c r="K11912" t="s">
        <v>3094</v>
      </c>
      <c r="L11912">
        <v>111</v>
      </c>
      <c r="M11912">
        <v>60</v>
      </c>
      <c r="N11912" t="s">
        <v>3499</v>
      </c>
    </row>
    <row r="11913" spans="1:14" x14ac:dyDescent="0.2">
      <c r="A11913" t="s">
        <v>17672</v>
      </c>
      <c r="B11913">
        <v>37200</v>
      </c>
      <c r="C11913">
        <v>42480</v>
      </c>
      <c r="D11913">
        <v>47820</v>
      </c>
      <c r="E11913">
        <v>53100</v>
      </c>
      <c r="F11913">
        <v>57360</v>
      </c>
      <c r="G11913">
        <v>61620</v>
      </c>
      <c r="H11913">
        <v>65880</v>
      </c>
      <c r="I11913">
        <v>70140</v>
      </c>
      <c r="J11913">
        <v>74340</v>
      </c>
      <c r="K11913" t="s">
        <v>3094</v>
      </c>
      <c r="L11913">
        <v>113</v>
      </c>
      <c r="M11913">
        <v>60</v>
      </c>
      <c r="N11913" t="s">
        <v>3500</v>
      </c>
    </row>
    <row r="11914" spans="1:14" x14ac:dyDescent="0.2">
      <c r="A11914" t="s">
        <v>17673</v>
      </c>
      <c r="B11914">
        <v>37080</v>
      </c>
      <c r="C11914">
        <v>42360</v>
      </c>
      <c r="D11914">
        <v>47640</v>
      </c>
      <c r="E11914">
        <v>52920</v>
      </c>
      <c r="F11914">
        <v>57180</v>
      </c>
      <c r="G11914">
        <v>61440</v>
      </c>
      <c r="H11914">
        <v>65640</v>
      </c>
      <c r="I11914">
        <v>69900</v>
      </c>
      <c r="J11914">
        <v>74100</v>
      </c>
      <c r="K11914" t="s">
        <v>3094</v>
      </c>
      <c r="L11914">
        <v>115</v>
      </c>
      <c r="M11914">
        <v>60</v>
      </c>
      <c r="N11914" t="s">
        <v>3501</v>
      </c>
    </row>
    <row r="11915" spans="1:14" x14ac:dyDescent="0.2">
      <c r="A11915" t="s">
        <v>17674</v>
      </c>
      <c r="B11915">
        <v>37080</v>
      </c>
      <c r="C11915">
        <v>42360</v>
      </c>
      <c r="D11915">
        <v>47640</v>
      </c>
      <c r="E11915">
        <v>52920</v>
      </c>
      <c r="F11915">
        <v>57180</v>
      </c>
      <c r="G11915">
        <v>61440</v>
      </c>
      <c r="H11915">
        <v>65640</v>
      </c>
      <c r="I11915">
        <v>69900</v>
      </c>
      <c r="J11915">
        <v>74100</v>
      </c>
      <c r="K11915" t="s">
        <v>3094</v>
      </c>
      <c r="L11915">
        <v>117</v>
      </c>
      <c r="M11915">
        <v>60</v>
      </c>
      <c r="N11915" t="s">
        <v>3502</v>
      </c>
    </row>
    <row r="11916" spans="1:14" x14ac:dyDescent="0.2">
      <c r="A11916" t="s">
        <v>17675</v>
      </c>
      <c r="B11916">
        <v>40200</v>
      </c>
      <c r="C11916">
        <v>45960</v>
      </c>
      <c r="D11916">
        <v>51720</v>
      </c>
      <c r="E11916">
        <v>57420</v>
      </c>
      <c r="F11916">
        <v>62040</v>
      </c>
      <c r="G11916">
        <v>66660</v>
      </c>
      <c r="H11916">
        <v>71220</v>
      </c>
      <c r="I11916">
        <v>75840</v>
      </c>
      <c r="J11916">
        <v>80400</v>
      </c>
      <c r="K11916" t="s">
        <v>3094</v>
      </c>
      <c r="L11916">
        <v>119</v>
      </c>
      <c r="M11916">
        <v>60</v>
      </c>
      <c r="N11916" t="s">
        <v>3405</v>
      </c>
    </row>
    <row r="11917" spans="1:14" x14ac:dyDescent="0.2">
      <c r="A11917" t="s">
        <v>17676</v>
      </c>
      <c r="B11917">
        <v>38580</v>
      </c>
      <c r="C11917">
        <v>44100</v>
      </c>
      <c r="D11917">
        <v>49620</v>
      </c>
      <c r="E11917">
        <v>55080</v>
      </c>
      <c r="F11917">
        <v>59520</v>
      </c>
      <c r="G11917">
        <v>63900</v>
      </c>
      <c r="H11917">
        <v>68340</v>
      </c>
      <c r="I11917">
        <v>72720</v>
      </c>
      <c r="J11917">
        <v>77160</v>
      </c>
      <c r="K11917" t="s">
        <v>3094</v>
      </c>
      <c r="L11917">
        <v>121</v>
      </c>
      <c r="M11917">
        <v>60</v>
      </c>
      <c r="N11917" t="s">
        <v>3406</v>
      </c>
    </row>
    <row r="11918" spans="1:14" x14ac:dyDescent="0.2">
      <c r="A11918" t="s">
        <v>17677</v>
      </c>
      <c r="B11918">
        <v>52200</v>
      </c>
      <c r="C11918">
        <v>59640</v>
      </c>
      <c r="D11918">
        <v>67080</v>
      </c>
      <c r="E11918">
        <v>74520</v>
      </c>
      <c r="F11918">
        <v>80520</v>
      </c>
      <c r="G11918">
        <v>86460</v>
      </c>
      <c r="H11918">
        <v>92460</v>
      </c>
      <c r="I11918">
        <v>98400</v>
      </c>
      <c r="J11918">
        <v>104340</v>
      </c>
      <c r="K11918" t="s">
        <v>3094</v>
      </c>
      <c r="L11918">
        <v>123</v>
      </c>
      <c r="M11918">
        <v>60</v>
      </c>
      <c r="N11918" t="s">
        <v>3503</v>
      </c>
    </row>
    <row r="11919" spans="1:14" x14ac:dyDescent="0.2">
      <c r="A11919" t="s">
        <v>17678</v>
      </c>
      <c r="B11919">
        <v>37980</v>
      </c>
      <c r="C11919">
        <v>43440</v>
      </c>
      <c r="D11919">
        <v>48840</v>
      </c>
      <c r="E11919">
        <v>54240</v>
      </c>
      <c r="F11919">
        <v>58620</v>
      </c>
      <c r="G11919">
        <v>62940</v>
      </c>
      <c r="H11919">
        <v>67260</v>
      </c>
      <c r="I11919">
        <v>71640</v>
      </c>
      <c r="J11919">
        <v>75960</v>
      </c>
      <c r="K11919" t="s">
        <v>3094</v>
      </c>
      <c r="L11919">
        <v>125</v>
      </c>
      <c r="M11919">
        <v>60</v>
      </c>
      <c r="N11919" t="s">
        <v>3504</v>
      </c>
    </row>
    <row r="11920" spans="1:14" x14ac:dyDescent="0.2">
      <c r="A11920" t="s">
        <v>17679</v>
      </c>
      <c r="B11920">
        <v>37080</v>
      </c>
      <c r="C11920">
        <v>42360</v>
      </c>
      <c r="D11920">
        <v>47640</v>
      </c>
      <c r="E11920">
        <v>52920</v>
      </c>
      <c r="F11920">
        <v>57180</v>
      </c>
      <c r="G11920">
        <v>61440</v>
      </c>
      <c r="H11920">
        <v>65640</v>
      </c>
      <c r="I11920">
        <v>69900</v>
      </c>
      <c r="J11920">
        <v>74100</v>
      </c>
      <c r="K11920" t="s">
        <v>3094</v>
      </c>
      <c r="L11920">
        <v>127</v>
      </c>
      <c r="M11920">
        <v>60</v>
      </c>
      <c r="N11920" t="s">
        <v>3505</v>
      </c>
    </row>
    <row r="11921" spans="1:14" x14ac:dyDescent="0.2">
      <c r="A11921" t="s">
        <v>17680</v>
      </c>
      <c r="B11921">
        <v>37200</v>
      </c>
      <c r="C11921">
        <v>42480</v>
      </c>
      <c r="D11921">
        <v>47820</v>
      </c>
      <c r="E11921">
        <v>53100</v>
      </c>
      <c r="F11921">
        <v>57360</v>
      </c>
      <c r="G11921">
        <v>61620</v>
      </c>
      <c r="H11921">
        <v>65880</v>
      </c>
      <c r="I11921">
        <v>70140</v>
      </c>
      <c r="J11921">
        <v>74340</v>
      </c>
      <c r="K11921" t="s">
        <v>3094</v>
      </c>
      <c r="L11921">
        <v>129</v>
      </c>
      <c r="M11921">
        <v>60</v>
      </c>
      <c r="N11921" t="s">
        <v>3506</v>
      </c>
    </row>
    <row r="11922" spans="1:14" x14ac:dyDescent="0.2">
      <c r="A11922" t="s">
        <v>17681</v>
      </c>
      <c r="B11922">
        <v>39060</v>
      </c>
      <c r="C11922">
        <v>44640</v>
      </c>
      <c r="D11922">
        <v>50220</v>
      </c>
      <c r="E11922">
        <v>55800</v>
      </c>
      <c r="F11922">
        <v>60300</v>
      </c>
      <c r="G11922">
        <v>64740</v>
      </c>
      <c r="H11922">
        <v>69240</v>
      </c>
      <c r="I11922">
        <v>73680</v>
      </c>
      <c r="J11922">
        <v>78120</v>
      </c>
      <c r="K11922" t="s">
        <v>3094</v>
      </c>
      <c r="L11922">
        <v>131</v>
      </c>
      <c r="M11922">
        <v>60</v>
      </c>
      <c r="N11922" t="s">
        <v>3240</v>
      </c>
    </row>
    <row r="11923" spans="1:14" x14ac:dyDescent="0.2">
      <c r="A11923" t="s">
        <v>17682</v>
      </c>
      <c r="B11923">
        <v>37080</v>
      </c>
      <c r="C11923">
        <v>42360</v>
      </c>
      <c r="D11923">
        <v>47640</v>
      </c>
      <c r="E11923">
        <v>52920</v>
      </c>
      <c r="F11923">
        <v>57180</v>
      </c>
      <c r="G11923">
        <v>61440</v>
      </c>
      <c r="H11923">
        <v>65640</v>
      </c>
      <c r="I11923">
        <v>69900</v>
      </c>
      <c r="J11923">
        <v>74100</v>
      </c>
      <c r="K11923" t="s">
        <v>3094</v>
      </c>
      <c r="L11923">
        <v>133</v>
      </c>
      <c r="M11923">
        <v>60</v>
      </c>
      <c r="N11923" t="s">
        <v>3507</v>
      </c>
    </row>
    <row r="11924" spans="1:14" x14ac:dyDescent="0.2">
      <c r="A11924" t="s">
        <v>17683</v>
      </c>
      <c r="B11924">
        <v>37380</v>
      </c>
      <c r="C11924">
        <v>42720</v>
      </c>
      <c r="D11924">
        <v>48060</v>
      </c>
      <c r="E11924">
        <v>53340</v>
      </c>
      <c r="F11924">
        <v>57660</v>
      </c>
      <c r="G11924">
        <v>61920</v>
      </c>
      <c r="H11924">
        <v>66180</v>
      </c>
      <c r="I11924">
        <v>70440</v>
      </c>
      <c r="J11924">
        <v>74700</v>
      </c>
      <c r="K11924" t="s">
        <v>3094</v>
      </c>
      <c r="L11924">
        <v>135</v>
      </c>
      <c r="M11924">
        <v>60</v>
      </c>
      <c r="N11924" t="s">
        <v>3508</v>
      </c>
    </row>
    <row r="11925" spans="1:14" x14ac:dyDescent="0.2">
      <c r="A11925" t="s">
        <v>17684</v>
      </c>
      <c r="B11925">
        <v>37980</v>
      </c>
      <c r="C11925">
        <v>43380</v>
      </c>
      <c r="D11925">
        <v>48780</v>
      </c>
      <c r="E11925">
        <v>54180</v>
      </c>
      <c r="F11925">
        <v>58560</v>
      </c>
      <c r="G11925">
        <v>62880</v>
      </c>
      <c r="H11925">
        <v>67200</v>
      </c>
      <c r="I11925">
        <v>71520</v>
      </c>
      <c r="J11925">
        <v>75900</v>
      </c>
      <c r="K11925" t="s">
        <v>3094</v>
      </c>
      <c r="L11925">
        <v>137</v>
      </c>
      <c r="M11925">
        <v>60</v>
      </c>
      <c r="N11925" t="s">
        <v>3509</v>
      </c>
    </row>
    <row r="11926" spans="1:14" x14ac:dyDescent="0.2">
      <c r="A11926" t="s">
        <v>17685</v>
      </c>
      <c r="B11926">
        <v>52200</v>
      </c>
      <c r="C11926">
        <v>59640</v>
      </c>
      <c r="D11926">
        <v>67080</v>
      </c>
      <c r="E11926">
        <v>74520</v>
      </c>
      <c r="F11926">
        <v>80520</v>
      </c>
      <c r="G11926">
        <v>86460</v>
      </c>
      <c r="H11926">
        <v>92460</v>
      </c>
      <c r="I11926">
        <v>98400</v>
      </c>
      <c r="J11926">
        <v>104340</v>
      </c>
      <c r="K11926" t="s">
        <v>3094</v>
      </c>
      <c r="L11926">
        <v>139</v>
      </c>
      <c r="M11926">
        <v>60</v>
      </c>
      <c r="N11926" t="s">
        <v>3411</v>
      </c>
    </row>
    <row r="11927" spans="1:14" x14ac:dyDescent="0.2">
      <c r="A11927" t="s">
        <v>17686</v>
      </c>
      <c r="B11927">
        <v>52200</v>
      </c>
      <c r="C11927">
        <v>59640</v>
      </c>
      <c r="D11927">
        <v>67080</v>
      </c>
      <c r="E11927">
        <v>74520</v>
      </c>
      <c r="F11927">
        <v>80520</v>
      </c>
      <c r="G11927">
        <v>86460</v>
      </c>
      <c r="H11927">
        <v>92460</v>
      </c>
      <c r="I11927">
        <v>98400</v>
      </c>
      <c r="J11927">
        <v>104340</v>
      </c>
      <c r="K11927" t="s">
        <v>3094</v>
      </c>
      <c r="L11927">
        <v>141</v>
      </c>
      <c r="M11927">
        <v>60</v>
      </c>
      <c r="N11927" t="s">
        <v>3510</v>
      </c>
    </row>
    <row r="11928" spans="1:14" x14ac:dyDescent="0.2">
      <c r="A11928" t="s">
        <v>17687</v>
      </c>
      <c r="B11928">
        <v>37800</v>
      </c>
      <c r="C11928">
        <v>43200</v>
      </c>
      <c r="D11928">
        <v>48600</v>
      </c>
      <c r="E11928">
        <v>54000</v>
      </c>
      <c r="F11928">
        <v>58320</v>
      </c>
      <c r="G11928">
        <v>62640</v>
      </c>
      <c r="H11928">
        <v>66960</v>
      </c>
      <c r="I11928">
        <v>71280</v>
      </c>
      <c r="J11928">
        <v>75600</v>
      </c>
      <c r="K11928" t="s">
        <v>3094</v>
      </c>
      <c r="L11928">
        <v>143</v>
      </c>
      <c r="M11928">
        <v>60</v>
      </c>
      <c r="N11928" t="s">
        <v>3511</v>
      </c>
    </row>
    <row r="11929" spans="1:14" x14ac:dyDescent="0.2">
      <c r="A11929" t="s">
        <v>17688</v>
      </c>
      <c r="B11929">
        <v>39300</v>
      </c>
      <c r="C11929">
        <v>44880</v>
      </c>
      <c r="D11929">
        <v>50520</v>
      </c>
      <c r="E11929">
        <v>56100</v>
      </c>
      <c r="F11929">
        <v>60600</v>
      </c>
      <c r="G11929">
        <v>65100</v>
      </c>
      <c r="H11929">
        <v>69600</v>
      </c>
      <c r="I11929">
        <v>74100</v>
      </c>
      <c r="J11929">
        <v>78540</v>
      </c>
      <c r="K11929" t="s">
        <v>3094</v>
      </c>
      <c r="L11929">
        <v>145</v>
      </c>
      <c r="M11929">
        <v>60</v>
      </c>
      <c r="N11929" t="s">
        <v>3512</v>
      </c>
    </row>
    <row r="11930" spans="1:14" x14ac:dyDescent="0.2">
      <c r="A11930" t="s">
        <v>17689</v>
      </c>
      <c r="B11930">
        <v>40320</v>
      </c>
      <c r="C11930">
        <v>46080</v>
      </c>
      <c r="D11930">
        <v>51840</v>
      </c>
      <c r="E11930">
        <v>57600</v>
      </c>
      <c r="F11930">
        <v>62220</v>
      </c>
      <c r="G11930">
        <v>66840</v>
      </c>
      <c r="H11930">
        <v>71460</v>
      </c>
      <c r="I11930">
        <v>76080</v>
      </c>
      <c r="J11930">
        <v>80640</v>
      </c>
      <c r="K11930" t="s">
        <v>3094</v>
      </c>
      <c r="L11930">
        <v>147</v>
      </c>
      <c r="M11930">
        <v>60</v>
      </c>
      <c r="N11930" t="s">
        <v>3513</v>
      </c>
    </row>
    <row r="11931" spans="1:14" x14ac:dyDescent="0.2">
      <c r="A11931" t="s">
        <v>17690</v>
      </c>
      <c r="B11931">
        <v>41520</v>
      </c>
      <c r="C11931">
        <v>47460</v>
      </c>
      <c r="D11931">
        <v>53400</v>
      </c>
      <c r="E11931">
        <v>59280</v>
      </c>
      <c r="F11931">
        <v>64080</v>
      </c>
      <c r="G11931">
        <v>68820</v>
      </c>
      <c r="H11931">
        <v>73560</v>
      </c>
      <c r="I11931">
        <v>78300</v>
      </c>
      <c r="J11931">
        <v>83040</v>
      </c>
      <c r="K11931" t="s">
        <v>3094</v>
      </c>
      <c r="L11931">
        <v>149</v>
      </c>
      <c r="M11931">
        <v>60</v>
      </c>
      <c r="N11931" t="s">
        <v>3250</v>
      </c>
    </row>
    <row r="11932" spans="1:14" x14ac:dyDescent="0.2">
      <c r="A11932" t="s">
        <v>17691</v>
      </c>
      <c r="B11932">
        <v>37080</v>
      </c>
      <c r="C11932">
        <v>42360</v>
      </c>
      <c r="D11932">
        <v>47640</v>
      </c>
      <c r="E11932">
        <v>52920</v>
      </c>
      <c r="F11932">
        <v>57180</v>
      </c>
      <c r="G11932">
        <v>61440</v>
      </c>
      <c r="H11932">
        <v>65640</v>
      </c>
      <c r="I11932">
        <v>69900</v>
      </c>
      <c r="J11932">
        <v>74100</v>
      </c>
      <c r="K11932" t="s">
        <v>3094</v>
      </c>
      <c r="L11932">
        <v>151</v>
      </c>
      <c r="M11932">
        <v>60</v>
      </c>
      <c r="N11932" t="s">
        <v>3514</v>
      </c>
    </row>
    <row r="11933" spans="1:14" x14ac:dyDescent="0.2">
      <c r="A11933" t="s">
        <v>17692</v>
      </c>
      <c r="B11933">
        <v>37080</v>
      </c>
      <c r="C11933">
        <v>42360</v>
      </c>
      <c r="D11933">
        <v>47640</v>
      </c>
      <c r="E11933">
        <v>52920</v>
      </c>
      <c r="F11933">
        <v>57180</v>
      </c>
      <c r="G11933">
        <v>61440</v>
      </c>
      <c r="H11933">
        <v>65640</v>
      </c>
      <c r="I11933">
        <v>69900</v>
      </c>
      <c r="J11933">
        <v>74100</v>
      </c>
      <c r="K11933" t="s">
        <v>3094</v>
      </c>
      <c r="L11933">
        <v>153</v>
      </c>
      <c r="M11933">
        <v>60</v>
      </c>
      <c r="N11933" t="s">
        <v>1931</v>
      </c>
    </row>
    <row r="11934" spans="1:14" x14ac:dyDescent="0.2">
      <c r="A11934" t="s">
        <v>17693</v>
      </c>
      <c r="B11934">
        <v>37080</v>
      </c>
      <c r="C11934">
        <v>42360</v>
      </c>
      <c r="D11934">
        <v>47640</v>
      </c>
      <c r="E11934">
        <v>52920</v>
      </c>
      <c r="F11934">
        <v>57180</v>
      </c>
      <c r="G11934">
        <v>61440</v>
      </c>
      <c r="H11934">
        <v>65640</v>
      </c>
      <c r="I11934">
        <v>69900</v>
      </c>
      <c r="J11934">
        <v>74100</v>
      </c>
      <c r="K11934" t="s">
        <v>3094</v>
      </c>
      <c r="L11934">
        <v>155</v>
      </c>
      <c r="M11934">
        <v>60</v>
      </c>
      <c r="N11934" t="s">
        <v>3515</v>
      </c>
    </row>
    <row r="11935" spans="1:14" x14ac:dyDescent="0.2">
      <c r="A11935" t="s">
        <v>17694</v>
      </c>
      <c r="B11935">
        <v>39780</v>
      </c>
      <c r="C11935">
        <v>45420</v>
      </c>
      <c r="D11935">
        <v>51120</v>
      </c>
      <c r="E11935">
        <v>56760</v>
      </c>
      <c r="F11935">
        <v>61320</v>
      </c>
      <c r="G11935">
        <v>65880</v>
      </c>
      <c r="H11935">
        <v>70440</v>
      </c>
      <c r="I11935">
        <v>74940</v>
      </c>
      <c r="J11935">
        <v>79500</v>
      </c>
      <c r="K11935" t="s">
        <v>3094</v>
      </c>
      <c r="L11935">
        <v>157</v>
      </c>
      <c r="M11935">
        <v>60</v>
      </c>
      <c r="N11935" t="s">
        <v>3516</v>
      </c>
    </row>
    <row r="11936" spans="1:14" x14ac:dyDescent="0.2">
      <c r="A11936" t="s">
        <v>17695</v>
      </c>
      <c r="B11936">
        <v>37080</v>
      </c>
      <c r="C11936">
        <v>42360</v>
      </c>
      <c r="D11936">
        <v>47640</v>
      </c>
      <c r="E11936">
        <v>52920</v>
      </c>
      <c r="F11936">
        <v>57180</v>
      </c>
      <c r="G11936">
        <v>61440</v>
      </c>
      <c r="H11936">
        <v>65640</v>
      </c>
      <c r="I11936">
        <v>69900</v>
      </c>
      <c r="J11936">
        <v>74100</v>
      </c>
      <c r="K11936" t="s">
        <v>3094</v>
      </c>
      <c r="L11936">
        <v>159</v>
      </c>
      <c r="M11936">
        <v>60</v>
      </c>
      <c r="N11936" t="s">
        <v>3517</v>
      </c>
    </row>
    <row r="11937" spans="1:14" x14ac:dyDescent="0.2">
      <c r="A11937" t="s">
        <v>17696</v>
      </c>
      <c r="B11937">
        <v>37200</v>
      </c>
      <c r="C11937">
        <v>42480</v>
      </c>
      <c r="D11937">
        <v>47820</v>
      </c>
      <c r="E11937">
        <v>53100</v>
      </c>
      <c r="F11937">
        <v>57360</v>
      </c>
      <c r="G11937">
        <v>61620</v>
      </c>
      <c r="H11937">
        <v>65880</v>
      </c>
      <c r="I11937">
        <v>70140</v>
      </c>
      <c r="J11937">
        <v>74340</v>
      </c>
      <c r="K11937" t="s">
        <v>3094</v>
      </c>
      <c r="L11937">
        <v>161</v>
      </c>
      <c r="M11937">
        <v>60</v>
      </c>
      <c r="N11937" t="s">
        <v>3518</v>
      </c>
    </row>
    <row r="11938" spans="1:14" x14ac:dyDescent="0.2">
      <c r="A11938" t="s">
        <v>17697</v>
      </c>
      <c r="B11938">
        <v>52200</v>
      </c>
      <c r="C11938">
        <v>59640</v>
      </c>
      <c r="D11938">
        <v>67080</v>
      </c>
      <c r="E11938">
        <v>74520</v>
      </c>
      <c r="F11938">
        <v>80520</v>
      </c>
      <c r="G11938">
        <v>86460</v>
      </c>
      <c r="H11938">
        <v>92460</v>
      </c>
      <c r="I11938">
        <v>98400</v>
      </c>
      <c r="J11938">
        <v>104340</v>
      </c>
      <c r="K11938" t="s">
        <v>3094</v>
      </c>
      <c r="L11938">
        <v>163</v>
      </c>
      <c r="M11938">
        <v>60</v>
      </c>
      <c r="N11938" t="s">
        <v>3362</v>
      </c>
    </row>
    <row r="11939" spans="1:14" x14ac:dyDescent="0.2">
      <c r="A11939" t="s">
        <v>17698</v>
      </c>
      <c r="B11939">
        <v>37080</v>
      </c>
      <c r="C11939">
        <v>42360</v>
      </c>
      <c r="D11939">
        <v>47640</v>
      </c>
      <c r="E11939">
        <v>52920</v>
      </c>
      <c r="F11939">
        <v>57180</v>
      </c>
      <c r="G11939">
        <v>61440</v>
      </c>
      <c r="H11939">
        <v>65640</v>
      </c>
      <c r="I11939">
        <v>69900</v>
      </c>
      <c r="J11939">
        <v>74100</v>
      </c>
      <c r="K11939" t="s">
        <v>3094</v>
      </c>
      <c r="L11939">
        <v>165</v>
      </c>
      <c r="M11939">
        <v>60</v>
      </c>
      <c r="N11939" t="s">
        <v>3519</v>
      </c>
    </row>
    <row r="11940" spans="1:14" x14ac:dyDescent="0.2">
      <c r="A11940" t="s">
        <v>17699</v>
      </c>
      <c r="B11940">
        <v>37080</v>
      </c>
      <c r="C11940">
        <v>42360</v>
      </c>
      <c r="D11940">
        <v>47640</v>
      </c>
      <c r="E11940">
        <v>52920</v>
      </c>
      <c r="F11940">
        <v>57180</v>
      </c>
      <c r="G11940">
        <v>61440</v>
      </c>
      <c r="H11940">
        <v>65640</v>
      </c>
      <c r="I11940">
        <v>69900</v>
      </c>
      <c r="J11940">
        <v>74100</v>
      </c>
      <c r="K11940" t="s">
        <v>3094</v>
      </c>
      <c r="L11940">
        <v>167</v>
      </c>
      <c r="M11940">
        <v>60</v>
      </c>
      <c r="N11940" t="s">
        <v>3520</v>
      </c>
    </row>
    <row r="11941" spans="1:14" x14ac:dyDescent="0.2">
      <c r="A11941" t="s">
        <v>17700</v>
      </c>
      <c r="B11941">
        <v>38880</v>
      </c>
      <c r="C11941">
        <v>44400</v>
      </c>
      <c r="D11941">
        <v>49980</v>
      </c>
      <c r="E11941">
        <v>55500</v>
      </c>
      <c r="F11941">
        <v>59940</v>
      </c>
      <c r="G11941">
        <v>64380</v>
      </c>
      <c r="H11941">
        <v>68820</v>
      </c>
      <c r="I11941">
        <v>73260</v>
      </c>
      <c r="J11941">
        <v>77700</v>
      </c>
      <c r="K11941" t="s">
        <v>3094</v>
      </c>
      <c r="L11941">
        <v>169</v>
      </c>
      <c r="M11941">
        <v>60</v>
      </c>
      <c r="N11941" t="s">
        <v>3521</v>
      </c>
    </row>
    <row r="11942" spans="1:14" x14ac:dyDescent="0.2">
      <c r="A11942" t="s">
        <v>17701</v>
      </c>
      <c r="B11942">
        <v>52200</v>
      </c>
      <c r="C11942">
        <v>59640</v>
      </c>
      <c r="D11942">
        <v>67080</v>
      </c>
      <c r="E11942">
        <v>74520</v>
      </c>
      <c r="F11942">
        <v>80520</v>
      </c>
      <c r="G11942">
        <v>86460</v>
      </c>
      <c r="H11942">
        <v>92460</v>
      </c>
      <c r="I11942">
        <v>98400</v>
      </c>
      <c r="J11942">
        <v>104340</v>
      </c>
      <c r="K11942" t="s">
        <v>3094</v>
      </c>
      <c r="L11942">
        <v>171</v>
      </c>
      <c r="M11942">
        <v>60</v>
      </c>
      <c r="N11942" t="s">
        <v>3038</v>
      </c>
    </row>
    <row r="11943" spans="1:14" x14ac:dyDescent="0.2">
      <c r="A11943" t="s">
        <v>17702</v>
      </c>
      <c r="B11943">
        <v>37080</v>
      </c>
      <c r="C11943">
        <v>42360</v>
      </c>
      <c r="D11943">
        <v>47640</v>
      </c>
      <c r="E11943">
        <v>52920</v>
      </c>
      <c r="F11943">
        <v>57180</v>
      </c>
      <c r="G11943">
        <v>61440</v>
      </c>
      <c r="H11943">
        <v>65640</v>
      </c>
      <c r="I11943">
        <v>69900</v>
      </c>
      <c r="J11943">
        <v>74100</v>
      </c>
      <c r="K11943" t="s">
        <v>3094</v>
      </c>
      <c r="L11943">
        <v>173</v>
      </c>
      <c r="M11943">
        <v>60</v>
      </c>
      <c r="N11943" t="s">
        <v>3522</v>
      </c>
    </row>
    <row r="11944" spans="1:14" x14ac:dyDescent="0.2">
      <c r="A11944" t="s">
        <v>17703</v>
      </c>
      <c r="B11944">
        <v>26160</v>
      </c>
      <c r="C11944">
        <v>29880</v>
      </c>
      <c r="D11944">
        <v>33600</v>
      </c>
      <c r="E11944">
        <v>37320</v>
      </c>
      <c r="F11944">
        <v>40320</v>
      </c>
      <c r="G11944">
        <v>43320</v>
      </c>
      <c r="H11944">
        <v>46320</v>
      </c>
      <c r="I11944">
        <v>49320</v>
      </c>
      <c r="J11944">
        <v>52260</v>
      </c>
      <c r="K11944" t="s">
        <v>3095</v>
      </c>
      <c r="L11944">
        <v>1</v>
      </c>
      <c r="M11944">
        <v>60</v>
      </c>
      <c r="N11944" t="s">
        <v>3066</v>
      </c>
    </row>
    <row r="11945" spans="1:14" x14ac:dyDescent="0.2">
      <c r="A11945" t="s">
        <v>17704</v>
      </c>
      <c r="B11945">
        <v>26340</v>
      </c>
      <c r="C11945">
        <v>30120</v>
      </c>
      <c r="D11945">
        <v>33900</v>
      </c>
      <c r="E11945">
        <v>37620</v>
      </c>
      <c r="F11945">
        <v>40680</v>
      </c>
      <c r="G11945">
        <v>43680</v>
      </c>
      <c r="H11945">
        <v>46680</v>
      </c>
      <c r="I11945">
        <v>49680</v>
      </c>
      <c r="J11945">
        <v>52680</v>
      </c>
      <c r="K11945" t="s">
        <v>3095</v>
      </c>
      <c r="L11945">
        <v>3</v>
      </c>
      <c r="M11945">
        <v>60</v>
      </c>
      <c r="N11945" t="s">
        <v>3563</v>
      </c>
    </row>
    <row r="11946" spans="1:14" x14ac:dyDescent="0.2">
      <c r="A11946" t="s">
        <v>17705</v>
      </c>
      <c r="B11946">
        <v>26160</v>
      </c>
      <c r="C11946">
        <v>29880</v>
      </c>
      <c r="D11946">
        <v>33600</v>
      </c>
      <c r="E11946">
        <v>37320</v>
      </c>
      <c r="F11946">
        <v>40320</v>
      </c>
      <c r="G11946">
        <v>43320</v>
      </c>
      <c r="H11946">
        <v>46320</v>
      </c>
      <c r="I11946">
        <v>49320</v>
      </c>
      <c r="J11946">
        <v>52260</v>
      </c>
      <c r="K11946" t="s">
        <v>3095</v>
      </c>
      <c r="L11946">
        <v>5</v>
      </c>
      <c r="M11946">
        <v>60</v>
      </c>
      <c r="N11946" t="s">
        <v>3564</v>
      </c>
    </row>
    <row r="11947" spans="1:14" x14ac:dyDescent="0.2">
      <c r="A11947" t="s">
        <v>17706</v>
      </c>
      <c r="B11947">
        <v>26160</v>
      </c>
      <c r="C11947">
        <v>29880</v>
      </c>
      <c r="D11947">
        <v>33600</v>
      </c>
      <c r="E11947">
        <v>37320</v>
      </c>
      <c r="F11947">
        <v>40320</v>
      </c>
      <c r="G11947">
        <v>43320</v>
      </c>
      <c r="H11947">
        <v>46320</v>
      </c>
      <c r="I11947">
        <v>49320</v>
      </c>
      <c r="J11947">
        <v>52260</v>
      </c>
      <c r="K11947" t="s">
        <v>3095</v>
      </c>
      <c r="L11947">
        <v>7</v>
      </c>
      <c r="M11947">
        <v>60</v>
      </c>
      <c r="N11947" t="s">
        <v>3565</v>
      </c>
    </row>
    <row r="11948" spans="1:14" x14ac:dyDescent="0.2">
      <c r="A11948" t="s">
        <v>17707</v>
      </c>
      <c r="B11948">
        <v>26160</v>
      </c>
      <c r="C11948">
        <v>29880</v>
      </c>
      <c r="D11948">
        <v>33600</v>
      </c>
      <c r="E11948">
        <v>37320</v>
      </c>
      <c r="F11948">
        <v>40320</v>
      </c>
      <c r="G11948">
        <v>43320</v>
      </c>
      <c r="H11948">
        <v>46320</v>
      </c>
      <c r="I11948">
        <v>49320</v>
      </c>
      <c r="J11948">
        <v>52260</v>
      </c>
      <c r="K11948" t="s">
        <v>3095</v>
      </c>
      <c r="L11948">
        <v>9</v>
      </c>
      <c r="M11948">
        <v>60</v>
      </c>
      <c r="N11948" t="s">
        <v>3368</v>
      </c>
    </row>
    <row r="11949" spans="1:14" x14ac:dyDescent="0.2">
      <c r="A11949" t="s">
        <v>17708</v>
      </c>
      <c r="B11949">
        <v>26160</v>
      </c>
      <c r="C11949">
        <v>29880</v>
      </c>
      <c r="D11949">
        <v>33600</v>
      </c>
      <c r="E11949">
        <v>37320</v>
      </c>
      <c r="F11949">
        <v>40320</v>
      </c>
      <c r="G11949">
        <v>43320</v>
      </c>
      <c r="H11949">
        <v>46320</v>
      </c>
      <c r="I11949">
        <v>49320</v>
      </c>
      <c r="J11949">
        <v>52260</v>
      </c>
      <c r="K11949" t="s">
        <v>3095</v>
      </c>
      <c r="L11949">
        <v>11</v>
      </c>
      <c r="M11949">
        <v>60</v>
      </c>
      <c r="N11949" t="s">
        <v>3566</v>
      </c>
    </row>
    <row r="11950" spans="1:14" x14ac:dyDescent="0.2">
      <c r="A11950" t="s">
        <v>17709</v>
      </c>
      <c r="B11950">
        <v>26160</v>
      </c>
      <c r="C11950">
        <v>29880</v>
      </c>
      <c r="D11950">
        <v>33600</v>
      </c>
      <c r="E11950">
        <v>37320</v>
      </c>
      <c r="F11950">
        <v>40320</v>
      </c>
      <c r="G11950">
        <v>43320</v>
      </c>
      <c r="H11950">
        <v>46320</v>
      </c>
      <c r="I11950">
        <v>49320</v>
      </c>
      <c r="J11950">
        <v>52260</v>
      </c>
      <c r="K11950" t="s">
        <v>3095</v>
      </c>
      <c r="L11950">
        <v>13</v>
      </c>
      <c r="M11950">
        <v>60</v>
      </c>
      <c r="N11950" t="s">
        <v>3305</v>
      </c>
    </row>
    <row r="11951" spans="1:14" x14ac:dyDescent="0.2">
      <c r="A11951" t="s">
        <v>17710</v>
      </c>
      <c r="B11951">
        <v>28500</v>
      </c>
      <c r="C11951">
        <v>32580</v>
      </c>
      <c r="D11951">
        <v>36660</v>
      </c>
      <c r="E11951">
        <v>40680</v>
      </c>
      <c r="F11951">
        <v>43980</v>
      </c>
      <c r="G11951">
        <v>47220</v>
      </c>
      <c r="H11951">
        <v>50460</v>
      </c>
      <c r="I11951">
        <v>53700</v>
      </c>
      <c r="J11951">
        <v>57000</v>
      </c>
      <c r="K11951" t="s">
        <v>3095</v>
      </c>
      <c r="L11951">
        <v>15</v>
      </c>
      <c r="M11951">
        <v>60</v>
      </c>
      <c r="N11951" t="s">
        <v>3371</v>
      </c>
    </row>
    <row r="11952" spans="1:14" x14ac:dyDescent="0.2">
      <c r="A11952" t="s">
        <v>17711</v>
      </c>
      <c r="B11952">
        <v>26160</v>
      </c>
      <c r="C11952">
        <v>29880</v>
      </c>
      <c r="D11952">
        <v>33600</v>
      </c>
      <c r="E11952">
        <v>37320</v>
      </c>
      <c r="F11952">
        <v>40320</v>
      </c>
      <c r="G11952">
        <v>43320</v>
      </c>
      <c r="H11952">
        <v>46320</v>
      </c>
      <c r="I11952">
        <v>49320</v>
      </c>
      <c r="J11952">
        <v>52260</v>
      </c>
      <c r="K11952" t="s">
        <v>3095</v>
      </c>
      <c r="L11952">
        <v>17</v>
      </c>
      <c r="M11952">
        <v>60</v>
      </c>
      <c r="N11952" t="s">
        <v>3761</v>
      </c>
    </row>
    <row r="11953" spans="1:14" x14ac:dyDescent="0.2">
      <c r="A11953" t="s">
        <v>17712</v>
      </c>
      <c r="B11953">
        <v>26160</v>
      </c>
      <c r="C11953">
        <v>29880</v>
      </c>
      <c r="D11953">
        <v>33600</v>
      </c>
      <c r="E11953">
        <v>37320</v>
      </c>
      <c r="F11953">
        <v>40320</v>
      </c>
      <c r="G11953">
        <v>43320</v>
      </c>
      <c r="H11953">
        <v>46320</v>
      </c>
      <c r="I11953">
        <v>49320</v>
      </c>
      <c r="J11953">
        <v>52260</v>
      </c>
      <c r="K11953" t="s">
        <v>3095</v>
      </c>
      <c r="L11953">
        <v>19</v>
      </c>
      <c r="M11953">
        <v>60</v>
      </c>
      <c r="N11953" t="s">
        <v>3309</v>
      </c>
    </row>
    <row r="11954" spans="1:14" x14ac:dyDescent="0.2">
      <c r="A11954" t="s">
        <v>17713</v>
      </c>
      <c r="B11954">
        <v>26160</v>
      </c>
      <c r="C11954">
        <v>29880</v>
      </c>
      <c r="D11954">
        <v>33600</v>
      </c>
      <c r="E11954">
        <v>37320</v>
      </c>
      <c r="F11954">
        <v>40320</v>
      </c>
      <c r="G11954">
        <v>43320</v>
      </c>
      <c r="H11954">
        <v>46320</v>
      </c>
      <c r="I11954">
        <v>49320</v>
      </c>
      <c r="J11954">
        <v>52260</v>
      </c>
      <c r="K11954" t="s">
        <v>3095</v>
      </c>
      <c r="L11954">
        <v>21</v>
      </c>
      <c r="M11954">
        <v>60</v>
      </c>
      <c r="N11954" t="s">
        <v>3619</v>
      </c>
    </row>
    <row r="11955" spans="1:14" x14ac:dyDescent="0.2">
      <c r="A11955" t="s">
        <v>17714</v>
      </c>
      <c r="B11955">
        <v>27000</v>
      </c>
      <c r="C11955">
        <v>30840</v>
      </c>
      <c r="D11955">
        <v>34680</v>
      </c>
      <c r="E11955">
        <v>38520</v>
      </c>
      <c r="F11955">
        <v>41640</v>
      </c>
      <c r="G11955">
        <v>44700</v>
      </c>
      <c r="H11955">
        <v>47820</v>
      </c>
      <c r="I11955">
        <v>50880</v>
      </c>
      <c r="J11955">
        <v>53940</v>
      </c>
      <c r="K11955" t="s">
        <v>3095</v>
      </c>
      <c r="L11955">
        <v>23</v>
      </c>
      <c r="M11955">
        <v>60</v>
      </c>
      <c r="N11955" t="s">
        <v>3310</v>
      </c>
    </row>
    <row r="11956" spans="1:14" x14ac:dyDescent="0.2">
      <c r="A11956" t="s">
        <v>17715</v>
      </c>
      <c r="B11956">
        <v>26160</v>
      </c>
      <c r="C11956">
        <v>29880</v>
      </c>
      <c r="D11956">
        <v>33600</v>
      </c>
      <c r="E11956">
        <v>37320</v>
      </c>
      <c r="F11956">
        <v>40320</v>
      </c>
      <c r="G11956">
        <v>43320</v>
      </c>
      <c r="H11956">
        <v>46320</v>
      </c>
      <c r="I11956">
        <v>49320</v>
      </c>
      <c r="J11956">
        <v>52260</v>
      </c>
      <c r="K11956" t="s">
        <v>3095</v>
      </c>
      <c r="L11956">
        <v>25</v>
      </c>
      <c r="M11956">
        <v>60</v>
      </c>
      <c r="N11956" t="s">
        <v>3311</v>
      </c>
    </row>
    <row r="11957" spans="1:14" x14ac:dyDescent="0.2">
      <c r="A11957" t="s">
        <v>17716</v>
      </c>
      <c r="B11957">
        <v>26160</v>
      </c>
      <c r="C11957">
        <v>29880</v>
      </c>
      <c r="D11957">
        <v>33600</v>
      </c>
      <c r="E11957">
        <v>37320</v>
      </c>
      <c r="F11957">
        <v>40320</v>
      </c>
      <c r="G11957">
        <v>43320</v>
      </c>
      <c r="H11957">
        <v>46320</v>
      </c>
      <c r="I11957">
        <v>49320</v>
      </c>
      <c r="J11957">
        <v>52260</v>
      </c>
      <c r="K11957" t="s">
        <v>3095</v>
      </c>
      <c r="L11957">
        <v>27</v>
      </c>
      <c r="M11957">
        <v>60</v>
      </c>
      <c r="N11957" t="s">
        <v>3620</v>
      </c>
    </row>
    <row r="11958" spans="1:14" x14ac:dyDescent="0.2">
      <c r="A11958" t="s">
        <v>17717</v>
      </c>
      <c r="B11958">
        <v>33600</v>
      </c>
      <c r="C11958">
        <v>38400</v>
      </c>
      <c r="D11958">
        <v>43200</v>
      </c>
      <c r="E11958">
        <v>47940</v>
      </c>
      <c r="F11958">
        <v>51780</v>
      </c>
      <c r="G11958">
        <v>55620</v>
      </c>
      <c r="H11958">
        <v>59460</v>
      </c>
      <c r="I11958">
        <v>63300</v>
      </c>
      <c r="J11958">
        <v>67140</v>
      </c>
      <c r="K11958" t="s">
        <v>3095</v>
      </c>
      <c r="L11958">
        <v>29</v>
      </c>
      <c r="M11958">
        <v>60</v>
      </c>
      <c r="N11958" t="s">
        <v>3621</v>
      </c>
    </row>
    <row r="11959" spans="1:14" x14ac:dyDescent="0.2">
      <c r="A11959" t="s">
        <v>17718</v>
      </c>
      <c r="B11959">
        <v>26160</v>
      </c>
      <c r="C11959">
        <v>29880</v>
      </c>
      <c r="D11959">
        <v>33600</v>
      </c>
      <c r="E11959">
        <v>37320</v>
      </c>
      <c r="F11959">
        <v>40320</v>
      </c>
      <c r="G11959">
        <v>43320</v>
      </c>
      <c r="H11959">
        <v>46320</v>
      </c>
      <c r="I11959">
        <v>49320</v>
      </c>
      <c r="J11959">
        <v>52260</v>
      </c>
      <c r="K11959" t="s">
        <v>3095</v>
      </c>
      <c r="L11959">
        <v>31</v>
      </c>
      <c r="M11959">
        <v>60</v>
      </c>
      <c r="N11959" t="s">
        <v>3317</v>
      </c>
    </row>
    <row r="11960" spans="1:14" x14ac:dyDescent="0.2">
      <c r="A11960" t="s">
        <v>17719</v>
      </c>
      <c r="B11960">
        <v>34020</v>
      </c>
      <c r="C11960">
        <v>38880</v>
      </c>
      <c r="D11960">
        <v>43740</v>
      </c>
      <c r="E11960">
        <v>48600</v>
      </c>
      <c r="F11960">
        <v>52500</v>
      </c>
      <c r="G11960">
        <v>56400</v>
      </c>
      <c r="H11960">
        <v>60300</v>
      </c>
      <c r="I11960">
        <v>64200</v>
      </c>
      <c r="J11960">
        <v>68040</v>
      </c>
      <c r="K11960" t="s">
        <v>3095</v>
      </c>
      <c r="L11960">
        <v>33</v>
      </c>
      <c r="M11960">
        <v>60</v>
      </c>
      <c r="N11960" t="s">
        <v>4229</v>
      </c>
    </row>
    <row r="11961" spans="1:14" x14ac:dyDescent="0.2">
      <c r="A11961" t="s">
        <v>17720</v>
      </c>
      <c r="B11961">
        <v>27960</v>
      </c>
      <c r="C11961">
        <v>31920</v>
      </c>
      <c r="D11961">
        <v>35940</v>
      </c>
      <c r="E11961">
        <v>39900</v>
      </c>
      <c r="F11961">
        <v>43140</v>
      </c>
      <c r="G11961">
        <v>46320</v>
      </c>
      <c r="H11961">
        <v>49500</v>
      </c>
      <c r="I11961">
        <v>52680</v>
      </c>
      <c r="J11961">
        <v>55860</v>
      </c>
      <c r="K11961" t="s">
        <v>3095</v>
      </c>
      <c r="L11961">
        <v>35</v>
      </c>
      <c r="M11961">
        <v>60</v>
      </c>
      <c r="N11961" t="s">
        <v>3622</v>
      </c>
    </row>
    <row r="11962" spans="1:14" x14ac:dyDescent="0.2">
      <c r="A11962" t="s">
        <v>17721</v>
      </c>
      <c r="B11962">
        <v>26160</v>
      </c>
      <c r="C11962">
        <v>29880</v>
      </c>
      <c r="D11962">
        <v>33600</v>
      </c>
      <c r="E11962">
        <v>37320</v>
      </c>
      <c r="F11962">
        <v>40320</v>
      </c>
      <c r="G11962">
        <v>43320</v>
      </c>
      <c r="H11962">
        <v>46320</v>
      </c>
      <c r="I11962">
        <v>49320</v>
      </c>
      <c r="J11962">
        <v>52260</v>
      </c>
      <c r="K11962" t="s">
        <v>3095</v>
      </c>
      <c r="L11962">
        <v>37</v>
      </c>
      <c r="M11962">
        <v>60</v>
      </c>
      <c r="N11962" t="s">
        <v>3327</v>
      </c>
    </row>
    <row r="11963" spans="1:14" x14ac:dyDescent="0.2">
      <c r="A11963" t="s">
        <v>17722</v>
      </c>
      <c r="B11963">
        <v>27000</v>
      </c>
      <c r="C11963">
        <v>30840</v>
      </c>
      <c r="D11963">
        <v>34680</v>
      </c>
      <c r="E11963">
        <v>38520</v>
      </c>
      <c r="F11963">
        <v>41640</v>
      </c>
      <c r="G11963">
        <v>44700</v>
      </c>
      <c r="H11963">
        <v>47820</v>
      </c>
      <c r="I11963">
        <v>50880</v>
      </c>
      <c r="J11963">
        <v>53940</v>
      </c>
      <c r="K11963" t="s">
        <v>3095</v>
      </c>
      <c r="L11963">
        <v>39</v>
      </c>
      <c r="M11963">
        <v>60</v>
      </c>
      <c r="N11963" t="s">
        <v>3623</v>
      </c>
    </row>
    <row r="11964" spans="1:14" x14ac:dyDescent="0.2">
      <c r="A11964" t="s">
        <v>17723</v>
      </c>
      <c r="B11964">
        <v>29280</v>
      </c>
      <c r="C11964">
        <v>33420</v>
      </c>
      <c r="D11964">
        <v>37620</v>
      </c>
      <c r="E11964">
        <v>41760</v>
      </c>
      <c r="F11964">
        <v>45120</v>
      </c>
      <c r="G11964">
        <v>48480</v>
      </c>
      <c r="H11964">
        <v>51840</v>
      </c>
      <c r="I11964">
        <v>55140</v>
      </c>
      <c r="J11964">
        <v>58500</v>
      </c>
      <c r="K11964" t="s">
        <v>3095</v>
      </c>
      <c r="L11964">
        <v>41</v>
      </c>
      <c r="M11964">
        <v>60</v>
      </c>
      <c r="N11964" t="s">
        <v>3329</v>
      </c>
    </row>
    <row r="11965" spans="1:14" x14ac:dyDescent="0.2">
      <c r="A11965" t="s">
        <v>17724</v>
      </c>
      <c r="B11965">
        <v>26160</v>
      </c>
      <c r="C11965">
        <v>29880</v>
      </c>
      <c r="D11965">
        <v>33600</v>
      </c>
      <c r="E11965">
        <v>37320</v>
      </c>
      <c r="F11965">
        <v>40320</v>
      </c>
      <c r="G11965">
        <v>43320</v>
      </c>
      <c r="H11965">
        <v>46320</v>
      </c>
      <c r="I11965">
        <v>49320</v>
      </c>
      <c r="J11965">
        <v>52260</v>
      </c>
      <c r="K11965" t="s">
        <v>3095</v>
      </c>
      <c r="L11965">
        <v>43</v>
      </c>
      <c r="M11965">
        <v>60</v>
      </c>
      <c r="N11965" t="s">
        <v>3624</v>
      </c>
    </row>
    <row r="11966" spans="1:14" x14ac:dyDescent="0.2">
      <c r="A11966" t="s">
        <v>17725</v>
      </c>
      <c r="B11966">
        <v>30000</v>
      </c>
      <c r="C11966">
        <v>34320</v>
      </c>
      <c r="D11966">
        <v>38580</v>
      </c>
      <c r="E11966">
        <v>42840</v>
      </c>
      <c r="F11966">
        <v>46320</v>
      </c>
      <c r="G11966">
        <v>49740</v>
      </c>
      <c r="H11966">
        <v>53160</v>
      </c>
      <c r="I11966">
        <v>56580</v>
      </c>
      <c r="J11966">
        <v>60000</v>
      </c>
      <c r="K11966" t="s">
        <v>3095</v>
      </c>
      <c r="L11966">
        <v>45</v>
      </c>
      <c r="M11966">
        <v>60</v>
      </c>
      <c r="N11966" t="s">
        <v>2977</v>
      </c>
    </row>
    <row r="11967" spans="1:14" x14ac:dyDescent="0.2">
      <c r="A11967" t="s">
        <v>17726</v>
      </c>
      <c r="B11967">
        <v>30000</v>
      </c>
      <c r="C11967">
        <v>34320</v>
      </c>
      <c r="D11967">
        <v>38580</v>
      </c>
      <c r="E11967">
        <v>42840</v>
      </c>
      <c r="F11967">
        <v>46320</v>
      </c>
      <c r="G11967">
        <v>49740</v>
      </c>
      <c r="H11967">
        <v>53160</v>
      </c>
      <c r="I11967">
        <v>56580</v>
      </c>
      <c r="J11967">
        <v>60000</v>
      </c>
      <c r="K11967" t="s">
        <v>3095</v>
      </c>
      <c r="L11967">
        <v>47</v>
      </c>
      <c r="M11967">
        <v>60</v>
      </c>
      <c r="N11967" t="s">
        <v>3009</v>
      </c>
    </row>
    <row r="11968" spans="1:14" x14ac:dyDescent="0.2">
      <c r="A11968" t="s">
        <v>17727</v>
      </c>
      <c r="B11968">
        <v>33600</v>
      </c>
      <c r="C11968">
        <v>38400</v>
      </c>
      <c r="D11968">
        <v>43200</v>
      </c>
      <c r="E11968">
        <v>47940</v>
      </c>
      <c r="F11968">
        <v>51780</v>
      </c>
      <c r="G11968">
        <v>55620</v>
      </c>
      <c r="H11968">
        <v>59460</v>
      </c>
      <c r="I11968">
        <v>63300</v>
      </c>
      <c r="J11968">
        <v>67140</v>
      </c>
      <c r="K11968" t="s">
        <v>3095</v>
      </c>
      <c r="L11968">
        <v>49</v>
      </c>
      <c r="M11968">
        <v>60</v>
      </c>
      <c r="N11968" t="s">
        <v>3625</v>
      </c>
    </row>
    <row r="11969" spans="1:14" x14ac:dyDescent="0.2">
      <c r="A11969" t="s">
        <v>17728</v>
      </c>
      <c r="B11969">
        <v>26160</v>
      </c>
      <c r="C11969">
        <v>29880</v>
      </c>
      <c r="D11969">
        <v>33600</v>
      </c>
      <c r="E11969">
        <v>37320</v>
      </c>
      <c r="F11969">
        <v>40320</v>
      </c>
      <c r="G11969">
        <v>43320</v>
      </c>
      <c r="H11969">
        <v>46320</v>
      </c>
      <c r="I11969">
        <v>49320</v>
      </c>
      <c r="J11969">
        <v>52260</v>
      </c>
      <c r="K11969" t="s">
        <v>3095</v>
      </c>
      <c r="L11969">
        <v>51</v>
      </c>
      <c r="M11969">
        <v>60</v>
      </c>
      <c r="N11969" t="s">
        <v>4243</v>
      </c>
    </row>
    <row r="11970" spans="1:14" x14ac:dyDescent="0.2">
      <c r="A11970" t="s">
        <v>17729</v>
      </c>
      <c r="B11970">
        <v>26160</v>
      </c>
      <c r="C11970">
        <v>29880</v>
      </c>
      <c r="D11970">
        <v>33600</v>
      </c>
      <c r="E11970">
        <v>37320</v>
      </c>
      <c r="F11970">
        <v>40320</v>
      </c>
      <c r="G11970">
        <v>43320</v>
      </c>
      <c r="H11970">
        <v>46320</v>
      </c>
      <c r="I11970">
        <v>49320</v>
      </c>
      <c r="J11970">
        <v>52260</v>
      </c>
      <c r="K11970" t="s">
        <v>3095</v>
      </c>
      <c r="L11970">
        <v>53</v>
      </c>
      <c r="M11970">
        <v>60</v>
      </c>
      <c r="N11970" t="s">
        <v>3626</v>
      </c>
    </row>
    <row r="11971" spans="1:14" x14ac:dyDescent="0.2">
      <c r="A11971" t="s">
        <v>17730</v>
      </c>
      <c r="B11971">
        <v>26160</v>
      </c>
      <c r="C11971">
        <v>29880</v>
      </c>
      <c r="D11971">
        <v>33600</v>
      </c>
      <c r="E11971">
        <v>37320</v>
      </c>
      <c r="F11971">
        <v>40320</v>
      </c>
      <c r="G11971">
        <v>43320</v>
      </c>
      <c r="H11971">
        <v>46320</v>
      </c>
      <c r="I11971">
        <v>49320</v>
      </c>
      <c r="J11971">
        <v>52260</v>
      </c>
      <c r="K11971" t="s">
        <v>3095</v>
      </c>
      <c r="L11971">
        <v>55</v>
      </c>
      <c r="M11971">
        <v>60</v>
      </c>
      <c r="N11971" t="s">
        <v>3627</v>
      </c>
    </row>
    <row r="11972" spans="1:14" x14ac:dyDescent="0.2">
      <c r="A11972" t="s">
        <v>17731</v>
      </c>
      <c r="B11972">
        <v>26280</v>
      </c>
      <c r="C11972">
        <v>30000</v>
      </c>
      <c r="D11972">
        <v>33780</v>
      </c>
      <c r="E11972">
        <v>37500</v>
      </c>
      <c r="F11972">
        <v>40500</v>
      </c>
      <c r="G11972">
        <v>43500</v>
      </c>
      <c r="H11972">
        <v>46500</v>
      </c>
      <c r="I11972">
        <v>49500</v>
      </c>
      <c r="J11972">
        <v>52500</v>
      </c>
      <c r="K11972" t="s">
        <v>3095</v>
      </c>
      <c r="L11972">
        <v>57</v>
      </c>
      <c r="M11972">
        <v>60</v>
      </c>
      <c r="N11972" t="s">
        <v>3628</v>
      </c>
    </row>
    <row r="11973" spans="1:14" x14ac:dyDescent="0.2">
      <c r="A11973" t="s">
        <v>17732</v>
      </c>
      <c r="B11973">
        <v>32700</v>
      </c>
      <c r="C11973">
        <v>37380</v>
      </c>
      <c r="D11973">
        <v>42060</v>
      </c>
      <c r="E11973">
        <v>46680</v>
      </c>
      <c r="F11973">
        <v>50460</v>
      </c>
      <c r="G11973">
        <v>54180</v>
      </c>
      <c r="H11973">
        <v>57900</v>
      </c>
      <c r="I11973">
        <v>61620</v>
      </c>
      <c r="J11973">
        <v>65400</v>
      </c>
      <c r="K11973" t="s">
        <v>3095</v>
      </c>
      <c r="L11973">
        <v>59</v>
      </c>
      <c r="M11973">
        <v>60</v>
      </c>
      <c r="N11973" t="s">
        <v>3333</v>
      </c>
    </row>
    <row r="11974" spans="1:14" x14ac:dyDescent="0.2">
      <c r="A11974" t="s">
        <v>17733</v>
      </c>
      <c r="B11974">
        <v>26160</v>
      </c>
      <c r="C11974">
        <v>29880</v>
      </c>
      <c r="D11974">
        <v>33600</v>
      </c>
      <c r="E11974">
        <v>37320</v>
      </c>
      <c r="F11974">
        <v>40320</v>
      </c>
      <c r="G11974">
        <v>43320</v>
      </c>
      <c r="H11974">
        <v>46320</v>
      </c>
      <c r="I11974">
        <v>49320</v>
      </c>
      <c r="J11974">
        <v>52260</v>
      </c>
      <c r="K11974" t="s">
        <v>3095</v>
      </c>
      <c r="L11974">
        <v>61</v>
      </c>
      <c r="M11974">
        <v>60</v>
      </c>
      <c r="N11974" t="s">
        <v>3572</v>
      </c>
    </row>
    <row r="11975" spans="1:14" x14ac:dyDescent="0.2">
      <c r="A11975" t="s">
        <v>17734</v>
      </c>
      <c r="B11975">
        <v>26160</v>
      </c>
      <c r="C11975">
        <v>29880</v>
      </c>
      <c r="D11975">
        <v>33600</v>
      </c>
      <c r="E11975">
        <v>37320</v>
      </c>
      <c r="F11975">
        <v>40320</v>
      </c>
      <c r="G11975">
        <v>43320</v>
      </c>
      <c r="H11975">
        <v>46320</v>
      </c>
      <c r="I11975">
        <v>49320</v>
      </c>
      <c r="J11975">
        <v>52260</v>
      </c>
      <c r="K11975" t="s">
        <v>3095</v>
      </c>
      <c r="L11975">
        <v>63</v>
      </c>
      <c r="M11975">
        <v>60</v>
      </c>
      <c r="N11975" t="s">
        <v>3334</v>
      </c>
    </row>
    <row r="11976" spans="1:14" x14ac:dyDescent="0.2">
      <c r="A11976" t="s">
        <v>17735</v>
      </c>
      <c r="B11976">
        <v>26160</v>
      </c>
      <c r="C11976">
        <v>29880</v>
      </c>
      <c r="D11976">
        <v>33600</v>
      </c>
      <c r="E11976">
        <v>37320</v>
      </c>
      <c r="F11976">
        <v>40320</v>
      </c>
      <c r="G11976">
        <v>43320</v>
      </c>
      <c r="H11976">
        <v>46320</v>
      </c>
      <c r="I11976">
        <v>49320</v>
      </c>
      <c r="J11976">
        <v>52260</v>
      </c>
      <c r="K11976" t="s">
        <v>3095</v>
      </c>
      <c r="L11976">
        <v>65</v>
      </c>
      <c r="M11976">
        <v>60</v>
      </c>
      <c r="N11976" t="s">
        <v>3629</v>
      </c>
    </row>
    <row r="11977" spans="1:14" x14ac:dyDescent="0.2">
      <c r="A11977" t="s">
        <v>17736</v>
      </c>
      <c r="B11977">
        <v>26160</v>
      </c>
      <c r="C11977">
        <v>29880</v>
      </c>
      <c r="D11977">
        <v>33600</v>
      </c>
      <c r="E11977">
        <v>37320</v>
      </c>
      <c r="F11977">
        <v>40320</v>
      </c>
      <c r="G11977">
        <v>43320</v>
      </c>
      <c r="H11977">
        <v>46320</v>
      </c>
      <c r="I11977">
        <v>49320</v>
      </c>
      <c r="J11977">
        <v>52260</v>
      </c>
      <c r="K11977" t="s">
        <v>3095</v>
      </c>
      <c r="L11977">
        <v>67</v>
      </c>
      <c r="M11977">
        <v>60</v>
      </c>
      <c r="N11977" t="s">
        <v>3575</v>
      </c>
    </row>
    <row r="11978" spans="1:14" x14ac:dyDescent="0.2">
      <c r="A11978" t="s">
        <v>17737</v>
      </c>
      <c r="B11978">
        <v>26160</v>
      </c>
      <c r="C11978">
        <v>29880</v>
      </c>
      <c r="D11978">
        <v>33600</v>
      </c>
      <c r="E11978">
        <v>37320</v>
      </c>
      <c r="F11978">
        <v>40320</v>
      </c>
      <c r="G11978">
        <v>43320</v>
      </c>
      <c r="H11978">
        <v>46320</v>
      </c>
      <c r="I11978">
        <v>49320</v>
      </c>
      <c r="J11978">
        <v>52260</v>
      </c>
      <c r="K11978" t="s">
        <v>3095</v>
      </c>
      <c r="L11978">
        <v>69</v>
      </c>
      <c r="M11978">
        <v>60</v>
      </c>
      <c r="N11978" t="s">
        <v>3630</v>
      </c>
    </row>
    <row r="11979" spans="1:14" x14ac:dyDescent="0.2">
      <c r="A11979" t="s">
        <v>17738</v>
      </c>
      <c r="B11979">
        <v>32040</v>
      </c>
      <c r="C11979">
        <v>36600</v>
      </c>
      <c r="D11979">
        <v>41160</v>
      </c>
      <c r="E11979">
        <v>45720</v>
      </c>
      <c r="F11979">
        <v>49380</v>
      </c>
      <c r="G11979">
        <v>53040</v>
      </c>
      <c r="H11979">
        <v>56700</v>
      </c>
      <c r="I11979">
        <v>60360</v>
      </c>
      <c r="J11979">
        <v>64020</v>
      </c>
      <c r="K11979" t="s">
        <v>3095</v>
      </c>
      <c r="L11979">
        <v>71</v>
      </c>
      <c r="M11979">
        <v>60</v>
      </c>
      <c r="N11979" t="s">
        <v>3393</v>
      </c>
    </row>
    <row r="11980" spans="1:14" x14ac:dyDescent="0.2">
      <c r="A11980" t="s">
        <v>17739</v>
      </c>
      <c r="B11980">
        <v>27960</v>
      </c>
      <c r="C11980">
        <v>31920</v>
      </c>
      <c r="D11980">
        <v>35940</v>
      </c>
      <c r="E11980">
        <v>39900</v>
      </c>
      <c r="F11980">
        <v>43140</v>
      </c>
      <c r="G11980">
        <v>46320</v>
      </c>
      <c r="H11980">
        <v>49500</v>
      </c>
      <c r="I11980">
        <v>52680</v>
      </c>
      <c r="J11980">
        <v>55860</v>
      </c>
      <c r="K11980" t="s">
        <v>3095</v>
      </c>
      <c r="L11980">
        <v>73</v>
      </c>
      <c r="M11980">
        <v>60</v>
      </c>
      <c r="N11980" t="s">
        <v>3335</v>
      </c>
    </row>
    <row r="11981" spans="1:14" x14ac:dyDescent="0.2">
      <c r="A11981" t="s">
        <v>17740</v>
      </c>
      <c r="B11981">
        <v>26160</v>
      </c>
      <c r="C11981">
        <v>29880</v>
      </c>
      <c r="D11981">
        <v>33600</v>
      </c>
      <c r="E11981">
        <v>37320</v>
      </c>
      <c r="F11981">
        <v>40320</v>
      </c>
      <c r="G11981">
        <v>43320</v>
      </c>
      <c r="H11981">
        <v>46320</v>
      </c>
      <c r="I11981">
        <v>49320</v>
      </c>
      <c r="J11981">
        <v>52260</v>
      </c>
      <c r="K11981" t="s">
        <v>3095</v>
      </c>
      <c r="L11981">
        <v>75</v>
      </c>
      <c r="M11981">
        <v>60</v>
      </c>
      <c r="N11981" t="s">
        <v>3336</v>
      </c>
    </row>
    <row r="11982" spans="1:14" x14ac:dyDescent="0.2">
      <c r="A11982" t="s">
        <v>17741</v>
      </c>
      <c r="B11982">
        <v>27000</v>
      </c>
      <c r="C11982">
        <v>30840</v>
      </c>
      <c r="D11982">
        <v>34680</v>
      </c>
      <c r="E11982">
        <v>38520</v>
      </c>
      <c r="F11982">
        <v>41640</v>
      </c>
      <c r="G11982">
        <v>44700</v>
      </c>
      <c r="H11982">
        <v>47820</v>
      </c>
      <c r="I11982">
        <v>50880</v>
      </c>
      <c r="J11982">
        <v>53940</v>
      </c>
      <c r="K11982" t="s">
        <v>3095</v>
      </c>
      <c r="L11982">
        <v>77</v>
      </c>
      <c r="M11982">
        <v>60</v>
      </c>
      <c r="N11982" t="s">
        <v>3337</v>
      </c>
    </row>
    <row r="11983" spans="1:14" x14ac:dyDescent="0.2">
      <c r="A11983" t="s">
        <v>17742</v>
      </c>
      <c r="B11983">
        <v>26160</v>
      </c>
      <c r="C11983">
        <v>29880</v>
      </c>
      <c r="D11983">
        <v>33600</v>
      </c>
      <c r="E11983">
        <v>37320</v>
      </c>
      <c r="F11983">
        <v>40320</v>
      </c>
      <c r="G11983">
        <v>43320</v>
      </c>
      <c r="H11983">
        <v>46320</v>
      </c>
      <c r="I11983">
        <v>49320</v>
      </c>
      <c r="J11983">
        <v>52260</v>
      </c>
      <c r="K11983" t="s">
        <v>3095</v>
      </c>
      <c r="L11983">
        <v>79</v>
      </c>
      <c r="M11983">
        <v>60</v>
      </c>
      <c r="N11983" t="s">
        <v>3631</v>
      </c>
    </row>
    <row r="11984" spans="1:14" x14ac:dyDescent="0.2">
      <c r="A11984" t="s">
        <v>17743</v>
      </c>
      <c r="B11984">
        <v>28920</v>
      </c>
      <c r="C11984">
        <v>33060</v>
      </c>
      <c r="D11984">
        <v>37200</v>
      </c>
      <c r="E11984">
        <v>41280</v>
      </c>
      <c r="F11984">
        <v>44640</v>
      </c>
      <c r="G11984">
        <v>47940</v>
      </c>
      <c r="H11984">
        <v>51240</v>
      </c>
      <c r="I11984">
        <v>54540</v>
      </c>
      <c r="J11984">
        <v>57840</v>
      </c>
      <c r="K11984" t="s">
        <v>3095</v>
      </c>
      <c r="L11984">
        <v>81</v>
      </c>
      <c r="M11984">
        <v>60</v>
      </c>
      <c r="N11984" t="s">
        <v>3338</v>
      </c>
    </row>
    <row r="11985" spans="1:14" x14ac:dyDescent="0.2">
      <c r="A11985" t="s">
        <v>17744</v>
      </c>
      <c r="B11985">
        <v>26160</v>
      </c>
      <c r="C11985">
        <v>29880</v>
      </c>
      <c r="D11985">
        <v>33600</v>
      </c>
      <c r="E11985">
        <v>37320</v>
      </c>
      <c r="F11985">
        <v>40320</v>
      </c>
      <c r="G11985">
        <v>43320</v>
      </c>
      <c r="H11985">
        <v>46320</v>
      </c>
      <c r="I11985">
        <v>49320</v>
      </c>
      <c r="J11985">
        <v>52260</v>
      </c>
      <c r="K11985" t="s">
        <v>3095</v>
      </c>
      <c r="L11985">
        <v>83</v>
      </c>
      <c r="M11985">
        <v>60</v>
      </c>
      <c r="N11985" t="s">
        <v>3632</v>
      </c>
    </row>
    <row r="11986" spans="1:14" x14ac:dyDescent="0.2">
      <c r="A11986" t="s">
        <v>17745</v>
      </c>
      <c r="B11986">
        <v>27480</v>
      </c>
      <c r="C11986">
        <v>31440</v>
      </c>
      <c r="D11986">
        <v>35340</v>
      </c>
      <c r="E11986">
        <v>39240</v>
      </c>
      <c r="F11986">
        <v>42420</v>
      </c>
      <c r="G11986">
        <v>45540</v>
      </c>
      <c r="H11986">
        <v>48660</v>
      </c>
      <c r="I11986">
        <v>51840</v>
      </c>
      <c r="J11986">
        <v>54960</v>
      </c>
      <c r="K11986" t="s">
        <v>3095</v>
      </c>
      <c r="L11986">
        <v>85</v>
      </c>
      <c r="M11986">
        <v>60</v>
      </c>
      <c r="N11986" t="s">
        <v>3394</v>
      </c>
    </row>
    <row r="11987" spans="1:14" x14ac:dyDescent="0.2">
      <c r="A11987" t="s">
        <v>17746</v>
      </c>
      <c r="B11987">
        <v>30420</v>
      </c>
      <c r="C11987">
        <v>34800</v>
      </c>
      <c r="D11987">
        <v>39120</v>
      </c>
      <c r="E11987">
        <v>43440</v>
      </c>
      <c r="F11987">
        <v>46920</v>
      </c>
      <c r="G11987">
        <v>50400</v>
      </c>
      <c r="H11987">
        <v>53880</v>
      </c>
      <c r="I11987">
        <v>57360</v>
      </c>
      <c r="J11987">
        <v>60840</v>
      </c>
      <c r="K11987" t="s">
        <v>3095</v>
      </c>
      <c r="L11987">
        <v>87</v>
      </c>
      <c r="M11987">
        <v>60</v>
      </c>
      <c r="N11987" t="s">
        <v>3340</v>
      </c>
    </row>
    <row r="11988" spans="1:14" x14ac:dyDescent="0.2">
      <c r="A11988" t="s">
        <v>17747</v>
      </c>
      <c r="B11988">
        <v>33600</v>
      </c>
      <c r="C11988">
        <v>38400</v>
      </c>
      <c r="D11988">
        <v>43200</v>
      </c>
      <c r="E11988">
        <v>47940</v>
      </c>
      <c r="F11988">
        <v>51780</v>
      </c>
      <c r="G11988">
        <v>55620</v>
      </c>
      <c r="H11988">
        <v>59460</v>
      </c>
      <c r="I11988">
        <v>63300</v>
      </c>
      <c r="J11988">
        <v>67140</v>
      </c>
      <c r="K11988" t="s">
        <v>3095</v>
      </c>
      <c r="L11988">
        <v>89</v>
      </c>
      <c r="M11988">
        <v>60</v>
      </c>
      <c r="N11988" t="s">
        <v>3342</v>
      </c>
    </row>
    <row r="11989" spans="1:14" x14ac:dyDescent="0.2">
      <c r="A11989" t="s">
        <v>17748</v>
      </c>
      <c r="B11989">
        <v>26160</v>
      </c>
      <c r="C11989">
        <v>29880</v>
      </c>
      <c r="D11989">
        <v>33600</v>
      </c>
      <c r="E11989">
        <v>37320</v>
      </c>
      <c r="F11989">
        <v>40320</v>
      </c>
      <c r="G11989">
        <v>43320</v>
      </c>
      <c r="H11989">
        <v>46320</v>
      </c>
      <c r="I11989">
        <v>49320</v>
      </c>
      <c r="J11989">
        <v>52260</v>
      </c>
      <c r="K11989" t="s">
        <v>3095</v>
      </c>
      <c r="L11989">
        <v>91</v>
      </c>
      <c r="M11989">
        <v>60</v>
      </c>
      <c r="N11989" t="s">
        <v>3344</v>
      </c>
    </row>
    <row r="11990" spans="1:14" x14ac:dyDescent="0.2">
      <c r="A11990" t="s">
        <v>17749</v>
      </c>
      <c r="B11990">
        <v>26160</v>
      </c>
      <c r="C11990">
        <v>29880</v>
      </c>
      <c r="D11990">
        <v>33600</v>
      </c>
      <c r="E11990">
        <v>37320</v>
      </c>
      <c r="F11990">
        <v>40320</v>
      </c>
      <c r="G11990">
        <v>43320</v>
      </c>
      <c r="H11990">
        <v>46320</v>
      </c>
      <c r="I11990">
        <v>49320</v>
      </c>
      <c r="J11990">
        <v>52260</v>
      </c>
      <c r="K11990" t="s">
        <v>3095</v>
      </c>
      <c r="L11990">
        <v>93</v>
      </c>
      <c r="M11990">
        <v>60</v>
      </c>
      <c r="N11990" t="s">
        <v>3345</v>
      </c>
    </row>
    <row r="11991" spans="1:14" x14ac:dyDescent="0.2">
      <c r="A11991" t="s">
        <v>17750</v>
      </c>
      <c r="B11991">
        <v>27720</v>
      </c>
      <c r="C11991">
        <v>31680</v>
      </c>
      <c r="D11991">
        <v>35640</v>
      </c>
      <c r="E11991">
        <v>39540</v>
      </c>
      <c r="F11991">
        <v>42720</v>
      </c>
      <c r="G11991">
        <v>45900</v>
      </c>
      <c r="H11991">
        <v>49080</v>
      </c>
      <c r="I11991">
        <v>52200</v>
      </c>
      <c r="J11991">
        <v>55380</v>
      </c>
      <c r="K11991" t="s">
        <v>3095</v>
      </c>
      <c r="L11991">
        <v>95</v>
      </c>
      <c r="M11991">
        <v>60</v>
      </c>
      <c r="N11991" t="s">
        <v>3347</v>
      </c>
    </row>
    <row r="11992" spans="1:14" x14ac:dyDescent="0.2">
      <c r="A11992" t="s">
        <v>17751</v>
      </c>
      <c r="B11992">
        <v>26160</v>
      </c>
      <c r="C11992">
        <v>29880</v>
      </c>
      <c r="D11992">
        <v>33600</v>
      </c>
      <c r="E11992">
        <v>37320</v>
      </c>
      <c r="F11992">
        <v>40320</v>
      </c>
      <c r="G11992">
        <v>43320</v>
      </c>
      <c r="H11992">
        <v>46320</v>
      </c>
      <c r="I11992">
        <v>49320</v>
      </c>
      <c r="J11992">
        <v>52260</v>
      </c>
      <c r="K11992" t="s">
        <v>3095</v>
      </c>
      <c r="L11992">
        <v>97</v>
      </c>
      <c r="M11992">
        <v>60</v>
      </c>
      <c r="N11992" t="s">
        <v>3348</v>
      </c>
    </row>
    <row r="11993" spans="1:14" x14ac:dyDescent="0.2">
      <c r="A11993" t="s">
        <v>17752</v>
      </c>
      <c r="B11993">
        <v>26160</v>
      </c>
      <c r="C11993">
        <v>29880</v>
      </c>
      <c r="D11993">
        <v>33600</v>
      </c>
      <c r="E11993">
        <v>37320</v>
      </c>
      <c r="F11993">
        <v>40320</v>
      </c>
      <c r="G11993">
        <v>43320</v>
      </c>
      <c r="H11993">
        <v>46320</v>
      </c>
      <c r="I11993">
        <v>49320</v>
      </c>
      <c r="J11993">
        <v>52260</v>
      </c>
      <c r="K11993" t="s">
        <v>3095</v>
      </c>
      <c r="L11993">
        <v>99</v>
      </c>
      <c r="M11993">
        <v>60</v>
      </c>
      <c r="N11993" t="s">
        <v>3633</v>
      </c>
    </row>
    <row r="11994" spans="1:14" x14ac:dyDescent="0.2">
      <c r="A11994" t="s">
        <v>17753</v>
      </c>
      <c r="B11994">
        <v>26160</v>
      </c>
      <c r="C11994">
        <v>29880</v>
      </c>
      <c r="D11994">
        <v>33600</v>
      </c>
      <c r="E11994">
        <v>37320</v>
      </c>
      <c r="F11994">
        <v>40320</v>
      </c>
      <c r="G11994">
        <v>43320</v>
      </c>
      <c r="H11994">
        <v>46320</v>
      </c>
      <c r="I11994">
        <v>49320</v>
      </c>
      <c r="J11994">
        <v>52260</v>
      </c>
      <c r="K11994" t="s">
        <v>3095</v>
      </c>
      <c r="L11994">
        <v>101</v>
      </c>
      <c r="M11994">
        <v>60</v>
      </c>
      <c r="N11994" t="s">
        <v>3401</v>
      </c>
    </row>
    <row r="11995" spans="1:14" x14ac:dyDescent="0.2">
      <c r="A11995" t="s">
        <v>17754</v>
      </c>
      <c r="B11995">
        <v>26160</v>
      </c>
      <c r="C11995">
        <v>29880</v>
      </c>
      <c r="D11995">
        <v>33600</v>
      </c>
      <c r="E11995">
        <v>37320</v>
      </c>
      <c r="F11995">
        <v>40320</v>
      </c>
      <c r="G11995">
        <v>43320</v>
      </c>
      <c r="H11995">
        <v>46320</v>
      </c>
      <c r="I11995">
        <v>49320</v>
      </c>
      <c r="J11995">
        <v>52260</v>
      </c>
      <c r="K11995" t="s">
        <v>3095</v>
      </c>
      <c r="L11995">
        <v>103</v>
      </c>
      <c r="M11995">
        <v>60</v>
      </c>
      <c r="N11995" t="s">
        <v>3634</v>
      </c>
    </row>
    <row r="11996" spans="1:14" x14ac:dyDescent="0.2">
      <c r="A11996" t="s">
        <v>17755</v>
      </c>
      <c r="B11996">
        <v>31200</v>
      </c>
      <c r="C11996">
        <v>35640</v>
      </c>
      <c r="D11996">
        <v>40080</v>
      </c>
      <c r="E11996">
        <v>44520</v>
      </c>
      <c r="F11996">
        <v>48120</v>
      </c>
      <c r="G11996">
        <v>51660</v>
      </c>
      <c r="H11996">
        <v>55260</v>
      </c>
      <c r="I11996">
        <v>58800</v>
      </c>
      <c r="J11996">
        <v>62340</v>
      </c>
      <c r="K11996" t="s">
        <v>3095</v>
      </c>
      <c r="L11996">
        <v>105</v>
      </c>
      <c r="M11996">
        <v>60</v>
      </c>
      <c r="N11996" t="s">
        <v>3635</v>
      </c>
    </row>
    <row r="11997" spans="1:14" x14ac:dyDescent="0.2">
      <c r="A11997" t="s">
        <v>17756</v>
      </c>
      <c r="B11997">
        <v>26160</v>
      </c>
      <c r="C11997">
        <v>29880</v>
      </c>
      <c r="D11997">
        <v>33600</v>
      </c>
      <c r="E11997">
        <v>37320</v>
      </c>
      <c r="F11997">
        <v>40320</v>
      </c>
      <c r="G11997">
        <v>43320</v>
      </c>
      <c r="H11997">
        <v>46320</v>
      </c>
      <c r="I11997">
        <v>49320</v>
      </c>
      <c r="J11997">
        <v>52260</v>
      </c>
      <c r="K11997" t="s">
        <v>3095</v>
      </c>
      <c r="L11997">
        <v>107</v>
      </c>
      <c r="M11997">
        <v>60</v>
      </c>
      <c r="N11997" t="s">
        <v>3636</v>
      </c>
    </row>
    <row r="11998" spans="1:14" x14ac:dyDescent="0.2">
      <c r="A11998" t="s">
        <v>17757</v>
      </c>
      <c r="B11998">
        <v>28320</v>
      </c>
      <c r="C11998">
        <v>32340</v>
      </c>
      <c r="D11998">
        <v>36360</v>
      </c>
      <c r="E11998">
        <v>40380</v>
      </c>
      <c r="F11998">
        <v>43620</v>
      </c>
      <c r="G11998">
        <v>46860</v>
      </c>
      <c r="H11998">
        <v>50100</v>
      </c>
      <c r="I11998">
        <v>53340</v>
      </c>
      <c r="J11998">
        <v>56580</v>
      </c>
      <c r="K11998" t="s">
        <v>3095</v>
      </c>
      <c r="L11998">
        <v>109</v>
      </c>
      <c r="M11998">
        <v>60</v>
      </c>
      <c r="N11998" t="s">
        <v>3637</v>
      </c>
    </row>
    <row r="11999" spans="1:14" x14ac:dyDescent="0.2">
      <c r="A11999" t="s">
        <v>17758</v>
      </c>
      <c r="B11999">
        <v>27960</v>
      </c>
      <c r="C11999">
        <v>31920</v>
      </c>
      <c r="D11999">
        <v>35940</v>
      </c>
      <c r="E11999">
        <v>39900</v>
      </c>
      <c r="F11999">
        <v>43140</v>
      </c>
      <c r="G11999">
        <v>46320</v>
      </c>
      <c r="H11999">
        <v>49500</v>
      </c>
      <c r="I11999">
        <v>52680</v>
      </c>
      <c r="J11999">
        <v>55860</v>
      </c>
      <c r="K11999" t="s">
        <v>3095</v>
      </c>
      <c r="L11999">
        <v>111</v>
      </c>
      <c r="M11999">
        <v>60</v>
      </c>
      <c r="N11999" t="s">
        <v>3350</v>
      </c>
    </row>
    <row r="12000" spans="1:14" x14ac:dyDescent="0.2">
      <c r="A12000" t="s">
        <v>17759</v>
      </c>
      <c r="B12000">
        <v>26160</v>
      </c>
      <c r="C12000">
        <v>29880</v>
      </c>
      <c r="D12000">
        <v>33600</v>
      </c>
      <c r="E12000">
        <v>37320</v>
      </c>
      <c r="F12000">
        <v>40320</v>
      </c>
      <c r="G12000">
        <v>43320</v>
      </c>
      <c r="H12000">
        <v>46320</v>
      </c>
      <c r="I12000">
        <v>49320</v>
      </c>
      <c r="J12000">
        <v>52260</v>
      </c>
      <c r="K12000" t="s">
        <v>3095</v>
      </c>
      <c r="L12000">
        <v>113</v>
      </c>
      <c r="M12000">
        <v>60</v>
      </c>
      <c r="N12000" t="s">
        <v>3352</v>
      </c>
    </row>
    <row r="12001" spans="1:14" x14ac:dyDescent="0.2">
      <c r="A12001" t="s">
        <v>17760</v>
      </c>
      <c r="B12001">
        <v>26460</v>
      </c>
      <c r="C12001">
        <v>30240</v>
      </c>
      <c r="D12001">
        <v>34020</v>
      </c>
      <c r="E12001">
        <v>37740</v>
      </c>
      <c r="F12001">
        <v>40800</v>
      </c>
      <c r="G12001">
        <v>43800</v>
      </c>
      <c r="H12001">
        <v>46800</v>
      </c>
      <c r="I12001">
        <v>49860</v>
      </c>
      <c r="J12001">
        <v>52860</v>
      </c>
      <c r="K12001" t="s">
        <v>3095</v>
      </c>
      <c r="L12001">
        <v>115</v>
      </c>
      <c r="M12001">
        <v>60</v>
      </c>
      <c r="N12001" t="s">
        <v>3638</v>
      </c>
    </row>
    <row r="12002" spans="1:14" x14ac:dyDescent="0.2">
      <c r="A12002" t="s">
        <v>17761</v>
      </c>
      <c r="B12002">
        <v>26160</v>
      </c>
      <c r="C12002">
        <v>29880</v>
      </c>
      <c r="D12002">
        <v>33600</v>
      </c>
      <c r="E12002">
        <v>37320</v>
      </c>
      <c r="F12002">
        <v>40320</v>
      </c>
      <c r="G12002">
        <v>43320</v>
      </c>
      <c r="H12002">
        <v>46320</v>
      </c>
      <c r="I12002">
        <v>49320</v>
      </c>
      <c r="J12002">
        <v>52260</v>
      </c>
      <c r="K12002" t="s">
        <v>3095</v>
      </c>
      <c r="L12002">
        <v>117</v>
      </c>
      <c r="M12002">
        <v>60</v>
      </c>
      <c r="N12002" t="s">
        <v>3639</v>
      </c>
    </row>
    <row r="12003" spans="1:14" x14ac:dyDescent="0.2">
      <c r="A12003" t="s">
        <v>17762</v>
      </c>
      <c r="B12003">
        <v>26160</v>
      </c>
      <c r="C12003">
        <v>29880</v>
      </c>
      <c r="D12003">
        <v>33600</v>
      </c>
      <c r="E12003">
        <v>37320</v>
      </c>
      <c r="F12003">
        <v>40320</v>
      </c>
      <c r="G12003">
        <v>43320</v>
      </c>
      <c r="H12003">
        <v>46320</v>
      </c>
      <c r="I12003">
        <v>49320</v>
      </c>
      <c r="J12003">
        <v>52260</v>
      </c>
      <c r="K12003" t="s">
        <v>3095</v>
      </c>
      <c r="L12003">
        <v>119</v>
      </c>
      <c r="M12003">
        <v>60</v>
      </c>
      <c r="N12003" t="s">
        <v>3591</v>
      </c>
    </row>
    <row r="12004" spans="1:14" x14ac:dyDescent="0.2">
      <c r="A12004" t="s">
        <v>17763</v>
      </c>
      <c r="B12004">
        <v>33600</v>
      </c>
      <c r="C12004">
        <v>38400</v>
      </c>
      <c r="D12004">
        <v>43200</v>
      </c>
      <c r="E12004">
        <v>47940</v>
      </c>
      <c r="F12004">
        <v>51780</v>
      </c>
      <c r="G12004">
        <v>55620</v>
      </c>
      <c r="H12004">
        <v>59460</v>
      </c>
      <c r="I12004">
        <v>63300</v>
      </c>
      <c r="J12004">
        <v>67140</v>
      </c>
      <c r="K12004" t="s">
        <v>3095</v>
      </c>
      <c r="L12004">
        <v>121</v>
      </c>
      <c r="M12004">
        <v>60</v>
      </c>
      <c r="N12004" t="s">
        <v>3640</v>
      </c>
    </row>
    <row r="12005" spans="1:14" x14ac:dyDescent="0.2">
      <c r="A12005" t="s">
        <v>17764</v>
      </c>
      <c r="B12005">
        <v>26160</v>
      </c>
      <c r="C12005">
        <v>29880</v>
      </c>
      <c r="D12005">
        <v>33600</v>
      </c>
      <c r="E12005">
        <v>37320</v>
      </c>
      <c r="F12005">
        <v>40320</v>
      </c>
      <c r="G12005">
        <v>43320</v>
      </c>
      <c r="H12005">
        <v>46320</v>
      </c>
      <c r="I12005">
        <v>49320</v>
      </c>
      <c r="J12005">
        <v>52260</v>
      </c>
      <c r="K12005" t="s">
        <v>3095</v>
      </c>
      <c r="L12005">
        <v>123</v>
      </c>
      <c r="M12005">
        <v>60</v>
      </c>
      <c r="N12005" t="s">
        <v>3411</v>
      </c>
    </row>
    <row r="12006" spans="1:14" x14ac:dyDescent="0.2">
      <c r="A12006" t="s">
        <v>17765</v>
      </c>
      <c r="B12006">
        <v>26160</v>
      </c>
      <c r="C12006">
        <v>29880</v>
      </c>
      <c r="D12006">
        <v>33600</v>
      </c>
      <c r="E12006">
        <v>37320</v>
      </c>
      <c r="F12006">
        <v>40320</v>
      </c>
      <c r="G12006">
        <v>43320</v>
      </c>
      <c r="H12006">
        <v>46320</v>
      </c>
      <c r="I12006">
        <v>49320</v>
      </c>
      <c r="J12006">
        <v>52260</v>
      </c>
      <c r="K12006" t="s">
        <v>3095</v>
      </c>
      <c r="L12006">
        <v>125</v>
      </c>
      <c r="M12006">
        <v>60</v>
      </c>
      <c r="N12006" t="s">
        <v>3641</v>
      </c>
    </row>
    <row r="12007" spans="1:14" x14ac:dyDescent="0.2">
      <c r="A12007" t="s">
        <v>17766</v>
      </c>
      <c r="B12007">
        <v>26160</v>
      </c>
      <c r="C12007">
        <v>29880</v>
      </c>
      <c r="D12007">
        <v>33600</v>
      </c>
      <c r="E12007">
        <v>37320</v>
      </c>
      <c r="F12007">
        <v>40320</v>
      </c>
      <c r="G12007">
        <v>43320</v>
      </c>
      <c r="H12007">
        <v>46320</v>
      </c>
      <c r="I12007">
        <v>49320</v>
      </c>
      <c r="J12007">
        <v>52260</v>
      </c>
      <c r="K12007" t="s">
        <v>3095</v>
      </c>
      <c r="L12007">
        <v>127</v>
      </c>
      <c r="M12007">
        <v>60</v>
      </c>
      <c r="N12007" t="s">
        <v>1930</v>
      </c>
    </row>
    <row r="12008" spans="1:14" x14ac:dyDescent="0.2">
      <c r="A12008" t="s">
        <v>17767</v>
      </c>
      <c r="B12008">
        <v>28440</v>
      </c>
      <c r="C12008">
        <v>32520</v>
      </c>
      <c r="D12008">
        <v>36600</v>
      </c>
      <c r="E12008">
        <v>40620</v>
      </c>
      <c r="F12008">
        <v>43920</v>
      </c>
      <c r="G12008">
        <v>47160</v>
      </c>
      <c r="H12008">
        <v>50400</v>
      </c>
      <c r="I12008">
        <v>53640</v>
      </c>
      <c r="J12008">
        <v>56880</v>
      </c>
      <c r="K12008" t="s">
        <v>3095</v>
      </c>
      <c r="L12008">
        <v>129</v>
      </c>
      <c r="M12008">
        <v>60</v>
      </c>
      <c r="N12008" t="s">
        <v>3247</v>
      </c>
    </row>
    <row r="12009" spans="1:14" x14ac:dyDescent="0.2">
      <c r="A12009" t="s">
        <v>17768</v>
      </c>
      <c r="B12009">
        <v>26580</v>
      </c>
      <c r="C12009">
        <v>30360</v>
      </c>
      <c r="D12009">
        <v>34140</v>
      </c>
      <c r="E12009">
        <v>37920</v>
      </c>
      <c r="F12009">
        <v>40980</v>
      </c>
      <c r="G12009">
        <v>44040</v>
      </c>
      <c r="H12009">
        <v>47040</v>
      </c>
      <c r="I12009">
        <v>50100</v>
      </c>
      <c r="J12009">
        <v>53100</v>
      </c>
      <c r="K12009" t="s">
        <v>3095</v>
      </c>
      <c r="L12009">
        <v>131</v>
      </c>
      <c r="M12009">
        <v>60</v>
      </c>
      <c r="N12009" t="s">
        <v>3416</v>
      </c>
    </row>
    <row r="12010" spans="1:14" x14ac:dyDescent="0.2">
      <c r="A12010" t="s">
        <v>17769</v>
      </c>
      <c r="B12010">
        <v>26160</v>
      </c>
      <c r="C12010">
        <v>29880</v>
      </c>
      <c r="D12010">
        <v>33600</v>
      </c>
      <c r="E12010">
        <v>37320</v>
      </c>
      <c r="F12010">
        <v>40320</v>
      </c>
      <c r="G12010">
        <v>43320</v>
      </c>
      <c r="H12010">
        <v>46320</v>
      </c>
      <c r="I12010">
        <v>49320</v>
      </c>
      <c r="J12010">
        <v>52260</v>
      </c>
      <c r="K12010" t="s">
        <v>3095</v>
      </c>
      <c r="L12010">
        <v>133</v>
      </c>
      <c r="M12010">
        <v>60</v>
      </c>
      <c r="N12010" t="s">
        <v>3642</v>
      </c>
    </row>
    <row r="12011" spans="1:14" x14ac:dyDescent="0.2">
      <c r="A12011" t="s">
        <v>17770</v>
      </c>
      <c r="B12011">
        <v>26160</v>
      </c>
      <c r="C12011">
        <v>29880</v>
      </c>
      <c r="D12011">
        <v>33600</v>
      </c>
      <c r="E12011">
        <v>37320</v>
      </c>
      <c r="F12011">
        <v>40320</v>
      </c>
      <c r="G12011">
        <v>43320</v>
      </c>
      <c r="H12011">
        <v>46320</v>
      </c>
      <c r="I12011">
        <v>49320</v>
      </c>
      <c r="J12011">
        <v>52260</v>
      </c>
      <c r="K12011" t="s">
        <v>3095</v>
      </c>
      <c r="L12011">
        <v>135</v>
      </c>
      <c r="M12011">
        <v>60</v>
      </c>
      <c r="N12011" t="s">
        <v>3643</v>
      </c>
    </row>
    <row r="12012" spans="1:14" x14ac:dyDescent="0.2">
      <c r="A12012" t="s">
        <v>17771</v>
      </c>
      <c r="B12012">
        <v>29880</v>
      </c>
      <c r="C12012">
        <v>34140</v>
      </c>
      <c r="D12012">
        <v>38400</v>
      </c>
      <c r="E12012">
        <v>42660</v>
      </c>
      <c r="F12012">
        <v>46080</v>
      </c>
      <c r="G12012">
        <v>49500</v>
      </c>
      <c r="H12012">
        <v>52920</v>
      </c>
      <c r="I12012">
        <v>56340</v>
      </c>
      <c r="J12012">
        <v>59760</v>
      </c>
      <c r="K12012" t="s">
        <v>3095</v>
      </c>
      <c r="L12012">
        <v>137</v>
      </c>
      <c r="M12012">
        <v>60</v>
      </c>
      <c r="N12012" t="s">
        <v>3644</v>
      </c>
    </row>
    <row r="12013" spans="1:14" x14ac:dyDescent="0.2">
      <c r="A12013" t="s">
        <v>17772</v>
      </c>
      <c r="B12013">
        <v>26160</v>
      </c>
      <c r="C12013">
        <v>29880</v>
      </c>
      <c r="D12013">
        <v>33600</v>
      </c>
      <c r="E12013">
        <v>37320</v>
      </c>
      <c r="F12013">
        <v>40320</v>
      </c>
      <c r="G12013">
        <v>43320</v>
      </c>
      <c r="H12013">
        <v>46320</v>
      </c>
      <c r="I12013">
        <v>49320</v>
      </c>
      <c r="J12013">
        <v>52260</v>
      </c>
      <c r="K12013" t="s">
        <v>3095</v>
      </c>
      <c r="L12013">
        <v>139</v>
      </c>
      <c r="M12013">
        <v>60</v>
      </c>
      <c r="N12013" t="s">
        <v>3645</v>
      </c>
    </row>
    <row r="12014" spans="1:14" x14ac:dyDescent="0.2">
      <c r="A12014" t="s">
        <v>17773</v>
      </c>
      <c r="B12014">
        <v>26160</v>
      </c>
      <c r="C12014">
        <v>29880</v>
      </c>
      <c r="D12014">
        <v>33600</v>
      </c>
      <c r="E12014">
        <v>37320</v>
      </c>
      <c r="F12014">
        <v>40320</v>
      </c>
      <c r="G12014">
        <v>43320</v>
      </c>
      <c r="H12014">
        <v>46320</v>
      </c>
      <c r="I12014">
        <v>49320</v>
      </c>
      <c r="J12014">
        <v>52260</v>
      </c>
      <c r="K12014" t="s">
        <v>3095</v>
      </c>
      <c r="L12014">
        <v>141</v>
      </c>
      <c r="M12014">
        <v>60</v>
      </c>
      <c r="N12014" t="s">
        <v>3646</v>
      </c>
    </row>
    <row r="12015" spans="1:14" x14ac:dyDescent="0.2">
      <c r="A12015" t="s">
        <v>17774</v>
      </c>
      <c r="B12015">
        <v>26160</v>
      </c>
      <c r="C12015">
        <v>29880</v>
      </c>
      <c r="D12015">
        <v>33600</v>
      </c>
      <c r="E12015">
        <v>37320</v>
      </c>
      <c r="F12015">
        <v>40320</v>
      </c>
      <c r="G12015">
        <v>43320</v>
      </c>
      <c r="H12015">
        <v>46320</v>
      </c>
      <c r="I12015">
        <v>49320</v>
      </c>
      <c r="J12015">
        <v>52260</v>
      </c>
      <c r="K12015" t="s">
        <v>3095</v>
      </c>
      <c r="L12015">
        <v>143</v>
      </c>
      <c r="M12015">
        <v>60</v>
      </c>
      <c r="N12015" t="s">
        <v>3647</v>
      </c>
    </row>
    <row r="12016" spans="1:14" x14ac:dyDescent="0.2">
      <c r="A12016" t="s">
        <v>17775</v>
      </c>
      <c r="B12016">
        <v>26760</v>
      </c>
      <c r="C12016">
        <v>30540</v>
      </c>
      <c r="D12016">
        <v>34380</v>
      </c>
      <c r="E12016">
        <v>38160</v>
      </c>
      <c r="F12016">
        <v>41220</v>
      </c>
      <c r="G12016">
        <v>44280</v>
      </c>
      <c r="H12016">
        <v>47340</v>
      </c>
      <c r="I12016">
        <v>50400</v>
      </c>
      <c r="J12016">
        <v>53460</v>
      </c>
      <c r="K12016" t="s">
        <v>3095</v>
      </c>
      <c r="L12016">
        <v>145</v>
      </c>
      <c r="M12016">
        <v>60</v>
      </c>
      <c r="N12016" t="s">
        <v>3417</v>
      </c>
    </row>
    <row r="12017" spans="1:14" x14ac:dyDescent="0.2">
      <c r="A12017" t="s">
        <v>17776</v>
      </c>
      <c r="B12017">
        <v>26160</v>
      </c>
      <c r="C12017">
        <v>29880</v>
      </c>
      <c r="D12017">
        <v>33600</v>
      </c>
      <c r="E12017">
        <v>37320</v>
      </c>
      <c r="F12017">
        <v>40320</v>
      </c>
      <c r="G12017">
        <v>43320</v>
      </c>
      <c r="H12017">
        <v>46320</v>
      </c>
      <c r="I12017">
        <v>49320</v>
      </c>
      <c r="J12017">
        <v>52260</v>
      </c>
      <c r="K12017" t="s">
        <v>3095</v>
      </c>
      <c r="L12017">
        <v>147</v>
      </c>
      <c r="M12017">
        <v>60</v>
      </c>
      <c r="N12017" t="s">
        <v>3648</v>
      </c>
    </row>
    <row r="12018" spans="1:14" x14ac:dyDescent="0.2">
      <c r="A12018" t="s">
        <v>17777</v>
      </c>
      <c r="B12018">
        <v>27900</v>
      </c>
      <c r="C12018">
        <v>31860</v>
      </c>
      <c r="D12018">
        <v>35820</v>
      </c>
      <c r="E12018">
        <v>39780</v>
      </c>
      <c r="F12018">
        <v>43020</v>
      </c>
      <c r="G12018">
        <v>46200</v>
      </c>
      <c r="H12018">
        <v>49380</v>
      </c>
      <c r="I12018">
        <v>52560</v>
      </c>
      <c r="J12018">
        <v>55740</v>
      </c>
      <c r="K12018" t="s">
        <v>3095</v>
      </c>
      <c r="L12018">
        <v>149</v>
      </c>
      <c r="M12018">
        <v>60</v>
      </c>
      <c r="N12018" t="s">
        <v>3615</v>
      </c>
    </row>
    <row r="12019" spans="1:14" x14ac:dyDescent="0.2">
      <c r="A12019" t="s">
        <v>17778</v>
      </c>
      <c r="B12019">
        <v>26160</v>
      </c>
      <c r="C12019">
        <v>29880</v>
      </c>
      <c r="D12019">
        <v>33600</v>
      </c>
      <c r="E12019">
        <v>37320</v>
      </c>
      <c r="F12019">
        <v>40320</v>
      </c>
      <c r="G12019">
        <v>43320</v>
      </c>
      <c r="H12019">
        <v>46320</v>
      </c>
      <c r="I12019">
        <v>49320</v>
      </c>
      <c r="J12019">
        <v>52260</v>
      </c>
      <c r="K12019" t="s">
        <v>3095</v>
      </c>
      <c r="L12019">
        <v>151</v>
      </c>
      <c r="M12019">
        <v>60</v>
      </c>
      <c r="N12019" t="s">
        <v>3362</v>
      </c>
    </row>
    <row r="12020" spans="1:14" x14ac:dyDescent="0.2">
      <c r="A12020" t="s">
        <v>17779</v>
      </c>
      <c r="B12020">
        <v>26760</v>
      </c>
      <c r="C12020">
        <v>30600</v>
      </c>
      <c r="D12020">
        <v>34440</v>
      </c>
      <c r="E12020">
        <v>38220</v>
      </c>
      <c r="F12020">
        <v>41280</v>
      </c>
      <c r="G12020">
        <v>44340</v>
      </c>
      <c r="H12020">
        <v>47400</v>
      </c>
      <c r="I12020">
        <v>50460</v>
      </c>
      <c r="J12020">
        <v>53520</v>
      </c>
      <c r="K12020" t="s">
        <v>3095</v>
      </c>
      <c r="L12020">
        <v>153</v>
      </c>
      <c r="M12020">
        <v>60</v>
      </c>
      <c r="N12020" t="s">
        <v>3616</v>
      </c>
    </row>
    <row r="12021" spans="1:14" x14ac:dyDescent="0.2">
      <c r="A12021" t="s">
        <v>17780</v>
      </c>
      <c r="B12021">
        <v>27480</v>
      </c>
      <c r="C12021">
        <v>31440</v>
      </c>
      <c r="D12021">
        <v>35340</v>
      </c>
      <c r="E12021">
        <v>39240</v>
      </c>
      <c r="F12021">
        <v>42420</v>
      </c>
      <c r="G12021">
        <v>45540</v>
      </c>
      <c r="H12021">
        <v>48660</v>
      </c>
      <c r="I12021">
        <v>51840</v>
      </c>
      <c r="J12021">
        <v>54960</v>
      </c>
      <c r="K12021" t="s">
        <v>3095</v>
      </c>
      <c r="L12021">
        <v>155</v>
      </c>
      <c r="M12021">
        <v>60</v>
      </c>
      <c r="N12021" t="s">
        <v>3617</v>
      </c>
    </row>
    <row r="12022" spans="1:14" x14ac:dyDescent="0.2">
      <c r="A12022" t="s">
        <v>17781</v>
      </c>
      <c r="B12022">
        <v>26160</v>
      </c>
      <c r="C12022">
        <v>29880</v>
      </c>
      <c r="D12022">
        <v>33600</v>
      </c>
      <c r="E12022">
        <v>37320</v>
      </c>
      <c r="F12022">
        <v>40320</v>
      </c>
      <c r="G12022">
        <v>43320</v>
      </c>
      <c r="H12022">
        <v>46320</v>
      </c>
      <c r="I12022">
        <v>49320</v>
      </c>
      <c r="J12022">
        <v>52260</v>
      </c>
      <c r="K12022" t="s">
        <v>3095</v>
      </c>
      <c r="L12022">
        <v>157</v>
      </c>
      <c r="M12022">
        <v>60</v>
      </c>
      <c r="N12022" t="s">
        <v>3743</v>
      </c>
    </row>
    <row r="12023" spans="1:14" x14ac:dyDescent="0.2">
      <c r="A12023" t="s">
        <v>17782</v>
      </c>
      <c r="B12023">
        <v>26160</v>
      </c>
      <c r="C12023">
        <v>29880</v>
      </c>
      <c r="D12023">
        <v>33600</v>
      </c>
      <c r="E12023">
        <v>37320</v>
      </c>
      <c r="F12023">
        <v>40320</v>
      </c>
      <c r="G12023">
        <v>43320</v>
      </c>
      <c r="H12023">
        <v>46320</v>
      </c>
      <c r="I12023">
        <v>49320</v>
      </c>
      <c r="J12023">
        <v>52260</v>
      </c>
      <c r="K12023" t="s">
        <v>3095</v>
      </c>
      <c r="L12023">
        <v>159</v>
      </c>
      <c r="M12023">
        <v>60</v>
      </c>
      <c r="N12023" t="s">
        <v>3364</v>
      </c>
    </row>
    <row r="12024" spans="1:14" x14ac:dyDescent="0.2">
      <c r="A12024" t="s">
        <v>17783</v>
      </c>
      <c r="B12024">
        <v>26160</v>
      </c>
      <c r="C12024">
        <v>29880</v>
      </c>
      <c r="D12024">
        <v>33600</v>
      </c>
      <c r="E12024">
        <v>37320</v>
      </c>
      <c r="F12024">
        <v>40320</v>
      </c>
      <c r="G12024">
        <v>43320</v>
      </c>
      <c r="H12024">
        <v>46320</v>
      </c>
      <c r="I12024">
        <v>49320</v>
      </c>
      <c r="J12024">
        <v>52260</v>
      </c>
      <c r="K12024" t="s">
        <v>3095</v>
      </c>
      <c r="L12024">
        <v>161</v>
      </c>
      <c r="M12024">
        <v>60</v>
      </c>
      <c r="N12024" t="s">
        <v>3649</v>
      </c>
    </row>
    <row r="12025" spans="1:14" x14ac:dyDescent="0.2">
      <c r="A12025" t="s">
        <v>17784</v>
      </c>
      <c r="B12025">
        <v>26160</v>
      </c>
      <c r="C12025">
        <v>29880</v>
      </c>
      <c r="D12025">
        <v>33600</v>
      </c>
      <c r="E12025">
        <v>37320</v>
      </c>
      <c r="F12025">
        <v>40320</v>
      </c>
      <c r="G12025">
        <v>43320</v>
      </c>
      <c r="H12025">
        <v>46320</v>
      </c>
      <c r="I12025">
        <v>49320</v>
      </c>
      <c r="J12025">
        <v>52260</v>
      </c>
      <c r="K12025" t="s">
        <v>3095</v>
      </c>
      <c r="L12025">
        <v>163</v>
      </c>
      <c r="M12025">
        <v>60</v>
      </c>
      <c r="N12025" t="s">
        <v>3650</v>
      </c>
    </row>
    <row r="12026" spans="1:14" x14ac:dyDescent="0.2">
      <c r="A12026" t="s">
        <v>17785</v>
      </c>
      <c r="B12026">
        <v>31200</v>
      </c>
      <c r="C12026">
        <v>35640</v>
      </c>
      <c r="D12026">
        <v>40080</v>
      </c>
      <c r="E12026">
        <v>44520</v>
      </c>
      <c r="F12026">
        <v>48120</v>
      </c>
      <c r="G12026">
        <v>51660</v>
      </c>
      <c r="H12026">
        <v>55260</v>
      </c>
      <c r="I12026">
        <v>58800</v>
      </c>
      <c r="J12026">
        <v>62340</v>
      </c>
      <c r="K12026" t="s">
        <v>3096</v>
      </c>
      <c r="L12026">
        <v>1</v>
      </c>
      <c r="M12026">
        <v>60</v>
      </c>
      <c r="N12026" t="s">
        <v>3750</v>
      </c>
    </row>
    <row r="12027" spans="1:14" x14ac:dyDescent="0.2">
      <c r="A12027" t="s">
        <v>17786</v>
      </c>
      <c r="B12027">
        <v>32520</v>
      </c>
      <c r="C12027">
        <v>37140</v>
      </c>
      <c r="D12027">
        <v>41760</v>
      </c>
      <c r="E12027">
        <v>46380</v>
      </c>
      <c r="F12027">
        <v>50100</v>
      </c>
      <c r="G12027">
        <v>53820</v>
      </c>
      <c r="H12027">
        <v>57540</v>
      </c>
      <c r="I12027">
        <v>61260</v>
      </c>
      <c r="J12027">
        <v>64980</v>
      </c>
      <c r="K12027" t="s">
        <v>3096</v>
      </c>
      <c r="L12027">
        <v>3</v>
      </c>
      <c r="M12027">
        <v>60</v>
      </c>
      <c r="N12027" t="s">
        <v>3523</v>
      </c>
    </row>
    <row r="12028" spans="1:14" x14ac:dyDescent="0.2">
      <c r="A12028" t="s">
        <v>17787</v>
      </c>
      <c r="B12028">
        <v>29820</v>
      </c>
      <c r="C12028">
        <v>34080</v>
      </c>
      <c r="D12028">
        <v>38340</v>
      </c>
      <c r="E12028">
        <v>42600</v>
      </c>
      <c r="F12028">
        <v>46020</v>
      </c>
      <c r="G12028">
        <v>49440</v>
      </c>
      <c r="H12028">
        <v>52860</v>
      </c>
      <c r="I12028">
        <v>56280</v>
      </c>
      <c r="J12028">
        <v>59640</v>
      </c>
      <c r="K12028" t="s">
        <v>3096</v>
      </c>
      <c r="L12028">
        <v>5</v>
      </c>
      <c r="M12028">
        <v>60</v>
      </c>
      <c r="N12028" t="s">
        <v>4182</v>
      </c>
    </row>
    <row r="12029" spans="1:14" x14ac:dyDescent="0.2">
      <c r="A12029" t="s">
        <v>17788</v>
      </c>
      <c r="B12029">
        <v>28260</v>
      </c>
      <c r="C12029">
        <v>32280</v>
      </c>
      <c r="D12029">
        <v>36300</v>
      </c>
      <c r="E12029">
        <v>40320</v>
      </c>
      <c r="F12029">
        <v>43560</v>
      </c>
      <c r="G12029">
        <v>46800</v>
      </c>
      <c r="H12029">
        <v>50040</v>
      </c>
      <c r="I12029">
        <v>53280</v>
      </c>
      <c r="J12029">
        <v>56460</v>
      </c>
      <c r="K12029" t="s">
        <v>3096</v>
      </c>
      <c r="L12029">
        <v>7</v>
      </c>
      <c r="M12029">
        <v>60</v>
      </c>
      <c r="N12029" t="s">
        <v>3524</v>
      </c>
    </row>
    <row r="12030" spans="1:14" x14ac:dyDescent="0.2">
      <c r="A12030" t="s">
        <v>17789</v>
      </c>
      <c r="B12030">
        <v>28020</v>
      </c>
      <c r="C12030">
        <v>31980</v>
      </c>
      <c r="D12030">
        <v>36000</v>
      </c>
      <c r="E12030">
        <v>39960</v>
      </c>
      <c r="F12030">
        <v>43200</v>
      </c>
      <c r="G12030">
        <v>46380</v>
      </c>
      <c r="H12030">
        <v>49560</v>
      </c>
      <c r="I12030">
        <v>52800</v>
      </c>
      <c r="J12030">
        <v>55980</v>
      </c>
      <c r="K12030" t="s">
        <v>3096</v>
      </c>
      <c r="L12030">
        <v>9</v>
      </c>
      <c r="M12030">
        <v>60</v>
      </c>
      <c r="N12030" t="s">
        <v>2375</v>
      </c>
    </row>
    <row r="12031" spans="1:14" x14ac:dyDescent="0.2">
      <c r="A12031" t="s">
        <v>17790</v>
      </c>
      <c r="B12031">
        <v>28020</v>
      </c>
      <c r="C12031">
        <v>31980</v>
      </c>
      <c r="D12031">
        <v>36000</v>
      </c>
      <c r="E12031">
        <v>39960</v>
      </c>
      <c r="F12031">
        <v>43200</v>
      </c>
      <c r="G12031">
        <v>46380</v>
      </c>
      <c r="H12031">
        <v>49560</v>
      </c>
      <c r="I12031">
        <v>52800</v>
      </c>
      <c r="J12031">
        <v>55980</v>
      </c>
      <c r="K12031" t="s">
        <v>3096</v>
      </c>
      <c r="L12031">
        <v>11</v>
      </c>
      <c r="M12031">
        <v>60</v>
      </c>
      <c r="N12031" t="s">
        <v>4184</v>
      </c>
    </row>
    <row r="12032" spans="1:14" x14ac:dyDescent="0.2">
      <c r="A12032" t="s">
        <v>17791</v>
      </c>
      <c r="B12032">
        <v>31260</v>
      </c>
      <c r="C12032">
        <v>35700</v>
      </c>
      <c r="D12032">
        <v>40140</v>
      </c>
      <c r="E12032">
        <v>44580</v>
      </c>
      <c r="F12032">
        <v>48180</v>
      </c>
      <c r="G12032">
        <v>51720</v>
      </c>
      <c r="H12032">
        <v>55320</v>
      </c>
      <c r="I12032">
        <v>58860</v>
      </c>
      <c r="J12032">
        <v>62460</v>
      </c>
      <c r="K12032" t="s">
        <v>3096</v>
      </c>
      <c r="L12032">
        <v>13</v>
      </c>
      <c r="M12032">
        <v>60</v>
      </c>
      <c r="N12032" t="s">
        <v>3525</v>
      </c>
    </row>
    <row r="12033" spans="1:14" x14ac:dyDescent="0.2">
      <c r="A12033" t="s">
        <v>17792</v>
      </c>
      <c r="B12033">
        <v>28020</v>
      </c>
      <c r="C12033">
        <v>31980</v>
      </c>
      <c r="D12033">
        <v>36000</v>
      </c>
      <c r="E12033">
        <v>39960</v>
      </c>
      <c r="F12033">
        <v>43200</v>
      </c>
      <c r="G12033">
        <v>46380</v>
      </c>
      <c r="H12033">
        <v>49560</v>
      </c>
      <c r="I12033">
        <v>52800</v>
      </c>
      <c r="J12033">
        <v>55980</v>
      </c>
      <c r="K12033" t="s">
        <v>3096</v>
      </c>
      <c r="L12033">
        <v>15</v>
      </c>
      <c r="M12033">
        <v>60</v>
      </c>
      <c r="N12033" t="s">
        <v>3368</v>
      </c>
    </row>
    <row r="12034" spans="1:14" x14ac:dyDescent="0.2">
      <c r="A12034" t="s">
        <v>17793</v>
      </c>
      <c r="B12034">
        <v>31680</v>
      </c>
      <c r="C12034">
        <v>36240</v>
      </c>
      <c r="D12034">
        <v>40740</v>
      </c>
      <c r="E12034">
        <v>45240</v>
      </c>
      <c r="F12034">
        <v>48900</v>
      </c>
      <c r="G12034">
        <v>52500</v>
      </c>
      <c r="H12034">
        <v>56100</v>
      </c>
      <c r="I12034">
        <v>59760</v>
      </c>
      <c r="J12034">
        <v>63360</v>
      </c>
      <c r="K12034" t="s">
        <v>3096</v>
      </c>
      <c r="L12034">
        <v>17</v>
      </c>
      <c r="M12034">
        <v>60</v>
      </c>
      <c r="N12034" t="s">
        <v>3526</v>
      </c>
    </row>
    <row r="12035" spans="1:14" x14ac:dyDescent="0.2">
      <c r="A12035" t="s">
        <v>17794</v>
      </c>
      <c r="B12035">
        <v>39180</v>
      </c>
      <c r="C12035">
        <v>44760</v>
      </c>
      <c r="D12035">
        <v>50340</v>
      </c>
      <c r="E12035">
        <v>55920</v>
      </c>
      <c r="F12035">
        <v>60420</v>
      </c>
      <c r="G12035">
        <v>64920</v>
      </c>
      <c r="H12035">
        <v>69360</v>
      </c>
      <c r="I12035">
        <v>73860</v>
      </c>
      <c r="J12035">
        <v>78300</v>
      </c>
      <c r="K12035" t="s">
        <v>3096</v>
      </c>
      <c r="L12035">
        <v>19</v>
      </c>
      <c r="M12035">
        <v>60</v>
      </c>
      <c r="N12035" t="s">
        <v>3369</v>
      </c>
    </row>
    <row r="12036" spans="1:14" x14ac:dyDescent="0.2">
      <c r="A12036" t="s">
        <v>17795</v>
      </c>
      <c r="B12036">
        <v>32520</v>
      </c>
      <c r="C12036">
        <v>37140</v>
      </c>
      <c r="D12036">
        <v>41760</v>
      </c>
      <c r="E12036">
        <v>46380</v>
      </c>
      <c r="F12036">
        <v>50100</v>
      </c>
      <c r="G12036">
        <v>53820</v>
      </c>
      <c r="H12036">
        <v>57540</v>
      </c>
      <c r="I12036">
        <v>61260</v>
      </c>
      <c r="J12036">
        <v>64980</v>
      </c>
      <c r="K12036" t="s">
        <v>3096</v>
      </c>
      <c r="L12036">
        <v>21</v>
      </c>
      <c r="M12036">
        <v>60</v>
      </c>
      <c r="N12036" t="s">
        <v>3756</v>
      </c>
    </row>
    <row r="12037" spans="1:14" x14ac:dyDescent="0.2">
      <c r="A12037" t="s">
        <v>17796</v>
      </c>
      <c r="B12037">
        <v>28020</v>
      </c>
      <c r="C12037">
        <v>31980</v>
      </c>
      <c r="D12037">
        <v>36000</v>
      </c>
      <c r="E12037">
        <v>39960</v>
      </c>
      <c r="F12037">
        <v>43200</v>
      </c>
      <c r="G12037">
        <v>46380</v>
      </c>
      <c r="H12037">
        <v>49560</v>
      </c>
      <c r="I12037">
        <v>52800</v>
      </c>
      <c r="J12037">
        <v>55980</v>
      </c>
      <c r="K12037" t="s">
        <v>3096</v>
      </c>
      <c r="L12037">
        <v>23</v>
      </c>
      <c r="M12037">
        <v>60</v>
      </c>
      <c r="N12037" t="s">
        <v>3304</v>
      </c>
    </row>
    <row r="12038" spans="1:14" x14ac:dyDescent="0.2">
      <c r="A12038" t="s">
        <v>17797</v>
      </c>
      <c r="B12038">
        <v>43080</v>
      </c>
      <c r="C12038">
        <v>49200</v>
      </c>
      <c r="D12038">
        <v>55380</v>
      </c>
      <c r="E12038">
        <v>61500</v>
      </c>
      <c r="F12038">
        <v>66420</v>
      </c>
      <c r="G12038">
        <v>71340</v>
      </c>
      <c r="H12038">
        <v>76260</v>
      </c>
      <c r="I12038">
        <v>81180</v>
      </c>
      <c r="J12038">
        <v>86100</v>
      </c>
      <c r="K12038" t="s">
        <v>3096</v>
      </c>
      <c r="L12038">
        <v>25</v>
      </c>
      <c r="M12038">
        <v>60</v>
      </c>
      <c r="N12038" t="s">
        <v>3269</v>
      </c>
    </row>
    <row r="12039" spans="1:14" x14ac:dyDescent="0.2">
      <c r="A12039" t="s">
        <v>17798</v>
      </c>
      <c r="B12039">
        <v>34080</v>
      </c>
      <c r="C12039">
        <v>38940</v>
      </c>
      <c r="D12039">
        <v>43800</v>
      </c>
      <c r="E12039">
        <v>48660</v>
      </c>
      <c r="F12039">
        <v>52560</v>
      </c>
      <c r="G12039">
        <v>56460</v>
      </c>
      <c r="H12039">
        <v>60360</v>
      </c>
      <c r="I12039">
        <v>64260</v>
      </c>
      <c r="J12039">
        <v>68160</v>
      </c>
      <c r="K12039" t="s">
        <v>3096</v>
      </c>
      <c r="L12039">
        <v>27</v>
      </c>
      <c r="M12039">
        <v>60</v>
      </c>
      <c r="N12039" t="s">
        <v>3527</v>
      </c>
    </row>
    <row r="12040" spans="1:14" x14ac:dyDescent="0.2">
      <c r="A12040" t="s">
        <v>17799</v>
      </c>
      <c r="B12040">
        <v>32880</v>
      </c>
      <c r="C12040">
        <v>37560</v>
      </c>
      <c r="D12040">
        <v>42240</v>
      </c>
      <c r="E12040">
        <v>46920</v>
      </c>
      <c r="F12040">
        <v>50700</v>
      </c>
      <c r="G12040">
        <v>54480</v>
      </c>
      <c r="H12040">
        <v>58200</v>
      </c>
      <c r="I12040">
        <v>61980</v>
      </c>
      <c r="J12040">
        <v>65700</v>
      </c>
      <c r="K12040" t="s">
        <v>3096</v>
      </c>
      <c r="L12040">
        <v>29</v>
      </c>
      <c r="M12040">
        <v>60</v>
      </c>
      <c r="N12040" t="s">
        <v>2942</v>
      </c>
    </row>
    <row r="12041" spans="1:14" x14ac:dyDescent="0.2">
      <c r="A12041" t="s">
        <v>17800</v>
      </c>
      <c r="B12041">
        <v>31680</v>
      </c>
      <c r="C12041">
        <v>36240</v>
      </c>
      <c r="D12041">
        <v>40740</v>
      </c>
      <c r="E12041">
        <v>45240</v>
      </c>
      <c r="F12041">
        <v>48900</v>
      </c>
      <c r="G12041">
        <v>52500</v>
      </c>
      <c r="H12041">
        <v>56100</v>
      </c>
      <c r="I12041">
        <v>59760</v>
      </c>
      <c r="J12041">
        <v>63360</v>
      </c>
      <c r="K12041" t="s">
        <v>3096</v>
      </c>
      <c r="L12041">
        <v>31</v>
      </c>
      <c r="M12041">
        <v>60</v>
      </c>
      <c r="N12041" t="s">
        <v>3528</v>
      </c>
    </row>
    <row r="12042" spans="1:14" x14ac:dyDescent="0.2">
      <c r="A12042" t="s">
        <v>17801</v>
      </c>
      <c r="B12042">
        <v>29520</v>
      </c>
      <c r="C12042">
        <v>33720</v>
      </c>
      <c r="D12042">
        <v>37920</v>
      </c>
      <c r="E12042">
        <v>42120</v>
      </c>
      <c r="F12042">
        <v>45540</v>
      </c>
      <c r="G12042">
        <v>48900</v>
      </c>
      <c r="H12042">
        <v>52260</v>
      </c>
      <c r="I12042">
        <v>55620</v>
      </c>
      <c r="J12042">
        <v>58980</v>
      </c>
      <c r="K12042" t="s">
        <v>3096</v>
      </c>
      <c r="L12042">
        <v>33</v>
      </c>
      <c r="M12042">
        <v>60</v>
      </c>
      <c r="N12042" t="s">
        <v>3371</v>
      </c>
    </row>
    <row r="12043" spans="1:14" x14ac:dyDescent="0.2">
      <c r="A12043" t="s">
        <v>17802</v>
      </c>
      <c r="B12043">
        <v>28260</v>
      </c>
      <c r="C12043">
        <v>32280</v>
      </c>
      <c r="D12043">
        <v>36300</v>
      </c>
      <c r="E12043">
        <v>40320</v>
      </c>
      <c r="F12043">
        <v>43560</v>
      </c>
      <c r="G12043">
        <v>46800</v>
      </c>
      <c r="H12043">
        <v>50040</v>
      </c>
      <c r="I12043">
        <v>53280</v>
      </c>
      <c r="J12043">
        <v>56460</v>
      </c>
      <c r="K12043" t="s">
        <v>3096</v>
      </c>
      <c r="L12043">
        <v>35</v>
      </c>
      <c r="M12043">
        <v>60</v>
      </c>
      <c r="N12043" t="s">
        <v>3273</v>
      </c>
    </row>
    <row r="12044" spans="1:14" x14ac:dyDescent="0.2">
      <c r="A12044" t="s">
        <v>17803</v>
      </c>
      <c r="B12044">
        <v>43080</v>
      </c>
      <c r="C12044">
        <v>49200</v>
      </c>
      <c r="D12044">
        <v>55380</v>
      </c>
      <c r="E12044">
        <v>61500</v>
      </c>
      <c r="F12044">
        <v>66420</v>
      </c>
      <c r="G12044">
        <v>71340</v>
      </c>
      <c r="H12044">
        <v>76260</v>
      </c>
      <c r="I12044">
        <v>81180</v>
      </c>
      <c r="J12044">
        <v>86100</v>
      </c>
      <c r="K12044" t="s">
        <v>3096</v>
      </c>
      <c r="L12044">
        <v>37</v>
      </c>
      <c r="M12044">
        <v>60</v>
      </c>
      <c r="N12044" t="s">
        <v>3758</v>
      </c>
    </row>
    <row r="12045" spans="1:14" x14ac:dyDescent="0.2">
      <c r="A12045" t="s">
        <v>17804</v>
      </c>
      <c r="B12045">
        <v>28020</v>
      </c>
      <c r="C12045">
        <v>31980</v>
      </c>
      <c r="D12045">
        <v>36000</v>
      </c>
      <c r="E12045">
        <v>39960</v>
      </c>
      <c r="F12045">
        <v>43200</v>
      </c>
      <c r="G12045">
        <v>46380</v>
      </c>
      <c r="H12045">
        <v>49560</v>
      </c>
      <c r="I12045">
        <v>52800</v>
      </c>
      <c r="J12045">
        <v>55980</v>
      </c>
      <c r="K12045" t="s">
        <v>3096</v>
      </c>
      <c r="L12045">
        <v>39</v>
      </c>
      <c r="M12045">
        <v>60</v>
      </c>
      <c r="N12045" t="s">
        <v>3759</v>
      </c>
    </row>
    <row r="12046" spans="1:14" x14ac:dyDescent="0.2">
      <c r="A12046" t="s">
        <v>17805</v>
      </c>
      <c r="B12046">
        <v>29340</v>
      </c>
      <c r="C12046">
        <v>33540</v>
      </c>
      <c r="D12046">
        <v>37740</v>
      </c>
      <c r="E12046">
        <v>41880</v>
      </c>
      <c r="F12046">
        <v>45240</v>
      </c>
      <c r="G12046">
        <v>48600</v>
      </c>
      <c r="H12046">
        <v>51960</v>
      </c>
      <c r="I12046">
        <v>55320</v>
      </c>
      <c r="J12046">
        <v>58680</v>
      </c>
      <c r="K12046" t="s">
        <v>3096</v>
      </c>
      <c r="L12046">
        <v>41</v>
      </c>
      <c r="M12046">
        <v>60</v>
      </c>
      <c r="N12046" t="s">
        <v>3529</v>
      </c>
    </row>
    <row r="12047" spans="1:14" x14ac:dyDescent="0.2">
      <c r="A12047" t="s">
        <v>17806</v>
      </c>
      <c r="B12047">
        <v>31680</v>
      </c>
      <c r="C12047">
        <v>36180</v>
      </c>
      <c r="D12047">
        <v>40680</v>
      </c>
      <c r="E12047">
        <v>45180</v>
      </c>
      <c r="F12047">
        <v>48840</v>
      </c>
      <c r="G12047">
        <v>52440</v>
      </c>
      <c r="H12047">
        <v>56040</v>
      </c>
      <c r="I12047">
        <v>59640</v>
      </c>
      <c r="J12047">
        <v>63300</v>
      </c>
      <c r="K12047" t="s">
        <v>3096</v>
      </c>
      <c r="L12047">
        <v>43</v>
      </c>
      <c r="M12047">
        <v>60</v>
      </c>
      <c r="N12047" t="s">
        <v>2233</v>
      </c>
    </row>
    <row r="12048" spans="1:14" x14ac:dyDescent="0.2">
      <c r="A12048" t="s">
        <v>17807</v>
      </c>
      <c r="B12048">
        <v>30120</v>
      </c>
      <c r="C12048">
        <v>34440</v>
      </c>
      <c r="D12048">
        <v>38760</v>
      </c>
      <c r="E12048">
        <v>43020</v>
      </c>
      <c r="F12048">
        <v>46500</v>
      </c>
      <c r="G12048">
        <v>49920</v>
      </c>
      <c r="H12048">
        <v>53400</v>
      </c>
      <c r="I12048">
        <v>56820</v>
      </c>
      <c r="J12048">
        <v>60240</v>
      </c>
      <c r="K12048" t="s">
        <v>3096</v>
      </c>
      <c r="L12048">
        <v>45</v>
      </c>
      <c r="M12048">
        <v>60</v>
      </c>
      <c r="N12048" t="s">
        <v>3373</v>
      </c>
    </row>
    <row r="12049" spans="1:14" x14ac:dyDescent="0.2">
      <c r="A12049" t="s">
        <v>17808</v>
      </c>
      <c r="B12049">
        <v>43080</v>
      </c>
      <c r="C12049">
        <v>49200</v>
      </c>
      <c r="D12049">
        <v>55380</v>
      </c>
      <c r="E12049">
        <v>61500</v>
      </c>
      <c r="F12049">
        <v>66420</v>
      </c>
      <c r="G12049">
        <v>71340</v>
      </c>
      <c r="H12049">
        <v>76260</v>
      </c>
      <c r="I12049">
        <v>81180</v>
      </c>
      <c r="J12049">
        <v>86100</v>
      </c>
      <c r="K12049" t="s">
        <v>3096</v>
      </c>
      <c r="L12049">
        <v>47</v>
      </c>
      <c r="M12049">
        <v>60</v>
      </c>
      <c r="N12049" t="s">
        <v>3311</v>
      </c>
    </row>
    <row r="12050" spans="1:14" x14ac:dyDescent="0.2">
      <c r="A12050" t="s">
        <v>17809</v>
      </c>
      <c r="B12050">
        <v>43080</v>
      </c>
      <c r="C12050">
        <v>49200</v>
      </c>
      <c r="D12050">
        <v>55380</v>
      </c>
      <c r="E12050">
        <v>61500</v>
      </c>
      <c r="F12050">
        <v>66420</v>
      </c>
      <c r="G12050">
        <v>71340</v>
      </c>
      <c r="H12050">
        <v>76260</v>
      </c>
      <c r="I12050">
        <v>81180</v>
      </c>
      <c r="J12050">
        <v>86100</v>
      </c>
      <c r="K12050" t="s">
        <v>3096</v>
      </c>
      <c r="L12050">
        <v>49</v>
      </c>
      <c r="M12050">
        <v>60</v>
      </c>
      <c r="N12050" t="s">
        <v>3762</v>
      </c>
    </row>
    <row r="12051" spans="1:14" x14ac:dyDescent="0.2">
      <c r="A12051" t="s">
        <v>17810</v>
      </c>
      <c r="B12051">
        <v>36780</v>
      </c>
      <c r="C12051">
        <v>42000</v>
      </c>
      <c r="D12051">
        <v>47280</v>
      </c>
      <c r="E12051">
        <v>52500</v>
      </c>
      <c r="F12051">
        <v>56700</v>
      </c>
      <c r="G12051">
        <v>60900</v>
      </c>
      <c r="H12051">
        <v>65100</v>
      </c>
      <c r="I12051">
        <v>69300</v>
      </c>
      <c r="J12051">
        <v>73500</v>
      </c>
      <c r="K12051" t="s">
        <v>3096</v>
      </c>
      <c r="L12051">
        <v>51</v>
      </c>
      <c r="M12051">
        <v>60</v>
      </c>
      <c r="N12051" t="s">
        <v>3530</v>
      </c>
    </row>
    <row r="12052" spans="1:14" x14ac:dyDescent="0.2">
      <c r="A12052" t="s">
        <v>17811</v>
      </c>
      <c r="B12052">
        <v>32280</v>
      </c>
      <c r="C12052">
        <v>36900</v>
      </c>
      <c r="D12052">
        <v>41520</v>
      </c>
      <c r="E12052">
        <v>46080</v>
      </c>
      <c r="F12052">
        <v>49800</v>
      </c>
      <c r="G12052">
        <v>53460</v>
      </c>
      <c r="H12052">
        <v>57180</v>
      </c>
      <c r="I12052">
        <v>60840</v>
      </c>
      <c r="J12052">
        <v>64560</v>
      </c>
      <c r="K12052" t="s">
        <v>3096</v>
      </c>
      <c r="L12052">
        <v>53</v>
      </c>
      <c r="M12052">
        <v>60</v>
      </c>
      <c r="N12052" t="s">
        <v>3531</v>
      </c>
    </row>
    <row r="12053" spans="1:14" x14ac:dyDescent="0.2">
      <c r="A12053" t="s">
        <v>17812</v>
      </c>
      <c r="B12053">
        <v>28020</v>
      </c>
      <c r="C12053">
        <v>31980</v>
      </c>
      <c r="D12053">
        <v>36000</v>
      </c>
      <c r="E12053">
        <v>39960</v>
      </c>
      <c r="F12053">
        <v>43200</v>
      </c>
      <c r="G12053">
        <v>46380</v>
      </c>
      <c r="H12053">
        <v>49560</v>
      </c>
      <c r="I12053">
        <v>52800</v>
      </c>
      <c r="J12053">
        <v>55980</v>
      </c>
      <c r="K12053" t="s">
        <v>3096</v>
      </c>
      <c r="L12053">
        <v>55</v>
      </c>
      <c r="M12053">
        <v>60</v>
      </c>
      <c r="N12053" t="s">
        <v>3378</v>
      </c>
    </row>
    <row r="12054" spans="1:14" x14ac:dyDescent="0.2">
      <c r="A12054" t="s">
        <v>17813</v>
      </c>
      <c r="B12054">
        <v>42240</v>
      </c>
      <c r="C12054">
        <v>48240</v>
      </c>
      <c r="D12054">
        <v>54300</v>
      </c>
      <c r="E12054">
        <v>60300</v>
      </c>
      <c r="F12054">
        <v>65160</v>
      </c>
      <c r="G12054">
        <v>69960</v>
      </c>
      <c r="H12054">
        <v>74820</v>
      </c>
      <c r="I12054">
        <v>79620</v>
      </c>
      <c r="J12054">
        <v>84420</v>
      </c>
      <c r="K12054" t="s">
        <v>3096</v>
      </c>
      <c r="L12054">
        <v>56</v>
      </c>
      <c r="M12054">
        <v>60</v>
      </c>
      <c r="N12054" t="s">
        <v>5750</v>
      </c>
    </row>
    <row r="12055" spans="1:14" x14ac:dyDescent="0.2">
      <c r="A12055" t="s">
        <v>17814</v>
      </c>
      <c r="B12055">
        <v>28020</v>
      </c>
      <c r="C12055">
        <v>31980</v>
      </c>
      <c r="D12055">
        <v>36000</v>
      </c>
      <c r="E12055">
        <v>39960</v>
      </c>
      <c r="F12055">
        <v>43200</v>
      </c>
      <c r="G12055">
        <v>46380</v>
      </c>
      <c r="H12055">
        <v>49560</v>
      </c>
      <c r="I12055">
        <v>52800</v>
      </c>
      <c r="J12055">
        <v>55980</v>
      </c>
      <c r="K12055" t="s">
        <v>3096</v>
      </c>
      <c r="L12055">
        <v>57</v>
      </c>
      <c r="M12055">
        <v>60</v>
      </c>
      <c r="N12055" t="s">
        <v>2955</v>
      </c>
    </row>
    <row r="12056" spans="1:14" x14ac:dyDescent="0.2">
      <c r="A12056" t="s">
        <v>17815</v>
      </c>
      <c r="B12056">
        <v>28020</v>
      </c>
      <c r="C12056">
        <v>31980</v>
      </c>
      <c r="D12056">
        <v>36000</v>
      </c>
      <c r="E12056">
        <v>39960</v>
      </c>
      <c r="F12056">
        <v>43200</v>
      </c>
      <c r="G12056">
        <v>46380</v>
      </c>
      <c r="H12056">
        <v>49560</v>
      </c>
      <c r="I12056">
        <v>52800</v>
      </c>
      <c r="J12056">
        <v>55980</v>
      </c>
      <c r="K12056" t="s">
        <v>3096</v>
      </c>
      <c r="L12056">
        <v>59</v>
      </c>
      <c r="M12056">
        <v>60</v>
      </c>
      <c r="N12056" t="s">
        <v>3321</v>
      </c>
    </row>
    <row r="12057" spans="1:14" x14ac:dyDescent="0.2">
      <c r="A12057" t="s">
        <v>17816</v>
      </c>
      <c r="B12057">
        <v>30000</v>
      </c>
      <c r="C12057">
        <v>34320</v>
      </c>
      <c r="D12057">
        <v>38580</v>
      </c>
      <c r="E12057">
        <v>42840</v>
      </c>
      <c r="F12057">
        <v>46320</v>
      </c>
      <c r="G12057">
        <v>49740</v>
      </c>
      <c r="H12057">
        <v>53160</v>
      </c>
      <c r="I12057">
        <v>56580</v>
      </c>
      <c r="J12057">
        <v>60000</v>
      </c>
      <c r="K12057" t="s">
        <v>3096</v>
      </c>
      <c r="L12057">
        <v>61</v>
      </c>
      <c r="M12057">
        <v>60</v>
      </c>
      <c r="N12057" t="s">
        <v>4145</v>
      </c>
    </row>
    <row r="12058" spans="1:14" x14ac:dyDescent="0.2">
      <c r="A12058" t="s">
        <v>17817</v>
      </c>
      <c r="B12058">
        <v>32520</v>
      </c>
      <c r="C12058">
        <v>37140</v>
      </c>
      <c r="D12058">
        <v>41760</v>
      </c>
      <c r="E12058">
        <v>46380</v>
      </c>
      <c r="F12058">
        <v>50100</v>
      </c>
      <c r="G12058">
        <v>53820</v>
      </c>
      <c r="H12058">
        <v>57540</v>
      </c>
      <c r="I12058">
        <v>61260</v>
      </c>
      <c r="J12058">
        <v>64980</v>
      </c>
      <c r="K12058" t="s">
        <v>3096</v>
      </c>
      <c r="L12058">
        <v>63</v>
      </c>
      <c r="M12058">
        <v>60</v>
      </c>
      <c r="N12058" t="s">
        <v>3322</v>
      </c>
    </row>
    <row r="12059" spans="1:14" x14ac:dyDescent="0.2">
      <c r="A12059" t="s">
        <v>17818</v>
      </c>
      <c r="B12059">
        <v>28020</v>
      </c>
      <c r="C12059">
        <v>31980</v>
      </c>
      <c r="D12059">
        <v>36000</v>
      </c>
      <c r="E12059">
        <v>39960</v>
      </c>
      <c r="F12059">
        <v>43200</v>
      </c>
      <c r="G12059">
        <v>46380</v>
      </c>
      <c r="H12059">
        <v>49560</v>
      </c>
      <c r="I12059">
        <v>52800</v>
      </c>
      <c r="J12059">
        <v>55980</v>
      </c>
      <c r="K12059" t="s">
        <v>3096</v>
      </c>
      <c r="L12059">
        <v>65</v>
      </c>
      <c r="M12059">
        <v>60</v>
      </c>
      <c r="N12059" t="s">
        <v>3532</v>
      </c>
    </row>
    <row r="12060" spans="1:14" x14ac:dyDescent="0.2">
      <c r="A12060" t="s">
        <v>17819</v>
      </c>
      <c r="B12060">
        <v>28020</v>
      </c>
      <c r="C12060">
        <v>31980</v>
      </c>
      <c r="D12060">
        <v>36000</v>
      </c>
      <c r="E12060">
        <v>39960</v>
      </c>
      <c r="F12060">
        <v>43200</v>
      </c>
      <c r="G12060">
        <v>46380</v>
      </c>
      <c r="H12060">
        <v>49560</v>
      </c>
      <c r="I12060">
        <v>52800</v>
      </c>
      <c r="J12060">
        <v>55980</v>
      </c>
      <c r="K12060" t="s">
        <v>3096</v>
      </c>
      <c r="L12060">
        <v>67</v>
      </c>
      <c r="M12060">
        <v>60</v>
      </c>
      <c r="N12060" t="s">
        <v>2720</v>
      </c>
    </row>
    <row r="12061" spans="1:14" x14ac:dyDescent="0.2">
      <c r="A12061" t="s">
        <v>17820</v>
      </c>
      <c r="B12061">
        <v>28020</v>
      </c>
      <c r="C12061">
        <v>31980</v>
      </c>
      <c r="D12061">
        <v>36000</v>
      </c>
      <c r="E12061">
        <v>39960</v>
      </c>
      <c r="F12061">
        <v>43200</v>
      </c>
      <c r="G12061">
        <v>46380</v>
      </c>
      <c r="H12061">
        <v>49560</v>
      </c>
      <c r="I12061">
        <v>52800</v>
      </c>
      <c r="J12061">
        <v>55980</v>
      </c>
      <c r="K12061" t="s">
        <v>3096</v>
      </c>
      <c r="L12061">
        <v>69</v>
      </c>
      <c r="M12061">
        <v>60</v>
      </c>
      <c r="N12061" t="s">
        <v>3533</v>
      </c>
    </row>
    <row r="12062" spans="1:14" x14ac:dyDescent="0.2">
      <c r="A12062" t="s">
        <v>17821</v>
      </c>
      <c r="B12062">
        <v>42240</v>
      </c>
      <c r="C12062">
        <v>48240</v>
      </c>
      <c r="D12062">
        <v>54300</v>
      </c>
      <c r="E12062">
        <v>60300</v>
      </c>
      <c r="F12062">
        <v>65160</v>
      </c>
      <c r="G12062">
        <v>69960</v>
      </c>
      <c r="H12062">
        <v>74820</v>
      </c>
      <c r="I12062">
        <v>79620</v>
      </c>
      <c r="J12062">
        <v>84420</v>
      </c>
      <c r="K12062" t="s">
        <v>3096</v>
      </c>
      <c r="L12062">
        <v>71</v>
      </c>
      <c r="M12062">
        <v>60</v>
      </c>
      <c r="N12062" t="s">
        <v>3327</v>
      </c>
    </row>
    <row r="12063" spans="1:14" x14ac:dyDescent="0.2">
      <c r="A12063" t="s">
        <v>17822</v>
      </c>
      <c r="B12063">
        <v>32940</v>
      </c>
      <c r="C12063">
        <v>37680</v>
      </c>
      <c r="D12063">
        <v>42360</v>
      </c>
      <c r="E12063">
        <v>47040</v>
      </c>
      <c r="F12063">
        <v>50820</v>
      </c>
      <c r="G12063">
        <v>54600</v>
      </c>
      <c r="H12063">
        <v>58380</v>
      </c>
      <c r="I12063">
        <v>62100</v>
      </c>
      <c r="J12063">
        <v>65880</v>
      </c>
      <c r="K12063" t="s">
        <v>3096</v>
      </c>
      <c r="L12063">
        <v>73</v>
      </c>
      <c r="M12063">
        <v>60</v>
      </c>
      <c r="N12063" t="s">
        <v>3534</v>
      </c>
    </row>
    <row r="12064" spans="1:14" x14ac:dyDescent="0.2">
      <c r="A12064" t="s">
        <v>17823</v>
      </c>
      <c r="B12064">
        <v>28740</v>
      </c>
      <c r="C12064">
        <v>32820</v>
      </c>
      <c r="D12064">
        <v>36900</v>
      </c>
      <c r="E12064">
        <v>40980</v>
      </c>
      <c r="F12064">
        <v>44280</v>
      </c>
      <c r="G12064">
        <v>47580</v>
      </c>
      <c r="H12064">
        <v>50820</v>
      </c>
      <c r="I12064">
        <v>54120</v>
      </c>
      <c r="J12064">
        <v>57420</v>
      </c>
      <c r="K12064" t="s">
        <v>3096</v>
      </c>
      <c r="L12064">
        <v>75</v>
      </c>
      <c r="M12064">
        <v>60</v>
      </c>
      <c r="N12064" t="s">
        <v>3535</v>
      </c>
    </row>
    <row r="12065" spans="1:14" x14ac:dyDescent="0.2">
      <c r="A12065" t="s">
        <v>17824</v>
      </c>
      <c r="B12065">
        <v>31680</v>
      </c>
      <c r="C12065">
        <v>36180</v>
      </c>
      <c r="D12065">
        <v>40680</v>
      </c>
      <c r="E12065">
        <v>45180</v>
      </c>
      <c r="F12065">
        <v>48840</v>
      </c>
      <c r="G12065">
        <v>52440</v>
      </c>
      <c r="H12065">
        <v>56040</v>
      </c>
      <c r="I12065">
        <v>59640</v>
      </c>
      <c r="J12065">
        <v>63300</v>
      </c>
      <c r="K12065" t="s">
        <v>3096</v>
      </c>
      <c r="L12065">
        <v>77</v>
      </c>
      <c r="M12065">
        <v>60</v>
      </c>
      <c r="N12065" t="s">
        <v>3329</v>
      </c>
    </row>
    <row r="12066" spans="1:14" x14ac:dyDescent="0.2">
      <c r="A12066" t="s">
        <v>17825</v>
      </c>
      <c r="B12066">
        <v>31140</v>
      </c>
      <c r="C12066">
        <v>35580</v>
      </c>
      <c r="D12066">
        <v>40020</v>
      </c>
      <c r="E12066">
        <v>44460</v>
      </c>
      <c r="F12066">
        <v>48060</v>
      </c>
      <c r="G12066">
        <v>51600</v>
      </c>
      <c r="H12066">
        <v>55140</v>
      </c>
      <c r="I12066">
        <v>58740</v>
      </c>
      <c r="J12066">
        <v>62280</v>
      </c>
      <c r="K12066" t="s">
        <v>3096</v>
      </c>
      <c r="L12066">
        <v>79</v>
      </c>
      <c r="M12066">
        <v>60</v>
      </c>
      <c r="N12066" t="s">
        <v>3854</v>
      </c>
    </row>
    <row r="12067" spans="1:14" x14ac:dyDescent="0.2">
      <c r="A12067" t="s">
        <v>17826</v>
      </c>
      <c r="B12067">
        <v>28020</v>
      </c>
      <c r="C12067">
        <v>31980</v>
      </c>
      <c r="D12067">
        <v>36000</v>
      </c>
      <c r="E12067">
        <v>39960</v>
      </c>
      <c r="F12067">
        <v>43200</v>
      </c>
      <c r="G12067">
        <v>46380</v>
      </c>
      <c r="H12067">
        <v>49560</v>
      </c>
      <c r="I12067">
        <v>52800</v>
      </c>
      <c r="J12067">
        <v>55980</v>
      </c>
      <c r="K12067" t="s">
        <v>3096</v>
      </c>
      <c r="L12067">
        <v>81</v>
      </c>
      <c r="M12067">
        <v>60</v>
      </c>
      <c r="N12067" t="s">
        <v>3009</v>
      </c>
    </row>
    <row r="12068" spans="1:14" x14ac:dyDescent="0.2">
      <c r="A12068" t="s">
        <v>17827</v>
      </c>
      <c r="B12068">
        <v>29160</v>
      </c>
      <c r="C12068">
        <v>33300</v>
      </c>
      <c r="D12068">
        <v>37440</v>
      </c>
      <c r="E12068">
        <v>41580</v>
      </c>
      <c r="F12068">
        <v>44940</v>
      </c>
      <c r="G12068">
        <v>48240</v>
      </c>
      <c r="H12068">
        <v>51600</v>
      </c>
      <c r="I12068">
        <v>54900</v>
      </c>
      <c r="J12068">
        <v>58260</v>
      </c>
      <c r="K12068" t="s">
        <v>3096</v>
      </c>
      <c r="L12068">
        <v>83</v>
      </c>
      <c r="M12068">
        <v>60</v>
      </c>
      <c r="N12068" t="s">
        <v>3331</v>
      </c>
    </row>
    <row r="12069" spans="1:14" x14ac:dyDescent="0.2">
      <c r="A12069" t="s">
        <v>17828</v>
      </c>
      <c r="B12069">
        <v>28020</v>
      </c>
      <c r="C12069">
        <v>31980</v>
      </c>
      <c r="D12069">
        <v>36000</v>
      </c>
      <c r="E12069">
        <v>39960</v>
      </c>
      <c r="F12069">
        <v>43200</v>
      </c>
      <c r="G12069">
        <v>46380</v>
      </c>
      <c r="H12069">
        <v>49560</v>
      </c>
      <c r="I12069">
        <v>52800</v>
      </c>
      <c r="J12069">
        <v>55980</v>
      </c>
      <c r="K12069" t="s">
        <v>3096</v>
      </c>
      <c r="L12069">
        <v>85</v>
      </c>
      <c r="M12069">
        <v>60</v>
      </c>
      <c r="N12069" t="s">
        <v>3536</v>
      </c>
    </row>
    <row r="12070" spans="1:14" x14ac:dyDescent="0.2">
      <c r="A12070" t="s">
        <v>17829</v>
      </c>
      <c r="B12070">
        <v>29460</v>
      </c>
      <c r="C12070">
        <v>33660</v>
      </c>
      <c r="D12070">
        <v>37860</v>
      </c>
      <c r="E12070">
        <v>42060</v>
      </c>
      <c r="F12070">
        <v>45480</v>
      </c>
      <c r="G12070">
        <v>48840</v>
      </c>
      <c r="H12070">
        <v>52200</v>
      </c>
      <c r="I12070">
        <v>55560</v>
      </c>
      <c r="J12070">
        <v>58920</v>
      </c>
      <c r="K12070" t="s">
        <v>3096</v>
      </c>
      <c r="L12070">
        <v>87</v>
      </c>
      <c r="M12070">
        <v>60</v>
      </c>
      <c r="N12070" t="s">
        <v>3537</v>
      </c>
    </row>
    <row r="12071" spans="1:14" x14ac:dyDescent="0.2">
      <c r="A12071" t="s">
        <v>17830</v>
      </c>
      <c r="B12071">
        <v>31920</v>
      </c>
      <c r="C12071">
        <v>36480</v>
      </c>
      <c r="D12071">
        <v>41040</v>
      </c>
      <c r="E12071">
        <v>45600</v>
      </c>
      <c r="F12071">
        <v>49260</v>
      </c>
      <c r="G12071">
        <v>52920</v>
      </c>
      <c r="H12071">
        <v>56580</v>
      </c>
      <c r="I12071">
        <v>60240</v>
      </c>
      <c r="J12071">
        <v>63840</v>
      </c>
      <c r="K12071" t="s">
        <v>3096</v>
      </c>
      <c r="L12071">
        <v>89</v>
      </c>
      <c r="M12071">
        <v>60</v>
      </c>
      <c r="N12071" t="s">
        <v>3389</v>
      </c>
    </row>
    <row r="12072" spans="1:14" x14ac:dyDescent="0.2">
      <c r="A12072" t="s">
        <v>17831</v>
      </c>
      <c r="B12072">
        <v>28020</v>
      </c>
      <c r="C12072">
        <v>31980</v>
      </c>
      <c r="D12072">
        <v>36000</v>
      </c>
      <c r="E12072">
        <v>39960</v>
      </c>
      <c r="F12072">
        <v>43200</v>
      </c>
      <c r="G12072">
        <v>46380</v>
      </c>
      <c r="H12072">
        <v>49560</v>
      </c>
      <c r="I12072">
        <v>52800</v>
      </c>
      <c r="J12072">
        <v>55980</v>
      </c>
      <c r="K12072" t="s">
        <v>3096</v>
      </c>
      <c r="L12072">
        <v>91</v>
      </c>
      <c r="M12072">
        <v>60</v>
      </c>
      <c r="N12072" t="s">
        <v>3538</v>
      </c>
    </row>
    <row r="12073" spans="1:14" x14ac:dyDescent="0.2">
      <c r="A12073" t="s">
        <v>17832</v>
      </c>
      <c r="B12073">
        <v>28020</v>
      </c>
      <c r="C12073">
        <v>31980</v>
      </c>
      <c r="D12073">
        <v>36000</v>
      </c>
      <c r="E12073">
        <v>39960</v>
      </c>
      <c r="F12073">
        <v>43200</v>
      </c>
      <c r="G12073">
        <v>46380</v>
      </c>
      <c r="H12073">
        <v>49560</v>
      </c>
      <c r="I12073">
        <v>52800</v>
      </c>
      <c r="J12073">
        <v>55980</v>
      </c>
      <c r="K12073" t="s">
        <v>3096</v>
      </c>
      <c r="L12073">
        <v>93</v>
      </c>
      <c r="M12073">
        <v>60</v>
      </c>
      <c r="N12073" t="s">
        <v>2394</v>
      </c>
    </row>
    <row r="12074" spans="1:14" x14ac:dyDescent="0.2">
      <c r="A12074" t="s">
        <v>17833</v>
      </c>
      <c r="B12074">
        <v>43080</v>
      </c>
      <c r="C12074">
        <v>49200</v>
      </c>
      <c r="D12074">
        <v>55380</v>
      </c>
      <c r="E12074">
        <v>61500</v>
      </c>
      <c r="F12074">
        <v>66420</v>
      </c>
      <c r="G12074">
        <v>71340</v>
      </c>
      <c r="H12074">
        <v>76260</v>
      </c>
      <c r="I12074">
        <v>81180</v>
      </c>
      <c r="J12074">
        <v>86100</v>
      </c>
      <c r="K12074" t="s">
        <v>3096</v>
      </c>
      <c r="L12074">
        <v>95</v>
      </c>
      <c r="M12074">
        <v>60</v>
      </c>
      <c r="N12074" t="s">
        <v>3333</v>
      </c>
    </row>
    <row r="12075" spans="1:14" x14ac:dyDescent="0.2">
      <c r="A12075" t="s">
        <v>17834</v>
      </c>
      <c r="B12075">
        <v>28920</v>
      </c>
      <c r="C12075">
        <v>33060</v>
      </c>
      <c r="D12075">
        <v>37200</v>
      </c>
      <c r="E12075">
        <v>41280</v>
      </c>
      <c r="F12075">
        <v>44640</v>
      </c>
      <c r="G12075">
        <v>47940</v>
      </c>
      <c r="H12075">
        <v>51240</v>
      </c>
      <c r="I12075">
        <v>54540</v>
      </c>
      <c r="J12075">
        <v>57840</v>
      </c>
      <c r="K12075" t="s">
        <v>3096</v>
      </c>
      <c r="L12075">
        <v>97</v>
      </c>
      <c r="M12075">
        <v>60</v>
      </c>
      <c r="N12075" t="s">
        <v>3572</v>
      </c>
    </row>
    <row r="12076" spans="1:14" x14ac:dyDescent="0.2">
      <c r="A12076" t="s">
        <v>17835</v>
      </c>
      <c r="B12076">
        <v>42240</v>
      </c>
      <c r="C12076">
        <v>48240</v>
      </c>
      <c r="D12076">
        <v>54300</v>
      </c>
      <c r="E12076">
        <v>60300</v>
      </c>
      <c r="F12076">
        <v>65160</v>
      </c>
      <c r="G12076">
        <v>69960</v>
      </c>
      <c r="H12076">
        <v>74820</v>
      </c>
      <c r="I12076">
        <v>79620</v>
      </c>
      <c r="J12076">
        <v>84420</v>
      </c>
      <c r="K12076" t="s">
        <v>3096</v>
      </c>
      <c r="L12076">
        <v>99</v>
      </c>
      <c r="M12076">
        <v>60</v>
      </c>
      <c r="N12076" t="s">
        <v>3334</v>
      </c>
    </row>
    <row r="12077" spans="1:14" x14ac:dyDescent="0.2">
      <c r="A12077" t="s">
        <v>17836</v>
      </c>
      <c r="B12077">
        <v>34260</v>
      </c>
      <c r="C12077">
        <v>39120</v>
      </c>
      <c r="D12077">
        <v>44040</v>
      </c>
      <c r="E12077">
        <v>48900</v>
      </c>
      <c r="F12077">
        <v>52860</v>
      </c>
      <c r="G12077">
        <v>56760</v>
      </c>
      <c r="H12077">
        <v>60660</v>
      </c>
      <c r="I12077">
        <v>64560</v>
      </c>
      <c r="J12077">
        <v>68460</v>
      </c>
      <c r="K12077" t="s">
        <v>3096</v>
      </c>
      <c r="L12077">
        <v>101</v>
      </c>
      <c r="M12077">
        <v>60</v>
      </c>
      <c r="N12077" t="s">
        <v>3392</v>
      </c>
    </row>
    <row r="12078" spans="1:14" x14ac:dyDescent="0.2">
      <c r="A12078" t="s">
        <v>17837</v>
      </c>
      <c r="B12078">
        <v>28140</v>
      </c>
      <c r="C12078">
        <v>32160</v>
      </c>
      <c r="D12078">
        <v>36180</v>
      </c>
      <c r="E12078">
        <v>40140</v>
      </c>
      <c r="F12078">
        <v>43380</v>
      </c>
      <c r="G12078">
        <v>46620</v>
      </c>
      <c r="H12078">
        <v>49800</v>
      </c>
      <c r="I12078">
        <v>53040</v>
      </c>
      <c r="J12078">
        <v>56220</v>
      </c>
      <c r="K12078" t="s">
        <v>3096</v>
      </c>
      <c r="L12078">
        <v>103</v>
      </c>
      <c r="M12078">
        <v>60</v>
      </c>
      <c r="N12078" t="s">
        <v>4115</v>
      </c>
    </row>
    <row r="12079" spans="1:14" x14ac:dyDescent="0.2">
      <c r="A12079" t="s">
        <v>17838</v>
      </c>
      <c r="B12079">
        <v>28260</v>
      </c>
      <c r="C12079">
        <v>32280</v>
      </c>
      <c r="D12079">
        <v>36300</v>
      </c>
      <c r="E12079">
        <v>40320</v>
      </c>
      <c r="F12079">
        <v>43560</v>
      </c>
      <c r="G12079">
        <v>46800</v>
      </c>
      <c r="H12079">
        <v>50040</v>
      </c>
      <c r="I12079">
        <v>53280</v>
      </c>
      <c r="J12079">
        <v>56460</v>
      </c>
      <c r="K12079" t="s">
        <v>3096</v>
      </c>
      <c r="L12079">
        <v>105</v>
      </c>
      <c r="M12079">
        <v>60</v>
      </c>
      <c r="N12079" t="s">
        <v>3539</v>
      </c>
    </row>
    <row r="12080" spans="1:14" x14ac:dyDescent="0.2">
      <c r="A12080" t="s">
        <v>17839</v>
      </c>
      <c r="B12080">
        <v>43080</v>
      </c>
      <c r="C12080">
        <v>49200</v>
      </c>
      <c r="D12080">
        <v>55380</v>
      </c>
      <c r="E12080">
        <v>61500</v>
      </c>
      <c r="F12080">
        <v>66420</v>
      </c>
      <c r="G12080">
        <v>71340</v>
      </c>
      <c r="H12080">
        <v>76260</v>
      </c>
      <c r="I12080">
        <v>81180</v>
      </c>
      <c r="J12080">
        <v>86100</v>
      </c>
      <c r="K12080" t="s">
        <v>3096</v>
      </c>
      <c r="L12080">
        <v>107</v>
      </c>
      <c r="M12080">
        <v>60</v>
      </c>
      <c r="N12080" t="s">
        <v>3393</v>
      </c>
    </row>
    <row r="12081" spans="1:14" x14ac:dyDescent="0.2">
      <c r="A12081" t="s">
        <v>17840</v>
      </c>
      <c r="B12081">
        <v>28020</v>
      </c>
      <c r="C12081">
        <v>31980</v>
      </c>
      <c r="D12081">
        <v>36000</v>
      </c>
      <c r="E12081">
        <v>39960</v>
      </c>
      <c r="F12081">
        <v>43200</v>
      </c>
      <c r="G12081">
        <v>46380</v>
      </c>
      <c r="H12081">
        <v>49560</v>
      </c>
      <c r="I12081">
        <v>52800</v>
      </c>
      <c r="J12081">
        <v>55980</v>
      </c>
      <c r="K12081" t="s">
        <v>3096</v>
      </c>
      <c r="L12081">
        <v>109</v>
      </c>
      <c r="M12081">
        <v>60</v>
      </c>
      <c r="N12081" t="s">
        <v>3337</v>
      </c>
    </row>
    <row r="12082" spans="1:14" x14ac:dyDescent="0.2">
      <c r="A12082" t="s">
        <v>17841</v>
      </c>
      <c r="B12082">
        <v>28260</v>
      </c>
      <c r="C12082">
        <v>32280</v>
      </c>
      <c r="D12082">
        <v>36300</v>
      </c>
      <c r="E12082">
        <v>40320</v>
      </c>
      <c r="F12082">
        <v>43560</v>
      </c>
      <c r="G12082">
        <v>46800</v>
      </c>
      <c r="H12082">
        <v>50040</v>
      </c>
      <c r="I12082">
        <v>53280</v>
      </c>
      <c r="J12082">
        <v>56460</v>
      </c>
      <c r="K12082" t="s">
        <v>3096</v>
      </c>
      <c r="L12082">
        <v>111</v>
      </c>
      <c r="M12082">
        <v>60</v>
      </c>
      <c r="N12082" t="s">
        <v>2222</v>
      </c>
    </row>
    <row r="12083" spans="1:14" x14ac:dyDescent="0.2">
      <c r="A12083" t="s">
        <v>17842</v>
      </c>
      <c r="B12083">
        <v>42240</v>
      </c>
      <c r="C12083">
        <v>48240</v>
      </c>
      <c r="D12083">
        <v>54300</v>
      </c>
      <c r="E12083">
        <v>60300</v>
      </c>
      <c r="F12083">
        <v>65160</v>
      </c>
      <c r="G12083">
        <v>69960</v>
      </c>
      <c r="H12083">
        <v>74820</v>
      </c>
      <c r="I12083">
        <v>79620</v>
      </c>
      <c r="J12083">
        <v>84420</v>
      </c>
      <c r="K12083" t="s">
        <v>3096</v>
      </c>
      <c r="L12083">
        <v>113</v>
      </c>
      <c r="M12083">
        <v>60</v>
      </c>
      <c r="N12083" t="s">
        <v>3394</v>
      </c>
    </row>
    <row r="12084" spans="1:14" x14ac:dyDescent="0.2">
      <c r="A12084" t="s">
        <v>17843</v>
      </c>
      <c r="B12084">
        <v>28020</v>
      </c>
      <c r="C12084">
        <v>31980</v>
      </c>
      <c r="D12084">
        <v>36000</v>
      </c>
      <c r="E12084">
        <v>39960</v>
      </c>
      <c r="F12084">
        <v>43200</v>
      </c>
      <c r="G12084">
        <v>46380</v>
      </c>
      <c r="H12084">
        <v>49560</v>
      </c>
      <c r="I12084">
        <v>52800</v>
      </c>
      <c r="J12084">
        <v>55980</v>
      </c>
      <c r="K12084" t="s">
        <v>3096</v>
      </c>
      <c r="L12084">
        <v>115</v>
      </c>
      <c r="M12084">
        <v>60</v>
      </c>
      <c r="N12084" t="s">
        <v>3014</v>
      </c>
    </row>
    <row r="12085" spans="1:14" x14ac:dyDescent="0.2">
      <c r="A12085" t="s">
        <v>17844</v>
      </c>
      <c r="B12085">
        <v>29880</v>
      </c>
      <c r="C12085">
        <v>34140</v>
      </c>
      <c r="D12085">
        <v>38400</v>
      </c>
      <c r="E12085">
        <v>42660</v>
      </c>
      <c r="F12085">
        <v>46080</v>
      </c>
      <c r="G12085">
        <v>49500</v>
      </c>
      <c r="H12085">
        <v>52920</v>
      </c>
      <c r="I12085">
        <v>56340</v>
      </c>
      <c r="J12085">
        <v>59760</v>
      </c>
      <c r="K12085" t="s">
        <v>3096</v>
      </c>
      <c r="L12085">
        <v>117</v>
      </c>
      <c r="M12085">
        <v>60</v>
      </c>
      <c r="N12085" t="s">
        <v>4117</v>
      </c>
    </row>
    <row r="12086" spans="1:14" x14ac:dyDescent="0.2">
      <c r="A12086" t="s">
        <v>17845</v>
      </c>
      <c r="B12086">
        <v>28020</v>
      </c>
      <c r="C12086">
        <v>31980</v>
      </c>
      <c r="D12086">
        <v>36000</v>
      </c>
      <c r="E12086">
        <v>39960</v>
      </c>
      <c r="F12086">
        <v>43200</v>
      </c>
      <c r="G12086">
        <v>46380</v>
      </c>
      <c r="H12086">
        <v>49560</v>
      </c>
      <c r="I12086">
        <v>52800</v>
      </c>
      <c r="J12086">
        <v>55980</v>
      </c>
      <c r="K12086" t="s">
        <v>3096</v>
      </c>
      <c r="L12086">
        <v>119</v>
      </c>
      <c r="M12086">
        <v>60</v>
      </c>
      <c r="N12086" t="s">
        <v>3540</v>
      </c>
    </row>
    <row r="12087" spans="1:14" x14ac:dyDescent="0.2">
      <c r="A12087" t="s">
        <v>17846</v>
      </c>
      <c r="B12087">
        <v>28020</v>
      </c>
      <c r="C12087">
        <v>31980</v>
      </c>
      <c r="D12087">
        <v>36000</v>
      </c>
      <c r="E12087">
        <v>39960</v>
      </c>
      <c r="F12087">
        <v>43200</v>
      </c>
      <c r="G12087">
        <v>46380</v>
      </c>
      <c r="H12087">
        <v>49560</v>
      </c>
      <c r="I12087">
        <v>52800</v>
      </c>
      <c r="J12087">
        <v>55980</v>
      </c>
      <c r="K12087" t="s">
        <v>3096</v>
      </c>
      <c r="L12087">
        <v>121</v>
      </c>
      <c r="M12087">
        <v>60</v>
      </c>
      <c r="N12087" t="s">
        <v>3341</v>
      </c>
    </row>
    <row r="12088" spans="1:14" x14ac:dyDescent="0.2">
      <c r="A12088" t="s">
        <v>17847</v>
      </c>
      <c r="B12088">
        <v>28140</v>
      </c>
      <c r="C12088">
        <v>32160</v>
      </c>
      <c r="D12088">
        <v>36180</v>
      </c>
      <c r="E12088">
        <v>40200</v>
      </c>
      <c r="F12088">
        <v>43440</v>
      </c>
      <c r="G12088">
        <v>46680</v>
      </c>
      <c r="H12088">
        <v>49860</v>
      </c>
      <c r="I12088">
        <v>53100</v>
      </c>
      <c r="J12088">
        <v>56280</v>
      </c>
      <c r="K12088" t="s">
        <v>3096</v>
      </c>
      <c r="L12088">
        <v>123</v>
      </c>
      <c r="M12088">
        <v>60</v>
      </c>
      <c r="N12088" t="s">
        <v>3342</v>
      </c>
    </row>
    <row r="12089" spans="1:14" x14ac:dyDescent="0.2">
      <c r="A12089" t="s">
        <v>17848</v>
      </c>
      <c r="B12089">
        <v>29760</v>
      </c>
      <c r="C12089">
        <v>34020</v>
      </c>
      <c r="D12089">
        <v>38280</v>
      </c>
      <c r="E12089">
        <v>42480</v>
      </c>
      <c r="F12089">
        <v>45900</v>
      </c>
      <c r="G12089">
        <v>49320</v>
      </c>
      <c r="H12089">
        <v>52680</v>
      </c>
      <c r="I12089">
        <v>56100</v>
      </c>
      <c r="J12089">
        <v>59520</v>
      </c>
      <c r="K12089" t="s">
        <v>3096</v>
      </c>
      <c r="L12089">
        <v>125</v>
      </c>
      <c r="M12089">
        <v>60</v>
      </c>
      <c r="N12089" t="s">
        <v>3541</v>
      </c>
    </row>
    <row r="12090" spans="1:14" x14ac:dyDescent="0.2">
      <c r="A12090" t="s">
        <v>17849</v>
      </c>
      <c r="B12090">
        <v>30540</v>
      </c>
      <c r="C12090">
        <v>34920</v>
      </c>
      <c r="D12090">
        <v>39300</v>
      </c>
      <c r="E12090">
        <v>43620</v>
      </c>
      <c r="F12090">
        <v>47160</v>
      </c>
      <c r="G12090">
        <v>50640</v>
      </c>
      <c r="H12090">
        <v>54120</v>
      </c>
      <c r="I12090">
        <v>57600</v>
      </c>
      <c r="J12090">
        <v>61080</v>
      </c>
      <c r="K12090" t="s">
        <v>3096</v>
      </c>
      <c r="L12090">
        <v>127</v>
      </c>
      <c r="M12090">
        <v>60</v>
      </c>
      <c r="N12090" t="s">
        <v>3344</v>
      </c>
    </row>
    <row r="12091" spans="1:14" x14ac:dyDescent="0.2">
      <c r="A12091" t="s">
        <v>17850</v>
      </c>
      <c r="B12091">
        <v>29340</v>
      </c>
      <c r="C12091">
        <v>33540</v>
      </c>
      <c r="D12091">
        <v>37740</v>
      </c>
      <c r="E12091">
        <v>41880</v>
      </c>
      <c r="F12091">
        <v>45240</v>
      </c>
      <c r="G12091">
        <v>48600</v>
      </c>
      <c r="H12091">
        <v>51960</v>
      </c>
      <c r="I12091">
        <v>55320</v>
      </c>
      <c r="J12091">
        <v>58680</v>
      </c>
      <c r="K12091" t="s">
        <v>3096</v>
      </c>
      <c r="L12091">
        <v>129</v>
      </c>
      <c r="M12091">
        <v>60</v>
      </c>
      <c r="N12091" t="s">
        <v>4125</v>
      </c>
    </row>
    <row r="12092" spans="1:14" x14ac:dyDescent="0.2">
      <c r="A12092" t="s">
        <v>17851</v>
      </c>
      <c r="B12092">
        <v>28020</v>
      </c>
      <c r="C12092">
        <v>31980</v>
      </c>
      <c r="D12092">
        <v>36000</v>
      </c>
      <c r="E12092">
        <v>39960</v>
      </c>
      <c r="F12092">
        <v>43200</v>
      </c>
      <c r="G12092">
        <v>46380</v>
      </c>
      <c r="H12092">
        <v>49560</v>
      </c>
      <c r="I12092">
        <v>52800</v>
      </c>
      <c r="J12092">
        <v>55980</v>
      </c>
      <c r="K12092" t="s">
        <v>3096</v>
      </c>
      <c r="L12092">
        <v>131</v>
      </c>
      <c r="M12092">
        <v>60</v>
      </c>
      <c r="N12092" t="s">
        <v>3398</v>
      </c>
    </row>
    <row r="12093" spans="1:14" x14ac:dyDescent="0.2">
      <c r="A12093" t="s">
        <v>17852</v>
      </c>
      <c r="B12093">
        <v>28020</v>
      </c>
      <c r="C12093">
        <v>31980</v>
      </c>
      <c r="D12093">
        <v>36000</v>
      </c>
      <c r="E12093">
        <v>39960</v>
      </c>
      <c r="F12093">
        <v>43200</v>
      </c>
      <c r="G12093">
        <v>46380</v>
      </c>
      <c r="H12093">
        <v>49560</v>
      </c>
      <c r="I12093">
        <v>52800</v>
      </c>
      <c r="J12093">
        <v>55980</v>
      </c>
      <c r="K12093" t="s">
        <v>3096</v>
      </c>
      <c r="L12093">
        <v>133</v>
      </c>
      <c r="M12093">
        <v>60</v>
      </c>
      <c r="N12093" t="s">
        <v>3399</v>
      </c>
    </row>
    <row r="12094" spans="1:14" x14ac:dyDescent="0.2">
      <c r="A12094" t="s">
        <v>17853</v>
      </c>
      <c r="B12094">
        <v>33420</v>
      </c>
      <c r="C12094">
        <v>38160</v>
      </c>
      <c r="D12094">
        <v>42960</v>
      </c>
      <c r="E12094">
        <v>47700</v>
      </c>
      <c r="F12094">
        <v>51540</v>
      </c>
      <c r="G12094">
        <v>55380</v>
      </c>
      <c r="H12094">
        <v>59160</v>
      </c>
      <c r="I12094">
        <v>63000</v>
      </c>
      <c r="J12094">
        <v>66780</v>
      </c>
      <c r="K12094" t="s">
        <v>3096</v>
      </c>
      <c r="L12094">
        <v>135</v>
      </c>
      <c r="M12094">
        <v>60</v>
      </c>
      <c r="N12094" t="s">
        <v>3542</v>
      </c>
    </row>
    <row r="12095" spans="1:14" x14ac:dyDescent="0.2">
      <c r="A12095" t="s">
        <v>17854</v>
      </c>
      <c r="B12095">
        <v>28320</v>
      </c>
      <c r="C12095">
        <v>32400</v>
      </c>
      <c r="D12095">
        <v>36420</v>
      </c>
      <c r="E12095">
        <v>40440</v>
      </c>
      <c r="F12095">
        <v>43680</v>
      </c>
      <c r="G12095">
        <v>46920</v>
      </c>
      <c r="H12095">
        <v>50160</v>
      </c>
      <c r="I12095">
        <v>53400</v>
      </c>
      <c r="J12095">
        <v>56640</v>
      </c>
      <c r="K12095" t="s">
        <v>3096</v>
      </c>
      <c r="L12095">
        <v>137</v>
      </c>
      <c r="M12095">
        <v>60</v>
      </c>
      <c r="N12095" t="s">
        <v>3347</v>
      </c>
    </row>
    <row r="12096" spans="1:14" x14ac:dyDescent="0.2">
      <c r="A12096" t="s">
        <v>17855</v>
      </c>
      <c r="B12096">
        <v>28260</v>
      </c>
      <c r="C12096">
        <v>32280</v>
      </c>
      <c r="D12096">
        <v>36300</v>
      </c>
      <c r="E12096">
        <v>40320</v>
      </c>
      <c r="F12096">
        <v>43560</v>
      </c>
      <c r="G12096">
        <v>46800</v>
      </c>
      <c r="H12096">
        <v>50040</v>
      </c>
      <c r="I12096">
        <v>53280</v>
      </c>
      <c r="J12096">
        <v>56460</v>
      </c>
      <c r="K12096" t="s">
        <v>3096</v>
      </c>
      <c r="L12096">
        <v>139</v>
      </c>
      <c r="M12096">
        <v>60</v>
      </c>
      <c r="N12096" t="s">
        <v>3348</v>
      </c>
    </row>
    <row r="12097" spans="1:14" x14ac:dyDescent="0.2">
      <c r="A12097" t="s">
        <v>17856</v>
      </c>
      <c r="B12097">
        <v>28020</v>
      </c>
      <c r="C12097">
        <v>31980</v>
      </c>
      <c r="D12097">
        <v>36000</v>
      </c>
      <c r="E12097">
        <v>39960</v>
      </c>
      <c r="F12097">
        <v>43200</v>
      </c>
      <c r="G12097">
        <v>46380</v>
      </c>
      <c r="H12097">
        <v>49560</v>
      </c>
      <c r="I12097">
        <v>52800</v>
      </c>
      <c r="J12097">
        <v>55980</v>
      </c>
      <c r="K12097" t="s">
        <v>3096</v>
      </c>
      <c r="L12097">
        <v>141</v>
      </c>
      <c r="M12097">
        <v>60</v>
      </c>
      <c r="N12097" t="s">
        <v>3349</v>
      </c>
    </row>
    <row r="12098" spans="1:14" x14ac:dyDescent="0.2">
      <c r="A12098" t="s">
        <v>17857</v>
      </c>
      <c r="B12098">
        <v>28020</v>
      </c>
      <c r="C12098">
        <v>31980</v>
      </c>
      <c r="D12098">
        <v>36000</v>
      </c>
      <c r="E12098">
        <v>39960</v>
      </c>
      <c r="F12098">
        <v>43200</v>
      </c>
      <c r="G12098">
        <v>46380</v>
      </c>
      <c r="H12098">
        <v>49560</v>
      </c>
      <c r="I12098">
        <v>52800</v>
      </c>
      <c r="J12098">
        <v>55980</v>
      </c>
      <c r="K12098" t="s">
        <v>3096</v>
      </c>
      <c r="L12098">
        <v>143</v>
      </c>
      <c r="M12098">
        <v>60</v>
      </c>
      <c r="N12098" t="s">
        <v>3543</v>
      </c>
    </row>
    <row r="12099" spans="1:14" x14ac:dyDescent="0.2">
      <c r="A12099" t="s">
        <v>17858</v>
      </c>
      <c r="B12099">
        <v>28920</v>
      </c>
      <c r="C12099">
        <v>33060</v>
      </c>
      <c r="D12099">
        <v>37200</v>
      </c>
      <c r="E12099">
        <v>41280</v>
      </c>
      <c r="F12099">
        <v>44640</v>
      </c>
      <c r="G12099">
        <v>47940</v>
      </c>
      <c r="H12099">
        <v>51240</v>
      </c>
      <c r="I12099">
        <v>54540</v>
      </c>
      <c r="J12099">
        <v>57840</v>
      </c>
      <c r="K12099" t="s">
        <v>3096</v>
      </c>
      <c r="L12099">
        <v>145</v>
      </c>
      <c r="M12099">
        <v>60</v>
      </c>
      <c r="N12099" t="s">
        <v>3401</v>
      </c>
    </row>
    <row r="12100" spans="1:14" x14ac:dyDescent="0.2">
      <c r="A12100" t="s">
        <v>17859</v>
      </c>
      <c r="B12100">
        <v>30960</v>
      </c>
      <c r="C12100">
        <v>35400</v>
      </c>
      <c r="D12100">
        <v>39840</v>
      </c>
      <c r="E12100">
        <v>44220</v>
      </c>
      <c r="F12100">
        <v>47760</v>
      </c>
      <c r="G12100">
        <v>51300</v>
      </c>
      <c r="H12100">
        <v>54840</v>
      </c>
      <c r="I12100">
        <v>58380</v>
      </c>
      <c r="J12100">
        <v>61920</v>
      </c>
      <c r="K12100" t="s">
        <v>3096</v>
      </c>
      <c r="L12100">
        <v>147</v>
      </c>
      <c r="M12100">
        <v>60</v>
      </c>
      <c r="N12100" t="s">
        <v>3544</v>
      </c>
    </row>
    <row r="12101" spans="1:14" x14ac:dyDescent="0.2">
      <c r="A12101" t="s">
        <v>17860</v>
      </c>
      <c r="B12101">
        <v>28020</v>
      </c>
      <c r="C12101">
        <v>31980</v>
      </c>
      <c r="D12101">
        <v>36000</v>
      </c>
      <c r="E12101">
        <v>39960</v>
      </c>
      <c r="F12101">
        <v>43200</v>
      </c>
      <c r="G12101">
        <v>46380</v>
      </c>
      <c r="H12101">
        <v>49560</v>
      </c>
      <c r="I12101">
        <v>52800</v>
      </c>
      <c r="J12101">
        <v>55980</v>
      </c>
      <c r="K12101" t="s">
        <v>3096</v>
      </c>
      <c r="L12101">
        <v>149</v>
      </c>
      <c r="M12101">
        <v>60</v>
      </c>
      <c r="N12101" t="s">
        <v>3545</v>
      </c>
    </row>
    <row r="12102" spans="1:14" x14ac:dyDescent="0.2">
      <c r="A12102" t="s">
        <v>17861</v>
      </c>
      <c r="B12102">
        <v>36780</v>
      </c>
      <c r="C12102">
        <v>42000</v>
      </c>
      <c r="D12102">
        <v>47280</v>
      </c>
      <c r="E12102">
        <v>52500</v>
      </c>
      <c r="F12102">
        <v>56700</v>
      </c>
      <c r="G12102">
        <v>60900</v>
      </c>
      <c r="H12102">
        <v>65100</v>
      </c>
      <c r="I12102">
        <v>69300</v>
      </c>
      <c r="J12102">
        <v>73500</v>
      </c>
      <c r="K12102" t="s">
        <v>3096</v>
      </c>
      <c r="L12102">
        <v>151</v>
      </c>
      <c r="M12102">
        <v>60</v>
      </c>
      <c r="N12102" t="s">
        <v>3231</v>
      </c>
    </row>
    <row r="12103" spans="1:14" x14ac:dyDescent="0.2">
      <c r="A12103" t="s">
        <v>17862</v>
      </c>
      <c r="B12103">
        <v>28020</v>
      </c>
      <c r="C12103">
        <v>31980</v>
      </c>
      <c r="D12103">
        <v>36000</v>
      </c>
      <c r="E12103">
        <v>39960</v>
      </c>
      <c r="F12103">
        <v>43200</v>
      </c>
      <c r="G12103">
        <v>46380</v>
      </c>
      <c r="H12103">
        <v>49560</v>
      </c>
      <c r="I12103">
        <v>52800</v>
      </c>
      <c r="J12103">
        <v>55980</v>
      </c>
      <c r="K12103" t="s">
        <v>3096</v>
      </c>
      <c r="L12103">
        <v>153</v>
      </c>
      <c r="M12103">
        <v>60</v>
      </c>
      <c r="N12103" t="s">
        <v>3546</v>
      </c>
    </row>
    <row r="12104" spans="1:14" x14ac:dyDescent="0.2">
      <c r="A12104" t="s">
        <v>17863</v>
      </c>
      <c r="B12104">
        <v>28020</v>
      </c>
      <c r="C12104">
        <v>31980</v>
      </c>
      <c r="D12104">
        <v>36000</v>
      </c>
      <c r="E12104">
        <v>39960</v>
      </c>
      <c r="F12104">
        <v>43200</v>
      </c>
      <c r="G12104">
        <v>46380</v>
      </c>
      <c r="H12104">
        <v>49560</v>
      </c>
      <c r="I12104">
        <v>52800</v>
      </c>
      <c r="J12104">
        <v>55980</v>
      </c>
      <c r="K12104" t="s">
        <v>3096</v>
      </c>
      <c r="L12104">
        <v>155</v>
      </c>
      <c r="M12104">
        <v>60</v>
      </c>
      <c r="N12104" t="s">
        <v>3547</v>
      </c>
    </row>
    <row r="12105" spans="1:14" x14ac:dyDescent="0.2">
      <c r="A12105" t="s">
        <v>17864</v>
      </c>
      <c r="B12105">
        <v>33180</v>
      </c>
      <c r="C12105">
        <v>37920</v>
      </c>
      <c r="D12105">
        <v>42660</v>
      </c>
      <c r="E12105">
        <v>47400</v>
      </c>
      <c r="F12105">
        <v>51240</v>
      </c>
      <c r="G12105">
        <v>55020</v>
      </c>
      <c r="H12105">
        <v>58800</v>
      </c>
      <c r="I12105">
        <v>62580</v>
      </c>
      <c r="J12105">
        <v>66360</v>
      </c>
      <c r="K12105" t="s">
        <v>3096</v>
      </c>
      <c r="L12105">
        <v>157</v>
      </c>
      <c r="M12105">
        <v>60</v>
      </c>
      <c r="N12105" t="s">
        <v>3350</v>
      </c>
    </row>
    <row r="12106" spans="1:14" x14ac:dyDescent="0.2">
      <c r="A12106" t="s">
        <v>17865</v>
      </c>
      <c r="B12106">
        <v>28020</v>
      </c>
      <c r="C12106">
        <v>31980</v>
      </c>
      <c r="D12106">
        <v>36000</v>
      </c>
      <c r="E12106">
        <v>39960</v>
      </c>
      <c r="F12106">
        <v>43200</v>
      </c>
      <c r="G12106">
        <v>46380</v>
      </c>
      <c r="H12106">
        <v>49560</v>
      </c>
      <c r="I12106">
        <v>52800</v>
      </c>
      <c r="J12106">
        <v>55980</v>
      </c>
      <c r="K12106" t="s">
        <v>3096</v>
      </c>
      <c r="L12106">
        <v>159</v>
      </c>
      <c r="M12106">
        <v>60</v>
      </c>
      <c r="N12106" t="s">
        <v>3548</v>
      </c>
    </row>
    <row r="12107" spans="1:14" x14ac:dyDescent="0.2">
      <c r="A12107" t="s">
        <v>17866</v>
      </c>
      <c r="B12107">
        <v>30060</v>
      </c>
      <c r="C12107">
        <v>34320</v>
      </c>
      <c r="D12107">
        <v>38640</v>
      </c>
      <c r="E12107">
        <v>42900</v>
      </c>
      <c r="F12107">
        <v>46380</v>
      </c>
      <c r="G12107">
        <v>49800</v>
      </c>
      <c r="H12107">
        <v>53220</v>
      </c>
      <c r="I12107">
        <v>56640</v>
      </c>
      <c r="J12107">
        <v>60060</v>
      </c>
      <c r="K12107" t="s">
        <v>3096</v>
      </c>
      <c r="L12107">
        <v>161</v>
      </c>
      <c r="M12107">
        <v>60</v>
      </c>
      <c r="N12107" t="s">
        <v>3549</v>
      </c>
    </row>
    <row r="12108" spans="1:14" x14ac:dyDescent="0.2">
      <c r="A12108" t="s">
        <v>17867</v>
      </c>
      <c r="B12108">
        <v>29160</v>
      </c>
      <c r="C12108">
        <v>33360</v>
      </c>
      <c r="D12108">
        <v>37500</v>
      </c>
      <c r="E12108">
        <v>41640</v>
      </c>
      <c r="F12108">
        <v>45000</v>
      </c>
      <c r="G12108">
        <v>48360</v>
      </c>
      <c r="H12108">
        <v>51660</v>
      </c>
      <c r="I12108">
        <v>55020</v>
      </c>
      <c r="J12108">
        <v>58320</v>
      </c>
      <c r="K12108" t="s">
        <v>3096</v>
      </c>
      <c r="L12108">
        <v>163</v>
      </c>
      <c r="M12108">
        <v>60</v>
      </c>
      <c r="N12108" t="s">
        <v>3352</v>
      </c>
    </row>
    <row r="12109" spans="1:14" x14ac:dyDescent="0.2">
      <c r="A12109" t="s">
        <v>17868</v>
      </c>
      <c r="B12109">
        <v>43080</v>
      </c>
      <c r="C12109">
        <v>49200</v>
      </c>
      <c r="D12109">
        <v>55380</v>
      </c>
      <c r="E12109">
        <v>61500</v>
      </c>
      <c r="F12109">
        <v>66420</v>
      </c>
      <c r="G12109">
        <v>71340</v>
      </c>
      <c r="H12109">
        <v>76260</v>
      </c>
      <c r="I12109">
        <v>81180</v>
      </c>
      <c r="J12109">
        <v>86100</v>
      </c>
      <c r="K12109" t="s">
        <v>3096</v>
      </c>
      <c r="L12109">
        <v>165</v>
      </c>
      <c r="M12109">
        <v>60</v>
      </c>
      <c r="N12109" t="s">
        <v>3550</v>
      </c>
    </row>
    <row r="12110" spans="1:14" x14ac:dyDescent="0.2">
      <c r="A12110" t="s">
        <v>17869</v>
      </c>
      <c r="B12110">
        <v>28020</v>
      </c>
      <c r="C12110">
        <v>31980</v>
      </c>
      <c r="D12110">
        <v>36000</v>
      </c>
      <c r="E12110">
        <v>39960</v>
      </c>
      <c r="F12110">
        <v>43200</v>
      </c>
      <c r="G12110">
        <v>46380</v>
      </c>
      <c r="H12110">
        <v>49560</v>
      </c>
      <c r="I12110">
        <v>52800</v>
      </c>
      <c r="J12110">
        <v>55980</v>
      </c>
      <c r="K12110" t="s">
        <v>3096</v>
      </c>
      <c r="L12110">
        <v>167</v>
      </c>
      <c r="M12110">
        <v>60</v>
      </c>
      <c r="N12110" t="s">
        <v>3405</v>
      </c>
    </row>
    <row r="12111" spans="1:14" x14ac:dyDescent="0.2">
      <c r="A12111" t="s">
        <v>17870</v>
      </c>
      <c r="B12111">
        <v>31920</v>
      </c>
      <c r="C12111">
        <v>36480</v>
      </c>
      <c r="D12111">
        <v>41040</v>
      </c>
      <c r="E12111">
        <v>45600</v>
      </c>
      <c r="F12111">
        <v>49260</v>
      </c>
      <c r="G12111">
        <v>52920</v>
      </c>
      <c r="H12111">
        <v>56580</v>
      </c>
      <c r="I12111">
        <v>60240</v>
      </c>
      <c r="J12111">
        <v>63840</v>
      </c>
      <c r="K12111" t="s">
        <v>3096</v>
      </c>
      <c r="L12111">
        <v>169</v>
      </c>
      <c r="M12111">
        <v>60</v>
      </c>
      <c r="N12111" t="s">
        <v>3408</v>
      </c>
    </row>
    <row r="12112" spans="1:14" x14ac:dyDescent="0.2">
      <c r="A12112" t="s">
        <v>17871</v>
      </c>
      <c r="B12112">
        <v>28020</v>
      </c>
      <c r="C12112">
        <v>31980</v>
      </c>
      <c r="D12112">
        <v>36000</v>
      </c>
      <c r="E12112">
        <v>39960</v>
      </c>
      <c r="F12112">
        <v>43200</v>
      </c>
      <c r="G12112">
        <v>46380</v>
      </c>
      <c r="H12112">
        <v>49560</v>
      </c>
      <c r="I12112">
        <v>52800</v>
      </c>
      <c r="J12112">
        <v>55980</v>
      </c>
      <c r="K12112" t="s">
        <v>3096</v>
      </c>
      <c r="L12112">
        <v>171</v>
      </c>
      <c r="M12112">
        <v>60</v>
      </c>
      <c r="N12112" t="s">
        <v>2916</v>
      </c>
    </row>
    <row r="12113" spans="1:14" x14ac:dyDescent="0.2">
      <c r="A12113" t="s">
        <v>17872</v>
      </c>
      <c r="B12113">
        <v>33420</v>
      </c>
      <c r="C12113">
        <v>38160</v>
      </c>
      <c r="D12113">
        <v>42960</v>
      </c>
      <c r="E12113">
        <v>47700</v>
      </c>
      <c r="F12113">
        <v>51540</v>
      </c>
      <c r="G12113">
        <v>55380</v>
      </c>
      <c r="H12113">
        <v>59160</v>
      </c>
      <c r="I12113">
        <v>63000</v>
      </c>
      <c r="J12113">
        <v>66780</v>
      </c>
      <c r="K12113" t="s">
        <v>3096</v>
      </c>
      <c r="L12113">
        <v>173</v>
      </c>
      <c r="M12113">
        <v>60</v>
      </c>
      <c r="N12113" t="s">
        <v>3551</v>
      </c>
    </row>
    <row r="12114" spans="1:14" x14ac:dyDescent="0.2">
      <c r="A12114" t="s">
        <v>17873</v>
      </c>
      <c r="B12114">
        <v>30000</v>
      </c>
      <c r="C12114">
        <v>34260</v>
      </c>
      <c r="D12114">
        <v>38520</v>
      </c>
      <c r="E12114">
        <v>42780</v>
      </c>
      <c r="F12114">
        <v>46260</v>
      </c>
      <c r="G12114">
        <v>49680</v>
      </c>
      <c r="H12114">
        <v>53100</v>
      </c>
      <c r="I12114">
        <v>56520</v>
      </c>
      <c r="J12114">
        <v>59940</v>
      </c>
      <c r="K12114" t="s">
        <v>3096</v>
      </c>
      <c r="L12114">
        <v>175</v>
      </c>
      <c r="M12114">
        <v>60</v>
      </c>
      <c r="N12114" t="s">
        <v>3353</v>
      </c>
    </row>
    <row r="12115" spans="1:14" x14ac:dyDescent="0.2">
      <c r="A12115" t="s">
        <v>17874</v>
      </c>
      <c r="B12115">
        <v>43080</v>
      </c>
      <c r="C12115">
        <v>49200</v>
      </c>
      <c r="D12115">
        <v>55380</v>
      </c>
      <c r="E12115">
        <v>61500</v>
      </c>
      <c r="F12115">
        <v>66420</v>
      </c>
      <c r="G12115">
        <v>71340</v>
      </c>
      <c r="H12115">
        <v>76260</v>
      </c>
      <c r="I12115">
        <v>81180</v>
      </c>
      <c r="J12115">
        <v>86100</v>
      </c>
      <c r="K12115" t="s">
        <v>3096</v>
      </c>
      <c r="L12115">
        <v>177</v>
      </c>
      <c r="M12115">
        <v>60</v>
      </c>
      <c r="N12115" t="s">
        <v>3552</v>
      </c>
    </row>
    <row r="12116" spans="1:14" x14ac:dyDescent="0.2">
      <c r="A12116" t="s">
        <v>17875</v>
      </c>
      <c r="B12116">
        <v>28020</v>
      </c>
      <c r="C12116">
        <v>31980</v>
      </c>
      <c r="D12116">
        <v>36000</v>
      </c>
      <c r="E12116">
        <v>39960</v>
      </c>
      <c r="F12116">
        <v>43200</v>
      </c>
      <c r="G12116">
        <v>46380</v>
      </c>
      <c r="H12116">
        <v>49560</v>
      </c>
      <c r="I12116">
        <v>52800</v>
      </c>
      <c r="J12116">
        <v>55980</v>
      </c>
      <c r="K12116" t="s">
        <v>3096</v>
      </c>
      <c r="L12116">
        <v>179</v>
      </c>
      <c r="M12116">
        <v>60</v>
      </c>
      <c r="N12116" t="s">
        <v>3553</v>
      </c>
    </row>
    <row r="12117" spans="1:14" x14ac:dyDescent="0.2">
      <c r="A12117" t="s">
        <v>17876</v>
      </c>
      <c r="B12117">
        <v>28020</v>
      </c>
      <c r="C12117">
        <v>31980</v>
      </c>
      <c r="D12117">
        <v>36000</v>
      </c>
      <c r="E12117">
        <v>39960</v>
      </c>
      <c r="F12117">
        <v>43200</v>
      </c>
      <c r="G12117">
        <v>46380</v>
      </c>
      <c r="H12117">
        <v>49560</v>
      </c>
      <c r="I12117">
        <v>52800</v>
      </c>
      <c r="J12117">
        <v>55980</v>
      </c>
      <c r="K12117" t="s">
        <v>3096</v>
      </c>
      <c r="L12117">
        <v>181</v>
      </c>
      <c r="M12117">
        <v>60</v>
      </c>
      <c r="N12117" t="s">
        <v>4165</v>
      </c>
    </row>
    <row r="12118" spans="1:14" x14ac:dyDescent="0.2">
      <c r="A12118" t="s">
        <v>17877</v>
      </c>
      <c r="B12118">
        <v>42240</v>
      </c>
      <c r="C12118">
        <v>48240</v>
      </c>
      <c r="D12118">
        <v>54300</v>
      </c>
      <c r="E12118">
        <v>60300</v>
      </c>
      <c r="F12118">
        <v>65160</v>
      </c>
      <c r="G12118">
        <v>69960</v>
      </c>
      <c r="H12118">
        <v>74820</v>
      </c>
      <c r="I12118">
        <v>79620</v>
      </c>
      <c r="J12118">
        <v>84420</v>
      </c>
      <c r="K12118" t="s">
        <v>3096</v>
      </c>
      <c r="L12118">
        <v>183</v>
      </c>
      <c r="M12118">
        <v>60</v>
      </c>
      <c r="N12118" t="s">
        <v>3554</v>
      </c>
    </row>
    <row r="12119" spans="1:14" x14ac:dyDescent="0.2">
      <c r="A12119" t="s">
        <v>17878</v>
      </c>
      <c r="B12119">
        <v>28020</v>
      </c>
      <c r="C12119">
        <v>31980</v>
      </c>
      <c r="D12119">
        <v>36000</v>
      </c>
      <c r="E12119">
        <v>39960</v>
      </c>
      <c r="F12119">
        <v>43200</v>
      </c>
      <c r="G12119">
        <v>46380</v>
      </c>
      <c r="H12119">
        <v>49560</v>
      </c>
      <c r="I12119">
        <v>52800</v>
      </c>
      <c r="J12119">
        <v>55980</v>
      </c>
      <c r="K12119" t="s">
        <v>3096</v>
      </c>
      <c r="L12119">
        <v>185</v>
      </c>
      <c r="M12119">
        <v>60</v>
      </c>
      <c r="N12119" t="s">
        <v>3355</v>
      </c>
    </row>
    <row r="12120" spans="1:14" x14ac:dyDescent="0.2">
      <c r="A12120" t="s">
        <v>17879</v>
      </c>
      <c r="B12120">
        <v>32760</v>
      </c>
      <c r="C12120">
        <v>37440</v>
      </c>
      <c r="D12120">
        <v>42120</v>
      </c>
      <c r="E12120">
        <v>46740</v>
      </c>
      <c r="F12120">
        <v>50520</v>
      </c>
      <c r="G12120">
        <v>54240</v>
      </c>
      <c r="H12120">
        <v>57960</v>
      </c>
      <c r="I12120">
        <v>61740</v>
      </c>
      <c r="J12120">
        <v>65460</v>
      </c>
      <c r="K12120" t="s">
        <v>3096</v>
      </c>
      <c r="L12120">
        <v>186</v>
      </c>
      <c r="M12120">
        <v>60</v>
      </c>
      <c r="N12120" t="s">
        <v>3555</v>
      </c>
    </row>
    <row r="12121" spans="1:14" x14ac:dyDescent="0.2">
      <c r="A12121" t="s">
        <v>17880</v>
      </c>
      <c r="B12121">
        <v>28260</v>
      </c>
      <c r="C12121">
        <v>32280</v>
      </c>
      <c r="D12121">
        <v>36300</v>
      </c>
      <c r="E12121">
        <v>40320</v>
      </c>
      <c r="F12121">
        <v>43560</v>
      </c>
      <c r="G12121">
        <v>46800</v>
      </c>
      <c r="H12121">
        <v>50040</v>
      </c>
      <c r="I12121">
        <v>53280</v>
      </c>
      <c r="J12121">
        <v>56460</v>
      </c>
      <c r="K12121" t="s">
        <v>3096</v>
      </c>
      <c r="L12121">
        <v>187</v>
      </c>
      <c r="M12121">
        <v>60</v>
      </c>
      <c r="N12121" t="s">
        <v>3556</v>
      </c>
    </row>
    <row r="12122" spans="1:14" x14ac:dyDescent="0.2">
      <c r="A12122" t="s">
        <v>17881</v>
      </c>
      <c r="B12122">
        <v>42240</v>
      </c>
      <c r="C12122">
        <v>48240</v>
      </c>
      <c r="D12122">
        <v>54300</v>
      </c>
      <c r="E12122">
        <v>60300</v>
      </c>
      <c r="F12122">
        <v>65160</v>
      </c>
      <c r="G12122">
        <v>69960</v>
      </c>
      <c r="H12122">
        <v>74820</v>
      </c>
      <c r="I12122">
        <v>79620</v>
      </c>
      <c r="J12122">
        <v>84420</v>
      </c>
      <c r="K12122" t="s">
        <v>3096</v>
      </c>
      <c r="L12122">
        <v>189</v>
      </c>
      <c r="M12122">
        <v>60</v>
      </c>
      <c r="N12122" t="s">
        <v>3509</v>
      </c>
    </row>
    <row r="12123" spans="1:14" x14ac:dyDescent="0.2">
      <c r="A12123" t="s">
        <v>17882</v>
      </c>
      <c r="B12123">
        <v>28320</v>
      </c>
      <c r="C12123">
        <v>32400</v>
      </c>
      <c r="D12123">
        <v>36420</v>
      </c>
      <c r="E12123">
        <v>40440</v>
      </c>
      <c r="F12123">
        <v>43680</v>
      </c>
      <c r="G12123">
        <v>46920</v>
      </c>
      <c r="H12123">
        <v>50160</v>
      </c>
      <c r="I12123">
        <v>53400</v>
      </c>
      <c r="J12123">
        <v>56640</v>
      </c>
      <c r="K12123" t="s">
        <v>3096</v>
      </c>
      <c r="L12123">
        <v>195</v>
      </c>
      <c r="M12123">
        <v>60</v>
      </c>
      <c r="N12123" t="s">
        <v>3410</v>
      </c>
    </row>
    <row r="12124" spans="1:14" x14ac:dyDescent="0.2">
      <c r="A12124" t="s">
        <v>17883</v>
      </c>
      <c r="B12124">
        <v>28020</v>
      </c>
      <c r="C12124">
        <v>31980</v>
      </c>
      <c r="D12124">
        <v>36000</v>
      </c>
      <c r="E12124">
        <v>39960</v>
      </c>
      <c r="F12124">
        <v>43200</v>
      </c>
      <c r="G12124">
        <v>46380</v>
      </c>
      <c r="H12124">
        <v>49560</v>
      </c>
      <c r="I12124">
        <v>52800</v>
      </c>
      <c r="J12124">
        <v>55980</v>
      </c>
      <c r="K12124" t="s">
        <v>3096</v>
      </c>
      <c r="L12124">
        <v>197</v>
      </c>
      <c r="M12124">
        <v>60</v>
      </c>
      <c r="N12124" t="s">
        <v>4133</v>
      </c>
    </row>
    <row r="12125" spans="1:14" x14ac:dyDescent="0.2">
      <c r="A12125" t="s">
        <v>17884</v>
      </c>
      <c r="B12125">
        <v>29820</v>
      </c>
      <c r="C12125">
        <v>34080</v>
      </c>
      <c r="D12125">
        <v>38340</v>
      </c>
      <c r="E12125">
        <v>42600</v>
      </c>
      <c r="F12125">
        <v>46020</v>
      </c>
      <c r="G12125">
        <v>49440</v>
      </c>
      <c r="H12125">
        <v>52860</v>
      </c>
      <c r="I12125">
        <v>56280</v>
      </c>
      <c r="J12125">
        <v>59640</v>
      </c>
      <c r="K12125" t="s">
        <v>3096</v>
      </c>
      <c r="L12125">
        <v>199</v>
      </c>
      <c r="M12125">
        <v>60</v>
      </c>
      <c r="N12125" t="s">
        <v>3557</v>
      </c>
    </row>
    <row r="12126" spans="1:14" x14ac:dyDescent="0.2">
      <c r="A12126" t="s">
        <v>17885</v>
      </c>
      <c r="B12126">
        <v>28020</v>
      </c>
      <c r="C12126">
        <v>31980</v>
      </c>
      <c r="D12126">
        <v>36000</v>
      </c>
      <c r="E12126">
        <v>39960</v>
      </c>
      <c r="F12126">
        <v>43200</v>
      </c>
      <c r="G12126">
        <v>46380</v>
      </c>
      <c r="H12126">
        <v>49560</v>
      </c>
      <c r="I12126">
        <v>52800</v>
      </c>
      <c r="J12126">
        <v>55980</v>
      </c>
      <c r="K12126" t="s">
        <v>3096</v>
      </c>
      <c r="L12126">
        <v>201</v>
      </c>
      <c r="M12126">
        <v>60</v>
      </c>
      <c r="N12126" t="s">
        <v>3411</v>
      </c>
    </row>
    <row r="12127" spans="1:14" x14ac:dyDescent="0.2">
      <c r="A12127" t="s">
        <v>17886</v>
      </c>
      <c r="B12127">
        <v>28020</v>
      </c>
      <c r="C12127">
        <v>31980</v>
      </c>
      <c r="D12127">
        <v>36000</v>
      </c>
      <c r="E12127">
        <v>39960</v>
      </c>
      <c r="F12127">
        <v>43200</v>
      </c>
      <c r="G12127">
        <v>46380</v>
      </c>
      <c r="H12127">
        <v>49560</v>
      </c>
      <c r="I12127">
        <v>52800</v>
      </c>
      <c r="J12127">
        <v>55980</v>
      </c>
      <c r="K12127" t="s">
        <v>3096</v>
      </c>
      <c r="L12127">
        <v>203</v>
      </c>
      <c r="M12127">
        <v>60</v>
      </c>
      <c r="N12127" t="s">
        <v>3558</v>
      </c>
    </row>
    <row r="12128" spans="1:14" x14ac:dyDescent="0.2">
      <c r="A12128" t="s">
        <v>17887</v>
      </c>
      <c r="B12128">
        <v>29160</v>
      </c>
      <c r="C12128">
        <v>33360</v>
      </c>
      <c r="D12128">
        <v>37500</v>
      </c>
      <c r="E12128">
        <v>41640</v>
      </c>
      <c r="F12128">
        <v>45000</v>
      </c>
      <c r="G12128">
        <v>48360</v>
      </c>
      <c r="H12128">
        <v>51660</v>
      </c>
      <c r="I12128">
        <v>55020</v>
      </c>
      <c r="J12128">
        <v>58320</v>
      </c>
      <c r="K12128" t="s">
        <v>3096</v>
      </c>
      <c r="L12128">
        <v>205</v>
      </c>
      <c r="M12128">
        <v>60</v>
      </c>
      <c r="N12128" t="s">
        <v>3356</v>
      </c>
    </row>
    <row r="12129" spans="1:14" x14ac:dyDescent="0.2">
      <c r="A12129" t="s">
        <v>17888</v>
      </c>
      <c r="B12129">
        <v>28020</v>
      </c>
      <c r="C12129">
        <v>31980</v>
      </c>
      <c r="D12129">
        <v>36000</v>
      </c>
      <c r="E12129">
        <v>39960</v>
      </c>
      <c r="F12129">
        <v>43200</v>
      </c>
      <c r="G12129">
        <v>46380</v>
      </c>
      <c r="H12129">
        <v>49560</v>
      </c>
      <c r="I12129">
        <v>52800</v>
      </c>
      <c r="J12129">
        <v>55980</v>
      </c>
      <c r="K12129" t="s">
        <v>3096</v>
      </c>
      <c r="L12129">
        <v>207</v>
      </c>
      <c r="M12129">
        <v>60</v>
      </c>
      <c r="N12129" t="s">
        <v>3559</v>
      </c>
    </row>
    <row r="12130" spans="1:14" x14ac:dyDescent="0.2">
      <c r="A12130" t="s">
        <v>17889</v>
      </c>
      <c r="B12130">
        <v>28260</v>
      </c>
      <c r="C12130">
        <v>32280</v>
      </c>
      <c r="D12130">
        <v>36300</v>
      </c>
      <c r="E12130">
        <v>40320</v>
      </c>
      <c r="F12130">
        <v>43560</v>
      </c>
      <c r="G12130">
        <v>46800</v>
      </c>
      <c r="H12130">
        <v>50040</v>
      </c>
      <c r="I12130">
        <v>53280</v>
      </c>
      <c r="J12130">
        <v>56460</v>
      </c>
      <c r="K12130" t="s">
        <v>3096</v>
      </c>
      <c r="L12130">
        <v>209</v>
      </c>
      <c r="M12130">
        <v>60</v>
      </c>
      <c r="N12130" t="s">
        <v>3416</v>
      </c>
    </row>
    <row r="12131" spans="1:14" x14ac:dyDescent="0.2">
      <c r="A12131" t="s">
        <v>17890</v>
      </c>
      <c r="B12131">
        <v>28020</v>
      </c>
      <c r="C12131">
        <v>31980</v>
      </c>
      <c r="D12131">
        <v>36000</v>
      </c>
      <c r="E12131">
        <v>39960</v>
      </c>
      <c r="F12131">
        <v>43200</v>
      </c>
      <c r="G12131">
        <v>46380</v>
      </c>
      <c r="H12131">
        <v>49560</v>
      </c>
      <c r="I12131">
        <v>52800</v>
      </c>
      <c r="J12131">
        <v>55980</v>
      </c>
      <c r="K12131" t="s">
        <v>3096</v>
      </c>
      <c r="L12131">
        <v>211</v>
      </c>
      <c r="M12131">
        <v>60</v>
      </c>
      <c r="N12131" t="s">
        <v>4171</v>
      </c>
    </row>
    <row r="12132" spans="1:14" x14ac:dyDescent="0.2">
      <c r="A12132" t="s">
        <v>17891</v>
      </c>
      <c r="B12132">
        <v>28020</v>
      </c>
      <c r="C12132">
        <v>31980</v>
      </c>
      <c r="D12132">
        <v>36000</v>
      </c>
      <c r="E12132">
        <v>39960</v>
      </c>
      <c r="F12132">
        <v>43200</v>
      </c>
      <c r="G12132">
        <v>46380</v>
      </c>
      <c r="H12132">
        <v>49560</v>
      </c>
      <c r="I12132">
        <v>52800</v>
      </c>
      <c r="J12132">
        <v>55980</v>
      </c>
      <c r="K12132" t="s">
        <v>3096</v>
      </c>
      <c r="L12132">
        <v>213</v>
      </c>
      <c r="M12132">
        <v>60</v>
      </c>
      <c r="N12132" t="s">
        <v>3560</v>
      </c>
    </row>
    <row r="12133" spans="1:14" x14ac:dyDescent="0.2">
      <c r="A12133" t="s">
        <v>17892</v>
      </c>
      <c r="B12133">
        <v>28020</v>
      </c>
      <c r="C12133">
        <v>31980</v>
      </c>
      <c r="D12133">
        <v>36000</v>
      </c>
      <c r="E12133">
        <v>39960</v>
      </c>
      <c r="F12133">
        <v>43200</v>
      </c>
      <c r="G12133">
        <v>46380</v>
      </c>
      <c r="H12133">
        <v>49560</v>
      </c>
      <c r="I12133">
        <v>52800</v>
      </c>
      <c r="J12133">
        <v>55980</v>
      </c>
      <c r="K12133" t="s">
        <v>3096</v>
      </c>
      <c r="L12133">
        <v>215</v>
      </c>
      <c r="M12133">
        <v>60</v>
      </c>
      <c r="N12133" t="s">
        <v>3561</v>
      </c>
    </row>
    <row r="12134" spans="1:14" x14ac:dyDescent="0.2">
      <c r="A12134" t="s">
        <v>17893</v>
      </c>
      <c r="B12134">
        <v>28020</v>
      </c>
      <c r="C12134">
        <v>31980</v>
      </c>
      <c r="D12134">
        <v>36000</v>
      </c>
      <c r="E12134">
        <v>39960</v>
      </c>
      <c r="F12134">
        <v>43200</v>
      </c>
      <c r="G12134">
        <v>46380</v>
      </c>
      <c r="H12134">
        <v>49560</v>
      </c>
      <c r="I12134">
        <v>52800</v>
      </c>
      <c r="J12134">
        <v>55980</v>
      </c>
      <c r="K12134" t="s">
        <v>3096</v>
      </c>
      <c r="L12134">
        <v>217</v>
      </c>
      <c r="M12134">
        <v>60</v>
      </c>
      <c r="N12134" t="s">
        <v>3562</v>
      </c>
    </row>
    <row r="12135" spans="1:14" x14ac:dyDescent="0.2">
      <c r="A12135" t="s">
        <v>17894</v>
      </c>
      <c r="B12135">
        <v>42240</v>
      </c>
      <c r="C12135">
        <v>48240</v>
      </c>
      <c r="D12135">
        <v>54300</v>
      </c>
      <c r="E12135">
        <v>60300</v>
      </c>
      <c r="F12135">
        <v>65160</v>
      </c>
      <c r="G12135">
        <v>69960</v>
      </c>
      <c r="H12135">
        <v>74820</v>
      </c>
      <c r="I12135">
        <v>79620</v>
      </c>
      <c r="J12135">
        <v>84420</v>
      </c>
      <c r="K12135" t="s">
        <v>3096</v>
      </c>
      <c r="L12135">
        <v>219</v>
      </c>
      <c r="M12135">
        <v>60</v>
      </c>
      <c r="N12135" t="s">
        <v>3615</v>
      </c>
    </row>
    <row r="12136" spans="1:14" x14ac:dyDescent="0.2">
      <c r="A12136" t="s">
        <v>17895</v>
      </c>
      <c r="B12136">
        <v>28020</v>
      </c>
      <c r="C12136">
        <v>31980</v>
      </c>
      <c r="D12136">
        <v>36000</v>
      </c>
      <c r="E12136">
        <v>39960</v>
      </c>
      <c r="F12136">
        <v>43200</v>
      </c>
      <c r="G12136">
        <v>46380</v>
      </c>
      <c r="H12136">
        <v>49560</v>
      </c>
      <c r="I12136">
        <v>52800</v>
      </c>
      <c r="J12136">
        <v>55980</v>
      </c>
      <c r="K12136" t="s">
        <v>3096</v>
      </c>
      <c r="L12136">
        <v>221</v>
      </c>
      <c r="M12136">
        <v>60</v>
      </c>
      <c r="N12136" t="s">
        <v>3362</v>
      </c>
    </row>
    <row r="12137" spans="1:14" x14ac:dyDescent="0.2">
      <c r="A12137" t="s">
        <v>17896</v>
      </c>
      <c r="B12137">
        <v>28020</v>
      </c>
      <c r="C12137">
        <v>31980</v>
      </c>
      <c r="D12137">
        <v>36000</v>
      </c>
      <c r="E12137">
        <v>39960</v>
      </c>
      <c r="F12137">
        <v>43200</v>
      </c>
      <c r="G12137">
        <v>46380</v>
      </c>
      <c r="H12137">
        <v>49560</v>
      </c>
      <c r="I12137">
        <v>52800</v>
      </c>
      <c r="J12137">
        <v>55980</v>
      </c>
      <c r="K12137" t="s">
        <v>3096</v>
      </c>
      <c r="L12137">
        <v>223</v>
      </c>
      <c r="M12137">
        <v>60</v>
      </c>
      <c r="N12137" t="s">
        <v>3616</v>
      </c>
    </row>
    <row r="12138" spans="1:14" x14ac:dyDescent="0.2">
      <c r="A12138" t="s">
        <v>17897</v>
      </c>
      <c r="B12138">
        <v>31680</v>
      </c>
      <c r="C12138">
        <v>36180</v>
      </c>
      <c r="D12138">
        <v>40680</v>
      </c>
      <c r="E12138">
        <v>45180</v>
      </c>
      <c r="F12138">
        <v>48840</v>
      </c>
      <c r="G12138">
        <v>52440</v>
      </c>
      <c r="H12138">
        <v>56040</v>
      </c>
      <c r="I12138">
        <v>59640</v>
      </c>
      <c r="J12138">
        <v>63300</v>
      </c>
      <c r="K12138" t="s">
        <v>3096</v>
      </c>
      <c r="L12138">
        <v>225</v>
      </c>
      <c r="M12138">
        <v>60</v>
      </c>
      <c r="N12138" t="s">
        <v>3617</v>
      </c>
    </row>
    <row r="12139" spans="1:14" x14ac:dyDescent="0.2">
      <c r="A12139" t="s">
        <v>17898</v>
      </c>
      <c r="B12139">
        <v>29820</v>
      </c>
      <c r="C12139">
        <v>34080</v>
      </c>
      <c r="D12139">
        <v>38340</v>
      </c>
      <c r="E12139">
        <v>42600</v>
      </c>
      <c r="F12139">
        <v>46020</v>
      </c>
      <c r="G12139">
        <v>49440</v>
      </c>
      <c r="H12139">
        <v>52860</v>
      </c>
      <c r="I12139">
        <v>56280</v>
      </c>
      <c r="J12139">
        <v>59640</v>
      </c>
      <c r="K12139" t="s">
        <v>3096</v>
      </c>
      <c r="L12139">
        <v>227</v>
      </c>
      <c r="M12139">
        <v>60</v>
      </c>
      <c r="N12139" t="s">
        <v>3744</v>
      </c>
    </row>
    <row r="12140" spans="1:14" x14ac:dyDescent="0.2">
      <c r="A12140" t="s">
        <v>17899</v>
      </c>
      <c r="B12140">
        <v>28020</v>
      </c>
      <c r="C12140">
        <v>31980</v>
      </c>
      <c r="D12140">
        <v>36000</v>
      </c>
      <c r="E12140">
        <v>39960</v>
      </c>
      <c r="F12140">
        <v>43200</v>
      </c>
      <c r="G12140">
        <v>46380</v>
      </c>
      <c r="H12140">
        <v>49560</v>
      </c>
      <c r="I12140">
        <v>52800</v>
      </c>
      <c r="J12140">
        <v>55980</v>
      </c>
      <c r="K12140" t="s">
        <v>3096</v>
      </c>
      <c r="L12140">
        <v>229</v>
      </c>
      <c r="M12140">
        <v>60</v>
      </c>
      <c r="N12140" t="s">
        <v>3038</v>
      </c>
    </row>
    <row r="12141" spans="1:14" x14ac:dyDescent="0.2">
      <c r="A12141" t="s">
        <v>17900</v>
      </c>
      <c r="B12141">
        <v>42240</v>
      </c>
      <c r="C12141">
        <v>48240</v>
      </c>
      <c r="D12141">
        <v>54300</v>
      </c>
      <c r="E12141">
        <v>60300</v>
      </c>
      <c r="F12141">
        <v>65160</v>
      </c>
      <c r="G12141">
        <v>69960</v>
      </c>
      <c r="H12141">
        <v>74820</v>
      </c>
      <c r="I12141">
        <v>79620</v>
      </c>
      <c r="J12141">
        <v>84420</v>
      </c>
      <c r="K12141" t="s">
        <v>3096</v>
      </c>
      <c r="L12141">
        <v>510</v>
      </c>
      <c r="M12141">
        <v>60</v>
      </c>
      <c r="N12141" t="s">
        <v>4302</v>
      </c>
    </row>
    <row r="12142" spans="1:14" x14ac:dyDescent="0.2">
      <c r="A12142" t="s">
        <v>17901</v>
      </c>
      <c r="B12142">
        <v>35760</v>
      </c>
      <c r="C12142">
        <v>40860</v>
      </c>
      <c r="D12142">
        <v>45960</v>
      </c>
      <c r="E12142">
        <v>51060</v>
      </c>
      <c r="F12142">
        <v>55200</v>
      </c>
      <c r="G12142">
        <v>59280</v>
      </c>
      <c r="H12142">
        <v>63360</v>
      </c>
      <c r="I12142">
        <v>67440</v>
      </c>
      <c r="J12142">
        <v>71520</v>
      </c>
      <c r="K12142" t="s">
        <v>3097</v>
      </c>
      <c r="L12142">
        <v>1</v>
      </c>
      <c r="M12142">
        <v>60</v>
      </c>
      <c r="N12142" t="s">
        <v>3651</v>
      </c>
    </row>
    <row r="12143" spans="1:14" x14ac:dyDescent="0.2">
      <c r="A12143" t="s">
        <v>17902</v>
      </c>
      <c r="B12143">
        <v>35280</v>
      </c>
      <c r="C12143">
        <v>40320</v>
      </c>
      <c r="D12143">
        <v>45360</v>
      </c>
      <c r="E12143">
        <v>50400</v>
      </c>
      <c r="F12143">
        <v>54480</v>
      </c>
      <c r="G12143">
        <v>58500</v>
      </c>
      <c r="H12143">
        <v>62520</v>
      </c>
      <c r="I12143">
        <v>66540</v>
      </c>
      <c r="J12143">
        <v>70560</v>
      </c>
      <c r="K12143" t="s">
        <v>3097</v>
      </c>
      <c r="L12143">
        <v>3</v>
      </c>
      <c r="M12143">
        <v>60</v>
      </c>
      <c r="N12143" t="s">
        <v>3652</v>
      </c>
    </row>
    <row r="12144" spans="1:14" x14ac:dyDescent="0.2">
      <c r="A12144" t="s">
        <v>17903</v>
      </c>
      <c r="B12144">
        <v>35280</v>
      </c>
      <c r="C12144">
        <v>40320</v>
      </c>
      <c r="D12144">
        <v>45360</v>
      </c>
      <c r="E12144">
        <v>50400</v>
      </c>
      <c r="F12144">
        <v>54480</v>
      </c>
      <c r="G12144">
        <v>58500</v>
      </c>
      <c r="H12144">
        <v>62520</v>
      </c>
      <c r="I12144">
        <v>66540</v>
      </c>
      <c r="J12144">
        <v>70560</v>
      </c>
      <c r="K12144" t="s">
        <v>3097</v>
      </c>
      <c r="L12144">
        <v>5</v>
      </c>
      <c r="M12144">
        <v>60</v>
      </c>
      <c r="N12144" t="s">
        <v>3044</v>
      </c>
    </row>
    <row r="12145" spans="1:14" x14ac:dyDescent="0.2">
      <c r="A12145" t="s">
        <v>17904</v>
      </c>
      <c r="B12145">
        <v>35760</v>
      </c>
      <c r="C12145">
        <v>40860</v>
      </c>
      <c r="D12145">
        <v>45960</v>
      </c>
      <c r="E12145">
        <v>51060</v>
      </c>
      <c r="F12145">
        <v>55200</v>
      </c>
      <c r="G12145">
        <v>59280</v>
      </c>
      <c r="H12145">
        <v>63360</v>
      </c>
      <c r="I12145">
        <v>67440</v>
      </c>
      <c r="J12145">
        <v>71520</v>
      </c>
      <c r="K12145" t="s">
        <v>3097</v>
      </c>
      <c r="L12145">
        <v>7</v>
      </c>
      <c r="M12145">
        <v>60</v>
      </c>
      <c r="N12145" t="s">
        <v>3653</v>
      </c>
    </row>
    <row r="12146" spans="1:14" x14ac:dyDescent="0.2">
      <c r="A12146" t="s">
        <v>17905</v>
      </c>
      <c r="B12146">
        <v>37680</v>
      </c>
      <c r="C12146">
        <v>43020</v>
      </c>
      <c r="D12146">
        <v>48420</v>
      </c>
      <c r="E12146">
        <v>53760</v>
      </c>
      <c r="F12146">
        <v>58080</v>
      </c>
      <c r="G12146">
        <v>62400</v>
      </c>
      <c r="H12146">
        <v>66720</v>
      </c>
      <c r="I12146">
        <v>70980</v>
      </c>
      <c r="J12146">
        <v>75300</v>
      </c>
      <c r="K12146" t="s">
        <v>3097</v>
      </c>
      <c r="L12146">
        <v>9</v>
      </c>
      <c r="M12146">
        <v>60</v>
      </c>
      <c r="N12146" t="s">
        <v>3654</v>
      </c>
    </row>
    <row r="12147" spans="1:14" x14ac:dyDescent="0.2">
      <c r="A12147" t="s">
        <v>17906</v>
      </c>
      <c r="B12147">
        <v>35280</v>
      </c>
      <c r="C12147">
        <v>40320</v>
      </c>
      <c r="D12147">
        <v>45360</v>
      </c>
      <c r="E12147">
        <v>50400</v>
      </c>
      <c r="F12147">
        <v>54480</v>
      </c>
      <c r="G12147">
        <v>58500</v>
      </c>
      <c r="H12147">
        <v>62520</v>
      </c>
      <c r="I12147">
        <v>66540</v>
      </c>
      <c r="J12147">
        <v>70560</v>
      </c>
      <c r="K12147" t="s">
        <v>3097</v>
      </c>
      <c r="L12147">
        <v>11</v>
      </c>
      <c r="M12147">
        <v>60</v>
      </c>
      <c r="N12147" t="s">
        <v>3273</v>
      </c>
    </row>
    <row r="12148" spans="1:14" x14ac:dyDescent="0.2">
      <c r="A12148" t="s">
        <v>17907</v>
      </c>
      <c r="B12148">
        <v>35280</v>
      </c>
      <c r="C12148">
        <v>40320</v>
      </c>
      <c r="D12148">
        <v>45360</v>
      </c>
      <c r="E12148">
        <v>50400</v>
      </c>
      <c r="F12148">
        <v>54480</v>
      </c>
      <c r="G12148">
        <v>58500</v>
      </c>
      <c r="H12148">
        <v>62520</v>
      </c>
      <c r="I12148">
        <v>66540</v>
      </c>
      <c r="J12148">
        <v>70560</v>
      </c>
      <c r="K12148" t="s">
        <v>3097</v>
      </c>
      <c r="L12148">
        <v>13</v>
      </c>
      <c r="M12148">
        <v>60</v>
      </c>
      <c r="N12148" t="s">
        <v>3655</v>
      </c>
    </row>
    <row r="12149" spans="1:14" x14ac:dyDescent="0.2">
      <c r="A12149" t="s">
        <v>17908</v>
      </c>
      <c r="B12149">
        <v>35280</v>
      </c>
      <c r="C12149">
        <v>40320</v>
      </c>
      <c r="D12149">
        <v>45360</v>
      </c>
      <c r="E12149">
        <v>50400</v>
      </c>
      <c r="F12149">
        <v>54480</v>
      </c>
      <c r="G12149">
        <v>58500</v>
      </c>
      <c r="H12149">
        <v>62520</v>
      </c>
      <c r="I12149">
        <v>66540</v>
      </c>
      <c r="J12149">
        <v>70560</v>
      </c>
      <c r="K12149" t="s">
        <v>3097</v>
      </c>
      <c r="L12149">
        <v>15</v>
      </c>
      <c r="M12149">
        <v>60</v>
      </c>
      <c r="N12149" t="s">
        <v>3656</v>
      </c>
    </row>
    <row r="12150" spans="1:14" x14ac:dyDescent="0.2">
      <c r="A12150" t="s">
        <v>17909</v>
      </c>
      <c r="B12150">
        <v>36180</v>
      </c>
      <c r="C12150">
        <v>41340</v>
      </c>
      <c r="D12150">
        <v>46500</v>
      </c>
      <c r="E12150">
        <v>51660</v>
      </c>
      <c r="F12150">
        <v>55800</v>
      </c>
      <c r="G12150">
        <v>59940</v>
      </c>
      <c r="H12150">
        <v>64080</v>
      </c>
      <c r="I12150">
        <v>68220</v>
      </c>
      <c r="J12150">
        <v>72360</v>
      </c>
      <c r="K12150" t="s">
        <v>3097</v>
      </c>
      <c r="L12150">
        <v>17</v>
      </c>
      <c r="M12150">
        <v>60</v>
      </c>
      <c r="N12150" t="s">
        <v>2716</v>
      </c>
    </row>
    <row r="12151" spans="1:14" x14ac:dyDescent="0.2">
      <c r="A12151" t="s">
        <v>17910</v>
      </c>
      <c r="B12151">
        <v>36300</v>
      </c>
      <c r="C12151">
        <v>41520</v>
      </c>
      <c r="D12151">
        <v>46680</v>
      </c>
      <c r="E12151">
        <v>51840</v>
      </c>
      <c r="F12151">
        <v>56040</v>
      </c>
      <c r="G12151">
        <v>60180</v>
      </c>
      <c r="H12151">
        <v>64320</v>
      </c>
      <c r="I12151">
        <v>68460</v>
      </c>
      <c r="J12151">
        <v>72600</v>
      </c>
      <c r="K12151" t="s">
        <v>3097</v>
      </c>
      <c r="L12151">
        <v>19</v>
      </c>
      <c r="M12151">
        <v>60</v>
      </c>
      <c r="N12151" t="s">
        <v>3657</v>
      </c>
    </row>
    <row r="12152" spans="1:14" x14ac:dyDescent="0.2">
      <c r="A12152" t="s">
        <v>17911</v>
      </c>
      <c r="B12152">
        <v>35760</v>
      </c>
      <c r="C12152">
        <v>40860</v>
      </c>
      <c r="D12152">
        <v>45960</v>
      </c>
      <c r="E12152">
        <v>51060</v>
      </c>
      <c r="F12152">
        <v>55200</v>
      </c>
      <c r="G12152">
        <v>59280</v>
      </c>
      <c r="H12152">
        <v>63360</v>
      </c>
      <c r="I12152">
        <v>67440</v>
      </c>
      <c r="J12152">
        <v>71520</v>
      </c>
      <c r="K12152" t="s">
        <v>3097</v>
      </c>
      <c r="L12152">
        <v>21</v>
      </c>
      <c r="M12152">
        <v>60</v>
      </c>
      <c r="N12152" t="s">
        <v>2956</v>
      </c>
    </row>
    <row r="12153" spans="1:14" x14ac:dyDescent="0.2">
      <c r="A12153" t="s">
        <v>17912</v>
      </c>
      <c r="B12153">
        <v>35280</v>
      </c>
      <c r="C12153">
        <v>40320</v>
      </c>
      <c r="D12153">
        <v>45360</v>
      </c>
      <c r="E12153">
        <v>50400</v>
      </c>
      <c r="F12153">
        <v>54480</v>
      </c>
      <c r="G12153">
        <v>58500</v>
      </c>
      <c r="H12153">
        <v>62520</v>
      </c>
      <c r="I12153">
        <v>66540</v>
      </c>
      <c r="J12153">
        <v>70560</v>
      </c>
      <c r="K12153" t="s">
        <v>3097</v>
      </c>
      <c r="L12153">
        <v>23</v>
      </c>
      <c r="M12153">
        <v>60</v>
      </c>
      <c r="N12153" t="s">
        <v>3658</v>
      </c>
    </row>
    <row r="12154" spans="1:14" x14ac:dyDescent="0.2">
      <c r="A12154" t="s">
        <v>17913</v>
      </c>
      <c r="B12154">
        <v>40260</v>
      </c>
      <c r="C12154">
        <v>46020</v>
      </c>
      <c r="D12154">
        <v>51780</v>
      </c>
      <c r="E12154">
        <v>57480</v>
      </c>
      <c r="F12154">
        <v>62100</v>
      </c>
      <c r="G12154">
        <v>66720</v>
      </c>
      <c r="H12154">
        <v>71280</v>
      </c>
      <c r="I12154">
        <v>75900</v>
      </c>
      <c r="J12154">
        <v>80520</v>
      </c>
      <c r="K12154" t="s">
        <v>3097</v>
      </c>
      <c r="L12154">
        <v>25</v>
      </c>
      <c r="M12154">
        <v>60</v>
      </c>
      <c r="N12154" t="s">
        <v>3659</v>
      </c>
    </row>
    <row r="12155" spans="1:14" x14ac:dyDescent="0.2">
      <c r="A12155" t="s">
        <v>17914</v>
      </c>
      <c r="B12155">
        <v>35280</v>
      </c>
      <c r="C12155">
        <v>40320</v>
      </c>
      <c r="D12155">
        <v>45360</v>
      </c>
      <c r="E12155">
        <v>50400</v>
      </c>
      <c r="F12155">
        <v>54480</v>
      </c>
      <c r="G12155">
        <v>58500</v>
      </c>
      <c r="H12155">
        <v>62520</v>
      </c>
      <c r="I12155">
        <v>66540</v>
      </c>
      <c r="J12155">
        <v>70560</v>
      </c>
      <c r="K12155" t="s">
        <v>3097</v>
      </c>
      <c r="L12155">
        <v>27</v>
      </c>
      <c r="M12155">
        <v>60</v>
      </c>
      <c r="N12155" t="s">
        <v>3660</v>
      </c>
    </row>
    <row r="12156" spans="1:14" x14ac:dyDescent="0.2">
      <c r="A12156" t="s">
        <v>17915</v>
      </c>
      <c r="B12156">
        <v>35280</v>
      </c>
      <c r="C12156">
        <v>40320</v>
      </c>
      <c r="D12156">
        <v>45360</v>
      </c>
      <c r="E12156">
        <v>50400</v>
      </c>
      <c r="F12156">
        <v>54480</v>
      </c>
      <c r="G12156">
        <v>58500</v>
      </c>
      <c r="H12156">
        <v>62520</v>
      </c>
      <c r="I12156">
        <v>66540</v>
      </c>
      <c r="J12156">
        <v>70560</v>
      </c>
      <c r="K12156" t="s">
        <v>3097</v>
      </c>
      <c r="L12156">
        <v>29</v>
      </c>
      <c r="M12156">
        <v>60</v>
      </c>
      <c r="N12156" t="s">
        <v>3661</v>
      </c>
    </row>
    <row r="12157" spans="1:14" x14ac:dyDescent="0.2">
      <c r="A12157" t="s">
        <v>17916</v>
      </c>
      <c r="B12157">
        <v>44220</v>
      </c>
      <c r="C12157">
        <v>50520</v>
      </c>
      <c r="D12157">
        <v>56820</v>
      </c>
      <c r="E12157">
        <v>63120</v>
      </c>
      <c r="F12157">
        <v>68220</v>
      </c>
      <c r="G12157">
        <v>73260</v>
      </c>
      <c r="H12157">
        <v>78300</v>
      </c>
      <c r="I12157">
        <v>83340</v>
      </c>
      <c r="J12157">
        <v>88380</v>
      </c>
      <c r="K12157" t="s">
        <v>3097</v>
      </c>
      <c r="L12157">
        <v>31</v>
      </c>
      <c r="M12157">
        <v>60</v>
      </c>
      <c r="N12157" t="s">
        <v>4107</v>
      </c>
    </row>
    <row r="12158" spans="1:14" x14ac:dyDescent="0.2">
      <c r="A12158" t="s">
        <v>17917</v>
      </c>
      <c r="B12158">
        <v>35280</v>
      </c>
      <c r="C12158">
        <v>40320</v>
      </c>
      <c r="D12158">
        <v>45360</v>
      </c>
      <c r="E12158">
        <v>50400</v>
      </c>
      <c r="F12158">
        <v>54480</v>
      </c>
      <c r="G12158">
        <v>58500</v>
      </c>
      <c r="H12158">
        <v>62520</v>
      </c>
      <c r="I12158">
        <v>66540</v>
      </c>
      <c r="J12158">
        <v>70560</v>
      </c>
      <c r="K12158" t="s">
        <v>3097</v>
      </c>
      <c r="L12158">
        <v>33</v>
      </c>
      <c r="M12158">
        <v>60</v>
      </c>
      <c r="N12158" t="s">
        <v>2725</v>
      </c>
    </row>
    <row r="12159" spans="1:14" x14ac:dyDescent="0.2">
      <c r="A12159" t="s">
        <v>17918</v>
      </c>
      <c r="B12159">
        <v>35280</v>
      </c>
      <c r="C12159">
        <v>40320</v>
      </c>
      <c r="D12159">
        <v>45360</v>
      </c>
      <c r="E12159">
        <v>50400</v>
      </c>
      <c r="F12159">
        <v>54480</v>
      </c>
      <c r="G12159">
        <v>58500</v>
      </c>
      <c r="H12159">
        <v>62520</v>
      </c>
      <c r="I12159">
        <v>66540</v>
      </c>
      <c r="J12159">
        <v>70560</v>
      </c>
      <c r="K12159" t="s">
        <v>3097</v>
      </c>
      <c r="L12159">
        <v>35</v>
      </c>
      <c r="M12159">
        <v>60</v>
      </c>
      <c r="N12159" t="s">
        <v>3662</v>
      </c>
    </row>
    <row r="12160" spans="1:14" x14ac:dyDescent="0.2">
      <c r="A12160" t="s">
        <v>17919</v>
      </c>
      <c r="B12160">
        <v>35760</v>
      </c>
      <c r="C12160">
        <v>40860</v>
      </c>
      <c r="D12160">
        <v>45960</v>
      </c>
      <c r="E12160">
        <v>51060</v>
      </c>
      <c r="F12160">
        <v>55200</v>
      </c>
      <c r="G12160">
        <v>59280</v>
      </c>
      <c r="H12160">
        <v>63360</v>
      </c>
      <c r="I12160">
        <v>67440</v>
      </c>
      <c r="J12160">
        <v>71520</v>
      </c>
      <c r="K12160" t="s">
        <v>3097</v>
      </c>
      <c r="L12160">
        <v>37</v>
      </c>
      <c r="M12160">
        <v>60</v>
      </c>
      <c r="N12160" t="s">
        <v>3663</v>
      </c>
    </row>
    <row r="12161" spans="1:14" x14ac:dyDescent="0.2">
      <c r="A12161" t="s">
        <v>17920</v>
      </c>
      <c r="B12161">
        <v>35280</v>
      </c>
      <c r="C12161">
        <v>40320</v>
      </c>
      <c r="D12161">
        <v>45360</v>
      </c>
      <c r="E12161">
        <v>50400</v>
      </c>
      <c r="F12161">
        <v>54480</v>
      </c>
      <c r="G12161">
        <v>58500</v>
      </c>
      <c r="H12161">
        <v>62520</v>
      </c>
      <c r="I12161">
        <v>66540</v>
      </c>
      <c r="J12161">
        <v>70560</v>
      </c>
      <c r="K12161" t="s">
        <v>3097</v>
      </c>
      <c r="L12161">
        <v>39</v>
      </c>
      <c r="M12161">
        <v>60</v>
      </c>
      <c r="N12161" t="s">
        <v>3664</v>
      </c>
    </row>
    <row r="12162" spans="1:14" x14ac:dyDescent="0.2">
      <c r="A12162" t="s">
        <v>17921</v>
      </c>
      <c r="B12162">
        <v>35280</v>
      </c>
      <c r="C12162">
        <v>40320</v>
      </c>
      <c r="D12162">
        <v>45360</v>
      </c>
      <c r="E12162">
        <v>50400</v>
      </c>
      <c r="F12162">
        <v>54480</v>
      </c>
      <c r="G12162">
        <v>58500</v>
      </c>
      <c r="H12162">
        <v>62520</v>
      </c>
      <c r="I12162">
        <v>66540</v>
      </c>
      <c r="J12162">
        <v>70560</v>
      </c>
      <c r="K12162" t="s">
        <v>3097</v>
      </c>
      <c r="L12162">
        <v>41</v>
      </c>
      <c r="M12162">
        <v>60</v>
      </c>
      <c r="N12162" t="s">
        <v>3665</v>
      </c>
    </row>
    <row r="12163" spans="1:14" x14ac:dyDescent="0.2">
      <c r="A12163" t="s">
        <v>17922</v>
      </c>
      <c r="B12163">
        <v>40320</v>
      </c>
      <c r="C12163">
        <v>46080</v>
      </c>
      <c r="D12163">
        <v>51840</v>
      </c>
      <c r="E12163">
        <v>57540</v>
      </c>
      <c r="F12163">
        <v>62160</v>
      </c>
      <c r="G12163">
        <v>66780</v>
      </c>
      <c r="H12163">
        <v>71400</v>
      </c>
      <c r="I12163">
        <v>75960</v>
      </c>
      <c r="J12163">
        <v>80580</v>
      </c>
      <c r="K12163" t="s">
        <v>3097</v>
      </c>
      <c r="L12163">
        <v>43</v>
      </c>
      <c r="M12163">
        <v>60</v>
      </c>
      <c r="N12163" t="s">
        <v>3334</v>
      </c>
    </row>
    <row r="12164" spans="1:14" x14ac:dyDescent="0.2">
      <c r="A12164" t="s">
        <v>17923</v>
      </c>
      <c r="B12164">
        <v>35280</v>
      </c>
      <c r="C12164">
        <v>40320</v>
      </c>
      <c r="D12164">
        <v>45360</v>
      </c>
      <c r="E12164">
        <v>50400</v>
      </c>
      <c r="F12164">
        <v>54480</v>
      </c>
      <c r="G12164">
        <v>58500</v>
      </c>
      <c r="H12164">
        <v>62520</v>
      </c>
      <c r="I12164">
        <v>66540</v>
      </c>
      <c r="J12164">
        <v>70560</v>
      </c>
      <c r="K12164" t="s">
        <v>3097</v>
      </c>
      <c r="L12164">
        <v>45</v>
      </c>
      <c r="M12164">
        <v>60</v>
      </c>
      <c r="N12164" t="s">
        <v>3666</v>
      </c>
    </row>
    <row r="12165" spans="1:14" x14ac:dyDescent="0.2">
      <c r="A12165" t="s">
        <v>17924</v>
      </c>
      <c r="B12165">
        <v>35280</v>
      </c>
      <c r="C12165">
        <v>40320</v>
      </c>
      <c r="D12165">
        <v>45360</v>
      </c>
      <c r="E12165">
        <v>50400</v>
      </c>
      <c r="F12165">
        <v>54480</v>
      </c>
      <c r="G12165">
        <v>58500</v>
      </c>
      <c r="H12165">
        <v>62520</v>
      </c>
      <c r="I12165">
        <v>66540</v>
      </c>
      <c r="J12165">
        <v>70560</v>
      </c>
      <c r="K12165" t="s">
        <v>3097</v>
      </c>
      <c r="L12165">
        <v>47</v>
      </c>
      <c r="M12165">
        <v>60</v>
      </c>
      <c r="N12165" t="s">
        <v>3707</v>
      </c>
    </row>
    <row r="12166" spans="1:14" x14ac:dyDescent="0.2">
      <c r="A12166" t="s">
        <v>17925</v>
      </c>
      <c r="B12166">
        <v>43740</v>
      </c>
      <c r="C12166">
        <v>49980</v>
      </c>
      <c r="D12166">
        <v>56220</v>
      </c>
      <c r="E12166">
        <v>62460</v>
      </c>
      <c r="F12166">
        <v>67500</v>
      </c>
      <c r="G12166">
        <v>72480</v>
      </c>
      <c r="H12166">
        <v>77460</v>
      </c>
      <c r="I12166">
        <v>82500</v>
      </c>
      <c r="J12166">
        <v>87480</v>
      </c>
      <c r="K12166" t="s">
        <v>3097</v>
      </c>
      <c r="L12166">
        <v>49</v>
      </c>
      <c r="M12166">
        <v>60</v>
      </c>
      <c r="N12166" t="s">
        <v>3667</v>
      </c>
    </row>
    <row r="12167" spans="1:14" x14ac:dyDescent="0.2">
      <c r="A12167" t="s">
        <v>17926</v>
      </c>
      <c r="B12167">
        <v>35280</v>
      </c>
      <c r="C12167">
        <v>40320</v>
      </c>
      <c r="D12167">
        <v>45360</v>
      </c>
      <c r="E12167">
        <v>50400</v>
      </c>
      <c r="F12167">
        <v>54480</v>
      </c>
      <c r="G12167">
        <v>58500</v>
      </c>
      <c r="H12167">
        <v>62520</v>
      </c>
      <c r="I12167">
        <v>66540</v>
      </c>
      <c r="J12167">
        <v>70560</v>
      </c>
      <c r="K12167" t="s">
        <v>3097</v>
      </c>
      <c r="L12167">
        <v>51</v>
      </c>
      <c r="M12167">
        <v>60</v>
      </c>
      <c r="N12167" t="s">
        <v>4247</v>
      </c>
    </row>
    <row r="12168" spans="1:14" x14ac:dyDescent="0.2">
      <c r="A12168" t="s">
        <v>17927</v>
      </c>
      <c r="B12168">
        <v>35280</v>
      </c>
      <c r="C12168">
        <v>40320</v>
      </c>
      <c r="D12168">
        <v>45360</v>
      </c>
      <c r="E12168">
        <v>50400</v>
      </c>
      <c r="F12168">
        <v>54480</v>
      </c>
      <c r="G12168">
        <v>58500</v>
      </c>
      <c r="H12168">
        <v>62520</v>
      </c>
      <c r="I12168">
        <v>66540</v>
      </c>
      <c r="J12168">
        <v>70560</v>
      </c>
      <c r="K12168" t="s">
        <v>3097</v>
      </c>
      <c r="L12168">
        <v>53</v>
      </c>
      <c r="M12168">
        <v>60</v>
      </c>
      <c r="N12168" t="s">
        <v>3394</v>
      </c>
    </row>
    <row r="12169" spans="1:14" x14ac:dyDescent="0.2">
      <c r="A12169" t="s">
        <v>17928</v>
      </c>
      <c r="B12169">
        <v>35280</v>
      </c>
      <c r="C12169">
        <v>40320</v>
      </c>
      <c r="D12169">
        <v>45360</v>
      </c>
      <c r="E12169">
        <v>50400</v>
      </c>
      <c r="F12169">
        <v>54480</v>
      </c>
      <c r="G12169">
        <v>58500</v>
      </c>
      <c r="H12169">
        <v>62520</v>
      </c>
      <c r="I12169">
        <v>66540</v>
      </c>
      <c r="J12169">
        <v>70560</v>
      </c>
      <c r="K12169" t="s">
        <v>3097</v>
      </c>
      <c r="L12169">
        <v>55</v>
      </c>
      <c r="M12169">
        <v>60</v>
      </c>
      <c r="N12169" t="s">
        <v>3846</v>
      </c>
    </row>
    <row r="12170" spans="1:14" x14ac:dyDescent="0.2">
      <c r="A12170" t="s">
        <v>17929</v>
      </c>
      <c r="B12170">
        <v>35280</v>
      </c>
      <c r="C12170">
        <v>40320</v>
      </c>
      <c r="D12170">
        <v>45360</v>
      </c>
      <c r="E12170">
        <v>50400</v>
      </c>
      <c r="F12170">
        <v>54480</v>
      </c>
      <c r="G12170">
        <v>58500</v>
      </c>
      <c r="H12170">
        <v>62520</v>
      </c>
      <c r="I12170">
        <v>66540</v>
      </c>
      <c r="J12170">
        <v>70560</v>
      </c>
      <c r="K12170" t="s">
        <v>3097</v>
      </c>
      <c r="L12170">
        <v>57</v>
      </c>
      <c r="M12170">
        <v>60</v>
      </c>
      <c r="N12170" t="s">
        <v>3342</v>
      </c>
    </row>
    <row r="12171" spans="1:14" x14ac:dyDescent="0.2">
      <c r="A12171" t="s">
        <v>17930</v>
      </c>
      <c r="B12171">
        <v>35280</v>
      </c>
      <c r="C12171">
        <v>40320</v>
      </c>
      <c r="D12171">
        <v>45360</v>
      </c>
      <c r="E12171">
        <v>50400</v>
      </c>
      <c r="F12171">
        <v>54480</v>
      </c>
      <c r="G12171">
        <v>58500</v>
      </c>
      <c r="H12171">
        <v>62520</v>
      </c>
      <c r="I12171">
        <v>66540</v>
      </c>
      <c r="J12171">
        <v>70560</v>
      </c>
      <c r="K12171" t="s">
        <v>3097</v>
      </c>
      <c r="L12171">
        <v>59</v>
      </c>
      <c r="M12171">
        <v>60</v>
      </c>
      <c r="N12171" t="s">
        <v>3847</v>
      </c>
    </row>
    <row r="12172" spans="1:14" x14ac:dyDescent="0.2">
      <c r="A12172" t="s">
        <v>17931</v>
      </c>
      <c r="B12172">
        <v>35280</v>
      </c>
      <c r="C12172">
        <v>40320</v>
      </c>
      <c r="D12172">
        <v>45360</v>
      </c>
      <c r="E12172">
        <v>50400</v>
      </c>
      <c r="F12172">
        <v>54480</v>
      </c>
      <c r="G12172">
        <v>58500</v>
      </c>
      <c r="H12172">
        <v>62520</v>
      </c>
      <c r="I12172">
        <v>66540</v>
      </c>
      <c r="J12172">
        <v>70560</v>
      </c>
      <c r="K12172" t="s">
        <v>3097</v>
      </c>
      <c r="L12172">
        <v>61</v>
      </c>
      <c r="M12172">
        <v>60</v>
      </c>
      <c r="N12172" t="s">
        <v>2737</v>
      </c>
    </row>
    <row r="12173" spans="1:14" x14ac:dyDescent="0.2">
      <c r="A12173" t="s">
        <v>17932</v>
      </c>
      <c r="B12173">
        <v>36300</v>
      </c>
      <c r="C12173">
        <v>41520</v>
      </c>
      <c r="D12173">
        <v>46680</v>
      </c>
      <c r="E12173">
        <v>51840</v>
      </c>
      <c r="F12173">
        <v>56040</v>
      </c>
      <c r="G12173">
        <v>60180</v>
      </c>
      <c r="H12173">
        <v>64320</v>
      </c>
      <c r="I12173">
        <v>68460</v>
      </c>
      <c r="J12173">
        <v>72600</v>
      </c>
      <c r="K12173" t="s">
        <v>3097</v>
      </c>
      <c r="L12173">
        <v>63</v>
      </c>
      <c r="M12173">
        <v>60</v>
      </c>
      <c r="N12173" t="s">
        <v>3848</v>
      </c>
    </row>
    <row r="12174" spans="1:14" x14ac:dyDescent="0.2">
      <c r="A12174" t="s">
        <v>17933</v>
      </c>
      <c r="B12174">
        <v>35280</v>
      </c>
      <c r="C12174">
        <v>40320</v>
      </c>
      <c r="D12174">
        <v>45360</v>
      </c>
      <c r="E12174">
        <v>50400</v>
      </c>
      <c r="F12174">
        <v>54480</v>
      </c>
      <c r="G12174">
        <v>58500</v>
      </c>
      <c r="H12174">
        <v>62520</v>
      </c>
      <c r="I12174">
        <v>66540</v>
      </c>
      <c r="J12174">
        <v>70560</v>
      </c>
      <c r="K12174" t="s">
        <v>3097</v>
      </c>
      <c r="L12174">
        <v>65</v>
      </c>
      <c r="M12174">
        <v>60</v>
      </c>
      <c r="N12174" t="s">
        <v>3849</v>
      </c>
    </row>
    <row r="12175" spans="1:14" x14ac:dyDescent="0.2">
      <c r="A12175" t="s">
        <v>17934</v>
      </c>
      <c r="B12175">
        <v>36780</v>
      </c>
      <c r="C12175">
        <v>42000</v>
      </c>
      <c r="D12175">
        <v>47280</v>
      </c>
      <c r="E12175">
        <v>52500</v>
      </c>
      <c r="F12175">
        <v>56700</v>
      </c>
      <c r="G12175">
        <v>60900</v>
      </c>
      <c r="H12175">
        <v>65100</v>
      </c>
      <c r="I12175">
        <v>69300</v>
      </c>
      <c r="J12175">
        <v>73500</v>
      </c>
      <c r="K12175" t="s">
        <v>3097</v>
      </c>
      <c r="L12175">
        <v>67</v>
      </c>
      <c r="M12175">
        <v>60</v>
      </c>
      <c r="N12175" t="s">
        <v>2743</v>
      </c>
    </row>
    <row r="12176" spans="1:14" x14ac:dyDescent="0.2">
      <c r="A12176" t="s">
        <v>17935</v>
      </c>
      <c r="B12176">
        <v>35280</v>
      </c>
      <c r="C12176">
        <v>40320</v>
      </c>
      <c r="D12176">
        <v>45360</v>
      </c>
      <c r="E12176">
        <v>50400</v>
      </c>
      <c r="F12176">
        <v>54480</v>
      </c>
      <c r="G12176">
        <v>58500</v>
      </c>
      <c r="H12176">
        <v>62520</v>
      </c>
      <c r="I12176">
        <v>66540</v>
      </c>
      <c r="J12176">
        <v>70560</v>
      </c>
      <c r="K12176" t="s">
        <v>3097</v>
      </c>
      <c r="L12176">
        <v>69</v>
      </c>
      <c r="M12176">
        <v>60</v>
      </c>
      <c r="N12176" t="s">
        <v>3850</v>
      </c>
    </row>
    <row r="12177" spans="1:14" x14ac:dyDescent="0.2">
      <c r="A12177" t="s">
        <v>17936</v>
      </c>
      <c r="B12177">
        <v>35280</v>
      </c>
      <c r="C12177">
        <v>40320</v>
      </c>
      <c r="D12177">
        <v>45360</v>
      </c>
      <c r="E12177">
        <v>50400</v>
      </c>
      <c r="F12177">
        <v>54480</v>
      </c>
      <c r="G12177">
        <v>58500</v>
      </c>
      <c r="H12177">
        <v>62520</v>
      </c>
      <c r="I12177">
        <v>66540</v>
      </c>
      <c r="J12177">
        <v>70560</v>
      </c>
      <c r="K12177" t="s">
        <v>3097</v>
      </c>
      <c r="L12177">
        <v>71</v>
      </c>
      <c r="M12177">
        <v>60</v>
      </c>
      <c r="N12177" t="s">
        <v>3403</v>
      </c>
    </row>
    <row r="12178" spans="1:14" x14ac:dyDescent="0.2">
      <c r="A12178" t="s">
        <v>17937</v>
      </c>
      <c r="B12178">
        <v>35280</v>
      </c>
      <c r="C12178">
        <v>40320</v>
      </c>
      <c r="D12178">
        <v>45360</v>
      </c>
      <c r="E12178">
        <v>50400</v>
      </c>
      <c r="F12178">
        <v>54480</v>
      </c>
      <c r="G12178">
        <v>58500</v>
      </c>
      <c r="H12178">
        <v>62520</v>
      </c>
      <c r="I12178">
        <v>66540</v>
      </c>
      <c r="J12178">
        <v>70560</v>
      </c>
      <c r="K12178" t="s">
        <v>3097</v>
      </c>
      <c r="L12178">
        <v>73</v>
      </c>
      <c r="M12178">
        <v>60</v>
      </c>
      <c r="N12178" t="s">
        <v>3851</v>
      </c>
    </row>
    <row r="12179" spans="1:14" x14ac:dyDescent="0.2">
      <c r="A12179" t="s">
        <v>17938</v>
      </c>
      <c r="B12179">
        <v>35280</v>
      </c>
      <c r="C12179">
        <v>40320</v>
      </c>
      <c r="D12179">
        <v>45360</v>
      </c>
      <c r="E12179">
        <v>50400</v>
      </c>
      <c r="F12179">
        <v>54480</v>
      </c>
      <c r="G12179">
        <v>58500</v>
      </c>
      <c r="H12179">
        <v>62520</v>
      </c>
      <c r="I12179">
        <v>66540</v>
      </c>
      <c r="J12179">
        <v>70560</v>
      </c>
      <c r="K12179" t="s">
        <v>3097</v>
      </c>
      <c r="L12179">
        <v>75</v>
      </c>
      <c r="M12179">
        <v>60</v>
      </c>
      <c r="N12179" t="s">
        <v>3852</v>
      </c>
    </row>
    <row r="12180" spans="1:14" x14ac:dyDescent="0.2">
      <c r="A12180" t="s">
        <v>17939</v>
      </c>
      <c r="B12180">
        <v>35280</v>
      </c>
      <c r="C12180">
        <v>40320</v>
      </c>
      <c r="D12180">
        <v>45360</v>
      </c>
      <c r="E12180">
        <v>50400</v>
      </c>
      <c r="F12180">
        <v>54480</v>
      </c>
      <c r="G12180">
        <v>58500</v>
      </c>
      <c r="H12180">
        <v>62520</v>
      </c>
      <c r="I12180">
        <v>66540</v>
      </c>
      <c r="J12180">
        <v>70560</v>
      </c>
      <c r="K12180" t="s">
        <v>3097</v>
      </c>
      <c r="L12180">
        <v>77</v>
      </c>
      <c r="M12180">
        <v>60</v>
      </c>
      <c r="N12180" t="s">
        <v>2273</v>
      </c>
    </row>
    <row r="12181" spans="1:14" x14ac:dyDescent="0.2">
      <c r="A12181" t="s">
        <v>17940</v>
      </c>
      <c r="B12181">
        <v>35280</v>
      </c>
      <c r="C12181">
        <v>40320</v>
      </c>
      <c r="D12181">
        <v>45360</v>
      </c>
      <c r="E12181">
        <v>50400</v>
      </c>
      <c r="F12181">
        <v>54480</v>
      </c>
      <c r="G12181">
        <v>58500</v>
      </c>
      <c r="H12181">
        <v>62520</v>
      </c>
      <c r="I12181">
        <v>66540</v>
      </c>
      <c r="J12181">
        <v>70560</v>
      </c>
      <c r="K12181" t="s">
        <v>3097</v>
      </c>
      <c r="L12181">
        <v>79</v>
      </c>
      <c r="M12181">
        <v>60</v>
      </c>
      <c r="N12181" t="s">
        <v>3407</v>
      </c>
    </row>
    <row r="12182" spans="1:14" x14ac:dyDescent="0.2">
      <c r="A12182" t="s">
        <v>17941</v>
      </c>
      <c r="B12182">
        <v>35280</v>
      </c>
      <c r="C12182">
        <v>40320</v>
      </c>
      <c r="D12182">
        <v>45360</v>
      </c>
      <c r="E12182">
        <v>50400</v>
      </c>
      <c r="F12182">
        <v>54480</v>
      </c>
      <c r="G12182">
        <v>58500</v>
      </c>
      <c r="H12182">
        <v>62520</v>
      </c>
      <c r="I12182">
        <v>66540</v>
      </c>
      <c r="J12182">
        <v>70560</v>
      </c>
      <c r="K12182" t="s">
        <v>3097</v>
      </c>
      <c r="L12182">
        <v>81</v>
      </c>
      <c r="M12182">
        <v>60</v>
      </c>
      <c r="N12182" t="s">
        <v>3853</v>
      </c>
    </row>
    <row r="12183" spans="1:14" x14ac:dyDescent="0.2">
      <c r="A12183" t="s">
        <v>17942</v>
      </c>
      <c r="B12183">
        <v>37380</v>
      </c>
      <c r="C12183">
        <v>42720</v>
      </c>
      <c r="D12183">
        <v>48060</v>
      </c>
      <c r="E12183">
        <v>53340</v>
      </c>
      <c r="F12183">
        <v>57660</v>
      </c>
      <c r="G12183">
        <v>61920</v>
      </c>
      <c r="H12183">
        <v>66180</v>
      </c>
      <c r="I12183">
        <v>70440</v>
      </c>
      <c r="J12183">
        <v>74700</v>
      </c>
      <c r="K12183" t="s">
        <v>3097</v>
      </c>
      <c r="L12183">
        <v>83</v>
      </c>
      <c r="M12183">
        <v>60</v>
      </c>
      <c r="N12183" t="s">
        <v>4130</v>
      </c>
    </row>
    <row r="12184" spans="1:14" x14ac:dyDescent="0.2">
      <c r="A12184" t="s">
        <v>17943</v>
      </c>
      <c r="B12184">
        <v>35280</v>
      </c>
      <c r="C12184">
        <v>40320</v>
      </c>
      <c r="D12184">
        <v>45360</v>
      </c>
      <c r="E12184">
        <v>50400</v>
      </c>
      <c r="F12184">
        <v>54480</v>
      </c>
      <c r="G12184">
        <v>58500</v>
      </c>
      <c r="H12184">
        <v>62520</v>
      </c>
      <c r="I12184">
        <v>66540</v>
      </c>
      <c r="J12184">
        <v>70560</v>
      </c>
      <c r="K12184" t="s">
        <v>3097</v>
      </c>
      <c r="L12184">
        <v>85</v>
      </c>
      <c r="M12184">
        <v>60</v>
      </c>
      <c r="N12184" t="s">
        <v>3668</v>
      </c>
    </row>
    <row r="12185" spans="1:14" x14ac:dyDescent="0.2">
      <c r="A12185" t="s">
        <v>17944</v>
      </c>
      <c r="B12185">
        <v>35760</v>
      </c>
      <c r="C12185">
        <v>40860</v>
      </c>
      <c r="D12185">
        <v>45960</v>
      </c>
      <c r="E12185">
        <v>51060</v>
      </c>
      <c r="F12185">
        <v>55200</v>
      </c>
      <c r="G12185">
        <v>59280</v>
      </c>
      <c r="H12185">
        <v>63360</v>
      </c>
      <c r="I12185">
        <v>67440</v>
      </c>
      <c r="J12185">
        <v>71520</v>
      </c>
      <c r="K12185" t="s">
        <v>3097</v>
      </c>
      <c r="L12185">
        <v>87</v>
      </c>
      <c r="M12185">
        <v>60</v>
      </c>
      <c r="N12185" t="s">
        <v>3669</v>
      </c>
    </row>
    <row r="12186" spans="1:14" x14ac:dyDescent="0.2">
      <c r="A12186" t="s">
        <v>17945</v>
      </c>
      <c r="B12186">
        <v>35280</v>
      </c>
      <c r="C12186">
        <v>40320</v>
      </c>
      <c r="D12186">
        <v>45360</v>
      </c>
      <c r="E12186">
        <v>50400</v>
      </c>
      <c r="F12186">
        <v>54480</v>
      </c>
      <c r="G12186">
        <v>58500</v>
      </c>
      <c r="H12186">
        <v>62520</v>
      </c>
      <c r="I12186">
        <v>66540</v>
      </c>
      <c r="J12186">
        <v>70560</v>
      </c>
      <c r="K12186" t="s">
        <v>3097</v>
      </c>
      <c r="L12186">
        <v>89</v>
      </c>
      <c r="M12186">
        <v>60</v>
      </c>
      <c r="N12186" t="s">
        <v>3670</v>
      </c>
    </row>
    <row r="12187" spans="1:14" x14ac:dyDescent="0.2">
      <c r="A12187" t="s">
        <v>17946</v>
      </c>
      <c r="B12187">
        <v>36300</v>
      </c>
      <c r="C12187">
        <v>41520</v>
      </c>
      <c r="D12187">
        <v>46680</v>
      </c>
      <c r="E12187">
        <v>51840</v>
      </c>
      <c r="F12187">
        <v>56040</v>
      </c>
      <c r="G12187">
        <v>60180</v>
      </c>
      <c r="H12187">
        <v>64320</v>
      </c>
      <c r="I12187">
        <v>68460</v>
      </c>
      <c r="J12187">
        <v>72600</v>
      </c>
      <c r="K12187" t="s">
        <v>3097</v>
      </c>
      <c r="L12187">
        <v>91</v>
      </c>
      <c r="M12187">
        <v>60</v>
      </c>
      <c r="N12187" t="s">
        <v>3245</v>
      </c>
    </row>
    <row r="12188" spans="1:14" x14ac:dyDescent="0.2">
      <c r="A12188" t="s">
        <v>17947</v>
      </c>
      <c r="B12188">
        <v>35280</v>
      </c>
      <c r="C12188">
        <v>40320</v>
      </c>
      <c r="D12188">
        <v>45360</v>
      </c>
      <c r="E12188">
        <v>50400</v>
      </c>
      <c r="F12188">
        <v>54480</v>
      </c>
      <c r="G12188">
        <v>58500</v>
      </c>
      <c r="H12188">
        <v>62520</v>
      </c>
      <c r="I12188">
        <v>66540</v>
      </c>
      <c r="J12188">
        <v>70560</v>
      </c>
      <c r="K12188" t="s">
        <v>3097</v>
      </c>
      <c r="L12188">
        <v>93</v>
      </c>
      <c r="M12188">
        <v>60</v>
      </c>
      <c r="N12188" t="s">
        <v>3671</v>
      </c>
    </row>
    <row r="12189" spans="1:14" x14ac:dyDescent="0.2">
      <c r="A12189" t="s">
        <v>17948</v>
      </c>
      <c r="B12189">
        <v>39660</v>
      </c>
      <c r="C12189">
        <v>45360</v>
      </c>
      <c r="D12189">
        <v>51000</v>
      </c>
      <c r="E12189">
        <v>56640</v>
      </c>
      <c r="F12189">
        <v>61200</v>
      </c>
      <c r="G12189">
        <v>65760</v>
      </c>
      <c r="H12189">
        <v>70260</v>
      </c>
      <c r="I12189">
        <v>74820</v>
      </c>
      <c r="J12189">
        <v>79320</v>
      </c>
      <c r="K12189" t="s">
        <v>3097</v>
      </c>
      <c r="L12189">
        <v>95</v>
      </c>
      <c r="M12189">
        <v>60</v>
      </c>
      <c r="N12189" t="s">
        <v>3672</v>
      </c>
    </row>
    <row r="12190" spans="1:14" x14ac:dyDescent="0.2">
      <c r="A12190" t="s">
        <v>17949</v>
      </c>
      <c r="B12190">
        <v>35280</v>
      </c>
      <c r="C12190">
        <v>40320</v>
      </c>
      <c r="D12190">
        <v>45360</v>
      </c>
      <c r="E12190">
        <v>50400</v>
      </c>
      <c r="F12190">
        <v>54480</v>
      </c>
      <c r="G12190">
        <v>58500</v>
      </c>
      <c r="H12190">
        <v>62520</v>
      </c>
      <c r="I12190">
        <v>66540</v>
      </c>
      <c r="J12190">
        <v>70560</v>
      </c>
      <c r="K12190" t="s">
        <v>3097</v>
      </c>
      <c r="L12190">
        <v>97</v>
      </c>
      <c r="M12190">
        <v>60</v>
      </c>
      <c r="N12190" t="s">
        <v>3673</v>
      </c>
    </row>
    <row r="12191" spans="1:14" x14ac:dyDescent="0.2">
      <c r="A12191" t="s">
        <v>17950</v>
      </c>
      <c r="B12191">
        <v>35280</v>
      </c>
      <c r="C12191">
        <v>40320</v>
      </c>
      <c r="D12191">
        <v>45360</v>
      </c>
      <c r="E12191">
        <v>50400</v>
      </c>
      <c r="F12191">
        <v>54480</v>
      </c>
      <c r="G12191">
        <v>58500</v>
      </c>
      <c r="H12191">
        <v>62520</v>
      </c>
      <c r="I12191">
        <v>66540</v>
      </c>
      <c r="J12191">
        <v>70560</v>
      </c>
      <c r="K12191" t="s">
        <v>3097</v>
      </c>
      <c r="L12191">
        <v>99</v>
      </c>
      <c r="M12191">
        <v>60</v>
      </c>
      <c r="N12191" t="s">
        <v>3860</v>
      </c>
    </row>
    <row r="12192" spans="1:14" x14ac:dyDescent="0.2">
      <c r="A12192" t="s">
        <v>17951</v>
      </c>
      <c r="B12192">
        <v>35280</v>
      </c>
      <c r="C12192">
        <v>40320</v>
      </c>
      <c r="D12192">
        <v>45360</v>
      </c>
      <c r="E12192">
        <v>50400</v>
      </c>
      <c r="F12192">
        <v>54480</v>
      </c>
      <c r="G12192">
        <v>58500</v>
      </c>
      <c r="H12192">
        <v>62520</v>
      </c>
      <c r="I12192">
        <v>66540</v>
      </c>
      <c r="J12192">
        <v>70560</v>
      </c>
      <c r="K12192" t="s">
        <v>3097</v>
      </c>
      <c r="L12192">
        <v>101</v>
      </c>
      <c r="M12192">
        <v>60</v>
      </c>
      <c r="N12192" t="s">
        <v>3674</v>
      </c>
    </row>
    <row r="12193" spans="1:14" x14ac:dyDescent="0.2">
      <c r="A12193" t="s">
        <v>17952</v>
      </c>
      <c r="B12193">
        <v>35280</v>
      </c>
      <c r="C12193">
        <v>40320</v>
      </c>
      <c r="D12193">
        <v>45360</v>
      </c>
      <c r="E12193">
        <v>50400</v>
      </c>
      <c r="F12193">
        <v>54480</v>
      </c>
      <c r="G12193">
        <v>58500</v>
      </c>
      <c r="H12193">
        <v>62520</v>
      </c>
      <c r="I12193">
        <v>66540</v>
      </c>
      <c r="J12193">
        <v>70560</v>
      </c>
      <c r="K12193" t="s">
        <v>3097</v>
      </c>
      <c r="L12193">
        <v>103</v>
      </c>
      <c r="M12193">
        <v>60</v>
      </c>
      <c r="N12193" t="s">
        <v>3675</v>
      </c>
    </row>
    <row r="12194" spans="1:14" x14ac:dyDescent="0.2">
      <c r="A12194" t="s">
        <v>17953</v>
      </c>
      <c r="B12194">
        <v>35280</v>
      </c>
      <c r="C12194">
        <v>40320</v>
      </c>
      <c r="D12194">
        <v>45360</v>
      </c>
      <c r="E12194">
        <v>50400</v>
      </c>
      <c r="F12194">
        <v>54480</v>
      </c>
      <c r="G12194">
        <v>58500</v>
      </c>
      <c r="H12194">
        <v>62520</v>
      </c>
      <c r="I12194">
        <v>66540</v>
      </c>
      <c r="J12194">
        <v>70560</v>
      </c>
      <c r="K12194" t="s">
        <v>3097</v>
      </c>
      <c r="L12194">
        <v>105</v>
      </c>
      <c r="M12194">
        <v>60</v>
      </c>
      <c r="N12194" t="s">
        <v>3862</v>
      </c>
    </row>
    <row r="12195" spans="1:14" x14ac:dyDescent="0.2">
      <c r="A12195" t="s">
        <v>17954</v>
      </c>
      <c r="B12195">
        <v>35280</v>
      </c>
      <c r="C12195">
        <v>40320</v>
      </c>
      <c r="D12195">
        <v>45360</v>
      </c>
      <c r="E12195">
        <v>50400</v>
      </c>
      <c r="F12195">
        <v>54480</v>
      </c>
      <c r="G12195">
        <v>58500</v>
      </c>
      <c r="H12195">
        <v>62520</v>
      </c>
      <c r="I12195">
        <v>66540</v>
      </c>
      <c r="J12195">
        <v>70560</v>
      </c>
      <c r="K12195" t="s">
        <v>3097</v>
      </c>
      <c r="L12195">
        <v>107</v>
      </c>
      <c r="M12195">
        <v>60</v>
      </c>
      <c r="N12195" t="s">
        <v>3676</v>
      </c>
    </row>
    <row r="12196" spans="1:14" x14ac:dyDescent="0.2">
      <c r="A12196" t="s">
        <v>17955</v>
      </c>
      <c r="B12196">
        <v>35280</v>
      </c>
      <c r="C12196">
        <v>40320</v>
      </c>
      <c r="D12196">
        <v>45360</v>
      </c>
      <c r="E12196">
        <v>50400</v>
      </c>
      <c r="F12196">
        <v>54480</v>
      </c>
      <c r="G12196">
        <v>58500</v>
      </c>
      <c r="H12196">
        <v>62520</v>
      </c>
      <c r="I12196">
        <v>66540</v>
      </c>
      <c r="J12196">
        <v>70560</v>
      </c>
      <c r="K12196" t="s">
        <v>3097</v>
      </c>
      <c r="L12196">
        <v>109</v>
      </c>
      <c r="M12196">
        <v>60</v>
      </c>
      <c r="N12196" t="s">
        <v>3677</v>
      </c>
    </row>
    <row r="12197" spans="1:14" x14ac:dyDescent="0.2">
      <c r="A12197" t="s">
        <v>17956</v>
      </c>
      <c r="B12197">
        <v>37680</v>
      </c>
      <c r="C12197">
        <v>43020</v>
      </c>
      <c r="D12197">
        <v>48420</v>
      </c>
      <c r="E12197">
        <v>53760</v>
      </c>
      <c r="F12197">
        <v>58080</v>
      </c>
      <c r="G12197">
        <v>62400</v>
      </c>
      <c r="H12197">
        <v>66720</v>
      </c>
      <c r="I12197">
        <v>70980</v>
      </c>
      <c r="J12197">
        <v>75300</v>
      </c>
      <c r="K12197" t="s">
        <v>3097</v>
      </c>
      <c r="L12197">
        <v>111</v>
      </c>
      <c r="M12197">
        <v>60</v>
      </c>
      <c r="N12197" t="s">
        <v>3678</v>
      </c>
    </row>
    <row r="12198" spans="1:14" x14ac:dyDescent="0.2">
      <c r="A12198" t="s">
        <v>17957</v>
      </c>
      <c r="B12198">
        <v>35820</v>
      </c>
      <c r="C12198">
        <v>40920</v>
      </c>
      <c r="D12198">
        <v>46020</v>
      </c>
      <c r="E12198">
        <v>51120</v>
      </c>
      <c r="F12198">
        <v>55260</v>
      </c>
      <c r="G12198">
        <v>59340</v>
      </c>
      <c r="H12198">
        <v>63420</v>
      </c>
      <c r="I12198">
        <v>67500</v>
      </c>
      <c r="J12198">
        <v>71580</v>
      </c>
      <c r="K12198" t="s">
        <v>3098</v>
      </c>
      <c r="L12198">
        <v>1</v>
      </c>
      <c r="M12198">
        <v>60</v>
      </c>
      <c r="N12198" t="s">
        <v>3066</v>
      </c>
    </row>
    <row r="12199" spans="1:14" x14ac:dyDescent="0.2">
      <c r="A12199" t="s">
        <v>17958</v>
      </c>
      <c r="B12199">
        <v>34980</v>
      </c>
      <c r="C12199">
        <v>39960</v>
      </c>
      <c r="D12199">
        <v>44940</v>
      </c>
      <c r="E12199">
        <v>49920</v>
      </c>
      <c r="F12199">
        <v>53940</v>
      </c>
      <c r="G12199">
        <v>57960</v>
      </c>
      <c r="H12199">
        <v>61920</v>
      </c>
      <c r="I12199">
        <v>65940</v>
      </c>
      <c r="J12199">
        <v>69900</v>
      </c>
      <c r="K12199" t="s">
        <v>3098</v>
      </c>
      <c r="L12199">
        <v>3</v>
      </c>
      <c r="M12199">
        <v>60</v>
      </c>
      <c r="N12199" t="s">
        <v>3916</v>
      </c>
    </row>
    <row r="12200" spans="1:14" x14ac:dyDescent="0.2">
      <c r="A12200" t="s">
        <v>17959</v>
      </c>
      <c r="B12200">
        <v>34980</v>
      </c>
      <c r="C12200">
        <v>39960</v>
      </c>
      <c r="D12200">
        <v>44940</v>
      </c>
      <c r="E12200">
        <v>49920</v>
      </c>
      <c r="F12200">
        <v>53940</v>
      </c>
      <c r="G12200">
        <v>57960</v>
      </c>
      <c r="H12200">
        <v>61920</v>
      </c>
      <c r="I12200">
        <v>65940</v>
      </c>
      <c r="J12200">
        <v>69900</v>
      </c>
      <c r="K12200" t="s">
        <v>3098</v>
      </c>
      <c r="L12200">
        <v>5</v>
      </c>
      <c r="M12200">
        <v>60</v>
      </c>
      <c r="N12200" t="s">
        <v>3917</v>
      </c>
    </row>
    <row r="12201" spans="1:14" x14ac:dyDescent="0.2">
      <c r="A12201" t="s">
        <v>17960</v>
      </c>
      <c r="B12201">
        <v>34980</v>
      </c>
      <c r="C12201">
        <v>39960</v>
      </c>
      <c r="D12201">
        <v>44940</v>
      </c>
      <c r="E12201">
        <v>49920</v>
      </c>
      <c r="F12201">
        <v>53940</v>
      </c>
      <c r="G12201">
        <v>57960</v>
      </c>
      <c r="H12201">
        <v>61920</v>
      </c>
      <c r="I12201">
        <v>65940</v>
      </c>
      <c r="J12201">
        <v>69900</v>
      </c>
      <c r="K12201" t="s">
        <v>3098</v>
      </c>
      <c r="L12201">
        <v>7</v>
      </c>
      <c r="M12201">
        <v>60</v>
      </c>
      <c r="N12201" t="s">
        <v>3918</v>
      </c>
    </row>
    <row r="12202" spans="1:14" x14ac:dyDescent="0.2">
      <c r="A12202" t="s">
        <v>17961</v>
      </c>
      <c r="B12202">
        <v>34980</v>
      </c>
      <c r="C12202">
        <v>39960</v>
      </c>
      <c r="D12202">
        <v>44940</v>
      </c>
      <c r="E12202">
        <v>49920</v>
      </c>
      <c r="F12202">
        <v>53940</v>
      </c>
      <c r="G12202">
        <v>57960</v>
      </c>
      <c r="H12202">
        <v>61920</v>
      </c>
      <c r="I12202">
        <v>65940</v>
      </c>
      <c r="J12202">
        <v>69900</v>
      </c>
      <c r="K12202" t="s">
        <v>3098</v>
      </c>
      <c r="L12202">
        <v>9</v>
      </c>
      <c r="M12202">
        <v>60</v>
      </c>
      <c r="N12202" t="s">
        <v>3044</v>
      </c>
    </row>
    <row r="12203" spans="1:14" x14ac:dyDescent="0.2">
      <c r="A12203" t="s">
        <v>17962</v>
      </c>
      <c r="B12203">
        <v>35700</v>
      </c>
      <c r="C12203">
        <v>40800</v>
      </c>
      <c r="D12203">
        <v>45900</v>
      </c>
      <c r="E12203">
        <v>50940</v>
      </c>
      <c r="F12203">
        <v>55020</v>
      </c>
      <c r="G12203">
        <v>59100</v>
      </c>
      <c r="H12203">
        <v>63180</v>
      </c>
      <c r="I12203">
        <v>67260</v>
      </c>
      <c r="J12203">
        <v>71340</v>
      </c>
      <c r="K12203" t="s">
        <v>3098</v>
      </c>
      <c r="L12203">
        <v>11</v>
      </c>
      <c r="M12203">
        <v>60</v>
      </c>
      <c r="N12203" t="s">
        <v>3369</v>
      </c>
    </row>
    <row r="12204" spans="1:14" x14ac:dyDescent="0.2">
      <c r="A12204" t="s">
        <v>17963</v>
      </c>
      <c r="B12204">
        <v>36000</v>
      </c>
      <c r="C12204">
        <v>41100</v>
      </c>
      <c r="D12204">
        <v>46260</v>
      </c>
      <c r="E12204">
        <v>51360</v>
      </c>
      <c r="F12204">
        <v>55500</v>
      </c>
      <c r="G12204">
        <v>59580</v>
      </c>
      <c r="H12204">
        <v>63720</v>
      </c>
      <c r="I12204">
        <v>67800</v>
      </c>
      <c r="J12204">
        <v>71940</v>
      </c>
      <c r="K12204" t="s">
        <v>3098</v>
      </c>
      <c r="L12204">
        <v>13</v>
      </c>
      <c r="M12204">
        <v>60</v>
      </c>
      <c r="N12204" t="s">
        <v>3919</v>
      </c>
    </row>
    <row r="12205" spans="1:14" x14ac:dyDescent="0.2">
      <c r="A12205" t="s">
        <v>17964</v>
      </c>
      <c r="B12205">
        <v>35160</v>
      </c>
      <c r="C12205">
        <v>40200</v>
      </c>
      <c r="D12205">
        <v>45240</v>
      </c>
      <c r="E12205">
        <v>50220</v>
      </c>
      <c r="F12205">
        <v>54240</v>
      </c>
      <c r="G12205">
        <v>58260</v>
      </c>
      <c r="H12205">
        <v>62280</v>
      </c>
      <c r="I12205">
        <v>66300</v>
      </c>
      <c r="J12205">
        <v>70320</v>
      </c>
      <c r="K12205" t="s">
        <v>3098</v>
      </c>
      <c r="L12205">
        <v>15</v>
      </c>
      <c r="M12205">
        <v>60</v>
      </c>
      <c r="N12205" t="s">
        <v>3263</v>
      </c>
    </row>
    <row r="12206" spans="1:14" x14ac:dyDescent="0.2">
      <c r="A12206" t="s">
        <v>17965</v>
      </c>
      <c r="B12206">
        <v>34980</v>
      </c>
      <c r="C12206">
        <v>39960</v>
      </c>
      <c r="D12206">
        <v>44940</v>
      </c>
      <c r="E12206">
        <v>49920</v>
      </c>
      <c r="F12206">
        <v>53940</v>
      </c>
      <c r="G12206">
        <v>57960</v>
      </c>
      <c r="H12206">
        <v>61920</v>
      </c>
      <c r="I12206">
        <v>65940</v>
      </c>
      <c r="J12206">
        <v>69900</v>
      </c>
      <c r="K12206" t="s">
        <v>3098</v>
      </c>
      <c r="L12206">
        <v>17</v>
      </c>
      <c r="M12206">
        <v>60</v>
      </c>
      <c r="N12206" t="s">
        <v>3069</v>
      </c>
    </row>
    <row r="12207" spans="1:14" x14ac:dyDescent="0.2">
      <c r="A12207" t="s">
        <v>17966</v>
      </c>
      <c r="B12207">
        <v>39480</v>
      </c>
      <c r="C12207">
        <v>45120</v>
      </c>
      <c r="D12207">
        <v>50760</v>
      </c>
      <c r="E12207">
        <v>56340</v>
      </c>
      <c r="F12207">
        <v>60900</v>
      </c>
      <c r="G12207">
        <v>65400</v>
      </c>
      <c r="H12207">
        <v>69900</v>
      </c>
      <c r="I12207">
        <v>74400</v>
      </c>
      <c r="J12207">
        <v>78900</v>
      </c>
      <c r="K12207" t="s">
        <v>3098</v>
      </c>
      <c r="L12207">
        <v>19</v>
      </c>
      <c r="M12207">
        <v>60</v>
      </c>
      <c r="N12207" t="s">
        <v>3920</v>
      </c>
    </row>
    <row r="12208" spans="1:14" x14ac:dyDescent="0.2">
      <c r="A12208" t="s">
        <v>17967</v>
      </c>
      <c r="B12208">
        <v>34980</v>
      </c>
      <c r="C12208">
        <v>39960</v>
      </c>
      <c r="D12208">
        <v>44940</v>
      </c>
      <c r="E12208">
        <v>49920</v>
      </c>
      <c r="F12208">
        <v>53940</v>
      </c>
      <c r="G12208">
        <v>57960</v>
      </c>
      <c r="H12208">
        <v>61920</v>
      </c>
      <c r="I12208">
        <v>65940</v>
      </c>
      <c r="J12208">
        <v>69900</v>
      </c>
      <c r="K12208" t="s">
        <v>3098</v>
      </c>
      <c r="L12208">
        <v>21</v>
      </c>
      <c r="M12208">
        <v>60</v>
      </c>
      <c r="N12208" t="s">
        <v>3921</v>
      </c>
    </row>
    <row r="12209" spans="1:14" x14ac:dyDescent="0.2">
      <c r="A12209" t="s">
        <v>17968</v>
      </c>
      <c r="B12209">
        <v>35400</v>
      </c>
      <c r="C12209">
        <v>40440</v>
      </c>
      <c r="D12209">
        <v>45480</v>
      </c>
      <c r="E12209">
        <v>50520</v>
      </c>
      <c r="F12209">
        <v>54600</v>
      </c>
      <c r="G12209">
        <v>58620</v>
      </c>
      <c r="H12209">
        <v>62700</v>
      </c>
      <c r="I12209">
        <v>66720</v>
      </c>
      <c r="J12209">
        <v>70740</v>
      </c>
      <c r="K12209" t="s">
        <v>3098</v>
      </c>
      <c r="L12209">
        <v>23</v>
      </c>
      <c r="M12209">
        <v>60</v>
      </c>
      <c r="N12209" t="s">
        <v>3304</v>
      </c>
    </row>
    <row r="12210" spans="1:14" x14ac:dyDescent="0.2">
      <c r="A12210" t="s">
        <v>17969</v>
      </c>
      <c r="B12210">
        <v>42300</v>
      </c>
      <c r="C12210">
        <v>48360</v>
      </c>
      <c r="D12210">
        <v>54420</v>
      </c>
      <c r="E12210">
        <v>60420</v>
      </c>
      <c r="F12210">
        <v>65280</v>
      </c>
      <c r="G12210">
        <v>70140</v>
      </c>
      <c r="H12210">
        <v>74940</v>
      </c>
      <c r="I12210">
        <v>79800</v>
      </c>
      <c r="J12210">
        <v>84600</v>
      </c>
      <c r="K12210" t="s">
        <v>3098</v>
      </c>
      <c r="L12210">
        <v>25</v>
      </c>
      <c r="M12210">
        <v>60</v>
      </c>
      <c r="N12210" t="s">
        <v>3758</v>
      </c>
    </row>
    <row r="12211" spans="1:14" x14ac:dyDescent="0.2">
      <c r="A12211" t="s">
        <v>17970</v>
      </c>
      <c r="B12211">
        <v>37260</v>
      </c>
      <c r="C12211">
        <v>42600</v>
      </c>
      <c r="D12211">
        <v>47940</v>
      </c>
      <c r="E12211">
        <v>53220</v>
      </c>
      <c r="F12211">
        <v>57480</v>
      </c>
      <c r="G12211">
        <v>61740</v>
      </c>
      <c r="H12211">
        <v>66000</v>
      </c>
      <c r="I12211">
        <v>70260</v>
      </c>
      <c r="J12211">
        <v>74520</v>
      </c>
      <c r="K12211" t="s">
        <v>3098</v>
      </c>
      <c r="L12211">
        <v>27</v>
      </c>
      <c r="M12211">
        <v>60</v>
      </c>
      <c r="N12211" t="s">
        <v>3759</v>
      </c>
    </row>
    <row r="12212" spans="1:14" x14ac:dyDescent="0.2">
      <c r="A12212" t="s">
        <v>17971</v>
      </c>
      <c r="B12212">
        <v>34980</v>
      </c>
      <c r="C12212">
        <v>39960</v>
      </c>
      <c r="D12212">
        <v>44940</v>
      </c>
      <c r="E12212">
        <v>49920</v>
      </c>
      <c r="F12212">
        <v>53940</v>
      </c>
      <c r="G12212">
        <v>57960</v>
      </c>
      <c r="H12212">
        <v>61920</v>
      </c>
      <c r="I12212">
        <v>65940</v>
      </c>
      <c r="J12212">
        <v>69900</v>
      </c>
      <c r="K12212" t="s">
        <v>3098</v>
      </c>
      <c r="L12212">
        <v>29</v>
      </c>
      <c r="M12212">
        <v>60</v>
      </c>
      <c r="N12212" t="s">
        <v>4186</v>
      </c>
    </row>
    <row r="12213" spans="1:14" x14ac:dyDescent="0.2">
      <c r="A12213" t="s">
        <v>17972</v>
      </c>
      <c r="B12213">
        <v>34980</v>
      </c>
      <c r="C12213">
        <v>39960</v>
      </c>
      <c r="D12213">
        <v>44940</v>
      </c>
      <c r="E12213">
        <v>49920</v>
      </c>
      <c r="F12213">
        <v>53940</v>
      </c>
      <c r="G12213">
        <v>57960</v>
      </c>
      <c r="H12213">
        <v>61920</v>
      </c>
      <c r="I12213">
        <v>65940</v>
      </c>
      <c r="J12213">
        <v>69900</v>
      </c>
      <c r="K12213" t="s">
        <v>3098</v>
      </c>
      <c r="L12213">
        <v>31</v>
      </c>
      <c r="M12213">
        <v>60</v>
      </c>
      <c r="N12213" t="s">
        <v>3922</v>
      </c>
    </row>
    <row r="12214" spans="1:14" x14ac:dyDescent="0.2">
      <c r="A12214" t="s">
        <v>17973</v>
      </c>
      <c r="B12214">
        <v>36660</v>
      </c>
      <c r="C12214">
        <v>41880</v>
      </c>
      <c r="D12214">
        <v>47100</v>
      </c>
      <c r="E12214">
        <v>52320</v>
      </c>
      <c r="F12214">
        <v>56520</v>
      </c>
      <c r="G12214">
        <v>60720</v>
      </c>
      <c r="H12214">
        <v>64920</v>
      </c>
      <c r="I12214">
        <v>69120</v>
      </c>
      <c r="J12214">
        <v>73260</v>
      </c>
      <c r="K12214" t="s">
        <v>3098</v>
      </c>
      <c r="L12214">
        <v>33</v>
      </c>
      <c r="M12214">
        <v>60</v>
      </c>
      <c r="N12214" t="s">
        <v>2711</v>
      </c>
    </row>
    <row r="12215" spans="1:14" x14ac:dyDescent="0.2">
      <c r="A12215" t="s">
        <v>17974</v>
      </c>
      <c r="B12215">
        <v>36000</v>
      </c>
      <c r="C12215">
        <v>41100</v>
      </c>
      <c r="D12215">
        <v>46260</v>
      </c>
      <c r="E12215">
        <v>51360</v>
      </c>
      <c r="F12215">
        <v>55500</v>
      </c>
      <c r="G12215">
        <v>59580</v>
      </c>
      <c r="H12215">
        <v>63720</v>
      </c>
      <c r="I12215">
        <v>67800</v>
      </c>
      <c r="J12215">
        <v>71940</v>
      </c>
      <c r="K12215" t="s">
        <v>3098</v>
      </c>
      <c r="L12215">
        <v>35</v>
      </c>
      <c r="M12215">
        <v>60</v>
      </c>
      <c r="N12215" t="s">
        <v>3311</v>
      </c>
    </row>
    <row r="12216" spans="1:14" x14ac:dyDescent="0.2">
      <c r="A12216" t="s">
        <v>17975</v>
      </c>
      <c r="B12216">
        <v>34980</v>
      </c>
      <c r="C12216">
        <v>39960</v>
      </c>
      <c r="D12216">
        <v>44940</v>
      </c>
      <c r="E12216">
        <v>49920</v>
      </c>
      <c r="F12216">
        <v>53940</v>
      </c>
      <c r="G12216">
        <v>57960</v>
      </c>
      <c r="H12216">
        <v>61920</v>
      </c>
      <c r="I12216">
        <v>65940</v>
      </c>
      <c r="J12216">
        <v>69900</v>
      </c>
      <c r="K12216" t="s">
        <v>3098</v>
      </c>
      <c r="L12216">
        <v>37</v>
      </c>
      <c r="M12216">
        <v>60</v>
      </c>
      <c r="N12216" t="s">
        <v>3923</v>
      </c>
    </row>
    <row r="12217" spans="1:14" x14ac:dyDescent="0.2">
      <c r="A12217" t="s">
        <v>17976</v>
      </c>
      <c r="B12217">
        <v>36180</v>
      </c>
      <c r="C12217">
        <v>41340</v>
      </c>
      <c r="D12217">
        <v>46500</v>
      </c>
      <c r="E12217">
        <v>51660</v>
      </c>
      <c r="F12217">
        <v>55800</v>
      </c>
      <c r="G12217">
        <v>59940</v>
      </c>
      <c r="H12217">
        <v>64080</v>
      </c>
      <c r="I12217">
        <v>68220</v>
      </c>
      <c r="J12217">
        <v>72360</v>
      </c>
      <c r="K12217" t="s">
        <v>3098</v>
      </c>
      <c r="L12217">
        <v>39</v>
      </c>
      <c r="M12217">
        <v>60</v>
      </c>
      <c r="N12217" t="s">
        <v>3924</v>
      </c>
    </row>
    <row r="12218" spans="1:14" x14ac:dyDescent="0.2">
      <c r="A12218" t="s">
        <v>17977</v>
      </c>
      <c r="B12218">
        <v>34980</v>
      </c>
      <c r="C12218">
        <v>39960</v>
      </c>
      <c r="D12218">
        <v>44940</v>
      </c>
      <c r="E12218">
        <v>49920</v>
      </c>
      <c r="F12218">
        <v>53940</v>
      </c>
      <c r="G12218">
        <v>57960</v>
      </c>
      <c r="H12218">
        <v>61920</v>
      </c>
      <c r="I12218">
        <v>65940</v>
      </c>
      <c r="J12218">
        <v>69900</v>
      </c>
      <c r="K12218" t="s">
        <v>3098</v>
      </c>
      <c r="L12218">
        <v>41</v>
      </c>
      <c r="M12218">
        <v>60</v>
      </c>
      <c r="N12218" t="s">
        <v>2716</v>
      </c>
    </row>
    <row r="12219" spans="1:14" x14ac:dyDescent="0.2">
      <c r="A12219" t="s">
        <v>17978</v>
      </c>
      <c r="B12219">
        <v>36300</v>
      </c>
      <c r="C12219">
        <v>41460</v>
      </c>
      <c r="D12219">
        <v>46620</v>
      </c>
      <c r="E12219">
        <v>51780</v>
      </c>
      <c r="F12219">
        <v>55980</v>
      </c>
      <c r="G12219">
        <v>60120</v>
      </c>
      <c r="H12219">
        <v>64260</v>
      </c>
      <c r="I12219">
        <v>68400</v>
      </c>
      <c r="J12219">
        <v>72540</v>
      </c>
      <c r="K12219" t="s">
        <v>3098</v>
      </c>
      <c r="L12219">
        <v>43</v>
      </c>
      <c r="M12219">
        <v>60</v>
      </c>
      <c r="N12219" t="s">
        <v>3473</v>
      </c>
    </row>
    <row r="12220" spans="1:14" x14ac:dyDescent="0.2">
      <c r="A12220" t="s">
        <v>17979</v>
      </c>
      <c r="B12220">
        <v>34980</v>
      </c>
      <c r="C12220">
        <v>39960</v>
      </c>
      <c r="D12220">
        <v>44940</v>
      </c>
      <c r="E12220">
        <v>49920</v>
      </c>
      <c r="F12220">
        <v>53940</v>
      </c>
      <c r="G12220">
        <v>57960</v>
      </c>
      <c r="H12220">
        <v>61920</v>
      </c>
      <c r="I12220">
        <v>65940</v>
      </c>
      <c r="J12220">
        <v>69900</v>
      </c>
      <c r="K12220" t="s">
        <v>3098</v>
      </c>
      <c r="L12220">
        <v>45</v>
      </c>
      <c r="M12220">
        <v>60</v>
      </c>
      <c r="N12220" t="s">
        <v>3925</v>
      </c>
    </row>
    <row r="12221" spans="1:14" x14ac:dyDescent="0.2">
      <c r="A12221" t="s">
        <v>17980</v>
      </c>
      <c r="B12221">
        <v>34980</v>
      </c>
      <c r="C12221">
        <v>39960</v>
      </c>
      <c r="D12221">
        <v>44940</v>
      </c>
      <c r="E12221">
        <v>49920</v>
      </c>
      <c r="F12221">
        <v>53940</v>
      </c>
      <c r="G12221">
        <v>57960</v>
      </c>
      <c r="H12221">
        <v>61920</v>
      </c>
      <c r="I12221">
        <v>65940</v>
      </c>
      <c r="J12221">
        <v>69900</v>
      </c>
      <c r="K12221" t="s">
        <v>3098</v>
      </c>
      <c r="L12221">
        <v>47</v>
      </c>
      <c r="M12221">
        <v>60</v>
      </c>
      <c r="N12221" t="s">
        <v>2956</v>
      </c>
    </row>
    <row r="12222" spans="1:14" x14ac:dyDescent="0.2">
      <c r="A12222" t="s">
        <v>17981</v>
      </c>
      <c r="B12222">
        <v>34980</v>
      </c>
      <c r="C12222">
        <v>39960</v>
      </c>
      <c r="D12222">
        <v>44940</v>
      </c>
      <c r="E12222">
        <v>49920</v>
      </c>
      <c r="F12222">
        <v>53940</v>
      </c>
      <c r="G12222">
        <v>57960</v>
      </c>
      <c r="H12222">
        <v>61920</v>
      </c>
      <c r="I12222">
        <v>65940</v>
      </c>
      <c r="J12222">
        <v>69900</v>
      </c>
      <c r="K12222" t="s">
        <v>3098</v>
      </c>
      <c r="L12222">
        <v>49</v>
      </c>
      <c r="M12222">
        <v>60</v>
      </c>
      <c r="N12222" t="s">
        <v>3926</v>
      </c>
    </row>
    <row r="12223" spans="1:14" x14ac:dyDescent="0.2">
      <c r="A12223" t="s">
        <v>17982</v>
      </c>
      <c r="B12223">
        <v>36300</v>
      </c>
      <c r="C12223">
        <v>41460</v>
      </c>
      <c r="D12223">
        <v>46620</v>
      </c>
      <c r="E12223">
        <v>51780</v>
      </c>
      <c r="F12223">
        <v>55980</v>
      </c>
      <c r="G12223">
        <v>60120</v>
      </c>
      <c r="H12223">
        <v>64260</v>
      </c>
      <c r="I12223">
        <v>68400</v>
      </c>
      <c r="J12223">
        <v>72540</v>
      </c>
      <c r="K12223" t="s">
        <v>3098</v>
      </c>
      <c r="L12223">
        <v>51</v>
      </c>
      <c r="M12223">
        <v>60</v>
      </c>
      <c r="N12223" t="s">
        <v>3927</v>
      </c>
    </row>
    <row r="12224" spans="1:14" x14ac:dyDescent="0.2">
      <c r="A12224" t="s">
        <v>17983</v>
      </c>
      <c r="B12224">
        <v>34980</v>
      </c>
      <c r="C12224">
        <v>39960</v>
      </c>
      <c r="D12224">
        <v>44940</v>
      </c>
      <c r="E12224">
        <v>49920</v>
      </c>
      <c r="F12224">
        <v>53940</v>
      </c>
      <c r="G12224">
        <v>57960</v>
      </c>
      <c r="H12224">
        <v>61920</v>
      </c>
      <c r="I12224">
        <v>65940</v>
      </c>
      <c r="J12224">
        <v>69900</v>
      </c>
      <c r="K12224" t="s">
        <v>3098</v>
      </c>
      <c r="L12224">
        <v>53</v>
      </c>
      <c r="M12224">
        <v>60</v>
      </c>
      <c r="N12224" t="s">
        <v>2958</v>
      </c>
    </row>
    <row r="12225" spans="1:14" x14ac:dyDescent="0.2">
      <c r="A12225" t="s">
        <v>17984</v>
      </c>
      <c r="B12225">
        <v>42300</v>
      </c>
      <c r="C12225">
        <v>48360</v>
      </c>
      <c r="D12225">
        <v>54420</v>
      </c>
      <c r="E12225">
        <v>60420</v>
      </c>
      <c r="F12225">
        <v>65280</v>
      </c>
      <c r="G12225">
        <v>70140</v>
      </c>
      <c r="H12225">
        <v>74940</v>
      </c>
      <c r="I12225">
        <v>79800</v>
      </c>
      <c r="J12225">
        <v>84600</v>
      </c>
      <c r="K12225" t="s">
        <v>3098</v>
      </c>
      <c r="L12225">
        <v>55</v>
      </c>
      <c r="M12225">
        <v>60</v>
      </c>
      <c r="N12225" t="s">
        <v>2720</v>
      </c>
    </row>
    <row r="12226" spans="1:14" x14ac:dyDescent="0.2">
      <c r="A12226" t="s">
        <v>17985</v>
      </c>
      <c r="B12226">
        <v>34980</v>
      </c>
      <c r="C12226">
        <v>39960</v>
      </c>
      <c r="D12226">
        <v>44940</v>
      </c>
      <c r="E12226">
        <v>49920</v>
      </c>
      <c r="F12226">
        <v>53940</v>
      </c>
      <c r="G12226">
        <v>57960</v>
      </c>
      <c r="H12226">
        <v>61920</v>
      </c>
      <c r="I12226">
        <v>65940</v>
      </c>
      <c r="J12226">
        <v>69900</v>
      </c>
      <c r="K12226" t="s">
        <v>3098</v>
      </c>
      <c r="L12226">
        <v>57</v>
      </c>
      <c r="M12226">
        <v>60</v>
      </c>
      <c r="N12226" t="s">
        <v>3928</v>
      </c>
    </row>
    <row r="12227" spans="1:14" x14ac:dyDescent="0.2">
      <c r="A12227" t="s">
        <v>17986</v>
      </c>
      <c r="B12227">
        <v>37920</v>
      </c>
      <c r="C12227">
        <v>43320</v>
      </c>
      <c r="D12227">
        <v>48720</v>
      </c>
      <c r="E12227">
        <v>54120</v>
      </c>
      <c r="F12227">
        <v>58500</v>
      </c>
      <c r="G12227">
        <v>62820</v>
      </c>
      <c r="H12227">
        <v>67140</v>
      </c>
      <c r="I12227">
        <v>71460</v>
      </c>
      <c r="J12227">
        <v>75780</v>
      </c>
      <c r="K12227" t="s">
        <v>3098</v>
      </c>
      <c r="L12227">
        <v>59</v>
      </c>
      <c r="M12227">
        <v>60</v>
      </c>
      <c r="N12227" t="s">
        <v>3475</v>
      </c>
    </row>
    <row r="12228" spans="1:14" x14ac:dyDescent="0.2">
      <c r="A12228" t="s">
        <v>17987</v>
      </c>
      <c r="B12228">
        <v>34980</v>
      </c>
      <c r="C12228">
        <v>39960</v>
      </c>
      <c r="D12228">
        <v>44940</v>
      </c>
      <c r="E12228">
        <v>49920</v>
      </c>
      <c r="F12228">
        <v>53940</v>
      </c>
      <c r="G12228">
        <v>57960</v>
      </c>
      <c r="H12228">
        <v>61920</v>
      </c>
      <c r="I12228">
        <v>65940</v>
      </c>
      <c r="J12228">
        <v>69900</v>
      </c>
      <c r="K12228" t="s">
        <v>3098</v>
      </c>
      <c r="L12228">
        <v>61</v>
      </c>
      <c r="M12228">
        <v>60</v>
      </c>
      <c r="N12228" t="s">
        <v>3327</v>
      </c>
    </row>
    <row r="12229" spans="1:14" x14ac:dyDescent="0.2">
      <c r="A12229" t="s">
        <v>17988</v>
      </c>
      <c r="B12229">
        <v>34980</v>
      </c>
      <c r="C12229">
        <v>39960</v>
      </c>
      <c r="D12229">
        <v>44940</v>
      </c>
      <c r="E12229">
        <v>49920</v>
      </c>
      <c r="F12229">
        <v>53940</v>
      </c>
      <c r="G12229">
        <v>57960</v>
      </c>
      <c r="H12229">
        <v>61920</v>
      </c>
      <c r="I12229">
        <v>65940</v>
      </c>
      <c r="J12229">
        <v>69900</v>
      </c>
      <c r="K12229" t="s">
        <v>3098</v>
      </c>
      <c r="L12229">
        <v>63</v>
      </c>
      <c r="M12229">
        <v>60</v>
      </c>
      <c r="N12229" t="s">
        <v>3929</v>
      </c>
    </row>
    <row r="12230" spans="1:14" x14ac:dyDescent="0.2">
      <c r="A12230" t="s">
        <v>17989</v>
      </c>
      <c r="B12230">
        <v>34980</v>
      </c>
      <c r="C12230">
        <v>39960</v>
      </c>
      <c r="D12230">
        <v>44940</v>
      </c>
      <c r="E12230">
        <v>49920</v>
      </c>
      <c r="F12230">
        <v>53940</v>
      </c>
      <c r="G12230">
        <v>57960</v>
      </c>
      <c r="H12230">
        <v>61920</v>
      </c>
      <c r="I12230">
        <v>65940</v>
      </c>
      <c r="J12230">
        <v>69900</v>
      </c>
      <c r="K12230" t="s">
        <v>3098</v>
      </c>
      <c r="L12230">
        <v>65</v>
      </c>
      <c r="M12230">
        <v>60</v>
      </c>
      <c r="N12230" t="s">
        <v>2452</v>
      </c>
    </row>
    <row r="12231" spans="1:14" x14ac:dyDescent="0.2">
      <c r="A12231" t="s">
        <v>17990</v>
      </c>
      <c r="B12231">
        <v>35700</v>
      </c>
      <c r="C12231">
        <v>40800</v>
      </c>
      <c r="D12231">
        <v>45900</v>
      </c>
      <c r="E12231">
        <v>50940</v>
      </c>
      <c r="F12231">
        <v>55020</v>
      </c>
      <c r="G12231">
        <v>59100</v>
      </c>
      <c r="H12231">
        <v>63180</v>
      </c>
      <c r="I12231">
        <v>67260</v>
      </c>
      <c r="J12231">
        <v>71340</v>
      </c>
      <c r="K12231" t="s">
        <v>3098</v>
      </c>
      <c r="L12231">
        <v>67</v>
      </c>
      <c r="M12231">
        <v>60</v>
      </c>
      <c r="N12231" t="s">
        <v>2453</v>
      </c>
    </row>
    <row r="12232" spans="1:14" x14ac:dyDescent="0.2">
      <c r="A12232" t="s">
        <v>17991</v>
      </c>
      <c r="B12232">
        <v>34980</v>
      </c>
      <c r="C12232">
        <v>39960</v>
      </c>
      <c r="D12232">
        <v>44940</v>
      </c>
      <c r="E12232">
        <v>49920</v>
      </c>
      <c r="F12232">
        <v>53940</v>
      </c>
      <c r="G12232">
        <v>57960</v>
      </c>
      <c r="H12232">
        <v>61920</v>
      </c>
      <c r="I12232">
        <v>65940</v>
      </c>
      <c r="J12232">
        <v>69900</v>
      </c>
      <c r="K12232" t="s">
        <v>3098</v>
      </c>
      <c r="L12232">
        <v>69</v>
      </c>
      <c r="M12232">
        <v>60</v>
      </c>
      <c r="N12232" t="s">
        <v>2454</v>
      </c>
    </row>
    <row r="12233" spans="1:14" x14ac:dyDescent="0.2">
      <c r="A12233" t="s">
        <v>17992</v>
      </c>
      <c r="B12233">
        <v>34980</v>
      </c>
      <c r="C12233">
        <v>39960</v>
      </c>
      <c r="D12233">
        <v>44940</v>
      </c>
      <c r="E12233">
        <v>49920</v>
      </c>
      <c r="F12233">
        <v>53940</v>
      </c>
      <c r="G12233">
        <v>57960</v>
      </c>
      <c r="H12233">
        <v>61920</v>
      </c>
      <c r="I12233">
        <v>65940</v>
      </c>
      <c r="J12233">
        <v>69900</v>
      </c>
      <c r="K12233" t="s">
        <v>3098</v>
      </c>
      <c r="L12233">
        <v>71</v>
      </c>
      <c r="M12233">
        <v>60</v>
      </c>
      <c r="N12233" t="s">
        <v>2725</v>
      </c>
    </row>
    <row r="12234" spans="1:14" x14ac:dyDescent="0.2">
      <c r="A12234" t="s">
        <v>17993</v>
      </c>
      <c r="B12234">
        <v>37140</v>
      </c>
      <c r="C12234">
        <v>42480</v>
      </c>
      <c r="D12234">
        <v>47760</v>
      </c>
      <c r="E12234">
        <v>53040</v>
      </c>
      <c r="F12234">
        <v>57300</v>
      </c>
      <c r="G12234">
        <v>61560</v>
      </c>
      <c r="H12234">
        <v>65820</v>
      </c>
      <c r="I12234">
        <v>70020</v>
      </c>
      <c r="J12234">
        <v>74280</v>
      </c>
      <c r="K12234" t="s">
        <v>3098</v>
      </c>
      <c r="L12234">
        <v>73</v>
      </c>
      <c r="M12234">
        <v>60</v>
      </c>
      <c r="N12234" t="s">
        <v>2455</v>
      </c>
    </row>
    <row r="12235" spans="1:14" x14ac:dyDescent="0.2">
      <c r="A12235" t="s">
        <v>17994</v>
      </c>
      <c r="B12235">
        <v>34980</v>
      </c>
      <c r="C12235">
        <v>39960</v>
      </c>
      <c r="D12235">
        <v>44940</v>
      </c>
      <c r="E12235">
        <v>49920</v>
      </c>
      <c r="F12235">
        <v>53940</v>
      </c>
      <c r="G12235">
        <v>57960</v>
      </c>
      <c r="H12235">
        <v>61920</v>
      </c>
      <c r="I12235">
        <v>65940</v>
      </c>
      <c r="J12235">
        <v>69900</v>
      </c>
      <c r="K12235" t="s">
        <v>3098</v>
      </c>
      <c r="L12235">
        <v>75</v>
      </c>
      <c r="M12235">
        <v>60</v>
      </c>
      <c r="N12235" t="s">
        <v>3386</v>
      </c>
    </row>
    <row r="12236" spans="1:14" x14ac:dyDescent="0.2">
      <c r="A12236" t="s">
        <v>17995</v>
      </c>
      <c r="B12236">
        <v>34980</v>
      </c>
      <c r="C12236">
        <v>39960</v>
      </c>
      <c r="D12236">
        <v>44940</v>
      </c>
      <c r="E12236">
        <v>49920</v>
      </c>
      <c r="F12236">
        <v>53940</v>
      </c>
      <c r="G12236">
        <v>57960</v>
      </c>
      <c r="H12236">
        <v>61920</v>
      </c>
      <c r="I12236">
        <v>65940</v>
      </c>
      <c r="J12236">
        <v>69900</v>
      </c>
      <c r="K12236" t="s">
        <v>3098</v>
      </c>
      <c r="L12236">
        <v>77</v>
      </c>
      <c r="M12236">
        <v>60</v>
      </c>
      <c r="N12236" t="s">
        <v>4200</v>
      </c>
    </row>
    <row r="12237" spans="1:14" x14ac:dyDescent="0.2">
      <c r="A12237" t="s">
        <v>17996</v>
      </c>
      <c r="B12237">
        <v>34980</v>
      </c>
      <c r="C12237">
        <v>39960</v>
      </c>
      <c r="D12237">
        <v>44940</v>
      </c>
      <c r="E12237">
        <v>49920</v>
      </c>
      <c r="F12237">
        <v>53940</v>
      </c>
      <c r="G12237">
        <v>57960</v>
      </c>
      <c r="H12237">
        <v>61920</v>
      </c>
      <c r="I12237">
        <v>65940</v>
      </c>
      <c r="J12237">
        <v>69900</v>
      </c>
      <c r="K12237" t="s">
        <v>3098</v>
      </c>
      <c r="L12237">
        <v>79</v>
      </c>
      <c r="M12237">
        <v>60</v>
      </c>
      <c r="N12237" t="s">
        <v>2976</v>
      </c>
    </row>
    <row r="12238" spans="1:14" x14ac:dyDescent="0.2">
      <c r="A12238" t="s">
        <v>17997</v>
      </c>
      <c r="B12238">
        <v>38400</v>
      </c>
      <c r="C12238">
        <v>43920</v>
      </c>
      <c r="D12238">
        <v>49380</v>
      </c>
      <c r="E12238">
        <v>54840</v>
      </c>
      <c r="F12238">
        <v>59280</v>
      </c>
      <c r="G12238">
        <v>63660</v>
      </c>
      <c r="H12238">
        <v>68040</v>
      </c>
      <c r="I12238">
        <v>72420</v>
      </c>
      <c r="J12238">
        <v>76800</v>
      </c>
      <c r="K12238" t="s">
        <v>3098</v>
      </c>
      <c r="L12238">
        <v>81</v>
      </c>
      <c r="M12238">
        <v>60</v>
      </c>
      <c r="N12238" t="s">
        <v>4237</v>
      </c>
    </row>
    <row r="12239" spans="1:14" x14ac:dyDescent="0.2">
      <c r="A12239" t="s">
        <v>17998</v>
      </c>
      <c r="B12239">
        <v>34980</v>
      </c>
      <c r="C12239">
        <v>39960</v>
      </c>
      <c r="D12239">
        <v>44940</v>
      </c>
      <c r="E12239">
        <v>49920</v>
      </c>
      <c r="F12239">
        <v>53940</v>
      </c>
      <c r="G12239">
        <v>57960</v>
      </c>
      <c r="H12239">
        <v>61920</v>
      </c>
      <c r="I12239">
        <v>65940</v>
      </c>
      <c r="J12239">
        <v>69900</v>
      </c>
      <c r="K12239" t="s">
        <v>3098</v>
      </c>
      <c r="L12239">
        <v>83</v>
      </c>
      <c r="M12239">
        <v>60</v>
      </c>
      <c r="N12239" t="s">
        <v>3284</v>
      </c>
    </row>
    <row r="12240" spans="1:14" x14ac:dyDescent="0.2">
      <c r="A12240" t="s">
        <v>17999</v>
      </c>
      <c r="B12240">
        <v>34980</v>
      </c>
      <c r="C12240">
        <v>39960</v>
      </c>
      <c r="D12240">
        <v>44940</v>
      </c>
      <c r="E12240">
        <v>49920</v>
      </c>
      <c r="F12240">
        <v>53940</v>
      </c>
      <c r="G12240">
        <v>57960</v>
      </c>
      <c r="H12240">
        <v>61920</v>
      </c>
      <c r="I12240">
        <v>65940</v>
      </c>
      <c r="J12240">
        <v>69900</v>
      </c>
      <c r="K12240" t="s">
        <v>3098</v>
      </c>
      <c r="L12240">
        <v>85</v>
      </c>
      <c r="M12240">
        <v>60</v>
      </c>
      <c r="N12240" t="s">
        <v>2456</v>
      </c>
    </row>
    <row r="12241" spans="1:14" x14ac:dyDescent="0.2">
      <c r="A12241" t="s">
        <v>18000</v>
      </c>
      <c r="B12241">
        <v>34980</v>
      </c>
      <c r="C12241">
        <v>39960</v>
      </c>
      <c r="D12241">
        <v>44940</v>
      </c>
      <c r="E12241">
        <v>49920</v>
      </c>
      <c r="F12241">
        <v>53940</v>
      </c>
      <c r="G12241">
        <v>57960</v>
      </c>
      <c r="H12241">
        <v>61920</v>
      </c>
      <c r="I12241">
        <v>65940</v>
      </c>
      <c r="J12241">
        <v>69900</v>
      </c>
      <c r="K12241" t="s">
        <v>3098</v>
      </c>
      <c r="L12241">
        <v>87</v>
      </c>
      <c r="M12241">
        <v>60</v>
      </c>
      <c r="N12241" t="s">
        <v>2457</v>
      </c>
    </row>
    <row r="12242" spans="1:14" x14ac:dyDescent="0.2">
      <c r="A12242" t="s">
        <v>18001</v>
      </c>
      <c r="B12242">
        <v>36240</v>
      </c>
      <c r="C12242">
        <v>41400</v>
      </c>
      <c r="D12242">
        <v>46560</v>
      </c>
      <c r="E12242">
        <v>51720</v>
      </c>
      <c r="F12242">
        <v>55860</v>
      </c>
      <c r="G12242">
        <v>60000</v>
      </c>
      <c r="H12242">
        <v>64140</v>
      </c>
      <c r="I12242">
        <v>68280</v>
      </c>
      <c r="J12242">
        <v>72420</v>
      </c>
      <c r="K12242" t="s">
        <v>3098</v>
      </c>
      <c r="L12242">
        <v>89</v>
      </c>
      <c r="M12242">
        <v>60</v>
      </c>
      <c r="N12242" t="s">
        <v>3537</v>
      </c>
    </row>
    <row r="12243" spans="1:14" x14ac:dyDescent="0.2">
      <c r="A12243" t="s">
        <v>18002</v>
      </c>
      <c r="B12243">
        <v>34980</v>
      </c>
      <c r="C12243">
        <v>39960</v>
      </c>
      <c r="D12243">
        <v>44940</v>
      </c>
      <c r="E12243">
        <v>49920</v>
      </c>
      <c r="F12243">
        <v>53940</v>
      </c>
      <c r="G12243">
        <v>57960</v>
      </c>
      <c r="H12243">
        <v>61920</v>
      </c>
      <c r="I12243">
        <v>65940</v>
      </c>
      <c r="J12243">
        <v>69900</v>
      </c>
      <c r="K12243" t="s">
        <v>3098</v>
      </c>
      <c r="L12243">
        <v>91</v>
      </c>
      <c r="M12243">
        <v>60</v>
      </c>
      <c r="N12243" t="s">
        <v>2458</v>
      </c>
    </row>
    <row r="12244" spans="1:14" x14ac:dyDescent="0.2">
      <c r="A12244" t="s">
        <v>18003</v>
      </c>
      <c r="B12244">
        <v>36540</v>
      </c>
      <c r="C12244">
        <v>41760</v>
      </c>
      <c r="D12244">
        <v>46980</v>
      </c>
      <c r="E12244">
        <v>52200</v>
      </c>
      <c r="F12244">
        <v>56400</v>
      </c>
      <c r="G12244">
        <v>60600</v>
      </c>
      <c r="H12244">
        <v>64740</v>
      </c>
      <c r="I12244">
        <v>68940</v>
      </c>
      <c r="J12244">
        <v>73080</v>
      </c>
      <c r="K12244" t="s">
        <v>3098</v>
      </c>
      <c r="L12244">
        <v>93</v>
      </c>
      <c r="M12244">
        <v>60</v>
      </c>
      <c r="N12244" t="s">
        <v>3389</v>
      </c>
    </row>
    <row r="12245" spans="1:14" x14ac:dyDescent="0.2">
      <c r="A12245" t="s">
        <v>18004</v>
      </c>
      <c r="B12245">
        <v>34980</v>
      </c>
      <c r="C12245">
        <v>39960</v>
      </c>
      <c r="D12245">
        <v>44940</v>
      </c>
      <c r="E12245">
        <v>49920</v>
      </c>
      <c r="F12245">
        <v>53940</v>
      </c>
      <c r="G12245">
        <v>57960</v>
      </c>
      <c r="H12245">
        <v>61920</v>
      </c>
      <c r="I12245">
        <v>65940</v>
      </c>
      <c r="J12245">
        <v>69900</v>
      </c>
      <c r="K12245" t="s">
        <v>3098</v>
      </c>
      <c r="L12245">
        <v>95</v>
      </c>
      <c r="M12245">
        <v>60</v>
      </c>
      <c r="N12245" t="s">
        <v>3334</v>
      </c>
    </row>
    <row r="12246" spans="1:14" x14ac:dyDescent="0.2">
      <c r="A12246" t="s">
        <v>18005</v>
      </c>
      <c r="B12246">
        <v>34980</v>
      </c>
      <c r="C12246">
        <v>39960</v>
      </c>
      <c r="D12246">
        <v>44940</v>
      </c>
      <c r="E12246">
        <v>49920</v>
      </c>
      <c r="F12246">
        <v>53940</v>
      </c>
      <c r="G12246">
        <v>57960</v>
      </c>
      <c r="H12246">
        <v>61920</v>
      </c>
      <c r="I12246">
        <v>65940</v>
      </c>
      <c r="J12246">
        <v>69900</v>
      </c>
      <c r="K12246" t="s">
        <v>3098</v>
      </c>
      <c r="L12246">
        <v>97</v>
      </c>
      <c r="M12246">
        <v>60</v>
      </c>
      <c r="N12246" t="s">
        <v>3392</v>
      </c>
    </row>
    <row r="12247" spans="1:14" x14ac:dyDescent="0.2">
      <c r="A12247" t="s">
        <v>18006</v>
      </c>
      <c r="B12247">
        <v>37800</v>
      </c>
      <c r="C12247">
        <v>43200</v>
      </c>
      <c r="D12247">
        <v>48600</v>
      </c>
      <c r="E12247">
        <v>54000</v>
      </c>
      <c r="F12247">
        <v>58320</v>
      </c>
      <c r="G12247">
        <v>62640</v>
      </c>
      <c r="H12247">
        <v>66960</v>
      </c>
      <c r="I12247">
        <v>71280</v>
      </c>
      <c r="J12247">
        <v>75600</v>
      </c>
      <c r="K12247" t="s">
        <v>3098</v>
      </c>
      <c r="L12247">
        <v>99</v>
      </c>
      <c r="M12247">
        <v>60</v>
      </c>
      <c r="N12247" t="s">
        <v>2459</v>
      </c>
    </row>
    <row r="12248" spans="1:14" x14ac:dyDescent="0.2">
      <c r="A12248" t="s">
        <v>18007</v>
      </c>
      <c r="B12248">
        <v>34980</v>
      </c>
      <c r="C12248">
        <v>39960</v>
      </c>
      <c r="D12248">
        <v>44940</v>
      </c>
      <c r="E12248">
        <v>49920</v>
      </c>
      <c r="F12248">
        <v>53940</v>
      </c>
      <c r="G12248">
        <v>57960</v>
      </c>
      <c r="H12248">
        <v>61920</v>
      </c>
      <c r="I12248">
        <v>65940</v>
      </c>
      <c r="J12248">
        <v>69900</v>
      </c>
      <c r="K12248" t="s">
        <v>3098</v>
      </c>
      <c r="L12248">
        <v>101</v>
      </c>
      <c r="M12248">
        <v>60</v>
      </c>
      <c r="N12248" t="s">
        <v>2460</v>
      </c>
    </row>
    <row r="12249" spans="1:14" x14ac:dyDescent="0.2">
      <c r="A12249" t="s">
        <v>18008</v>
      </c>
      <c r="B12249">
        <v>34980</v>
      </c>
      <c r="C12249">
        <v>39960</v>
      </c>
      <c r="D12249">
        <v>44940</v>
      </c>
      <c r="E12249">
        <v>49920</v>
      </c>
      <c r="F12249">
        <v>53940</v>
      </c>
      <c r="G12249">
        <v>57960</v>
      </c>
      <c r="H12249">
        <v>61920</v>
      </c>
      <c r="I12249">
        <v>65940</v>
      </c>
      <c r="J12249">
        <v>69900</v>
      </c>
      <c r="K12249" t="s">
        <v>3098</v>
      </c>
      <c r="L12249">
        <v>103</v>
      </c>
      <c r="M12249">
        <v>60</v>
      </c>
      <c r="N12249" t="s">
        <v>2461</v>
      </c>
    </row>
    <row r="12250" spans="1:14" x14ac:dyDescent="0.2">
      <c r="A12250" t="s">
        <v>18009</v>
      </c>
      <c r="B12250">
        <v>34980</v>
      </c>
      <c r="C12250">
        <v>39960</v>
      </c>
      <c r="D12250">
        <v>44940</v>
      </c>
      <c r="E12250">
        <v>49920</v>
      </c>
      <c r="F12250">
        <v>53940</v>
      </c>
      <c r="G12250">
        <v>57960</v>
      </c>
      <c r="H12250">
        <v>61920</v>
      </c>
      <c r="I12250">
        <v>65940</v>
      </c>
      <c r="J12250">
        <v>69900</v>
      </c>
      <c r="K12250" t="s">
        <v>3098</v>
      </c>
      <c r="L12250">
        <v>105</v>
      </c>
      <c r="M12250">
        <v>60</v>
      </c>
      <c r="N12250" t="s">
        <v>2462</v>
      </c>
    </row>
    <row r="12251" spans="1:14" x14ac:dyDescent="0.2">
      <c r="A12251" t="s">
        <v>18010</v>
      </c>
      <c r="B12251">
        <v>34980</v>
      </c>
      <c r="C12251">
        <v>39960</v>
      </c>
      <c r="D12251">
        <v>44940</v>
      </c>
      <c r="E12251">
        <v>49920</v>
      </c>
      <c r="F12251">
        <v>53940</v>
      </c>
      <c r="G12251">
        <v>57960</v>
      </c>
      <c r="H12251">
        <v>61920</v>
      </c>
      <c r="I12251">
        <v>65940</v>
      </c>
      <c r="J12251">
        <v>69900</v>
      </c>
      <c r="K12251" t="s">
        <v>3098</v>
      </c>
      <c r="L12251">
        <v>107</v>
      </c>
      <c r="M12251">
        <v>60</v>
      </c>
      <c r="N12251" t="s">
        <v>4115</v>
      </c>
    </row>
    <row r="12252" spans="1:14" x14ac:dyDescent="0.2">
      <c r="A12252" t="s">
        <v>18011</v>
      </c>
      <c r="B12252">
        <v>40320</v>
      </c>
      <c r="C12252">
        <v>46080</v>
      </c>
      <c r="D12252">
        <v>51840</v>
      </c>
      <c r="E12252">
        <v>57540</v>
      </c>
      <c r="F12252">
        <v>62160</v>
      </c>
      <c r="G12252">
        <v>66780</v>
      </c>
      <c r="H12252">
        <v>71400</v>
      </c>
      <c r="I12252">
        <v>75960</v>
      </c>
      <c r="J12252">
        <v>80580</v>
      </c>
      <c r="K12252" t="s">
        <v>3098</v>
      </c>
      <c r="L12252">
        <v>109</v>
      </c>
      <c r="M12252">
        <v>60</v>
      </c>
      <c r="N12252" t="s">
        <v>2463</v>
      </c>
    </row>
    <row r="12253" spans="1:14" x14ac:dyDescent="0.2">
      <c r="A12253" t="s">
        <v>18012</v>
      </c>
      <c r="B12253">
        <v>37080</v>
      </c>
      <c r="C12253">
        <v>42360</v>
      </c>
      <c r="D12253">
        <v>47640</v>
      </c>
      <c r="E12253">
        <v>52920</v>
      </c>
      <c r="F12253">
        <v>57180</v>
      </c>
      <c r="G12253">
        <v>61440</v>
      </c>
      <c r="H12253">
        <v>65640</v>
      </c>
      <c r="I12253">
        <v>69900</v>
      </c>
      <c r="J12253">
        <v>74100</v>
      </c>
      <c r="K12253" t="s">
        <v>3098</v>
      </c>
      <c r="L12253">
        <v>111</v>
      </c>
      <c r="M12253">
        <v>60</v>
      </c>
      <c r="N12253" t="s">
        <v>3394</v>
      </c>
    </row>
    <row r="12254" spans="1:14" x14ac:dyDescent="0.2">
      <c r="A12254" t="s">
        <v>18013</v>
      </c>
      <c r="B12254">
        <v>36000</v>
      </c>
      <c r="C12254">
        <v>41100</v>
      </c>
      <c r="D12254">
        <v>46260</v>
      </c>
      <c r="E12254">
        <v>51360</v>
      </c>
      <c r="F12254">
        <v>55500</v>
      </c>
      <c r="G12254">
        <v>59580</v>
      </c>
      <c r="H12254">
        <v>63720</v>
      </c>
      <c r="I12254">
        <v>67800</v>
      </c>
      <c r="J12254">
        <v>71940</v>
      </c>
      <c r="K12254" t="s">
        <v>3098</v>
      </c>
      <c r="L12254">
        <v>113</v>
      </c>
      <c r="M12254">
        <v>60</v>
      </c>
      <c r="N12254" t="s">
        <v>3396</v>
      </c>
    </row>
    <row r="12255" spans="1:14" x14ac:dyDescent="0.2">
      <c r="A12255" t="s">
        <v>18014</v>
      </c>
      <c r="B12255">
        <v>35400</v>
      </c>
      <c r="C12255">
        <v>40440</v>
      </c>
      <c r="D12255">
        <v>45480</v>
      </c>
      <c r="E12255">
        <v>50520</v>
      </c>
      <c r="F12255">
        <v>54600</v>
      </c>
      <c r="G12255">
        <v>58620</v>
      </c>
      <c r="H12255">
        <v>62700</v>
      </c>
      <c r="I12255">
        <v>66720</v>
      </c>
      <c r="J12255">
        <v>70740</v>
      </c>
      <c r="K12255" t="s">
        <v>3098</v>
      </c>
      <c r="L12255">
        <v>115</v>
      </c>
      <c r="M12255">
        <v>60</v>
      </c>
      <c r="N12255" t="s">
        <v>2464</v>
      </c>
    </row>
    <row r="12256" spans="1:14" x14ac:dyDescent="0.2">
      <c r="A12256" t="s">
        <v>18015</v>
      </c>
      <c r="B12256">
        <v>36000</v>
      </c>
      <c r="C12256">
        <v>41100</v>
      </c>
      <c r="D12256">
        <v>46260</v>
      </c>
      <c r="E12256">
        <v>51360</v>
      </c>
      <c r="F12256">
        <v>55500</v>
      </c>
      <c r="G12256">
        <v>59580</v>
      </c>
      <c r="H12256">
        <v>63720</v>
      </c>
      <c r="I12256">
        <v>67800</v>
      </c>
      <c r="J12256">
        <v>71940</v>
      </c>
      <c r="K12256" t="s">
        <v>3098</v>
      </c>
      <c r="L12256">
        <v>117</v>
      </c>
      <c r="M12256">
        <v>60</v>
      </c>
      <c r="N12256" t="s">
        <v>4212</v>
      </c>
    </row>
    <row r="12257" spans="1:14" x14ac:dyDescent="0.2">
      <c r="A12257" t="s">
        <v>18016</v>
      </c>
      <c r="B12257">
        <v>35700</v>
      </c>
      <c r="C12257">
        <v>40800</v>
      </c>
      <c r="D12257">
        <v>45900</v>
      </c>
      <c r="E12257">
        <v>51000</v>
      </c>
      <c r="F12257">
        <v>55080</v>
      </c>
      <c r="G12257">
        <v>59160</v>
      </c>
      <c r="H12257">
        <v>63240</v>
      </c>
      <c r="I12257">
        <v>67320</v>
      </c>
      <c r="J12257">
        <v>71400</v>
      </c>
      <c r="K12257" t="s">
        <v>3098</v>
      </c>
      <c r="L12257">
        <v>119</v>
      </c>
      <c r="M12257">
        <v>60</v>
      </c>
      <c r="N12257" t="s">
        <v>3342</v>
      </c>
    </row>
    <row r="12258" spans="1:14" x14ac:dyDescent="0.2">
      <c r="A12258" t="s">
        <v>18017</v>
      </c>
      <c r="B12258">
        <v>36000</v>
      </c>
      <c r="C12258">
        <v>41100</v>
      </c>
      <c r="D12258">
        <v>46260</v>
      </c>
      <c r="E12258">
        <v>51360</v>
      </c>
      <c r="F12258">
        <v>55500</v>
      </c>
      <c r="G12258">
        <v>59580</v>
      </c>
      <c r="H12258">
        <v>63720</v>
      </c>
      <c r="I12258">
        <v>67800</v>
      </c>
      <c r="J12258">
        <v>71940</v>
      </c>
      <c r="K12258" t="s">
        <v>3098</v>
      </c>
      <c r="L12258">
        <v>121</v>
      </c>
      <c r="M12258">
        <v>60</v>
      </c>
      <c r="N12258" t="s">
        <v>2465</v>
      </c>
    </row>
    <row r="12259" spans="1:14" x14ac:dyDescent="0.2">
      <c r="A12259" t="s">
        <v>18018</v>
      </c>
      <c r="B12259">
        <v>34980</v>
      </c>
      <c r="C12259">
        <v>39960</v>
      </c>
      <c r="D12259">
        <v>44940</v>
      </c>
      <c r="E12259">
        <v>49920</v>
      </c>
      <c r="F12259">
        <v>53940</v>
      </c>
      <c r="G12259">
        <v>57960</v>
      </c>
      <c r="H12259">
        <v>61920</v>
      </c>
      <c r="I12259">
        <v>65940</v>
      </c>
      <c r="J12259">
        <v>69900</v>
      </c>
      <c r="K12259" t="s">
        <v>3098</v>
      </c>
      <c r="L12259">
        <v>123</v>
      </c>
      <c r="M12259">
        <v>60</v>
      </c>
      <c r="N12259" t="s">
        <v>2466</v>
      </c>
    </row>
    <row r="12260" spans="1:14" x14ac:dyDescent="0.2">
      <c r="A12260" t="s">
        <v>18019</v>
      </c>
      <c r="B12260">
        <v>34980</v>
      </c>
      <c r="C12260">
        <v>39960</v>
      </c>
      <c r="D12260">
        <v>44940</v>
      </c>
      <c r="E12260">
        <v>49920</v>
      </c>
      <c r="F12260">
        <v>53940</v>
      </c>
      <c r="G12260">
        <v>57960</v>
      </c>
      <c r="H12260">
        <v>61920</v>
      </c>
      <c r="I12260">
        <v>65940</v>
      </c>
      <c r="J12260">
        <v>69900</v>
      </c>
      <c r="K12260" t="s">
        <v>3098</v>
      </c>
      <c r="L12260">
        <v>125</v>
      </c>
      <c r="M12260">
        <v>60</v>
      </c>
      <c r="N12260" t="s">
        <v>2467</v>
      </c>
    </row>
    <row r="12261" spans="1:14" x14ac:dyDescent="0.2">
      <c r="A12261" t="s">
        <v>18020</v>
      </c>
      <c r="B12261">
        <v>35640</v>
      </c>
      <c r="C12261">
        <v>40740</v>
      </c>
      <c r="D12261">
        <v>45840</v>
      </c>
      <c r="E12261">
        <v>50880</v>
      </c>
      <c r="F12261">
        <v>54960</v>
      </c>
      <c r="G12261">
        <v>59040</v>
      </c>
      <c r="H12261">
        <v>63120</v>
      </c>
      <c r="I12261">
        <v>67200</v>
      </c>
      <c r="J12261">
        <v>71280</v>
      </c>
      <c r="K12261" t="s">
        <v>3098</v>
      </c>
      <c r="L12261">
        <v>127</v>
      </c>
      <c r="M12261">
        <v>60</v>
      </c>
      <c r="N12261" t="s">
        <v>3227</v>
      </c>
    </row>
    <row r="12262" spans="1:14" x14ac:dyDescent="0.2">
      <c r="A12262" t="s">
        <v>18021</v>
      </c>
      <c r="B12262">
        <v>34980</v>
      </c>
      <c r="C12262">
        <v>39960</v>
      </c>
      <c r="D12262">
        <v>44940</v>
      </c>
      <c r="E12262">
        <v>49920</v>
      </c>
      <c r="F12262">
        <v>53940</v>
      </c>
      <c r="G12262">
        <v>57960</v>
      </c>
      <c r="H12262">
        <v>61920</v>
      </c>
      <c r="I12262">
        <v>65940</v>
      </c>
      <c r="J12262">
        <v>69900</v>
      </c>
      <c r="K12262" t="s">
        <v>3098</v>
      </c>
      <c r="L12262">
        <v>129</v>
      </c>
      <c r="M12262">
        <v>60</v>
      </c>
      <c r="N12262" t="s">
        <v>2468</v>
      </c>
    </row>
    <row r="12263" spans="1:14" x14ac:dyDescent="0.2">
      <c r="A12263" t="s">
        <v>18022</v>
      </c>
      <c r="B12263">
        <v>37380</v>
      </c>
      <c r="C12263">
        <v>42720</v>
      </c>
      <c r="D12263">
        <v>48060</v>
      </c>
      <c r="E12263">
        <v>53400</v>
      </c>
      <c r="F12263">
        <v>57720</v>
      </c>
      <c r="G12263">
        <v>61980</v>
      </c>
      <c r="H12263">
        <v>66240</v>
      </c>
      <c r="I12263">
        <v>70500</v>
      </c>
      <c r="J12263">
        <v>74760</v>
      </c>
      <c r="K12263" t="s">
        <v>3098</v>
      </c>
      <c r="L12263">
        <v>131</v>
      </c>
      <c r="M12263">
        <v>60</v>
      </c>
      <c r="N12263" t="s">
        <v>2469</v>
      </c>
    </row>
    <row r="12264" spans="1:14" x14ac:dyDescent="0.2">
      <c r="A12264" t="s">
        <v>18023</v>
      </c>
      <c r="B12264">
        <v>34980</v>
      </c>
      <c r="C12264">
        <v>39960</v>
      </c>
      <c r="D12264">
        <v>44940</v>
      </c>
      <c r="E12264">
        <v>49920</v>
      </c>
      <c r="F12264">
        <v>53940</v>
      </c>
      <c r="G12264">
        <v>57960</v>
      </c>
      <c r="H12264">
        <v>61920</v>
      </c>
      <c r="I12264">
        <v>65940</v>
      </c>
      <c r="J12264">
        <v>69900</v>
      </c>
      <c r="K12264" t="s">
        <v>3098</v>
      </c>
      <c r="L12264">
        <v>133</v>
      </c>
      <c r="M12264">
        <v>60</v>
      </c>
      <c r="N12264" t="s">
        <v>3234</v>
      </c>
    </row>
    <row r="12265" spans="1:14" x14ac:dyDescent="0.2">
      <c r="A12265" t="s">
        <v>18024</v>
      </c>
      <c r="B12265">
        <v>37140</v>
      </c>
      <c r="C12265">
        <v>42480</v>
      </c>
      <c r="D12265">
        <v>47760</v>
      </c>
      <c r="E12265">
        <v>53040</v>
      </c>
      <c r="F12265">
        <v>57300</v>
      </c>
      <c r="G12265">
        <v>61560</v>
      </c>
      <c r="H12265">
        <v>65820</v>
      </c>
      <c r="I12265">
        <v>70020</v>
      </c>
      <c r="J12265">
        <v>74280</v>
      </c>
      <c r="K12265" t="s">
        <v>3098</v>
      </c>
      <c r="L12265">
        <v>135</v>
      </c>
      <c r="M12265">
        <v>60</v>
      </c>
      <c r="N12265" t="s">
        <v>2470</v>
      </c>
    </row>
    <row r="12266" spans="1:14" x14ac:dyDescent="0.2">
      <c r="A12266" t="s">
        <v>18025</v>
      </c>
      <c r="B12266">
        <v>37680</v>
      </c>
      <c r="C12266">
        <v>43020</v>
      </c>
      <c r="D12266">
        <v>48420</v>
      </c>
      <c r="E12266">
        <v>53760</v>
      </c>
      <c r="F12266">
        <v>58080</v>
      </c>
      <c r="G12266">
        <v>62400</v>
      </c>
      <c r="H12266">
        <v>66720</v>
      </c>
      <c r="I12266">
        <v>70980</v>
      </c>
      <c r="J12266">
        <v>75300</v>
      </c>
      <c r="K12266" t="s">
        <v>3098</v>
      </c>
      <c r="L12266">
        <v>137</v>
      </c>
      <c r="M12266">
        <v>60</v>
      </c>
      <c r="N12266" t="s">
        <v>3549</v>
      </c>
    </row>
    <row r="12267" spans="1:14" x14ac:dyDescent="0.2">
      <c r="A12267" t="s">
        <v>18026</v>
      </c>
      <c r="B12267">
        <v>36960</v>
      </c>
      <c r="C12267">
        <v>42240</v>
      </c>
      <c r="D12267">
        <v>47520</v>
      </c>
      <c r="E12267">
        <v>52740</v>
      </c>
      <c r="F12267">
        <v>57000</v>
      </c>
      <c r="G12267">
        <v>61200</v>
      </c>
      <c r="H12267">
        <v>65400</v>
      </c>
      <c r="I12267">
        <v>69660</v>
      </c>
      <c r="J12267">
        <v>73860</v>
      </c>
      <c r="K12267" t="s">
        <v>3098</v>
      </c>
      <c r="L12267">
        <v>139</v>
      </c>
      <c r="M12267">
        <v>60</v>
      </c>
      <c r="N12267" t="s">
        <v>3590</v>
      </c>
    </row>
    <row r="12268" spans="1:14" x14ac:dyDescent="0.2">
      <c r="A12268" t="s">
        <v>18027</v>
      </c>
      <c r="B12268">
        <v>37560</v>
      </c>
      <c r="C12268">
        <v>42960</v>
      </c>
      <c r="D12268">
        <v>48300</v>
      </c>
      <c r="E12268">
        <v>53640</v>
      </c>
      <c r="F12268">
        <v>57960</v>
      </c>
      <c r="G12268">
        <v>62280</v>
      </c>
      <c r="H12268">
        <v>66540</v>
      </c>
      <c r="I12268">
        <v>70860</v>
      </c>
      <c r="J12268">
        <v>75120</v>
      </c>
      <c r="K12268" t="s">
        <v>3098</v>
      </c>
      <c r="L12268">
        <v>141</v>
      </c>
      <c r="M12268">
        <v>60</v>
      </c>
      <c r="N12268" t="s">
        <v>3550</v>
      </c>
    </row>
    <row r="12269" spans="1:14" x14ac:dyDescent="0.2">
      <c r="A12269" t="s">
        <v>18028</v>
      </c>
      <c r="B12269">
        <v>37980</v>
      </c>
      <c r="C12269">
        <v>43380</v>
      </c>
      <c r="D12269">
        <v>48780</v>
      </c>
      <c r="E12269">
        <v>54180</v>
      </c>
      <c r="F12269">
        <v>58560</v>
      </c>
      <c r="G12269">
        <v>62880</v>
      </c>
      <c r="H12269">
        <v>67200</v>
      </c>
      <c r="I12269">
        <v>71520</v>
      </c>
      <c r="J12269">
        <v>75900</v>
      </c>
      <c r="K12269" t="s">
        <v>3098</v>
      </c>
      <c r="L12269">
        <v>143</v>
      </c>
      <c r="M12269">
        <v>60</v>
      </c>
      <c r="N12269" t="s">
        <v>3405</v>
      </c>
    </row>
    <row r="12270" spans="1:14" x14ac:dyDescent="0.2">
      <c r="A12270" t="s">
        <v>18029</v>
      </c>
      <c r="B12270">
        <v>34980</v>
      </c>
      <c r="C12270">
        <v>39960</v>
      </c>
      <c r="D12270">
        <v>44940</v>
      </c>
      <c r="E12270">
        <v>49920</v>
      </c>
      <c r="F12270">
        <v>53940</v>
      </c>
      <c r="G12270">
        <v>57960</v>
      </c>
      <c r="H12270">
        <v>61920</v>
      </c>
      <c r="I12270">
        <v>65940</v>
      </c>
      <c r="J12270">
        <v>69900</v>
      </c>
      <c r="K12270" t="s">
        <v>3098</v>
      </c>
      <c r="L12270">
        <v>145</v>
      </c>
      <c r="M12270">
        <v>60</v>
      </c>
      <c r="N12270" t="s">
        <v>2471</v>
      </c>
    </row>
    <row r="12271" spans="1:14" x14ac:dyDescent="0.2">
      <c r="A12271" t="s">
        <v>18030</v>
      </c>
      <c r="B12271">
        <v>34980</v>
      </c>
      <c r="C12271">
        <v>39960</v>
      </c>
      <c r="D12271">
        <v>44940</v>
      </c>
      <c r="E12271">
        <v>49920</v>
      </c>
      <c r="F12271">
        <v>53940</v>
      </c>
      <c r="G12271">
        <v>57960</v>
      </c>
      <c r="H12271">
        <v>61920</v>
      </c>
      <c r="I12271">
        <v>65940</v>
      </c>
      <c r="J12271">
        <v>69900</v>
      </c>
      <c r="K12271" t="s">
        <v>3098</v>
      </c>
      <c r="L12271">
        <v>147</v>
      </c>
      <c r="M12271">
        <v>60</v>
      </c>
      <c r="N12271" t="s">
        <v>2472</v>
      </c>
    </row>
    <row r="12272" spans="1:14" x14ac:dyDescent="0.2">
      <c r="A12272" t="s">
        <v>18031</v>
      </c>
      <c r="B12272">
        <v>34980</v>
      </c>
      <c r="C12272">
        <v>39960</v>
      </c>
      <c r="D12272">
        <v>44940</v>
      </c>
      <c r="E12272">
        <v>49920</v>
      </c>
      <c r="F12272">
        <v>53940</v>
      </c>
      <c r="G12272">
        <v>57960</v>
      </c>
      <c r="H12272">
        <v>61920</v>
      </c>
      <c r="I12272">
        <v>65940</v>
      </c>
      <c r="J12272">
        <v>69900</v>
      </c>
      <c r="K12272" t="s">
        <v>3098</v>
      </c>
      <c r="L12272">
        <v>149</v>
      </c>
      <c r="M12272">
        <v>60</v>
      </c>
      <c r="N12272" t="s">
        <v>3507</v>
      </c>
    </row>
    <row r="12273" spans="1:14" x14ac:dyDescent="0.2">
      <c r="A12273" t="s">
        <v>18032</v>
      </c>
      <c r="B12273">
        <v>34980</v>
      </c>
      <c r="C12273">
        <v>39960</v>
      </c>
      <c r="D12273">
        <v>44940</v>
      </c>
      <c r="E12273">
        <v>49920</v>
      </c>
      <c r="F12273">
        <v>53940</v>
      </c>
      <c r="G12273">
        <v>57960</v>
      </c>
      <c r="H12273">
        <v>61920</v>
      </c>
      <c r="I12273">
        <v>65940</v>
      </c>
      <c r="J12273">
        <v>69900</v>
      </c>
      <c r="K12273" t="s">
        <v>3098</v>
      </c>
      <c r="L12273">
        <v>151</v>
      </c>
      <c r="M12273">
        <v>60</v>
      </c>
      <c r="N12273" t="s">
        <v>3410</v>
      </c>
    </row>
    <row r="12274" spans="1:14" x14ac:dyDescent="0.2">
      <c r="A12274" t="s">
        <v>18033</v>
      </c>
      <c r="B12274">
        <v>42300</v>
      </c>
      <c r="C12274">
        <v>48360</v>
      </c>
      <c r="D12274">
        <v>54420</v>
      </c>
      <c r="E12274">
        <v>60420</v>
      </c>
      <c r="F12274">
        <v>65280</v>
      </c>
      <c r="G12274">
        <v>70140</v>
      </c>
      <c r="H12274">
        <v>74940</v>
      </c>
      <c r="I12274">
        <v>79800</v>
      </c>
      <c r="J12274">
        <v>84600</v>
      </c>
      <c r="K12274" t="s">
        <v>3098</v>
      </c>
      <c r="L12274">
        <v>153</v>
      </c>
      <c r="M12274">
        <v>60</v>
      </c>
      <c r="N12274" t="s">
        <v>2473</v>
      </c>
    </row>
    <row r="12275" spans="1:14" x14ac:dyDescent="0.2">
      <c r="A12275" t="s">
        <v>18034</v>
      </c>
      <c r="B12275">
        <v>41400</v>
      </c>
      <c r="C12275">
        <v>47280</v>
      </c>
      <c r="D12275">
        <v>53220</v>
      </c>
      <c r="E12275">
        <v>59100</v>
      </c>
      <c r="F12275">
        <v>63840</v>
      </c>
      <c r="G12275">
        <v>68580</v>
      </c>
      <c r="H12275">
        <v>73320</v>
      </c>
      <c r="I12275">
        <v>78060</v>
      </c>
      <c r="J12275">
        <v>82740</v>
      </c>
      <c r="K12275" t="s">
        <v>3098</v>
      </c>
      <c r="L12275">
        <v>155</v>
      </c>
      <c r="M12275">
        <v>60</v>
      </c>
      <c r="N12275" t="s">
        <v>2474</v>
      </c>
    </row>
    <row r="12276" spans="1:14" x14ac:dyDescent="0.2">
      <c r="A12276" t="s">
        <v>18035</v>
      </c>
      <c r="B12276">
        <v>34980</v>
      </c>
      <c r="C12276">
        <v>39960</v>
      </c>
      <c r="D12276">
        <v>44940</v>
      </c>
      <c r="E12276">
        <v>49920</v>
      </c>
      <c r="F12276">
        <v>53940</v>
      </c>
      <c r="G12276">
        <v>57960</v>
      </c>
      <c r="H12276">
        <v>61920</v>
      </c>
      <c r="I12276">
        <v>65940</v>
      </c>
      <c r="J12276">
        <v>69900</v>
      </c>
      <c r="K12276" t="s">
        <v>3098</v>
      </c>
      <c r="L12276">
        <v>157</v>
      </c>
      <c r="M12276">
        <v>60</v>
      </c>
      <c r="N12276" t="s">
        <v>2475</v>
      </c>
    </row>
    <row r="12277" spans="1:14" x14ac:dyDescent="0.2">
      <c r="A12277" t="s">
        <v>18036</v>
      </c>
      <c r="B12277">
        <v>42960</v>
      </c>
      <c r="C12277">
        <v>49080</v>
      </c>
      <c r="D12277">
        <v>55200</v>
      </c>
      <c r="E12277">
        <v>61320</v>
      </c>
      <c r="F12277">
        <v>66240</v>
      </c>
      <c r="G12277">
        <v>71160</v>
      </c>
      <c r="H12277">
        <v>76080</v>
      </c>
      <c r="I12277">
        <v>81000</v>
      </c>
      <c r="J12277">
        <v>85860</v>
      </c>
      <c r="K12277" t="s">
        <v>3098</v>
      </c>
      <c r="L12277">
        <v>159</v>
      </c>
      <c r="M12277">
        <v>60</v>
      </c>
      <c r="N12277" t="s">
        <v>3243</v>
      </c>
    </row>
    <row r="12278" spans="1:14" x14ac:dyDescent="0.2">
      <c r="A12278" t="s">
        <v>18037</v>
      </c>
      <c r="B12278">
        <v>34980</v>
      </c>
      <c r="C12278">
        <v>39960</v>
      </c>
      <c r="D12278">
        <v>44940</v>
      </c>
      <c r="E12278">
        <v>49920</v>
      </c>
      <c r="F12278">
        <v>53940</v>
      </c>
      <c r="G12278">
        <v>57960</v>
      </c>
      <c r="H12278">
        <v>61920</v>
      </c>
      <c r="I12278">
        <v>65940</v>
      </c>
      <c r="J12278">
        <v>69900</v>
      </c>
      <c r="K12278" t="s">
        <v>3098</v>
      </c>
      <c r="L12278">
        <v>161</v>
      </c>
      <c r="M12278">
        <v>60</v>
      </c>
      <c r="N12278" t="s">
        <v>3245</v>
      </c>
    </row>
    <row r="12279" spans="1:14" x14ac:dyDescent="0.2">
      <c r="A12279" t="s">
        <v>18038</v>
      </c>
      <c r="B12279">
        <v>35700</v>
      </c>
      <c r="C12279">
        <v>40800</v>
      </c>
      <c r="D12279">
        <v>45900</v>
      </c>
      <c r="E12279">
        <v>50940</v>
      </c>
      <c r="F12279">
        <v>55020</v>
      </c>
      <c r="G12279">
        <v>59100</v>
      </c>
      <c r="H12279">
        <v>63180</v>
      </c>
      <c r="I12279">
        <v>67260</v>
      </c>
      <c r="J12279">
        <v>71340</v>
      </c>
      <c r="K12279" t="s">
        <v>3098</v>
      </c>
      <c r="L12279">
        <v>163</v>
      </c>
      <c r="M12279">
        <v>60</v>
      </c>
      <c r="N12279" t="s">
        <v>3246</v>
      </c>
    </row>
    <row r="12280" spans="1:14" x14ac:dyDescent="0.2">
      <c r="A12280" t="s">
        <v>18039</v>
      </c>
      <c r="B12280">
        <v>34980</v>
      </c>
      <c r="C12280">
        <v>39960</v>
      </c>
      <c r="D12280">
        <v>44940</v>
      </c>
      <c r="E12280">
        <v>49920</v>
      </c>
      <c r="F12280">
        <v>53940</v>
      </c>
      <c r="G12280">
        <v>57960</v>
      </c>
      <c r="H12280">
        <v>61920</v>
      </c>
      <c r="I12280">
        <v>65940</v>
      </c>
      <c r="J12280">
        <v>69900</v>
      </c>
      <c r="K12280" t="s">
        <v>3098</v>
      </c>
      <c r="L12280">
        <v>165</v>
      </c>
      <c r="M12280">
        <v>60</v>
      </c>
      <c r="N12280" t="s">
        <v>3031</v>
      </c>
    </row>
    <row r="12281" spans="1:14" x14ac:dyDescent="0.2">
      <c r="A12281" t="s">
        <v>18040</v>
      </c>
      <c r="B12281">
        <v>38400</v>
      </c>
      <c r="C12281">
        <v>43860</v>
      </c>
      <c r="D12281">
        <v>49320</v>
      </c>
      <c r="E12281">
        <v>54780</v>
      </c>
      <c r="F12281">
        <v>59220</v>
      </c>
      <c r="G12281">
        <v>63600</v>
      </c>
      <c r="H12281">
        <v>67980</v>
      </c>
      <c r="I12281">
        <v>72360</v>
      </c>
      <c r="J12281">
        <v>76740</v>
      </c>
      <c r="K12281" t="s">
        <v>3098</v>
      </c>
      <c r="L12281">
        <v>167</v>
      </c>
      <c r="M12281">
        <v>60</v>
      </c>
      <c r="N12281" t="s">
        <v>3249</v>
      </c>
    </row>
    <row r="12282" spans="1:14" x14ac:dyDescent="0.2">
      <c r="A12282" t="s">
        <v>18041</v>
      </c>
      <c r="B12282">
        <v>34980</v>
      </c>
      <c r="C12282">
        <v>39960</v>
      </c>
      <c r="D12282">
        <v>44940</v>
      </c>
      <c r="E12282">
        <v>49920</v>
      </c>
      <c r="F12282">
        <v>53940</v>
      </c>
      <c r="G12282">
        <v>57960</v>
      </c>
      <c r="H12282">
        <v>61920</v>
      </c>
      <c r="I12282">
        <v>65940</v>
      </c>
      <c r="J12282">
        <v>69900</v>
      </c>
      <c r="K12282" t="s">
        <v>3098</v>
      </c>
      <c r="L12282">
        <v>169</v>
      </c>
      <c r="M12282">
        <v>60</v>
      </c>
      <c r="N12282" t="s">
        <v>2476</v>
      </c>
    </row>
    <row r="12283" spans="1:14" x14ac:dyDescent="0.2">
      <c r="A12283" t="s">
        <v>18042</v>
      </c>
      <c r="B12283">
        <v>37140</v>
      </c>
      <c r="C12283">
        <v>42480</v>
      </c>
      <c r="D12283">
        <v>47760</v>
      </c>
      <c r="E12283">
        <v>53040</v>
      </c>
      <c r="F12283">
        <v>57300</v>
      </c>
      <c r="G12283">
        <v>61560</v>
      </c>
      <c r="H12283">
        <v>65820</v>
      </c>
      <c r="I12283">
        <v>70020</v>
      </c>
      <c r="J12283">
        <v>74280</v>
      </c>
      <c r="K12283" t="s">
        <v>3098</v>
      </c>
      <c r="L12283">
        <v>171</v>
      </c>
      <c r="M12283">
        <v>60</v>
      </c>
      <c r="N12283" t="s">
        <v>3605</v>
      </c>
    </row>
    <row r="12284" spans="1:14" x14ac:dyDescent="0.2">
      <c r="A12284" t="s">
        <v>18043</v>
      </c>
      <c r="B12284">
        <v>34980</v>
      </c>
      <c r="C12284">
        <v>39960</v>
      </c>
      <c r="D12284">
        <v>44940</v>
      </c>
      <c r="E12284">
        <v>49920</v>
      </c>
      <c r="F12284">
        <v>53940</v>
      </c>
      <c r="G12284">
        <v>57960</v>
      </c>
      <c r="H12284">
        <v>61920</v>
      </c>
      <c r="I12284">
        <v>65940</v>
      </c>
      <c r="J12284">
        <v>69900</v>
      </c>
      <c r="K12284" t="s">
        <v>3098</v>
      </c>
      <c r="L12284">
        <v>173</v>
      </c>
      <c r="M12284">
        <v>60</v>
      </c>
      <c r="N12284" t="s">
        <v>2477</v>
      </c>
    </row>
    <row r="12285" spans="1:14" x14ac:dyDescent="0.2">
      <c r="A12285" t="s">
        <v>18044</v>
      </c>
      <c r="B12285">
        <v>36300</v>
      </c>
      <c r="C12285">
        <v>41460</v>
      </c>
      <c r="D12285">
        <v>46620</v>
      </c>
      <c r="E12285">
        <v>51780</v>
      </c>
      <c r="F12285">
        <v>55980</v>
      </c>
      <c r="G12285">
        <v>60120</v>
      </c>
      <c r="H12285">
        <v>64260</v>
      </c>
      <c r="I12285">
        <v>68400</v>
      </c>
      <c r="J12285">
        <v>72540</v>
      </c>
      <c r="K12285" t="s">
        <v>3098</v>
      </c>
      <c r="L12285">
        <v>175</v>
      </c>
      <c r="M12285">
        <v>60</v>
      </c>
      <c r="N12285" t="s">
        <v>3862</v>
      </c>
    </row>
    <row r="12286" spans="1:14" x14ac:dyDescent="0.2">
      <c r="A12286" t="s">
        <v>18045</v>
      </c>
      <c r="B12286">
        <v>42300</v>
      </c>
      <c r="C12286">
        <v>48360</v>
      </c>
      <c r="D12286">
        <v>54420</v>
      </c>
      <c r="E12286">
        <v>60420</v>
      </c>
      <c r="F12286">
        <v>65280</v>
      </c>
      <c r="G12286">
        <v>70140</v>
      </c>
      <c r="H12286">
        <v>74940</v>
      </c>
      <c r="I12286">
        <v>79800</v>
      </c>
      <c r="J12286">
        <v>84600</v>
      </c>
      <c r="K12286" t="s">
        <v>3098</v>
      </c>
      <c r="L12286">
        <v>177</v>
      </c>
      <c r="M12286">
        <v>60</v>
      </c>
      <c r="N12286" t="s">
        <v>3362</v>
      </c>
    </row>
    <row r="12287" spans="1:14" x14ac:dyDescent="0.2">
      <c r="A12287" t="s">
        <v>18046</v>
      </c>
      <c r="B12287">
        <v>36960</v>
      </c>
      <c r="C12287">
        <v>42240</v>
      </c>
      <c r="D12287">
        <v>47520</v>
      </c>
      <c r="E12287">
        <v>52740</v>
      </c>
      <c r="F12287">
        <v>57000</v>
      </c>
      <c r="G12287">
        <v>61200</v>
      </c>
      <c r="H12287">
        <v>65400</v>
      </c>
      <c r="I12287">
        <v>69660</v>
      </c>
      <c r="J12287">
        <v>73860</v>
      </c>
      <c r="K12287" t="s">
        <v>3098</v>
      </c>
      <c r="L12287">
        <v>179</v>
      </c>
      <c r="M12287">
        <v>60</v>
      </c>
      <c r="N12287" t="s">
        <v>3616</v>
      </c>
    </row>
    <row r="12288" spans="1:14" x14ac:dyDescent="0.2">
      <c r="A12288" t="s">
        <v>18047</v>
      </c>
      <c r="B12288">
        <v>34980</v>
      </c>
      <c r="C12288">
        <v>39960</v>
      </c>
      <c r="D12288">
        <v>44940</v>
      </c>
      <c r="E12288">
        <v>49920</v>
      </c>
      <c r="F12288">
        <v>53940</v>
      </c>
      <c r="G12288">
        <v>57960</v>
      </c>
      <c r="H12288">
        <v>61920</v>
      </c>
      <c r="I12288">
        <v>65940</v>
      </c>
      <c r="J12288">
        <v>69900</v>
      </c>
      <c r="K12288" t="s">
        <v>3098</v>
      </c>
      <c r="L12288">
        <v>181</v>
      </c>
      <c r="M12288">
        <v>60</v>
      </c>
      <c r="N12288" t="s">
        <v>3617</v>
      </c>
    </row>
    <row r="12289" spans="1:14" x14ac:dyDescent="0.2">
      <c r="A12289" t="s">
        <v>18048</v>
      </c>
      <c r="B12289">
        <v>34980</v>
      </c>
      <c r="C12289">
        <v>39960</v>
      </c>
      <c r="D12289">
        <v>44940</v>
      </c>
      <c r="E12289">
        <v>49920</v>
      </c>
      <c r="F12289">
        <v>53940</v>
      </c>
      <c r="G12289">
        <v>57960</v>
      </c>
      <c r="H12289">
        <v>61920</v>
      </c>
      <c r="I12289">
        <v>65940</v>
      </c>
      <c r="J12289">
        <v>69900</v>
      </c>
      <c r="K12289" t="s">
        <v>3098</v>
      </c>
      <c r="L12289">
        <v>183</v>
      </c>
      <c r="M12289">
        <v>60</v>
      </c>
      <c r="N12289" t="s">
        <v>3618</v>
      </c>
    </row>
    <row r="12290" spans="1:14" x14ac:dyDescent="0.2">
      <c r="A12290" t="s">
        <v>18049</v>
      </c>
      <c r="B12290">
        <v>37260</v>
      </c>
      <c r="C12290">
        <v>42600</v>
      </c>
      <c r="D12290">
        <v>47940</v>
      </c>
      <c r="E12290">
        <v>53220</v>
      </c>
      <c r="F12290">
        <v>57480</v>
      </c>
      <c r="G12290">
        <v>61740</v>
      </c>
      <c r="H12290">
        <v>66000</v>
      </c>
      <c r="I12290">
        <v>70260</v>
      </c>
      <c r="J12290">
        <v>74520</v>
      </c>
      <c r="K12290" t="s">
        <v>3098</v>
      </c>
      <c r="L12290">
        <v>185</v>
      </c>
      <c r="M12290">
        <v>60</v>
      </c>
      <c r="N12290" t="s">
        <v>2478</v>
      </c>
    </row>
    <row r="12291" spans="1:14" x14ac:dyDescent="0.2">
      <c r="A12291" t="s">
        <v>18050</v>
      </c>
      <c r="B12291">
        <v>36420</v>
      </c>
      <c r="C12291">
        <v>41580</v>
      </c>
      <c r="D12291">
        <v>46800</v>
      </c>
      <c r="E12291">
        <v>51960</v>
      </c>
      <c r="F12291">
        <v>56160</v>
      </c>
      <c r="G12291">
        <v>60300</v>
      </c>
      <c r="H12291">
        <v>64440</v>
      </c>
      <c r="I12291">
        <v>68640</v>
      </c>
      <c r="J12291">
        <v>72780</v>
      </c>
      <c r="K12291" t="s">
        <v>3099</v>
      </c>
      <c r="L12291">
        <v>1</v>
      </c>
      <c r="M12291">
        <v>60</v>
      </c>
      <c r="N12291" t="s">
        <v>3941</v>
      </c>
    </row>
    <row r="12292" spans="1:14" x14ac:dyDescent="0.2">
      <c r="A12292" t="s">
        <v>18051</v>
      </c>
      <c r="B12292">
        <v>36420</v>
      </c>
      <c r="C12292">
        <v>41580</v>
      </c>
      <c r="D12292">
        <v>46800</v>
      </c>
      <c r="E12292">
        <v>51960</v>
      </c>
      <c r="F12292">
        <v>56160</v>
      </c>
      <c r="G12292">
        <v>60300</v>
      </c>
      <c r="H12292">
        <v>64440</v>
      </c>
      <c r="I12292">
        <v>68640</v>
      </c>
      <c r="J12292">
        <v>72780</v>
      </c>
      <c r="K12292" t="s">
        <v>3099</v>
      </c>
      <c r="L12292">
        <v>3</v>
      </c>
      <c r="M12292">
        <v>60</v>
      </c>
      <c r="N12292" t="s">
        <v>3373</v>
      </c>
    </row>
    <row r="12293" spans="1:14" x14ac:dyDescent="0.2">
      <c r="A12293" t="s">
        <v>18052</v>
      </c>
      <c r="B12293">
        <v>38520</v>
      </c>
      <c r="C12293">
        <v>43980</v>
      </c>
      <c r="D12293">
        <v>49500</v>
      </c>
      <c r="E12293">
        <v>54960</v>
      </c>
      <c r="F12293">
        <v>59400</v>
      </c>
      <c r="G12293">
        <v>63780</v>
      </c>
      <c r="H12293">
        <v>68160</v>
      </c>
      <c r="I12293">
        <v>72600</v>
      </c>
      <c r="J12293">
        <v>76980</v>
      </c>
      <c r="K12293" t="s">
        <v>3099</v>
      </c>
      <c r="L12293">
        <v>5</v>
      </c>
      <c r="M12293">
        <v>60</v>
      </c>
      <c r="N12293" t="s">
        <v>2720</v>
      </c>
    </row>
    <row r="12294" spans="1:14" x14ac:dyDescent="0.2">
      <c r="A12294" t="s">
        <v>18053</v>
      </c>
      <c r="B12294">
        <v>44820</v>
      </c>
      <c r="C12294">
        <v>51240</v>
      </c>
      <c r="D12294">
        <v>57660</v>
      </c>
      <c r="E12294">
        <v>64020</v>
      </c>
      <c r="F12294">
        <v>69180</v>
      </c>
      <c r="G12294">
        <v>74280</v>
      </c>
      <c r="H12294">
        <v>79440</v>
      </c>
      <c r="I12294">
        <v>84540</v>
      </c>
      <c r="J12294">
        <v>89640</v>
      </c>
      <c r="K12294" t="s">
        <v>3099</v>
      </c>
      <c r="L12294">
        <v>7</v>
      </c>
      <c r="M12294">
        <v>60</v>
      </c>
      <c r="N12294" t="s">
        <v>3942</v>
      </c>
    </row>
    <row r="12295" spans="1:14" x14ac:dyDescent="0.2">
      <c r="A12295" t="s">
        <v>18054</v>
      </c>
      <c r="B12295">
        <v>36420</v>
      </c>
      <c r="C12295">
        <v>41580</v>
      </c>
      <c r="D12295">
        <v>46800</v>
      </c>
      <c r="E12295">
        <v>51960</v>
      </c>
      <c r="F12295">
        <v>56160</v>
      </c>
      <c r="G12295">
        <v>60300</v>
      </c>
      <c r="H12295">
        <v>64440</v>
      </c>
      <c r="I12295">
        <v>68640</v>
      </c>
      <c r="J12295">
        <v>72780</v>
      </c>
      <c r="K12295" t="s">
        <v>3099</v>
      </c>
      <c r="L12295">
        <v>9</v>
      </c>
      <c r="M12295">
        <v>60</v>
      </c>
      <c r="N12295" t="s">
        <v>1964</v>
      </c>
    </row>
    <row r="12296" spans="1:14" x14ac:dyDescent="0.2">
      <c r="A12296" t="s">
        <v>18055</v>
      </c>
      <c r="B12296">
        <v>43080</v>
      </c>
      <c r="C12296">
        <v>49200</v>
      </c>
      <c r="D12296">
        <v>55380</v>
      </c>
      <c r="E12296">
        <v>61500</v>
      </c>
      <c r="F12296">
        <v>66420</v>
      </c>
      <c r="G12296">
        <v>71340</v>
      </c>
      <c r="H12296">
        <v>76260</v>
      </c>
      <c r="I12296">
        <v>81180</v>
      </c>
      <c r="J12296">
        <v>86100</v>
      </c>
      <c r="K12296" t="s">
        <v>3099</v>
      </c>
      <c r="L12296">
        <v>11</v>
      </c>
      <c r="M12296">
        <v>60</v>
      </c>
      <c r="N12296" t="s">
        <v>1965</v>
      </c>
    </row>
    <row r="12297" spans="1:14" x14ac:dyDescent="0.2">
      <c r="A12297" t="s">
        <v>18056</v>
      </c>
      <c r="B12297">
        <v>40500</v>
      </c>
      <c r="C12297">
        <v>46320</v>
      </c>
      <c r="D12297">
        <v>52080</v>
      </c>
      <c r="E12297">
        <v>57840</v>
      </c>
      <c r="F12297">
        <v>62520</v>
      </c>
      <c r="G12297">
        <v>67140</v>
      </c>
      <c r="H12297">
        <v>71760</v>
      </c>
      <c r="I12297">
        <v>76380</v>
      </c>
      <c r="J12297">
        <v>81000</v>
      </c>
      <c r="K12297" t="s">
        <v>3099</v>
      </c>
      <c r="L12297">
        <v>13</v>
      </c>
      <c r="M12297">
        <v>60</v>
      </c>
      <c r="N12297" t="s">
        <v>3448</v>
      </c>
    </row>
    <row r="12298" spans="1:14" x14ac:dyDescent="0.2">
      <c r="A12298" t="s">
        <v>18057</v>
      </c>
      <c r="B12298">
        <v>46080</v>
      </c>
      <c r="C12298">
        <v>52620</v>
      </c>
      <c r="D12298">
        <v>59220</v>
      </c>
      <c r="E12298">
        <v>65760</v>
      </c>
      <c r="F12298">
        <v>71040</v>
      </c>
      <c r="G12298">
        <v>76320</v>
      </c>
      <c r="H12298">
        <v>81600</v>
      </c>
      <c r="I12298">
        <v>86820</v>
      </c>
      <c r="J12298">
        <v>92100</v>
      </c>
      <c r="K12298" t="s">
        <v>3099</v>
      </c>
      <c r="L12298">
        <v>15</v>
      </c>
      <c r="M12298">
        <v>60</v>
      </c>
      <c r="N12298" t="s">
        <v>1966</v>
      </c>
    </row>
    <row r="12299" spans="1:14" x14ac:dyDescent="0.2">
      <c r="A12299" t="s">
        <v>18058</v>
      </c>
      <c r="B12299">
        <v>36420</v>
      </c>
      <c r="C12299">
        <v>41580</v>
      </c>
      <c r="D12299">
        <v>46800</v>
      </c>
      <c r="E12299">
        <v>51960</v>
      </c>
      <c r="F12299">
        <v>56160</v>
      </c>
      <c r="G12299">
        <v>60300</v>
      </c>
      <c r="H12299">
        <v>64440</v>
      </c>
      <c r="I12299">
        <v>68640</v>
      </c>
      <c r="J12299">
        <v>72780</v>
      </c>
      <c r="K12299" t="s">
        <v>3099</v>
      </c>
      <c r="L12299">
        <v>17</v>
      </c>
      <c r="M12299">
        <v>60</v>
      </c>
      <c r="N12299" t="s">
        <v>3394</v>
      </c>
    </row>
    <row r="12300" spans="1:14" x14ac:dyDescent="0.2">
      <c r="A12300" t="s">
        <v>18059</v>
      </c>
      <c r="B12300">
        <v>36420</v>
      </c>
      <c r="C12300">
        <v>41580</v>
      </c>
      <c r="D12300">
        <v>46800</v>
      </c>
      <c r="E12300">
        <v>51960</v>
      </c>
      <c r="F12300">
        <v>56160</v>
      </c>
      <c r="G12300">
        <v>60300</v>
      </c>
      <c r="H12300">
        <v>64440</v>
      </c>
      <c r="I12300">
        <v>68640</v>
      </c>
      <c r="J12300">
        <v>72780</v>
      </c>
      <c r="K12300" t="s">
        <v>3099</v>
      </c>
      <c r="L12300">
        <v>19</v>
      </c>
      <c r="M12300">
        <v>60</v>
      </c>
      <c r="N12300" t="s">
        <v>3017</v>
      </c>
    </row>
    <row r="12301" spans="1:14" x14ac:dyDescent="0.2">
      <c r="A12301" t="s">
        <v>18060</v>
      </c>
      <c r="B12301">
        <v>36420</v>
      </c>
      <c r="C12301">
        <v>41580</v>
      </c>
      <c r="D12301">
        <v>46800</v>
      </c>
      <c r="E12301">
        <v>51960</v>
      </c>
      <c r="F12301">
        <v>56160</v>
      </c>
      <c r="G12301">
        <v>60300</v>
      </c>
      <c r="H12301">
        <v>64440</v>
      </c>
      <c r="I12301">
        <v>68640</v>
      </c>
      <c r="J12301">
        <v>72780</v>
      </c>
      <c r="K12301" t="s">
        <v>3099</v>
      </c>
      <c r="L12301">
        <v>21</v>
      </c>
      <c r="M12301">
        <v>60</v>
      </c>
      <c r="N12301" t="s">
        <v>2737</v>
      </c>
    </row>
    <row r="12302" spans="1:14" x14ac:dyDescent="0.2">
      <c r="A12302" t="s">
        <v>18061</v>
      </c>
      <c r="B12302">
        <v>36420</v>
      </c>
      <c r="C12302">
        <v>41580</v>
      </c>
      <c r="D12302">
        <v>46800</v>
      </c>
      <c r="E12302">
        <v>51960</v>
      </c>
      <c r="F12302">
        <v>56160</v>
      </c>
      <c r="G12302">
        <v>60300</v>
      </c>
      <c r="H12302">
        <v>64440</v>
      </c>
      <c r="I12302">
        <v>68640</v>
      </c>
      <c r="J12302">
        <v>72780</v>
      </c>
      <c r="K12302" t="s">
        <v>3099</v>
      </c>
      <c r="L12302">
        <v>23</v>
      </c>
      <c r="M12302">
        <v>60</v>
      </c>
      <c r="N12302" t="s">
        <v>3949</v>
      </c>
    </row>
    <row r="12303" spans="1:14" x14ac:dyDescent="0.2">
      <c r="A12303" t="s">
        <v>18062</v>
      </c>
      <c r="B12303">
        <v>36420</v>
      </c>
      <c r="C12303">
        <v>41580</v>
      </c>
      <c r="D12303">
        <v>46800</v>
      </c>
      <c r="E12303">
        <v>51960</v>
      </c>
      <c r="F12303">
        <v>56160</v>
      </c>
      <c r="G12303">
        <v>60300</v>
      </c>
      <c r="H12303">
        <v>64440</v>
      </c>
      <c r="I12303">
        <v>68640</v>
      </c>
      <c r="J12303">
        <v>72780</v>
      </c>
      <c r="K12303" t="s">
        <v>3099</v>
      </c>
      <c r="L12303">
        <v>27</v>
      </c>
      <c r="M12303">
        <v>60</v>
      </c>
      <c r="N12303" t="s">
        <v>3950</v>
      </c>
    </row>
    <row r="12304" spans="1:14" x14ac:dyDescent="0.2">
      <c r="A12304" t="s">
        <v>18063</v>
      </c>
      <c r="B12304">
        <v>41580</v>
      </c>
      <c r="C12304">
        <v>47520</v>
      </c>
      <c r="D12304">
        <v>53460</v>
      </c>
      <c r="E12304">
        <v>59340</v>
      </c>
      <c r="F12304">
        <v>64140</v>
      </c>
      <c r="G12304">
        <v>68880</v>
      </c>
      <c r="H12304">
        <v>73620</v>
      </c>
      <c r="I12304">
        <v>78360</v>
      </c>
      <c r="J12304">
        <v>83100</v>
      </c>
      <c r="K12304" t="s">
        <v>3099</v>
      </c>
      <c r="L12304">
        <v>29</v>
      </c>
      <c r="M12304">
        <v>60</v>
      </c>
      <c r="N12304" t="s">
        <v>3951</v>
      </c>
    </row>
    <row r="12305" spans="1:14" x14ac:dyDescent="0.2">
      <c r="A12305" t="s">
        <v>18064</v>
      </c>
      <c r="B12305">
        <v>41580</v>
      </c>
      <c r="C12305">
        <v>47520</v>
      </c>
      <c r="D12305">
        <v>53460</v>
      </c>
      <c r="E12305">
        <v>59340</v>
      </c>
      <c r="F12305">
        <v>64140</v>
      </c>
      <c r="G12305">
        <v>68880</v>
      </c>
      <c r="H12305">
        <v>73620</v>
      </c>
      <c r="I12305">
        <v>78360</v>
      </c>
      <c r="J12305">
        <v>83100</v>
      </c>
      <c r="K12305" t="s">
        <v>3099</v>
      </c>
      <c r="L12305">
        <v>31</v>
      </c>
      <c r="M12305">
        <v>60</v>
      </c>
      <c r="N12305" t="s">
        <v>3952</v>
      </c>
    </row>
    <row r="12306" spans="1:14" x14ac:dyDescent="0.2">
      <c r="A12306" t="s">
        <v>18065</v>
      </c>
      <c r="B12306">
        <v>36420</v>
      </c>
      <c r="C12306">
        <v>41580</v>
      </c>
      <c r="D12306">
        <v>46800</v>
      </c>
      <c r="E12306">
        <v>51960</v>
      </c>
      <c r="F12306">
        <v>56160</v>
      </c>
      <c r="G12306">
        <v>60300</v>
      </c>
      <c r="H12306">
        <v>64440</v>
      </c>
      <c r="I12306">
        <v>68640</v>
      </c>
      <c r="J12306">
        <v>72780</v>
      </c>
      <c r="K12306" t="s">
        <v>3099</v>
      </c>
      <c r="L12306">
        <v>33</v>
      </c>
      <c r="M12306">
        <v>60</v>
      </c>
      <c r="N12306" t="s">
        <v>3953</v>
      </c>
    </row>
    <row r="12307" spans="1:14" x14ac:dyDescent="0.2">
      <c r="A12307" t="s">
        <v>18066</v>
      </c>
      <c r="B12307">
        <v>36420</v>
      </c>
      <c r="C12307">
        <v>41580</v>
      </c>
      <c r="D12307">
        <v>46800</v>
      </c>
      <c r="E12307">
        <v>51960</v>
      </c>
      <c r="F12307">
        <v>56160</v>
      </c>
      <c r="G12307">
        <v>60300</v>
      </c>
      <c r="H12307">
        <v>64440</v>
      </c>
      <c r="I12307">
        <v>68640</v>
      </c>
      <c r="J12307">
        <v>72780</v>
      </c>
      <c r="K12307" t="s">
        <v>3099</v>
      </c>
      <c r="L12307">
        <v>510</v>
      </c>
      <c r="M12307">
        <v>60</v>
      </c>
      <c r="N12307" t="s">
        <v>3954</v>
      </c>
    </row>
    <row r="12308" spans="1:14" x14ac:dyDescent="0.2">
      <c r="A12308" t="s">
        <v>18067</v>
      </c>
      <c r="B12308">
        <v>42300</v>
      </c>
      <c r="C12308">
        <v>48360</v>
      </c>
      <c r="D12308">
        <v>54420</v>
      </c>
      <c r="E12308">
        <v>60420</v>
      </c>
      <c r="F12308">
        <v>65280</v>
      </c>
      <c r="G12308">
        <v>70140</v>
      </c>
      <c r="H12308">
        <v>74940</v>
      </c>
      <c r="I12308">
        <v>79800</v>
      </c>
      <c r="J12308">
        <v>84600</v>
      </c>
      <c r="K12308" t="s">
        <v>3100</v>
      </c>
      <c r="L12308">
        <v>1</v>
      </c>
      <c r="M12308">
        <v>60</v>
      </c>
      <c r="N12308" t="s">
        <v>428</v>
      </c>
    </row>
    <row r="12309" spans="1:14" x14ac:dyDescent="0.2">
      <c r="A12309" t="s">
        <v>18068</v>
      </c>
      <c r="B12309">
        <v>42300</v>
      </c>
      <c r="C12309">
        <v>48360</v>
      </c>
      <c r="D12309">
        <v>54420</v>
      </c>
      <c r="E12309">
        <v>60420</v>
      </c>
      <c r="F12309">
        <v>65280</v>
      </c>
      <c r="G12309">
        <v>70140</v>
      </c>
      <c r="H12309">
        <v>74940</v>
      </c>
      <c r="I12309">
        <v>79800</v>
      </c>
      <c r="J12309">
        <v>84600</v>
      </c>
      <c r="K12309" t="s">
        <v>3100</v>
      </c>
      <c r="L12309">
        <v>1</v>
      </c>
      <c r="M12309">
        <v>60</v>
      </c>
      <c r="N12309" t="s">
        <v>429</v>
      </c>
    </row>
    <row r="12310" spans="1:14" x14ac:dyDescent="0.2">
      <c r="A12310" t="s">
        <v>18069</v>
      </c>
      <c r="B12310">
        <v>42300</v>
      </c>
      <c r="C12310">
        <v>48360</v>
      </c>
      <c r="D12310">
        <v>54420</v>
      </c>
      <c r="E12310">
        <v>60420</v>
      </c>
      <c r="F12310">
        <v>65280</v>
      </c>
      <c r="G12310">
        <v>70140</v>
      </c>
      <c r="H12310">
        <v>74940</v>
      </c>
      <c r="I12310">
        <v>79800</v>
      </c>
      <c r="J12310">
        <v>84600</v>
      </c>
      <c r="K12310" t="s">
        <v>3100</v>
      </c>
      <c r="L12310">
        <v>1</v>
      </c>
      <c r="M12310">
        <v>60</v>
      </c>
      <c r="N12310" t="s">
        <v>430</v>
      </c>
    </row>
    <row r="12311" spans="1:14" x14ac:dyDescent="0.2">
      <c r="A12311" t="s">
        <v>18070</v>
      </c>
      <c r="B12311">
        <v>42300</v>
      </c>
      <c r="C12311">
        <v>48360</v>
      </c>
      <c r="D12311">
        <v>54420</v>
      </c>
      <c r="E12311">
        <v>60420</v>
      </c>
      <c r="F12311">
        <v>65280</v>
      </c>
      <c r="G12311">
        <v>70140</v>
      </c>
      <c r="H12311">
        <v>74940</v>
      </c>
      <c r="I12311">
        <v>79800</v>
      </c>
      <c r="J12311">
        <v>84600</v>
      </c>
      <c r="K12311" t="s">
        <v>3100</v>
      </c>
      <c r="L12311">
        <v>1</v>
      </c>
      <c r="M12311">
        <v>60</v>
      </c>
      <c r="N12311" t="s">
        <v>431</v>
      </c>
    </row>
    <row r="12312" spans="1:14" x14ac:dyDescent="0.2">
      <c r="A12312" t="s">
        <v>18071</v>
      </c>
      <c r="B12312">
        <v>42300</v>
      </c>
      <c r="C12312">
        <v>48360</v>
      </c>
      <c r="D12312">
        <v>54420</v>
      </c>
      <c r="E12312">
        <v>60420</v>
      </c>
      <c r="F12312">
        <v>65280</v>
      </c>
      <c r="G12312">
        <v>70140</v>
      </c>
      <c r="H12312">
        <v>74940</v>
      </c>
      <c r="I12312">
        <v>79800</v>
      </c>
      <c r="J12312">
        <v>84600</v>
      </c>
      <c r="K12312" t="s">
        <v>3100</v>
      </c>
      <c r="L12312">
        <v>1</v>
      </c>
      <c r="M12312">
        <v>60</v>
      </c>
      <c r="N12312" t="s">
        <v>432</v>
      </c>
    </row>
    <row r="12313" spans="1:14" x14ac:dyDescent="0.2">
      <c r="A12313" t="s">
        <v>18072</v>
      </c>
      <c r="B12313">
        <v>42300</v>
      </c>
      <c r="C12313">
        <v>48360</v>
      </c>
      <c r="D12313">
        <v>54420</v>
      </c>
      <c r="E12313">
        <v>60420</v>
      </c>
      <c r="F12313">
        <v>65280</v>
      </c>
      <c r="G12313">
        <v>70140</v>
      </c>
      <c r="H12313">
        <v>74940</v>
      </c>
      <c r="I12313">
        <v>79800</v>
      </c>
      <c r="J12313">
        <v>84600</v>
      </c>
      <c r="K12313" t="s">
        <v>3100</v>
      </c>
      <c r="L12313">
        <v>1</v>
      </c>
      <c r="M12313">
        <v>60</v>
      </c>
      <c r="N12313" t="s">
        <v>433</v>
      </c>
    </row>
    <row r="12314" spans="1:14" x14ac:dyDescent="0.2">
      <c r="A12314" t="s">
        <v>18073</v>
      </c>
      <c r="B12314">
        <v>42300</v>
      </c>
      <c r="C12314">
        <v>48360</v>
      </c>
      <c r="D12314">
        <v>54420</v>
      </c>
      <c r="E12314">
        <v>60420</v>
      </c>
      <c r="F12314">
        <v>65280</v>
      </c>
      <c r="G12314">
        <v>70140</v>
      </c>
      <c r="H12314">
        <v>74940</v>
      </c>
      <c r="I12314">
        <v>79800</v>
      </c>
      <c r="J12314">
        <v>84600</v>
      </c>
      <c r="K12314" t="s">
        <v>3100</v>
      </c>
      <c r="L12314">
        <v>1</v>
      </c>
      <c r="M12314">
        <v>60</v>
      </c>
      <c r="N12314" t="s">
        <v>434</v>
      </c>
    </row>
    <row r="12315" spans="1:14" x14ac:dyDescent="0.2">
      <c r="A12315" t="s">
        <v>18074</v>
      </c>
      <c r="B12315">
        <v>42300</v>
      </c>
      <c r="C12315">
        <v>48360</v>
      </c>
      <c r="D12315">
        <v>54420</v>
      </c>
      <c r="E12315">
        <v>60420</v>
      </c>
      <c r="F12315">
        <v>65280</v>
      </c>
      <c r="G12315">
        <v>70140</v>
      </c>
      <c r="H12315">
        <v>74940</v>
      </c>
      <c r="I12315">
        <v>79800</v>
      </c>
      <c r="J12315">
        <v>84600</v>
      </c>
      <c r="K12315" t="s">
        <v>3100</v>
      </c>
      <c r="L12315">
        <v>1</v>
      </c>
      <c r="M12315">
        <v>60</v>
      </c>
      <c r="N12315" t="s">
        <v>435</v>
      </c>
    </row>
    <row r="12316" spans="1:14" x14ac:dyDescent="0.2">
      <c r="A12316" t="s">
        <v>18075</v>
      </c>
      <c r="B12316">
        <v>42300</v>
      </c>
      <c r="C12316">
        <v>48360</v>
      </c>
      <c r="D12316">
        <v>54420</v>
      </c>
      <c r="E12316">
        <v>60420</v>
      </c>
      <c r="F12316">
        <v>65280</v>
      </c>
      <c r="G12316">
        <v>70140</v>
      </c>
      <c r="H12316">
        <v>74940</v>
      </c>
      <c r="I12316">
        <v>79800</v>
      </c>
      <c r="J12316">
        <v>84600</v>
      </c>
      <c r="K12316" t="s">
        <v>3100</v>
      </c>
      <c r="L12316">
        <v>1</v>
      </c>
      <c r="M12316">
        <v>60</v>
      </c>
      <c r="N12316" t="s">
        <v>436</v>
      </c>
    </row>
    <row r="12317" spans="1:14" x14ac:dyDescent="0.2">
      <c r="A12317" t="s">
        <v>18076</v>
      </c>
      <c r="B12317">
        <v>42300</v>
      </c>
      <c r="C12317">
        <v>48360</v>
      </c>
      <c r="D12317">
        <v>54420</v>
      </c>
      <c r="E12317">
        <v>60420</v>
      </c>
      <c r="F12317">
        <v>65280</v>
      </c>
      <c r="G12317">
        <v>70140</v>
      </c>
      <c r="H12317">
        <v>74940</v>
      </c>
      <c r="I12317">
        <v>79800</v>
      </c>
      <c r="J12317">
        <v>84600</v>
      </c>
      <c r="K12317" t="s">
        <v>3100</v>
      </c>
      <c r="L12317">
        <v>1</v>
      </c>
      <c r="M12317">
        <v>60</v>
      </c>
      <c r="N12317" t="s">
        <v>437</v>
      </c>
    </row>
    <row r="12318" spans="1:14" x14ac:dyDescent="0.2">
      <c r="A12318" t="s">
        <v>18077</v>
      </c>
      <c r="B12318">
        <v>42300</v>
      </c>
      <c r="C12318">
        <v>48360</v>
      </c>
      <c r="D12318">
        <v>54420</v>
      </c>
      <c r="E12318">
        <v>60420</v>
      </c>
      <c r="F12318">
        <v>65280</v>
      </c>
      <c r="G12318">
        <v>70140</v>
      </c>
      <c r="H12318">
        <v>74940</v>
      </c>
      <c r="I12318">
        <v>79800</v>
      </c>
      <c r="J12318">
        <v>84600</v>
      </c>
      <c r="K12318" t="s">
        <v>3100</v>
      </c>
      <c r="L12318">
        <v>1</v>
      </c>
      <c r="M12318">
        <v>60</v>
      </c>
      <c r="N12318" t="s">
        <v>438</v>
      </c>
    </row>
    <row r="12319" spans="1:14" x14ac:dyDescent="0.2">
      <c r="A12319" t="s">
        <v>18078</v>
      </c>
      <c r="B12319">
        <v>42000</v>
      </c>
      <c r="C12319">
        <v>48000</v>
      </c>
      <c r="D12319">
        <v>54000</v>
      </c>
      <c r="E12319">
        <v>60000</v>
      </c>
      <c r="F12319">
        <v>64800</v>
      </c>
      <c r="G12319">
        <v>69600</v>
      </c>
      <c r="H12319">
        <v>74400</v>
      </c>
      <c r="I12319">
        <v>79200</v>
      </c>
      <c r="J12319">
        <v>84000</v>
      </c>
      <c r="K12319" t="s">
        <v>3100</v>
      </c>
      <c r="L12319">
        <v>3</v>
      </c>
      <c r="M12319">
        <v>60</v>
      </c>
      <c r="N12319" t="s">
        <v>439</v>
      </c>
    </row>
    <row r="12320" spans="1:14" x14ac:dyDescent="0.2">
      <c r="A12320" t="s">
        <v>18079</v>
      </c>
      <c r="B12320">
        <v>42000</v>
      </c>
      <c r="C12320">
        <v>48000</v>
      </c>
      <c r="D12320">
        <v>54000</v>
      </c>
      <c r="E12320">
        <v>60000</v>
      </c>
      <c r="F12320">
        <v>64800</v>
      </c>
      <c r="G12320">
        <v>69600</v>
      </c>
      <c r="H12320">
        <v>74400</v>
      </c>
      <c r="I12320">
        <v>79200</v>
      </c>
      <c r="J12320">
        <v>84000</v>
      </c>
      <c r="K12320" t="s">
        <v>3100</v>
      </c>
      <c r="L12320">
        <v>3</v>
      </c>
      <c r="M12320">
        <v>60</v>
      </c>
      <c r="N12320" t="s">
        <v>440</v>
      </c>
    </row>
    <row r="12321" spans="1:14" x14ac:dyDescent="0.2">
      <c r="A12321" t="s">
        <v>18080</v>
      </c>
      <c r="B12321">
        <v>42000</v>
      </c>
      <c r="C12321">
        <v>48000</v>
      </c>
      <c r="D12321">
        <v>54000</v>
      </c>
      <c r="E12321">
        <v>60000</v>
      </c>
      <c r="F12321">
        <v>64800</v>
      </c>
      <c r="G12321">
        <v>69600</v>
      </c>
      <c r="H12321">
        <v>74400</v>
      </c>
      <c r="I12321">
        <v>79200</v>
      </c>
      <c r="J12321">
        <v>84000</v>
      </c>
      <c r="K12321" t="s">
        <v>3100</v>
      </c>
      <c r="L12321">
        <v>3</v>
      </c>
      <c r="M12321">
        <v>60</v>
      </c>
      <c r="N12321" t="s">
        <v>441</v>
      </c>
    </row>
    <row r="12322" spans="1:14" x14ac:dyDescent="0.2">
      <c r="A12322" t="s">
        <v>18081</v>
      </c>
      <c r="B12322">
        <v>42000</v>
      </c>
      <c r="C12322">
        <v>48000</v>
      </c>
      <c r="D12322">
        <v>54000</v>
      </c>
      <c r="E12322">
        <v>60000</v>
      </c>
      <c r="F12322">
        <v>64800</v>
      </c>
      <c r="G12322">
        <v>69600</v>
      </c>
      <c r="H12322">
        <v>74400</v>
      </c>
      <c r="I12322">
        <v>79200</v>
      </c>
      <c r="J12322">
        <v>84000</v>
      </c>
      <c r="K12322" t="s">
        <v>3100</v>
      </c>
      <c r="L12322">
        <v>3</v>
      </c>
      <c r="M12322">
        <v>60</v>
      </c>
      <c r="N12322" t="s">
        <v>442</v>
      </c>
    </row>
    <row r="12323" spans="1:14" x14ac:dyDescent="0.2">
      <c r="A12323" t="s">
        <v>18082</v>
      </c>
      <c r="B12323">
        <v>42000</v>
      </c>
      <c r="C12323">
        <v>48000</v>
      </c>
      <c r="D12323">
        <v>54000</v>
      </c>
      <c r="E12323">
        <v>60000</v>
      </c>
      <c r="F12323">
        <v>64800</v>
      </c>
      <c r="G12323">
        <v>69600</v>
      </c>
      <c r="H12323">
        <v>74400</v>
      </c>
      <c r="I12323">
        <v>79200</v>
      </c>
      <c r="J12323">
        <v>84000</v>
      </c>
      <c r="K12323" t="s">
        <v>3100</v>
      </c>
      <c r="L12323">
        <v>3</v>
      </c>
      <c r="M12323">
        <v>60</v>
      </c>
      <c r="N12323" t="s">
        <v>443</v>
      </c>
    </row>
    <row r="12324" spans="1:14" x14ac:dyDescent="0.2">
      <c r="A12324" t="s">
        <v>18083</v>
      </c>
      <c r="B12324">
        <v>42000</v>
      </c>
      <c r="C12324">
        <v>48000</v>
      </c>
      <c r="D12324">
        <v>54000</v>
      </c>
      <c r="E12324">
        <v>60000</v>
      </c>
      <c r="F12324">
        <v>64800</v>
      </c>
      <c r="G12324">
        <v>69600</v>
      </c>
      <c r="H12324">
        <v>74400</v>
      </c>
      <c r="I12324">
        <v>79200</v>
      </c>
      <c r="J12324">
        <v>84000</v>
      </c>
      <c r="K12324" t="s">
        <v>3100</v>
      </c>
      <c r="L12324">
        <v>3</v>
      </c>
      <c r="M12324">
        <v>60</v>
      </c>
      <c r="N12324" t="s">
        <v>444</v>
      </c>
    </row>
    <row r="12325" spans="1:14" x14ac:dyDescent="0.2">
      <c r="A12325" t="s">
        <v>18084</v>
      </c>
      <c r="B12325">
        <v>42000</v>
      </c>
      <c r="C12325">
        <v>48000</v>
      </c>
      <c r="D12325">
        <v>54000</v>
      </c>
      <c r="E12325">
        <v>60000</v>
      </c>
      <c r="F12325">
        <v>64800</v>
      </c>
      <c r="G12325">
        <v>69600</v>
      </c>
      <c r="H12325">
        <v>74400</v>
      </c>
      <c r="I12325">
        <v>79200</v>
      </c>
      <c r="J12325">
        <v>84000</v>
      </c>
      <c r="K12325" t="s">
        <v>3100</v>
      </c>
      <c r="L12325">
        <v>3</v>
      </c>
      <c r="M12325">
        <v>60</v>
      </c>
      <c r="N12325" t="s">
        <v>445</v>
      </c>
    </row>
    <row r="12326" spans="1:14" x14ac:dyDescent="0.2">
      <c r="A12326" t="s">
        <v>18085</v>
      </c>
      <c r="B12326">
        <v>42000</v>
      </c>
      <c r="C12326">
        <v>48000</v>
      </c>
      <c r="D12326">
        <v>54000</v>
      </c>
      <c r="E12326">
        <v>60000</v>
      </c>
      <c r="F12326">
        <v>64800</v>
      </c>
      <c r="G12326">
        <v>69600</v>
      </c>
      <c r="H12326">
        <v>74400</v>
      </c>
      <c r="I12326">
        <v>79200</v>
      </c>
      <c r="J12326">
        <v>84000</v>
      </c>
      <c r="K12326" t="s">
        <v>3100</v>
      </c>
      <c r="L12326">
        <v>3</v>
      </c>
      <c r="M12326">
        <v>60</v>
      </c>
      <c r="N12326" t="s">
        <v>446</v>
      </c>
    </row>
    <row r="12327" spans="1:14" x14ac:dyDescent="0.2">
      <c r="A12327" t="s">
        <v>18086</v>
      </c>
      <c r="B12327">
        <v>42000</v>
      </c>
      <c r="C12327">
        <v>48000</v>
      </c>
      <c r="D12327">
        <v>54000</v>
      </c>
      <c r="E12327">
        <v>60000</v>
      </c>
      <c r="F12327">
        <v>64800</v>
      </c>
      <c r="G12327">
        <v>69600</v>
      </c>
      <c r="H12327">
        <v>74400</v>
      </c>
      <c r="I12327">
        <v>79200</v>
      </c>
      <c r="J12327">
        <v>84000</v>
      </c>
      <c r="K12327" t="s">
        <v>3100</v>
      </c>
      <c r="L12327">
        <v>3</v>
      </c>
      <c r="M12327">
        <v>60</v>
      </c>
      <c r="N12327" t="s">
        <v>447</v>
      </c>
    </row>
    <row r="12328" spans="1:14" x14ac:dyDescent="0.2">
      <c r="A12328" t="s">
        <v>18087</v>
      </c>
      <c r="B12328">
        <v>42000</v>
      </c>
      <c r="C12328">
        <v>48000</v>
      </c>
      <c r="D12328">
        <v>54000</v>
      </c>
      <c r="E12328">
        <v>60000</v>
      </c>
      <c r="F12328">
        <v>64800</v>
      </c>
      <c r="G12328">
        <v>69600</v>
      </c>
      <c r="H12328">
        <v>74400</v>
      </c>
      <c r="I12328">
        <v>79200</v>
      </c>
      <c r="J12328">
        <v>84000</v>
      </c>
      <c r="K12328" t="s">
        <v>3100</v>
      </c>
      <c r="L12328">
        <v>3</v>
      </c>
      <c r="M12328">
        <v>60</v>
      </c>
      <c r="N12328" t="s">
        <v>448</v>
      </c>
    </row>
    <row r="12329" spans="1:14" x14ac:dyDescent="0.2">
      <c r="A12329" t="s">
        <v>18088</v>
      </c>
      <c r="B12329">
        <v>42000</v>
      </c>
      <c r="C12329">
        <v>48000</v>
      </c>
      <c r="D12329">
        <v>54000</v>
      </c>
      <c r="E12329">
        <v>60000</v>
      </c>
      <c r="F12329">
        <v>64800</v>
      </c>
      <c r="G12329">
        <v>69600</v>
      </c>
      <c r="H12329">
        <v>74400</v>
      </c>
      <c r="I12329">
        <v>79200</v>
      </c>
      <c r="J12329">
        <v>84000</v>
      </c>
      <c r="K12329" t="s">
        <v>3100</v>
      </c>
      <c r="L12329">
        <v>3</v>
      </c>
      <c r="M12329">
        <v>60</v>
      </c>
      <c r="N12329" t="s">
        <v>449</v>
      </c>
    </row>
    <row r="12330" spans="1:14" x14ac:dyDescent="0.2">
      <c r="A12330" t="s">
        <v>18089</v>
      </c>
      <c r="B12330">
        <v>42000</v>
      </c>
      <c r="C12330">
        <v>48000</v>
      </c>
      <c r="D12330">
        <v>54000</v>
      </c>
      <c r="E12330">
        <v>60000</v>
      </c>
      <c r="F12330">
        <v>64800</v>
      </c>
      <c r="G12330">
        <v>69600</v>
      </c>
      <c r="H12330">
        <v>74400</v>
      </c>
      <c r="I12330">
        <v>79200</v>
      </c>
      <c r="J12330">
        <v>84000</v>
      </c>
      <c r="K12330" t="s">
        <v>3100</v>
      </c>
      <c r="L12330">
        <v>3</v>
      </c>
      <c r="M12330">
        <v>60</v>
      </c>
      <c r="N12330" t="s">
        <v>450</v>
      </c>
    </row>
    <row r="12331" spans="1:14" x14ac:dyDescent="0.2">
      <c r="A12331" t="s">
        <v>18090</v>
      </c>
      <c r="B12331">
        <v>42000</v>
      </c>
      <c r="C12331">
        <v>48000</v>
      </c>
      <c r="D12331">
        <v>54000</v>
      </c>
      <c r="E12331">
        <v>60000</v>
      </c>
      <c r="F12331">
        <v>64800</v>
      </c>
      <c r="G12331">
        <v>69600</v>
      </c>
      <c r="H12331">
        <v>74400</v>
      </c>
      <c r="I12331">
        <v>79200</v>
      </c>
      <c r="J12331">
        <v>84000</v>
      </c>
      <c r="K12331" t="s">
        <v>3100</v>
      </c>
      <c r="L12331">
        <v>3</v>
      </c>
      <c r="M12331">
        <v>60</v>
      </c>
      <c r="N12331" t="s">
        <v>451</v>
      </c>
    </row>
    <row r="12332" spans="1:14" x14ac:dyDescent="0.2">
      <c r="A12332" t="s">
        <v>18091</v>
      </c>
      <c r="B12332">
        <v>42000</v>
      </c>
      <c r="C12332">
        <v>48000</v>
      </c>
      <c r="D12332">
        <v>54000</v>
      </c>
      <c r="E12332">
        <v>60000</v>
      </c>
      <c r="F12332">
        <v>64800</v>
      </c>
      <c r="G12332">
        <v>69600</v>
      </c>
      <c r="H12332">
        <v>74400</v>
      </c>
      <c r="I12332">
        <v>79200</v>
      </c>
      <c r="J12332">
        <v>84000</v>
      </c>
      <c r="K12332" t="s">
        <v>3100</v>
      </c>
      <c r="L12332">
        <v>3</v>
      </c>
      <c r="M12332">
        <v>60</v>
      </c>
      <c r="N12332" t="s">
        <v>452</v>
      </c>
    </row>
    <row r="12333" spans="1:14" x14ac:dyDescent="0.2">
      <c r="A12333" t="s">
        <v>18092</v>
      </c>
      <c r="B12333">
        <v>42000</v>
      </c>
      <c r="C12333">
        <v>48000</v>
      </c>
      <c r="D12333">
        <v>54000</v>
      </c>
      <c r="E12333">
        <v>60000</v>
      </c>
      <c r="F12333">
        <v>64800</v>
      </c>
      <c r="G12333">
        <v>69600</v>
      </c>
      <c r="H12333">
        <v>74400</v>
      </c>
      <c r="I12333">
        <v>79200</v>
      </c>
      <c r="J12333">
        <v>84000</v>
      </c>
      <c r="K12333" t="s">
        <v>3100</v>
      </c>
      <c r="L12333">
        <v>3</v>
      </c>
      <c r="M12333">
        <v>60</v>
      </c>
      <c r="N12333" t="s">
        <v>453</v>
      </c>
    </row>
    <row r="12334" spans="1:14" x14ac:dyDescent="0.2">
      <c r="A12334" t="s">
        <v>18093</v>
      </c>
      <c r="B12334">
        <v>42000</v>
      </c>
      <c r="C12334">
        <v>48000</v>
      </c>
      <c r="D12334">
        <v>54000</v>
      </c>
      <c r="E12334">
        <v>60000</v>
      </c>
      <c r="F12334">
        <v>64800</v>
      </c>
      <c r="G12334">
        <v>69600</v>
      </c>
      <c r="H12334">
        <v>74400</v>
      </c>
      <c r="I12334">
        <v>79200</v>
      </c>
      <c r="J12334">
        <v>84000</v>
      </c>
      <c r="K12334" t="s">
        <v>3100</v>
      </c>
      <c r="L12334">
        <v>3</v>
      </c>
      <c r="M12334">
        <v>60</v>
      </c>
      <c r="N12334" t="s">
        <v>454</v>
      </c>
    </row>
    <row r="12335" spans="1:14" x14ac:dyDescent="0.2">
      <c r="A12335" t="s">
        <v>18094</v>
      </c>
      <c r="B12335">
        <v>42000</v>
      </c>
      <c r="C12335">
        <v>48000</v>
      </c>
      <c r="D12335">
        <v>54000</v>
      </c>
      <c r="E12335">
        <v>60000</v>
      </c>
      <c r="F12335">
        <v>64800</v>
      </c>
      <c r="G12335">
        <v>69600</v>
      </c>
      <c r="H12335">
        <v>74400</v>
      </c>
      <c r="I12335">
        <v>79200</v>
      </c>
      <c r="J12335">
        <v>84000</v>
      </c>
      <c r="K12335" t="s">
        <v>3100</v>
      </c>
      <c r="L12335">
        <v>3</v>
      </c>
      <c r="M12335">
        <v>60</v>
      </c>
      <c r="N12335" t="s">
        <v>455</v>
      </c>
    </row>
    <row r="12336" spans="1:14" x14ac:dyDescent="0.2">
      <c r="A12336" t="s">
        <v>18095</v>
      </c>
      <c r="B12336">
        <v>42000</v>
      </c>
      <c r="C12336">
        <v>48000</v>
      </c>
      <c r="D12336">
        <v>54000</v>
      </c>
      <c r="E12336">
        <v>60000</v>
      </c>
      <c r="F12336">
        <v>64800</v>
      </c>
      <c r="G12336">
        <v>69600</v>
      </c>
      <c r="H12336">
        <v>74400</v>
      </c>
      <c r="I12336">
        <v>79200</v>
      </c>
      <c r="J12336">
        <v>84000</v>
      </c>
      <c r="K12336" t="s">
        <v>3100</v>
      </c>
      <c r="L12336">
        <v>3</v>
      </c>
      <c r="M12336">
        <v>60</v>
      </c>
      <c r="N12336" t="s">
        <v>456</v>
      </c>
    </row>
    <row r="12337" spans="1:14" x14ac:dyDescent="0.2">
      <c r="A12337" t="s">
        <v>18096</v>
      </c>
      <c r="B12337">
        <v>42000</v>
      </c>
      <c r="C12337">
        <v>48000</v>
      </c>
      <c r="D12337">
        <v>54000</v>
      </c>
      <c r="E12337">
        <v>60000</v>
      </c>
      <c r="F12337">
        <v>64800</v>
      </c>
      <c r="G12337">
        <v>69600</v>
      </c>
      <c r="H12337">
        <v>74400</v>
      </c>
      <c r="I12337">
        <v>79200</v>
      </c>
      <c r="J12337">
        <v>84000</v>
      </c>
      <c r="K12337" t="s">
        <v>3100</v>
      </c>
      <c r="L12337">
        <v>3</v>
      </c>
      <c r="M12337">
        <v>60</v>
      </c>
      <c r="N12337" t="s">
        <v>457</v>
      </c>
    </row>
    <row r="12338" spans="1:14" x14ac:dyDescent="0.2">
      <c r="A12338" t="s">
        <v>18097</v>
      </c>
      <c r="B12338">
        <v>42000</v>
      </c>
      <c r="C12338">
        <v>48000</v>
      </c>
      <c r="D12338">
        <v>54000</v>
      </c>
      <c r="E12338">
        <v>60000</v>
      </c>
      <c r="F12338">
        <v>64800</v>
      </c>
      <c r="G12338">
        <v>69600</v>
      </c>
      <c r="H12338">
        <v>74400</v>
      </c>
      <c r="I12338">
        <v>79200</v>
      </c>
      <c r="J12338">
        <v>84000</v>
      </c>
      <c r="K12338" t="s">
        <v>3100</v>
      </c>
      <c r="L12338">
        <v>5</v>
      </c>
      <c r="M12338">
        <v>60</v>
      </c>
      <c r="N12338" t="s">
        <v>458</v>
      </c>
    </row>
    <row r="12339" spans="1:14" x14ac:dyDescent="0.2">
      <c r="A12339" t="s">
        <v>18098</v>
      </c>
      <c r="B12339">
        <v>42000</v>
      </c>
      <c r="C12339">
        <v>48000</v>
      </c>
      <c r="D12339">
        <v>54000</v>
      </c>
      <c r="E12339">
        <v>60000</v>
      </c>
      <c r="F12339">
        <v>64800</v>
      </c>
      <c r="G12339">
        <v>69600</v>
      </c>
      <c r="H12339">
        <v>74400</v>
      </c>
      <c r="I12339">
        <v>79200</v>
      </c>
      <c r="J12339">
        <v>84000</v>
      </c>
      <c r="K12339" t="s">
        <v>3100</v>
      </c>
      <c r="L12339">
        <v>5</v>
      </c>
      <c r="M12339">
        <v>60</v>
      </c>
      <c r="N12339" t="s">
        <v>459</v>
      </c>
    </row>
    <row r="12340" spans="1:14" x14ac:dyDescent="0.2">
      <c r="A12340" t="s">
        <v>18099</v>
      </c>
      <c r="B12340">
        <v>42000</v>
      </c>
      <c r="C12340">
        <v>48000</v>
      </c>
      <c r="D12340">
        <v>54000</v>
      </c>
      <c r="E12340">
        <v>60000</v>
      </c>
      <c r="F12340">
        <v>64800</v>
      </c>
      <c r="G12340">
        <v>69600</v>
      </c>
      <c r="H12340">
        <v>74400</v>
      </c>
      <c r="I12340">
        <v>79200</v>
      </c>
      <c r="J12340">
        <v>84000</v>
      </c>
      <c r="K12340" t="s">
        <v>3100</v>
      </c>
      <c r="L12340">
        <v>5</v>
      </c>
      <c r="M12340">
        <v>60</v>
      </c>
      <c r="N12340" t="s">
        <v>460</v>
      </c>
    </row>
    <row r="12341" spans="1:14" x14ac:dyDescent="0.2">
      <c r="A12341" t="s">
        <v>18100</v>
      </c>
      <c r="B12341">
        <v>42000</v>
      </c>
      <c r="C12341">
        <v>48000</v>
      </c>
      <c r="D12341">
        <v>54000</v>
      </c>
      <c r="E12341">
        <v>60000</v>
      </c>
      <c r="F12341">
        <v>64800</v>
      </c>
      <c r="G12341">
        <v>69600</v>
      </c>
      <c r="H12341">
        <v>74400</v>
      </c>
      <c r="I12341">
        <v>79200</v>
      </c>
      <c r="J12341">
        <v>84000</v>
      </c>
      <c r="K12341" t="s">
        <v>3100</v>
      </c>
      <c r="L12341">
        <v>5</v>
      </c>
      <c r="M12341">
        <v>60</v>
      </c>
      <c r="N12341" t="s">
        <v>461</v>
      </c>
    </row>
    <row r="12342" spans="1:14" x14ac:dyDescent="0.2">
      <c r="A12342" t="s">
        <v>18101</v>
      </c>
      <c r="B12342">
        <v>42000</v>
      </c>
      <c r="C12342">
        <v>48000</v>
      </c>
      <c r="D12342">
        <v>54000</v>
      </c>
      <c r="E12342">
        <v>60000</v>
      </c>
      <c r="F12342">
        <v>64800</v>
      </c>
      <c r="G12342">
        <v>69600</v>
      </c>
      <c r="H12342">
        <v>74400</v>
      </c>
      <c r="I12342">
        <v>79200</v>
      </c>
      <c r="J12342">
        <v>84000</v>
      </c>
      <c r="K12342" t="s">
        <v>3100</v>
      </c>
      <c r="L12342">
        <v>5</v>
      </c>
      <c r="M12342">
        <v>60</v>
      </c>
      <c r="N12342" t="s">
        <v>462</v>
      </c>
    </row>
    <row r="12343" spans="1:14" x14ac:dyDescent="0.2">
      <c r="A12343" t="s">
        <v>18102</v>
      </c>
      <c r="B12343">
        <v>42000</v>
      </c>
      <c r="C12343">
        <v>48000</v>
      </c>
      <c r="D12343">
        <v>54000</v>
      </c>
      <c r="E12343">
        <v>60000</v>
      </c>
      <c r="F12343">
        <v>64800</v>
      </c>
      <c r="G12343">
        <v>69600</v>
      </c>
      <c r="H12343">
        <v>74400</v>
      </c>
      <c r="I12343">
        <v>79200</v>
      </c>
      <c r="J12343">
        <v>84000</v>
      </c>
      <c r="K12343" t="s">
        <v>3100</v>
      </c>
      <c r="L12343">
        <v>5</v>
      </c>
      <c r="M12343">
        <v>60</v>
      </c>
      <c r="N12343" t="s">
        <v>463</v>
      </c>
    </row>
    <row r="12344" spans="1:14" x14ac:dyDescent="0.2">
      <c r="A12344" t="s">
        <v>18103</v>
      </c>
      <c r="B12344">
        <v>42000</v>
      </c>
      <c r="C12344">
        <v>48000</v>
      </c>
      <c r="D12344">
        <v>54000</v>
      </c>
      <c r="E12344">
        <v>60000</v>
      </c>
      <c r="F12344">
        <v>64800</v>
      </c>
      <c r="G12344">
        <v>69600</v>
      </c>
      <c r="H12344">
        <v>74400</v>
      </c>
      <c r="I12344">
        <v>79200</v>
      </c>
      <c r="J12344">
        <v>84000</v>
      </c>
      <c r="K12344" t="s">
        <v>3100</v>
      </c>
      <c r="L12344">
        <v>5</v>
      </c>
      <c r="M12344">
        <v>60</v>
      </c>
      <c r="N12344" t="s">
        <v>464</v>
      </c>
    </row>
    <row r="12345" spans="1:14" x14ac:dyDescent="0.2">
      <c r="A12345" t="s">
        <v>18104</v>
      </c>
      <c r="B12345">
        <v>42000</v>
      </c>
      <c r="C12345">
        <v>48000</v>
      </c>
      <c r="D12345">
        <v>54000</v>
      </c>
      <c r="E12345">
        <v>60000</v>
      </c>
      <c r="F12345">
        <v>64800</v>
      </c>
      <c r="G12345">
        <v>69600</v>
      </c>
      <c r="H12345">
        <v>74400</v>
      </c>
      <c r="I12345">
        <v>79200</v>
      </c>
      <c r="J12345">
        <v>84000</v>
      </c>
      <c r="K12345" t="s">
        <v>3100</v>
      </c>
      <c r="L12345">
        <v>5</v>
      </c>
      <c r="M12345">
        <v>60</v>
      </c>
      <c r="N12345" t="s">
        <v>465</v>
      </c>
    </row>
    <row r="12346" spans="1:14" x14ac:dyDescent="0.2">
      <c r="A12346" t="s">
        <v>18105</v>
      </c>
      <c r="B12346">
        <v>42000</v>
      </c>
      <c r="C12346">
        <v>48000</v>
      </c>
      <c r="D12346">
        <v>54000</v>
      </c>
      <c r="E12346">
        <v>60000</v>
      </c>
      <c r="F12346">
        <v>64800</v>
      </c>
      <c r="G12346">
        <v>69600</v>
      </c>
      <c r="H12346">
        <v>74400</v>
      </c>
      <c r="I12346">
        <v>79200</v>
      </c>
      <c r="J12346">
        <v>84000</v>
      </c>
      <c r="K12346" t="s">
        <v>3100</v>
      </c>
      <c r="L12346">
        <v>5</v>
      </c>
      <c r="M12346">
        <v>60</v>
      </c>
      <c r="N12346" t="s">
        <v>466</v>
      </c>
    </row>
    <row r="12347" spans="1:14" x14ac:dyDescent="0.2">
      <c r="A12347" t="s">
        <v>18106</v>
      </c>
      <c r="B12347">
        <v>42000</v>
      </c>
      <c r="C12347">
        <v>48000</v>
      </c>
      <c r="D12347">
        <v>54000</v>
      </c>
      <c r="E12347">
        <v>60000</v>
      </c>
      <c r="F12347">
        <v>64800</v>
      </c>
      <c r="G12347">
        <v>69600</v>
      </c>
      <c r="H12347">
        <v>74400</v>
      </c>
      <c r="I12347">
        <v>79200</v>
      </c>
      <c r="J12347">
        <v>84000</v>
      </c>
      <c r="K12347" t="s">
        <v>3100</v>
      </c>
      <c r="L12347">
        <v>5</v>
      </c>
      <c r="M12347">
        <v>60</v>
      </c>
      <c r="N12347" t="s">
        <v>467</v>
      </c>
    </row>
    <row r="12348" spans="1:14" x14ac:dyDescent="0.2">
      <c r="A12348" t="s">
        <v>18107</v>
      </c>
      <c r="B12348">
        <v>42000</v>
      </c>
      <c r="C12348">
        <v>48000</v>
      </c>
      <c r="D12348">
        <v>54000</v>
      </c>
      <c r="E12348">
        <v>60000</v>
      </c>
      <c r="F12348">
        <v>64800</v>
      </c>
      <c r="G12348">
        <v>69600</v>
      </c>
      <c r="H12348">
        <v>74400</v>
      </c>
      <c r="I12348">
        <v>79200</v>
      </c>
      <c r="J12348">
        <v>84000</v>
      </c>
      <c r="K12348" t="s">
        <v>3100</v>
      </c>
      <c r="L12348">
        <v>5</v>
      </c>
      <c r="M12348">
        <v>60</v>
      </c>
      <c r="N12348" t="s">
        <v>468</v>
      </c>
    </row>
    <row r="12349" spans="1:14" x14ac:dyDescent="0.2">
      <c r="A12349" t="s">
        <v>18108</v>
      </c>
      <c r="B12349">
        <v>42000</v>
      </c>
      <c r="C12349">
        <v>48000</v>
      </c>
      <c r="D12349">
        <v>54000</v>
      </c>
      <c r="E12349">
        <v>60000</v>
      </c>
      <c r="F12349">
        <v>64800</v>
      </c>
      <c r="G12349">
        <v>69600</v>
      </c>
      <c r="H12349">
        <v>74400</v>
      </c>
      <c r="I12349">
        <v>79200</v>
      </c>
      <c r="J12349">
        <v>84000</v>
      </c>
      <c r="K12349" t="s">
        <v>3100</v>
      </c>
      <c r="L12349">
        <v>5</v>
      </c>
      <c r="M12349">
        <v>60</v>
      </c>
      <c r="N12349" t="s">
        <v>469</v>
      </c>
    </row>
    <row r="12350" spans="1:14" x14ac:dyDescent="0.2">
      <c r="A12350" t="s">
        <v>18109</v>
      </c>
      <c r="B12350">
        <v>42000</v>
      </c>
      <c r="C12350">
        <v>48000</v>
      </c>
      <c r="D12350">
        <v>54000</v>
      </c>
      <c r="E12350">
        <v>60000</v>
      </c>
      <c r="F12350">
        <v>64800</v>
      </c>
      <c r="G12350">
        <v>69600</v>
      </c>
      <c r="H12350">
        <v>74400</v>
      </c>
      <c r="I12350">
        <v>79200</v>
      </c>
      <c r="J12350">
        <v>84000</v>
      </c>
      <c r="K12350" t="s">
        <v>3100</v>
      </c>
      <c r="L12350">
        <v>5</v>
      </c>
      <c r="M12350">
        <v>60</v>
      </c>
      <c r="N12350" t="s">
        <v>470</v>
      </c>
    </row>
    <row r="12351" spans="1:14" x14ac:dyDescent="0.2">
      <c r="A12351" t="s">
        <v>18110</v>
      </c>
      <c r="B12351">
        <v>42000</v>
      </c>
      <c r="C12351">
        <v>48000</v>
      </c>
      <c r="D12351">
        <v>54000</v>
      </c>
      <c r="E12351">
        <v>60000</v>
      </c>
      <c r="F12351">
        <v>64800</v>
      </c>
      <c r="G12351">
        <v>69600</v>
      </c>
      <c r="H12351">
        <v>74400</v>
      </c>
      <c r="I12351">
        <v>79200</v>
      </c>
      <c r="J12351">
        <v>84000</v>
      </c>
      <c r="K12351" t="s">
        <v>3100</v>
      </c>
      <c r="L12351">
        <v>5</v>
      </c>
      <c r="M12351">
        <v>60</v>
      </c>
      <c r="N12351" t="s">
        <v>471</v>
      </c>
    </row>
    <row r="12352" spans="1:14" x14ac:dyDescent="0.2">
      <c r="A12352" t="s">
        <v>18111</v>
      </c>
      <c r="B12352">
        <v>42000</v>
      </c>
      <c r="C12352">
        <v>48000</v>
      </c>
      <c r="D12352">
        <v>54000</v>
      </c>
      <c r="E12352">
        <v>60000</v>
      </c>
      <c r="F12352">
        <v>64800</v>
      </c>
      <c r="G12352">
        <v>69600</v>
      </c>
      <c r="H12352">
        <v>74400</v>
      </c>
      <c r="I12352">
        <v>79200</v>
      </c>
      <c r="J12352">
        <v>84000</v>
      </c>
      <c r="K12352" t="s">
        <v>3100</v>
      </c>
      <c r="L12352">
        <v>5</v>
      </c>
      <c r="M12352">
        <v>60</v>
      </c>
      <c r="N12352" t="s">
        <v>472</v>
      </c>
    </row>
    <row r="12353" spans="1:14" x14ac:dyDescent="0.2">
      <c r="A12353" t="s">
        <v>18112</v>
      </c>
      <c r="B12353">
        <v>42000</v>
      </c>
      <c r="C12353">
        <v>48000</v>
      </c>
      <c r="D12353">
        <v>54000</v>
      </c>
      <c r="E12353">
        <v>60000</v>
      </c>
      <c r="F12353">
        <v>64800</v>
      </c>
      <c r="G12353">
        <v>69600</v>
      </c>
      <c r="H12353">
        <v>74400</v>
      </c>
      <c r="I12353">
        <v>79200</v>
      </c>
      <c r="J12353">
        <v>84000</v>
      </c>
      <c r="K12353" t="s">
        <v>3100</v>
      </c>
      <c r="L12353">
        <v>5</v>
      </c>
      <c r="M12353">
        <v>60</v>
      </c>
      <c r="N12353" t="s">
        <v>473</v>
      </c>
    </row>
    <row r="12354" spans="1:14" x14ac:dyDescent="0.2">
      <c r="A12354" t="s">
        <v>18113</v>
      </c>
      <c r="B12354">
        <v>42000</v>
      </c>
      <c r="C12354">
        <v>48000</v>
      </c>
      <c r="D12354">
        <v>54000</v>
      </c>
      <c r="E12354">
        <v>60000</v>
      </c>
      <c r="F12354">
        <v>64800</v>
      </c>
      <c r="G12354">
        <v>69600</v>
      </c>
      <c r="H12354">
        <v>74400</v>
      </c>
      <c r="I12354">
        <v>79200</v>
      </c>
      <c r="J12354">
        <v>84000</v>
      </c>
      <c r="K12354" t="s">
        <v>3100</v>
      </c>
      <c r="L12354">
        <v>5</v>
      </c>
      <c r="M12354">
        <v>60</v>
      </c>
      <c r="N12354" t="s">
        <v>474</v>
      </c>
    </row>
    <row r="12355" spans="1:14" x14ac:dyDescent="0.2">
      <c r="A12355" t="s">
        <v>18114</v>
      </c>
      <c r="B12355">
        <v>42000</v>
      </c>
      <c r="C12355">
        <v>48000</v>
      </c>
      <c r="D12355">
        <v>54000</v>
      </c>
      <c r="E12355">
        <v>60000</v>
      </c>
      <c r="F12355">
        <v>64800</v>
      </c>
      <c r="G12355">
        <v>69600</v>
      </c>
      <c r="H12355">
        <v>74400</v>
      </c>
      <c r="I12355">
        <v>79200</v>
      </c>
      <c r="J12355">
        <v>84000</v>
      </c>
      <c r="K12355" t="s">
        <v>3100</v>
      </c>
      <c r="L12355">
        <v>5</v>
      </c>
      <c r="M12355">
        <v>60</v>
      </c>
      <c r="N12355" t="s">
        <v>475</v>
      </c>
    </row>
    <row r="12356" spans="1:14" x14ac:dyDescent="0.2">
      <c r="A12356" t="s">
        <v>18115</v>
      </c>
      <c r="B12356">
        <v>42000</v>
      </c>
      <c r="C12356">
        <v>48000</v>
      </c>
      <c r="D12356">
        <v>54000</v>
      </c>
      <c r="E12356">
        <v>60000</v>
      </c>
      <c r="F12356">
        <v>64800</v>
      </c>
      <c r="G12356">
        <v>69600</v>
      </c>
      <c r="H12356">
        <v>74400</v>
      </c>
      <c r="I12356">
        <v>79200</v>
      </c>
      <c r="J12356">
        <v>84000</v>
      </c>
      <c r="K12356" t="s">
        <v>3100</v>
      </c>
      <c r="L12356">
        <v>5</v>
      </c>
      <c r="M12356">
        <v>60</v>
      </c>
      <c r="N12356" t="s">
        <v>476</v>
      </c>
    </row>
    <row r="12357" spans="1:14" x14ac:dyDescent="0.2">
      <c r="A12357" t="s">
        <v>18116</v>
      </c>
      <c r="B12357">
        <v>42000</v>
      </c>
      <c r="C12357">
        <v>48000</v>
      </c>
      <c r="D12357">
        <v>54000</v>
      </c>
      <c r="E12357">
        <v>60000</v>
      </c>
      <c r="F12357">
        <v>64800</v>
      </c>
      <c r="G12357">
        <v>69600</v>
      </c>
      <c r="H12357">
        <v>74400</v>
      </c>
      <c r="I12357">
        <v>79200</v>
      </c>
      <c r="J12357">
        <v>84000</v>
      </c>
      <c r="K12357" t="s">
        <v>3100</v>
      </c>
      <c r="L12357">
        <v>5</v>
      </c>
      <c r="M12357">
        <v>60</v>
      </c>
      <c r="N12357" t="s">
        <v>477</v>
      </c>
    </row>
    <row r="12358" spans="1:14" x14ac:dyDescent="0.2">
      <c r="A12358" t="s">
        <v>18117</v>
      </c>
      <c r="B12358">
        <v>42000</v>
      </c>
      <c r="C12358">
        <v>48000</v>
      </c>
      <c r="D12358">
        <v>54000</v>
      </c>
      <c r="E12358">
        <v>60000</v>
      </c>
      <c r="F12358">
        <v>64800</v>
      </c>
      <c r="G12358">
        <v>69600</v>
      </c>
      <c r="H12358">
        <v>74400</v>
      </c>
      <c r="I12358">
        <v>79200</v>
      </c>
      <c r="J12358">
        <v>84000</v>
      </c>
      <c r="K12358" t="s">
        <v>3100</v>
      </c>
      <c r="L12358">
        <v>5</v>
      </c>
      <c r="M12358">
        <v>60</v>
      </c>
      <c r="N12358" t="s">
        <v>478</v>
      </c>
    </row>
    <row r="12359" spans="1:14" x14ac:dyDescent="0.2">
      <c r="A12359" t="s">
        <v>18118</v>
      </c>
      <c r="B12359">
        <v>42000</v>
      </c>
      <c r="C12359">
        <v>48000</v>
      </c>
      <c r="D12359">
        <v>54000</v>
      </c>
      <c r="E12359">
        <v>60000</v>
      </c>
      <c r="F12359">
        <v>64800</v>
      </c>
      <c r="G12359">
        <v>69600</v>
      </c>
      <c r="H12359">
        <v>74400</v>
      </c>
      <c r="I12359">
        <v>79200</v>
      </c>
      <c r="J12359">
        <v>84000</v>
      </c>
      <c r="K12359" t="s">
        <v>3100</v>
      </c>
      <c r="L12359">
        <v>5</v>
      </c>
      <c r="M12359">
        <v>60</v>
      </c>
      <c r="N12359" t="s">
        <v>479</v>
      </c>
    </row>
    <row r="12360" spans="1:14" x14ac:dyDescent="0.2">
      <c r="A12360" t="s">
        <v>18119</v>
      </c>
      <c r="B12360">
        <v>42000</v>
      </c>
      <c r="C12360">
        <v>48000</v>
      </c>
      <c r="D12360">
        <v>54000</v>
      </c>
      <c r="E12360">
        <v>60000</v>
      </c>
      <c r="F12360">
        <v>64800</v>
      </c>
      <c r="G12360">
        <v>69600</v>
      </c>
      <c r="H12360">
        <v>74400</v>
      </c>
      <c r="I12360">
        <v>79200</v>
      </c>
      <c r="J12360">
        <v>84000</v>
      </c>
      <c r="K12360" t="s">
        <v>3100</v>
      </c>
      <c r="L12360">
        <v>5</v>
      </c>
      <c r="M12360">
        <v>60</v>
      </c>
      <c r="N12360" t="s">
        <v>480</v>
      </c>
    </row>
    <row r="12361" spans="1:14" x14ac:dyDescent="0.2">
      <c r="A12361" t="s">
        <v>18120</v>
      </c>
      <c r="B12361">
        <v>42000</v>
      </c>
      <c r="C12361">
        <v>48000</v>
      </c>
      <c r="D12361">
        <v>54000</v>
      </c>
      <c r="E12361">
        <v>60000</v>
      </c>
      <c r="F12361">
        <v>64800</v>
      </c>
      <c r="G12361">
        <v>69600</v>
      </c>
      <c r="H12361">
        <v>74400</v>
      </c>
      <c r="I12361">
        <v>79200</v>
      </c>
      <c r="J12361">
        <v>84000</v>
      </c>
      <c r="K12361" t="s">
        <v>3100</v>
      </c>
      <c r="L12361">
        <v>7</v>
      </c>
      <c r="M12361">
        <v>60</v>
      </c>
      <c r="N12361" t="s">
        <v>481</v>
      </c>
    </row>
    <row r="12362" spans="1:14" x14ac:dyDescent="0.2">
      <c r="A12362" t="s">
        <v>18121</v>
      </c>
      <c r="B12362">
        <v>42000</v>
      </c>
      <c r="C12362">
        <v>48000</v>
      </c>
      <c r="D12362">
        <v>54000</v>
      </c>
      <c r="E12362">
        <v>60000</v>
      </c>
      <c r="F12362">
        <v>64800</v>
      </c>
      <c r="G12362">
        <v>69600</v>
      </c>
      <c r="H12362">
        <v>74400</v>
      </c>
      <c r="I12362">
        <v>79200</v>
      </c>
      <c r="J12362">
        <v>84000</v>
      </c>
      <c r="K12362" t="s">
        <v>3100</v>
      </c>
      <c r="L12362">
        <v>7</v>
      </c>
      <c r="M12362">
        <v>60</v>
      </c>
      <c r="N12362" t="s">
        <v>482</v>
      </c>
    </row>
    <row r="12363" spans="1:14" x14ac:dyDescent="0.2">
      <c r="A12363" t="s">
        <v>18122</v>
      </c>
      <c r="B12363">
        <v>42000</v>
      </c>
      <c r="C12363">
        <v>48000</v>
      </c>
      <c r="D12363">
        <v>54000</v>
      </c>
      <c r="E12363">
        <v>60000</v>
      </c>
      <c r="F12363">
        <v>64800</v>
      </c>
      <c r="G12363">
        <v>69600</v>
      </c>
      <c r="H12363">
        <v>74400</v>
      </c>
      <c r="I12363">
        <v>79200</v>
      </c>
      <c r="J12363">
        <v>84000</v>
      </c>
      <c r="K12363" t="s">
        <v>3100</v>
      </c>
      <c r="L12363">
        <v>7</v>
      </c>
      <c r="M12363">
        <v>60</v>
      </c>
      <c r="N12363" t="s">
        <v>483</v>
      </c>
    </row>
    <row r="12364" spans="1:14" x14ac:dyDescent="0.2">
      <c r="A12364" t="s">
        <v>18123</v>
      </c>
      <c r="B12364">
        <v>42000</v>
      </c>
      <c r="C12364">
        <v>48000</v>
      </c>
      <c r="D12364">
        <v>54000</v>
      </c>
      <c r="E12364">
        <v>60000</v>
      </c>
      <c r="F12364">
        <v>64800</v>
      </c>
      <c r="G12364">
        <v>69600</v>
      </c>
      <c r="H12364">
        <v>74400</v>
      </c>
      <c r="I12364">
        <v>79200</v>
      </c>
      <c r="J12364">
        <v>84000</v>
      </c>
      <c r="K12364" t="s">
        <v>3100</v>
      </c>
      <c r="L12364">
        <v>7</v>
      </c>
      <c r="M12364">
        <v>60</v>
      </c>
      <c r="N12364" t="s">
        <v>484</v>
      </c>
    </row>
    <row r="12365" spans="1:14" x14ac:dyDescent="0.2">
      <c r="A12365" t="s">
        <v>18124</v>
      </c>
      <c r="B12365">
        <v>42000</v>
      </c>
      <c r="C12365">
        <v>48000</v>
      </c>
      <c r="D12365">
        <v>54000</v>
      </c>
      <c r="E12365">
        <v>60000</v>
      </c>
      <c r="F12365">
        <v>64800</v>
      </c>
      <c r="G12365">
        <v>69600</v>
      </c>
      <c r="H12365">
        <v>74400</v>
      </c>
      <c r="I12365">
        <v>79200</v>
      </c>
      <c r="J12365">
        <v>84000</v>
      </c>
      <c r="K12365" t="s">
        <v>3100</v>
      </c>
      <c r="L12365">
        <v>7</v>
      </c>
      <c r="M12365">
        <v>60</v>
      </c>
      <c r="N12365" t="s">
        <v>485</v>
      </c>
    </row>
    <row r="12366" spans="1:14" x14ac:dyDescent="0.2">
      <c r="A12366" t="s">
        <v>18125</v>
      </c>
      <c r="B12366">
        <v>42000</v>
      </c>
      <c r="C12366">
        <v>48000</v>
      </c>
      <c r="D12366">
        <v>54000</v>
      </c>
      <c r="E12366">
        <v>60000</v>
      </c>
      <c r="F12366">
        <v>64800</v>
      </c>
      <c r="G12366">
        <v>69600</v>
      </c>
      <c r="H12366">
        <v>74400</v>
      </c>
      <c r="I12366">
        <v>79200</v>
      </c>
      <c r="J12366">
        <v>84000</v>
      </c>
      <c r="K12366" t="s">
        <v>3100</v>
      </c>
      <c r="L12366">
        <v>7</v>
      </c>
      <c r="M12366">
        <v>60</v>
      </c>
      <c r="N12366" t="s">
        <v>486</v>
      </c>
    </row>
    <row r="12367" spans="1:14" x14ac:dyDescent="0.2">
      <c r="A12367" t="s">
        <v>18126</v>
      </c>
      <c r="B12367">
        <v>42000</v>
      </c>
      <c r="C12367">
        <v>48000</v>
      </c>
      <c r="D12367">
        <v>54000</v>
      </c>
      <c r="E12367">
        <v>60000</v>
      </c>
      <c r="F12367">
        <v>64800</v>
      </c>
      <c r="G12367">
        <v>69600</v>
      </c>
      <c r="H12367">
        <v>74400</v>
      </c>
      <c r="I12367">
        <v>79200</v>
      </c>
      <c r="J12367">
        <v>84000</v>
      </c>
      <c r="K12367" t="s">
        <v>3100</v>
      </c>
      <c r="L12367">
        <v>7</v>
      </c>
      <c r="M12367">
        <v>60</v>
      </c>
      <c r="N12367" t="s">
        <v>487</v>
      </c>
    </row>
    <row r="12368" spans="1:14" x14ac:dyDescent="0.2">
      <c r="A12368" t="s">
        <v>18127</v>
      </c>
      <c r="B12368">
        <v>42000</v>
      </c>
      <c r="C12368">
        <v>48000</v>
      </c>
      <c r="D12368">
        <v>54000</v>
      </c>
      <c r="E12368">
        <v>60000</v>
      </c>
      <c r="F12368">
        <v>64800</v>
      </c>
      <c r="G12368">
        <v>69600</v>
      </c>
      <c r="H12368">
        <v>74400</v>
      </c>
      <c r="I12368">
        <v>79200</v>
      </c>
      <c r="J12368">
        <v>84000</v>
      </c>
      <c r="K12368" t="s">
        <v>3100</v>
      </c>
      <c r="L12368">
        <v>7</v>
      </c>
      <c r="M12368">
        <v>60</v>
      </c>
      <c r="N12368" t="s">
        <v>488</v>
      </c>
    </row>
    <row r="12369" spans="1:14" x14ac:dyDescent="0.2">
      <c r="A12369" t="s">
        <v>18128</v>
      </c>
      <c r="B12369">
        <v>42000</v>
      </c>
      <c r="C12369">
        <v>48000</v>
      </c>
      <c r="D12369">
        <v>54000</v>
      </c>
      <c r="E12369">
        <v>60000</v>
      </c>
      <c r="F12369">
        <v>64800</v>
      </c>
      <c r="G12369">
        <v>69600</v>
      </c>
      <c r="H12369">
        <v>74400</v>
      </c>
      <c r="I12369">
        <v>79200</v>
      </c>
      <c r="J12369">
        <v>84000</v>
      </c>
      <c r="K12369" t="s">
        <v>3100</v>
      </c>
      <c r="L12369">
        <v>7</v>
      </c>
      <c r="M12369">
        <v>60</v>
      </c>
      <c r="N12369" t="s">
        <v>489</v>
      </c>
    </row>
    <row r="12370" spans="1:14" x14ac:dyDescent="0.2">
      <c r="A12370" t="s">
        <v>18129</v>
      </c>
      <c r="B12370">
        <v>42000</v>
      </c>
      <c r="C12370">
        <v>48000</v>
      </c>
      <c r="D12370">
        <v>54000</v>
      </c>
      <c r="E12370">
        <v>60000</v>
      </c>
      <c r="F12370">
        <v>64800</v>
      </c>
      <c r="G12370">
        <v>69600</v>
      </c>
      <c r="H12370">
        <v>74400</v>
      </c>
      <c r="I12370">
        <v>79200</v>
      </c>
      <c r="J12370">
        <v>84000</v>
      </c>
      <c r="K12370" t="s">
        <v>3100</v>
      </c>
      <c r="L12370">
        <v>7</v>
      </c>
      <c r="M12370">
        <v>60</v>
      </c>
      <c r="N12370" t="s">
        <v>490</v>
      </c>
    </row>
    <row r="12371" spans="1:14" x14ac:dyDescent="0.2">
      <c r="A12371" t="s">
        <v>18130</v>
      </c>
      <c r="B12371">
        <v>42000</v>
      </c>
      <c r="C12371">
        <v>48000</v>
      </c>
      <c r="D12371">
        <v>54000</v>
      </c>
      <c r="E12371">
        <v>60000</v>
      </c>
      <c r="F12371">
        <v>64800</v>
      </c>
      <c r="G12371">
        <v>69600</v>
      </c>
      <c r="H12371">
        <v>74400</v>
      </c>
      <c r="I12371">
        <v>79200</v>
      </c>
      <c r="J12371">
        <v>84000</v>
      </c>
      <c r="K12371" t="s">
        <v>3100</v>
      </c>
      <c r="L12371">
        <v>7</v>
      </c>
      <c r="M12371">
        <v>60</v>
      </c>
      <c r="N12371" t="s">
        <v>491</v>
      </c>
    </row>
    <row r="12372" spans="1:14" x14ac:dyDescent="0.2">
      <c r="A12372" t="s">
        <v>18131</v>
      </c>
      <c r="B12372">
        <v>42000</v>
      </c>
      <c r="C12372">
        <v>48000</v>
      </c>
      <c r="D12372">
        <v>54000</v>
      </c>
      <c r="E12372">
        <v>60000</v>
      </c>
      <c r="F12372">
        <v>64800</v>
      </c>
      <c r="G12372">
        <v>69600</v>
      </c>
      <c r="H12372">
        <v>74400</v>
      </c>
      <c r="I12372">
        <v>79200</v>
      </c>
      <c r="J12372">
        <v>84000</v>
      </c>
      <c r="K12372" t="s">
        <v>3100</v>
      </c>
      <c r="L12372">
        <v>7</v>
      </c>
      <c r="M12372">
        <v>60</v>
      </c>
      <c r="N12372" t="s">
        <v>492</v>
      </c>
    </row>
    <row r="12373" spans="1:14" x14ac:dyDescent="0.2">
      <c r="A12373" t="s">
        <v>18132</v>
      </c>
      <c r="B12373">
        <v>42000</v>
      </c>
      <c r="C12373">
        <v>48000</v>
      </c>
      <c r="D12373">
        <v>54000</v>
      </c>
      <c r="E12373">
        <v>60000</v>
      </c>
      <c r="F12373">
        <v>64800</v>
      </c>
      <c r="G12373">
        <v>69600</v>
      </c>
      <c r="H12373">
        <v>74400</v>
      </c>
      <c r="I12373">
        <v>79200</v>
      </c>
      <c r="J12373">
        <v>84000</v>
      </c>
      <c r="K12373" t="s">
        <v>3100</v>
      </c>
      <c r="L12373">
        <v>7</v>
      </c>
      <c r="M12373">
        <v>60</v>
      </c>
      <c r="N12373" t="s">
        <v>493</v>
      </c>
    </row>
    <row r="12374" spans="1:14" x14ac:dyDescent="0.2">
      <c r="A12374" t="s">
        <v>18133</v>
      </c>
      <c r="B12374">
        <v>42000</v>
      </c>
      <c r="C12374">
        <v>48000</v>
      </c>
      <c r="D12374">
        <v>54000</v>
      </c>
      <c r="E12374">
        <v>60000</v>
      </c>
      <c r="F12374">
        <v>64800</v>
      </c>
      <c r="G12374">
        <v>69600</v>
      </c>
      <c r="H12374">
        <v>74400</v>
      </c>
      <c r="I12374">
        <v>79200</v>
      </c>
      <c r="J12374">
        <v>84000</v>
      </c>
      <c r="K12374" t="s">
        <v>3100</v>
      </c>
      <c r="L12374">
        <v>7</v>
      </c>
      <c r="M12374">
        <v>60</v>
      </c>
      <c r="N12374" t="s">
        <v>494</v>
      </c>
    </row>
    <row r="12375" spans="1:14" x14ac:dyDescent="0.2">
      <c r="A12375" t="s">
        <v>18134</v>
      </c>
      <c r="B12375">
        <v>42000</v>
      </c>
      <c r="C12375">
        <v>48000</v>
      </c>
      <c r="D12375">
        <v>54000</v>
      </c>
      <c r="E12375">
        <v>60000</v>
      </c>
      <c r="F12375">
        <v>64800</v>
      </c>
      <c r="G12375">
        <v>69600</v>
      </c>
      <c r="H12375">
        <v>74400</v>
      </c>
      <c r="I12375">
        <v>79200</v>
      </c>
      <c r="J12375">
        <v>84000</v>
      </c>
      <c r="K12375" t="s">
        <v>3100</v>
      </c>
      <c r="L12375">
        <v>7</v>
      </c>
      <c r="M12375">
        <v>60</v>
      </c>
      <c r="N12375" t="s">
        <v>495</v>
      </c>
    </row>
    <row r="12376" spans="1:14" x14ac:dyDescent="0.2">
      <c r="A12376" t="s">
        <v>18135</v>
      </c>
      <c r="B12376">
        <v>42000</v>
      </c>
      <c r="C12376">
        <v>48000</v>
      </c>
      <c r="D12376">
        <v>54000</v>
      </c>
      <c r="E12376">
        <v>60000</v>
      </c>
      <c r="F12376">
        <v>64800</v>
      </c>
      <c r="G12376">
        <v>69600</v>
      </c>
      <c r="H12376">
        <v>74400</v>
      </c>
      <c r="I12376">
        <v>79200</v>
      </c>
      <c r="J12376">
        <v>84000</v>
      </c>
      <c r="K12376" t="s">
        <v>3100</v>
      </c>
      <c r="L12376">
        <v>7</v>
      </c>
      <c r="M12376">
        <v>60</v>
      </c>
      <c r="N12376" t="s">
        <v>496</v>
      </c>
    </row>
    <row r="12377" spans="1:14" x14ac:dyDescent="0.2">
      <c r="A12377" t="s">
        <v>18136</v>
      </c>
      <c r="B12377">
        <v>42000</v>
      </c>
      <c r="C12377">
        <v>48000</v>
      </c>
      <c r="D12377">
        <v>54000</v>
      </c>
      <c r="E12377">
        <v>60000</v>
      </c>
      <c r="F12377">
        <v>64800</v>
      </c>
      <c r="G12377">
        <v>69600</v>
      </c>
      <c r="H12377">
        <v>74400</v>
      </c>
      <c r="I12377">
        <v>79200</v>
      </c>
      <c r="J12377">
        <v>84000</v>
      </c>
      <c r="K12377" t="s">
        <v>3100</v>
      </c>
      <c r="L12377">
        <v>7</v>
      </c>
      <c r="M12377">
        <v>60</v>
      </c>
      <c r="N12377" t="s">
        <v>497</v>
      </c>
    </row>
    <row r="12378" spans="1:14" x14ac:dyDescent="0.2">
      <c r="A12378" t="s">
        <v>18137</v>
      </c>
      <c r="B12378">
        <v>42000</v>
      </c>
      <c r="C12378">
        <v>48000</v>
      </c>
      <c r="D12378">
        <v>54000</v>
      </c>
      <c r="E12378">
        <v>60000</v>
      </c>
      <c r="F12378">
        <v>64800</v>
      </c>
      <c r="G12378">
        <v>69600</v>
      </c>
      <c r="H12378">
        <v>74400</v>
      </c>
      <c r="I12378">
        <v>79200</v>
      </c>
      <c r="J12378">
        <v>84000</v>
      </c>
      <c r="K12378" t="s">
        <v>3100</v>
      </c>
      <c r="L12378">
        <v>7</v>
      </c>
      <c r="M12378">
        <v>60</v>
      </c>
      <c r="N12378" t="s">
        <v>498</v>
      </c>
    </row>
    <row r="12379" spans="1:14" x14ac:dyDescent="0.2">
      <c r="A12379" t="s">
        <v>18138</v>
      </c>
      <c r="B12379">
        <v>42000</v>
      </c>
      <c r="C12379">
        <v>48000</v>
      </c>
      <c r="D12379">
        <v>54000</v>
      </c>
      <c r="E12379">
        <v>60000</v>
      </c>
      <c r="F12379">
        <v>64800</v>
      </c>
      <c r="G12379">
        <v>69600</v>
      </c>
      <c r="H12379">
        <v>74400</v>
      </c>
      <c r="I12379">
        <v>79200</v>
      </c>
      <c r="J12379">
        <v>84000</v>
      </c>
      <c r="K12379" t="s">
        <v>3100</v>
      </c>
      <c r="L12379">
        <v>7</v>
      </c>
      <c r="M12379">
        <v>60</v>
      </c>
      <c r="N12379" t="s">
        <v>499</v>
      </c>
    </row>
    <row r="12380" spans="1:14" x14ac:dyDescent="0.2">
      <c r="A12380" t="s">
        <v>18139</v>
      </c>
      <c r="B12380">
        <v>42000</v>
      </c>
      <c r="C12380">
        <v>48000</v>
      </c>
      <c r="D12380">
        <v>54000</v>
      </c>
      <c r="E12380">
        <v>60000</v>
      </c>
      <c r="F12380">
        <v>64800</v>
      </c>
      <c r="G12380">
        <v>69600</v>
      </c>
      <c r="H12380">
        <v>74400</v>
      </c>
      <c r="I12380">
        <v>79200</v>
      </c>
      <c r="J12380">
        <v>84000</v>
      </c>
      <c r="K12380" t="s">
        <v>3100</v>
      </c>
      <c r="L12380">
        <v>7</v>
      </c>
      <c r="M12380">
        <v>60</v>
      </c>
      <c r="N12380" t="s">
        <v>500</v>
      </c>
    </row>
    <row r="12381" spans="1:14" x14ac:dyDescent="0.2">
      <c r="A12381" t="s">
        <v>18140</v>
      </c>
      <c r="B12381">
        <v>42000</v>
      </c>
      <c r="C12381">
        <v>48000</v>
      </c>
      <c r="D12381">
        <v>54000</v>
      </c>
      <c r="E12381">
        <v>60000</v>
      </c>
      <c r="F12381">
        <v>64800</v>
      </c>
      <c r="G12381">
        <v>69600</v>
      </c>
      <c r="H12381">
        <v>74400</v>
      </c>
      <c r="I12381">
        <v>79200</v>
      </c>
      <c r="J12381">
        <v>84000</v>
      </c>
      <c r="K12381" t="s">
        <v>3100</v>
      </c>
      <c r="L12381">
        <v>7</v>
      </c>
      <c r="M12381">
        <v>60</v>
      </c>
      <c r="N12381" t="s">
        <v>501</v>
      </c>
    </row>
    <row r="12382" spans="1:14" x14ac:dyDescent="0.2">
      <c r="A12382" t="s">
        <v>18141</v>
      </c>
      <c r="B12382">
        <v>42000</v>
      </c>
      <c r="C12382">
        <v>48000</v>
      </c>
      <c r="D12382">
        <v>54000</v>
      </c>
      <c r="E12382">
        <v>60000</v>
      </c>
      <c r="F12382">
        <v>64800</v>
      </c>
      <c r="G12382">
        <v>69600</v>
      </c>
      <c r="H12382">
        <v>74400</v>
      </c>
      <c r="I12382">
        <v>79200</v>
      </c>
      <c r="J12382">
        <v>84000</v>
      </c>
      <c r="K12382" t="s">
        <v>3100</v>
      </c>
      <c r="L12382">
        <v>7</v>
      </c>
      <c r="M12382">
        <v>60</v>
      </c>
      <c r="N12382" t="s">
        <v>502</v>
      </c>
    </row>
    <row r="12383" spans="1:14" x14ac:dyDescent="0.2">
      <c r="A12383" t="s">
        <v>18142</v>
      </c>
      <c r="B12383">
        <v>42000</v>
      </c>
      <c r="C12383">
        <v>48000</v>
      </c>
      <c r="D12383">
        <v>54000</v>
      </c>
      <c r="E12383">
        <v>60000</v>
      </c>
      <c r="F12383">
        <v>64800</v>
      </c>
      <c r="G12383">
        <v>69600</v>
      </c>
      <c r="H12383">
        <v>74400</v>
      </c>
      <c r="I12383">
        <v>79200</v>
      </c>
      <c r="J12383">
        <v>84000</v>
      </c>
      <c r="K12383" t="s">
        <v>3100</v>
      </c>
      <c r="L12383">
        <v>7</v>
      </c>
      <c r="M12383">
        <v>60</v>
      </c>
      <c r="N12383" t="s">
        <v>503</v>
      </c>
    </row>
    <row r="12384" spans="1:14" x14ac:dyDescent="0.2">
      <c r="A12384" t="s">
        <v>18143</v>
      </c>
      <c r="B12384">
        <v>42000</v>
      </c>
      <c r="C12384">
        <v>48000</v>
      </c>
      <c r="D12384">
        <v>54000</v>
      </c>
      <c r="E12384">
        <v>60000</v>
      </c>
      <c r="F12384">
        <v>64800</v>
      </c>
      <c r="G12384">
        <v>69600</v>
      </c>
      <c r="H12384">
        <v>74400</v>
      </c>
      <c r="I12384">
        <v>79200</v>
      </c>
      <c r="J12384">
        <v>84000</v>
      </c>
      <c r="K12384" t="s">
        <v>3100</v>
      </c>
      <c r="L12384">
        <v>7</v>
      </c>
      <c r="M12384">
        <v>60</v>
      </c>
      <c r="N12384" t="s">
        <v>504</v>
      </c>
    </row>
    <row r="12385" spans="1:14" x14ac:dyDescent="0.2">
      <c r="A12385" t="s">
        <v>18144</v>
      </c>
      <c r="B12385">
        <v>42000</v>
      </c>
      <c r="C12385">
        <v>48000</v>
      </c>
      <c r="D12385">
        <v>54000</v>
      </c>
      <c r="E12385">
        <v>60000</v>
      </c>
      <c r="F12385">
        <v>64800</v>
      </c>
      <c r="G12385">
        <v>69600</v>
      </c>
      <c r="H12385">
        <v>74400</v>
      </c>
      <c r="I12385">
        <v>79200</v>
      </c>
      <c r="J12385">
        <v>84000</v>
      </c>
      <c r="K12385" t="s">
        <v>3100</v>
      </c>
      <c r="L12385">
        <v>7</v>
      </c>
      <c r="M12385">
        <v>60</v>
      </c>
      <c r="N12385" t="s">
        <v>505</v>
      </c>
    </row>
    <row r="12386" spans="1:14" x14ac:dyDescent="0.2">
      <c r="A12386" t="s">
        <v>18145</v>
      </c>
      <c r="B12386">
        <v>42000</v>
      </c>
      <c r="C12386">
        <v>48000</v>
      </c>
      <c r="D12386">
        <v>54000</v>
      </c>
      <c r="E12386">
        <v>60000</v>
      </c>
      <c r="F12386">
        <v>64800</v>
      </c>
      <c r="G12386">
        <v>69600</v>
      </c>
      <c r="H12386">
        <v>74400</v>
      </c>
      <c r="I12386">
        <v>79200</v>
      </c>
      <c r="J12386">
        <v>84000</v>
      </c>
      <c r="K12386" t="s">
        <v>3100</v>
      </c>
      <c r="L12386">
        <v>7</v>
      </c>
      <c r="M12386">
        <v>60</v>
      </c>
      <c r="N12386" t="s">
        <v>506</v>
      </c>
    </row>
    <row r="12387" spans="1:14" x14ac:dyDescent="0.2">
      <c r="A12387" t="s">
        <v>18146</v>
      </c>
      <c r="B12387">
        <v>42000</v>
      </c>
      <c r="C12387">
        <v>48000</v>
      </c>
      <c r="D12387">
        <v>54000</v>
      </c>
      <c r="E12387">
        <v>60000</v>
      </c>
      <c r="F12387">
        <v>64800</v>
      </c>
      <c r="G12387">
        <v>69600</v>
      </c>
      <c r="H12387">
        <v>74400</v>
      </c>
      <c r="I12387">
        <v>79200</v>
      </c>
      <c r="J12387">
        <v>84000</v>
      </c>
      <c r="K12387" t="s">
        <v>3100</v>
      </c>
      <c r="L12387">
        <v>7</v>
      </c>
      <c r="M12387">
        <v>60</v>
      </c>
      <c r="N12387" t="s">
        <v>507</v>
      </c>
    </row>
    <row r="12388" spans="1:14" x14ac:dyDescent="0.2">
      <c r="A12388" t="s">
        <v>18147</v>
      </c>
      <c r="B12388">
        <v>42000</v>
      </c>
      <c r="C12388">
        <v>48000</v>
      </c>
      <c r="D12388">
        <v>54000</v>
      </c>
      <c r="E12388">
        <v>60000</v>
      </c>
      <c r="F12388">
        <v>64800</v>
      </c>
      <c r="G12388">
        <v>69600</v>
      </c>
      <c r="H12388">
        <v>74400</v>
      </c>
      <c r="I12388">
        <v>79200</v>
      </c>
      <c r="J12388">
        <v>84000</v>
      </c>
      <c r="K12388" t="s">
        <v>3100</v>
      </c>
      <c r="L12388">
        <v>7</v>
      </c>
      <c r="M12388">
        <v>60</v>
      </c>
      <c r="N12388" t="s">
        <v>1296</v>
      </c>
    </row>
    <row r="12389" spans="1:14" x14ac:dyDescent="0.2">
      <c r="A12389" t="s">
        <v>18148</v>
      </c>
      <c r="B12389">
        <v>42000</v>
      </c>
      <c r="C12389">
        <v>48000</v>
      </c>
      <c r="D12389">
        <v>54000</v>
      </c>
      <c r="E12389">
        <v>60000</v>
      </c>
      <c r="F12389">
        <v>64800</v>
      </c>
      <c r="G12389">
        <v>69600</v>
      </c>
      <c r="H12389">
        <v>74400</v>
      </c>
      <c r="I12389">
        <v>79200</v>
      </c>
      <c r="J12389">
        <v>84000</v>
      </c>
      <c r="K12389" t="s">
        <v>3100</v>
      </c>
      <c r="L12389">
        <v>7</v>
      </c>
      <c r="M12389">
        <v>60</v>
      </c>
      <c r="N12389" t="s">
        <v>1297</v>
      </c>
    </row>
    <row r="12390" spans="1:14" x14ac:dyDescent="0.2">
      <c r="A12390" t="s">
        <v>18149</v>
      </c>
      <c r="B12390">
        <v>42000</v>
      </c>
      <c r="C12390">
        <v>48000</v>
      </c>
      <c r="D12390">
        <v>54000</v>
      </c>
      <c r="E12390">
        <v>60000</v>
      </c>
      <c r="F12390">
        <v>64800</v>
      </c>
      <c r="G12390">
        <v>69600</v>
      </c>
      <c r="H12390">
        <v>74400</v>
      </c>
      <c r="I12390">
        <v>79200</v>
      </c>
      <c r="J12390">
        <v>84000</v>
      </c>
      <c r="K12390" t="s">
        <v>3100</v>
      </c>
      <c r="L12390">
        <v>7</v>
      </c>
      <c r="M12390">
        <v>60</v>
      </c>
      <c r="N12390" t="s">
        <v>1298</v>
      </c>
    </row>
    <row r="12391" spans="1:14" x14ac:dyDescent="0.2">
      <c r="A12391" t="s">
        <v>18150</v>
      </c>
      <c r="B12391">
        <v>42000</v>
      </c>
      <c r="C12391">
        <v>48000</v>
      </c>
      <c r="D12391">
        <v>54000</v>
      </c>
      <c r="E12391">
        <v>60000</v>
      </c>
      <c r="F12391">
        <v>64800</v>
      </c>
      <c r="G12391">
        <v>69600</v>
      </c>
      <c r="H12391">
        <v>74400</v>
      </c>
      <c r="I12391">
        <v>79200</v>
      </c>
      <c r="J12391">
        <v>84000</v>
      </c>
      <c r="K12391" t="s">
        <v>3100</v>
      </c>
      <c r="L12391">
        <v>7</v>
      </c>
      <c r="M12391">
        <v>60</v>
      </c>
      <c r="N12391" t="s">
        <v>1299</v>
      </c>
    </row>
    <row r="12392" spans="1:14" x14ac:dyDescent="0.2">
      <c r="A12392" t="s">
        <v>18151</v>
      </c>
      <c r="B12392">
        <v>42000</v>
      </c>
      <c r="C12392">
        <v>48000</v>
      </c>
      <c r="D12392">
        <v>54000</v>
      </c>
      <c r="E12392">
        <v>60000</v>
      </c>
      <c r="F12392">
        <v>64800</v>
      </c>
      <c r="G12392">
        <v>69600</v>
      </c>
      <c r="H12392">
        <v>74400</v>
      </c>
      <c r="I12392">
        <v>79200</v>
      </c>
      <c r="J12392">
        <v>84000</v>
      </c>
      <c r="K12392" t="s">
        <v>3100</v>
      </c>
      <c r="L12392">
        <v>7</v>
      </c>
      <c r="M12392">
        <v>60</v>
      </c>
      <c r="N12392" t="s">
        <v>1300</v>
      </c>
    </row>
    <row r="12393" spans="1:14" x14ac:dyDescent="0.2">
      <c r="A12393" t="s">
        <v>18152</v>
      </c>
      <c r="B12393">
        <v>42000</v>
      </c>
      <c r="C12393">
        <v>48000</v>
      </c>
      <c r="D12393">
        <v>54000</v>
      </c>
      <c r="E12393">
        <v>60000</v>
      </c>
      <c r="F12393">
        <v>64800</v>
      </c>
      <c r="G12393">
        <v>69600</v>
      </c>
      <c r="H12393">
        <v>74400</v>
      </c>
      <c r="I12393">
        <v>79200</v>
      </c>
      <c r="J12393">
        <v>84000</v>
      </c>
      <c r="K12393" t="s">
        <v>3100</v>
      </c>
      <c r="L12393">
        <v>7</v>
      </c>
      <c r="M12393">
        <v>60</v>
      </c>
      <c r="N12393" t="s">
        <v>1301</v>
      </c>
    </row>
    <row r="12394" spans="1:14" x14ac:dyDescent="0.2">
      <c r="A12394" t="s">
        <v>18153</v>
      </c>
      <c r="B12394">
        <v>42000</v>
      </c>
      <c r="C12394">
        <v>48000</v>
      </c>
      <c r="D12394">
        <v>54000</v>
      </c>
      <c r="E12394">
        <v>60000</v>
      </c>
      <c r="F12394">
        <v>64800</v>
      </c>
      <c r="G12394">
        <v>69600</v>
      </c>
      <c r="H12394">
        <v>74400</v>
      </c>
      <c r="I12394">
        <v>79200</v>
      </c>
      <c r="J12394">
        <v>84000</v>
      </c>
      <c r="K12394" t="s">
        <v>3100</v>
      </c>
      <c r="L12394">
        <v>7</v>
      </c>
      <c r="M12394">
        <v>60</v>
      </c>
      <c r="N12394" t="s">
        <v>1302</v>
      </c>
    </row>
    <row r="12395" spans="1:14" x14ac:dyDescent="0.2">
      <c r="A12395" t="s">
        <v>18154</v>
      </c>
      <c r="B12395">
        <v>42000</v>
      </c>
      <c r="C12395">
        <v>48000</v>
      </c>
      <c r="D12395">
        <v>54000</v>
      </c>
      <c r="E12395">
        <v>60000</v>
      </c>
      <c r="F12395">
        <v>64800</v>
      </c>
      <c r="G12395">
        <v>69600</v>
      </c>
      <c r="H12395">
        <v>74400</v>
      </c>
      <c r="I12395">
        <v>79200</v>
      </c>
      <c r="J12395">
        <v>84000</v>
      </c>
      <c r="K12395" t="s">
        <v>3100</v>
      </c>
      <c r="L12395">
        <v>7</v>
      </c>
      <c r="M12395">
        <v>60</v>
      </c>
      <c r="N12395" t="s">
        <v>1303</v>
      </c>
    </row>
    <row r="12396" spans="1:14" x14ac:dyDescent="0.2">
      <c r="A12396" t="s">
        <v>18155</v>
      </c>
      <c r="B12396">
        <v>42000</v>
      </c>
      <c r="C12396">
        <v>48000</v>
      </c>
      <c r="D12396">
        <v>54000</v>
      </c>
      <c r="E12396">
        <v>60000</v>
      </c>
      <c r="F12396">
        <v>64800</v>
      </c>
      <c r="G12396">
        <v>69600</v>
      </c>
      <c r="H12396">
        <v>74400</v>
      </c>
      <c r="I12396">
        <v>79200</v>
      </c>
      <c r="J12396">
        <v>84000</v>
      </c>
      <c r="K12396" t="s">
        <v>3100</v>
      </c>
      <c r="L12396">
        <v>7</v>
      </c>
      <c r="M12396">
        <v>60</v>
      </c>
      <c r="N12396" t="s">
        <v>1304</v>
      </c>
    </row>
    <row r="12397" spans="1:14" x14ac:dyDescent="0.2">
      <c r="A12397" t="s">
        <v>18156</v>
      </c>
      <c r="B12397">
        <v>42000</v>
      </c>
      <c r="C12397">
        <v>48000</v>
      </c>
      <c r="D12397">
        <v>54000</v>
      </c>
      <c r="E12397">
        <v>60000</v>
      </c>
      <c r="F12397">
        <v>64800</v>
      </c>
      <c r="G12397">
        <v>69600</v>
      </c>
      <c r="H12397">
        <v>74400</v>
      </c>
      <c r="I12397">
        <v>79200</v>
      </c>
      <c r="J12397">
        <v>84000</v>
      </c>
      <c r="K12397" t="s">
        <v>3100</v>
      </c>
      <c r="L12397">
        <v>7</v>
      </c>
      <c r="M12397">
        <v>60</v>
      </c>
      <c r="N12397" t="s">
        <v>1305</v>
      </c>
    </row>
    <row r="12398" spans="1:14" x14ac:dyDescent="0.2">
      <c r="A12398" t="s">
        <v>18157</v>
      </c>
      <c r="B12398">
        <v>42000</v>
      </c>
      <c r="C12398">
        <v>48000</v>
      </c>
      <c r="D12398">
        <v>54000</v>
      </c>
      <c r="E12398">
        <v>60000</v>
      </c>
      <c r="F12398">
        <v>64800</v>
      </c>
      <c r="G12398">
        <v>69600</v>
      </c>
      <c r="H12398">
        <v>74400</v>
      </c>
      <c r="I12398">
        <v>79200</v>
      </c>
      <c r="J12398">
        <v>84000</v>
      </c>
      <c r="K12398" t="s">
        <v>3100</v>
      </c>
      <c r="L12398">
        <v>7</v>
      </c>
      <c r="M12398">
        <v>60</v>
      </c>
      <c r="N12398" t="s">
        <v>1306</v>
      </c>
    </row>
    <row r="12399" spans="1:14" x14ac:dyDescent="0.2">
      <c r="A12399" t="s">
        <v>18158</v>
      </c>
      <c r="B12399">
        <v>42000</v>
      </c>
      <c r="C12399">
        <v>48000</v>
      </c>
      <c r="D12399">
        <v>54000</v>
      </c>
      <c r="E12399">
        <v>60000</v>
      </c>
      <c r="F12399">
        <v>64800</v>
      </c>
      <c r="G12399">
        <v>69600</v>
      </c>
      <c r="H12399">
        <v>74400</v>
      </c>
      <c r="I12399">
        <v>79200</v>
      </c>
      <c r="J12399">
        <v>84000</v>
      </c>
      <c r="K12399" t="s">
        <v>3100</v>
      </c>
      <c r="L12399">
        <v>7</v>
      </c>
      <c r="M12399">
        <v>60</v>
      </c>
      <c r="N12399" t="s">
        <v>1307</v>
      </c>
    </row>
    <row r="12400" spans="1:14" x14ac:dyDescent="0.2">
      <c r="A12400" t="s">
        <v>18159</v>
      </c>
      <c r="B12400">
        <v>42000</v>
      </c>
      <c r="C12400">
        <v>48000</v>
      </c>
      <c r="D12400">
        <v>54000</v>
      </c>
      <c r="E12400">
        <v>60000</v>
      </c>
      <c r="F12400">
        <v>64800</v>
      </c>
      <c r="G12400">
        <v>69600</v>
      </c>
      <c r="H12400">
        <v>74400</v>
      </c>
      <c r="I12400">
        <v>79200</v>
      </c>
      <c r="J12400">
        <v>84000</v>
      </c>
      <c r="K12400" t="s">
        <v>3100</v>
      </c>
      <c r="L12400">
        <v>7</v>
      </c>
      <c r="M12400">
        <v>60</v>
      </c>
      <c r="N12400" t="s">
        <v>1308</v>
      </c>
    </row>
    <row r="12401" spans="1:14" x14ac:dyDescent="0.2">
      <c r="A12401" t="s">
        <v>18160</v>
      </c>
      <c r="B12401">
        <v>42000</v>
      </c>
      <c r="C12401">
        <v>48000</v>
      </c>
      <c r="D12401">
        <v>54000</v>
      </c>
      <c r="E12401">
        <v>60000</v>
      </c>
      <c r="F12401">
        <v>64800</v>
      </c>
      <c r="G12401">
        <v>69600</v>
      </c>
      <c r="H12401">
        <v>74400</v>
      </c>
      <c r="I12401">
        <v>79200</v>
      </c>
      <c r="J12401">
        <v>84000</v>
      </c>
      <c r="K12401" t="s">
        <v>3100</v>
      </c>
      <c r="L12401">
        <v>7</v>
      </c>
      <c r="M12401">
        <v>60</v>
      </c>
      <c r="N12401" t="s">
        <v>1309</v>
      </c>
    </row>
    <row r="12402" spans="1:14" x14ac:dyDescent="0.2">
      <c r="A12402" t="s">
        <v>18161</v>
      </c>
      <c r="B12402">
        <v>42000</v>
      </c>
      <c r="C12402">
        <v>48000</v>
      </c>
      <c r="D12402">
        <v>54000</v>
      </c>
      <c r="E12402">
        <v>60000</v>
      </c>
      <c r="F12402">
        <v>64800</v>
      </c>
      <c r="G12402">
        <v>69600</v>
      </c>
      <c r="H12402">
        <v>74400</v>
      </c>
      <c r="I12402">
        <v>79200</v>
      </c>
      <c r="J12402">
        <v>84000</v>
      </c>
      <c r="K12402" t="s">
        <v>3100</v>
      </c>
      <c r="L12402">
        <v>7</v>
      </c>
      <c r="M12402">
        <v>60</v>
      </c>
      <c r="N12402" t="s">
        <v>1310</v>
      </c>
    </row>
    <row r="12403" spans="1:14" x14ac:dyDescent="0.2">
      <c r="A12403" t="s">
        <v>18162</v>
      </c>
      <c r="B12403">
        <v>42000</v>
      </c>
      <c r="C12403">
        <v>48000</v>
      </c>
      <c r="D12403">
        <v>54000</v>
      </c>
      <c r="E12403">
        <v>60000</v>
      </c>
      <c r="F12403">
        <v>64800</v>
      </c>
      <c r="G12403">
        <v>69600</v>
      </c>
      <c r="H12403">
        <v>74400</v>
      </c>
      <c r="I12403">
        <v>79200</v>
      </c>
      <c r="J12403">
        <v>84000</v>
      </c>
      <c r="K12403" t="s">
        <v>3100</v>
      </c>
      <c r="L12403">
        <v>7</v>
      </c>
      <c r="M12403">
        <v>60</v>
      </c>
      <c r="N12403" t="s">
        <v>1311</v>
      </c>
    </row>
    <row r="12404" spans="1:14" x14ac:dyDescent="0.2">
      <c r="A12404" t="s">
        <v>18163</v>
      </c>
      <c r="B12404">
        <v>42000</v>
      </c>
      <c r="C12404">
        <v>48000</v>
      </c>
      <c r="D12404">
        <v>54000</v>
      </c>
      <c r="E12404">
        <v>60000</v>
      </c>
      <c r="F12404">
        <v>64800</v>
      </c>
      <c r="G12404">
        <v>69600</v>
      </c>
      <c r="H12404">
        <v>74400</v>
      </c>
      <c r="I12404">
        <v>79200</v>
      </c>
      <c r="J12404">
        <v>84000</v>
      </c>
      <c r="K12404" t="s">
        <v>3100</v>
      </c>
      <c r="L12404">
        <v>9</v>
      </c>
      <c r="M12404">
        <v>60</v>
      </c>
      <c r="N12404" t="s">
        <v>1312</v>
      </c>
    </row>
    <row r="12405" spans="1:14" x14ac:dyDescent="0.2">
      <c r="A12405" t="s">
        <v>18164</v>
      </c>
      <c r="B12405">
        <v>42000</v>
      </c>
      <c r="C12405">
        <v>48000</v>
      </c>
      <c r="D12405">
        <v>54000</v>
      </c>
      <c r="E12405">
        <v>60000</v>
      </c>
      <c r="F12405">
        <v>64800</v>
      </c>
      <c r="G12405">
        <v>69600</v>
      </c>
      <c r="H12405">
        <v>74400</v>
      </c>
      <c r="I12405">
        <v>79200</v>
      </c>
      <c r="J12405">
        <v>84000</v>
      </c>
      <c r="K12405" t="s">
        <v>3100</v>
      </c>
      <c r="L12405">
        <v>9</v>
      </c>
      <c r="M12405">
        <v>60</v>
      </c>
      <c r="N12405" t="s">
        <v>1313</v>
      </c>
    </row>
    <row r="12406" spans="1:14" x14ac:dyDescent="0.2">
      <c r="A12406" t="s">
        <v>18165</v>
      </c>
      <c r="B12406">
        <v>42000</v>
      </c>
      <c r="C12406">
        <v>48000</v>
      </c>
      <c r="D12406">
        <v>54000</v>
      </c>
      <c r="E12406">
        <v>60000</v>
      </c>
      <c r="F12406">
        <v>64800</v>
      </c>
      <c r="G12406">
        <v>69600</v>
      </c>
      <c r="H12406">
        <v>74400</v>
      </c>
      <c r="I12406">
        <v>79200</v>
      </c>
      <c r="J12406">
        <v>84000</v>
      </c>
      <c r="K12406" t="s">
        <v>3100</v>
      </c>
      <c r="L12406">
        <v>9</v>
      </c>
      <c r="M12406">
        <v>60</v>
      </c>
      <c r="N12406" t="s">
        <v>1314</v>
      </c>
    </row>
    <row r="12407" spans="1:14" x14ac:dyDescent="0.2">
      <c r="A12407" t="s">
        <v>18166</v>
      </c>
      <c r="B12407">
        <v>42000</v>
      </c>
      <c r="C12407">
        <v>48000</v>
      </c>
      <c r="D12407">
        <v>54000</v>
      </c>
      <c r="E12407">
        <v>60000</v>
      </c>
      <c r="F12407">
        <v>64800</v>
      </c>
      <c r="G12407">
        <v>69600</v>
      </c>
      <c r="H12407">
        <v>74400</v>
      </c>
      <c r="I12407">
        <v>79200</v>
      </c>
      <c r="J12407">
        <v>84000</v>
      </c>
      <c r="K12407" t="s">
        <v>3100</v>
      </c>
      <c r="L12407">
        <v>9</v>
      </c>
      <c r="M12407">
        <v>60</v>
      </c>
      <c r="N12407" t="s">
        <v>1315</v>
      </c>
    </row>
    <row r="12408" spans="1:14" x14ac:dyDescent="0.2">
      <c r="A12408" t="s">
        <v>18167</v>
      </c>
      <c r="B12408">
        <v>42000</v>
      </c>
      <c r="C12408">
        <v>48000</v>
      </c>
      <c r="D12408">
        <v>54000</v>
      </c>
      <c r="E12408">
        <v>60000</v>
      </c>
      <c r="F12408">
        <v>64800</v>
      </c>
      <c r="G12408">
        <v>69600</v>
      </c>
      <c r="H12408">
        <v>74400</v>
      </c>
      <c r="I12408">
        <v>79200</v>
      </c>
      <c r="J12408">
        <v>84000</v>
      </c>
      <c r="K12408" t="s">
        <v>3100</v>
      </c>
      <c r="L12408">
        <v>9</v>
      </c>
      <c r="M12408">
        <v>60</v>
      </c>
      <c r="N12408" t="s">
        <v>1316</v>
      </c>
    </row>
    <row r="12409" spans="1:14" x14ac:dyDescent="0.2">
      <c r="A12409" t="s">
        <v>18168</v>
      </c>
      <c r="B12409">
        <v>42000</v>
      </c>
      <c r="C12409">
        <v>48000</v>
      </c>
      <c r="D12409">
        <v>54000</v>
      </c>
      <c r="E12409">
        <v>60000</v>
      </c>
      <c r="F12409">
        <v>64800</v>
      </c>
      <c r="G12409">
        <v>69600</v>
      </c>
      <c r="H12409">
        <v>74400</v>
      </c>
      <c r="I12409">
        <v>79200</v>
      </c>
      <c r="J12409">
        <v>84000</v>
      </c>
      <c r="K12409" t="s">
        <v>3100</v>
      </c>
      <c r="L12409">
        <v>9</v>
      </c>
      <c r="M12409">
        <v>60</v>
      </c>
      <c r="N12409" t="s">
        <v>1317</v>
      </c>
    </row>
    <row r="12410" spans="1:14" x14ac:dyDescent="0.2">
      <c r="A12410" t="s">
        <v>18169</v>
      </c>
      <c r="B12410">
        <v>42000</v>
      </c>
      <c r="C12410">
        <v>48000</v>
      </c>
      <c r="D12410">
        <v>54000</v>
      </c>
      <c r="E12410">
        <v>60000</v>
      </c>
      <c r="F12410">
        <v>64800</v>
      </c>
      <c r="G12410">
        <v>69600</v>
      </c>
      <c r="H12410">
        <v>74400</v>
      </c>
      <c r="I12410">
        <v>79200</v>
      </c>
      <c r="J12410">
        <v>84000</v>
      </c>
      <c r="K12410" t="s">
        <v>3100</v>
      </c>
      <c r="L12410">
        <v>9</v>
      </c>
      <c r="M12410">
        <v>60</v>
      </c>
      <c r="N12410" t="s">
        <v>1318</v>
      </c>
    </row>
    <row r="12411" spans="1:14" x14ac:dyDescent="0.2">
      <c r="A12411" t="s">
        <v>18170</v>
      </c>
      <c r="B12411">
        <v>42000</v>
      </c>
      <c r="C12411">
        <v>48000</v>
      </c>
      <c r="D12411">
        <v>54000</v>
      </c>
      <c r="E12411">
        <v>60000</v>
      </c>
      <c r="F12411">
        <v>64800</v>
      </c>
      <c r="G12411">
        <v>69600</v>
      </c>
      <c r="H12411">
        <v>74400</v>
      </c>
      <c r="I12411">
        <v>79200</v>
      </c>
      <c r="J12411">
        <v>84000</v>
      </c>
      <c r="K12411" t="s">
        <v>3100</v>
      </c>
      <c r="L12411">
        <v>9</v>
      </c>
      <c r="M12411">
        <v>60</v>
      </c>
      <c r="N12411" t="s">
        <v>1319</v>
      </c>
    </row>
    <row r="12412" spans="1:14" x14ac:dyDescent="0.2">
      <c r="A12412" t="s">
        <v>18171</v>
      </c>
      <c r="B12412">
        <v>42000</v>
      </c>
      <c r="C12412">
        <v>48000</v>
      </c>
      <c r="D12412">
        <v>54000</v>
      </c>
      <c r="E12412">
        <v>60000</v>
      </c>
      <c r="F12412">
        <v>64800</v>
      </c>
      <c r="G12412">
        <v>69600</v>
      </c>
      <c r="H12412">
        <v>74400</v>
      </c>
      <c r="I12412">
        <v>79200</v>
      </c>
      <c r="J12412">
        <v>84000</v>
      </c>
      <c r="K12412" t="s">
        <v>3100</v>
      </c>
      <c r="L12412">
        <v>9</v>
      </c>
      <c r="M12412">
        <v>60</v>
      </c>
      <c r="N12412" t="s">
        <v>1320</v>
      </c>
    </row>
    <row r="12413" spans="1:14" x14ac:dyDescent="0.2">
      <c r="A12413" t="s">
        <v>18172</v>
      </c>
      <c r="B12413">
        <v>42000</v>
      </c>
      <c r="C12413">
        <v>48000</v>
      </c>
      <c r="D12413">
        <v>54000</v>
      </c>
      <c r="E12413">
        <v>60000</v>
      </c>
      <c r="F12413">
        <v>64800</v>
      </c>
      <c r="G12413">
        <v>69600</v>
      </c>
      <c r="H12413">
        <v>74400</v>
      </c>
      <c r="I12413">
        <v>79200</v>
      </c>
      <c r="J12413">
        <v>84000</v>
      </c>
      <c r="K12413" t="s">
        <v>3100</v>
      </c>
      <c r="L12413">
        <v>9</v>
      </c>
      <c r="M12413">
        <v>60</v>
      </c>
      <c r="N12413" t="s">
        <v>1321</v>
      </c>
    </row>
    <row r="12414" spans="1:14" x14ac:dyDescent="0.2">
      <c r="A12414" t="s">
        <v>18173</v>
      </c>
      <c r="B12414">
        <v>42000</v>
      </c>
      <c r="C12414">
        <v>48000</v>
      </c>
      <c r="D12414">
        <v>54000</v>
      </c>
      <c r="E12414">
        <v>60000</v>
      </c>
      <c r="F12414">
        <v>64800</v>
      </c>
      <c r="G12414">
        <v>69600</v>
      </c>
      <c r="H12414">
        <v>74400</v>
      </c>
      <c r="I12414">
        <v>79200</v>
      </c>
      <c r="J12414">
        <v>84000</v>
      </c>
      <c r="K12414" t="s">
        <v>3100</v>
      </c>
      <c r="L12414">
        <v>9</v>
      </c>
      <c r="M12414">
        <v>60</v>
      </c>
      <c r="N12414" t="s">
        <v>1322</v>
      </c>
    </row>
    <row r="12415" spans="1:14" x14ac:dyDescent="0.2">
      <c r="A12415" t="s">
        <v>18174</v>
      </c>
      <c r="B12415">
        <v>42000</v>
      </c>
      <c r="C12415">
        <v>48000</v>
      </c>
      <c r="D12415">
        <v>54000</v>
      </c>
      <c r="E12415">
        <v>60000</v>
      </c>
      <c r="F12415">
        <v>64800</v>
      </c>
      <c r="G12415">
        <v>69600</v>
      </c>
      <c r="H12415">
        <v>74400</v>
      </c>
      <c r="I12415">
        <v>79200</v>
      </c>
      <c r="J12415">
        <v>84000</v>
      </c>
      <c r="K12415" t="s">
        <v>3100</v>
      </c>
      <c r="L12415">
        <v>9</v>
      </c>
      <c r="M12415">
        <v>60</v>
      </c>
      <c r="N12415" t="s">
        <v>1323</v>
      </c>
    </row>
    <row r="12416" spans="1:14" x14ac:dyDescent="0.2">
      <c r="A12416" t="s">
        <v>18175</v>
      </c>
      <c r="B12416">
        <v>42000</v>
      </c>
      <c r="C12416">
        <v>48000</v>
      </c>
      <c r="D12416">
        <v>54000</v>
      </c>
      <c r="E12416">
        <v>60000</v>
      </c>
      <c r="F12416">
        <v>64800</v>
      </c>
      <c r="G12416">
        <v>69600</v>
      </c>
      <c r="H12416">
        <v>74400</v>
      </c>
      <c r="I12416">
        <v>79200</v>
      </c>
      <c r="J12416">
        <v>84000</v>
      </c>
      <c r="K12416" t="s">
        <v>3100</v>
      </c>
      <c r="L12416">
        <v>9</v>
      </c>
      <c r="M12416">
        <v>60</v>
      </c>
      <c r="N12416" t="s">
        <v>1324</v>
      </c>
    </row>
    <row r="12417" spans="1:14" x14ac:dyDescent="0.2">
      <c r="A12417" t="s">
        <v>18176</v>
      </c>
      <c r="B12417">
        <v>42000</v>
      </c>
      <c r="C12417">
        <v>48000</v>
      </c>
      <c r="D12417">
        <v>54000</v>
      </c>
      <c r="E12417">
        <v>60000</v>
      </c>
      <c r="F12417">
        <v>64800</v>
      </c>
      <c r="G12417">
        <v>69600</v>
      </c>
      <c r="H12417">
        <v>74400</v>
      </c>
      <c r="I12417">
        <v>79200</v>
      </c>
      <c r="J12417">
        <v>84000</v>
      </c>
      <c r="K12417" t="s">
        <v>3100</v>
      </c>
      <c r="L12417">
        <v>9</v>
      </c>
      <c r="M12417">
        <v>60</v>
      </c>
      <c r="N12417" t="s">
        <v>1325</v>
      </c>
    </row>
    <row r="12418" spans="1:14" x14ac:dyDescent="0.2">
      <c r="A12418" t="s">
        <v>18177</v>
      </c>
      <c r="B12418">
        <v>42000</v>
      </c>
      <c r="C12418">
        <v>48000</v>
      </c>
      <c r="D12418">
        <v>54000</v>
      </c>
      <c r="E12418">
        <v>60000</v>
      </c>
      <c r="F12418">
        <v>64800</v>
      </c>
      <c r="G12418">
        <v>69600</v>
      </c>
      <c r="H12418">
        <v>74400</v>
      </c>
      <c r="I12418">
        <v>79200</v>
      </c>
      <c r="J12418">
        <v>84000</v>
      </c>
      <c r="K12418" t="s">
        <v>3100</v>
      </c>
      <c r="L12418">
        <v>9</v>
      </c>
      <c r="M12418">
        <v>60</v>
      </c>
      <c r="N12418" t="s">
        <v>1326</v>
      </c>
    </row>
    <row r="12419" spans="1:14" x14ac:dyDescent="0.2">
      <c r="A12419" t="s">
        <v>18178</v>
      </c>
      <c r="B12419">
        <v>42000</v>
      </c>
      <c r="C12419">
        <v>48000</v>
      </c>
      <c r="D12419">
        <v>54000</v>
      </c>
      <c r="E12419">
        <v>60000</v>
      </c>
      <c r="F12419">
        <v>64800</v>
      </c>
      <c r="G12419">
        <v>69600</v>
      </c>
      <c r="H12419">
        <v>74400</v>
      </c>
      <c r="I12419">
        <v>79200</v>
      </c>
      <c r="J12419">
        <v>84000</v>
      </c>
      <c r="K12419" t="s">
        <v>3100</v>
      </c>
      <c r="L12419">
        <v>9</v>
      </c>
      <c r="M12419">
        <v>60</v>
      </c>
      <c r="N12419" t="s">
        <v>1327</v>
      </c>
    </row>
    <row r="12420" spans="1:14" x14ac:dyDescent="0.2">
      <c r="A12420" t="s">
        <v>18179</v>
      </c>
      <c r="B12420">
        <v>42000</v>
      </c>
      <c r="C12420">
        <v>48000</v>
      </c>
      <c r="D12420">
        <v>54000</v>
      </c>
      <c r="E12420">
        <v>60000</v>
      </c>
      <c r="F12420">
        <v>64800</v>
      </c>
      <c r="G12420">
        <v>69600</v>
      </c>
      <c r="H12420">
        <v>74400</v>
      </c>
      <c r="I12420">
        <v>79200</v>
      </c>
      <c r="J12420">
        <v>84000</v>
      </c>
      <c r="K12420" t="s">
        <v>3100</v>
      </c>
      <c r="L12420">
        <v>9</v>
      </c>
      <c r="M12420">
        <v>60</v>
      </c>
      <c r="N12420" t="s">
        <v>1328</v>
      </c>
    </row>
    <row r="12421" spans="1:14" x14ac:dyDescent="0.2">
      <c r="A12421" t="s">
        <v>18180</v>
      </c>
      <c r="B12421">
        <v>42000</v>
      </c>
      <c r="C12421">
        <v>48000</v>
      </c>
      <c r="D12421">
        <v>54000</v>
      </c>
      <c r="E12421">
        <v>60000</v>
      </c>
      <c r="F12421">
        <v>64800</v>
      </c>
      <c r="G12421">
        <v>69600</v>
      </c>
      <c r="H12421">
        <v>74400</v>
      </c>
      <c r="I12421">
        <v>79200</v>
      </c>
      <c r="J12421">
        <v>84000</v>
      </c>
      <c r="K12421" t="s">
        <v>3100</v>
      </c>
      <c r="L12421">
        <v>9</v>
      </c>
      <c r="M12421">
        <v>60</v>
      </c>
      <c r="N12421" t="s">
        <v>1329</v>
      </c>
    </row>
    <row r="12422" spans="1:14" x14ac:dyDescent="0.2">
      <c r="A12422" t="s">
        <v>18181</v>
      </c>
      <c r="B12422">
        <v>42000</v>
      </c>
      <c r="C12422">
        <v>48000</v>
      </c>
      <c r="D12422">
        <v>54000</v>
      </c>
      <c r="E12422">
        <v>60000</v>
      </c>
      <c r="F12422">
        <v>64800</v>
      </c>
      <c r="G12422">
        <v>69600</v>
      </c>
      <c r="H12422">
        <v>74400</v>
      </c>
      <c r="I12422">
        <v>79200</v>
      </c>
      <c r="J12422">
        <v>84000</v>
      </c>
      <c r="K12422" t="s">
        <v>3100</v>
      </c>
      <c r="L12422">
        <v>9</v>
      </c>
      <c r="M12422">
        <v>60</v>
      </c>
      <c r="N12422" t="s">
        <v>1330</v>
      </c>
    </row>
    <row r="12423" spans="1:14" x14ac:dyDescent="0.2">
      <c r="A12423" t="s">
        <v>18182</v>
      </c>
      <c r="B12423">
        <v>42000</v>
      </c>
      <c r="C12423">
        <v>48000</v>
      </c>
      <c r="D12423">
        <v>54000</v>
      </c>
      <c r="E12423">
        <v>60000</v>
      </c>
      <c r="F12423">
        <v>64800</v>
      </c>
      <c r="G12423">
        <v>69600</v>
      </c>
      <c r="H12423">
        <v>74400</v>
      </c>
      <c r="I12423">
        <v>79200</v>
      </c>
      <c r="J12423">
        <v>84000</v>
      </c>
      <c r="K12423" t="s">
        <v>3100</v>
      </c>
      <c r="L12423">
        <v>9</v>
      </c>
      <c r="M12423">
        <v>60</v>
      </c>
      <c r="N12423" t="s">
        <v>1331</v>
      </c>
    </row>
    <row r="12424" spans="1:14" x14ac:dyDescent="0.2">
      <c r="A12424" t="s">
        <v>18183</v>
      </c>
      <c r="B12424">
        <v>42000</v>
      </c>
      <c r="C12424">
        <v>48000</v>
      </c>
      <c r="D12424">
        <v>54000</v>
      </c>
      <c r="E12424">
        <v>60000</v>
      </c>
      <c r="F12424">
        <v>64800</v>
      </c>
      <c r="G12424">
        <v>69600</v>
      </c>
      <c r="H12424">
        <v>74400</v>
      </c>
      <c r="I12424">
        <v>79200</v>
      </c>
      <c r="J12424">
        <v>84000</v>
      </c>
      <c r="K12424" t="s">
        <v>3100</v>
      </c>
      <c r="L12424">
        <v>9</v>
      </c>
      <c r="M12424">
        <v>60</v>
      </c>
      <c r="N12424" t="s">
        <v>1332</v>
      </c>
    </row>
    <row r="12425" spans="1:14" x14ac:dyDescent="0.2">
      <c r="A12425" t="s">
        <v>18184</v>
      </c>
      <c r="B12425">
        <v>42000</v>
      </c>
      <c r="C12425">
        <v>48000</v>
      </c>
      <c r="D12425">
        <v>54000</v>
      </c>
      <c r="E12425">
        <v>60000</v>
      </c>
      <c r="F12425">
        <v>64800</v>
      </c>
      <c r="G12425">
        <v>69600</v>
      </c>
      <c r="H12425">
        <v>74400</v>
      </c>
      <c r="I12425">
        <v>79200</v>
      </c>
      <c r="J12425">
        <v>84000</v>
      </c>
      <c r="K12425" t="s">
        <v>3100</v>
      </c>
      <c r="L12425">
        <v>9</v>
      </c>
      <c r="M12425">
        <v>60</v>
      </c>
      <c r="N12425" t="s">
        <v>1333</v>
      </c>
    </row>
    <row r="12426" spans="1:14" x14ac:dyDescent="0.2">
      <c r="A12426" t="s">
        <v>18185</v>
      </c>
      <c r="B12426">
        <v>42000</v>
      </c>
      <c r="C12426">
        <v>48000</v>
      </c>
      <c r="D12426">
        <v>54000</v>
      </c>
      <c r="E12426">
        <v>60000</v>
      </c>
      <c r="F12426">
        <v>64800</v>
      </c>
      <c r="G12426">
        <v>69600</v>
      </c>
      <c r="H12426">
        <v>74400</v>
      </c>
      <c r="I12426">
        <v>79200</v>
      </c>
      <c r="J12426">
        <v>84000</v>
      </c>
      <c r="K12426" t="s">
        <v>3100</v>
      </c>
      <c r="L12426">
        <v>9</v>
      </c>
      <c r="M12426">
        <v>60</v>
      </c>
      <c r="N12426" t="s">
        <v>1334</v>
      </c>
    </row>
    <row r="12427" spans="1:14" x14ac:dyDescent="0.2">
      <c r="A12427" t="s">
        <v>18186</v>
      </c>
      <c r="B12427">
        <v>42000</v>
      </c>
      <c r="C12427">
        <v>48000</v>
      </c>
      <c r="D12427">
        <v>54000</v>
      </c>
      <c r="E12427">
        <v>60000</v>
      </c>
      <c r="F12427">
        <v>64800</v>
      </c>
      <c r="G12427">
        <v>69600</v>
      </c>
      <c r="H12427">
        <v>74400</v>
      </c>
      <c r="I12427">
        <v>79200</v>
      </c>
      <c r="J12427">
        <v>84000</v>
      </c>
      <c r="K12427" t="s">
        <v>3100</v>
      </c>
      <c r="L12427">
        <v>9</v>
      </c>
      <c r="M12427">
        <v>60</v>
      </c>
      <c r="N12427" t="s">
        <v>1335</v>
      </c>
    </row>
    <row r="12428" spans="1:14" x14ac:dyDescent="0.2">
      <c r="A12428" t="s">
        <v>18187</v>
      </c>
      <c r="B12428">
        <v>42000</v>
      </c>
      <c r="C12428">
        <v>48000</v>
      </c>
      <c r="D12428">
        <v>54000</v>
      </c>
      <c r="E12428">
        <v>60000</v>
      </c>
      <c r="F12428">
        <v>64800</v>
      </c>
      <c r="G12428">
        <v>69600</v>
      </c>
      <c r="H12428">
        <v>74400</v>
      </c>
      <c r="I12428">
        <v>79200</v>
      </c>
      <c r="J12428">
        <v>84000</v>
      </c>
      <c r="K12428" t="s">
        <v>3100</v>
      </c>
      <c r="L12428">
        <v>9</v>
      </c>
      <c r="M12428">
        <v>60</v>
      </c>
      <c r="N12428" t="s">
        <v>1336</v>
      </c>
    </row>
    <row r="12429" spans="1:14" x14ac:dyDescent="0.2">
      <c r="A12429" t="s">
        <v>18188</v>
      </c>
      <c r="B12429">
        <v>42000</v>
      </c>
      <c r="C12429">
        <v>48000</v>
      </c>
      <c r="D12429">
        <v>54000</v>
      </c>
      <c r="E12429">
        <v>60000</v>
      </c>
      <c r="F12429">
        <v>64800</v>
      </c>
      <c r="G12429">
        <v>69600</v>
      </c>
      <c r="H12429">
        <v>74400</v>
      </c>
      <c r="I12429">
        <v>79200</v>
      </c>
      <c r="J12429">
        <v>84000</v>
      </c>
      <c r="K12429" t="s">
        <v>3100</v>
      </c>
      <c r="L12429">
        <v>9</v>
      </c>
      <c r="M12429">
        <v>60</v>
      </c>
      <c r="N12429" t="s">
        <v>1337</v>
      </c>
    </row>
    <row r="12430" spans="1:14" x14ac:dyDescent="0.2">
      <c r="A12430" t="s">
        <v>18189</v>
      </c>
      <c r="B12430">
        <v>42000</v>
      </c>
      <c r="C12430">
        <v>48000</v>
      </c>
      <c r="D12430">
        <v>54000</v>
      </c>
      <c r="E12430">
        <v>60000</v>
      </c>
      <c r="F12430">
        <v>64800</v>
      </c>
      <c r="G12430">
        <v>69600</v>
      </c>
      <c r="H12430">
        <v>74400</v>
      </c>
      <c r="I12430">
        <v>79200</v>
      </c>
      <c r="J12430">
        <v>84000</v>
      </c>
      <c r="K12430" t="s">
        <v>3100</v>
      </c>
      <c r="L12430">
        <v>9</v>
      </c>
      <c r="M12430">
        <v>60</v>
      </c>
      <c r="N12430" t="s">
        <v>1338</v>
      </c>
    </row>
    <row r="12431" spans="1:14" x14ac:dyDescent="0.2">
      <c r="A12431" t="s">
        <v>18190</v>
      </c>
      <c r="B12431">
        <v>42000</v>
      </c>
      <c r="C12431">
        <v>48000</v>
      </c>
      <c r="D12431">
        <v>54000</v>
      </c>
      <c r="E12431">
        <v>60000</v>
      </c>
      <c r="F12431">
        <v>64800</v>
      </c>
      <c r="G12431">
        <v>69600</v>
      </c>
      <c r="H12431">
        <v>74400</v>
      </c>
      <c r="I12431">
        <v>79200</v>
      </c>
      <c r="J12431">
        <v>84000</v>
      </c>
      <c r="K12431" t="s">
        <v>3100</v>
      </c>
      <c r="L12431">
        <v>9</v>
      </c>
      <c r="M12431">
        <v>60</v>
      </c>
      <c r="N12431" t="s">
        <v>1339</v>
      </c>
    </row>
    <row r="12432" spans="1:14" x14ac:dyDescent="0.2">
      <c r="A12432" t="s">
        <v>18191</v>
      </c>
      <c r="B12432">
        <v>42000</v>
      </c>
      <c r="C12432">
        <v>48000</v>
      </c>
      <c r="D12432">
        <v>54000</v>
      </c>
      <c r="E12432">
        <v>60000</v>
      </c>
      <c r="F12432">
        <v>64800</v>
      </c>
      <c r="G12432">
        <v>69600</v>
      </c>
      <c r="H12432">
        <v>74400</v>
      </c>
      <c r="I12432">
        <v>79200</v>
      </c>
      <c r="J12432">
        <v>84000</v>
      </c>
      <c r="K12432" t="s">
        <v>3100</v>
      </c>
      <c r="L12432">
        <v>9</v>
      </c>
      <c r="M12432">
        <v>60</v>
      </c>
      <c r="N12432" t="s">
        <v>1340</v>
      </c>
    </row>
    <row r="12433" spans="1:14" x14ac:dyDescent="0.2">
      <c r="A12433" t="s">
        <v>18192</v>
      </c>
      <c r="B12433">
        <v>42000</v>
      </c>
      <c r="C12433">
        <v>48000</v>
      </c>
      <c r="D12433">
        <v>54000</v>
      </c>
      <c r="E12433">
        <v>60000</v>
      </c>
      <c r="F12433">
        <v>64800</v>
      </c>
      <c r="G12433">
        <v>69600</v>
      </c>
      <c r="H12433">
        <v>74400</v>
      </c>
      <c r="I12433">
        <v>79200</v>
      </c>
      <c r="J12433">
        <v>84000</v>
      </c>
      <c r="K12433" t="s">
        <v>3100</v>
      </c>
      <c r="L12433">
        <v>9</v>
      </c>
      <c r="M12433">
        <v>60</v>
      </c>
      <c r="N12433" t="s">
        <v>1341</v>
      </c>
    </row>
    <row r="12434" spans="1:14" x14ac:dyDescent="0.2">
      <c r="A12434" t="s">
        <v>18193</v>
      </c>
      <c r="B12434">
        <v>42000</v>
      </c>
      <c r="C12434">
        <v>48000</v>
      </c>
      <c r="D12434">
        <v>54000</v>
      </c>
      <c r="E12434">
        <v>60000</v>
      </c>
      <c r="F12434">
        <v>64800</v>
      </c>
      <c r="G12434">
        <v>69600</v>
      </c>
      <c r="H12434">
        <v>74400</v>
      </c>
      <c r="I12434">
        <v>79200</v>
      </c>
      <c r="J12434">
        <v>84000</v>
      </c>
      <c r="K12434" t="s">
        <v>3100</v>
      </c>
      <c r="L12434">
        <v>9</v>
      </c>
      <c r="M12434">
        <v>60</v>
      </c>
      <c r="N12434" t="s">
        <v>1342</v>
      </c>
    </row>
    <row r="12435" spans="1:14" x14ac:dyDescent="0.2">
      <c r="A12435" t="s">
        <v>18194</v>
      </c>
      <c r="B12435">
        <v>42000</v>
      </c>
      <c r="C12435">
        <v>48000</v>
      </c>
      <c r="D12435">
        <v>54000</v>
      </c>
      <c r="E12435">
        <v>60000</v>
      </c>
      <c r="F12435">
        <v>64800</v>
      </c>
      <c r="G12435">
        <v>69600</v>
      </c>
      <c r="H12435">
        <v>74400</v>
      </c>
      <c r="I12435">
        <v>79200</v>
      </c>
      <c r="J12435">
        <v>84000</v>
      </c>
      <c r="K12435" t="s">
        <v>3100</v>
      </c>
      <c r="L12435">
        <v>9</v>
      </c>
      <c r="M12435">
        <v>60</v>
      </c>
      <c r="N12435" t="s">
        <v>1343</v>
      </c>
    </row>
    <row r="12436" spans="1:14" x14ac:dyDescent="0.2">
      <c r="A12436" t="s">
        <v>18195</v>
      </c>
      <c r="B12436">
        <v>42000</v>
      </c>
      <c r="C12436">
        <v>48000</v>
      </c>
      <c r="D12436">
        <v>54000</v>
      </c>
      <c r="E12436">
        <v>60000</v>
      </c>
      <c r="F12436">
        <v>64800</v>
      </c>
      <c r="G12436">
        <v>69600</v>
      </c>
      <c r="H12436">
        <v>74400</v>
      </c>
      <c r="I12436">
        <v>79200</v>
      </c>
      <c r="J12436">
        <v>84000</v>
      </c>
      <c r="K12436" t="s">
        <v>3100</v>
      </c>
      <c r="L12436">
        <v>9</v>
      </c>
      <c r="M12436">
        <v>60</v>
      </c>
      <c r="N12436" t="s">
        <v>1344</v>
      </c>
    </row>
    <row r="12437" spans="1:14" x14ac:dyDescent="0.2">
      <c r="A12437" t="s">
        <v>18196</v>
      </c>
      <c r="B12437">
        <v>42000</v>
      </c>
      <c r="C12437">
        <v>48000</v>
      </c>
      <c r="D12437">
        <v>54000</v>
      </c>
      <c r="E12437">
        <v>60000</v>
      </c>
      <c r="F12437">
        <v>64800</v>
      </c>
      <c r="G12437">
        <v>69600</v>
      </c>
      <c r="H12437">
        <v>74400</v>
      </c>
      <c r="I12437">
        <v>79200</v>
      </c>
      <c r="J12437">
        <v>84000</v>
      </c>
      <c r="K12437" t="s">
        <v>3100</v>
      </c>
      <c r="L12437">
        <v>9</v>
      </c>
      <c r="M12437">
        <v>60</v>
      </c>
      <c r="N12437" t="s">
        <v>1345</v>
      </c>
    </row>
    <row r="12438" spans="1:14" x14ac:dyDescent="0.2">
      <c r="A12438" t="s">
        <v>18197</v>
      </c>
      <c r="B12438">
        <v>42000</v>
      </c>
      <c r="C12438">
        <v>48000</v>
      </c>
      <c r="D12438">
        <v>54000</v>
      </c>
      <c r="E12438">
        <v>60000</v>
      </c>
      <c r="F12438">
        <v>64800</v>
      </c>
      <c r="G12438">
        <v>69600</v>
      </c>
      <c r="H12438">
        <v>74400</v>
      </c>
      <c r="I12438">
        <v>79200</v>
      </c>
      <c r="J12438">
        <v>84000</v>
      </c>
      <c r="K12438" t="s">
        <v>3100</v>
      </c>
      <c r="L12438">
        <v>9</v>
      </c>
      <c r="M12438">
        <v>60</v>
      </c>
      <c r="N12438" t="s">
        <v>1346</v>
      </c>
    </row>
    <row r="12439" spans="1:14" x14ac:dyDescent="0.2">
      <c r="A12439" t="s">
        <v>18198</v>
      </c>
      <c r="B12439">
        <v>42000</v>
      </c>
      <c r="C12439">
        <v>48000</v>
      </c>
      <c r="D12439">
        <v>54000</v>
      </c>
      <c r="E12439">
        <v>60000</v>
      </c>
      <c r="F12439">
        <v>64800</v>
      </c>
      <c r="G12439">
        <v>69600</v>
      </c>
      <c r="H12439">
        <v>74400</v>
      </c>
      <c r="I12439">
        <v>79200</v>
      </c>
      <c r="J12439">
        <v>84000</v>
      </c>
      <c r="K12439" t="s">
        <v>3100</v>
      </c>
      <c r="L12439">
        <v>9</v>
      </c>
      <c r="M12439">
        <v>60</v>
      </c>
      <c r="N12439" t="s">
        <v>1347</v>
      </c>
    </row>
    <row r="12440" spans="1:14" x14ac:dyDescent="0.2">
      <c r="A12440" t="s">
        <v>18199</v>
      </c>
      <c r="B12440">
        <v>42000</v>
      </c>
      <c r="C12440">
        <v>48000</v>
      </c>
      <c r="D12440">
        <v>54000</v>
      </c>
      <c r="E12440">
        <v>60000</v>
      </c>
      <c r="F12440">
        <v>64800</v>
      </c>
      <c r="G12440">
        <v>69600</v>
      </c>
      <c r="H12440">
        <v>74400</v>
      </c>
      <c r="I12440">
        <v>79200</v>
      </c>
      <c r="J12440">
        <v>84000</v>
      </c>
      <c r="K12440" t="s">
        <v>3100</v>
      </c>
      <c r="L12440">
        <v>9</v>
      </c>
      <c r="M12440">
        <v>60</v>
      </c>
      <c r="N12440" t="s">
        <v>1348</v>
      </c>
    </row>
    <row r="12441" spans="1:14" x14ac:dyDescent="0.2">
      <c r="A12441" t="s">
        <v>18200</v>
      </c>
      <c r="B12441">
        <v>42000</v>
      </c>
      <c r="C12441">
        <v>48000</v>
      </c>
      <c r="D12441">
        <v>54000</v>
      </c>
      <c r="E12441">
        <v>60000</v>
      </c>
      <c r="F12441">
        <v>64800</v>
      </c>
      <c r="G12441">
        <v>69600</v>
      </c>
      <c r="H12441">
        <v>74400</v>
      </c>
      <c r="I12441">
        <v>79200</v>
      </c>
      <c r="J12441">
        <v>84000</v>
      </c>
      <c r="K12441" t="s">
        <v>3100</v>
      </c>
      <c r="L12441">
        <v>9</v>
      </c>
      <c r="M12441">
        <v>60</v>
      </c>
      <c r="N12441" t="s">
        <v>1349</v>
      </c>
    </row>
    <row r="12442" spans="1:14" x14ac:dyDescent="0.2">
      <c r="A12442" t="s">
        <v>18201</v>
      </c>
      <c r="B12442">
        <v>42000</v>
      </c>
      <c r="C12442">
        <v>48000</v>
      </c>
      <c r="D12442">
        <v>54000</v>
      </c>
      <c r="E12442">
        <v>60000</v>
      </c>
      <c r="F12442">
        <v>64800</v>
      </c>
      <c r="G12442">
        <v>69600</v>
      </c>
      <c r="H12442">
        <v>74400</v>
      </c>
      <c r="I12442">
        <v>79200</v>
      </c>
      <c r="J12442">
        <v>84000</v>
      </c>
      <c r="K12442" t="s">
        <v>3100</v>
      </c>
      <c r="L12442">
        <v>9</v>
      </c>
      <c r="M12442">
        <v>60</v>
      </c>
      <c r="N12442" t="s">
        <v>1350</v>
      </c>
    </row>
    <row r="12443" spans="1:14" x14ac:dyDescent="0.2">
      <c r="A12443" t="s">
        <v>18202</v>
      </c>
      <c r="B12443">
        <v>42000</v>
      </c>
      <c r="C12443">
        <v>48000</v>
      </c>
      <c r="D12443">
        <v>54000</v>
      </c>
      <c r="E12443">
        <v>60000</v>
      </c>
      <c r="F12443">
        <v>64800</v>
      </c>
      <c r="G12443">
        <v>69600</v>
      </c>
      <c r="H12443">
        <v>74400</v>
      </c>
      <c r="I12443">
        <v>79200</v>
      </c>
      <c r="J12443">
        <v>84000</v>
      </c>
      <c r="K12443" t="s">
        <v>3100</v>
      </c>
      <c r="L12443">
        <v>9</v>
      </c>
      <c r="M12443">
        <v>60</v>
      </c>
      <c r="N12443" t="s">
        <v>1351</v>
      </c>
    </row>
    <row r="12444" spans="1:14" x14ac:dyDescent="0.2">
      <c r="A12444" t="s">
        <v>18203</v>
      </c>
      <c r="B12444">
        <v>54480</v>
      </c>
      <c r="C12444">
        <v>62220</v>
      </c>
      <c r="D12444">
        <v>70020</v>
      </c>
      <c r="E12444">
        <v>77760</v>
      </c>
      <c r="F12444">
        <v>84000</v>
      </c>
      <c r="G12444">
        <v>90240</v>
      </c>
      <c r="H12444">
        <v>96480</v>
      </c>
      <c r="I12444">
        <v>102660</v>
      </c>
      <c r="J12444">
        <v>108900</v>
      </c>
      <c r="K12444" t="s">
        <v>3100</v>
      </c>
      <c r="L12444">
        <v>11</v>
      </c>
      <c r="M12444">
        <v>60</v>
      </c>
      <c r="N12444" t="s">
        <v>1352</v>
      </c>
    </row>
    <row r="12445" spans="1:14" x14ac:dyDescent="0.2">
      <c r="A12445" t="s">
        <v>18204</v>
      </c>
      <c r="B12445">
        <v>48720</v>
      </c>
      <c r="C12445">
        <v>55680</v>
      </c>
      <c r="D12445">
        <v>62640</v>
      </c>
      <c r="E12445">
        <v>69540</v>
      </c>
      <c r="F12445">
        <v>75120</v>
      </c>
      <c r="G12445">
        <v>80700</v>
      </c>
      <c r="H12445">
        <v>86280</v>
      </c>
      <c r="I12445">
        <v>91800</v>
      </c>
      <c r="J12445">
        <v>97380</v>
      </c>
      <c r="K12445" t="s">
        <v>3100</v>
      </c>
      <c r="L12445">
        <v>11</v>
      </c>
      <c r="M12445">
        <v>60</v>
      </c>
      <c r="N12445" t="s">
        <v>1353</v>
      </c>
    </row>
    <row r="12446" spans="1:14" x14ac:dyDescent="0.2">
      <c r="A12446" t="s">
        <v>18205</v>
      </c>
      <c r="B12446">
        <v>44460</v>
      </c>
      <c r="C12446">
        <v>50820</v>
      </c>
      <c r="D12446">
        <v>57180</v>
      </c>
      <c r="E12446">
        <v>63480</v>
      </c>
      <c r="F12446">
        <v>68580</v>
      </c>
      <c r="G12446">
        <v>73680</v>
      </c>
      <c r="H12446">
        <v>78720</v>
      </c>
      <c r="I12446">
        <v>83820</v>
      </c>
      <c r="J12446">
        <v>88920</v>
      </c>
      <c r="K12446" t="s">
        <v>3100</v>
      </c>
      <c r="L12446">
        <v>11</v>
      </c>
      <c r="M12446">
        <v>60</v>
      </c>
      <c r="N12446" t="s">
        <v>1354</v>
      </c>
    </row>
    <row r="12447" spans="1:14" x14ac:dyDescent="0.2">
      <c r="A12447" t="s">
        <v>18206</v>
      </c>
      <c r="B12447">
        <v>48720</v>
      </c>
      <c r="C12447">
        <v>55680</v>
      </c>
      <c r="D12447">
        <v>62640</v>
      </c>
      <c r="E12447">
        <v>69540</v>
      </c>
      <c r="F12447">
        <v>75120</v>
      </c>
      <c r="G12447">
        <v>80700</v>
      </c>
      <c r="H12447">
        <v>86280</v>
      </c>
      <c r="I12447">
        <v>91800</v>
      </c>
      <c r="J12447">
        <v>97380</v>
      </c>
      <c r="K12447" t="s">
        <v>3100</v>
      </c>
      <c r="L12447">
        <v>11</v>
      </c>
      <c r="M12447">
        <v>60</v>
      </c>
      <c r="N12447" t="s">
        <v>1355</v>
      </c>
    </row>
    <row r="12448" spans="1:14" x14ac:dyDescent="0.2">
      <c r="A12448" t="s">
        <v>18207</v>
      </c>
      <c r="B12448">
        <v>54480</v>
      </c>
      <c r="C12448">
        <v>62220</v>
      </c>
      <c r="D12448">
        <v>70020</v>
      </c>
      <c r="E12448">
        <v>77760</v>
      </c>
      <c r="F12448">
        <v>84000</v>
      </c>
      <c r="G12448">
        <v>90240</v>
      </c>
      <c r="H12448">
        <v>96480</v>
      </c>
      <c r="I12448">
        <v>102660</v>
      </c>
      <c r="J12448">
        <v>108900</v>
      </c>
      <c r="K12448" t="s">
        <v>3100</v>
      </c>
      <c r="L12448">
        <v>11</v>
      </c>
      <c r="M12448">
        <v>60</v>
      </c>
      <c r="N12448" t="s">
        <v>1356</v>
      </c>
    </row>
    <row r="12449" spans="1:14" x14ac:dyDescent="0.2">
      <c r="A12449" t="s">
        <v>18208</v>
      </c>
      <c r="B12449">
        <v>48720</v>
      </c>
      <c r="C12449">
        <v>55680</v>
      </c>
      <c r="D12449">
        <v>62640</v>
      </c>
      <c r="E12449">
        <v>69540</v>
      </c>
      <c r="F12449">
        <v>75120</v>
      </c>
      <c r="G12449">
        <v>80700</v>
      </c>
      <c r="H12449">
        <v>86280</v>
      </c>
      <c r="I12449">
        <v>91800</v>
      </c>
      <c r="J12449">
        <v>97380</v>
      </c>
      <c r="K12449" t="s">
        <v>3100</v>
      </c>
      <c r="L12449">
        <v>11</v>
      </c>
      <c r="M12449">
        <v>60</v>
      </c>
      <c r="N12449" t="s">
        <v>1357</v>
      </c>
    </row>
    <row r="12450" spans="1:14" x14ac:dyDescent="0.2">
      <c r="A12450" t="s">
        <v>18209</v>
      </c>
      <c r="B12450">
        <v>48720</v>
      </c>
      <c r="C12450">
        <v>55680</v>
      </c>
      <c r="D12450">
        <v>62640</v>
      </c>
      <c r="E12450">
        <v>69540</v>
      </c>
      <c r="F12450">
        <v>75120</v>
      </c>
      <c r="G12450">
        <v>80700</v>
      </c>
      <c r="H12450">
        <v>86280</v>
      </c>
      <c r="I12450">
        <v>91800</v>
      </c>
      <c r="J12450">
        <v>97380</v>
      </c>
      <c r="K12450" t="s">
        <v>3100</v>
      </c>
      <c r="L12450">
        <v>11</v>
      </c>
      <c r="M12450">
        <v>60</v>
      </c>
      <c r="N12450" t="s">
        <v>1358</v>
      </c>
    </row>
    <row r="12451" spans="1:14" x14ac:dyDescent="0.2">
      <c r="A12451" t="s">
        <v>18210</v>
      </c>
      <c r="B12451">
        <v>44460</v>
      </c>
      <c r="C12451">
        <v>50820</v>
      </c>
      <c r="D12451">
        <v>57180</v>
      </c>
      <c r="E12451">
        <v>63480</v>
      </c>
      <c r="F12451">
        <v>68580</v>
      </c>
      <c r="G12451">
        <v>73680</v>
      </c>
      <c r="H12451">
        <v>78720</v>
      </c>
      <c r="I12451">
        <v>83820</v>
      </c>
      <c r="J12451">
        <v>88920</v>
      </c>
      <c r="K12451" t="s">
        <v>3100</v>
      </c>
      <c r="L12451">
        <v>11</v>
      </c>
      <c r="M12451">
        <v>60</v>
      </c>
      <c r="N12451" t="s">
        <v>1359</v>
      </c>
    </row>
    <row r="12452" spans="1:14" x14ac:dyDescent="0.2">
      <c r="A12452" t="s">
        <v>18211</v>
      </c>
      <c r="B12452">
        <v>48720</v>
      </c>
      <c r="C12452">
        <v>55680</v>
      </c>
      <c r="D12452">
        <v>62640</v>
      </c>
      <c r="E12452">
        <v>69540</v>
      </c>
      <c r="F12452">
        <v>75120</v>
      </c>
      <c r="G12452">
        <v>80700</v>
      </c>
      <c r="H12452">
        <v>86280</v>
      </c>
      <c r="I12452">
        <v>91800</v>
      </c>
      <c r="J12452">
        <v>97380</v>
      </c>
      <c r="K12452" t="s">
        <v>3100</v>
      </c>
      <c r="L12452">
        <v>11</v>
      </c>
      <c r="M12452">
        <v>60</v>
      </c>
      <c r="N12452" t="s">
        <v>1360</v>
      </c>
    </row>
    <row r="12453" spans="1:14" x14ac:dyDescent="0.2">
      <c r="A12453" t="s">
        <v>18212</v>
      </c>
      <c r="B12453">
        <v>54480</v>
      </c>
      <c r="C12453">
        <v>62220</v>
      </c>
      <c r="D12453">
        <v>70020</v>
      </c>
      <c r="E12453">
        <v>77760</v>
      </c>
      <c r="F12453">
        <v>84000</v>
      </c>
      <c r="G12453">
        <v>90240</v>
      </c>
      <c r="H12453">
        <v>96480</v>
      </c>
      <c r="I12453">
        <v>102660</v>
      </c>
      <c r="J12453">
        <v>108900</v>
      </c>
      <c r="K12453" t="s">
        <v>3100</v>
      </c>
      <c r="L12453">
        <v>11</v>
      </c>
      <c r="M12453">
        <v>60</v>
      </c>
      <c r="N12453" t="s">
        <v>1361</v>
      </c>
    </row>
    <row r="12454" spans="1:14" x14ac:dyDescent="0.2">
      <c r="A12454" t="s">
        <v>18213</v>
      </c>
      <c r="B12454">
        <v>48720</v>
      </c>
      <c r="C12454">
        <v>55680</v>
      </c>
      <c r="D12454">
        <v>62640</v>
      </c>
      <c r="E12454">
        <v>69540</v>
      </c>
      <c r="F12454">
        <v>75120</v>
      </c>
      <c r="G12454">
        <v>80700</v>
      </c>
      <c r="H12454">
        <v>86280</v>
      </c>
      <c r="I12454">
        <v>91800</v>
      </c>
      <c r="J12454">
        <v>97380</v>
      </c>
      <c r="K12454" t="s">
        <v>3100</v>
      </c>
      <c r="L12454">
        <v>11</v>
      </c>
      <c r="M12454">
        <v>60</v>
      </c>
      <c r="N12454" t="s">
        <v>1362</v>
      </c>
    </row>
    <row r="12455" spans="1:14" x14ac:dyDescent="0.2">
      <c r="A12455" t="s">
        <v>18214</v>
      </c>
      <c r="B12455">
        <v>48720</v>
      </c>
      <c r="C12455">
        <v>55680</v>
      </c>
      <c r="D12455">
        <v>62640</v>
      </c>
      <c r="E12455">
        <v>69540</v>
      </c>
      <c r="F12455">
        <v>75120</v>
      </c>
      <c r="G12455">
        <v>80700</v>
      </c>
      <c r="H12455">
        <v>86280</v>
      </c>
      <c r="I12455">
        <v>91800</v>
      </c>
      <c r="J12455">
        <v>97380</v>
      </c>
      <c r="K12455" t="s">
        <v>3100</v>
      </c>
      <c r="L12455">
        <v>11</v>
      </c>
      <c r="M12455">
        <v>60</v>
      </c>
      <c r="N12455" t="s">
        <v>1363</v>
      </c>
    </row>
    <row r="12456" spans="1:14" x14ac:dyDescent="0.2">
      <c r="A12456" t="s">
        <v>18215</v>
      </c>
      <c r="B12456">
        <v>54480</v>
      </c>
      <c r="C12456">
        <v>62220</v>
      </c>
      <c r="D12456">
        <v>70020</v>
      </c>
      <c r="E12456">
        <v>77760</v>
      </c>
      <c r="F12456">
        <v>84000</v>
      </c>
      <c r="G12456">
        <v>90240</v>
      </c>
      <c r="H12456">
        <v>96480</v>
      </c>
      <c r="I12456">
        <v>102660</v>
      </c>
      <c r="J12456">
        <v>108900</v>
      </c>
      <c r="K12456" t="s">
        <v>3100</v>
      </c>
      <c r="L12456">
        <v>11</v>
      </c>
      <c r="M12456">
        <v>60</v>
      </c>
      <c r="N12456" t="s">
        <v>1364</v>
      </c>
    </row>
    <row r="12457" spans="1:14" x14ac:dyDescent="0.2">
      <c r="A12457" t="s">
        <v>18216</v>
      </c>
      <c r="B12457">
        <v>54480</v>
      </c>
      <c r="C12457">
        <v>62220</v>
      </c>
      <c r="D12457">
        <v>70020</v>
      </c>
      <c r="E12457">
        <v>77760</v>
      </c>
      <c r="F12457">
        <v>84000</v>
      </c>
      <c r="G12457">
        <v>90240</v>
      </c>
      <c r="H12457">
        <v>96480</v>
      </c>
      <c r="I12457">
        <v>102660</v>
      </c>
      <c r="J12457">
        <v>108900</v>
      </c>
      <c r="K12457" t="s">
        <v>3100</v>
      </c>
      <c r="L12457">
        <v>11</v>
      </c>
      <c r="M12457">
        <v>60</v>
      </c>
      <c r="N12457" t="s">
        <v>1365</v>
      </c>
    </row>
    <row r="12458" spans="1:14" x14ac:dyDescent="0.2">
      <c r="A12458" t="s">
        <v>18217</v>
      </c>
      <c r="B12458">
        <v>54480</v>
      </c>
      <c r="C12458">
        <v>62220</v>
      </c>
      <c r="D12458">
        <v>70020</v>
      </c>
      <c r="E12458">
        <v>77760</v>
      </c>
      <c r="F12458">
        <v>84000</v>
      </c>
      <c r="G12458">
        <v>90240</v>
      </c>
      <c r="H12458">
        <v>96480</v>
      </c>
      <c r="I12458">
        <v>102660</v>
      </c>
      <c r="J12458">
        <v>108900</v>
      </c>
      <c r="K12458" t="s">
        <v>3100</v>
      </c>
      <c r="L12458">
        <v>11</v>
      </c>
      <c r="M12458">
        <v>60</v>
      </c>
      <c r="N12458" t="s">
        <v>1366</v>
      </c>
    </row>
    <row r="12459" spans="1:14" x14ac:dyDescent="0.2">
      <c r="A12459" t="s">
        <v>18218</v>
      </c>
      <c r="B12459">
        <v>48720</v>
      </c>
      <c r="C12459">
        <v>55680</v>
      </c>
      <c r="D12459">
        <v>62640</v>
      </c>
      <c r="E12459">
        <v>69540</v>
      </c>
      <c r="F12459">
        <v>75120</v>
      </c>
      <c r="G12459">
        <v>80700</v>
      </c>
      <c r="H12459">
        <v>86280</v>
      </c>
      <c r="I12459">
        <v>91800</v>
      </c>
      <c r="J12459">
        <v>97380</v>
      </c>
      <c r="K12459" t="s">
        <v>3100</v>
      </c>
      <c r="L12459">
        <v>11</v>
      </c>
      <c r="M12459">
        <v>60</v>
      </c>
      <c r="N12459" t="s">
        <v>1367</v>
      </c>
    </row>
    <row r="12460" spans="1:14" x14ac:dyDescent="0.2">
      <c r="A12460" t="s">
        <v>18219</v>
      </c>
      <c r="B12460">
        <v>44460</v>
      </c>
      <c r="C12460">
        <v>50820</v>
      </c>
      <c r="D12460">
        <v>57180</v>
      </c>
      <c r="E12460">
        <v>63480</v>
      </c>
      <c r="F12460">
        <v>68580</v>
      </c>
      <c r="G12460">
        <v>73680</v>
      </c>
      <c r="H12460">
        <v>78720</v>
      </c>
      <c r="I12460">
        <v>83820</v>
      </c>
      <c r="J12460">
        <v>88920</v>
      </c>
      <c r="K12460" t="s">
        <v>3100</v>
      </c>
      <c r="L12460">
        <v>11</v>
      </c>
      <c r="M12460">
        <v>60</v>
      </c>
      <c r="N12460" t="s">
        <v>1368</v>
      </c>
    </row>
    <row r="12461" spans="1:14" x14ac:dyDescent="0.2">
      <c r="A12461" t="s">
        <v>18220</v>
      </c>
      <c r="B12461">
        <v>54480</v>
      </c>
      <c r="C12461">
        <v>62220</v>
      </c>
      <c r="D12461">
        <v>70020</v>
      </c>
      <c r="E12461">
        <v>77760</v>
      </c>
      <c r="F12461">
        <v>84000</v>
      </c>
      <c r="G12461">
        <v>90240</v>
      </c>
      <c r="H12461">
        <v>96480</v>
      </c>
      <c r="I12461">
        <v>102660</v>
      </c>
      <c r="J12461">
        <v>108900</v>
      </c>
      <c r="K12461" t="s">
        <v>3100</v>
      </c>
      <c r="L12461">
        <v>11</v>
      </c>
      <c r="M12461">
        <v>60</v>
      </c>
      <c r="N12461" t="s">
        <v>1369</v>
      </c>
    </row>
    <row r="12462" spans="1:14" x14ac:dyDescent="0.2">
      <c r="A12462" t="s">
        <v>18221</v>
      </c>
      <c r="B12462">
        <v>54480</v>
      </c>
      <c r="C12462">
        <v>62220</v>
      </c>
      <c r="D12462">
        <v>70020</v>
      </c>
      <c r="E12462">
        <v>77760</v>
      </c>
      <c r="F12462">
        <v>84000</v>
      </c>
      <c r="G12462">
        <v>90240</v>
      </c>
      <c r="H12462">
        <v>96480</v>
      </c>
      <c r="I12462">
        <v>102660</v>
      </c>
      <c r="J12462">
        <v>108900</v>
      </c>
      <c r="K12462" t="s">
        <v>3100</v>
      </c>
      <c r="L12462">
        <v>11</v>
      </c>
      <c r="M12462">
        <v>60</v>
      </c>
      <c r="N12462" t="s">
        <v>1370</v>
      </c>
    </row>
    <row r="12463" spans="1:14" x14ac:dyDescent="0.2">
      <c r="A12463" t="s">
        <v>18222</v>
      </c>
      <c r="B12463">
        <v>54480</v>
      </c>
      <c r="C12463">
        <v>62220</v>
      </c>
      <c r="D12463">
        <v>70020</v>
      </c>
      <c r="E12463">
        <v>77760</v>
      </c>
      <c r="F12463">
        <v>84000</v>
      </c>
      <c r="G12463">
        <v>90240</v>
      </c>
      <c r="H12463">
        <v>96480</v>
      </c>
      <c r="I12463">
        <v>102660</v>
      </c>
      <c r="J12463">
        <v>108900</v>
      </c>
      <c r="K12463" t="s">
        <v>3100</v>
      </c>
      <c r="L12463">
        <v>11</v>
      </c>
      <c r="M12463">
        <v>60</v>
      </c>
      <c r="N12463" t="s">
        <v>1371</v>
      </c>
    </row>
    <row r="12464" spans="1:14" x14ac:dyDescent="0.2">
      <c r="A12464" t="s">
        <v>18223</v>
      </c>
      <c r="B12464">
        <v>54480</v>
      </c>
      <c r="C12464">
        <v>62220</v>
      </c>
      <c r="D12464">
        <v>70020</v>
      </c>
      <c r="E12464">
        <v>77760</v>
      </c>
      <c r="F12464">
        <v>84000</v>
      </c>
      <c r="G12464">
        <v>90240</v>
      </c>
      <c r="H12464">
        <v>96480</v>
      </c>
      <c r="I12464">
        <v>102660</v>
      </c>
      <c r="J12464">
        <v>108900</v>
      </c>
      <c r="K12464" t="s">
        <v>3100</v>
      </c>
      <c r="L12464">
        <v>11</v>
      </c>
      <c r="M12464">
        <v>60</v>
      </c>
      <c r="N12464" t="s">
        <v>1372</v>
      </c>
    </row>
    <row r="12465" spans="1:14" x14ac:dyDescent="0.2">
      <c r="A12465" t="s">
        <v>18224</v>
      </c>
      <c r="B12465">
        <v>54480</v>
      </c>
      <c r="C12465">
        <v>62220</v>
      </c>
      <c r="D12465">
        <v>70020</v>
      </c>
      <c r="E12465">
        <v>77760</v>
      </c>
      <c r="F12465">
        <v>84000</v>
      </c>
      <c r="G12465">
        <v>90240</v>
      </c>
      <c r="H12465">
        <v>96480</v>
      </c>
      <c r="I12465">
        <v>102660</v>
      </c>
      <c r="J12465">
        <v>108900</v>
      </c>
      <c r="K12465" t="s">
        <v>3100</v>
      </c>
      <c r="L12465">
        <v>11</v>
      </c>
      <c r="M12465">
        <v>60</v>
      </c>
      <c r="N12465" t="s">
        <v>1373</v>
      </c>
    </row>
    <row r="12466" spans="1:14" x14ac:dyDescent="0.2">
      <c r="A12466" t="s">
        <v>18225</v>
      </c>
      <c r="B12466">
        <v>48720</v>
      </c>
      <c r="C12466">
        <v>55680</v>
      </c>
      <c r="D12466">
        <v>62640</v>
      </c>
      <c r="E12466">
        <v>69540</v>
      </c>
      <c r="F12466">
        <v>75120</v>
      </c>
      <c r="G12466">
        <v>80700</v>
      </c>
      <c r="H12466">
        <v>86280</v>
      </c>
      <c r="I12466">
        <v>91800</v>
      </c>
      <c r="J12466">
        <v>97380</v>
      </c>
      <c r="K12466" t="s">
        <v>3100</v>
      </c>
      <c r="L12466">
        <v>11</v>
      </c>
      <c r="M12466">
        <v>60</v>
      </c>
      <c r="N12466" t="s">
        <v>1374</v>
      </c>
    </row>
    <row r="12467" spans="1:14" x14ac:dyDescent="0.2">
      <c r="A12467" t="s">
        <v>18226</v>
      </c>
      <c r="B12467">
        <v>54480</v>
      </c>
      <c r="C12467">
        <v>62220</v>
      </c>
      <c r="D12467">
        <v>70020</v>
      </c>
      <c r="E12467">
        <v>77760</v>
      </c>
      <c r="F12467">
        <v>84000</v>
      </c>
      <c r="G12467">
        <v>90240</v>
      </c>
      <c r="H12467">
        <v>96480</v>
      </c>
      <c r="I12467">
        <v>102660</v>
      </c>
      <c r="J12467">
        <v>108900</v>
      </c>
      <c r="K12467" t="s">
        <v>3100</v>
      </c>
      <c r="L12467">
        <v>11</v>
      </c>
      <c r="M12467">
        <v>60</v>
      </c>
      <c r="N12467" t="s">
        <v>1375</v>
      </c>
    </row>
    <row r="12468" spans="1:14" x14ac:dyDescent="0.2">
      <c r="A12468" t="s">
        <v>18227</v>
      </c>
      <c r="B12468">
        <v>54480</v>
      </c>
      <c r="C12468">
        <v>62220</v>
      </c>
      <c r="D12468">
        <v>70020</v>
      </c>
      <c r="E12468">
        <v>77760</v>
      </c>
      <c r="F12468">
        <v>84000</v>
      </c>
      <c r="G12468">
        <v>90240</v>
      </c>
      <c r="H12468">
        <v>96480</v>
      </c>
      <c r="I12468">
        <v>102660</v>
      </c>
      <c r="J12468">
        <v>108900</v>
      </c>
      <c r="K12468" t="s">
        <v>3100</v>
      </c>
      <c r="L12468">
        <v>11</v>
      </c>
      <c r="M12468">
        <v>60</v>
      </c>
      <c r="N12468" t="s">
        <v>1376</v>
      </c>
    </row>
    <row r="12469" spans="1:14" x14ac:dyDescent="0.2">
      <c r="A12469" t="s">
        <v>18228</v>
      </c>
      <c r="B12469">
        <v>48720</v>
      </c>
      <c r="C12469">
        <v>55680</v>
      </c>
      <c r="D12469">
        <v>62640</v>
      </c>
      <c r="E12469">
        <v>69540</v>
      </c>
      <c r="F12469">
        <v>75120</v>
      </c>
      <c r="G12469">
        <v>80700</v>
      </c>
      <c r="H12469">
        <v>86280</v>
      </c>
      <c r="I12469">
        <v>91800</v>
      </c>
      <c r="J12469">
        <v>97380</v>
      </c>
      <c r="K12469" t="s">
        <v>3100</v>
      </c>
      <c r="L12469">
        <v>11</v>
      </c>
      <c r="M12469">
        <v>60</v>
      </c>
      <c r="N12469" t="s">
        <v>1377</v>
      </c>
    </row>
    <row r="12470" spans="1:14" x14ac:dyDescent="0.2">
      <c r="A12470" t="s">
        <v>18229</v>
      </c>
      <c r="B12470">
        <v>48720</v>
      </c>
      <c r="C12470">
        <v>55680</v>
      </c>
      <c r="D12470">
        <v>62640</v>
      </c>
      <c r="E12470">
        <v>69540</v>
      </c>
      <c r="F12470">
        <v>75120</v>
      </c>
      <c r="G12470">
        <v>80700</v>
      </c>
      <c r="H12470">
        <v>86280</v>
      </c>
      <c r="I12470">
        <v>91800</v>
      </c>
      <c r="J12470">
        <v>97380</v>
      </c>
      <c r="K12470" t="s">
        <v>3100</v>
      </c>
      <c r="L12470">
        <v>11</v>
      </c>
      <c r="M12470">
        <v>60</v>
      </c>
      <c r="N12470" t="s">
        <v>1378</v>
      </c>
    </row>
    <row r="12471" spans="1:14" x14ac:dyDescent="0.2">
      <c r="A12471" t="s">
        <v>18230</v>
      </c>
      <c r="B12471">
        <v>48720</v>
      </c>
      <c r="C12471">
        <v>55680</v>
      </c>
      <c r="D12471">
        <v>62640</v>
      </c>
      <c r="E12471">
        <v>69540</v>
      </c>
      <c r="F12471">
        <v>75120</v>
      </c>
      <c r="G12471">
        <v>80700</v>
      </c>
      <c r="H12471">
        <v>86280</v>
      </c>
      <c r="I12471">
        <v>91800</v>
      </c>
      <c r="J12471">
        <v>97380</v>
      </c>
      <c r="K12471" t="s">
        <v>3100</v>
      </c>
      <c r="L12471">
        <v>11</v>
      </c>
      <c r="M12471">
        <v>60</v>
      </c>
      <c r="N12471" t="s">
        <v>1379</v>
      </c>
    </row>
    <row r="12472" spans="1:14" x14ac:dyDescent="0.2">
      <c r="A12472" t="s">
        <v>18231</v>
      </c>
      <c r="B12472">
        <v>44460</v>
      </c>
      <c r="C12472">
        <v>50820</v>
      </c>
      <c r="D12472">
        <v>57180</v>
      </c>
      <c r="E12472">
        <v>63480</v>
      </c>
      <c r="F12472">
        <v>68580</v>
      </c>
      <c r="G12472">
        <v>73680</v>
      </c>
      <c r="H12472">
        <v>78720</v>
      </c>
      <c r="I12472">
        <v>83820</v>
      </c>
      <c r="J12472">
        <v>88920</v>
      </c>
      <c r="K12472" t="s">
        <v>3100</v>
      </c>
      <c r="L12472">
        <v>11</v>
      </c>
      <c r="M12472">
        <v>60</v>
      </c>
      <c r="N12472" t="s">
        <v>1380</v>
      </c>
    </row>
    <row r="12473" spans="1:14" x14ac:dyDescent="0.2">
      <c r="A12473" t="s">
        <v>18232</v>
      </c>
      <c r="B12473">
        <v>54480</v>
      </c>
      <c r="C12473">
        <v>62220</v>
      </c>
      <c r="D12473">
        <v>70020</v>
      </c>
      <c r="E12473">
        <v>77760</v>
      </c>
      <c r="F12473">
        <v>84000</v>
      </c>
      <c r="G12473">
        <v>90240</v>
      </c>
      <c r="H12473">
        <v>96480</v>
      </c>
      <c r="I12473">
        <v>102660</v>
      </c>
      <c r="J12473">
        <v>108900</v>
      </c>
      <c r="K12473" t="s">
        <v>3100</v>
      </c>
      <c r="L12473">
        <v>11</v>
      </c>
      <c r="M12473">
        <v>60</v>
      </c>
      <c r="N12473" t="s">
        <v>1381</v>
      </c>
    </row>
    <row r="12474" spans="1:14" x14ac:dyDescent="0.2">
      <c r="A12474" t="s">
        <v>18233</v>
      </c>
      <c r="B12474">
        <v>48720</v>
      </c>
      <c r="C12474">
        <v>55680</v>
      </c>
      <c r="D12474">
        <v>62640</v>
      </c>
      <c r="E12474">
        <v>69540</v>
      </c>
      <c r="F12474">
        <v>75120</v>
      </c>
      <c r="G12474">
        <v>80700</v>
      </c>
      <c r="H12474">
        <v>86280</v>
      </c>
      <c r="I12474">
        <v>91800</v>
      </c>
      <c r="J12474">
        <v>97380</v>
      </c>
      <c r="K12474" t="s">
        <v>3100</v>
      </c>
      <c r="L12474">
        <v>11</v>
      </c>
      <c r="M12474">
        <v>60</v>
      </c>
      <c r="N12474" t="s">
        <v>1382</v>
      </c>
    </row>
    <row r="12475" spans="1:14" x14ac:dyDescent="0.2">
      <c r="A12475" t="s">
        <v>18234</v>
      </c>
      <c r="B12475">
        <v>46560</v>
      </c>
      <c r="C12475">
        <v>53220</v>
      </c>
      <c r="D12475">
        <v>59880</v>
      </c>
      <c r="E12475">
        <v>66480</v>
      </c>
      <c r="F12475">
        <v>71820</v>
      </c>
      <c r="G12475">
        <v>77160</v>
      </c>
      <c r="H12475">
        <v>82440</v>
      </c>
      <c r="I12475">
        <v>87780</v>
      </c>
      <c r="J12475">
        <v>93120</v>
      </c>
      <c r="K12475" t="s">
        <v>3100</v>
      </c>
      <c r="L12475">
        <v>13</v>
      </c>
      <c r="M12475">
        <v>60</v>
      </c>
      <c r="N12475" t="s">
        <v>1383</v>
      </c>
    </row>
    <row r="12476" spans="1:14" x14ac:dyDescent="0.2">
      <c r="A12476" t="s">
        <v>18235</v>
      </c>
      <c r="B12476">
        <v>46560</v>
      </c>
      <c r="C12476">
        <v>53220</v>
      </c>
      <c r="D12476">
        <v>59880</v>
      </c>
      <c r="E12476">
        <v>66480</v>
      </c>
      <c r="F12476">
        <v>71820</v>
      </c>
      <c r="G12476">
        <v>77160</v>
      </c>
      <c r="H12476">
        <v>82440</v>
      </c>
      <c r="I12476">
        <v>87780</v>
      </c>
      <c r="J12476">
        <v>93120</v>
      </c>
      <c r="K12476" t="s">
        <v>3100</v>
      </c>
      <c r="L12476">
        <v>13</v>
      </c>
      <c r="M12476">
        <v>60</v>
      </c>
      <c r="N12476" t="s">
        <v>1384</v>
      </c>
    </row>
    <row r="12477" spans="1:14" x14ac:dyDescent="0.2">
      <c r="A12477" t="s">
        <v>18236</v>
      </c>
      <c r="B12477">
        <v>46560</v>
      </c>
      <c r="C12477">
        <v>53220</v>
      </c>
      <c r="D12477">
        <v>59880</v>
      </c>
      <c r="E12477">
        <v>66480</v>
      </c>
      <c r="F12477">
        <v>71820</v>
      </c>
      <c r="G12477">
        <v>77160</v>
      </c>
      <c r="H12477">
        <v>82440</v>
      </c>
      <c r="I12477">
        <v>87780</v>
      </c>
      <c r="J12477">
        <v>93120</v>
      </c>
      <c r="K12477" t="s">
        <v>3100</v>
      </c>
      <c r="L12477">
        <v>13</v>
      </c>
      <c r="M12477">
        <v>60</v>
      </c>
      <c r="N12477" t="s">
        <v>1385</v>
      </c>
    </row>
    <row r="12478" spans="1:14" x14ac:dyDescent="0.2">
      <c r="A12478" t="s">
        <v>18237</v>
      </c>
      <c r="B12478">
        <v>46560</v>
      </c>
      <c r="C12478">
        <v>53220</v>
      </c>
      <c r="D12478">
        <v>59880</v>
      </c>
      <c r="E12478">
        <v>66480</v>
      </c>
      <c r="F12478">
        <v>71820</v>
      </c>
      <c r="G12478">
        <v>77160</v>
      </c>
      <c r="H12478">
        <v>82440</v>
      </c>
      <c r="I12478">
        <v>87780</v>
      </c>
      <c r="J12478">
        <v>93120</v>
      </c>
      <c r="K12478" t="s">
        <v>3100</v>
      </c>
      <c r="L12478">
        <v>13</v>
      </c>
      <c r="M12478">
        <v>60</v>
      </c>
      <c r="N12478" t="s">
        <v>1386</v>
      </c>
    </row>
    <row r="12479" spans="1:14" x14ac:dyDescent="0.2">
      <c r="A12479" t="s">
        <v>18238</v>
      </c>
      <c r="B12479">
        <v>46560</v>
      </c>
      <c r="C12479">
        <v>53220</v>
      </c>
      <c r="D12479">
        <v>59880</v>
      </c>
      <c r="E12479">
        <v>66480</v>
      </c>
      <c r="F12479">
        <v>71820</v>
      </c>
      <c r="G12479">
        <v>77160</v>
      </c>
      <c r="H12479">
        <v>82440</v>
      </c>
      <c r="I12479">
        <v>87780</v>
      </c>
      <c r="J12479">
        <v>93120</v>
      </c>
      <c r="K12479" t="s">
        <v>3100</v>
      </c>
      <c r="L12479">
        <v>13</v>
      </c>
      <c r="M12479">
        <v>60</v>
      </c>
      <c r="N12479" t="s">
        <v>1387</v>
      </c>
    </row>
    <row r="12480" spans="1:14" x14ac:dyDescent="0.2">
      <c r="A12480" t="s">
        <v>18239</v>
      </c>
      <c r="B12480">
        <v>46560</v>
      </c>
      <c r="C12480">
        <v>53220</v>
      </c>
      <c r="D12480">
        <v>59880</v>
      </c>
      <c r="E12480">
        <v>66480</v>
      </c>
      <c r="F12480">
        <v>71820</v>
      </c>
      <c r="G12480">
        <v>77160</v>
      </c>
      <c r="H12480">
        <v>82440</v>
      </c>
      <c r="I12480">
        <v>87780</v>
      </c>
      <c r="J12480">
        <v>93120</v>
      </c>
      <c r="K12480" t="s">
        <v>3100</v>
      </c>
      <c r="L12480">
        <v>13</v>
      </c>
      <c r="M12480">
        <v>60</v>
      </c>
      <c r="N12480" t="s">
        <v>1388</v>
      </c>
    </row>
    <row r="12481" spans="1:14" x14ac:dyDescent="0.2">
      <c r="A12481" t="s">
        <v>18240</v>
      </c>
      <c r="B12481">
        <v>46560</v>
      </c>
      <c r="C12481">
        <v>53220</v>
      </c>
      <c r="D12481">
        <v>59880</v>
      </c>
      <c r="E12481">
        <v>66480</v>
      </c>
      <c r="F12481">
        <v>71820</v>
      </c>
      <c r="G12481">
        <v>77160</v>
      </c>
      <c r="H12481">
        <v>82440</v>
      </c>
      <c r="I12481">
        <v>87780</v>
      </c>
      <c r="J12481">
        <v>93120</v>
      </c>
      <c r="K12481" t="s">
        <v>3100</v>
      </c>
      <c r="L12481">
        <v>13</v>
      </c>
      <c r="M12481">
        <v>60</v>
      </c>
      <c r="N12481" t="s">
        <v>1389</v>
      </c>
    </row>
    <row r="12482" spans="1:14" x14ac:dyDescent="0.2">
      <c r="A12482" t="s">
        <v>18241</v>
      </c>
      <c r="B12482">
        <v>46560</v>
      </c>
      <c r="C12482">
        <v>53220</v>
      </c>
      <c r="D12482">
        <v>59880</v>
      </c>
      <c r="E12482">
        <v>66480</v>
      </c>
      <c r="F12482">
        <v>71820</v>
      </c>
      <c r="G12482">
        <v>77160</v>
      </c>
      <c r="H12482">
        <v>82440</v>
      </c>
      <c r="I12482">
        <v>87780</v>
      </c>
      <c r="J12482">
        <v>93120</v>
      </c>
      <c r="K12482" t="s">
        <v>3100</v>
      </c>
      <c r="L12482">
        <v>13</v>
      </c>
      <c r="M12482">
        <v>60</v>
      </c>
      <c r="N12482" t="s">
        <v>1390</v>
      </c>
    </row>
    <row r="12483" spans="1:14" x14ac:dyDescent="0.2">
      <c r="A12483" t="s">
        <v>18242</v>
      </c>
      <c r="B12483">
        <v>46560</v>
      </c>
      <c r="C12483">
        <v>53220</v>
      </c>
      <c r="D12483">
        <v>59880</v>
      </c>
      <c r="E12483">
        <v>66480</v>
      </c>
      <c r="F12483">
        <v>71820</v>
      </c>
      <c r="G12483">
        <v>77160</v>
      </c>
      <c r="H12483">
        <v>82440</v>
      </c>
      <c r="I12483">
        <v>87780</v>
      </c>
      <c r="J12483">
        <v>93120</v>
      </c>
      <c r="K12483" t="s">
        <v>3100</v>
      </c>
      <c r="L12483">
        <v>13</v>
      </c>
      <c r="M12483">
        <v>60</v>
      </c>
      <c r="N12483" t="s">
        <v>1391</v>
      </c>
    </row>
    <row r="12484" spans="1:14" x14ac:dyDescent="0.2">
      <c r="A12484" t="s">
        <v>18243</v>
      </c>
      <c r="B12484">
        <v>46560</v>
      </c>
      <c r="C12484">
        <v>53220</v>
      </c>
      <c r="D12484">
        <v>59880</v>
      </c>
      <c r="E12484">
        <v>66480</v>
      </c>
      <c r="F12484">
        <v>71820</v>
      </c>
      <c r="G12484">
        <v>77160</v>
      </c>
      <c r="H12484">
        <v>82440</v>
      </c>
      <c r="I12484">
        <v>87780</v>
      </c>
      <c r="J12484">
        <v>93120</v>
      </c>
      <c r="K12484" t="s">
        <v>3100</v>
      </c>
      <c r="L12484">
        <v>13</v>
      </c>
      <c r="M12484">
        <v>60</v>
      </c>
      <c r="N12484" t="s">
        <v>1392</v>
      </c>
    </row>
    <row r="12485" spans="1:14" x14ac:dyDescent="0.2">
      <c r="A12485" t="s">
        <v>18244</v>
      </c>
      <c r="B12485">
        <v>46560</v>
      </c>
      <c r="C12485">
        <v>53220</v>
      </c>
      <c r="D12485">
        <v>59880</v>
      </c>
      <c r="E12485">
        <v>66480</v>
      </c>
      <c r="F12485">
        <v>71820</v>
      </c>
      <c r="G12485">
        <v>77160</v>
      </c>
      <c r="H12485">
        <v>82440</v>
      </c>
      <c r="I12485">
        <v>87780</v>
      </c>
      <c r="J12485">
        <v>93120</v>
      </c>
      <c r="K12485" t="s">
        <v>3100</v>
      </c>
      <c r="L12485">
        <v>13</v>
      </c>
      <c r="M12485">
        <v>60</v>
      </c>
      <c r="N12485" t="s">
        <v>1393</v>
      </c>
    </row>
    <row r="12486" spans="1:14" x14ac:dyDescent="0.2">
      <c r="A12486" t="s">
        <v>18245</v>
      </c>
      <c r="B12486">
        <v>46560</v>
      </c>
      <c r="C12486">
        <v>53220</v>
      </c>
      <c r="D12486">
        <v>59880</v>
      </c>
      <c r="E12486">
        <v>66480</v>
      </c>
      <c r="F12486">
        <v>71820</v>
      </c>
      <c r="G12486">
        <v>77160</v>
      </c>
      <c r="H12486">
        <v>82440</v>
      </c>
      <c r="I12486">
        <v>87780</v>
      </c>
      <c r="J12486">
        <v>93120</v>
      </c>
      <c r="K12486" t="s">
        <v>3100</v>
      </c>
      <c r="L12486">
        <v>13</v>
      </c>
      <c r="M12486">
        <v>60</v>
      </c>
      <c r="N12486" t="s">
        <v>1394</v>
      </c>
    </row>
    <row r="12487" spans="1:14" x14ac:dyDescent="0.2">
      <c r="A12487" t="s">
        <v>18246</v>
      </c>
      <c r="B12487">
        <v>46560</v>
      </c>
      <c r="C12487">
        <v>53220</v>
      </c>
      <c r="D12487">
        <v>59880</v>
      </c>
      <c r="E12487">
        <v>66480</v>
      </c>
      <c r="F12487">
        <v>71820</v>
      </c>
      <c r="G12487">
        <v>77160</v>
      </c>
      <c r="H12487">
        <v>82440</v>
      </c>
      <c r="I12487">
        <v>87780</v>
      </c>
      <c r="J12487">
        <v>93120</v>
      </c>
      <c r="K12487" t="s">
        <v>3100</v>
      </c>
      <c r="L12487">
        <v>13</v>
      </c>
      <c r="M12487">
        <v>60</v>
      </c>
      <c r="N12487" t="s">
        <v>1395</v>
      </c>
    </row>
    <row r="12488" spans="1:14" x14ac:dyDescent="0.2">
      <c r="A12488" t="s">
        <v>18247</v>
      </c>
      <c r="B12488">
        <v>46560</v>
      </c>
      <c r="C12488">
        <v>53220</v>
      </c>
      <c r="D12488">
        <v>59880</v>
      </c>
      <c r="E12488">
        <v>66480</v>
      </c>
      <c r="F12488">
        <v>71820</v>
      </c>
      <c r="G12488">
        <v>77160</v>
      </c>
      <c r="H12488">
        <v>82440</v>
      </c>
      <c r="I12488">
        <v>87780</v>
      </c>
      <c r="J12488">
        <v>93120</v>
      </c>
      <c r="K12488" t="s">
        <v>3100</v>
      </c>
      <c r="L12488">
        <v>13</v>
      </c>
      <c r="M12488">
        <v>60</v>
      </c>
      <c r="N12488" t="s">
        <v>1396</v>
      </c>
    </row>
    <row r="12489" spans="1:14" x14ac:dyDescent="0.2">
      <c r="A12489" t="s">
        <v>18248</v>
      </c>
      <c r="B12489">
        <v>46560</v>
      </c>
      <c r="C12489">
        <v>53220</v>
      </c>
      <c r="D12489">
        <v>59880</v>
      </c>
      <c r="E12489">
        <v>66480</v>
      </c>
      <c r="F12489">
        <v>71820</v>
      </c>
      <c r="G12489">
        <v>77160</v>
      </c>
      <c r="H12489">
        <v>82440</v>
      </c>
      <c r="I12489">
        <v>87780</v>
      </c>
      <c r="J12489">
        <v>93120</v>
      </c>
      <c r="K12489" t="s">
        <v>3100</v>
      </c>
      <c r="L12489">
        <v>13</v>
      </c>
      <c r="M12489">
        <v>60</v>
      </c>
      <c r="N12489" t="s">
        <v>1397</v>
      </c>
    </row>
    <row r="12490" spans="1:14" x14ac:dyDescent="0.2">
      <c r="A12490" t="s">
        <v>18249</v>
      </c>
      <c r="B12490">
        <v>46560</v>
      </c>
      <c r="C12490">
        <v>53220</v>
      </c>
      <c r="D12490">
        <v>59880</v>
      </c>
      <c r="E12490">
        <v>66480</v>
      </c>
      <c r="F12490">
        <v>71820</v>
      </c>
      <c r="G12490">
        <v>77160</v>
      </c>
      <c r="H12490">
        <v>82440</v>
      </c>
      <c r="I12490">
        <v>87780</v>
      </c>
      <c r="J12490">
        <v>93120</v>
      </c>
      <c r="K12490" t="s">
        <v>3100</v>
      </c>
      <c r="L12490">
        <v>13</v>
      </c>
      <c r="M12490">
        <v>60</v>
      </c>
      <c r="N12490" t="s">
        <v>1398</v>
      </c>
    </row>
    <row r="12491" spans="1:14" x14ac:dyDescent="0.2">
      <c r="A12491" t="s">
        <v>18250</v>
      </c>
      <c r="B12491">
        <v>46560</v>
      </c>
      <c r="C12491">
        <v>53220</v>
      </c>
      <c r="D12491">
        <v>59880</v>
      </c>
      <c r="E12491">
        <v>66480</v>
      </c>
      <c r="F12491">
        <v>71820</v>
      </c>
      <c r="G12491">
        <v>77160</v>
      </c>
      <c r="H12491">
        <v>82440</v>
      </c>
      <c r="I12491">
        <v>87780</v>
      </c>
      <c r="J12491">
        <v>93120</v>
      </c>
      <c r="K12491" t="s">
        <v>3100</v>
      </c>
      <c r="L12491">
        <v>13</v>
      </c>
      <c r="M12491">
        <v>60</v>
      </c>
      <c r="N12491" t="s">
        <v>1399</v>
      </c>
    </row>
    <row r="12492" spans="1:14" x14ac:dyDescent="0.2">
      <c r="A12492" t="s">
        <v>18251</v>
      </c>
      <c r="B12492">
        <v>46560</v>
      </c>
      <c r="C12492">
        <v>53220</v>
      </c>
      <c r="D12492">
        <v>59880</v>
      </c>
      <c r="E12492">
        <v>66480</v>
      </c>
      <c r="F12492">
        <v>71820</v>
      </c>
      <c r="G12492">
        <v>77160</v>
      </c>
      <c r="H12492">
        <v>82440</v>
      </c>
      <c r="I12492">
        <v>87780</v>
      </c>
      <c r="J12492">
        <v>93120</v>
      </c>
      <c r="K12492" t="s">
        <v>3100</v>
      </c>
      <c r="L12492">
        <v>13</v>
      </c>
      <c r="M12492">
        <v>60</v>
      </c>
      <c r="N12492" t="s">
        <v>1401</v>
      </c>
    </row>
    <row r="12493" spans="1:14" x14ac:dyDescent="0.2">
      <c r="A12493" t="s">
        <v>18252</v>
      </c>
      <c r="B12493">
        <v>46560</v>
      </c>
      <c r="C12493">
        <v>53220</v>
      </c>
      <c r="D12493">
        <v>59880</v>
      </c>
      <c r="E12493">
        <v>66480</v>
      </c>
      <c r="F12493">
        <v>71820</v>
      </c>
      <c r="G12493">
        <v>77160</v>
      </c>
      <c r="H12493">
        <v>82440</v>
      </c>
      <c r="I12493">
        <v>87780</v>
      </c>
      <c r="J12493">
        <v>93120</v>
      </c>
      <c r="K12493" t="s">
        <v>3100</v>
      </c>
      <c r="L12493">
        <v>13</v>
      </c>
      <c r="M12493">
        <v>60</v>
      </c>
      <c r="N12493" t="s">
        <v>1400</v>
      </c>
    </row>
    <row r="12494" spans="1:14" x14ac:dyDescent="0.2">
      <c r="A12494" t="s">
        <v>18253</v>
      </c>
      <c r="B12494">
        <v>46560</v>
      </c>
      <c r="C12494">
        <v>53220</v>
      </c>
      <c r="D12494">
        <v>59880</v>
      </c>
      <c r="E12494">
        <v>66480</v>
      </c>
      <c r="F12494">
        <v>71820</v>
      </c>
      <c r="G12494">
        <v>77160</v>
      </c>
      <c r="H12494">
        <v>82440</v>
      </c>
      <c r="I12494">
        <v>87780</v>
      </c>
      <c r="J12494">
        <v>93120</v>
      </c>
      <c r="K12494" t="s">
        <v>3100</v>
      </c>
      <c r="L12494">
        <v>13</v>
      </c>
      <c r="M12494">
        <v>60</v>
      </c>
      <c r="N12494" t="s">
        <v>1402</v>
      </c>
    </row>
    <row r="12495" spans="1:14" x14ac:dyDescent="0.2">
      <c r="A12495" t="s">
        <v>18254</v>
      </c>
      <c r="B12495">
        <v>46560</v>
      </c>
      <c r="C12495">
        <v>53220</v>
      </c>
      <c r="D12495">
        <v>59880</v>
      </c>
      <c r="E12495">
        <v>66480</v>
      </c>
      <c r="F12495">
        <v>71820</v>
      </c>
      <c r="G12495">
        <v>77160</v>
      </c>
      <c r="H12495">
        <v>82440</v>
      </c>
      <c r="I12495">
        <v>87780</v>
      </c>
      <c r="J12495">
        <v>93120</v>
      </c>
      <c r="K12495" t="s">
        <v>3100</v>
      </c>
      <c r="L12495">
        <v>13</v>
      </c>
      <c r="M12495">
        <v>60</v>
      </c>
      <c r="N12495" t="s">
        <v>697</v>
      </c>
    </row>
    <row r="12496" spans="1:14" x14ac:dyDescent="0.2">
      <c r="A12496" t="s">
        <v>18255</v>
      </c>
      <c r="B12496">
        <v>46560</v>
      </c>
      <c r="C12496">
        <v>53220</v>
      </c>
      <c r="D12496">
        <v>59880</v>
      </c>
      <c r="E12496">
        <v>66480</v>
      </c>
      <c r="F12496">
        <v>71820</v>
      </c>
      <c r="G12496">
        <v>77160</v>
      </c>
      <c r="H12496">
        <v>82440</v>
      </c>
      <c r="I12496">
        <v>87780</v>
      </c>
      <c r="J12496">
        <v>93120</v>
      </c>
      <c r="K12496" t="s">
        <v>3100</v>
      </c>
      <c r="L12496">
        <v>13</v>
      </c>
      <c r="M12496">
        <v>60</v>
      </c>
      <c r="N12496" t="s">
        <v>698</v>
      </c>
    </row>
    <row r="12497" spans="1:14" x14ac:dyDescent="0.2">
      <c r="A12497" t="s">
        <v>18256</v>
      </c>
      <c r="B12497">
        <v>46560</v>
      </c>
      <c r="C12497">
        <v>53220</v>
      </c>
      <c r="D12497">
        <v>59880</v>
      </c>
      <c r="E12497">
        <v>66480</v>
      </c>
      <c r="F12497">
        <v>71820</v>
      </c>
      <c r="G12497">
        <v>77160</v>
      </c>
      <c r="H12497">
        <v>82440</v>
      </c>
      <c r="I12497">
        <v>87780</v>
      </c>
      <c r="J12497">
        <v>93120</v>
      </c>
      <c r="K12497" t="s">
        <v>3100</v>
      </c>
      <c r="L12497">
        <v>13</v>
      </c>
      <c r="M12497">
        <v>60</v>
      </c>
      <c r="N12497" t="s">
        <v>699</v>
      </c>
    </row>
    <row r="12498" spans="1:14" x14ac:dyDescent="0.2">
      <c r="A12498" t="s">
        <v>18257</v>
      </c>
      <c r="B12498">
        <v>46560</v>
      </c>
      <c r="C12498">
        <v>53220</v>
      </c>
      <c r="D12498">
        <v>59880</v>
      </c>
      <c r="E12498">
        <v>66480</v>
      </c>
      <c r="F12498">
        <v>71820</v>
      </c>
      <c r="G12498">
        <v>77160</v>
      </c>
      <c r="H12498">
        <v>82440</v>
      </c>
      <c r="I12498">
        <v>87780</v>
      </c>
      <c r="J12498">
        <v>93120</v>
      </c>
      <c r="K12498" t="s">
        <v>3100</v>
      </c>
      <c r="L12498">
        <v>13</v>
      </c>
      <c r="M12498">
        <v>60</v>
      </c>
      <c r="N12498" t="s">
        <v>700</v>
      </c>
    </row>
    <row r="12499" spans="1:14" x14ac:dyDescent="0.2">
      <c r="A12499" t="s">
        <v>18258</v>
      </c>
      <c r="B12499">
        <v>46560</v>
      </c>
      <c r="C12499">
        <v>53220</v>
      </c>
      <c r="D12499">
        <v>59880</v>
      </c>
      <c r="E12499">
        <v>66480</v>
      </c>
      <c r="F12499">
        <v>71820</v>
      </c>
      <c r="G12499">
        <v>77160</v>
      </c>
      <c r="H12499">
        <v>82440</v>
      </c>
      <c r="I12499">
        <v>87780</v>
      </c>
      <c r="J12499">
        <v>93120</v>
      </c>
      <c r="K12499" t="s">
        <v>3100</v>
      </c>
      <c r="L12499">
        <v>13</v>
      </c>
      <c r="M12499">
        <v>60</v>
      </c>
      <c r="N12499" t="s">
        <v>701</v>
      </c>
    </row>
    <row r="12500" spans="1:14" x14ac:dyDescent="0.2">
      <c r="A12500" t="s">
        <v>18259</v>
      </c>
      <c r="B12500">
        <v>46560</v>
      </c>
      <c r="C12500">
        <v>53220</v>
      </c>
      <c r="D12500">
        <v>59880</v>
      </c>
      <c r="E12500">
        <v>66480</v>
      </c>
      <c r="F12500">
        <v>71820</v>
      </c>
      <c r="G12500">
        <v>77160</v>
      </c>
      <c r="H12500">
        <v>82440</v>
      </c>
      <c r="I12500">
        <v>87780</v>
      </c>
      <c r="J12500">
        <v>93120</v>
      </c>
      <c r="K12500" t="s">
        <v>3100</v>
      </c>
      <c r="L12500">
        <v>13</v>
      </c>
      <c r="M12500">
        <v>60</v>
      </c>
      <c r="N12500" t="s">
        <v>702</v>
      </c>
    </row>
    <row r="12501" spans="1:14" x14ac:dyDescent="0.2">
      <c r="A12501" t="s">
        <v>18260</v>
      </c>
      <c r="B12501">
        <v>46560</v>
      </c>
      <c r="C12501">
        <v>53220</v>
      </c>
      <c r="D12501">
        <v>59880</v>
      </c>
      <c r="E12501">
        <v>66480</v>
      </c>
      <c r="F12501">
        <v>71820</v>
      </c>
      <c r="G12501">
        <v>77160</v>
      </c>
      <c r="H12501">
        <v>82440</v>
      </c>
      <c r="I12501">
        <v>87780</v>
      </c>
      <c r="J12501">
        <v>93120</v>
      </c>
      <c r="K12501" t="s">
        <v>3100</v>
      </c>
      <c r="L12501">
        <v>13</v>
      </c>
      <c r="M12501">
        <v>60</v>
      </c>
      <c r="N12501" t="s">
        <v>703</v>
      </c>
    </row>
    <row r="12502" spans="1:14" x14ac:dyDescent="0.2">
      <c r="A12502" t="s">
        <v>18261</v>
      </c>
      <c r="B12502">
        <v>51240</v>
      </c>
      <c r="C12502">
        <v>58560</v>
      </c>
      <c r="D12502">
        <v>65880</v>
      </c>
      <c r="E12502">
        <v>73140</v>
      </c>
      <c r="F12502">
        <v>79020</v>
      </c>
      <c r="G12502">
        <v>84900</v>
      </c>
      <c r="H12502">
        <v>90720</v>
      </c>
      <c r="I12502">
        <v>96600</v>
      </c>
      <c r="J12502">
        <v>102420</v>
      </c>
      <c r="K12502" t="s">
        <v>3100</v>
      </c>
      <c r="L12502">
        <v>15</v>
      </c>
      <c r="M12502">
        <v>60</v>
      </c>
      <c r="N12502" t="s">
        <v>704</v>
      </c>
    </row>
    <row r="12503" spans="1:14" x14ac:dyDescent="0.2">
      <c r="A12503" t="s">
        <v>18262</v>
      </c>
      <c r="B12503">
        <v>56220</v>
      </c>
      <c r="C12503">
        <v>64260</v>
      </c>
      <c r="D12503">
        <v>72300</v>
      </c>
      <c r="E12503">
        <v>80280</v>
      </c>
      <c r="F12503">
        <v>86760</v>
      </c>
      <c r="G12503">
        <v>93180</v>
      </c>
      <c r="H12503">
        <v>99600</v>
      </c>
      <c r="I12503">
        <v>106020</v>
      </c>
      <c r="J12503">
        <v>112440</v>
      </c>
      <c r="K12503" t="s">
        <v>3100</v>
      </c>
      <c r="L12503">
        <v>15</v>
      </c>
      <c r="M12503">
        <v>60</v>
      </c>
      <c r="N12503" t="s">
        <v>705</v>
      </c>
    </row>
    <row r="12504" spans="1:14" x14ac:dyDescent="0.2">
      <c r="A12504" t="s">
        <v>18263</v>
      </c>
      <c r="B12504">
        <v>51780</v>
      </c>
      <c r="C12504">
        <v>59160</v>
      </c>
      <c r="D12504">
        <v>66540</v>
      </c>
      <c r="E12504">
        <v>73920</v>
      </c>
      <c r="F12504">
        <v>79860</v>
      </c>
      <c r="G12504">
        <v>85800</v>
      </c>
      <c r="H12504">
        <v>91680</v>
      </c>
      <c r="I12504">
        <v>97620</v>
      </c>
      <c r="J12504">
        <v>103500</v>
      </c>
      <c r="K12504" t="s">
        <v>3100</v>
      </c>
      <c r="L12504">
        <v>15</v>
      </c>
      <c r="M12504">
        <v>60</v>
      </c>
      <c r="N12504" t="s">
        <v>706</v>
      </c>
    </row>
    <row r="12505" spans="1:14" x14ac:dyDescent="0.2">
      <c r="A12505" t="s">
        <v>18264</v>
      </c>
      <c r="B12505">
        <v>56220</v>
      </c>
      <c r="C12505">
        <v>64260</v>
      </c>
      <c r="D12505">
        <v>72300</v>
      </c>
      <c r="E12505">
        <v>80280</v>
      </c>
      <c r="F12505">
        <v>86760</v>
      </c>
      <c r="G12505">
        <v>93180</v>
      </c>
      <c r="H12505">
        <v>99600</v>
      </c>
      <c r="I12505">
        <v>106020</v>
      </c>
      <c r="J12505">
        <v>112440</v>
      </c>
      <c r="K12505" t="s">
        <v>3100</v>
      </c>
      <c r="L12505">
        <v>15</v>
      </c>
      <c r="M12505">
        <v>60</v>
      </c>
      <c r="N12505" t="s">
        <v>707</v>
      </c>
    </row>
    <row r="12506" spans="1:14" x14ac:dyDescent="0.2">
      <c r="A12506" t="s">
        <v>18265</v>
      </c>
      <c r="B12506">
        <v>51240</v>
      </c>
      <c r="C12506">
        <v>58560</v>
      </c>
      <c r="D12506">
        <v>65880</v>
      </c>
      <c r="E12506">
        <v>73140</v>
      </c>
      <c r="F12506">
        <v>79020</v>
      </c>
      <c r="G12506">
        <v>84900</v>
      </c>
      <c r="H12506">
        <v>90720</v>
      </c>
      <c r="I12506">
        <v>96600</v>
      </c>
      <c r="J12506">
        <v>102420</v>
      </c>
      <c r="K12506" t="s">
        <v>3100</v>
      </c>
      <c r="L12506">
        <v>15</v>
      </c>
      <c r="M12506">
        <v>60</v>
      </c>
      <c r="N12506" t="s">
        <v>708</v>
      </c>
    </row>
    <row r="12507" spans="1:14" x14ac:dyDescent="0.2">
      <c r="A12507" t="s">
        <v>18266</v>
      </c>
      <c r="B12507">
        <v>51240</v>
      </c>
      <c r="C12507">
        <v>58560</v>
      </c>
      <c r="D12507">
        <v>65880</v>
      </c>
      <c r="E12507">
        <v>73140</v>
      </c>
      <c r="F12507">
        <v>79020</v>
      </c>
      <c r="G12507">
        <v>84900</v>
      </c>
      <c r="H12507">
        <v>90720</v>
      </c>
      <c r="I12507">
        <v>96600</v>
      </c>
      <c r="J12507">
        <v>102420</v>
      </c>
      <c r="K12507" t="s">
        <v>3100</v>
      </c>
      <c r="L12507">
        <v>15</v>
      </c>
      <c r="M12507">
        <v>60</v>
      </c>
      <c r="N12507" t="s">
        <v>709</v>
      </c>
    </row>
    <row r="12508" spans="1:14" x14ac:dyDescent="0.2">
      <c r="A12508" t="s">
        <v>18267</v>
      </c>
      <c r="B12508">
        <v>56220</v>
      </c>
      <c r="C12508">
        <v>64260</v>
      </c>
      <c r="D12508">
        <v>72300</v>
      </c>
      <c r="E12508">
        <v>80280</v>
      </c>
      <c r="F12508">
        <v>86760</v>
      </c>
      <c r="G12508">
        <v>93180</v>
      </c>
      <c r="H12508">
        <v>99600</v>
      </c>
      <c r="I12508">
        <v>106020</v>
      </c>
      <c r="J12508">
        <v>112440</v>
      </c>
      <c r="K12508" t="s">
        <v>3100</v>
      </c>
      <c r="L12508">
        <v>15</v>
      </c>
      <c r="M12508">
        <v>60</v>
      </c>
      <c r="N12508" t="s">
        <v>710</v>
      </c>
    </row>
    <row r="12509" spans="1:14" x14ac:dyDescent="0.2">
      <c r="A12509" t="s">
        <v>18268</v>
      </c>
      <c r="B12509">
        <v>51240</v>
      </c>
      <c r="C12509">
        <v>58560</v>
      </c>
      <c r="D12509">
        <v>65880</v>
      </c>
      <c r="E12509">
        <v>73140</v>
      </c>
      <c r="F12509">
        <v>79020</v>
      </c>
      <c r="G12509">
        <v>84900</v>
      </c>
      <c r="H12509">
        <v>90720</v>
      </c>
      <c r="I12509">
        <v>96600</v>
      </c>
      <c r="J12509">
        <v>102420</v>
      </c>
      <c r="K12509" t="s">
        <v>3100</v>
      </c>
      <c r="L12509">
        <v>15</v>
      </c>
      <c r="M12509">
        <v>60</v>
      </c>
      <c r="N12509" t="s">
        <v>711</v>
      </c>
    </row>
    <row r="12510" spans="1:14" x14ac:dyDescent="0.2">
      <c r="A12510" t="s">
        <v>18269</v>
      </c>
      <c r="B12510">
        <v>51780</v>
      </c>
      <c r="C12510">
        <v>59160</v>
      </c>
      <c r="D12510">
        <v>66540</v>
      </c>
      <c r="E12510">
        <v>73920</v>
      </c>
      <c r="F12510">
        <v>79860</v>
      </c>
      <c r="G12510">
        <v>85800</v>
      </c>
      <c r="H12510">
        <v>91680</v>
      </c>
      <c r="I12510">
        <v>97620</v>
      </c>
      <c r="J12510">
        <v>103500</v>
      </c>
      <c r="K12510" t="s">
        <v>3100</v>
      </c>
      <c r="L12510">
        <v>15</v>
      </c>
      <c r="M12510">
        <v>60</v>
      </c>
      <c r="N12510" t="s">
        <v>712</v>
      </c>
    </row>
    <row r="12511" spans="1:14" x14ac:dyDescent="0.2">
      <c r="A12511" t="s">
        <v>18270</v>
      </c>
      <c r="B12511">
        <v>51780</v>
      </c>
      <c r="C12511">
        <v>59160</v>
      </c>
      <c r="D12511">
        <v>66540</v>
      </c>
      <c r="E12511">
        <v>73920</v>
      </c>
      <c r="F12511">
        <v>79860</v>
      </c>
      <c r="G12511">
        <v>85800</v>
      </c>
      <c r="H12511">
        <v>91680</v>
      </c>
      <c r="I12511">
        <v>97620</v>
      </c>
      <c r="J12511">
        <v>103500</v>
      </c>
      <c r="K12511" t="s">
        <v>3100</v>
      </c>
      <c r="L12511">
        <v>15</v>
      </c>
      <c r="M12511">
        <v>60</v>
      </c>
      <c r="N12511" t="s">
        <v>713</v>
      </c>
    </row>
    <row r="12512" spans="1:14" x14ac:dyDescent="0.2">
      <c r="A12512" t="s">
        <v>18271</v>
      </c>
      <c r="B12512">
        <v>51780</v>
      </c>
      <c r="C12512">
        <v>59160</v>
      </c>
      <c r="D12512">
        <v>66540</v>
      </c>
      <c r="E12512">
        <v>73920</v>
      </c>
      <c r="F12512">
        <v>79860</v>
      </c>
      <c r="G12512">
        <v>85800</v>
      </c>
      <c r="H12512">
        <v>91680</v>
      </c>
      <c r="I12512">
        <v>97620</v>
      </c>
      <c r="J12512">
        <v>103500</v>
      </c>
      <c r="K12512" t="s">
        <v>3100</v>
      </c>
      <c r="L12512">
        <v>15</v>
      </c>
      <c r="M12512">
        <v>60</v>
      </c>
      <c r="N12512" t="s">
        <v>714</v>
      </c>
    </row>
    <row r="12513" spans="1:14" x14ac:dyDescent="0.2">
      <c r="A12513" t="s">
        <v>18272</v>
      </c>
      <c r="B12513">
        <v>51240</v>
      </c>
      <c r="C12513">
        <v>58560</v>
      </c>
      <c r="D12513">
        <v>65880</v>
      </c>
      <c r="E12513">
        <v>73140</v>
      </c>
      <c r="F12513">
        <v>79020</v>
      </c>
      <c r="G12513">
        <v>84900</v>
      </c>
      <c r="H12513">
        <v>90720</v>
      </c>
      <c r="I12513">
        <v>96600</v>
      </c>
      <c r="J12513">
        <v>102420</v>
      </c>
      <c r="K12513" t="s">
        <v>3100</v>
      </c>
      <c r="L12513">
        <v>15</v>
      </c>
      <c r="M12513">
        <v>60</v>
      </c>
      <c r="N12513" t="s">
        <v>715</v>
      </c>
    </row>
    <row r="12514" spans="1:14" x14ac:dyDescent="0.2">
      <c r="A12514" t="s">
        <v>18273</v>
      </c>
      <c r="B12514">
        <v>51780</v>
      </c>
      <c r="C12514">
        <v>59160</v>
      </c>
      <c r="D12514">
        <v>66540</v>
      </c>
      <c r="E12514">
        <v>73920</v>
      </c>
      <c r="F12514">
        <v>79860</v>
      </c>
      <c r="G12514">
        <v>85800</v>
      </c>
      <c r="H12514">
        <v>91680</v>
      </c>
      <c r="I12514">
        <v>97620</v>
      </c>
      <c r="J12514">
        <v>103500</v>
      </c>
      <c r="K12514" t="s">
        <v>3100</v>
      </c>
      <c r="L12514">
        <v>15</v>
      </c>
      <c r="M12514">
        <v>60</v>
      </c>
      <c r="N12514" t="s">
        <v>716</v>
      </c>
    </row>
    <row r="12515" spans="1:14" x14ac:dyDescent="0.2">
      <c r="A12515" t="s">
        <v>18274</v>
      </c>
      <c r="B12515">
        <v>51240</v>
      </c>
      <c r="C12515">
        <v>58560</v>
      </c>
      <c r="D12515">
        <v>65880</v>
      </c>
      <c r="E12515">
        <v>73140</v>
      </c>
      <c r="F12515">
        <v>79020</v>
      </c>
      <c r="G12515">
        <v>84900</v>
      </c>
      <c r="H12515">
        <v>90720</v>
      </c>
      <c r="I12515">
        <v>96600</v>
      </c>
      <c r="J12515">
        <v>102420</v>
      </c>
      <c r="K12515" t="s">
        <v>3100</v>
      </c>
      <c r="L12515">
        <v>15</v>
      </c>
      <c r="M12515">
        <v>60</v>
      </c>
      <c r="N12515" t="s">
        <v>717</v>
      </c>
    </row>
    <row r="12516" spans="1:14" x14ac:dyDescent="0.2">
      <c r="A12516" t="s">
        <v>18275</v>
      </c>
      <c r="B12516">
        <v>51780</v>
      </c>
      <c r="C12516">
        <v>59160</v>
      </c>
      <c r="D12516">
        <v>66540</v>
      </c>
      <c r="E12516">
        <v>73920</v>
      </c>
      <c r="F12516">
        <v>79860</v>
      </c>
      <c r="G12516">
        <v>85800</v>
      </c>
      <c r="H12516">
        <v>91680</v>
      </c>
      <c r="I12516">
        <v>97620</v>
      </c>
      <c r="J12516">
        <v>103500</v>
      </c>
      <c r="K12516" t="s">
        <v>3100</v>
      </c>
      <c r="L12516">
        <v>15</v>
      </c>
      <c r="M12516">
        <v>60</v>
      </c>
      <c r="N12516" t="s">
        <v>719</v>
      </c>
    </row>
    <row r="12517" spans="1:14" x14ac:dyDescent="0.2">
      <c r="A12517" t="s">
        <v>18276</v>
      </c>
      <c r="B12517">
        <v>51780</v>
      </c>
      <c r="C12517">
        <v>59160</v>
      </c>
      <c r="D12517">
        <v>66540</v>
      </c>
      <c r="E12517">
        <v>73920</v>
      </c>
      <c r="F12517">
        <v>79860</v>
      </c>
      <c r="G12517">
        <v>85800</v>
      </c>
      <c r="H12517">
        <v>91680</v>
      </c>
      <c r="I12517">
        <v>97620</v>
      </c>
      <c r="J12517">
        <v>103500</v>
      </c>
      <c r="K12517" t="s">
        <v>3100</v>
      </c>
      <c r="L12517">
        <v>15</v>
      </c>
      <c r="M12517">
        <v>60</v>
      </c>
      <c r="N12517" t="s">
        <v>718</v>
      </c>
    </row>
    <row r="12518" spans="1:14" x14ac:dyDescent="0.2">
      <c r="A12518" t="s">
        <v>18277</v>
      </c>
      <c r="B12518">
        <v>51780</v>
      </c>
      <c r="C12518">
        <v>59160</v>
      </c>
      <c r="D12518">
        <v>66540</v>
      </c>
      <c r="E12518">
        <v>73920</v>
      </c>
      <c r="F12518">
        <v>79860</v>
      </c>
      <c r="G12518">
        <v>85800</v>
      </c>
      <c r="H12518">
        <v>91680</v>
      </c>
      <c r="I12518">
        <v>97620</v>
      </c>
      <c r="J12518">
        <v>103500</v>
      </c>
      <c r="K12518" t="s">
        <v>3100</v>
      </c>
      <c r="L12518">
        <v>15</v>
      </c>
      <c r="M12518">
        <v>60</v>
      </c>
      <c r="N12518" t="s">
        <v>720</v>
      </c>
    </row>
    <row r="12519" spans="1:14" x14ac:dyDescent="0.2">
      <c r="A12519" t="s">
        <v>18278</v>
      </c>
      <c r="B12519">
        <v>51240</v>
      </c>
      <c r="C12519">
        <v>58560</v>
      </c>
      <c r="D12519">
        <v>65880</v>
      </c>
      <c r="E12519">
        <v>73140</v>
      </c>
      <c r="F12519">
        <v>79020</v>
      </c>
      <c r="G12519">
        <v>84900</v>
      </c>
      <c r="H12519">
        <v>90720</v>
      </c>
      <c r="I12519">
        <v>96600</v>
      </c>
      <c r="J12519">
        <v>102420</v>
      </c>
      <c r="K12519" t="s">
        <v>3100</v>
      </c>
      <c r="L12519">
        <v>15</v>
      </c>
      <c r="M12519">
        <v>60</v>
      </c>
      <c r="N12519" t="s">
        <v>721</v>
      </c>
    </row>
    <row r="12520" spans="1:14" x14ac:dyDescent="0.2">
      <c r="A12520" t="s">
        <v>18279</v>
      </c>
      <c r="B12520">
        <v>56220</v>
      </c>
      <c r="C12520">
        <v>64260</v>
      </c>
      <c r="D12520">
        <v>72300</v>
      </c>
      <c r="E12520">
        <v>80280</v>
      </c>
      <c r="F12520">
        <v>86760</v>
      </c>
      <c r="G12520">
        <v>93180</v>
      </c>
      <c r="H12520">
        <v>99600</v>
      </c>
      <c r="I12520">
        <v>106020</v>
      </c>
      <c r="J12520">
        <v>112440</v>
      </c>
      <c r="K12520" t="s">
        <v>3100</v>
      </c>
      <c r="L12520">
        <v>15</v>
      </c>
      <c r="M12520">
        <v>60</v>
      </c>
      <c r="N12520" t="s">
        <v>722</v>
      </c>
    </row>
    <row r="12521" spans="1:14" x14ac:dyDescent="0.2">
      <c r="A12521" t="s">
        <v>18280</v>
      </c>
      <c r="B12521">
        <v>51780</v>
      </c>
      <c r="C12521">
        <v>59160</v>
      </c>
      <c r="D12521">
        <v>66540</v>
      </c>
      <c r="E12521">
        <v>73920</v>
      </c>
      <c r="F12521">
        <v>79860</v>
      </c>
      <c r="G12521">
        <v>85800</v>
      </c>
      <c r="H12521">
        <v>91680</v>
      </c>
      <c r="I12521">
        <v>97620</v>
      </c>
      <c r="J12521">
        <v>103500</v>
      </c>
      <c r="K12521" t="s">
        <v>3100</v>
      </c>
      <c r="L12521">
        <v>15</v>
      </c>
      <c r="M12521">
        <v>60</v>
      </c>
      <c r="N12521" t="s">
        <v>723</v>
      </c>
    </row>
    <row r="12522" spans="1:14" x14ac:dyDescent="0.2">
      <c r="A12522" t="s">
        <v>18281</v>
      </c>
      <c r="B12522">
        <v>51780</v>
      </c>
      <c r="C12522">
        <v>59160</v>
      </c>
      <c r="D12522">
        <v>66540</v>
      </c>
      <c r="E12522">
        <v>73920</v>
      </c>
      <c r="F12522">
        <v>79860</v>
      </c>
      <c r="G12522">
        <v>85800</v>
      </c>
      <c r="H12522">
        <v>91680</v>
      </c>
      <c r="I12522">
        <v>97620</v>
      </c>
      <c r="J12522">
        <v>103500</v>
      </c>
      <c r="K12522" t="s">
        <v>3100</v>
      </c>
      <c r="L12522">
        <v>15</v>
      </c>
      <c r="M12522">
        <v>60</v>
      </c>
      <c r="N12522" t="s">
        <v>724</v>
      </c>
    </row>
    <row r="12523" spans="1:14" x14ac:dyDescent="0.2">
      <c r="A12523" t="s">
        <v>18282</v>
      </c>
      <c r="B12523">
        <v>51780</v>
      </c>
      <c r="C12523">
        <v>59160</v>
      </c>
      <c r="D12523">
        <v>66540</v>
      </c>
      <c r="E12523">
        <v>73920</v>
      </c>
      <c r="F12523">
        <v>79860</v>
      </c>
      <c r="G12523">
        <v>85800</v>
      </c>
      <c r="H12523">
        <v>91680</v>
      </c>
      <c r="I12523">
        <v>97620</v>
      </c>
      <c r="J12523">
        <v>103500</v>
      </c>
      <c r="K12523" t="s">
        <v>3100</v>
      </c>
      <c r="L12523">
        <v>15</v>
      </c>
      <c r="M12523">
        <v>60</v>
      </c>
      <c r="N12523" t="s">
        <v>725</v>
      </c>
    </row>
    <row r="12524" spans="1:14" x14ac:dyDescent="0.2">
      <c r="A12524" t="s">
        <v>18283</v>
      </c>
      <c r="B12524">
        <v>51780</v>
      </c>
      <c r="C12524">
        <v>59160</v>
      </c>
      <c r="D12524">
        <v>66540</v>
      </c>
      <c r="E12524">
        <v>73920</v>
      </c>
      <c r="F12524">
        <v>79860</v>
      </c>
      <c r="G12524">
        <v>85800</v>
      </c>
      <c r="H12524">
        <v>91680</v>
      </c>
      <c r="I12524">
        <v>97620</v>
      </c>
      <c r="J12524">
        <v>103500</v>
      </c>
      <c r="K12524" t="s">
        <v>3100</v>
      </c>
      <c r="L12524">
        <v>15</v>
      </c>
      <c r="M12524">
        <v>60</v>
      </c>
      <c r="N12524" t="s">
        <v>726</v>
      </c>
    </row>
    <row r="12525" spans="1:14" x14ac:dyDescent="0.2">
      <c r="A12525" t="s">
        <v>18284</v>
      </c>
      <c r="B12525">
        <v>51240</v>
      </c>
      <c r="C12525">
        <v>58560</v>
      </c>
      <c r="D12525">
        <v>65880</v>
      </c>
      <c r="E12525">
        <v>73140</v>
      </c>
      <c r="F12525">
        <v>79020</v>
      </c>
      <c r="G12525">
        <v>84900</v>
      </c>
      <c r="H12525">
        <v>90720</v>
      </c>
      <c r="I12525">
        <v>96600</v>
      </c>
      <c r="J12525">
        <v>102420</v>
      </c>
      <c r="K12525" t="s">
        <v>3100</v>
      </c>
      <c r="L12525">
        <v>15</v>
      </c>
      <c r="M12525">
        <v>60</v>
      </c>
      <c r="N12525" t="s">
        <v>727</v>
      </c>
    </row>
    <row r="12526" spans="1:14" x14ac:dyDescent="0.2">
      <c r="A12526" t="s">
        <v>18285</v>
      </c>
      <c r="B12526">
        <v>51780</v>
      </c>
      <c r="C12526">
        <v>59160</v>
      </c>
      <c r="D12526">
        <v>66540</v>
      </c>
      <c r="E12526">
        <v>73920</v>
      </c>
      <c r="F12526">
        <v>79860</v>
      </c>
      <c r="G12526">
        <v>85800</v>
      </c>
      <c r="H12526">
        <v>91680</v>
      </c>
      <c r="I12526">
        <v>97620</v>
      </c>
      <c r="J12526">
        <v>103500</v>
      </c>
      <c r="K12526" t="s">
        <v>3100</v>
      </c>
      <c r="L12526">
        <v>15</v>
      </c>
      <c r="M12526">
        <v>60</v>
      </c>
      <c r="N12526" t="s">
        <v>728</v>
      </c>
    </row>
    <row r="12527" spans="1:14" x14ac:dyDescent="0.2">
      <c r="A12527" t="s">
        <v>18286</v>
      </c>
      <c r="B12527">
        <v>56220</v>
      </c>
      <c r="C12527">
        <v>64260</v>
      </c>
      <c r="D12527">
        <v>72300</v>
      </c>
      <c r="E12527">
        <v>80280</v>
      </c>
      <c r="F12527">
        <v>86760</v>
      </c>
      <c r="G12527">
        <v>93180</v>
      </c>
      <c r="H12527">
        <v>99600</v>
      </c>
      <c r="I12527">
        <v>106020</v>
      </c>
      <c r="J12527">
        <v>112440</v>
      </c>
      <c r="K12527" t="s">
        <v>3100</v>
      </c>
      <c r="L12527">
        <v>15</v>
      </c>
      <c r="M12527">
        <v>60</v>
      </c>
      <c r="N12527" t="s">
        <v>729</v>
      </c>
    </row>
    <row r="12528" spans="1:14" x14ac:dyDescent="0.2">
      <c r="A12528" t="s">
        <v>18287</v>
      </c>
      <c r="B12528">
        <v>56220</v>
      </c>
      <c r="C12528">
        <v>64260</v>
      </c>
      <c r="D12528">
        <v>72300</v>
      </c>
      <c r="E12528">
        <v>80280</v>
      </c>
      <c r="F12528">
        <v>86760</v>
      </c>
      <c r="G12528">
        <v>93180</v>
      </c>
      <c r="H12528">
        <v>99600</v>
      </c>
      <c r="I12528">
        <v>106020</v>
      </c>
      <c r="J12528">
        <v>112440</v>
      </c>
      <c r="K12528" t="s">
        <v>3100</v>
      </c>
      <c r="L12528">
        <v>15</v>
      </c>
      <c r="M12528">
        <v>60</v>
      </c>
      <c r="N12528" t="s">
        <v>730</v>
      </c>
    </row>
    <row r="12529" spans="1:14" x14ac:dyDescent="0.2">
      <c r="A12529" t="s">
        <v>18288</v>
      </c>
      <c r="B12529">
        <v>51240</v>
      </c>
      <c r="C12529">
        <v>58560</v>
      </c>
      <c r="D12529">
        <v>65880</v>
      </c>
      <c r="E12529">
        <v>73140</v>
      </c>
      <c r="F12529">
        <v>79020</v>
      </c>
      <c r="G12529">
        <v>84900</v>
      </c>
      <c r="H12529">
        <v>90720</v>
      </c>
      <c r="I12529">
        <v>96600</v>
      </c>
      <c r="J12529">
        <v>102420</v>
      </c>
      <c r="K12529" t="s">
        <v>3100</v>
      </c>
      <c r="L12529">
        <v>15</v>
      </c>
      <c r="M12529">
        <v>60</v>
      </c>
      <c r="N12529" t="s">
        <v>731</v>
      </c>
    </row>
    <row r="12530" spans="1:14" x14ac:dyDescent="0.2">
      <c r="A12530" t="s">
        <v>18289</v>
      </c>
      <c r="B12530">
        <v>51780</v>
      </c>
      <c r="C12530">
        <v>59160</v>
      </c>
      <c r="D12530">
        <v>66540</v>
      </c>
      <c r="E12530">
        <v>73920</v>
      </c>
      <c r="F12530">
        <v>79860</v>
      </c>
      <c r="G12530">
        <v>85800</v>
      </c>
      <c r="H12530">
        <v>91680</v>
      </c>
      <c r="I12530">
        <v>97620</v>
      </c>
      <c r="J12530">
        <v>103500</v>
      </c>
      <c r="K12530" t="s">
        <v>3100</v>
      </c>
      <c r="L12530">
        <v>15</v>
      </c>
      <c r="M12530">
        <v>60</v>
      </c>
      <c r="N12530" t="s">
        <v>732</v>
      </c>
    </row>
    <row r="12531" spans="1:14" x14ac:dyDescent="0.2">
      <c r="A12531" t="s">
        <v>18290</v>
      </c>
      <c r="B12531">
        <v>51240</v>
      </c>
      <c r="C12531">
        <v>58560</v>
      </c>
      <c r="D12531">
        <v>65880</v>
      </c>
      <c r="E12531">
        <v>73140</v>
      </c>
      <c r="F12531">
        <v>79020</v>
      </c>
      <c r="G12531">
        <v>84900</v>
      </c>
      <c r="H12531">
        <v>90720</v>
      </c>
      <c r="I12531">
        <v>96600</v>
      </c>
      <c r="J12531">
        <v>102420</v>
      </c>
      <c r="K12531" t="s">
        <v>3100</v>
      </c>
      <c r="L12531">
        <v>15</v>
      </c>
      <c r="M12531">
        <v>60</v>
      </c>
      <c r="N12531" t="s">
        <v>733</v>
      </c>
    </row>
    <row r="12532" spans="1:14" x14ac:dyDescent="0.2">
      <c r="A12532" t="s">
        <v>18291</v>
      </c>
      <c r="B12532">
        <v>51780</v>
      </c>
      <c r="C12532">
        <v>59160</v>
      </c>
      <c r="D12532">
        <v>66540</v>
      </c>
      <c r="E12532">
        <v>73920</v>
      </c>
      <c r="F12532">
        <v>79860</v>
      </c>
      <c r="G12532">
        <v>85800</v>
      </c>
      <c r="H12532">
        <v>91680</v>
      </c>
      <c r="I12532">
        <v>97620</v>
      </c>
      <c r="J12532">
        <v>103500</v>
      </c>
      <c r="K12532" t="s">
        <v>3100</v>
      </c>
      <c r="L12532">
        <v>15</v>
      </c>
      <c r="M12532">
        <v>60</v>
      </c>
      <c r="N12532" t="s">
        <v>734</v>
      </c>
    </row>
    <row r="12533" spans="1:14" x14ac:dyDescent="0.2">
      <c r="A12533" t="s">
        <v>18292</v>
      </c>
      <c r="B12533">
        <v>51240</v>
      </c>
      <c r="C12533">
        <v>58560</v>
      </c>
      <c r="D12533">
        <v>65880</v>
      </c>
      <c r="E12533">
        <v>73140</v>
      </c>
      <c r="F12533">
        <v>79020</v>
      </c>
      <c r="G12533">
        <v>84900</v>
      </c>
      <c r="H12533">
        <v>90720</v>
      </c>
      <c r="I12533">
        <v>96600</v>
      </c>
      <c r="J12533">
        <v>102420</v>
      </c>
      <c r="K12533" t="s">
        <v>3100</v>
      </c>
      <c r="L12533">
        <v>15</v>
      </c>
      <c r="M12533">
        <v>60</v>
      </c>
      <c r="N12533" t="s">
        <v>735</v>
      </c>
    </row>
    <row r="12534" spans="1:14" x14ac:dyDescent="0.2">
      <c r="A12534" t="s">
        <v>18293</v>
      </c>
      <c r="B12534">
        <v>51240</v>
      </c>
      <c r="C12534">
        <v>58560</v>
      </c>
      <c r="D12534">
        <v>65880</v>
      </c>
      <c r="E12534">
        <v>73140</v>
      </c>
      <c r="F12534">
        <v>79020</v>
      </c>
      <c r="G12534">
        <v>84900</v>
      </c>
      <c r="H12534">
        <v>90720</v>
      </c>
      <c r="I12534">
        <v>96600</v>
      </c>
      <c r="J12534">
        <v>102420</v>
      </c>
      <c r="K12534" t="s">
        <v>3100</v>
      </c>
      <c r="L12534">
        <v>15</v>
      </c>
      <c r="M12534">
        <v>60</v>
      </c>
      <c r="N12534" t="s">
        <v>736</v>
      </c>
    </row>
    <row r="12535" spans="1:14" x14ac:dyDescent="0.2">
      <c r="A12535" t="s">
        <v>18294</v>
      </c>
      <c r="B12535">
        <v>62340</v>
      </c>
      <c r="C12535">
        <v>71280</v>
      </c>
      <c r="D12535">
        <v>80160</v>
      </c>
      <c r="E12535">
        <v>89040</v>
      </c>
      <c r="F12535">
        <v>96180</v>
      </c>
      <c r="G12535">
        <v>103320</v>
      </c>
      <c r="H12535">
        <v>110460</v>
      </c>
      <c r="I12535">
        <v>117540</v>
      </c>
      <c r="J12535">
        <v>124680</v>
      </c>
      <c r="K12535" t="s">
        <v>3100</v>
      </c>
      <c r="L12535">
        <v>15</v>
      </c>
      <c r="M12535">
        <v>60</v>
      </c>
      <c r="N12535" t="s">
        <v>737</v>
      </c>
    </row>
    <row r="12536" spans="1:14" x14ac:dyDescent="0.2">
      <c r="A12536" t="s">
        <v>18295</v>
      </c>
      <c r="B12536">
        <v>62340</v>
      </c>
      <c r="C12536">
        <v>71280</v>
      </c>
      <c r="D12536">
        <v>80160</v>
      </c>
      <c r="E12536">
        <v>89040</v>
      </c>
      <c r="F12536">
        <v>96180</v>
      </c>
      <c r="G12536">
        <v>103320</v>
      </c>
      <c r="H12536">
        <v>110460</v>
      </c>
      <c r="I12536">
        <v>117540</v>
      </c>
      <c r="J12536">
        <v>124680</v>
      </c>
      <c r="K12536" t="s">
        <v>3100</v>
      </c>
      <c r="L12536">
        <v>15</v>
      </c>
      <c r="M12536">
        <v>60</v>
      </c>
      <c r="N12536" t="s">
        <v>738</v>
      </c>
    </row>
    <row r="12537" spans="1:14" x14ac:dyDescent="0.2">
      <c r="A12537" t="s">
        <v>18296</v>
      </c>
      <c r="B12537">
        <v>51780</v>
      </c>
      <c r="C12537">
        <v>59160</v>
      </c>
      <c r="D12537">
        <v>66540</v>
      </c>
      <c r="E12537">
        <v>73920</v>
      </c>
      <c r="F12537">
        <v>79860</v>
      </c>
      <c r="G12537">
        <v>85800</v>
      </c>
      <c r="H12537">
        <v>91680</v>
      </c>
      <c r="I12537">
        <v>97620</v>
      </c>
      <c r="J12537">
        <v>103500</v>
      </c>
      <c r="K12537" t="s">
        <v>3100</v>
      </c>
      <c r="L12537">
        <v>15</v>
      </c>
      <c r="M12537">
        <v>60</v>
      </c>
      <c r="N12537" t="s">
        <v>739</v>
      </c>
    </row>
    <row r="12538" spans="1:14" x14ac:dyDescent="0.2">
      <c r="A12538" t="s">
        <v>18297</v>
      </c>
      <c r="B12538">
        <v>51240</v>
      </c>
      <c r="C12538">
        <v>58560</v>
      </c>
      <c r="D12538">
        <v>65880</v>
      </c>
      <c r="E12538">
        <v>73140</v>
      </c>
      <c r="F12538">
        <v>79020</v>
      </c>
      <c r="G12538">
        <v>84900</v>
      </c>
      <c r="H12538">
        <v>90720</v>
      </c>
      <c r="I12538">
        <v>96600</v>
      </c>
      <c r="J12538">
        <v>102420</v>
      </c>
      <c r="K12538" t="s">
        <v>3100</v>
      </c>
      <c r="L12538">
        <v>15</v>
      </c>
      <c r="M12538">
        <v>60</v>
      </c>
      <c r="N12538" t="s">
        <v>740</v>
      </c>
    </row>
    <row r="12539" spans="1:14" x14ac:dyDescent="0.2">
      <c r="A12539" t="s">
        <v>18298</v>
      </c>
      <c r="B12539">
        <v>51780</v>
      </c>
      <c r="C12539">
        <v>59160</v>
      </c>
      <c r="D12539">
        <v>66540</v>
      </c>
      <c r="E12539">
        <v>73920</v>
      </c>
      <c r="F12539">
        <v>79860</v>
      </c>
      <c r="G12539">
        <v>85800</v>
      </c>
      <c r="H12539">
        <v>91680</v>
      </c>
      <c r="I12539">
        <v>97620</v>
      </c>
      <c r="J12539">
        <v>103500</v>
      </c>
      <c r="K12539" t="s">
        <v>3100</v>
      </c>
      <c r="L12539">
        <v>17</v>
      </c>
      <c r="M12539">
        <v>60</v>
      </c>
      <c r="N12539" t="s">
        <v>741</v>
      </c>
    </row>
    <row r="12540" spans="1:14" x14ac:dyDescent="0.2">
      <c r="A12540" t="s">
        <v>18299</v>
      </c>
      <c r="B12540">
        <v>51780</v>
      </c>
      <c r="C12540">
        <v>59160</v>
      </c>
      <c r="D12540">
        <v>66540</v>
      </c>
      <c r="E12540">
        <v>73920</v>
      </c>
      <c r="F12540">
        <v>79860</v>
      </c>
      <c r="G12540">
        <v>85800</v>
      </c>
      <c r="H12540">
        <v>91680</v>
      </c>
      <c r="I12540">
        <v>97620</v>
      </c>
      <c r="J12540">
        <v>103500</v>
      </c>
      <c r="K12540" t="s">
        <v>3100</v>
      </c>
      <c r="L12540">
        <v>17</v>
      </c>
      <c r="M12540">
        <v>60</v>
      </c>
      <c r="N12540" t="s">
        <v>742</v>
      </c>
    </row>
    <row r="12541" spans="1:14" x14ac:dyDescent="0.2">
      <c r="A12541" t="s">
        <v>18300</v>
      </c>
      <c r="B12541">
        <v>51780</v>
      </c>
      <c r="C12541">
        <v>59160</v>
      </c>
      <c r="D12541">
        <v>66540</v>
      </c>
      <c r="E12541">
        <v>73920</v>
      </c>
      <c r="F12541">
        <v>79860</v>
      </c>
      <c r="G12541">
        <v>85800</v>
      </c>
      <c r="H12541">
        <v>91680</v>
      </c>
      <c r="I12541">
        <v>97620</v>
      </c>
      <c r="J12541">
        <v>103500</v>
      </c>
      <c r="K12541" t="s">
        <v>3100</v>
      </c>
      <c r="L12541">
        <v>17</v>
      </c>
      <c r="M12541">
        <v>60</v>
      </c>
      <c r="N12541" t="s">
        <v>743</v>
      </c>
    </row>
    <row r="12542" spans="1:14" x14ac:dyDescent="0.2">
      <c r="A12542" t="s">
        <v>18301</v>
      </c>
      <c r="B12542">
        <v>51780</v>
      </c>
      <c r="C12542">
        <v>59160</v>
      </c>
      <c r="D12542">
        <v>66540</v>
      </c>
      <c r="E12542">
        <v>73920</v>
      </c>
      <c r="F12542">
        <v>79860</v>
      </c>
      <c r="G12542">
        <v>85800</v>
      </c>
      <c r="H12542">
        <v>91680</v>
      </c>
      <c r="I12542">
        <v>97620</v>
      </c>
      <c r="J12542">
        <v>103500</v>
      </c>
      <c r="K12542" t="s">
        <v>3100</v>
      </c>
      <c r="L12542">
        <v>17</v>
      </c>
      <c r="M12542">
        <v>60</v>
      </c>
      <c r="N12542" t="s">
        <v>744</v>
      </c>
    </row>
    <row r="12543" spans="1:14" x14ac:dyDescent="0.2">
      <c r="A12543" t="s">
        <v>18302</v>
      </c>
      <c r="B12543">
        <v>51780</v>
      </c>
      <c r="C12543">
        <v>59160</v>
      </c>
      <c r="D12543">
        <v>66540</v>
      </c>
      <c r="E12543">
        <v>73920</v>
      </c>
      <c r="F12543">
        <v>79860</v>
      </c>
      <c r="G12543">
        <v>85800</v>
      </c>
      <c r="H12543">
        <v>91680</v>
      </c>
      <c r="I12543">
        <v>97620</v>
      </c>
      <c r="J12543">
        <v>103500</v>
      </c>
      <c r="K12543" t="s">
        <v>3100</v>
      </c>
      <c r="L12543">
        <v>17</v>
      </c>
      <c r="M12543">
        <v>60</v>
      </c>
      <c r="N12543" t="s">
        <v>745</v>
      </c>
    </row>
    <row r="12544" spans="1:14" x14ac:dyDescent="0.2">
      <c r="A12544" t="s">
        <v>18303</v>
      </c>
      <c r="B12544">
        <v>51780</v>
      </c>
      <c r="C12544">
        <v>59160</v>
      </c>
      <c r="D12544">
        <v>66540</v>
      </c>
      <c r="E12544">
        <v>73920</v>
      </c>
      <c r="F12544">
        <v>79860</v>
      </c>
      <c r="G12544">
        <v>85800</v>
      </c>
      <c r="H12544">
        <v>91680</v>
      </c>
      <c r="I12544">
        <v>97620</v>
      </c>
      <c r="J12544">
        <v>103500</v>
      </c>
      <c r="K12544" t="s">
        <v>3100</v>
      </c>
      <c r="L12544">
        <v>17</v>
      </c>
      <c r="M12544">
        <v>60</v>
      </c>
      <c r="N12544" t="s">
        <v>746</v>
      </c>
    </row>
    <row r="12545" spans="1:14" x14ac:dyDescent="0.2">
      <c r="A12545" t="s">
        <v>18304</v>
      </c>
      <c r="B12545">
        <v>51780</v>
      </c>
      <c r="C12545">
        <v>59160</v>
      </c>
      <c r="D12545">
        <v>66540</v>
      </c>
      <c r="E12545">
        <v>73920</v>
      </c>
      <c r="F12545">
        <v>79860</v>
      </c>
      <c r="G12545">
        <v>85800</v>
      </c>
      <c r="H12545">
        <v>91680</v>
      </c>
      <c r="I12545">
        <v>97620</v>
      </c>
      <c r="J12545">
        <v>103500</v>
      </c>
      <c r="K12545" t="s">
        <v>3100</v>
      </c>
      <c r="L12545">
        <v>17</v>
      </c>
      <c r="M12545">
        <v>60</v>
      </c>
      <c r="N12545" t="s">
        <v>747</v>
      </c>
    </row>
    <row r="12546" spans="1:14" x14ac:dyDescent="0.2">
      <c r="A12546" t="s">
        <v>18305</v>
      </c>
      <c r="B12546">
        <v>51780</v>
      </c>
      <c r="C12546">
        <v>59160</v>
      </c>
      <c r="D12546">
        <v>66540</v>
      </c>
      <c r="E12546">
        <v>73920</v>
      </c>
      <c r="F12546">
        <v>79860</v>
      </c>
      <c r="G12546">
        <v>85800</v>
      </c>
      <c r="H12546">
        <v>91680</v>
      </c>
      <c r="I12546">
        <v>97620</v>
      </c>
      <c r="J12546">
        <v>103500</v>
      </c>
      <c r="K12546" t="s">
        <v>3100</v>
      </c>
      <c r="L12546">
        <v>17</v>
      </c>
      <c r="M12546">
        <v>60</v>
      </c>
      <c r="N12546" t="s">
        <v>748</v>
      </c>
    </row>
    <row r="12547" spans="1:14" x14ac:dyDescent="0.2">
      <c r="A12547" t="s">
        <v>18306</v>
      </c>
      <c r="B12547">
        <v>51780</v>
      </c>
      <c r="C12547">
        <v>59160</v>
      </c>
      <c r="D12547">
        <v>66540</v>
      </c>
      <c r="E12547">
        <v>73920</v>
      </c>
      <c r="F12547">
        <v>79860</v>
      </c>
      <c r="G12547">
        <v>85800</v>
      </c>
      <c r="H12547">
        <v>91680</v>
      </c>
      <c r="I12547">
        <v>97620</v>
      </c>
      <c r="J12547">
        <v>103500</v>
      </c>
      <c r="K12547" t="s">
        <v>3100</v>
      </c>
      <c r="L12547">
        <v>17</v>
      </c>
      <c r="M12547">
        <v>60</v>
      </c>
      <c r="N12547" t="s">
        <v>749</v>
      </c>
    </row>
    <row r="12548" spans="1:14" x14ac:dyDescent="0.2">
      <c r="A12548" t="s">
        <v>18307</v>
      </c>
      <c r="B12548">
        <v>51780</v>
      </c>
      <c r="C12548">
        <v>59160</v>
      </c>
      <c r="D12548">
        <v>66540</v>
      </c>
      <c r="E12548">
        <v>73920</v>
      </c>
      <c r="F12548">
        <v>79860</v>
      </c>
      <c r="G12548">
        <v>85800</v>
      </c>
      <c r="H12548">
        <v>91680</v>
      </c>
      <c r="I12548">
        <v>97620</v>
      </c>
      <c r="J12548">
        <v>103500</v>
      </c>
      <c r="K12548" t="s">
        <v>3100</v>
      </c>
      <c r="L12548">
        <v>17</v>
      </c>
      <c r="M12548">
        <v>60</v>
      </c>
      <c r="N12548" t="s">
        <v>750</v>
      </c>
    </row>
    <row r="12549" spans="1:14" x14ac:dyDescent="0.2">
      <c r="A12549" t="s">
        <v>18308</v>
      </c>
      <c r="B12549">
        <v>51780</v>
      </c>
      <c r="C12549">
        <v>59160</v>
      </c>
      <c r="D12549">
        <v>66540</v>
      </c>
      <c r="E12549">
        <v>73920</v>
      </c>
      <c r="F12549">
        <v>79860</v>
      </c>
      <c r="G12549">
        <v>85800</v>
      </c>
      <c r="H12549">
        <v>91680</v>
      </c>
      <c r="I12549">
        <v>97620</v>
      </c>
      <c r="J12549">
        <v>103500</v>
      </c>
      <c r="K12549" t="s">
        <v>3100</v>
      </c>
      <c r="L12549">
        <v>17</v>
      </c>
      <c r="M12549">
        <v>60</v>
      </c>
      <c r="N12549" t="s">
        <v>751</v>
      </c>
    </row>
    <row r="12550" spans="1:14" x14ac:dyDescent="0.2">
      <c r="A12550" t="s">
        <v>18309</v>
      </c>
      <c r="B12550">
        <v>51780</v>
      </c>
      <c r="C12550">
        <v>59160</v>
      </c>
      <c r="D12550">
        <v>66540</v>
      </c>
      <c r="E12550">
        <v>73920</v>
      </c>
      <c r="F12550">
        <v>79860</v>
      </c>
      <c r="G12550">
        <v>85800</v>
      </c>
      <c r="H12550">
        <v>91680</v>
      </c>
      <c r="I12550">
        <v>97620</v>
      </c>
      <c r="J12550">
        <v>103500</v>
      </c>
      <c r="K12550" t="s">
        <v>3100</v>
      </c>
      <c r="L12550">
        <v>17</v>
      </c>
      <c r="M12550">
        <v>60</v>
      </c>
      <c r="N12550" t="s">
        <v>752</v>
      </c>
    </row>
    <row r="12551" spans="1:14" x14ac:dyDescent="0.2">
      <c r="A12551" t="s">
        <v>18310</v>
      </c>
      <c r="B12551">
        <v>51780</v>
      </c>
      <c r="C12551">
        <v>59160</v>
      </c>
      <c r="D12551">
        <v>66540</v>
      </c>
      <c r="E12551">
        <v>73920</v>
      </c>
      <c r="F12551">
        <v>79860</v>
      </c>
      <c r="G12551">
        <v>85800</v>
      </c>
      <c r="H12551">
        <v>91680</v>
      </c>
      <c r="I12551">
        <v>97620</v>
      </c>
      <c r="J12551">
        <v>103500</v>
      </c>
      <c r="K12551" t="s">
        <v>3100</v>
      </c>
      <c r="L12551">
        <v>17</v>
      </c>
      <c r="M12551">
        <v>60</v>
      </c>
      <c r="N12551" t="s">
        <v>753</v>
      </c>
    </row>
    <row r="12552" spans="1:14" x14ac:dyDescent="0.2">
      <c r="A12552" t="s">
        <v>18311</v>
      </c>
      <c r="B12552">
        <v>42000</v>
      </c>
      <c r="C12552">
        <v>48000</v>
      </c>
      <c r="D12552">
        <v>54000</v>
      </c>
      <c r="E12552">
        <v>60000</v>
      </c>
      <c r="F12552">
        <v>64800</v>
      </c>
      <c r="G12552">
        <v>69600</v>
      </c>
      <c r="H12552">
        <v>74400</v>
      </c>
      <c r="I12552">
        <v>79200</v>
      </c>
      <c r="J12552">
        <v>84000</v>
      </c>
      <c r="K12552" t="s">
        <v>3100</v>
      </c>
      <c r="L12552">
        <v>19</v>
      </c>
      <c r="M12552">
        <v>60</v>
      </c>
      <c r="N12552" t="s">
        <v>754</v>
      </c>
    </row>
    <row r="12553" spans="1:14" x14ac:dyDescent="0.2">
      <c r="A12553" t="s">
        <v>18312</v>
      </c>
      <c r="B12553">
        <v>42000</v>
      </c>
      <c r="C12553">
        <v>48000</v>
      </c>
      <c r="D12553">
        <v>54000</v>
      </c>
      <c r="E12553">
        <v>60000</v>
      </c>
      <c r="F12553">
        <v>64800</v>
      </c>
      <c r="G12553">
        <v>69600</v>
      </c>
      <c r="H12553">
        <v>74400</v>
      </c>
      <c r="I12553">
        <v>79200</v>
      </c>
      <c r="J12553">
        <v>84000</v>
      </c>
      <c r="K12553" t="s">
        <v>3100</v>
      </c>
      <c r="L12553">
        <v>19</v>
      </c>
      <c r="M12553">
        <v>60</v>
      </c>
      <c r="N12553" t="s">
        <v>755</v>
      </c>
    </row>
    <row r="12554" spans="1:14" x14ac:dyDescent="0.2">
      <c r="A12554" t="s">
        <v>18313</v>
      </c>
      <c r="B12554">
        <v>42000</v>
      </c>
      <c r="C12554">
        <v>48000</v>
      </c>
      <c r="D12554">
        <v>54000</v>
      </c>
      <c r="E12554">
        <v>60000</v>
      </c>
      <c r="F12554">
        <v>64800</v>
      </c>
      <c r="G12554">
        <v>69600</v>
      </c>
      <c r="H12554">
        <v>74400</v>
      </c>
      <c r="I12554">
        <v>79200</v>
      </c>
      <c r="J12554">
        <v>84000</v>
      </c>
      <c r="K12554" t="s">
        <v>3100</v>
      </c>
      <c r="L12554">
        <v>19</v>
      </c>
      <c r="M12554">
        <v>60</v>
      </c>
      <c r="N12554" t="s">
        <v>756</v>
      </c>
    </row>
    <row r="12555" spans="1:14" x14ac:dyDescent="0.2">
      <c r="A12555" t="s">
        <v>18314</v>
      </c>
      <c r="B12555">
        <v>42000</v>
      </c>
      <c r="C12555">
        <v>48000</v>
      </c>
      <c r="D12555">
        <v>54000</v>
      </c>
      <c r="E12555">
        <v>60000</v>
      </c>
      <c r="F12555">
        <v>64800</v>
      </c>
      <c r="G12555">
        <v>69600</v>
      </c>
      <c r="H12555">
        <v>74400</v>
      </c>
      <c r="I12555">
        <v>79200</v>
      </c>
      <c r="J12555">
        <v>84000</v>
      </c>
      <c r="K12555" t="s">
        <v>3100</v>
      </c>
      <c r="L12555">
        <v>19</v>
      </c>
      <c r="M12555">
        <v>60</v>
      </c>
      <c r="N12555" t="s">
        <v>757</v>
      </c>
    </row>
    <row r="12556" spans="1:14" x14ac:dyDescent="0.2">
      <c r="A12556" t="s">
        <v>18315</v>
      </c>
      <c r="B12556">
        <v>42000</v>
      </c>
      <c r="C12556">
        <v>48000</v>
      </c>
      <c r="D12556">
        <v>54000</v>
      </c>
      <c r="E12556">
        <v>60000</v>
      </c>
      <c r="F12556">
        <v>64800</v>
      </c>
      <c r="G12556">
        <v>69600</v>
      </c>
      <c r="H12556">
        <v>74400</v>
      </c>
      <c r="I12556">
        <v>79200</v>
      </c>
      <c r="J12556">
        <v>84000</v>
      </c>
      <c r="K12556" t="s">
        <v>3100</v>
      </c>
      <c r="L12556">
        <v>19</v>
      </c>
      <c r="M12556">
        <v>60</v>
      </c>
      <c r="N12556" t="s">
        <v>758</v>
      </c>
    </row>
    <row r="12557" spans="1:14" x14ac:dyDescent="0.2">
      <c r="A12557" t="s">
        <v>18316</v>
      </c>
      <c r="B12557">
        <v>42000</v>
      </c>
      <c r="C12557">
        <v>48000</v>
      </c>
      <c r="D12557">
        <v>54000</v>
      </c>
      <c r="E12557">
        <v>60000</v>
      </c>
      <c r="F12557">
        <v>64800</v>
      </c>
      <c r="G12557">
        <v>69600</v>
      </c>
      <c r="H12557">
        <v>74400</v>
      </c>
      <c r="I12557">
        <v>79200</v>
      </c>
      <c r="J12557">
        <v>84000</v>
      </c>
      <c r="K12557" t="s">
        <v>3100</v>
      </c>
      <c r="L12557">
        <v>19</v>
      </c>
      <c r="M12557">
        <v>60</v>
      </c>
      <c r="N12557" t="s">
        <v>759</v>
      </c>
    </row>
    <row r="12558" spans="1:14" x14ac:dyDescent="0.2">
      <c r="A12558" t="s">
        <v>18317</v>
      </c>
      <c r="B12558">
        <v>42000</v>
      </c>
      <c r="C12558">
        <v>48000</v>
      </c>
      <c r="D12558">
        <v>54000</v>
      </c>
      <c r="E12558">
        <v>60000</v>
      </c>
      <c r="F12558">
        <v>64800</v>
      </c>
      <c r="G12558">
        <v>69600</v>
      </c>
      <c r="H12558">
        <v>74400</v>
      </c>
      <c r="I12558">
        <v>79200</v>
      </c>
      <c r="J12558">
        <v>84000</v>
      </c>
      <c r="K12558" t="s">
        <v>3100</v>
      </c>
      <c r="L12558">
        <v>19</v>
      </c>
      <c r="M12558">
        <v>60</v>
      </c>
      <c r="N12558" t="s">
        <v>760</v>
      </c>
    </row>
    <row r="12559" spans="1:14" x14ac:dyDescent="0.2">
      <c r="A12559" t="s">
        <v>18318</v>
      </c>
      <c r="B12559">
        <v>42000</v>
      </c>
      <c r="C12559">
        <v>48000</v>
      </c>
      <c r="D12559">
        <v>54000</v>
      </c>
      <c r="E12559">
        <v>60000</v>
      </c>
      <c r="F12559">
        <v>64800</v>
      </c>
      <c r="G12559">
        <v>69600</v>
      </c>
      <c r="H12559">
        <v>74400</v>
      </c>
      <c r="I12559">
        <v>79200</v>
      </c>
      <c r="J12559">
        <v>84000</v>
      </c>
      <c r="K12559" t="s">
        <v>3100</v>
      </c>
      <c r="L12559">
        <v>19</v>
      </c>
      <c r="M12559">
        <v>60</v>
      </c>
      <c r="N12559" t="s">
        <v>761</v>
      </c>
    </row>
    <row r="12560" spans="1:14" x14ac:dyDescent="0.2">
      <c r="A12560" t="s">
        <v>18319</v>
      </c>
      <c r="B12560">
        <v>42000</v>
      </c>
      <c r="C12560">
        <v>48000</v>
      </c>
      <c r="D12560">
        <v>54000</v>
      </c>
      <c r="E12560">
        <v>60000</v>
      </c>
      <c r="F12560">
        <v>64800</v>
      </c>
      <c r="G12560">
        <v>69600</v>
      </c>
      <c r="H12560">
        <v>74400</v>
      </c>
      <c r="I12560">
        <v>79200</v>
      </c>
      <c r="J12560">
        <v>84000</v>
      </c>
      <c r="K12560" t="s">
        <v>3100</v>
      </c>
      <c r="L12560">
        <v>19</v>
      </c>
      <c r="M12560">
        <v>60</v>
      </c>
      <c r="N12560" t="s">
        <v>762</v>
      </c>
    </row>
    <row r="12561" spans="1:14" x14ac:dyDescent="0.2">
      <c r="A12561" t="s">
        <v>18320</v>
      </c>
      <c r="B12561">
        <v>42000</v>
      </c>
      <c r="C12561">
        <v>48000</v>
      </c>
      <c r="D12561">
        <v>54000</v>
      </c>
      <c r="E12561">
        <v>60000</v>
      </c>
      <c r="F12561">
        <v>64800</v>
      </c>
      <c r="G12561">
        <v>69600</v>
      </c>
      <c r="H12561">
        <v>74400</v>
      </c>
      <c r="I12561">
        <v>79200</v>
      </c>
      <c r="J12561">
        <v>84000</v>
      </c>
      <c r="K12561" t="s">
        <v>3100</v>
      </c>
      <c r="L12561">
        <v>19</v>
      </c>
      <c r="M12561">
        <v>60</v>
      </c>
      <c r="N12561" t="s">
        <v>763</v>
      </c>
    </row>
    <row r="12562" spans="1:14" x14ac:dyDescent="0.2">
      <c r="A12562" t="s">
        <v>18321</v>
      </c>
      <c r="B12562">
        <v>42000</v>
      </c>
      <c r="C12562">
        <v>48000</v>
      </c>
      <c r="D12562">
        <v>54000</v>
      </c>
      <c r="E12562">
        <v>60000</v>
      </c>
      <c r="F12562">
        <v>64800</v>
      </c>
      <c r="G12562">
        <v>69600</v>
      </c>
      <c r="H12562">
        <v>74400</v>
      </c>
      <c r="I12562">
        <v>79200</v>
      </c>
      <c r="J12562">
        <v>84000</v>
      </c>
      <c r="K12562" t="s">
        <v>3100</v>
      </c>
      <c r="L12562">
        <v>19</v>
      </c>
      <c r="M12562">
        <v>60</v>
      </c>
      <c r="N12562" t="s">
        <v>764</v>
      </c>
    </row>
    <row r="12563" spans="1:14" x14ac:dyDescent="0.2">
      <c r="A12563" t="s">
        <v>18322</v>
      </c>
      <c r="B12563">
        <v>42000</v>
      </c>
      <c r="C12563">
        <v>48000</v>
      </c>
      <c r="D12563">
        <v>54000</v>
      </c>
      <c r="E12563">
        <v>60000</v>
      </c>
      <c r="F12563">
        <v>64800</v>
      </c>
      <c r="G12563">
        <v>69600</v>
      </c>
      <c r="H12563">
        <v>74400</v>
      </c>
      <c r="I12563">
        <v>79200</v>
      </c>
      <c r="J12563">
        <v>84000</v>
      </c>
      <c r="K12563" t="s">
        <v>3100</v>
      </c>
      <c r="L12563">
        <v>19</v>
      </c>
      <c r="M12563">
        <v>60</v>
      </c>
      <c r="N12563" t="s">
        <v>765</v>
      </c>
    </row>
    <row r="12564" spans="1:14" x14ac:dyDescent="0.2">
      <c r="A12564" t="s">
        <v>18323</v>
      </c>
      <c r="B12564">
        <v>42000</v>
      </c>
      <c r="C12564">
        <v>48000</v>
      </c>
      <c r="D12564">
        <v>54000</v>
      </c>
      <c r="E12564">
        <v>60000</v>
      </c>
      <c r="F12564">
        <v>64800</v>
      </c>
      <c r="G12564">
        <v>69600</v>
      </c>
      <c r="H12564">
        <v>74400</v>
      </c>
      <c r="I12564">
        <v>79200</v>
      </c>
      <c r="J12564">
        <v>84000</v>
      </c>
      <c r="K12564" t="s">
        <v>3100</v>
      </c>
      <c r="L12564">
        <v>19</v>
      </c>
      <c r="M12564">
        <v>60</v>
      </c>
      <c r="N12564" t="s">
        <v>766</v>
      </c>
    </row>
    <row r="12565" spans="1:14" x14ac:dyDescent="0.2">
      <c r="A12565" t="s">
        <v>18324</v>
      </c>
      <c r="B12565">
        <v>42000</v>
      </c>
      <c r="C12565">
        <v>48000</v>
      </c>
      <c r="D12565">
        <v>54000</v>
      </c>
      <c r="E12565">
        <v>60000</v>
      </c>
      <c r="F12565">
        <v>64800</v>
      </c>
      <c r="G12565">
        <v>69600</v>
      </c>
      <c r="H12565">
        <v>74400</v>
      </c>
      <c r="I12565">
        <v>79200</v>
      </c>
      <c r="J12565">
        <v>84000</v>
      </c>
      <c r="K12565" t="s">
        <v>3100</v>
      </c>
      <c r="L12565">
        <v>19</v>
      </c>
      <c r="M12565">
        <v>60</v>
      </c>
      <c r="N12565" t="s">
        <v>767</v>
      </c>
    </row>
    <row r="12566" spans="1:14" x14ac:dyDescent="0.2">
      <c r="A12566" t="s">
        <v>18325</v>
      </c>
      <c r="B12566">
        <v>42000</v>
      </c>
      <c r="C12566">
        <v>48000</v>
      </c>
      <c r="D12566">
        <v>54000</v>
      </c>
      <c r="E12566">
        <v>60000</v>
      </c>
      <c r="F12566">
        <v>64800</v>
      </c>
      <c r="G12566">
        <v>69600</v>
      </c>
      <c r="H12566">
        <v>74400</v>
      </c>
      <c r="I12566">
        <v>79200</v>
      </c>
      <c r="J12566">
        <v>84000</v>
      </c>
      <c r="K12566" t="s">
        <v>3100</v>
      </c>
      <c r="L12566">
        <v>19</v>
      </c>
      <c r="M12566">
        <v>60</v>
      </c>
      <c r="N12566" t="s">
        <v>768</v>
      </c>
    </row>
    <row r="12567" spans="1:14" x14ac:dyDescent="0.2">
      <c r="A12567" t="s">
        <v>18326</v>
      </c>
      <c r="B12567">
        <v>37440</v>
      </c>
      <c r="C12567">
        <v>42780</v>
      </c>
      <c r="D12567">
        <v>48120</v>
      </c>
      <c r="E12567">
        <v>53460</v>
      </c>
      <c r="F12567">
        <v>57780</v>
      </c>
      <c r="G12567">
        <v>62040</v>
      </c>
      <c r="H12567">
        <v>66300</v>
      </c>
      <c r="I12567">
        <v>70620</v>
      </c>
      <c r="J12567">
        <v>74880</v>
      </c>
      <c r="K12567" t="s">
        <v>3101</v>
      </c>
      <c r="L12567">
        <v>1</v>
      </c>
      <c r="M12567">
        <v>60</v>
      </c>
      <c r="N12567" t="s">
        <v>2480</v>
      </c>
    </row>
    <row r="12568" spans="1:14" x14ac:dyDescent="0.2">
      <c r="A12568" t="s">
        <v>18327</v>
      </c>
      <c r="B12568">
        <v>54480</v>
      </c>
      <c r="C12568">
        <v>62220</v>
      </c>
      <c r="D12568">
        <v>70020</v>
      </c>
      <c r="E12568">
        <v>77760</v>
      </c>
      <c r="F12568">
        <v>84000</v>
      </c>
      <c r="G12568">
        <v>90240</v>
      </c>
      <c r="H12568">
        <v>96480</v>
      </c>
      <c r="I12568">
        <v>102660</v>
      </c>
      <c r="J12568">
        <v>108900</v>
      </c>
      <c r="K12568" t="s">
        <v>3101</v>
      </c>
      <c r="L12568">
        <v>3</v>
      </c>
      <c r="M12568">
        <v>60</v>
      </c>
      <c r="N12568" t="s">
        <v>2481</v>
      </c>
    </row>
    <row r="12569" spans="1:14" x14ac:dyDescent="0.2">
      <c r="A12569" t="s">
        <v>18328</v>
      </c>
      <c r="B12569">
        <v>46920</v>
      </c>
      <c r="C12569">
        <v>53580</v>
      </c>
      <c r="D12569">
        <v>60300</v>
      </c>
      <c r="E12569">
        <v>66960</v>
      </c>
      <c r="F12569">
        <v>72360</v>
      </c>
      <c r="G12569">
        <v>77700</v>
      </c>
      <c r="H12569">
        <v>83040</v>
      </c>
      <c r="I12569">
        <v>88440</v>
      </c>
      <c r="J12569">
        <v>93780</v>
      </c>
      <c r="K12569" t="s">
        <v>3101</v>
      </c>
      <c r="L12569">
        <v>5</v>
      </c>
      <c r="M12569">
        <v>60</v>
      </c>
      <c r="N12569" t="s">
        <v>2482</v>
      </c>
    </row>
    <row r="12570" spans="1:14" x14ac:dyDescent="0.2">
      <c r="A12570" t="s">
        <v>18329</v>
      </c>
      <c r="B12570">
        <v>46920</v>
      </c>
      <c r="C12570">
        <v>53580</v>
      </c>
      <c r="D12570">
        <v>60300</v>
      </c>
      <c r="E12570">
        <v>66960</v>
      </c>
      <c r="F12570">
        <v>72360</v>
      </c>
      <c r="G12570">
        <v>77700</v>
      </c>
      <c r="H12570">
        <v>83040</v>
      </c>
      <c r="I12570">
        <v>88440</v>
      </c>
      <c r="J12570">
        <v>93780</v>
      </c>
      <c r="K12570" t="s">
        <v>3101</v>
      </c>
      <c r="L12570">
        <v>7</v>
      </c>
      <c r="M12570">
        <v>60</v>
      </c>
      <c r="N12570" t="s">
        <v>2942</v>
      </c>
    </row>
    <row r="12571" spans="1:14" x14ac:dyDescent="0.2">
      <c r="A12571" t="s">
        <v>18330</v>
      </c>
      <c r="B12571">
        <v>42240</v>
      </c>
      <c r="C12571">
        <v>48240</v>
      </c>
      <c r="D12571">
        <v>54300</v>
      </c>
      <c r="E12571">
        <v>60300</v>
      </c>
      <c r="F12571">
        <v>65160</v>
      </c>
      <c r="G12571">
        <v>69960</v>
      </c>
      <c r="H12571">
        <v>74820</v>
      </c>
      <c r="I12571">
        <v>79620</v>
      </c>
      <c r="J12571">
        <v>84420</v>
      </c>
      <c r="K12571" t="s">
        <v>3101</v>
      </c>
      <c r="L12571">
        <v>9</v>
      </c>
      <c r="M12571">
        <v>60</v>
      </c>
      <c r="N12571" t="s">
        <v>2483</v>
      </c>
    </row>
    <row r="12572" spans="1:14" x14ac:dyDescent="0.2">
      <c r="A12572" t="s">
        <v>18331</v>
      </c>
      <c r="B12572">
        <v>35700</v>
      </c>
      <c r="C12572">
        <v>40800</v>
      </c>
      <c r="D12572">
        <v>45900</v>
      </c>
      <c r="E12572">
        <v>51000</v>
      </c>
      <c r="F12572">
        <v>55080</v>
      </c>
      <c r="G12572">
        <v>59160</v>
      </c>
      <c r="H12572">
        <v>63240</v>
      </c>
      <c r="I12572">
        <v>67320</v>
      </c>
      <c r="J12572">
        <v>71400</v>
      </c>
      <c r="K12572" t="s">
        <v>3101</v>
      </c>
      <c r="L12572">
        <v>11</v>
      </c>
      <c r="M12572">
        <v>60</v>
      </c>
      <c r="N12572" t="s">
        <v>2844</v>
      </c>
    </row>
    <row r="12573" spans="1:14" x14ac:dyDescent="0.2">
      <c r="A12573" t="s">
        <v>18332</v>
      </c>
      <c r="B12573">
        <v>51180</v>
      </c>
      <c r="C12573">
        <v>58500</v>
      </c>
      <c r="D12573">
        <v>65820</v>
      </c>
      <c r="E12573">
        <v>73080</v>
      </c>
      <c r="F12573">
        <v>78960</v>
      </c>
      <c r="G12573">
        <v>84780</v>
      </c>
      <c r="H12573">
        <v>90660</v>
      </c>
      <c r="I12573">
        <v>96480</v>
      </c>
      <c r="J12573">
        <v>102360</v>
      </c>
      <c r="K12573" t="s">
        <v>3101</v>
      </c>
      <c r="L12573">
        <v>13</v>
      </c>
      <c r="M12573">
        <v>60</v>
      </c>
      <c r="N12573" t="s">
        <v>2484</v>
      </c>
    </row>
    <row r="12574" spans="1:14" x14ac:dyDescent="0.2">
      <c r="A12574" t="s">
        <v>18333</v>
      </c>
      <c r="B12574">
        <v>46920</v>
      </c>
      <c r="C12574">
        <v>53580</v>
      </c>
      <c r="D12574">
        <v>60300</v>
      </c>
      <c r="E12574">
        <v>66960</v>
      </c>
      <c r="F12574">
        <v>72360</v>
      </c>
      <c r="G12574">
        <v>77700</v>
      </c>
      <c r="H12574">
        <v>83040</v>
      </c>
      <c r="I12574">
        <v>88440</v>
      </c>
      <c r="J12574">
        <v>93780</v>
      </c>
      <c r="K12574" t="s">
        <v>3101</v>
      </c>
      <c r="L12574">
        <v>15</v>
      </c>
      <c r="M12574">
        <v>60</v>
      </c>
      <c r="N12574" t="s">
        <v>2485</v>
      </c>
    </row>
    <row r="12575" spans="1:14" x14ac:dyDescent="0.2">
      <c r="A12575" t="s">
        <v>18334</v>
      </c>
      <c r="B12575">
        <v>51120</v>
      </c>
      <c r="C12575">
        <v>58440</v>
      </c>
      <c r="D12575">
        <v>65760</v>
      </c>
      <c r="E12575">
        <v>73020</v>
      </c>
      <c r="F12575">
        <v>78900</v>
      </c>
      <c r="G12575">
        <v>84720</v>
      </c>
      <c r="H12575">
        <v>90600</v>
      </c>
      <c r="I12575">
        <v>96420</v>
      </c>
      <c r="J12575">
        <v>102240</v>
      </c>
      <c r="K12575" t="s">
        <v>3101</v>
      </c>
      <c r="L12575">
        <v>17</v>
      </c>
      <c r="M12575">
        <v>60</v>
      </c>
      <c r="N12575" t="s">
        <v>2486</v>
      </c>
    </row>
    <row r="12576" spans="1:14" x14ac:dyDescent="0.2">
      <c r="A12576" t="s">
        <v>18335</v>
      </c>
      <c r="B12576">
        <v>60060</v>
      </c>
      <c r="C12576">
        <v>68640</v>
      </c>
      <c r="D12576">
        <v>77220</v>
      </c>
      <c r="E12576">
        <v>85740</v>
      </c>
      <c r="F12576">
        <v>92640</v>
      </c>
      <c r="G12576">
        <v>99480</v>
      </c>
      <c r="H12576">
        <v>106320</v>
      </c>
      <c r="I12576">
        <v>113220</v>
      </c>
      <c r="J12576">
        <v>120060</v>
      </c>
      <c r="K12576" t="s">
        <v>3101</v>
      </c>
      <c r="L12576">
        <v>19</v>
      </c>
      <c r="M12576">
        <v>60</v>
      </c>
      <c r="N12576" t="s">
        <v>2487</v>
      </c>
    </row>
    <row r="12577" spans="1:14" x14ac:dyDescent="0.2">
      <c r="A12577" t="s">
        <v>18336</v>
      </c>
      <c r="B12577">
        <v>53040</v>
      </c>
      <c r="C12577">
        <v>60600</v>
      </c>
      <c r="D12577">
        <v>68160</v>
      </c>
      <c r="E12577">
        <v>75720</v>
      </c>
      <c r="F12577">
        <v>81780</v>
      </c>
      <c r="G12577">
        <v>87840</v>
      </c>
      <c r="H12577">
        <v>93900</v>
      </c>
      <c r="I12577">
        <v>99960</v>
      </c>
      <c r="J12577">
        <v>106020</v>
      </c>
      <c r="K12577" t="s">
        <v>3101</v>
      </c>
      <c r="L12577">
        <v>21</v>
      </c>
      <c r="M12577">
        <v>60</v>
      </c>
      <c r="N12577" t="s">
        <v>4125</v>
      </c>
    </row>
    <row r="12578" spans="1:14" x14ac:dyDescent="0.2">
      <c r="A12578" t="s">
        <v>18337</v>
      </c>
      <c r="B12578">
        <v>60060</v>
      </c>
      <c r="C12578">
        <v>68640</v>
      </c>
      <c r="D12578">
        <v>77220</v>
      </c>
      <c r="E12578">
        <v>85740</v>
      </c>
      <c r="F12578">
        <v>92640</v>
      </c>
      <c r="G12578">
        <v>99480</v>
      </c>
      <c r="H12578">
        <v>106320</v>
      </c>
      <c r="I12578">
        <v>113220</v>
      </c>
      <c r="J12578">
        <v>120060</v>
      </c>
      <c r="K12578" t="s">
        <v>3101</v>
      </c>
      <c r="L12578">
        <v>23</v>
      </c>
      <c r="M12578">
        <v>60</v>
      </c>
      <c r="N12578" t="s">
        <v>2488</v>
      </c>
    </row>
    <row r="12579" spans="1:14" x14ac:dyDescent="0.2">
      <c r="A12579" t="s">
        <v>18338</v>
      </c>
      <c r="B12579">
        <v>54180</v>
      </c>
      <c r="C12579">
        <v>61920</v>
      </c>
      <c r="D12579">
        <v>69660</v>
      </c>
      <c r="E12579">
        <v>77400</v>
      </c>
      <c r="F12579">
        <v>83640</v>
      </c>
      <c r="G12579">
        <v>89820</v>
      </c>
      <c r="H12579">
        <v>96000</v>
      </c>
      <c r="I12579">
        <v>102180</v>
      </c>
      <c r="J12579">
        <v>108360</v>
      </c>
      <c r="K12579" t="s">
        <v>3101</v>
      </c>
      <c r="L12579">
        <v>25</v>
      </c>
      <c r="M12579">
        <v>60</v>
      </c>
      <c r="N12579" t="s">
        <v>2489</v>
      </c>
    </row>
    <row r="12580" spans="1:14" x14ac:dyDescent="0.2">
      <c r="A12580" t="s">
        <v>18339</v>
      </c>
      <c r="B12580">
        <v>51180</v>
      </c>
      <c r="C12580">
        <v>58500</v>
      </c>
      <c r="D12580">
        <v>65820</v>
      </c>
      <c r="E12580">
        <v>73080</v>
      </c>
      <c r="F12580">
        <v>78960</v>
      </c>
      <c r="G12580">
        <v>84780</v>
      </c>
      <c r="H12580">
        <v>90660</v>
      </c>
      <c r="I12580">
        <v>96480</v>
      </c>
      <c r="J12580">
        <v>102360</v>
      </c>
      <c r="K12580" t="s">
        <v>3101</v>
      </c>
      <c r="L12580">
        <v>27</v>
      </c>
      <c r="M12580">
        <v>60</v>
      </c>
      <c r="N12580" t="s">
        <v>3225</v>
      </c>
    </row>
    <row r="12581" spans="1:14" x14ac:dyDescent="0.2">
      <c r="A12581" t="s">
        <v>18340</v>
      </c>
      <c r="B12581">
        <v>54180</v>
      </c>
      <c r="C12581">
        <v>61920</v>
      </c>
      <c r="D12581">
        <v>69660</v>
      </c>
      <c r="E12581">
        <v>77400</v>
      </c>
      <c r="F12581">
        <v>83640</v>
      </c>
      <c r="G12581">
        <v>89820</v>
      </c>
      <c r="H12581">
        <v>96000</v>
      </c>
      <c r="I12581">
        <v>102180</v>
      </c>
      <c r="J12581">
        <v>108360</v>
      </c>
      <c r="K12581" t="s">
        <v>3101</v>
      </c>
      <c r="L12581">
        <v>29</v>
      </c>
      <c r="M12581">
        <v>60</v>
      </c>
      <c r="N12581" t="s">
        <v>2490</v>
      </c>
    </row>
    <row r="12582" spans="1:14" x14ac:dyDescent="0.2">
      <c r="A12582" t="s">
        <v>18341</v>
      </c>
      <c r="B12582">
        <v>54480</v>
      </c>
      <c r="C12582">
        <v>62220</v>
      </c>
      <c r="D12582">
        <v>70020</v>
      </c>
      <c r="E12582">
        <v>77760</v>
      </c>
      <c r="F12582">
        <v>84000</v>
      </c>
      <c r="G12582">
        <v>90240</v>
      </c>
      <c r="H12582">
        <v>96480</v>
      </c>
      <c r="I12582">
        <v>102660</v>
      </c>
      <c r="J12582">
        <v>108900</v>
      </c>
      <c r="K12582" t="s">
        <v>3101</v>
      </c>
      <c r="L12582">
        <v>31</v>
      </c>
      <c r="M12582">
        <v>60</v>
      </c>
      <c r="N12582" t="s">
        <v>1949</v>
      </c>
    </row>
    <row r="12583" spans="1:14" x14ac:dyDescent="0.2">
      <c r="A12583" t="s">
        <v>18342</v>
      </c>
      <c r="B12583">
        <v>46920</v>
      </c>
      <c r="C12583">
        <v>53580</v>
      </c>
      <c r="D12583">
        <v>60300</v>
      </c>
      <c r="E12583">
        <v>66960</v>
      </c>
      <c r="F12583">
        <v>72360</v>
      </c>
      <c r="G12583">
        <v>77700</v>
      </c>
      <c r="H12583">
        <v>83040</v>
      </c>
      <c r="I12583">
        <v>88440</v>
      </c>
      <c r="J12583">
        <v>93780</v>
      </c>
      <c r="K12583" t="s">
        <v>3101</v>
      </c>
      <c r="L12583">
        <v>33</v>
      </c>
      <c r="M12583">
        <v>60</v>
      </c>
      <c r="N12583" t="s">
        <v>1950</v>
      </c>
    </row>
    <row r="12584" spans="1:14" x14ac:dyDescent="0.2">
      <c r="A12584" t="s">
        <v>18343</v>
      </c>
      <c r="B12584">
        <v>60060</v>
      </c>
      <c r="C12584">
        <v>68640</v>
      </c>
      <c r="D12584">
        <v>77220</v>
      </c>
      <c r="E12584">
        <v>85740</v>
      </c>
      <c r="F12584">
        <v>92640</v>
      </c>
      <c r="G12584">
        <v>99480</v>
      </c>
      <c r="H12584">
        <v>106320</v>
      </c>
      <c r="I12584">
        <v>113220</v>
      </c>
      <c r="J12584">
        <v>120060</v>
      </c>
      <c r="K12584" t="s">
        <v>3101</v>
      </c>
      <c r="L12584">
        <v>35</v>
      </c>
      <c r="M12584">
        <v>60</v>
      </c>
      <c r="N12584" t="s">
        <v>2365</v>
      </c>
    </row>
    <row r="12585" spans="1:14" x14ac:dyDescent="0.2">
      <c r="A12585" t="s">
        <v>18344</v>
      </c>
      <c r="B12585">
        <v>51180</v>
      </c>
      <c r="C12585">
        <v>58500</v>
      </c>
      <c r="D12585">
        <v>65820</v>
      </c>
      <c r="E12585">
        <v>73080</v>
      </c>
      <c r="F12585">
        <v>78960</v>
      </c>
      <c r="G12585">
        <v>84780</v>
      </c>
      <c r="H12585">
        <v>90660</v>
      </c>
      <c r="I12585">
        <v>96480</v>
      </c>
      <c r="J12585">
        <v>102360</v>
      </c>
      <c r="K12585" t="s">
        <v>3101</v>
      </c>
      <c r="L12585">
        <v>37</v>
      </c>
      <c r="M12585">
        <v>60</v>
      </c>
      <c r="N12585" t="s">
        <v>2760</v>
      </c>
    </row>
    <row r="12586" spans="1:14" x14ac:dyDescent="0.2">
      <c r="A12586" t="s">
        <v>18345</v>
      </c>
      <c r="B12586">
        <v>51180</v>
      </c>
      <c r="C12586">
        <v>58500</v>
      </c>
      <c r="D12586">
        <v>65820</v>
      </c>
      <c r="E12586">
        <v>73080</v>
      </c>
      <c r="F12586">
        <v>78960</v>
      </c>
      <c r="G12586">
        <v>84780</v>
      </c>
      <c r="H12586">
        <v>90660</v>
      </c>
      <c r="I12586">
        <v>96480</v>
      </c>
      <c r="J12586">
        <v>102360</v>
      </c>
      <c r="K12586" t="s">
        <v>3101</v>
      </c>
      <c r="L12586">
        <v>39</v>
      </c>
      <c r="M12586">
        <v>60</v>
      </c>
      <c r="N12586" t="s">
        <v>3417</v>
      </c>
    </row>
    <row r="12587" spans="1:14" x14ac:dyDescent="0.2">
      <c r="A12587" t="s">
        <v>18346</v>
      </c>
      <c r="B12587">
        <v>48840</v>
      </c>
      <c r="C12587">
        <v>55800</v>
      </c>
      <c r="D12587">
        <v>62760</v>
      </c>
      <c r="E12587">
        <v>69720</v>
      </c>
      <c r="F12587">
        <v>75300</v>
      </c>
      <c r="G12587">
        <v>80880</v>
      </c>
      <c r="H12587">
        <v>86460</v>
      </c>
      <c r="I12587">
        <v>92040</v>
      </c>
      <c r="J12587">
        <v>97620</v>
      </c>
      <c r="K12587" t="s">
        <v>3101</v>
      </c>
      <c r="L12587">
        <v>41</v>
      </c>
      <c r="M12587">
        <v>60</v>
      </c>
      <c r="N12587" t="s">
        <v>3615</v>
      </c>
    </row>
    <row r="12588" spans="1:14" x14ac:dyDescent="0.2">
      <c r="A12588" t="s">
        <v>18347</v>
      </c>
      <c r="B12588">
        <v>33600</v>
      </c>
      <c r="C12588">
        <v>38400</v>
      </c>
      <c r="D12588">
        <v>43200</v>
      </c>
      <c r="E12588">
        <v>47940</v>
      </c>
      <c r="F12588">
        <v>51780</v>
      </c>
      <c r="G12588">
        <v>55620</v>
      </c>
      <c r="H12588">
        <v>59460</v>
      </c>
      <c r="I12588">
        <v>63300</v>
      </c>
      <c r="J12588">
        <v>67140</v>
      </c>
      <c r="K12588" t="s">
        <v>3102</v>
      </c>
      <c r="L12588">
        <v>1</v>
      </c>
      <c r="M12588">
        <v>60</v>
      </c>
      <c r="N12588" t="s">
        <v>1951</v>
      </c>
    </row>
    <row r="12589" spans="1:14" x14ac:dyDescent="0.2">
      <c r="A12589" t="s">
        <v>18348</v>
      </c>
      <c r="B12589">
        <v>27180</v>
      </c>
      <c r="C12589">
        <v>31020</v>
      </c>
      <c r="D12589">
        <v>34920</v>
      </c>
      <c r="E12589">
        <v>38760</v>
      </c>
      <c r="F12589">
        <v>41880</v>
      </c>
      <c r="G12589">
        <v>45000</v>
      </c>
      <c r="H12589">
        <v>48120</v>
      </c>
      <c r="I12589">
        <v>51180</v>
      </c>
      <c r="J12589">
        <v>54300</v>
      </c>
      <c r="K12589" t="s">
        <v>3102</v>
      </c>
      <c r="L12589">
        <v>3</v>
      </c>
      <c r="M12589">
        <v>60</v>
      </c>
      <c r="N12589" t="s">
        <v>1952</v>
      </c>
    </row>
    <row r="12590" spans="1:14" x14ac:dyDescent="0.2">
      <c r="A12590" t="s">
        <v>18349</v>
      </c>
      <c r="B12590">
        <v>27180</v>
      </c>
      <c r="C12590">
        <v>31020</v>
      </c>
      <c r="D12590">
        <v>34920</v>
      </c>
      <c r="E12590">
        <v>38760</v>
      </c>
      <c r="F12590">
        <v>41880</v>
      </c>
      <c r="G12590">
        <v>45000</v>
      </c>
      <c r="H12590">
        <v>48120</v>
      </c>
      <c r="I12590">
        <v>51180</v>
      </c>
      <c r="J12590">
        <v>54300</v>
      </c>
      <c r="K12590" t="s">
        <v>3102</v>
      </c>
      <c r="L12590">
        <v>5</v>
      </c>
      <c r="M12590">
        <v>60</v>
      </c>
      <c r="N12590" t="s">
        <v>1953</v>
      </c>
    </row>
    <row r="12591" spans="1:14" x14ac:dyDescent="0.2">
      <c r="A12591" t="s">
        <v>18350</v>
      </c>
      <c r="B12591">
        <v>27180</v>
      </c>
      <c r="C12591">
        <v>31020</v>
      </c>
      <c r="D12591">
        <v>34920</v>
      </c>
      <c r="E12591">
        <v>38760</v>
      </c>
      <c r="F12591">
        <v>41880</v>
      </c>
      <c r="G12591">
        <v>45000</v>
      </c>
      <c r="H12591">
        <v>48120</v>
      </c>
      <c r="I12591">
        <v>51180</v>
      </c>
      <c r="J12591">
        <v>54300</v>
      </c>
      <c r="K12591" t="s">
        <v>3102</v>
      </c>
      <c r="L12591">
        <v>6</v>
      </c>
      <c r="M12591">
        <v>60</v>
      </c>
      <c r="N12591" t="s">
        <v>1954</v>
      </c>
    </row>
    <row r="12592" spans="1:14" x14ac:dyDescent="0.2">
      <c r="A12592" t="s">
        <v>18351</v>
      </c>
      <c r="B12592">
        <v>27180</v>
      </c>
      <c r="C12592">
        <v>31020</v>
      </c>
      <c r="D12592">
        <v>34920</v>
      </c>
      <c r="E12592">
        <v>38760</v>
      </c>
      <c r="F12592">
        <v>41880</v>
      </c>
      <c r="G12592">
        <v>45000</v>
      </c>
      <c r="H12592">
        <v>48120</v>
      </c>
      <c r="I12592">
        <v>51180</v>
      </c>
      <c r="J12592">
        <v>54300</v>
      </c>
      <c r="K12592" t="s">
        <v>3102</v>
      </c>
      <c r="L12592">
        <v>7</v>
      </c>
      <c r="M12592">
        <v>60</v>
      </c>
      <c r="N12592" t="s">
        <v>3923</v>
      </c>
    </row>
    <row r="12593" spans="1:14" x14ac:dyDescent="0.2">
      <c r="A12593" t="s">
        <v>18352</v>
      </c>
      <c r="B12593">
        <v>27180</v>
      </c>
      <c r="C12593">
        <v>31020</v>
      </c>
      <c r="D12593">
        <v>34920</v>
      </c>
      <c r="E12593">
        <v>38760</v>
      </c>
      <c r="F12593">
        <v>41880</v>
      </c>
      <c r="G12593">
        <v>45000</v>
      </c>
      <c r="H12593">
        <v>48120</v>
      </c>
      <c r="I12593">
        <v>51180</v>
      </c>
      <c r="J12593">
        <v>54300</v>
      </c>
      <c r="K12593" t="s">
        <v>3102</v>
      </c>
      <c r="L12593">
        <v>9</v>
      </c>
      <c r="M12593">
        <v>60</v>
      </c>
      <c r="N12593" t="s">
        <v>1955</v>
      </c>
    </row>
    <row r="12594" spans="1:14" x14ac:dyDescent="0.2">
      <c r="A12594" t="s">
        <v>18353</v>
      </c>
      <c r="B12594">
        <v>28680</v>
      </c>
      <c r="C12594">
        <v>32760</v>
      </c>
      <c r="D12594">
        <v>36840</v>
      </c>
      <c r="E12594">
        <v>40920</v>
      </c>
      <c r="F12594">
        <v>44220</v>
      </c>
      <c r="G12594">
        <v>47520</v>
      </c>
      <c r="H12594">
        <v>50760</v>
      </c>
      <c r="I12594">
        <v>54060</v>
      </c>
      <c r="J12594">
        <v>57300</v>
      </c>
      <c r="K12594" t="s">
        <v>3102</v>
      </c>
      <c r="L12594">
        <v>11</v>
      </c>
      <c r="M12594">
        <v>60</v>
      </c>
      <c r="N12594" t="s">
        <v>1956</v>
      </c>
    </row>
    <row r="12595" spans="1:14" x14ac:dyDescent="0.2">
      <c r="A12595" t="s">
        <v>18354</v>
      </c>
      <c r="B12595">
        <v>27180</v>
      </c>
      <c r="C12595">
        <v>31020</v>
      </c>
      <c r="D12595">
        <v>34920</v>
      </c>
      <c r="E12595">
        <v>38760</v>
      </c>
      <c r="F12595">
        <v>41880</v>
      </c>
      <c r="G12595">
        <v>45000</v>
      </c>
      <c r="H12595">
        <v>48120</v>
      </c>
      <c r="I12595">
        <v>51180</v>
      </c>
      <c r="J12595">
        <v>54300</v>
      </c>
      <c r="K12595" t="s">
        <v>3102</v>
      </c>
      <c r="L12595">
        <v>13</v>
      </c>
      <c r="M12595">
        <v>60</v>
      </c>
      <c r="N12595" t="s">
        <v>1957</v>
      </c>
    </row>
    <row r="12596" spans="1:14" x14ac:dyDescent="0.2">
      <c r="A12596" t="s">
        <v>18355</v>
      </c>
      <c r="B12596">
        <v>36300</v>
      </c>
      <c r="C12596">
        <v>41460</v>
      </c>
      <c r="D12596">
        <v>46620</v>
      </c>
      <c r="E12596">
        <v>51780</v>
      </c>
      <c r="F12596">
        <v>55980</v>
      </c>
      <c r="G12596">
        <v>60120</v>
      </c>
      <c r="H12596">
        <v>64260</v>
      </c>
      <c r="I12596">
        <v>68400</v>
      </c>
      <c r="J12596">
        <v>72540</v>
      </c>
      <c r="K12596" t="s">
        <v>3102</v>
      </c>
      <c r="L12596">
        <v>15</v>
      </c>
      <c r="M12596">
        <v>60</v>
      </c>
      <c r="N12596" t="s">
        <v>2447</v>
      </c>
    </row>
    <row r="12597" spans="1:14" x14ac:dyDescent="0.2">
      <c r="A12597" t="s">
        <v>18356</v>
      </c>
      <c r="B12597">
        <v>27420</v>
      </c>
      <c r="C12597">
        <v>31320</v>
      </c>
      <c r="D12597">
        <v>35220</v>
      </c>
      <c r="E12597">
        <v>39120</v>
      </c>
      <c r="F12597">
        <v>42300</v>
      </c>
      <c r="G12597">
        <v>45420</v>
      </c>
      <c r="H12597">
        <v>48540</v>
      </c>
      <c r="I12597">
        <v>51660</v>
      </c>
      <c r="J12597">
        <v>54780</v>
      </c>
      <c r="K12597" t="s">
        <v>3102</v>
      </c>
      <c r="L12597">
        <v>17</v>
      </c>
      <c r="M12597">
        <v>60</v>
      </c>
      <c r="N12597" t="s">
        <v>3386</v>
      </c>
    </row>
    <row r="12598" spans="1:14" x14ac:dyDescent="0.2">
      <c r="A12598" t="s">
        <v>18357</v>
      </c>
      <c r="B12598">
        <v>27180</v>
      </c>
      <c r="C12598">
        <v>31020</v>
      </c>
      <c r="D12598">
        <v>34920</v>
      </c>
      <c r="E12598">
        <v>38760</v>
      </c>
      <c r="F12598">
        <v>41880</v>
      </c>
      <c r="G12598">
        <v>45000</v>
      </c>
      <c r="H12598">
        <v>48120</v>
      </c>
      <c r="I12598">
        <v>51180</v>
      </c>
      <c r="J12598">
        <v>54300</v>
      </c>
      <c r="K12598" t="s">
        <v>3102</v>
      </c>
      <c r="L12598">
        <v>19</v>
      </c>
      <c r="M12598">
        <v>60</v>
      </c>
      <c r="N12598" t="s">
        <v>1958</v>
      </c>
    </row>
    <row r="12599" spans="1:14" x14ac:dyDescent="0.2">
      <c r="A12599" t="s">
        <v>18358</v>
      </c>
      <c r="B12599">
        <v>27180</v>
      </c>
      <c r="C12599">
        <v>31020</v>
      </c>
      <c r="D12599">
        <v>34920</v>
      </c>
      <c r="E12599">
        <v>38760</v>
      </c>
      <c r="F12599">
        <v>41880</v>
      </c>
      <c r="G12599">
        <v>45000</v>
      </c>
      <c r="H12599">
        <v>48120</v>
      </c>
      <c r="I12599">
        <v>51180</v>
      </c>
      <c r="J12599">
        <v>54300</v>
      </c>
      <c r="K12599" t="s">
        <v>3102</v>
      </c>
      <c r="L12599">
        <v>21</v>
      </c>
      <c r="M12599">
        <v>60</v>
      </c>
      <c r="N12599" t="s">
        <v>1959</v>
      </c>
    </row>
    <row r="12600" spans="1:14" x14ac:dyDescent="0.2">
      <c r="A12600" t="s">
        <v>18359</v>
      </c>
      <c r="B12600">
        <v>27180</v>
      </c>
      <c r="C12600">
        <v>31020</v>
      </c>
      <c r="D12600">
        <v>34920</v>
      </c>
      <c r="E12600">
        <v>38760</v>
      </c>
      <c r="F12600">
        <v>41880</v>
      </c>
      <c r="G12600">
        <v>45000</v>
      </c>
      <c r="H12600">
        <v>48120</v>
      </c>
      <c r="I12600">
        <v>51180</v>
      </c>
      <c r="J12600">
        <v>54300</v>
      </c>
      <c r="K12600" t="s">
        <v>3102</v>
      </c>
      <c r="L12600">
        <v>23</v>
      </c>
      <c r="M12600">
        <v>60</v>
      </c>
      <c r="N12600" t="s">
        <v>1960</v>
      </c>
    </row>
    <row r="12601" spans="1:14" x14ac:dyDescent="0.2">
      <c r="A12601" t="s">
        <v>18360</v>
      </c>
      <c r="B12601">
        <v>28200</v>
      </c>
      <c r="C12601">
        <v>32220</v>
      </c>
      <c r="D12601">
        <v>36240</v>
      </c>
      <c r="E12601">
        <v>40260</v>
      </c>
      <c r="F12601">
        <v>43500</v>
      </c>
      <c r="G12601">
        <v>46740</v>
      </c>
      <c r="H12601">
        <v>49980</v>
      </c>
      <c r="I12601">
        <v>53160</v>
      </c>
      <c r="J12601">
        <v>56400</v>
      </c>
      <c r="K12601" t="s">
        <v>3102</v>
      </c>
      <c r="L12601">
        <v>25</v>
      </c>
      <c r="M12601">
        <v>60</v>
      </c>
      <c r="N12601" t="s">
        <v>1961</v>
      </c>
    </row>
    <row r="12602" spans="1:14" x14ac:dyDescent="0.2">
      <c r="A12602" t="s">
        <v>18361</v>
      </c>
      <c r="B12602">
        <v>28620</v>
      </c>
      <c r="C12602">
        <v>32700</v>
      </c>
      <c r="D12602">
        <v>36780</v>
      </c>
      <c r="E12602">
        <v>40860</v>
      </c>
      <c r="F12602">
        <v>44160</v>
      </c>
      <c r="G12602">
        <v>47400</v>
      </c>
      <c r="H12602">
        <v>50700</v>
      </c>
      <c r="I12602">
        <v>53940</v>
      </c>
      <c r="J12602">
        <v>57240</v>
      </c>
      <c r="K12602" t="s">
        <v>3102</v>
      </c>
      <c r="L12602">
        <v>27</v>
      </c>
      <c r="M12602">
        <v>60</v>
      </c>
      <c r="N12602" t="s">
        <v>3394</v>
      </c>
    </row>
    <row r="12603" spans="1:14" x14ac:dyDescent="0.2">
      <c r="A12603" t="s">
        <v>18362</v>
      </c>
      <c r="B12603">
        <v>63600</v>
      </c>
      <c r="C12603">
        <v>72660</v>
      </c>
      <c r="D12603">
        <v>81720</v>
      </c>
      <c r="E12603">
        <v>90780</v>
      </c>
      <c r="F12603">
        <v>98100</v>
      </c>
      <c r="G12603">
        <v>105360</v>
      </c>
      <c r="H12603">
        <v>112620</v>
      </c>
      <c r="I12603">
        <v>119880</v>
      </c>
      <c r="J12603">
        <v>127140</v>
      </c>
      <c r="K12603" t="s">
        <v>3102</v>
      </c>
      <c r="L12603">
        <v>28</v>
      </c>
      <c r="M12603">
        <v>60</v>
      </c>
      <c r="N12603" t="s">
        <v>1962</v>
      </c>
    </row>
    <row r="12604" spans="1:14" x14ac:dyDescent="0.2">
      <c r="A12604" t="s">
        <v>18363</v>
      </c>
      <c r="B12604">
        <v>27180</v>
      </c>
      <c r="C12604">
        <v>31020</v>
      </c>
      <c r="D12604">
        <v>34920</v>
      </c>
      <c r="E12604">
        <v>38760</v>
      </c>
      <c r="F12604">
        <v>41880</v>
      </c>
      <c r="G12604">
        <v>45000</v>
      </c>
      <c r="H12604">
        <v>48120</v>
      </c>
      <c r="I12604">
        <v>51180</v>
      </c>
      <c r="J12604">
        <v>54300</v>
      </c>
      <c r="K12604" t="s">
        <v>3102</v>
      </c>
      <c r="L12604">
        <v>29</v>
      </c>
      <c r="M12604">
        <v>60</v>
      </c>
      <c r="N12604" t="s">
        <v>1963</v>
      </c>
    </row>
    <row r="12605" spans="1:14" x14ac:dyDescent="0.2">
      <c r="A12605" t="s">
        <v>18364</v>
      </c>
      <c r="B12605">
        <v>27180</v>
      </c>
      <c r="C12605">
        <v>31020</v>
      </c>
      <c r="D12605">
        <v>34920</v>
      </c>
      <c r="E12605">
        <v>38760</v>
      </c>
      <c r="F12605">
        <v>41880</v>
      </c>
      <c r="G12605">
        <v>45000</v>
      </c>
      <c r="H12605">
        <v>48120</v>
      </c>
      <c r="I12605">
        <v>51180</v>
      </c>
      <c r="J12605">
        <v>54300</v>
      </c>
      <c r="K12605" t="s">
        <v>3102</v>
      </c>
      <c r="L12605">
        <v>31</v>
      </c>
      <c r="M12605">
        <v>60</v>
      </c>
      <c r="N12605" t="s">
        <v>3931</v>
      </c>
    </row>
    <row r="12606" spans="1:14" x14ac:dyDescent="0.2">
      <c r="A12606" t="s">
        <v>18365</v>
      </c>
      <c r="B12606">
        <v>27180</v>
      </c>
      <c r="C12606">
        <v>31020</v>
      </c>
      <c r="D12606">
        <v>34920</v>
      </c>
      <c r="E12606">
        <v>38760</v>
      </c>
      <c r="F12606">
        <v>41880</v>
      </c>
      <c r="G12606">
        <v>45000</v>
      </c>
      <c r="H12606">
        <v>48120</v>
      </c>
      <c r="I12606">
        <v>51180</v>
      </c>
      <c r="J12606">
        <v>54300</v>
      </c>
      <c r="K12606" t="s">
        <v>3102</v>
      </c>
      <c r="L12606">
        <v>33</v>
      </c>
      <c r="M12606">
        <v>60</v>
      </c>
      <c r="N12606" t="s">
        <v>3932</v>
      </c>
    </row>
    <row r="12607" spans="1:14" x14ac:dyDescent="0.2">
      <c r="A12607" t="s">
        <v>18366</v>
      </c>
      <c r="B12607">
        <v>27180</v>
      </c>
      <c r="C12607">
        <v>31020</v>
      </c>
      <c r="D12607">
        <v>34920</v>
      </c>
      <c r="E12607">
        <v>38760</v>
      </c>
      <c r="F12607">
        <v>41880</v>
      </c>
      <c r="G12607">
        <v>45000</v>
      </c>
      <c r="H12607">
        <v>48120</v>
      </c>
      <c r="I12607">
        <v>51180</v>
      </c>
      <c r="J12607">
        <v>54300</v>
      </c>
      <c r="K12607" t="s">
        <v>3102</v>
      </c>
      <c r="L12607">
        <v>35</v>
      </c>
      <c r="M12607">
        <v>60</v>
      </c>
      <c r="N12607" t="s">
        <v>2741</v>
      </c>
    </row>
    <row r="12608" spans="1:14" x14ac:dyDescent="0.2">
      <c r="A12608" t="s">
        <v>18367</v>
      </c>
      <c r="B12608">
        <v>27180</v>
      </c>
      <c r="C12608">
        <v>31020</v>
      </c>
      <c r="D12608">
        <v>34920</v>
      </c>
      <c r="E12608">
        <v>38760</v>
      </c>
      <c r="F12608">
        <v>41880</v>
      </c>
      <c r="G12608">
        <v>45000</v>
      </c>
      <c r="H12608">
        <v>48120</v>
      </c>
      <c r="I12608">
        <v>51180</v>
      </c>
      <c r="J12608">
        <v>54300</v>
      </c>
      <c r="K12608" t="s">
        <v>3102</v>
      </c>
      <c r="L12608">
        <v>37</v>
      </c>
      <c r="M12608">
        <v>60</v>
      </c>
      <c r="N12608" t="s">
        <v>3933</v>
      </c>
    </row>
    <row r="12609" spans="1:14" x14ac:dyDescent="0.2">
      <c r="A12609" t="s">
        <v>18368</v>
      </c>
      <c r="B12609">
        <v>27180</v>
      </c>
      <c r="C12609">
        <v>31020</v>
      </c>
      <c r="D12609">
        <v>34920</v>
      </c>
      <c r="E12609">
        <v>38760</v>
      </c>
      <c r="F12609">
        <v>41880</v>
      </c>
      <c r="G12609">
        <v>45000</v>
      </c>
      <c r="H12609">
        <v>48120</v>
      </c>
      <c r="I12609">
        <v>51180</v>
      </c>
      <c r="J12609">
        <v>54300</v>
      </c>
      <c r="K12609" t="s">
        <v>3102</v>
      </c>
      <c r="L12609">
        <v>39</v>
      </c>
      <c r="M12609">
        <v>60</v>
      </c>
      <c r="N12609" t="s">
        <v>3934</v>
      </c>
    </row>
    <row r="12610" spans="1:14" x14ac:dyDescent="0.2">
      <c r="A12610" t="s">
        <v>18369</v>
      </c>
      <c r="B12610">
        <v>27540</v>
      </c>
      <c r="C12610">
        <v>31440</v>
      </c>
      <c r="D12610">
        <v>35400</v>
      </c>
      <c r="E12610">
        <v>39300</v>
      </c>
      <c r="F12610">
        <v>42480</v>
      </c>
      <c r="G12610">
        <v>45600</v>
      </c>
      <c r="H12610">
        <v>48780</v>
      </c>
      <c r="I12610">
        <v>51900</v>
      </c>
      <c r="J12610">
        <v>55020</v>
      </c>
      <c r="K12610" t="s">
        <v>3102</v>
      </c>
      <c r="L12610">
        <v>41</v>
      </c>
      <c r="M12610">
        <v>60</v>
      </c>
      <c r="N12610" t="s">
        <v>3668</v>
      </c>
    </row>
    <row r="12611" spans="1:14" x14ac:dyDescent="0.2">
      <c r="A12611" t="s">
        <v>18370</v>
      </c>
      <c r="B12611">
        <v>33600</v>
      </c>
      <c r="C12611">
        <v>38400</v>
      </c>
      <c r="D12611">
        <v>43200</v>
      </c>
      <c r="E12611">
        <v>47940</v>
      </c>
      <c r="F12611">
        <v>51780</v>
      </c>
      <c r="G12611">
        <v>55620</v>
      </c>
      <c r="H12611">
        <v>59460</v>
      </c>
      <c r="I12611">
        <v>63300</v>
      </c>
      <c r="J12611">
        <v>67140</v>
      </c>
      <c r="K12611" t="s">
        <v>3102</v>
      </c>
      <c r="L12611">
        <v>43</v>
      </c>
      <c r="M12611">
        <v>60</v>
      </c>
      <c r="N12611" t="s">
        <v>3935</v>
      </c>
    </row>
    <row r="12612" spans="1:14" x14ac:dyDescent="0.2">
      <c r="A12612" t="s">
        <v>18371</v>
      </c>
      <c r="B12612">
        <v>28200</v>
      </c>
      <c r="C12612">
        <v>32220</v>
      </c>
      <c r="D12612">
        <v>36240</v>
      </c>
      <c r="E12612">
        <v>40260</v>
      </c>
      <c r="F12612">
        <v>43500</v>
      </c>
      <c r="G12612">
        <v>46740</v>
      </c>
      <c r="H12612">
        <v>49980</v>
      </c>
      <c r="I12612">
        <v>53160</v>
      </c>
      <c r="J12612">
        <v>56400</v>
      </c>
      <c r="K12612" t="s">
        <v>3102</v>
      </c>
      <c r="L12612">
        <v>45</v>
      </c>
      <c r="M12612">
        <v>60</v>
      </c>
      <c r="N12612" t="s">
        <v>2751</v>
      </c>
    </row>
    <row r="12613" spans="1:14" x14ac:dyDescent="0.2">
      <c r="A12613" t="s">
        <v>18372</v>
      </c>
      <c r="B12613">
        <v>27180</v>
      </c>
      <c r="C12613">
        <v>31020</v>
      </c>
      <c r="D12613">
        <v>34920</v>
      </c>
      <c r="E12613">
        <v>38760</v>
      </c>
      <c r="F12613">
        <v>41880</v>
      </c>
      <c r="G12613">
        <v>45000</v>
      </c>
      <c r="H12613">
        <v>48120</v>
      </c>
      <c r="I12613">
        <v>51180</v>
      </c>
      <c r="J12613">
        <v>54300</v>
      </c>
      <c r="K12613" t="s">
        <v>3102</v>
      </c>
      <c r="L12613">
        <v>47</v>
      </c>
      <c r="M12613">
        <v>60</v>
      </c>
      <c r="N12613" t="s">
        <v>2752</v>
      </c>
    </row>
    <row r="12614" spans="1:14" x14ac:dyDescent="0.2">
      <c r="A12614" t="s">
        <v>18373</v>
      </c>
      <c r="B12614">
        <v>35880</v>
      </c>
      <c r="C12614">
        <v>40980</v>
      </c>
      <c r="D12614">
        <v>46080</v>
      </c>
      <c r="E12614">
        <v>51180</v>
      </c>
      <c r="F12614">
        <v>55320</v>
      </c>
      <c r="G12614">
        <v>59400</v>
      </c>
      <c r="H12614">
        <v>63480</v>
      </c>
      <c r="I12614">
        <v>67560</v>
      </c>
      <c r="J12614">
        <v>71700</v>
      </c>
      <c r="K12614" t="s">
        <v>3102</v>
      </c>
      <c r="L12614">
        <v>49</v>
      </c>
      <c r="M12614">
        <v>60</v>
      </c>
      <c r="N12614" t="s">
        <v>3936</v>
      </c>
    </row>
    <row r="12615" spans="1:14" x14ac:dyDescent="0.2">
      <c r="A12615" t="s">
        <v>18374</v>
      </c>
      <c r="B12615">
        <v>27180</v>
      </c>
      <c r="C12615">
        <v>31020</v>
      </c>
      <c r="D12615">
        <v>34920</v>
      </c>
      <c r="E12615">
        <v>38760</v>
      </c>
      <c r="F12615">
        <v>41880</v>
      </c>
      <c r="G12615">
        <v>45000</v>
      </c>
      <c r="H12615">
        <v>48120</v>
      </c>
      <c r="I12615">
        <v>51180</v>
      </c>
      <c r="J12615">
        <v>54300</v>
      </c>
      <c r="K12615" t="s">
        <v>3102</v>
      </c>
      <c r="L12615">
        <v>51</v>
      </c>
      <c r="M12615">
        <v>60</v>
      </c>
      <c r="N12615" t="s">
        <v>2690</v>
      </c>
    </row>
    <row r="12616" spans="1:14" x14ac:dyDescent="0.2">
      <c r="A12616" t="s">
        <v>18375</v>
      </c>
      <c r="B12616">
        <v>27180</v>
      </c>
      <c r="C12616">
        <v>31020</v>
      </c>
      <c r="D12616">
        <v>34920</v>
      </c>
      <c r="E12616">
        <v>38760</v>
      </c>
      <c r="F12616">
        <v>41880</v>
      </c>
      <c r="G12616">
        <v>45000</v>
      </c>
      <c r="H12616">
        <v>48120</v>
      </c>
      <c r="I12616">
        <v>51180</v>
      </c>
      <c r="J12616">
        <v>54300</v>
      </c>
      <c r="K12616" t="s">
        <v>3102</v>
      </c>
      <c r="L12616">
        <v>53</v>
      </c>
      <c r="M12616">
        <v>60</v>
      </c>
      <c r="N12616" t="s">
        <v>3937</v>
      </c>
    </row>
    <row r="12617" spans="1:14" x14ac:dyDescent="0.2">
      <c r="A12617" t="s">
        <v>18376</v>
      </c>
      <c r="B12617">
        <v>27180</v>
      </c>
      <c r="C12617">
        <v>31020</v>
      </c>
      <c r="D12617">
        <v>34920</v>
      </c>
      <c r="E12617">
        <v>38760</v>
      </c>
      <c r="F12617">
        <v>41880</v>
      </c>
      <c r="G12617">
        <v>45000</v>
      </c>
      <c r="H12617">
        <v>48120</v>
      </c>
      <c r="I12617">
        <v>51180</v>
      </c>
      <c r="J12617">
        <v>54300</v>
      </c>
      <c r="K12617" t="s">
        <v>3102</v>
      </c>
      <c r="L12617">
        <v>55</v>
      </c>
      <c r="M12617">
        <v>60</v>
      </c>
      <c r="N12617" t="s">
        <v>3938</v>
      </c>
    </row>
    <row r="12618" spans="1:14" x14ac:dyDescent="0.2">
      <c r="A12618" t="s">
        <v>18377</v>
      </c>
      <c r="B12618">
        <v>33600</v>
      </c>
      <c r="C12618">
        <v>38400</v>
      </c>
      <c r="D12618">
        <v>43200</v>
      </c>
      <c r="E12618">
        <v>47940</v>
      </c>
      <c r="F12618">
        <v>51780</v>
      </c>
      <c r="G12618">
        <v>55620</v>
      </c>
      <c r="H12618">
        <v>59460</v>
      </c>
      <c r="I12618">
        <v>63300</v>
      </c>
      <c r="J12618">
        <v>67140</v>
      </c>
      <c r="K12618" t="s">
        <v>3102</v>
      </c>
      <c r="L12618">
        <v>57</v>
      </c>
      <c r="M12618">
        <v>60</v>
      </c>
      <c r="N12618" t="s">
        <v>3939</v>
      </c>
    </row>
    <row r="12619" spans="1:14" x14ac:dyDescent="0.2">
      <c r="A12619" t="s">
        <v>18378</v>
      </c>
      <c r="B12619">
        <v>27480</v>
      </c>
      <c r="C12619">
        <v>31440</v>
      </c>
      <c r="D12619">
        <v>35340</v>
      </c>
      <c r="E12619">
        <v>39240</v>
      </c>
      <c r="F12619">
        <v>42420</v>
      </c>
      <c r="G12619">
        <v>45540</v>
      </c>
      <c r="H12619">
        <v>48660</v>
      </c>
      <c r="I12619">
        <v>51840</v>
      </c>
      <c r="J12619">
        <v>54960</v>
      </c>
      <c r="K12619" t="s">
        <v>3102</v>
      </c>
      <c r="L12619">
        <v>59</v>
      </c>
      <c r="M12619">
        <v>60</v>
      </c>
      <c r="N12619" t="s">
        <v>3417</v>
      </c>
    </row>
    <row r="12620" spans="1:14" x14ac:dyDescent="0.2">
      <c r="A12620" t="s">
        <v>18379</v>
      </c>
      <c r="B12620">
        <v>33600</v>
      </c>
      <c r="C12620">
        <v>38400</v>
      </c>
      <c r="D12620">
        <v>43200</v>
      </c>
      <c r="E12620">
        <v>47940</v>
      </c>
      <c r="F12620">
        <v>51780</v>
      </c>
      <c r="G12620">
        <v>55620</v>
      </c>
      <c r="H12620">
        <v>59460</v>
      </c>
      <c r="I12620">
        <v>63300</v>
      </c>
      <c r="J12620">
        <v>67140</v>
      </c>
      <c r="K12620" t="s">
        <v>3102</v>
      </c>
      <c r="L12620">
        <v>61</v>
      </c>
      <c r="M12620">
        <v>60</v>
      </c>
      <c r="N12620" t="s">
        <v>3940</v>
      </c>
    </row>
    <row r="12621" spans="1:14" x14ac:dyDescent="0.2">
      <c r="A12621" t="s">
        <v>18380</v>
      </c>
      <c r="B12621">
        <v>47160</v>
      </c>
      <c r="C12621">
        <v>53880</v>
      </c>
      <c r="D12621">
        <v>60600</v>
      </c>
      <c r="E12621">
        <v>67320</v>
      </c>
      <c r="F12621">
        <v>72720</v>
      </c>
      <c r="G12621">
        <v>78120</v>
      </c>
      <c r="H12621">
        <v>83520</v>
      </c>
      <c r="I12621">
        <v>88920</v>
      </c>
      <c r="J12621">
        <v>94260</v>
      </c>
      <c r="K12621" t="s">
        <v>3103</v>
      </c>
      <c r="L12621">
        <v>1</v>
      </c>
      <c r="M12621">
        <v>60</v>
      </c>
      <c r="N12621" t="s">
        <v>3955</v>
      </c>
    </row>
    <row r="12622" spans="1:14" x14ac:dyDescent="0.2">
      <c r="A12622" t="s">
        <v>18381</v>
      </c>
      <c r="B12622">
        <v>34140</v>
      </c>
      <c r="C12622">
        <v>39000</v>
      </c>
      <c r="D12622">
        <v>43860</v>
      </c>
      <c r="E12622">
        <v>48720</v>
      </c>
      <c r="F12622">
        <v>52620</v>
      </c>
      <c r="G12622">
        <v>56520</v>
      </c>
      <c r="H12622">
        <v>60420</v>
      </c>
      <c r="I12622">
        <v>64320</v>
      </c>
      <c r="J12622">
        <v>68220</v>
      </c>
      <c r="K12622" t="s">
        <v>3103</v>
      </c>
      <c r="L12622">
        <v>3</v>
      </c>
      <c r="M12622">
        <v>60</v>
      </c>
      <c r="N12622" t="s">
        <v>2351</v>
      </c>
    </row>
    <row r="12623" spans="1:14" x14ac:dyDescent="0.2">
      <c r="A12623" t="s">
        <v>18382</v>
      </c>
      <c r="B12623">
        <v>59340</v>
      </c>
      <c r="C12623">
        <v>67800</v>
      </c>
      <c r="D12623">
        <v>76260</v>
      </c>
      <c r="E12623">
        <v>84720</v>
      </c>
      <c r="F12623">
        <v>91500</v>
      </c>
      <c r="G12623">
        <v>98280</v>
      </c>
      <c r="H12623">
        <v>105060</v>
      </c>
      <c r="I12623">
        <v>111840</v>
      </c>
      <c r="J12623">
        <v>118620</v>
      </c>
      <c r="K12623" t="s">
        <v>3103</v>
      </c>
      <c r="L12623">
        <v>5</v>
      </c>
      <c r="M12623">
        <v>60</v>
      </c>
      <c r="N12623" t="s">
        <v>3956</v>
      </c>
    </row>
    <row r="12624" spans="1:14" x14ac:dyDescent="0.2">
      <c r="A12624" t="s">
        <v>18383</v>
      </c>
      <c r="B12624">
        <v>34140</v>
      </c>
      <c r="C12624">
        <v>39000</v>
      </c>
      <c r="D12624">
        <v>43860</v>
      </c>
      <c r="E12624">
        <v>48720</v>
      </c>
      <c r="F12624">
        <v>52620</v>
      </c>
      <c r="G12624">
        <v>56520</v>
      </c>
      <c r="H12624">
        <v>60420</v>
      </c>
      <c r="I12624">
        <v>64320</v>
      </c>
      <c r="J12624">
        <v>68220</v>
      </c>
      <c r="K12624" t="s">
        <v>3103</v>
      </c>
      <c r="L12624">
        <v>7</v>
      </c>
      <c r="M12624">
        <v>60</v>
      </c>
      <c r="N12624" t="s">
        <v>3957</v>
      </c>
    </row>
    <row r="12625" spans="1:14" x14ac:dyDescent="0.2">
      <c r="A12625" t="s">
        <v>18384</v>
      </c>
      <c r="B12625">
        <v>34140</v>
      </c>
      <c r="C12625">
        <v>39000</v>
      </c>
      <c r="D12625">
        <v>43860</v>
      </c>
      <c r="E12625">
        <v>48720</v>
      </c>
      <c r="F12625">
        <v>52620</v>
      </c>
      <c r="G12625">
        <v>56520</v>
      </c>
      <c r="H12625">
        <v>60420</v>
      </c>
      <c r="I12625">
        <v>64320</v>
      </c>
      <c r="J12625">
        <v>68220</v>
      </c>
      <c r="K12625" t="s">
        <v>3103</v>
      </c>
      <c r="L12625">
        <v>9</v>
      </c>
      <c r="M12625">
        <v>60</v>
      </c>
      <c r="N12625" t="s">
        <v>3958</v>
      </c>
    </row>
    <row r="12626" spans="1:14" x14ac:dyDescent="0.2">
      <c r="A12626" t="s">
        <v>18385</v>
      </c>
      <c r="B12626">
        <v>36960</v>
      </c>
      <c r="C12626">
        <v>42240</v>
      </c>
      <c r="D12626">
        <v>47520</v>
      </c>
      <c r="E12626">
        <v>52740</v>
      </c>
      <c r="F12626">
        <v>57000</v>
      </c>
      <c r="G12626">
        <v>61200</v>
      </c>
      <c r="H12626">
        <v>65400</v>
      </c>
      <c r="I12626">
        <v>69660</v>
      </c>
      <c r="J12626">
        <v>73860</v>
      </c>
      <c r="K12626" t="s">
        <v>3103</v>
      </c>
      <c r="L12626">
        <v>11</v>
      </c>
      <c r="M12626">
        <v>60</v>
      </c>
      <c r="N12626" t="s">
        <v>3959</v>
      </c>
    </row>
    <row r="12627" spans="1:14" x14ac:dyDescent="0.2">
      <c r="A12627" t="s">
        <v>18386</v>
      </c>
      <c r="B12627">
        <v>34200</v>
      </c>
      <c r="C12627">
        <v>39120</v>
      </c>
      <c r="D12627">
        <v>43980</v>
      </c>
      <c r="E12627">
        <v>48840</v>
      </c>
      <c r="F12627">
        <v>52800</v>
      </c>
      <c r="G12627">
        <v>56700</v>
      </c>
      <c r="H12627">
        <v>60600</v>
      </c>
      <c r="I12627">
        <v>64500</v>
      </c>
      <c r="J12627">
        <v>68400</v>
      </c>
      <c r="K12627" t="s">
        <v>3103</v>
      </c>
      <c r="L12627">
        <v>13</v>
      </c>
      <c r="M12627">
        <v>60</v>
      </c>
      <c r="N12627" t="s">
        <v>4187</v>
      </c>
    </row>
    <row r="12628" spans="1:14" x14ac:dyDescent="0.2">
      <c r="A12628" t="s">
        <v>18387</v>
      </c>
      <c r="B12628">
        <v>34680</v>
      </c>
      <c r="C12628">
        <v>39600</v>
      </c>
      <c r="D12628">
        <v>44580</v>
      </c>
      <c r="E12628">
        <v>49500</v>
      </c>
      <c r="F12628">
        <v>53460</v>
      </c>
      <c r="G12628">
        <v>57420</v>
      </c>
      <c r="H12628">
        <v>61380</v>
      </c>
      <c r="I12628">
        <v>65340</v>
      </c>
      <c r="J12628">
        <v>69300</v>
      </c>
      <c r="K12628" t="s">
        <v>3103</v>
      </c>
      <c r="L12628">
        <v>15</v>
      </c>
      <c r="M12628">
        <v>60</v>
      </c>
      <c r="N12628" t="s">
        <v>3960</v>
      </c>
    </row>
    <row r="12629" spans="1:14" x14ac:dyDescent="0.2">
      <c r="A12629" t="s">
        <v>18388</v>
      </c>
      <c r="B12629">
        <v>34140</v>
      </c>
      <c r="C12629">
        <v>39000</v>
      </c>
      <c r="D12629">
        <v>43860</v>
      </c>
      <c r="E12629">
        <v>48720</v>
      </c>
      <c r="F12629">
        <v>52620</v>
      </c>
      <c r="G12629">
        <v>56520</v>
      </c>
      <c r="H12629">
        <v>60420</v>
      </c>
      <c r="I12629">
        <v>64320</v>
      </c>
      <c r="J12629">
        <v>68220</v>
      </c>
      <c r="K12629" t="s">
        <v>3103</v>
      </c>
      <c r="L12629">
        <v>17</v>
      </c>
      <c r="M12629">
        <v>60</v>
      </c>
      <c r="N12629" t="s">
        <v>3961</v>
      </c>
    </row>
    <row r="12630" spans="1:14" x14ac:dyDescent="0.2">
      <c r="A12630" t="s">
        <v>18389</v>
      </c>
      <c r="B12630">
        <v>35700</v>
      </c>
      <c r="C12630">
        <v>40800</v>
      </c>
      <c r="D12630">
        <v>45900</v>
      </c>
      <c r="E12630">
        <v>51000</v>
      </c>
      <c r="F12630">
        <v>55080</v>
      </c>
      <c r="G12630">
        <v>59160</v>
      </c>
      <c r="H12630">
        <v>63240</v>
      </c>
      <c r="I12630">
        <v>67320</v>
      </c>
      <c r="J12630">
        <v>71400</v>
      </c>
      <c r="K12630" t="s">
        <v>3103</v>
      </c>
      <c r="L12630">
        <v>19</v>
      </c>
      <c r="M12630">
        <v>60</v>
      </c>
      <c r="N12630" t="s">
        <v>3762</v>
      </c>
    </row>
    <row r="12631" spans="1:14" x14ac:dyDescent="0.2">
      <c r="A12631" t="s">
        <v>18390</v>
      </c>
      <c r="B12631">
        <v>39480</v>
      </c>
      <c r="C12631">
        <v>45120</v>
      </c>
      <c r="D12631">
        <v>50760</v>
      </c>
      <c r="E12631">
        <v>56340</v>
      </c>
      <c r="F12631">
        <v>60900</v>
      </c>
      <c r="G12631">
        <v>65400</v>
      </c>
      <c r="H12631">
        <v>69900</v>
      </c>
      <c r="I12631">
        <v>74400</v>
      </c>
      <c r="J12631">
        <v>78900</v>
      </c>
      <c r="K12631" t="s">
        <v>3103</v>
      </c>
      <c r="L12631">
        <v>21</v>
      </c>
      <c r="M12631">
        <v>60</v>
      </c>
      <c r="N12631" t="s">
        <v>3375</v>
      </c>
    </row>
    <row r="12632" spans="1:14" x14ac:dyDescent="0.2">
      <c r="A12632" t="s">
        <v>18391</v>
      </c>
      <c r="B12632">
        <v>34740</v>
      </c>
      <c r="C12632">
        <v>39660</v>
      </c>
      <c r="D12632">
        <v>44640</v>
      </c>
      <c r="E12632">
        <v>49560</v>
      </c>
      <c r="F12632">
        <v>53580</v>
      </c>
      <c r="G12632">
        <v>57540</v>
      </c>
      <c r="H12632">
        <v>61500</v>
      </c>
      <c r="I12632">
        <v>65460</v>
      </c>
      <c r="J12632">
        <v>69420</v>
      </c>
      <c r="K12632" t="s">
        <v>3103</v>
      </c>
      <c r="L12632">
        <v>23</v>
      </c>
      <c r="M12632">
        <v>60</v>
      </c>
      <c r="N12632" t="s">
        <v>3962</v>
      </c>
    </row>
    <row r="12633" spans="1:14" x14ac:dyDescent="0.2">
      <c r="A12633" t="s">
        <v>18392</v>
      </c>
      <c r="B12633">
        <v>34140</v>
      </c>
      <c r="C12633">
        <v>39000</v>
      </c>
      <c r="D12633">
        <v>43860</v>
      </c>
      <c r="E12633">
        <v>48720</v>
      </c>
      <c r="F12633">
        <v>52620</v>
      </c>
      <c r="G12633">
        <v>56520</v>
      </c>
      <c r="H12633">
        <v>60420</v>
      </c>
      <c r="I12633">
        <v>64320</v>
      </c>
      <c r="J12633">
        <v>68220</v>
      </c>
      <c r="K12633" t="s">
        <v>3103</v>
      </c>
      <c r="L12633">
        <v>25</v>
      </c>
      <c r="M12633">
        <v>60</v>
      </c>
      <c r="N12633" t="s">
        <v>3764</v>
      </c>
    </row>
    <row r="12634" spans="1:14" x14ac:dyDescent="0.2">
      <c r="A12634" t="s">
        <v>18393</v>
      </c>
      <c r="B12634">
        <v>49980</v>
      </c>
      <c r="C12634">
        <v>57120</v>
      </c>
      <c r="D12634">
        <v>64260</v>
      </c>
      <c r="E12634">
        <v>71400</v>
      </c>
      <c r="F12634">
        <v>77160</v>
      </c>
      <c r="G12634">
        <v>82860</v>
      </c>
      <c r="H12634">
        <v>88560</v>
      </c>
      <c r="I12634">
        <v>94260</v>
      </c>
      <c r="J12634">
        <v>99960</v>
      </c>
      <c r="K12634" t="s">
        <v>3103</v>
      </c>
      <c r="L12634">
        <v>27</v>
      </c>
      <c r="M12634">
        <v>60</v>
      </c>
      <c r="N12634" t="s">
        <v>3963</v>
      </c>
    </row>
    <row r="12635" spans="1:14" x14ac:dyDescent="0.2">
      <c r="A12635" t="s">
        <v>18394</v>
      </c>
      <c r="B12635">
        <v>39000</v>
      </c>
      <c r="C12635">
        <v>44580</v>
      </c>
      <c r="D12635">
        <v>50160</v>
      </c>
      <c r="E12635">
        <v>55680</v>
      </c>
      <c r="F12635">
        <v>60180</v>
      </c>
      <c r="G12635">
        <v>64620</v>
      </c>
      <c r="H12635">
        <v>69060</v>
      </c>
      <c r="I12635">
        <v>73500</v>
      </c>
      <c r="J12635">
        <v>78000</v>
      </c>
      <c r="K12635" t="s">
        <v>3103</v>
      </c>
      <c r="L12635">
        <v>29</v>
      </c>
      <c r="M12635">
        <v>60</v>
      </c>
      <c r="N12635" t="s">
        <v>3964</v>
      </c>
    </row>
    <row r="12636" spans="1:14" x14ac:dyDescent="0.2">
      <c r="A12636" t="s">
        <v>18395</v>
      </c>
      <c r="B12636">
        <v>34140</v>
      </c>
      <c r="C12636">
        <v>39000</v>
      </c>
      <c r="D12636">
        <v>43860</v>
      </c>
      <c r="E12636">
        <v>48720</v>
      </c>
      <c r="F12636">
        <v>52620</v>
      </c>
      <c r="G12636">
        <v>56520</v>
      </c>
      <c r="H12636">
        <v>60420</v>
      </c>
      <c r="I12636">
        <v>64320</v>
      </c>
      <c r="J12636">
        <v>68220</v>
      </c>
      <c r="K12636" t="s">
        <v>3103</v>
      </c>
      <c r="L12636">
        <v>31</v>
      </c>
      <c r="M12636">
        <v>60</v>
      </c>
      <c r="N12636" t="s">
        <v>2484</v>
      </c>
    </row>
    <row r="12637" spans="1:14" x14ac:dyDescent="0.2">
      <c r="A12637" t="s">
        <v>18396</v>
      </c>
      <c r="B12637">
        <v>34140</v>
      </c>
      <c r="C12637">
        <v>39000</v>
      </c>
      <c r="D12637">
        <v>43860</v>
      </c>
      <c r="E12637">
        <v>48720</v>
      </c>
      <c r="F12637">
        <v>52620</v>
      </c>
      <c r="G12637">
        <v>56520</v>
      </c>
      <c r="H12637">
        <v>60420</v>
      </c>
      <c r="I12637">
        <v>64320</v>
      </c>
      <c r="J12637">
        <v>68220</v>
      </c>
      <c r="K12637" t="s">
        <v>3103</v>
      </c>
      <c r="L12637">
        <v>33</v>
      </c>
      <c r="M12637">
        <v>60</v>
      </c>
      <c r="N12637" t="s">
        <v>3327</v>
      </c>
    </row>
    <row r="12638" spans="1:14" x14ac:dyDescent="0.2">
      <c r="A12638" t="s">
        <v>18397</v>
      </c>
      <c r="B12638">
        <v>34140</v>
      </c>
      <c r="C12638">
        <v>39000</v>
      </c>
      <c r="D12638">
        <v>43860</v>
      </c>
      <c r="E12638">
        <v>48720</v>
      </c>
      <c r="F12638">
        <v>52620</v>
      </c>
      <c r="G12638">
        <v>56520</v>
      </c>
      <c r="H12638">
        <v>60420</v>
      </c>
      <c r="I12638">
        <v>64320</v>
      </c>
      <c r="J12638">
        <v>68220</v>
      </c>
      <c r="K12638" t="s">
        <v>3103</v>
      </c>
      <c r="L12638">
        <v>35</v>
      </c>
      <c r="M12638">
        <v>60</v>
      </c>
      <c r="N12638" t="s">
        <v>3384</v>
      </c>
    </row>
    <row r="12639" spans="1:14" x14ac:dyDescent="0.2">
      <c r="A12639" t="s">
        <v>18398</v>
      </c>
      <c r="B12639">
        <v>37740</v>
      </c>
      <c r="C12639">
        <v>43140</v>
      </c>
      <c r="D12639">
        <v>48540</v>
      </c>
      <c r="E12639">
        <v>53880</v>
      </c>
      <c r="F12639">
        <v>58200</v>
      </c>
      <c r="G12639">
        <v>62520</v>
      </c>
      <c r="H12639">
        <v>66840</v>
      </c>
      <c r="I12639">
        <v>71160</v>
      </c>
      <c r="J12639">
        <v>75480</v>
      </c>
      <c r="K12639" t="s">
        <v>3103</v>
      </c>
      <c r="L12639">
        <v>37</v>
      </c>
      <c r="M12639">
        <v>60</v>
      </c>
      <c r="N12639" t="s">
        <v>2383</v>
      </c>
    </row>
    <row r="12640" spans="1:14" x14ac:dyDescent="0.2">
      <c r="A12640" t="s">
        <v>18399</v>
      </c>
      <c r="B12640">
        <v>35160</v>
      </c>
      <c r="C12640">
        <v>40140</v>
      </c>
      <c r="D12640">
        <v>45180</v>
      </c>
      <c r="E12640">
        <v>50160</v>
      </c>
      <c r="F12640">
        <v>54180</v>
      </c>
      <c r="G12640">
        <v>58200</v>
      </c>
      <c r="H12640">
        <v>62220</v>
      </c>
      <c r="I12640">
        <v>66240</v>
      </c>
      <c r="J12640">
        <v>70260</v>
      </c>
      <c r="K12640" t="s">
        <v>3103</v>
      </c>
      <c r="L12640">
        <v>39</v>
      </c>
      <c r="M12640">
        <v>60</v>
      </c>
      <c r="N12640" t="s">
        <v>3329</v>
      </c>
    </row>
    <row r="12641" spans="1:14" x14ac:dyDescent="0.2">
      <c r="A12641" t="s">
        <v>18400</v>
      </c>
      <c r="B12641">
        <v>35220</v>
      </c>
      <c r="C12641">
        <v>40260</v>
      </c>
      <c r="D12641">
        <v>45300</v>
      </c>
      <c r="E12641">
        <v>50280</v>
      </c>
      <c r="F12641">
        <v>54360</v>
      </c>
      <c r="G12641">
        <v>58380</v>
      </c>
      <c r="H12641">
        <v>62400</v>
      </c>
      <c r="I12641">
        <v>66420</v>
      </c>
      <c r="J12641">
        <v>70440</v>
      </c>
      <c r="K12641" t="s">
        <v>3103</v>
      </c>
      <c r="L12641">
        <v>41</v>
      </c>
      <c r="M12641">
        <v>60</v>
      </c>
      <c r="N12641" t="s">
        <v>4237</v>
      </c>
    </row>
    <row r="12642" spans="1:14" x14ac:dyDescent="0.2">
      <c r="A12642" t="s">
        <v>18401</v>
      </c>
      <c r="B12642">
        <v>35820</v>
      </c>
      <c r="C12642">
        <v>40920</v>
      </c>
      <c r="D12642">
        <v>46020</v>
      </c>
      <c r="E12642">
        <v>51120</v>
      </c>
      <c r="F12642">
        <v>55260</v>
      </c>
      <c r="G12642">
        <v>59340</v>
      </c>
      <c r="H12642">
        <v>63420</v>
      </c>
      <c r="I12642">
        <v>67500</v>
      </c>
      <c r="J12642">
        <v>71580</v>
      </c>
      <c r="K12642" t="s">
        <v>3103</v>
      </c>
      <c r="L12642">
        <v>43</v>
      </c>
      <c r="M12642">
        <v>60</v>
      </c>
      <c r="N12642" t="s">
        <v>3965</v>
      </c>
    </row>
    <row r="12643" spans="1:14" x14ac:dyDescent="0.2">
      <c r="A12643" t="s">
        <v>18402</v>
      </c>
      <c r="B12643">
        <v>34140</v>
      </c>
      <c r="C12643">
        <v>39000</v>
      </c>
      <c r="D12643">
        <v>43860</v>
      </c>
      <c r="E12643">
        <v>48720</v>
      </c>
      <c r="F12643">
        <v>52620</v>
      </c>
      <c r="G12643">
        <v>56520</v>
      </c>
      <c r="H12643">
        <v>60420</v>
      </c>
      <c r="I12643">
        <v>64320</v>
      </c>
      <c r="J12643">
        <v>68220</v>
      </c>
      <c r="K12643" t="s">
        <v>3103</v>
      </c>
      <c r="L12643">
        <v>45</v>
      </c>
      <c r="M12643">
        <v>60</v>
      </c>
      <c r="N12643" t="s">
        <v>3334</v>
      </c>
    </row>
    <row r="12644" spans="1:14" x14ac:dyDescent="0.2">
      <c r="A12644" t="s">
        <v>18403</v>
      </c>
      <c r="B12644">
        <v>59340</v>
      </c>
      <c r="C12644">
        <v>67800</v>
      </c>
      <c r="D12644">
        <v>76260</v>
      </c>
      <c r="E12644">
        <v>84720</v>
      </c>
      <c r="F12644">
        <v>91500</v>
      </c>
      <c r="G12644">
        <v>98280</v>
      </c>
      <c r="H12644">
        <v>105060</v>
      </c>
      <c r="I12644">
        <v>111840</v>
      </c>
      <c r="J12644">
        <v>118620</v>
      </c>
      <c r="K12644" t="s">
        <v>3103</v>
      </c>
      <c r="L12644">
        <v>47</v>
      </c>
      <c r="M12644">
        <v>60</v>
      </c>
      <c r="N12644" t="s">
        <v>3706</v>
      </c>
    </row>
    <row r="12645" spans="1:14" x14ac:dyDescent="0.2">
      <c r="A12645" t="s">
        <v>18404</v>
      </c>
      <c r="B12645">
        <v>34140</v>
      </c>
      <c r="C12645">
        <v>39000</v>
      </c>
      <c r="D12645">
        <v>43860</v>
      </c>
      <c r="E12645">
        <v>48720</v>
      </c>
      <c r="F12645">
        <v>52620</v>
      </c>
      <c r="G12645">
        <v>56520</v>
      </c>
      <c r="H12645">
        <v>60420</v>
      </c>
      <c r="I12645">
        <v>64320</v>
      </c>
      <c r="J12645">
        <v>68220</v>
      </c>
      <c r="K12645" t="s">
        <v>3103</v>
      </c>
      <c r="L12645">
        <v>49</v>
      </c>
      <c r="M12645">
        <v>60</v>
      </c>
      <c r="N12645" t="s">
        <v>2222</v>
      </c>
    </row>
    <row r="12646" spans="1:14" x14ac:dyDescent="0.2">
      <c r="A12646" t="s">
        <v>18405</v>
      </c>
      <c r="B12646">
        <v>39900</v>
      </c>
      <c r="C12646">
        <v>45600</v>
      </c>
      <c r="D12646">
        <v>51300</v>
      </c>
      <c r="E12646">
        <v>57000</v>
      </c>
      <c r="F12646">
        <v>61560</v>
      </c>
      <c r="G12646">
        <v>66120</v>
      </c>
      <c r="H12646">
        <v>70680</v>
      </c>
      <c r="I12646">
        <v>75240</v>
      </c>
      <c r="J12646">
        <v>79800</v>
      </c>
      <c r="K12646" t="s">
        <v>3103</v>
      </c>
      <c r="L12646">
        <v>51</v>
      </c>
      <c r="M12646">
        <v>60</v>
      </c>
      <c r="N12646" t="s">
        <v>4117</v>
      </c>
    </row>
    <row r="12647" spans="1:14" x14ac:dyDescent="0.2">
      <c r="A12647" t="s">
        <v>18406</v>
      </c>
      <c r="B12647">
        <v>39240</v>
      </c>
      <c r="C12647">
        <v>44820</v>
      </c>
      <c r="D12647">
        <v>50400</v>
      </c>
      <c r="E12647">
        <v>55980</v>
      </c>
      <c r="F12647">
        <v>60480</v>
      </c>
      <c r="G12647">
        <v>64980</v>
      </c>
      <c r="H12647">
        <v>69420</v>
      </c>
      <c r="I12647">
        <v>73920</v>
      </c>
      <c r="J12647">
        <v>78420</v>
      </c>
      <c r="K12647" t="s">
        <v>3103</v>
      </c>
      <c r="L12647">
        <v>53</v>
      </c>
      <c r="M12647">
        <v>60</v>
      </c>
      <c r="N12647" t="s">
        <v>3342</v>
      </c>
    </row>
    <row r="12648" spans="1:14" x14ac:dyDescent="0.2">
      <c r="A12648" t="s">
        <v>18407</v>
      </c>
      <c r="B12648">
        <v>39900</v>
      </c>
      <c r="C12648">
        <v>45600</v>
      </c>
      <c r="D12648">
        <v>51300</v>
      </c>
      <c r="E12648">
        <v>57000</v>
      </c>
      <c r="F12648">
        <v>61560</v>
      </c>
      <c r="G12648">
        <v>66120</v>
      </c>
      <c r="H12648">
        <v>70680</v>
      </c>
      <c r="I12648">
        <v>75240</v>
      </c>
      <c r="J12648">
        <v>79800</v>
      </c>
      <c r="K12648" t="s">
        <v>3103</v>
      </c>
      <c r="L12648">
        <v>55</v>
      </c>
      <c r="M12648">
        <v>60</v>
      </c>
      <c r="N12648" t="s">
        <v>3347</v>
      </c>
    </row>
    <row r="12649" spans="1:14" x14ac:dyDescent="0.2">
      <c r="A12649" t="s">
        <v>18408</v>
      </c>
      <c r="B12649">
        <v>34140</v>
      </c>
      <c r="C12649">
        <v>39000</v>
      </c>
      <c r="D12649">
        <v>43860</v>
      </c>
      <c r="E12649">
        <v>48720</v>
      </c>
      <c r="F12649">
        <v>52620</v>
      </c>
      <c r="G12649">
        <v>56520</v>
      </c>
      <c r="H12649">
        <v>60420</v>
      </c>
      <c r="I12649">
        <v>64320</v>
      </c>
      <c r="J12649">
        <v>68220</v>
      </c>
      <c r="K12649" t="s">
        <v>3103</v>
      </c>
      <c r="L12649">
        <v>57</v>
      </c>
      <c r="M12649">
        <v>60</v>
      </c>
      <c r="N12649" t="s">
        <v>3348</v>
      </c>
    </row>
    <row r="12650" spans="1:14" x14ac:dyDescent="0.2">
      <c r="A12650" t="s">
        <v>18409</v>
      </c>
      <c r="B12650">
        <v>64680</v>
      </c>
      <c r="C12650">
        <v>73920</v>
      </c>
      <c r="D12650">
        <v>83160</v>
      </c>
      <c r="E12650">
        <v>92340</v>
      </c>
      <c r="F12650">
        <v>99780</v>
      </c>
      <c r="G12650">
        <v>107160</v>
      </c>
      <c r="H12650">
        <v>114540</v>
      </c>
      <c r="I12650">
        <v>121920</v>
      </c>
      <c r="J12650">
        <v>129300</v>
      </c>
      <c r="K12650" t="s">
        <v>3103</v>
      </c>
      <c r="L12650">
        <v>59</v>
      </c>
      <c r="M12650">
        <v>60</v>
      </c>
      <c r="N12650" t="s">
        <v>4251</v>
      </c>
    </row>
    <row r="12651" spans="1:14" x14ac:dyDescent="0.2">
      <c r="A12651" t="s">
        <v>18410</v>
      </c>
      <c r="B12651">
        <v>59340</v>
      </c>
      <c r="C12651">
        <v>67800</v>
      </c>
      <c r="D12651">
        <v>76260</v>
      </c>
      <c r="E12651">
        <v>84720</v>
      </c>
      <c r="F12651">
        <v>91500</v>
      </c>
      <c r="G12651">
        <v>98280</v>
      </c>
      <c r="H12651">
        <v>105060</v>
      </c>
      <c r="I12651">
        <v>111840</v>
      </c>
      <c r="J12651">
        <v>118620</v>
      </c>
      <c r="K12651" t="s">
        <v>3103</v>
      </c>
      <c r="L12651">
        <v>61</v>
      </c>
      <c r="M12651">
        <v>60</v>
      </c>
      <c r="N12651" t="s">
        <v>3966</v>
      </c>
    </row>
    <row r="12652" spans="1:14" x14ac:dyDescent="0.2">
      <c r="A12652" t="s">
        <v>18411</v>
      </c>
      <c r="B12652">
        <v>39000</v>
      </c>
      <c r="C12652">
        <v>44580</v>
      </c>
      <c r="D12652">
        <v>50160</v>
      </c>
      <c r="E12652">
        <v>55680</v>
      </c>
      <c r="F12652">
        <v>60180</v>
      </c>
      <c r="G12652">
        <v>64620</v>
      </c>
      <c r="H12652">
        <v>69060</v>
      </c>
      <c r="I12652">
        <v>73500</v>
      </c>
      <c r="J12652">
        <v>78000</v>
      </c>
      <c r="K12652" t="s">
        <v>3103</v>
      </c>
      <c r="L12652">
        <v>63</v>
      </c>
      <c r="M12652">
        <v>60</v>
      </c>
      <c r="N12652" t="s">
        <v>3967</v>
      </c>
    </row>
    <row r="12653" spans="1:14" x14ac:dyDescent="0.2">
      <c r="A12653" t="s">
        <v>18412</v>
      </c>
      <c r="B12653">
        <v>35820</v>
      </c>
      <c r="C12653">
        <v>40920</v>
      </c>
      <c r="D12653">
        <v>46020</v>
      </c>
      <c r="E12653">
        <v>51120</v>
      </c>
      <c r="F12653">
        <v>55260</v>
      </c>
      <c r="G12653">
        <v>59340</v>
      </c>
      <c r="H12653">
        <v>63420</v>
      </c>
      <c r="I12653">
        <v>67500</v>
      </c>
      <c r="J12653">
        <v>71580</v>
      </c>
      <c r="K12653" t="s">
        <v>3103</v>
      </c>
      <c r="L12653">
        <v>65</v>
      </c>
      <c r="M12653">
        <v>60</v>
      </c>
      <c r="N12653" t="s">
        <v>3855</v>
      </c>
    </row>
    <row r="12654" spans="1:14" x14ac:dyDescent="0.2">
      <c r="A12654" t="s">
        <v>18413</v>
      </c>
      <c r="B12654">
        <v>39240</v>
      </c>
      <c r="C12654">
        <v>44820</v>
      </c>
      <c r="D12654">
        <v>50400</v>
      </c>
      <c r="E12654">
        <v>55980</v>
      </c>
      <c r="F12654">
        <v>60480</v>
      </c>
      <c r="G12654">
        <v>64980</v>
      </c>
      <c r="H12654">
        <v>69420</v>
      </c>
      <c r="I12654">
        <v>73920</v>
      </c>
      <c r="J12654">
        <v>78420</v>
      </c>
      <c r="K12654" t="s">
        <v>3103</v>
      </c>
      <c r="L12654">
        <v>67</v>
      </c>
      <c r="M12654">
        <v>60</v>
      </c>
      <c r="N12654" t="s">
        <v>3968</v>
      </c>
    </row>
    <row r="12655" spans="1:14" x14ac:dyDescent="0.2">
      <c r="A12655" t="s">
        <v>18414</v>
      </c>
      <c r="B12655">
        <v>39900</v>
      </c>
      <c r="C12655">
        <v>45600</v>
      </c>
      <c r="D12655">
        <v>51300</v>
      </c>
      <c r="E12655">
        <v>57000</v>
      </c>
      <c r="F12655">
        <v>61560</v>
      </c>
      <c r="G12655">
        <v>66120</v>
      </c>
      <c r="H12655">
        <v>70680</v>
      </c>
      <c r="I12655">
        <v>75240</v>
      </c>
      <c r="J12655">
        <v>79800</v>
      </c>
      <c r="K12655" t="s">
        <v>3103</v>
      </c>
      <c r="L12655">
        <v>69</v>
      </c>
      <c r="M12655">
        <v>60</v>
      </c>
      <c r="N12655" t="s">
        <v>3969</v>
      </c>
    </row>
    <row r="12656" spans="1:14" x14ac:dyDescent="0.2">
      <c r="A12656" t="s">
        <v>18415</v>
      </c>
      <c r="B12656">
        <v>49980</v>
      </c>
      <c r="C12656">
        <v>57120</v>
      </c>
      <c r="D12656">
        <v>64260</v>
      </c>
      <c r="E12656">
        <v>71400</v>
      </c>
      <c r="F12656">
        <v>77160</v>
      </c>
      <c r="G12656">
        <v>82860</v>
      </c>
      <c r="H12656">
        <v>88560</v>
      </c>
      <c r="I12656">
        <v>94260</v>
      </c>
      <c r="J12656">
        <v>99960</v>
      </c>
      <c r="K12656" t="s">
        <v>3103</v>
      </c>
      <c r="L12656">
        <v>71</v>
      </c>
      <c r="M12656">
        <v>60</v>
      </c>
      <c r="N12656" t="s">
        <v>3719</v>
      </c>
    </row>
    <row r="12657" spans="1:14" x14ac:dyDescent="0.2">
      <c r="A12657" t="s">
        <v>18416</v>
      </c>
      <c r="B12657">
        <v>39900</v>
      </c>
      <c r="C12657">
        <v>45600</v>
      </c>
      <c r="D12657">
        <v>51300</v>
      </c>
      <c r="E12657">
        <v>57000</v>
      </c>
      <c r="F12657">
        <v>61560</v>
      </c>
      <c r="G12657">
        <v>66120</v>
      </c>
      <c r="H12657">
        <v>70680</v>
      </c>
      <c r="I12657">
        <v>75240</v>
      </c>
      <c r="J12657">
        <v>79800</v>
      </c>
      <c r="K12657" t="s">
        <v>3103</v>
      </c>
      <c r="L12657">
        <v>73</v>
      </c>
      <c r="M12657">
        <v>60</v>
      </c>
      <c r="N12657" t="s">
        <v>3970</v>
      </c>
    </row>
    <row r="12658" spans="1:14" x14ac:dyDescent="0.2">
      <c r="A12658" t="s">
        <v>18417</v>
      </c>
      <c r="B12658">
        <v>39240</v>
      </c>
      <c r="C12658">
        <v>44820</v>
      </c>
      <c r="D12658">
        <v>50400</v>
      </c>
      <c r="E12658">
        <v>55980</v>
      </c>
      <c r="F12658">
        <v>60480</v>
      </c>
      <c r="G12658">
        <v>64980</v>
      </c>
      <c r="H12658">
        <v>69420</v>
      </c>
      <c r="I12658">
        <v>73920</v>
      </c>
      <c r="J12658">
        <v>78420</v>
      </c>
      <c r="K12658" t="s">
        <v>3103</v>
      </c>
      <c r="L12658">
        <v>75</v>
      </c>
      <c r="M12658">
        <v>60</v>
      </c>
      <c r="N12658" t="s">
        <v>3971</v>
      </c>
    </row>
    <row r="12659" spans="1:14" x14ac:dyDescent="0.2">
      <c r="A12659" t="s">
        <v>18418</v>
      </c>
      <c r="B12659">
        <v>34320</v>
      </c>
      <c r="C12659">
        <v>39180</v>
      </c>
      <c r="D12659">
        <v>44100</v>
      </c>
      <c r="E12659">
        <v>48960</v>
      </c>
      <c r="F12659">
        <v>52920</v>
      </c>
      <c r="G12659">
        <v>56820</v>
      </c>
      <c r="H12659">
        <v>60720</v>
      </c>
      <c r="I12659">
        <v>64680</v>
      </c>
      <c r="J12659">
        <v>68580</v>
      </c>
      <c r="K12659" t="s">
        <v>3103</v>
      </c>
      <c r="L12659">
        <v>77</v>
      </c>
      <c r="M12659">
        <v>60</v>
      </c>
      <c r="N12659" t="s">
        <v>3452</v>
      </c>
    </row>
    <row r="12660" spans="1:14" x14ac:dyDescent="0.2">
      <c r="A12660" t="s">
        <v>18419</v>
      </c>
      <c r="B12660">
        <v>59340</v>
      </c>
      <c r="C12660">
        <v>67800</v>
      </c>
      <c r="D12660">
        <v>76260</v>
      </c>
      <c r="E12660">
        <v>84720</v>
      </c>
      <c r="F12660">
        <v>91500</v>
      </c>
      <c r="G12660">
        <v>98280</v>
      </c>
      <c r="H12660">
        <v>105060</v>
      </c>
      <c r="I12660">
        <v>111840</v>
      </c>
      <c r="J12660">
        <v>118620</v>
      </c>
      <c r="K12660" t="s">
        <v>3103</v>
      </c>
      <c r="L12660">
        <v>79</v>
      </c>
      <c r="M12660">
        <v>60</v>
      </c>
      <c r="N12660" t="s">
        <v>2916</v>
      </c>
    </row>
    <row r="12661" spans="1:14" x14ac:dyDescent="0.2">
      <c r="A12661" t="s">
        <v>18420</v>
      </c>
      <c r="B12661">
        <v>59340</v>
      </c>
      <c r="C12661">
        <v>67800</v>
      </c>
      <c r="D12661">
        <v>76260</v>
      </c>
      <c r="E12661">
        <v>84720</v>
      </c>
      <c r="F12661">
        <v>91500</v>
      </c>
      <c r="G12661">
        <v>98280</v>
      </c>
      <c r="H12661">
        <v>105060</v>
      </c>
      <c r="I12661">
        <v>111840</v>
      </c>
      <c r="J12661">
        <v>118620</v>
      </c>
      <c r="K12661" t="s">
        <v>3103</v>
      </c>
      <c r="L12661">
        <v>81</v>
      </c>
      <c r="M12661">
        <v>60</v>
      </c>
      <c r="N12661" t="s">
        <v>3972</v>
      </c>
    </row>
    <row r="12662" spans="1:14" x14ac:dyDescent="0.2">
      <c r="A12662" t="s">
        <v>18421</v>
      </c>
      <c r="B12662">
        <v>47160</v>
      </c>
      <c r="C12662">
        <v>53880</v>
      </c>
      <c r="D12662">
        <v>60600</v>
      </c>
      <c r="E12662">
        <v>67320</v>
      </c>
      <c r="F12662">
        <v>72720</v>
      </c>
      <c r="G12662">
        <v>78120</v>
      </c>
      <c r="H12662">
        <v>83520</v>
      </c>
      <c r="I12662">
        <v>88920</v>
      </c>
      <c r="J12662">
        <v>94260</v>
      </c>
      <c r="K12662" t="s">
        <v>3103</v>
      </c>
      <c r="L12662">
        <v>83</v>
      </c>
      <c r="M12662">
        <v>60</v>
      </c>
      <c r="N12662" t="s">
        <v>3973</v>
      </c>
    </row>
    <row r="12663" spans="1:14" x14ac:dyDescent="0.2">
      <c r="A12663" t="s">
        <v>18422</v>
      </c>
      <c r="B12663">
        <v>59340</v>
      </c>
      <c r="C12663">
        <v>67800</v>
      </c>
      <c r="D12663">
        <v>76260</v>
      </c>
      <c r="E12663">
        <v>84720</v>
      </c>
      <c r="F12663">
        <v>91500</v>
      </c>
      <c r="G12663">
        <v>98280</v>
      </c>
      <c r="H12663">
        <v>105060</v>
      </c>
      <c r="I12663">
        <v>111840</v>
      </c>
      <c r="J12663">
        <v>118620</v>
      </c>
      <c r="K12663" t="s">
        <v>3103</v>
      </c>
      <c r="L12663">
        <v>85</v>
      </c>
      <c r="M12663">
        <v>60</v>
      </c>
      <c r="N12663" t="s">
        <v>3593</v>
      </c>
    </row>
    <row r="12664" spans="1:14" x14ac:dyDescent="0.2">
      <c r="A12664" t="s">
        <v>18423</v>
      </c>
      <c r="B12664">
        <v>59340</v>
      </c>
      <c r="C12664">
        <v>67800</v>
      </c>
      <c r="D12664">
        <v>76260</v>
      </c>
      <c r="E12664">
        <v>84720</v>
      </c>
      <c r="F12664">
        <v>91500</v>
      </c>
      <c r="G12664">
        <v>98280</v>
      </c>
      <c r="H12664">
        <v>105060</v>
      </c>
      <c r="I12664">
        <v>111840</v>
      </c>
      <c r="J12664">
        <v>118620</v>
      </c>
      <c r="K12664" t="s">
        <v>3103</v>
      </c>
      <c r="L12664">
        <v>87</v>
      </c>
      <c r="M12664">
        <v>60</v>
      </c>
      <c r="N12664" t="s">
        <v>769</v>
      </c>
    </row>
    <row r="12665" spans="1:14" x14ac:dyDescent="0.2">
      <c r="A12665" t="s">
        <v>18424</v>
      </c>
      <c r="B12665">
        <v>34140</v>
      </c>
      <c r="C12665">
        <v>39000</v>
      </c>
      <c r="D12665">
        <v>43860</v>
      </c>
      <c r="E12665">
        <v>48720</v>
      </c>
      <c r="F12665">
        <v>52620</v>
      </c>
      <c r="G12665">
        <v>56520</v>
      </c>
      <c r="H12665">
        <v>60420</v>
      </c>
      <c r="I12665">
        <v>64320</v>
      </c>
      <c r="J12665">
        <v>68220</v>
      </c>
      <c r="K12665" t="s">
        <v>3103</v>
      </c>
      <c r="L12665">
        <v>89</v>
      </c>
      <c r="M12665">
        <v>60</v>
      </c>
      <c r="N12665" t="s">
        <v>3974</v>
      </c>
    </row>
    <row r="12666" spans="1:14" x14ac:dyDescent="0.2">
      <c r="A12666" t="s">
        <v>18425</v>
      </c>
      <c r="B12666">
        <v>47160</v>
      </c>
      <c r="C12666">
        <v>53880</v>
      </c>
      <c r="D12666">
        <v>60600</v>
      </c>
      <c r="E12666">
        <v>67320</v>
      </c>
      <c r="F12666">
        <v>72720</v>
      </c>
      <c r="G12666">
        <v>78120</v>
      </c>
      <c r="H12666">
        <v>83520</v>
      </c>
      <c r="I12666">
        <v>88920</v>
      </c>
      <c r="J12666">
        <v>94260</v>
      </c>
      <c r="K12666" t="s">
        <v>3103</v>
      </c>
      <c r="L12666">
        <v>91</v>
      </c>
      <c r="M12666">
        <v>60</v>
      </c>
      <c r="N12666" t="s">
        <v>2491</v>
      </c>
    </row>
    <row r="12667" spans="1:14" x14ac:dyDescent="0.2">
      <c r="A12667" t="s">
        <v>18426</v>
      </c>
      <c r="B12667">
        <v>47160</v>
      </c>
      <c r="C12667">
        <v>53880</v>
      </c>
      <c r="D12667">
        <v>60600</v>
      </c>
      <c r="E12667">
        <v>67320</v>
      </c>
      <c r="F12667">
        <v>72720</v>
      </c>
      <c r="G12667">
        <v>78120</v>
      </c>
      <c r="H12667">
        <v>83520</v>
      </c>
      <c r="I12667">
        <v>88920</v>
      </c>
      <c r="J12667">
        <v>94260</v>
      </c>
      <c r="K12667" t="s">
        <v>3103</v>
      </c>
      <c r="L12667">
        <v>93</v>
      </c>
      <c r="M12667">
        <v>60</v>
      </c>
      <c r="N12667" t="s">
        <v>2492</v>
      </c>
    </row>
    <row r="12668" spans="1:14" x14ac:dyDescent="0.2">
      <c r="A12668" t="s">
        <v>18427</v>
      </c>
      <c r="B12668">
        <v>47160</v>
      </c>
      <c r="C12668">
        <v>53880</v>
      </c>
      <c r="D12668">
        <v>60600</v>
      </c>
      <c r="E12668">
        <v>67320</v>
      </c>
      <c r="F12668">
        <v>72720</v>
      </c>
      <c r="G12668">
        <v>78120</v>
      </c>
      <c r="H12668">
        <v>83520</v>
      </c>
      <c r="I12668">
        <v>88920</v>
      </c>
      <c r="J12668">
        <v>94260</v>
      </c>
      <c r="K12668" t="s">
        <v>3103</v>
      </c>
      <c r="L12668">
        <v>95</v>
      </c>
      <c r="M12668">
        <v>60</v>
      </c>
      <c r="N12668" t="s">
        <v>2493</v>
      </c>
    </row>
    <row r="12669" spans="1:14" x14ac:dyDescent="0.2">
      <c r="A12669" t="s">
        <v>18428</v>
      </c>
      <c r="B12669">
        <v>35040</v>
      </c>
      <c r="C12669">
        <v>40080</v>
      </c>
      <c r="D12669">
        <v>45060</v>
      </c>
      <c r="E12669">
        <v>50040</v>
      </c>
      <c r="F12669">
        <v>54060</v>
      </c>
      <c r="G12669">
        <v>58080</v>
      </c>
      <c r="H12669">
        <v>62100</v>
      </c>
      <c r="I12669">
        <v>66060</v>
      </c>
      <c r="J12669">
        <v>70080</v>
      </c>
      <c r="K12669" t="s">
        <v>3103</v>
      </c>
      <c r="L12669">
        <v>97</v>
      </c>
      <c r="M12669">
        <v>60</v>
      </c>
      <c r="N12669" t="s">
        <v>4133</v>
      </c>
    </row>
    <row r="12670" spans="1:14" x14ac:dyDescent="0.2">
      <c r="A12670" t="s">
        <v>18429</v>
      </c>
      <c r="B12670">
        <v>34860</v>
      </c>
      <c r="C12670">
        <v>39840</v>
      </c>
      <c r="D12670">
        <v>44820</v>
      </c>
      <c r="E12670">
        <v>49800</v>
      </c>
      <c r="F12670">
        <v>53820</v>
      </c>
      <c r="G12670">
        <v>57780</v>
      </c>
      <c r="H12670">
        <v>61800</v>
      </c>
      <c r="I12670">
        <v>65760</v>
      </c>
      <c r="J12670">
        <v>69720</v>
      </c>
      <c r="K12670" t="s">
        <v>3103</v>
      </c>
      <c r="L12670">
        <v>99</v>
      </c>
      <c r="M12670">
        <v>60</v>
      </c>
      <c r="N12670" t="s">
        <v>2494</v>
      </c>
    </row>
    <row r="12671" spans="1:14" x14ac:dyDescent="0.2">
      <c r="A12671" t="s">
        <v>18430</v>
      </c>
      <c r="B12671">
        <v>35040</v>
      </c>
      <c r="C12671">
        <v>40080</v>
      </c>
      <c r="D12671">
        <v>45060</v>
      </c>
      <c r="E12671">
        <v>50040</v>
      </c>
      <c r="F12671">
        <v>54060</v>
      </c>
      <c r="G12671">
        <v>58080</v>
      </c>
      <c r="H12671">
        <v>62100</v>
      </c>
      <c r="I12671">
        <v>66060</v>
      </c>
      <c r="J12671">
        <v>70080</v>
      </c>
      <c r="K12671" t="s">
        <v>3103</v>
      </c>
      <c r="L12671">
        <v>101</v>
      </c>
      <c r="M12671">
        <v>60</v>
      </c>
      <c r="N12671" t="s">
        <v>4170</v>
      </c>
    </row>
    <row r="12672" spans="1:14" x14ac:dyDescent="0.2">
      <c r="A12672" t="s">
        <v>18431</v>
      </c>
      <c r="B12672">
        <v>64680</v>
      </c>
      <c r="C12672">
        <v>73920</v>
      </c>
      <c r="D12672">
        <v>83160</v>
      </c>
      <c r="E12672">
        <v>92340</v>
      </c>
      <c r="F12672">
        <v>99780</v>
      </c>
      <c r="G12672">
        <v>107160</v>
      </c>
      <c r="H12672">
        <v>114540</v>
      </c>
      <c r="I12672">
        <v>121920</v>
      </c>
      <c r="J12672">
        <v>129300</v>
      </c>
      <c r="K12672" t="s">
        <v>3103</v>
      </c>
      <c r="L12672">
        <v>103</v>
      </c>
      <c r="M12672">
        <v>60</v>
      </c>
      <c r="N12672" t="s">
        <v>2350</v>
      </c>
    </row>
    <row r="12673" spans="1:14" x14ac:dyDescent="0.2">
      <c r="A12673" t="s">
        <v>18432</v>
      </c>
      <c r="B12673">
        <v>34140</v>
      </c>
      <c r="C12673">
        <v>39000</v>
      </c>
      <c r="D12673">
        <v>43860</v>
      </c>
      <c r="E12673">
        <v>48720</v>
      </c>
      <c r="F12673">
        <v>52620</v>
      </c>
      <c r="G12673">
        <v>56520</v>
      </c>
      <c r="H12673">
        <v>60420</v>
      </c>
      <c r="I12673">
        <v>64320</v>
      </c>
      <c r="J12673">
        <v>68220</v>
      </c>
      <c r="K12673" t="s">
        <v>3103</v>
      </c>
      <c r="L12673">
        <v>105</v>
      </c>
      <c r="M12673">
        <v>60</v>
      </c>
      <c r="N12673" t="s">
        <v>4171</v>
      </c>
    </row>
    <row r="12674" spans="1:14" x14ac:dyDescent="0.2">
      <c r="A12674" t="s">
        <v>18433</v>
      </c>
      <c r="B12674">
        <v>34140</v>
      </c>
      <c r="C12674">
        <v>39000</v>
      </c>
      <c r="D12674">
        <v>43860</v>
      </c>
      <c r="E12674">
        <v>48720</v>
      </c>
      <c r="F12674">
        <v>52620</v>
      </c>
      <c r="G12674">
        <v>56520</v>
      </c>
      <c r="H12674">
        <v>60420</v>
      </c>
      <c r="I12674">
        <v>64320</v>
      </c>
      <c r="J12674">
        <v>68220</v>
      </c>
      <c r="K12674" t="s">
        <v>3103</v>
      </c>
      <c r="L12674">
        <v>107</v>
      </c>
      <c r="M12674">
        <v>60</v>
      </c>
      <c r="N12674" t="s">
        <v>2495</v>
      </c>
    </row>
    <row r="12675" spans="1:14" x14ac:dyDescent="0.2">
      <c r="A12675" t="s">
        <v>18434</v>
      </c>
      <c r="B12675">
        <v>44580</v>
      </c>
      <c r="C12675">
        <v>50940</v>
      </c>
      <c r="D12675">
        <v>57300</v>
      </c>
      <c r="E12675">
        <v>63660</v>
      </c>
      <c r="F12675">
        <v>68760</v>
      </c>
      <c r="G12675">
        <v>73860</v>
      </c>
      <c r="H12675">
        <v>78960</v>
      </c>
      <c r="I12675">
        <v>84060</v>
      </c>
      <c r="J12675">
        <v>89160</v>
      </c>
      <c r="K12675" t="s">
        <v>3103</v>
      </c>
      <c r="L12675">
        <v>109</v>
      </c>
      <c r="M12675">
        <v>60</v>
      </c>
      <c r="N12675" t="s">
        <v>2496</v>
      </c>
    </row>
    <row r="12676" spans="1:14" x14ac:dyDescent="0.2">
      <c r="A12676" t="s">
        <v>18435</v>
      </c>
      <c r="B12676">
        <v>42720</v>
      </c>
      <c r="C12676">
        <v>48780</v>
      </c>
      <c r="D12676">
        <v>54900</v>
      </c>
      <c r="E12676">
        <v>60960</v>
      </c>
      <c r="F12676">
        <v>65880</v>
      </c>
      <c r="G12676">
        <v>70740</v>
      </c>
      <c r="H12676">
        <v>75600</v>
      </c>
      <c r="I12676">
        <v>80520</v>
      </c>
      <c r="J12676">
        <v>85380</v>
      </c>
      <c r="K12676" t="s">
        <v>3103</v>
      </c>
      <c r="L12676">
        <v>111</v>
      </c>
      <c r="M12676">
        <v>60</v>
      </c>
      <c r="N12676" t="s">
        <v>2497</v>
      </c>
    </row>
    <row r="12677" spans="1:14" x14ac:dyDescent="0.2">
      <c r="A12677" t="s">
        <v>18436</v>
      </c>
      <c r="B12677">
        <v>38100</v>
      </c>
      <c r="C12677">
        <v>43500</v>
      </c>
      <c r="D12677">
        <v>48960</v>
      </c>
      <c r="E12677">
        <v>54360</v>
      </c>
      <c r="F12677">
        <v>58740</v>
      </c>
      <c r="G12677">
        <v>63060</v>
      </c>
      <c r="H12677">
        <v>67440</v>
      </c>
      <c r="I12677">
        <v>71760</v>
      </c>
      <c r="J12677">
        <v>76140</v>
      </c>
      <c r="K12677" t="s">
        <v>3103</v>
      </c>
      <c r="L12677">
        <v>113</v>
      </c>
      <c r="M12677">
        <v>60</v>
      </c>
      <c r="N12677" t="s">
        <v>3615</v>
      </c>
    </row>
    <row r="12678" spans="1:14" x14ac:dyDescent="0.2">
      <c r="A12678" t="s">
        <v>18437</v>
      </c>
      <c r="B12678">
        <v>38100</v>
      </c>
      <c r="C12678">
        <v>43500</v>
      </c>
      <c r="D12678">
        <v>48960</v>
      </c>
      <c r="E12678">
        <v>54360</v>
      </c>
      <c r="F12678">
        <v>58740</v>
      </c>
      <c r="G12678">
        <v>63060</v>
      </c>
      <c r="H12678">
        <v>67440</v>
      </c>
      <c r="I12678">
        <v>71760</v>
      </c>
      <c r="J12678">
        <v>76140</v>
      </c>
      <c r="K12678" t="s">
        <v>3103</v>
      </c>
      <c r="L12678">
        <v>115</v>
      </c>
      <c r="M12678">
        <v>60</v>
      </c>
      <c r="N12678" t="s">
        <v>3362</v>
      </c>
    </row>
    <row r="12679" spans="1:14" x14ac:dyDescent="0.2">
      <c r="A12679" t="s">
        <v>18438</v>
      </c>
      <c r="B12679">
        <v>39900</v>
      </c>
      <c r="C12679">
        <v>45600</v>
      </c>
      <c r="D12679">
        <v>51300</v>
      </c>
      <c r="E12679">
        <v>57000</v>
      </c>
      <c r="F12679">
        <v>61560</v>
      </c>
      <c r="G12679">
        <v>66120</v>
      </c>
      <c r="H12679">
        <v>70680</v>
      </c>
      <c r="I12679">
        <v>75240</v>
      </c>
      <c r="J12679">
        <v>79800</v>
      </c>
      <c r="K12679" t="s">
        <v>3103</v>
      </c>
      <c r="L12679">
        <v>117</v>
      </c>
      <c r="M12679">
        <v>60</v>
      </c>
      <c r="N12679" t="s">
        <v>3616</v>
      </c>
    </row>
    <row r="12680" spans="1:14" x14ac:dyDescent="0.2">
      <c r="A12680" t="s">
        <v>18439</v>
      </c>
      <c r="B12680">
        <v>61680</v>
      </c>
      <c r="C12680">
        <v>70500</v>
      </c>
      <c r="D12680">
        <v>79320</v>
      </c>
      <c r="E12680">
        <v>88080</v>
      </c>
      <c r="F12680">
        <v>95160</v>
      </c>
      <c r="G12680">
        <v>102180</v>
      </c>
      <c r="H12680">
        <v>109260</v>
      </c>
      <c r="I12680">
        <v>116280</v>
      </c>
      <c r="J12680">
        <v>123360</v>
      </c>
      <c r="K12680" t="s">
        <v>3103</v>
      </c>
      <c r="L12680">
        <v>119</v>
      </c>
      <c r="M12680">
        <v>60</v>
      </c>
      <c r="N12680" t="s">
        <v>770</v>
      </c>
    </row>
    <row r="12681" spans="1:14" x14ac:dyDescent="0.2">
      <c r="A12681" t="s">
        <v>18440</v>
      </c>
      <c r="B12681">
        <v>35100</v>
      </c>
      <c r="C12681">
        <v>40080</v>
      </c>
      <c r="D12681">
        <v>45120</v>
      </c>
      <c r="E12681">
        <v>50100</v>
      </c>
      <c r="F12681">
        <v>54120</v>
      </c>
      <c r="G12681">
        <v>58140</v>
      </c>
      <c r="H12681">
        <v>62160</v>
      </c>
      <c r="I12681">
        <v>66180</v>
      </c>
      <c r="J12681">
        <v>70140</v>
      </c>
      <c r="K12681" t="s">
        <v>3103</v>
      </c>
      <c r="L12681">
        <v>121</v>
      </c>
      <c r="M12681">
        <v>60</v>
      </c>
      <c r="N12681" t="s">
        <v>2498</v>
      </c>
    </row>
    <row r="12682" spans="1:14" x14ac:dyDescent="0.2">
      <c r="A12682" t="s">
        <v>18441</v>
      </c>
      <c r="B12682">
        <v>35160</v>
      </c>
      <c r="C12682">
        <v>40200</v>
      </c>
      <c r="D12682">
        <v>45240</v>
      </c>
      <c r="E12682">
        <v>50220</v>
      </c>
      <c r="F12682">
        <v>54240</v>
      </c>
      <c r="G12682">
        <v>58260</v>
      </c>
      <c r="H12682">
        <v>62280</v>
      </c>
      <c r="I12682">
        <v>66300</v>
      </c>
      <c r="J12682">
        <v>70320</v>
      </c>
      <c r="K12682" t="s">
        <v>3103</v>
      </c>
      <c r="L12682">
        <v>123</v>
      </c>
      <c r="M12682">
        <v>60</v>
      </c>
      <c r="N12682" t="s">
        <v>2499</v>
      </c>
    </row>
    <row r="12683" spans="1:14" x14ac:dyDescent="0.2">
      <c r="A12683" t="s">
        <v>18442</v>
      </c>
      <c r="B12683">
        <v>33120</v>
      </c>
      <c r="C12683">
        <v>37860</v>
      </c>
      <c r="D12683">
        <v>42600</v>
      </c>
      <c r="E12683">
        <v>47280</v>
      </c>
      <c r="F12683">
        <v>51120</v>
      </c>
      <c r="G12683">
        <v>54900</v>
      </c>
      <c r="H12683">
        <v>58680</v>
      </c>
      <c r="I12683">
        <v>62460</v>
      </c>
      <c r="J12683">
        <v>66240</v>
      </c>
      <c r="K12683" t="s">
        <v>3104</v>
      </c>
      <c r="L12683">
        <v>1</v>
      </c>
      <c r="M12683">
        <v>60</v>
      </c>
      <c r="N12683" t="s">
        <v>3679</v>
      </c>
    </row>
    <row r="12684" spans="1:14" x14ac:dyDescent="0.2">
      <c r="A12684" t="s">
        <v>18443</v>
      </c>
      <c r="B12684">
        <v>30000</v>
      </c>
      <c r="C12684">
        <v>34260</v>
      </c>
      <c r="D12684">
        <v>38520</v>
      </c>
      <c r="E12684">
        <v>42780</v>
      </c>
      <c r="F12684">
        <v>46260</v>
      </c>
      <c r="G12684">
        <v>49680</v>
      </c>
      <c r="H12684">
        <v>53100</v>
      </c>
      <c r="I12684">
        <v>56520</v>
      </c>
      <c r="J12684">
        <v>59940</v>
      </c>
      <c r="K12684" t="s">
        <v>3104</v>
      </c>
      <c r="L12684">
        <v>3</v>
      </c>
      <c r="M12684">
        <v>60</v>
      </c>
      <c r="N12684" t="s">
        <v>3863</v>
      </c>
    </row>
    <row r="12685" spans="1:14" x14ac:dyDescent="0.2">
      <c r="A12685" t="s">
        <v>18444</v>
      </c>
      <c r="B12685">
        <v>29100</v>
      </c>
      <c r="C12685">
        <v>33240</v>
      </c>
      <c r="D12685">
        <v>37380</v>
      </c>
      <c r="E12685">
        <v>41520</v>
      </c>
      <c r="F12685">
        <v>44880</v>
      </c>
      <c r="G12685">
        <v>48180</v>
      </c>
      <c r="H12685">
        <v>51540</v>
      </c>
      <c r="I12685">
        <v>54840</v>
      </c>
      <c r="J12685">
        <v>58140</v>
      </c>
      <c r="K12685" t="s">
        <v>3104</v>
      </c>
      <c r="L12685">
        <v>5</v>
      </c>
      <c r="M12685">
        <v>60</v>
      </c>
      <c r="N12685" t="s">
        <v>3680</v>
      </c>
    </row>
    <row r="12686" spans="1:14" x14ac:dyDescent="0.2">
      <c r="A12686" t="s">
        <v>18445</v>
      </c>
      <c r="B12686">
        <v>29100</v>
      </c>
      <c r="C12686">
        <v>33240</v>
      </c>
      <c r="D12686">
        <v>37380</v>
      </c>
      <c r="E12686">
        <v>41520</v>
      </c>
      <c r="F12686">
        <v>44880</v>
      </c>
      <c r="G12686">
        <v>48180</v>
      </c>
      <c r="H12686">
        <v>51540</v>
      </c>
      <c r="I12686">
        <v>54840</v>
      </c>
      <c r="J12686">
        <v>58140</v>
      </c>
      <c r="K12686" t="s">
        <v>3104</v>
      </c>
      <c r="L12686">
        <v>7</v>
      </c>
      <c r="M12686">
        <v>60</v>
      </c>
      <c r="N12686" t="s">
        <v>3681</v>
      </c>
    </row>
    <row r="12687" spans="1:14" x14ac:dyDescent="0.2">
      <c r="A12687" t="s">
        <v>18446</v>
      </c>
      <c r="B12687">
        <v>29100</v>
      </c>
      <c r="C12687">
        <v>33240</v>
      </c>
      <c r="D12687">
        <v>37380</v>
      </c>
      <c r="E12687">
        <v>41520</v>
      </c>
      <c r="F12687">
        <v>44880</v>
      </c>
      <c r="G12687">
        <v>48180</v>
      </c>
      <c r="H12687">
        <v>51540</v>
      </c>
      <c r="I12687">
        <v>54840</v>
      </c>
      <c r="J12687">
        <v>58140</v>
      </c>
      <c r="K12687" t="s">
        <v>3104</v>
      </c>
      <c r="L12687">
        <v>9</v>
      </c>
      <c r="M12687">
        <v>60</v>
      </c>
      <c r="N12687" t="s">
        <v>3682</v>
      </c>
    </row>
    <row r="12688" spans="1:14" x14ac:dyDescent="0.2">
      <c r="A12688" t="s">
        <v>18447</v>
      </c>
      <c r="B12688">
        <v>29100</v>
      </c>
      <c r="C12688">
        <v>33240</v>
      </c>
      <c r="D12688">
        <v>37380</v>
      </c>
      <c r="E12688">
        <v>41520</v>
      </c>
      <c r="F12688">
        <v>44880</v>
      </c>
      <c r="G12688">
        <v>48180</v>
      </c>
      <c r="H12688">
        <v>51540</v>
      </c>
      <c r="I12688">
        <v>54840</v>
      </c>
      <c r="J12688">
        <v>58140</v>
      </c>
      <c r="K12688" t="s">
        <v>3104</v>
      </c>
      <c r="L12688">
        <v>11</v>
      </c>
      <c r="M12688">
        <v>60</v>
      </c>
      <c r="N12688" t="s">
        <v>3683</v>
      </c>
    </row>
    <row r="12689" spans="1:14" x14ac:dyDescent="0.2">
      <c r="A12689" t="s">
        <v>18448</v>
      </c>
      <c r="B12689">
        <v>29760</v>
      </c>
      <c r="C12689">
        <v>34020</v>
      </c>
      <c r="D12689">
        <v>38280</v>
      </c>
      <c r="E12689">
        <v>42480</v>
      </c>
      <c r="F12689">
        <v>45900</v>
      </c>
      <c r="G12689">
        <v>49320</v>
      </c>
      <c r="H12689">
        <v>52680</v>
      </c>
      <c r="I12689">
        <v>56100</v>
      </c>
      <c r="J12689">
        <v>59520</v>
      </c>
      <c r="K12689" t="s">
        <v>3104</v>
      </c>
      <c r="L12689">
        <v>13</v>
      </c>
      <c r="M12689">
        <v>60</v>
      </c>
      <c r="N12689" t="s">
        <v>3684</v>
      </c>
    </row>
    <row r="12690" spans="1:14" x14ac:dyDescent="0.2">
      <c r="A12690" t="s">
        <v>18449</v>
      </c>
      <c r="B12690">
        <v>29100</v>
      </c>
      <c r="C12690">
        <v>33240</v>
      </c>
      <c r="D12690">
        <v>37380</v>
      </c>
      <c r="E12690">
        <v>41520</v>
      </c>
      <c r="F12690">
        <v>44880</v>
      </c>
      <c r="G12690">
        <v>48180</v>
      </c>
      <c r="H12690">
        <v>51540</v>
      </c>
      <c r="I12690">
        <v>54840</v>
      </c>
      <c r="J12690">
        <v>58140</v>
      </c>
      <c r="K12690" t="s">
        <v>3104</v>
      </c>
      <c r="L12690">
        <v>15</v>
      </c>
      <c r="M12690">
        <v>60</v>
      </c>
      <c r="N12690" t="s">
        <v>3685</v>
      </c>
    </row>
    <row r="12691" spans="1:14" x14ac:dyDescent="0.2">
      <c r="A12691" t="s">
        <v>18450</v>
      </c>
      <c r="B12691">
        <v>29100</v>
      </c>
      <c r="C12691">
        <v>33240</v>
      </c>
      <c r="D12691">
        <v>37380</v>
      </c>
      <c r="E12691">
        <v>41520</v>
      </c>
      <c r="F12691">
        <v>44880</v>
      </c>
      <c r="G12691">
        <v>48180</v>
      </c>
      <c r="H12691">
        <v>51540</v>
      </c>
      <c r="I12691">
        <v>54840</v>
      </c>
      <c r="J12691">
        <v>58140</v>
      </c>
      <c r="K12691" t="s">
        <v>3104</v>
      </c>
      <c r="L12691">
        <v>17</v>
      </c>
      <c r="M12691">
        <v>60</v>
      </c>
      <c r="N12691" t="s">
        <v>3686</v>
      </c>
    </row>
    <row r="12692" spans="1:14" x14ac:dyDescent="0.2">
      <c r="A12692" t="s">
        <v>18451</v>
      </c>
      <c r="B12692">
        <v>37320</v>
      </c>
      <c r="C12692">
        <v>42660</v>
      </c>
      <c r="D12692">
        <v>48000</v>
      </c>
      <c r="E12692">
        <v>53280</v>
      </c>
      <c r="F12692">
        <v>57600</v>
      </c>
      <c r="G12692">
        <v>61860</v>
      </c>
      <c r="H12692">
        <v>66120</v>
      </c>
      <c r="I12692">
        <v>70380</v>
      </c>
      <c r="J12692">
        <v>74640</v>
      </c>
      <c r="K12692" t="s">
        <v>3104</v>
      </c>
      <c r="L12692">
        <v>19</v>
      </c>
      <c r="M12692">
        <v>60</v>
      </c>
      <c r="N12692" t="s">
        <v>3687</v>
      </c>
    </row>
    <row r="12693" spans="1:14" x14ac:dyDescent="0.2">
      <c r="A12693" t="s">
        <v>18452</v>
      </c>
      <c r="B12693">
        <v>35700</v>
      </c>
      <c r="C12693">
        <v>40800</v>
      </c>
      <c r="D12693">
        <v>45900</v>
      </c>
      <c r="E12693">
        <v>51000</v>
      </c>
      <c r="F12693">
        <v>55080</v>
      </c>
      <c r="G12693">
        <v>59160</v>
      </c>
      <c r="H12693">
        <v>63240</v>
      </c>
      <c r="I12693">
        <v>67320</v>
      </c>
      <c r="J12693">
        <v>71400</v>
      </c>
      <c r="K12693" t="s">
        <v>3104</v>
      </c>
      <c r="L12693">
        <v>21</v>
      </c>
      <c r="M12693">
        <v>60</v>
      </c>
      <c r="N12693" t="s">
        <v>3688</v>
      </c>
    </row>
    <row r="12694" spans="1:14" x14ac:dyDescent="0.2">
      <c r="A12694" t="s">
        <v>18453</v>
      </c>
      <c r="B12694">
        <v>30000</v>
      </c>
      <c r="C12694">
        <v>34260</v>
      </c>
      <c r="D12694">
        <v>38520</v>
      </c>
      <c r="E12694">
        <v>42780</v>
      </c>
      <c r="F12694">
        <v>46260</v>
      </c>
      <c r="G12694">
        <v>49680</v>
      </c>
      <c r="H12694">
        <v>53100</v>
      </c>
      <c r="I12694">
        <v>56520</v>
      </c>
      <c r="J12694">
        <v>59940</v>
      </c>
      <c r="K12694" t="s">
        <v>3104</v>
      </c>
      <c r="L12694">
        <v>23</v>
      </c>
      <c r="M12694">
        <v>60</v>
      </c>
      <c r="N12694" t="s">
        <v>2940</v>
      </c>
    </row>
    <row r="12695" spans="1:14" x14ac:dyDescent="0.2">
      <c r="A12695" t="s">
        <v>18454</v>
      </c>
      <c r="B12695">
        <v>41880</v>
      </c>
      <c r="C12695">
        <v>47880</v>
      </c>
      <c r="D12695">
        <v>53880</v>
      </c>
      <c r="E12695">
        <v>59820</v>
      </c>
      <c r="F12695">
        <v>64620</v>
      </c>
      <c r="G12695">
        <v>69420</v>
      </c>
      <c r="H12695">
        <v>74220</v>
      </c>
      <c r="I12695">
        <v>79020</v>
      </c>
      <c r="J12695">
        <v>83760</v>
      </c>
      <c r="K12695" t="s">
        <v>3104</v>
      </c>
      <c r="L12695">
        <v>25</v>
      </c>
      <c r="M12695">
        <v>60</v>
      </c>
      <c r="N12695" t="s">
        <v>3689</v>
      </c>
    </row>
    <row r="12696" spans="1:14" x14ac:dyDescent="0.2">
      <c r="A12696" t="s">
        <v>18455</v>
      </c>
      <c r="B12696">
        <v>30000</v>
      </c>
      <c r="C12696">
        <v>34260</v>
      </c>
      <c r="D12696">
        <v>38520</v>
      </c>
      <c r="E12696">
        <v>42780</v>
      </c>
      <c r="F12696">
        <v>46260</v>
      </c>
      <c r="G12696">
        <v>49680</v>
      </c>
      <c r="H12696">
        <v>53100</v>
      </c>
      <c r="I12696">
        <v>56520</v>
      </c>
      <c r="J12696">
        <v>59940</v>
      </c>
      <c r="K12696" t="s">
        <v>3104</v>
      </c>
      <c r="L12696">
        <v>27</v>
      </c>
      <c r="M12696">
        <v>60</v>
      </c>
      <c r="N12696" t="s">
        <v>3269</v>
      </c>
    </row>
    <row r="12697" spans="1:14" x14ac:dyDescent="0.2">
      <c r="A12697" t="s">
        <v>18456</v>
      </c>
      <c r="B12697">
        <v>35760</v>
      </c>
      <c r="C12697">
        <v>40860</v>
      </c>
      <c r="D12697">
        <v>45960</v>
      </c>
      <c r="E12697">
        <v>51060</v>
      </c>
      <c r="F12697">
        <v>55200</v>
      </c>
      <c r="G12697">
        <v>59280</v>
      </c>
      <c r="H12697">
        <v>63360</v>
      </c>
      <c r="I12697">
        <v>67440</v>
      </c>
      <c r="J12697">
        <v>71520</v>
      </c>
      <c r="K12697" t="s">
        <v>3104</v>
      </c>
      <c r="L12697">
        <v>29</v>
      </c>
      <c r="M12697">
        <v>60</v>
      </c>
      <c r="N12697" t="s">
        <v>2942</v>
      </c>
    </row>
    <row r="12698" spans="1:14" x14ac:dyDescent="0.2">
      <c r="A12698" t="s">
        <v>18457</v>
      </c>
      <c r="B12698">
        <v>33900</v>
      </c>
      <c r="C12698">
        <v>38700</v>
      </c>
      <c r="D12698">
        <v>43560</v>
      </c>
      <c r="E12698">
        <v>48360</v>
      </c>
      <c r="F12698">
        <v>52260</v>
      </c>
      <c r="G12698">
        <v>56100</v>
      </c>
      <c r="H12698">
        <v>60000</v>
      </c>
      <c r="I12698">
        <v>63840</v>
      </c>
      <c r="J12698">
        <v>67740</v>
      </c>
      <c r="K12698" t="s">
        <v>3104</v>
      </c>
      <c r="L12698">
        <v>31</v>
      </c>
      <c r="M12698">
        <v>60</v>
      </c>
      <c r="N12698" t="s">
        <v>3690</v>
      </c>
    </row>
    <row r="12699" spans="1:14" x14ac:dyDescent="0.2">
      <c r="A12699" t="s">
        <v>18458</v>
      </c>
      <c r="B12699">
        <v>29760</v>
      </c>
      <c r="C12699">
        <v>34020</v>
      </c>
      <c r="D12699">
        <v>38280</v>
      </c>
      <c r="E12699">
        <v>42480</v>
      </c>
      <c r="F12699">
        <v>45900</v>
      </c>
      <c r="G12699">
        <v>49320</v>
      </c>
      <c r="H12699">
        <v>52680</v>
      </c>
      <c r="I12699">
        <v>56100</v>
      </c>
      <c r="J12699">
        <v>59520</v>
      </c>
      <c r="K12699" t="s">
        <v>3104</v>
      </c>
      <c r="L12699">
        <v>33</v>
      </c>
      <c r="M12699">
        <v>60</v>
      </c>
      <c r="N12699" t="s">
        <v>3691</v>
      </c>
    </row>
    <row r="12700" spans="1:14" x14ac:dyDescent="0.2">
      <c r="A12700" t="s">
        <v>18459</v>
      </c>
      <c r="B12700">
        <v>30000</v>
      </c>
      <c r="C12700">
        <v>34260</v>
      </c>
      <c r="D12700">
        <v>38520</v>
      </c>
      <c r="E12700">
        <v>42780</v>
      </c>
      <c r="F12700">
        <v>46260</v>
      </c>
      <c r="G12700">
        <v>49680</v>
      </c>
      <c r="H12700">
        <v>53100</v>
      </c>
      <c r="I12700">
        <v>56520</v>
      </c>
      <c r="J12700">
        <v>59940</v>
      </c>
      <c r="K12700" t="s">
        <v>3104</v>
      </c>
      <c r="L12700">
        <v>35</v>
      </c>
      <c r="M12700">
        <v>60</v>
      </c>
      <c r="N12700" t="s">
        <v>3692</v>
      </c>
    </row>
    <row r="12701" spans="1:14" x14ac:dyDescent="0.2">
      <c r="A12701" t="s">
        <v>18460</v>
      </c>
      <c r="B12701">
        <v>42480</v>
      </c>
      <c r="C12701">
        <v>48540</v>
      </c>
      <c r="D12701">
        <v>54600</v>
      </c>
      <c r="E12701">
        <v>60660</v>
      </c>
      <c r="F12701">
        <v>65520</v>
      </c>
      <c r="G12701">
        <v>70380</v>
      </c>
      <c r="H12701">
        <v>75240</v>
      </c>
      <c r="I12701">
        <v>80100</v>
      </c>
      <c r="J12701">
        <v>84960</v>
      </c>
      <c r="K12701" t="s">
        <v>3104</v>
      </c>
      <c r="L12701">
        <v>37</v>
      </c>
      <c r="M12701">
        <v>60</v>
      </c>
      <c r="N12701" t="s">
        <v>2946</v>
      </c>
    </row>
    <row r="12702" spans="1:14" x14ac:dyDescent="0.2">
      <c r="A12702" t="s">
        <v>18461</v>
      </c>
      <c r="B12702">
        <v>29100</v>
      </c>
      <c r="C12702">
        <v>33240</v>
      </c>
      <c r="D12702">
        <v>37380</v>
      </c>
      <c r="E12702">
        <v>41520</v>
      </c>
      <c r="F12702">
        <v>44880</v>
      </c>
      <c r="G12702">
        <v>48180</v>
      </c>
      <c r="H12702">
        <v>51540</v>
      </c>
      <c r="I12702">
        <v>54840</v>
      </c>
      <c r="J12702">
        <v>58140</v>
      </c>
      <c r="K12702" t="s">
        <v>3104</v>
      </c>
      <c r="L12702">
        <v>39</v>
      </c>
      <c r="M12702">
        <v>60</v>
      </c>
      <c r="N12702" t="s">
        <v>3307</v>
      </c>
    </row>
    <row r="12703" spans="1:14" x14ac:dyDescent="0.2">
      <c r="A12703" t="s">
        <v>18462</v>
      </c>
      <c r="B12703">
        <v>29100</v>
      </c>
      <c r="C12703">
        <v>33240</v>
      </c>
      <c r="D12703">
        <v>37380</v>
      </c>
      <c r="E12703">
        <v>41520</v>
      </c>
      <c r="F12703">
        <v>44880</v>
      </c>
      <c r="G12703">
        <v>48180</v>
      </c>
      <c r="H12703">
        <v>51540</v>
      </c>
      <c r="I12703">
        <v>54840</v>
      </c>
      <c r="J12703">
        <v>58140</v>
      </c>
      <c r="K12703" t="s">
        <v>3104</v>
      </c>
      <c r="L12703">
        <v>41</v>
      </c>
      <c r="M12703">
        <v>60</v>
      </c>
      <c r="N12703" t="s">
        <v>3693</v>
      </c>
    </row>
    <row r="12704" spans="1:14" x14ac:dyDescent="0.2">
      <c r="A12704" t="s">
        <v>18463</v>
      </c>
      <c r="B12704">
        <v>29100</v>
      </c>
      <c r="C12704">
        <v>33240</v>
      </c>
      <c r="D12704">
        <v>37380</v>
      </c>
      <c r="E12704">
        <v>41520</v>
      </c>
      <c r="F12704">
        <v>44880</v>
      </c>
      <c r="G12704">
        <v>48180</v>
      </c>
      <c r="H12704">
        <v>51540</v>
      </c>
      <c r="I12704">
        <v>54840</v>
      </c>
      <c r="J12704">
        <v>58140</v>
      </c>
      <c r="K12704" t="s">
        <v>3104</v>
      </c>
      <c r="L12704">
        <v>43</v>
      </c>
      <c r="M12704">
        <v>60</v>
      </c>
      <c r="N12704" t="s">
        <v>3311</v>
      </c>
    </row>
    <row r="12705" spans="1:14" x14ac:dyDescent="0.2">
      <c r="A12705" t="s">
        <v>18464</v>
      </c>
      <c r="B12705">
        <v>29100</v>
      </c>
      <c r="C12705">
        <v>33240</v>
      </c>
      <c r="D12705">
        <v>37380</v>
      </c>
      <c r="E12705">
        <v>41520</v>
      </c>
      <c r="F12705">
        <v>44880</v>
      </c>
      <c r="G12705">
        <v>48180</v>
      </c>
      <c r="H12705">
        <v>51540</v>
      </c>
      <c r="I12705">
        <v>54840</v>
      </c>
      <c r="J12705">
        <v>58140</v>
      </c>
      <c r="K12705" t="s">
        <v>3104</v>
      </c>
      <c r="L12705">
        <v>45</v>
      </c>
      <c r="M12705">
        <v>60</v>
      </c>
      <c r="N12705" t="s">
        <v>3374</v>
      </c>
    </row>
    <row r="12706" spans="1:14" x14ac:dyDescent="0.2">
      <c r="A12706" t="s">
        <v>18465</v>
      </c>
      <c r="B12706">
        <v>29100</v>
      </c>
      <c r="C12706">
        <v>33240</v>
      </c>
      <c r="D12706">
        <v>37380</v>
      </c>
      <c r="E12706">
        <v>41520</v>
      </c>
      <c r="F12706">
        <v>44880</v>
      </c>
      <c r="G12706">
        <v>48180</v>
      </c>
      <c r="H12706">
        <v>51540</v>
      </c>
      <c r="I12706">
        <v>54840</v>
      </c>
      <c r="J12706">
        <v>58140</v>
      </c>
      <c r="K12706" t="s">
        <v>3104</v>
      </c>
      <c r="L12706">
        <v>47</v>
      </c>
      <c r="M12706">
        <v>60</v>
      </c>
      <c r="N12706" t="s">
        <v>3694</v>
      </c>
    </row>
    <row r="12707" spans="1:14" x14ac:dyDescent="0.2">
      <c r="A12707" t="s">
        <v>18466</v>
      </c>
      <c r="B12707">
        <v>31740</v>
      </c>
      <c r="C12707">
        <v>36240</v>
      </c>
      <c r="D12707">
        <v>40800</v>
      </c>
      <c r="E12707">
        <v>45300</v>
      </c>
      <c r="F12707">
        <v>48960</v>
      </c>
      <c r="G12707">
        <v>52560</v>
      </c>
      <c r="H12707">
        <v>56220</v>
      </c>
      <c r="I12707">
        <v>59820</v>
      </c>
      <c r="J12707">
        <v>63420</v>
      </c>
      <c r="K12707" t="s">
        <v>3104</v>
      </c>
      <c r="L12707">
        <v>49</v>
      </c>
      <c r="M12707">
        <v>60</v>
      </c>
      <c r="N12707" t="s">
        <v>3695</v>
      </c>
    </row>
    <row r="12708" spans="1:14" x14ac:dyDescent="0.2">
      <c r="A12708" t="s">
        <v>18467</v>
      </c>
      <c r="B12708">
        <v>29640</v>
      </c>
      <c r="C12708">
        <v>33840</v>
      </c>
      <c r="D12708">
        <v>38100</v>
      </c>
      <c r="E12708">
        <v>42300</v>
      </c>
      <c r="F12708">
        <v>45720</v>
      </c>
      <c r="G12708">
        <v>49080</v>
      </c>
      <c r="H12708">
        <v>52500</v>
      </c>
      <c r="I12708">
        <v>55860</v>
      </c>
      <c r="J12708">
        <v>59220</v>
      </c>
      <c r="K12708" t="s">
        <v>3104</v>
      </c>
      <c r="L12708">
        <v>51</v>
      </c>
      <c r="M12708">
        <v>60</v>
      </c>
      <c r="N12708" t="s">
        <v>2844</v>
      </c>
    </row>
    <row r="12709" spans="1:14" x14ac:dyDescent="0.2">
      <c r="A12709" t="s">
        <v>18468</v>
      </c>
      <c r="B12709">
        <v>41580</v>
      </c>
      <c r="C12709">
        <v>47520</v>
      </c>
      <c r="D12709">
        <v>53460</v>
      </c>
      <c r="E12709">
        <v>59400</v>
      </c>
      <c r="F12709">
        <v>64200</v>
      </c>
      <c r="G12709">
        <v>68940</v>
      </c>
      <c r="H12709">
        <v>73680</v>
      </c>
      <c r="I12709">
        <v>78420</v>
      </c>
      <c r="J12709">
        <v>83160</v>
      </c>
      <c r="K12709" t="s">
        <v>3104</v>
      </c>
      <c r="L12709">
        <v>53</v>
      </c>
      <c r="M12709">
        <v>60</v>
      </c>
      <c r="N12709" t="s">
        <v>3696</v>
      </c>
    </row>
    <row r="12710" spans="1:14" x14ac:dyDescent="0.2">
      <c r="A12710" t="s">
        <v>18469</v>
      </c>
      <c r="B12710">
        <v>35100</v>
      </c>
      <c r="C12710">
        <v>40080</v>
      </c>
      <c r="D12710">
        <v>45120</v>
      </c>
      <c r="E12710">
        <v>50100</v>
      </c>
      <c r="F12710">
        <v>54120</v>
      </c>
      <c r="G12710">
        <v>58140</v>
      </c>
      <c r="H12710">
        <v>62160</v>
      </c>
      <c r="I12710">
        <v>66180</v>
      </c>
      <c r="J12710">
        <v>70140</v>
      </c>
      <c r="K12710" t="s">
        <v>3104</v>
      </c>
      <c r="L12710">
        <v>55</v>
      </c>
      <c r="M12710">
        <v>60</v>
      </c>
      <c r="N12710" t="s">
        <v>3697</v>
      </c>
    </row>
    <row r="12711" spans="1:14" x14ac:dyDescent="0.2">
      <c r="A12711" t="s">
        <v>18470</v>
      </c>
      <c r="B12711">
        <v>29100</v>
      </c>
      <c r="C12711">
        <v>33240</v>
      </c>
      <c r="D12711">
        <v>37380</v>
      </c>
      <c r="E12711">
        <v>41520</v>
      </c>
      <c r="F12711">
        <v>44880</v>
      </c>
      <c r="G12711">
        <v>48180</v>
      </c>
      <c r="H12711">
        <v>51540</v>
      </c>
      <c r="I12711">
        <v>54840</v>
      </c>
      <c r="J12711">
        <v>58140</v>
      </c>
      <c r="K12711" t="s">
        <v>3104</v>
      </c>
      <c r="L12711">
        <v>57</v>
      </c>
      <c r="M12711">
        <v>60</v>
      </c>
      <c r="N12711" t="s">
        <v>3698</v>
      </c>
    </row>
    <row r="12712" spans="1:14" x14ac:dyDescent="0.2">
      <c r="A12712" t="s">
        <v>18471</v>
      </c>
      <c r="B12712">
        <v>34260</v>
      </c>
      <c r="C12712">
        <v>39120</v>
      </c>
      <c r="D12712">
        <v>44040</v>
      </c>
      <c r="E12712">
        <v>48900</v>
      </c>
      <c r="F12712">
        <v>52860</v>
      </c>
      <c r="G12712">
        <v>56760</v>
      </c>
      <c r="H12712">
        <v>60660</v>
      </c>
      <c r="I12712">
        <v>64560</v>
      </c>
      <c r="J12712">
        <v>68460</v>
      </c>
      <c r="K12712" t="s">
        <v>3104</v>
      </c>
      <c r="L12712">
        <v>59</v>
      </c>
      <c r="M12712">
        <v>60</v>
      </c>
      <c r="N12712" t="s">
        <v>3699</v>
      </c>
    </row>
    <row r="12713" spans="1:14" x14ac:dyDescent="0.2">
      <c r="A12713" t="s">
        <v>18472</v>
      </c>
      <c r="B12713">
        <v>29100</v>
      </c>
      <c r="C12713">
        <v>33240</v>
      </c>
      <c r="D12713">
        <v>37380</v>
      </c>
      <c r="E12713">
        <v>41520</v>
      </c>
      <c r="F12713">
        <v>44880</v>
      </c>
      <c r="G12713">
        <v>48180</v>
      </c>
      <c r="H12713">
        <v>51540</v>
      </c>
      <c r="I12713">
        <v>54840</v>
      </c>
      <c r="J12713">
        <v>58140</v>
      </c>
      <c r="K12713" t="s">
        <v>3104</v>
      </c>
      <c r="L12713">
        <v>61</v>
      </c>
      <c r="M12713">
        <v>60</v>
      </c>
      <c r="N12713" t="s">
        <v>3700</v>
      </c>
    </row>
    <row r="12714" spans="1:14" x14ac:dyDescent="0.2">
      <c r="A12714" t="s">
        <v>18473</v>
      </c>
      <c r="B12714">
        <v>42480</v>
      </c>
      <c r="C12714">
        <v>48540</v>
      </c>
      <c r="D12714">
        <v>54600</v>
      </c>
      <c r="E12714">
        <v>60660</v>
      </c>
      <c r="F12714">
        <v>65520</v>
      </c>
      <c r="G12714">
        <v>70380</v>
      </c>
      <c r="H12714">
        <v>75240</v>
      </c>
      <c r="I12714">
        <v>80100</v>
      </c>
      <c r="J12714">
        <v>84960</v>
      </c>
      <c r="K12714" t="s">
        <v>3104</v>
      </c>
      <c r="L12714">
        <v>63</v>
      </c>
      <c r="M12714">
        <v>60</v>
      </c>
      <c r="N12714" t="s">
        <v>3701</v>
      </c>
    </row>
    <row r="12715" spans="1:14" x14ac:dyDescent="0.2">
      <c r="A12715" t="s">
        <v>18474</v>
      </c>
      <c r="B12715">
        <v>29760</v>
      </c>
      <c r="C12715">
        <v>34020</v>
      </c>
      <c r="D12715">
        <v>38280</v>
      </c>
      <c r="E12715">
        <v>42480</v>
      </c>
      <c r="F12715">
        <v>45900</v>
      </c>
      <c r="G12715">
        <v>49320</v>
      </c>
      <c r="H12715">
        <v>52680</v>
      </c>
      <c r="I12715">
        <v>56100</v>
      </c>
      <c r="J12715">
        <v>59520</v>
      </c>
      <c r="K12715" t="s">
        <v>3104</v>
      </c>
      <c r="L12715">
        <v>65</v>
      </c>
      <c r="M12715">
        <v>60</v>
      </c>
      <c r="N12715" t="s">
        <v>3702</v>
      </c>
    </row>
    <row r="12716" spans="1:14" x14ac:dyDescent="0.2">
      <c r="A12716" t="s">
        <v>18475</v>
      </c>
      <c r="B12716">
        <v>34260</v>
      </c>
      <c r="C12716">
        <v>39120</v>
      </c>
      <c r="D12716">
        <v>44040</v>
      </c>
      <c r="E12716">
        <v>48900</v>
      </c>
      <c r="F12716">
        <v>52860</v>
      </c>
      <c r="G12716">
        <v>56760</v>
      </c>
      <c r="H12716">
        <v>60660</v>
      </c>
      <c r="I12716">
        <v>64560</v>
      </c>
      <c r="J12716">
        <v>68460</v>
      </c>
      <c r="K12716" t="s">
        <v>3104</v>
      </c>
      <c r="L12716">
        <v>67</v>
      </c>
      <c r="M12716">
        <v>60</v>
      </c>
      <c r="N12716" t="s">
        <v>2968</v>
      </c>
    </row>
    <row r="12717" spans="1:14" x14ac:dyDescent="0.2">
      <c r="A12717" t="s">
        <v>18476</v>
      </c>
      <c r="B12717">
        <v>47640</v>
      </c>
      <c r="C12717">
        <v>54420</v>
      </c>
      <c r="D12717">
        <v>61200</v>
      </c>
      <c r="E12717">
        <v>67980</v>
      </c>
      <c r="F12717">
        <v>73440</v>
      </c>
      <c r="G12717">
        <v>78900</v>
      </c>
      <c r="H12717">
        <v>84300</v>
      </c>
      <c r="I12717">
        <v>89760</v>
      </c>
      <c r="J12717">
        <v>95220</v>
      </c>
      <c r="K12717" t="s">
        <v>3104</v>
      </c>
      <c r="L12717">
        <v>69</v>
      </c>
      <c r="M12717">
        <v>60</v>
      </c>
      <c r="N12717" t="s">
        <v>3327</v>
      </c>
    </row>
    <row r="12718" spans="1:14" x14ac:dyDescent="0.2">
      <c r="A12718" t="s">
        <v>18477</v>
      </c>
      <c r="B12718">
        <v>41880</v>
      </c>
      <c r="C12718">
        <v>47880</v>
      </c>
      <c r="D12718">
        <v>53880</v>
      </c>
      <c r="E12718">
        <v>59820</v>
      </c>
      <c r="F12718">
        <v>64620</v>
      </c>
      <c r="G12718">
        <v>69420</v>
      </c>
      <c r="H12718">
        <v>74220</v>
      </c>
      <c r="I12718">
        <v>79020</v>
      </c>
      <c r="J12718">
        <v>83760</v>
      </c>
      <c r="K12718" t="s">
        <v>3104</v>
      </c>
      <c r="L12718">
        <v>71</v>
      </c>
      <c r="M12718">
        <v>60</v>
      </c>
      <c r="N12718" t="s">
        <v>3703</v>
      </c>
    </row>
    <row r="12719" spans="1:14" x14ac:dyDescent="0.2">
      <c r="A12719" t="s">
        <v>18478</v>
      </c>
      <c r="B12719">
        <v>30300</v>
      </c>
      <c r="C12719">
        <v>34620</v>
      </c>
      <c r="D12719">
        <v>38940</v>
      </c>
      <c r="E12719">
        <v>43260</v>
      </c>
      <c r="F12719">
        <v>46740</v>
      </c>
      <c r="G12719">
        <v>50220</v>
      </c>
      <c r="H12719">
        <v>53700</v>
      </c>
      <c r="I12719">
        <v>57120</v>
      </c>
      <c r="J12719">
        <v>60600</v>
      </c>
      <c r="K12719" t="s">
        <v>3104</v>
      </c>
      <c r="L12719">
        <v>73</v>
      </c>
      <c r="M12719">
        <v>60</v>
      </c>
      <c r="N12719" t="s">
        <v>2397</v>
      </c>
    </row>
    <row r="12720" spans="1:14" x14ac:dyDescent="0.2">
      <c r="A12720" t="s">
        <v>18479</v>
      </c>
      <c r="B12720">
        <v>29100</v>
      </c>
      <c r="C12720">
        <v>33240</v>
      </c>
      <c r="D12720">
        <v>37380</v>
      </c>
      <c r="E12720">
        <v>41520</v>
      </c>
      <c r="F12720">
        <v>44880</v>
      </c>
      <c r="G12720">
        <v>48180</v>
      </c>
      <c r="H12720">
        <v>51540</v>
      </c>
      <c r="I12720">
        <v>54840</v>
      </c>
      <c r="J12720">
        <v>58140</v>
      </c>
      <c r="K12720" t="s">
        <v>3104</v>
      </c>
      <c r="L12720">
        <v>75</v>
      </c>
      <c r="M12720">
        <v>60</v>
      </c>
      <c r="N12720" t="s">
        <v>3426</v>
      </c>
    </row>
    <row r="12721" spans="1:14" x14ac:dyDescent="0.2">
      <c r="A12721" t="s">
        <v>18480</v>
      </c>
      <c r="B12721">
        <v>33300</v>
      </c>
      <c r="C12721">
        <v>38040</v>
      </c>
      <c r="D12721">
        <v>42780</v>
      </c>
      <c r="E12721">
        <v>47520</v>
      </c>
      <c r="F12721">
        <v>51360</v>
      </c>
      <c r="G12721">
        <v>55140</v>
      </c>
      <c r="H12721">
        <v>58980</v>
      </c>
      <c r="I12721">
        <v>62760</v>
      </c>
      <c r="J12721">
        <v>66540</v>
      </c>
      <c r="K12721" t="s">
        <v>3104</v>
      </c>
      <c r="L12721">
        <v>77</v>
      </c>
      <c r="M12721">
        <v>60</v>
      </c>
      <c r="N12721" t="s">
        <v>2398</v>
      </c>
    </row>
    <row r="12722" spans="1:14" x14ac:dyDescent="0.2">
      <c r="A12722" t="s">
        <v>18481</v>
      </c>
      <c r="B12722">
        <v>29100</v>
      </c>
      <c r="C12722">
        <v>33240</v>
      </c>
      <c r="D12722">
        <v>37380</v>
      </c>
      <c r="E12722">
        <v>41520</v>
      </c>
      <c r="F12722">
        <v>44880</v>
      </c>
      <c r="G12722">
        <v>48180</v>
      </c>
      <c r="H12722">
        <v>51540</v>
      </c>
      <c r="I12722">
        <v>54840</v>
      </c>
      <c r="J12722">
        <v>58140</v>
      </c>
      <c r="K12722" t="s">
        <v>3104</v>
      </c>
      <c r="L12722">
        <v>79</v>
      </c>
      <c r="M12722">
        <v>60</v>
      </c>
      <c r="N12722" t="s">
        <v>3329</v>
      </c>
    </row>
    <row r="12723" spans="1:14" x14ac:dyDescent="0.2">
      <c r="A12723" t="s">
        <v>18482</v>
      </c>
      <c r="B12723">
        <v>32520</v>
      </c>
      <c r="C12723">
        <v>37140</v>
      </c>
      <c r="D12723">
        <v>41760</v>
      </c>
      <c r="E12723">
        <v>46380</v>
      </c>
      <c r="F12723">
        <v>50100</v>
      </c>
      <c r="G12723">
        <v>53820</v>
      </c>
      <c r="H12723">
        <v>57540</v>
      </c>
      <c r="I12723">
        <v>61260</v>
      </c>
      <c r="J12723">
        <v>64980</v>
      </c>
      <c r="K12723" t="s">
        <v>3104</v>
      </c>
      <c r="L12723">
        <v>81</v>
      </c>
      <c r="M12723">
        <v>60</v>
      </c>
      <c r="N12723" t="s">
        <v>2399</v>
      </c>
    </row>
    <row r="12724" spans="1:14" x14ac:dyDescent="0.2">
      <c r="A12724" t="s">
        <v>18483</v>
      </c>
      <c r="B12724">
        <v>29100</v>
      </c>
      <c r="C12724">
        <v>33240</v>
      </c>
      <c r="D12724">
        <v>37380</v>
      </c>
      <c r="E12724">
        <v>41520</v>
      </c>
      <c r="F12724">
        <v>44880</v>
      </c>
      <c r="G12724">
        <v>48180</v>
      </c>
      <c r="H12724">
        <v>51540</v>
      </c>
      <c r="I12724">
        <v>54840</v>
      </c>
      <c r="J12724">
        <v>58140</v>
      </c>
      <c r="K12724" t="s">
        <v>3104</v>
      </c>
      <c r="L12724">
        <v>83</v>
      </c>
      <c r="M12724">
        <v>60</v>
      </c>
      <c r="N12724" t="s">
        <v>2400</v>
      </c>
    </row>
    <row r="12725" spans="1:14" x14ac:dyDescent="0.2">
      <c r="A12725" t="s">
        <v>18484</v>
      </c>
      <c r="B12725">
        <v>31320</v>
      </c>
      <c r="C12725">
        <v>35760</v>
      </c>
      <c r="D12725">
        <v>40260</v>
      </c>
      <c r="E12725">
        <v>44700</v>
      </c>
      <c r="F12725">
        <v>48300</v>
      </c>
      <c r="G12725">
        <v>51900</v>
      </c>
      <c r="H12725">
        <v>55440</v>
      </c>
      <c r="I12725">
        <v>59040</v>
      </c>
      <c r="J12725">
        <v>62580</v>
      </c>
      <c r="K12725" t="s">
        <v>3104</v>
      </c>
      <c r="L12725">
        <v>85</v>
      </c>
      <c r="M12725">
        <v>60</v>
      </c>
      <c r="N12725" t="s">
        <v>2401</v>
      </c>
    </row>
    <row r="12726" spans="1:14" x14ac:dyDescent="0.2">
      <c r="A12726" t="s">
        <v>18485</v>
      </c>
      <c r="B12726">
        <v>31500</v>
      </c>
      <c r="C12726">
        <v>36000</v>
      </c>
      <c r="D12726">
        <v>40500</v>
      </c>
      <c r="E12726">
        <v>45000</v>
      </c>
      <c r="F12726">
        <v>48600</v>
      </c>
      <c r="G12726">
        <v>52200</v>
      </c>
      <c r="H12726">
        <v>55800</v>
      </c>
      <c r="I12726">
        <v>59400</v>
      </c>
      <c r="J12726">
        <v>63000</v>
      </c>
      <c r="K12726" t="s">
        <v>3104</v>
      </c>
      <c r="L12726">
        <v>87</v>
      </c>
      <c r="M12726">
        <v>60</v>
      </c>
      <c r="N12726" t="s">
        <v>2402</v>
      </c>
    </row>
    <row r="12727" spans="1:14" x14ac:dyDescent="0.2">
      <c r="A12727" t="s">
        <v>18486</v>
      </c>
      <c r="B12727">
        <v>35700</v>
      </c>
      <c r="C12727">
        <v>40800</v>
      </c>
      <c r="D12727">
        <v>45900</v>
      </c>
      <c r="E12727">
        <v>51000</v>
      </c>
      <c r="F12727">
        <v>55080</v>
      </c>
      <c r="G12727">
        <v>59160</v>
      </c>
      <c r="H12727">
        <v>63240</v>
      </c>
      <c r="I12727">
        <v>67320</v>
      </c>
      <c r="J12727">
        <v>71400</v>
      </c>
      <c r="K12727" t="s">
        <v>3104</v>
      </c>
      <c r="L12727">
        <v>89</v>
      </c>
      <c r="M12727">
        <v>60</v>
      </c>
      <c r="N12727" t="s">
        <v>4108</v>
      </c>
    </row>
    <row r="12728" spans="1:14" x14ac:dyDescent="0.2">
      <c r="A12728" t="s">
        <v>18487</v>
      </c>
      <c r="B12728">
        <v>29100</v>
      </c>
      <c r="C12728">
        <v>33240</v>
      </c>
      <c r="D12728">
        <v>37380</v>
      </c>
      <c r="E12728">
        <v>41520</v>
      </c>
      <c r="F12728">
        <v>44880</v>
      </c>
      <c r="G12728">
        <v>48180</v>
      </c>
      <c r="H12728">
        <v>51540</v>
      </c>
      <c r="I12728">
        <v>54840</v>
      </c>
      <c r="J12728">
        <v>58140</v>
      </c>
      <c r="K12728" t="s">
        <v>3104</v>
      </c>
      <c r="L12728">
        <v>91</v>
      </c>
      <c r="M12728">
        <v>60</v>
      </c>
      <c r="N12728" t="s">
        <v>2403</v>
      </c>
    </row>
    <row r="12729" spans="1:14" x14ac:dyDescent="0.2">
      <c r="A12729" t="s">
        <v>18488</v>
      </c>
      <c r="B12729">
        <v>29100</v>
      </c>
      <c r="C12729">
        <v>33240</v>
      </c>
      <c r="D12729">
        <v>37380</v>
      </c>
      <c r="E12729">
        <v>41520</v>
      </c>
      <c r="F12729">
        <v>44880</v>
      </c>
      <c r="G12729">
        <v>48180</v>
      </c>
      <c r="H12729">
        <v>51540</v>
      </c>
      <c r="I12729">
        <v>54840</v>
      </c>
      <c r="J12729">
        <v>58140</v>
      </c>
      <c r="K12729" t="s">
        <v>3104</v>
      </c>
      <c r="L12729">
        <v>93</v>
      </c>
      <c r="M12729">
        <v>60</v>
      </c>
      <c r="N12729" t="s">
        <v>2404</v>
      </c>
    </row>
    <row r="12730" spans="1:14" x14ac:dyDescent="0.2">
      <c r="A12730" t="s">
        <v>18489</v>
      </c>
      <c r="B12730">
        <v>29100</v>
      </c>
      <c r="C12730">
        <v>33240</v>
      </c>
      <c r="D12730">
        <v>37380</v>
      </c>
      <c r="E12730">
        <v>41520</v>
      </c>
      <c r="F12730">
        <v>44880</v>
      </c>
      <c r="G12730">
        <v>48180</v>
      </c>
      <c r="H12730">
        <v>51540</v>
      </c>
      <c r="I12730">
        <v>54840</v>
      </c>
      <c r="J12730">
        <v>58140</v>
      </c>
      <c r="K12730" t="s">
        <v>3104</v>
      </c>
      <c r="L12730">
        <v>95</v>
      </c>
      <c r="M12730">
        <v>60</v>
      </c>
      <c r="N12730" t="s">
        <v>2405</v>
      </c>
    </row>
    <row r="12731" spans="1:14" x14ac:dyDescent="0.2">
      <c r="A12731" t="s">
        <v>18490</v>
      </c>
      <c r="B12731">
        <v>34680</v>
      </c>
      <c r="C12731">
        <v>39600</v>
      </c>
      <c r="D12731">
        <v>44580</v>
      </c>
      <c r="E12731">
        <v>49500</v>
      </c>
      <c r="F12731">
        <v>53460</v>
      </c>
      <c r="G12731">
        <v>57420</v>
      </c>
      <c r="H12731">
        <v>61380</v>
      </c>
      <c r="I12731">
        <v>65340</v>
      </c>
      <c r="J12731">
        <v>69300</v>
      </c>
      <c r="K12731" t="s">
        <v>3104</v>
      </c>
      <c r="L12731">
        <v>97</v>
      </c>
      <c r="M12731">
        <v>60</v>
      </c>
      <c r="N12731" t="s">
        <v>2406</v>
      </c>
    </row>
    <row r="12732" spans="1:14" x14ac:dyDescent="0.2">
      <c r="A12732" t="s">
        <v>18491</v>
      </c>
      <c r="B12732">
        <v>30600</v>
      </c>
      <c r="C12732">
        <v>34980</v>
      </c>
      <c r="D12732">
        <v>39360</v>
      </c>
      <c r="E12732">
        <v>43680</v>
      </c>
      <c r="F12732">
        <v>47220</v>
      </c>
      <c r="G12732">
        <v>50700</v>
      </c>
      <c r="H12732">
        <v>54180</v>
      </c>
      <c r="I12732">
        <v>57660</v>
      </c>
      <c r="J12732">
        <v>61200</v>
      </c>
      <c r="K12732" t="s">
        <v>3104</v>
      </c>
      <c r="L12732">
        <v>99</v>
      </c>
      <c r="M12732">
        <v>60</v>
      </c>
      <c r="N12732" t="s">
        <v>3333</v>
      </c>
    </row>
    <row r="12733" spans="1:14" x14ac:dyDescent="0.2">
      <c r="A12733" t="s">
        <v>18492</v>
      </c>
      <c r="B12733">
        <v>47640</v>
      </c>
      <c r="C12733">
        <v>54420</v>
      </c>
      <c r="D12733">
        <v>61200</v>
      </c>
      <c r="E12733">
        <v>67980</v>
      </c>
      <c r="F12733">
        <v>73440</v>
      </c>
      <c r="G12733">
        <v>78900</v>
      </c>
      <c r="H12733">
        <v>84300</v>
      </c>
      <c r="I12733">
        <v>89760</v>
      </c>
      <c r="J12733">
        <v>95220</v>
      </c>
      <c r="K12733" t="s">
        <v>3104</v>
      </c>
      <c r="L12733">
        <v>101</v>
      </c>
      <c r="M12733">
        <v>60</v>
      </c>
      <c r="N12733" t="s">
        <v>2407</v>
      </c>
    </row>
    <row r="12734" spans="1:14" x14ac:dyDescent="0.2">
      <c r="A12734" t="s">
        <v>18493</v>
      </c>
      <c r="B12734">
        <v>29100</v>
      </c>
      <c r="C12734">
        <v>33240</v>
      </c>
      <c r="D12734">
        <v>37380</v>
      </c>
      <c r="E12734">
        <v>41520</v>
      </c>
      <c r="F12734">
        <v>44880</v>
      </c>
      <c r="G12734">
        <v>48180</v>
      </c>
      <c r="H12734">
        <v>51540</v>
      </c>
      <c r="I12734">
        <v>54840</v>
      </c>
      <c r="J12734">
        <v>58140</v>
      </c>
      <c r="K12734" t="s">
        <v>3104</v>
      </c>
      <c r="L12734">
        <v>103</v>
      </c>
      <c r="M12734">
        <v>60</v>
      </c>
      <c r="N12734" t="s">
        <v>3575</v>
      </c>
    </row>
    <row r="12735" spans="1:14" x14ac:dyDescent="0.2">
      <c r="A12735" t="s">
        <v>18494</v>
      </c>
      <c r="B12735">
        <v>29640</v>
      </c>
      <c r="C12735">
        <v>33840</v>
      </c>
      <c r="D12735">
        <v>38100</v>
      </c>
      <c r="E12735">
        <v>42300</v>
      </c>
      <c r="F12735">
        <v>45720</v>
      </c>
      <c r="G12735">
        <v>49080</v>
      </c>
      <c r="H12735">
        <v>52500</v>
      </c>
      <c r="I12735">
        <v>55860</v>
      </c>
      <c r="J12735">
        <v>59220</v>
      </c>
      <c r="K12735" t="s">
        <v>3104</v>
      </c>
      <c r="L12735">
        <v>105</v>
      </c>
      <c r="M12735">
        <v>60</v>
      </c>
      <c r="N12735" t="s">
        <v>3338</v>
      </c>
    </row>
    <row r="12736" spans="1:14" x14ac:dyDescent="0.2">
      <c r="A12736" t="s">
        <v>18495</v>
      </c>
      <c r="B12736">
        <v>29100</v>
      </c>
      <c r="C12736">
        <v>33240</v>
      </c>
      <c r="D12736">
        <v>37380</v>
      </c>
      <c r="E12736">
        <v>41520</v>
      </c>
      <c r="F12736">
        <v>44880</v>
      </c>
      <c r="G12736">
        <v>48180</v>
      </c>
      <c r="H12736">
        <v>51540</v>
      </c>
      <c r="I12736">
        <v>54840</v>
      </c>
      <c r="J12736">
        <v>58140</v>
      </c>
      <c r="K12736" t="s">
        <v>3104</v>
      </c>
      <c r="L12736">
        <v>107</v>
      </c>
      <c r="M12736">
        <v>60</v>
      </c>
      <c r="N12736" t="s">
        <v>2408</v>
      </c>
    </row>
    <row r="12737" spans="1:14" x14ac:dyDescent="0.2">
      <c r="A12737" t="s">
        <v>18496</v>
      </c>
      <c r="B12737">
        <v>34200</v>
      </c>
      <c r="C12737">
        <v>39060</v>
      </c>
      <c r="D12737">
        <v>43920</v>
      </c>
      <c r="E12737">
        <v>48780</v>
      </c>
      <c r="F12737">
        <v>52740</v>
      </c>
      <c r="G12737">
        <v>56640</v>
      </c>
      <c r="H12737">
        <v>60540</v>
      </c>
      <c r="I12737">
        <v>64440</v>
      </c>
      <c r="J12737">
        <v>68340</v>
      </c>
      <c r="K12737" t="s">
        <v>3104</v>
      </c>
      <c r="L12737">
        <v>109</v>
      </c>
      <c r="M12737">
        <v>60</v>
      </c>
      <c r="N12737" t="s">
        <v>3394</v>
      </c>
    </row>
    <row r="12738" spans="1:14" x14ac:dyDescent="0.2">
      <c r="A12738" t="s">
        <v>18497</v>
      </c>
      <c r="B12738">
        <v>29100</v>
      </c>
      <c r="C12738">
        <v>33240</v>
      </c>
      <c r="D12738">
        <v>37380</v>
      </c>
      <c r="E12738">
        <v>41520</v>
      </c>
      <c r="F12738">
        <v>44880</v>
      </c>
      <c r="G12738">
        <v>48180</v>
      </c>
      <c r="H12738">
        <v>51540</v>
      </c>
      <c r="I12738">
        <v>54840</v>
      </c>
      <c r="J12738">
        <v>58140</v>
      </c>
      <c r="K12738" t="s">
        <v>3104</v>
      </c>
      <c r="L12738">
        <v>111</v>
      </c>
      <c r="M12738">
        <v>60</v>
      </c>
      <c r="N12738" t="s">
        <v>2409</v>
      </c>
    </row>
    <row r="12739" spans="1:14" x14ac:dyDescent="0.2">
      <c r="A12739" t="s">
        <v>18498</v>
      </c>
      <c r="B12739">
        <v>29100</v>
      </c>
      <c r="C12739">
        <v>33240</v>
      </c>
      <c r="D12739">
        <v>37380</v>
      </c>
      <c r="E12739">
        <v>41520</v>
      </c>
      <c r="F12739">
        <v>44880</v>
      </c>
      <c r="G12739">
        <v>48180</v>
      </c>
      <c r="H12739">
        <v>51540</v>
      </c>
      <c r="I12739">
        <v>54840</v>
      </c>
      <c r="J12739">
        <v>58140</v>
      </c>
      <c r="K12739" t="s">
        <v>3104</v>
      </c>
      <c r="L12739">
        <v>113</v>
      </c>
      <c r="M12739">
        <v>60</v>
      </c>
      <c r="N12739" t="s">
        <v>3341</v>
      </c>
    </row>
    <row r="12740" spans="1:14" x14ac:dyDescent="0.2">
      <c r="A12740" t="s">
        <v>18499</v>
      </c>
      <c r="B12740">
        <v>35700</v>
      </c>
      <c r="C12740">
        <v>40800</v>
      </c>
      <c r="D12740">
        <v>45900</v>
      </c>
      <c r="E12740">
        <v>51000</v>
      </c>
      <c r="F12740">
        <v>55080</v>
      </c>
      <c r="G12740">
        <v>59160</v>
      </c>
      <c r="H12740">
        <v>63240</v>
      </c>
      <c r="I12740">
        <v>67320</v>
      </c>
      <c r="J12740">
        <v>71400</v>
      </c>
      <c r="K12740" t="s">
        <v>3104</v>
      </c>
      <c r="L12740">
        <v>115</v>
      </c>
      <c r="M12740">
        <v>60</v>
      </c>
      <c r="N12740" t="s">
        <v>3342</v>
      </c>
    </row>
    <row r="12741" spans="1:14" x14ac:dyDescent="0.2">
      <c r="A12741" t="s">
        <v>18500</v>
      </c>
      <c r="B12741">
        <v>29100</v>
      </c>
      <c r="C12741">
        <v>33240</v>
      </c>
      <c r="D12741">
        <v>37380</v>
      </c>
      <c r="E12741">
        <v>41520</v>
      </c>
      <c r="F12741">
        <v>44880</v>
      </c>
      <c r="G12741">
        <v>48180</v>
      </c>
      <c r="H12741">
        <v>51540</v>
      </c>
      <c r="I12741">
        <v>54840</v>
      </c>
      <c r="J12741">
        <v>58140</v>
      </c>
      <c r="K12741" t="s">
        <v>3104</v>
      </c>
      <c r="L12741">
        <v>117</v>
      </c>
      <c r="M12741">
        <v>60</v>
      </c>
      <c r="N12741" t="s">
        <v>4249</v>
      </c>
    </row>
    <row r="12742" spans="1:14" x14ac:dyDescent="0.2">
      <c r="A12742" t="s">
        <v>18501</v>
      </c>
      <c r="B12742">
        <v>41880</v>
      </c>
      <c r="C12742">
        <v>47880</v>
      </c>
      <c r="D12742">
        <v>53880</v>
      </c>
      <c r="E12742">
        <v>59820</v>
      </c>
      <c r="F12742">
        <v>64620</v>
      </c>
      <c r="G12742">
        <v>69420</v>
      </c>
      <c r="H12742">
        <v>74220</v>
      </c>
      <c r="I12742">
        <v>79020</v>
      </c>
      <c r="J12742">
        <v>83760</v>
      </c>
      <c r="K12742" t="s">
        <v>3104</v>
      </c>
      <c r="L12742">
        <v>119</v>
      </c>
      <c r="M12742">
        <v>60</v>
      </c>
      <c r="N12742" t="s">
        <v>2410</v>
      </c>
    </row>
    <row r="12743" spans="1:14" x14ac:dyDescent="0.2">
      <c r="A12743" t="s">
        <v>18502</v>
      </c>
      <c r="B12743">
        <v>29460</v>
      </c>
      <c r="C12743">
        <v>33660</v>
      </c>
      <c r="D12743">
        <v>37860</v>
      </c>
      <c r="E12743">
        <v>42060</v>
      </c>
      <c r="F12743">
        <v>45480</v>
      </c>
      <c r="G12743">
        <v>48840</v>
      </c>
      <c r="H12743">
        <v>52200</v>
      </c>
      <c r="I12743">
        <v>55560</v>
      </c>
      <c r="J12743">
        <v>58920</v>
      </c>
      <c r="K12743" t="s">
        <v>3104</v>
      </c>
      <c r="L12743">
        <v>121</v>
      </c>
      <c r="M12743">
        <v>60</v>
      </c>
      <c r="N12743" t="s">
        <v>3583</v>
      </c>
    </row>
    <row r="12744" spans="1:14" x14ac:dyDescent="0.2">
      <c r="A12744" t="s">
        <v>18503</v>
      </c>
      <c r="B12744">
        <v>29100</v>
      </c>
      <c r="C12744">
        <v>33240</v>
      </c>
      <c r="D12744">
        <v>37380</v>
      </c>
      <c r="E12744">
        <v>41520</v>
      </c>
      <c r="F12744">
        <v>44880</v>
      </c>
      <c r="G12744">
        <v>48180</v>
      </c>
      <c r="H12744">
        <v>51540</v>
      </c>
      <c r="I12744">
        <v>54840</v>
      </c>
      <c r="J12744">
        <v>58140</v>
      </c>
      <c r="K12744" t="s">
        <v>3104</v>
      </c>
      <c r="L12744">
        <v>123</v>
      </c>
      <c r="M12744">
        <v>60</v>
      </c>
      <c r="N12744" t="s">
        <v>3348</v>
      </c>
    </row>
    <row r="12745" spans="1:14" x14ac:dyDescent="0.2">
      <c r="A12745" t="s">
        <v>18504</v>
      </c>
      <c r="B12745">
        <v>38040</v>
      </c>
      <c r="C12745">
        <v>43440</v>
      </c>
      <c r="D12745">
        <v>48900</v>
      </c>
      <c r="E12745">
        <v>54300</v>
      </c>
      <c r="F12745">
        <v>58680</v>
      </c>
      <c r="G12745">
        <v>63000</v>
      </c>
      <c r="H12745">
        <v>67380</v>
      </c>
      <c r="I12745">
        <v>71700</v>
      </c>
      <c r="J12745">
        <v>76020</v>
      </c>
      <c r="K12745" t="s">
        <v>3104</v>
      </c>
      <c r="L12745">
        <v>125</v>
      </c>
      <c r="M12745">
        <v>60</v>
      </c>
      <c r="N12745" t="s">
        <v>2411</v>
      </c>
    </row>
    <row r="12746" spans="1:14" x14ac:dyDescent="0.2">
      <c r="A12746" t="s">
        <v>18505</v>
      </c>
      <c r="B12746">
        <v>29760</v>
      </c>
      <c r="C12746">
        <v>34020</v>
      </c>
      <c r="D12746">
        <v>38280</v>
      </c>
      <c r="E12746">
        <v>42480</v>
      </c>
      <c r="F12746">
        <v>45900</v>
      </c>
      <c r="G12746">
        <v>49320</v>
      </c>
      <c r="H12746">
        <v>52680</v>
      </c>
      <c r="I12746">
        <v>56100</v>
      </c>
      <c r="J12746">
        <v>59520</v>
      </c>
      <c r="K12746" t="s">
        <v>3104</v>
      </c>
      <c r="L12746">
        <v>127</v>
      </c>
      <c r="M12746">
        <v>60</v>
      </c>
      <c r="N12746" t="s">
        <v>2412</v>
      </c>
    </row>
    <row r="12747" spans="1:14" x14ac:dyDescent="0.2">
      <c r="A12747" t="s">
        <v>18506</v>
      </c>
      <c r="B12747">
        <v>37920</v>
      </c>
      <c r="C12747">
        <v>43320</v>
      </c>
      <c r="D12747">
        <v>48720</v>
      </c>
      <c r="E12747">
        <v>54120</v>
      </c>
      <c r="F12747">
        <v>58500</v>
      </c>
      <c r="G12747">
        <v>62820</v>
      </c>
      <c r="H12747">
        <v>67140</v>
      </c>
      <c r="I12747">
        <v>71460</v>
      </c>
      <c r="J12747">
        <v>75780</v>
      </c>
      <c r="K12747" t="s">
        <v>3104</v>
      </c>
      <c r="L12747">
        <v>129</v>
      </c>
      <c r="M12747">
        <v>60</v>
      </c>
      <c r="N12747" t="s">
        <v>2413</v>
      </c>
    </row>
    <row r="12748" spans="1:14" x14ac:dyDescent="0.2">
      <c r="A12748" t="s">
        <v>18507</v>
      </c>
      <c r="B12748">
        <v>29100</v>
      </c>
      <c r="C12748">
        <v>33240</v>
      </c>
      <c r="D12748">
        <v>37380</v>
      </c>
      <c r="E12748">
        <v>41520</v>
      </c>
      <c r="F12748">
        <v>44880</v>
      </c>
      <c r="G12748">
        <v>48180</v>
      </c>
      <c r="H12748">
        <v>51540</v>
      </c>
      <c r="I12748">
        <v>54840</v>
      </c>
      <c r="J12748">
        <v>58140</v>
      </c>
      <c r="K12748" t="s">
        <v>3104</v>
      </c>
      <c r="L12748">
        <v>131</v>
      </c>
      <c r="M12748">
        <v>60</v>
      </c>
      <c r="N12748" t="s">
        <v>2414</v>
      </c>
    </row>
    <row r="12749" spans="1:14" x14ac:dyDescent="0.2">
      <c r="A12749" t="s">
        <v>18508</v>
      </c>
      <c r="B12749">
        <v>29580</v>
      </c>
      <c r="C12749">
        <v>33780</v>
      </c>
      <c r="D12749">
        <v>37980</v>
      </c>
      <c r="E12749">
        <v>42180</v>
      </c>
      <c r="F12749">
        <v>45600</v>
      </c>
      <c r="G12749">
        <v>48960</v>
      </c>
      <c r="H12749">
        <v>52320</v>
      </c>
      <c r="I12749">
        <v>55680</v>
      </c>
      <c r="J12749">
        <v>59100</v>
      </c>
      <c r="K12749" t="s">
        <v>3104</v>
      </c>
      <c r="L12749">
        <v>133</v>
      </c>
      <c r="M12749">
        <v>60</v>
      </c>
      <c r="N12749" t="s">
        <v>2415</v>
      </c>
    </row>
    <row r="12750" spans="1:14" x14ac:dyDescent="0.2">
      <c r="A12750" t="s">
        <v>18509</v>
      </c>
      <c r="B12750">
        <v>42480</v>
      </c>
      <c r="C12750">
        <v>48540</v>
      </c>
      <c r="D12750">
        <v>54600</v>
      </c>
      <c r="E12750">
        <v>60660</v>
      </c>
      <c r="F12750">
        <v>65520</v>
      </c>
      <c r="G12750">
        <v>70380</v>
      </c>
      <c r="H12750">
        <v>75240</v>
      </c>
      <c r="I12750">
        <v>80100</v>
      </c>
      <c r="J12750">
        <v>84960</v>
      </c>
      <c r="K12750" t="s">
        <v>3104</v>
      </c>
      <c r="L12750">
        <v>135</v>
      </c>
      <c r="M12750">
        <v>60</v>
      </c>
      <c r="N12750" t="s">
        <v>3719</v>
      </c>
    </row>
    <row r="12751" spans="1:14" x14ac:dyDescent="0.2">
      <c r="A12751" t="s">
        <v>18510</v>
      </c>
      <c r="B12751">
        <v>30240</v>
      </c>
      <c r="C12751">
        <v>34560</v>
      </c>
      <c r="D12751">
        <v>38880</v>
      </c>
      <c r="E12751">
        <v>43140</v>
      </c>
      <c r="F12751">
        <v>46620</v>
      </c>
      <c r="G12751">
        <v>50100</v>
      </c>
      <c r="H12751">
        <v>53520</v>
      </c>
      <c r="I12751">
        <v>57000</v>
      </c>
      <c r="J12751">
        <v>60420</v>
      </c>
      <c r="K12751" t="s">
        <v>3104</v>
      </c>
      <c r="L12751">
        <v>137</v>
      </c>
      <c r="M12751">
        <v>60</v>
      </c>
      <c r="N12751" t="s">
        <v>2416</v>
      </c>
    </row>
    <row r="12752" spans="1:14" x14ac:dyDescent="0.2">
      <c r="A12752" t="s">
        <v>18511</v>
      </c>
      <c r="B12752">
        <v>32100</v>
      </c>
      <c r="C12752">
        <v>36660</v>
      </c>
      <c r="D12752">
        <v>41220</v>
      </c>
      <c r="E12752">
        <v>45780</v>
      </c>
      <c r="F12752">
        <v>49500</v>
      </c>
      <c r="G12752">
        <v>53160</v>
      </c>
      <c r="H12752">
        <v>56820</v>
      </c>
      <c r="I12752">
        <v>60480</v>
      </c>
      <c r="J12752">
        <v>64140</v>
      </c>
      <c r="K12752" t="s">
        <v>3104</v>
      </c>
      <c r="L12752">
        <v>139</v>
      </c>
      <c r="M12752">
        <v>60</v>
      </c>
      <c r="N12752" t="s">
        <v>2417</v>
      </c>
    </row>
    <row r="12753" spans="1:14" x14ac:dyDescent="0.2">
      <c r="A12753" t="s">
        <v>18512</v>
      </c>
      <c r="B12753">
        <v>34860</v>
      </c>
      <c r="C12753">
        <v>39840</v>
      </c>
      <c r="D12753">
        <v>44820</v>
      </c>
      <c r="E12753">
        <v>49800</v>
      </c>
      <c r="F12753">
        <v>53820</v>
      </c>
      <c r="G12753">
        <v>57780</v>
      </c>
      <c r="H12753">
        <v>61800</v>
      </c>
      <c r="I12753">
        <v>65760</v>
      </c>
      <c r="J12753">
        <v>69720</v>
      </c>
      <c r="K12753" t="s">
        <v>3104</v>
      </c>
      <c r="L12753">
        <v>141</v>
      </c>
      <c r="M12753">
        <v>60</v>
      </c>
      <c r="N12753" t="s">
        <v>2418</v>
      </c>
    </row>
    <row r="12754" spans="1:14" x14ac:dyDescent="0.2">
      <c r="A12754" t="s">
        <v>18513</v>
      </c>
      <c r="B12754">
        <v>29100</v>
      </c>
      <c r="C12754">
        <v>33240</v>
      </c>
      <c r="D12754">
        <v>37380</v>
      </c>
      <c r="E12754">
        <v>41520</v>
      </c>
      <c r="F12754">
        <v>44880</v>
      </c>
      <c r="G12754">
        <v>48180</v>
      </c>
      <c r="H12754">
        <v>51540</v>
      </c>
      <c r="I12754">
        <v>54840</v>
      </c>
      <c r="J12754">
        <v>58140</v>
      </c>
      <c r="K12754" t="s">
        <v>3104</v>
      </c>
      <c r="L12754">
        <v>143</v>
      </c>
      <c r="M12754">
        <v>60</v>
      </c>
      <c r="N12754" t="s">
        <v>2419</v>
      </c>
    </row>
    <row r="12755" spans="1:14" x14ac:dyDescent="0.2">
      <c r="A12755" t="s">
        <v>18514</v>
      </c>
      <c r="B12755">
        <v>31500</v>
      </c>
      <c r="C12755">
        <v>36000</v>
      </c>
      <c r="D12755">
        <v>40500</v>
      </c>
      <c r="E12755">
        <v>45000</v>
      </c>
      <c r="F12755">
        <v>48600</v>
      </c>
      <c r="G12755">
        <v>52200</v>
      </c>
      <c r="H12755">
        <v>55800</v>
      </c>
      <c r="I12755">
        <v>59400</v>
      </c>
      <c r="J12755">
        <v>63000</v>
      </c>
      <c r="K12755" t="s">
        <v>3104</v>
      </c>
      <c r="L12755">
        <v>145</v>
      </c>
      <c r="M12755">
        <v>60</v>
      </c>
      <c r="N12755" t="s">
        <v>2420</v>
      </c>
    </row>
    <row r="12756" spans="1:14" x14ac:dyDescent="0.2">
      <c r="A12756" t="s">
        <v>18515</v>
      </c>
      <c r="B12756">
        <v>31500</v>
      </c>
      <c r="C12756">
        <v>36000</v>
      </c>
      <c r="D12756">
        <v>40500</v>
      </c>
      <c r="E12756">
        <v>45000</v>
      </c>
      <c r="F12756">
        <v>48600</v>
      </c>
      <c r="G12756">
        <v>52200</v>
      </c>
      <c r="H12756">
        <v>55800</v>
      </c>
      <c r="I12756">
        <v>59400</v>
      </c>
      <c r="J12756">
        <v>63000</v>
      </c>
      <c r="K12756" t="s">
        <v>3104</v>
      </c>
      <c r="L12756">
        <v>147</v>
      </c>
      <c r="M12756">
        <v>60</v>
      </c>
      <c r="N12756" t="s">
        <v>2421</v>
      </c>
    </row>
    <row r="12757" spans="1:14" x14ac:dyDescent="0.2">
      <c r="A12757" t="s">
        <v>18516</v>
      </c>
      <c r="B12757">
        <v>29760</v>
      </c>
      <c r="C12757">
        <v>34020</v>
      </c>
      <c r="D12757">
        <v>38280</v>
      </c>
      <c r="E12757">
        <v>42480</v>
      </c>
      <c r="F12757">
        <v>45900</v>
      </c>
      <c r="G12757">
        <v>49320</v>
      </c>
      <c r="H12757">
        <v>52680</v>
      </c>
      <c r="I12757">
        <v>56100</v>
      </c>
      <c r="J12757">
        <v>59520</v>
      </c>
      <c r="K12757" t="s">
        <v>3104</v>
      </c>
      <c r="L12757">
        <v>149</v>
      </c>
      <c r="M12757">
        <v>60</v>
      </c>
      <c r="N12757" t="s">
        <v>3405</v>
      </c>
    </row>
    <row r="12758" spans="1:14" x14ac:dyDescent="0.2">
      <c r="A12758" t="s">
        <v>18517</v>
      </c>
      <c r="B12758">
        <v>32520</v>
      </c>
      <c r="C12758">
        <v>37140</v>
      </c>
      <c r="D12758">
        <v>41760</v>
      </c>
      <c r="E12758">
        <v>46380</v>
      </c>
      <c r="F12758">
        <v>50100</v>
      </c>
      <c r="G12758">
        <v>53820</v>
      </c>
      <c r="H12758">
        <v>57540</v>
      </c>
      <c r="I12758">
        <v>61260</v>
      </c>
      <c r="J12758">
        <v>64980</v>
      </c>
      <c r="K12758" t="s">
        <v>3104</v>
      </c>
      <c r="L12758">
        <v>151</v>
      </c>
      <c r="M12758">
        <v>60</v>
      </c>
      <c r="N12758" t="s">
        <v>3353</v>
      </c>
    </row>
    <row r="12759" spans="1:14" x14ac:dyDescent="0.2">
      <c r="A12759" t="s">
        <v>18518</v>
      </c>
      <c r="B12759">
        <v>29100</v>
      </c>
      <c r="C12759">
        <v>33240</v>
      </c>
      <c r="D12759">
        <v>37380</v>
      </c>
      <c r="E12759">
        <v>41520</v>
      </c>
      <c r="F12759">
        <v>44880</v>
      </c>
      <c r="G12759">
        <v>48180</v>
      </c>
      <c r="H12759">
        <v>51540</v>
      </c>
      <c r="I12759">
        <v>54840</v>
      </c>
      <c r="J12759">
        <v>58140</v>
      </c>
      <c r="K12759" t="s">
        <v>3104</v>
      </c>
      <c r="L12759">
        <v>153</v>
      </c>
      <c r="M12759">
        <v>60</v>
      </c>
      <c r="N12759" t="s">
        <v>3593</v>
      </c>
    </row>
    <row r="12760" spans="1:14" x14ac:dyDescent="0.2">
      <c r="A12760" t="s">
        <v>18519</v>
      </c>
      <c r="B12760">
        <v>29100</v>
      </c>
      <c r="C12760">
        <v>33240</v>
      </c>
      <c r="D12760">
        <v>37380</v>
      </c>
      <c r="E12760">
        <v>41520</v>
      </c>
      <c r="F12760">
        <v>44880</v>
      </c>
      <c r="G12760">
        <v>48180</v>
      </c>
      <c r="H12760">
        <v>51540</v>
      </c>
      <c r="I12760">
        <v>54840</v>
      </c>
      <c r="J12760">
        <v>58140</v>
      </c>
      <c r="K12760" t="s">
        <v>3104</v>
      </c>
      <c r="L12760">
        <v>155</v>
      </c>
      <c r="M12760">
        <v>60</v>
      </c>
      <c r="N12760" t="s">
        <v>2422</v>
      </c>
    </row>
    <row r="12761" spans="1:14" x14ac:dyDescent="0.2">
      <c r="A12761" t="s">
        <v>18520</v>
      </c>
      <c r="B12761">
        <v>29100</v>
      </c>
      <c r="C12761">
        <v>33240</v>
      </c>
      <c r="D12761">
        <v>37380</v>
      </c>
      <c r="E12761">
        <v>41520</v>
      </c>
      <c r="F12761">
        <v>44880</v>
      </c>
      <c r="G12761">
        <v>48180</v>
      </c>
      <c r="H12761">
        <v>51540</v>
      </c>
      <c r="I12761">
        <v>54840</v>
      </c>
      <c r="J12761">
        <v>58140</v>
      </c>
      <c r="K12761" t="s">
        <v>3104</v>
      </c>
      <c r="L12761">
        <v>157</v>
      </c>
      <c r="M12761">
        <v>60</v>
      </c>
      <c r="N12761" t="s">
        <v>2423</v>
      </c>
    </row>
    <row r="12762" spans="1:14" x14ac:dyDescent="0.2">
      <c r="A12762" t="s">
        <v>18521</v>
      </c>
      <c r="B12762">
        <v>31020</v>
      </c>
      <c r="C12762">
        <v>35460</v>
      </c>
      <c r="D12762">
        <v>39900</v>
      </c>
      <c r="E12762">
        <v>44280</v>
      </c>
      <c r="F12762">
        <v>47880</v>
      </c>
      <c r="G12762">
        <v>51420</v>
      </c>
      <c r="H12762">
        <v>54960</v>
      </c>
      <c r="I12762">
        <v>58500</v>
      </c>
      <c r="J12762">
        <v>62040</v>
      </c>
      <c r="K12762" t="s">
        <v>3104</v>
      </c>
      <c r="L12762">
        <v>159</v>
      </c>
      <c r="M12762">
        <v>60</v>
      </c>
      <c r="N12762" t="s">
        <v>2276</v>
      </c>
    </row>
    <row r="12763" spans="1:14" x14ac:dyDescent="0.2">
      <c r="A12763" t="s">
        <v>18522</v>
      </c>
      <c r="B12763">
        <v>29100</v>
      </c>
      <c r="C12763">
        <v>33240</v>
      </c>
      <c r="D12763">
        <v>37380</v>
      </c>
      <c r="E12763">
        <v>41520</v>
      </c>
      <c r="F12763">
        <v>44880</v>
      </c>
      <c r="G12763">
        <v>48180</v>
      </c>
      <c r="H12763">
        <v>51540</v>
      </c>
      <c r="I12763">
        <v>54840</v>
      </c>
      <c r="J12763">
        <v>58140</v>
      </c>
      <c r="K12763" t="s">
        <v>3104</v>
      </c>
      <c r="L12763">
        <v>161</v>
      </c>
      <c r="M12763">
        <v>60</v>
      </c>
      <c r="N12763" t="s">
        <v>2424</v>
      </c>
    </row>
    <row r="12764" spans="1:14" x14ac:dyDescent="0.2">
      <c r="A12764" t="s">
        <v>18523</v>
      </c>
      <c r="B12764">
        <v>29100</v>
      </c>
      <c r="C12764">
        <v>33240</v>
      </c>
      <c r="D12764">
        <v>37380</v>
      </c>
      <c r="E12764">
        <v>41520</v>
      </c>
      <c r="F12764">
        <v>44880</v>
      </c>
      <c r="G12764">
        <v>48180</v>
      </c>
      <c r="H12764">
        <v>51540</v>
      </c>
      <c r="I12764">
        <v>54840</v>
      </c>
      <c r="J12764">
        <v>58140</v>
      </c>
      <c r="K12764" t="s">
        <v>3104</v>
      </c>
      <c r="L12764">
        <v>163</v>
      </c>
      <c r="M12764">
        <v>60</v>
      </c>
      <c r="N12764" t="s">
        <v>2425</v>
      </c>
    </row>
    <row r="12765" spans="1:14" x14ac:dyDescent="0.2">
      <c r="A12765" t="s">
        <v>18524</v>
      </c>
      <c r="B12765">
        <v>29100</v>
      </c>
      <c r="C12765">
        <v>33240</v>
      </c>
      <c r="D12765">
        <v>37380</v>
      </c>
      <c r="E12765">
        <v>41520</v>
      </c>
      <c r="F12765">
        <v>44880</v>
      </c>
      <c r="G12765">
        <v>48180</v>
      </c>
      <c r="H12765">
        <v>51540</v>
      </c>
      <c r="I12765">
        <v>54840</v>
      </c>
      <c r="J12765">
        <v>58140</v>
      </c>
      <c r="K12765" t="s">
        <v>3104</v>
      </c>
      <c r="L12765">
        <v>165</v>
      </c>
      <c r="M12765">
        <v>60</v>
      </c>
      <c r="N12765" t="s">
        <v>3557</v>
      </c>
    </row>
    <row r="12766" spans="1:14" x14ac:dyDescent="0.2">
      <c r="A12766" t="s">
        <v>18525</v>
      </c>
      <c r="B12766">
        <v>30960</v>
      </c>
      <c r="C12766">
        <v>35340</v>
      </c>
      <c r="D12766">
        <v>39780</v>
      </c>
      <c r="E12766">
        <v>44160</v>
      </c>
      <c r="F12766">
        <v>47700</v>
      </c>
      <c r="G12766">
        <v>51240</v>
      </c>
      <c r="H12766">
        <v>54780</v>
      </c>
      <c r="I12766">
        <v>58320</v>
      </c>
      <c r="J12766">
        <v>61860</v>
      </c>
      <c r="K12766" t="s">
        <v>3104</v>
      </c>
      <c r="L12766">
        <v>167</v>
      </c>
      <c r="M12766">
        <v>60</v>
      </c>
      <c r="N12766" t="s">
        <v>2426</v>
      </c>
    </row>
    <row r="12767" spans="1:14" x14ac:dyDescent="0.2">
      <c r="A12767" t="s">
        <v>18526</v>
      </c>
      <c r="B12767">
        <v>34260</v>
      </c>
      <c r="C12767">
        <v>39120</v>
      </c>
      <c r="D12767">
        <v>44040</v>
      </c>
      <c r="E12767">
        <v>48900</v>
      </c>
      <c r="F12767">
        <v>52860</v>
      </c>
      <c r="G12767">
        <v>56760</v>
      </c>
      <c r="H12767">
        <v>60660</v>
      </c>
      <c r="I12767">
        <v>64560</v>
      </c>
      <c r="J12767">
        <v>68460</v>
      </c>
      <c r="K12767" t="s">
        <v>3104</v>
      </c>
      <c r="L12767">
        <v>169</v>
      </c>
      <c r="M12767">
        <v>60</v>
      </c>
      <c r="N12767" t="s">
        <v>2427</v>
      </c>
    </row>
    <row r="12768" spans="1:14" x14ac:dyDescent="0.2">
      <c r="A12768" t="s">
        <v>18527</v>
      </c>
      <c r="B12768">
        <v>29580</v>
      </c>
      <c r="C12768">
        <v>33840</v>
      </c>
      <c r="D12768">
        <v>38040</v>
      </c>
      <c r="E12768">
        <v>42240</v>
      </c>
      <c r="F12768">
        <v>45660</v>
      </c>
      <c r="G12768">
        <v>49020</v>
      </c>
      <c r="H12768">
        <v>52380</v>
      </c>
      <c r="I12768">
        <v>55800</v>
      </c>
      <c r="J12768">
        <v>59160</v>
      </c>
      <c r="K12768" t="s">
        <v>3104</v>
      </c>
      <c r="L12768">
        <v>171</v>
      </c>
      <c r="M12768">
        <v>60</v>
      </c>
      <c r="N12768" t="s">
        <v>2428</v>
      </c>
    </row>
    <row r="12769" spans="1:14" x14ac:dyDescent="0.2">
      <c r="A12769" t="s">
        <v>18528</v>
      </c>
      <c r="B12769">
        <v>29100</v>
      </c>
      <c r="C12769">
        <v>33240</v>
      </c>
      <c r="D12769">
        <v>37380</v>
      </c>
      <c r="E12769">
        <v>41520</v>
      </c>
      <c r="F12769">
        <v>44880</v>
      </c>
      <c r="G12769">
        <v>48180</v>
      </c>
      <c r="H12769">
        <v>51540</v>
      </c>
      <c r="I12769">
        <v>54840</v>
      </c>
      <c r="J12769">
        <v>58140</v>
      </c>
      <c r="K12769" t="s">
        <v>3104</v>
      </c>
      <c r="L12769">
        <v>173</v>
      </c>
      <c r="M12769">
        <v>60</v>
      </c>
      <c r="N12769" t="s">
        <v>2429</v>
      </c>
    </row>
    <row r="12770" spans="1:14" x14ac:dyDescent="0.2">
      <c r="A12770" t="s">
        <v>18529</v>
      </c>
      <c r="B12770">
        <v>29400</v>
      </c>
      <c r="C12770">
        <v>33600</v>
      </c>
      <c r="D12770">
        <v>37800</v>
      </c>
      <c r="E12770">
        <v>42000</v>
      </c>
      <c r="F12770">
        <v>45360</v>
      </c>
      <c r="G12770">
        <v>48720</v>
      </c>
      <c r="H12770">
        <v>52080</v>
      </c>
      <c r="I12770">
        <v>55440</v>
      </c>
      <c r="J12770">
        <v>58800</v>
      </c>
      <c r="K12770" t="s">
        <v>3104</v>
      </c>
      <c r="L12770">
        <v>175</v>
      </c>
      <c r="M12770">
        <v>60</v>
      </c>
      <c r="N12770" t="s">
        <v>2430</v>
      </c>
    </row>
    <row r="12771" spans="1:14" x14ac:dyDescent="0.2">
      <c r="A12771" t="s">
        <v>18530</v>
      </c>
      <c r="B12771">
        <v>29100</v>
      </c>
      <c r="C12771">
        <v>33240</v>
      </c>
      <c r="D12771">
        <v>37380</v>
      </c>
      <c r="E12771">
        <v>41520</v>
      </c>
      <c r="F12771">
        <v>44880</v>
      </c>
      <c r="G12771">
        <v>48180</v>
      </c>
      <c r="H12771">
        <v>51540</v>
      </c>
      <c r="I12771">
        <v>54840</v>
      </c>
      <c r="J12771">
        <v>58140</v>
      </c>
      <c r="K12771" t="s">
        <v>3104</v>
      </c>
      <c r="L12771">
        <v>177</v>
      </c>
      <c r="M12771">
        <v>60</v>
      </c>
      <c r="N12771" t="s">
        <v>2431</v>
      </c>
    </row>
    <row r="12772" spans="1:14" x14ac:dyDescent="0.2">
      <c r="A12772" t="s">
        <v>18531</v>
      </c>
      <c r="B12772">
        <v>41880</v>
      </c>
      <c r="C12772">
        <v>47880</v>
      </c>
      <c r="D12772">
        <v>53880</v>
      </c>
      <c r="E12772">
        <v>59820</v>
      </c>
      <c r="F12772">
        <v>64620</v>
      </c>
      <c r="G12772">
        <v>69420</v>
      </c>
      <c r="H12772">
        <v>74220</v>
      </c>
      <c r="I12772">
        <v>79020</v>
      </c>
      <c r="J12772">
        <v>83760</v>
      </c>
      <c r="K12772" t="s">
        <v>3104</v>
      </c>
      <c r="L12772">
        <v>179</v>
      </c>
      <c r="M12772">
        <v>60</v>
      </c>
      <c r="N12772" t="s">
        <v>3417</v>
      </c>
    </row>
    <row r="12773" spans="1:14" x14ac:dyDescent="0.2">
      <c r="A12773" t="s">
        <v>18532</v>
      </c>
      <c r="B12773">
        <v>29100</v>
      </c>
      <c r="C12773">
        <v>33240</v>
      </c>
      <c r="D12773">
        <v>37380</v>
      </c>
      <c r="E12773">
        <v>41520</v>
      </c>
      <c r="F12773">
        <v>44880</v>
      </c>
      <c r="G12773">
        <v>48180</v>
      </c>
      <c r="H12773">
        <v>51540</v>
      </c>
      <c r="I12773">
        <v>54840</v>
      </c>
      <c r="J12773">
        <v>58140</v>
      </c>
      <c r="K12773" t="s">
        <v>3104</v>
      </c>
      <c r="L12773">
        <v>181</v>
      </c>
      <c r="M12773">
        <v>60</v>
      </c>
      <c r="N12773" t="s">
        <v>2432</v>
      </c>
    </row>
    <row r="12774" spans="1:14" x14ac:dyDescent="0.2">
      <c r="A12774" t="s">
        <v>18533</v>
      </c>
      <c r="B12774">
        <v>47640</v>
      </c>
      <c r="C12774">
        <v>54420</v>
      </c>
      <c r="D12774">
        <v>61200</v>
      </c>
      <c r="E12774">
        <v>67980</v>
      </c>
      <c r="F12774">
        <v>73440</v>
      </c>
      <c r="G12774">
        <v>78900</v>
      </c>
      <c r="H12774">
        <v>84300</v>
      </c>
      <c r="I12774">
        <v>89760</v>
      </c>
      <c r="J12774">
        <v>95220</v>
      </c>
      <c r="K12774" t="s">
        <v>3104</v>
      </c>
      <c r="L12774">
        <v>183</v>
      </c>
      <c r="M12774">
        <v>60</v>
      </c>
      <c r="N12774" t="s">
        <v>2433</v>
      </c>
    </row>
    <row r="12775" spans="1:14" x14ac:dyDescent="0.2">
      <c r="A12775" t="s">
        <v>18534</v>
      </c>
      <c r="B12775">
        <v>29100</v>
      </c>
      <c r="C12775">
        <v>33240</v>
      </c>
      <c r="D12775">
        <v>37380</v>
      </c>
      <c r="E12775">
        <v>41520</v>
      </c>
      <c r="F12775">
        <v>44880</v>
      </c>
      <c r="G12775">
        <v>48180</v>
      </c>
      <c r="H12775">
        <v>51540</v>
      </c>
      <c r="I12775">
        <v>54840</v>
      </c>
      <c r="J12775">
        <v>58140</v>
      </c>
      <c r="K12775" t="s">
        <v>3104</v>
      </c>
      <c r="L12775">
        <v>185</v>
      </c>
      <c r="M12775">
        <v>60</v>
      </c>
      <c r="N12775" t="s">
        <v>3615</v>
      </c>
    </row>
    <row r="12776" spans="1:14" x14ac:dyDescent="0.2">
      <c r="A12776" t="s">
        <v>18535</v>
      </c>
      <c r="B12776">
        <v>29100</v>
      </c>
      <c r="C12776">
        <v>33240</v>
      </c>
      <c r="D12776">
        <v>37380</v>
      </c>
      <c r="E12776">
        <v>41520</v>
      </c>
      <c r="F12776">
        <v>44880</v>
      </c>
      <c r="G12776">
        <v>48180</v>
      </c>
      <c r="H12776">
        <v>51540</v>
      </c>
      <c r="I12776">
        <v>54840</v>
      </c>
      <c r="J12776">
        <v>58140</v>
      </c>
      <c r="K12776" t="s">
        <v>3104</v>
      </c>
      <c r="L12776">
        <v>187</v>
      </c>
      <c r="M12776">
        <v>60</v>
      </c>
      <c r="N12776" t="s">
        <v>3362</v>
      </c>
    </row>
    <row r="12777" spans="1:14" x14ac:dyDescent="0.2">
      <c r="A12777" t="s">
        <v>18536</v>
      </c>
      <c r="B12777">
        <v>35520</v>
      </c>
      <c r="C12777">
        <v>40560</v>
      </c>
      <c r="D12777">
        <v>45660</v>
      </c>
      <c r="E12777">
        <v>50700</v>
      </c>
      <c r="F12777">
        <v>54780</v>
      </c>
      <c r="G12777">
        <v>58860</v>
      </c>
      <c r="H12777">
        <v>62880</v>
      </c>
      <c r="I12777">
        <v>66960</v>
      </c>
      <c r="J12777">
        <v>70980</v>
      </c>
      <c r="K12777" t="s">
        <v>3104</v>
      </c>
      <c r="L12777">
        <v>189</v>
      </c>
      <c r="M12777">
        <v>60</v>
      </c>
      <c r="N12777" t="s">
        <v>2434</v>
      </c>
    </row>
    <row r="12778" spans="1:14" x14ac:dyDescent="0.2">
      <c r="A12778" t="s">
        <v>18537</v>
      </c>
      <c r="B12778">
        <v>29100</v>
      </c>
      <c r="C12778">
        <v>33240</v>
      </c>
      <c r="D12778">
        <v>37380</v>
      </c>
      <c r="E12778">
        <v>41520</v>
      </c>
      <c r="F12778">
        <v>44880</v>
      </c>
      <c r="G12778">
        <v>48180</v>
      </c>
      <c r="H12778">
        <v>51540</v>
      </c>
      <c r="I12778">
        <v>54840</v>
      </c>
      <c r="J12778">
        <v>58140</v>
      </c>
      <c r="K12778" t="s">
        <v>3104</v>
      </c>
      <c r="L12778">
        <v>191</v>
      </c>
      <c r="M12778">
        <v>60</v>
      </c>
      <c r="N12778" t="s">
        <v>3616</v>
      </c>
    </row>
    <row r="12779" spans="1:14" x14ac:dyDescent="0.2">
      <c r="A12779" t="s">
        <v>18538</v>
      </c>
      <c r="B12779">
        <v>29100</v>
      </c>
      <c r="C12779">
        <v>33240</v>
      </c>
      <c r="D12779">
        <v>37380</v>
      </c>
      <c r="E12779">
        <v>41520</v>
      </c>
      <c r="F12779">
        <v>44880</v>
      </c>
      <c r="G12779">
        <v>48180</v>
      </c>
      <c r="H12779">
        <v>51540</v>
      </c>
      <c r="I12779">
        <v>54840</v>
      </c>
      <c r="J12779">
        <v>58140</v>
      </c>
      <c r="K12779" t="s">
        <v>3104</v>
      </c>
      <c r="L12779">
        <v>193</v>
      </c>
      <c r="M12779">
        <v>60</v>
      </c>
      <c r="N12779" t="s">
        <v>3742</v>
      </c>
    </row>
    <row r="12780" spans="1:14" x14ac:dyDescent="0.2">
      <c r="A12780" t="s">
        <v>18539</v>
      </c>
      <c r="B12780">
        <v>29580</v>
      </c>
      <c r="C12780">
        <v>33840</v>
      </c>
      <c r="D12780">
        <v>38040</v>
      </c>
      <c r="E12780">
        <v>42240</v>
      </c>
      <c r="F12780">
        <v>45660</v>
      </c>
      <c r="G12780">
        <v>49020</v>
      </c>
      <c r="H12780">
        <v>52380</v>
      </c>
      <c r="I12780">
        <v>55800</v>
      </c>
      <c r="J12780">
        <v>59160</v>
      </c>
      <c r="K12780" t="s">
        <v>3104</v>
      </c>
      <c r="L12780">
        <v>195</v>
      </c>
      <c r="M12780">
        <v>60</v>
      </c>
      <c r="N12780" t="s">
        <v>3256</v>
      </c>
    </row>
    <row r="12781" spans="1:14" x14ac:dyDescent="0.2">
      <c r="A12781" t="s">
        <v>18540</v>
      </c>
      <c r="B12781">
        <v>34260</v>
      </c>
      <c r="C12781">
        <v>39120</v>
      </c>
      <c r="D12781">
        <v>44040</v>
      </c>
      <c r="E12781">
        <v>48900</v>
      </c>
      <c r="F12781">
        <v>52860</v>
      </c>
      <c r="G12781">
        <v>56760</v>
      </c>
      <c r="H12781">
        <v>60660</v>
      </c>
      <c r="I12781">
        <v>64560</v>
      </c>
      <c r="J12781">
        <v>68460</v>
      </c>
      <c r="K12781" t="s">
        <v>3104</v>
      </c>
      <c r="L12781">
        <v>197</v>
      </c>
      <c r="M12781">
        <v>60</v>
      </c>
      <c r="N12781" t="s">
        <v>2435</v>
      </c>
    </row>
    <row r="12782" spans="1:14" x14ac:dyDescent="0.2">
      <c r="A12782" t="s">
        <v>18541</v>
      </c>
      <c r="B12782">
        <v>29100</v>
      </c>
      <c r="C12782">
        <v>33240</v>
      </c>
      <c r="D12782">
        <v>37380</v>
      </c>
      <c r="E12782">
        <v>41520</v>
      </c>
      <c r="F12782">
        <v>44880</v>
      </c>
      <c r="G12782">
        <v>48180</v>
      </c>
      <c r="H12782">
        <v>51540</v>
      </c>
      <c r="I12782">
        <v>54840</v>
      </c>
      <c r="J12782">
        <v>58140</v>
      </c>
      <c r="K12782" t="s">
        <v>3104</v>
      </c>
      <c r="L12782">
        <v>199</v>
      </c>
      <c r="M12782">
        <v>60</v>
      </c>
      <c r="N12782" t="s">
        <v>2436</v>
      </c>
    </row>
    <row r="12783" spans="1:14" x14ac:dyDescent="0.2">
      <c r="A12783" t="s">
        <v>18542</v>
      </c>
      <c r="B12783">
        <v>40200</v>
      </c>
      <c r="C12783">
        <v>45960</v>
      </c>
      <c r="D12783">
        <v>51720</v>
      </c>
      <c r="E12783">
        <v>57420</v>
      </c>
      <c r="F12783">
        <v>62040</v>
      </c>
      <c r="G12783">
        <v>66660</v>
      </c>
      <c r="H12783">
        <v>71220</v>
      </c>
      <c r="I12783">
        <v>75840</v>
      </c>
      <c r="J12783">
        <v>80400</v>
      </c>
      <c r="K12783" t="s">
        <v>3105</v>
      </c>
      <c r="L12783">
        <v>1</v>
      </c>
      <c r="M12783">
        <v>60</v>
      </c>
      <c r="N12783" t="s">
        <v>3066</v>
      </c>
    </row>
    <row r="12784" spans="1:14" x14ac:dyDescent="0.2">
      <c r="A12784" t="s">
        <v>18543</v>
      </c>
      <c r="B12784">
        <v>41820</v>
      </c>
      <c r="C12784">
        <v>47760</v>
      </c>
      <c r="D12784">
        <v>53760</v>
      </c>
      <c r="E12784">
        <v>59700</v>
      </c>
      <c r="F12784">
        <v>64500</v>
      </c>
      <c r="G12784">
        <v>69300</v>
      </c>
      <c r="H12784">
        <v>74040</v>
      </c>
      <c r="I12784">
        <v>78840</v>
      </c>
      <c r="J12784">
        <v>83580</v>
      </c>
      <c r="K12784" t="s">
        <v>3105</v>
      </c>
      <c r="L12784">
        <v>3</v>
      </c>
      <c r="M12784">
        <v>60</v>
      </c>
      <c r="N12784" t="s">
        <v>2437</v>
      </c>
    </row>
    <row r="12785" spans="1:14" x14ac:dyDescent="0.2">
      <c r="A12785" t="s">
        <v>18544</v>
      </c>
      <c r="B12785">
        <v>40200</v>
      </c>
      <c r="C12785">
        <v>45960</v>
      </c>
      <c r="D12785">
        <v>51720</v>
      </c>
      <c r="E12785">
        <v>57420</v>
      </c>
      <c r="F12785">
        <v>62040</v>
      </c>
      <c r="G12785">
        <v>66660</v>
      </c>
      <c r="H12785">
        <v>71220</v>
      </c>
      <c r="I12785">
        <v>75840</v>
      </c>
      <c r="J12785">
        <v>80400</v>
      </c>
      <c r="K12785" t="s">
        <v>3105</v>
      </c>
      <c r="L12785">
        <v>5</v>
      </c>
      <c r="M12785">
        <v>60</v>
      </c>
      <c r="N12785" t="s">
        <v>2438</v>
      </c>
    </row>
    <row r="12786" spans="1:14" x14ac:dyDescent="0.2">
      <c r="A12786" t="s">
        <v>18545</v>
      </c>
      <c r="B12786">
        <v>46860</v>
      </c>
      <c r="C12786">
        <v>53520</v>
      </c>
      <c r="D12786">
        <v>60240</v>
      </c>
      <c r="E12786">
        <v>66900</v>
      </c>
      <c r="F12786">
        <v>72300</v>
      </c>
      <c r="G12786">
        <v>77640</v>
      </c>
      <c r="H12786">
        <v>82980</v>
      </c>
      <c r="I12786">
        <v>88320</v>
      </c>
      <c r="J12786">
        <v>93660</v>
      </c>
      <c r="K12786" t="s">
        <v>3105</v>
      </c>
      <c r="L12786">
        <v>7</v>
      </c>
      <c r="M12786">
        <v>60</v>
      </c>
      <c r="N12786" t="s">
        <v>2439</v>
      </c>
    </row>
    <row r="12787" spans="1:14" x14ac:dyDescent="0.2">
      <c r="A12787" t="s">
        <v>18546</v>
      </c>
      <c r="B12787">
        <v>41460</v>
      </c>
      <c r="C12787">
        <v>47340</v>
      </c>
      <c r="D12787">
        <v>53280</v>
      </c>
      <c r="E12787">
        <v>59160</v>
      </c>
      <c r="F12787">
        <v>63900</v>
      </c>
      <c r="G12787">
        <v>68640</v>
      </c>
      <c r="H12787">
        <v>73380</v>
      </c>
      <c r="I12787">
        <v>78120</v>
      </c>
      <c r="J12787">
        <v>82860</v>
      </c>
      <c r="K12787" t="s">
        <v>3105</v>
      </c>
      <c r="L12787">
        <v>9</v>
      </c>
      <c r="M12787">
        <v>60</v>
      </c>
      <c r="N12787" t="s">
        <v>2440</v>
      </c>
    </row>
    <row r="12788" spans="1:14" x14ac:dyDescent="0.2">
      <c r="A12788" t="s">
        <v>18547</v>
      </c>
      <c r="B12788">
        <v>43740</v>
      </c>
      <c r="C12788">
        <v>49980</v>
      </c>
      <c r="D12788">
        <v>56220</v>
      </c>
      <c r="E12788">
        <v>62460</v>
      </c>
      <c r="F12788">
        <v>67500</v>
      </c>
      <c r="G12788">
        <v>72480</v>
      </c>
      <c r="H12788">
        <v>77460</v>
      </c>
      <c r="I12788">
        <v>82500</v>
      </c>
      <c r="J12788">
        <v>87480</v>
      </c>
      <c r="K12788" t="s">
        <v>3105</v>
      </c>
      <c r="L12788">
        <v>11</v>
      </c>
      <c r="M12788">
        <v>60</v>
      </c>
      <c r="N12788" t="s">
        <v>2441</v>
      </c>
    </row>
    <row r="12789" spans="1:14" x14ac:dyDescent="0.2">
      <c r="A12789" t="s">
        <v>18548</v>
      </c>
      <c r="B12789">
        <v>46500</v>
      </c>
      <c r="C12789">
        <v>53100</v>
      </c>
      <c r="D12789">
        <v>59760</v>
      </c>
      <c r="E12789">
        <v>66360</v>
      </c>
      <c r="F12789">
        <v>71700</v>
      </c>
      <c r="G12789">
        <v>76980</v>
      </c>
      <c r="H12789">
        <v>82320</v>
      </c>
      <c r="I12789">
        <v>87600</v>
      </c>
      <c r="J12789">
        <v>92940</v>
      </c>
      <c r="K12789" t="s">
        <v>3105</v>
      </c>
      <c r="L12789">
        <v>13</v>
      </c>
      <c r="M12789">
        <v>60</v>
      </c>
      <c r="N12789" t="s">
        <v>2940</v>
      </c>
    </row>
    <row r="12790" spans="1:14" x14ac:dyDescent="0.2">
      <c r="A12790" t="s">
        <v>18549</v>
      </c>
      <c r="B12790">
        <v>45660</v>
      </c>
      <c r="C12790">
        <v>52140</v>
      </c>
      <c r="D12790">
        <v>58680</v>
      </c>
      <c r="E12790">
        <v>65160</v>
      </c>
      <c r="F12790">
        <v>70380</v>
      </c>
      <c r="G12790">
        <v>75600</v>
      </c>
      <c r="H12790">
        <v>80820</v>
      </c>
      <c r="I12790">
        <v>86040</v>
      </c>
      <c r="J12790">
        <v>91260</v>
      </c>
      <c r="K12790" t="s">
        <v>3105</v>
      </c>
      <c r="L12790">
        <v>15</v>
      </c>
      <c r="M12790">
        <v>60</v>
      </c>
      <c r="N12790" t="s">
        <v>2442</v>
      </c>
    </row>
    <row r="12791" spans="1:14" x14ac:dyDescent="0.2">
      <c r="A12791" t="s">
        <v>18550</v>
      </c>
      <c r="B12791">
        <v>43740</v>
      </c>
      <c r="C12791">
        <v>49980</v>
      </c>
      <c r="D12791">
        <v>56220</v>
      </c>
      <c r="E12791">
        <v>62460</v>
      </c>
      <c r="F12791">
        <v>67500</v>
      </c>
      <c r="G12791">
        <v>72480</v>
      </c>
      <c r="H12791">
        <v>77460</v>
      </c>
      <c r="I12791">
        <v>82500</v>
      </c>
      <c r="J12791">
        <v>87480</v>
      </c>
      <c r="K12791" t="s">
        <v>3105</v>
      </c>
      <c r="L12791">
        <v>17</v>
      </c>
      <c r="M12791">
        <v>60</v>
      </c>
      <c r="N12791" t="s">
        <v>3758</v>
      </c>
    </row>
    <row r="12792" spans="1:14" x14ac:dyDescent="0.2">
      <c r="A12792" t="s">
        <v>18551</v>
      </c>
      <c r="B12792">
        <v>41460</v>
      </c>
      <c r="C12792">
        <v>47340</v>
      </c>
      <c r="D12792">
        <v>53280</v>
      </c>
      <c r="E12792">
        <v>59160</v>
      </c>
      <c r="F12792">
        <v>63900</v>
      </c>
      <c r="G12792">
        <v>68640</v>
      </c>
      <c r="H12792">
        <v>73380</v>
      </c>
      <c r="I12792">
        <v>78120</v>
      </c>
      <c r="J12792">
        <v>82860</v>
      </c>
      <c r="K12792" t="s">
        <v>3105</v>
      </c>
      <c r="L12792">
        <v>19</v>
      </c>
      <c r="M12792">
        <v>60</v>
      </c>
      <c r="N12792" t="s">
        <v>2443</v>
      </c>
    </row>
    <row r="12793" spans="1:14" x14ac:dyDescent="0.2">
      <c r="A12793" t="s">
        <v>18552</v>
      </c>
      <c r="B12793">
        <v>40200</v>
      </c>
      <c r="C12793">
        <v>45960</v>
      </c>
      <c r="D12793">
        <v>51720</v>
      </c>
      <c r="E12793">
        <v>57420</v>
      </c>
      <c r="F12793">
        <v>62040</v>
      </c>
      <c r="G12793">
        <v>66660</v>
      </c>
      <c r="H12793">
        <v>71220</v>
      </c>
      <c r="I12793">
        <v>75840</v>
      </c>
      <c r="J12793">
        <v>80400</v>
      </c>
      <c r="K12793" t="s">
        <v>3105</v>
      </c>
      <c r="L12793">
        <v>21</v>
      </c>
      <c r="M12793">
        <v>60</v>
      </c>
      <c r="N12793" t="s">
        <v>2444</v>
      </c>
    </row>
    <row r="12794" spans="1:14" x14ac:dyDescent="0.2">
      <c r="A12794" t="s">
        <v>18553</v>
      </c>
      <c r="B12794">
        <v>44460</v>
      </c>
      <c r="C12794">
        <v>50820</v>
      </c>
      <c r="D12794">
        <v>57180</v>
      </c>
      <c r="E12794">
        <v>63480</v>
      </c>
      <c r="F12794">
        <v>68580</v>
      </c>
      <c r="G12794">
        <v>73680</v>
      </c>
      <c r="H12794">
        <v>78720</v>
      </c>
      <c r="I12794">
        <v>83820</v>
      </c>
      <c r="J12794">
        <v>88920</v>
      </c>
      <c r="K12794" t="s">
        <v>3105</v>
      </c>
      <c r="L12794">
        <v>23</v>
      </c>
      <c r="M12794">
        <v>60</v>
      </c>
      <c r="N12794" t="s">
        <v>2445</v>
      </c>
    </row>
    <row r="12795" spans="1:14" x14ac:dyDescent="0.2">
      <c r="A12795" t="s">
        <v>18554</v>
      </c>
      <c r="B12795">
        <v>48060</v>
      </c>
      <c r="C12795">
        <v>54900</v>
      </c>
      <c r="D12795">
        <v>61740</v>
      </c>
      <c r="E12795">
        <v>68580</v>
      </c>
      <c r="F12795">
        <v>74100</v>
      </c>
      <c r="G12795">
        <v>79560</v>
      </c>
      <c r="H12795">
        <v>85080</v>
      </c>
      <c r="I12795">
        <v>90540</v>
      </c>
      <c r="J12795">
        <v>96060</v>
      </c>
      <c r="K12795" t="s">
        <v>3105</v>
      </c>
      <c r="L12795">
        <v>25</v>
      </c>
      <c r="M12795">
        <v>60</v>
      </c>
      <c r="N12795" t="s">
        <v>2446</v>
      </c>
    </row>
    <row r="12796" spans="1:14" x14ac:dyDescent="0.2">
      <c r="A12796" t="s">
        <v>18555</v>
      </c>
      <c r="B12796">
        <v>40200</v>
      </c>
      <c r="C12796">
        <v>45960</v>
      </c>
      <c r="D12796">
        <v>51720</v>
      </c>
      <c r="E12796">
        <v>57420</v>
      </c>
      <c r="F12796">
        <v>62040</v>
      </c>
      <c r="G12796">
        <v>66660</v>
      </c>
      <c r="H12796">
        <v>71220</v>
      </c>
      <c r="I12796">
        <v>75840</v>
      </c>
      <c r="J12796">
        <v>80400</v>
      </c>
      <c r="K12796" t="s">
        <v>3105</v>
      </c>
      <c r="L12796">
        <v>27</v>
      </c>
      <c r="M12796">
        <v>60</v>
      </c>
      <c r="N12796" t="s">
        <v>2447</v>
      </c>
    </row>
    <row r="12797" spans="1:14" x14ac:dyDescent="0.2">
      <c r="A12797" t="s">
        <v>18556</v>
      </c>
      <c r="B12797">
        <v>40200</v>
      </c>
      <c r="C12797">
        <v>45960</v>
      </c>
      <c r="D12797">
        <v>51720</v>
      </c>
      <c r="E12797">
        <v>57420</v>
      </c>
      <c r="F12797">
        <v>62040</v>
      </c>
      <c r="G12797">
        <v>66660</v>
      </c>
      <c r="H12797">
        <v>71220</v>
      </c>
      <c r="I12797">
        <v>75840</v>
      </c>
      <c r="J12797">
        <v>80400</v>
      </c>
      <c r="K12797" t="s">
        <v>3105</v>
      </c>
      <c r="L12797">
        <v>29</v>
      </c>
      <c r="M12797">
        <v>60</v>
      </c>
      <c r="N12797" t="s">
        <v>2448</v>
      </c>
    </row>
    <row r="12798" spans="1:14" x14ac:dyDescent="0.2">
      <c r="A12798" t="s">
        <v>18557</v>
      </c>
      <c r="B12798">
        <v>42720</v>
      </c>
      <c r="C12798">
        <v>48780</v>
      </c>
      <c r="D12798">
        <v>54900</v>
      </c>
      <c r="E12798">
        <v>60960</v>
      </c>
      <c r="F12798">
        <v>65880</v>
      </c>
      <c r="G12798">
        <v>70740</v>
      </c>
      <c r="H12798">
        <v>75600</v>
      </c>
      <c r="I12798">
        <v>80520</v>
      </c>
      <c r="J12798">
        <v>85380</v>
      </c>
      <c r="K12798" t="s">
        <v>3105</v>
      </c>
      <c r="L12798">
        <v>31</v>
      </c>
      <c r="M12798">
        <v>60</v>
      </c>
      <c r="N12798" t="s">
        <v>2449</v>
      </c>
    </row>
    <row r="12799" spans="1:14" x14ac:dyDescent="0.2">
      <c r="A12799" t="s">
        <v>18558</v>
      </c>
      <c r="B12799">
        <v>41460</v>
      </c>
      <c r="C12799">
        <v>47340</v>
      </c>
      <c r="D12799">
        <v>53280</v>
      </c>
      <c r="E12799">
        <v>59160</v>
      </c>
      <c r="F12799">
        <v>63900</v>
      </c>
      <c r="G12799">
        <v>68640</v>
      </c>
      <c r="H12799">
        <v>73380</v>
      </c>
      <c r="I12799">
        <v>78120</v>
      </c>
      <c r="J12799">
        <v>82860</v>
      </c>
      <c r="K12799" t="s">
        <v>3105</v>
      </c>
      <c r="L12799">
        <v>33</v>
      </c>
      <c r="M12799">
        <v>60</v>
      </c>
      <c r="N12799" t="s">
        <v>3663</v>
      </c>
    </row>
    <row r="12800" spans="1:14" x14ac:dyDescent="0.2">
      <c r="A12800" t="s">
        <v>18559</v>
      </c>
      <c r="B12800">
        <v>40200</v>
      </c>
      <c r="C12800">
        <v>45960</v>
      </c>
      <c r="D12800">
        <v>51720</v>
      </c>
      <c r="E12800">
        <v>57420</v>
      </c>
      <c r="F12800">
        <v>62040</v>
      </c>
      <c r="G12800">
        <v>66660</v>
      </c>
      <c r="H12800">
        <v>71220</v>
      </c>
      <c r="I12800">
        <v>75840</v>
      </c>
      <c r="J12800">
        <v>80400</v>
      </c>
      <c r="K12800" t="s">
        <v>3105</v>
      </c>
      <c r="L12800">
        <v>35</v>
      </c>
      <c r="M12800">
        <v>60</v>
      </c>
      <c r="N12800" t="s">
        <v>2450</v>
      </c>
    </row>
    <row r="12801" spans="1:14" x14ac:dyDescent="0.2">
      <c r="A12801" t="s">
        <v>18560</v>
      </c>
      <c r="B12801">
        <v>40200</v>
      </c>
      <c r="C12801">
        <v>45960</v>
      </c>
      <c r="D12801">
        <v>51720</v>
      </c>
      <c r="E12801">
        <v>57420</v>
      </c>
      <c r="F12801">
        <v>62040</v>
      </c>
      <c r="G12801">
        <v>66660</v>
      </c>
      <c r="H12801">
        <v>71220</v>
      </c>
      <c r="I12801">
        <v>75840</v>
      </c>
      <c r="J12801">
        <v>80400</v>
      </c>
      <c r="K12801" t="s">
        <v>3105</v>
      </c>
      <c r="L12801">
        <v>37</v>
      </c>
      <c r="M12801">
        <v>60</v>
      </c>
      <c r="N12801" t="s">
        <v>3386</v>
      </c>
    </row>
    <row r="12802" spans="1:14" x14ac:dyDescent="0.2">
      <c r="A12802" t="s">
        <v>18561</v>
      </c>
      <c r="B12802">
        <v>40200</v>
      </c>
      <c r="C12802">
        <v>45960</v>
      </c>
      <c r="D12802">
        <v>51720</v>
      </c>
      <c r="E12802">
        <v>57420</v>
      </c>
      <c r="F12802">
        <v>62040</v>
      </c>
      <c r="G12802">
        <v>66660</v>
      </c>
      <c r="H12802">
        <v>71220</v>
      </c>
      <c r="I12802">
        <v>75840</v>
      </c>
      <c r="J12802">
        <v>80400</v>
      </c>
      <c r="K12802" t="s">
        <v>3105</v>
      </c>
      <c r="L12802">
        <v>39</v>
      </c>
      <c r="M12802">
        <v>60</v>
      </c>
      <c r="N12802" t="s">
        <v>2451</v>
      </c>
    </row>
    <row r="12803" spans="1:14" x14ac:dyDescent="0.2">
      <c r="A12803" t="s">
        <v>18562</v>
      </c>
      <c r="B12803">
        <v>40200</v>
      </c>
      <c r="C12803">
        <v>45960</v>
      </c>
      <c r="D12803">
        <v>51720</v>
      </c>
      <c r="E12803">
        <v>57420</v>
      </c>
      <c r="F12803">
        <v>62040</v>
      </c>
      <c r="G12803">
        <v>66660</v>
      </c>
      <c r="H12803">
        <v>71220</v>
      </c>
      <c r="I12803">
        <v>75840</v>
      </c>
      <c r="J12803">
        <v>80400</v>
      </c>
      <c r="K12803" t="s">
        <v>3105</v>
      </c>
      <c r="L12803">
        <v>41</v>
      </c>
      <c r="M12803">
        <v>60</v>
      </c>
      <c r="N12803" t="s">
        <v>3899</v>
      </c>
    </row>
    <row r="12804" spans="1:14" x14ac:dyDescent="0.2">
      <c r="A12804" t="s">
        <v>18563</v>
      </c>
      <c r="B12804">
        <v>40200</v>
      </c>
      <c r="C12804">
        <v>45960</v>
      </c>
      <c r="D12804">
        <v>51720</v>
      </c>
      <c r="E12804">
        <v>57420</v>
      </c>
      <c r="F12804">
        <v>62040</v>
      </c>
      <c r="G12804">
        <v>66660</v>
      </c>
      <c r="H12804">
        <v>71220</v>
      </c>
      <c r="I12804">
        <v>75840</v>
      </c>
      <c r="J12804">
        <v>80400</v>
      </c>
      <c r="K12804" t="s">
        <v>3105</v>
      </c>
      <c r="L12804">
        <v>43</v>
      </c>
      <c r="M12804">
        <v>60</v>
      </c>
      <c r="N12804" t="s">
        <v>3900</v>
      </c>
    </row>
    <row r="12805" spans="1:14" x14ac:dyDescent="0.2">
      <c r="A12805" t="s">
        <v>18564</v>
      </c>
      <c r="B12805">
        <v>40200</v>
      </c>
      <c r="C12805">
        <v>45960</v>
      </c>
      <c r="D12805">
        <v>51720</v>
      </c>
      <c r="E12805">
        <v>57420</v>
      </c>
      <c r="F12805">
        <v>62040</v>
      </c>
      <c r="G12805">
        <v>66660</v>
      </c>
      <c r="H12805">
        <v>71220</v>
      </c>
      <c r="I12805">
        <v>75840</v>
      </c>
      <c r="J12805">
        <v>80400</v>
      </c>
      <c r="K12805" t="s">
        <v>3105</v>
      </c>
      <c r="L12805">
        <v>45</v>
      </c>
      <c r="M12805">
        <v>60</v>
      </c>
      <c r="N12805" t="s">
        <v>3901</v>
      </c>
    </row>
    <row r="12806" spans="1:14" x14ac:dyDescent="0.2">
      <c r="A12806" t="s">
        <v>18565</v>
      </c>
      <c r="B12806">
        <v>40200</v>
      </c>
      <c r="C12806">
        <v>45960</v>
      </c>
      <c r="D12806">
        <v>51720</v>
      </c>
      <c r="E12806">
        <v>57420</v>
      </c>
      <c r="F12806">
        <v>62040</v>
      </c>
      <c r="G12806">
        <v>66660</v>
      </c>
      <c r="H12806">
        <v>71220</v>
      </c>
      <c r="I12806">
        <v>75840</v>
      </c>
      <c r="J12806">
        <v>80400</v>
      </c>
      <c r="K12806" t="s">
        <v>3105</v>
      </c>
      <c r="L12806">
        <v>47</v>
      </c>
      <c r="M12806">
        <v>60</v>
      </c>
      <c r="N12806" t="s">
        <v>3396</v>
      </c>
    </row>
    <row r="12807" spans="1:14" x14ac:dyDescent="0.2">
      <c r="A12807" t="s">
        <v>18566</v>
      </c>
      <c r="B12807">
        <v>41880</v>
      </c>
      <c r="C12807">
        <v>47820</v>
      </c>
      <c r="D12807">
        <v>53820</v>
      </c>
      <c r="E12807">
        <v>59760</v>
      </c>
      <c r="F12807">
        <v>64560</v>
      </c>
      <c r="G12807">
        <v>69360</v>
      </c>
      <c r="H12807">
        <v>74160</v>
      </c>
      <c r="I12807">
        <v>78900</v>
      </c>
      <c r="J12807">
        <v>83700</v>
      </c>
      <c r="K12807" t="s">
        <v>3105</v>
      </c>
      <c r="L12807">
        <v>49</v>
      </c>
      <c r="M12807">
        <v>60</v>
      </c>
      <c r="N12807" t="s">
        <v>4119</v>
      </c>
    </row>
    <row r="12808" spans="1:14" x14ac:dyDescent="0.2">
      <c r="A12808" t="s">
        <v>18567</v>
      </c>
      <c r="B12808">
        <v>40200</v>
      </c>
      <c r="C12808">
        <v>45960</v>
      </c>
      <c r="D12808">
        <v>51720</v>
      </c>
      <c r="E12808">
        <v>57420</v>
      </c>
      <c r="F12808">
        <v>62040</v>
      </c>
      <c r="G12808">
        <v>66660</v>
      </c>
      <c r="H12808">
        <v>71220</v>
      </c>
      <c r="I12808">
        <v>75840</v>
      </c>
      <c r="J12808">
        <v>80400</v>
      </c>
      <c r="K12808" t="s">
        <v>3105</v>
      </c>
      <c r="L12808">
        <v>51</v>
      </c>
      <c r="M12808">
        <v>60</v>
      </c>
      <c r="N12808" t="s">
        <v>3581</v>
      </c>
    </row>
    <row r="12809" spans="1:14" x14ac:dyDescent="0.2">
      <c r="A12809" t="s">
        <v>18568</v>
      </c>
      <c r="B12809">
        <v>43140</v>
      </c>
      <c r="C12809">
        <v>49320</v>
      </c>
      <c r="D12809">
        <v>55500</v>
      </c>
      <c r="E12809">
        <v>61620</v>
      </c>
      <c r="F12809">
        <v>66600</v>
      </c>
      <c r="G12809">
        <v>71520</v>
      </c>
      <c r="H12809">
        <v>76440</v>
      </c>
      <c r="I12809">
        <v>81360</v>
      </c>
      <c r="J12809">
        <v>86280</v>
      </c>
      <c r="K12809" t="s">
        <v>3105</v>
      </c>
      <c r="L12809">
        <v>53</v>
      </c>
      <c r="M12809">
        <v>60</v>
      </c>
      <c r="N12809" t="s">
        <v>3902</v>
      </c>
    </row>
    <row r="12810" spans="1:14" x14ac:dyDescent="0.2">
      <c r="A12810" t="s">
        <v>18569</v>
      </c>
      <c r="B12810">
        <v>40620</v>
      </c>
      <c r="C12810">
        <v>46440</v>
      </c>
      <c r="D12810">
        <v>52260</v>
      </c>
      <c r="E12810">
        <v>58020</v>
      </c>
      <c r="F12810">
        <v>62700</v>
      </c>
      <c r="G12810">
        <v>67320</v>
      </c>
      <c r="H12810">
        <v>72000</v>
      </c>
      <c r="I12810">
        <v>76620</v>
      </c>
      <c r="J12810">
        <v>81240</v>
      </c>
      <c r="K12810" t="s">
        <v>3105</v>
      </c>
      <c r="L12810">
        <v>55</v>
      </c>
      <c r="M12810">
        <v>60</v>
      </c>
      <c r="N12810" t="s">
        <v>4120</v>
      </c>
    </row>
    <row r="12811" spans="1:14" x14ac:dyDescent="0.2">
      <c r="A12811" t="s">
        <v>18570</v>
      </c>
      <c r="B12811">
        <v>46620</v>
      </c>
      <c r="C12811">
        <v>53280</v>
      </c>
      <c r="D12811">
        <v>59940</v>
      </c>
      <c r="E12811">
        <v>66540</v>
      </c>
      <c r="F12811">
        <v>71880</v>
      </c>
      <c r="G12811">
        <v>77220</v>
      </c>
      <c r="H12811">
        <v>82560</v>
      </c>
      <c r="I12811">
        <v>87840</v>
      </c>
      <c r="J12811">
        <v>93180</v>
      </c>
      <c r="K12811" t="s">
        <v>3105</v>
      </c>
      <c r="L12811">
        <v>57</v>
      </c>
      <c r="M12811">
        <v>60</v>
      </c>
      <c r="N12811" t="s">
        <v>4125</v>
      </c>
    </row>
    <row r="12812" spans="1:14" x14ac:dyDescent="0.2">
      <c r="A12812" t="s">
        <v>18571</v>
      </c>
      <c r="B12812">
        <v>45660</v>
      </c>
      <c r="C12812">
        <v>52140</v>
      </c>
      <c r="D12812">
        <v>58680</v>
      </c>
      <c r="E12812">
        <v>65160</v>
      </c>
      <c r="F12812">
        <v>70380</v>
      </c>
      <c r="G12812">
        <v>75600</v>
      </c>
      <c r="H12812">
        <v>80820</v>
      </c>
      <c r="I12812">
        <v>86040</v>
      </c>
      <c r="J12812">
        <v>91260</v>
      </c>
      <c r="K12812" t="s">
        <v>3105</v>
      </c>
      <c r="L12812">
        <v>59</v>
      </c>
      <c r="M12812">
        <v>60</v>
      </c>
      <c r="N12812" t="s">
        <v>3226</v>
      </c>
    </row>
    <row r="12813" spans="1:14" x14ac:dyDescent="0.2">
      <c r="A12813" t="s">
        <v>18572</v>
      </c>
      <c r="B12813">
        <v>42300</v>
      </c>
      <c r="C12813">
        <v>48360</v>
      </c>
      <c r="D12813">
        <v>54420</v>
      </c>
      <c r="E12813">
        <v>60420</v>
      </c>
      <c r="F12813">
        <v>65280</v>
      </c>
      <c r="G12813">
        <v>70140</v>
      </c>
      <c r="H12813">
        <v>74940</v>
      </c>
      <c r="I12813">
        <v>79800</v>
      </c>
      <c r="J12813">
        <v>84600</v>
      </c>
      <c r="K12813" t="s">
        <v>3105</v>
      </c>
      <c r="L12813">
        <v>61</v>
      </c>
      <c r="M12813">
        <v>60</v>
      </c>
      <c r="N12813" t="s">
        <v>3903</v>
      </c>
    </row>
    <row r="12814" spans="1:14" x14ac:dyDescent="0.2">
      <c r="A12814" t="s">
        <v>18573</v>
      </c>
      <c r="B12814">
        <v>40260</v>
      </c>
      <c r="C12814">
        <v>46020</v>
      </c>
      <c r="D12814">
        <v>51780</v>
      </c>
      <c r="E12814">
        <v>57480</v>
      </c>
      <c r="F12814">
        <v>62100</v>
      </c>
      <c r="G12814">
        <v>66720</v>
      </c>
      <c r="H12814">
        <v>71280</v>
      </c>
      <c r="I12814">
        <v>75900</v>
      </c>
      <c r="J12814">
        <v>80520</v>
      </c>
      <c r="K12814" t="s">
        <v>3105</v>
      </c>
      <c r="L12814">
        <v>63</v>
      </c>
      <c r="M12814">
        <v>60</v>
      </c>
      <c r="N12814" t="s">
        <v>2268</v>
      </c>
    </row>
    <row r="12815" spans="1:14" x14ac:dyDescent="0.2">
      <c r="A12815" t="s">
        <v>18574</v>
      </c>
      <c r="B12815">
        <v>45660</v>
      </c>
      <c r="C12815">
        <v>52140</v>
      </c>
      <c r="D12815">
        <v>58680</v>
      </c>
      <c r="E12815">
        <v>65160</v>
      </c>
      <c r="F12815">
        <v>70380</v>
      </c>
      <c r="G12815">
        <v>75600</v>
      </c>
      <c r="H12815">
        <v>80820</v>
      </c>
      <c r="I12815">
        <v>86040</v>
      </c>
      <c r="J12815">
        <v>91260</v>
      </c>
      <c r="K12815" t="s">
        <v>3105</v>
      </c>
      <c r="L12815">
        <v>65</v>
      </c>
      <c r="M12815">
        <v>60</v>
      </c>
      <c r="N12815" t="s">
        <v>3904</v>
      </c>
    </row>
    <row r="12816" spans="1:14" x14ac:dyDescent="0.2">
      <c r="A12816" t="s">
        <v>18575</v>
      </c>
      <c r="B12816">
        <v>40200</v>
      </c>
      <c r="C12816">
        <v>45960</v>
      </c>
      <c r="D12816">
        <v>51720</v>
      </c>
      <c r="E12816">
        <v>57420</v>
      </c>
      <c r="F12816">
        <v>62040</v>
      </c>
      <c r="G12816">
        <v>66660</v>
      </c>
      <c r="H12816">
        <v>71220</v>
      </c>
      <c r="I12816">
        <v>75840</v>
      </c>
      <c r="J12816">
        <v>80400</v>
      </c>
      <c r="K12816" t="s">
        <v>3105</v>
      </c>
      <c r="L12816">
        <v>67</v>
      </c>
      <c r="M12816">
        <v>60</v>
      </c>
      <c r="N12816" t="s">
        <v>3905</v>
      </c>
    </row>
    <row r="12817" spans="1:14" x14ac:dyDescent="0.2">
      <c r="A12817" t="s">
        <v>18576</v>
      </c>
      <c r="B12817">
        <v>41220</v>
      </c>
      <c r="C12817">
        <v>47100</v>
      </c>
      <c r="D12817">
        <v>52980</v>
      </c>
      <c r="E12817">
        <v>58860</v>
      </c>
      <c r="F12817">
        <v>63600</v>
      </c>
      <c r="G12817">
        <v>68280</v>
      </c>
      <c r="H12817">
        <v>73020</v>
      </c>
      <c r="I12817">
        <v>77700</v>
      </c>
      <c r="J12817">
        <v>82440</v>
      </c>
      <c r="K12817" t="s">
        <v>3105</v>
      </c>
      <c r="L12817">
        <v>69</v>
      </c>
      <c r="M12817">
        <v>60</v>
      </c>
      <c r="N12817" t="s">
        <v>3590</v>
      </c>
    </row>
    <row r="12818" spans="1:14" x14ac:dyDescent="0.2">
      <c r="A12818" t="s">
        <v>18577</v>
      </c>
      <c r="B12818">
        <v>40200</v>
      </c>
      <c r="C12818">
        <v>45960</v>
      </c>
      <c r="D12818">
        <v>51720</v>
      </c>
      <c r="E12818">
        <v>57420</v>
      </c>
      <c r="F12818">
        <v>62040</v>
      </c>
      <c r="G12818">
        <v>66660</v>
      </c>
      <c r="H12818">
        <v>71220</v>
      </c>
      <c r="I12818">
        <v>75840</v>
      </c>
      <c r="J12818">
        <v>80400</v>
      </c>
      <c r="K12818" t="s">
        <v>3105</v>
      </c>
      <c r="L12818">
        <v>71</v>
      </c>
      <c r="M12818">
        <v>60</v>
      </c>
      <c r="N12818" t="s">
        <v>3503</v>
      </c>
    </row>
    <row r="12819" spans="1:14" x14ac:dyDescent="0.2">
      <c r="A12819" t="s">
        <v>18578</v>
      </c>
      <c r="B12819">
        <v>40920</v>
      </c>
      <c r="C12819">
        <v>46740</v>
      </c>
      <c r="D12819">
        <v>52560</v>
      </c>
      <c r="E12819">
        <v>58380</v>
      </c>
      <c r="F12819">
        <v>63060</v>
      </c>
      <c r="G12819">
        <v>67740</v>
      </c>
      <c r="H12819">
        <v>72420</v>
      </c>
      <c r="I12819">
        <v>77100</v>
      </c>
      <c r="J12819">
        <v>81780</v>
      </c>
      <c r="K12819" t="s">
        <v>3105</v>
      </c>
      <c r="L12819">
        <v>73</v>
      </c>
      <c r="M12819">
        <v>60</v>
      </c>
      <c r="N12819" t="s">
        <v>3906</v>
      </c>
    </row>
    <row r="12820" spans="1:14" x14ac:dyDescent="0.2">
      <c r="A12820" t="s">
        <v>18579</v>
      </c>
      <c r="B12820">
        <v>41700</v>
      </c>
      <c r="C12820">
        <v>47640</v>
      </c>
      <c r="D12820">
        <v>53580</v>
      </c>
      <c r="E12820">
        <v>59520</v>
      </c>
      <c r="F12820">
        <v>64320</v>
      </c>
      <c r="G12820">
        <v>69060</v>
      </c>
      <c r="H12820">
        <v>73860</v>
      </c>
      <c r="I12820">
        <v>78600</v>
      </c>
      <c r="J12820">
        <v>83340</v>
      </c>
      <c r="K12820" t="s">
        <v>3105</v>
      </c>
      <c r="L12820">
        <v>75</v>
      </c>
      <c r="M12820">
        <v>60</v>
      </c>
      <c r="N12820" t="s">
        <v>3506</v>
      </c>
    </row>
    <row r="12821" spans="1:14" x14ac:dyDescent="0.2">
      <c r="A12821" t="s">
        <v>18580</v>
      </c>
      <c r="B12821">
        <v>40560</v>
      </c>
      <c r="C12821">
        <v>46320</v>
      </c>
      <c r="D12821">
        <v>52140</v>
      </c>
      <c r="E12821">
        <v>57900</v>
      </c>
      <c r="F12821">
        <v>62580</v>
      </c>
      <c r="G12821">
        <v>67200</v>
      </c>
      <c r="H12821">
        <v>71820</v>
      </c>
      <c r="I12821">
        <v>76440</v>
      </c>
      <c r="J12821">
        <v>81060</v>
      </c>
      <c r="K12821" t="s">
        <v>3105</v>
      </c>
      <c r="L12821">
        <v>77</v>
      </c>
      <c r="M12821">
        <v>60</v>
      </c>
      <c r="N12821" t="s">
        <v>4130</v>
      </c>
    </row>
    <row r="12822" spans="1:14" x14ac:dyDescent="0.2">
      <c r="A12822" t="s">
        <v>18581</v>
      </c>
      <c r="B12822">
        <v>40200</v>
      </c>
      <c r="C12822">
        <v>45960</v>
      </c>
      <c r="D12822">
        <v>51720</v>
      </c>
      <c r="E12822">
        <v>57420</v>
      </c>
      <c r="F12822">
        <v>62040</v>
      </c>
      <c r="G12822">
        <v>66660</v>
      </c>
      <c r="H12822">
        <v>71220</v>
      </c>
      <c r="I12822">
        <v>75840</v>
      </c>
      <c r="J12822">
        <v>80400</v>
      </c>
      <c r="K12822" t="s">
        <v>3105</v>
      </c>
      <c r="L12822">
        <v>79</v>
      </c>
      <c r="M12822">
        <v>60</v>
      </c>
      <c r="N12822" t="s">
        <v>3907</v>
      </c>
    </row>
    <row r="12823" spans="1:14" x14ac:dyDescent="0.2">
      <c r="A12823" t="s">
        <v>18582</v>
      </c>
      <c r="B12823">
        <v>41160</v>
      </c>
      <c r="C12823">
        <v>47040</v>
      </c>
      <c r="D12823">
        <v>52920</v>
      </c>
      <c r="E12823">
        <v>58740</v>
      </c>
      <c r="F12823">
        <v>63480</v>
      </c>
      <c r="G12823">
        <v>68160</v>
      </c>
      <c r="H12823">
        <v>72840</v>
      </c>
      <c r="I12823">
        <v>77580</v>
      </c>
      <c r="J12823">
        <v>82260</v>
      </c>
      <c r="K12823" t="s">
        <v>3105</v>
      </c>
      <c r="L12823">
        <v>81</v>
      </c>
      <c r="M12823">
        <v>60</v>
      </c>
      <c r="N12823" t="s">
        <v>3908</v>
      </c>
    </row>
    <row r="12824" spans="1:14" x14ac:dyDescent="0.2">
      <c r="A12824" t="s">
        <v>18583</v>
      </c>
      <c r="B12824">
        <v>40200</v>
      </c>
      <c r="C12824">
        <v>45960</v>
      </c>
      <c r="D12824">
        <v>51720</v>
      </c>
      <c r="E12824">
        <v>57420</v>
      </c>
      <c r="F12824">
        <v>62040</v>
      </c>
      <c r="G12824">
        <v>66660</v>
      </c>
      <c r="H12824">
        <v>71220</v>
      </c>
      <c r="I12824">
        <v>75840</v>
      </c>
      <c r="J12824">
        <v>80400</v>
      </c>
      <c r="K12824" t="s">
        <v>3105</v>
      </c>
      <c r="L12824">
        <v>83</v>
      </c>
      <c r="M12824">
        <v>60</v>
      </c>
      <c r="N12824" t="s">
        <v>3245</v>
      </c>
    </row>
    <row r="12825" spans="1:14" x14ac:dyDescent="0.2">
      <c r="A12825" t="s">
        <v>18584</v>
      </c>
      <c r="B12825">
        <v>40200</v>
      </c>
      <c r="C12825">
        <v>45960</v>
      </c>
      <c r="D12825">
        <v>51720</v>
      </c>
      <c r="E12825">
        <v>57420</v>
      </c>
      <c r="F12825">
        <v>62040</v>
      </c>
      <c r="G12825">
        <v>66660</v>
      </c>
      <c r="H12825">
        <v>71220</v>
      </c>
      <c r="I12825">
        <v>75840</v>
      </c>
      <c r="J12825">
        <v>80400</v>
      </c>
      <c r="K12825" t="s">
        <v>3105</v>
      </c>
      <c r="L12825">
        <v>85</v>
      </c>
      <c r="M12825">
        <v>60</v>
      </c>
      <c r="N12825" t="s">
        <v>3031</v>
      </c>
    </row>
    <row r="12826" spans="1:14" x14ac:dyDescent="0.2">
      <c r="A12826" t="s">
        <v>18585</v>
      </c>
      <c r="B12826">
        <v>40200</v>
      </c>
      <c r="C12826">
        <v>45960</v>
      </c>
      <c r="D12826">
        <v>51720</v>
      </c>
      <c r="E12826">
        <v>57420</v>
      </c>
      <c r="F12826">
        <v>62040</v>
      </c>
      <c r="G12826">
        <v>66660</v>
      </c>
      <c r="H12826">
        <v>71220</v>
      </c>
      <c r="I12826">
        <v>75840</v>
      </c>
      <c r="J12826">
        <v>80400</v>
      </c>
      <c r="K12826" t="s">
        <v>3105</v>
      </c>
      <c r="L12826">
        <v>87</v>
      </c>
      <c r="M12826">
        <v>60</v>
      </c>
      <c r="N12826" t="s">
        <v>3909</v>
      </c>
    </row>
    <row r="12827" spans="1:14" x14ac:dyDescent="0.2">
      <c r="A12827" t="s">
        <v>18586</v>
      </c>
      <c r="B12827">
        <v>46080</v>
      </c>
      <c r="C12827">
        <v>52620</v>
      </c>
      <c r="D12827">
        <v>59220</v>
      </c>
      <c r="E12827">
        <v>65760</v>
      </c>
      <c r="F12827">
        <v>71040</v>
      </c>
      <c r="G12827">
        <v>76320</v>
      </c>
      <c r="H12827">
        <v>81600</v>
      </c>
      <c r="I12827">
        <v>86820</v>
      </c>
      <c r="J12827">
        <v>92100</v>
      </c>
      <c r="K12827" t="s">
        <v>3105</v>
      </c>
      <c r="L12827">
        <v>89</v>
      </c>
      <c r="M12827">
        <v>60</v>
      </c>
      <c r="N12827" t="s">
        <v>4134</v>
      </c>
    </row>
    <row r="12828" spans="1:14" x14ac:dyDescent="0.2">
      <c r="A12828" t="s">
        <v>18587</v>
      </c>
      <c r="B12828">
        <v>42720</v>
      </c>
      <c r="C12828">
        <v>48780</v>
      </c>
      <c r="D12828">
        <v>54900</v>
      </c>
      <c r="E12828">
        <v>60960</v>
      </c>
      <c r="F12828">
        <v>65880</v>
      </c>
      <c r="G12828">
        <v>70740</v>
      </c>
      <c r="H12828">
        <v>75600</v>
      </c>
      <c r="I12828">
        <v>80520</v>
      </c>
      <c r="J12828">
        <v>85380</v>
      </c>
      <c r="K12828" t="s">
        <v>3105</v>
      </c>
      <c r="L12828">
        <v>91</v>
      </c>
      <c r="M12828">
        <v>60</v>
      </c>
      <c r="N12828" t="s">
        <v>3513</v>
      </c>
    </row>
    <row r="12829" spans="1:14" x14ac:dyDescent="0.2">
      <c r="A12829" t="s">
        <v>18588</v>
      </c>
      <c r="B12829">
        <v>40200</v>
      </c>
      <c r="C12829">
        <v>45960</v>
      </c>
      <c r="D12829">
        <v>51720</v>
      </c>
      <c r="E12829">
        <v>57420</v>
      </c>
      <c r="F12829">
        <v>62040</v>
      </c>
      <c r="G12829">
        <v>66660</v>
      </c>
      <c r="H12829">
        <v>71220</v>
      </c>
      <c r="I12829">
        <v>75840</v>
      </c>
      <c r="J12829">
        <v>80400</v>
      </c>
      <c r="K12829" t="s">
        <v>3105</v>
      </c>
      <c r="L12829">
        <v>93</v>
      </c>
      <c r="M12829">
        <v>60</v>
      </c>
      <c r="N12829" t="s">
        <v>3910</v>
      </c>
    </row>
    <row r="12830" spans="1:14" x14ac:dyDescent="0.2">
      <c r="A12830" t="s">
        <v>18589</v>
      </c>
      <c r="B12830">
        <v>40200</v>
      </c>
      <c r="C12830">
        <v>45960</v>
      </c>
      <c r="D12830">
        <v>51720</v>
      </c>
      <c r="E12830">
        <v>57420</v>
      </c>
      <c r="F12830">
        <v>62040</v>
      </c>
      <c r="G12830">
        <v>66660</v>
      </c>
      <c r="H12830">
        <v>71220</v>
      </c>
      <c r="I12830">
        <v>75840</v>
      </c>
      <c r="J12830">
        <v>80400</v>
      </c>
      <c r="K12830" t="s">
        <v>3105</v>
      </c>
      <c r="L12830">
        <v>95</v>
      </c>
      <c r="M12830">
        <v>60</v>
      </c>
      <c r="N12830" t="s">
        <v>3911</v>
      </c>
    </row>
    <row r="12831" spans="1:14" x14ac:dyDescent="0.2">
      <c r="A12831" t="s">
        <v>18590</v>
      </c>
      <c r="B12831">
        <v>43020</v>
      </c>
      <c r="C12831">
        <v>49140</v>
      </c>
      <c r="D12831">
        <v>55260</v>
      </c>
      <c r="E12831">
        <v>61380</v>
      </c>
      <c r="F12831">
        <v>66300</v>
      </c>
      <c r="G12831">
        <v>71220</v>
      </c>
      <c r="H12831">
        <v>76140</v>
      </c>
      <c r="I12831">
        <v>81060</v>
      </c>
      <c r="J12831">
        <v>85980</v>
      </c>
      <c r="K12831" t="s">
        <v>3105</v>
      </c>
      <c r="L12831">
        <v>97</v>
      </c>
      <c r="M12831">
        <v>60</v>
      </c>
      <c r="N12831" t="s">
        <v>3912</v>
      </c>
    </row>
    <row r="12832" spans="1:14" x14ac:dyDescent="0.2">
      <c r="A12832" t="s">
        <v>18591</v>
      </c>
      <c r="B12832">
        <v>40200</v>
      </c>
      <c r="C12832">
        <v>45960</v>
      </c>
      <c r="D12832">
        <v>51720</v>
      </c>
      <c r="E12832">
        <v>57420</v>
      </c>
      <c r="F12832">
        <v>62040</v>
      </c>
      <c r="G12832">
        <v>66660</v>
      </c>
      <c r="H12832">
        <v>71220</v>
      </c>
      <c r="I12832">
        <v>75840</v>
      </c>
      <c r="J12832">
        <v>80400</v>
      </c>
      <c r="K12832" t="s">
        <v>3105</v>
      </c>
      <c r="L12832">
        <v>99</v>
      </c>
      <c r="M12832">
        <v>60</v>
      </c>
      <c r="N12832" t="s">
        <v>3913</v>
      </c>
    </row>
    <row r="12833" spans="1:14" x14ac:dyDescent="0.2">
      <c r="A12833" t="s">
        <v>18592</v>
      </c>
      <c r="B12833">
        <v>40200</v>
      </c>
      <c r="C12833">
        <v>45960</v>
      </c>
      <c r="D12833">
        <v>51720</v>
      </c>
      <c r="E12833">
        <v>57420</v>
      </c>
      <c r="F12833">
        <v>62040</v>
      </c>
      <c r="G12833">
        <v>66660</v>
      </c>
      <c r="H12833">
        <v>71220</v>
      </c>
      <c r="I12833">
        <v>75840</v>
      </c>
      <c r="J12833">
        <v>80400</v>
      </c>
      <c r="K12833" t="s">
        <v>3105</v>
      </c>
      <c r="L12833">
        <v>101</v>
      </c>
      <c r="M12833">
        <v>60</v>
      </c>
      <c r="N12833" t="s">
        <v>3914</v>
      </c>
    </row>
    <row r="12834" spans="1:14" x14ac:dyDescent="0.2">
      <c r="A12834" t="s">
        <v>18593</v>
      </c>
      <c r="B12834">
        <v>40500</v>
      </c>
      <c r="C12834">
        <v>46320</v>
      </c>
      <c r="D12834">
        <v>52080</v>
      </c>
      <c r="E12834">
        <v>57840</v>
      </c>
      <c r="F12834">
        <v>62520</v>
      </c>
      <c r="G12834">
        <v>67140</v>
      </c>
      <c r="H12834">
        <v>71760</v>
      </c>
      <c r="I12834">
        <v>76380</v>
      </c>
      <c r="J12834">
        <v>81000</v>
      </c>
      <c r="K12834" t="s">
        <v>3105</v>
      </c>
      <c r="L12834">
        <v>103</v>
      </c>
      <c r="M12834">
        <v>60</v>
      </c>
      <c r="N12834" t="s">
        <v>4179</v>
      </c>
    </row>
    <row r="12835" spans="1:14" x14ac:dyDescent="0.2">
      <c r="A12835" t="s">
        <v>18594</v>
      </c>
      <c r="B12835">
        <v>46560</v>
      </c>
      <c r="C12835">
        <v>53220</v>
      </c>
      <c r="D12835">
        <v>59880</v>
      </c>
      <c r="E12835">
        <v>66480</v>
      </c>
      <c r="F12835">
        <v>71820</v>
      </c>
      <c r="G12835">
        <v>77160</v>
      </c>
      <c r="H12835">
        <v>82440</v>
      </c>
      <c r="I12835">
        <v>87780</v>
      </c>
      <c r="J12835">
        <v>93120</v>
      </c>
      <c r="K12835" t="s">
        <v>3105</v>
      </c>
      <c r="L12835">
        <v>105</v>
      </c>
      <c r="M12835">
        <v>60</v>
      </c>
      <c r="N12835" t="s">
        <v>3915</v>
      </c>
    </row>
    <row r="12836" spans="1:14" x14ac:dyDescent="0.2">
      <c r="A12836" t="s">
        <v>18595</v>
      </c>
      <c r="B12836">
        <v>32940</v>
      </c>
      <c r="C12836">
        <v>37680</v>
      </c>
      <c r="D12836">
        <v>42360</v>
      </c>
      <c r="E12836">
        <v>47040</v>
      </c>
      <c r="F12836">
        <v>50820</v>
      </c>
      <c r="G12836">
        <v>54600</v>
      </c>
      <c r="H12836">
        <v>58380</v>
      </c>
      <c r="I12836">
        <v>62100</v>
      </c>
      <c r="J12836">
        <v>65880</v>
      </c>
      <c r="K12836" t="s">
        <v>3106</v>
      </c>
      <c r="L12836">
        <v>1</v>
      </c>
      <c r="M12836">
        <v>60</v>
      </c>
      <c r="N12836" t="s">
        <v>3066</v>
      </c>
    </row>
    <row r="12837" spans="1:14" x14ac:dyDescent="0.2">
      <c r="A12837" t="s">
        <v>18596</v>
      </c>
      <c r="B12837">
        <v>32940</v>
      </c>
      <c r="C12837">
        <v>37680</v>
      </c>
      <c r="D12837">
        <v>42360</v>
      </c>
      <c r="E12837">
        <v>47040</v>
      </c>
      <c r="F12837">
        <v>50820</v>
      </c>
      <c r="G12837">
        <v>54600</v>
      </c>
      <c r="H12837">
        <v>58380</v>
      </c>
      <c r="I12837">
        <v>62100</v>
      </c>
      <c r="J12837">
        <v>65880</v>
      </c>
      <c r="K12837" t="s">
        <v>3106</v>
      </c>
      <c r="L12837">
        <v>3</v>
      </c>
      <c r="M12837">
        <v>60</v>
      </c>
      <c r="N12837" t="s">
        <v>4142</v>
      </c>
    </row>
    <row r="12838" spans="1:14" x14ac:dyDescent="0.2">
      <c r="A12838" t="s">
        <v>18597</v>
      </c>
      <c r="B12838">
        <v>33360</v>
      </c>
      <c r="C12838">
        <v>38100</v>
      </c>
      <c r="D12838">
        <v>42840</v>
      </c>
      <c r="E12838">
        <v>47580</v>
      </c>
      <c r="F12838">
        <v>51420</v>
      </c>
      <c r="G12838">
        <v>55200</v>
      </c>
      <c r="H12838">
        <v>59040</v>
      </c>
      <c r="I12838">
        <v>62820</v>
      </c>
      <c r="J12838">
        <v>66660</v>
      </c>
      <c r="K12838" t="s">
        <v>3106</v>
      </c>
      <c r="L12838">
        <v>5</v>
      </c>
      <c r="M12838">
        <v>60</v>
      </c>
      <c r="N12838" t="s">
        <v>2500</v>
      </c>
    </row>
    <row r="12839" spans="1:14" x14ac:dyDescent="0.2">
      <c r="A12839" t="s">
        <v>18598</v>
      </c>
      <c r="B12839">
        <v>32940</v>
      </c>
      <c r="C12839">
        <v>37680</v>
      </c>
      <c r="D12839">
        <v>42360</v>
      </c>
      <c r="E12839">
        <v>47040</v>
      </c>
      <c r="F12839">
        <v>50820</v>
      </c>
      <c r="G12839">
        <v>54600</v>
      </c>
      <c r="H12839">
        <v>58380</v>
      </c>
      <c r="I12839">
        <v>62100</v>
      </c>
      <c r="J12839">
        <v>65880</v>
      </c>
      <c r="K12839" t="s">
        <v>3106</v>
      </c>
      <c r="L12839">
        <v>7</v>
      </c>
      <c r="M12839">
        <v>60</v>
      </c>
      <c r="N12839" t="s">
        <v>2501</v>
      </c>
    </row>
    <row r="12840" spans="1:14" x14ac:dyDescent="0.2">
      <c r="A12840" t="s">
        <v>18599</v>
      </c>
      <c r="B12840">
        <v>33360</v>
      </c>
      <c r="C12840">
        <v>38100</v>
      </c>
      <c r="D12840">
        <v>42840</v>
      </c>
      <c r="E12840">
        <v>47580</v>
      </c>
      <c r="F12840">
        <v>51420</v>
      </c>
      <c r="G12840">
        <v>55200</v>
      </c>
      <c r="H12840">
        <v>59040</v>
      </c>
      <c r="I12840">
        <v>62820</v>
      </c>
      <c r="J12840">
        <v>66660</v>
      </c>
      <c r="K12840" t="s">
        <v>3106</v>
      </c>
      <c r="L12840">
        <v>9</v>
      </c>
      <c r="M12840">
        <v>60</v>
      </c>
      <c r="N12840" t="s">
        <v>2502</v>
      </c>
    </row>
    <row r="12841" spans="1:14" x14ac:dyDescent="0.2">
      <c r="A12841" t="s">
        <v>18600</v>
      </c>
      <c r="B12841">
        <v>39120</v>
      </c>
      <c r="C12841">
        <v>44700</v>
      </c>
      <c r="D12841">
        <v>50280</v>
      </c>
      <c r="E12841">
        <v>55860</v>
      </c>
      <c r="F12841">
        <v>60360</v>
      </c>
      <c r="G12841">
        <v>64800</v>
      </c>
      <c r="H12841">
        <v>69300</v>
      </c>
      <c r="I12841">
        <v>73740</v>
      </c>
      <c r="J12841">
        <v>78240</v>
      </c>
      <c r="K12841" t="s">
        <v>3106</v>
      </c>
      <c r="L12841">
        <v>11</v>
      </c>
      <c r="M12841">
        <v>60</v>
      </c>
      <c r="N12841" t="s">
        <v>2503</v>
      </c>
    </row>
    <row r="12842" spans="1:14" x14ac:dyDescent="0.2">
      <c r="A12842" t="s">
        <v>18601</v>
      </c>
      <c r="B12842">
        <v>32580</v>
      </c>
      <c r="C12842">
        <v>37200</v>
      </c>
      <c r="D12842">
        <v>41880</v>
      </c>
      <c r="E12842">
        <v>46500</v>
      </c>
      <c r="F12842">
        <v>50220</v>
      </c>
      <c r="G12842">
        <v>53940</v>
      </c>
      <c r="H12842">
        <v>57660</v>
      </c>
      <c r="I12842">
        <v>61380</v>
      </c>
      <c r="J12842">
        <v>65100</v>
      </c>
      <c r="K12842" t="s">
        <v>3106</v>
      </c>
      <c r="L12842">
        <v>13</v>
      </c>
      <c r="M12842">
        <v>60</v>
      </c>
      <c r="N12842" t="s">
        <v>2504</v>
      </c>
    </row>
    <row r="12843" spans="1:14" x14ac:dyDescent="0.2">
      <c r="A12843" t="s">
        <v>18602</v>
      </c>
      <c r="B12843">
        <v>32940</v>
      </c>
      <c r="C12843">
        <v>37680</v>
      </c>
      <c r="D12843">
        <v>42360</v>
      </c>
      <c r="E12843">
        <v>47040</v>
      </c>
      <c r="F12843">
        <v>50820</v>
      </c>
      <c r="G12843">
        <v>54600</v>
      </c>
      <c r="H12843">
        <v>58380</v>
      </c>
      <c r="I12843">
        <v>62100</v>
      </c>
      <c r="J12843">
        <v>65880</v>
      </c>
      <c r="K12843" t="s">
        <v>3106</v>
      </c>
      <c r="L12843">
        <v>15</v>
      </c>
      <c r="M12843">
        <v>60</v>
      </c>
      <c r="N12843" t="s">
        <v>3069</v>
      </c>
    </row>
    <row r="12844" spans="1:14" x14ac:dyDescent="0.2">
      <c r="A12844" t="s">
        <v>18603</v>
      </c>
      <c r="B12844">
        <v>42480</v>
      </c>
      <c r="C12844">
        <v>48540</v>
      </c>
      <c r="D12844">
        <v>54600</v>
      </c>
      <c r="E12844">
        <v>60660</v>
      </c>
      <c r="F12844">
        <v>65520</v>
      </c>
      <c r="G12844">
        <v>70380</v>
      </c>
      <c r="H12844">
        <v>75240</v>
      </c>
      <c r="I12844">
        <v>80100</v>
      </c>
      <c r="J12844">
        <v>84960</v>
      </c>
      <c r="K12844" t="s">
        <v>3106</v>
      </c>
      <c r="L12844">
        <v>17</v>
      </c>
      <c r="M12844">
        <v>60</v>
      </c>
      <c r="N12844" t="s">
        <v>3304</v>
      </c>
    </row>
    <row r="12845" spans="1:14" x14ac:dyDescent="0.2">
      <c r="A12845" t="s">
        <v>18604</v>
      </c>
      <c r="B12845">
        <v>34200</v>
      </c>
      <c r="C12845">
        <v>39120</v>
      </c>
      <c r="D12845">
        <v>43980</v>
      </c>
      <c r="E12845">
        <v>48840</v>
      </c>
      <c r="F12845">
        <v>52800</v>
      </c>
      <c r="G12845">
        <v>56700</v>
      </c>
      <c r="H12845">
        <v>60600</v>
      </c>
      <c r="I12845">
        <v>64500</v>
      </c>
      <c r="J12845">
        <v>68400</v>
      </c>
      <c r="K12845" t="s">
        <v>3106</v>
      </c>
      <c r="L12845">
        <v>19</v>
      </c>
      <c r="M12845">
        <v>60</v>
      </c>
      <c r="N12845" t="s">
        <v>3371</v>
      </c>
    </row>
    <row r="12846" spans="1:14" x14ac:dyDescent="0.2">
      <c r="A12846" t="s">
        <v>18605</v>
      </c>
      <c r="B12846">
        <v>34920</v>
      </c>
      <c r="C12846">
        <v>39900</v>
      </c>
      <c r="D12846">
        <v>44880</v>
      </c>
      <c r="E12846">
        <v>49860</v>
      </c>
      <c r="F12846">
        <v>53880</v>
      </c>
      <c r="G12846">
        <v>57840</v>
      </c>
      <c r="H12846">
        <v>61860</v>
      </c>
      <c r="I12846">
        <v>65820</v>
      </c>
      <c r="J12846">
        <v>69840</v>
      </c>
      <c r="K12846" t="s">
        <v>3106</v>
      </c>
      <c r="L12846">
        <v>21</v>
      </c>
      <c r="M12846">
        <v>60</v>
      </c>
      <c r="N12846" t="s">
        <v>2232</v>
      </c>
    </row>
    <row r="12847" spans="1:14" x14ac:dyDescent="0.2">
      <c r="A12847" t="s">
        <v>18606</v>
      </c>
      <c r="B12847">
        <v>32940</v>
      </c>
      <c r="C12847">
        <v>37680</v>
      </c>
      <c r="D12847">
        <v>42360</v>
      </c>
      <c r="E12847">
        <v>47040</v>
      </c>
      <c r="F12847">
        <v>50820</v>
      </c>
      <c r="G12847">
        <v>54600</v>
      </c>
      <c r="H12847">
        <v>58380</v>
      </c>
      <c r="I12847">
        <v>62100</v>
      </c>
      <c r="J12847">
        <v>65880</v>
      </c>
      <c r="K12847" t="s">
        <v>3106</v>
      </c>
      <c r="L12847">
        <v>23</v>
      </c>
      <c r="M12847">
        <v>60</v>
      </c>
      <c r="N12847" t="s">
        <v>3373</v>
      </c>
    </row>
    <row r="12848" spans="1:14" x14ac:dyDescent="0.2">
      <c r="A12848" t="s">
        <v>18607</v>
      </c>
      <c r="B12848">
        <v>42480</v>
      </c>
      <c r="C12848">
        <v>48540</v>
      </c>
      <c r="D12848">
        <v>54600</v>
      </c>
      <c r="E12848">
        <v>60660</v>
      </c>
      <c r="F12848">
        <v>65520</v>
      </c>
      <c r="G12848">
        <v>70380</v>
      </c>
      <c r="H12848">
        <v>75240</v>
      </c>
      <c r="I12848">
        <v>80100</v>
      </c>
      <c r="J12848">
        <v>84960</v>
      </c>
      <c r="K12848" t="s">
        <v>3106</v>
      </c>
      <c r="L12848">
        <v>25</v>
      </c>
      <c r="M12848">
        <v>60</v>
      </c>
      <c r="N12848" t="s">
        <v>2505</v>
      </c>
    </row>
    <row r="12849" spans="1:14" x14ac:dyDescent="0.2">
      <c r="A12849" t="s">
        <v>18608</v>
      </c>
      <c r="B12849">
        <v>33000</v>
      </c>
      <c r="C12849">
        <v>37680</v>
      </c>
      <c r="D12849">
        <v>42420</v>
      </c>
      <c r="E12849">
        <v>47100</v>
      </c>
      <c r="F12849">
        <v>50880</v>
      </c>
      <c r="G12849">
        <v>54660</v>
      </c>
      <c r="H12849">
        <v>58440</v>
      </c>
      <c r="I12849">
        <v>62220</v>
      </c>
      <c r="J12849">
        <v>65940</v>
      </c>
      <c r="K12849" t="s">
        <v>3106</v>
      </c>
      <c r="L12849">
        <v>27</v>
      </c>
      <c r="M12849">
        <v>60</v>
      </c>
      <c r="N12849" t="s">
        <v>3762</v>
      </c>
    </row>
    <row r="12850" spans="1:14" x14ac:dyDescent="0.2">
      <c r="A12850" t="s">
        <v>18609</v>
      </c>
      <c r="B12850">
        <v>32940</v>
      </c>
      <c r="C12850">
        <v>37680</v>
      </c>
      <c r="D12850">
        <v>42360</v>
      </c>
      <c r="E12850">
        <v>47040</v>
      </c>
      <c r="F12850">
        <v>50820</v>
      </c>
      <c r="G12850">
        <v>54600</v>
      </c>
      <c r="H12850">
        <v>58380</v>
      </c>
      <c r="I12850">
        <v>62100</v>
      </c>
      <c r="J12850">
        <v>65880</v>
      </c>
      <c r="K12850" t="s">
        <v>3106</v>
      </c>
      <c r="L12850">
        <v>29</v>
      </c>
      <c r="M12850">
        <v>60</v>
      </c>
      <c r="N12850" t="s">
        <v>2506</v>
      </c>
    </row>
    <row r="12851" spans="1:14" x14ac:dyDescent="0.2">
      <c r="A12851" t="s">
        <v>18610</v>
      </c>
      <c r="B12851">
        <v>32940</v>
      </c>
      <c r="C12851">
        <v>37680</v>
      </c>
      <c r="D12851">
        <v>42360</v>
      </c>
      <c r="E12851">
        <v>47040</v>
      </c>
      <c r="F12851">
        <v>50820</v>
      </c>
      <c r="G12851">
        <v>54600</v>
      </c>
      <c r="H12851">
        <v>58380</v>
      </c>
      <c r="I12851">
        <v>62100</v>
      </c>
      <c r="J12851">
        <v>65880</v>
      </c>
      <c r="K12851" t="s">
        <v>3106</v>
      </c>
      <c r="L12851">
        <v>31</v>
      </c>
      <c r="M12851">
        <v>60</v>
      </c>
      <c r="N12851" t="s">
        <v>2507</v>
      </c>
    </row>
    <row r="12852" spans="1:14" x14ac:dyDescent="0.2">
      <c r="A12852" t="s">
        <v>18611</v>
      </c>
      <c r="B12852">
        <v>32940</v>
      </c>
      <c r="C12852">
        <v>37680</v>
      </c>
      <c r="D12852">
        <v>42360</v>
      </c>
      <c r="E12852">
        <v>47040</v>
      </c>
      <c r="F12852">
        <v>50820</v>
      </c>
      <c r="G12852">
        <v>54600</v>
      </c>
      <c r="H12852">
        <v>58380</v>
      </c>
      <c r="I12852">
        <v>62100</v>
      </c>
      <c r="J12852">
        <v>65880</v>
      </c>
      <c r="K12852" t="s">
        <v>3106</v>
      </c>
      <c r="L12852">
        <v>33</v>
      </c>
      <c r="M12852">
        <v>60</v>
      </c>
      <c r="N12852" t="s">
        <v>3378</v>
      </c>
    </row>
    <row r="12853" spans="1:14" x14ac:dyDescent="0.2">
      <c r="A12853" t="s">
        <v>18612</v>
      </c>
      <c r="B12853">
        <v>37980</v>
      </c>
      <c r="C12853">
        <v>43440</v>
      </c>
      <c r="D12853">
        <v>48840</v>
      </c>
      <c r="E12853">
        <v>54240</v>
      </c>
      <c r="F12853">
        <v>58620</v>
      </c>
      <c r="G12853">
        <v>62940</v>
      </c>
      <c r="H12853">
        <v>67260</v>
      </c>
      <c r="I12853">
        <v>71640</v>
      </c>
      <c r="J12853">
        <v>75960</v>
      </c>
      <c r="K12853" t="s">
        <v>3106</v>
      </c>
      <c r="L12853">
        <v>35</v>
      </c>
      <c r="M12853">
        <v>60</v>
      </c>
      <c r="N12853" t="s">
        <v>2508</v>
      </c>
    </row>
    <row r="12854" spans="1:14" x14ac:dyDescent="0.2">
      <c r="A12854" t="s">
        <v>18613</v>
      </c>
      <c r="B12854">
        <v>33000</v>
      </c>
      <c r="C12854">
        <v>37680</v>
      </c>
      <c r="D12854">
        <v>42420</v>
      </c>
      <c r="E12854">
        <v>47100</v>
      </c>
      <c r="F12854">
        <v>50880</v>
      </c>
      <c r="G12854">
        <v>54660</v>
      </c>
      <c r="H12854">
        <v>58440</v>
      </c>
      <c r="I12854">
        <v>62220</v>
      </c>
      <c r="J12854">
        <v>65940</v>
      </c>
      <c r="K12854" t="s">
        <v>3106</v>
      </c>
      <c r="L12854">
        <v>37</v>
      </c>
      <c r="M12854">
        <v>60</v>
      </c>
      <c r="N12854" t="s">
        <v>2509</v>
      </c>
    </row>
    <row r="12855" spans="1:14" x14ac:dyDescent="0.2">
      <c r="A12855" t="s">
        <v>18614</v>
      </c>
      <c r="B12855">
        <v>34920</v>
      </c>
      <c r="C12855">
        <v>39900</v>
      </c>
      <c r="D12855">
        <v>44880</v>
      </c>
      <c r="E12855">
        <v>49860</v>
      </c>
      <c r="F12855">
        <v>53880</v>
      </c>
      <c r="G12855">
        <v>57840</v>
      </c>
      <c r="H12855">
        <v>61860</v>
      </c>
      <c r="I12855">
        <v>65820</v>
      </c>
      <c r="J12855">
        <v>69840</v>
      </c>
      <c r="K12855" t="s">
        <v>3106</v>
      </c>
      <c r="L12855">
        <v>39</v>
      </c>
      <c r="M12855">
        <v>60</v>
      </c>
      <c r="N12855" t="s">
        <v>2510</v>
      </c>
    </row>
    <row r="12856" spans="1:14" x14ac:dyDescent="0.2">
      <c r="A12856" t="s">
        <v>18615</v>
      </c>
      <c r="B12856">
        <v>41700</v>
      </c>
      <c r="C12856">
        <v>47640</v>
      </c>
      <c r="D12856">
        <v>53580</v>
      </c>
      <c r="E12856">
        <v>59520</v>
      </c>
      <c r="F12856">
        <v>64320</v>
      </c>
      <c r="G12856">
        <v>69060</v>
      </c>
      <c r="H12856">
        <v>73860</v>
      </c>
      <c r="I12856">
        <v>78600</v>
      </c>
      <c r="J12856">
        <v>83340</v>
      </c>
      <c r="K12856" t="s">
        <v>3106</v>
      </c>
      <c r="L12856">
        <v>41</v>
      </c>
      <c r="M12856">
        <v>60</v>
      </c>
      <c r="N12856" t="s">
        <v>3764</v>
      </c>
    </row>
    <row r="12857" spans="1:14" x14ac:dyDescent="0.2">
      <c r="A12857" t="s">
        <v>18616</v>
      </c>
      <c r="B12857">
        <v>34860</v>
      </c>
      <c r="C12857">
        <v>39840</v>
      </c>
      <c r="D12857">
        <v>44820</v>
      </c>
      <c r="E12857">
        <v>49740</v>
      </c>
      <c r="F12857">
        <v>53760</v>
      </c>
      <c r="G12857">
        <v>57720</v>
      </c>
      <c r="H12857">
        <v>61680</v>
      </c>
      <c r="I12857">
        <v>65700</v>
      </c>
      <c r="J12857">
        <v>69660</v>
      </c>
      <c r="K12857" t="s">
        <v>3106</v>
      </c>
      <c r="L12857">
        <v>43</v>
      </c>
      <c r="M12857">
        <v>60</v>
      </c>
      <c r="N12857" t="s">
        <v>3964</v>
      </c>
    </row>
    <row r="12858" spans="1:14" x14ac:dyDescent="0.2">
      <c r="A12858" t="s">
        <v>18617</v>
      </c>
      <c r="B12858">
        <v>41700</v>
      </c>
      <c r="C12858">
        <v>47640</v>
      </c>
      <c r="D12858">
        <v>53580</v>
      </c>
      <c r="E12858">
        <v>59520</v>
      </c>
      <c r="F12858">
        <v>64320</v>
      </c>
      <c r="G12858">
        <v>69060</v>
      </c>
      <c r="H12858">
        <v>73860</v>
      </c>
      <c r="I12858">
        <v>78600</v>
      </c>
      <c r="J12858">
        <v>83340</v>
      </c>
      <c r="K12858" t="s">
        <v>3106</v>
      </c>
      <c r="L12858">
        <v>45</v>
      </c>
      <c r="M12858">
        <v>60</v>
      </c>
      <c r="N12858" t="s">
        <v>2511</v>
      </c>
    </row>
    <row r="12859" spans="1:14" x14ac:dyDescent="0.2">
      <c r="A12859" t="s">
        <v>18618</v>
      </c>
      <c r="B12859">
        <v>32940</v>
      </c>
      <c r="C12859">
        <v>37680</v>
      </c>
      <c r="D12859">
        <v>42360</v>
      </c>
      <c r="E12859">
        <v>47040</v>
      </c>
      <c r="F12859">
        <v>50820</v>
      </c>
      <c r="G12859">
        <v>54600</v>
      </c>
      <c r="H12859">
        <v>58380</v>
      </c>
      <c r="I12859">
        <v>62100</v>
      </c>
      <c r="J12859">
        <v>65880</v>
      </c>
      <c r="K12859" t="s">
        <v>3106</v>
      </c>
      <c r="L12859">
        <v>47</v>
      </c>
      <c r="M12859">
        <v>60</v>
      </c>
      <c r="N12859" t="s">
        <v>3326</v>
      </c>
    </row>
    <row r="12860" spans="1:14" x14ac:dyDescent="0.2">
      <c r="A12860" t="s">
        <v>18619</v>
      </c>
      <c r="B12860">
        <v>41700</v>
      </c>
      <c r="C12860">
        <v>47640</v>
      </c>
      <c r="D12860">
        <v>53580</v>
      </c>
      <c r="E12860">
        <v>59520</v>
      </c>
      <c r="F12860">
        <v>64320</v>
      </c>
      <c r="G12860">
        <v>69060</v>
      </c>
      <c r="H12860">
        <v>73860</v>
      </c>
      <c r="I12860">
        <v>78600</v>
      </c>
      <c r="J12860">
        <v>83340</v>
      </c>
      <c r="K12860" t="s">
        <v>3106</v>
      </c>
      <c r="L12860">
        <v>49</v>
      </c>
      <c r="M12860">
        <v>60</v>
      </c>
      <c r="N12860" t="s">
        <v>3327</v>
      </c>
    </row>
    <row r="12861" spans="1:14" x14ac:dyDescent="0.2">
      <c r="A12861" t="s">
        <v>18620</v>
      </c>
      <c r="B12861">
        <v>34620</v>
      </c>
      <c r="C12861">
        <v>39600</v>
      </c>
      <c r="D12861">
        <v>44520</v>
      </c>
      <c r="E12861">
        <v>49440</v>
      </c>
      <c r="F12861">
        <v>53400</v>
      </c>
      <c r="G12861">
        <v>57360</v>
      </c>
      <c r="H12861">
        <v>61320</v>
      </c>
      <c r="I12861">
        <v>65280</v>
      </c>
      <c r="J12861">
        <v>69240</v>
      </c>
      <c r="K12861" t="s">
        <v>3106</v>
      </c>
      <c r="L12861">
        <v>51</v>
      </c>
      <c r="M12861">
        <v>60</v>
      </c>
      <c r="N12861" t="s">
        <v>3384</v>
      </c>
    </row>
    <row r="12862" spans="1:14" x14ac:dyDescent="0.2">
      <c r="A12862" t="s">
        <v>18621</v>
      </c>
      <c r="B12862">
        <v>32940</v>
      </c>
      <c r="C12862">
        <v>37680</v>
      </c>
      <c r="D12862">
        <v>42360</v>
      </c>
      <c r="E12862">
        <v>47040</v>
      </c>
      <c r="F12862">
        <v>50820</v>
      </c>
      <c r="G12862">
        <v>54600</v>
      </c>
      <c r="H12862">
        <v>58380</v>
      </c>
      <c r="I12862">
        <v>62100</v>
      </c>
      <c r="J12862">
        <v>65880</v>
      </c>
      <c r="K12862" t="s">
        <v>3106</v>
      </c>
      <c r="L12862">
        <v>53</v>
      </c>
      <c r="M12862">
        <v>60</v>
      </c>
      <c r="N12862" t="s">
        <v>2512</v>
      </c>
    </row>
    <row r="12863" spans="1:14" x14ac:dyDescent="0.2">
      <c r="A12863" t="s">
        <v>18622</v>
      </c>
      <c r="B12863">
        <v>37980</v>
      </c>
      <c r="C12863">
        <v>43440</v>
      </c>
      <c r="D12863">
        <v>48840</v>
      </c>
      <c r="E12863">
        <v>54240</v>
      </c>
      <c r="F12863">
        <v>58620</v>
      </c>
      <c r="G12863">
        <v>62940</v>
      </c>
      <c r="H12863">
        <v>67260</v>
      </c>
      <c r="I12863">
        <v>71640</v>
      </c>
      <c r="J12863">
        <v>75960</v>
      </c>
      <c r="K12863" t="s">
        <v>3106</v>
      </c>
      <c r="L12863">
        <v>55</v>
      </c>
      <c r="M12863">
        <v>60</v>
      </c>
      <c r="N12863" t="s">
        <v>2513</v>
      </c>
    </row>
    <row r="12864" spans="1:14" x14ac:dyDescent="0.2">
      <c r="A12864" t="s">
        <v>18623</v>
      </c>
      <c r="B12864">
        <v>37380</v>
      </c>
      <c r="C12864">
        <v>42720</v>
      </c>
      <c r="D12864">
        <v>48060</v>
      </c>
      <c r="E12864">
        <v>53400</v>
      </c>
      <c r="F12864">
        <v>57720</v>
      </c>
      <c r="G12864">
        <v>61980</v>
      </c>
      <c r="H12864">
        <v>66240</v>
      </c>
      <c r="I12864">
        <v>70500</v>
      </c>
      <c r="J12864">
        <v>74760</v>
      </c>
      <c r="K12864" t="s">
        <v>3106</v>
      </c>
      <c r="L12864">
        <v>57</v>
      </c>
      <c r="M12864">
        <v>60</v>
      </c>
      <c r="N12864" t="s">
        <v>3329</v>
      </c>
    </row>
    <row r="12865" spans="1:14" x14ac:dyDescent="0.2">
      <c r="A12865" t="s">
        <v>18624</v>
      </c>
      <c r="B12865">
        <v>32940</v>
      </c>
      <c r="C12865">
        <v>37680</v>
      </c>
      <c r="D12865">
        <v>42360</v>
      </c>
      <c r="E12865">
        <v>47040</v>
      </c>
      <c r="F12865">
        <v>50820</v>
      </c>
      <c r="G12865">
        <v>54600</v>
      </c>
      <c r="H12865">
        <v>58380</v>
      </c>
      <c r="I12865">
        <v>62100</v>
      </c>
      <c r="J12865">
        <v>65880</v>
      </c>
      <c r="K12865" t="s">
        <v>3106</v>
      </c>
      <c r="L12865">
        <v>59</v>
      </c>
      <c r="M12865">
        <v>60</v>
      </c>
      <c r="N12865" t="s">
        <v>2514</v>
      </c>
    </row>
    <row r="12866" spans="1:14" x14ac:dyDescent="0.2">
      <c r="A12866" t="s">
        <v>18625</v>
      </c>
      <c r="B12866">
        <v>42480</v>
      </c>
      <c r="C12866">
        <v>48540</v>
      </c>
      <c r="D12866">
        <v>54600</v>
      </c>
      <c r="E12866">
        <v>60660</v>
      </c>
      <c r="F12866">
        <v>65520</v>
      </c>
      <c r="G12866">
        <v>70380</v>
      </c>
      <c r="H12866">
        <v>75240</v>
      </c>
      <c r="I12866">
        <v>80100</v>
      </c>
      <c r="J12866">
        <v>84960</v>
      </c>
      <c r="K12866" t="s">
        <v>3106</v>
      </c>
      <c r="L12866">
        <v>61</v>
      </c>
      <c r="M12866">
        <v>60</v>
      </c>
      <c r="N12866" t="s">
        <v>4237</v>
      </c>
    </row>
    <row r="12867" spans="1:14" x14ac:dyDescent="0.2">
      <c r="A12867" t="s">
        <v>18626</v>
      </c>
      <c r="B12867">
        <v>37620</v>
      </c>
      <c r="C12867">
        <v>42960</v>
      </c>
      <c r="D12867">
        <v>48360</v>
      </c>
      <c r="E12867">
        <v>53700</v>
      </c>
      <c r="F12867">
        <v>58020</v>
      </c>
      <c r="G12867">
        <v>62340</v>
      </c>
      <c r="H12867">
        <v>66600</v>
      </c>
      <c r="I12867">
        <v>70920</v>
      </c>
      <c r="J12867">
        <v>75180</v>
      </c>
      <c r="K12867" t="s">
        <v>3106</v>
      </c>
      <c r="L12867">
        <v>63</v>
      </c>
      <c r="M12867">
        <v>60</v>
      </c>
      <c r="N12867" t="s">
        <v>2977</v>
      </c>
    </row>
    <row r="12868" spans="1:14" x14ac:dyDescent="0.2">
      <c r="A12868" t="s">
        <v>18627</v>
      </c>
      <c r="B12868">
        <v>32940</v>
      </c>
      <c r="C12868">
        <v>37680</v>
      </c>
      <c r="D12868">
        <v>42360</v>
      </c>
      <c r="E12868">
        <v>47040</v>
      </c>
      <c r="F12868">
        <v>50820</v>
      </c>
      <c r="G12868">
        <v>54600</v>
      </c>
      <c r="H12868">
        <v>58380</v>
      </c>
      <c r="I12868">
        <v>62100</v>
      </c>
      <c r="J12868">
        <v>65880</v>
      </c>
      <c r="K12868" t="s">
        <v>3106</v>
      </c>
      <c r="L12868">
        <v>65</v>
      </c>
      <c r="M12868">
        <v>60</v>
      </c>
      <c r="N12868" t="s">
        <v>3008</v>
      </c>
    </row>
    <row r="12869" spans="1:14" x14ac:dyDescent="0.2">
      <c r="A12869" t="s">
        <v>18628</v>
      </c>
      <c r="B12869">
        <v>32940</v>
      </c>
      <c r="C12869">
        <v>37680</v>
      </c>
      <c r="D12869">
        <v>42360</v>
      </c>
      <c r="E12869">
        <v>47040</v>
      </c>
      <c r="F12869">
        <v>50820</v>
      </c>
      <c r="G12869">
        <v>54600</v>
      </c>
      <c r="H12869">
        <v>58380</v>
      </c>
      <c r="I12869">
        <v>62100</v>
      </c>
      <c r="J12869">
        <v>65880</v>
      </c>
      <c r="K12869" t="s">
        <v>3106</v>
      </c>
      <c r="L12869">
        <v>67</v>
      </c>
      <c r="M12869">
        <v>60</v>
      </c>
      <c r="N12869" t="s">
        <v>3009</v>
      </c>
    </row>
    <row r="12870" spans="1:14" x14ac:dyDescent="0.2">
      <c r="A12870" t="s">
        <v>18629</v>
      </c>
      <c r="B12870">
        <v>35580</v>
      </c>
      <c r="C12870">
        <v>40620</v>
      </c>
      <c r="D12870">
        <v>45720</v>
      </c>
      <c r="E12870">
        <v>50760</v>
      </c>
      <c r="F12870">
        <v>54840</v>
      </c>
      <c r="G12870">
        <v>58920</v>
      </c>
      <c r="H12870">
        <v>63000</v>
      </c>
      <c r="I12870">
        <v>67020</v>
      </c>
      <c r="J12870">
        <v>71100</v>
      </c>
      <c r="K12870" t="s">
        <v>3106</v>
      </c>
      <c r="L12870">
        <v>69</v>
      </c>
      <c r="M12870">
        <v>60</v>
      </c>
      <c r="N12870" t="s">
        <v>3331</v>
      </c>
    </row>
    <row r="12871" spans="1:14" x14ac:dyDescent="0.2">
      <c r="A12871" t="s">
        <v>18630</v>
      </c>
      <c r="B12871">
        <v>32940</v>
      </c>
      <c r="C12871">
        <v>37680</v>
      </c>
      <c r="D12871">
        <v>42360</v>
      </c>
      <c r="E12871">
        <v>47040</v>
      </c>
      <c r="F12871">
        <v>50820</v>
      </c>
      <c r="G12871">
        <v>54600</v>
      </c>
      <c r="H12871">
        <v>58380</v>
      </c>
      <c r="I12871">
        <v>62100</v>
      </c>
      <c r="J12871">
        <v>65880</v>
      </c>
      <c r="K12871" t="s">
        <v>3106</v>
      </c>
      <c r="L12871">
        <v>71</v>
      </c>
      <c r="M12871">
        <v>60</v>
      </c>
      <c r="N12871" t="s">
        <v>2515</v>
      </c>
    </row>
    <row r="12872" spans="1:14" x14ac:dyDescent="0.2">
      <c r="A12872" t="s">
        <v>18631</v>
      </c>
      <c r="B12872">
        <v>33000</v>
      </c>
      <c r="C12872">
        <v>37680</v>
      </c>
      <c r="D12872">
        <v>42420</v>
      </c>
      <c r="E12872">
        <v>47100</v>
      </c>
      <c r="F12872">
        <v>50880</v>
      </c>
      <c r="G12872">
        <v>54660</v>
      </c>
      <c r="H12872">
        <v>58440</v>
      </c>
      <c r="I12872">
        <v>62220</v>
      </c>
      <c r="J12872">
        <v>65940</v>
      </c>
      <c r="K12872" t="s">
        <v>3106</v>
      </c>
      <c r="L12872">
        <v>73</v>
      </c>
      <c r="M12872">
        <v>60</v>
      </c>
      <c r="N12872" t="s">
        <v>2516</v>
      </c>
    </row>
    <row r="12873" spans="1:14" x14ac:dyDescent="0.2">
      <c r="A12873" t="s">
        <v>18632</v>
      </c>
      <c r="B12873">
        <v>35280</v>
      </c>
      <c r="C12873">
        <v>40320</v>
      </c>
      <c r="D12873">
        <v>45360</v>
      </c>
      <c r="E12873">
        <v>50340</v>
      </c>
      <c r="F12873">
        <v>54420</v>
      </c>
      <c r="G12873">
        <v>58440</v>
      </c>
      <c r="H12873">
        <v>62460</v>
      </c>
      <c r="I12873">
        <v>66480</v>
      </c>
      <c r="J12873">
        <v>70500</v>
      </c>
      <c r="K12873" t="s">
        <v>3106</v>
      </c>
      <c r="L12873">
        <v>75</v>
      </c>
      <c r="M12873">
        <v>60</v>
      </c>
      <c r="N12873" t="s">
        <v>4243</v>
      </c>
    </row>
    <row r="12874" spans="1:14" x14ac:dyDescent="0.2">
      <c r="A12874" t="s">
        <v>18633</v>
      </c>
      <c r="B12874">
        <v>32940</v>
      </c>
      <c r="C12874">
        <v>37680</v>
      </c>
      <c r="D12874">
        <v>42360</v>
      </c>
      <c r="E12874">
        <v>47040</v>
      </c>
      <c r="F12874">
        <v>50820</v>
      </c>
      <c r="G12874">
        <v>54600</v>
      </c>
      <c r="H12874">
        <v>58380</v>
      </c>
      <c r="I12874">
        <v>62100</v>
      </c>
      <c r="J12874">
        <v>65880</v>
      </c>
      <c r="K12874" t="s">
        <v>3106</v>
      </c>
      <c r="L12874">
        <v>77</v>
      </c>
      <c r="M12874">
        <v>60</v>
      </c>
      <c r="N12874" t="s">
        <v>2390</v>
      </c>
    </row>
    <row r="12875" spans="1:14" x14ac:dyDescent="0.2">
      <c r="A12875" t="s">
        <v>18634</v>
      </c>
      <c r="B12875">
        <v>32940</v>
      </c>
      <c r="C12875">
        <v>37680</v>
      </c>
      <c r="D12875">
        <v>42360</v>
      </c>
      <c r="E12875">
        <v>47040</v>
      </c>
      <c r="F12875">
        <v>50820</v>
      </c>
      <c r="G12875">
        <v>54600</v>
      </c>
      <c r="H12875">
        <v>58380</v>
      </c>
      <c r="I12875">
        <v>62100</v>
      </c>
      <c r="J12875">
        <v>65880</v>
      </c>
      <c r="K12875" t="s">
        <v>3106</v>
      </c>
      <c r="L12875">
        <v>79</v>
      </c>
      <c r="M12875">
        <v>60</v>
      </c>
      <c r="N12875" t="s">
        <v>3333</v>
      </c>
    </row>
    <row r="12876" spans="1:14" x14ac:dyDescent="0.2">
      <c r="A12876" t="s">
        <v>18635</v>
      </c>
      <c r="B12876">
        <v>32940</v>
      </c>
      <c r="C12876">
        <v>37680</v>
      </c>
      <c r="D12876">
        <v>42360</v>
      </c>
      <c r="E12876">
        <v>47040</v>
      </c>
      <c r="F12876">
        <v>50820</v>
      </c>
      <c r="G12876">
        <v>54600</v>
      </c>
      <c r="H12876">
        <v>58380</v>
      </c>
      <c r="I12876">
        <v>62100</v>
      </c>
      <c r="J12876">
        <v>65880</v>
      </c>
      <c r="K12876" t="s">
        <v>3106</v>
      </c>
      <c r="L12876">
        <v>81</v>
      </c>
      <c r="M12876">
        <v>60</v>
      </c>
      <c r="N12876" t="s">
        <v>3334</v>
      </c>
    </row>
    <row r="12877" spans="1:14" x14ac:dyDescent="0.2">
      <c r="A12877" t="s">
        <v>18636</v>
      </c>
      <c r="B12877">
        <v>33600</v>
      </c>
      <c r="C12877">
        <v>38400</v>
      </c>
      <c r="D12877">
        <v>43200</v>
      </c>
      <c r="E12877">
        <v>47940</v>
      </c>
      <c r="F12877">
        <v>51780</v>
      </c>
      <c r="G12877">
        <v>55620</v>
      </c>
      <c r="H12877">
        <v>59460</v>
      </c>
      <c r="I12877">
        <v>63300</v>
      </c>
      <c r="J12877">
        <v>67140</v>
      </c>
      <c r="K12877" t="s">
        <v>3106</v>
      </c>
      <c r="L12877">
        <v>83</v>
      </c>
      <c r="M12877">
        <v>60</v>
      </c>
      <c r="N12877" t="s">
        <v>4115</v>
      </c>
    </row>
    <row r="12878" spans="1:14" x14ac:dyDescent="0.2">
      <c r="A12878" t="s">
        <v>18637</v>
      </c>
      <c r="B12878">
        <v>37980</v>
      </c>
      <c r="C12878">
        <v>43440</v>
      </c>
      <c r="D12878">
        <v>48840</v>
      </c>
      <c r="E12878">
        <v>54240</v>
      </c>
      <c r="F12878">
        <v>58620</v>
      </c>
      <c r="G12878">
        <v>62940</v>
      </c>
      <c r="H12878">
        <v>67260</v>
      </c>
      <c r="I12878">
        <v>71640</v>
      </c>
      <c r="J12878">
        <v>75960</v>
      </c>
      <c r="K12878" t="s">
        <v>3106</v>
      </c>
      <c r="L12878">
        <v>85</v>
      </c>
      <c r="M12878">
        <v>60</v>
      </c>
      <c r="N12878" t="s">
        <v>3707</v>
      </c>
    </row>
    <row r="12879" spans="1:14" x14ac:dyDescent="0.2">
      <c r="A12879" t="s">
        <v>18638</v>
      </c>
      <c r="B12879">
        <v>29100</v>
      </c>
      <c r="C12879">
        <v>33240</v>
      </c>
      <c r="D12879">
        <v>37380</v>
      </c>
      <c r="E12879">
        <v>41520</v>
      </c>
      <c r="F12879">
        <v>44880</v>
      </c>
      <c r="G12879">
        <v>48180</v>
      </c>
      <c r="H12879">
        <v>51540</v>
      </c>
      <c r="I12879">
        <v>54840</v>
      </c>
      <c r="J12879">
        <v>58140</v>
      </c>
      <c r="K12879" t="s">
        <v>3106</v>
      </c>
      <c r="L12879">
        <v>87</v>
      </c>
      <c r="M12879">
        <v>60</v>
      </c>
      <c r="N12879" t="s">
        <v>3337</v>
      </c>
    </row>
    <row r="12880" spans="1:14" x14ac:dyDescent="0.2">
      <c r="A12880" t="s">
        <v>18639</v>
      </c>
      <c r="B12880">
        <v>41700</v>
      </c>
      <c r="C12880">
        <v>47640</v>
      </c>
      <c r="D12880">
        <v>53580</v>
      </c>
      <c r="E12880">
        <v>59520</v>
      </c>
      <c r="F12880">
        <v>64320</v>
      </c>
      <c r="G12880">
        <v>69060</v>
      </c>
      <c r="H12880">
        <v>73860</v>
      </c>
      <c r="I12880">
        <v>78600</v>
      </c>
      <c r="J12880">
        <v>83340</v>
      </c>
      <c r="K12880" t="s">
        <v>3106</v>
      </c>
      <c r="L12880">
        <v>89</v>
      </c>
      <c r="M12880">
        <v>60</v>
      </c>
      <c r="N12880" t="s">
        <v>2517</v>
      </c>
    </row>
    <row r="12881" spans="1:14" x14ac:dyDescent="0.2">
      <c r="A12881" t="s">
        <v>18640</v>
      </c>
      <c r="B12881">
        <v>35460</v>
      </c>
      <c r="C12881">
        <v>40500</v>
      </c>
      <c r="D12881">
        <v>45540</v>
      </c>
      <c r="E12881">
        <v>50580</v>
      </c>
      <c r="F12881">
        <v>54660</v>
      </c>
      <c r="G12881">
        <v>58680</v>
      </c>
      <c r="H12881">
        <v>62760</v>
      </c>
      <c r="I12881">
        <v>66780</v>
      </c>
      <c r="J12881">
        <v>70860</v>
      </c>
      <c r="K12881" t="s">
        <v>3106</v>
      </c>
      <c r="L12881">
        <v>91</v>
      </c>
      <c r="M12881">
        <v>60</v>
      </c>
      <c r="N12881" t="s">
        <v>3396</v>
      </c>
    </row>
    <row r="12882" spans="1:14" x14ac:dyDescent="0.2">
      <c r="A12882" t="s">
        <v>18641</v>
      </c>
      <c r="B12882">
        <v>37980</v>
      </c>
      <c r="C12882">
        <v>43440</v>
      </c>
      <c r="D12882">
        <v>48840</v>
      </c>
      <c r="E12882">
        <v>54240</v>
      </c>
      <c r="F12882">
        <v>58620</v>
      </c>
      <c r="G12882">
        <v>62940</v>
      </c>
      <c r="H12882">
        <v>67260</v>
      </c>
      <c r="I12882">
        <v>71640</v>
      </c>
      <c r="J12882">
        <v>75960</v>
      </c>
      <c r="K12882" t="s">
        <v>3106</v>
      </c>
      <c r="L12882">
        <v>93</v>
      </c>
      <c r="M12882">
        <v>60</v>
      </c>
      <c r="N12882" t="s">
        <v>2518</v>
      </c>
    </row>
    <row r="12883" spans="1:14" x14ac:dyDescent="0.2">
      <c r="A12883" t="s">
        <v>18642</v>
      </c>
      <c r="B12883">
        <v>34620</v>
      </c>
      <c r="C12883">
        <v>39600</v>
      </c>
      <c r="D12883">
        <v>44520</v>
      </c>
      <c r="E12883">
        <v>49440</v>
      </c>
      <c r="F12883">
        <v>53400</v>
      </c>
      <c r="G12883">
        <v>57360</v>
      </c>
      <c r="H12883">
        <v>61320</v>
      </c>
      <c r="I12883">
        <v>65280</v>
      </c>
      <c r="J12883">
        <v>69240</v>
      </c>
      <c r="K12883" t="s">
        <v>3106</v>
      </c>
      <c r="L12883">
        <v>95</v>
      </c>
      <c r="M12883">
        <v>60</v>
      </c>
      <c r="N12883" t="s">
        <v>3016</v>
      </c>
    </row>
    <row r="12884" spans="1:14" x14ac:dyDescent="0.2">
      <c r="A12884" t="s">
        <v>18643</v>
      </c>
      <c r="B12884">
        <v>41700</v>
      </c>
      <c r="C12884">
        <v>47640</v>
      </c>
      <c r="D12884">
        <v>53580</v>
      </c>
      <c r="E12884">
        <v>59520</v>
      </c>
      <c r="F12884">
        <v>64320</v>
      </c>
      <c r="G12884">
        <v>69060</v>
      </c>
      <c r="H12884">
        <v>73860</v>
      </c>
      <c r="I12884">
        <v>78600</v>
      </c>
      <c r="J12884">
        <v>83340</v>
      </c>
      <c r="K12884" t="s">
        <v>3106</v>
      </c>
      <c r="L12884">
        <v>97</v>
      </c>
      <c r="M12884">
        <v>60</v>
      </c>
      <c r="N12884" t="s">
        <v>3342</v>
      </c>
    </row>
    <row r="12885" spans="1:14" x14ac:dyDescent="0.2">
      <c r="A12885" t="s">
        <v>18644</v>
      </c>
      <c r="B12885">
        <v>32940</v>
      </c>
      <c r="C12885">
        <v>37680</v>
      </c>
      <c r="D12885">
        <v>42360</v>
      </c>
      <c r="E12885">
        <v>47040</v>
      </c>
      <c r="F12885">
        <v>50820</v>
      </c>
      <c r="G12885">
        <v>54600</v>
      </c>
      <c r="H12885">
        <v>58380</v>
      </c>
      <c r="I12885">
        <v>62100</v>
      </c>
      <c r="J12885">
        <v>65880</v>
      </c>
      <c r="K12885" t="s">
        <v>3106</v>
      </c>
      <c r="L12885">
        <v>99</v>
      </c>
      <c r="M12885">
        <v>60</v>
      </c>
      <c r="N12885" t="s">
        <v>2519</v>
      </c>
    </row>
    <row r="12886" spans="1:14" x14ac:dyDescent="0.2">
      <c r="A12886" t="s">
        <v>18645</v>
      </c>
      <c r="B12886">
        <v>32940</v>
      </c>
      <c r="C12886">
        <v>37680</v>
      </c>
      <c r="D12886">
        <v>42360</v>
      </c>
      <c r="E12886">
        <v>47040</v>
      </c>
      <c r="F12886">
        <v>50820</v>
      </c>
      <c r="G12886">
        <v>54600</v>
      </c>
      <c r="H12886">
        <v>58380</v>
      </c>
      <c r="I12886">
        <v>62100</v>
      </c>
      <c r="J12886">
        <v>65880</v>
      </c>
      <c r="K12886" t="s">
        <v>3106</v>
      </c>
      <c r="L12886">
        <v>101</v>
      </c>
      <c r="M12886">
        <v>60</v>
      </c>
      <c r="N12886" t="s">
        <v>3344</v>
      </c>
    </row>
    <row r="12887" spans="1:14" x14ac:dyDescent="0.2">
      <c r="A12887" t="s">
        <v>18646</v>
      </c>
      <c r="B12887">
        <v>37980</v>
      </c>
      <c r="C12887">
        <v>43440</v>
      </c>
      <c r="D12887">
        <v>48840</v>
      </c>
      <c r="E12887">
        <v>54240</v>
      </c>
      <c r="F12887">
        <v>58620</v>
      </c>
      <c r="G12887">
        <v>62940</v>
      </c>
      <c r="H12887">
        <v>67260</v>
      </c>
      <c r="I12887">
        <v>71640</v>
      </c>
      <c r="J12887">
        <v>75960</v>
      </c>
      <c r="K12887" t="s">
        <v>3106</v>
      </c>
      <c r="L12887">
        <v>103</v>
      </c>
      <c r="M12887">
        <v>60</v>
      </c>
      <c r="N12887" t="s">
        <v>2520</v>
      </c>
    </row>
    <row r="12888" spans="1:14" x14ac:dyDescent="0.2">
      <c r="A12888" t="s">
        <v>18647</v>
      </c>
      <c r="B12888">
        <v>32940</v>
      </c>
      <c r="C12888">
        <v>37680</v>
      </c>
      <c r="D12888">
        <v>42360</v>
      </c>
      <c r="E12888">
        <v>47040</v>
      </c>
      <c r="F12888">
        <v>50820</v>
      </c>
      <c r="G12888">
        <v>54600</v>
      </c>
      <c r="H12888">
        <v>58380</v>
      </c>
      <c r="I12888">
        <v>62100</v>
      </c>
      <c r="J12888">
        <v>65880</v>
      </c>
      <c r="K12888" t="s">
        <v>3106</v>
      </c>
      <c r="L12888">
        <v>105</v>
      </c>
      <c r="M12888">
        <v>60</v>
      </c>
      <c r="N12888" t="s">
        <v>2521</v>
      </c>
    </row>
    <row r="12889" spans="1:14" x14ac:dyDescent="0.2">
      <c r="A12889" t="s">
        <v>18648</v>
      </c>
      <c r="B12889">
        <v>35820</v>
      </c>
      <c r="C12889">
        <v>40920</v>
      </c>
      <c r="D12889">
        <v>46020</v>
      </c>
      <c r="E12889">
        <v>51120</v>
      </c>
      <c r="F12889">
        <v>55260</v>
      </c>
      <c r="G12889">
        <v>59340</v>
      </c>
      <c r="H12889">
        <v>63420</v>
      </c>
      <c r="I12889">
        <v>67500</v>
      </c>
      <c r="J12889">
        <v>71580</v>
      </c>
      <c r="K12889" t="s">
        <v>3106</v>
      </c>
      <c r="L12889">
        <v>107</v>
      </c>
      <c r="M12889">
        <v>60</v>
      </c>
      <c r="N12889" t="s">
        <v>4125</v>
      </c>
    </row>
    <row r="12890" spans="1:14" x14ac:dyDescent="0.2">
      <c r="A12890" t="s">
        <v>18649</v>
      </c>
      <c r="B12890">
        <v>37380</v>
      </c>
      <c r="C12890">
        <v>42720</v>
      </c>
      <c r="D12890">
        <v>48060</v>
      </c>
      <c r="E12890">
        <v>53400</v>
      </c>
      <c r="F12890">
        <v>57720</v>
      </c>
      <c r="G12890">
        <v>61980</v>
      </c>
      <c r="H12890">
        <v>66240</v>
      </c>
      <c r="I12890">
        <v>70500</v>
      </c>
      <c r="J12890">
        <v>74760</v>
      </c>
      <c r="K12890" t="s">
        <v>3106</v>
      </c>
      <c r="L12890">
        <v>109</v>
      </c>
      <c r="M12890">
        <v>60</v>
      </c>
      <c r="N12890" t="s">
        <v>4158</v>
      </c>
    </row>
    <row r="12891" spans="1:14" x14ac:dyDescent="0.2">
      <c r="A12891" t="s">
        <v>18650</v>
      </c>
      <c r="B12891">
        <v>32940</v>
      </c>
      <c r="C12891">
        <v>37680</v>
      </c>
      <c r="D12891">
        <v>42360</v>
      </c>
      <c r="E12891">
        <v>47040</v>
      </c>
      <c r="F12891">
        <v>50820</v>
      </c>
      <c r="G12891">
        <v>54600</v>
      </c>
      <c r="H12891">
        <v>58380</v>
      </c>
      <c r="I12891">
        <v>62100</v>
      </c>
      <c r="J12891">
        <v>65880</v>
      </c>
      <c r="K12891" t="s">
        <v>3106</v>
      </c>
      <c r="L12891">
        <v>111</v>
      </c>
      <c r="M12891">
        <v>60</v>
      </c>
      <c r="N12891" t="s">
        <v>3347</v>
      </c>
    </row>
    <row r="12892" spans="1:14" x14ac:dyDescent="0.2">
      <c r="A12892" t="s">
        <v>18651</v>
      </c>
      <c r="B12892">
        <v>37380</v>
      </c>
      <c r="C12892">
        <v>42720</v>
      </c>
      <c r="D12892">
        <v>48060</v>
      </c>
      <c r="E12892">
        <v>53400</v>
      </c>
      <c r="F12892">
        <v>57720</v>
      </c>
      <c r="G12892">
        <v>61980</v>
      </c>
      <c r="H12892">
        <v>66240</v>
      </c>
      <c r="I12892">
        <v>70500</v>
      </c>
      <c r="J12892">
        <v>74760</v>
      </c>
      <c r="K12892" t="s">
        <v>3106</v>
      </c>
      <c r="L12892">
        <v>113</v>
      </c>
      <c r="M12892">
        <v>60</v>
      </c>
      <c r="N12892" t="s">
        <v>3348</v>
      </c>
    </row>
    <row r="12893" spans="1:14" x14ac:dyDescent="0.2">
      <c r="A12893" t="s">
        <v>18652</v>
      </c>
      <c r="B12893">
        <v>32940</v>
      </c>
      <c r="C12893">
        <v>37680</v>
      </c>
      <c r="D12893">
        <v>42360</v>
      </c>
      <c r="E12893">
        <v>47040</v>
      </c>
      <c r="F12893">
        <v>50820</v>
      </c>
      <c r="G12893">
        <v>54600</v>
      </c>
      <c r="H12893">
        <v>58380</v>
      </c>
      <c r="I12893">
        <v>62100</v>
      </c>
      <c r="J12893">
        <v>65880</v>
      </c>
      <c r="K12893" t="s">
        <v>3106</v>
      </c>
      <c r="L12893">
        <v>115</v>
      </c>
      <c r="M12893">
        <v>60</v>
      </c>
      <c r="N12893" t="s">
        <v>3349</v>
      </c>
    </row>
    <row r="12894" spans="1:14" x14ac:dyDescent="0.2">
      <c r="A12894" t="s">
        <v>18653</v>
      </c>
      <c r="B12894">
        <v>41700</v>
      </c>
      <c r="C12894">
        <v>47640</v>
      </c>
      <c r="D12894">
        <v>53580</v>
      </c>
      <c r="E12894">
        <v>59520</v>
      </c>
      <c r="F12894">
        <v>64320</v>
      </c>
      <c r="G12894">
        <v>69060</v>
      </c>
      <c r="H12894">
        <v>73860</v>
      </c>
      <c r="I12894">
        <v>78600</v>
      </c>
      <c r="J12894">
        <v>83340</v>
      </c>
      <c r="K12894" t="s">
        <v>3106</v>
      </c>
      <c r="L12894">
        <v>117</v>
      </c>
      <c r="M12894">
        <v>60</v>
      </c>
      <c r="N12894" t="s">
        <v>2522</v>
      </c>
    </row>
    <row r="12895" spans="1:14" x14ac:dyDescent="0.2">
      <c r="A12895" t="s">
        <v>18654</v>
      </c>
      <c r="B12895">
        <v>32940</v>
      </c>
      <c r="C12895">
        <v>37680</v>
      </c>
      <c r="D12895">
        <v>42360</v>
      </c>
      <c r="E12895">
        <v>47040</v>
      </c>
      <c r="F12895">
        <v>50820</v>
      </c>
      <c r="G12895">
        <v>54600</v>
      </c>
      <c r="H12895">
        <v>58380</v>
      </c>
      <c r="I12895">
        <v>62100</v>
      </c>
      <c r="J12895">
        <v>65880</v>
      </c>
      <c r="K12895" t="s">
        <v>3106</v>
      </c>
      <c r="L12895">
        <v>119</v>
      </c>
      <c r="M12895">
        <v>60</v>
      </c>
      <c r="N12895" t="s">
        <v>2523</v>
      </c>
    </row>
    <row r="12896" spans="1:14" x14ac:dyDescent="0.2">
      <c r="A12896" t="s">
        <v>18655</v>
      </c>
      <c r="B12896">
        <v>32940</v>
      </c>
      <c r="C12896">
        <v>37680</v>
      </c>
      <c r="D12896">
        <v>42360</v>
      </c>
      <c r="E12896">
        <v>47040</v>
      </c>
      <c r="F12896">
        <v>50820</v>
      </c>
      <c r="G12896">
        <v>54600</v>
      </c>
      <c r="H12896">
        <v>58380</v>
      </c>
      <c r="I12896">
        <v>62100</v>
      </c>
      <c r="J12896">
        <v>65880</v>
      </c>
      <c r="K12896" t="s">
        <v>3106</v>
      </c>
      <c r="L12896">
        <v>121</v>
      </c>
      <c r="M12896">
        <v>60</v>
      </c>
      <c r="N12896" t="s">
        <v>4159</v>
      </c>
    </row>
    <row r="12897" spans="1:14" x14ac:dyDescent="0.2">
      <c r="A12897" t="s">
        <v>18656</v>
      </c>
      <c r="B12897">
        <v>37800</v>
      </c>
      <c r="C12897">
        <v>43200</v>
      </c>
      <c r="D12897">
        <v>48600</v>
      </c>
      <c r="E12897">
        <v>53940</v>
      </c>
      <c r="F12897">
        <v>58260</v>
      </c>
      <c r="G12897">
        <v>62580</v>
      </c>
      <c r="H12897">
        <v>66900</v>
      </c>
      <c r="I12897">
        <v>71220</v>
      </c>
      <c r="J12897">
        <v>75540</v>
      </c>
      <c r="K12897" t="s">
        <v>3106</v>
      </c>
      <c r="L12897">
        <v>123</v>
      </c>
      <c r="M12897">
        <v>60</v>
      </c>
      <c r="N12897" t="s">
        <v>3233</v>
      </c>
    </row>
    <row r="12898" spans="1:14" x14ac:dyDescent="0.2">
      <c r="A12898" t="s">
        <v>18657</v>
      </c>
      <c r="B12898">
        <v>33360</v>
      </c>
      <c r="C12898">
        <v>38100</v>
      </c>
      <c r="D12898">
        <v>42840</v>
      </c>
      <c r="E12898">
        <v>47580</v>
      </c>
      <c r="F12898">
        <v>51420</v>
      </c>
      <c r="G12898">
        <v>55200</v>
      </c>
      <c r="H12898">
        <v>59040</v>
      </c>
      <c r="I12898">
        <v>62820</v>
      </c>
      <c r="J12898">
        <v>66660</v>
      </c>
      <c r="K12898" t="s">
        <v>3106</v>
      </c>
      <c r="L12898">
        <v>125</v>
      </c>
      <c r="M12898">
        <v>60</v>
      </c>
      <c r="N12898" t="s">
        <v>3588</v>
      </c>
    </row>
    <row r="12899" spans="1:14" x14ac:dyDescent="0.2">
      <c r="A12899" t="s">
        <v>18658</v>
      </c>
      <c r="B12899">
        <v>32940</v>
      </c>
      <c r="C12899">
        <v>37680</v>
      </c>
      <c r="D12899">
        <v>42360</v>
      </c>
      <c r="E12899">
        <v>47040</v>
      </c>
      <c r="F12899">
        <v>50820</v>
      </c>
      <c r="G12899">
        <v>54600</v>
      </c>
      <c r="H12899">
        <v>58380</v>
      </c>
      <c r="I12899">
        <v>62100</v>
      </c>
      <c r="J12899">
        <v>65880</v>
      </c>
      <c r="K12899" t="s">
        <v>3106</v>
      </c>
      <c r="L12899">
        <v>127</v>
      </c>
      <c r="M12899">
        <v>60</v>
      </c>
      <c r="N12899" t="s">
        <v>3350</v>
      </c>
    </row>
    <row r="12900" spans="1:14" x14ac:dyDescent="0.2">
      <c r="A12900" t="s">
        <v>18659</v>
      </c>
      <c r="B12900">
        <v>41700</v>
      </c>
      <c r="C12900">
        <v>47640</v>
      </c>
      <c r="D12900">
        <v>53580</v>
      </c>
      <c r="E12900">
        <v>59520</v>
      </c>
      <c r="F12900">
        <v>64320</v>
      </c>
      <c r="G12900">
        <v>69060</v>
      </c>
      <c r="H12900">
        <v>73860</v>
      </c>
      <c r="I12900">
        <v>78600</v>
      </c>
      <c r="J12900">
        <v>83340</v>
      </c>
      <c r="K12900" t="s">
        <v>3106</v>
      </c>
      <c r="L12900">
        <v>129</v>
      </c>
      <c r="M12900">
        <v>60</v>
      </c>
      <c r="N12900" t="s">
        <v>2524</v>
      </c>
    </row>
    <row r="12901" spans="1:14" x14ac:dyDescent="0.2">
      <c r="A12901" t="s">
        <v>18660</v>
      </c>
      <c r="B12901">
        <v>32940</v>
      </c>
      <c r="C12901">
        <v>37680</v>
      </c>
      <c r="D12901">
        <v>42360</v>
      </c>
      <c r="E12901">
        <v>47040</v>
      </c>
      <c r="F12901">
        <v>50820</v>
      </c>
      <c r="G12901">
        <v>54600</v>
      </c>
      <c r="H12901">
        <v>58380</v>
      </c>
      <c r="I12901">
        <v>62100</v>
      </c>
      <c r="J12901">
        <v>65880</v>
      </c>
      <c r="K12901" t="s">
        <v>3106</v>
      </c>
      <c r="L12901">
        <v>131</v>
      </c>
      <c r="M12901">
        <v>60</v>
      </c>
      <c r="N12901" t="s">
        <v>3352</v>
      </c>
    </row>
    <row r="12902" spans="1:14" x14ac:dyDescent="0.2">
      <c r="A12902" t="s">
        <v>18661</v>
      </c>
      <c r="B12902">
        <v>36480</v>
      </c>
      <c r="C12902">
        <v>41700</v>
      </c>
      <c r="D12902">
        <v>46920</v>
      </c>
      <c r="E12902">
        <v>52080</v>
      </c>
      <c r="F12902">
        <v>56280</v>
      </c>
      <c r="G12902">
        <v>60420</v>
      </c>
      <c r="H12902">
        <v>64620</v>
      </c>
      <c r="I12902">
        <v>68760</v>
      </c>
      <c r="J12902">
        <v>72960</v>
      </c>
      <c r="K12902" t="s">
        <v>3106</v>
      </c>
      <c r="L12902">
        <v>133</v>
      </c>
      <c r="M12902">
        <v>60</v>
      </c>
      <c r="N12902" t="s">
        <v>2525</v>
      </c>
    </row>
    <row r="12903" spans="1:14" x14ac:dyDescent="0.2">
      <c r="A12903" t="s">
        <v>18662</v>
      </c>
      <c r="B12903">
        <v>35040</v>
      </c>
      <c r="C12903">
        <v>40020</v>
      </c>
      <c r="D12903">
        <v>45000</v>
      </c>
      <c r="E12903">
        <v>49980</v>
      </c>
      <c r="F12903">
        <v>54000</v>
      </c>
      <c r="G12903">
        <v>58020</v>
      </c>
      <c r="H12903">
        <v>61980</v>
      </c>
      <c r="I12903">
        <v>66000</v>
      </c>
      <c r="J12903">
        <v>70020</v>
      </c>
      <c r="K12903" t="s">
        <v>3106</v>
      </c>
      <c r="L12903">
        <v>135</v>
      </c>
      <c r="M12903">
        <v>60</v>
      </c>
      <c r="N12903" t="s">
        <v>2526</v>
      </c>
    </row>
    <row r="12904" spans="1:14" x14ac:dyDescent="0.2">
      <c r="A12904" t="s">
        <v>18663</v>
      </c>
      <c r="B12904">
        <v>39360</v>
      </c>
      <c r="C12904">
        <v>45000</v>
      </c>
      <c r="D12904">
        <v>50640</v>
      </c>
      <c r="E12904">
        <v>56220</v>
      </c>
      <c r="F12904">
        <v>60720</v>
      </c>
      <c r="G12904">
        <v>65220</v>
      </c>
      <c r="H12904">
        <v>69720</v>
      </c>
      <c r="I12904">
        <v>74220</v>
      </c>
      <c r="J12904">
        <v>78720</v>
      </c>
      <c r="K12904" t="s">
        <v>3106</v>
      </c>
      <c r="L12904">
        <v>137</v>
      </c>
      <c r="M12904">
        <v>60</v>
      </c>
      <c r="N12904" t="s">
        <v>2916</v>
      </c>
    </row>
    <row r="12905" spans="1:14" x14ac:dyDescent="0.2">
      <c r="A12905" t="s">
        <v>18664</v>
      </c>
      <c r="B12905">
        <v>32940</v>
      </c>
      <c r="C12905">
        <v>37680</v>
      </c>
      <c r="D12905">
        <v>42360</v>
      </c>
      <c r="E12905">
        <v>47040</v>
      </c>
      <c r="F12905">
        <v>50820</v>
      </c>
      <c r="G12905">
        <v>54600</v>
      </c>
      <c r="H12905">
        <v>58380</v>
      </c>
      <c r="I12905">
        <v>62100</v>
      </c>
      <c r="J12905">
        <v>65880</v>
      </c>
      <c r="K12905" t="s">
        <v>3106</v>
      </c>
      <c r="L12905">
        <v>139</v>
      </c>
      <c r="M12905">
        <v>60</v>
      </c>
      <c r="N12905" t="s">
        <v>4130</v>
      </c>
    </row>
    <row r="12906" spans="1:14" x14ac:dyDescent="0.2">
      <c r="A12906" t="s">
        <v>18665</v>
      </c>
      <c r="B12906">
        <v>32940</v>
      </c>
      <c r="C12906">
        <v>37680</v>
      </c>
      <c r="D12906">
        <v>42360</v>
      </c>
      <c r="E12906">
        <v>47040</v>
      </c>
      <c r="F12906">
        <v>50820</v>
      </c>
      <c r="G12906">
        <v>54600</v>
      </c>
      <c r="H12906">
        <v>58380</v>
      </c>
      <c r="I12906">
        <v>62100</v>
      </c>
      <c r="J12906">
        <v>65880</v>
      </c>
      <c r="K12906" t="s">
        <v>3106</v>
      </c>
      <c r="L12906">
        <v>141</v>
      </c>
      <c r="M12906">
        <v>60</v>
      </c>
      <c r="N12906" t="s">
        <v>2527</v>
      </c>
    </row>
    <row r="12907" spans="1:14" x14ac:dyDescent="0.2">
      <c r="A12907" t="s">
        <v>18666</v>
      </c>
      <c r="B12907">
        <v>33120</v>
      </c>
      <c r="C12907">
        <v>37860</v>
      </c>
      <c r="D12907">
        <v>42600</v>
      </c>
      <c r="E12907">
        <v>47280</v>
      </c>
      <c r="F12907">
        <v>51120</v>
      </c>
      <c r="G12907">
        <v>54900</v>
      </c>
      <c r="H12907">
        <v>58680</v>
      </c>
      <c r="I12907">
        <v>62460</v>
      </c>
      <c r="J12907">
        <v>66240</v>
      </c>
      <c r="K12907" t="s">
        <v>3106</v>
      </c>
      <c r="L12907">
        <v>143</v>
      </c>
      <c r="M12907">
        <v>60</v>
      </c>
      <c r="N12907" t="s">
        <v>2528</v>
      </c>
    </row>
    <row r="12908" spans="1:14" x14ac:dyDescent="0.2">
      <c r="A12908" t="s">
        <v>18667</v>
      </c>
      <c r="B12908">
        <v>32940</v>
      </c>
      <c r="C12908">
        <v>37680</v>
      </c>
      <c r="D12908">
        <v>42360</v>
      </c>
      <c r="E12908">
        <v>47040</v>
      </c>
      <c r="F12908">
        <v>50820</v>
      </c>
      <c r="G12908">
        <v>54600</v>
      </c>
      <c r="H12908">
        <v>58380</v>
      </c>
      <c r="I12908">
        <v>62100</v>
      </c>
      <c r="J12908">
        <v>65880</v>
      </c>
      <c r="K12908" t="s">
        <v>3106</v>
      </c>
      <c r="L12908">
        <v>145</v>
      </c>
      <c r="M12908">
        <v>60</v>
      </c>
      <c r="N12908" t="s">
        <v>2529</v>
      </c>
    </row>
    <row r="12909" spans="1:14" x14ac:dyDescent="0.2">
      <c r="A12909" t="s">
        <v>18668</v>
      </c>
      <c r="B12909">
        <v>32940</v>
      </c>
      <c r="C12909">
        <v>37680</v>
      </c>
      <c r="D12909">
        <v>42360</v>
      </c>
      <c r="E12909">
        <v>47040</v>
      </c>
      <c r="F12909">
        <v>50820</v>
      </c>
      <c r="G12909">
        <v>54600</v>
      </c>
      <c r="H12909">
        <v>58380</v>
      </c>
      <c r="I12909">
        <v>62100</v>
      </c>
      <c r="J12909">
        <v>65880</v>
      </c>
      <c r="K12909" t="s">
        <v>3106</v>
      </c>
      <c r="L12909">
        <v>147</v>
      </c>
      <c r="M12909">
        <v>60</v>
      </c>
      <c r="N12909" t="s">
        <v>2494</v>
      </c>
    </row>
    <row r="12910" spans="1:14" x14ac:dyDescent="0.2">
      <c r="A12910" t="s">
        <v>18669</v>
      </c>
      <c r="B12910">
        <v>38220</v>
      </c>
      <c r="C12910">
        <v>43680</v>
      </c>
      <c r="D12910">
        <v>49140</v>
      </c>
      <c r="E12910">
        <v>54540</v>
      </c>
      <c r="F12910">
        <v>58920</v>
      </c>
      <c r="G12910">
        <v>63300</v>
      </c>
      <c r="H12910">
        <v>67680</v>
      </c>
      <c r="I12910">
        <v>72000</v>
      </c>
      <c r="J12910">
        <v>76380</v>
      </c>
      <c r="K12910" t="s">
        <v>3106</v>
      </c>
      <c r="L12910">
        <v>149</v>
      </c>
      <c r="M12910">
        <v>60</v>
      </c>
      <c r="N12910" t="s">
        <v>3356</v>
      </c>
    </row>
    <row r="12911" spans="1:14" x14ac:dyDescent="0.2">
      <c r="A12911" t="s">
        <v>18670</v>
      </c>
      <c r="B12911">
        <v>34200</v>
      </c>
      <c r="C12911">
        <v>39120</v>
      </c>
      <c r="D12911">
        <v>43980</v>
      </c>
      <c r="E12911">
        <v>48840</v>
      </c>
      <c r="F12911">
        <v>52800</v>
      </c>
      <c r="G12911">
        <v>56700</v>
      </c>
      <c r="H12911">
        <v>60600</v>
      </c>
      <c r="I12911">
        <v>64500</v>
      </c>
      <c r="J12911">
        <v>68400</v>
      </c>
      <c r="K12911" t="s">
        <v>3106</v>
      </c>
      <c r="L12911">
        <v>151</v>
      </c>
      <c r="M12911">
        <v>60</v>
      </c>
      <c r="N12911" t="s">
        <v>4134</v>
      </c>
    </row>
    <row r="12912" spans="1:14" x14ac:dyDescent="0.2">
      <c r="A12912" t="s">
        <v>18671</v>
      </c>
      <c r="B12912">
        <v>36480</v>
      </c>
      <c r="C12912">
        <v>41700</v>
      </c>
      <c r="D12912">
        <v>46920</v>
      </c>
      <c r="E12912">
        <v>52080</v>
      </c>
      <c r="F12912">
        <v>56280</v>
      </c>
      <c r="G12912">
        <v>60420</v>
      </c>
      <c r="H12912">
        <v>64620</v>
      </c>
      <c r="I12912">
        <v>68760</v>
      </c>
      <c r="J12912">
        <v>72960</v>
      </c>
      <c r="K12912" t="s">
        <v>3106</v>
      </c>
      <c r="L12912">
        <v>153</v>
      </c>
      <c r="M12912">
        <v>60</v>
      </c>
      <c r="N12912" t="s">
        <v>2754</v>
      </c>
    </row>
    <row r="12913" spans="1:14" x14ac:dyDescent="0.2">
      <c r="A12913" t="s">
        <v>18672</v>
      </c>
      <c r="B12913">
        <v>32940</v>
      </c>
      <c r="C12913">
        <v>37680</v>
      </c>
      <c r="D12913">
        <v>42360</v>
      </c>
      <c r="E12913">
        <v>47040</v>
      </c>
      <c r="F12913">
        <v>50820</v>
      </c>
      <c r="G12913">
        <v>54600</v>
      </c>
      <c r="H12913">
        <v>58380</v>
      </c>
      <c r="I12913">
        <v>62100</v>
      </c>
      <c r="J12913">
        <v>65880</v>
      </c>
      <c r="K12913" t="s">
        <v>3106</v>
      </c>
      <c r="L12913">
        <v>155</v>
      </c>
      <c r="M12913">
        <v>60</v>
      </c>
      <c r="N12913" t="s">
        <v>2530</v>
      </c>
    </row>
    <row r="12914" spans="1:14" x14ac:dyDescent="0.2">
      <c r="A12914" t="s">
        <v>18673</v>
      </c>
      <c r="B12914">
        <v>33360</v>
      </c>
      <c r="C12914">
        <v>38100</v>
      </c>
      <c r="D12914">
        <v>42840</v>
      </c>
      <c r="E12914">
        <v>47580</v>
      </c>
      <c r="F12914">
        <v>51420</v>
      </c>
      <c r="G12914">
        <v>55200</v>
      </c>
      <c r="H12914">
        <v>59040</v>
      </c>
      <c r="I12914">
        <v>62820</v>
      </c>
      <c r="J12914">
        <v>66660</v>
      </c>
      <c r="K12914" t="s">
        <v>3106</v>
      </c>
      <c r="L12914">
        <v>157</v>
      </c>
      <c r="M12914">
        <v>60</v>
      </c>
      <c r="N12914" t="s">
        <v>2531</v>
      </c>
    </row>
    <row r="12915" spans="1:14" x14ac:dyDescent="0.2">
      <c r="A12915" t="s">
        <v>18674</v>
      </c>
      <c r="B12915">
        <v>49020</v>
      </c>
      <c r="C12915">
        <v>55980</v>
      </c>
      <c r="D12915">
        <v>63000</v>
      </c>
      <c r="E12915">
        <v>69960</v>
      </c>
      <c r="F12915">
        <v>75600</v>
      </c>
      <c r="G12915">
        <v>81180</v>
      </c>
      <c r="H12915">
        <v>86760</v>
      </c>
      <c r="I12915">
        <v>92400</v>
      </c>
      <c r="J12915">
        <v>97980</v>
      </c>
      <c r="K12915" t="s">
        <v>3106</v>
      </c>
      <c r="L12915">
        <v>159</v>
      </c>
      <c r="M12915">
        <v>60</v>
      </c>
      <c r="N12915" t="s">
        <v>3417</v>
      </c>
    </row>
    <row r="12916" spans="1:14" x14ac:dyDescent="0.2">
      <c r="A12916" t="s">
        <v>18675</v>
      </c>
      <c r="B12916">
        <v>32940</v>
      </c>
      <c r="C12916">
        <v>37680</v>
      </c>
      <c r="D12916">
        <v>42360</v>
      </c>
      <c r="E12916">
        <v>47040</v>
      </c>
      <c r="F12916">
        <v>50820</v>
      </c>
      <c r="G12916">
        <v>54600</v>
      </c>
      <c r="H12916">
        <v>58380</v>
      </c>
      <c r="I12916">
        <v>62100</v>
      </c>
      <c r="J12916">
        <v>65880</v>
      </c>
      <c r="K12916" t="s">
        <v>3106</v>
      </c>
      <c r="L12916">
        <v>161</v>
      </c>
      <c r="M12916">
        <v>60</v>
      </c>
      <c r="N12916" t="s">
        <v>2532</v>
      </c>
    </row>
    <row r="12917" spans="1:14" x14ac:dyDescent="0.2">
      <c r="A12917" t="s">
        <v>18676</v>
      </c>
      <c r="B12917">
        <v>32940</v>
      </c>
      <c r="C12917">
        <v>37680</v>
      </c>
      <c r="D12917">
        <v>42360</v>
      </c>
      <c r="E12917">
        <v>47040</v>
      </c>
      <c r="F12917">
        <v>50820</v>
      </c>
      <c r="G12917">
        <v>54600</v>
      </c>
      <c r="H12917">
        <v>58380</v>
      </c>
      <c r="I12917">
        <v>62100</v>
      </c>
      <c r="J12917">
        <v>65880</v>
      </c>
      <c r="K12917" t="s">
        <v>3106</v>
      </c>
      <c r="L12917">
        <v>163</v>
      </c>
      <c r="M12917">
        <v>60</v>
      </c>
      <c r="N12917" t="s">
        <v>2533</v>
      </c>
    </row>
    <row r="12918" spans="1:14" x14ac:dyDescent="0.2">
      <c r="A12918" t="s">
        <v>18677</v>
      </c>
      <c r="B12918">
        <v>42480</v>
      </c>
      <c r="C12918">
        <v>48540</v>
      </c>
      <c r="D12918">
        <v>54600</v>
      </c>
      <c r="E12918">
        <v>60660</v>
      </c>
      <c r="F12918">
        <v>65520</v>
      </c>
      <c r="G12918">
        <v>70380</v>
      </c>
      <c r="H12918">
        <v>75240</v>
      </c>
      <c r="I12918">
        <v>80100</v>
      </c>
      <c r="J12918">
        <v>84960</v>
      </c>
      <c r="K12918" t="s">
        <v>3106</v>
      </c>
      <c r="L12918">
        <v>165</v>
      </c>
      <c r="M12918">
        <v>60</v>
      </c>
      <c r="N12918" t="s">
        <v>3615</v>
      </c>
    </row>
    <row r="12919" spans="1:14" x14ac:dyDescent="0.2">
      <c r="A12919" t="s">
        <v>18678</v>
      </c>
      <c r="B12919">
        <v>32940</v>
      </c>
      <c r="C12919">
        <v>37680</v>
      </c>
      <c r="D12919">
        <v>42360</v>
      </c>
      <c r="E12919">
        <v>47040</v>
      </c>
      <c r="F12919">
        <v>50820</v>
      </c>
      <c r="G12919">
        <v>54600</v>
      </c>
      <c r="H12919">
        <v>58380</v>
      </c>
      <c r="I12919">
        <v>62100</v>
      </c>
      <c r="J12919">
        <v>65880</v>
      </c>
      <c r="K12919" t="s">
        <v>3106</v>
      </c>
      <c r="L12919">
        <v>167</v>
      </c>
      <c r="M12919">
        <v>60</v>
      </c>
      <c r="N12919" t="s">
        <v>3362</v>
      </c>
    </row>
    <row r="12920" spans="1:14" x14ac:dyDescent="0.2">
      <c r="A12920" t="s">
        <v>18679</v>
      </c>
      <c r="B12920">
        <v>34800</v>
      </c>
      <c r="C12920">
        <v>39780</v>
      </c>
      <c r="D12920">
        <v>44760</v>
      </c>
      <c r="E12920">
        <v>49680</v>
      </c>
      <c r="F12920">
        <v>53700</v>
      </c>
      <c r="G12920">
        <v>57660</v>
      </c>
      <c r="H12920">
        <v>61620</v>
      </c>
      <c r="I12920">
        <v>65580</v>
      </c>
      <c r="J12920">
        <v>69600</v>
      </c>
      <c r="K12920" t="s">
        <v>3106</v>
      </c>
      <c r="L12920">
        <v>169</v>
      </c>
      <c r="M12920">
        <v>60</v>
      </c>
      <c r="N12920" t="s">
        <v>3616</v>
      </c>
    </row>
    <row r="12921" spans="1:14" x14ac:dyDescent="0.2">
      <c r="A12921" t="s">
        <v>18680</v>
      </c>
      <c r="B12921">
        <v>32940</v>
      </c>
      <c r="C12921">
        <v>37680</v>
      </c>
      <c r="D12921">
        <v>42360</v>
      </c>
      <c r="E12921">
        <v>47040</v>
      </c>
      <c r="F12921">
        <v>50820</v>
      </c>
      <c r="G12921">
        <v>54600</v>
      </c>
      <c r="H12921">
        <v>58380</v>
      </c>
      <c r="I12921">
        <v>62100</v>
      </c>
      <c r="J12921">
        <v>65880</v>
      </c>
      <c r="K12921" t="s">
        <v>3106</v>
      </c>
      <c r="L12921">
        <v>171</v>
      </c>
      <c r="M12921">
        <v>60</v>
      </c>
      <c r="N12921" t="s">
        <v>3915</v>
      </c>
    </row>
    <row r="12922" spans="1:14" x14ac:dyDescent="0.2">
      <c r="A12922" t="s">
        <v>18681</v>
      </c>
      <c r="B12922">
        <v>34620</v>
      </c>
      <c r="C12922">
        <v>39600</v>
      </c>
      <c r="D12922">
        <v>44520</v>
      </c>
      <c r="E12922">
        <v>49440</v>
      </c>
      <c r="F12922">
        <v>53400</v>
      </c>
      <c r="G12922">
        <v>57360</v>
      </c>
      <c r="H12922">
        <v>61320</v>
      </c>
      <c r="I12922">
        <v>65280</v>
      </c>
      <c r="J12922">
        <v>69240</v>
      </c>
      <c r="K12922" t="s">
        <v>3106</v>
      </c>
      <c r="L12922">
        <v>173</v>
      </c>
      <c r="M12922">
        <v>60</v>
      </c>
      <c r="N12922" t="s">
        <v>3071</v>
      </c>
    </row>
    <row r="12923" spans="1:14" x14ac:dyDescent="0.2">
      <c r="A12923" t="s">
        <v>18682</v>
      </c>
      <c r="B12923">
        <v>33240</v>
      </c>
      <c r="C12923">
        <v>37980</v>
      </c>
      <c r="D12923">
        <v>42720</v>
      </c>
      <c r="E12923">
        <v>47460</v>
      </c>
      <c r="F12923">
        <v>51300</v>
      </c>
      <c r="G12923">
        <v>55080</v>
      </c>
      <c r="H12923">
        <v>58860</v>
      </c>
      <c r="I12923">
        <v>62700</v>
      </c>
      <c r="J12923">
        <v>66480</v>
      </c>
      <c r="K12923" t="s">
        <v>3106</v>
      </c>
      <c r="L12923">
        <v>175</v>
      </c>
      <c r="M12923">
        <v>60</v>
      </c>
      <c r="N12923" t="s">
        <v>2534</v>
      </c>
    </row>
    <row r="12924" spans="1:14" x14ac:dyDescent="0.2">
      <c r="A12924" t="s">
        <v>18683</v>
      </c>
      <c r="B12924">
        <v>28800</v>
      </c>
      <c r="C12924">
        <v>32880</v>
      </c>
      <c r="D12924">
        <v>37020</v>
      </c>
      <c r="E12924">
        <v>41100</v>
      </c>
      <c r="F12924">
        <v>44400</v>
      </c>
      <c r="G12924">
        <v>47700</v>
      </c>
      <c r="H12924">
        <v>51000</v>
      </c>
      <c r="I12924">
        <v>54300</v>
      </c>
      <c r="J12924">
        <v>57540</v>
      </c>
      <c r="K12924" t="s">
        <v>3107</v>
      </c>
      <c r="L12924">
        <v>1</v>
      </c>
      <c r="M12924">
        <v>60</v>
      </c>
      <c r="N12924" t="s">
        <v>3750</v>
      </c>
    </row>
    <row r="12925" spans="1:14" x14ac:dyDescent="0.2">
      <c r="A12925" t="s">
        <v>18684</v>
      </c>
      <c r="B12925">
        <v>35400</v>
      </c>
      <c r="C12925">
        <v>40440</v>
      </c>
      <c r="D12925">
        <v>45480</v>
      </c>
      <c r="E12925">
        <v>50520</v>
      </c>
      <c r="F12925">
        <v>54600</v>
      </c>
      <c r="G12925">
        <v>58620</v>
      </c>
      <c r="H12925">
        <v>62700</v>
      </c>
      <c r="I12925">
        <v>66720</v>
      </c>
      <c r="J12925">
        <v>70740</v>
      </c>
      <c r="K12925" t="s">
        <v>3107</v>
      </c>
      <c r="L12925">
        <v>3</v>
      </c>
      <c r="M12925">
        <v>60</v>
      </c>
      <c r="N12925" t="s">
        <v>2535</v>
      </c>
    </row>
    <row r="12926" spans="1:14" x14ac:dyDescent="0.2">
      <c r="A12926" t="s">
        <v>18685</v>
      </c>
      <c r="B12926">
        <v>28800</v>
      </c>
      <c r="C12926">
        <v>32880</v>
      </c>
      <c r="D12926">
        <v>37020</v>
      </c>
      <c r="E12926">
        <v>41100</v>
      </c>
      <c r="F12926">
        <v>44400</v>
      </c>
      <c r="G12926">
        <v>47700</v>
      </c>
      <c r="H12926">
        <v>51000</v>
      </c>
      <c r="I12926">
        <v>54300</v>
      </c>
      <c r="J12926">
        <v>57540</v>
      </c>
      <c r="K12926" t="s">
        <v>3107</v>
      </c>
      <c r="L12926">
        <v>5</v>
      </c>
      <c r="M12926">
        <v>60</v>
      </c>
      <c r="N12926" t="s">
        <v>2536</v>
      </c>
    </row>
    <row r="12927" spans="1:14" x14ac:dyDescent="0.2">
      <c r="A12927" t="s">
        <v>18686</v>
      </c>
      <c r="B12927">
        <v>28800</v>
      </c>
      <c r="C12927">
        <v>32880</v>
      </c>
      <c r="D12927">
        <v>37020</v>
      </c>
      <c r="E12927">
        <v>41100</v>
      </c>
      <c r="F12927">
        <v>44400</v>
      </c>
      <c r="G12927">
        <v>47700</v>
      </c>
      <c r="H12927">
        <v>51000</v>
      </c>
      <c r="I12927">
        <v>54300</v>
      </c>
      <c r="J12927">
        <v>57540</v>
      </c>
      <c r="K12927" t="s">
        <v>3107</v>
      </c>
      <c r="L12927">
        <v>7</v>
      </c>
      <c r="M12927">
        <v>60</v>
      </c>
      <c r="N12927" t="s">
        <v>2537</v>
      </c>
    </row>
    <row r="12928" spans="1:14" x14ac:dyDescent="0.2">
      <c r="A12928" t="s">
        <v>18687</v>
      </c>
      <c r="B12928">
        <v>29760</v>
      </c>
      <c r="C12928">
        <v>34020</v>
      </c>
      <c r="D12928">
        <v>38280</v>
      </c>
      <c r="E12928">
        <v>42480</v>
      </c>
      <c r="F12928">
        <v>45900</v>
      </c>
      <c r="G12928">
        <v>49320</v>
      </c>
      <c r="H12928">
        <v>52680</v>
      </c>
      <c r="I12928">
        <v>56100</v>
      </c>
      <c r="J12928">
        <v>59520</v>
      </c>
      <c r="K12928" t="s">
        <v>3107</v>
      </c>
      <c r="L12928">
        <v>9</v>
      </c>
      <c r="M12928">
        <v>60</v>
      </c>
      <c r="N12928" t="s">
        <v>2538</v>
      </c>
    </row>
    <row r="12929" spans="1:14" x14ac:dyDescent="0.2">
      <c r="A12929" t="s">
        <v>18688</v>
      </c>
      <c r="B12929">
        <v>28800</v>
      </c>
      <c r="C12929">
        <v>32880</v>
      </c>
      <c r="D12929">
        <v>37020</v>
      </c>
      <c r="E12929">
        <v>41100</v>
      </c>
      <c r="F12929">
        <v>44400</v>
      </c>
      <c r="G12929">
        <v>47700</v>
      </c>
      <c r="H12929">
        <v>51000</v>
      </c>
      <c r="I12929">
        <v>54300</v>
      </c>
      <c r="J12929">
        <v>57540</v>
      </c>
      <c r="K12929" t="s">
        <v>3107</v>
      </c>
      <c r="L12929">
        <v>11</v>
      </c>
      <c r="M12929">
        <v>60</v>
      </c>
      <c r="N12929" t="s">
        <v>3044</v>
      </c>
    </row>
    <row r="12930" spans="1:14" x14ac:dyDescent="0.2">
      <c r="A12930" t="s">
        <v>18689</v>
      </c>
      <c r="B12930">
        <v>28800</v>
      </c>
      <c r="C12930">
        <v>32880</v>
      </c>
      <c r="D12930">
        <v>37020</v>
      </c>
      <c r="E12930">
        <v>41100</v>
      </c>
      <c r="F12930">
        <v>44400</v>
      </c>
      <c r="G12930">
        <v>47700</v>
      </c>
      <c r="H12930">
        <v>51000</v>
      </c>
      <c r="I12930">
        <v>54300</v>
      </c>
      <c r="J12930">
        <v>57540</v>
      </c>
      <c r="K12930" t="s">
        <v>3107</v>
      </c>
      <c r="L12930">
        <v>13</v>
      </c>
      <c r="M12930">
        <v>60</v>
      </c>
      <c r="N12930" t="s">
        <v>2938</v>
      </c>
    </row>
    <row r="12931" spans="1:14" x14ac:dyDescent="0.2">
      <c r="A12931" t="s">
        <v>18690</v>
      </c>
      <c r="B12931">
        <v>28800</v>
      </c>
      <c r="C12931">
        <v>32880</v>
      </c>
      <c r="D12931">
        <v>37020</v>
      </c>
      <c r="E12931">
        <v>41100</v>
      </c>
      <c r="F12931">
        <v>44400</v>
      </c>
      <c r="G12931">
        <v>47700</v>
      </c>
      <c r="H12931">
        <v>51000</v>
      </c>
      <c r="I12931">
        <v>54300</v>
      </c>
      <c r="J12931">
        <v>57540</v>
      </c>
      <c r="K12931" t="s">
        <v>3107</v>
      </c>
      <c r="L12931">
        <v>15</v>
      </c>
      <c r="M12931">
        <v>60</v>
      </c>
      <c r="N12931" t="s">
        <v>2539</v>
      </c>
    </row>
    <row r="12932" spans="1:14" x14ac:dyDescent="0.2">
      <c r="A12932" t="s">
        <v>18691</v>
      </c>
      <c r="B12932">
        <v>36120</v>
      </c>
      <c r="C12932">
        <v>41280</v>
      </c>
      <c r="D12932">
        <v>46440</v>
      </c>
      <c r="E12932">
        <v>51600</v>
      </c>
      <c r="F12932">
        <v>55740</v>
      </c>
      <c r="G12932">
        <v>59880</v>
      </c>
      <c r="H12932">
        <v>64020</v>
      </c>
      <c r="I12932">
        <v>68160</v>
      </c>
      <c r="J12932">
        <v>72240</v>
      </c>
      <c r="K12932" t="s">
        <v>3107</v>
      </c>
      <c r="L12932">
        <v>17</v>
      </c>
      <c r="M12932">
        <v>60</v>
      </c>
      <c r="N12932" t="s">
        <v>2540</v>
      </c>
    </row>
    <row r="12933" spans="1:14" x14ac:dyDescent="0.2">
      <c r="A12933" t="s">
        <v>18692</v>
      </c>
      <c r="B12933">
        <v>31080</v>
      </c>
      <c r="C12933">
        <v>35520</v>
      </c>
      <c r="D12933">
        <v>39960</v>
      </c>
      <c r="E12933">
        <v>44400</v>
      </c>
      <c r="F12933">
        <v>48000</v>
      </c>
      <c r="G12933">
        <v>51540</v>
      </c>
      <c r="H12933">
        <v>55080</v>
      </c>
      <c r="I12933">
        <v>58620</v>
      </c>
      <c r="J12933">
        <v>62160</v>
      </c>
      <c r="K12933" t="s">
        <v>3107</v>
      </c>
      <c r="L12933">
        <v>19</v>
      </c>
      <c r="M12933">
        <v>60</v>
      </c>
      <c r="N12933" t="s">
        <v>3273</v>
      </c>
    </row>
    <row r="12934" spans="1:14" x14ac:dyDescent="0.2">
      <c r="A12934" t="s">
        <v>18693</v>
      </c>
      <c r="B12934">
        <v>28800</v>
      </c>
      <c r="C12934">
        <v>32880</v>
      </c>
      <c r="D12934">
        <v>37020</v>
      </c>
      <c r="E12934">
        <v>41100</v>
      </c>
      <c r="F12934">
        <v>44400</v>
      </c>
      <c r="G12934">
        <v>47700</v>
      </c>
      <c r="H12934">
        <v>51000</v>
      </c>
      <c r="I12934">
        <v>54300</v>
      </c>
      <c r="J12934">
        <v>57540</v>
      </c>
      <c r="K12934" t="s">
        <v>3107</v>
      </c>
      <c r="L12934">
        <v>21</v>
      </c>
      <c r="M12934">
        <v>60</v>
      </c>
      <c r="N12934" t="s">
        <v>3307</v>
      </c>
    </row>
    <row r="12935" spans="1:14" x14ac:dyDescent="0.2">
      <c r="A12935" t="s">
        <v>18694</v>
      </c>
      <c r="B12935">
        <v>28800</v>
      </c>
      <c r="C12935">
        <v>32880</v>
      </c>
      <c r="D12935">
        <v>37020</v>
      </c>
      <c r="E12935">
        <v>41100</v>
      </c>
      <c r="F12935">
        <v>44400</v>
      </c>
      <c r="G12935">
        <v>47700</v>
      </c>
      <c r="H12935">
        <v>51000</v>
      </c>
      <c r="I12935">
        <v>54300</v>
      </c>
      <c r="J12935">
        <v>57540</v>
      </c>
      <c r="K12935" t="s">
        <v>3107</v>
      </c>
      <c r="L12935">
        <v>23</v>
      </c>
      <c r="M12935">
        <v>60</v>
      </c>
      <c r="N12935" t="s">
        <v>3309</v>
      </c>
    </row>
    <row r="12936" spans="1:14" x14ac:dyDescent="0.2">
      <c r="A12936" t="s">
        <v>18695</v>
      </c>
      <c r="B12936">
        <v>28800</v>
      </c>
      <c r="C12936">
        <v>32880</v>
      </c>
      <c r="D12936">
        <v>37020</v>
      </c>
      <c r="E12936">
        <v>41100</v>
      </c>
      <c r="F12936">
        <v>44400</v>
      </c>
      <c r="G12936">
        <v>47700</v>
      </c>
      <c r="H12936">
        <v>51000</v>
      </c>
      <c r="I12936">
        <v>54300</v>
      </c>
      <c r="J12936">
        <v>57540</v>
      </c>
      <c r="K12936" t="s">
        <v>3107</v>
      </c>
      <c r="L12936">
        <v>25</v>
      </c>
      <c r="M12936">
        <v>60</v>
      </c>
      <c r="N12936" t="s">
        <v>2541</v>
      </c>
    </row>
    <row r="12937" spans="1:14" x14ac:dyDescent="0.2">
      <c r="A12937" t="s">
        <v>18696</v>
      </c>
      <c r="B12937">
        <v>36120</v>
      </c>
      <c r="C12937">
        <v>41280</v>
      </c>
      <c r="D12937">
        <v>46440</v>
      </c>
      <c r="E12937">
        <v>51600</v>
      </c>
      <c r="F12937">
        <v>55740</v>
      </c>
      <c r="G12937">
        <v>59880</v>
      </c>
      <c r="H12937">
        <v>64020</v>
      </c>
      <c r="I12937">
        <v>68160</v>
      </c>
      <c r="J12937">
        <v>72240</v>
      </c>
      <c r="K12937" t="s">
        <v>3107</v>
      </c>
      <c r="L12937">
        <v>27</v>
      </c>
      <c r="M12937">
        <v>60</v>
      </c>
      <c r="N12937" t="s">
        <v>3374</v>
      </c>
    </row>
    <row r="12938" spans="1:14" x14ac:dyDescent="0.2">
      <c r="A12938" t="s">
        <v>18697</v>
      </c>
      <c r="B12938">
        <v>28800</v>
      </c>
      <c r="C12938">
        <v>32880</v>
      </c>
      <c r="D12938">
        <v>37020</v>
      </c>
      <c r="E12938">
        <v>41100</v>
      </c>
      <c r="F12938">
        <v>44400</v>
      </c>
      <c r="G12938">
        <v>47700</v>
      </c>
      <c r="H12938">
        <v>51000</v>
      </c>
      <c r="I12938">
        <v>54300</v>
      </c>
      <c r="J12938">
        <v>57540</v>
      </c>
      <c r="K12938" t="s">
        <v>3107</v>
      </c>
      <c r="L12938">
        <v>29</v>
      </c>
      <c r="M12938">
        <v>60</v>
      </c>
      <c r="N12938" t="s">
        <v>2542</v>
      </c>
    </row>
    <row r="12939" spans="1:14" x14ac:dyDescent="0.2">
      <c r="A12939" t="s">
        <v>18698</v>
      </c>
      <c r="B12939">
        <v>29760</v>
      </c>
      <c r="C12939">
        <v>34020</v>
      </c>
      <c r="D12939">
        <v>38280</v>
      </c>
      <c r="E12939">
        <v>42480</v>
      </c>
      <c r="F12939">
        <v>45900</v>
      </c>
      <c r="G12939">
        <v>49320</v>
      </c>
      <c r="H12939">
        <v>52680</v>
      </c>
      <c r="I12939">
        <v>56100</v>
      </c>
      <c r="J12939">
        <v>59520</v>
      </c>
      <c r="K12939" t="s">
        <v>3107</v>
      </c>
      <c r="L12939">
        <v>31</v>
      </c>
      <c r="M12939">
        <v>60</v>
      </c>
      <c r="N12939" t="s">
        <v>4190</v>
      </c>
    </row>
    <row r="12940" spans="1:14" x14ac:dyDescent="0.2">
      <c r="A12940" t="s">
        <v>18699</v>
      </c>
      <c r="B12940">
        <v>29100</v>
      </c>
      <c r="C12940">
        <v>33240</v>
      </c>
      <c r="D12940">
        <v>37380</v>
      </c>
      <c r="E12940">
        <v>41520</v>
      </c>
      <c r="F12940">
        <v>44880</v>
      </c>
      <c r="G12940">
        <v>48180</v>
      </c>
      <c r="H12940">
        <v>51540</v>
      </c>
      <c r="I12940">
        <v>54840</v>
      </c>
      <c r="J12940">
        <v>58140</v>
      </c>
      <c r="K12940" t="s">
        <v>3107</v>
      </c>
      <c r="L12940">
        <v>33</v>
      </c>
      <c r="M12940">
        <v>60</v>
      </c>
      <c r="N12940" t="s">
        <v>2543</v>
      </c>
    </row>
    <row r="12941" spans="1:14" x14ac:dyDescent="0.2">
      <c r="A12941" t="s">
        <v>18700</v>
      </c>
      <c r="B12941">
        <v>28800</v>
      </c>
      <c r="C12941">
        <v>32880</v>
      </c>
      <c r="D12941">
        <v>37020</v>
      </c>
      <c r="E12941">
        <v>41100</v>
      </c>
      <c r="F12941">
        <v>44400</v>
      </c>
      <c r="G12941">
        <v>47700</v>
      </c>
      <c r="H12941">
        <v>51000</v>
      </c>
      <c r="I12941">
        <v>54300</v>
      </c>
      <c r="J12941">
        <v>57540</v>
      </c>
      <c r="K12941" t="s">
        <v>3107</v>
      </c>
      <c r="L12941">
        <v>35</v>
      </c>
      <c r="M12941">
        <v>60</v>
      </c>
      <c r="N12941" t="s">
        <v>2544</v>
      </c>
    </row>
    <row r="12942" spans="1:14" x14ac:dyDescent="0.2">
      <c r="A12942" t="s">
        <v>18701</v>
      </c>
      <c r="B12942">
        <v>35820</v>
      </c>
      <c r="C12942">
        <v>40920</v>
      </c>
      <c r="D12942">
        <v>46020</v>
      </c>
      <c r="E12942">
        <v>51120</v>
      </c>
      <c r="F12942">
        <v>55260</v>
      </c>
      <c r="G12942">
        <v>59340</v>
      </c>
      <c r="H12942">
        <v>63420</v>
      </c>
      <c r="I12942">
        <v>67500</v>
      </c>
      <c r="J12942">
        <v>71580</v>
      </c>
      <c r="K12942" t="s">
        <v>3107</v>
      </c>
      <c r="L12942">
        <v>37</v>
      </c>
      <c r="M12942">
        <v>60</v>
      </c>
      <c r="N12942" t="s">
        <v>2545</v>
      </c>
    </row>
    <row r="12943" spans="1:14" x14ac:dyDescent="0.2">
      <c r="A12943" t="s">
        <v>18702</v>
      </c>
      <c r="B12943">
        <v>30240</v>
      </c>
      <c r="C12943">
        <v>34560</v>
      </c>
      <c r="D12943">
        <v>38880</v>
      </c>
      <c r="E12943">
        <v>43200</v>
      </c>
      <c r="F12943">
        <v>46680</v>
      </c>
      <c r="G12943">
        <v>50160</v>
      </c>
      <c r="H12943">
        <v>53580</v>
      </c>
      <c r="I12943">
        <v>57060</v>
      </c>
      <c r="J12943">
        <v>60480</v>
      </c>
      <c r="K12943" t="s">
        <v>3107</v>
      </c>
      <c r="L12943">
        <v>39</v>
      </c>
      <c r="M12943">
        <v>60</v>
      </c>
      <c r="N12943" t="s">
        <v>2716</v>
      </c>
    </row>
    <row r="12944" spans="1:14" x14ac:dyDescent="0.2">
      <c r="A12944" t="s">
        <v>18703</v>
      </c>
      <c r="B12944">
        <v>28800</v>
      </c>
      <c r="C12944">
        <v>32880</v>
      </c>
      <c r="D12944">
        <v>37020</v>
      </c>
      <c r="E12944">
        <v>41100</v>
      </c>
      <c r="F12944">
        <v>44400</v>
      </c>
      <c r="G12944">
        <v>47700</v>
      </c>
      <c r="H12944">
        <v>51000</v>
      </c>
      <c r="I12944">
        <v>54300</v>
      </c>
      <c r="J12944">
        <v>57540</v>
      </c>
      <c r="K12944" t="s">
        <v>3107</v>
      </c>
      <c r="L12944">
        <v>41</v>
      </c>
      <c r="M12944">
        <v>60</v>
      </c>
      <c r="N12944" t="s">
        <v>3764</v>
      </c>
    </row>
    <row r="12945" spans="1:14" x14ac:dyDescent="0.2">
      <c r="A12945" t="s">
        <v>18704</v>
      </c>
      <c r="B12945">
        <v>30840</v>
      </c>
      <c r="C12945">
        <v>35220</v>
      </c>
      <c r="D12945">
        <v>39600</v>
      </c>
      <c r="E12945">
        <v>43980</v>
      </c>
      <c r="F12945">
        <v>47520</v>
      </c>
      <c r="G12945">
        <v>51060</v>
      </c>
      <c r="H12945">
        <v>54540</v>
      </c>
      <c r="I12945">
        <v>58080</v>
      </c>
      <c r="J12945">
        <v>61620</v>
      </c>
      <c r="K12945" t="s">
        <v>3107</v>
      </c>
      <c r="L12945">
        <v>43</v>
      </c>
      <c r="M12945">
        <v>60</v>
      </c>
      <c r="N12945" t="s">
        <v>2546</v>
      </c>
    </row>
    <row r="12946" spans="1:14" x14ac:dyDescent="0.2">
      <c r="A12946" t="s">
        <v>18705</v>
      </c>
      <c r="B12946">
        <v>32220</v>
      </c>
      <c r="C12946">
        <v>36840</v>
      </c>
      <c r="D12946">
        <v>41460</v>
      </c>
      <c r="E12946">
        <v>46020</v>
      </c>
      <c r="F12946">
        <v>49740</v>
      </c>
      <c r="G12946">
        <v>53400</v>
      </c>
      <c r="H12946">
        <v>57120</v>
      </c>
      <c r="I12946">
        <v>60780</v>
      </c>
      <c r="J12946">
        <v>64440</v>
      </c>
      <c r="K12946" t="s">
        <v>3107</v>
      </c>
      <c r="L12946">
        <v>45</v>
      </c>
      <c r="M12946">
        <v>60</v>
      </c>
      <c r="N12946" t="s">
        <v>4194</v>
      </c>
    </row>
    <row r="12947" spans="1:14" x14ac:dyDescent="0.2">
      <c r="A12947" t="s">
        <v>18706</v>
      </c>
      <c r="B12947">
        <v>33060</v>
      </c>
      <c r="C12947">
        <v>37740</v>
      </c>
      <c r="D12947">
        <v>42480</v>
      </c>
      <c r="E12947">
        <v>47160</v>
      </c>
      <c r="F12947">
        <v>50940</v>
      </c>
      <c r="G12947">
        <v>54720</v>
      </c>
      <c r="H12947">
        <v>58500</v>
      </c>
      <c r="I12947">
        <v>62280</v>
      </c>
      <c r="J12947">
        <v>66060</v>
      </c>
      <c r="K12947" t="s">
        <v>3107</v>
      </c>
      <c r="L12947">
        <v>47</v>
      </c>
      <c r="M12947">
        <v>60</v>
      </c>
      <c r="N12947" t="s">
        <v>2725</v>
      </c>
    </row>
    <row r="12948" spans="1:14" x14ac:dyDescent="0.2">
      <c r="A12948" t="s">
        <v>18707</v>
      </c>
      <c r="B12948">
        <v>28800</v>
      </c>
      <c r="C12948">
        <v>32880</v>
      </c>
      <c r="D12948">
        <v>37020</v>
      </c>
      <c r="E12948">
        <v>41100</v>
      </c>
      <c r="F12948">
        <v>44400</v>
      </c>
      <c r="G12948">
        <v>47700</v>
      </c>
      <c r="H12948">
        <v>51000</v>
      </c>
      <c r="I12948">
        <v>54300</v>
      </c>
      <c r="J12948">
        <v>57540</v>
      </c>
      <c r="K12948" t="s">
        <v>3107</v>
      </c>
      <c r="L12948">
        <v>49</v>
      </c>
      <c r="M12948">
        <v>60</v>
      </c>
      <c r="N12948" t="s">
        <v>2547</v>
      </c>
    </row>
    <row r="12949" spans="1:14" x14ac:dyDescent="0.2">
      <c r="A12949" t="s">
        <v>18708</v>
      </c>
      <c r="B12949">
        <v>36000</v>
      </c>
      <c r="C12949">
        <v>41160</v>
      </c>
      <c r="D12949">
        <v>46320</v>
      </c>
      <c r="E12949">
        <v>51420</v>
      </c>
      <c r="F12949">
        <v>55560</v>
      </c>
      <c r="G12949">
        <v>59700</v>
      </c>
      <c r="H12949">
        <v>63780</v>
      </c>
      <c r="I12949">
        <v>67920</v>
      </c>
      <c r="J12949">
        <v>72000</v>
      </c>
      <c r="K12949" t="s">
        <v>3107</v>
      </c>
      <c r="L12949">
        <v>51</v>
      </c>
      <c r="M12949">
        <v>60</v>
      </c>
      <c r="N12949" t="s">
        <v>2973</v>
      </c>
    </row>
    <row r="12950" spans="1:14" x14ac:dyDescent="0.2">
      <c r="A12950" t="s">
        <v>18709</v>
      </c>
      <c r="B12950">
        <v>33300</v>
      </c>
      <c r="C12950">
        <v>38040</v>
      </c>
      <c r="D12950">
        <v>42780</v>
      </c>
      <c r="E12950">
        <v>47520</v>
      </c>
      <c r="F12950">
        <v>51360</v>
      </c>
      <c r="G12950">
        <v>55140</v>
      </c>
      <c r="H12950">
        <v>58980</v>
      </c>
      <c r="I12950">
        <v>62760</v>
      </c>
      <c r="J12950">
        <v>66540</v>
      </c>
      <c r="K12950" t="s">
        <v>3107</v>
      </c>
      <c r="L12950">
        <v>53</v>
      </c>
      <c r="M12950">
        <v>60</v>
      </c>
      <c r="N12950" t="s">
        <v>3386</v>
      </c>
    </row>
    <row r="12951" spans="1:14" x14ac:dyDescent="0.2">
      <c r="A12951" t="s">
        <v>18710</v>
      </c>
      <c r="B12951">
        <v>28800</v>
      </c>
      <c r="C12951">
        <v>32880</v>
      </c>
      <c r="D12951">
        <v>37020</v>
      </c>
      <c r="E12951">
        <v>41100</v>
      </c>
      <c r="F12951">
        <v>44400</v>
      </c>
      <c r="G12951">
        <v>47700</v>
      </c>
      <c r="H12951">
        <v>51000</v>
      </c>
      <c r="I12951">
        <v>54300</v>
      </c>
      <c r="J12951">
        <v>57540</v>
      </c>
      <c r="K12951" t="s">
        <v>3107</v>
      </c>
      <c r="L12951">
        <v>55</v>
      </c>
      <c r="M12951">
        <v>60</v>
      </c>
      <c r="N12951" t="s">
        <v>2548</v>
      </c>
    </row>
    <row r="12952" spans="1:14" x14ac:dyDescent="0.2">
      <c r="A12952" t="s">
        <v>18711</v>
      </c>
      <c r="B12952">
        <v>29520</v>
      </c>
      <c r="C12952">
        <v>33720</v>
      </c>
      <c r="D12952">
        <v>37920</v>
      </c>
      <c r="E12952">
        <v>42120</v>
      </c>
      <c r="F12952">
        <v>45540</v>
      </c>
      <c r="G12952">
        <v>48900</v>
      </c>
      <c r="H12952">
        <v>52260</v>
      </c>
      <c r="I12952">
        <v>55620</v>
      </c>
      <c r="J12952">
        <v>58980</v>
      </c>
      <c r="K12952" t="s">
        <v>3107</v>
      </c>
      <c r="L12952">
        <v>57</v>
      </c>
      <c r="M12952">
        <v>60</v>
      </c>
      <c r="N12952" t="s">
        <v>3990</v>
      </c>
    </row>
    <row r="12953" spans="1:14" x14ac:dyDescent="0.2">
      <c r="A12953" t="s">
        <v>18712</v>
      </c>
      <c r="B12953">
        <v>31680</v>
      </c>
      <c r="C12953">
        <v>36240</v>
      </c>
      <c r="D12953">
        <v>40740</v>
      </c>
      <c r="E12953">
        <v>45240</v>
      </c>
      <c r="F12953">
        <v>48900</v>
      </c>
      <c r="G12953">
        <v>52500</v>
      </c>
      <c r="H12953">
        <v>56100</v>
      </c>
      <c r="I12953">
        <v>59760</v>
      </c>
      <c r="J12953">
        <v>63360</v>
      </c>
      <c r="K12953" t="s">
        <v>3107</v>
      </c>
      <c r="L12953">
        <v>59</v>
      </c>
      <c r="M12953">
        <v>60</v>
      </c>
      <c r="N12953" t="s">
        <v>4202</v>
      </c>
    </row>
    <row r="12954" spans="1:14" x14ac:dyDescent="0.2">
      <c r="A12954" t="s">
        <v>18713</v>
      </c>
      <c r="B12954">
        <v>28800</v>
      </c>
      <c r="C12954">
        <v>32880</v>
      </c>
      <c r="D12954">
        <v>37020</v>
      </c>
      <c r="E12954">
        <v>41100</v>
      </c>
      <c r="F12954">
        <v>44400</v>
      </c>
      <c r="G12954">
        <v>47700</v>
      </c>
      <c r="H12954">
        <v>51000</v>
      </c>
      <c r="I12954">
        <v>54300</v>
      </c>
      <c r="J12954">
        <v>57540</v>
      </c>
      <c r="K12954" t="s">
        <v>3107</v>
      </c>
      <c r="L12954">
        <v>61</v>
      </c>
      <c r="M12954">
        <v>60</v>
      </c>
      <c r="N12954" t="s">
        <v>4204</v>
      </c>
    </row>
    <row r="12955" spans="1:14" x14ac:dyDescent="0.2">
      <c r="A12955" t="s">
        <v>18714</v>
      </c>
      <c r="B12955">
        <v>28800</v>
      </c>
      <c r="C12955">
        <v>32880</v>
      </c>
      <c r="D12955">
        <v>37020</v>
      </c>
      <c r="E12955">
        <v>41100</v>
      </c>
      <c r="F12955">
        <v>44400</v>
      </c>
      <c r="G12955">
        <v>47700</v>
      </c>
      <c r="H12955">
        <v>51000</v>
      </c>
      <c r="I12955">
        <v>54300</v>
      </c>
      <c r="J12955">
        <v>57540</v>
      </c>
      <c r="K12955" t="s">
        <v>3107</v>
      </c>
      <c r="L12955">
        <v>63</v>
      </c>
      <c r="M12955">
        <v>60</v>
      </c>
      <c r="N12955" t="s">
        <v>3991</v>
      </c>
    </row>
    <row r="12956" spans="1:14" x14ac:dyDescent="0.2">
      <c r="A12956" t="s">
        <v>18715</v>
      </c>
      <c r="B12956">
        <v>29520</v>
      </c>
      <c r="C12956">
        <v>33720</v>
      </c>
      <c r="D12956">
        <v>37920</v>
      </c>
      <c r="E12956">
        <v>42120</v>
      </c>
      <c r="F12956">
        <v>45540</v>
      </c>
      <c r="G12956">
        <v>48900</v>
      </c>
      <c r="H12956">
        <v>52260</v>
      </c>
      <c r="I12956">
        <v>55620</v>
      </c>
      <c r="J12956">
        <v>58980</v>
      </c>
      <c r="K12956" t="s">
        <v>3107</v>
      </c>
      <c r="L12956">
        <v>65</v>
      </c>
      <c r="M12956">
        <v>60</v>
      </c>
      <c r="N12956" t="s">
        <v>3333</v>
      </c>
    </row>
    <row r="12957" spans="1:14" x14ac:dyDescent="0.2">
      <c r="A12957" t="s">
        <v>18716</v>
      </c>
      <c r="B12957">
        <v>28800</v>
      </c>
      <c r="C12957">
        <v>32880</v>
      </c>
      <c r="D12957">
        <v>37020</v>
      </c>
      <c r="E12957">
        <v>41100</v>
      </c>
      <c r="F12957">
        <v>44400</v>
      </c>
      <c r="G12957">
        <v>47700</v>
      </c>
      <c r="H12957">
        <v>51000</v>
      </c>
      <c r="I12957">
        <v>54300</v>
      </c>
      <c r="J12957">
        <v>57540</v>
      </c>
      <c r="K12957" t="s">
        <v>3107</v>
      </c>
      <c r="L12957">
        <v>67</v>
      </c>
      <c r="M12957">
        <v>60</v>
      </c>
      <c r="N12957" t="s">
        <v>3334</v>
      </c>
    </row>
    <row r="12958" spans="1:14" x14ac:dyDescent="0.2">
      <c r="A12958" t="s">
        <v>18717</v>
      </c>
      <c r="B12958">
        <v>28800</v>
      </c>
      <c r="C12958">
        <v>32880</v>
      </c>
      <c r="D12958">
        <v>37020</v>
      </c>
      <c r="E12958">
        <v>41100</v>
      </c>
      <c r="F12958">
        <v>44400</v>
      </c>
      <c r="G12958">
        <v>47700</v>
      </c>
      <c r="H12958">
        <v>51000</v>
      </c>
      <c r="I12958">
        <v>54300</v>
      </c>
      <c r="J12958">
        <v>57540</v>
      </c>
      <c r="K12958" t="s">
        <v>3107</v>
      </c>
      <c r="L12958">
        <v>69</v>
      </c>
      <c r="M12958">
        <v>60</v>
      </c>
      <c r="N12958" t="s">
        <v>2407</v>
      </c>
    </row>
    <row r="12959" spans="1:14" x14ac:dyDescent="0.2">
      <c r="A12959" t="s">
        <v>18718</v>
      </c>
      <c r="B12959">
        <v>28800</v>
      </c>
      <c r="C12959">
        <v>32880</v>
      </c>
      <c r="D12959">
        <v>37020</v>
      </c>
      <c r="E12959">
        <v>41100</v>
      </c>
      <c r="F12959">
        <v>44400</v>
      </c>
      <c r="G12959">
        <v>47700</v>
      </c>
      <c r="H12959">
        <v>51000</v>
      </c>
      <c r="I12959">
        <v>54300</v>
      </c>
      <c r="J12959">
        <v>57540</v>
      </c>
      <c r="K12959" t="s">
        <v>3107</v>
      </c>
      <c r="L12959">
        <v>71</v>
      </c>
      <c r="M12959">
        <v>60</v>
      </c>
      <c r="N12959" t="s">
        <v>3992</v>
      </c>
    </row>
    <row r="12960" spans="1:14" x14ac:dyDescent="0.2">
      <c r="A12960" t="s">
        <v>18719</v>
      </c>
      <c r="B12960">
        <v>32820</v>
      </c>
      <c r="C12960">
        <v>37500</v>
      </c>
      <c r="D12960">
        <v>42180</v>
      </c>
      <c r="E12960">
        <v>46860</v>
      </c>
      <c r="F12960">
        <v>50640</v>
      </c>
      <c r="G12960">
        <v>54360</v>
      </c>
      <c r="H12960">
        <v>58140</v>
      </c>
      <c r="I12960">
        <v>61860</v>
      </c>
      <c r="J12960">
        <v>65640</v>
      </c>
      <c r="K12960" t="s">
        <v>3107</v>
      </c>
      <c r="L12960">
        <v>73</v>
      </c>
      <c r="M12960">
        <v>60</v>
      </c>
      <c r="N12960" t="s">
        <v>3993</v>
      </c>
    </row>
    <row r="12961" spans="1:14" x14ac:dyDescent="0.2">
      <c r="A12961" t="s">
        <v>18720</v>
      </c>
      <c r="B12961">
        <v>28800</v>
      </c>
      <c r="C12961">
        <v>32880</v>
      </c>
      <c r="D12961">
        <v>37020</v>
      </c>
      <c r="E12961">
        <v>41100</v>
      </c>
      <c r="F12961">
        <v>44400</v>
      </c>
      <c r="G12961">
        <v>47700</v>
      </c>
      <c r="H12961">
        <v>51000</v>
      </c>
      <c r="I12961">
        <v>54300</v>
      </c>
      <c r="J12961">
        <v>57540</v>
      </c>
      <c r="K12961" t="s">
        <v>3107</v>
      </c>
      <c r="L12961">
        <v>75</v>
      </c>
      <c r="M12961">
        <v>60</v>
      </c>
      <c r="N12961" t="s">
        <v>2731</v>
      </c>
    </row>
    <row r="12962" spans="1:14" x14ac:dyDescent="0.2">
      <c r="A12962" t="s">
        <v>18721</v>
      </c>
      <c r="B12962">
        <v>28800</v>
      </c>
      <c r="C12962">
        <v>32880</v>
      </c>
      <c r="D12962">
        <v>37020</v>
      </c>
      <c r="E12962">
        <v>41100</v>
      </c>
      <c r="F12962">
        <v>44400</v>
      </c>
      <c r="G12962">
        <v>47700</v>
      </c>
      <c r="H12962">
        <v>51000</v>
      </c>
      <c r="I12962">
        <v>54300</v>
      </c>
      <c r="J12962">
        <v>57540</v>
      </c>
      <c r="K12962" t="s">
        <v>3107</v>
      </c>
      <c r="L12962">
        <v>77</v>
      </c>
      <c r="M12962">
        <v>60</v>
      </c>
      <c r="N12962" t="s">
        <v>3994</v>
      </c>
    </row>
    <row r="12963" spans="1:14" x14ac:dyDescent="0.2">
      <c r="A12963" t="s">
        <v>18722</v>
      </c>
      <c r="B12963">
        <v>28800</v>
      </c>
      <c r="C12963">
        <v>32880</v>
      </c>
      <c r="D12963">
        <v>37020</v>
      </c>
      <c r="E12963">
        <v>41100</v>
      </c>
      <c r="F12963">
        <v>44400</v>
      </c>
      <c r="G12963">
        <v>47700</v>
      </c>
      <c r="H12963">
        <v>51000</v>
      </c>
      <c r="I12963">
        <v>54300</v>
      </c>
      <c r="J12963">
        <v>57540</v>
      </c>
      <c r="K12963" t="s">
        <v>3107</v>
      </c>
      <c r="L12963">
        <v>79</v>
      </c>
      <c r="M12963">
        <v>60</v>
      </c>
      <c r="N12963" t="s">
        <v>3995</v>
      </c>
    </row>
    <row r="12964" spans="1:14" x14ac:dyDescent="0.2">
      <c r="A12964" t="s">
        <v>18723</v>
      </c>
      <c r="B12964">
        <v>31440</v>
      </c>
      <c r="C12964">
        <v>35940</v>
      </c>
      <c r="D12964">
        <v>40440</v>
      </c>
      <c r="E12964">
        <v>44880</v>
      </c>
      <c r="F12964">
        <v>48480</v>
      </c>
      <c r="G12964">
        <v>52080</v>
      </c>
      <c r="H12964">
        <v>55680</v>
      </c>
      <c r="I12964">
        <v>59280</v>
      </c>
      <c r="J12964">
        <v>62880</v>
      </c>
      <c r="K12964" t="s">
        <v>3107</v>
      </c>
      <c r="L12964">
        <v>81</v>
      </c>
      <c r="M12964">
        <v>60</v>
      </c>
      <c r="N12964" t="s">
        <v>3394</v>
      </c>
    </row>
    <row r="12965" spans="1:14" x14ac:dyDescent="0.2">
      <c r="A12965" t="s">
        <v>18724</v>
      </c>
      <c r="B12965">
        <v>36120</v>
      </c>
      <c r="C12965">
        <v>41280</v>
      </c>
      <c r="D12965">
        <v>46440</v>
      </c>
      <c r="E12965">
        <v>51600</v>
      </c>
      <c r="F12965">
        <v>55740</v>
      </c>
      <c r="G12965">
        <v>59880</v>
      </c>
      <c r="H12965">
        <v>64020</v>
      </c>
      <c r="I12965">
        <v>68160</v>
      </c>
      <c r="J12965">
        <v>72240</v>
      </c>
      <c r="K12965" t="s">
        <v>3107</v>
      </c>
      <c r="L12965">
        <v>83</v>
      </c>
      <c r="M12965">
        <v>60</v>
      </c>
      <c r="N12965" t="s">
        <v>3396</v>
      </c>
    </row>
    <row r="12966" spans="1:14" x14ac:dyDescent="0.2">
      <c r="A12966" t="s">
        <v>18725</v>
      </c>
      <c r="B12966">
        <v>30240</v>
      </c>
      <c r="C12966">
        <v>34560</v>
      </c>
      <c r="D12966">
        <v>38880</v>
      </c>
      <c r="E12966">
        <v>43200</v>
      </c>
      <c r="F12966">
        <v>46680</v>
      </c>
      <c r="G12966">
        <v>50160</v>
      </c>
      <c r="H12966">
        <v>53580</v>
      </c>
      <c r="I12966">
        <v>57060</v>
      </c>
      <c r="J12966">
        <v>60480</v>
      </c>
      <c r="K12966" t="s">
        <v>3107</v>
      </c>
      <c r="L12966">
        <v>85</v>
      </c>
      <c r="M12966">
        <v>60</v>
      </c>
      <c r="N12966" t="s">
        <v>3996</v>
      </c>
    </row>
    <row r="12967" spans="1:14" x14ac:dyDescent="0.2">
      <c r="A12967" t="s">
        <v>18726</v>
      </c>
      <c r="B12967">
        <v>36120</v>
      </c>
      <c r="C12967">
        <v>41280</v>
      </c>
      <c r="D12967">
        <v>46440</v>
      </c>
      <c r="E12967">
        <v>51600</v>
      </c>
      <c r="F12967">
        <v>55740</v>
      </c>
      <c r="G12967">
        <v>59880</v>
      </c>
      <c r="H12967">
        <v>64020</v>
      </c>
      <c r="I12967">
        <v>68160</v>
      </c>
      <c r="J12967">
        <v>72240</v>
      </c>
      <c r="K12967" t="s">
        <v>3107</v>
      </c>
      <c r="L12967">
        <v>87</v>
      </c>
      <c r="M12967">
        <v>60</v>
      </c>
      <c r="N12967" t="s">
        <v>3997</v>
      </c>
    </row>
    <row r="12968" spans="1:14" x14ac:dyDescent="0.2">
      <c r="A12968" t="s">
        <v>18727</v>
      </c>
      <c r="B12968">
        <v>28800</v>
      </c>
      <c r="C12968">
        <v>32880</v>
      </c>
      <c r="D12968">
        <v>37020</v>
      </c>
      <c r="E12968">
        <v>41100</v>
      </c>
      <c r="F12968">
        <v>44400</v>
      </c>
      <c r="G12968">
        <v>47700</v>
      </c>
      <c r="H12968">
        <v>51000</v>
      </c>
      <c r="I12968">
        <v>54300</v>
      </c>
      <c r="J12968">
        <v>57540</v>
      </c>
      <c r="K12968" t="s">
        <v>3107</v>
      </c>
      <c r="L12968">
        <v>89</v>
      </c>
      <c r="M12968">
        <v>60</v>
      </c>
      <c r="N12968" t="s">
        <v>3998</v>
      </c>
    </row>
    <row r="12969" spans="1:14" x14ac:dyDescent="0.2">
      <c r="A12969" t="s">
        <v>18728</v>
      </c>
      <c r="B12969">
        <v>28800</v>
      </c>
      <c r="C12969">
        <v>32880</v>
      </c>
      <c r="D12969">
        <v>37020</v>
      </c>
      <c r="E12969">
        <v>41100</v>
      </c>
      <c r="F12969">
        <v>44400</v>
      </c>
      <c r="G12969">
        <v>47700</v>
      </c>
      <c r="H12969">
        <v>51000</v>
      </c>
      <c r="I12969">
        <v>54300</v>
      </c>
      <c r="J12969">
        <v>57540</v>
      </c>
      <c r="K12969" t="s">
        <v>3107</v>
      </c>
      <c r="L12969">
        <v>91</v>
      </c>
      <c r="M12969">
        <v>60</v>
      </c>
      <c r="N12969" t="s">
        <v>3581</v>
      </c>
    </row>
    <row r="12970" spans="1:14" x14ac:dyDescent="0.2">
      <c r="A12970" t="s">
        <v>18729</v>
      </c>
      <c r="B12970">
        <v>31140</v>
      </c>
      <c r="C12970">
        <v>35580</v>
      </c>
      <c r="D12970">
        <v>40020</v>
      </c>
      <c r="E12970">
        <v>44460</v>
      </c>
      <c r="F12970">
        <v>48060</v>
      </c>
      <c r="G12970">
        <v>51600</v>
      </c>
      <c r="H12970">
        <v>55140</v>
      </c>
      <c r="I12970">
        <v>58740</v>
      </c>
      <c r="J12970">
        <v>62280</v>
      </c>
      <c r="K12970" t="s">
        <v>3107</v>
      </c>
      <c r="L12970">
        <v>93</v>
      </c>
      <c r="M12970">
        <v>60</v>
      </c>
      <c r="N12970" t="s">
        <v>3999</v>
      </c>
    </row>
    <row r="12971" spans="1:14" x14ac:dyDescent="0.2">
      <c r="A12971" t="s">
        <v>18730</v>
      </c>
      <c r="B12971">
        <v>28800</v>
      </c>
      <c r="C12971">
        <v>32880</v>
      </c>
      <c r="D12971">
        <v>37020</v>
      </c>
      <c r="E12971">
        <v>41100</v>
      </c>
      <c r="F12971">
        <v>44400</v>
      </c>
      <c r="G12971">
        <v>47700</v>
      </c>
      <c r="H12971">
        <v>51000</v>
      </c>
      <c r="I12971">
        <v>54300</v>
      </c>
      <c r="J12971">
        <v>57540</v>
      </c>
      <c r="K12971" t="s">
        <v>3107</v>
      </c>
      <c r="L12971">
        <v>95</v>
      </c>
      <c r="M12971">
        <v>60</v>
      </c>
      <c r="N12971" t="s">
        <v>3345</v>
      </c>
    </row>
    <row r="12972" spans="1:14" x14ac:dyDescent="0.2">
      <c r="A12972" t="s">
        <v>18731</v>
      </c>
      <c r="B12972">
        <v>29640</v>
      </c>
      <c r="C12972">
        <v>33840</v>
      </c>
      <c r="D12972">
        <v>38100</v>
      </c>
      <c r="E12972">
        <v>42300</v>
      </c>
      <c r="F12972">
        <v>45720</v>
      </c>
      <c r="G12972">
        <v>49080</v>
      </c>
      <c r="H12972">
        <v>52500</v>
      </c>
      <c r="I12972">
        <v>55860</v>
      </c>
      <c r="J12972">
        <v>59220</v>
      </c>
      <c r="K12972" t="s">
        <v>3107</v>
      </c>
      <c r="L12972">
        <v>97</v>
      </c>
      <c r="M12972">
        <v>60</v>
      </c>
      <c r="N12972" t="s">
        <v>4000</v>
      </c>
    </row>
    <row r="12973" spans="1:14" x14ac:dyDescent="0.2">
      <c r="A12973" t="s">
        <v>18732</v>
      </c>
      <c r="B12973">
        <v>30780</v>
      </c>
      <c r="C12973">
        <v>35160</v>
      </c>
      <c r="D12973">
        <v>39540</v>
      </c>
      <c r="E12973">
        <v>43920</v>
      </c>
      <c r="F12973">
        <v>47460</v>
      </c>
      <c r="G12973">
        <v>51000</v>
      </c>
      <c r="H12973">
        <v>54480</v>
      </c>
      <c r="I12973">
        <v>58020</v>
      </c>
      <c r="J12973">
        <v>61500</v>
      </c>
      <c r="K12973" t="s">
        <v>3107</v>
      </c>
      <c r="L12973">
        <v>99</v>
      </c>
      <c r="M12973">
        <v>60</v>
      </c>
      <c r="N12973" t="s">
        <v>3584</v>
      </c>
    </row>
    <row r="12974" spans="1:14" x14ac:dyDescent="0.2">
      <c r="A12974" t="s">
        <v>18733</v>
      </c>
      <c r="B12974">
        <v>28800</v>
      </c>
      <c r="C12974">
        <v>32880</v>
      </c>
      <c r="D12974">
        <v>37020</v>
      </c>
      <c r="E12974">
        <v>41100</v>
      </c>
      <c r="F12974">
        <v>44400</v>
      </c>
      <c r="G12974">
        <v>47700</v>
      </c>
      <c r="H12974">
        <v>51000</v>
      </c>
      <c r="I12974">
        <v>54300</v>
      </c>
      <c r="J12974">
        <v>57540</v>
      </c>
      <c r="K12974" t="s">
        <v>3107</v>
      </c>
      <c r="L12974">
        <v>101</v>
      </c>
      <c r="M12974">
        <v>60</v>
      </c>
      <c r="N12974" t="s">
        <v>4001</v>
      </c>
    </row>
    <row r="12975" spans="1:14" x14ac:dyDescent="0.2">
      <c r="A12975" t="s">
        <v>18734</v>
      </c>
      <c r="B12975">
        <v>33060</v>
      </c>
      <c r="C12975">
        <v>37740</v>
      </c>
      <c r="D12975">
        <v>42480</v>
      </c>
      <c r="E12975">
        <v>47160</v>
      </c>
      <c r="F12975">
        <v>50940</v>
      </c>
      <c r="G12975">
        <v>54720</v>
      </c>
      <c r="H12975">
        <v>58500</v>
      </c>
      <c r="I12975">
        <v>62280</v>
      </c>
      <c r="J12975">
        <v>66060</v>
      </c>
      <c r="K12975" t="s">
        <v>3107</v>
      </c>
      <c r="L12975">
        <v>103</v>
      </c>
      <c r="M12975">
        <v>60</v>
      </c>
      <c r="N12975" t="s">
        <v>4159</v>
      </c>
    </row>
    <row r="12976" spans="1:14" x14ac:dyDescent="0.2">
      <c r="A12976" t="s">
        <v>18735</v>
      </c>
      <c r="B12976">
        <v>28800</v>
      </c>
      <c r="C12976">
        <v>32880</v>
      </c>
      <c r="D12976">
        <v>37020</v>
      </c>
      <c r="E12976">
        <v>41100</v>
      </c>
      <c r="F12976">
        <v>44400</v>
      </c>
      <c r="G12976">
        <v>47700</v>
      </c>
      <c r="H12976">
        <v>51000</v>
      </c>
      <c r="I12976">
        <v>54300</v>
      </c>
      <c r="J12976">
        <v>57540</v>
      </c>
      <c r="K12976" t="s">
        <v>3107</v>
      </c>
      <c r="L12976">
        <v>105</v>
      </c>
      <c r="M12976">
        <v>60</v>
      </c>
      <c r="N12976" t="s">
        <v>4002</v>
      </c>
    </row>
    <row r="12977" spans="1:14" x14ac:dyDescent="0.2">
      <c r="A12977" t="s">
        <v>18736</v>
      </c>
      <c r="B12977">
        <v>28800</v>
      </c>
      <c r="C12977">
        <v>32880</v>
      </c>
      <c r="D12977">
        <v>37020</v>
      </c>
      <c r="E12977">
        <v>41100</v>
      </c>
      <c r="F12977">
        <v>44400</v>
      </c>
      <c r="G12977">
        <v>47700</v>
      </c>
      <c r="H12977">
        <v>51000</v>
      </c>
      <c r="I12977">
        <v>54300</v>
      </c>
      <c r="J12977">
        <v>57540</v>
      </c>
      <c r="K12977" t="s">
        <v>3107</v>
      </c>
      <c r="L12977">
        <v>107</v>
      </c>
      <c r="M12977">
        <v>60</v>
      </c>
      <c r="N12977" t="s">
        <v>4003</v>
      </c>
    </row>
    <row r="12978" spans="1:14" x14ac:dyDescent="0.2">
      <c r="A12978" t="s">
        <v>18737</v>
      </c>
      <c r="B12978">
        <v>36120</v>
      </c>
      <c r="C12978">
        <v>41280</v>
      </c>
      <c r="D12978">
        <v>46440</v>
      </c>
      <c r="E12978">
        <v>51600</v>
      </c>
      <c r="F12978">
        <v>55740</v>
      </c>
      <c r="G12978">
        <v>59880</v>
      </c>
      <c r="H12978">
        <v>64020</v>
      </c>
      <c r="I12978">
        <v>68160</v>
      </c>
      <c r="J12978">
        <v>72240</v>
      </c>
      <c r="K12978" t="s">
        <v>3107</v>
      </c>
      <c r="L12978">
        <v>109</v>
      </c>
      <c r="M12978">
        <v>60</v>
      </c>
      <c r="N12978" t="s">
        <v>4004</v>
      </c>
    </row>
    <row r="12979" spans="1:14" x14ac:dyDescent="0.2">
      <c r="A12979" t="s">
        <v>18738</v>
      </c>
      <c r="B12979">
        <v>28800</v>
      </c>
      <c r="C12979">
        <v>32880</v>
      </c>
      <c r="D12979">
        <v>37020</v>
      </c>
      <c r="E12979">
        <v>41100</v>
      </c>
      <c r="F12979">
        <v>44400</v>
      </c>
      <c r="G12979">
        <v>47700</v>
      </c>
      <c r="H12979">
        <v>51000</v>
      </c>
      <c r="I12979">
        <v>54300</v>
      </c>
      <c r="J12979">
        <v>57540</v>
      </c>
      <c r="K12979" t="s">
        <v>3107</v>
      </c>
      <c r="L12979">
        <v>111</v>
      </c>
      <c r="M12979">
        <v>60</v>
      </c>
      <c r="N12979" t="s">
        <v>4005</v>
      </c>
    </row>
    <row r="12980" spans="1:14" x14ac:dyDescent="0.2">
      <c r="A12980" t="s">
        <v>18739</v>
      </c>
      <c r="B12980">
        <v>35820</v>
      </c>
      <c r="C12980">
        <v>40920</v>
      </c>
      <c r="D12980">
        <v>46020</v>
      </c>
      <c r="E12980">
        <v>51120</v>
      </c>
      <c r="F12980">
        <v>55260</v>
      </c>
      <c r="G12980">
        <v>59340</v>
      </c>
      <c r="H12980">
        <v>63420</v>
      </c>
      <c r="I12980">
        <v>67500</v>
      </c>
      <c r="J12980">
        <v>71580</v>
      </c>
      <c r="K12980" t="s">
        <v>3107</v>
      </c>
      <c r="L12980">
        <v>113</v>
      </c>
      <c r="M12980">
        <v>60</v>
      </c>
      <c r="N12980" t="s">
        <v>3231</v>
      </c>
    </row>
    <row r="12981" spans="1:14" x14ac:dyDescent="0.2">
      <c r="A12981" t="s">
        <v>18740</v>
      </c>
      <c r="B12981">
        <v>28800</v>
      </c>
      <c r="C12981">
        <v>32880</v>
      </c>
      <c r="D12981">
        <v>37020</v>
      </c>
      <c r="E12981">
        <v>41100</v>
      </c>
      <c r="F12981">
        <v>44400</v>
      </c>
      <c r="G12981">
        <v>47700</v>
      </c>
      <c r="H12981">
        <v>51000</v>
      </c>
      <c r="I12981">
        <v>54300</v>
      </c>
      <c r="J12981">
        <v>57540</v>
      </c>
      <c r="K12981" t="s">
        <v>3107</v>
      </c>
      <c r="L12981">
        <v>115</v>
      </c>
      <c r="M12981">
        <v>60</v>
      </c>
      <c r="N12981" t="s">
        <v>3233</v>
      </c>
    </row>
    <row r="12982" spans="1:14" x14ac:dyDescent="0.2">
      <c r="A12982" t="s">
        <v>18741</v>
      </c>
      <c r="B12982">
        <v>28800</v>
      </c>
      <c r="C12982">
        <v>32880</v>
      </c>
      <c r="D12982">
        <v>37020</v>
      </c>
      <c r="E12982">
        <v>41100</v>
      </c>
      <c r="F12982">
        <v>44400</v>
      </c>
      <c r="G12982">
        <v>47700</v>
      </c>
      <c r="H12982">
        <v>51000</v>
      </c>
      <c r="I12982">
        <v>54300</v>
      </c>
      <c r="J12982">
        <v>57540</v>
      </c>
      <c r="K12982" t="s">
        <v>3107</v>
      </c>
      <c r="L12982">
        <v>117</v>
      </c>
      <c r="M12982">
        <v>60</v>
      </c>
      <c r="N12982" t="s">
        <v>3234</v>
      </c>
    </row>
    <row r="12983" spans="1:14" x14ac:dyDescent="0.2">
      <c r="A12983" t="s">
        <v>18742</v>
      </c>
      <c r="B12983">
        <v>29160</v>
      </c>
      <c r="C12983">
        <v>33300</v>
      </c>
      <c r="D12983">
        <v>37440</v>
      </c>
      <c r="E12983">
        <v>41580</v>
      </c>
      <c r="F12983">
        <v>44940</v>
      </c>
      <c r="G12983">
        <v>48240</v>
      </c>
      <c r="H12983">
        <v>51600</v>
      </c>
      <c r="I12983">
        <v>54900</v>
      </c>
      <c r="J12983">
        <v>58260</v>
      </c>
      <c r="K12983" t="s">
        <v>3107</v>
      </c>
      <c r="L12983">
        <v>119</v>
      </c>
      <c r="M12983">
        <v>60</v>
      </c>
      <c r="N12983" t="s">
        <v>4006</v>
      </c>
    </row>
    <row r="12984" spans="1:14" x14ac:dyDescent="0.2">
      <c r="A12984" t="s">
        <v>18743</v>
      </c>
      <c r="B12984">
        <v>29580</v>
      </c>
      <c r="C12984">
        <v>33780</v>
      </c>
      <c r="D12984">
        <v>37980</v>
      </c>
      <c r="E12984">
        <v>42180</v>
      </c>
      <c r="F12984">
        <v>45600</v>
      </c>
      <c r="G12984">
        <v>48960</v>
      </c>
      <c r="H12984">
        <v>52320</v>
      </c>
      <c r="I12984">
        <v>55680</v>
      </c>
      <c r="J12984">
        <v>59100</v>
      </c>
      <c r="K12984" t="s">
        <v>3107</v>
      </c>
      <c r="L12984">
        <v>121</v>
      </c>
      <c r="M12984">
        <v>60</v>
      </c>
      <c r="N12984" t="s">
        <v>4007</v>
      </c>
    </row>
    <row r="12985" spans="1:14" x14ac:dyDescent="0.2">
      <c r="A12985" t="s">
        <v>18744</v>
      </c>
      <c r="B12985">
        <v>31380</v>
      </c>
      <c r="C12985">
        <v>35820</v>
      </c>
      <c r="D12985">
        <v>40320</v>
      </c>
      <c r="E12985">
        <v>44760</v>
      </c>
      <c r="F12985">
        <v>48360</v>
      </c>
      <c r="G12985">
        <v>51960</v>
      </c>
      <c r="H12985">
        <v>55560</v>
      </c>
      <c r="I12985">
        <v>59100</v>
      </c>
      <c r="J12985">
        <v>62700</v>
      </c>
      <c r="K12985" t="s">
        <v>3107</v>
      </c>
      <c r="L12985">
        <v>123</v>
      </c>
      <c r="M12985">
        <v>60</v>
      </c>
      <c r="N12985" t="s">
        <v>3638</v>
      </c>
    </row>
    <row r="12986" spans="1:14" x14ac:dyDescent="0.2">
      <c r="A12986" t="s">
        <v>18745</v>
      </c>
      <c r="B12986">
        <v>30600</v>
      </c>
      <c r="C12986">
        <v>34980</v>
      </c>
      <c r="D12986">
        <v>39360</v>
      </c>
      <c r="E12986">
        <v>43680</v>
      </c>
      <c r="F12986">
        <v>47220</v>
      </c>
      <c r="G12986">
        <v>50700</v>
      </c>
      <c r="H12986">
        <v>54180</v>
      </c>
      <c r="I12986">
        <v>57660</v>
      </c>
      <c r="J12986">
        <v>61200</v>
      </c>
      <c r="K12986" t="s">
        <v>3107</v>
      </c>
      <c r="L12986">
        <v>125</v>
      </c>
      <c r="M12986">
        <v>60</v>
      </c>
      <c r="N12986" t="s">
        <v>3235</v>
      </c>
    </row>
    <row r="12987" spans="1:14" x14ac:dyDescent="0.2">
      <c r="A12987" t="s">
        <v>18746</v>
      </c>
      <c r="B12987">
        <v>28800</v>
      </c>
      <c r="C12987">
        <v>32880</v>
      </c>
      <c r="D12987">
        <v>37020</v>
      </c>
      <c r="E12987">
        <v>41100</v>
      </c>
      <c r="F12987">
        <v>44400</v>
      </c>
      <c r="G12987">
        <v>47700</v>
      </c>
      <c r="H12987">
        <v>51000</v>
      </c>
      <c r="I12987">
        <v>54300</v>
      </c>
      <c r="J12987">
        <v>57540</v>
      </c>
      <c r="K12987" t="s">
        <v>3107</v>
      </c>
      <c r="L12987">
        <v>127</v>
      </c>
      <c r="M12987">
        <v>60</v>
      </c>
      <c r="N12987" t="s">
        <v>4008</v>
      </c>
    </row>
    <row r="12988" spans="1:14" x14ac:dyDescent="0.2">
      <c r="A12988" t="s">
        <v>18747</v>
      </c>
      <c r="B12988">
        <v>29340</v>
      </c>
      <c r="C12988">
        <v>33540</v>
      </c>
      <c r="D12988">
        <v>37740</v>
      </c>
      <c r="E12988">
        <v>41880</v>
      </c>
      <c r="F12988">
        <v>45240</v>
      </c>
      <c r="G12988">
        <v>48600</v>
      </c>
      <c r="H12988">
        <v>51960</v>
      </c>
      <c r="I12988">
        <v>55320</v>
      </c>
      <c r="J12988">
        <v>58680</v>
      </c>
      <c r="K12988" t="s">
        <v>3107</v>
      </c>
      <c r="L12988">
        <v>129</v>
      </c>
      <c r="M12988">
        <v>60</v>
      </c>
      <c r="N12988" t="s">
        <v>4009</v>
      </c>
    </row>
    <row r="12989" spans="1:14" x14ac:dyDescent="0.2">
      <c r="A12989" t="s">
        <v>18748</v>
      </c>
      <c r="B12989">
        <v>35820</v>
      </c>
      <c r="C12989">
        <v>40920</v>
      </c>
      <c r="D12989">
        <v>46020</v>
      </c>
      <c r="E12989">
        <v>51120</v>
      </c>
      <c r="F12989">
        <v>55260</v>
      </c>
      <c r="G12989">
        <v>59340</v>
      </c>
      <c r="H12989">
        <v>63420</v>
      </c>
      <c r="I12989">
        <v>67500</v>
      </c>
      <c r="J12989">
        <v>71580</v>
      </c>
      <c r="K12989" t="s">
        <v>3107</v>
      </c>
      <c r="L12989">
        <v>131</v>
      </c>
      <c r="M12989">
        <v>60</v>
      </c>
      <c r="N12989" t="s">
        <v>4010</v>
      </c>
    </row>
    <row r="12990" spans="1:14" x14ac:dyDescent="0.2">
      <c r="A12990" t="s">
        <v>18749</v>
      </c>
      <c r="B12990">
        <v>28800</v>
      </c>
      <c r="C12990">
        <v>32880</v>
      </c>
      <c r="D12990">
        <v>37020</v>
      </c>
      <c r="E12990">
        <v>41100</v>
      </c>
      <c r="F12990">
        <v>44400</v>
      </c>
      <c r="G12990">
        <v>47700</v>
      </c>
      <c r="H12990">
        <v>51000</v>
      </c>
      <c r="I12990">
        <v>54300</v>
      </c>
      <c r="J12990">
        <v>57540</v>
      </c>
      <c r="K12990" t="s">
        <v>3107</v>
      </c>
      <c r="L12990">
        <v>133</v>
      </c>
      <c r="M12990">
        <v>60</v>
      </c>
      <c r="N12990" t="s">
        <v>2921</v>
      </c>
    </row>
    <row r="12991" spans="1:14" x14ac:dyDescent="0.2">
      <c r="A12991" t="s">
        <v>18750</v>
      </c>
      <c r="B12991">
        <v>27000</v>
      </c>
      <c r="C12991">
        <v>30840</v>
      </c>
      <c r="D12991">
        <v>34680</v>
      </c>
      <c r="E12991">
        <v>38520</v>
      </c>
      <c r="F12991">
        <v>41640</v>
      </c>
      <c r="G12991">
        <v>44700</v>
      </c>
      <c r="H12991">
        <v>47820</v>
      </c>
      <c r="I12991">
        <v>50880</v>
      </c>
      <c r="J12991">
        <v>53940</v>
      </c>
      <c r="K12991" t="s">
        <v>3107</v>
      </c>
      <c r="L12991">
        <v>135</v>
      </c>
      <c r="M12991">
        <v>60</v>
      </c>
      <c r="N12991" t="s">
        <v>4011</v>
      </c>
    </row>
    <row r="12992" spans="1:14" x14ac:dyDescent="0.2">
      <c r="A12992" t="s">
        <v>18751</v>
      </c>
      <c r="B12992">
        <v>29820</v>
      </c>
      <c r="C12992">
        <v>34080</v>
      </c>
      <c r="D12992">
        <v>38340</v>
      </c>
      <c r="E12992">
        <v>42600</v>
      </c>
      <c r="F12992">
        <v>46020</v>
      </c>
      <c r="G12992">
        <v>49440</v>
      </c>
      <c r="H12992">
        <v>52860</v>
      </c>
      <c r="I12992">
        <v>56280</v>
      </c>
      <c r="J12992">
        <v>59640</v>
      </c>
      <c r="K12992" t="s">
        <v>3107</v>
      </c>
      <c r="L12992">
        <v>137</v>
      </c>
      <c r="M12992">
        <v>60</v>
      </c>
      <c r="N12992" t="s">
        <v>3598</v>
      </c>
    </row>
    <row r="12993" spans="1:14" x14ac:dyDescent="0.2">
      <c r="A12993" t="s">
        <v>18752</v>
      </c>
      <c r="B12993">
        <v>29820</v>
      </c>
      <c r="C12993">
        <v>34080</v>
      </c>
      <c r="D12993">
        <v>38340</v>
      </c>
      <c r="E12993">
        <v>42600</v>
      </c>
      <c r="F12993">
        <v>46020</v>
      </c>
      <c r="G12993">
        <v>49440</v>
      </c>
      <c r="H12993">
        <v>52860</v>
      </c>
      <c r="I12993">
        <v>56280</v>
      </c>
      <c r="J12993">
        <v>59640</v>
      </c>
      <c r="K12993" t="s">
        <v>3107</v>
      </c>
      <c r="L12993">
        <v>139</v>
      </c>
      <c r="M12993">
        <v>60</v>
      </c>
      <c r="N12993" t="s">
        <v>3561</v>
      </c>
    </row>
    <row r="12994" spans="1:14" x14ac:dyDescent="0.2">
      <c r="A12994" t="s">
        <v>18753</v>
      </c>
      <c r="B12994">
        <v>28800</v>
      </c>
      <c r="C12994">
        <v>32880</v>
      </c>
      <c r="D12994">
        <v>37020</v>
      </c>
      <c r="E12994">
        <v>41100</v>
      </c>
      <c r="F12994">
        <v>44400</v>
      </c>
      <c r="G12994">
        <v>47700</v>
      </c>
      <c r="H12994">
        <v>51000</v>
      </c>
      <c r="I12994">
        <v>54300</v>
      </c>
      <c r="J12994">
        <v>57540</v>
      </c>
      <c r="K12994" t="s">
        <v>3107</v>
      </c>
      <c r="L12994">
        <v>141</v>
      </c>
      <c r="M12994">
        <v>60</v>
      </c>
      <c r="N12994" t="s">
        <v>4012</v>
      </c>
    </row>
    <row r="12995" spans="1:14" x14ac:dyDescent="0.2">
      <c r="A12995" t="s">
        <v>18754</v>
      </c>
      <c r="B12995">
        <v>35820</v>
      </c>
      <c r="C12995">
        <v>40920</v>
      </c>
      <c r="D12995">
        <v>46020</v>
      </c>
      <c r="E12995">
        <v>51120</v>
      </c>
      <c r="F12995">
        <v>55260</v>
      </c>
      <c r="G12995">
        <v>59340</v>
      </c>
      <c r="H12995">
        <v>63420</v>
      </c>
      <c r="I12995">
        <v>67500</v>
      </c>
      <c r="J12995">
        <v>71580</v>
      </c>
      <c r="K12995" t="s">
        <v>3107</v>
      </c>
      <c r="L12995">
        <v>143</v>
      </c>
      <c r="M12995">
        <v>60</v>
      </c>
      <c r="N12995" t="s">
        <v>4013</v>
      </c>
    </row>
    <row r="12996" spans="1:14" x14ac:dyDescent="0.2">
      <c r="A12996" t="s">
        <v>18755</v>
      </c>
      <c r="B12996">
        <v>35820</v>
      </c>
      <c r="C12996">
        <v>40920</v>
      </c>
      <c r="D12996">
        <v>46020</v>
      </c>
      <c r="E12996">
        <v>51120</v>
      </c>
      <c r="F12996">
        <v>55260</v>
      </c>
      <c r="G12996">
        <v>59340</v>
      </c>
      <c r="H12996">
        <v>63420</v>
      </c>
      <c r="I12996">
        <v>67500</v>
      </c>
      <c r="J12996">
        <v>71580</v>
      </c>
      <c r="K12996" t="s">
        <v>3107</v>
      </c>
      <c r="L12996">
        <v>145</v>
      </c>
      <c r="M12996">
        <v>60</v>
      </c>
      <c r="N12996" t="s">
        <v>4014</v>
      </c>
    </row>
    <row r="12997" spans="1:14" x14ac:dyDescent="0.2">
      <c r="A12997" t="s">
        <v>18756</v>
      </c>
      <c r="B12997">
        <v>33000</v>
      </c>
      <c r="C12997">
        <v>37680</v>
      </c>
      <c r="D12997">
        <v>42420</v>
      </c>
      <c r="E12997">
        <v>47100</v>
      </c>
      <c r="F12997">
        <v>50880</v>
      </c>
      <c r="G12997">
        <v>54660</v>
      </c>
      <c r="H12997">
        <v>58440</v>
      </c>
      <c r="I12997">
        <v>62220</v>
      </c>
      <c r="J12997">
        <v>65940</v>
      </c>
      <c r="K12997" t="s">
        <v>3107</v>
      </c>
      <c r="L12997">
        <v>147</v>
      </c>
      <c r="M12997">
        <v>60</v>
      </c>
      <c r="N12997" t="s">
        <v>3362</v>
      </c>
    </row>
    <row r="12998" spans="1:14" x14ac:dyDescent="0.2">
      <c r="A12998" t="s">
        <v>18757</v>
      </c>
      <c r="B12998">
        <v>31440</v>
      </c>
      <c r="C12998">
        <v>35940</v>
      </c>
      <c r="D12998">
        <v>40440</v>
      </c>
      <c r="E12998">
        <v>44880</v>
      </c>
      <c r="F12998">
        <v>48480</v>
      </c>
      <c r="G12998">
        <v>52080</v>
      </c>
      <c r="H12998">
        <v>55680</v>
      </c>
      <c r="I12998">
        <v>59280</v>
      </c>
      <c r="J12998">
        <v>62880</v>
      </c>
      <c r="K12998" t="s">
        <v>3107</v>
      </c>
      <c r="L12998">
        <v>149</v>
      </c>
      <c r="M12998">
        <v>60</v>
      </c>
      <c r="N12998" t="s">
        <v>4015</v>
      </c>
    </row>
    <row r="12999" spans="1:14" x14ac:dyDescent="0.2">
      <c r="A12999" t="s">
        <v>18758</v>
      </c>
      <c r="B12999">
        <v>35880</v>
      </c>
      <c r="C12999">
        <v>40980</v>
      </c>
      <c r="D12999">
        <v>46080</v>
      </c>
      <c r="E12999">
        <v>51180</v>
      </c>
      <c r="F12999">
        <v>55320</v>
      </c>
      <c r="G12999">
        <v>59400</v>
      </c>
      <c r="H12999">
        <v>63480</v>
      </c>
      <c r="I12999">
        <v>67560</v>
      </c>
      <c r="J12999">
        <v>71700</v>
      </c>
      <c r="K12999" t="s">
        <v>3107</v>
      </c>
      <c r="L12999">
        <v>151</v>
      </c>
      <c r="M12999">
        <v>60</v>
      </c>
      <c r="N12999" t="s">
        <v>4016</v>
      </c>
    </row>
    <row r="13000" spans="1:14" x14ac:dyDescent="0.2">
      <c r="A13000" t="s">
        <v>18759</v>
      </c>
      <c r="B13000">
        <v>32640</v>
      </c>
      <c r="C13000">
        <v>37320</v>
      </c>
      <c r="D13000">
        <v>42000</v>
      </c>
      <c r="E13000">
        <v>46620</v>
      </c>
      <c r="F13000">
        <v>50400</v>
      </c>
      <c r="G13000">
        <v>54120</v>
      </c>
      <c r="H13000">
        <v>57840</v>
      </c>
      <c r="I13000">
        <v>61560</v>
      </c>
      <c r="J13000">
        <v>65280</v>
      </c>
      <c r="K13000" t="s">
        <v>3107</v>
      </c>
      <c r="L13000">
        <v>153</v>
      </c>
      <c r="M13000">
        <v>60</v>
      </c>
      <c r="N13000" t="s">
        <v>4017</v>
      </c>
    </row>
    <row r="13001" spans="1:14" x14ac:dyDescent="0.2">
      <c r="A13001" t="s">
        <v>18760</v>
      </c>
      <c r="B13001">
        <v>31920</v>
      </c>
      <c r="C13001">
        <v>36480</v>
      </c>
      <c r="D13001">
        <v>41040</v>
      </c>
      <c r="E13001">
        <v>45600</v>
      </c>
      <c r="F13001">
        <v>49260</v>
      </c>
      <c r="G13001">
        <v>52920</v>
      </c>
      <c r="H13001">
        <v>56580</v>
      </c>
      <c r="I13001">
        <v>60240</v>
      </c>
      <c r="J13001">
        <v>63840</v>
      </c>
      <c r="K13001" t="s">
        <v>3108</v>
      </c>
      <c r="L13001">
        <v>1</v>
      </c>
      <c r="M13001">
        <v>60</v>
      </c>
      <c r="N13001" t="s">
        <v>4221</v>
      </c>
    </row>
    <row r="13002" spans="1:14" x14ac:dyDescent="0.2">
      <c r="A13002" t="s">
        <v>18761</v>
      </c>
      <c r="B13002">
        <v>41280</v>
      </c>
      <c r="C13002">
        <v>47160</v>
      </c>
      <c r="D13002">
        <v>53040</v>
      </c>
      <c r="E13002">
        <v>58920</v>
      </c>
      <c r="F13002">
        <v>63660</v>
      </c>
      <c r="G13002">
        <v>68400</v>
      </c>
      <c r="H13002">
        <v>73080</v>
      </c>
      <c r="I13002">
        <v>77820</v>
      </c>
      <c r="J13002">
        <v>82500</v>
      </c>
      <c r="K13002" t="s">
        <v>3108</v>
      </c>
      <c r="L13002">
        <v>3</v>
      </c>
      <c r="M13002">
        <v>60</v>
      </c>
      <c r="N13002" t="s">
        <v>3368</v>
      </c>
    </row>
    <row r="13003" spans="1:14" x14ac:dyDescent="0.2">
      <c r="A13003" t="s">
        <v>18762</v>
      </c>
      <c r="B13003">
        <v>47400</v>
      </c>
      <c r="C13003">
        <v>54180</v>
      </c>
      <c r="D13003">
        <v>60960</v>
      </c>
      <c r="E13003">
        <v>67680</v>
      </c>
      <c r="F13003">
        <v>73140</v>
      </c>
      <c r="G13003">
        <v>78540</v>
      </c>
      <c r="H13003">
        <v>83940</v>
      </c>
      <c r="I13003">
        <v>89340</v>
      </c>
      <c r="J13003">
        <v>94800</v>
      </c>
      <c r="K13003" t="s">
        <v>3108</v>
      </c>
      <c r="L13003">
        <v>5</v>
      </c>
      <c r="M13003">
        <v>60</v>
      </c>
      <c r="N13003" t="s">
        <v>4018</v>
      </c>
    </row>
    <row r="13004" spans="1:14" x14ac:dyDescent="0.2">
      <c r="A13004" t="s">
        <v>18763</v>
      </c>
      <c r="B13004">
        <v>35520</v>
      </c>
      <c r="C13004">
        <v>40560</v>
      </c>
      <c r="D13004">
        <v>45660</v>
      </c>
      <c r="E13004">
        <v>50700</v>
      </c>
      <c r="F13004">
        <v>54780</v>
      </c>
      <c r="G13004">
        <v>58860</v>
      </c>
      <c r="H13004">
        <v>62880</v>
      </c>
      <c r="I13004">
        <v>66960</v>
      </c>
      <c r="J13004">
        <v>70980</v>
      </c>
      <c r="K13004" t="s">
        <v>3108</v>
      </c>
      <c r="L13004">
        <v>7</v>
      </c>
      <c r="M13004">
        <v>60</v>
      </c>
      <c r="N13004" t="s">
        <v>4019</v>
      </c>
    </row>
    <row r="13005" spans="1:14" x14ac:dyDescent="0.2">
      <c r="A13005" t="s">
        <v>18764</v>
      </c>
      <c r="B13005">
        <v>47400</v>
      </c>
      <c r="C13005">
        <v>54180</v>
      </c>
      <c r="D13005">
        <v>60960</v>
      </c>
      <c r="E13005">
        <v>67680</v>
      </c>
      <c r="F13005">
        <v>73140</v>
      </c>
      <c r="G13005">
        <v>78540</v>
      </c>
      <c r="H13005">
        <v>83940</v>
      </c>
      <c r="I13005">
        <v>89340</v>
      </c>
      <c r="J13005">
        <v>94800</v>
      </c>
      <c r="K13005" t="s">
        <v>3108</v>
      </c>
      <c r="L13005">
        <v>9</v>
      </c>
      <c r="M13005">
        <v>60</v>
      </c>
      <c r="N13005" t="s">
        <v>3375</v>
      </c>
    </row>
    <row r="13006" spans="1:14" x14ac:dyDescent="0.2">
      <c r="A13006" t="s">
        <v>18765</v>
      </c>
      <c r="B13006">
        <v>31920</v>
      </c>
      <c r="C13006">
        <v>36480</v>
      </c>
      <c r="D13006">
        <v>41040</v>
      </c>
      <c r="E13006">
        <v>45600</v>
      </c>
      <c r="F13006">
        <v>49260</v>
      </c>
      <c r="G13006">
        <v>52920</v>
      </c>
      <c r="H13006">
        <v>56580</v>
      </c>
      <c r="I13006">
        <v>60240</v>
      </c>
      <c r="J13006">
        <v>63840</v>
      </c>
      <c r="K13006" t="s">
        <v>3108</v>
      </c>
      <c r="L13006">
        <v>11</v>
      </c>
      <c r="M13006">
        <v>60</v>
      </c>
      <c r="N13006" t="s">
        <v>2479</v>
      </c>
    </row>
    <row r="13007" spans="1:14" x14ac:dyDescent="0.2">
      <c r="A13007" t="s">
        <v>18766</v>
      </c>
      <c r="B13007">
        <v>31920</v>
      </c>
      <c r="C13007">
        <v>36480</v>
      </c>
      <c r="D13007">
        <v>41040</v>
      </c>
      <c r="E13007">
        <v>45600</v>
      </c>
      <c r="F13007">
        <v>49260</v>
      </c>
      <c r="G13007">
        <v>52920</v>
      </c>
      <c r="H13007">
        <v>56580</v>
      </c>
      <c r="I13007">
        <v>60240</v>
      </c>
      <c r="J13007">
        <v>63840</v>
      </c>
      <c r="K13007" t="s">
        <v>3108</v>
      </c>
      <c r="L13007">
        <v>13</v>
      </c>
      <c r="M13007">
        <v>60</v>
      </c>
      <c r="N13007" t="s">
        <v>4020</v>
      </c>
    </row>
    <row r="13008" spans="1:14" x14ac:dyDescent="0.2">
      <c r="A13008" t="s">
        <v>18767</v>
      </c>
      <c r="B13008">
        <v>31920</v>
      </c>
      <c r="C13008">
        <v>36480</v>
      </c>
      <c r="D13008">
        <v>41040</v>
      </c>
      <c r="E13008">
        <v>45600</v>
      </c>
      <c r="F13008">
        <v>49260</v>
      </c>
      <c r="G13008">
        <v>52920</v>
      </c>
      <c r="H13008">
        <v>56580</v>
      </c>
      <c r="I13008">
        <v>60240</v>
      </c>
      <c r="J13008">
        <v>63840</v>
      </c>
      <c r="K13008" t="s">
        <v>3108</v>
      </c>
      <c r="L13008">
        <v>15</v>
      </c>
      <c r="M13008">
        <v>60</v>
      </c>
      <c r="N13008" t="s">
        <v>1955</v>
      </c>
    </row>
    <row r="13009" spans="1:14" x14ac:dyDescent="0.2">
      <c r="A13009" t="s">
        <v>18768</v>
      </c>
      <c r="B13009">
        <v>40020</v>
      </c>
      <c r="C13009">
        <v>45720</v>
      </c>
      <c r="D13009">
        <v>51420</v>
      </c>
      <c r="E13009">
        <v>57120</v>
      </c>
      <c r="F13009">
        <v>61740</v>
      </c>
      <c r="G13009">
        <v>66300</v>
      </c>
      <c r="H13009">
        <v>70860</v>
      </c>
      <c r="I13009">
        <v>75420</v>
      </c>
      <c r="J13009">
        <v>79980</v>
      </c>
      <c r="K13009" t="s">
        <v>3108</v>
      </c>
      <c r="L13009">
        <v>17</v>
      </c>
      <c r="M13009">
        <v>60</v>
      </c>
      <c r="N13009" t="s">
        <v>4021</v>
      </c>
    </row>
    <row r="13010" spans="1:14" x14ac:dyDescent="0.2">
      <c r="A13010" t="s">
        <v>18769</v>
      </c>
      <c r="B13010">
        <v>31920</v>
      </c>
      <c r="C13010">
        <v>36480</v>
      </c>
      <c r="D13010">
        <v>41040</v>
      </c>
      <c r="E13010">
        <v>45600</v>
      </c>
      <c r="F13010">
        <v>49260</v>
      </c>
      <c r="G13010">
        <v>52920</v>
      </c>
      <c r="H13010">
        <v>56580</v>
      </c>
      <c r="I13010">
        <v>60240</v>
      </c>
      <c r="J13010">
        <v>63840</v>
      </c>
      <c r="K13010" t="s">
        <v>3108</v>
      </c>
      <c r="L13010">
        <v>19</v>
      </c>
      <c r="M13010">
        <v>60</v>
      </c>
      <c r="N13010" t="s">
        <v>2720</v>
      </c>
    </row>
    <row r="13011" spans="1:14" x14ac:dyDescent="0.2">
      <c r="A13011" t="s">
        <v>18770</v>
      </c>
      <c r="B13011">
        <v>31920</v>
      </c>
      <c r="C13011">
        <v>36480</v>
      </c>
      <c r="D13011">
        <v>41040</v>
      </c>
      <c r="E13011">
        <v>45600</v>
      </c>
      <c r="F13011">
        <v>49260</v>
      </c>
      <c r="G13011">
        <v>52920</v>
      </c>
      <c r="H13011">
        <v>56580</v>
      </c>
      <c r="I13011">
        <v>60240</v>
      </c>
      <c r="J13011">
        <v>63840</v>
      </c>
      <c r="K13011" t="s">
        <v>3108</v>
      </c>
      <c r="L13011">
        <v>21</v>
      </c>
      <c r="M13011">
        <v>60</v>
      </c>
      <c r="N13011" t="s">
        <v>4022</v>
      </c>
    </row>
    <row r="13012" spans="1:14" x14ac:dyDescent="0.2">
      <c r="A13012" t="s">
        <v>18771</v>
      </c>
      <c r="B13012">
        <v>31920</v>
      </c>
      <c r="C13012">
        <v>36480</v>
      </c>
      <c r="D13012">
        <v>41040</v>
      </c>
      <c r="E13012">
        <v>45600</v>
      </c>
      <c r="F13012">
        <v>49260</v>
      </c>
      <c r="G13012">
        <v>52920</v>
      </c>
      <c r="H13012">
        <v>56580</v>
      </c>
      <c r="I13012">
        <v>60240</v>
      </c>
      <c r="J13012">
        <v>63840</v>
      </c>
      <c r="K13012" t="s">
        <v>3108</v>
      </c>
      <c r="L13012">
        <v>23</v>
      </c>
      <c r="M13012">
        <v>60</v>
      </c>
      <c r="N13012" t="s">
        <v>3386</v>
      </c>
    </row>
    <row r="13013" spans="1:14" x14ac:dyDescent="0.2">
      <c r="A13013" t="s">
        <v>18772</v>
      </c>
      <c r="B13013">
        <v>31920</v>
      </c>
      <c r="C13013">
        <v>36480</v>
      </c>
      <c r="D13013">
        <v>41040</v>
      </c>
      <c r="E13013">
        <v>45600</v>
      </c>
      <c r="F13013">
        <v>49260</v>
      </c>
      <c r="G13013">
        <v>52920</v>
      </c>
      <c r="H13013">
        <v>56580</v>
      </c>
      <c r="I13013">
        <v>60240</v>
      </c>
      <c r="J13013">
        <v>63840</v>
      </c>
      <c r="K13013" t="s">
        <v>3108</v>
      </c>
      <c r="L13013">
        <v>25</v>
      </c>
      <c r="M13013">
        <v>60</v>
      </c>
      <c r="N13013" t="s">
        <v>4023</v>
      </c>
    </row>
    <row r="13014" spans="1:14" x14ac:dyDescent="0.2">
      <c r="A13014" t="s">
        <v>18773</v>
      </c>
      <c r="B13014">
        <v>37380</v>
      </c>
      <c r="C13014">
        <v>42720</v>
      </c>
      <c r="D13014">
        <v>48060</v>
      </c>
      <c r="E13014">
        <v>53400</v>
      </c>
      <c r="F13014">
        <v>57720</v>
      </c>
      <c r="G13014">
        <v>61980</v>
      </c>
      <c r="H13014">
        <v>66240</v>
      </c>
      <c r="I13014">
        <v>70500</v>
      </c>
      <c r="J13014">
        <v>74760</v>
      </c>
      <c r="K13014" t="s">
        <v>3108</v>
      </c>
      <c r="L13014">
        <v>27</v>
      </c>
      <c r="M13014">
        <v>60</v>
      </c>
      <c r="N13014" t="s">
        <v>4024</v>
      </c>
    </row>
    <row r="13015" spans="1:14" x14ac:dyDescent="0.2">
      <c r="A13015" t="s">
        <v>18774</v>
      </c>
      <c r="B13015">
        <v>34020</v>
      </c>
      <c r="C13015">
        <v>38880</v>
      </c>
      <c r="D13015">
        <v>43740</v>
      </c>
      <c r="E13015">
        <v>48540</v>
      </c>
      <c r="F13015">
        <v>52440</v>
      </c>
      <c r="G13015">
        <v>56340</v>
      </c>
      <c r="H13015">
        <v>60240</v>
      </c>
      <c r="I13015">
        <v>64080</v>
      </c>
      <c r="J13015">
        <v>67980</v>
      </c>
      <c r="K13015" t="s">
        <v>3108</v>
      </c>
      <c r="L13015">
        <v>29</v>
      </c>
      <c r="M13015">
        <v>60</v>
      </c>
      <c r="N13015" t="s">
        <v>3333</v>
      </c>
    </row>
    <row r="13016" spans="1:14" x14ac:dyDescent="0.2">
      <c r="A13016" t="s">
        <v>18775</v>
      </c>
      <c r="B13016">
        <v>31920</v>
      </c>
      <c r="C13016">
        <v>36480</v>
      </c>
      <c r="D13016">
        <v>41040</v>
      </c>
      <c r="E13016">
        <v>45600</v>
      </c>
      <c r="F13016">
        <v>49260</v>
      </c>
      <c r="G13016">
        <v>52920</v>
      </c>
      <c r="H13016">
        <v>56580</v>
      </c>
      <c r="I13016">
        <v>60240</v>
      </c>
      <c r="J13016">
        <v>63840</v>
      </c>
      <c r="K13016" t="s">
        <v>3108</v>
      </c>
      <c r="L13016">
        <v>31</v>
      </c>
      <c r="M13016">
        <v>60</v>
      </c>
      <c r="N13016" t="s">
        <v>3334</v>
      </c>
    </row>
    <row r="13017" spans="1:14" x14ac:dyDescent="0.2">
      <c r="A13017" t="s">
        <v>18776</v>
      </c>
      <c r="B13017">
        <v>31920</v>
      </c>
      <c r="C13017">
        <v>36480</v>
      </c>
      <c r="D13017">
        <v>41040</v>
      </c>
      <c r="E13017">
        <v>45600</v>
      </c>
      <c r="F13017">
        <v>49260</v>
      </c>
      <c r="G13017">
        <v>52920</v>
      </c>
      <c r="H13017">
        <v>56580</v>
      </c>
      <c r="I13017">
        <v>60240</v>
      </c>
      <c r="J13017">
        <v>63840</v>
      </c>
      <c r="K13017" t="s">
        <v>3108</v>
      </c>
      <c r="L13017">
        <v>33</v>
      </c>
      <c r="M13017">
        <v>60</v>
      </c>
      <c r="N13017" t="s">
        <v>4025</v>
      </c>
    </row>
    <row r="13018" spans="1:14" x14ac:dyDescent="0.2">
      <c r="A13018" t="s">
        <v>18777</v>
      </c>
      <c r="B13018">
        <v>31920</v>
      </c>
      <c r="C13018">
        <v>36480</v>
      </c>
      <c r="D13018">
        <v>41040</v>
      </c>
      <c r="E13018">
        <v>45600</v>
      </c>
      <c r="F13018">
        <v>49260</v>
      </c>
      <c r="G13018">
        <v>52920</v>
      </c>
      <c r="H13018">
        <v>56580</v>
      </c>
      <c r="I13018">
        <v>60240</v>
      </c>
      <c r="J13018">
        <v>63840</v>
      </c>
      <c r="K13018" t="s">
        <v>3108</v>
      </c>
      <c r="L13018">
        <v>35</v>
      </c>
      <c r="M13018">
        <v>60</v>
      </c>
      <c r="N13018" t="s">
        <v>4026</v>
      </c>
    </row>
    <row r="13019" spans="1:14" x14ac:dyDescent="0.2">
      <c r="A13019" t="s">
        <v>18778</v>
      </c>
      <c r="B13019">
        <v>31920</v>
      </c>
      <c r="C13019">
        <v>36480</v>
      </c>
      <c r="D13019">
        <v>41040</v>
      </c>
      <c r="E13019">
        <v>45600</v>
      </c>
      <c r="F13019">
        <v>49260</v>
      </c>
      <c r="G13019">
        <v>52920</v>
      </c>
      <c r="H13019">
        <v>56580</v>
      </c>
      <c r="I13019">
        <v>60240</v>
      </c>
      <c r="J13019">
        <v>63840</v>
      </c>
      <c r="K13019" t="s">
        <v>3108</v>
      </c>
      <c r="L13019">
        <v>37</v>
      </c>
      <c r="M13019">
        <v>60</v>
      </c>
      <c r="N13019" t="s">
        <v>3707</v>
      </c>
    </row>
    <row r="13020" spans="1:14" x14ac:dyDescent="0.2">
      <c r="A13020" t="s">
        <v>18779</v>
      </c>
      <c r="B13020">
        <v>35460</v>
      </c>
      <c r="C13020">
        <v>40500</v>
      </c>
      <c r="D13020">
        <v>45540</v>
      </c>
      <c r="E13020">
        <v>50580</v>
      </c>
      <c r="F13020">
        <v>54660</v>
      </c>
      <c r="G13020">
        <v>58680</v>
      </c>
      <c r="H13020">
        <v>62760</v>
      </c>
      <c r="I13020">
        <v>66780</v>
      </c>
      <c r="J13020">
        <v>70860</v>
      </c>
      <c r="K13020" t="s">
        <v>3108</v>
      </c>
      <c r="L13020">
        <v>39</v>
      </c>
      <c r="M13020">
        <v>60</v>
      </c>
      <c r="N13020" t="s">
        <v>4210</v>
      </c>
    </row>
    <row r="13021" spans="1:14" x14ac:dyDescent="0.2">
      <c r="A13021" t="s">
        <v>18780</v>
      </c>
      <c r="B13021">
        <v>31920</v>
      </c>
      <c r="C13021">
        <v>36480</v>
      </c>
      <c r="D13021">
        <v>41040</v>
      </c>
      <c r="E13021">
        <v>45600</v>
      </c>
      <c r="F13021">
        <v>49260</v>
      </c>
      <c r="G13021">
        <v>52920</v>
      </c>
      <c r="H13021">
        <v>56580</v>
      </c>
      <c r="I13021">
        <v>60240</v>
      </c>
      <c r="J13021">
        <v>63840</v>
      </c>
      <c r="K13021" t="s">
        <v>3108</v>
      </c>
      <c r="L13021">
        <v>41</v>
      </c>
      <c r="M13021">
        <v>60</v>
      </c>
      <c r="N13021" t="s">
        <v>3394</v>
      </c>
    </row>
    <row r="13022" spans="1:14" x14ac:dyDescent="0.2">
      <c r="A13022" t="s">
        <v>18781</v>
      </c>
      <c r="B13022">
        <v>33420</v>
      </c>
      <c r="C13022">
        <v>38160</v>
      </c>
      <c r="D13022">
        <v>42960</v>
      </c>
      <c r="E13022">
        <v>47700</v>
      </c>
      <c r="F13022">
        <v>51540</v>
      </c>
      <c r="G13022">
        <v>55380</v>
      </c>
      <c r="H13022">
        <v>59160</v>
      </c>
      <c r="I13022">
        <v>63000</v>
      </c>
      <c r="J13022">
        <v>66780</v>
      </c>
      <c r="K13022" t="s">
        <v>3108</v>
      </c>
      <c r="L13022">
        <v>43</v>
      </c>
      <c r="M13022">
        <v>60</v>
      </c>
      <c r="N13022" t="s">
        <v>3014</v>
      </c>
    </row>
    <row r="13023" spans="1:14" x14ac:dyDescent="0.2">
      <c r="A13023" t="s">
        <v>18782</v>
      </c>
      <c r="B13023">
        <v>31920</v>
      </c>
      <c r="C13023">
        <v>36480</v>
      </c>
      <c r="D13023">
        <v>41040</v>
      </c>
      <c r="E13023">
        <v>45600</v>
      </c>
      <c r="F13023">
        <v>49260</v>
      </c>
      <c r="G13023">
        <v>52920</v>
      </c>
      <c r="H13023">
        <v>56580</v>
      </c>
      <c r="I13023">
        <v>60240</v>
      </c>
      <c r="J13023">
        <v>63840</v>
      </c>
      <c r="K13023" t="s">
        <v>3108</v>
      </c>
      <c r="L13023">
        <v>45</v>
      </c>
      <c r="M13023">
        <v>60</v>
      </c>
      <c r="N13023" t="s">
        <v>4027</v>
      </c>
    </row>
    <row r="13024" spans="1:14" x14ac:dyDescent="0.2">
      <c r="A13024" t="s">
        <v>18783</v>
      </c>
      <c r="B13024">
        <v>35160</v>
      </c>
      <c r="C13024">
        <v>40200</v>
      </c>
      <c r="D13024">
        <v>45240</v>
      </c>
      <c r="E13024">
        <v>50220</v>
      </c>
      <c r="F13024">
        <v>54240</v>
      </c>
      <c r="G13024">
        <v>58260</v>
      </c>
      <c r="H13024">
        <v>62280</v>
      </c>
      <c r="I13024">
        <v>66300</v>
      </c>
      <c r="J13024">
        <v>70320</v>
      </c>
      <c r="K13024" t="s">
        <v>3108</v>
      </c>
      <c r="L13024">
        <v>47</v>
      </c>
      <c r="M13024">
        <v>60</v>
      </c>
      <c r="N13024" t="s">
        <v>3344</v>
      </c>
    </row>
    <row r="13025" spans="1:14" x14ac:dyDescent="0.2">
      <c r="A13025" t="s">
        <v>18784</v>
      </c>
      <c r="B13025">
        <v>31920</v>
      </c>
      <c r="C13025">
        <v>36480</v>
      </c>
      <c r="D13025">
        <v>41040</v>
      </c>
      <c r="E13025">
        <v>45600</v>
      </c>
      <c r="F13025">
        <v>49260</v>
      </c>
      <c r="G13025">
        <v>52920</v>
      </c>
      <c r="H13025">
        <v>56580</v>
      </c>
      <c r="I13025">
        <v>60240</v>
      </c>
      <c r="J13025">
        <v>63840</v>
      </c>
      <c r="K13025" t="s">
        <v>3108</v>
      </c>
      <c r="L13025">
        <v>49</v>
      </c>
      <c r="M13025">
        <v>60</v>
      </c>
      <c r="N13025" t="s">
        <v>2522</v>
      </c>
    </row>
    <row r="13026" spans="1:14" x14ac:dyDescent="0.2">
      <c r="A13026" t="s">
        <v>18785</v>
      </c>
      <c r="B13026">
        <v>47400</v>
      </c>
      <c r="C13026">
        <v>54180</v>
      </c>
      <c r="D13026">
        <v>60960</v>
      </c>
      <c r="E13026">
        <v>67680</v>
      </c>
      <c r="F13026">
        <v>73140</v>
      </c>
      <c r="G13026">
        <v>78540</v>
      </c>
      <c r="H13026">
        <v>83940</v>
      </c>
      <c r="I13026">
        <v>89340</v>
      </c>
      <c r="J13026">
        <v>94800</v>
      </c>
      <c r="K13026" t="s">
        <v>3108</v>
      </c>
      <c r="L13026">
        <v>51</v>
      </c>
      <c r="M13026">
        <v>60</v>
      </c>
      <c r="N13026" t="s">
        <v>4028</v>
      </c>
    </row>
    <row r="13027" spans="1:14" x14ac:dyDescent="0.2">
      <c r="A13027" t="s">
        <v>18786</v>
      </c>
      <c r="B13027">
        <v>35160</v>
      </c>
      <c r="C13027">
        <v>40200</v>
      </c>
      <c r="D13027">
        <v>45240</v>
      </c>
      <c r="E13027">
        <v>50220</v>
      </c>
      <c r="F13027">
        <v>54240</v>
      </c>
      <c r="G13027">
        <v>58260</v>
      </c>
      <c r="H13027">
        <v>62280</v>
      </c>
      <c r="I13027">
        <v>66300</v>
      </c>
      <c r="J13027">
        <v>70320</v>
      </c>
      <c r="K13027" t="s">
        <v>3108</v>
      </c>
      <c r="L13027">
        <v>53</v>
      </c>
      <c r="M13027">
        <v>60</v>
      </c>
      <c r="N13027" t="s">
        <v>3405</v>
      </c>
    </row>
    <row r="13028" spans="1:14" x14ac:dyDescent="0.2">
      <c r="A13028" t="s">
        <v>18787</v>
      </c>
      <c r="B13028">
        <v>31920</v>
      </c>
      <c r="C13028">
        <v>36480</v>
      </c>
      <c r="D13028">
        <v>41040</v>
      </c>
      <c r="E13028">
        <v>45600</v>
      </c>
      <c r="F13028">
        <v>49260</v>
      </c>
      <c r="G13028">
        <v>52920</v>
      </c>
      <c r="H13028">
        <v>56580</v>
      </c>
      <c r="I13028">
        <v>60240</v>
      </c>
      <c r="J13028">
        <v>63840</v>
      </c>
      <c r="K13028" t="s">
        <v>3108</v>
      </c>
      <c r="L13028">
        <v>55</v>
      </c>
      <c r="M13028">
        <v>60</v>
      </c>
      <c r="N13028" t="s">
        <v>3246</v>
      </c>
    </row>
    <row r="13029" spans="1:14" x14ac:dyDescent="0.2">
      <c r="A13029" t="s">
        <v>18788</v>
      </c>
      <c r="B13029">
        <v>31920</v>
      </c>
      <c r="C13029">
        <v>36480</v>
      </c>
      <c r="D13029">
        <v>41040</v>
      </c>
      <c r="E13029">
        <v>45600</v>
      </c>
      <c r="F13029">
        <v>49260</v>
      </c>
      <c r="G13029">
        <v>52920</v>
      </c>
      <c r="H13029">
        <v>56580</v>
      </c>
      <c r="I13029">
        <v>60240</v>
      </c>
      <c r="J13029">
        <v>63840</v>
      </c>
      <c r="K13029" t="s">
        <v>3108</v>
      </c>
      <c r="L13029">
        <v>57</v>
      </c>
      <c r="M13029">
        <v>60</v>
      </c>
      <c r="N13029" t="s">
        <v>4029</v>
      </c>
    </row>
    <row r="13030" spans="1:14" x14ac:dyDescent="0.2">
      <c r="A13030" t="s">
        <v>18789</v>
      </c>
      <c r="B13030">
        <v>32640</v>
      </c>
      <c r="C13030">
        <v>37260</v>
      </c>
      <c r="D13030">
        <v>41940</v>
      </c>
      <c r="E13030">
        <v>46560</v>
      </c>
      <c r="F13030">
        <v>50340</v>
      </c>
      <c r="G13030">
        <v>54060</v>
      </c>
      <c r="H13030">
        <v>57780</v>
      </c>
      <c r="I13030">
        <v>61500</v>
      </c>
      <c r="J13030">
        <v>65220</v>
      </c>
      <c r="K13030" t="s">
        <v>3108</v>
      </c>
      <c r="L13030">
        <v>59</v>
      </c>
      <c r="M13030">
        <v>60</v>
      </c>
      <c r="N13030" t="s">
        <v>4030</v>
      </c>
    </row>
    <row r="13031" spans="1:14" x14ac:dyDescent="0.2">
      <c r="A13031" t="s">
        <v>18790</v>
      </c>
      <c r="B13031">
        <v>31920</v>
      </c>
      <c r="C13031">
        <v>36480</v>
      </c>
      <c r="D13031">
        <v>41040</v>
      </c>
      <c r="E13031">
        <v>45600</v>
      </c>
      <c r="F13031">
        <v>49260</v>
      </c>
      <c r="G13031">
        <v>52920</v>
      </c>
      <c r="H13031">
        <v>56580</v>
      </c>
      <c r="I13031">
        <v>60240</v>
      </c>
      <c r="J13031">
        <v>63840</v>
      </c>
      <c r="K13031" t="s">
        <v>3108</v>
      </c>
      <c r="L13031">
        <v>61</v>
      </c>
      <c r="M13031">
        <v>60</v>
      </c>
      <c r="N13031" t="s">
        <v>3417</v>
      </c>
    </row>
    <row r="13032" spans="1:14" x14ac:dyDescent="0.2">
      <c r="A13032" t="s">
        <v>18791</v>
      </c>
      <c r="B13032">
        <v>32700</v>
      </c>
      <c r="C13032">
        <v>37380</v>
      </c>
      <c r="D13032">
        <v>42060</v>
      </c>
      <c r="E13032">
        <v>46680</v>
      </c>
      <c r="F13032">
        <v>50460</v>
      </c>
      <c r="G13032">
        <v>54180</v>
      </c>
      <c r="H13032">
        <v>57900</v>
      </c>
      <c r="I13032">
        <v>61620</v>
      </c>
      <c r="J13032">
        <v>65400</v>
      </c>
      <c r="K13032" t="s">
        <v>3108</v>
      </c>
      <c r="L13032">
        <v>63</v>
      </c>
      <c r="M13032">
        <v>60</v>
      </c>
      <c r="N13032" t="s">
        <v>4031</v>
      </c>
    </row>
    <row r="13033" spans="1:14" x14ac:dyDescent="0.2">
      <c r="A13033" t="s">
        <v>18792</v>
      </c>
      <c r="B13033">
        <v>31920</v>
      </c>
      <c r="C13033">
        <v>36480</v>
      </c>
      <c r="D13033">
        <v>41040</v>
      </c>
      <c r="E13033">
        <v>45600</v>
      </c>
      <c r="F13033">
        <v>49260</v>
      </c>
      <c r="G13033">
        <v>52920</v>
      </c>
      <c r="H13033">
        <v>56580</v>
      </c>
      <c r="I13033">
        <v>60240</v>
      </c>
      <c r="J13033">
        <v>63840</v>
      </c>
      <c r="K13033" t="s">
        <v>3108</v>
      </c>
      <c r="L13033">
        <v>65</v>
      </c>
      <c r="M13033">
        <v>60</v>
      </c>
      <c r="N13033" t="s">
        <v>4032</v>
      </c>
    </row>
    <row r="13034" spans="1:14" x14ac:dyDescent="0.2">
      <c r="A13034" t="s">
        <v>18793</v>
      </c>
      <c r="B13034">
        <v>47400</v>
      </c>
      <c r="C13034">
        <v>54180</v>
      </c>
      <c r="D13034">
        <v>60960</v>
      </c>
      <c r="E13034">
        <v>67680</v>
      </c>
      <c r="F13034">
        <v>73140</v>
      </c>
      <c r="G13034">
        <v>78540</v>
      </c>
      <c r="H13034">
        <v>83940</v>
      </c>
      <c r="I13034">
        <v>89340</v>
      </c>
      <c r="J13034">
        <v>94800</v>
      </c>
      <c r="K13034" t="s">
        <v>3108</v>
      </c>
      <c r="L13034">
        <v>67</v>
      </c>
      <c r="M13034">
        <v>60</v>
      </c>
      <c r="N13034" t="s">
        <v>3362</v>
      </c>
    </row>
    <row r="13035" spans="1:14" x14ac:dyDescent="0.2">
      <c r="A13035" t="s">
        <v>18794</v>
      </c>
      <c r="B13035">
        <v>31920</v>
      </c>
      <c r="C13035">
        <v>36480</v>
      </c>
      <c r="D13035">
        <v>41040</v>
      </c>
      <c r="E13035">
        <v>45600</v>
      </c>
      <c r="F13035">
        <v>49260</v>
      </c>
      <c r="G13035">
        <v>52920</v>
      </c>
      <c r="H13035">
        <v>56580</v>
      </c>
      <c r="I13035">
        <v>60240</v>
      </c>
      <c r="J13035">
        <v>63840</v>
      </c>
      <c r="K13035" t="s">
        <v>3108</v>
      </c>
      <c r="L13035">
        <v>69</v>
      </c>
      <c r="M13035">
        <v>60</v>
      </c>
      <c r="N13035" t="s">
        <v>3618</v>
      </c>
    </row>
    <row r="13036" spans="1:14" x14ac:dyDescent="0.2">
      <c r="A13036" t="s">
        <v>18795</v>
      </c>
      <c r="B13036">
        <v>47400</v>
      </c>
      <c r="C13036">
        <v>54180</v>
      </c>
      <c r="D13036">
        <v>60960</v>
      </c>
      <c r="E13036">
        <v>67680</v>
      </c>
      <c r="F13036">
        <v>73140</v>
      </c>
      <c r="G13036">
        <v>78540</v>
      </c>
      <c r="H13036">
        <v>83940</v>
      </c>
      <c r="I13036">
        <v>89340</v>
      </c>
      <c r="J13036">
        <v>94800</v>
      </c>
      <c r="K13036" t="s">
        <v>3108</v>
      </c>
      <c r="L13036">
        <v>71</v>
      </c>
      <c r="M13036">
        <v>60</v>
      </c>
      <c r="N13036" t="s">
        <v>4033</v>
      </c>
    </row>
    <row r="13037" spans="1:14" x14ac:dyDescent="0.2">
      <c r="A13037" t="s">
        <v>18796</v>
      </c>
      <c r="B13037">
        <v>40200</v>
      </c>
      <c r="C13037">
        <v>45900</v>
      </c>
      <c r="D13037">
        <v>51660</v>
      </c>
      <c r="E13037">
        <v>57360</v>
      </c>
      <c r="F13037">
        <v>61980</v>
      </c>
      <c r="G13037">
        <v>66540</v>
      </c>
      <c r="H13037">
        <v>71160</v>
      </c>
      <c r="I13037">
        <v>75720</v>
      </c>
      <c r="J13037">
        <v>80340</v>
      </c>
      <c r="K13037" t="s">
        <v>3109</v>
      </c>
      <c r="L13037">
        <v>1</v>
      </c>
      <c r="M13037">
        <v>60</v>
      </c>
      <c r="N13037" t="s">
        <v>3066</v>
      </c>
    </row>
    <row r="13038" spans="1:14" x14ac:dyDescent="0.2">
      <c r="A13038" t="s">
        <v>18797</v>
      </c>
      <c r="B13038">
        <v>42180</v>
      </c>
      <c r="C13038">
        <v>48240</v>
      </c>
      <c r="D13038">
        <v>54240</v>
      </c>
      <c r="E13038">
        <v>60240</v>
      </c>
      <c r="F13038">
        <v>65100</v>
      </c>
      <c r="G13038">
        <v>69900</v>
      </c>
      <c r="H13038">
        <v>74700</v>
      </c>
      <c r="I13038">
        <v>79560</v>
      </c>
      <c r="J13038">
        <v>84360</v>
      </c>
      <c r="K13038" t="s">
        <v>3109</v>
      </c>
      <c r="L13038">
        <v>3</v>
      </c>
      <c r="M13038">
        <v>60</v>
      </c>
      <c r="N13038" t="s">
        <v>4034</v>
      </c>
    </row>
    <row r="13039" spans="1:14" x14ac:dyDescent="0.2">
      <c r="A13039" t="s">
        <v>18798</v>
      </c>
      <c r="B13039">
        <v>33900</v>
      </c>
      <c r="C13039">
        <v>38700</v>
      </c>
      <c r="D13039">
        <v>43560</v>
      </c>
      <c r="E13039">
        <v>48360</v>
      </c>
      <c r="F13039">
        <v>52260</v>
      </c>
      <c r="G13039">
        <v>56100</v>
      </c>
      <c r="H13039">
        <v>60000</v>
      </c>
      <c r="I13039">
        <v>63840</v>
      </c>
      <c r="J13039">
        <v>67740</v>
      </c>
      <c r="K13039" t="s">
        <v>3109</v>
      </c>
      <c r="L13039">
        <v>5</v>
      </c>
      <c r="M13039">
        <v>60</v>
      </c>
      <c r="N13039" t="s">
        <v>4035</v>
      </c>
    </row>
    <row r="13040" spans="1:14" x14ac:dyDescent="0.2">
      <c r="A13040" t="s">
        <v>18799</v>
      </c>
      <c r="B13040">
        <v>42180</v>
      </c>
      <c r="C13040">
        <v>48240</v>
      </c>
      <c r="D13040">
        <v>54240</v>
      </c>
      <c r="E13040">
        <v>60240</v>
      </c>
      <c r="F13040">
        <v>65100</v>
      </c>
      <c r="G13040">
        <v>69900</v>
      </c>
      <c r="H13040">
        <v>74700</v>
      </c>
      <c r="I13040">
        <v>79560</v>
      </c>
      <c r="J13040">
        <v>84360</v>
      </c>
      <c r="K13040" t="s">
        <v>3109</v>
      </c>
      <c r="L13040">
        <v>7</v>
      </c>
      <c r="M13040">
        <v>60</v>
      </c>
      <c r="N13040" t="s">
        <v>2537</v>
      </c>
    </row>
    <row r="13041" spans="1:14" x14ac:dyDescent="0.2">
      <c r="A13041" t="s">
        <v>18800</v>
      </c>
      <c r="B13041">
        <v>32400</v>
      </c>
      <c r="C13041">
        <v>37020</v>
      </c>
      <c r="D13041">
        <v>41640</v>
      </c>
      <c r="E13041">
        <v>46260</v>
      </c>
      <c r="F13041">
        <v>49980</v>
      </c>
      <c r="G13041">
        <v>53700</v>
      </c>
      <c r="H13041">
        <v>57420</v>
      </c>
      <c r="I13041">
        <v>61080</v>
      </c>
      <c r="J13041">
        <v>64800</v>
      </c>
      <c r="K13041" t="s">
        <v>3109</v>
      </c>
      <c r="L13041">
        <v>9</v>
      </c>
      <c r="M13041">
        <v>60</v>
      </c>
      <c r="N13041" t="s">
        <v>4036</v>
      </c>
    </row>
    <row r="13042" spans="1:14" x14ac:dyDescent="0.2">
      <c r="A13042" t="s">
        <v>18801</v>
      </c>
      <c r="B13042">
        <v>40080</v>
      </c>
      <c r="C13042">
        <v>45780</v>
      </c>
      <c r="D13042">
        <v>51480</v>
      </c>
      <c r="E13042">
        <v>57180</v>
      </c>
      <c r="F13042">
        <v>61800</v>
      </c>
      <c r="G13042">
        <v>66360</v>
      </c>
      <c r="H13042">
        <v>70920</v>
      </c>
      <c r="I13042">
        <v>75480</v>
      </c>
      <c r="J13042">
        <v>80100</v>
      </c>
      <c r="K13042" t="s">
        <v>3109</v>
      </c>
      <c r="L13042">
        <v>11</v>
      </c>
      <c r="M13042">
        <v>60</v>
      </c>
      <c r="N13042" t="s">
        <v>4037</v>
      </c>
    </row>
    <row r="13043" spans="1:14" x14ac:dyDescent="0.2">
      <c r="A13043" t="s">
        <v>18802</v>
      </c>
      <c r="B13043">
        <v>32460</v>
      </c>
      <c r="C13043">
        <v>37080</v>
      </c>
      <c r="D13043">
        <v>41700</v>
      </c>
      <c r="E13043">
        <v>46320</v>
      </c>
      <c r="F13043">
        <v>50040</v>
      </c>
      <c r="G13043">
        <v>53760</v>
      </c>
      <c r="H13043">
        <v>57480</v>
      </c>
      <c r="I13043">
        <v>61200</v>
      </c>
      <c r="J13043">
        <v>64860</v>
      </c>
      <c r="K13043" t="s">
        <v>3109</v>
      </c>
      <c r="L13043">
        <v>13</v>
      </c>
      <c r="M13043">
        <v>60</v>
      </c>
      <c r="N13043" t="s">
        <v>4038</v>
      </c>
    </row>
    <row r="13044" spans="1:14" x14ac:dyDescent="0.2">
      <c r="A13044" t="s">
        <v>18803</v>
      </c>
      <c r="B13044">
        <v>32460</v>
      </c>
      <c r="C13044">
        <v>37080</v>
      </c>
      <c r="D13044">
        <v>41700</v>
      </c>
      <c r="E13044">
        <v>46320</v>
      </c>
      <c r="F13044">
        <v>50040</v>
      </c>
      <c r="G13044">
        <v>53760</v>
      </c>
      <c r="H13044">
        <v>57480</v>
      </c>
      <c r="I13044">
        <v>61200</v>
      </c>
      <c r="J13044">
        <v>64860</v>
      </c>
      <c r="K13044" t="s">
        <v>3109</v>
      </c>
      <c r="L13044">
        <v>15</v>
      </c>
      <c r="M13044">
        <v>60</v>
      </c>
      <c r="N13044" t="s">
        <v>4223</v>
      </c>
    </row>
    <row r="13045" spans="1:14" x14ac:dyDescent="0.2">
      <c r="A13045" t="s">
        <v>18804</v>
      </c>
      <c r="B13045">
        <v>46920</v>
      </c>
      <c r="C13045">
        <v>53580</v>
      </c>
      <c r="D13045">
        <v>60300</v>
      </c>
      <c r="E13045">
        <v>66960</v>
      </c>
      <c r="F13045">
        <v>72360</v>
      </c>
      <c r="G13045">
        <v>77700</v>
      </c>
      <c r="H13045">
        <v>83040</v>
      </c>
      <c r="I13045">
        <v>88440</v>
      </c>
      <c r="J13045">
        <v>93780</v>
      </c>
      <c r="K13045" t="s">
        <v>3109</v>
      </c>
      <c r="L13045">
        <v>17</v>
      </c>
      <c r="M13045">
        <v>60</v>
      </c>
      <c r="N13045" t="s">
        <v>4039</v>
      </c>
    </row>
    <row r="13046" spans="1:14" x14ac:dyDescent="0.2">
      <c r="A13046" t="s">
        <v>18805</v>
      </c>
      <c r="B13046">
        <v>42180</v>
      </c>
      <c r="C13046">
        <v>48240</v>
      </c>
      <c r="D13046">
        <v>54240</v>
      </c>
      <c r="E13046">
        <v>60240</v>
      </c>
      <c r="F13046">
        <v>65100</v>
      </c>
      <c r="G13046">
        <v>69900</v>
      </c>
      <c r="H13046">
        <v>74700</v>
      </c>
      <c r="I13046">
        <v>79560</v>
      </c>
      <c r="J13046">
        <v>84360</v>
      </c>
      <c r="K13046" t="s">
        <v>3109</v>
      </c>
      <c r="L13046">
        <v>19</v>
      </c>
      <c r="M13046">
        <v>60</v>
      </c>
      <c r="N13046" t="s">
        <v>3304</v>
      </c>
    </row>
    <row r="13047" spans="1:14" x14ac:dyDescent="0.2">
      <c r="A13047" t="s">
        <v>18806</v>
      </c>
      <c r="B13047">
        <v>32580</v>
      </c>
      <c r="C13047">
        <v>37200</v>
      </c>
      <c r="D13047">
        <v>41880</v>
      </c>
      <c r="E13047">
        <v>46500</v>
      </c>
      <c r="F13047">
        <v>50220</v>
      </c>
      <c r="G13047">
        <v>53940</v>
      </c>
      <c r="H13047">
        <v>57660</v>
      </c>
      <c r="I13047">
        <v>61380</v>
      </c>
      <c r="J13047">
        <v>65100</v>
      </c>
      <c r="K13047" t="s">
        <v>3109</v>
      </c>
      <c r="L13047">
        <v>21</v>
      </c>
      <c r="M13047">
        <v>60</v>
      </c>
      <c r="N13047" t="s">
        <v>4040</v>
      </c>
    </row>
    <row r="13048" spans="1:14" x14ac:dyDescent="0.2">
      <c r="A13048" t="s">
        <v>18807</v>
      </c>
      <c r="B13048">
        <v>32400</v>
      </c>
      <c r="C13048">
        <v>37020</v>
      </c>
      <c r="D13048">
        <v>41640</v>
      </c>
      <c r="E13048">
        <v>46260</v>
      </c>
      <c r="F13048">
        <v>49980</v>
      </c>
      <c r="G13048">
        <v>53700</v>
      </c>
      <c r="H13048">
        <v>57420</v>
      </c>
      <c r="I13048">
        <v>61080</v>
      </c>
      <c r="J13048">
        <v>64800</v>
      </c>
      <c r="K13048" t="s">
        <v>3109</v>
      </c>
      <c r="L13048">
        <v>23</v>
      </c>
      <c r="M13048">
        <v>60</v>
      </c>
      <c r="N13048" t="s">
        <v>4041</v>
      </c>
    </row>
    <row r="13049" spans="1:14" x14ac:dyDescent="0.2">
      <c r="A13049" t="s">
        <v>18808</v>
      </c>
      <c r="B13049">
        <v>40320</v>
      </c>
      <c r="C13049">
        <v>46080</v>
      </c>
      <c r="D13049">
        <v>51840</v>
      </c>
      <c r="E13049">
        <v>57540</v>
      </c>
      <c r="F13049">
        <v>62160</v>
      </c>
      <c r="G13049">
        <v>66780</v>
      </c>
      <c r="H13049">
        <v>71400</v>
      </c>
      <c r="I13049">
        <v>75960</v>
      </c>
      <c r="J13049">
        <v>80580</v>
      </c>
      <c r="K13049" t="s">
        <v>3109</v>
      </c>
      <c r="L13049">
        <v>25</v>
      </c>
      <c r="M13049">
        <v>60</v>
      </c>
      <c r="N13049" t="s">
        <v>3654</v>
      </c>
    </row>
    <row r="13050" spans="1:14" x14ac:dyDescent="0.2">
      <c r="A13050" t="s">
        <v>18809</v>
      </c>
      <c r="B13050">
        <v>43260</v>
      </c>
      <c r="C13050">
        <v>49440</v>
      </c>
      <c r="D13050">
        <v>55620</v>
      </c>
      <c r="E13050">
        <v>61800</v>
      </c>
      <c r="F13050">
        <v>66780</v>
      </c>
      <c r="G13050">
        <v>71700</v>
      </c>
      <c r="H13050">
        <v>76680</v>
      </c>
      <c r="I13050">
        <v>81600</v>
      </c>
      <c r="J13050">
        <v>86520</v>
      </c>
      <c r="K13050" t="s">
        <v>3109</v>
      </c>
      <c r="L13050">
        <v>27</v>
      </c>
      <c r="M13050">
        <v>60</v>
      </c>
      <c r="N13050" t="s">
        <v>4042</v>
      </c>
    </row>
    <row r="13051" spans="1:14" x14ac:dyDescent="0.2">
      <c r="A13051" t="s">
        <v>18810</v>
      </c>
      <c r="B13051">
        <v>46920</v>
      </c>
      <c r="C13051">
        <v>53580</v>
      </c>
      <c r="D13051">
        <v>60300</v>
      </c>
      <c r="E13051">
        <v>66960</v>
      </c>
      <c r="F13051">
        <v>72360</v>
      </c>
      <c r="G13051">
        <v>77700</v>
      </c>
      <c r="H13051">
        <v>83040</v>
      </c>
      <c r="I13051">
        <v>88440</v>
      </c>
      <c r="J13051">
        <v>93780</v>
      </c>
      <c r="K13051" t="s">
        <v>3109</v>
      </c>
      <c r="L13051">
        <v>29</v>
      </c>
      <c r="M13051">
        <v>60</v>
      </c>
      <c r="N13051" t="s">
        <v>4043</v>
      </c>
    </row>
    <row r="13052" spans="1:14" x14ac:dyDescent="0.2">
      <c r="A13052" t="s">
        <v>18811</v>
      </c>
      <c r="B13052">
        <v>32400</v>
      </c>
      <c r="C13052">
        <v>37020</v>
      </c>
      <c r="D13052">
        <v>41640</v>
      </c>
      <c r="E13052">
        <v>46260</v>
      </c>
      <c r="F13052">
        <v>49980</v>
      </c>
      <c r="G13052">
        <v>53700</v>
      </c>
      <c r="H13052">
        <v>57420</v>
      </c>
      <c r="I13052">
        <v>61080</v>
      </c>
      <c r="J13052">
        <v>64800</v>
      </c>
      <c r="K13052" t="s">
        <v>3109</v>
      </c>
      <c r="L13052">
        <v>31</v>
      </c>
      <c r="M13052">
        <v>60</v>
      </c>
      <c r="N13052" t="s">
        <v>4044</v>
      </c>
    </row>
    <row r="13053" spans="1:14" x14ac:dyDescent="0.2">
      <c r="A13053" t="s">
        <v>18812</v>
      </c>
      <c r="B13053">
        <v>32400</v>
      </c>
      <c r="C13053">
        <v>37020</v>
      </c>
      <c r="D13053">
        <v>41640</v>
      </c>
      <c r="E13053">
        <v>46260</v>
      </c>
      <c r="F13053">
        <v>49980</v>
      </c>
      <c r="G13053">
        <v>53700</v>
      </c>
      <c r="H13053">
        <v>57420</v>
      </c>
      <c r="I13053">
        <v>61080</v>
      </c>
      <c r="J13053">
        <v>64800</v>
      </c>
      <c r="K13053" t="s">
        <v>3109</v>
      </c>
      <c r="L13053">
        <v>33</v>
      </c>
      <c r="M13053">
        <v>60</v>
      </c>
      <c r="N13053" t="s">
        <v>4045</v>
      </c>
    </row>
    <row r="13054" spans="1:14" x14ac:dyDescent="0.2">
      <c r="A13054" t="s">
        <v>18813</v>
      </c>
      <c r="B13054">
        <v>32400</v>
      </c>
      <c r="C13054">
        <v>37020</v>
      </c>
      <c r="D13054">
        <v>41640</v>
      </c>
      <c r="E13054">
        <v>46260</v>
      </c>
      <c r="F13054">
        <v>49980</v>
      </c>
      <c r="G13054">
        <v>53700</v>
      </c>
      <c r="H13054">
        <v>57420</v>
      </c>
      <c r="I13054">
        <v>61080</v>
      </c>
      <c r="J13054">
        <v>64800</v>
      </c>
      <c r="K13054" t="s">
        <v>3109</v>
      </c>
      <c r="L13054">
        <v>35</v>
      </c>
      <c r="M13054">
        <v>60</v>
      </c>
      <c r="N13054" t="s">
        <v>3762</v>
      </c>
    </row>
    <row r="13055" spans="1:14" x14ac:dyDescent="0.2">
      <c r="A13055" t="s">
        <v>18814</v>
      </c>
      <c r="B13055">
        <v>32940</v>
      </c>
      <c r="C13055">
        <v>37620</v>
      </c>
      <c r="D13055">
        <v>42300</v>
      </c>
      <c r="E13055">
        <v>46980</v>
      </c>
      <c r="F13055">
        <v>50760</v>
      </c>
      <c r="G13055">
        <v>54540</v>
      </c>
      <c r="H13055">
        <v>58260</v>
      </c>
      <c r="I13055">
        <v>62040</v>
      </c>
      <c r="J13055">
        <v>65820</v>
      </c>
      <c r="K13055" t="s">
        <v>3109</v>
      </c>
      <c r="L13055">
        <v>37</v>
      </c>
      <c r="M13055">
        <v>60</v>
      </c>
      <c r="N13055" t="s">
        <v>3375</v>
      </c>
    </row>
    <row r="13056" spans="1:14" x14ac:dyDescent="0.2">
      <c r="A13056" t="s">
        <v>18815</v>
      </c>
      <c r="B13056">
        <v>32460</v>
      </c>
      <c r="C13056">
        <v>37080</v>
      </c>
      <c r="D13056">
        <v>41700</v>
      </c>
      <c r="E13056">
        <v>46320</v>
      </c>
      <c r="F13056">
        <v>50040</v>
      </c>
      <c r="G13056">
        <v>53760</v>
      </c>
      <c r="H13056">
        <v>57480</v>
      </c>
      <c r="I13056">
        <v>61200</v>
      </c>
      <c r="J13056">
        <v>64860</v>
      </c>
      <c r="K13056" t="s">
        <v>3109</v>
      </c>
      <c r="L13056">
        <v>39</v>
      </c>
      <c r="M13056">
        <v>60</v>
      </c>
      <c r="N13056" t="s">
        <v>3378</v>
      </c>
    </row>
    <row r="13057" spans="1:14" x14ac:dyDescent="0.2">
      <c r="A13057" t="s">
        <v>18816</v>
      </c>
      <c r="B13057">
        <v>41940</v>
      </c>
      <c r="C13057">
        <v>47940</v>
      </c>
      <c r="D13057">
        <v>53940</v>
      </c>
      <c r="E13057">
        <v>59880</v>
      </c>
      <c r="F13057">
        <v>64680</v>
      </c>
      <c r="G13057">
        <v>69480</v>
      </c>
      <c r="H13057">
        <v>74280</v>
      </c>
      <c r="I13057">
        <v>79080</v>
      </c>
      <c r="J13057">
        <v>83880</v>
      </c>
      <c r="K13057" t="s">
        <v>3109</v>
      </c>
      <c r="L13057">
        <v>41</v>
      </c>
      <c r="M13057">
        <v>60</v>
      </c>
      <c r="N13057" t="s">
        <v>2844</v>
      </c>
    </row>
    <row r="13058" spans="1:14" x14ac:dyDescent="0.2">
      <c r="A13058" t="s">
        <v>18817</v>
      </c>
      <c r="B13058">
        <v>41940</v>
      </c>
      <c r="C13058">
        <v>47940</v>
      </c>
      <c r="D13058">
        <v>53940</v>
      </c>
      <c r="E13058">
        <v>59880</v>
      </c>
      <c r="F13058">
        <v>64680</v>
      </c>
      <c r="G13058">
        <v>69480</v>
      </c>
      <c r="H13058">
        <v>74280</v>
      </c>
      <c r="I13058">
        <v>79080</v>
      </c>
      <c r="J13058">
        <v>83880</v>
      </c>
      <c r="K13058" t="s">
        <v>3109</v>
      </c>
      <c r="L13058">
        <v>43</v>
      </c>
      <c r="M13058">
        <v>60</v>
      </c>
      <c r="N13058" t="s">
        <v>4046</v>
      </c>
    </row>
    <row r="13059" spans="1:14" x14ac:dyDescent="0.2">
      <c r="A13059" t="s">
        <v>18818</v>
      </c>
      <c r="B13059">
        <v>46920</v>
      </c>
      <c r="C13059">
        <v>53580</v>
      </c>
      <c r="D13059">
        <v>60300</v>
      </c>
      <c r="E13059">
        <v>66960</v>
      </c>
      <c r="F13059">
        <v>72360</v>
      </c>
      <c r="G13059">
        <v>77700</v>
      </c>
      <c r="H13059">
        <v>83040</v>
      </c>
      <c r="I13059">
        <v>88440</v>
      </c>
      <c r="J13059">
        <v>93780</v>
      </c>
      <c r="K13059" t="s">
        <v>3109</v>
      </c>
      <c r="L13059">
        <v>45</v>
      </c>
      <c r="M13059">
        <v>60</v>
      </c>
      <c r="N13059" t="s">
        <v>3764</v>
      </c>
    </row>
    <row r="13060" spans="1:14" x14ac:dyDescent="0.2">
      <c r="A13060" t="s">
        <v>18819</v>
      </c>
      <c r="B13060">
        <v>34740</v>
      </c>
      <c r="C13060">
        <v>39660</v>
      </c>
      <c r="D13060">
        <v>44640</v>
      </c>
      <c r="E13060">
        <v>49560</v>
      </c>
      <c r="F13060">
        <v>53580</v>
      </c>
      <c r="G13060">
        <v>57540</v>
      </c>
      <c r="H13060">
        <v>61500</v>
      </c>
      <c r="I13060">
        <v>65460</v>
      </c>
      <c r="J13060">
        <v>69420</v>
      </c>
      <c r="K13060" t="s">
        <v>3109</v>
      </c>
      <c r="L13060">
        <v>47</v>
      </c>
      <c r="M13060">
        <v>60</v>
      </c>
      <c r="N13060" t="s">
        <v>4193</v>
      </c>
    </row>
    <row r="13061" spans="1:14" x14ac:dyDescent="0.2">
      <c r="A13061" t="s">
        <v>18820</v>
      </c>
      <c r="B13061">
        <v>33360</v>
      </c>
      <c r="C13061">
        <v>38160</v>
      </c>
      <c r="D13061">
        <v>42900</v>
      </c>
      <c r="E13061">
        <v>47640</v>
      </c>
      <c r="F13061">
        <v>51480</v>
      </c>
      <c r="G13061">
        <v>55320</v>
      </c>
      <c r="H13061">
        <v>59100</v>
      </c>
      <c r="I13061">
        <v>62940</v>
      </c>
      <c r="J13061">
        <v>66720</v>
      </c>
      <c r="K13061" t="s">
        <v>3109</v>
      </c>
      <c r="L13061">
        <v>49</v>
      </c>
      <c r="M13061">
        <v>60</v>
      </c>
      <c r="N13061" t="s">
        <v>3964</v>
      </c>
    </row>
    <row r="13062" spans="1:14" x14ac:dyDescent="0.2">
      <c r="A13062" t="s">
        <v>18821</v>
      </c>
      <c r="B13062">
        <v>42180</v>
      </c>
      <c r="C13062">
        <v>48240</v>
      </c>
      <c r="D13062">
        <v>54240</v>
      </c>
      <c r="E13062">
        <v>60240</v>
      </c>
      <c r="F13062">
        <v>65100</v>
      </c>
      <c r="G13062">
        <v>69900</v>
      </c>
      <c r="H13062">
        <v>74700</v>
      </c>
      <c r="I13062">
        <v>79560</v>
      </c>
      <c r="J13062">
        <v>84360</v>
      </c>
      <c r="K13062" t="s">
        <v>3109</v>
      </c>
      <c r="L13062">
        <v>51</v>
      </c>
      <c r="M13062">
        <v>60</v>
      </c>
      <c r="N13062" t="s">
        <v>3326</v>
      </c>
    </row>
    <row r="13063" spans="1:14" x14ac:dyDescent="0.2">
      <c r="A13063" t="s">
        <v>18822</v>
      </c>
      <c r="B13063">
        <v>32400</v>
      </c>
      <c r="C13063">
        <v>37020</v>
      </c>
      <c r="D13063">
        <v>41640</v>
      </c>
      <c r="E13063">
        <v>46260</v>
      </c>
      <c r="F13063">
        <v>49980</v>
      </c>
      <c r="G13063">
        <v>53700</v>
      </c>
      <c r="H13063">
        <v>57420</v>
      </c>
      <c r="I13063">
        <v>61080</v>
      </c>
      <c r="J13063">
        <v>64800</v>
      </c>
      <c r="K13063" t="s">
        <v>3109</v>
      </c>
      <c r="L13063">
        <v>53</v>
      </c>
      <c r="M13063">
        <v>60</v>
      </c>
      <c r="N13063" t="s">
        <v>4047</v>
      </c>
    </row>
    <row r="13064" spans="1:14" x14ac:dyDescent="0.2">
      <c r="A13064" t="s">
        <v>18823</v>
      </c>
      <c r="B13064">
        <v>37020</v>
      </c>
      <c r="C13064">
        <v>42300</v>
      </c>
      <c r="D13064">
        <v>47580</v>
      </c>
      <c r="E13064">
        <v>52860</v>
      </c>
      <c r="F13064">
        <v>57120</v>
      </c>
      <c r="G13064">
        <v>61320</v>
      </c>
      <c r="H13064">
        <v>65580</v>
      </c>
      <c r="I13064">
        <v>69780</v>
      </c>
      <c r="J13064">
        <v>74040</v>
      </c>
      <c r="K13064" t="s">
        <v>3109</v>
      </c>
      <c r="L13064">
        <v>55</v>
      </c>
      <c r="M13064">
        <v>60</v>
      </c>
      <c r="N13064" t="s">
        <v>3327</v>
      </c>
    </row>
    <row r="13065" spans="1:14" x14ac:dyDescent="0.2">
      <c r="A13065" t="s">
        <v>18824</v>
      </c>
      <c r="B13065">
        <v>32400</v>
      </c>
      <c r="C13065">
        <v>37020</v>
      </c>
      <c r="D13065">
        <v>41640</v>
      </c>
      <c r="E13065">
        <v>46260</v>
      </c>
      <c r="F13065">
        <v>49980</v>
      </c>
      <c r="G13065">
        <v>53700</v>
      </c>
      <c r="H13065">
        <v>57420</v>
      </c>
      <c r="I13065">
        <v>61080</v>
      </c>
      <c r="J13065">
        <v>64800</v>
      </c>
      <c r="K13065" t="s">
        <v>3109</v>
      </c>
      <c r="L13065">
        <v>57</v>
      </c>
      <c r="M13065">
        <v>60</v>
      </c>
      <c r="N13065" t="s">
        <v>3384</v>
      </c>
    </row>
    <row r="13066" spans="1:14" x14ac:dyDescent="0.2">
      <c r="A13066" t="s">
        <v>18825</v>
      </c>
      <c r="B13066">
        <v>34920</v>
      </c>
      <c r="C13066">
        <v>39900</v>
      </c>
      <c r="D13066">
        <v>44880</v>
      </c>
      <c r="E13066">
        <v>49860</v>
      </c>
      <c r="F13066">
        <v>53880</v>
      </c>
      <c r="G13066">
        <v>57840</v>
      </c>
      <c r="H13066">
        <v>61860</v>
      </c>
      <c r="I13066">
        <v>65820</v>
      </c>
      <c r="J13066">
        <v>69840</v>
      </c>
      <c r="K13066" t="s">
        <v>3109</v>
      </c>
      <c r="L13066">
        <v>59</v>
      </c>
      <c r="M13066">
        <v>60</v>
      </c>
      <c r="N13066" t="s">
        <v>3329</v>
      </c>
    </row>
    <row r="13067" spans="1:14" x14ac:dyDescent="0.2">
      <c r="A13067" t="s">
        <v>18826</v>
      </c>
      <c r="B13067">
        <v>32400</v>
      </c>
      <c r="C13067">
        <v>37020</v>
      </c>
      <c r="D13067">
        <v>41640</v>
      </c>
      <c r="E13067">
        <v>46260</v>
      </c>
      <c r="F13067">
        <v>49980</v>
      </c>
      <c r="G13067">
        <v>53700</v>
      </c>
      <c r="H13067">
        <v>57420</v>
      </c>
      <c r="I13067">
        <v>61080</v>
      </c>
      <c r="J13067">
        <v>64800</v>
      </c>
      <c r="K13067" t="s">
        <v>3109</v>
      </c>
      <c r="L13067">
        <v>61</v>
      </c>
      <c r="M13067">
        <v>60</v>
      </c>
      <c r="N13067" t="s">
        <v>4048</v>
      </c>
    </row>
    <row r="13068" spans="1:14" x14ac:dyDescent="0.2">
      <c r="A13068" t="s">
        <v>18827</v>
      </c>
      <c r="B13068">
        <v>32700</v>
      </c>
      <c r="C13068">
        <v>37380</v>
      </c>
      <c r="D13068">
        <v>42060</v>
      </c>
      <c r="E13068">
        <v>46680</v>
      </c>
      <c r="F13068">
        <v>50460</v>
      </c>
      <c r="G13068">
        <v>54180</v>
      </c>
      <c r="H13068">
        <v>57900</v>
      </c>
      <c r="I13068">
        <v>61620</v>
      </c>
      <c r="J13068">
        <v>65400</v>
      </c>
      <c r="K13068" t="s">
        <v>3109</v>
      </c>
      <c r="L13068">
        <v>63</v>
      </c>
      <c r="M13068">
        <v>60</v>
      </c>
      <c r="N13068" t="s">
        <v>4049</v>
      </c>
    </row>
    <row r="13069" spans="1:14" x14ac:dyDescent="0.2">
      <c r="A13069" t="s">
        <v>18828</v>
      </c>
      <c r="B13069">
        <v>32400</v>
      </c>
      <c r="C13069">
        <v>37020</v>
      </c>
      <c r="D13069">
        <v>41640</v>
      </c>
      <c r="E13069">
        <v>46260</v>
      </c>
      <c r="F13069">
        <v>49980</v>
      </c>
      <c r="G13069">
        <v>53700</v>
      </c>
      <c r="H13069">
        <v>57420</v>
      </c>
      <c r="I13069">
        <v>61080</v>
      </c>
      <c r="J13069">
        <v>64800</v>
      </c>
      <c r="K13069" t="s">
        <v>3109</v>
      </c>
      <c r="L13069">
        <v>65</v>
      </c>
      <c r="M13069">
        <v>60</v>
      </c>
      <c r="N13069" t="s">
        <v>3334</v>
      </c>
    </row>
    <row r="13070" spans="1:14" x14ac:dyDescent="0.2">
      <c r="A13070" t="s">
        <v>18829</v>
      </c>
      <c r="B13070">
        <v>33960</v>
      </c>
      <c r="C13070">
        <v>38820</v>
      </c>
      <c r="D13070">
        <v>43680</v>
      </c>
      <c r="E13070">
        <v>48480</v>
      </c>
      <c r="F13070">
        <v>52380</v>
      </c>
      <c r="G13070">
        <v>56280</v>
      </c>
      <c r="H13070">
        <v>60120</v>
      </c>
      <c r="I13070">
        <v>64020</v>
      </c>
      <c r="J13070">
        <v>67920</v>
      </c>
      <c r="K13070" t="s">
        <v>3109</v>
      </c>
      <c r="L13070">
        <v>67</v>
      </c>
      <c r="M13070">
        <v>60</v>
      </c>
      <c r="N13070" t="s">
        <v>4050</v>
      </c>
    </row>
    <row r="13071" spans="1:14" x14ac:dyDescent="0.2">
      <c r="A13071" t="s">
        <v>18830</v>
      </c>
      <c r="B13071">
        <v>32940</v>
      </c>
      <c r="C13071">
        <v>37680</v>
      </c>
      <c r="D13071">
        <v>42360</v>
      </c>
      <c r="E13071">
        <v>47040</v>
      </c>
      <c r="F13071">
        <v>50820</v>
      </c>
      <c r="G13071">
        <v>54600</v>
      </c>
      <c r="H13071">
        <v>58380</v>
      </c>
      <c r="I13071">
        <v>62100</v>
      </c>
      <c r="J13071">
        <v>65880</v>
      </c>
      <c r="K13071" t="s">
        <v>3109</v>
      </c>
      <c r="L13071">
        <v>69</v>
      </c>
      <c r="M13071">
        <v>60</v>
      </c>
      <c r="N13071" t="s">
        <v>4051</v>
      </c>
    </row>
    <row r="13072" spans="1:14" x14ac:dyDescent="0.2">
      <c r="A13072" t="s">
        <v>18831</v>
      </c>
      <c r="B13072">
        <v>40140</v>
      </c>
      <c r="C13072">
        <v>45840</v>
      </c>
      <c r="D13072">
        <v>51600</v>
      </c>
      <c r="E13072">
        <v>57300</v>
      </c>
      <c r="F13072">
        <v>61920</v>
      </c>
      <c r="G13072">
        <v>66480</v>
      </c>
      <c r="H13072">
        <v>71100</v>
      </c>
      <c r="I13072">
        <v>75660</v>
      </c>
      <c r="J13072">
        <v>80220</v>
      </c>
      <c r="K13072" t="s">
        <v>3109</v>
      </c>
      <c r="L13072">
        <v>71</v>
      </c>
      <c r="M13072">
        <v>60</v>
      </c>
      <c r="N13072" t="s">
        <v>2463</v>
      </c>
    </row>
    <row r="13073" spans="1:14" x14ac:dyDescent="0.2">
      <c r="A13073" t="s">
        <v>18832</v>
      </c>
      <c r="B13073">
        <v>32580</v>
      </c>
      <c r="C13073">
        <v>37200</v>
      </c>
      <c r="D13073">
        <v>41880</v>
      </c>
      <c r="E13073">
        <v>46500</v>
      </c>
      <c r="F13073">
        <v>50220</v>
      </c>
      <c r="G13073">
        <v>53940</v>
      </c>
      <c r="H13073">
        <v>57660</v>
      </c>
      <c r="I13073">
        <v>61380</v>
      </c>
      <c r="J13073">
        <v>65100</v>
      </c>
      <c r="K13073" t="s">
        <v>3109</v>
      </c>
      <c r="L13073">
        <v>73</v>
      </c>
      <c r="M13073">
        <v>60</v>
      </c>
      <c r="N13073" t="s">
        <v>3337</v>
      </c>
    </row>
    <row r="13074" spans="1:14" x14ac:dyDescent="0.2">
      <c r="A13074" t="s">
        <v>18833</v>
      </c>
      <c r="B13074">
        <v>37920</v>
      </c>
      <c r="C13074">
        <v>43320</v>
      </c>
      <c r="D13074">
        <v>48720</v>
      </c>
      <c r="E13074">
        <v>54120</v>
      </c>
      <c r="F13074">
        <v>58500</v>
      </c>
      <c r="G13074">
        <v>62820</v>
      </c>
      <c r="H13074">
        <v>67140</v>
      </c>
      <c r="I13074">
        <v>71460</v>
      </c>
      <c r="J13074">
        <v>75780</v>
      </c>
      <c r="K13074" t="s">
        <v>3109</v>
      </c>
      <c r="L13074">
        <v>75</v>
      </c>
      <c r="M13074">
        <v>60</v>
      </c>
      <c r="N13074" t="s">
        <v>4052</v>
      </c>
    </row>
    <row r="13075" spans="1:14" x14ac:dyDescent="0.2">
      <c r="A13075" t="s">
        <v>18834</v>
      </c>
      <c r="B13075">
        <v>40320</v>
      </c>
      <c r="C13075">
        <v>46080</v>
      </c>
      <c r="D13075">
        <v>51840</v>
      </c>
      <c r="E13075">
        <v>57540</v>
      </c>
      <c r="F13075">
        <v>62160</v>
      </c>
      <c r="G13075">
        <v>66780</v>
      </c>
      <c r="H13075">
        <v>71400</v>
      </c>
      <c r="I13075">
        <v>75960</v>
      </c>
      <c r="J13075">
        <v>80580</v>
      </c>
      <c r="K13075" t="s">
        <v>3109</v>
      </c>
      <c r="L13075">
        <v>77</v>
      </c>
      <c r="M13075">
        <v>60</v>
      </c>
      <c r="N13075" t="s">
        <v>4053</v>
      </c>
    </row>
    <row r="13076" spans="1:14" x14ac:dyDescent="0.2">
      <c r="A13076" t="s">
        <v>18835</v>
      </c>
      <c r="B13076">
        <v>32940</v>
      </c>
      <c r="C13076">
        <v>37680</v>
      </c>
      <c r="D13076">
        <v>42360</v>
      </c>
      <c r="E13076">
        <v>47040</v>
      </c>
      <c r="F13076">
        <v>50820</v>
      </c>
      <c r="G13076">
        <v>54600</v>
      </c>
      <c r="H13076">
        <v>58380</v>
      </c>
      <c r="I13076">
        <v>62100</v>
      </c>
      <c r="J13076">
        <v>65880</v>
      </c>
      <c r="K13076" t="s">
        <v>3109</v>
      </c>
      <c r="L13076">
        <v>79</v>
      </c>
      <c r="M13076">
        <v>60</v>
      </c>
      <c r="N13076" t="s">
        <v>4054</v>
      </c>
    </row>
    <row r="13077" spans="1:14" x14ac:dyDescent="0.2">
      <c r="A13077" t="s">
        <v>18836</v>
      </c>
      <c r="B13077">
        <v>33060</v>
      </c>
      <c r="C13077">
        <v>37800</v>
      </c>
      <c r="D13077">
        <v>42540</v>
      </c>
      <c r="E13077">
        <v>47220</v>
      </c>
      <c r="F13077">
        <v>51000</v>
      </c>
      <c r="G13077">
        <v>54780</v>
      </c>
      <c r="H13077">
        <v>58560</v>
      </c>
      <c r="I13077">
        <v>62340</v>
      </c>
      <c r="J13077">
        <v>66120</v>
      </c>
      <c r="K13077" t="s">
        <v>3109</v>
      </c>
      <c r="L13077">
        <v>81</v>
      </c>
      <c r="M13077">
        <v>60</v>
      </c>
      <c r="N13077" t="s">
        <v>4055</v>
      </c>
    </row>
    <row r="13078" spans="1:14" x14ac:dyDescent="0.2">
      <c r="A13078" t="s">
        <v>18837</v>
      </c>
      <c r="B13078">
        <v>32400</v>
      </c>
      <c r="C13078">
        <v>37020</v>
      </c>
      <c r="D13078">
        <v>41640</v>
      </c>
      <c r="E13078">
        <v>46260</v>
      </c>
      <c r="F13078">
        <v>49980</v>
      </c>
      <c r="G13078">
        <v>53700</v>
      </c>
      <c r="H13078">
        <v>57420</v>
      </c>
      <c r="I13078">
        <v>61080</v>
      </c>
      <c r="J13078">
        <v>64800</v>
      </c>
      <c r="K13078" t="s">
        <v>3109</v>
      </c>
      <c r="L13078">
        <v>83</v>
      </c>
      <c r="M13078">
        <v>60</v>
      </c>
      <c r="N13078" t="s">
        <v>4056</v>
      </c>
    </row>
    <row r="13079" spans="1:14" x14ac:dyDescent="0.2">
      <c r="A13079" t="s">
        <v>18838</v>
      </c>
      <c r="B13079">
        <v>32700</v>
      </c>
      <c r="C13079">
        <v>37380</v>
      </c>
      <c r="D13079">
        <v>42060</v>
      </c>
      <c r="E13079">
        <v>46680</v>
      </c>
      <c r="F13079">
        <v>50460</v>
      </c>
      <c r="G13079">
        <v>54180</v>
      </c>
      <c r="H13079">
        <v>57900</v>
      </c>
      <c r="I13079">
        <v>61620</v>
      </c>
      <c r="J13079">
        <v>65400</v>
      </c>
      <c r="K13079" t="s">
        <v>3109</v>
      </c>
      <c r="L13079">
        <v>85</v>
      </c>
      <c r="M13079">
        <v>60</v>
      </c>
      <c r="N13079" t="s">
        <v>4125</v>
      </c>
    </row>
    <row r="13080" spans="1:14" x14ac:dyDescent="0.2">
      <c r="A13080" t="s">
        <v>18839</v>
      </c>
      <c r="B13080">
        <v>32400</v>
      </c>
      <c r="C13080">
        <v>37020</v>
      </c>
      <c r="D13080">
        <v>41640</v>
      </c>
      <c r="E13080">
        <v>46260</v>
      </c>
      <c r="F13080">
        <v>49980</v>
      </c>
      <c r="G13080">
        <v>53700</v>
      </c>
      <c r="H13080">
        <v>57420</v>
      </c>
      <c r="I13080">
        <v>61080</v>
      </c>
      <c r="J13080">
        <v>64800</v>
      </c>
      <c r="K13080" t="s">
        <v>3109</v>
      </c>
      <c r="L13080">
        <v>87</v>
      </c>
      <c r="M13080">
        <v>60</v>
      </c>
      <c r="N13080" t="s">
        <v>1967</v>
      </c>
    </row>
    <row r="13081" spans="1:14" x14ac:dyDescent="0.2">
      <c r="A13081" t="s">
        <v>18840</v>
      </c>
      <c r="B13081">
        <v>38100</v>
      </c>
      <c r="C13081">
        <v>43500</v>
      </c>
      <c r="D13081">
        <v>48960</v>
      </c>
      <c r="E13081">
        <v>54360</v>
      </c>
      <c r="F13081">
        <v>58740</v>
      </c>
      <c r="G13081">
        <v>63060</v>
      </c>
      <c r="H13081">
        <v>67440</v>
      </c>
      <c r="I13081">
        <v>71760</v>
      </c>
      <c r="J13081">
        <v>76140</v>
      </c>
      <c r="K13081" t="s">
        <v>3109</v>
      </c>
      <c r="L13081">
        <v>89</v>
      </c>
      <c r="M13081">
        <v>60</v>
      </c>
      <c r="N13081" t="s">
        <v>3347</v>
      </c>
    </row>
    <row r="13082" spans="1:14" x14ac:dyDescent="0.2">
      <c r="A13082" t="s">
        <v>18841</v>
      </c>
      <c r="B13082">
        <v>46920</v>
      </c>
      <c r="C13082">
        <v>53580</v>
      </c>
      <c r="D13082">
        <v>60300</v>
      </c>
      <c r="E13082">
        <v>66960</v>
      </c>
      <c r="F13082">
        <v>72360</v>
      </c>
      <c r="G13082">
        <v>77700</v>
      </c>
      <c r="H13082">
        <v>83040</v>
      </c>
      <c r="I13082">
        <v>88440</v>
      </c>
      <c r="J13082">
        <v>93780</v>
      </c>
      <c r="K13082" t="s">
        <v>3109</v>
      </c>
      <c r="L13082">
        <v>91</v>
      </c>
      <c r="M13082">
        <v>60</v>
      </c>
      <c r="N13082" t="s">
        <v>3348</v>
      </c>
    </row>
    <row r="13083" spans="1:14" x14ac:dyDescent="0.2">
      <c r="A13083" t="s">
        <v>18842</v>
      </c>
      <c r="B13083">
        <v>38160</v>
      </c>
      <c r="C13083">
        <v>43620</v>
      </c>
      <c r="D13083">
        <v>49080</v>
      </c>
      <c r="E13083">
        <v>54480</v>
      </c>
      <c r="F13083">
        <v>58860</v>
      </c>
      <c r="G13083">
        <v>63240</v>
      </c>
      <c r="H13083">
        <v>67560</v>
      </c>
      <c r="I13083">
        <v>71940</v>
      </c>
      <c r="J13083">
        <v>76320</v>
      </c>
      <c r="K13083" t="s">
        <v>3109</v>
      </c>
      <c r="L13083">
        <v>93</v>
      </c>
      <c r="M13083">
        <v>60</v>
      </c>
      <c r="N13083" t="s">
        <v>1968</v>
      </c>
    </row>
    <row r="13084" spans="1:14" x14ac:dyDescent="0.2">
      <c r="A13084" t="s">
        <v>18843</v>
      </c>
      <c r="B13084">
        <v>40320</v>
      </c>
      <c r="C13084">
        <v>46080</v>
      </c>
      <c r="D13084">
        <v>51840</v>
      </c>
      <c r="E13084">
        <v>57540</v>
      </c>
      <c r="F13084">
        <v>62160</v>
      </c>
      <c r="G13084">
        <v>66780</v>
      </c>
      <c r="H13084">
        <v>71400</v>
      </c>
      <c r="I13084">
        <v>75960</v>
      </c>
      <c r="J13084">
        <v>80580</v>
      </c>
      <c r="K13084" t="s">
        <v>3109</v>
      </c>
      <c r="L13084">
        <v>95</v>
      </c>
      <c r="M13084">
        <v>60</v>
      </c>
      <c r="N13084" t="s">
        <v>2414</v>
      </c>
    </row>
    <row r="13085" spans="1:14" x14ac:dyDescent="0.2">
      <c r="A13085" t="s">
        <v>18844</v>
      </c>
      <c r="B13085">
        <v>32460</v>
      </c>
      <c r="C13085">
        <v>37080</v>
      </c>
      <c r="D13085">
        <v>41700</v>
      </c>
      <c r="E13085">
        <v>46320</v>
      </c>
      <c r="F13085">
        <v>50040</v>
      </c>
      <c r="G13085">
        <v>53760</v>
      </c>
      <c r="H13085">
        <v>57480</v>
      </c>
      <c r="I13085">
        <v>61200</v>
      </c>
      <c r="J13085">
        <v>64860</v>
      </c>
      <c r="K13085" t="s">
        <v>3109</v>
      </c>
      <c r="L13085">
        <v>97</v>
      </c>
      <c r="M13085">
        <v>60</v>
      </c>
      <c r="N13085" t="s">
        <v>1969</v>
      </c>
    </row>
    <row r="13086" spans="1:14" x14ac:dyDescent="0.2">
      <c r="A13086" t="s">
        <v>18845</v>
      </c>
      <c r="B13086">
        <v>41940</v>
      </c>
      <c r="C13086">
        <v>47940</v>
      </c>
      <c r="D13086">
        <v>53940</v>
      </c>
      <c r="E13086">
        <v>59880</v>
      </c>
      <c r="F13086">
        <v>64680</v>
      </c>
      <c r="G13086">
        <v>69480</v>
      </c>
      <c r="H13086">
        <v>74280</v>
      </c>
      <c r="I13086">
        <v>79080</v>
      </c>
      <c r="J13086">
        <v>83880</v>
      </c>
      <c r="K13086" t="s">
        <v>3109</v>
      </c>
      <c r="L13086">
        <v>99</v>
      </c>
      <c r="M13086">
        <v>60</v>
      </c>
      <c r="N13086" t="s">
        <v>3350</v>
      </c>
    </row>
    <row r="13087" spans="1:14" x14ac:dyDescent="0.2">
      <c r="A13087" t="s">
        <v>18846</v>
      </c>
      <c r="B13087">
        <v>46920</v>
      </c>
      <c r="C13087">
        <v>53580</v>
      </c>
      <c r="D13087">
        <v>60300</v>
      </c>
      <c r="E13087">
        <v>66960</v>
      </c>
      <c r="F13087">
        <v>72360</v>
      </c>
      <c r="G13087">
        <v>77700</v>
      </c>
      <c r="H13087">
        <v>83040</v>
      </c>
      <c r="I13087">
        <v>88440</v>
      </c>
      <c r="J13087">
        <v>93780</v>
      </c>
      <c r="K13087" t="s">
        <v>3109</v>
      </c>
      <c r="L13087">
        <v>101</v>
      </c>
      <c r="M13087">
        <v>60</v>
      </c>
      <c r="N13087" t="s">
        <v>1970</v>
      </c>
    </row>
    <row r="13088" spans="1:14" x14ac:dyDescent="0.2">
      <c r="A13088" t="s">
        <v>18847</v>
      </c>
      <c r="B13088">
        <v>39240</v>
      </c>
      <c r="C13088">
        <v>44880</v>
      </c>
      <c r="D13088">
        <v>50460</v>
      </c>
      <c r="E13088">
        <v>56040</v>
      </c>
      <c r="F13088">
        <v>60540</v>
      </c>
      <c r="G13088">
        <v>65040</v>
      </c>
      <c r="H13088">
        <v>69540</v>
      </c>
      <c r="I13088">
        <v>73980</v>
      </c>
      <c r="J13088">
        <v>78480</v>
      </c>
      <c r="K13088" t="s">
        <v>3109</v>
      </c>
      <c r="L13088">
        <v>103</v>
      </c>
      <c r="M13088">
        <v>60</v>
      </c>
      <c r="N13088" t="s">
        <v>3352</v>
      </c>
    </row>
    <row r="13089" spans="1:14" x14ac:dyDescent="0.2">
      <c r="A13089" t="s">
        <v>18848</v>
      </c>
      <c r="B13089">
        <v>32400</v>
      </c>
      <c r="C13089">
        <v>37020</v>
      </c>
      <c r="D13089">
        <v>41640</v>
      </c>
      <c r="E13089">
        <v>46260</v>
      </c>
      <c r="F13089">
        <v>49980</v>
      </c>
      <c r="G13089">
        <v>53700</v>
      </c>
      <c r="H13089">
        <v>57420</v>
      </c>
      <c r="I13089">
        <v>61080</v>
      </c>
      <c r="J13089">
        <v>64800</v>
      </c>
      <c r="K13089" t="s">
        <v>3109</v>
      </c>
      <c r="L13089">
        <v>105</v>
      </c>
      <c r="M13089">
        <v>60</v>
      </c>
      <c r="N13089" t="s">
        <v>1971</v>
      </c>
    </row>
    <row r="13090" spans="1:14" x14ac:dyDescent="0.2">
      <c r="A13090" t="s">
        <v>18849</v>
      </c>
      <c r="B13090">
        <v>33480</v>
      </c>
      <c r="C13090">
        <v>38280</v>
      </c>
      <c r="D13090">
        <v>43080</v>
      </c>
      <c r="E13090">
        <v>47820</v>
      </c>
      <c r="F13090">
        <v>51660</v>
      </c>
      <c r="G13090">
        <v>55500</v>
      </c>
      <c r="H13090">
        <v>59340</v>
      </c>
      <c r="I13090">
        <v>63180</v>
      </c>
      <c r="J13090">
        <v>66960</v>
      </c>
      <c r="K13090" t="s">
        <v>3109</v>
      </c>
      <c r="L13090">
        <v>107</v>
      </c>
      <c r="M13090">
        <v>60</v>
      </c>
      <c r="N13090" t="s">
        <v>1972</v>
      </c>
    </row>
    <row r="13091" spans="1:14" x14ac:dyDescent="0.2">
      <c r="A13091" t="s">
        <v>18850</v>
      </c>
      <c r="B13091">
        <v>33660</v>
      </c>
      <c r="C13091">
        <v>38460</v>
      </c>
      <c r="D13091">
        <v>43260</v>
      </c>
      <c r="E13091">
        <v>48060</v>
      </c>
      <c r="F13091">
        <v>51960</v>
      </c>
      <c r="G13091">
        <v>55800</v>
      </c>
      <c r="H13091">
        <v>59640</v>
      </c>
      <c r="I13091">
        <v>63480</v>
      </c>
      <c r="J13091">
        <v>67320</v>
      </c>
      <c r="K13091" t="s">
        <v>3109</v>
      </c>
      <c r="L13091">
        <v>109</v>
      </c>
      <c r="M13091">
        <v>60</v>
      </c>
      <c r="N13091" t="s">
        <v>1973</v>
      </c>
    </row>
    <row r="13092" spans="1:14" x14ac:dyDescent="0.2">
      <c r="A13092" t="s">
        <v>18851</v>
      </c>
      <c r="B13092">
        <v>32400</v>
      </c>
      <c r="C13092">
        <v>37020</v>
      </c>
      <c r="D13092">
        <v>41640</v>
      </c>
      <c r="E13092">
        <v>46260</v>
      </c>
      <c r="F13092">
        <v>49980</v>
      </c>
      <c r="G13092">
        <v>53700</v>
      </c>
      <c r="H13092">
        <v>57420</v>
      </c>
      <c r="I13092">
        <v>61080</v>
      </c>
      <c r="J13092">
        <v>64800</v>
      </c>
      <c r="K13092" t="s">
        <v>3109</v>
      </c>
      <c r="L13092">
        <v>111</v>
      </c>
      <c r="M13092">
        <v>60</v>
      </c>
      <c r="N13092" t="s">
        <v>2365</v>
      </c>
    </row>
    <row r="13093" spans="1:14" x14ac:dyDescent="0.2">
      <c r="A13093" t="s">
        <v>18852</v>
      </c>
      <c r="B13093">
        <v>32400</v>
      </c>
      <c r="C13093">
        <v>37020</v>
      </c>
      <c r="D13093">
        <v>41640</v>
      </c>
      <c r="E13093">
        <v>46260</v>
      </c>
      <c r="F13093">
        <v>49980</v>
      </c>
      <c r="G13093">
        <v>53700</v>
      </c>
      <c r="H13093">
        <v>57420</v>
      </c>
      <c r="I13093">
        <v>61080</v>
      </c>
      <c r="J13093">
        <v>64800</v>
      </c>
      <c r="K13093" t="s">
        <v>3109</v>
      </c>
      <c r="L13093">
        <v>113</v>
      </c>
      <c r="M13093">
        <v>60</v>
      </c>
      <c r="N13093" t="s">
        <v>4171</v>
      </c>
    </row>
    <row r="13094" spans="1:14" x14ac:dyDescent="0.2">
      <c r="A13094" t="s">
        <v>18853</v>
      </c>
      <c r="B13094">
        <v>32940</v>
      </c>
      <c r="C13094">
        <v>37620</v>
      </c>
      <c r="D13094">
        <v>42300</v>
      </c>
      <c r="E13094">
        <v>46980</v>
      </c>
      <c r="F13094">
        <v>50760</v>
      </c>
      <c r="G13094">
        <v>54540</v>
      </c>
      <c r="H13094">
        <v>58260</v>
      </c>
      <c r="I13094">
        <v>62040</v>
      </c>
      <c r="J13094">
        <v>65820</v>
      </c>
      <c r="K13094" t="s">
        <v>3109</v>
      </c>
      <c r="L13094">
        <v>115</v>
      </c>
      <c r="M13094">
        <v>60</v>
      </c>
      <c r="N13094" t="s">
        <v>1974</v>
      </c>
    </row>
    <row r="13095" spans="1:14" x14ac:dyDescent="0.2">
      <c r="A13095" t="s">
        <v>18854</v>
      </c>
      <c r="B13095">
        <v>32400</v>
      </c>
      <c r="C13095">
        <v>37020</v>
      </c>
      <c r="D13095">
        <v>41640</v>
      </c>
      <c r="E13095">
        <v>46260</v>
      </c>
      <c r="F13095">
        <v>49980</v>
      </c>
      <c r="G13095">
        <v>53700</v>
      </c>
      <c r="H13095">
        <v>57420</v>
      </c>
      <c r="I13095">
        <v>61080</v>
      </c>
      <c r="J13095">
        <v>64800</v>
      </c>
      <c r="K13095" t="s">
        <v>3109</v>
      </c>
      <c r="L13095">
        <v>117</v>
      </c>
      <c r="M13095">
        <v>60</v>
      </c>
      <c r="N13095" t="s">
        <v>2495</v>
      </c>
    </row>
    <row r="13096" spans="1:14" x14ac:dyDescent="0.2">
      <c r="A13096" t="s">
        <v>18855</v>
      </c>
      <c r="B13096">
        <v>36420</v>
      </c>
      <c r="C13096">
        <v>41640</v>
      </c>
      <c r="D13096">
        <v>46860</v>
      </c>
      <c r="E13096">
        <v>52020</v>
      </c>
      <c r="F13096">
        <v>56220</v>
      </c>
      <c r="G13096">
        <v>60360</v>
      </c>
      <c r="H13096">
        <v>64560</v>
      </c>
      <c r="I13096">
        <v>68700</v>
      </c>
      <c r="J13096">
        <v>72840</v>
      </c>
      <c r="K13096" t="s">
        <v>3109</v>
      </c>
      <c r="L13096">
        <v>119</v>
      </c>
      <c r="M13096">
        <v>60</v>
      </c>
      <c r="N13096" t="s">
        <v>3417</v>
      </c>
    </row>
    <row r="13097" spans="1:14" x14ac:dyDescent="0.2">
      <c r="A13097" t="s">
        <v>18856</v>
      </c>
      <c r="B13097">
        <v>32400</v>
      </c>
      <c r="C13097">
        <v>37020</v>
      </c>
      <c r="D13097">
        <v>41640</v>
      </c>
      <c r="E13097">
        <v>46260</v>
      </c>
      <c r="F13097">
        <v>49980</v>
      </c>
      <c r="G13097">
        <v>53700</v>
      </c>
      <c r="H13097">
        <v>57420</v>
      </c>
      <c r="I13097">
        <v>61080</v>
      </c>
      <c r="J13097">
        <v>64800</v>
      </c>
      <c r="K13097" t="s">
        <v>3109</v>
      </c>
      <c r="L13097">
        <v>121</v>
      </c>
      <c r="M13097">
        <v>60</v>
      </c>
      <c r="N13097" t="s">
        <v>1975</v>
      </c>
    </row>
    <row r="13098" spans="1:14" x14ac:dyDescent="0.2">
      <c r="A13098" t="s">
        <v>18857</v>
      </c>
      <c r="B13098">
        <v>32400</v>
      </c>
      <c r="C13098">
        <v>37020</v>
      </c>
      <c r="D13098">
        <v>41640</v>
      </c>
      <c r="E13098">
        <v>46260</v>
      </c>
      <c r="F13098">
        <v>49980</v>
      </c>
      <c r="G13098">
        <v>53700</v>
      </c>
      <c r="H13098">
        <v>57420</v>
      </c>
      <c r="I13098">
        <v>61080</v>
      </c>
      <c r="J13098">
        <v>64800</v>
      </c>
      <c r="K13098" t="s">
        <v>3109</v>
      </c>
      <c r="L13098">
        <v>123</v>
      </c>
      <c r="M13098">
        <v>60</v>
      </c>
      <c r="N13098" t="s">
        <v>3615</v>
      </c>
    </row>
    <row r="13099" spans="1:14" x14ac:dyDescent="0.2">
      <c r="A13099" t="s">
        <v>18858</v>
      </c>
      <c r="B13099">
        <v>42180</v>
      </c>
      <c r="C13099">
        <v>48240</v>
      </c>
      <c r="D13099">
        <v>54240</v>
      </c>
      <c r="E13099">
        <v>60240</v>
      </c>
      <c r="F13099">
        <v>65100</v>
      </c>
      <c r="G13099">
        <v>69900</v>
      </c>
      <c r="H13099">
        <v>74700</v>
      </c>
      <c r="I13099">
        <v>79560</v>
      </c>
      <c r="J13099">
        <v>84360</v>
      </c>
      <c r="K13099" t="s">
        <v>3109</v>
      </c>
      <c r="L13099">
        <v>125</v>
      </c>
      <c r="M13099">
        <v>60</v>
      </c>
      <c r="N13099" t="s">
        <v>3362</v>
      </c>
    </row>
    <row r="13100" spans="1:14" x14ac:dyDescent="0.2">
      <c r="A13100" t="s">
        <v>18859</v>
      </c>
      <c r="B13100">
        <v>32760</v>
      </c>
      <c r="C13100">
        <v>37440</v>
      </c>
      <c r="D13100">
        <v>42120</v>
      </c>
      <c r="E13100">
        <v>46800</v>
      </c>
      <c r="F13100">
        <v>50580</v>
      </c>
      <c r="G13100">
        <v>54300</v>
      </c>
      <c r="H13100">
        <v>58080</v>
      </c>
      <c r="I13100">
        <v>61800</v>
      </c>
      <c r="J13100">
        <v>65520</v>
      </c>
      <c r="K13100" t="s">
        <v>3109</v>
      </c>
      <c r="L13100">
        <v>127</v>
      </c>
      <c r="M13100">
        <v>60</v>
      </c>
      <c r="N13100" t="s">
        <v>3616</v>
      </c>
    </row>
    <row r="13101" spans="1:14" x14ac:dyDescent="0.2">
      <c r="A13101" t="s">
        <v>18860</v>
      </c>
      <c r="B13101">
        <v>42180</v>
      </c>
      <c r="C13101">
        <v>48240</v>
      </c>
      <c r="D13101">
        <v>54240</v>
      </c>
      <c r="E13101">
        <v>60240</v>
      </c>
      <c r="F13101">
        <v>65100</v>
      </c>
      <c r="G13101">
        <v>69900</v>
      </c>
      <c r="H13101">
        <v>74700</v>
      </c>
      <c r="I13101">
        <v>79560</v>
      </c>
      <c r="J13101">
        <v>84360</v>
      </c>
      <c r="K13101" t="s">
        <v>3109</v>
      </c>
      <c r="L13101">
        <v>129</v>
      </c>
      <c r="M13101">
        <v>60</v>
      </c>
      <c r="N13101" t="s">
        <v>1976</v>
      </c>
    </row>
    <row r="13102" spans="1:14" x14ac:dyDescent="0.2">
      <c r="A13102" t="s">
        <v>18861</v>
      </c>
      <c r="B13102">
        <v>32940</v>
      </c>
      <c r="C13102">
        <v>37680</v>
      </c>
      <c r="D13102">
        <v>42360</v>
      </c>
      <c r="E13102">
        <v>47040</v>
      </c>
      <c r="F13102">
        <v>50820</v>
      </c>
      <c r="G13102">
        <v>54600</v>
      </c>
      <c r="H13102">
        <v>58380</v>
      </c>
      <c r="I13102">
        <v>62100</v>
      </c>
      <c r="J13102">
        <v>65880</v>
      </c>
      <c r="K13102" t="s">
        <v>3109</v>
      </c>
      <c r="L13102">
        <v>131</v>
      </c>
      <c r="M13102">
        <v>60</v>
      </c>
      <c r="N13102" t="s">
        <v>2498</v>
      </c>
    </row>
    <row r="13103" spans="1:14" x14ac:dyDescent="0.2">
      <c r="A13103" t="s">
        <v>18862</v>
      </c>
      <c r="B13103">
        <v>40740</v>
      </c>
      <c r="C13103">
        <v>46560</v>
      </c>
      <c r="D13103">
        <v>52380</v>
      </c>
      <c r="E13103">
        <v>58140</v>
      </c>
      <c r="F13103">
        <v>62820</v>
      </c>
      <c r="G13103">
        <v>67500</v>
      </c>
      <c r="H13103">
        <v>72120</v>
      </c>
      <c r="I13103">
        <v>76800</v>
      </c>
      <c r="J13103">
        <v>81420</v>
      </c>
      <c r="K13103" t="s">
        <v>3109</v>
      </c>
      <c r="L13103">
        <v>133</v>
      </c>
      <c r="M13103">
        <v>60</v>
      </c>
      <c r="N13103" t="s">
        <v>2478</v>
      </c>
    </row>
    <row r="13104" spans="1:14" x14ac:dyDescent="0.2">
      <c r="A13104" t="s">
        <v>18863</v>
      </c>
      <c r="B13104">
        <v>43020</v>
      </c>
      <c r="C13104">
        <v>49200</v>
      </c>
      <c r="D13104">
        <v>55320</v>
      </c>
      <c r="E13104">
        <v>61440</v>
      </c>
      <c r="F13104">
        <v>66360</v>
      </c>
      <c r="G13104">
        <v>71280</v>
      </c>
      <c r="H13104">
        <v>76200</v>
      </c>
      <c r="I13104">
        <v>81120</v>
      </c>
      <c r="J13104">
        <v>86040</v>
      </c>
      <c r="K13104" t="s">
        <v>3110</v>
      </c>
      <c r="L13104">
        <v>1</v>
      </c>
      <c r="M13104">
        <v>60</v>
      </c>
      <c r="N13104" t="s">
        <v>771</v>
      </c>
    </row>
    <row r="13105" spans="1:14" x14ac:dyDescent="0.2">
      <c r="A13105" t="s">
        <v>18864</v>
      </c>
      <c r="B13105">
        <v>43020</v>
      </c>
      <c r="C13105">
        <v>49200</v>
      </c>
      <c r="D13105">
        <v>55320</v>
      </c>
      <c r="E13105">
        <v>61440</v>
      </c>
      <c r="F13105">
        <v>66360</v>
      </c>
      <c r="G13105">
        <v>71280</v>
      </c>
      <c r="H13105">
        <v>76200</v>
      </c>
      <c r="I13105">
        <v>81120</v>
      </c>
      <c r="J13105">
        <v>86040</v>
      </c>
      <c r="K13105" t="s">
        <v>3110</v>
      </c>
      <c r="L13105">
        <v>1</v>
      </c>
      <c r="M13105">
        <v>60</v>
      </c>
      <c r="N13105" t="s">
        <v>772</v>
      </c>
    </row>
    <row r="13106" spans="1:14" x14ac:dyDescent="0.2">
      <c r="A13106" t="s">
        <v>18865</v>
      </c>
      <c r="B13106">
        <v>43020</v>
      </c>
      <c r="C13106">
        <v>49200</v>
      </c>
      <c r="D13106">
        <v>55320</v>
      </c>
      <c r="E13106">
        <v>61440</v>
      </c>
      <c r="F13106">
        <v>66360</v>
      </c>
      <c r="G13106">
        <v>71280</v>
      </c>
      <c r="H13106">
        <v>76200</v>
      </c>
      <c r="I13106">
        <v>81120</v>
      </c>
      <c r="J13106">
        <v>86040</v>
      </c>
      <c r="K13106" t="s">
        <v>3110</v>
      </c>
      <c r="L13106">
        <v>1</v>
      </c>
      <c r="M13106">
        <v>60</v>
      </c>
      <c r="N13106" t="s">
        <v>773</v>
      </c>
    </row>
    <row r="13107" spans="1:14" x14ac:dyDescent="0.2">
      <c r="A13107" t="s">
        <v>18866</v>
      </c>
      <c r="B13107">
        <v>43020</v>
      </c>
      <c r="C13107">
        <v>49200</v>
      </c>
      <c r="D13107">
        <v>55320</v>
      </c>
      <c r="E13107">
        <v>61440</v>
      </c>
      <c r="F13107">
        <v>66360</v>
      </c>
      <c r="G13107">
        <v>71280</v>
      </c>
      <c r="H13107">
        <v>76200</v>
      </c>
      <c r="I13107">
        <v>81120</v>
      </c>
      <c r="J13107">
        <v>86040</v>
      </c>
      <c r="K13107" t="s">
        <v>3110</v>
      </c>
      <c r="L13107">
        <v>3</v>
      </c>
      <c r="M13107">
        <v>60</v>
      </c>
      <c r="N13107" t="s">
        <v>774</v>
      </c>
    </row>
    <row r="13108" spans="1:14" x14ac:dyDescent="0.2">
      <c r="A13108" t="s">
        <v>18867</v>
      </c>
      <c r="B13108">
        <v>43020</v>
      </c>
      <c r="C13108">
        <v>49200</v>
      </c>
      <c r="D13108">
        <v>55320</v>
      </c>
      <c r="E13108">
        <v>61440</v>
      </c>
      <c r="F13108">
        <v>66360</v>
      </c>
      <c r="G13108">
        <v>71280</v>
      </c>
      <c r="H13108">
        <v>76200</v>
      </c>
      <c r="I13108">
        <v>81120</v>
      </c>
      <c r="J13108">
        <v>86040</v>
      </c>
      <c r="K13108" t="s">
        <v>3110</v>
      </c>
      <c r="L13108">
        <v>3</v>
      </c>
      <c r="M13108">
        <v>60</v>
      </c>
      <c r="N13108" t="s">
        <v>775</v>
      </c>
    </row>
    <row r="13109" spans="1:14" x14ac:dyDescent="0.2">
      <c r="A13109" t="s">
        <v>18868</v>
      </c>
      <c r="B13109">
        <v>43020</v>
      </c>
      <c r="C13109">
        <v>49200</v>
      </c>
      <c r="D13109">
        <v>55320</v>
      </c>
      <c r="E13109">
        <v>61440</v>
      </c>
      <c r="F13109">
        <v>66360</v>
      </c>
      <c r="G13109">
        <v>71280</v>
      </c>
      <c r="H13109">
        <v>76200</v>
      </c>
      <c r="I13109">
        <v>81120</v>
      </c>
      <c r="J13109">
        <v>86040</v>
      </c>
      <c r="K13109" t="s">
        <v>3110</v>
      </c>
      <c r="L13109">
        <v>3</v>
      </c>
      <c r="M13109">
        <v>60</v>
      </c>
      <c r="N13109" t="s">
        <v>776</v>
      </c>
    </row>
    <row r="13110" spans="1:14" x14ac:dyDescent="0.2">
      <c r="A13110" t="s">
        <v>18869</v>
      </c>
      <c r="B13110">
        <v>43020</v>
      </c>
      <c r="C13110">
        <v>49200</v>
      </c>
      <c r="D13110">
        <v>55320</v>
      </c>
      <c r="E13110">
        <v>61440</v>
      </c>
      <c r="F13110">
        <v>66360</v>
      </c>
      <c r="G13110">
        <v>71280</v>
      </c>
      <c r="H13110">
        <v>76200</v>
      </c>
      <c r="I13110">
        <v>81120</v>
      </c>
      <c r="J13110">
        <v>86040</v>
      </c>
      <c r="K13110" t="s">
        <v>3110</v>
      </c>
      <c r="L13110">
        <v>3</v>
      </c>
      <c r="M13110">
        <v>60</v>
      </c>
      <c r="N13110" t="s">
        <v>777</v>
      </c>
    </row>
    <row r="13111" spans="1:14" x14ac:dyDescent="0.2">
      <c r="A13111" t="s">
        <v>18870</v>
      </c>
      <c r="B13111">
        <v>43020</v>
      </c>
      <c r="C13111">
        <v>49200</v>
      </c>
      <c r="D13111">
        <v>55320</v>
      </c>
      <c r="E13111">
        <v>61440</v>
      </c>
      <c r="F13111">
        <v>66360</v>
      </c>
      <c r="G13111">
        <v>71280</v>
      </c>
      <c r="H13111">
        <v>76200</v>
      </c>
      <c r="I13111">
        <v>81120</v>
      </c>
      <c r="J13111">
        <v>86040</v>
      </c>
      <c r="K13111" t="s">
        <v>3110</v>
      </c>
      <c r="L13111">
        <v>3</v>
      </c>
      <c r="M13111">
        <v>60</v>
      </c>
      <c r="N13111" t="s">
        <v>778</v>
      </c>
    </row>
    <row r="13112" spans="1:14" x14ac:dyDescent="0.2">
      <c r="A13112" t="s">
        <v>18871</v>
      </c>
      <c r="B13112">
        <v>43020</v>
      </c>
      <c r="C13112">
        <v>49200</v>
      </c>
      <c r="D13112">
        <v>55320</v>
      </c>
      <c r="E13112">
        <v>61440</v>
      </c>
      <c r="F13112">
        <v>66360</v>
      </c>
      <c r="G13112">
        <v>71280</v>
      </c>
      <c r="H13112">
        <v>76200</v>
      </c>
      <c r="I13112">
        <v>81120</v>
      </c>
      <c r="J13112">
        <v>86040</v>
      </c>
      <c r="K13112" t="s">
        <v>3110</v>
      </c>
      <c r="L13112">
        <v>5</v>
      </c>
      <c r="M13112">
        <v>60</v>
      </c>
      <c r="N13112" t="s">
        <v>779</v>
      </c>
    </row>
    <row r="13113" spans="1:14" x14ac:dyDescent="0.2">
      <c r="A13113" t="s">
        <v>18872</v>
      </c>
      <c r="B13113">
        <v>43020</v>
      </c>
      <c r="C13113">
        <v>49200</v>
      </c>
      <c r="D13113">
        <v>55320</v>
      </c>
      <c r="E13113">
        <v>61440</v>
      </c>
      <c r="F13113">
        <v>66360</v>
      </c>
      <c r="G13113">
        <v>71280</v>
      </c>
      <c r="H13113">
        <v>76200</v>
      </c>
      <c r="I13113">
        <v>81120</v>
      </c>
      <c r="J13113">
        <v>86040</v>
      </c>
      <c r="K13113" t="s">
        <v>3110</v>
      </c>
      <c r="L13113">
        <v>5</v>
      </c>
      <c r="M13113">
        <v>60</v>
      </c>
      <c r="N13113" t="s">
        <v>780</v>
      </c>
    </row>
    <row r="13114" spans="1:14" x14ac:dyDescent="0.2">
      <c r="A13114" t="s">
        <v>18873</v>
      </c>
      <c r="B13114">
        <v>51900</v>
      </c>
      <c r="C13114">
        <v>59280</v>
      </c>
      <c r="D13114">
        <v>66720</v>
      </c>
      <c r="E13114">
        <v>74100</v>
      </c>
      <c r="F13114">
        <v>80040</v>
      </c>
      <c r="G13114">
        <v>85980</v>
      </c>
      <c r="H13114">
        <v>91920</v>
      </c>
      <c r="I13114">
        <v>97860</v>
      </c>
      <c r="J13114">
        <v>103740</v>
      </c>
      <c r="K13114" t="s">
        <v>3110</v>
      </c>
      <c r="L13114">
        <v>5</v>
      </c>
      <c r="M13114">
        <v>60</v>
      </c>
      <c r="N13114" t="s">
        <v>781</v>
      </c>
    </row>
    <row r="13115" spans="1:14" x14ac:dyDescent="0.2">
      <c r="A13115" t="s">
        <v>18874</v>
      </c>
      <c r="B13115">
        <v>51900</v>
      </c>
      <c r="C13115">
        <v>59280</v>
      </c>
      <c r="D13115">
        <v>66720</v>
      </c>
      <c r="E13115">
        <v>74100</v>
      </c>
      <c r="F13115">
        <v>80040</v>
      </c>
      <c r="G13115">
        <v>85980</v>
      </c>
      <c r="H13115">
        <v>91920</v>
      </c>
      <c r="I13115">
        <v>97860</v>
      </c>
      <c r="J13115">
        <v>103740</v>
      </c>
      <c r="K13115" t="s">
        <v>3110</v>
      </c>
      <c r="L13115">
        <v>5</v>
      </c>
      <c r="M13115">
        <v>60</v>
      </c>
      <c r="N13115" t="s">
        <v>782</v>
      </c>
    </row>
    <row r="13116" spans="1:14" x14ac:dyDescent="0.2">
      <c r="A13116" t="s">
        <v>18875</v>
      </c>
      <c r="B13116">
        <v>51900</v>
      </c>
      <c r="C13116">
        <v>59280</v>
      </c>
      <c r="D13116">
        <v>66720</v>
      </c>
      <c r="E13116">
        <v>74100</v>
      </c>
      <c r="F13116">
        <v>80040</v>
      </c>
      <c r="G13116">
        <v>85980</v>
      </c>
      <c r="H13116">
        <v>91920</v>
      </c>
      <c r="I13116">
        <v>97860</v>
      </c>
      <c r="J13116">
        <v>103740</v>
      </c>
      <c r="K13116" t="s">
        <v>3110</v>
      </c>
      <c r="L13116">
        <v>5</v>
      </c>
      <c r="M13116">
        <v>60</v>
      </c>
      <c r="N13116" t="s">
        <v>783</v>
      </c>
    </row>
    <row r="13117" spans="1:14" x14ac:dyDescent="0.2">
      <c r="A13117" t="s">
        <v>18876</v>
      </c>
      <c r="B13117">
        <v>43020</v>
      </c>
      <c r="C13117">
        <v>49200</v>
      </c>
      <c r="D13117">
        <v>55320</v>
      </c>
      <c r="E13117">
        <v>61440</v>
      </c>
      <c r="F13117">
        <v>66360</v>
      </c>
      <c r="G13117">
        <v>71280</v>
      </c>
      <c r="H13117">
        <v>76200</v>
      </c>
      <c r="I13117">
        <v>81120</v>
      </c>
      <c r="J13117">
        <v>86040</v>
      </c>
      <c r="K13117" t="s">
        <v>3110</v>
      </c>
      <c r="L13117">
        <v>5</v>
      </c>
      <c r="M13117">
        <v>60</v>
      </c>
      <c r="N13117" t="s">
        <v>784</v>
      </c>
    </row>
    <row r="13118" spans="1:14" x14ac:dyDescent="0.2">
      <c r="A13118" t="s">
        <v>18877</v>
      </c>
      <c r="B13118">
        <v>43020</v>
      </c>
      <c r="C13118">
        <v>49200</v>
      </c>
      <c r="D13118">
        <v>55320</v>
      </c>
      <c r="E13118">
        <v>61440</v>
      </c>
      <c r="F13118">
        <v>66360</v>
      </c>
      <c r="G13118">
        <v>71280</v>
      </c>
      <c r="H13118">
        <v>76200</v>
      </c>
      <c r="I13118">
        <v>81120</v>
      </c>
      <c r="J13118">
        <v>86040</v>
      </c>
      <c r="K13118" t="s">
        <v>3110</v>
      </c>
      <c r="L13118">
        <v>7</v>
      </c>
      <c r="M13118">
        <v>60</v>
      </c>
      <c r="N13118" t="s">
        <v>785</v>
      </c>
    </row>
    <row r="13119" spans="1:14" x14ac:dyDescent="0.2">
      <c r="A13119" t="s">
        <v>18878</v>
      </c>
      <c r="B13119">
        <v>43020</v>
      </c>
      <c r="C13119">
        <v>49200</v>
      </c>
      <c r="D13119">
        <v>55320</v>
      </c>
      <c r="E13119">
        <v>61440</v>
      </c>
      <c r="F13119">
        <v>66360</v>
      </c>
      <c r="G13119">
        <v>71280</v>
      </c>
      <c r="H13119">
        <v>76200</v>
      </c>
      <c r="I13119">
        <v>81120</v>
      </c>
      <c r="J13119">
        <v>86040</v>
      </c>
      <c r="K13119" t="s">
        <v>3110</v>
      </c>
      <c r="L13119">
        <v>7</v>
      </c>
      <c r="M13119">
        <v>60</v>
      </c>
      <c r="N13119" t="s">
        <v>786</v>
      </c>
    </row>
    <row r="13120" spans="1:14" x14ac:dyDescent="0.2">
      <c r="A13120" t="s">
        <v>18879</v>
      </c>
      <c r="B13120">
        <v>43020</v>
      </c>
      <c r="C13120">
        <v>49200</v>
      </c>
      <c r="D13120">
        <v>55320</v>
      </c>
      <c r="E13120">
        <v>61440</v>
      </c>
      <c r="F13120">
        <v>66360</v>
      </c>
      <c r="G13120">
        <v>71280</v>
      </c>
      <c r="H13120">
        <v>76200</v>
      </c>
      <c r="I13120">
        <v>81120</v>
      </c>
      <c r="J13120">
        <v>86040</v>
      </c>
      <c r="K13120" t="s">
        <v>3110</v>
      </c>
      <c r="L13120">
        <v>7</v>
      </c>
      <c r="M13120">
        <v>60</v>
      </c>
      <c r="N13120" t="s">
        <v>787</v>
      </c>
    </row>
    <row r="13121" spans="1:14" x14ac:dyDescent="0.2">
      <c r="A13121" t="s">
        <v>18880</v>
      </c>
      <c r="B13121">
        <v>43020</v>
      </c>
      <c r="C13121">
        <v>49200</v>
      </c>
      <c r="D13121">
        <v>55320</v>
      </c>
      <c r="E13121">
        <v>61440</v>
      </c>
      <c r="F13121">
        <v>66360</v>
      </c>
      <c r="G13121">
        <v>71280</v>
      </c>
      <c r="H13121">
        <v>76200</v>
      </c>
      <c r="I13121">
        <v>81120</v>
      </c>
      <c r="J13121">
        <v>86040</v>
      </c>
      <c r="K13121" t="s">
        <v>3110</v>
      </c>
      <c r="L13121">
        <v>7</v>
      </c>
      <c r="M13121">
        <v>60</v>
      </c>
      <c r="N13121" t="s">
        <v>788</v>
      </c>
    </row>
    <row r="13122" spans="1:14" x14ac:dyDescent="0.2">
      <c r="A13122" t="s">
        <v>18881</v>
      </c>
      <c r="B13122">
        <v>43020</v>
      </c>
      <c r="C13122">
        <v>49200</v>
      </c>
      <c r="D13122">
        <v>55320</v>
      </c>
      <c r="E13122">
        <v>61440</v>
      </c>
      <c r="F13122">
        <v>66360</v>
      </c>
      <c r="G13122">
        <v>71280</v>
      </c>
      <c r="H13122">
        <v>76200</v>
      </c>
      <c r="I13122">
        <v>81120</v>
      </c>
      <c r="J13122">
        <v>86040</v>
      </c>
      <c r="K13122" t="s">
        <v>3110</v>
      </c>
      <c r="L13122">
        <v>7</v>
      </c>
      <c r="M13122">
        <v>60</v>
      </c>
      <c r="N13122" t="s">
        <v>789</v>
      </c>
    </row>
    <row r="13123" spans="1:14" x14ac:dyDescent="0.2">
      <c r="A13123" t="s">
        <v>18882</v>
      </c>
      <c r="B13123">
        <v>43020</v>
      </c>
      <c r="C13123">
        <v>49200</v>
      </c>
      <c r="D13123">
        <v>55320</v>
      </c>
      <c r="E13123">
        <v>61440</v>
      </c>
      <c r="F13123">
        <v>66360</v>
      </c>
      <c r="G13123">
        <v>71280</v>
      </c>
      <c r="H13123">
        <v>76200</v>
      </c>
      <c r="I13123">
        <v>81120</v>
      </c>
      <c r="J13123">
        <v>86040</v>
      </c>
      <c r="K13123" t="s">
        <v>3110</v>
      </c>
      <c r="L13123">
        <v>7</v>
      </c>
      <c r="M13123">
        <v>60</v>
      </c>
      <c r="N13123" t="s">
        <v>790</v>
      </c>
    </row>
    <row r="13124" spans="1:14" x14ac:dyDescent="0.2">
      <c r="A13124" t="s">
        <v>18883</v>
      </c>
      <c r="B13124">
        <v>43020</v>
      </c>
      <c r="C13124">
        <v>49200</v>
      </c>
      <c r="D13124">
        <v>55320</v>
      </c>
      <c r="E13124">
        <v>61440</v>
      </c>
      <c r="F13124">
        <v>66360</v>
      </c>
      <c r="G13124">
        <v>71280</v>
      </c>
      <c r="H13124">
        <v>76200</v>
      </c>
      <c r="I13124">
        <v>81120</v>
      </c>
      <c r="J13124">
        <v>86040</v>
      </c>
      <c r="K13124" t="s">
        <v>3110</v>
      </c>
      <c r="L13124">
        <v>7</v>
      </c>
      <c r="M13124">
        <v>60</v>
      </c>
      <c r="N13124" t="s">
        <v>791</v>
      </c>
    </row>
    <row r="13125" spans="1:14" x14ac:dyDescent="0.2">
      <c r="A13125" t="s">
        <v>18884</v>
      </c>
      <c r="B13125">
        <v>43020</v>
      </c>
      <c r="C13125">
        <v>49200</v>
      </c>
      <c r="D13125">
        <v>55320</v>
      </c>
      <c r="E13125">
        <v>61440</v>
      </c>
      <c r="F13125">
        <v>66360</v>
      </c>
      <c r="G13125">
        <v>71280</v>
      </c>
      <c r="H13125">
        <v>76200</v>
      </c>
      <c r="I13125">
        <v>81120</v>
      </c>
      <c r="J13125">
        <v>86040</v>
      </c>
      <c r="K13125" t="s">
        <v>3110</v>
      </c>
      <c r="L13125">
        <v>7</v>
      </c>
      <c r="M13125">
        <v>60</v>
      </c>
      <c r="N13125" t="s">
        <v>792</v>
      </c>
    </row>
    <row r="13126" spans="1:14" x14ac:dyDescent="0.2">
      <c r="A13126" t="s">
        <v>18885</v>
      </c>
      <c r="B13126">
        <v>43020</v>
      </c>
      <c r="C13126">
        <v>49200</v>
      </c>
      <c r="D13126">
        <v>55320</v>
      </c>
      <c r="E13126">
        <v>61440</v>
      </c>
      <c r="F13126">
        <v>66360</v>
      </c>
      <c r="G13126">
        <v>71280</v>
      </c>
      <c r="H13126">
        <v>76200</v>
      </c>
      <c r="I13126">
        <v>81120</v>
      </c>
      <c r="J13126">
        <v>86040</v>
      </c>
      <c r="K13126" t="s">
        <v>3110</v>
      </c>
      <c r="L13126">
        <v>7</v>
      </c>
      <c r="M13126">
        <v>60</v>
      </c>
      <c r="N13126" t="s">
        <v>793</v>
      </c>
    </row>
    <row r="13127" spans="1:14" x14ac:dyDescent="0.2">
      <c r="A13127" t="s">
        <v>18886</v>
      </c>
      <c r="B13127">
        <v>43020</v>
      </c>
      <c r="C13127">
        <v>49200</v>
      </c>
      <c r="D13127">
        <v>55320</v>
      </c>
      <c r="E13127">
        <v>61440</v>
      </c>
      <c r="F13127">
        <v>66360</v>
      </c>
      <c r="G13127">
        <v>71280</v>
      </c>
      <c r="H13127">
        <v>76200</v>
      </c>
      <c r="I13127">
        <v>81120</v>
      </c>
      <c r="J13127">
        <v>86040</v>
      </c>
      <c r="K13127" t="s">
        <v>3110</v>
      </c>
      <c r="L13127">
        <v>7</v>
      </c>
      <c r="M13127">
        <v>60</v>
      </c>
      <c r="N13127" t="s">
        <v>794</v>
      </c>
    </row>
    <row r="13128" spans="1:14" x14ac:dyDescent="0.2">
      <c r="A13128" t="s">
        <v>18887</v>
      </c>
      <c r="B13128">
        <v>43020</v>
      </c>
      <c r="C13128">
        <v>49200</v>
      </c>
      <c r="D13128">
        <v>55320</v>
      </c>
      <c r="E13128">
        <v>61440</v>
      </c>
      <c r="F13128">
        <v>66360</v>
      </c>
      <c r="G13128">
        <v>71280</v>
      </c>
      <c r="H13128">
        <v>76200</v>
      </c>
      <c r="I13128">
        <v>81120</v>
      </c>
      <c r="J13128">
        <v>86040</v>
      </c>
      <c r="K13128" t="s">
        <v>3110</v>
      </c>
      <c r="L13128">
        <v>7</v>
      </c>
      <c r="M13128">
        <v>60</v>
      </c>
      <c r="N13128" t="s">
        <v>795</v>
      </c>
    </row>
    <row r="13129" spans="1:14" x14ac:dyDescent="0.2">
      <c r="A13129" t="s">
        <v>18888</v>
      </c>
      <c r="B13129">
        <v>43020</v>
      </c>
      <c r="C13129">
        <v>49200</v>
      </c>
      <c r="D13129">
        <v>55320</v>
      </c>
      <c r="E13129">
        <v>61440</v>
      </c>
      <c r="F13129">
        <v>66360</v>
      </c>
      <c r="G13129">
        <v>71280</v>
      </c>
      <c r="H13129">
        <v>76200</v>
      </c>
      <c r="I13129">
        <v>81120</v>
      </c>
      <c r="J13129">
        <v>86040</v>
      </c>
      <c r="K13129" t="s">
        <v>3110</v>
      </c>
      <c r="L13129">
        <v>7</v>
      </c>
      <c r="M13129">
        <v>60</v>
      </c>
      <c r="N13129" t="s">
        <v>796</v>
      </c>
    </row>
    <row r="13130" spans="1:14" x14ac:dyDescent="0.2">
      <c r="A13130" t="s">
        <v>18889</v>
      </c>
      <c r="B13130">
        <v>43020</v>
      </c>
      <c r="C13130">
        <v>49200</v>
      </c>
      <c r="D13130">
        <v>55320</v>
      </c>
      <c r="E13130">
        <v>61440</v>
      </c>
      <c r="F13130">
        <v>66360</v>
      </c>
      <c r="G13130">
        <v>71280</v>
      </c>
      <c r="H13130">
        <v>76200</v>
      </c>
      <c r="I13130">
        <v>81120</v>
      </c>
      <c r="J13130">
        <v>86040</v>
      </c>
      <c r="K13130" t="s">
        <v>3110</v>
      </c>
      <c r="L13130">
        <v>7</v>
      </c>
      <c r="M13130">
        <v>60</v>
      </c>
      <c r="N13130" t="s">
        <v>797</v>
      </c>
    </row>
    <row r="13131" spans="1:14" x14ac:dyDescent="0.2">
      <c r="A13131" t="s">
        <v>18890</v>
      </c>
      <c r="B13131">
        <v>43020</v>
      </c>
      <c r="C13131">
        <v>49200</v>
      </c>
      <c r="D13131">
        <v>55320</v>
      </c>
      <c r="E13131">
        <v>61440</v>
      </c>
      <c r="F13131">
        <v>66360</v>
      </c>
      <c r="G13131">
        <v>71280</v>
      </c>
      <c r="H13131">
        <v>76200</v>
      </c>
      <c r="I13131">
        <v>81120</v>
      </c>
      <c r="J13131">
        <v>86040</v>
      </c>
      <c r="K13131" t="s">
        <v>3110</v>
      </c>
      <c r="L13131">
        <v>7</v>
      </c>
      <c r="M13131">
        <v>60</v>
      </c>
      <c r="N13131" t="s">
        <v>798</v>
      </c>
    </row>
    <row r="13132" spans="1:14" x14ac:dyDescent="0.2">
      <c r="A13132" t="s">
        <v>18891</v>
      </c>
      <c r="B13132">
        <v>43020</v>
      </c>
      <c r="C13132">
        <v>49200</v>
      </c>
      <c r="D13132">
        <v>55320</v>
      </c>
      <c r="E13132">
        <v>61440</v>
      </c>
      <c r="F13132">
        <v>66360</v>
      </c>
      <c r="G13132">
        <v>71280</v>
      </c>
      <c r="H13132">
        <v>76200</v>
      </c>
      <c r="I13132">
        <v>81120</v>
      </c>
      <c r="J13132">
        <v>86040</v>
      </c>
      <c r="K13132" t="s">
        <v>3110</v>
      </c>
      <c r="L13132">
        <v>7</v>
      </c>
      <c r="M13132">
        <v>60</v>
      </c>
      <c r="N13132" t="s">
        <v>799</v>
      </c>
    </row>
    <row r="13133" spans="1:14" x14ac:dyDescent="0.2">
      <c r="A13133" t="s">
        <v>18892</v>
      </c>
      <c r="B13133">
        <v>43020</v>
      </c>
      <c r="C13133">
        <v>49200</v>
      </c>
      <c r="D13133">
        <v>55320</v>
      </c>
      <c r="E13133">
        <v>61440</v>
      </c>
      <c r="F13133">
        <v>66360</v>
      </c>
      <c r="G13133">
        <v>71280</v>
      </c>
      <c r="H13133">
        <v>76200</v>
      </c>
      <c r="I13133">
        <v>81120</v>
      </c>
      <c r="J13133">
        <v>86040</v>
      </c>
      <c r="K13133" t="s">
        <v>3110</v>
      </c>
      <c r="L13133">
        <v>7</v>
      </c>
      <c r="M13133">
        <v>60</v>
      </c>
      <c r="N13133" t="s">
        <v>800</v>
      </c>
    </row>
    <row r="13134" spans="1:14" x14ac:dyDescent="0.2">
      <c r="A13134" t="s">
        <v>18893</v>
      </c>
      <c r="B13134">
        <v>43020</v>
      </c>
      <c r="C13134">
        <v>49200</v>
      </c>
      <c r="D13134">
        <v>55320</v>
      </c>
      <c r="E13134">
        <v>61440</v>
      </c>
      <c r="F13134">
        <v>66360</v>
      </c>
      <c r="G13134">
        <v>71280</v>
      </c>
      <c r="H13134">
        <v>76200</v>
      </c>
      <c r="I13134">
        <v>81120</v>
      </c>
      <c r="J13134">
        <v>86040</v>
      </c>
      <c r="K13134" t="s">
        <v>3110</v>
      </c>
      <c r="L13134">
        <v>9</v>
      </c>
      <c r="M13134">
        <v>60</v>
      </c>
      <c r="N13134" t="s">
        <v>801</v>
      </c>
    </row>
    <row r="13135" spans="1:14" x14ac:dyDescent="0.2">
      <c r="A13135" t="s">
        <v>18894</v>
      </c>
      <c r="B13135">
        <v>43020</v>
      </c>
      <c r="C13135">
        <v>49200</v>
      </c>
      <c r="D13135">
        <v>55320</v>
      </c>
      <c r="E13135">
        <v>61440</v>
      </c>
      <c r="F13135">
        <v>66360</v>
      </c>
      <c r="G13135">
        <v>71280</v>
      </c>
      <c r="H13135">
        <v>76200</v>
      </c>
      <c r="I13135">
        <v>81120</v>
      </c>
      <c r="J13135">
        <v>86040</v>
      </c>
      <c r="K13135" t="s">
        <v>3110</v>
      </c>
      <c r="L13135">
        <v>9</v>
      </c>
      <c r="M13135">
        <v>60</v>
      </c>
      <c r="N13135" t="s">
        <v>802</v>
      </c>
    </row>
    <row r="13136" spans="1:14" x14ac:dyDescent="0.2">
      <c r="A13136" t="s">
        <v>18895</v>
      </c>
      <c r="B13136">
        <v>46680</v>
      </c>
      <c r="C13136">
        <v>53340</v>
      </c>
      <c r="D13136">
        <v>60000</v>
      </c>
      <c r="E13136">
        <v>66660</v>
      </c>
      <c r="F13136">
        <v>72000</v>
      </c>
      <c r="G13136">
        <v>77340</v>
      </c>
      <c r="H13136">
        <v>82680</v>
      </c>
      <c r="I13136">
        <v>88020</v>
      </c>
      <c r="J13136">
        <v>93360</v>
      </c>
      <c r="K13136" t="s">
        <v>3110</v>
      </c>
      <c r="L13136">
        <v>9</v>
      </c>
      <c r="M13136">
        <v>60</v>
      </c>
      <c r="N13136" t="s">
        <v>803</v>
      </c>
    </row>
    <row r="13137" spans="1:14" x14ac:dyDescent="0.2">
      <c r="A13137" t="s">
        <v>18896</v>
      </c>
      <c r="B13137">
        <v>43020</v>
      </c>
      <c r="C13137">
        <v>49200</v>
      </c>
      <c r="D13137">
        <v>55320</v>
      </c>
      <c r="E13137">
        <v>61440</v>
      </c>
      <c r="F13137">
        <v>66360</v>
      </c>
      <c r="G13137">
        <v>71280</v>
      </c>
      <c r="H13137">
        <v>76200</v>
      </c>
      <c r="I13137">
        <v>81120</v>
      </c>
      <c r="J13137">
        <v>86040</v>
      </c>
      <c r="K13137" t="s">
        <v>3110</v>
      </c>
      <c r="L13137">
        <v>9</v>
      </c>
      <c r="M13137">
        <v>60</v>
      </c>
      <c r="N13137" t="s">
        <v>804</v>
      </c>
    </row>
    <row r="13138" spans="1:14" x14ac:dyDescent="0.2">
      <c r="A13138" t="s">
        <v>18897</v>
      </c>
      <c r="B13138">
        <v>46680</v>
      </c>
      <c r="C13138">
        <v>53340</v>
      </c>
      <c r="D13138">
        <v>60000</v>
      </c>
      <c r="E13138">
        <v>66660</v>
      </c>
      <c r="F13138">
        <v>72000</v>
      </c>
      <c r="G13138">
        <v>77340</v>
      </c>
      <c r="H13138">
        <v>82680</v>
      </c>
      <c r="I13138">
        <v>88020</v>
      </c>
      <c r="J13138">
        <v>93360</v>
      </c>
      <c r="K13138" t="s">
        <v>3110</v>
      </c>
      <c r="L13138">
        <v>9</v>
      </c>
      <c r="M13138">
        <v>60</v>
      </c>
      <c r="N13138" t="s">
        <v>805</v>
      </c>
    </row>
    <row r="13139" spans="1:14" x14ac:dyDescent="0.2">
      <c r="A13139" t="s">
        <v>18898</v>
      </c>
      <c r="B13139">
        <v>43020</v>
      </c>
      <c r="C13139">
        <v>49200</v>
      </c>
      <c r="D13139">
        <v>55320</v>
      </c>
      <c r="E13139">
        <v>61440</v>
      </c>
      <c r="F13139">
        <v>66360</v>
      </c>
      <c r="G13139">
        <v>71280</v>
      </c>
      <c r="H13139">
        <v>76200</v>
      </c>
      <c r="I13139">
        <v>81120</v>
      </c>
      <c r="J13139">
        <v>86040</v>
      </c>
      <c r="K13139" t="s">
        <v>3110</v>
      </c>
      <c r="L13139">
        <v>9</v>
      </c>
      <c r="M13139">
        <v>60</v>
      </c>
      <c r="N13139" t="s">
        <v>806</v>
      </c>
    </row>
    <row r="13140" spans="1:14" x14ac:dyDescent="0.2">
      <c r="A13140" t="s">
        <v>18899</v>
      </c>
      <c r="B13140">
        <v>43020</v>
      </c>
      <c r="C13140">
        <v>49200</v>
      </c>
      <c r="D13140">
        <v>55320</v>
      </c>
      <c r="E13140">
        <v>61440</v>
      </c>
      <c r="F13140">
        <v>66360</v>
      </c>
      <c r="G13140">
        <v>71280</v>
      </c>
      <c r="H13140">
        <v>76200</v>
      </c>
      <c r="I13140">
        <v>81120</v>
      </c>
      <c r="J13140">
        <v>86040</v>
      </c>
      <c r="K13140" t="s">
        <v>3110</v>
      </c>
      <c r="L13140">
        <v>9</v>
      </c>
      <c r="M13140">
        <v>60</v>
      </c>
      <c r="N13140" t="s">
        <v>807</v>
      </c>
    </row>
    <row r="13141" spans="1:14" x14ac:dyDescent="0.2">
      <c r="A13141" t="s">
        <v>18900</v>
      </c>
      <c r="B13141">
        <v>43020</v>
      </c>
      <c r="C13141">
        <v>49200</v>
      </c>
      <c r="D13141">
        <v>55320</v>
      </c>
      <c r="E13141">
        <v>61440</v>
      </c>
      <c r="F13141">
        <v>66360</v>
      </c>
      <c r="G13141">
        <v>71280</v>
      </c>
      <c r="H13141">
        <v>76200</v>
      </c>
      <c r="I13141">
        <v>81120</v>
      </c>
      <c r="J13141">
        <v>86040</v>
      </c>
      <c r="K13141" t="s">
        <v>3110</v>
      </c>
      <c r="L13141">
        <v>9</v>
      </c>
      <c r="M13141">
        <v>60</v>
      </c>
      <c r="N13141" t="s">
        <v>808</v>
      </c>
    </row>
    <row r="13142" spans="1:14" x14ac:dyDescent="0.2">
      <c r="A13142" t="s">
        <v>18901</v>
      </c>
      <c r="B13142">
        <v>46680</v>
      </c>
      <c r="C13142">
        <v>53340</v>
      </c>
      <c r="D13142">
        <v>60000</v>
      </c>
      <c r="E13142">
        <v>66660</v>
      </c>
      <c r="F13142">
        <v>72000</v>
      </c>
      <c r="G13142">
        <v>77340</v>
      </c>
      <c r="H13142">
        <v>82680</v>
      </c>
      <c r="I13142">
        <v>88020</v>
      </c>
      <c r="J13142">
        <v>93360</v>
      </c>
      <c r="K13142" t="s">
        <v>3110</v>
      </c>
      <c r="L13142">
        <v>9</v>
      </c>
      <c r="M13142">
        <v>60</v>
      </c>
      <c r="N13142" t="s">
        <v>809</v>
      </c>
    </row>
    <row r="13143" spans="1:14" x14ac:dyDescent="0.2">
      <c r="A13143" t="s">
        <v>18902</v>
      </c>
      <c r="B13143">
        <v>26160</v>
      </c>
      <c r="C13143">
        <v>29880</v>
      </c>
      <c r="D13143">
        <v>33600</v>
      </c>
      <c r="E13143">
        <v>37320</v>
      </c>
      <c r="F13143">
        <v>40320</v>
      </c>
      <c r="G13143">
        <v>43320</v>
      </c>
      <c r="H13143">
        <v>46320</v>
      </c>
      <c r="I13143">
        <v>49320</v>
      </c>
      <c r="J13143">
        <v>52260</v>
      </c>
      <c r="K13143" t="s">
        <v>3111</v>
      </c>
      <c r="L13143">
        <v>1</v>
      </c>
      <c r="M13143">
        <v>60</v>
      </c>
      <c r="N13143" t="s">
        <v>2054</v>
      </c>
    </row>
    <row r="13144" spans="1:14" x14ac:dyDescent="0.2">
      <c r="A13144" t="s">
        <v>18903</v>
      </c>
      <c r="B13144">
        <v>32760</v>
      </c>
      <c r="C13144">
        <v>37440</v>
      </c>
      <c r="D13144">
        <v>42120</v>
      </c>
      <c r="E13144">
        <v>46800</v>
      </c>
      <c r="F13144">
        <v>50580</v>
      </c>
      <c r="G13144">
        <v>54300</v>
      </c>
      <c r="H13144">
        <v>58080</v>
      </c>
      <c r="I13144">
        <v>61800</v>
      </c>
      <c r="J13144">
        <v>65520</v>
      </c>
      <c r="K13144" t="s">
        <v>3111</v>
      </c>
      <c r="L13144">
        <v>3</v>
      </c>
      <c r="M13144">
        <v>60</v>
      </c>
      <c r="N13144" t="s">
        <v>2055</v>
      </c>
    </row>
    <row r="13145" spans="1:14" x14ac:dyDescent="0.2">
      <c r="A13145" t="s">
        <v>18904</v>
      </c>
      <c r="B13145">
        <v>26160</v>
      </c>
      <c r="C13145">
        <v>29880</v>
      </c>
      <c r="D13145">
        <v>33600</v>
      </c>
      <c r="E13145">
        <v>37320</v>
      </c>
      <c r="F13145">
        <v>40320</v>
      </c>
      <c r="G13145">
        <v>43320</v>
      </c>
      <c r="H13145">
        <v>46320</v>
      </c>
      <c r="I13145">
        <v>49320</v>
      </c>
      <c r="J13145">
        <v>52260</v>
      </c>
      <c r="K13145" t="s">
        <v>3111</v>
      </c>
      <c r="L13145">
        <v>5</v>
      </c>
      <c r="M13145">
        <v>60</v>
      </c>
      <c r="N13145" t="s">
        <v>2056</v>
      </c>
    </row>
    <row r="13146" spans="1:14" x14ac:dyDescent="0.2">
      <c r="A13146" t="s">
        <v>18905</v>
      </c>
      <c r="B13146">
        <v>31620</v>
      </c>
      <c r="C13146">
        <v>36120</v>
      </c>
      <c r="D13146">
        <v>40620</v>
      </c>
      <c r="E13146">
        <v>45120</v>
      </c>
      <c r="F13146">
        <v>48780</v>
      </c>
      <c r="G13146">
        <v>52380</v>
      </c>
      <c r="H13146">
        <v>55980</v>
      </c>
      <c r="I13146">
        <v>59580</v>
      </c>
      <c r="J13146">
        <v>63180</v>
      </c>
      <c r="K13146" t="s">
        <v>3111</v>
      </c>
      <c r="L13146">
        <v>7</v>
      </c>
      <c r="M13146">
        <v>60</v>
      </c>
      <c r="N13146" t="s">
        <v>4181</v>
      </c>
    </row>
    <row r="13147" spans="1:14" x14ac:dyDescent="0.2">
      <c r="A13147" t="s">
        <v>18906</v>
      </c>
      <c r="B13147">
        <v>26160</v>
      </c>
      <c r="C13147">
        <v>29880</v>
      </c>
      <c r="D13147">
        <v>33600</v>
      </c>
      <c r="E13147">
        <v>37320</v>
      </c>
      <c r="F13147">
        <v>40320</v>
      </c>
      <c r="G13147">
        <v>43320</v>
      </c>
      <c r="H13147">
        <v>46320</v>
      </c>
      <c r="I13147">
        <v>49320</v>
      </c>
      <c r="J13147">
        <v>52260</v>
      </c>
      <c r="K13147" t="s">
        <v>3111</v>
      </c>
      <c r="L13147">
        <v>9</v>
      </c>
      <c r="M13147">
        <v>60</v>
      </c>
      <c r="N13147" t="s">
        <v>2057</v>
      </c>
    </row>
    <row r="13148" spans="1:14" x14ac:dyDescent="0.2">
      <c r="A13148" t="s">
        <v>18907</v>
      </c>
      <c r="B13148">
        <v>26160</v>
      </c>
      <c r="C13148">
        <v>29880</v>
      </c>
      <c r="D13148">
        <v>33600</v>
      </c>
      <c r="E13148">
        <v>37320</v>
      </c>
      <c r="F13148">
        <v>40320</v>
      </c>
      <c r="G13148">
        <v>43320</v>
      </c>
      <c r="H13148">
        <v>46320</v>
      </c>
      <c r="I13148">
        <v>49320</v>
      </c>
      <c r="J13148">
        <v>52260</v>
      </c>
      <c r="K13148" t="s">
        <v>3111</v>
      </c>
      <c r="L13148">
        <v>11</v>
      </c>
      <c r="M13148">
        <v>60</v>
      </c>
      <c r="N13148" t="s">
        <v>2058</v>
      </c>
    </row>
    <row r="13149" spans="1:14" x14ac:dyDescent="0.2">
      <c r="A13149" t="s">
        <v>18908</v>
      </c>
      <c r="B13149">
        <v>38580</v>
      </c>
      <c r="C13149">
        <v>44100</v>
      </c>
      <c r="D13149">
        <v>49620</v>
      </c>
      <c r="E13149">
        <v>55080</v>
      </c>
      <c r="F13149">
        <v>59520</v>
      </c>
      <c r="G13149">
        <v>63900</v>
      </c>
      <c r="H13149">
        <v>68340</v>
      </c>
      <c r="I13149">
        <v>72720</v>
      </c>
      <c r="J13149">
        <v>77160</v>
      </c>
      <c r="K13149" t="s">
        <v>3111</v>
      </c>
      <c r="L13149">
        <v>13</v>
      </c>
      <c r="M13149">
        <v>60</v>
      </c>
      <c r="N13149" t="s">
        <v>3684</v>
      </c>
    </row>
    <row r="13150" spans="1:14" x14ac:dyDescent="0.2">
      <c r="A13150" t="s">
        <v>18909</v>
      </c>
      <c r="B13150">
        <v>40860</v>
      </c>
      <c r="C13150">
        <v>46680</v>
      </c>
      <c r="D13150">
        <v>52500</v>
      </c>
      <c r="E13150">
        <v>58320</v>
      </c>
      <c r="F13150">
        <v>63000</v>
      </c>
      <c r="G13150">
        <v>67680</v>
      </c>
      <c r="H13150">
        <v>72360</v>
      </c>
      <c r="I13150">
        <v>77040</v>
      </c>
      <c r="J13150">
        <v>81660</v>
      </c>
      <c r="K13150" t="s">
        <v>3111</v>
      </c>
      <c r="L13150">
        <v>15</v>
      </c>
      <c r="M13150">
        <v>60</v>
      </c>
      <c r="N13150" t="s">
        <v>2059</v>
      </c>
    </row>
    <row r="13151" spans="1:14" x14ac:dyDescent="0.2">
      <c r="A13151" t="s">
        <v>18910</v>
      </c>
      <c r="B13151">
        <v>35280</v>
      </c>
      <c r="C13151">
        <v>40320</v>
      </c>
      <c r="D13151">
        <v>45360</v>
      </c>
      <c r="E13151">
        <v>50340</v>
      </c>
      <c r="F13151">
        <v>54420</v>
      </c>
      <c r="G13151">
        <v>58440</v>
      </c>
      <c r="H13151">
        <v>62460</v>
      </c>
      <c r="I13151">
        <v>66480</v>
      </c>
      <c r="J13151">
        <v>70500</v>
      </c>
      <c r="K13151" t="s">
        <v>3111</v>
      </c>
      <c r="L13151">
        <v>17</v>
      </c>
      <c r="M13151">
        <v>60</v>
      </c>
      <c r="N13151" t="s">
        <v>3305</v>
      </c>
    </row>
    <row r="13152" spans="1:14" x14ac:dyDescent="0.2">
      <c r="A13152" t="s">
        <v>18911</v>
      </c>
      <c r="B13152">
        <v>40860</v>
      </c>
      <c r="C13152">
        <v>46680</v>
      </c>
      <c r="D13152">
        <v>52500</v>
      </c>
      <c r="E13152">
        <v>58320</v>
      </c>
      <c r="F13152">
        <v>63000</v>
      </c>
      <c r="G13152">
        <v>67680</v>
      </c>
      <c r="H13152">
        <v>72360</v>
      </c>
      <c r="I13152">
        <v>77040</v>
      </c>
      <c r="J13152">
        <v>81660</v>
      </c>
      <c r="K13152" t="s">
        <v>3111</v>
      </c>
      <c r="L13152">
        <v>19</v>
      </c>
      <c r="M13152">
        <v>60</v>
      </c>
      <c r="N13152" t="s">
        <v>2060</v>
      </c>
    </row>
    <row r="13153" spans="1:14" x14ac:dyDescent="0.2">
      <c r="A13153" t="s">
        <v>18912</v>
      </c>
      <c r="B13153">
        <v>26160</v>
      </c>
      <c r="C13153">
        <v>29880</v>
      </c>
      <c r="D13153">
        <v>33600</v>
      </c>
      <c r="E13153">
        <v>37320</v>
      </c>
      <c r="F13153">
        <v>40320</v>
      </c>
      <c r="G13153">
        <v>43320</v>
      </c>
      <c r="H13153">
        <v>46320</v>
      </c>
      <c r="I13153">
        <v>49320</v>
      </c>
      <c r="J13153">
        <v>52260</v>
      </c>
      <c r="K13153" t="s">
        <v>3111</v>
      </c>
      <c r="L13153">
        <v>21</v>
      </c>
      <c r="M13153">
        <v>60</v>
      </c>
      <c r="N13153" t="s">
        <v>3307</v>
      </c>
    </row>
    <row r="13154" spans="1:14" x14ac:dyDescent="0.2">
      <c r="A13154" t="s">
        <v>18913</v>
      </c>
      <c r="B13154">
        <v>27180</v>
      </c>
      <c r="C13154">
        <v>31080</v>
      </c>
      <c r="D13154">
        <v>34980</v>
      </c>
      <c r="E13154">
        <v>38820</v>
      </c>
      <c r="F13154">
        <v>41940</v>
      </c>
      <c r="G13154">
        <v>45060</v>
      </c>
      <c r="H13154">
        <v>48180</v>
      </c>
      <c r="I13154">
        <v>51300</v>
      </c>
      <c r="J13154">
        <v>54360</v>
      </c>
      <c r="K13154" t="s">
        <v>3111</v>
      </c>
      <c r="L13154">
        <v>23</v>
      </c>
      <c r="M13154">
        <v>60</v>
      </c>
      <c r="N13154" t="s">
        <v>4043</v>
      </c>
    </row>
    <row r="13155" spans="1:14" x14ac:dyDescent="0.2">
      <c r="A13155" t="s">
        <v>18914</v>
      </c>
      <c r="B13155">
        <v>26160</v>
      </c>
      <c r="C13155">
        <v>29880</v>
      </c>
      <c r="D13155">
        <v>33600</v>
      </c>
      <c r="E13155">
        <v>37320</v>
      </c>
      <c r="F13155">
        <v>40320</v>
      </c>
      <c r="G13155">
        <v>43320</v>
      </c>
      <c r="H13155">
        <v>46320</v>
      </c>
      <c r="I13155">
        <v>49320</v>
      </c>
      <c r="J13155">
        <v>52260</v>
      </c>
      <c r="K13155" t="s">
        <v>3111</v>
      </c>
      <c r="L13155">
        <v>25</v>
      </c>
      <c r="M13155">
        <v>60</v>
      </c>
      <c r="N13155" t="s">
        <v>2061</v>
      </c>
    </row>
    <row r="13156" spans="1:14" x14ac:dyDescent="0.2">
      <c r="A13156" t="s">
        <v>18915</v>
      </c>
      <c r="B13156">
        <v>26580</v>
      </c>
      <c r="C13156">
        <v>30360</v>
      </c>
      <c r="D13156">
        <v>34140</v>
      </c>
      <c r="E13156">
        <v>37920</v>
      </c>
      <c r="F13156">
        <v>40980</v>
      </c>
      <c r="G13156">
        <v>44040</v>
      </c>
      <c r="H13156">
        <v>47040</v>
      </c>
      <c r="I13156">
        <v>50100</v>
      </c>
      <c r="J13156">
        <v>53100</v>
      </c>
      <c r="K13156" t="s">
        <v>3111</v>
      </c>
      <c r="L13156">
        <v>27</v>
      </c>
      <c r="M13156">
        <v>60</v>
      </c>
      <c r="N13156" t="s">
        <v>2062</v>
      </c>
    </row>
    <row r="13157" spans="1:14" x14ac:dyDescent="0.2">
      <c r="A13157" t="s">
        <v>18916</v>
      </c>
      <c r="B13157">
        <v>26160</v>
      </c>
      <c r="C13157">
        <v>29880</v>
      </c>
      <c r="D13157">
        <v>33600</v>
      </c>
      <c r="E13157">
        <v>37320</v>
      </c>
      <c r="F13157">
        <v>40320</v>
      </c>
      <c r="G13157">
        <v>43320</v>
      </c>
      <c r="H13157">
        <v>46320</v>
      </c>
      <c r="I13157">
        <v>49320</v>
      </c>
      <c r="J13157">
        <v>52260</v>
      </c>
      <c r="K13157" t="s">
        <v>3111</v>
      </c>
      <c r="L13157">
        <v>29</v>
      </c>
      <c r="M13157">
        <v>60</v>
      </c>
      <c r="N13157" t="s">
        <v>2063</v>
      </c>
    </row>
    <row r="13158" spans="1:14" x14ac:dyDescent="0.2">
      <c r="A13158" t="s">
        <v>18917</v>
      </c>
      <c r="B13158">
        <v>26460</v>
      </c>
      <c r="C13158">
        <v>30240</v>
      </c>
      <c r="D13158">
        <v>34020</v>
      </c>
      <c r="E13158">
        <v>37800</v>
      </c>
      <c r="F13158">
        <v>40860</v>
      </c>
      <c r="G13158">
        <v>43860</v>
      </c>
      <c r="H13158">
        <v>46920</v>
      </c>
      <c r="I13158">
        <v>49920</v>
      </c>
      <c r="J13158">
        <v>52920</v>
      </c>
      <c r="K13158" t="s">
        <v>3111</v>
      </c>
      <c r="L13158">
        <v>31</v>
      </c>
      <c r="M13158">
        <v>60</v>
      </c>
      <c r="N13158" t="s">
        <v>2064</v>
      </c>
    </row>
    <row r="13159" spans="1:14" x14ac:dyDescent="0.2">
      <c r="A13159" t="s">
        <v>18918</v>
      </c>
      <c r="B13159">
        <v>26160</v>
      </c>
      <c r="C13159">
        <v>29880</v>
      </c>
      <c r="D13159">
        <v>33600</v>
      </c>
      <c r="E13159">
        <v>37320</v>
      </c>
      <c r="F13159">
        <v>40320</v>
      </c>
      <c r="G13159">
        <v>43320</v>
      </c>
      <c r="H13159">
        <v>46320</v>
      </c>
      <c r="I13159">
        <v>49320</v>
      </c>
      <c r="J13159">
        <v>52260</v>
      </c>
      <c r="K13159" t="s">
        <v>3111</v>
      </c>
      <c r="L13159">
        <v>33</v>
      </c>
      <c r="M13159">
        <v>60</v>
      </c>
      <c r="N13159" t="s">
        <v>2065</v>
      </c>
    </row>
    <row r="13160" spans="1:14" x14ac:dyDescent="0.2">
      <c r="A13160" t="s">
        <v>18919</v>
      </c>
      <c r="B13160">
        <v>40860</v>
      </c>
      <c r="C13160">
        <v>46680</v>
      </c>
      <c r="D13160">
        <v>52500</v>
      </c>
      <c r="E13160">
        <v>58320</v>
      </c>
      <c r="F13160">
        <v>63000</v>
      </c>
      <c r="G13160">
        <v>67680</v>
      </c>
      <c r="H13160">
        <v>72360</v>
      </c>
      <c r="I13160">
        <v>77040</v>
      </c>
      <c r="J13160">
        <v>81660</v>
      </c>
      <c r="K13160" t="s">
        <v>3111</v>
      </c>
      <c r="L13160">
        <v>35</v>
      </c>
      <c r="M13160">
        <v>60</v>
      </c>
      <c r="N13160" t="s">
        <v>2358</v>
      </c>
    </row>
    <row r="13161" spans="1:14" x14ac:dyDescent="0.2">
      <c r="A13161" t="s">
        <v>18920</v>
      </c>
      <c r="B13161">
        <v>32760</v>
      </c>
      <c r="C13161">
        <v>37440</v>
      </c>
      <c r="D13161">
        <v>42120</v>
      </c>
      <c r="E13161">
        <v>46800</v>
      </c>
      <c r="F13161">
        <v>50580</v>
      </c>
      <c r="G13161">
        <v>54300</v>
      </c>
      <c r="H13161">
        <v>58080</v>
      </c>
      <c r="I13161">
        <v>61800</v>
      </c>
      <c r="J13161">
        <v>65520</v>
      </c>
      <c r="K13161" t="s">
        <v>3111</v>
      </c>
      <c r="L13161">
        <v>37</v>
      </c>
      <c r="M13161">
        <v>60</v>
      </c>
      <c r="N13161" t="s">
        <v>2066</v>
      </c>
    </row>
    <row r="13162" spans="1:14" x14ac:dyDescent="0.2">
      <c r="A13162" t="s">
        <v>18921</v>
      </c>
      <c r="B13162">
        <v>35280</v>
      </c>
      <c r="C13162">
        <v>40320</v>
      </c>
      <c r="D13162">
        <v>45360</v>
      </c>
      <c r="E13162">
        <v>50340</v>
      </c>
      <c r="F13162">
        <v>54420</v>
      </c>
      <c r="G13162">
        <v>58440</v>
      </c>
      <c r="H13162">
        <v>62460</v>
      </c>
      <c r="I13162">
        <v>66480</v>
      </c>
      <c r="J13162">
        <v>70500</v>
      </c>
      <c r="K13162" t="s">
        <v>3111</v>
      </c>
      <c r="L13162">
        <v>39</v>
      </c>
      <c r="M13162">
        <v>60</v>
      </c>
      <c r="N13162" t="s">
        <v>2511</v>
      </c>
    </row>
    <row r="13163" spans="1:14" x14ac:dyDescent="0.2">
      <c r="A13163" t="s">
        <v>18922</v>
      </c>
      <c r="B13163">
        <v>29580</v>
      </c>
      <c r="C13163">
        <v>33780</v>
      </c>
      <c r="D13163">
        <v>37980</v>
      </c>
      <c r="E13163">
        <v>42180</v>
      </c>
      <c r="F13163">
        <v>45600</v>
      </c>
      <c r="G13163">
        <v>48960</v>
      </c>
      <c r="H13163">
        <v>52320</v>
      </c>
      <c r="I13163">
        <v>55680</v>
      </c>
      <c r="J13163">
        <v>59100</v>
      </c>
      <c r="K13163" t="s">
        <v>3111</v>
      </c>
      <c r="L13163">
        <v>41</v>
      </c>
      <c r="M13163">
        <v>60</v>
      </c>
      <c r="N13163" t="s">
        <v>2067</v>
      </c>
    </row>
    <row r="13164" spans="1:14" x14ac:dyDescent="0.2">
      <c r="A13164" t="s">
        <v>18923</v>
      </c>
      <c r="B13164">
        <v>31080</v>
      </c>
      <c r="C13164">
        <v>35520</v>
      </c>
      <c r="D13164">
        <v>39960</v>
      </c>
      <c r="E13164">
        <v>44340</v>
      </c>
      <c r="F13164">
        <v>47940</v>
      </c>
      <c r="G13164">
        <v>51480</v>
      </c>
      <c r="H13164">
        <v>55020</v>
      </c>
      <c r="I13164">
        <v>58560</v>
      </c>
      <c r="J13164">
        <v>62100</v>
      </c>
      <c r="K13164" t="s">
        <v>3111</v>
      </c>
      <c r="L13164">
        <v>43</v>
      </c>
      <c r="M13164">
        <v>60</v>
      </c>
      <c r="N13164" t="s">
        <v>2068</v>
      </c>
    </row>
    <row r="13165" spans="1:14" x14ac:dyDescent="0.2">
      <c r="A13165" t="s">
        <v>18924</v>
      </c>
      <c r="B13165">
        <v>37380</v>
      </c>
      <c r="C13165">
        <v>42720</v>
      </c>
      <c r="D13165">
        <v>48060</v>
      </c>
      <c r="E13165">
        <v>53400</v>
      </c>
      <c r="F13165">
        <v>57720</v>
      </c>
      <c r="G13165">
        <v>61980</v>
      </c>
      <c r="H13165">
        <v>66240</v>
      </c>
      <c r="I13165">
        <v>70500</v>
      </c>
      <c r="J13165">
        <v>74760</v>
      </c>
      <c r="K13165" t="s">
        <v>3111</v>
      </c>
      <c r="L13165">
        <v>45</v>
      </c>
      <c r="M13165">
        <v>60</v>
      </c>
      <c r="N13165" t="s">
        <v>2069</v>
      </c>
    </row>
    <row r="13166" spans="1:14" x14ac:dyDescent="0.2">
      <c r="A13166" t="s">
        <v>18925</v>
      </c>
      <c r="B13166">
        <v>26160</v>
      </c>
      <c r="C13166">
        <v>29880</v>
      </c>
      <c r="D13166">
        <v>33600</v>
      </c>
      <c r="E13166">
        <v>37320</v>
      </c>
      <c r="F13166">
        <v>40320</v>
      </c>
      <c r="G13166">
        <v>43320</v>
      </c>
      <c r="H13166">
        <v>46320</v>
      </c>
      <c r="I13166">
        <v>49320</v>
      </c>
      <c r="J13166">
        <v>52260</v>
      </c>
      <c r="K13166" t="s">
        <v>3111</v>
      </c>
      <c r="L13166">
        <v>47</v>
      </c>
      <c r="M13166">
        <v>60</v>
      </c>
      <c r="N13166" t="s">
        <v>4201</v>
      </c>
    </row>
    <row r="13167" spans="1:14" x14ac:dyDescent="0.2">
      <c r="A13167" t="s">
        <v>18926</v>
      </c>
      <c r="B13167">
        <v>26160</v>
      </c>
      <c r="C13167">
        <v>29880</v>
      </c>
      <c r="D13167">
        <v>33600</v>
      </c>
      <c r="E13167">
        <v>37320</v>
      </c>
      <c r="F13167">
        <v>40320</v>
      </c>
      <c r="G13167">
        <v>43320</v>
      </c>
      <c r="H13167">
        <v>46320</v>
      </c>
      <c r="I13167">
        <v>49320</v>
      </c>
      <c r="J13167">
        <v>52260</v>
      </c>
      <c r="K13167" t="s">
        <v>3111</v>
      </c>
      <c r="L13167">
        <v>49</v>
      </c>
      <c r="M13167">
        <v>60</v>
      </c>
      <c r="N13167" t="s">
        <v>2070</v>
      </c>
    </row>
    <row r="13168" spans="1:14" x14ac:dyDescent="0.2">
      <c r="A13168" t="s">
        <v>18927</v>
      </c>
      <c r="B13168">
        <v>30420</v>
      </c>
      <c r="C13168">
        <v>34740</v>
      </c>
      <c r="D13168">
        <v>39060</v>
      </c>
      <c r="E13168">
        <v>43380</v>
      </c>
      <c r="F13168">
        <v>46860</v>
      </c>
      <c r="G13168">
        <v>50340</v>
      </c>
      <c r="H13168">
        <v>53820</v>
      </c>
      <c r="I13168">
        <v>57300</v>
      </c>
      <c r="J13168">
        <v>60780</v>
      </c>
      <c r="K13168" t="s">
        <v>3111</v>
      </c>
      <c r="L13168">
        <v>51</v>
      </c>
      <c r="M13168">
        <v>60</v>
      </c>
      <c r="N13168" t="s">
        <v>2071</v>
      </c>
    </row>
    <row r="13169" spans="1:14" x14ac:dyDescent="0.2">
      <c r="A13169" t="s">
        <v>18928</v>
      </c>
      <c r="B13169">
        <v>26640</v>
      </c>
      <c r="C13169">
        <v>30420</v>
      </c>
      <c r="D13169">
        <v>34200</v>
      </c>
      <c r="E13169">
        <v>37980</v>
      </c>
      <c r="F13169">
        <v>41040</v>
      </c>
      <c r="G13169">
        <v>44100</v>
      </c>
      <c r="H13169">
        <v>47100</v>
      </c>
      <c r="I13169">
        <v>50160</v>
      </c>
      <c r="J13169">
        <v>53220</v>
      </c>
      <c r="K13169" t="s">
        <v>3111</v>
      </c>
      <c r="L13169">
        <v>53</v>
      </c>
      <c r="M13169">
        <v>60</v>
      </c>
      <c r="N13169" t="s">
        <v>3572</v>
      </c>
    </row>
    <row r="13170" spans="1:14" x14ac:dyDescent="0.2">
      <c r="A13170" t="s">
        <v>18929</v>
      </c>
      <c r="B13170">
        <v>30300</v>
      </c>
      <c r="C13170">
        <v>34620</v>
      </c>
      <c r="D13170">
        <v>38940</v>
      </c>
      <c r="E13170">
        <v>43260</v>
      </c>
      <c r="F13170">
        <v>46740</v>
      </c>
      <c r="G13170">
        <v>50220</v>
      </c>
      <c r="H13170">
        <v>53700</v>
      </c>
      <c r="I13170">
        <v>57120</v>
      </c>
      <c r="J13170">
        <v>60600</v>
      </c>
      <c r="K13170" t="s">
        <v>3111</v>
      </c>
      <c r="L13170">
        <v>55</v>
      </c>
      <c r="M13170">
        <v>60</v>
      </c>
      <c r="N13170" t="s">
        <v>2072</v>
      </c>
    </row>
    <row r="13171" spans="1:14" x14ac:dyDescent="0.2">
      <c r="A13171" t="s">
        <v>18930</v>
      </c>
      <c r="B13171">
        <v>34380</v>
      </c>
      <c r="C13171">
        <v>39300</v>
      </c>
      <c r="D13171">
        <v>44220</v>
      </c>
      <c r="E13171">
        <v>49080</v>
      </c>
      <c r="F13171">
        <v>53040</v>
      </c>
      <c r="G13171">
        <v>56940</v>
      </c>
      <c r="H13171">
        <v>60900</v>
      </c>
      <c r="I13171">
        <v>64800</v>
      </c>
      <c r="J13171">
        <v>68760</v>
      </c>
      <c r="K13171" t="s">
        <v>3111</v>
      </c>
      <c r="L13171">
        <v>57</v>
      </c>
      <c r="M13171">
        <v>60</v>
      </c>
      <c r="N13171" t="s">
        <v>2463</v>
      </c>
    </row>
    <row r="13172" spans="1:14" x14ac:dyDescent="0.2">
      <c r="A13172" t="s">
        <v>18931</v>
      </c>
      <c r="B13172">
        <v>26640</v>
      </c>
      <c r="C13172">
        <v>30480</v>
      </c>
      <c r="D13172">
        <v>34260</v>
      </c>
      <c r="E13172">
        <v>38040</v>
      </c>
      <c r="F13172">
        <v>41100</v>
      </c>
      <c r="G13172">
        <v>44160</v>
      </c>
      <c r="H13172">
        <v>47220</v>
      </c>
      <c r="I13172">
        <v>50220</v>
      </c>
      <c r="J13172">
        <v>53280</v>
      </c>
      <c r="K13172" t="s">
        <v>3111</v>
      </c>
      <c r="L13172">
        <v>59</v>
      </c>
      <c r="M13172">
        <v>60</v>
      </c>
      <c r="N13172" t="s">
        <v>3577</v>
      </c>
    </row>
    <row r="13173" spans="1:14" x14ac:dyDescent="0.2">
      <c r="A13173" t="s">
        <v>18932</v>
      </c>
      <c r="B13173">
        <v>26160</v>
      </c>
      <c r="C13173">
        <v>29880</v>
      </c>
      <c r="D13173">
        <v>33600</v>
      </c>
      <c r="E13173">
        <v>37320</v>
      </c>
      <c r="F13173">
        <v>40320</v>
      </c>
      <c r="G13173">
        <v>43320</v>
      </c>
      <c r="H13173">
        <v>46320</v>
      </c>
      <c r="I13173">
        <v>49320</v>
      </c>
      <c r="J13173">
        <v>52260</v>
      </c>
      <c r="K13173" t="s">
        <v>3111</v>
      </c>
      <c r="L13173">
        <v>61</v>
      </c>
      <c r="M13173">
        <v>60</v>
      </c>
      <c r="N13173" t="s">
        <v>3338</v>
      </c>
    </row>
    <row r="13174" spans="1:14" x14ac:dyDescent="0.2">
      <c r="A13174" t="s">
        <v>18933</v>
      </c>
      <c r="B13174">
        <v>35280</v>
      </c>
      <c r="C13174">
        <v>40320</v>
      </c>
      <c r="D13174">
        <v>45360</v>
      </c>
      <c r="E13174">
        <v>50340</v>
      </c>
      <c r="F13174">
        <v>54420</v>
      </c>
      <c r="G13174">
        <v>58440</v>
      </c>
      <c r="H13174">
        <v>62460</v>
      </c>
      <c r="I13174">
        <v>66480</v>
      </c>
      <c r="J13174">
        <v>70500</v>
      </c>
      <c r="K13174" t="s">
        <v>3111</v>
      </c>
      <c r="L13174">
        <v>63</v>
      </c>
      <c r="M13174">
        <v>60</v>
      </c>
      <c r="N13174" t="s">
        <v>2073</v>
      </c>
    </row>
    <row r="13175" spans="1:14" x14ac:dyDescent="0.2">
      <c r="A13175" t="s">
        <v>18934</v>
      </c>
      <c r="B13175">
        <v>28380</v>
      </c>
      <c r="C13175">
        <v>32400</v>
      </c>
      <c r="D13175">
        <v>36480</v>
      </c>
      <c r="E13175">
        <v>40500</v>
      </c>
      <c r="F13175">
        <v>43740</v>
      </c>
      <c r="G13175">
        <v>46980</v>
      </c>
      <c r="H13175">
        <v>50220</v>
      </c>
      <c r="I13175">
        <v>53460</v>
      </c>
      <c r="J13175">
        <v>56700</v>
      </c>
      <c r="K13175" t="s">
        <v>3111</v>
      </c>
      <c r="L13175">
        <v>65</v>
      </c>
      <c r="M13175">
        <v>60</v>
      </c>
      <c r="N13175" t="s">
        <v>2074</v>
      </c>
    </row>
    <row r="13176" spans="1:14" x14ac:dyDescent="0.2">
      <c r="A13176" t="s">
        <v>18935</v>
      </c>
      <c r="B13176">
        <v>26160</v>
      </c>
      <c r="C13176">
        <v>29880</v>
      </c>
      <c r="D13176">
        <v>33600</v>
      </c>
      <c r="E13176">
        <v>37320</v>
      </c>
      <c r="F13176">
        <v>40320</v>
      </c>
      <c r="G13176">
        <v>43320</v>
      </c>
      <c r="H13176">
        <v>46320</v>
      </c>
      <c r="I13176">
        <v>49320</v>
      </c>
      <c r="J13176">
        <v>52260</v>
      </c>
      <c r="K13176" t="s">
        <v>3111</v>
      </c>
      <c r="L13176">
        <v>67</v>
      </c>
      <c r="M13176">
        <v>60</v>
      </c>
      <c r="N13176" t="s">
        <v>3344</v>
      </c>
    </row>
    <row r="13177" spans="1:14" x14ac:dyDescent="0.2">
      <c r="A13177" t="s">
        <v>18936</v>
      </c>
      <c r="B13177">
        <v>26160</v>
      </c>
      <c r="C13177">
        <v>29880</v>
      </c>
      <c r="D13177">
        <v>33600</v>
      </c>
      <c r="E13177">
        <v>37320</v>
      </c>
      <c r="F13177">
        <v>40320</v>
      </c>
      <c r="G13177">
        <v>43320</v>
      </c>
      <c r="H13177">
        <v>46320</v>
      </c>
      <c r="I13177">
        <v>49320</v>
      </c>
      <c r="J13177">
        <v>52260</v>
      </c>
      <c r="K13177" t="s">
        <v>3111</v>
      </c>
      <c r="L13177">
        <v>69</v>
      </c>
      <c r="M13177">
        <v>60</v>
      </c>
      <c r="N13177" t="s">
        <v>2075</v>
      </c>
    </row>
    <row r="13178" spans="1:14" x14ac:dyDescent="0.2">
      <c r="A13178" t="s">
        <v>18937</v>
      </c>
      <c r="B13178">
        <v>27300</v>
      </c>
      <c r="C13178">
        <v>31200</v>
      </c>
      <c r="D13178">
        <v>35100</v>
      </c>
      <c r="E13178">
        <v>39000</v>
      </c>
      <c r="F13178">
        <v>42120</v>
      </c>
      <c r="G13178">
        <v>45240</v>
      </c>
      <c r="H13178">
        <v>48360</v>
      </c>
      <c r="I13178">
        <v>51480</v>
      </c>
      <c r="J13178">
        <v>54600</v>
      </c>
      <c r="K13178" t="s">
        <v>3111</v>
      </c>
      <c r="L13178">
        <v>71</v>
      </c>
      <c r="M13178">
        <v>60</v>
      </c>
      <c r="N13178" t="s">
        <v>2076</v>
      </c>
    </row>
    <row r="13179" spans="1:14" x14ac:dyDescent="0.2">
      <c r="A13179" t="s">
        <v>18938</v>
      </c>
      <c r="B13179">
        <v>28920</v>
      </c>
      <c r="C13179">
        <v>33060</v>
      </c>
      <c r="D13179">
        <v>37200</v>
      </c>
      <c r="E13179">
        <v>41280</v>
      </c>
      <c r="F13179">
        <v>44640</v>
      </c>
      <c r="G13179">
        <v>47940</v>
      </c>
      <c r="H13179">
        <v>51240</v>
      </c>
      <c r="I13179">
        <v>54540</v>
      </c>
      <c r="J13179">
        <v>57840</v>
      </c>
      <c r="K13179" t="s">
        <v>3111</v>
      </c>
      <c r="L13179">
        <v>73</v>
      </c>
      <c r="M13179">
        <v>60</v>
      </c>
      <c r="N13179" t="s">
        <v>3586</v>
      </c>
    </row>
    <row r="13180" spans="1:14" x14ac:dyDescent="0.2">
      <c r="A13180" t="s">
        <v>18939</v>
      </c>
      <c r="B13180">
        <v>26160</v>
      </c>
      <c r="C13180">
        <v>29880</v>
      </c>
      <c r="D13180">
        <v>33600</v>
      </c>
      <c r="E13180">
        <v>37320</v>
      </c>
      <c r="F13180">
        <v>40320</v>
      </c>
      <c r="G13180">
        <v>43320</v>
      </c>
      <c r="H13180">
        <v>46320</v>
      </c>
      <c r="I13180">
        <v>49320</v>
      </c>
      <c r="J13180">
        <v>52260</v>
      </c>
      <c r="K13180" t="s">
        <v>3111</v>
      </c>
      <c r="L13180">
        <v>75</v>
      </c>
      <c r="M13180">
        <v>60</v>
      </c>
      <c r="N13180" t="s">
        <v>2077</v>
      </c>
    </row>
    <row r="13181" spans="1:14" x14ac:dyDescent="0.2">
      <c r="A13181" t="s">
        <v>18940</v>
      </c>
      <c r="B13181">
        <v>37380</v>
      </c>
      <c r="C13181">
        <v>42720</v>
      </c>
      <c r="D13181">
        <v>48060</v>
      </c>
      <c r="E13181">
        <v>53400</v>
      </c>
      <c r="F13181">
        <v>57720</v>
      </c>
      <c r="G13181">
        <v>61980</v>
      </c>
      <c r="H13181">
        <v>66240</v>
      </c>
      <c r="I13181">
        <v>70500</v>
      </c>
      <c r="J13181">
        <v>74760</v>
      </c>
      <c r="K13181" t="s">
        <v>3111</v>
      </c>
      <c r="L13181">
        <v>77</v>
      </c>
      <c r="M13181">
        <v>60</v>
      </c>
      <c r="N13181" t="s">
        <v>3351</v>
      </c>
    </row>
    <row r="13182" spans="1:14" x14ac:dyDescent="0.2">
      <c r="A13182" t="s">
        <v>18941</v>
      </c>
      <c r="B13182">
        <v>35280</v>
      </c>
      <c r="C13182">
        <v>40320</v>
      </c>
      <c r="D13182">
        <v>45360</v>
      </c>
      <c r="E13182">
        <v>50340</v>
      </c>
      <c r="F13182">
        <v>54420</v>
      </c>
      <c r="G13182">
        <v>58440</v>
      </c>
      <c r="H13182">
        <v>62460</v>
      </c>
      <c r="I13182">
        <v>66480</v>
      </c>
      <c r="J13182">
        <v>70500</v>
      </c>
      <c r="K13182" t="s">
        <v>3111</v>
      </c>
      <c r="L13182">
        <v>79</v>
      </c>
      <c r="M13182">
        <v>60</v>
      </c>
      <c r="N13182" t="s">
        <v>4130</v>
      </c>
    </row>
    <row r="13183" spans="1:14" x14ac:dyDescent="0.2">
      <c r="A13183" t="s">
        <v>18942</v>
      </c>
      <c r="B13183">
        <v>35280</v>
      </c>
      <c r="C13183">
        <v>40320</v>
      </c>
      <c r="D13183">
        <v>45360</v>
      </c>
      <c r="E13183">
        <v>50340</v>
      </c>
      <c r="F13183">
        <v>54420</v>
      </c>
      <c r="G13183">
        <v>58440</v>
      </c>
      <c r="H13183">
        <v>62460</v>
      </c>
      <c r="I13183">
        <v>66480</v>
      </c>
      <c r="J13183">
        <v>70500</v>
      </c>
      <c r="K13183" t="s">
        <v>3111</v>
      </c>
      <c r="L13183">
        <v>81</v>
      </c>
      <c r="M13183">
        <v>60</v>
      </c>
      <c r="N13183" t="s">
        <v>2078</v>
      </c>
    </row>
    <row r="13184" spans="1:14" x14ac:dyDescent="0.2">
      <c r="A13184" t="s">
        <v>18943</v>
      </c>
      <c r="B13184">
        <v>33240</v>
      </c>
      <c r="C13184">
        <v>37980</v>
      </c>
      <c r="D13184">
        <v>42720</v>
      </c>
      <c r="E13184">
        <v>47460</v>
      </c>
      <c r="F13184">
        <v>51300</v>
      </c>
      <c r="G13184">
        <v>55080</v>
      </c>
      <c r="H13184">
        <v>58860</v>
      </c>
      <c r="I13184">
        <v>62700</v>
      </c>
      <c r="J13184">
        <v>66480</v>
      </c>
      <c r="K13184" t="s">
        <v>3111</v>
      </c>
      <c r="L13184">
        <v>83</v>
      </c>
      <c r="M13184">
        <v>60</v>
      </c>
      <c r="N13184" t="s">
        <v>2079</v>
      </c>
    </row>
    <row r="13185" spans="1:14" x14ac:dyDescent="0.2">
      <c r="A13185" t="s">
        <v>18944</v>
      </c>
      <c r="B13185">
        <v>27000</v>
      </c>
      <c r="C13185">
        <v>30840</v>
      </c>
      <c r="D13185">
        <v>34680</v>
      </c>
      <c r="E13185">
        <v>38520</v>
      </c>
      <c r="F13185">
        <v>41640</v>
      </c>
      <c r="G13185">
        <v>44700</v>
      </c>
      <c r="H13185">
        <v>47820</v>
      </c>
      <c r="I13185">
        <v>50880</v>
      </c>
      <c r="J13185">
        <v>53940</v>
      </c>
      <c r="K13185" t="s">
        <v>3111</v>
      </c>
      <c r="L13185">
        <v>85</v>
      </c>
      <c r="M13185">
        <v>60</v>
      </c>
      <c r="N13185" t="s">
        <v>3357</v>
      </c>
    </row>
    <row r="13186" spans="1:14" x14ac:dyDescent="0.2">
      <c r="A13186" t="s">
        <v>18945</v>
      </c>
      <c r="B13186">
        <v>26160</v>
      </c>
      <c r="C13186">
        <v>29880</v>
      </c>
      <c r="D13186">
        <v>33600</v>
      </c>
      <c r="E13186">
        <v>37320</v>
      </c>
      <c r="F13186">
        <v>40320</v>
      </c>
      <c r="G13186">
        <v>43320</v>
      </c>
      <c r="H13186">
        <v>46320</v>
      </c>
      <c r="I13186">
        <v>49320</v>
      </c>
      <c r="J13186">
        <v>52260</v>
      </c>
      <c r="K13186" t="s">
        <v>3111</v>
      </c>
      <c r="L13186">
        <v>87</v>
      </c>
      <c r="M13186">
        <v>60</v>
      </c>
      <c r="N13186" t="s">
        <v>3417</v>
      </c>
    </row>
    <row r="13187" spans="1:14" x14ac:dyDescent="0.2">
      <c r="A13187" t="s">
        <v>18946</v>
      </c>
      <c r="B13187">
        <v>26160</v>
      </c>
      <c r="C13187">
        <v>29880</v>
      </c>
      <c r="D13187">
        <v>33600</v>
      </c>
      <c r="E13187">
        <v>37320</v>
      </c>
      <c r="F13187">
        <v>40320</v>
      </c>
      <c r="G13187">
        <v>43320</v>
      </c>
      <c r="H13187">
        <v>46320</v>
      </c>
      <c r="I13187">
        <v>49320</v>
      </c>
      <c r="J13187">
        <v>52260</v>
      </c>
      <c r="K13187" t="s">
        <v>3111</v>
      </c>
      <c r="L13187">
        <v>89</v>
      </c>
      <c r="M13187">
        <v>60</v>
      </c>
      <c r="N13187" t="s">
        <v>2080</v>
      </c>
    </row>
    <row r="13188" spans="1:14" x14ac:dyDescent="0.2">
      <c r="A13188" t="s">
        <v>18947</v>
      </c>
      <c r="B13188">
        <v>41880</v>
      </c>
      <c r="C13188">
        <v>47880</v>
      </c>
      <c r="D13188">
        <v>53880</v>
      </c>
      <c r="E13188">
        <v>59820</v>
      </c>
      <c r="F13188">
        <v>64620</v>
      </c>
      <c r="G13188">
        <v>69420</v>
      </c>
      <c r="H13188">
        <v>74220</v>
      </c>
      <c r="I13188">
        <v>79020</v>
      </c>
      <c r="J13188">
        <v>83760</v>
      </c>
      <c r="K13188" t="s">
        <v>3111</v>
      </c>
      <c r="L13188">
        <v>91</v>
      </c>
      <c r="M13188">
        <v>60</v>
      </c>
      <c r="N13188" t="s">
        <v>2478</v>
      </c>
    </row>
    <row r="13189" spans="1:14" x14ac:dyDescent="0.2">
      <c r="A13189" t="s">
        <v>18948</v>
      </c>
      <c r="B13189">
        <v>35940</v>
      </c>
      <c r="C13189">
        <v>41040</v>
      </c>
      <c r="D13189">
        <v>46200</v>
      </c>
      <c r="E13189">
        <v>51300</v>
      </c>
      <c r="F13189">
        <v>55440</v>
      </c>
      <c r="G13189">
        <v>59520</v>
      </c>
      <c r="H13189">
        <v>63660</v>
      </c>
      <c r="I13189">
        <v>67740</v>
      </c>
      <c r="J13189">
        <v>71820</v>
      </c>
      <c r="K13189" t="s">
        <v>3112</v>
      </c>
      <c r="L13189">
        <v>3</v>
      </c>
      <c r="M13189">
        <v>60</v>
      </c>
      <c r="N13189" t="s">
        <v>2081</v>
      </c>
    </row>
    <row r="13190" spans="1:14" x14ac:dyDescent="0.2">
      <c r="A13190" t="s">
        <v>18949</v>
      </c>
      <c r="B13190">
        <v>34860</v>
      </c>
      <c r="C13190">
        <v>39840</v>
      </c>
      <c r="D13190">
        <v>44820</v>
      </c>
      <c r="E13190">
        <v>49800</v>
      </c>
      <c r="F13190">
        <v>53820</v>
      </c>
      <c r="G13190">
        <v>57780</v>
      </c>
      <c r="H13190">
        <v>61800</v>
      </c>
      <c r="I13190">
        <v>65760</v>
      </c>
      <c r="J13190">
        <v>69720</v>
      </c>
      <c r="K13190" t="s">
        <v>3112</v>
      </c>
      <c r="L13190">
        <v>5</v>
      </c>
      <c r="M13190">
        <v>60</v>
      </c>
      <c r="N13190" t="s">
        <v>2082</v>
      </c>
    </row>
    <row r="13191" spans="1:14" x14ac:dyDescent="0.2">
      <c r="A13191" t="s">
        <v>18950</v>
      </c>
      <c r="B13191">
        <v>34860</v>
      </c>
      <c r="C13191">
        <v>39840</v>
      </c>
      <c r="D13191">
        <v>44820</v>
      </c>
      <c r="E13191">
        <v>49800</v>
      </c>
      <c r="F13191">
        <v>53820</v>
      </c>
      <c r="G13191">
        <v>57780</v>
      </c>
      <c r="H13191">
        <v>61800</v>
      </c>
      <c r="I13191">
        <v>65760</v>
      </c>
      <c r="J13191">
        <v>69720</v>
      </c>
      <c r="K13191" t="s">
        <v>3112</v>
      </c>
      <c r="L13191">
        <v>7</v>
      </c>
      <c r="M13191">
        <v>60</v>
      </c>
      <c r="N13191" t="s">
        <v>2083</v>
      </c>
    </row>
    <row r="13192" spans="1:14" x14ac:dyDescent="0.2">
      <c r="A13192" t="s">
        <v>18951</v>
      </c>
      <c r="B13192">
        <v>35580</v>
      </c>
      <c r="C13192">
        <v>40680</v>
      </c>
      <c r="D13192">
        <v>45780</v>
      </c>
      <c r="E13192">
        <v>50820</v>
      </c>
      <c r="F13192">
        <v>54900</v>
      </c>
      <c r="G13192">
        <v>58980</v>
      </c>
      <c r="H13192">
        <v>63060</v>
      </c>
      <c r="I13192">
        <v>67140</v>
      </c>
      <c r="J13192">
        <v>71160</v>
      </c>
      <c r="K13192" t="s">
        <v>3112</v>
      </c>
      <c r="L13192">
        <v>9</v>
      </c>
      <c r="M13192">
        <v>60</v>
      </c>
      <c r="N13192" t="s">
        <v>2084</v>
      </c>
    </row>
    <row r="13193" spans="1:14" x14ac:dyDescent="0.2">
      <c r="A13193" t="s">
        <v>18952</v>
      </c>
      <c r="B13193">
        <v>42840</v>
      </c>
      <c r="C13193">
        <v>48960</v>
      </c>
      <c r="D13193">
        <v>55080</v>
      </c>
      <c r="E13193">
        <v>61200</v>
      </c>
      <c r="F13193">
        <v>66120</v>
      </c>
      <c r="G13193">
        <v>71040</v>
      </c>
      <c r="H13193">
        <v>75900</v>
      </c>
      <c r="I13193">
        <v>80820</v>
      </c>
      <c r="J13193">
        <v>85680</v>
      </c>
      <c r="K13193" t="s">
        <v>3112</v>
      </c>
      <c r="L13193">
        <v>11</v>
      </c>
      <c r="M13193">
        <v>60</v>
      </c>
      <c r="N13193" t="s">
        <v>2085</v>
      </c>
    </row>
    <row r="13194" spans="1:14" x14ac:dyDescent="0.2">
      <c r="A13194" t="s">
        <v>18953</v>
      </c>
      <c r="B13194">
        <v>39900</v>
      </c>
      <c r="C13194">
        <v>45600</v>
      </c>
      <c r="D13194">
        <v>51300</v>
      </c>
      <c r="E13194">
        <v>56940</v>
      </c>
      <c r="F13194">
        <v>61500</v>
      </c>
      <c r="G13194">
        <v>66060</v>
      </c>
      <c r="H13194">
        <v>70620</v>
      </c>
      <c r="I13194">
        <v>75180</v>
      </c>
      <c r="J13194">
        <v>79740</v>
      </c>
      <c r="K13194" t="s">
        <v>3112</v>
      </c>
      <c r="L13194">
        <v>13</v>
      </c>
      <c r="M13194">
        <v>60</v>
      </c>
      <c r="N13194" t="s">
        <v>3069</v>
      </c>
    </row>
    <row r="13195" spans="1:14" x14ac:dyDescent="0.2">
      <c r="A13195" t="s">
        <v>18954</v>
      </c>
      <c r="B13195">
        <v>34860</v>
      </c>
      <c r="C13195">
        <v>39840</v>
      </c>
      <c r="D13195">
        <v>44820</v>
      </c>
      <c r="E13195">
        <v>49800</v>
      </c>
      <c r="F13195">
        <v>53820</v>
      </c>
      <c r="G13195">
        <v>57780</v>
      </c>
      <c r="H13195">
        <v>61800</v>
      </c>
      <c r="I13195">
        <v>65760</v>
      </c>
      <c r="J13195">
        <v>69720</v>
      </c>
      <c r="K13195" t="s">
        <v>3112</v>
      </c>
      <c r="L13195">
        <v>15</v>
      </c>
      <c r="M13195">
        <v>60</v>
      </c>
      <c r="N13195" t="s">
        <v>2086</v>
      </c>
    </row>
    <row r="13196" spans="1:14" x14ac:dyDescent="0.2">
      <c r="A13196" t="s">
        <v>18955</v>
      </c>
      <c r="B13196">
        <v>34860</v>
      </c>
      <c r="C13196">
        <v>39840</v>
      </c>
      <c r="D13196">
        <v>44820</v>
      </c>
      <c r="E13196">
        <v>49800</v>
      </c>
      <c r="F13196">
        <v>53820</v>
      </c>
      <c r="G13196">
        <v>57780</v>
      </c>
      <c r="H13196">
        <v>61800</v>
      </c>
      <c r="I13196">
        <v>65760</v>
      </c>
      <c r="J13196">
        <v>69720</v>
      </c>
      <c r="K13196" t="s">
        <v>3112</v>
      </c>
      <c r="L13196">
        <v>17</v>
      </c>
      <c r="M13196">
        <v>60</v>
      </c>
      <c r="N13196" t="s">
        <v>3920</v>
      </c>
    </row>
    <row r="13197" spans="1:14" x14ac:dyDescent="0.2">
      <c r="A13197" t="s">
        <v>18956</v>
      </c>
      <c r="B13197">
        <v>34860</v>
      </c>
      <c r="C13197">
        <v>39840</v>
      </c>
      <c r="D13197">
        <v>44820</v>
      </c>
      <c r="E13197">
        <v>49800</v>
      </c>
      <c r="F13197">
        <v>53820</v>
      </c>
      <c r="G13197">
        <v>57780</v>
      </c>
      <c r="H13197">
        <v>61800</v>
      </c>
      <c r="I13197">
        <v>65760</v>
      </c>
      <c r="J13197">
        <v>69720</v>
      </c>
      <c r="K13197" t="s">
        <v>3112</v>
      </c>
      <c r="L13197">
        <v>19</v>
      </c>
      <c r="M13197">
        <v>60</v>
      </c>
      <c r="N13197" t="s">
        <v>3440</v>
      </c>
    </row>
    <row r="13198" spans="1:14" x14ac:dyDescent="0.2">
      <c r="A13198" t="s">
        <v>18957</v>
      </c>
      <c r="B13198">
        <v>36000</v>
      </c>
      <c r="C13198">
        <v>41160</v>
      </c>
      <c r="D13198">
        <v>46320</v>
      </c>
      <c r="E13198">
        <v>51420</v>
      </c>
      <c r="F13198">
        <v>55560</v>
      </c>
      <c r="G13198">
        <v>59700</v>
      </c>
      <c r="H13198">
        <v>63780</v>
      </c>
      <c r="I13198">
        <v>67920</v>
      </c>
      <c r="J13198">
        <v>72000</v>
      </c>
      <c r="K13198" t="s">
        <v>3112</v>
      </c>
      <c r="L13198">
        <v>21</v>
      </c>
      <c r="M13198">
        <v>60</v>
      </c>
      <c r="N13198" t="s">
        <v>3271</v>
      </c>
    </row>
    <row r="13199" spans="1:14" x14ac:dyDescent="0.2">
      <c r="A13199" t="s">
        <v>18958</v>
      </c>
      <c r="B13199">
        <v>34860</v>
      </c>
      <c r="C13199">
        <v>39840</v>
      </c>
      <c r="D13199">
        <v>44820</v>
      </c>
      <c r="E13199">
        <v>49800</v>
      </c>
      <c r="F13199">
        <v>53820</v>
      </c>
      <c r="G13199">
        <v>57780</v>
      </c>
      <c r="H13199">
        <v>61800</v>
      </c>
      <c r="I13199">
        <v>65760</v>
      </c>
      <c r="J13199">
        <v>69720</v>
      </c>
      <c r="K13199" t="s">
        <v>3112</v>
      </c>
      <c r="L13199">
        <v>23</v>
      </c>
      <c r="M13199">
        <v>60</v>
      </c>
      <c r="N13199" t="s">
        <v>2087</v>
      </c>
    </row>
    <row r="13200" spans="1:14" x14ac:dyDescent="0.2">
      <c r="A13200" t="s">
        <v>18959</v>
      </c>
      <c r="B13200">
        <v>34860</v>
      </c>
      <c r="C13200">
        <v>39840</v>
      </c>
      <c r="D13200">
        <v>44820</v>
      </c>
      <c r="E13200">
        <v>49800</v>
      </c>
      <c r="F13200">
        <v>53820</v>
      </c>
      <c r="G13200">
        <v>57780</v>
      </c>
      <c r="H13200">
        <v>61800</v>
      </c>
      <c r="I13200">
        <v>65760</v>
      </c>
      <c r="J13200">
        <v>69720</v>
      </c>
      <c r="K13200" t="s">
        <v>3112</v>
      </c>
      <c r="L13200">
        <v>25</v>
      </c>
      <c r="M13200">
        <v>60</v>
      </c>
      <c r="N13200" t="s">
        <v>3373</v>
      </c>
    </row>
    <row r="13201" spans="1:14" x14ac:dyDescent="0.2">
      <c r="A13201" t="s">
        <v>18960</v>
      </c>
      <c r="B13201">
        <v>39780</v>
      </c>
      <c r="C13201">
        <v>45480</v>
      </c>
      <c r="D13201">
        <v>51180</v>
      </c>
      <c r="E13201">
        <v>56820</v>
      </c>
      <c r="F13201">
        <v>61380</v>
      </c>
      <c r="G13201">
        <v>65940</v>
      </c>
      <c r="H13201">
        <v>70500</v>
      </c>
      <c r="I13201">
        <v>75060</v>
      </c>
      <c r="J13201">
        <v>79560</v>
      </c>
      <c r="K13201" t="s">
        <v>3112</v>
      </c>
      <c r="L13201">
        <v>27</v>
      </c>
      <c r="M13201">
        <v>60</v>
      </c>
      <c r="N13201" t="s">
        <v>3311</v>
      </c>
    </row>
    <row r="13202" spans="1:14" x14ac:dyDescent="0.2">
      <c r="A13202" t="s">
        <v>18961</v>
      </c>
      <c r="B13202">
        <v>36840</v>
      </c>
      <c r="C13202">
        <v>42120</v>
      </c>
      <c r="D13202">
        <v>47400</v>
      </c>
      <c r="E13202">
        <v>52620</v>
      </c>
      <c r="F13202">
        <v>56880</v>
      </c>
      <c r="G13202">
        <v>61080</v>
      </c>
      <c r="H13202">
        <v>65280</v>
      </c>
      <c r="I13202">
        <v>69480</v>
      </c>
      <c r="J13202">
        <v>73680</v>
      </c>
      <c r="K13202" t="s">
        <v>3112</v>
      </c>
      <c r="L13202">
        <v>29</v>
      </c>
      <c r="M13202">
        <v>60</v>
      </c>
      <c r="N13202" t="s">
        <v>2088</v>
      </c>
    </row>
    <row r="13203" spans="1:14" x14ac:dyDescent="0.2">
      <c r="A13203" t="s">
        <v>18962</v>
      </c>
      <c r="B13203">
        <v>34860</v>
      </c>
      <c r="C13203">
        <v>39840</v>
      </c>
      <c r="D13203">
        <v>44820</v>
      </c>
      <c r="E13203">
        <v>49800</v>
      </c>
      <c r="F13203">
        <v>53820</v>
      </c>
      <c r="G13203">
        <v>57780</v>
      </c>
      <c r="H13203">
        <v>61800</v>
      </c>
      <c r="I13203">
        <v>65760</v>
      </c>
      <c r="J13203">
        <v>69720</v>
      </c>
      <c r="K13203" t="s">
        <v>3112</v>
      </c>
      <c r="L13203">
        <v>31</v>
      </c>
      <c r="M13203">
        <v>60</v>
      </c>
      <c r="N13203" t="s">
        <v>2089</v>
      </c>
    </row>
    <row r="13204" spans="1:14" x14ac:dyDescent="0.2">
      <c r="A13204" t="s">
        <v>18963</v>
      </c>
      <c r="B13204">
        <v>34860</v>
      </c>
      <c r="C13204">
        <v>39840</v>
      </c>
      <c r="D13204">
        <v>44820</v>
      </c>
      <c r="E13204">
        <v>49800</v>
      </c>
      <c r="F13204">
        <v>53820</v>
      </c>
      <c r="G13204">
        <v>57780</v>
      </c>
      <c r="H13204">
        <v>61800</v>
      </c>
      <c r="I13204">
        <v>65760</v>
      </c>
      <c r="J13204">
        <v>69720</v>
      </c>
      <c r="K13204" t="s">
        <v>3112</v>
      </c>
      <c r="L13204">
        <v>33</v>
      </c>
      <c r="M13204">
        <v>60</v>
      </c>
      <c r="N13204" t="s">
        <v>2716</v>
      </c>
    </row>
    <row r="13205" spans="1:14" x14ac:dyDescent="0.2">
      <c r="A13205" t="s">
        <v>18964</v>
      </c>
      <c r="B13205">
        <v>35880</v>
      </c>
      <c r="C13205">
        <v>40980</v>
      </c>
      <c r="D13205">
        <v>46080</v>
      </c>
      <c r="E13205">
        <v>51180</v>
      </c>
      <c r="F13205">
        <v>55320</v>
      </c>
      <c r="G13205">
        <v>59400</v>
      </c>
      <c r="H13205">
        <v>63480</v>
      </c>
      <c r="I13205">
        <v>67560</v>
      </c>
      <c r="J13205">
        <v>71700</v>
      </c>
      <c r="K13205" t="s">
        <v>3112</v>
      </c>
      <c r="L13205">
        <v>35</v>
      </c>
      <c r="M13205">
        <v>60</v>
      </c>
      <c r="N13205" t="s">
        <v>2090</v>
      </c>
    </row>
    <row r="13206" spans="1:14" x14ac:dyDescent="0.2">
      <c r="A13206" t="s">
        <v>18965</v>
      </c>
      <c r="B13206">
        <v>34860</v>
      </c>
      <c r="C13206">
        <v>39840</v>
      </c>
      <c r="D13206">
        <v>44820</v>
      </c>
      <c r="E13206">
        <v>49800</v>
      </c>
      <c r="F13206">
        <v>53820</v>
      </c>
      <c r="G13206">
        <v>57780</v>
      </c>
      <c r="H13206">
        <v>61800</v>
      </c>
      <c r="I13206">
        <v>65760</v>
      </c>
      <c r="J13206">
        <v>69720</v>
      </c>
      <c r="K13206" t="s">
        <v>3112</v>
      </c>
      <c r="L13206">
        <v>37</v>
      </c>
      <c r="M13206">
        <v>60</v>
      </c>
      <c r="N13206" t="s">
        <v>2091</v>
      </c>
    </row>
    <row r="13207" spans="1:14" x14ac:dyDescent="0.2">
      <c r="A13207" t="s">
        <v>18966</v>
      </c>
      <c r="B13207">
        <v>36120</v>
      </c>
      <c r="C13207">
        <v>41280</v>
      </c>
      <c r="D13207">
        <v>46440</v>
      </c>
      <c r="E13207">
        <v>51600</v>
      </c>
      <c r="F13207">
        <v>55740</v>
      </c>
      <c r="G13207">
        <v>59880</v>
      </c>
      <c r="H13207">
        <v>64020</v>
      </c>
      <c r="I13207">
        <v>68160</v>
      </c>
      <c r="J13207">
        <v>72240</v>
      </c>
      <c r="K13207" t="s">
        <v>3112</v>
      </c>
      <c r="L13207">
        <v>39</v>
      </c>
      <c r="M13207">
        <v>60</v>
      </c>
      <c r="N13207" t="s">
        <v>3926</v>
      </c>
    </row>
    <row r="13208" spans="1:14" x14ac:dyDescent="0.2">
      <c r="A13208" t="s">
        <v>18967</v>
      </c>
      <c r="B13208">
        <v>34860</v>
      </c>
      <c r="C13208">
        <v>39840</v>
      </c>
      <c r="D13208">
        <v>44820</v>
      </c>
      <c r="E13208">
        <v>49800</v>
      </c>
      <c r="F13208">
        <v>53820</v>
      </c>
      <c r="G13208">
        <v>57780</v>
      </c>
      <c r="H13208">
        <v>61800</v>
      </c>
      <c r="I13208">
        <v>65760</v>
      </c>
      <c r="J13208">
        <v>69720</v>
      </c>
      <c r="K13208" t="s">
        <v>3112</v>
      </c>
      <c r="L13208">
        <v>41</v>
      </c>
      <c r="M13208">
        <v>60</v>
      </c>
      <c r="N13208" t="s">
        <v>2546</v>
      </c>
    </row>
    <row r="13209" spans="1:14" x14ac:dyDescent="0.2">
      <c r="A13209" t="s">
        <v>18968</v>
      </c>
      <c r="B13209">
        <v>36120</v>
      </c>
      <c r="C13209">
        <v>41280</v>
      </c>
      <c r="D13209">
        <v>46440</v>
      </c>
      <c r="E13209">
        <v>51600</v>
      </c>
      <c r="F13209">
        <v>55740</v>
      </c>
      <c r="G13209">
        <v>59880</v>
      </c>
      <c r="H13209">
        <v>64020</v>
      </c>
      <c r="I13209">
        <v>68160</v>
      </c>
      <c r="J13209">
        <v>72240</v>
      </c>
      <c r="K13209" t="s">
        <v>3112</v>
      </c>
      <c r="L13209">
        <v>43</v>
      </c>
      <c r="M13209">
        <v>60</v>
      </c>
      <c r="N13209" t="s">
        <v>2720</v>
      </c>
    </row>
    <row r="13210" spans="1:14" x14ac:dyDescent="0.2">
      <c r="A13210" t="s">
        <v>18969</v>
      </c>
      <c r="B13210">
        <v>38940</v>
      </c>
      <c r="C13210">
        <v>44460</v>
      </c>
      <c r="D13210">
        <v>50040</v>
      </c>
      <c r="E13210">
        <v>55560</v>
      </c>
      <c r="F13210">
        <v>60060</v>
      </c>
      <c r="G13210">
        <v>64500</v>
      </c>
      <c r="H13210">
        <v>68940</v>
      </c>
      <c r="I13210">
        <v>73380</v>
      </c>
      <c r="J13210">
        <v>77820</v>
      </c>
      <c r="K13210" t="s">
        <v>3112</v>
      </c>
      <c r="L13210">
        <v>45</v>
      </c>
      <c r="M13210">
        <v>60</v>
      </c>
      <c r="N13210" t="s">
        <v>2092</v>
      </c>
    </row>
    <row r="13211" spans="1:14" x14ac:dyDescent="0.2">
      <c r="A13211" t="s">
        <v>18970</v>
      </c>
      <c r="B13211">
        <v>34860</v>
      </c>
      <c r="C13211">
        <v>39840</v>
      </c>
      <c r="D13211">
        <v>44820</v>
      </c>
      <c r="E13211">
        <v>49800</v>
      </c>
      <c r="F13211">
        <v>53820</v>
      </c>
      <c r="G13211">
        <v>57780</v>
      </c>
      <c r="H13211">
        <v>61800</v>
      </c>
      <c r="I13211">
        <v>65760</v>
      </c>
      <c r="J13211">
        <v>69720</v>
      </c>
      <c r="K13211" t="s">
        <v>3112</v>
      </c>
      <c r="L13211">
        <v>47</v>
      </c>
      <c r="M13211">
        <v>60</v>
      </c>
      <c r="N13211" t="s">
        <v>2093</v>
      </c>
    </row>
    <row r="13212" spans="1:14" x14ac:dyDescent="0.2">
      <c r="A13212" t="s">
        <v>18971</v>
      </c>
      <c r="B13212">
        <v>37440</v>
      </c>
      <c r="C13212">
        <v>42780</v>
      </c>
      <c r="D13212">
        <v>48120</v>
      </c>
      <c r="E13212">
        <v>53460</v>
      </c>
      <c r="F13212">
        <v>57780</v>
      </c>
      <c r="G13212">
        <v>62040</v>
      </c>
      <c r="H13212">
        <v>66300</v>
      </c>
      <c r="I13212">
        <v>70620</v>
      </c>
      <c r="J13212">
        <v>74880</v>
      </c>
      <c r="K13212" t="s">
        <v>3112</v>
      </c>
      <c r="L13212">
        <v>49</v>
      </c>
      <c r="M13212">
        <v>60</v>
      </c>
      <c r="N13212" t="s">
        <v>2094</v>
      </c>
    </row>
    <row r="13213" spans="1:14" x14ac:dyDescent="0.2">
      <c r="A13213" t="s">
        <v>18972</v>
      </c>
      <c r="B13213">
        <v>36180</v>
      </c>
      <c r="C13213">
        <v>41340</v>
      </c>
      <c r="D13213">
        <v>46500</v>
      </c>
      <c r="E13213">
        <v>51660</v>
      </c>
      <c r="F13213">
        <v>55800</v>
      </c>
      <c r="G13213">
        <v>59940</v>
      </c>
      <c r="H13213">
        <v>64080</v>
      </c>
      <c r="I13213">
        <v>68220</v>
      </c>
      <c r="J13213">
        <v>72360</v>
      </c>
      <c r="K13213" t="s">
        <v>3112</v>
      </c>
      <c r="L13213">
        <v>51</v>
      </c>
      <c r="M13213">
        <v>60</v>
      </c>
      <c r="N13213" t="s">
        <v>3386</v>
      </c>
    </row>
    <row r="13214" spans="1:14" x14ac:dyDescent="0.2">
      <c r="A13214" t="s">
        <v>18973</v>
      </c>
      <c r="B13214">
        <v>34860</v>
      </c>
      <c r="C13214">
        <v>39840</v>
      </c>
      <c r="D13214">
        <v>44820</v>
      </c>
      <c r="E13214">
        <v>49800</v>
      </c>
      <c r="F13214">
        <v>53820</v>
      </c>
      <c r="G13214">
        <v>57780</v>
      </c>
      <c r="H13214">
        <v>61800</v>
      </c>
      <c r="I13214">
        <v>65760</v>
      </c>
      <c r="J13214">
        <v>69720</v>
      </c>
      <c r="K13214" t="s">
        <v>3112</v>
      </c>
      <c r="L13214">
        <v>53</v>
      </c>
      <c r="M13214">
        <v>60</v>
      </c>
      <c r="N13214" t="s">
        <v>2095</v>
      </c>
    </row>
    <row r="13215" spans="1:14" x14ac:dyDescent="0.2">
      <c r="A13215" t="s">
        <v>18974</v>
      </c>
      <c r="B13215">
        <v>34860</v>
      </c>
      <c r="C13215">
        <v>39840</v>
      </c>
      <c r="D13215">
        <v>44820</v>
      </c>
      <c r="E13215">
        <v>49800</v>
      </c>
      <c r="F13215">
        <v>53820</v>
      </c>
      <c r="G13215">
        <v>57780</v>
      </c>
      <c r="H13215">
        <v>61800</v>
      </c>
      <c r="I13215">
        <v>65760</v>
      </c>
      <c r="J13215">
        <v>69720</v>
      </c>
      <c r="K13215" t="s">
        <v>3112</v>
      </c>
      <c r="L13215">
        <v>55</v>
      </c>
      <c r="M13215">
        <v>60</v>
      </c>
      <c r="N13215" t="s">
        <v>2096</v>
      </c>
    </row>
    <row r="13216" spans="1:14" x14ac:dyDescent="0.2">
      <c r="A13216" t="s">
        <v>18975</v>
      </c>
      <c r="B13216">
        <v>36120</v>
      </c>
      <c r="C13216">
        <v>41280</v>
      </c>
      <c r="D13216">
        <v>46440</v>
      </c>
      <c r="E13216">
        <v>51600</v>
      </c>
      <c r="F13216">
        <v>55740</v>
      </c>
      <c r="G13216">
        <v>59880</v>
      </c>
      <c r="H13216">
        <v>64020</v>
      </c>
      <c r="I13216">
        <v>68160</v>
      </c>
      <c r="J13216">
        <v>72240</v>
      </c>
      <c r="K13216" t="s">
        <v>3112</v>
      </c>
      <c r="L13216">
        <v>57</v>
      </c>
      <c r="M13216">
        <v>60</v>
      </c>
      <c r="N13216" t="s">
        <v>2097</v>
      </c>
    </row>
    <row r="13217" spans="1:14" x14ac:dyDescent="0.2">
      <c r="A13217" t="s">
        <v>18976</v>
      </c>
      <c r="B13217">
        <v>36120</v>
      </c>
      <c r="C13217">
        <v>41280</v>
      </c>
      <c r="D13217">
        <v>46440</v>
      </c>
      <c r="E13217">
        <v>51600</v>
      </c>
      <c r="F13217">
        <v>55740</v>
      </c>
      <c r="G13217">
        <v>59880</v>
      </c>
      <c r="H13217">
        <v>64020</v>
      </c>
      <c r="I13217">
        <v>68160</v>
      </c>
      <c r="J13217">
        <v>72240</v>
      </c>
      <c r="K13217" t="s">
        <v>3112</v>
      </c>
      <c r="L13217">
        <v>59</v>
      </c>
      <c r="M13217">
        <v>60</v>
      </c>
      <c r="N13217" t="s">
        <v>2098</v>
      </c>
    </row>
    <row r="13218" spans="1:14" x14ac:dyDescent="0.2">
      <c r="A13218" t="s">
        <v>18977</v>
      </c>
      <c r="B13218">
        <v>37740</v>
      </c>
      <c r="C13218">
        <v>43140</v>
      </c>
      <c r="D13218">
        <v>48540</v>
      </c>
      <c r="E13218">
        <v>53880</v>
      </c>
      <c r="F13218">
        <v>58200</v>
      </c>
      <c r="G13218">
        <v>62520</v>
      </c>
      <c r="H13218">
        <v>66840</v>
      </c>
      <c r="I13218">
        <v>71160</v>
      </c>
      <c r="J13218">
        <v>75480</v>
      </c>
      <c r="K13218" t="s">
        <v>3112</v>
      </c>
      <c r="L13218">
        <v>61</v>
      </c>
      <c r="M13218">
        <v>60</v>
      </c>
      <c r="N13218" t="s">
        <v>2099</v>
      </c>
    </row>
    <row r="13219" spans="1:14" x14ac:dyDescent="0.2">
      <c r="A13219" t="s">
        <v>18978</v>
      </c>
      <c r="B13219">
        <v>35520</v>
      </c>
      <c r="C13219">
        <v>40560</v>
      </c>
      <c r="D13219">
        <v>45660</v>
      </c>
      <c r="E13219">
        <v>50700</v>
      </c>
      <c r="F13219">
        <v>54780</v>
      </c>
      <c r="G13219">
        <v>58860</v>
      </c>
      <c r="H13219">
        <v>62880</v>
      </c>
      <c r="I13219">
        <v>66960</v>
      </c>
      <c r="J13219">
        <v>70980</v>
      </c>
      <c r="K13219" t="s">
        <v>3112</v>
      </c>
      <c r="L13219">
        <v>63</v>
      </c>
      <c r="M13219">
        <v>60</v>
      </c>
      <c r="N13219" t="s">
        <v>1959</v>
      </c>
    </row>
    <row r="13220" spans="1:14" x14ac:dyDescent="0.2">
      <c r="A13220" t="s">
        <v>18979</v>
      </c>
      <c r="B13220">
        <v>42420</v>
      </c>
      <c r="C13220">
        <v>48480</v>
      </c>
      <c r="D13220">
        <v>54540</v>
      </c>
      <c r="E13220">
        <v>60600</v>
      </c>
      <c r="F13220">
        <v>65460</v>
      </c>
      <c r="G13220">
        <v>70320</v>
      </c>
      <c r="H13220">
        <v>75180</v>
      </c>
      <c r="I13220">
        <v>80040</v>
      </c>
      <c r="J13220">
        <v>84840</v>
      </c>
      <c r="K13220" t="s">
        <v>3112</v>
      </c>
      <c r="L13220">
        <v>65</v>
      </c>
      <c r="M13220">
        <v>60</v>
      </c>
      <c r="N13220" t="s">
        <v>3991</v>
      </c>
    </row>
    <row r="13221" spans="1:14" x14ac:dyDescent="0.2">
      <c r="A13221" t="s">
        <v>18980</v>
      </c>
      <c r="B13221">
        <v>36360</v>
      </c>
      <c r="C13221">
        <v>41520</v>
      </c>
      <c r="D13221">
        <v>46740</v>
      </c>
      <c r="E13221">
        <v>51900</v>
      </c>
      <c r="F13221">
        <v>56100</v>
      </c>
      <c r="G13221">
        <v>60240</v>
      </c>
      <c r="H13221">
        <v>64380</v>
      </c>
      <c r="I13221">
        <v>68520</v>
      </c>
      <c r="J13221">
        <v>72660</v>
      </c>
      <c r="K13221" t="s">
        <v>3112</v>
      </c>
      <c r="L13221">
        <v>67</v>
      </c>
      <c r="M13221">
        <v>60</v>
      </c>
      <c r="N13221" t="s">
        <v>2100</v>
      </c>
    </row>
    <row r="13222" spans="1:14" x14ac:dyDescent="0.2">
      <c r="A13222" t="s">
        <v>18981</v>
      </c>
      <c r="B13222">
        <v>36120</v>
      </c>
      <c r="C13222">
        <v>41280</v>
      </c>
      <c r="D13222">
        <v>46440</v>
      </c>
      <c r="E13222">
        <v>51600</v>
      </c>
      <c r="F13222">
        <v>55740</v>
      </c>
      <c r="G13222">
        <v>59880</v>
      </c>
      <c r="H13222">
        <v>64020</v>
      </c>
      <c r="I13222">
        <v>68160</v>
      </c>
      <c r="J13222">
        <v>72240</v>
      </c>
      <c r="K13222" t="s">
        <v>3112</v>
      </c>
      <c r="L13222">
        <v>69</v>
      </c>
      <c r="M13222">
        <v>60</v>
      </c>
      <c r="N13222" t="s">
        <v>2405</v>
      </c>
    </row>
    <row r="13223" spans="1:14" x14ac:dyDescent="0.2">
      <c r="A13223" t="s">
        <v>18982</v>
      </c>
      <c r="B13223">
        <v>34860</v>
      </c>
      <c r="C13223">
        <v>39840</v>
      </c>
      <c r="D13223">
        <v>44820</v>
      </c>
      <c r="E13223">
        <v>49800</v>
      </c>
      <c r="F13223">
        <v>53820</v>
      </c>
      <c r="G13223">
        <v>57780</v>
      </c>
      <c r="H13223">
        <v>61800</v>
      </c>
      <c r="I13223">
        <v>65760</v>
      </c>
      <c r="J13223">
        <v>69720</v>
      </c>
      <c r="K13223" t="s">
        <v>3112</v>
      </c>
      <c r="L13223">
        <v>71</v>
      </c>
      <c r="M13223">
        <v>60</v>
      </c>
      <c r="N13223" t="s">
        <v>3333</v>
      </c>
    </row>
    <row r="13224" spans="1:14" x14ac:dyDescent="0.2">
      <c r="A13224" t="s">
        <v>18983</v>
      </c>
      <c r="B13224">
        <v>34860</v>
      </c>
      <c r="C13224">
        <v>39840</v>
      </c>
      <c r="D13224">
        <v>44820</v>
      </c>
      <c r="E13224">
        <v>49800</v>
      </c>
      <c r="F13224">
        <v>53820</v>
      </c>
      <c r="G13224">
        <v>57780</v>
      </c>
      <c r="H13224">
        <v>61800</v>
      </c>
      <c r="I13224">
        <v>65760</v>
      </c>
      <c r="J13224">
        <v>69720</v>
      </c>
      <c r="K13224" t="s">
        <v>3112</v>
      </c>
      <c r="L13224">
        <v>73</v>
      </c>
      <c r="M13224">
        <v>60</v>
      </c>
      <c r="N13224" t="s">
        <v>2101</v>
      </c>
    </row>
    <row r="13225" spans="1:14" x14ac:dyDescent="0.2">
      <c r="A13225" t="s">
        <v>18984</v>
      </c>
      <c r="B13225">
        <v>34860</v>
      </c>
      <c r="C13225">
        <v>39840</v>
      </c>
      <c r="D13225">
        <v>44820</v>
      </c>
      <c r="E13225">
        <v>49800</v>
      </c>
      <c r="F13225">
        <v>53820</v>
      </c>
      <c r="G13225">
        <v>57780</v>
      </c>
      <c r="H13225">
        <v>61800</v>
      </c>
      <c r="I13225">
        <v>65760</v>
      </c>
      <c r="J13225">
        <v>69720</v>
      </c>
      <c r="K13225" t="s">
        <v>3112</v>
      </c>
      <c r="L13225">
        <v>75</v>
      </c>
      <c r="M13225">
        <v>60</v>
      </c>
      <c r="N13225" t="s">
        <v>3575</v>
      </c>
    </row>
    <row r="13226" spans="1:14" x14ac:dyDescent="0.2">
      <c r="A13226" t="s">
        <v>18985</v>
      </c>
      <c r="B13226">
        <v>36120</v>
      </c>
      <c r="C13226">
        <v>41280</v>
      </c>
      <c r="D13226">
        <v>46440</v>
      </c>
      <c r="E13226">
        <v>51600</v>
      </c>
      <c r="F13226">
        <v>55740</v>
      </c>
      <c r="G13226">
        <v>59880</v>
      </c>
      <c r="H13226">
        <v>64020</v>
      </c>
      <c r="I13226">
        <v>68160</v>
      </c>
      <c r="J13226">
        <v>72240</v>
      </c>
      <c r="K13226" t="s">
        <v>3112</v>
      </c>
      <c r="L13226">
        <v>77</v>
      </c>
      <c r="M13226">
        <v>60</v>
      </c>
      <c r="N13226" t="s">
        <v>2102</v>
      </c>
    </row>
    <row r="13227" spans="1:14" x14ac:dyDescent="0.2">
      <c r="A13227" t="s">
        <v>18986</v>
      </c>
      <c r="B13227">
        <v>39180</v>
      </c>
      <c r="C13227">
        <v>44760</v>
      </c>
      <c r="D13227">
        <v>50340</v>
      </c>
      <c r="E13227">
        <v>55920</v>
      </c>
      <c r="F13227">
        <v>60420</v>
      </c>
      <c r="G13227">
        <v>64920</v>
      </c>
      <c r="H13227">
        <v>69360</v>
      </c>
      <c r="I13227">
        <v>73860</v>
      </c>
      <c r="J13227">
        <v>78300</v>
      </c>
      <c r="K13227" t="s">
        <v>3112</v>
      </c>
      <c r="L13227">
        <v>79</v>
      </c>
      <c r="M13227">
        <v>60</v>
      </c>
      <c r="N13227" t="s">
        <v>3707</v>
      </c>
    </row>
    <row r="13228" spans="1:14" x14ac:dyDescent="0.2">
      <c r="A13228" t="s">
        <v>18987</v>
      </c>
      <c r="B13228">
        <v>36120</v>
      </c>
      <c r="C13228">
        <v>41280</v>
      </c>
      <c r="D13228">
        <v>46440</v>
      </c>
      <c r="E13228">
        <v>51600</v>
      </c>
      <c r="F13228">
        <v>55740</v>
      </c>
      <c r="G13228">
        <v>59880</v>
      </c>
      <c r="H13228">
        <v>64020</v>
      </c>
      <c r="I13228">
        <v>68160</v>
      </c>
      <c r="J13228">
        <v>72240</v>
      </c>
      <c r="K13228" t="s">
        <v>3112</v>
      </c>
      <c r="L13228">
        <v>81</v>
      </c>
      <c r="M13228">
        <v>60</v>
      </c>
      <c r="N13228" t="s">
        <v>3337</v>
      </c>
    </row>
    <row r="13229" spans="1:14" x14ac:dyDescent="0.2">
      <c r="A13229" t="s">
        <v>18988</v>
      </c>
      <c r="B13229">
        <v>40320</v>
      </c>
      <c r="C13229">
        <v>46080</v>
      </c>
      <c r="D13229">
        <v>51840</v>
      </c>
      <c r="E13229">
        <v>57600</v>
      </c>
      <c r="F13229">
        <v>62220</v>
      </c>
      <c r="G13229">
        <v>66840</v>
      </c>
      <c r="H13229">
        <v>71460</v>
      </c>
      <c r="I13229">
        <v>76080</v>
      </c>
      <c r="J13229">
        <v>80640</v>
      </c>
      <c r="K13229" t="s">
        <v>3112</v>
      </c>
      <c r="L13229">
        <v>83</v>
      </c>
      <c r="M13229">
        <v>60</v>
      </c>
      <c r="N13229" t="s">
        <v>3394</v>
      </c>
    </row>
    <row r="13230" spans="1:14" x14ac:dyDescent="0.2">
      <c r="A13230" t="s">
        <v>18989</v>
      </c>
      <c r="B13230">
        <v>34860</v>
      </c>
      <c r="C13230">
        <v>39840</v>
      </c>
      <c r="D13230">
        <v>44820</v>
      </c>
      <c r="E13230">
        <v>49800</v>
      </c>
      <c r="F13230">
        <v>53820</v>
      </c>
      <c r="G13230">
        <v>57780</v>
      </c>
      <c r="H13230">
        <v>61800</v>
      </c>
      <c r="I13230">
        <v>65760</v>
      </c>
      <c r="J13230">
        <v>69720</v>
      </c>
      <c r="K13230" t="s">
        <v>3112</v>
      </c>
      <c r="L13230">
        <v>85</v>
      </c>
      <c r="M13230">
        <v>60</v>
      </c>
      <c r="N13230" t="s">
        <v>2103</v>
      </c>
    </row>
    <row r="13231" spans="1:14" x14ac:dyDescent="0.2">
      <c r="A13231" t="s">
        <v>18990</v>
      </c>
      <c r="B13231">
        <v>40320</v>
      </c>
      <c r="C13231">
        <v>46080</v>
      </c>
      <c r="D13231">
        <v>51840</v>
      </c>
      <c r="E13231">
        <v>57600</v>
      </c>
      <c r="F13231">
        <v>62220</v>
      </c>
      <c r="G13231">
        <v>66840</v>
      </c>
      <c r="H13231">
        <v>71460</v>
      </c>
      <c r="I13231">
        <v>76080</v>
      </c>
      <c r="J13231">
        <v>80640</v>
      </c>
      <c r="K13231" t="s">
        <v>3112</v>
      </c>
      <c r="L13231">
        <v>87</v>
      </c>
      <c r="M13231">
        <v>60</v>
      </c>
      <c r="N13231" t="s">
        <v>2104</v>
      </c>
    </row>
    <row r="13232" spans="1:14" x14ac:dyDescent="0.2">
      <c r="A13232" t="s">
        <v>18991</v>
      </c>
      <c r="B13232">
        <v>34860</v>
      </c>
      <c r="C13232">
        <v>39840</v>
      </c>
      <c r="D13232">
        <v>44820</v>
      </c>
      <c r="E13232">
        <v>49800</v>
      </c>
      <c r="F13232">
        <v>53820</v>
      </c>
      <c r="G13232">
        <v>57780</v>
      </c>
      <c r="H13232">
        <v>61800</v>
      </c>
      <c r="I13232">
        <v>65760</v>
      </c>
      <c r="J13232">
        <v>69720</v>
      </c>
      <c r="K13232" t="s">
        <v>3112</v>
      </c>
      <c r="L13232">
        <v>89</v>
      </c>
      <c r="M13232">
        <v>60</v>
      </c>
      <c r="N13232" t="s">
        <v>4212</v>
      </c>
    </row>
    <row r="13233" spans="1:14" x14ac:dyDescent="0.2">
      <c r="A13233" t="s">
        <v>18992</v>
      </c>
      <c r="B13233">
        <v>37020</v>
      </c>
      <c r="C13233">
        <v>42300</v>
      </c>
      <c r="D13233">
        <v>47580</v>
      </c>
      <c r="E13233">
        <v>52860</v>
      </c>
      <c r="F13233">
        <v>57120</v>
      </c>
      <c r="G13233">
        <v>61320</v>
      </c>
      <c r="H13233">
        <v>65580</v>
      </c>
      <c r="I13233">
        <v>69780</v>
      </c>
      <c r="J13233">
        <v>74040</v>
      </c>
      <c r="K13233" t="s">
        <v>3112</v>
      </c>
      <c r="L13233">
        <v>91</v>
      </c>
      <c r="M13233">
        <v>60</v>
      </c>
      <c r="N13233" t="s">
        <v>3345</v>
      </c>
    </row>
    <row r="13234" spans="1:14" x14ac:dyDescent="0.2">
      <c r="A13234" t="s">
        <v>18993</v>
      </c>
      <c r="B13234">
        <v>36480</v>
      </c>
      <c r="C13234">
        <v>41700</v>
      </c>
      <c r="D13234">
        <v>46920</v>
      </c>
      <c r="E13234">
        <v>52080</v>
      </c>
      <c r="F13234">
        <v>56280</v>
      </c>
      <c r="G13234">
        <v>60420</v>
      </c>
      <c r="H13234">
        <v>64620</v>
      </c>
      <c r="I13234">
        <v>68760</v>
      </c>
      <c r="J13234">
        <v>72960</v>
      </c>
      <c r="K13234" t="s">
        <v>3112</v>
      </c>
      <c r="L13234">
        <v>93</v>
      </c>
      <c r="M13234">
        <v>60</v>
      </c>
      <c r="N13234" t="s">
        <v>3224</v>
      </c>
    </row>
    <row r="13235" spans="1:14" x14ac:dyDescent="0.2">
      <c r="A13235" t="s">
        <v>18994</v>
      </c>
      <c r="B13235">
        <v>34860</v>
      </c>
      <c r="C13235">
        <v>39840</v>
      </c>
      <c r="D13235">
        <v>44820</v>
      </c>
      <c r="E13235">
        <v>49800</v>
      </c>
      <c r="F13235">
        <v>53820</v>
      </c>
      <c r="G13235">
        <v>57780</v>
      </c>
      <c r="H13235">
        <v>61800</v>
      </c>
      <c r="I13235">
        <v>65760</v>
      </c>
      <c r="J13235">
        <v>69720</v>
      </c>
      <c r="K13235" t="s">
        <v>3112</v>
      </c>
      <c r="L13235">
        <v>95</v>
      </c>
      <c r="M13235">
        <v>60</v>
      </c>
      <c r="N13235" t="s">
        <v>2105</v>
      </c>
    </row>
    <row r="13236" spans="1:14" x14ac:dyDescent="0.2">
      <c r="A13236" t="s">
        <v>18995</v>
      </c>
      <c r="B13236">
        <v>34860</v>
      </c>
      <c r="C13236">
        <v>39840</v>
      </c>
      <c r="D13236">
        <v>44820</v>
      </c>
      <c r="E13236">
        <v>49800</v>
      </c>
      <c r="F13236">
        <v>53820</v>
      </c>
      <c r="G13236">
        <v>57780</v>
      </c>
      <c r="H13236">
        <v>61800</v>
      </c>
      <c r="I13236">
        <v>65760</v>
      </c>
      <c r="J13236">
        <v>69720</v>
      </c>
      <c r="K13236" t="s">
        <v>3112</v>
      </c>
      <c r="L13236">
        <v>97</v>
      </c>
      <c r="M13236">
        <v>60</v>
      </c>
      <c r="N13236" t="s">
        <v>2106</v>
      </c>
    </row>
    <row r="13237" spans="1:14" x14ac:dyDescent="0.2">
      <c r="A13237" t="s">
        <v>18996</v>
      </c>
      <c r="B13237">
        <v>40320</v>
      </c>
      <c r="C13237">
        <v>46080</v>
      </c>
      <c r="D13237">
        <v>51840</v>
      </c>
      <c r="E13237">
        <v>57600</v>
      </c>
      <c r="F13237">
        <v>62220</v>
      </c>
      <c r="G13237">
        <v>66840</v>
      </c>
      <c r="H13237">
        <v>71460</v>
      </c>
      <c r="I13237">
        <v>76080</v>
      </c>
      <c r="J13237">
        <v>80640</v>
      </c>
      <c r="K13237" t="s">
        <v>3112</v>
      </c>
      <c r="L13237">
        <v>99</v>
      </c>
      <c r="M13237">
        <v>60</v>
      </c>
      <c r="N13237" t="s">
        <v>2107</v>
      </c>
    </row>
    <row r="13238" spans="1:14" x14ac:dyDescent="0.2">
      <c r="A13238" t="s">
        <v>18997</v>
      </c>
      <c r="B13238">
        <v>37500</v>
      </c>
      <c r="C13238">
        <v>42840</v>
      </c>
      <c r="D13238">
        <v>48180</v>
      </c>
      <c r="E13238">
        <v>53520</v>
      </c>
      <c r="F13238">
        <v>57840</v>
      </c>
      <c r="G13238">
        <v>62100</v>
      </c>
      <c r="H13238">
        <v>66420</v>
      </c>
      <c r="I13238">
        <v>70680</v>
      </c>
      <c r="J13238">
        <v>74940</v>
      </c>
      <c r="K13238" t="s">
        <v>3112</v>
      </c>
      <c r="L13238">
        <v>101</v>
      </c>
      <c r="M13238">
        <v>60</v>
      </c>
      <c r="N13238" t="s">
        <v>2108</v>
      </c>
    </row>
    <row r="13239" spans="1:14" x14ac:dyDescent="0.2">
      <c r="A13239" t="s">
        <v>18998</v>
      </c>
      <c r="B13239">
        <v>34860</v>
      </c>
      <c r="C13239">
        <v>39840</v>
      </c>
      <c r="D13239">
        <v>44820</v>
      </c>
      <c r="E13239">
        <v>49800</v>
      </c>
      <c r="F13239">
        <v>53820</v>
      </c>
      <c r="G13239">
        <v>57780</v>
      </c>
      <c r="H13239">
        <v>61800</v>
      </c>
      <c r="I13239">
        <v>65760</v>
      </c>
      <c r="J13239">
        <v>69720</v>
      </c>
      <c r="K13239" t="s">
        <v>3112</v>
      </c>
      <c r="L13239">
        <v>102</v>
      </c>
      <c r="M13239">
        <v>60</v>
      </c>
      <c r="N13239" t="s">
        <v>5740</v>
      </c>
    </row>
    <row r="13240" spans="1:14" x14ac:dyDescent="0.2">
      <c r="A13240" t="s">
        <v>18999</v>
      </c>
      <c r="B13240">
        <v>37680</v>
      </c>
      <c r="C13240">
        <v>43080</v>
      </c>
      <c r="D13240">
        <v>48480</v>
      </c>
      <c r="E13240">
        <v>53820</v>
      </c>
      <c r="F13240">
        <v>58140</v>
      </c>
      <c r="G13240">
        <v>62460</v>
      </c>
      <c r="H13240">
        <v>66780</v>
      </c>
      <c r="I13240">
        <v>71100</v>
      </c>
      <c r="J13240">
        <v>75360</v>
      </c>
      <c r="K13240" t="s">
        <v>3112</v>
      </c>
      <c r="L13240">
        <v>103</v>
      </c>
      <c r="M13240">
        <v>60</v>
      </c>
      <c r="N13240" t="s">
        <v>3500</v>
      </c>
    </row>
    <row r="13241" spans="1:14" x14ac:dyDescent="0.2">
      <c r="A13241" t="s">
        <v>19000</v>
      </c>
      <c r="B13241">
        <v>35700</v>
      </c>
      <c r="C13241">
        <v>40800</v>
      </c>
      <c r="D13241">
        <v>45900</v>
      </c>
      <c r="E13241">
        <v>50940</v>
      </c>
      <c r="F13241">
        <v>55020</v>
      </c>
      <c r="G13241">
        <v>59100</v>
      </c>
      <c r="H13241">
        <v>63180</v>
      </c>
      <c r="I13241">
        <v>67260</v>
      </c>
      <c r="J13241">
        <v>71340</v>
      </c>
      <c r="K13241" t="s">
        <v>3112</v>
      </c>
      <c r="L13241">
        <v>105</v>
      </c>
      <c r="M13241">
        <v>60</v>
      </c>
      <c r="N13241" t="s">
        <v>2470</v>
      </c>
    </row>
    <row r="13242" spans="1:14" x14ac:dyDescent="0.2">
      <c r="A13242" t="s">
        <v>19001</v>
      </c>
      <c r="B13242">
        <v>34860</v>
      </c>
      <c r="C13242">
        <v>39840</v>
      </c>
      <c r="D13242">
        <v>44820</v>
      </c>
      <c r="E13242">
        <v>49800</v>
      </c>
      <c r="F13242">
        <v>53820</v>
      </c>
      <c r="G13242">
        <v>57780</v>
      </c>
      <c r="H13242">
        <v>61800</v>
      </c>
      <c r="I13242">
        <v>65760</v>
      </c>
      <c r="J13242">
        <v>69720</v>
      </c>
      <c r="K13242" t="s">
        <v>3112</v>
      </c>
      <c r="L13242">
        <v>107</v>
      </c>
      <c r="M13242">
        <v>60</v>
      </c>
      <c r="N13242" t="s">
        <v>1971</v>
      </c>
    </row>
    <row r="13243" spans="1:14" x14ac:dyDescent="0.2">
      <c r="A13243" t="s">
        <v>19002</v>
      </c>
      <c r="B13243">
        <v>34860</v>
      </c>
      <c r="C13243">
        <v>39840</v>
      </c>
      <c r="D13243">
        <v>44820</v>
      </c>
      <c r="E13243">
        <v>49800</v>
      </c>
      <c r="F13243">
        <v>53820</v>
      </c>
      <c r="G13243">
        <v>57780</v>
      </c>
      <c r="H13243">
        <v>61800</v>
      </c>
      <c r="I13243">
        <v>65760</v>
      </c>
      <c r="J13243">
        <v>69720</v>
      </c>
      <c r="K13243" t="s">
        <v>3112</v>
      </c>
      <c r="L13243">
        <v>109</v>
      </c>
      <c r="M13243">
        <v>60</v>
      </c>
      <c r="N13243" t="s">
        <v>2109</v>
      </c>
    </row>
    <row r="13244" spans="1:14" x14ac:dyDescent="0.2">
      <c r="A13244" t="s">
        <v>19003</v>
      </c>
      <c r="B13244">
        <v>35820</v>
      </c>
      <c r="C13244">
        <v>40920</v>
      </c>
      <c r="D13244">
        <v>46020</v>
      </c>
      <c r="E13244">
        <v>51120</v>
      </c>
      <c r="F13244">
        <v>55260</v>
      </c>
      <c r="G13244">
        <v>59340</v>
      </c>
      <c r="H13244">
        <v>63420</v>
      </c>
      <c r="I13244">
        <v>67500</v>
      </c>
      <c r="J13244">
        <v>71580</v>
      </c>
      <c r="K13244" t="s">
        <v>3112</v>
      </c>
      <c r="L13244">
        <v>111</v>
      </c>
      <c r="M13244">
        <v>60</v>
      </c>
      <c r="N13244" t="s">
        <v>2110</v>
      </c>
    </row>
    <row r="13245" spans="1:14" x14ac:dyDescent="0.2">
      <c r="A13245" t="s">
        <v>19004</v>
      </c>
      <c r="B13245">
        <v>34860</v>
      </c>
      <c r="C13245">
        <v>39840</v>
      </c>
      <c r="D13245">
        <v>44820</v>
      </c>
      <c r="E13245">
        <v>49800</v>
      </c>
      <c r="F13245">
        <v>53820</v>
      </c>
      <c r="G13245">
        <v>57780</v>
      </c>
      <c r="H13245">
        <v>61800</v>
      </c>
      <c r="I13245">
        <v>65760</v>
      </c>
      <c r="J13245">
        <v>69720</v>
      </c>
      <c r="K13245" t="s">
        <v>3112</v>
      </c>
      <c r="L13245">
        <v>115</v>
      </c>
      <c r="M13245">
        <v>60</v>
      </c>
      <c r="N13245" t="s">
        <v>2111</v>
      </c>
    </row>
    <row r="13246" spans="1:14" x14ac:dyDescent="0.2">
      <c r="A13246" t="s">
        <v>19005</v>
      </c>
      <c r="B13246">
        <v>39780</v>
      </c>
      <c r="C13246">
        <v>45420</v>
      </c>
      <c r="D13246">
        <v>51120</v>
      </c>
      <c r="E13246">
        <v>56760</v>
      </c>
      <c r="F13246">
        <v>61320</v>
      </c>
      <c r="G13246">
        <v>65880</v>
      </c>
      <c r="H13246">
        <v>70440</v>
      </c>
      <c r="I13246">
        <v>74940</v>
      </c>
      <c r="J13246">
        <v>79500</v>
      </c>
      <c r="K13246" t="s">
        <v>3112</v>
      </c>
      <c r="L13246">
        <v>117</v>
      </c>
      <c r="M13246">
        <v>60</v>
      </c>
      <c r="N13246" t="s">
        <v>2112</v>
      </c>
    </row>
    <row r="13247" spans="1:14" x14ac:dyDescent="0.2">
      <c r="A13247" t="s">
        <v>19006</v>
      </c>
      <c r="B13247">
        <v>36120</v>
      </c>
      <c r="C13247">
        <v>41280</v>
      </c>
      <c r="D13247">
        <v>46440</v>
      </c>
      <c r="E13247">
        <v>51600</v>
      </c>
      <c r="F13247">
        <v>55740</v>
      </c>
      <c r="G13247">
        <v>59880</v>
      </c>
      <c r="H13247">
        <v>64020</v>
      </c>
      <c r="I13247">
        <v>68160</v>
      </c>
      <c r="J13247">
        <v>72240</v>
      </c>
      <c r="K13247" t="s">
        <v>3112</v>
      </c>
      <c r="L13247">
        <v>119</v>
      </c>
      <c r="M13247">
        <v>60</v>
      </c>
      <c r="N13247" t="s">
        <v>2113</v>
      </c>
    </row>
    <row r="13248" spans="1:14" x14ac:dyDescent="0.2">
      <c r="A13248" t="s">
        <v>19007</v>
      </c>
      <c r="B13248">
        <v>34860</v>
      </c>
      <c r="C13248">
        <v>39840</v>
      </c>
      <c r="D13248">
        <v>44820</v>
      </c>
      <c r="E13248">
        <v>49800</v>
      </c>
      <c r="F13248">
        <v>53820</v>
      </c>
      <c r="G13248">
        <v>57780</v>
      </c>
      <c r="H13248">
        <v>61800</v>
      </c>
      <c r="I13248">
        <v>65760</v>
      </c>
      <c r="J13248">
        <v>69720</v>
      </c>
      <c r="K13248" t="s">
        <v>3112</v>
      </c>
      <c r="L13248">
        <v>121</v>
      </c>
      <c r="M13248">
        <v>60</v>
      </c>
      <c r="N13248" t="s">
        <v>1931</v>
      </c>
    </row>
    <row r="13249" spans="1:14" x14ac:dyDescent="0.2">
      <c r="A13249" t="s">
        <v>19008</v>
      </c>
      <c r="B13249">
        <v>34860</v>
      </c>
      <c r="C13249">
        <v>39840</v>
      </c>
      <c r="D13249">
        <v>44820</v>
      </c>
      <c r="E13249">
        <v>49800</v>
      </c>
      <c r="F13249">
        <v>53820</v>
      </c>
      <c r="G13249">
        <v>57780</v>
      </c>
      <c r="H13249">
        <v>61800</v>
      </c>
      <c r="I13249">
        <v>65760</v>
      </c>
      <c r="J13249">
        <v>69720</v>
      </c>
      <c r="K13249" t="s">
        <v>3112</v>
      </c>
      <c r="L13249">
        <v>123</v>
      </c>
      <c r="M13249">
        <v>60</v>
      </c>
      <c r="N13249" t="s">
        <v>2114</v>
      </c>
    </row>
    <row r="13250" spans="1:14" x14ac:dyDescent="0.2">
      <c r="A13250" t="s">
        <v>19009</v>
      </c>
      <c r="B13250">
        <v>40320</v>
      </c>
      <c r="C13250">
        <v>46080</v>
      </c>
      <c r="D13250">
        <v>51840</v>
      </c>
      <c r="E13250">
        <v>57600</v>
      </c>
      <c r="F13250">
        <v>62220</v>
      </c>
      <c r="G13250">
        <v>66840</v>
      </c>
      <c r="H13250">
        <v>71460</v>
      </c>
      <c r="I13250">
        <v>76080</v>
      </c>
      <c r="J13250">
        <v>80640</v>
      </c>
      <c r="K13250" t="s">
        <v>3112</v>
      </c>
      <c r="L13250">
        <v>125</v>
      </c>
      <c r="M13250">
        <v>60</v>
      </c>
      <c r="N13250" t="s">
        <v>3611</v>
      </c>
    </row>
    <row r="13251" spans="1:14" x14ac:dyDescent="0.2">
      <c r="A13251" t="s">
        <v>19010</v>
      </c>
      <c r="B13251">
        <v>36300</v>
      </c>
      <c r="C13251">
        <v>41460</v>
      </c>
      <c r="D13251">
        <v>46620</v>
      </c>
      <c r="E13251">
        <v>51780</v>
      </c>
      <c r="F13251">
        <v>55980</v>
      </c>
      <c r="G13251">
        <v>60120</v>
      </c>
      <c r="H13251">
        <v>64260</v>
      </c>
      <c r="I13251">
        <v>68400</v>
      </c>
      <c r="J13251">
        <v>72540</v>
      </c>
      <c r="K13251" t="s">
        <v>3112</v>
      </c>
      <c r="L13251">
        <v>127</v>
      </c>
      <c r="M13251">
        <v>60</v>
      </c>
      <c r="N13251" t="s">
        <v>3417</v>
      </c>
    </row>
    <row r="13252" spans="1:14" x14ac:dyDescent="0.2">
      <c r="A13252" t="s">
        <v>19011</v>
      </c>
      <c r="B13252">
        <v>34860</v>
      </c>
      <c r="C13252">
        <v>39840</v>
      </c>
      <c r="D13252">
        <v>44820</v>
      </c>
      <c r="E13252">
        <v>49800</v>
      </c>
      <c r="F13252">
        <v>53820</v>
      </c>
      <c r="G13252">
        <v>57780</v>
      </c>
      <c r="H13252">
        <v>61800</v>
      </c>
      <c r="I13252">
        <v>65760</v>
      </c>
      <c r="J13252">
        <v>69720</v>
      </c>
      <c r="K13252" t="s">
        <v>3112</v>
      </c>
      <c r="L13252">
        <v>129</v>
      </c>
      <c r="M13252">
        <v>60</v>
      </c>
      <c r="N13252" t="s">
        <v>2115</v>
      </c>
    </row>
    <row r="13253" spans="1:14" x14ac:dyDescent="0.2">
      <c r="A13253" t="s">
        <v>19012</v>
      </c>
      <c r="B13253">
        <v>35820</v>
      </c>
      <c r="C13253">
        <v>40920</v>
      </c>
      <c r="D13253">
        <v>46020</v>
      </c>
      <c r="E13253">
        <v>51120</v>
      </c>
      <c r="F13253">
        <v>55260</v>
      </c>
      <c r="G13253">
        <v>59340</v>
      </c>
      <c r="H13253">
        <v>63420</v>
      </c>
      <c r="I13253">
        <v>67500</v>
      </c>
      <c r="J13253">
        <v>71580</v>
      </c>
      <c r="K13253" t="s">
        <v>3112</v>
      </c>
      <c r="L13253">
        <v>135</v>
      </c>
      <c r="M13253">
        <v>60</v>
      </c>
      <c r="N13253" t="s">
        <v>2116</v>
      </c>
    </row>
    <row r="13254" spans="1:14" x14ac:dyDescent="0.2">
      <c r="A13254" t="s">
        <v>19013</v>
      </c>
      <c r="B13254">
        <v>34860</v>
      </c>
      <c r="C13254">
        <v>39840</v>
      </c>
      <c r="D13254">
        <v>44820</v>
      </c>
      <c r="E13254">
        <v>49800</v>
      </c>
      <c r="F13254">
        <v>53820</v>
      </c>
      <c r="G13254">
        <v>57780</v>
      </c>
      <c r="H13254">
        <v>61800</v>
      </c>
      <c r="I13254">
        <v>65760</v>
      </c>
      <c r="J13254">
        <v>69720</v>
      </c>
      <c r="K13254" t="s">
        <v>3112</v>
      </c>
      <c r="L13254">
        <v>137</v>
      </c>
      <c r="M13254">
        <v>60</v>
      </c>
      <c r="N13254" t="s">
        <v>2117</v>
      </c>
    </row>
    <row r="13255" spans="1:14" x14ac:dyDescent="0.2">
      <c r="A13255" t="s">
        <v>19014</v>
      </c>
      <c r="B13255">
        <v>36300</v>
      </c>
      <c r="C13255">
        <v>41520</v>
      </c>
      <c r="D13255">
        <v>46680</v>
      </c>
      <c r="E13255">
        <v>51840</v>
      </c>
      <c r="F13255">
        <v>56040</v>
      </c>
      <c r="G13255">
        <v>60180</v>
      </c>
      <c r="H13255">
        <v>64320</v>
      </c>
      <c r="I13255">
        <v>68460</v>
      </c>
      <c r="J13255">
        <v>72600</v>
      </c>
      <c r="K13255" t="s">
        <v>3113</v>
      </c>
      <c r="L13255">
        <v>1</v>
      </c>
      <c r="M13255">
        <v>60</v>
      </c>
      <c r="N13255" t="s">
        <v>4181</v>
      </c>
    </row>
    <row r="13256" spans="1:14" x14ac:dyDescent="0.2">
      <c r="A13256" t="s">
        <v>19015</v>
      </c>
      <c r="B13256">
        <v>28080</v>
      </c>
      <c r="C13256">
        <v>32100</v>
      </c>
      <c r="D13256">
        <v>36120</v>
      </c>
      <c r="E13256">
        <v>40080</v>
      </c>
      <c r="F13256">
        <v>43320</v>
      </c>
      <c r="G13256">
        <v>46500</v>
      </c>
      <c r="H13256">
        <v>49740</v>
      </c>
      <c r="I13256">
        <v>52920</v>
      </c>
      <c r="J13256">
        <v>56160</v>
      </c>
      <c r="K13256" t="s">
        <v>3113</v>
      </c>
      <c r="L13256">
        <v>3</v>
      </c>
      <c r="M13256">
        <v>60</v>
      </c>
      <c r="N13256" t="s">
        <v>4036</v>
      </c>
    </row>
    <row r="13257" spans="1:14" x14ac:dyDescent="0.2">
      <c r="A13257" t="s">
        <v>19016</v>
      </c>
      <c r="B13257">
        <v>28080</v>
      </c>
      <c r="C13257">
        <v>32100</v>
      </c>
      <c r="D13257">
        <v>36120</v>
      </c>
      <c r="E13257">
        <v>40080</v>
      </c>
      <c r="F13257">
        <v>43320</v>
      </c>
      <c r="G13257">
        <v>46500</v>
      </c>
      <c r="H13257">
        <v>49740</v>
      </c>
      <c r="I13257">
        <v>52920</v>
      </c>
      <c r="J13257">
        <v>56160</v>
      </c>
      <c r="K13257" t="s">
        <v>3113</v>
      </c>
      <c r="L13257">
        <v>5</v>
      </c>
      <c r="M13257">
        <v>60</v>
      </c>
      <c r="N13257" t="s">
        <v>3368</v>
      </c>
    </row>
    <row r="13258" spans="1:14" x14ac:dyDescent="0.2">
      <c r="A13258" t="s">
        <v>19017</v>
      </c>
      <c r="B13258">
        <v>28080</v>
      </c>
      <c r="C13258">
        <v>32100</v>
      </c>
      <c r="D13258">
        <v>36120</v>
      </c>
      <c r="E13258">
        <v>40080</v>
      </c>
      <c r="F13258">
        <v>43320</v>
      </c>
      <c r="G13258">
        <v>46500</v>
      </c>
      <c r="H13258">
        <v>49740</v>
      </c>
      <c r="I13258">
        <v>52920</v>
      </c>
      <c r="J13258">
        <v>56160</v>
      </c>
      <c r="K13258" t="s">
        <v>3113</v>
      </c>
      <c r="L13258">
        <v>7</v>
      </c>
      <c r="M13258">
        <v>60</v>
      </c>
      <c r="N13258" t="s">
        <v>2118</v>
      </c>
    </row>
    <row r="13259" spans="1:14" x14ac:dyDescent="0.2">
      <c r="A13259" t="s">
        <v>19018</v>
      </c>
      <c r="B13259">
        <v>36300</v>
      </c>
      <c r="C13259">
        <v>41520</v>
      </c>
      <c r="D13259">
        <v>46680</v>
      </c>
      <c r="E13259">
        <v>51840</v>
      </c>
      <c r="F13259">
        <v>56040</v>
      </c>
      <c r="G13259">
        <v>60180</v>
      </c>
      <c r="H13259">
        <v>64320</v>
      </c>
      <c r="I13259">
        <v>68460</v>
      </c>
      <c r="J13259">
        <v>72600</v>
      </c>
      <c r="K13259" t="s">
        <v>3113</v>
      </c>
      <c r="L13259">
        <v>9</v>
      </c>
      <c r="M13259">
        <v>60</v>
      </c>
      <c r="N13259" t="s">
        <v>3302</v>
      </c>
    </row>
    <row r="13260" spans="1:14" x14ac:dyDescent="0.2">
      <c r="A13260" t="s">
        <v>19019</v>
      </c>
      <c r="B13260">
        <v>29040</v>
      </c>
      <c r="C13260">
        <v>33180</v>
      </c>
      <c r="D13260">
        <v>37320</v>
      </c>
      <c r="E13260">
        <v>41460</v>
      </c>
      <c r="F13260">
        <v>44820</v>
      </c>
      <c r="G13260">
        <v>48120</v>
      </c>
      <c r="H13260">
        <v>51420</v>
      </c>
      <c r="I13260">
        <v>54780</v>
      </c>
      <c r="J13260">
        <v>58080</v>
      </c>
      <c r="K13260" t="s">
        <v>3113</v>
      </c>
      <c r="L13260">
        <v>11</v>
      </c>
      <c r="M13260">
        <v>60</v>
      </c>
      <c r="N13260" t="s">
        <v>3370</v>
      </c>
    </row>
    <row r="13261" spans="1:14" x14ac:dyDescent="0.2">
      <c r="A13261" t="s">
        <v>19020</v>
      </c>
      <c r="B13261">
        <v>28080</v>
      </c>
      <c r="C13261">
        <v>32100</v>
      </c>
      <c r="D13261">
        <v>36120</v>
      </c>
      <c r="E13261">
        <v>40080</v>
      </c>
      <c r="F13261">
        <v>43320</v>
      </c>
      <c r="G13261">
        <v>46500</v>
      </c>
      <c r="H13261">
        <v>49740</v>
      </c>
      <c r="I13261">
        <v>52920</v>
      </c>
      <c r="J13261">
        <v>56160</v>
      </c>
      <c r="K13261" t="s">
        <v>3113</v>
      </c>
      <c r="L13261">
        <v>13</v>
      </c>
      <c r="M13261">
        <v>60</v>
      </c>
      <c r="N13261" t="s">
        <v>3271</v>
      </c>
    </row>
    <row r="13262" spans="1:14" x14ac:dyDescent="0.2">
      <c r="A13262" t="s">
        <v>19021</v>
      </c>
      <c r="B13262">
        <v>41940</v>
      </c>
      <c r="C13262">
        <v>47940</v>
      </c>
      <c r="D13262">
        <v>53940</v>
      </c>
      <c r="E13262">
        <v>59880</v>
      </c>
      <c r="F13262">
        <v>64680</v>
      </c>
      <c r="G13262">
        <v>69480</v>
      </c>
      <c r="H13262">
        <v>74280</v>
      </c>
      <c r="I13262">
        <v>79080</v>
      </c>
      <c r="J13262">
        <v>83880</v>
      </c>
      <c r="K13262" t="s">
        <v>3113</v>
      </c>
      <c r="L13262">
        <v>15</v>
      </c>
      <c r="M13262">
        <v>60</v>
      </c>
      <c r="N13262" t="s">
        <v>2119</v>
      </c>
    </row>
    <row r="13263" spans="1:14" x14ac:dyDescent="0.2">
      <c r="A13263" t="s">
        <v>19022</v>
      </c>
      <c r="B13263">
        <v>28080</v>
      </c>
      <c r="C13263">
        <v>32100</v>
      </c>
      <c r="D13263">
        <v>36120</v>
      </c>
      <c r="E13263">
        <v>40080</v>
      </c>
      <c r="F13263">
        <v>43320</v>
      </c>
      <c r="G13263">
        <v>46500</v>
      </c>
      <c r="H13263">
        <v>49740</v>
      </c>
      <c r="I13263">
        <v>52920</v>
      </c>
      <c r="J13263">
        <v>56160</v>
      </c>
      <c r="K13263" t="s">
        <v>3113</v>
      </c>
      <c r="L13263">
        <v>17</v>
      </c>
      <c r="M13263">
        <v>60</v>
      </c>
      <c r="N13263" t="s">
        <v>3371</v>
      </c>
    </row>
    <row r="13264" spans="1:14" x14ac:dyDescent="0.2">
      <c r="A13264" t="s">
        <v>19023</v>
      </c>
      <c r="B13264">
        <v>30000</v>
      </c>
      <c r="C13264">
        <v>34260</v>
      </c>
      <c r="D13264">
        <v>38520</v>
      </c>
      <c r="E13264">
        <v>42780</v>
      </c>
      <c r="F13264">
        <v>46260</v>
      </c>
      <c r="G13264">
        <v>49680</v>
      </c>
      <c r="H13264">
        <v>53100</v>
      </c>
      <c r="I13264">
        <v>56520</v>
      </c>
      <c r="J13264">
        <v>59940</v>
      </c>
      <c r="K13264" t="s">
        <v>3113</v>
      </c>
      <c r="L13264">
        <v>19</v>
      </c>
      <c r="M13264">
        <v>60</v>
      </c>
      <c r="N13264" t="s">
        <v>3273</v>
      </c>
    </row>
    <row r="13265" spans="1:14" x14ac:dyDescent="0.2">
      <c r="A13265" t="s">
        <v>19024</v>
      </c>
      <c r="B13265">
        <v>41940</v>
      </c>
      <c r="C13265">
        <v>47940</v>
      </c>
      <c r="D13265">
        <v>53940</v>
      </c>
      <c r="E13265">
        <v>59880</v>
      </c>
      <c r="F13265">
        <v>64680</v>
      </c>
      <c r="G13265">
        <v>69480</v>
      </c>
      <c r="H13265">
        <v>74280</v>
      </c>
      <c r="I13265">
        <v>79080</v>
      </c>
      <c r="J13265">
        <v>83880</v>
      </c>
      <c r="K13265" t="s">
        <v>3113</v>
      </c>
      <c r="L13265">
        <v>21</v>
      </c>
      <c r="M13265">
        <v>60</v>
      </c>
      <c r="N13265" t="s">
        <v>2120</v>
      </c>
    </row>
    <row r="13266" spans="1:14" x14ac:dyDescent="0.2">
      <c r="A13266" t="s">
        <v>19025</v>
      </c>
      <c r="B13266">
        <v>28800</v>
      </c>
      <c r="C13266">
        <v>32880</v>
      </c>
      <c r="D13266">
        <v>37020</v>
      </c>
      <c r="E13266">
        <v>41100</v>
      </c>
      <c r="F13266">
        <v>44400</v>
      </c>
      <c r="G13266">
        <v>47700</v>
      </c>
      <c r="H13266">
        <v>51000</v>
      </c>
      <c r="I13266">
        <v>54300</v>
      </c>
      <c r="J13266">
        <v>57540</v>
      </c>
      <c r="K13266" t="s">
        <v>3113</v>
      </c>
      <c r="L13266">
        <v>23</v>
      </c>
      <c r="M13266">
        <v>60</v>
      </c>
      <c r="N13266" t="s">
        <v>4043</v>
      </c>
    </row>
    <row r="13267" spans="1:14" x14ac:dyDescent="0.2">
      <c r="A13267" t="s">
        <v>19026</v>
      </c>
      <c r="B13267">
        <v>28080</v>
      </c>
      <c r="C13267">
        <v>32100</v>
      </c>
      <c r="D13267">
        <v>36120</v>
      </c>
      <c r="E13267">
        <v>40080</v>
      </c>
      <c r="F13267">
        <v>43320</v>
      </c>
      <c r="G13267">
        <v>46500</v>
      </c>
      <c r="H13267">
        <v>49740</v>
      </c>
      <c r="I13267">
        <v>52920</v>
      </c>
      <c r="J13267">
        <v>56160</v>
      </c>
      <c r="K13267" t="s">
        <v>3113</v>
      </c>
      <c r="L13267">
        <v>25</v>
      </c>
      <c r="M13267">
        <v>60</v>
      </c>
      <c r="N13267" t="s">
        <v>3619</v>
      </c>
    </row>
    <row r="13268" spans="1:14" x14ac:dyDescent="0.2">
      <c r="A13268" t="s">
        <v>19027</v>
      </c>
      <c r="B13268">
        <v>28080</v>
      </c>
      <c r="C13268">
        <v>32100</v>
      </c>
      <c r="D13268">
        <v>36120</v>
      </c>
      <c r="E13268">
        <v>40080</v>
      </c>
      <c r="F13268">
        <v>43320</v>
      </c>
      <c r="G13268">
        <v>46500</v>
      </c>
      <c r="H13268">
        <v>49740</v>
      </c>
      <c r="I13268">
        <v>52920</v>
      </c>
      <c r="J13268">
        <v>56160</v>
      </c>
      <c r="K13268" t="s">
        <v>3113</v>
      </c>
      <c r="L13268">
        <v>27</v>
      </c>
      <c r="M13268">
        <v>60</v>
      </c>
      <c r="N13268" t="s">
        <v>3311</v>
      </c>
    </row>
    <row r="13269" spans="1:14" x14ac:dyDescent="0.2">
      <c r="A13269" t="s">
        <v>19028</v>
      </c>
      <c r="B13269">
        <v>28080</v>
      </c>
      <c r="C13269">
        <v>32100</v>
      </c>
      <c r="D13269">
        <v>36120</v>
      </c>
      <c r="E13269">
        <v>40080</v>
      </c>
      <c r="F13269">
        <v>43320</v>
      </c>
      <c r="G13269">
        <v>46500</v>
      </c>
      <c r="H13269">
        <v>49740</v>
      </c>
      <c r="I13269">
        <v>52920</v>
      </c>
      <c r="J13269">
        <v>56160</v>
      </c>
      <c r="K13269" t="s">
        <v>3113</v>
      </c>
      <c r="L13269">
        <v>29</v>
      </c>
      <c r="M13269">
        <v>60</v>
      </c>
      <c r="N13269" t="s">
        <v>2121</v>
      </c>
    </row>
    <row r="13270" spans="1:14" x14ac:dyDescent="0.2">
      <c r="A13270" t="s">
        <v>19029</v>
      </c>
      <c r="B13270">
        <v>30480</v>
      </c>
      <c r="C13270">
        <v>34800</v>
      </c>
      <c r="D13270">
        <v>39180</v>
      </c>
      <c r="E13270">
        <v>43500</v>
      </c>
      <c r="F13270">
        <v>46980</v>
      </c>
      <c r="G13270">
        <v>50460</v>
      </c>
      <c r="H13270">
        <v>53940</v>
      </c>
      <c r="I13270">
        <v>57420</v>
      </c>
      <c r="J13270">
        <v>60900</v>
      </c>
      <c r="K13270" t="s">
        <v>3113</v>
      </c>
      <c r="L13270">
        <v>31</v>
      </c>
      <c r="M13270">
        <v>60</v>
      </c>
      <c r="N13270" t="s">
        <v>3313</v>
      </c>
    </row>
    <row r="13271" spans="1:14" x14ac:dyDescent="0.2">
      <c r="A13271" t="s">
        <v>19030</v>
      </c>
      <c r="B13271">
        <v>28080</v>
      </c>
      <c r="C13271">
        <v>32100</v>
      </c>
      <c r="D13271">
        <v>36120</v>
      </c>
      <c r="E13271">
        <v>40080</v>
      </c>
      <c r="F13271">
        <v>43320</v>
      </c>
      <c r="G13271">
        <v>46500</v>
      </c>
      <c r="H13271">
        <v>49740</v>
      </c>
      <c r="I13271">
        <v>52920</v>
      </c>
      <c r="J13271">
        <v>56160</v>
      </c>
      <c r="K13271" t="s">
        <v>3113</v>
      </c>
      <c r="L13271">
        <v>33</v>
      </c>
      <c r="M13271">
        <v>60</v>
      </c>
      <c r="N13271" t="s">
        <v>2122</v>
      </c>
    </row>
    <row r="13272" spans="1:14" x14ac:dyDescent="0.2">
      <c r="A13272" t="s">
        <v>19031</v>
      </c>
      <c r="B13272">
        <v>28080</v>
      </c>
      <c r="C13272">
        <v>32100</v>
      </c>
      <c r="D13272">
        <v>36120</v>
      </c>
      <c r="E13272">
        <v>40080</v>
      </c>
      <c r="F13272">
        <v>43320</v>
      </c>
      <c r="G13272">
        <v>46500</v>
      </c>
      <c r="H13272">
        <v>49740</v>
      </c>
      <c r="I13272">
        <v>52920</v>
      </c>
      <c r="J13272">
        <v>56160</v>
      </c>
      <c r="K13272" t="s">
        <v>3113</v>
      </c>
      <c r="L13272">
        <v>35</v>
      </c>
      <c r="M13272">
        <v>60</v>
      </c>
      <c r="N13272" t="s">
        <v>2844</v>
      </c>
    </row>
    <row r="13273" spans="1:14" x14ac:dyDescent="0.2">
      <c r="A13273" t="s">
        <v>19032</v>
      </c>
      <c r="B13273">
        <v>41940</v>
      </c>
      <c r="C13273">
        <v>47940</v>
      </c>
      <c r="D13273">
        <v>53940</v>
      </c>
      <c r="E13273">
        <v>59880</v>
      </c>
      <c r="F13273">
        <v>64680</v>
      </c>
      <c r="G13273">
        <v>69480</v>
      </c>
      <c r="H13273">
        <v>74280</v>
      </c>
      <c r="I13273">
        <v>79080</v>
      </c>
      <c r="J13273">
        <v>83880</v>
      </c>
      <c r="K13273" t="s">
        <v>3113</v>
      </c>
      <c r="L13273">
        <v>37</v>
      </c>
      <c r="M13273">
        <v>60</v>
      </c>
      <c r="N13273" t="s">
        <v>3698</v>
      </c>
    </row>
    <row r="13274" spans="1:14" x14ac:dyDescent="0.2">
      <c r="A13274" t="s">
        <v>19033</v>
      </c>
      <c r="B13274">
        <v>28080</v>
      </c>
      <c r="C13274">
        <v>32100</v>
      </c>
      <c r="D13274">
        <v>36120</v>
      </c>
      <c r="E13274">
        <v>40080</v>
      </c>
      <c r="F13274">
        <v>43320</v>
      </c>
      <c r="G13274">
        <v>46500</v>
      </c>
      <c r="H13274">
        <v>49740</v>
      </c>
      <c r="I13274">
        <v>52920</v>
      </c>
      <c r="J13274">
        <v>56160</v>
      </c>
      <c r="K13274" t="s">
        <v>3113</v>
      </c>
      <c r="L13274">
        <v>39</v>
      </c>
      <c r="M13274">
        <v>60</v>
      </c>
      <c r="N13274" t="s">
        <v>2957</v>
      </c>
    </row>
    <row r="13275" spans="1:14" x14ac:dyDescent="0.2">
      <c r="A13275" t="s">
        <v>19034</v>
      </c>
      <c r="B13275">
        <v>28080</v>
      </c>
      <c r="C13275">
        <v>32100</v>
      </c>
      <c r="D13275">
        <v>36120</v>
      </c>
      <c r="E13275">
        <v>40080</v>
      </c>
      <c r="F13275">
        <v>43320</v>
      </c>
      <c r="G13275">
        <v>46500</v>
      </c>
      <c r="H13275">
        <v>49740</v>
      </c>
      <c r="I13275">
        <v>52920</v>
      </c>
      <c r="J13275">
        <v>56160</v>
      </c>
      <c r="K13275" t="s">
        <v>3113</v>
      </c>
      <c r="L13275">
        <v>41</v>
      </c>
      <c r="M13275">
        <v>60</v>
      </c>
      <c r="N13275" t="s">
        <v>3322</v>
      </c>
    </row>
    <row r="13276" spans="1:14" x14ac:dyDescent="0.2">
      <c r="A13276" t="s">
        <v>19035</v>
      </c>
      <c r="B13276">
        <v>41940</v>
      </c>
      <c r="C13276">
        <v>47940</v>
      </c>
      <c r="D13276">
        <v>53940</v>
      </c>
      <c r="E13276">
        <v>59880</v>
      </c>
      <c r="F13276">
        <v>64680</v>
      </c>
      <c r="G13276">
        <v>69480</v>
      </c>
      <c r="H13276">
        <v>74280</v>
      </c>
      <c r="I13276">
        <v>79080</v>
      </c>
      <c r="J13276">
        <v>83880</v>
      </c>
      <c r="K13276" t="s">
        <v>3113</v>
      </c>
      <c r="L13276">
        <v>43</v>
      </c>
      <c r="M13276">
        <v>60</v>
      </c>
      <c r="N13276" t="s">
        <v>2123</v>
      </c>
    </row>
    <row r="13277" spans="1:14" x14ac:dyDescent="0.2">
      <c r="A13277" t="s">
        <v>19036</v>
      </c>
      <c r="B13277">
        <v>28080</v>
      </c>
      <c r="C13277">
        <v>32100</v>
      </c>
      <c r="D13277">
        <v>36120</v>
      </c>
      <c r="E13277">
        <v>40080</v>
      </c>
      <c r="F13277">
        <v>43320</v>
      </c>
      <c r="G13277">
        <v>46500</v>
      </c>
      <c r="H13277">
        <v>49740</v>
      </c>
      <c r="I13277">
        <v>52920</v>
      </c>
      <c r="J13277">
        <v>56160</v>
      </c>
      <c r="K13277" t="s">
        <v>3113</v>
      </c>
      <c r="L13277">
        <v>45</v>
      </c>
      <c r="M13277">
        <v>60</v>
      </c>
      <c r="N13277" t="s">
        <v>2124</v>
      </c>
    </row>
    <row r="13278" spans="1:14" x14ac:dyDescent="0.2">
      <c r="A13278" t="s">
        <v>19037</v>
      </c>
      <c r="B13278">
        <v>34020</v>
      </c>
      <c r="C13278">
        <v>38880</v>
      </c>
      <c r="D13278">
        <v>43740</v>
      </c>
      <c r="E13278">
        <v>48600</v>
      </c>
      <c r="F13278">
        <v>52500</v>
      </c>
      <c r="G13278">
        <v>56400</v>
      </c>
      <c r="H13278">
        <v>60300</v>
      </c>
      <c r="I13278">
        <v>64200</v>
      </c>
      <c r="J13278">
        <v>68040</v>
      </c>
      <c r="K13278" t="s">
        <v>3113</v>
      </c>
      <c r="L13278">
        <v>47</v>
      </c>
      <c r="M13278">
        <v>60</v>
      </c>
      <c r="N13278" t="s">
        <v>3326</v>
      </c>
    </row>
    <row r="13279" spans="1:14" x14ac:dyDescent="0.2">
      <c r="A13279" t="s">
        <v>19038</v>
      </c>
      <c r="B13279">
        <v>28080</v>
      </c>
      <c r="C13279">
        <v>32100</v>
      </c>
      <c r="D13279">
        <v>36120</v>
      </c>
      <c r="E13279">
        <v>40080</v>
      </c>
      <c r="F13279">
        <v>43320</v>
      </c>
      <c r="G13279">
        <v>46500</v>
      </c>
      <c r="H13279">
        <v>49740</v>
      </c>
      <c r="I13279">
        <v>52920</v>
      </c>
      <c r="J13279">
        <v>56160</v>
      </c>
      <c r="K13279" t="s">
        <v>3113</v>
      </c>
      <c r="L13279">
        <v>49</v>
      </c>
      <c r="M13279">
        <v>60</v>
      </c>
      <c r="N13279" t="s">
        <v>2125</v>
      </c>
    </row>
    <row r="13280" spans="1:14" x14ac:dyDescent="0.2">
      <c r="A13280" t="s">
        <v>19039</v>
      </c>
      <c r="B13280">
        <v>29580</v>
      </c>
      <c r="C13280">
        <v>33840</v>
      </c>
      <c r="D13280">
        <v>38040</v>
      </c>
      <c r="E13280">
        <v>42240</v>
      </c>
      <c r="F13280">
        <v>45660</v>
      </c>
      <c r="G13280">
        <v>49020</v>
      </c>
      <c r="H13280">
        <v>52380</v>
      </c>
      <c r="I13280">
        <v>55800</v>
      </c>
      <c r="J13280">
        <v>59160</v>
      </c>
      <c r="K13280" t="s">
        <v>3113</v>
      </c>
      <c r="L13280">
        <v>51</v>
      </c>
      <c r="M13280">
        <v>60</v>
      </c>
      <c r="N13280" t="s">
        <v>3327</v>
      </c>
    </row>
    <row r="13281" spans="1:14" x14ac:dyDescent="0.2">
      <c r="A13281" t="s">
        <v>19040</v>
      </c>
      <c r="B13281">
        <v>28080</v>
      </c>
      <c r="C13281">
        <v>32100</v>
      </c>
      <c r="D13281">
        <v>36120</v>
      </c>
      <c r="E13281">
        <v>40080</v>
      </c>
      <c r="F13281">
        <v>43320</v>
      </c>
      <c r="G13281">
        <v>46500</v>
      </c>
      <c r="H13281">
        <v>49740</v>
      </c>
      <c r="I13281">
        <v>52920</v>
      </c>
      <c r="J13281">
        <v>56160</v>
      </c>
      <c r="K13281" t="s">
        <v>3113</v>
      </c>
      <c r="L13281">
        <v>53</v>
      </c>
      <c r="M13281">
        <v>60</v>
      </c>
      <c r="N13281" t="s">
        <v>4150</v>
      </c>
    </row>
    <row r="13282" spans="1:14" x14ac:dyDescent="0.2">
      <c r="A13282" t="s">
        <v>19041</v>
      </c>
      <c r="B13282">
        <v>29880</v>
      </c>
      <c r="C13282">
        <v>34140</v>
      </c>
      <c r="D13282">
        <v>38400</v>
      </c>
      <c r="E13282">
        <v>42660</v>
      </c>
      <c r="F13282">
        <v>46080</v>
      </c>
      <c r="G13282">
        <v>49500</v>
      </c>
      <c r="H13282">
        <v>52920</v>
      </c>
      <c r="I13282">
        <v>56340</v>
      </c>
      <c r="J13282">
        <v>59760</v>
      </c>
      <c r="K13282" t="s">
        <v>3113</v>
      </c>
      <c r="L13282">
        <v>55</v>
      </c>
      <c r="M13282">
        <v>60</v>
      </c>
      <c r="N13282" t="s">
        <v>2126</v>
      </c>
    </row>
    <row r="13283" spans="1:14" x14ac:dyDescent="0.2">
      <c r="A13283" t="s">
        <v>19042</v>
      </c>
      <c r="B13283">
        <v>28080</v>
      </c>
      <c r="C13283">
        <v>32100</v>
      </c>
      <c r="D13283">
        <v>36120</v>
      </c>
      <c r="E13283">
        <v>40080</v>
      </c>
      <c r="F13283">
        <v>43320</v>
      </c>
      <c r="G13283">
        <v>46500</v>
      </c>
      <c r="H13283">
        <v>49740</v>
      </c>
      <c r="I13283">
        <v>52920</v>
      </c>
      <c r="J13283">
        <v>56160</v>
      </c>
      <c r="K13283" t="s">
        <v>3113</v>
      </c>
      <c r="L13283">
        <v>57</v>
      </c>
      <c r="M13283">
        <v>60</v>
      </c>
      <c r="N13283" t="s">
        <v>2127</v>
      </c>
    </row>
    <row r="13284" spans="1:14" x14ac:dyDescent="0.2">
      <c r="A13284" t="s">
        <v>19043</v>
      </c>
      <c r="B13284">
        <v>28620</v>
      </c>
      <c r="C13284">
        <v>32700</v>
      </c>
      <c r="D13284">
        <v>36780</v>
      </c>
      <c r="E13284">
        <v>40860</v>
      </c>
      <c r="F13284">
        <v>44160</v>
      </c>
      <c r="G13284">
        <v>47400</v>
      </c>
      <c r="H13284">
        <v>50700</v>
      </c>
      <c r="I13284">
        <v>53940</v>
      </c>
      <c r="J13284">
        <v>57240</v>
      </c>
      <c r="K13284" t="s">
        <v>3113</v>
      </c>
      <c r="L13284">
        <v>59</v>
      </c>
      <c r="M13284">
        <v>60</v>
      </c>
      <c r="N13284" t="s">
        <v>3329</v>
      </c>
    </row>
    <row r="13285" spans="1:14" x14ac:dyDescent="0.2">
      <c r="A13285" t="s">
        <v>19044</v>
      </c>
      <c r="B13285">
        <v>28080</v>
      </c>
      <c r="C13285">
        <v>32100</v>
      </c>
      <c r="D13285">
        <v>36120</v>
      </c>
      <c r="E13285">
        <v>40080</v>
      </c>
      <c r="F13285">
        <v>43320</v>
      </c>
      <c r="G13285">
        <v>46500</v>
      </c>
      <c r="H13285">
        <v>49740</v>
      </c>
      <c r="I13285">
        <v>52920</v>
      </c>
      <c r="J13285">
        <v>56160</v>
      </c>
      <c r="K13285" t="s">
        <v>3113</v>
      </c>
      <c r="L13285">
        <v>61</v>
      </c>
      <c r="M13285">
        <v>60</v>
      </c>
      <c r="N13285" t="s">
        <v>3854</v>
      </c>
    </row>
    <row r="13286" spans="1:14" x14ac:dyDescent="0.2">
      <c r="A13286" t="s">
        <v>19045</v>
      </c>
      <c r="B13286">
        <v>28920</v>
      </c>
      <c r="C13286">
        <v>33060</v>
      </c>
      <c r="D13286">
        <v>37200</v>
      </c>
      <c r="E13286">
        <v>41280</v>
      </c>
      <c r="F13286">
        <v>44640</v>
      </c>
      <c r="G13286">
        <v>47940</v>
      </c>
      <c r="H13286">
        <v>51240</v>
      </c>
      <c r="I13286">
        <v>54540</v>
      </c>
      <c r="J13286">
        <v>57840</v>
      </c>
      <c r="K13286" t="s">
        <v>3113</v>
      </c>
      <c r="L13286">
        <v>63</v>
      </c>
      <c r="M13286">
        <v>60</v>
      </c>
      <c r="N13286" t="s">
        <v>2128</v>
      </c>
    </row>
    <row r="13287" spans="1:14" x14ac:dyDescent="0.2">
      <c r="A13287" t="s">
        <v>19046</v>
      </c>
      <c r="B13287">
        <v>33480</v>
      </c>
      <c r="C13287">
        <v>38220</v>
      </c>
      <c r="D13287">
        <v>43020</v>
      </c>
      <c r="E13287">
        <v>47760</v>
      </c>
      <c r="F13287">
        <v>51600</v>
      </c>
      <c r="G13287">
        <v>55440</v>
      </c>
      <c r="H13287">
        <v>59280</v>
      </c>
      <c r="I13287">
        <v>63060</v>
      </c>
      <c r="J13287">
        <v>66900</v>
      </c>
      <c r="K13287" t="s">
        <v>3113</v>
      </c>
      <c r="L13287">
        <v>65</v>
      </c>
      <c r="M13287">
        <v>60</v>
      </c>
      <c r="N13287" t="s">
        <v>4237</v>
      </c>
    </row>
    <row r="13288" spans="1:14" x14ac:dyDescent="0.2">
      <c r="A13288" t="s">
        <v>19047</v>
      </c>
      <c r="B13288">
        <v>28080</v>
      </c>
      <c r="C13288">
        <v>32100</v>
      </c>
      <c r="D13288">
        <v>36120</v>
      </c>
      <c r="E13288">
        <v>40080</v>
      </c>
      <c r="F13288">
        <v>43320</v>
      </c>
      <c r="G13288">
        <v>46500</v>
      </c>
      <c r="H13288">
        <v>49740</v>
      </c>
      <c r="I13288">
        <v>52920</v>
      </c>
      <c r="J13288">
        <v>56160</v>
      </c>
      <c r="K13288" t="s">
        <v>3113</v>
      </c>
      <c r="L13288">
        <v>67</v>
      </c>
      <c r="M13288">
        <v>60</v>
      </c>
      <c r="N13288" t="s">
        <v>2977</v>
      </c>
    </row>
    <row r="13289" spans="1:14" x14ac:dyDescent="0.2">
      <c r="A13289" t="s">
        <v>19048</v>
      </c>
      <c r="B13289">
        <v>28080</v>
      </c>
      <c r="C13289">
        <v>32100</v>
      </c>
      <c r="D13289">
        <v>36120</v>
      </c>
      <c r="E13289">
        <v>40080</v>
      </c>
      <c r="F13289">
        <v>43320</v>
      </c>
      <c r="G13289">
        <v>46500</v>
      </c>
      <c r="H13289">
        <v>49740</v>
      </c>
      <c r="I13289">
        <v>52920</v>
      </c>
      <c r="J13289">
        <v>56160</v>
      </c>
      <c r="K13289" t="s">
        <v>3113</v>
      </c>
      <c r="L13289">
        <v>69</v>
      </c>
      <c r="M13289">
        <v>60</v>
      </c>
      <c r="N13289" t="s">
        <v>2129</v>
      </c>
    </row>
    <row r="13290" spans="1:14" x14ac:dyDescent="0.2">
      <c r="A13290" t="s">
        <v>19049</v>
      </c>
      <c r="B13290">
        <v>28080</v>
      </c>
      <c r="C13290">
        <v>32100</v>
      </c>
      <c r="D13290">
        <v>36120</v>
      </c>
      <c r="E13290">
        <v>40080</v>
      </c>
      <c r="F13290">
        <v>43320</v>
      </c>
      <c r="G13290">
        <v>46500</v>
      </c>
      <c r="H13290">
        <v>49740</v>
      </c>
      <c r="I13290">
        <v>52920</v>
      </c>
      <c r="J13290">
        <v>56160</v>
      </c>
      <c r="K13290" t="s">
        <v>3113</v>
      </c>
      <c r="L13290">
        <v>71</v>
      </c>
      <c r="M13290">
        <v>60</v>
      </c>
      <c r="N13290" t="s">
        <v>3008</v>
      </c>
    </row>
    <row r="13291" spans="1:14" x14ac:dyDescent="0.2">
      <c r="A13291" t="s">
        <v>19050</v>
      </c>
      <c r="B13291">
        <v>29640</v>
      </c>
      <c r="C13291">
        <v>33840</v>
      </c>
      <c r="D13291">
        <v>38100</v>
      </c>
      <c r="E13291">
        <v>42300</v>
      </c>
      <c r="F13291">
        <v>45720</v>
      </c>
      <c r="G13291">
        <v>49080</v>
      </c>
      <c r="H13291">
        <v>52500</v>
      </c>
      <c r="I13291">
        <v>55860</v>
      </c>
      <c r="J13291">
        <v>59220</v>
      </c>
      <c r="K13291" t="s">
        <v>3113</v>
      </c>
      <c r="L13291">
        <v>73</v>
      </c>
      <c r="M13291">
        <v>60</v>
      </c>
      <c r="N13291" t="s">
        <v>2130</v>
      </c>
    </row>
    <row r="13292" spans="1:14" x14ac:dyDescent="0.2">
      <c r="A13292" t="s">
        <v>19051</v>
      </c>
      <c r="B13292">
        <v>28080</v>
      </c>
      <c r="C13292">
        <v>32100</v>
      </c>
      <c r="D13292">
        <v>36120</v>
      </c>
      <c r="E13292">
        <v>40080</v>
      </c>
      <c r="F13292">
        <v>43320</v>
      </c>
      <c r="G13292">
        <v>46500</v>
      </c>
      <c r="H13292">
        <v>49740</v>
      </c>
      <c r="I13292">
        <v>52920</v>
      </c>
      <c r="J13292">
        <v>56160</v>
      </c>
      <c r="K13292" t="s">
        <v>3113</v>
      </c>
      <c r="L13292">
        <v>75</v>
      </c>
      <c r="M13292">
        <v>60</v>
      </c>
      <c r="N13292" t="s">
        <v>2402</v>
      </c>
    </row>
    <row r="13293" spans="1:14" x14ac:dyDescent="0.2">
      <c r="A13293" t="s">
        <v>19052</v>
      </c>
      <c r="B13293">
        <v>28140</v>
      </c>
      <c r="C13293">
        <v>32160</v>
      </c>
      <c r="D13293">
        <v>36180</v>
      </c>
      <c r="E13293">
        <v>40140</v>
      </c>
      <c r="F13293">
        <v>43380</v>
      </c>
      <c r="G13293">
        <v>46620</v>
      </c>
      <c r="H13293">
        <v>49800</v>
      </c>
      <c r="I13293">
        <v>53040</v>
      </c>
      <c r="J13293">
        <v>56220</v>
      </c>
      <c r="K13293" t="s">
        <v>3113</v>
      </c>
      <c r="L13293">
        <v>77</v>
      </c>
      <c r="M13293">
        <v>60</v>
      </c>
      <c r="N13293" t="s">
        <v>4108</v>
      </c>
    </row>
    <row r="13294" spans="1:14" x14ac:dyDescent="0.2">
      <c r="A13294" t="s">
        <v>19053</v>
      </c>
      <c r="B13294">
        <v>28080</v>
      </c>
      <c r="C13294">
        <v>32100</v>
      </c>
      <c r="D13294">
        <v>36120</v>
      </c>
      <c r="E13294">
        <v>40080</v>
      </c>
      <c r="F13294">
        <v>43320</v>
      </c>
      <c r="G13294">
        <v>46500</v>
      </c>
      <c r="H13294">
        <v>49740</v>
      </c>
      <c r="I13294">
        <v>52920</v>
      </c>
      <c r="J13294">
        <v>56160</v>
      </c>
      <c r="K13294" t="s">
        <v>3113</v>
      </c>
      <c r="L13294">
        <v>79</v>
      </c>
      <c r="M13294">
        <v>60</v>
      </c>
      <c r="N13294" t="s">
        <v>3331</v>
      </c>
    </row>
    <row r="13295" spans="1:14" x14ac:dyDescent="0.2">
      <c r="A13295" t="s">
        <v>19054</v>
      </c>
      <c r="B13295">
        <v>28080</v>
      </c>
      <c r="C13295">
        <v>32100</v>
      </c>
      <c r="D13295">
        <v>36120</v>
      </c>
      <c r="E13295">
        <v>40080</v>
      </c>
      <c r="F13295">
        <v>43320</v>
      </c>
      <c r="G13295">
        <v>46500</v>
      </c>
      <c r="H13295">
        <v>49740</v>
      </c>
      <c r="I13295">
        <v>52920</v>
      </c>
      <c r="J13295">
        <v>56160</v>
      </c>
      <c r="K13295" t="s">
        <v>3113</v>
      </c>
      <c r="L13295">
        <v>81</v>
      </c>
      <c r="M13295">
        <v>60</v>
      </c>
      <c r="N13295" t="s">
        <v>2253</v>
      </c>
    </row>
    <row r="13296" spans="1:14" x14ac:dyDescent="0.2">
      <c r="A13296" t="s">
        <v>19055</v>
      </c>
      <c r="B13296">
        <v>28080</v>
      </c>
      <c r="C13296">
        <v>32100</v>
      </c>
      <c r="D13296">
        <v>36120</v>
      </c>
      <c r="E13296">
        <v>40080</v>
      </c>
      <c r="F13296">
        <v>43320</v>
      </c>
      <c r="G13296">
        <v>46500</v>
      </c>
      <c r="H13296">
        <v>49740</v>
      </c>
      <c r="I13296">
        <v>52920</v>
      </c>
      <c r="J13296">
        <v>56160</v>
      </c>
      <c r="K13296" t="s">
        <v>3113</v>
      </c>
      <c r="L13296">
        <v>83</v>
      </c>
      <c r="M13296">
        <v>60</v>
      </c>
      <c r="N13296" t="s">
        <v>3332</v>
      </c>
    </row>
    <row r="13297" spans="1:14" x14ac:dyDescent="0.2">
      <c r="A13297" t="s">
        <v>19056</v>
      </c>
      <c r="B13297">
        <v>28080</v>
      </c>
      <c r="C13297">
        <v>32100</v>
      </c>
      <c r="D13297">
        <v>36120</v>
      </c>
      <c r="E13297">
        <v>40080</v>
      </c>
      <c r="F13297">
        <v>43320</v>
      </c>
      <c r="G13297">
        <v>46500</v>
      </c>
      <c r="H13297">
        <v>49740</v>
      </c>
      <c r="I13297">
        <v>52920</v>
      </c>
      <c r="J13297">
        <v>56160</v>
      </c>
      <c r="K13297" t="s">
        <v>3113</v>
      </c>
      <c r="L13297">
        <v>85</v>
      </c>
      <c r="M13297">
        <v>60</v>
      </c>
      <c r="N13297" t="s">
        <v>3626</v>
      </c>
    </row>
    <row r="13298" spans="1:14" x14ac:dyDescent="0.2">
      <c r="A13298" t="s">
        <v>19057</v>
      </c>
      <c r="B13298">
        <v>28080</v>
      </c>
      <c r="C13298">
        <v>32100</v>
      </c>
      <c r="D13298">
        <v>36120</v>
      </c>
      <c r="E13298">
        <v>40080</v>
      </c>
      <c r="F13298">
        <v>43320</v>
      </c>
      <c r="G13298">
        <v>46500</v>
      </c>
      <c r="H13298">
        <v>49740</v>
      </c>
      <c r="I13298">
        <v>52920</v>
      </c>
      <c r="J13298">
        <v>56160</v>
      </c>
      <c r="K13298" t="s">
        <v>3113</v>
      </c>
      <c r="L13298">
        <v>87</v>
      </c>
      <c r="M13298">
        <v>60</v>
      </c>
      <c r="N13298" t="s">
        <v>3333</v>
      </c>
    </row>
    <row r="13299" spans="1:14" x14ac:dyDescent="0.2">
      <c r="A13299" t="s">
        <v>19058</v>
      </c>
      <c r="B13299">
        <v>28920</v>
      </c>
      <c r="C13299">
        <v>33060</v>
      </c>
      <c r="D13299">
        <v>37200</v>
      </c>
      <c r="E13299">
        <v>41280</v>
      </c>
      <c r="F13299">
        <v>44640</v>
      </c>
      <c r="G13299">
        <v>47940</v>
      </c>
      <c r="H13299">
        <v>51240</v>
      </c>
      <c r="I13299">
        <v>54540</v>
      </c>
      <c r="J13299">
        <v>57840</v>
      </c>
      <c r="K13299" t="s">
        <v>3113</v>
      </c>
      <c r="L13299">
        <v>89</v>
      </c>
      <c r="M13299">
        <v>60</v>
      </c>
      <c r="N13299" t="s">
        <v>3334</v>
      </c>
    </row>
    <row r="13300" spans="1:14" x14ac:dyDescent="0.2">
      <c r="A13300" t="s">
        <v>19059</v>
      </c>
      <c r="B13300">
        <v>28080</v>
      </c>
      <c r="C13300">
        <v>32100</v>
      </c>
      <c r="D13300">
        <v>36120</v>
      </c>
      <c r="E13300">
        <v>40080</v>
      </c>
      <c r="F13300">
        <v>43320</v>
      </c>
      <c r="G13300">
        <v>46500</v>
      </c>
      <c r="H13300">
        <v>49740</v>
      </c>
      <c r="I13300">
        <v>52920</v>
      </c>
      <c r="J13300">
        <v>56160</v>
      </c>
      <c r="K13300" t="s">
        <v>3113</v>
      </c>
      <c r="L13300">
        <v>91</v>
      </c>
      <c r="M13300">
        <v>60</v>
      </c>
      <c r="N13300" t="s">
        <v>3392</v>
      </c>
    </row>
    <row r="13301" spans="1:14" x14ac:dyDescent="0.2">
      <c r="A13301" t="s">
        <v>19060</v>
      </c>
      <c r="B13301">
        <v>36300</v>
      </c>
      <c r="C13301">
        <v>41520</v>
      </c>
      <c r="D13301">
        <v>46680</v>
      </c>
      <c r="E13301">
        <v>51840</v>
      </c>
      <c r="F13301">
        <v>56040</v>
      </c>
      <c r="G13301">
        <v>60180</v>
      </c>
      <c r="H13301">
        <v>64320</v>
      </c>
      <c r="I13301">
        <v>68460</v>
      </c>
      <c r="J13301">
        <v>72600</v>
      </c>
      <c r="K13301" t="s">
        <v>3113</v>
      </c>
      <c r="L13301">
        <v>93</v>
      </c>
      <c r="M13301">
        <v>60</v>
      </c>
      <c r="N13301" t="s">
        <v>4115</v>
      </c>
    </row>
    <row r="13302" spans="1:14" x14ac:dyDescent="0.2">
      <c r="A13302" t="s">
        <v>19061</v>
      </c>
      <c r="B13302">
        <v>28080</v>
      </c>
      <c r="C13302">
        <v>32100</v>
      </c>
      <c r="D13302">
        <v>36120</v>
      </c>
      <c r="E13302">
        <v>40080</v>
      </c>
      <c r="F13302">
        <v>43320</v>
      </c>
      <c r="G13302">
        <v>46500</v>
      </c>
      <c r="H13302">
        <v>49740</v>
      </c>
      <c r="I13302">
        <v>52920</v>
      </c>
      <c r="J13302">
        <v>56160</v>
      </c>
      <c r="K13302" t="s">
        <v>3113</v>
      </c>
      <c r="L13302">
        <v>95</v>
      </c>
      <c r="M13302">
        <v>60</v>
      </c>
      <c r="N13302" t="s">
        <v>3707</v>
      </c>
    </row>
    <row r="13303" spans="1:14" x14ac:dyDescent="0.2">
      <c r="A13303" t="s">
        <v>19062</v>
      </c>
      <c r="B13303">
        <v>28080</v>
      </c>
      <c r="C13303">
        <v>32100</v>
      </c>
      <c r="D13303">
        <v>36120</v>
      </c>
      <c r="E13303">
        <v>40080</v>
      </c>
      <c r="F13303">
        <v>43320</v>
      </c>
      <c r="G13303">
        <v>46500</v>
      </c>
      <c r="H13303">
        <v>49740</v>
      </c>
      <c r="I13303">
        <v>52920</v>
      </c>
      <c r="J13303">
        <v>56160</v>
      </c>
      <c r="K13303" t="s">
        <v>3113</v>
      </c>
      <c r="L13303">
        <v>97</v>
      </c>
      <c r="M13303">
        <v>60</v>
      </c>
      <c r="N13303" t="s">
        <v>3336</v>
      </c>
    </row>
    <row r="13304" spans="1:14" x14ac:dyDescent="0.2">
      <c r="A13304" t="s">
        <v>19063</v>
      </c>
      <c r="B13304">
        <v>28080</v>
      </c>
      <c r="C13304">
        <v>32100</v>
      </c>
      <c r="D13304">
        <v>36120</v>
      </c>
      <c r="E13304">
        <v>40080</v>
      </c>
      <c r="F13304">
        <v>43320</v>
      </c>
      <c r="G13304">
        <v>46500</v>
      </c>
      <c r="H13304">
        <v>49740</v>
      </c>
      <c r="I13304">
        <v>52920</v>
      </c>
      <c r="J13304">
        <v>56160</v>
      </c>
      <c r="K13304" t="s">
        <v>3113</v>
      </c>
      <c r="L13304">
        <v>99</v>
      </c>
      <c r="M13304">
        <v>60</v>
      </c>
      <c r="N13304" t="s">
        <v>3337</v>
      </c>
    </row>
    <row r="13305" spans="1:14" x14ac:dyDescent="0.2">
      <c r="A13305" t="s">
        <v>19064</v>
      </c>
      <c r="B13305">
        <v>28080</v>
      </c>
      <c r="C13305">
        <v>32100</v>
      </c>
      <c r="D13305">
        <v>36120</v>
      </c>
      <c r="E13305">
        <v>40080</v>
      </c>
      <c r="F13305">
        <v>43320</v>
      </c>
      <c r="G13305">
        <v>46500</v>
      </c>
      <c r="H13305">
        <v>49740</v>
      </c>
      <c r="I13305">
        <v>52920</v>
      </c>
      <c r="J13305">
        <v>56160</v>
      </c>
      <c r="K13305" t="s">
        <v>3113</v>
      </c>
      <c r="L13305">
        <v>101</v>
      </c>
      <c r="M13305">
        <v>60</v>
      </c>
      <c r="N13305" t="s">
        <v>2222</v>
      </c>
    </row>
    <row r="13306" spans="1:14" x14ac:dyDescent="0.2">
      <c r="A13306" t="s">
        <v>19065</v>
      </c>
      <c r="B13306">
        <v>28620</v>
      </c>
      <c r="C13306">
        <v>32700</v>
      </c>
      <c r="D13306">
        <v>36780</v>
      </c>
      <c r="E13306">
        <v>40860</v>
      </c>
      <c r="F13306">
        <v>44160</v>
      </c>
      <c r="G13306">
        <v>47400</v>
      </c>
      <c r="H13306">
        <v>50700</v>
      </c>
      <c r="I13306">
        <v>53940</v>
      </c>
      <c r="J13306">
        <v>57240</v>
      </c>
      <c r="K13306" t="s">
        <v>3113</v>
      </c>
      <c r="L13306">
        <v>103</v>
      </c>
      <c r="M13306">
        <v>60</v>
      </c>
      <c r="N13306" t="s">
        <v>3394</v>
      </c>
    </row>
    <row r="13307" spans="1:14" x14ac:dyDescent="0.2">
      <c r="A13307" t="s">
        <v>19066</v>
      </c>
      <c r="B13307">
        <v>36300</v>
      </c>
      <c r="C13307">
        <v>41520</v>
      </c>
      <c r="D13307">
        <v>46680</v>
      </c>
      <c r="E13307">
        <v>51840</v>
      </c>
      <c r="F13307">
        <v>56040</v>
      </c>
      <c r="G13307">
        <v>60180</v>
      </c>
      <c r="H13307">
        <v>64320</v>
      </c>
      <c r="I13307">
        <v>68460</v>
      </c>
      <c r="J13307">
        <v>72600</v>
      </c>
      <c r="K13307" t="s">
        <v>3113</v>
      </c>
      <c r="L13307">
        <v>105</v>
      </c>
      <c r="M13307">
        <v>60</v>
      </c>
      <c r="N13307" t="s">
        <v>3155</v>
      </c>
    </row>
    <row r="13308" spans="1:14" x14ac:dyDescent="0.2">
      <c r="A13308" t="s">
        <v>19067</v>
      </c>
      <c r="B13308">
        <v>28080</v>
      </c>
      <c r="C13308">
        <v>32100</v>
      </c>
      <c r="D13308">
        <v>36120</v>
      </c>
      <c r="E13308">
        <v>40080</v>
      </c>
      <c r="F13308">
        <v>43320</v>
      </c>
      <c r="G13308">
        <v>46500</v>
      </c>
      <c r="H13308">
        <v>49740</v>
      </c>
      <c r="I13308">
        <v>52920</v>
      </c>
      <c r="J13308">
        <v>56160</v>
      </c>
      <c r="K13308" t="s">
        <v>3113</v>
      </c>
      <c r="L13308">
        <v>107</v>
      </c>
      <c r="M13308">
        <v>60</v>
      </c>
      <c r="N13308" t="s">
        <v>3156</v>
      </c>
    </row>
    <row r="13309" spans="1:14" x14ac:dyDescent="0.2">
      <c r="A13309" t="s">
        <v>19068</v>
      </c>
      <c r="B13309">
        <v>28080</v>
      </c>
      <c r="C13309">
        <v>32100</v>
      </c>
      <c r="D13309">
        <v>36120</v>
      </c>
      <c r="E13309">
        <v>40080</v>
      </c>
      <c r="F13309">
        <v>43320</v>
      </c>
      <c r="G13309">
        <v>46500</v>
      </c>
      <c r="H13309">
        <v>49740</v>
      </c>
      <c r="I13309">
        <v>52920</v>
      </c>
      <c r="J13309">
        <v>56160</v>
      </c>
      <c r="K13309" t="s">
        <v>3113</v>
      </c>
      <c r="L13309">
        <v>109</v>
      </c>
      <c r="M13309">
        <v>60</v>
      </c>
      <c r="N13309" t="s">
        <v>3157</v>
      </c>
    </row>
    <row r="13310" spans="1:14" x14ac:dyDescent="0.2">
      <c r="A13310" t="s">
        <v>19069</v>
      </c>
      <c r="B13310">
        <v>28080</v>
      </c>
      <c r="C13310">
        <v>32100</v>
      </c>
      <c r="D13310">
        <v>36120</v>
      </c>
      <c r="E13310">
        <v>40080</v>
      </c>
      <c r="F13310">
        <v>43320</v>
      </c>
      <c r="G13310">
        <v>46500</v>
      </c>
      <c r="H13310">
        <v>49740</v>
      </c>
      <c r="I13310">
        <v>52920</v>
      </c>
      <c r="J13310">
        <v>56160</v>
      </c>
      <c r="K13310" t="s">
        <v>3113</v>
      </c>
      <c r="L13310">
        <v>111</v>
      </c>
      <c r="M13310">
        <v>60</v>
      </c>
      <c r="N13310" t="s">
        <v>3341</v>
      </c>
    </row>
    <row r="13311" spans="1:14" x14ac:dyDescent="0.2">
      <c r="A13311" t="s">
        <v>19070</v>
      </c>
      <c r="B13311">
        <v>28800</v>
      </c>
      <c r="C13311">
        <v>32880</v>
      </c>
      <c r="D13311">
        <v>37020</v>
      </c>
      <c r="E13311">
        <v>41100</v>
      </c>
      <c r="F13311">
        <v>44400</v>
      </c>
      <c r="G13311">
        <v>47700</v>
      </c>
      <c r="H13311">
        <v>51000</v>
      </c>
      <c r="I13311">
        <v>54300</v>
      </c>
      <c r="J13311">
        <v>57540</v>
      </c>
      <c r="K13311" t="s">
        <v>3113</v>
      </c>
      <c r="L13311">
        <v>113</v>
      </c>
      <c r="M13311">
        <v>60</v>
      </c>
      <c r="N13311" t="s">
        <v>3342</v>
      </c>
    </row>
    <row r="13312" spans="1:14" x14ac:dyDescent="0.2">
      <c r="A13312" t="s">
        <v>19071</v>
      </c>
      <c r="B13312">
        <v>33480</v>
      </c>
      <c r="C13312">
        <v>38220</v>
      </c>
      <c r="D13312">
        <v>43020</v>
      </c>
      <c r="E13312">
        <v>47760</v>
      </c>
      <c r="F13312">
        <v>51600</v>
      </c>
      <c r="G13312">
        <v>55440</v>
      </c>
      <c r="H13312">
        <v>59280</v>
      </c>
      <c r="I13312">
        <v>63060</v>
      </c>
      <c r="J13312">
        <v>66900</v>
      </c>
      <c r="K13312" t="s">
        <v>3113</v>
      </c>
      <c r="L13312">
        <v>115</v>
      </c>
      <c r="M13312">
        <v>60</v>
      </c>
      <c r="N13312" t="s">
        <v>3344</v>
      </c>
    </row>
    <row r="13313" spans="1:14" x14ac:dyDescent="0.2">
      <c r="A13313" t="s">
        <v>19072</v>
      </c>
      <c r="B13313">
        <v>29400</v>
      </c>
      <c r="C13313">
        <v>33600</v>
      </c>
      <c r="D13313">
        <v>37800</v>
      </c>
      <c r="E13313">
        <v>42000</v>
      </c>
      <c r="F13313">
        <v>45360</v>
      </c>
      <c r="G13313">
        <v>48720</v>
      </c>
      <c r="H13313">
        <v>52080</v>
      </c>
      <c r="I13313">
        <v>55440</v>
      </c>
      <c r="J13313">
        <v>58800</v>
      </c>
      <c r="K13313" t="s">
        <v>3113</v>
      </c>
      <c r="L13313">
        <v>117</v>
      </c>
      <c r="M13313">
        <v>60</v>
      </c>
      <c r="N13313" t="s">
        <v>3345</v>
      </c>
    </row>
    <row r="13314" spans="1:14" x14ac:dyDescent="0.2">
      <c r="A13314" t="s">
        <v>19073</v>
      </c>
      <c r="B13314">
        <v>33000</v>
      </c>
      <c r="C13314">
        <v>37680</v>
      </c>
      <c r="D13314">
        <v>42420</v>
      </c>
      <c r="E13314">
        <v>47100</v>
      </c>
      <c r="F13314">
        <v>50880</v>
      </c>
      <c r="G13314">
        <v>54660</v>
      </c>
      <c r="H13314">
        <v>58440</v>
      </c>
      <c r="I13314">
        <v>62220</v>
      </c>
      <c r="J13314">
        <v>65940</v>
      </c>
      <c r="K13314" t="s">
        <v>3113</v>
      </c>
      <c r="L13314">
        <v>119</v>
      </c>
      <c r="M13314">
        <v>60</v>
      </c>
      <c r="N13314" t="s">
        <v>3158</v>
      </c>
    </row>
    <row r="13315" spans="1:14" x14ac:dyDescent="0.2">
      <c r="A13315" t="s">
        <v>19074</v>
      </c>
      <c r="B13315">
        <v>28080</v>
      </c>
      <c r="C13315">
        <v>32100</v>
      </c>
      <c r="D13315">
        <v>36120</v>
      </c>
      <c r="E13315">
        <v>40080</v>
      </c>
      <c r="F13315">
        <v>43320</v>
      </c>
      <c r="G13315">
        <v>46500</v>
      </c>
      <c r="H13315">
        <v>49740</v>
      </c>
      <c r="I13315">
        <v>52920</v>
      </c>
      <c r="J13315">
        <v>56160</v>
      </c>
      <c r="K13315" t="s">
        <v>3113</v>
      </c>
      <c r="L13315">
        <v>121</v>
      </c>
      <c r="M13315">
        <v>60</v>
      </c>
      <c r="N13315" t="s">
        <v>2521</v>
      </c>
    </row>
    <row r="13316" spans="1:14" x14ac:dyDescent="0.2">
      <c r="A13316" t="s">
        <v>19075</v>
      </c>
      <c r="B13316">
        <v>28080</v>
      </c>
      <c r="C13316">
        <v>32100</v>
      </c>
      <c r="D13316">
        <v>36120</v>
      </c>
      <c r="E13316">
        <v>40080</v>
      </c>
      <c r="F13316">
        <v>43320</v>
      </c>
      <c r="G13316">
        <v>46500</v>
      </c>
      <c r="H13316">
        <v>49740</v>
      </c>
      <c r="I13316">
        <v>52920</v>
      </c>
      <c r="J13316">
        <v>56160</v>
      </c>
      <c r="K13316" t="s">
        <v>3113</v>
      </c>
      <c r="L13316">
        <v>123</v>
      </c>
      <c r="M13316">
        <v>60</v>
      </c>
      <c r="N13316" t="s">
        <v>3347</v>
      </c>
    </row>
    <row r="13317" spans="1:14" x14ac:dyDescent="0.2">
      <c r="A13317" t="s">
        <v>19076</v>
      </c>
      <c r="B13317">
        <v>30660</v>
      </c>
      <c r="C13317">
        <v>35040</v>
      </c>
      <c r="D13317">
        <v>39420</v>
      </c>
      <c r="E13317">
        <v>43800</v>
      </c>
      <c r="F13317">
        <v>47340</v>
      </c>
      <c r="G13317">
        <v>50820</v>
      </c>
      <c r="H13317">
        <v>54360</v>
      </c>
      <c r="I13317">
        <v>57840</v>
      </c>
      <c r="J13317">
        <v>61320</v>
      </c>
      <c r="K13317" t="s">
        <v>3113</v>
      </c>
      <c r="L13317">
        <v>125</v>
      </c>
      <c r="M13317">
        <v>60</v>
      </c>
      <c r="N13317" t="s">
        <v>3348</v>
      </c>
    </row>
    <row r="13318" spans="1:14" x14ac:dyDescent="0.2">
      <c r="A13318" t="s">
        <v>19077</v>
      </c>
      <c r="B13318">
        <v>33600</v>
      </c>
      <c r="C13318">
        <v>38400</v>
      </c>
      <c r="D13318">
        <v>43200</v>
      </c>
      <c r="E13318">
        <v>47940</v>
      </c>
      <c r="F13318">
        <v>51780</v>
      </c>
      <c r="G13318">
        <v>55620</v>
      </c>
      <c r="H13318">
        <v>59460</v>
      </c>
      <c r="I13318">
        <v>63300</v>
      </c>
      <c r="J13318">
        <v>67140</v>
      </c>
      <c r="K13318" t="s">
        <v>3113</v>
      </c>
      <c r="L13318">
        <v>127</v>
      </c>
      <c r="M13318">
        <v>60</v>
      </c>
      <c r="N13318" t="s">
        <v>2411</v>
      </c>
    </row>
    <row r="13319" spans="1:14" x14ac:dyDescent="0.2">
      <c r="A13319" t="s">
        <v>19078</v>
      </c>
      <c r="B13319">
        <v>28080</v>
      </c>
      <c r="C13319">
        <v>32100</v>
      </c>
      <c r="D13319">
        <v>36120</v>
      </c>
      <c r="E13319">
        <v>40080</v>
      </c>
      <c r="F13319">
        <v>43320</v>
      </c>
      <c r="G13319">
        <v>46500</v>
      </c>
      <c r="H13319">
        <v>49740</v>
      </c>
      <c r="I13319">
        <v>52920</v>
      </c>
      <c r="J13319">
        <v>56160</v>
      </c>
      <c r="K13319" t="s">
        <v>3113</v>
      </c>
      <c r="L13319">
        <v>129</v>
      </c>
      <c r="M13319">
        <v>60</v>
      </c>
      <c r="N13319" t="s">
        <v>3349</v>
      </c>
    </row>
    <row r="13320" spans="1:14" x14ac:dyDescent="0.2">
      <c r="A13320" t="s">
        <v>19079</v>
      </c>
      <c r="B13320">
        <v>28080</v>
      </c>
      <c r="C13320">
        <v>32100</v>
      </c>
      <c r="D13320">
        <v>36120</v>
      </c>
      <c r="E13320">
        <v>40080</v>
      </c>
      <c r="F13320">
        <v>43320</v>
      </c>
      <c r="G13320">
        <v>46500</v>
      </c>
      <c r="H13320">
        <v>49740</v>
      </c>
      <c r="I13320">
        <v>52920</v>
      </c>
      <c r="J13320">
        <v>56160</v>
      </c>
      <c r="K13320" t="s">
        <v>3113</v>
      </c>
      <c r="L13320">
        <v>131</v>
      </c>
      <c r="M13320">
        <v>60</v>
      </c>
      <c r="N13320" t="s">
        <v>3159</v>
      </c>
    </row>
    <row r="13321" spans="1:14" x14ac:dyDescent="0.2">
      <c r="A13321" t="s">
        <v>19080</v>
      </c>
      <c r="B13321">
        <v>28080</v>
      </c>
      <c r="C13321">
        <v>32100</v>
      </c>
      <c r="D13321">
        <v>36120</v>
      </c>
      <c r="E13321">
        <v>40080</v>
      </c>
      <c r="F13321">
        <v>43320</v>
      </c>
      <c r="G13321">
        <v>46500</v>
      </c>
      <c r="H13321">
        <v>49740</v>
      </c>
      <c r="I13321">
        <v>52920</v>
      </c>
      <c r="J13321">
        <v>56160</v>
      </c>
      <c r="K13321" t="s">
        <v>3113</v>
      </c>
      <c r="L13321">
        <v>133</v>
      </c>
      <c r="M13321">
        <v>60</v>
      </c>
      <c r="N13321" t="s">
        <v>3160</v>
      </c>
    </row>
    <row r="13322" spans="1:14" x14ac:dyDescent="0.2">
      <c r="A13322" t="s">
        <v>19081</v>
      </c>
      <c r="B13322">
        <v>28080</v>
      </c>
      <c r="C13322">
        <v>32100</v>
      </c>
      <c r="D13322">
        <v>36120</v>
      </c>
      <c r="E13322">
        <v>40080</v>
      </c>
      <c r="F13322">
        <v>43320</v>
      </c>
      <c r="G13322">
        <v>46500</v>
      </c>
      <c r="H13322">
        <v>49740</v>
      </c>
      <c r="I13322">
        <v>52920</v>
      </c>
      <c r="J13322">
        <v>56160</v>
      </c>
      <c r="K13322" t="s">
        <v>3113</v>
      </c>
      <c r="L13322">
        <v>135</v>
      </c>
      <c r="M13322">
        <v>60</v>
      </c>
      <c r="N13322" t="s">
        <v>3350</v>
      </c>
    </row>
    <row r="13323" spans="1:14" x14ac:dyDescent="0.2">
      <c r="A13323" t="s">
        <v>19082</v>
      </c>
      <c r="B13323">
        <v>28080</v>
      </c>
      <c r="C13323">
        <v>32100</v>
      </c>
      <c r="D13323">
        <v>36120</v>
      </c>
      <c r="E13323">
        <v>40080</v>
      </c>
      <c r="F13323">
        <v>43320</v>
      </c>
      <c r="G13323">
        <v>46500</v>
      </c>
      <c r="H13323">
        <v>49740</v>
      </c>
      <c r="I13323">
        <v>52920</v>
      </c>
      <c r="J13323">
        <v>56160</v>
      </c>
      <c r="K13323" t="s">
        <v>3113</v>
      </c>
      <c r="L13323">
        <v>137</v>
      </c>
      <c r="M13323">
        <v>60</v>
      </c>
      <c r="N13323" t="s">
        <v>3161</v>
      </c>
    </row>
    <row r="13324" spans="1:14" x14ac:dyDescent="0.2">
      <c r="A13324" t="s">
        <v>19083</v>
      </c>
      <c r="B13324">
        <v>29040</v>
      </c>
      <c r="C13324">
        <v>33180</v>
      </c>
      <c r="D13324">
        <v>37320</v>
      </c>
      <c r="E13324">
        <v>41460</v>
      </c>
      <c r="F13324">
        <v>44820</v>
      </c>
      <c r="G13324">
        <v>48120</v>
      </c>
      <c r="H13324">
        <v>51420</v>
      </c>
      <c r="I13324">
        <v>54780</v>
      </c>
      <c r="J13324">
        <v>58080</v>
      </c>
      <c r="K13324" t="s">
        <v>3113</v>
      </c>
      <c r="L13324">
        <v>139</v>
      </c>
      <c r="M13324">
        <v>60</v>
      </c>
      <c r="N13324" t="s">
        <v>3405</v>
      </c>
    </row>
    <row r="13325" spans="1:14" x14ac:dyDescent="0.2">
      <c r="A13325" t="s">
        <v>19084</v>
      </c>
      <c r="B13325">
        <v>29520</v>
      </c>
      <c r="C13325">
        <v>33720</v>
      </c>
      <c r="D13325">
        <v>37920</v>
      </c>
      <c r="E13325">
        <v>42120</v>
      </c>
      <c r="F13325">
        <v>45540</v>
      </c>
      <c r="G13325">
        <v>48900</v>
      </c>
      <c r="H13325">
        <v>52260</v>
      </c>
      <c r="I13325">
        <v>55620</v>
      </c>
      <c r="J13325">
        <v>58980</v>
      </c>
      <c r="K13325" t="s">
        <v>3113</v>
      </c>
      <c r="L13325">
        <v>141</v>
      </c>
      <c r="M13325">
        <v>60</v>
      </c>
      <c r="N13325" t="s">
        <v>2916</v>
      </c>
    </row>
    <row r="13326" spans="1:14" x14ac:dyDescent="0.2">
      <c r="A13326" t="s">
        <v>19085</v>
      </c>
      <c r="B13326">
        <v>28080</v>
      </c>
      <c r="C13326">
        <v>32100</v>
      </c>
      <c r="D13326">
        <v>36120</v>
      </c>
      <c r="E13326">
        <v>40080</v>
      </c>
      <c r="F13326">
        <v>43320</v>
      </c>
      <c r="G13326">
        <v>46500</v>
      </c>
      <c r="H13326">
        <v>49740</v>
      </c>
      <c r="I13326">
        <v>52920</v>
      </c>
      <c r="J13326">
        <v>56160</v>
      </c>
      <c r="K13326" t="s">
        <v>3113</v>
      </c>
      <c r="L13326">
        <v>143</v>
      </c>
      <c r="M13326">
        <v>60</v>
      </c>
      <c r="N13326" t="s">
        <v>3162</v>
      </c>
    </row>
    <row r="13327" spans="1:14" x14ac:dyDescent="0.2">
      <c r="A13327" t="s">
        <v>19086</v>
      </c>
      <c r="B13327">
        <v>33000</v>
      </c>
      <c r="C13327">
        <v>37680</v>
      </c>
      <c r="D13327">
        <v>42420</v>
      </c>
      <c r="E13327">
        <v>47100</v>
      </c>
      <c r="F13327">
        <v>50880</v>
      </c>
      <c r="G13327">
        <v>54660</v>
      </c>
      <c r="H13327">
        <v>58440</v>
      </c>
      <c r="I13327">
        <v>62220</v>
      </c>
      <c r="J13327">
        <v>65940</v>
      </c>
      <c r="K13327" t="s">
        <v>3113</v>
      </c>
      <c r="L13327">
        <v>145</v>
      </c>
      <c r="M13327">
        <v>60</v>
      </c>
      <c r="N13327" t="s">
        <v>3163</v>
      </c>
    </row>
    <row r="13328" spans="1:14" x14ac:dyDescent="0.2">
      <c r="A13328" t="s">
        <v>19087</v>
      </c>
      <c r="B13328">
        <v>41940</v>
      </c>
      <c r="C13328">
        <v>47940</v>
      </c>
      <c r="D13328">
        <v>53940</v>
      </c>
      <c r="E13328">
        <v>59880</v>
      </c>
      <c r="F13328">
        <v>64680</v>
      </c>
      <c r="G13328">
        <v>69480</v>
      </c>
      <c r="H13328">
        <v>74280</v>
      </c>
      <c r="I13328">
        <v>79080</v>
      </c>
      <c r="J13328">
        <v>83880</v>
      </c>
      <c r="K13328" t="s">
        <v>3113</v>
      </c>
      <c r="L13328">
        <v>147</v>
      </c>
      <c r="M13328">
        <v>60</v>
      </c>
      <c r="N13328" t="s">
        <v>2274</v>
      </c>
    </row>
    <row r="13329" spans="1:14" x14ac:dyDescent="0.2">
      <c r="A13329" t="s">
        <v>19088</v>
      </c>
      <c r="B13329">
        <v>41940</v>
      </c>
      <c r="C13329">
        <v>47940</v>
      </c>
      <c r="D13329">
        <v>53940</v>
      </c>
      <c r="E13329">
        <v>59880</v>
      </c>
      <c r="F13329">
        <v>64680</v>
      </c>
      <c r="G13329">
        <v>69480</v>
      </c>
      <c r="H13329">
        <v>74280</v>
      </c>
      <c r="I13329">
        <v>79080</v>
      </c>
      <c r="J13329">
        <v>83880</v>
      </c>
      <c r="K13329" t="s">
        <v>3113</v>
      </c>
      <c r="L13329">
        <v>149</v>
      </c>
      <c r="M13329">
        <v>60</v>
      </c>
      <c r="N13329" t="s">
        <v>2424</v>
      </c>
    </row>
    <row r="13330" spans="1:14" x14ac:dyDescent="0.2">
      <c r="A13330" t="s">
        <v>19089</v>
      </c>
      <c r="B13330">
        <v>28080</v>
      </c>
      <c r="C13330">
        <v>32100</v>
      </c>
      <c r="D13330">
        <v>36120</v>
      </c>
      <c r="E13330">
        <v>40080</v>
      </c>
      <c r="F13330">
        <v>43320</v>
      </c>
      <c r="G13330">
        <v>46500</v>
      </c>
      <c r="H13330">
        <v>49740</v>
      </c>
      <c r="I13330">
        <v>52920</v>
      </c>
      <c r="J13330">
        <v>56160</v>
      </c>
      <c r="K13330" t="s">
        <v>3113</v>
      </c>
      <c r="L13330">
        <v>151</v>
      </c>
      <c r="M13330">
        <v>60</v>
      </c>
      <c r="N13330" t="s">
        <v>3411</v>
      </c>
    </row>
    <row r="13331" spans="1:14" x14ac:dyDescent="0.2">
      <c r="A13331" t="s">
        <v>19090</v>
      </c>
      <c r="B13331">
        <v>33480</v>
      </c>
      <c r="C13331">
        <v>38220</v>
      </c>
      <c r="D13331">
        <v>43020</v>
      </c>
      <c r="E13331">
        <v>47760</v>
      </c>
      <c r="F13331">
        <v>51600</v>
      </c>
      <c r="G13331">
        <v>55440</v>
      </c>
      <c r="H13331">
        <v>59280</v>
      </c>
      <c r="I13331">
        <v>63060</v>
      </c>
      <c r="J13331">
        <v>66900</v>
      </c>
      <c r="K13331" t="s">
        <v>3113</v>
      </c>
      <c r="L13331">
        <v>153</v>
      </c>
      <c r="M13331">
        <v>60</v>
      </c>
      <c r="N13331" t="s">
        <v>3164</v>
      </c>
    </row>
    <row r="13332" spans="1:14" x14ac:dyDescent="0.2">
      <c r="A13332" t="s">
        <v>19091</v>
      </c>
      <c r="B13332">
        <v>28080</v>
      </c>
      <c r="C13332">
        <v>32100</v>
      </c>
      <c r="D13332">
        <v>36120</v>
      </c>
      <c r="E13332">
        <v>40080</v>
      </c>
      <c r="F13332">
        <v>43320</v>
      </c>
      <c r="G13332">
        <v>46500</v>
      </c>
      <c r="H13332">
        <v>49740</v>
      </c>
      <c r="I13332">
        <v>52920</v>
      </c>
      <c r="J13332">
        <v>56160</v>
      </c>
      <c r="K13332" t="s">
        <v>3113</v>
      </c>
      <c r="L13332">
        <v>155</v>
      </c>
      <c r="M13332">
        <v>60</v>
      </c>
      <c r="N13332" t="s">
        <v>3414</v>
      </c>
    </row>
    <row r="13333" spans="1:14" x14ac:dyDescent="0.2">
      <c r="A13333" t="s">
        <v>19092</v>
      </c>
      <c r="B13333">
        <v>34020</v>
      </c>
      <c r="C13333">
        <v>38880</v>
      </c>
      <c r="D13333">
        <v>43740</v>
      </c>
      <c r="E13333">
        <v>48600</v>
      </c>
      <c r="F13333">
        <v>52500</v>
      </c>
      <c r="G13333">
        <v>56400</v>
      </c>
      <c r="H13333">
        <v>60300</v>
      </c>
      <c r="I13333">
        <v>64200</v>
      </c>
      <c r="J13333">
        <v>68040</v>
      </c>
      <c r="K13333" t="s">
        <v>3113</v>
      </c>
      <c r="L13333">
        <v>157</v>
      </c>
      <c r="M13333">
        <v>60</v>
      </c>
      <c r="N13333" t="s">
        <v>3356</v>
      </c>
    </row>
    <row r="13334" spans="1:14" x14ac:dyDescent="0.2">
      <c r="A13334" t="s">
        <v>19093</v>
      </c>
      <c r="B13334">
        <v>29220</v>
      </c>
      <c r="C13334">
        <v>33360</v>
      </c>
      <c r="D13334">
        <v>37560</v>
      </c>
      <c r="E13334">
        <v>41700</v>
      </c>
      <c r="F13334">
        <v>45060</v>
      </c>
      <c r="G13334">
        <v>48420</v>
      </c>
      <c r="H13334">
        <v>51720</v>
      </c>
      <c r="I13334">
        <v>55080</v>
      </c>
      <c r="J13334">
        <v>58380</v>
      </c>
      <c r="K13334" t="s">
        <v>3113</v>
      </c>
      <c r="L13334">
        <v>159</v>
      </c>
      <c r="M13334">
        <v>60</v>
      </c>
      <c r="N13334" t="s">
        <v>3247</v>
      </c>
    </row>
    <row r="13335" spans="1:14" x14ac:dyDescent="0.2">
      <c r="A13335" t="s">
        <v>19094</v>
      </c>
      <c r="B13335">
        <v>28740</v>
      </c>
      <c r="C13335">
        <v>32880</v>
      </c>
      <c r="D13335">
        <v>36960</v>
      </c>
      <c r="E13335">
        <v>41040</v>
      </c>
      <c r="F13335">
        <v>44340</v>
      </c>
      <c r="G13335">
        <v>47640</v>
      </c>
      <c r="H13335">
        <v>50940</v>
      </c>
      <c r="I13335">
        <v>54180</v>
      </c>
      <c r="J13335">
        <v>57480</v>
      </c>
      <c r="K13335" t="s">
        <v>3113</v>
      </c>
      <c r="L13335">
        <v>161</v>
      </c>
      <c r="M13335">
        <v>60</v>
      </c>
      <c r="N13335" t="s">
        <v>3599</v>
      </c>
    </row>
    <row r="13336" spans="1:14" x14ac:dyDescent="0.2">
      <c r="A13336" t="s">
        <v>19095</v>
      </c>
      <c r="B13336">
        <v>29640</v>
      </c>
      <c r="C13336">
        <v>33840</v>
      </c>
      <c r="D13336">
        <v>38100</v>
      </c>
      <c r="E13336">
        <v>42300</v>
      </c>
      <c r="F13336">
        <v>45720</v>
      </c>
      <c r="G13336">
        <v>49080</v>
      </c>
      <c r="H13336">
        <v>52500</v>
      </c>
      <c r="I13336">
        <v>55860</v>
      </c>
      <c r="J13336">
        <v>59220</v>
      </c>
      <c r="K13336" t="s">
        <v>3113</v>
      </c>
      <c r="L13336">
        <v>163</v>
      </c>
      <c r="M13336">
        <v>60</v>
      </c>
      <c r="N13336" t="s">
        <v>4171</v>
      </c>
    </row>
    <row r="13337" spans="1:14" x14ac:dyDescent="0.2">
      <c r="A13337" t="s">
        <v>19096</v>
      </c>
      <c r="B13337">
        <v>41940</v>
      </c>
      <c r="C13337">
        <v>47940</v>
      </c>
      <c r="D13337">
        <v>53940</v>
      </c>
      <c r="E13337">
        <v>59880</v>
      </c>
      <c r="F13337">
        <v>64680</v>
      </c>
      <c r="G13337">
        <v>69480</v>
      </c>
      <c r="H13337">
        <v>74280</v>
      </c>
      <c r="I13337">
        <v>79080</v>
      </c>
      <c r="J13337">
        <v>83880</v>
      </c>
      <c r="K13337" t="s">
        <v>3113</v>
      </c>
      <c r="L13337">
        <v>165</v>
      </c>
      <c r="M13337">
        <v>60</v>
      </c>
      <c r="N13337" t="s">
        <v>3251</v>
      </c>
    </row>
    <row r="13338" spans="1:14" x14ac:dyDescent="0.2">
      <c r="A13338" t="s">
        <v>19097</v>
      </c>
      <c r="B13338">
        <v>34020</v>
      </c>
      <c r="C13338">
        <v>38880</v>
      </c>
      <c r="D13338">
        <v>43740</v>
      </c>
      <c r="E13338">
        <v>48600</v>
      </c>
      <c r="F13338">
        <v>52500</v>
      </c>
      <c r="G13338">
        <v>56400</v>
      </c>
      <c r="H13338">
        <v>60300</v>
      </c>
      <c r="I13338">
        <v>64200</v>
      </c>
      <c r="J13338">
        <v>68040</v>
      </c>
      <c r="K13338" t="s">
        <v>3113</v>
      </c>
      <c r="L13338">
        <v>167</v>
      </c>
      <c r="M13338">
        <v>60</v>
      </c>
      <c r="N13338" t="s">
        <v>4174</v>
      </c>
    </row>
    <row r="13339" spans="1:14" x14ac:dyDescent="0.2">
      <c r="A13339" t="s">
        <v>19098</v>
      </c>
      <c r="B13339">
        <v>41940</v>
      </c>
      <c r="C13339">
        <v>47940</v>
      </c>
      <c r="D13339">
        <v>53940</v>
      </c>
      <c r="E13339">
        <v>59880</v>
      </c>
      <c r="F13339">
        <v>64680</v>
      </c>
      <c r="G13339">
        <v>69480</v>
      </c>
      <c r="H13339">
        <v>74280</v>
      </c>
      <c r="I13339">
        <v>79080</v>
      </c>
      <c r="J13339">
        <v>83880</v>
      </c>
      <c r="K13339" t="s">
        <v>3113</v>
      </c>
      <c r="L13339">
        <v>169</v>
      </c>
      <c r="M13339">
        <v>60</v>
      </c>
      <c r="N13339" t="s">
        <v>3165</v>
      </c>
    </row>
    <row r="13340" spans="1:14" x14ac:dyDescent="0.2">
      <c r="A13340" t="s">
        <v>19099</v>
      </c>
      <c r="B13340">
        <v>30000</v>
      </c>
      <c r="C13340">
        <v>34260</v>
      </c>
      <c r="D13340">
        <v>38520</v>
      </c>
      <c r="E13340">
        <v>42780</v>
      </c>
      <c r="F13340">
        <v>46260</v>
      </c>
      <c r="G13340">
        <v>49680</v>
      </c>
      <c r="H13340">
        <v>53100</v>
      </c>
      <c r="I13340">
        <v>56520</v>
      </c>
      <c r="J13340">
        <v>59940</v>
      </c>
      <c r="K13340" t="s">
        <v>3113</v>
      </c>
      <c r="L13340">
        <v>171</v>
      </c>
      <c r="M13340">
        <v>60</v>
      </c>
      <c r="N13340" t="s">
        <v>3166</v>
      </c>
    </row>
    <row r="13341" spans="1:14" x14ac:dyDescent="0.2">
      <c r="A13341" t="s">
        <v>19100</v>
      </c>
      <c r="B13341">
        <v>36300</v>
      </c>
      <c r="C13341">
        <v>41520</v>
      </c>
      <c r="D13341">
        <v>46680</v>
      </c>
      <c r="E13341">
        <v>51840</v>
      </c>
      <c r="F13341">
        <v>56040</v>
      </c>
      <c r="G13341">
        <v>60180</v>
      </c>
      <c r="H13341">
        <v>64320</v>
      </c>
      <c r="I13341">
        <v>68460</v>
      </c>
      <c r="J13341">
        <v>72600</v>
      </c>
      <c r="K13341" t="s">
        <v>3113</v>
      </c>
      <c r="L13341">
        <v>173</v>
      </c>
      <c r="M13341">
        <v>60</v>
      </c>
      <c r="N13341" t="s">
        <v>3417</v>
      </c>
    </row>
    <row r="13342" spans="1:14" x14ac:dyDescent="0.2">
      <c r="A13342" t="s">
        <v>19101</v>
      </c>
      <c r="B13342">
        <v>28080</v>
      </c>
      <c r="C13342">
        <v>32100</v>
      </c>
      <c r="D13342">
        <v>36120</v>
      </c>
      <c r="E13342">
        <v>40080</v>
      </c>
      <c r="F13342">
        <v>43320</v>
      </c>
      <c r="G13342">
        <v>46500</v>
      </c>
      <c r="H13342">
        <v>49740</v>
      </c>
      <c r="I13342">
        <v>52920</v>
      </c>
      <c r="J13342">
        <v>56160</v>
      </c>
      <c r="K13342" t="s">
        <v>3113</v>
      </c>
      <c r="L13342">
        <v>175</v>
      </c>
      <c r="M13342">
        <v>60</v>
      </c>
      <c r="N13342" t="s">
        <v>3418</v>
      </c>
    </row>
    <row r="13343" spans="1:14" x14ac:dyDescent="0.2">
      <c r="A13343" t="s">
        <v>19102</v>
      </c>
      <c r="B13343">
        <v>28080</v>
      </c>
      <c r="C13343">
        <v>32100</v>
      </c>
      <c r="D13343">
        <v>36120</v>
      </c>
      <c r="E13343">
        <v>40080</v>
      </c>
      <c r="F13343">
        <v>43320</v>
      </c>
      <c r="G13343">
        <v>46500</v>
      </c>
      <c r="H13343">
        <v>49740</v>
      </c>
      <c r="I13343">
        <v>52920</v>
      </c>
      <c r="J13343">
        <v>56160</v>
      </c>
      <c r="K13343" t="s">
        <v>3113</v>
      </c>
      <c r="L13343">
        <v>177</v>
      </c>
      <c r="M13343">
        <v>60</v>
      </c>
      <c r="N13343" t="s">
        <v>3615</v>
      </c>
    </row>
    <row r="13344" spans="1:14" x14ac:dyDescent="0.2">
      <c r="A13344" t="s">
        <v>19103</v>
      </c>
      <c r="B13344">
        <v>30000</v>
      </c>
      <c r="C13344">
        <v>34260</v>
      </c>
      <c r="D13344">
        <v>38520</v>
      </c>
      <c r="E13344">
        <v>42780</v>
      </c>
      <c r="F13344">
        <v>46260</v>
      </c>
      <c r="G13344">
        <v>49680</v>
      </c>
      <c r="H13344">
        <v>53100</v>
      </c>
      <c r="I13344">
        <v>56520</v>
      </c>
      <c r="J13344">
        <v>59940</v>
      </c>
      <c r="K13344" t="s">
        <v>3113</v>
      </c>
      <c r="L13344">
        <v>179</v>
      </c>
      <c r="M13344">
        <v>60</v>
      </c>
      <c r="N13344" t="s">
        <v>3362</v>
      </c>
    </row>
    <row r="13345" spans="1:14" x14ac:dyDescent="0.2">
      <c r="A13345" t="s">
        <v>19104</v>
      </c>
      <c r="B13345">
        <v>28080</v>
      </c>
      <c r="C13345">
        <v>32100</v>
      </c>
      <c r="D13345">
        <v>36120</v>
      </c>
      <c r="E13345">
        <v>40080</v>
      </c>
      <c r="F13345">
        <v>43320</v>
      </c>
      <c r="G13345">
        <v>46500</v>
      </c>
      <c r="H13345">
        <v>49740</v>
      </c>
      <c r="I13345">
        <v>52920</v>
      </c>
      <c r="J13345">
        <v>56160</v>
      </c>
      <c r="K13345" t="s">
        <v>3113</v>
      </c>
      <c r="L13345">
        <v>181</v>
      </c>
      <c r="M13345">
        <v>60</v>
      </c>
      <c r="N13345" t="s">
        <v>3616</v>
      </c>
    </row>
    <row r="13346" spans="1:14" x14ac:dyDescent="0.2">
      <c r="A13346" t="s">
        <v>19105</v>
      </c>
      <c r="B13346">
        <v>28080</v>
      </c>
      <c r="C13346">
        <v>32100</v>
      </c>
      <c r="D13346">
        <v>36120</v>
      </c>
      <c r="E13346">
        <v>40080</v>
      </c>
      <c r="F13346">
        <v>43320</v>
      </c>
      <c r="G13346">
        <v>46500</v>
      </c>
      <c r="H13346">
        <v>49740</v>
      </c>
      <c r="I13346">
        <v>52920</v>
      </c>
      <c r="J13346">
        <v>56160</v>
      </c>
      <c r="K13346" t="s">
        <v>3113</v>
      </c>
      <c r="L13346">
        <v>183</v>
      </c>
      <c r="M13346">
        <v>60</v>
      </c>
      <c r="N13346" t="s">
        <v>3167</v>
      </c>
    </row>
    <row r="13347" spans="1:14" x14ac:dyDescent="0.2">
      <c r="A13347" t="s">
        <v>19106</v>
      </c>
      <c r="B13347">
        <v>28080</v>
      </c>
      <c r="C13347">
        <v>32100</v>
      </c>
      <c r="D13347">
        <v>36120</v>
      </c>
      <c r="E13347">
        <v>40080</v>
      </c>
      <c r="F13347">
        <v>43320</v>
      </c>
      <c r="G13347">
        <v>46500</v>
      </c>
      <c r="H13347">
        <v>49740</v>
      </c>
      <c r="I13347">
        <v>52920</v>
      </c>
      <c r="J13347">
        <v>56160</v>
      </c>
      <c r="K13347" t="s">
        <v>3113</v>
      </c>
      <c r="L13347">
        <v>185</v>
      </c>
      <c r="M13347">
        <v>60</v>
      </c>
      <c r="N13347" t="s">
        <v>3419</v>
      </c>
    </row>
    <row r="13348" spans="1:14" x14ac:dyDescent="0.2">
      <c r="A13348" t="s">
        <v>19107</v>
      </c>
      <c r="B13348">
        <v>41940</v>
      </c>
      <c r="C13348">
        <v>47940</v>
      </c>
      <c r="D13348">
        <v>53940</v>
      </c>
      <c r="E13348">
        <v>59880</v>
      </c>
      <c r="F13348">
        <v>64680</v>
      </c>
      <c r="G13348">
        <v>69480</v>
      </c>
      <c r="H13348">
        <v>74280</v>
      </c>
      <c r="I13348">
        <v>79080</v>
      </c>
      <c r="J13348">
        <v>83880</v>
      </c>
      <c r="K13348" t="s">
        <v>3113</v>
      </c>
      <c r="L13348">
        <v>187</v>
      </c>
      <c r="M13348">
        <v>60</v>
      </c>
      <c r="N13348" t="s">
        <v>4141</v>
      </c>
    </row>
    <row r="13349" spans="1:14" x14ac:dyDescent="0.2">
      <c r="A13349" t="s">
        <v>19108</v>
      </c>
      <c r="B13349">
        <v>41940</v>
      </c>
      <c r="C13349">
        <v>47940</v>
      </c>
      <c r="D13349">
        <v>53940</v>
      </c>
      <c r="E13349">
        <v>59880</v>
      </c>
      <c r="F13349">
        <v>64680</v>
      </c>
      <c r="G13349">
        <v>69480</v>
      </c>
      <c r="H13349">
        <v>74280</v>
      </c>
      <c r="I13349">
        <v>79080</v>
      </c>
      <c r="J13349">
        <v>83880</v>
      </c>
      <c r="K13349" t="s">
        <v>3113</v>
      </c>
      <c r="L13349">
        <v>189</v>
      </c>
      <c r="M13349">
        <v>60</v>
      </c>
      <c r="N13349" t="s">
        <v>3256</v>
      </c>
    </row>
    <row r="13350" spans="1:14" x14ac:dyDescent="0.2">
      <c r="A13350" t="s">
        <v>19109</v>
      </c>
      <c r="B13350">
        <v>30300</v>
      </c>
      <c r="C13350">
        <v>34620</v>
      </c>
      <c r="D13350">
        <v>38940</v>
      </c>
      <c r="E13350">
        <v>43260</v>
      </c>
      <c r="F13350">
        <v>46740</v>
      </c>
      <c r="G13350">
        <v>50220</v>
      </c>
      <c r="H13350">
        <v>53700</v>
      </c>
      <c r="I13350">
        <v>57120</v>
      </c>
      <c r="J13350">
        <v>60600</v>
      </c>
      <c r="K13350" t="s">
        <v>3114</v>
      </c>
      <c r="L13350">
        <v>1</v>
      </c>
      <c r="M13350">
        <v>60</v>
      </c>
      <c r="N13350" t="s">
        <v>4181</v>
      </c>
    </row>
    <row r="13351" spans="1:14" x14ac:dyDescent="0.2">
      <c r="A13351" t="s">
        <v>19110</v>
      </c>
      <c r="B13351">
        <v>41460</v>
      </c>
      <c r="C13351">
        <v>47400</v>
      </c>
      <c r="D13351">
        <v>53340</v>
      </c>
      <c r="E13351">
        <v>59220</v>
      </c>
      <c r="F13351">
        <v>63960</v>
      </c>
      <c r="G13351">
        <v>68700</v>
      </c>
      <c r="H13351">
        <v>73440</v>
      </c>
      <c r="I13351">
        <v>78180</v>
      </c>
      <c r="J13351">
        <v>82920</v>
      </c>
      <c r="K13351" t="s">
        <v>3114</v>
      </c>
      <c r="L13351">
        <v>3</v>
      </c>
      <c r="M13351">
        <v>60</v>
      </c>
      <c r="N13351" t="s">
        <v>3168</v>
      </c>
    </row>
    <row r="13352" spans="1:14" x14ac:dyDescent="0.2">
      <c r="A13352" t="s">
        <v>19111</v>
      </c>
      <c r="B13352">
        <v>30300</v>
      </c>
      <c r="C13352">
        <v>34620</v>
      </c>
      <c r="D13352">
        <v>38940</v>
      </c>
      <c r="E13352">
        <v>43260</v>
      </c>
      <c r="F13352">
        <v>46740</v>
      </c>
      <c r="G13352">
        <v>50220</v>
      </c>
      <c r="H13352">
        <v>53700</v>
      </c>
      <c r="I13352">
        <v>57120</v>
      </c>
      <c r="J13352">
        <v>60600</v>
      </c>
      <c r="K13352" t="s">
        <v>3114</v>
      </c>
      <c r="L13352">
        <v>5</v>
      </c>
      <c r="M13352">
        <v>60</v>
      </c>
      <c r="N13352" t="s">
        <v>3169</v>
      </c>
    </row>
    <row r="13353" spans="1:14" x14ac:dyDescent="0.2">
      <c r="A13353" t="s">
        <v>19112</v>
      </c>
      <c r="B13353">
        <v>30600</v>
      </c>
      <c r="C13353">
        <v>34980</v>
      </c>
      <c r="D13353">
        <v>39360</v>
      </c>
      <c r="E13353">
        <v>43680</v>
      </c>
      <c r="F13353">
        <v>47220</v>
      </c>
      <c r="G13353">
        <v>50700</v>
      </c>
      <c r="H13353">
        <v>54180</v>
      </c>
      <c r="I13353">
        <v>57660</v>
      </c>
      <c r="J13353">
        <v>61200</v>
      </c>
      <c r="K13353" t="s">
        <v>3114</v>
      </c>
      <c r="L13353">
        <v>7</v>
      </c>
      <c r="M13353">
        <v>60</v>
      </c>
      <c r="N13353" t="s">
        <v>3170</v>
      </c>
    </row>
    <row r="13354" spans="1:14" x14ac:dyDescent="0.2">
      <c r="A13354" t="s">
        <v>19113</v>
      </c>
      <c r="B13354">
        <v>33660</v>
      </c>
      <c r="C13354">
        <v>38460</v>
      </c>
      <c r="D13354">
        <v>43260</v>
      </c>
      <c r="E13354">
        <v>48060</v>
      </c>
      <c r="F13354">
        <v>51960</v>
      </c>
      <c r="G13354">
        <v>55800</v>
      </c>
      <c r="H13354">
        <v>59640</v>
      </c>
      <c r="I13354">
        <v>63480</v>
      </c>
      <c r="J13354">
        <v>67320</v>
      </c>
      <c r="K13354" t="s">
        <v>3114</v>
      </c>
      <c r="L13354">
        <v>9</v>
      </c>
      <c r="M13354">
        <v>60</v>
      </c>
      <c r="N13354" t="s">
        <v>3171</v>
      </c>
    </row>
    <row r="13355" spans="1:14" x14ac:dyDescent="0.2">
      <c r="A13355" t="s">
        <v>19114</v>
      </c>
      <c r="B13355">
        <v>34320</v>
      </c>
      <c r="C13355">
        <v>39240</v>
      </c>
      <c r="D13355">
        <v>44160</v>
      </c>
      <c r="E13355">
        <v>49020</v>
      </c>
      <c r="F13355">
        <v>52980</v>
      </c>
      <c r="G13355">
        <v>56880</v>
      </c>
      <c r="H13355">
        <v>60840</v>
      </c>
      <c r="I13355">
        <v>64740</v>
      </c>
      <c r="J13355">
        <v>68640</v>
      </c>
      <c r="K13355" t="s">
        <v>3114</v>
      </c>
      <c r="L13355">
        <v>11</v>
      </c>
      <c r="M13355">
        <v>60</v>
      </c>
      <c r="N13355" t="s">
        <v>4035</v>
      </c>
    </row>
    <row r="13356" spans="1:14" x14ac:dyDescent="0.2">
      <c r="A13356" t="s">
        <v>19115</v>
      </c>
      <c r="B13356">
        <v>30600</v>
      </c>
      <c r="C13356">
        <v>34980</v>
      </c>
      <c r="D13356">
        <v>39360</v>
      </c>
      <c r="E13356">
        <v>43680</v>
      </c>
      <c r="F13356">
        <v>47220</v>
      </c>
      <c r="G13356">
        <v>50700</v>
      </c>
      <c r="H13356">
        <v>54180</v>
      </c>
      <c r="I13356">
        <v>57660</v>
      </c>
      <c r="J13356">
        <v>61200</v>
      </c>
      <c r="K13356" t="s">
        <v>3114</v>
      </c>
      <c r="L13356">
        <v>13</v>
      </c>
      <c r="M13356">
        <v>60</v>
      </c>
      <c r="N13356" t="s">
        <v>3172</v>
      </c>
    </row>
    <row r="13357" spans="1:14" x14ac:dyDescent="0.2">
      <c r="A13357" t="s">
        <v>19116</v>
      </c>
      <c r="B13357">
        <v>38640</v>
      </c>
      <c r="C13357">
        <v>44160</v>
      </c>
      <c r="D13357">
        <v>49680</v>
      </c>
      <c r="E13357">
        <v>55200</v>
      </c>
      <c r="F13357">
        <v>59640</v>
      </c>
      <c r="G13357">
        <v>64080</v>
      </c>
      <c r="H13357">
        <v>68460</v>
      </c>
      <c r="I13357">
        <v>72900</v>
      </c>
      <c r="J13357">
        <v>77280</v>
      </c>
      <c r="K13357" t="s">
        <v>3114</v>
      </c>
      <c r="L13357">
        <v>15</v>
      </c>
      <c r="M13357">
        <v>60</v>
      </c>
      <c r="N13357" t="s">
        <v>3173</v>
      </c>
    </row>
    <row r="13358" spans="1:14" x14ac:dyDescent="0.2">
      <c r="A13358" t="s">
        <v>19117</v>
      </c>
      <c r="B13358">
        <v>30300</v>
      </c>
      <c r="C13358">
        <v>34620</v>
      </c>
      <c r="D13358">
        <v>38940</v>
      </c>
      <c r="E13358">
        <v>43260</v>
      </c>
      <c r="F13358">
        <v>46740</v>
      </c>
      <c r="G13358">
        <v>50220</v>
      </c>
      <c r="H13358">
        <v>53700</v>
      </c>
      <c r="I13358">
        <v>57120</v>
      </c>
      <c r="J13358">
        <v>60600</v>
      </c>
      <c r="K13358" t="s">
        <v>3114</v>
      </c>
      <c r="L13358">
        <v>17</v>
      </c>
      <c r="M13358">
        <v>60</v>
      </c>
      <c r="N13358" t="s">
        <v>3174</v>
      </c>
    </row>
    <row r="13359" spans="1:14" x14ac:dyDescent="0.2">
      <c r="A13359" t="s">
        <v>19118</v>
      </c>
      <c r="B13359">
        <v>36900</v>
      </c>
      <c r="C13359">
        <v>42180</v>
      </c>
      <c r="D13359">
        <v>47460</v>
      </c>
      <c r="E13359">
        <v>52680</v>
      </c>
      <c r="F13359">
        <v>56940</v>
      </c>
      <c r="G13359">
        <v>61140</v>
      </c>
      <c r="H13359">
        <v>65340</v>
      </c>
      <c r="I13359">
        <v>69540</v>
      </c>
      <c r="J13359">
        <v>73800</v>
      </c>
      <c r="K13359" t="s">
        <v>3114</v>
      </c>
      <c r="L13359">
        <v>19</v>
      </c>
      <c r="M13359">
        <v>60</v>
      </c>
      <c r="N13359" t="s">
        <v>3175</v>
      </c>
    </row>
    <row r="13360" spans="1:14" x14ac:dyDescent="0.2">
      <c r="A13360" t="s">
        <v>19119</v>
      </c>
      <c r="B13360">
        <v>49080</v>
      </c>
      <c r="C13360">
        <v>56100</v>
      </c>
      <c r="D13360">
        <v>63120</v>
      </c>
      <c r="E13360">
        <v>70080</v>
      </c>
      <c r="F13360">
        <v>75720</v>
      </c>
      <c r="G13360">
        <v>81300</v>
      </c>
      <c r="H13360">
        <v>86940</v>
      </c>
      <c r="I13360">
        <v>92520</v>
      </c>
      <c r="J13360">
        <v>98160</v>
      </c>
      <c r="K13360" t="s">
        <v>3114</v>
      </c>
      <c r="L13360">
        <v>21</v>
      </c>
      <c r="M13360">
        <v>60</v>
      </c>
      <c r="N13360" t="s">
        <v>3176</v>
      </c>
    </row>
    <row r="13361" spans="1:14" x14ac:dyDescent="0.2">
      <c r="A13361" t="s">
        <v>19120</v>
      </c>
      <c r="B13361">
        <v>30300</v>
      </c>
      <c r="C13361">
        <v>34620</v>
      </c>
      <c r="D13361">
        <v>38940</v>
      </c>
      <c r="E13361">
        <v>43260</v>
      </c>
      <c r="F13361">
        <v>46740</v>
      </c>
      <c r="G13361">
        <v>50220</v>
      </c>
      <c r="H13361">
        <v>53700</v>
      </c>
      <c r="I13361">
        <v>57120</v>
      </c>
      <c r="J13361">
        <v>60600</v>
      </c>
      <c r="K13361" t="s">
        <v>3114</v>
      </c>
      <c r="L13361">
        <v>23</v>
      </c>
      <c r="M13361">
        <v>60</v>
      </c>
      <c r="N13361" t="s">
        <v>3177</v>
      </c>
    </row>
    <row r="13362" spans="1:14" x14ac:dyDescent="0.2">
      <c r="A13362" t="s">
        <v>19121</v>
      </c>
      <c r="B13362">
        <v>30300</v>
      </c>
      <c r="C13362">
        <v>34620</v>
      </c>
      <c r="D13362">
        <v>38940</v>
      </c>
      <c r="E13362">
        <v>43260</v>
      </c>
      <c r="F13362">
        <v>46740</v>
      </c>
      <c r="G13362">
        <v>50220</v>
      </c>
      <c r="H13362">
        <v>53700</v>
      </c>
      <c r="I13362">
        <v>57120</v>
      </c>
      <c r="J13362">
        <v>60600</v>
      </c>
      <c r="K13362" t="s">
        <v>3114</v>
      </c>
      <c r="L13362">
        <v>25</v>
      </c>
      <c r="M13362">
        <v>60</v>
      </c>
      <c r="N13362" t="s">
        <v>3178</v>
      </c>
    </row>
    <row r="13363" spans="1:14" x14ac:dyDescent="0.2">
      <c r="A13363" t="s">
        <v>19122</v>
      </c>
      <c r="B13363">
        <v>31920</v>
      </c>
      <c r="C13363">
        <v>36480</v>
      </c>
      <c r="D13363">
        <v>41040</v>
      </c>
      <c r="E13363">
        <v>45600</v>
      </c>
      <c r="F13363">
        <v>49260</v>
      </c>
      <c r="G13363">
        <v>52920</v>
      </c>
      <c r="H13363">
        <v>56580</v>
      </c>
      <c r="I13363">
        <v>60240</v>
      </c>
      <c r="J13363">
        <v>63840</v>
      </c>
      <c r="K13363" t="s">
        <v>3114</v>
      </c>
      <c r="L13363">
        <v>27</v>
      </c>
      <c r="M13363">
        <v>60</v>
      </c>
      <c r="N13363" t="s">
        <v>3262</v>
      </c>
    </row>
    <row r="13364" spans="1:14" x14ac:dyDescent="0.2">
      <c r="A13364" t="s">
        <v>19123</v>
      </c>
      <c r="B13364">
        <v>36900</v>
      </c>
      <c r="C13364">
        <v>42180</v>
      </c>
      <c r="D13364">
        <v>47460</v>
      </c>
      <c r="E13364">
        <v>52680</v>
      </c>
      <c r="F13364">
        <v>56940</v>
      </c>
      <c r="G13364">
        <v>61140</v>
      </c>
      <c r="H13364">
        <v>65340</v>
      </c>
      <c r="I13364">
        <v>69540</v>
      </c>
      <c r="J13364">
        <v>73800</v>
      </c>
      <c r="K13364" t="s">
        <v>3114</v>
      </c>
      <c r="L13364">
        <v>29</v>
      </c>
      <c r="M13364">
        <v>60</v>
      </c>
      <c r="N13364" t="s">
        <v>3179</v>
      </c>
    </row>
    <row r="13365" spans="1:14" x14ac:dyDescent="0.2">
      <c r="A13365" t="s">
        <v>19124</v>
      </c>
      <c r="B13365">
        <v>35040</v>
      </c>
      <c r="C13365">
        <v>40020</v>
      </c>
      <c r="D13365">
        <v>45000</v>
      </c>
      <c r="E13365">
        <v>49980</v>
      </c>
      <c r="F13365">
        <v>54000</v>
      </c>
      <c r="G13365">
        <v>58020</v>
      </c>
      <c r="H13365">
        <v>61980</v>
      </c>
      <c r="I13365">
        <v>66000</v>
      </c>
      <c r="J13365">
        <v>70020</v>
      </c>
      <c r="K13365" t="s">
        <v>3114</v>
      </c>
      <c r="L13365">
        <v>31</v>
      </c>
      <c r="M13365">
        <v>60</v>
      </c>
      <c r="N13365" t="s">
        <v>3180</v>
      </c>
    </row>
    <row r="13366" spans="1:14" x14ac:dyDescent="0.2">
      <c r="A13366" t="s">
        <v>19125</v>
      </c>
      <c r="B13366">
        <v>45360</v>
      </c>
      <c r="C13366">
        <v>51840</v>
      </c>
      <c r="D13366">
        <v>58320</v>
      </c>
      <c r="E13366">
        <v>64800</v>
      </c>
      <c r="F13366">
        <v>70020</v>
      </c>
      <c r="G13366">
        <v>75180</v>
      </c>
      <c r="H13366">
        <v>80400</v>
      </c>
      <c r="I13366">
        <v>85560</v>
      </c>
      <c r="J13366">
        <v>90720</v>
      </c>
      <c r="K13366" t="s">
        <v>3114</v>
      </c>
      <c r="L13366">
        <v>33</v>
      </c>
      <c r="M13366">
        <v>60</v>
      </c>
      <c r="N13366" t="s">
        <v>3181</v>
      </c>
    </row>
    <row r="13367" spans="1:14" x14ac:dyDescent="0.2">
      <c r="A13367" t="s">
        <v>19126</v>
      </c>
      <c r="B13367">
        <v>30480</v>
      </c>
      <c r="C13367">
        <v>34800</v>
      </c>
      <c r="D13367">
        <v>39180</v>
      </c>
      <c r="E13367">
        <v>43500</v>
      </c>
      <c r="F13367">
        <v>46980</v>
      </c>
      <c r="G13367">
        <v>50460</v>
      </c>
      <c r="H13367">
        <v>53940</v>
      </c>
      <c r="I13367">
        <v>57420</v>
      </c>
      <c r="J13367">
        <v>60900</v>
      </c>
      <c r="K13367" t="s">
        <v>3114</v>
      </c>
      <c r="L13367">
        <v>35</v>
      </c>
      <c r="M13367">
        <v>60</v>
      </c>
      <c r="N13367" t="s">
        <v>3182</v>
      </c>
    </row>
    <row r="13368" spans="1:14" x14ac:dyDescent="0.2">
      <c r="A13368" t="s">
        <v>19127</v>
      </c>
      <c r="B13368">
        <v>30300</v>
      </c>
      <c r="C13368">
        <v>34620</v>
      </c>
      <c r="D13368">
        <v>38940</v>
      </c>
      <c r="E13368">
        <v>43260</v>
      </c>
      <c r="F13368">
        <v>46740</v>
      </c>
      <c r="G13368">
        <v>50220</v>
      </c>
      <c r="H13368">
        <v>53700</v>
      </c>
      <c r="I13368">
        <v>57120</v>
      </c>
      <c r="J13368">
        <v>60600</v>
      </c>
      <c r="K13368" t="s">
        <v>3114</v>
      </c>
      <c r="L13368">
        <v>37</v>
      </c>
      <c r="M13368">
        <v>60</v>
      </c>
      <c r="N13368" t="s">
        <v>3183</v>
      </c>
    </row>
    <row r="13369" spans="1:14" x14ac:dyDescent="0.2">
      <c r="A13369" t="s">
        <v>19128</v>
      </c>
      <c r="B13369">
        <v>46800</v>
      </c>
      <c r="C13369">
        <v>53520</v>
      </c>
      <c r="D13369">
        <v>60180</v>
      </c>
      <c r="E13369">
        <v>66840</v>
      </c>
      <c r="F13369">
        <v>72240</v>
      </c>
      <c r="G13369">
        <v>77580</v>
      </c>
      <c r="H13369">
        <v>82920</v>
      </c>
      <c r="I13369">
        <v>88260</v>
      </c>
      <c r="J13369">
        <v>93600</v>
      </c>
      <c r="K13369" t="s">
        <v>3114</v>
      </c>
      <c r="L13369">
        <v>39</v>
      </c>
      <c r="M13369">
        <v>60</v>
      </c>
      <c r="N13369" t="s">
        <v>3184</v>
      </c>
    </row>
    <row r="13370" spans="1:14" x14ac:dyDescent="0.2">
      <c r="A13370" t="s">
        <v>19129</v>
      </c>
      <c r="B13370">
        <v>33780</v>
      </c>
      <c r="C13370">
        <v>38640</v>
      </c>
      <c r="D13370">
        <v>43440</v>
      </c>
      <c r="E13370">
        <v>48240</v>
      </c>
      <c r="F13370">
        <v>52140</v>
      </c>
      <c r="G13370">
        <v>55980</v>
      </c>
      <c r="H13370">
        <v>59820</v>
      </c>
      <c r="I13370">
        <v>63720</v>
      </c>
      <c r="J13370">
        <v>67560</v>
      </c>
      <c r="K13370" t="s">
        <v>3114</v>
      </c>
      <c r="L13370">
        <v>41</v>
      </c>
      <c r="M13370">
        <v>60</v>
      </c>
      <c r="N13370" t="s">
        <v>3185</v>
      </c>
    </row>
    <row r="13371" spans="1:14" x14ac:dyDescent="0.2">
      <c r="A13371" t="s">
        <v>19130</v>
      </c>
      <c r="B13371">
        <v>30720</v>
      </c>
      <c r="C13371">
        <v>35100</v>
      </c>
      <c r="D13371">
        <v>39480</v>
      </c>
      <c r="E13371">
        <v>43860</v>
      </c>
      <c r="F13371">
        <v>47400</v>
      </c>
      <c r="G13371">
        <v>50880</v>
      </c>
      <c r="H13371">
        <v>54420</v>
      </c>
      <c r="I13371">
        <v>57900</v>
      </c>
      <c r="J13371">
        <v>61440</v>
      </c>
      <c r="K13371" t="s">
        <v>3114</v>
      </c>
      <c r="L13371">
        <v>43</v>
      </c>
      <c r="M13371">
        <v>60</v>
      </c>
      <c r="N13371" t="s">
        <v>3186</v>
      </c>
    </row>
    <row r="13372" spans="1:14" x14ac:dyDescent="0.2">
      <c r="A13372" t="s">
        <v>19131</v>
      </c>
      <c r="B13372">
        <v>30300</v>
      </c>
      <c r="C13372">
        <v>34620</v>
      </c>
      <c r="D13372">
        <v>38940</v>
      </c>
      <c r="E13372">
        <v>43260</v>
      </c>
      <c r="F13372">
        <v>46740</v>
      </c>
      <c r="G13372">
        <v>50220</v>
      </c>
      <c r="H13372">
        <v>53700</v>
      </c>
      <c r="I13372">
        <v>57120</v>
      </c>
      <c r="J13372">
        <v>60600</v>
      </c>
      <c r="K13372" t="s">
        <v>3114</v>
      </c>
      <c r="L13372">
        <v>45</v>
      </c>
      <c r="M13372">
        <v>60</v>
      </c>
      <c r="N13372" t="s">
        <v>3187</v>
      </c>
    </row>
    <row r="13373" spans="1:14" x14ac:dyDescent="0.2">
      <c r="A13373" t="s">
        <v>19132</v>
      </c>
      <c r="B13373">
        <v>30300</v>
      </c>
      <c r="C13373">
        <v>34620</v>
      </c>
      <c r="D13373">
        <v>38940</v>
      </c>
      <c r="E13373">
        <v>43260</v>
      </c>
      <c r="F13373">
        <v>46740</v>
      </c>
      <c r="G13373">
        <v>50220</v>
      </c>
      <c r="H13373">
        <v>53700</v>
      </c>
      <c r="I13373">
        <v>57120</v>
      </c>
      <c r="J13373">
        <v>60600</v>
      </c>
      <c r="K13373" t="s">
        <v>3114</v>
      </c>
      <c r="L13373">
        <v>47</v>
      </c>
      <c r="M13373">
        <v>60</v>
      </c>
      <c r="N13373" t="s">
        <v>2937</v>
      </c>
    </row>
    <row r="13374" spans="1:14" x14ac:dyDescent="0.2">
      <c r="A13374" t="s">
        <v>19133</v>
      </c>
      <c r="B13374">
        <v>30300</v>
      </c>
      <c r="C13374">
        <v>34620</v>
      </c>
      <c r="D13374">
        <v>38940</v>
      </c>
      <c r="E13374">
        <v>43260</v>
      </c>
      <c r="F13374">
        <v>46740</v>
      </c>
      <c r="G13374">
        <v>50220</v>
      </c>
      <c r="H13374">
        <v>53700</v>
      </c>
      <c r="I13374">
        <v>57120</v>
      </c>
      <c r="J13374">
        <v>60600</v>
      </c>
      <c r="K13374" t="s">
        <v>3114</v>
      </c>
      <c r="L13374">
        <v>49</v>
      </c>
      <c r="M13374">
        <v>60</v>
      </c>
      <c r="N13374" t="s">
        <v>3069</v>
      </c>
    </row>
    <row r="13375" spans="1:14" x14ac:dyDescent="0.2">
      <c r="A13375" t="s">
        <v>19134</v>
      </c>
      <c r="B13375">
        <v>33780</v>
      </c>
      <c r="C13375">
        <v>38640</v>
      </c>
      <c r="D13375">
        <v>43440</v>
      </c>
      <c r="E13375">
        <v>48240</v>
      </c>
      <c r="F13375">
        <v>52140</v>
      </c>
      <c r="G13375">
        <v>55980</v>
      </c>
      <c r="H13375">
        <v>59820</v>
      </c>
      <c r="I13375">
        <v>63720</v>
      </c>
      <c r="J13375">
        <v>67560</v>
      </c>
      <c r="K13375" t="s">
        <v>3114</v>
      </c>
      <c r="L13375">
        <v>51</v>
      </c>
      <c r="M13375">
        <v>60</v>
      </c>
      <c r="N13375" t="s">
        <v>3188</v>
      </c>
    </row>
    <row r="13376" spans="1:14" x14ac:dyDescent="0.2">
      <c r="A13376" t="s">
        <v>19135</v>
      </c>
      <c r="B13376">
        <v>35040</v>
      </c>
      <c r="C13376">
        <v>40020</v>
      </c>
      <c r="D13376">
        <v>45000</v>
      </c>
      <c r="E13376">
        <v>49980</v>
      </c>
      <c r="F13376">
        <v>54000</v>
      </c>
      <c r="G13376">
        <v>58020</v>
      </c>
      <c r="H13376">
        <v>61980</v>
      </c>
      <c r="I13376">
        <v>66000</v>
      </c>
      <c r="J13376">
        <v>70020</v>
      </c>
      <c r="K13376" t="s">
        <v>3114</v>
      </c>
      <c r="L13376">
        <v>53</v>
      </c>
      <c r="M13376">
        <v>60</v>
      </c>
      <c r="N13376" t="s">
        <v>3189</v>
      </c>
    </row>
    <row r="13377" spans="1:14" x14ac:dyDescent="0.2">
      <c r="A13377" t="s">
        <v>19136</v>
      </c>
      <c r="B13377">
        <v>49080</v>
      </c>
      <c r="C13377">
        <v>56100</v>
      </c>
      <c r="D13377">
        <v>63120</v>
      </c>
      <c r="E13377">
        <v>70080</v>
      </c>
      <c r="F13377">
        <v>75720</v>
      </c>
      <c r="G13377">
        <v>81300</v>
      </c>
      <c r="H13377">
        <v>86940</v>
      </c>
      <c r="I13377">
        <v>92520</v>
      </c>
      <c r="J13377">
        <v>98160</v>
      </c>
      <c r="K13377" t="s">
        <v>3114</v>
      </c>
      <c r="L13377">
        <v>55</v>
      </c>
      <c r="M13377">
        <v>60</v>
      </c>
      <c r="N13377" t="s">
        <v>3269</v>
      </c>
    </row>
    <row r="13378" spans="1:14" x14ac:dyDescent="0.2">
      <c r="A13378" t="s">
        <v>19137</v>
      </c>
      <c r="B13378">
        <v>34980</v>
      </c>
      <c r="C13378">
        <v>39960</v>
      </c>
      <c r="D13378">
        <v>44940</v>
      </c>
      <c r="E13378">
        <v>49920</v>
      </c>
      <c r="F13378">
        <v>53940</v>
      </c>
      <c r="G13378">
        <v>57960</v>
      </c>
      <c r="H13378">
        <v>61920</v>
      </c>
      <c r="I13378">
        <v>65940</v>
      </c>
      <c r="J13378">
        <v>69900</v>
      </c>
      <c r="K13378" t="s">
        <v>3114</v>
      </c>
      <c r="L13378">
        <v>57</v>
      </c>
      <c r="M13378">
        <v>60</v>
      </c>
      <c r="N13378" t="s">
        <v>3305</v>
      </c>
    </row>
    <row r="13379" spans="1:14" x14ac:dyDescent="0.2">
      <c r="A13379" t="s">
        <v>19138</v>
      </c>
      <c r="B13379">
        <v>30780</v>
      </c>
      <c r="C13379">
        <v>35160</v>
      </c>
      <c r="D13379">
        <v>39540</v>
      </c>
      <c r="E13379">
        <v>43920</v>
      </c>
      <c r="F13379">
        <v>47460</v>
      </c>
      <c r="G13379">
        <v>51000</v>
      </c>
      <c r="H13379">
        <v>54480</v>
      </c>
      <c r="I13379">
        <v>58020</v>
      </c>
      <c r="J13379">
        <v>61500</v>
      </c>
      <c r="K13379" t="s">
        <v>3114</v>
      </c>
      <c r="L13379">
        <v>59</v>
      </c>
      <c r="M13379">
        <v>60</v>
      </c>
      <c r="N13379" t="s">
        <v>3190</v>
      </c>
    </row>
    <row r="13380" spans="1:14" x14ac:dyDescent="0.2">
      <c r="A13380" t="s">
        <v>19139</v>
      </c>
      <c r="B13380">
        <v>30300</v>
      </c>
      <c r="C13380">
        <v>34620</v>
      </c>
      <c r="D13380">
        <v>38940</v>
      </c>
      <c r="E13380">
        <v>43260</v>
      </c>
      <c r="F13380">
        <v>46740</v>
      </c>
      <c r="G13380">
        <v>50220</v>
      </c>
      <c r="H13380">
        <v>53700</v>
      </c>
      <c r="I13380">
        <v>57120</v>
      </c>
      <c r="J13380">
        <v>60600</v>
      </c>
      <c r="K13380" t="s">
        <v>3114</v>
      </c>
      <c r="L13380">
        <v>61</v>
      </c>
      <c r="M13380">
        <v>60</v>
      </c>
      <c r="N13380" t="s">
        <v>4041</v>
      </c>
    </row>
    <row r="13381" spans="1:14" x14ac:dyDescent="0.2">
      <c r="A13381" t="s">
        <v>19140</v>
      </c>
      <c r="B13381">
        <v>30300</v>
      </c>
      <c r="C13381">
        <v>34620</v>
      </c>
      <c r="D13381">
        <v>38940</v>
      </c>
      <c r="E13381">
        <v>43260</v>
      </c>
      <c r="F13381">
        <v>46740</v>
      </c>
      <c r="G13381">
        <v>50220</v>
      </c>
      <c r="H13381">
        <v>53700</v>
      </c>
      <c r="I13381">
        <v>57120</v>
      </c>
      <c r="J13381">
        <v>60600</v>
      </c>
      <c r="K13381" t="s">
        <v>3114</v>
      </c>
      <c r="L13381">
        <v>63</v>
      </c>
      <c r="M13381">
        <v>60</v>
      </c>
      <c r="N13381" t="s">
        <v>3191</v>
      </c>
    </row>
    <row r="13382" spans="1:14" x14ac:dyDescent="0.2">
      <c r="A13382" t="s">
        <v>19141</v>
      </c>
      <c r="B13382">
        <v>34320</v>
      </c>
      <c r="C13382">
        <v>39240</v>
      </c>
      <c r="D13382">
        <v>44160</v>
      </c>
      <c r="E13382">
        <v>49020</v>
      </c>
      <c r="F13382">
        <v>52980</v>
      </c>
      <c r="G13382">
        <v>56880</v>
      </c>
      <c r="H13382">
        <v>60840</v>
      </c>
      <c r="I13382">
        <v>64740</v>
      </c>
      <c r="J13382">
        <v>68640</v>
      </c>
      <c r="K13382" t="s">
        <v>3114</v>
      </c>
      <c r="L13382">
        <v>65</v>
      </c>
      <c r="M13382">
        <v>60</v>
      </c>
      <c r="N13382" t="s">
        <v>3192</v>
      </c>
    </row>
    <row r="13383" spans="1:14" x14ac:dyDescent="0.2">
      <c r="A13383" t="s">
        <v>19142</v>
      </c>
      <c r="B13383">
        <v>30300</v>
      </c>
      <c r="C13383">
        <v>34620</v>
      </c>
      <c r="D13383">
        <v>38940</v>
      </c>
      <c r="E13383">
        <v>43260</v>
      </c>
      <c r="F13383">
        <v>46740</v>
      </c>
      <c r="G13383">
        <v>50220</v>
      </c>
      <c r="H13383">
        <v>53700</v>
      </c>
      <c r="I13383">
        <v>57120</v>
      </c>
      <c r="J13383">
        <v>60600</v>
      </c>
      <c r="K13383" t="s">
        <v>3114</v>
      </c>
      <c r="L13383">
        <v>67</v>
      </c>
      <c r="M13383">
        <v>60</v>
      </c>
      <c r="N13383" t="s">
        <v>3758</v>
      </c>
    </row>
    <row r="13384" spans="1:14" x14ac:dyDescent="0.2">
      <c r="A13384" t="s">
        <v>19143</v>
      </c>
      <c r="B13384">
        <v>30300</v>
      </c>
      <c r="C13384">
        <v>34620</v>
      </c>
      <c r="D13384">
        <v>38940</v>
      </c>
      <c r="E13384">
        <v>43260</v>
      </c>
      <c r="F13384">
        <v>46740</v>
      </c>
      <c r="G13384">
        <v>50220</v>
      </c>
      <c r="H13384">
        <v>53700</v>
      </c>
      <c r="I13384">
        <v>57120</v>
      </c>
      <c r="J13384">
        <v>60600</v>
      </c>
      <c r="K13384" t="s">
        <v>3114</v>
      </c>
      <c r="L13384">
        <v>69</v>
      </c>
      <c r="M13384">
        <v>60</v>
      </c>
      <c r="N13384" t="s">
        <v>3193</v>
      </c>
    </row>
    <row r="13385" spans="1:14" x14ac:dyDescent="0.2">
      <c r="A13385" t="s">
        <v>19144</v>
      </c>
      <c r="B13385">
        <v>39180</v>
      </c>
      <c r="C13385">
        <v>44760</v>
      </c>
      <c r="D13385">
        <v>50340</v>
      </c>
      <c r="E13385">
        <v>55920</v>
      </c>
      <c r="F13385">
        <v>60420</v>
      </c>
      <c r="G13385">
        <v>64920</v>
      </c>
      <c r="H13385">
        <v>69360</v>
      </c>
      <c r="I13385">
        <v>73860</v>
      </c>
      <c r="J13385">
        <v>78300</v>
      </c>
      <c r="K13385" t="s">
        <v>3114</v>
      </c>
      <c r="L13385">
        <v>71</v>
      </c>
      <c r="M13385">
        <v>60</v>
      </c>
      <c r="N13385" t="s">
        <v>3306</v>
      </c>
    </row>
    <row r="13386" spans="1:14" x14ac:dyDescent="0.2">
      <c r="A13386" t="s">
        <v>19145</v>
      </c>
      <c r="B13386">
        <v>30300</v>
      </c>
      <c r="C13386">
        <v>34620</v>
      </c>
      <c r="D13386">
        <v>38940</v>
      </c>
      <c r="E13386">
        <v>43260</v>
      </c>
      <c r="F13386">
        <v>46740</v>
      </c>
      <c r="G13386">
        <v>50220</v>
      </c>
      <c r="H13386">
        <v>53700</v>
      </c>
      <c r="I13386">
        <v>57120</v>
      </c>
      <c r="J13386">
        <v>60600</v>
      </c>
      <c r="K13386" t="s">
        <v>3114</v>
      </c>
      <c r="L13386">
        <v>73</v>
      </c>
      <c r="M13386">
        <v>60</v>
      </c>
      <c r="N13386" t="s">
        <v>3307</v>
      </c>
    </row>
    <row r="13387" spans="1:14" x14ac:dyDescent="0.2">
      <c r="A13387" t="s">
        <v>19146</v>
      </c>
      <c r="B13387">
        <v>30600</v>
      </c>
      <c r="C13387">
        <v>34980</v>
      </c>
      <c r="D13387">
        <v>39360</v>
      </c>
      <c r="E13387">
        <v>43680</v>
      </c>
      <c r="F13387">
        <v>47220</v>
      </c>
      <c r="G13387">
        <v>50700</v>
      </c>
      <c r="H13387">
        <v>54180</v>
      </c>
      <c r="I13387">
        <v>57660</v>
      </c>
      <c r="J13387">
        <v>61200</v>
      </c>
      <c r="K13387" t="s">
        <v>3114</v>
      </c>
      <c r="L13387">
        <v>75</v>
      </c>
      <c r="M13387">
        <v>60</v>
      </c>
      <c r="N13387" t="s">
        <v>3194</v>
      </c>
    </row>
    <row r="13388" spans="1:14" x14ac:dyDescent="0.2">
      <c r="A13388" t="s">
        <v>19147</v>
      </c>
      <c r="B13388">
        <v>33660</v>
      </c>
      <c r="C13388">
        <v>38460</v>
      </c>
      <c r="D13388">
        <v>43260</v>
      </c>
      <c r="E13388">
        <v>48060</v>
      </c>
      <c r="F13388">
        <v>51960</v>
      </c>
      <c r="G13388">
        <v>55800</v>
      </c>
      <c r="H13388">
        <v>59640</v>
      </c>
      <c r="I13388">
        <v>63480</v>
      </c>
      <c r="J13388">
        <v>67320</v>
      </c>
      <c r="K13388" t="s">
        <v>3114</v>
      </c>
      <c r="L13388">
        <v>77</v>
      </c>
      <c r="M13388">
        <v>60</v>
      </c>
      <c r="N13388" t="s">
        <v>3311</v>
      </c>
    </row>
    <row r="13389" spans="1:14" x14ac:dyDescent="0.2">
      <c r="A13389" t="s">
        <v>19148</v>
      </c>
      <c r="B13389">
        <v>30600</v>
      </c>
      <c r="C13389">
        <v>34980</v>
      </c>
      <c r="D13389">
        <v>39360</v>
      </c>
      <c r="E13389">
        <v>43680</v>
      </c>
      <c r="F13389">
        <v>47220</v>
      </c>
      <c r="G13389">
        <v>50700</v>
      </c>
      <c r="H13389">
        <v>54180</v>
      </c>
      <c r="I13389">
        <v>57660</v>
      </c>
      <c r="J13389">
        <v>61200</v>
      </c>
      <c r="K13389" t="s">
        <v>3114</v>
      </c>
      <c r="L13389">
        <v>79</v>
      </c>
      <c r="M13389">
        <v>60</v>
      </c>
      <c r="N13389" t="s">
        <v>3195</v>
      </c>
    </row>
    <row r="13390" spans="1:14" x14ac:dyDescent="0.2">
      <c r="A13390" t="s">
        <v>19149</v>
      </c>
      <c r="B13390">
        <v>31500</v>
      </c>
      <c r="C13390">
        <v>36000</v>
      </c>
      <c r="D13390">
        <v>40500</v>
      </c>
      <c r="E13390">
        <v>44940</v>
      </c>
      <c r="F13390">
        <v>48540</v>
      </c>
      <c r="G13390">
        <v>52140</v>
      </c>
      <c r="H13390">
        <v>55740</v>
      </c>
      <c r="I13390">
        <v>59340</v>
      </c>
      <c r="J13390">
        <v>62940</v>
      </c>
      <c r="K13390" t="s">
        <v>3114</v>
      </c>
      <c r="L13390">
        <v>81</v>
      </c>
      <c r="M13390">
        <v>60</v>
      </c>
      <c r="N13390" t="s">
        <v>3196</v>
      </c>
    </row>
    <row r="13391" spans="1:14" x14ac:dyDescent="0.2">
      <c r="A13391" t="s">
        <v>19150</v>
      </c>
      <c r="B13391">
        <v>30300</v>
      </c>
      <c r="C13391">
        <v>34620</v>
      </c>
      <c r="D13391">
        <v>38940</v>
      </c>
      <c r="E13391">
        <v>43260</v>
      </c>
      <c r="F13391">
        <v>46740</v>
      </c>
      <c r="G13391">
        <v>50220</v>
      </c>
      <c r="H13391">
        <v>53700</v>
      </c>
      <c r="I13391">
        <v>57120</v>
      </c>
      <c r="J13391">
        <v>60600</v>
      </c>
      <c r="K13391" t="s">
        <v>3114</v>
      </c>
      <c r="L13391">
        <v>83</v>
      </c>
      <c r="M13391">
        <v>60</v>
      </c>
      <c r="N13391" t="s">
        <v>3197</v>
      </c>
    </row>
    <row r="13392" spans="1:14" x14ac:dyDescent="0.2">
      <c r="A13392" t="s">
        <v>19151</v>
      </c>
      <c r="B13392">
        <v>43320</v>
      </c>
      <c r="C13392">
        <v>49500</v>
      </c>
      <c r="D13392">
        <v>55680</v>
      </c>
      <c r="E13392">
        <v>61860</v>
      </c>
      <c r="F13392">
        <v>66840</v>
      </c>
      <c r="G13392">
        <v>71760</v>
      </c>
      <c r="H13392">
        <v>76740</v>
      </c>
      <c r="I13392">
        <v>81660</v>
      </c>
      <c r="J13392">
        <v>86640</v>
      </c>
      <c r="K13392" t="s">
        <v>3114</v>
      </c>
      <c r="L13392">
        <v>85</v>
      </c>
      <c r="M13392">
        <v>60</v>
      </c>
      <c r="N13392" t="s">
        <v>3198</v>
      </c>
    </row>
    <row r="13393" spans="1:14" x14ac:dyDescent="0.2">
      <c r="A13393" t="s">
        <v>19152</v>
      </c>
      <c r="B13393">
        <v>30300</v>
      </c>
      <c r="C13393">
        <v>34620</v>
      </c>
      <c r="D13393">
        <v>38940</v>
      </c>
      <c r="E13393">
        <v>43260</v>
      </c>
      <c r="F13393">
        <v>46740</v>
      </c>
      <c r="G13393">
        <v>50220</v>
      </c>
      <c r="H13393">
        <v>53700</v>
      </c>
      <c r="I13393">
        <v>57120</v>
      </c>
      <c r="J13393">
        <v>60600</v>
      </c>
      <c r="K13393" t="s">
        <v>3114</v>
      </c>
      <c r="L13393">
        <v>87</v>
      </c>
      <c r="M13393">
        <v>60</v>
      </c>
      <c r="N13393" t="s">
        <v>3199</v>
      </c>
    </row>
    <row r="13394" spans="1:14" x14ac:dyDescent="0.2">
      <c r="A13394" t="s">
        <v>19153</v>
      </c>
      <c r="B13394">
        <v>30840</v>
      </c>
      <c r="C13394">
        <v>35280</v>
      </c>
      <c r="D13394">
        <v>39660</v>
      </c>
      <c r="E13394">
        <v>44040</v>
      </c>
      <c r="F13394">
        <v>47580</v>
      </c>
      <c r="G13394">
        <v>51120</v>
      </c>
      <c r="H13394">
        <v>54660</v>
      </c>
      <c r="I13394">
        <v>58140</v>
      </c>
      <c r="J13394">
        <v>61680</v>
      </c>
      <c r="K13394" t="s">
        <v>3114</v>
      </c>
      <c r="L13394">
        <v>89</v>
      </c>
      <c r="M13394">
        <v>60</v>
      </c>
      <c r="N13394" t="s">
        <v>3200</v>
      </c>
    </row>
    <row r="13395" spans="1:14" x14ac:dyDescent="0.2">
      <c r="A13395" t="s">
        <v>19154</v>
      </c>
      <c r="B13395">
        <v>36900</v>
      </c>
      <c r="C13395">
        <v>42180</v>
      </c>
      <c r="D13395">
        <v>47460</v>
      </c>
      <c r="E13395">
        <v>52680</v>
      </c>
      <c r="F13395">
        <v>56940</v>
      </c>
      <c r="G13395">
        <v>61140</v>
      </c>
      <c r="H13395">
        <v>65340</v>
      </c>
      <c r="I13395">
        <v>69540</v>
      </c>
      <c r="J13395">
        <v>73800</v>
      </c>
      <c r="K13395" t="s">
        <v>3114</v>
      </c>
      <c r="L13395">
        <v>91</v>
      </c>
      <c r="M13395">
        <v>60</v>
      </c>
      <c r="N13395" t="s">
        <v>3201</v>
      </c>
    </row>
    <row r="13396" spans="1:14" x14ac:dyDescent="0.2">
      <c r="A13396" t="s">
        <v>19155</v>
      </c>
      <c r="B13396">
        <v>30300</v>
      </c>
      <c r="C13396">
        <v>34620</v>
      </c>
      <c r="D13396">
        <v>38940</v>
      </c>
      <c r="E13396">
        <v>43260</v>
      </c>
      <c r="F13396">
        <v>46740</v>
      </c>
      <c r="G13396">
        <v>50220</v>
      </c>
      <c r="H13396">
        <v>53700</v>
      </c>
      <c r="I13396">
        <v>57120</v>
      </c>
      <c r="J13396">
        <v>60600</v>
      </c>
      <c r="K13396" t="s">
        <v>3114</v>
      </c>
      <c r="L13396">
        <v>93</v>
      </c>
      <c r="M13396">
        <v>60</v>
      </c>
      <c r="N13396" t="s">
        <v>4190</v>
      </c>
    </row>
    <row r="13397" spans="1:14" x14ac:dyDescent="0.2">
      <c r="A13397" t="s">
        <v>19156</v>
      </c>
      <c r="B13397">
        <v>30300</v>
      </c>
      <c r="C13397">
        <v>34620</v>
      </c>
      <c r="D13397">
        <v>38940</v>
      </c>
      <c r="E13397">
        <v>43260</v>
      </c>
      <c r="F13397">
        <v>46740</v>
      </c>
      <c r="G13397">
        <v>50220</v>
      </c>
      <c r="H13397">
        <v>53700</v>
      </c>
      <c r="I13397">
        <v>57120</v>
      </c>
      <c r="J13397">
        <v>60600</v>
      </c>
      <c r="K13397" t="s">
        <v>3114</v>
      </c>
      <c r="L13397">
        <v>95</v>
      </c>
      <c r="M13397">
        <v>60</v>
      </c>
      <c r="N13397" t="s">
        <v>3202</v>
      </c>
    </row>
    <row r="13398" spans="1:14" x14ac:dyDescent="0.2">
      <c r="A13398" t="s">
        <v>19157</v>
      </c>
      <c r="B13398">
        <v>36120</v>
      </c>
      <c r="C13398">
        <v>41280</v>
      </c>
      <c r="D13398">
        <v>46440</v>
      </c>
      <c r="E13398">
        <v>51600</v>
      </c>
      <c r="F13398">
        <v>55740</v>
      </c>
      <c r="G13398">
        <v>59880</v>
      </c>
      <c r="H13398">
        <v>64020</v>
      </c>
      <c r="I13398">
        <v>68160</v>
      </c>
      <c r="J13398">
        <v>72240</v>
      </c>
      <c r="K13398" t="s">
        <v>3114</v>
      </c>
      <c r="L13398">
        <v>97</v>
      </c>
      <c r="M13398">
        <v>60</v>
      </c>
      <c r="N13398" t="s">
        <v>3203</v>
      </c>
    </row>
    <row r="13399" spans="1:14" x14ac:dyDescent="0.2">
      <c r="A13399" t="s">
        <v>19158</v>
      </c>
      <c r="B13399">
        <v>31920</v>
      </c>
      <c r="C13399">
        <v>36480</v>
      </c>
      <c r="D13399">
        <v>41040</v>
      </c>
      <c r="E13399">
        <v>45600</v>
      </c>
      <c r="F13399">
        <v>49260</v>
      </c>
      <c r="G13399">
        <v>52920</v>
      </c>
      <c r="H13399">
        <v>56580</v>
      </c>
      <c r="I13399">
        <v>60240</v>
      </c>
      <c r="J13399">
        <v>63840</v>
      </c>
      <c r="K13399" t="s">
        <v>3114</v>
      </c>
      <c r="L13399">
        <v>99</v>
      </c>
      <c r="M13399">
        <v>60</v>
      </c>
      <c r="N13399" t="s">
        <v>3204</v>
      </c>
    </row>
    <row r="13400" spans="1:14" x14ac:dyDescent="0.2">
      <c r="A13400" t="s">
        <v>19159</v>
      </c>
      <c r="B13400">
        <v>30300</v>
      </c>
      <c r="C13400">
        <v>34620</v>
      </c>
      <c r="D13400">
        <v>38940</v>
      </c>
      <c r="E13400">
        <v>43260</v>
      </c>
      <c r="F13400">
        <v>46740</v>
      </c>
      <c r="G13400">
        <v>50220</v>
      </c>
      <c r="H13400">
        <v>53700</v>
      </c>
      <c r="I13400">
        <v>57120</v>
      </c>
      <c r="J13400">
        <v>60600</v>
      </c>
      <c r="K13400" t="s">
        <v>3114</v>
      </c>
      <c r="L13400">
        <v>101</v>
      </c>
      <c r="M13400">
        <v>60</v>
      </c>
      <c r="N13400" t="s">
        <v>3205</v>
      </c>
    </row>
    <row r="13401" spans="1:14" x14ac:dyDescent="0.2">
      <c r="A13401" t="s">
        <v>19160</v>
      </c>
      <c r="B13401">
        <v>35940</v>
      </c>
      <c r="C13401">
        <v>41040</v>
      </c>
      <c r="D13401">
        <v>46200</v>
      </c>
      <c r="E13401">
        <v>51300</v>
      </c>
      <c r="F13401">
        <v>55440</v>
      </c>
      <c r="G13401">
        <v>59520</v>
      </c>
      <c r="H13401">
        <v>63660</v>
      </c>
      <c r="I13401">
        <v>67740</v>
      </c>
      <c r="J13401">
        <v>71820</v>
      </c>
      <c r="K13401" t="s">
        <v>3114</v>
      </c>
      <c r="L13401">
        <v>103</v>
      </c>
      <c r="M13401">
        <v>60</v>
      </c>
      <c r="N13401" t="s">
        <v>3206</v>
      </c>
    </row>
    <row r="13402" spans="1:14" x14ac:dyDescent="0.2">
      <c r="A13402" t="s">
        <v>19161</v>
      </c>
      <c r="B13402">
        <v>30780</v>
      </c>
      <c r="C13402">
        <v>35160</v>
      </c>
      <c r="D13402">
        <v>39540</v>
      </c>
      <c r="E13402">
        <v>43920</v>
      </c>
      <c r="F13402">
        <v>47460</v>
      </c>
      <c r="G13402">
        <v>51000</v>
      </c>
      <c r="H13402">
        <v>54480</v>
      </c>
      <c r="I13402">
        <v>58020</v>
      </c>
      <c r="J13402">
        <v>61500</v>
      </c>
      <c r="K13402" t="s">
        <v>3114</v>
      </c>
      <c r="L13402">
        <v>105</v>
      </c>
      <c r="M13402">
        <v>60</v>
      </c>
      <c r="N13402" t="s">
        <v>2122</v>
      </c>
    </row>
    <row r="13403" spans="1:14" x14ac:dyDescent="0.2">
      <c r="A13403" t="s">
        <v>19162</v>
      </c>
      <c r="B13403">
        <v>35040</v>
      </c>
      <c r="C13403">
        <v>40020</v>
      </c>
      <c r="D13403">
        <v>45000</v>
      </c>
      <c r="E13403">
        <v>49980</v>
      </c>
      <c r="F13403">
        <v>54000</v>
      </c>
      <c r="G13403">
        <v>58020</v>
      </c>
      <c r="H13403">
        <v>61980</v>
      </c>
      <c r="I13403">
        <v>66000</v>
      </c>
      <c r="J13403">
        <v>70020</v>
      </c>
      <c r="K13403" t="s">
        <v>3114</v>
      </c>
      <c r="L13403">
        <v>107</v>
      </c>
      <c r="M13403">
        <v>60</v>
      </c>
      <c r="N13403" t="s">
        <v>3207</v>
      </c>
    </row>
    <row r="13404" spans="1:14" x14ac:dyDescent="0.2">
      <c r="A13404" t="s">
        <v>19163</v>
      </c>
      <c r="B13404">
        <v>30300</v>
      </c>
      <c r="C13404">
        <v>34620</v>
      </c>
      <c r="D13404">
        <v>38940</v>
      </c>
      <c r="E13404">
        <v>43260</v>
      </c>
      <c r="F13404">
        <v>46740</v>
      </c>
      <c r="G13404">
        <v>50220</v>
      </c>
      <c r="H13404">
        <v>53700</v>
      </c>
      <c r="I13404">
        <v>57120</v>
      </c>
      <c r="J13404">
        <v>60600</v>
      </c>
      <c r="K13404" t="s">
        <v>3114</v>
      </c>
      <c r="L13404">
        <v>109</v>
      </c>
      <c r="M13404">
        <v>60</v>
      </c>
      <c r="N13404" t="s">
        <v>3208</v>
      </c>
    </row>
    <row r="13405" spans="1:14" x14ac:dyDescent="0.2">
      <c r="A13405" t="s">
        <v>19164</v>
      </c>
      <c r="B13405">
        <v>30720</v>
      </c>
      <c r="C13405">
        <v>35100</v>
      </c>
      <c r="D13405">
        <v>39480</v>
      </c>
      <c r="E13405">
        <v>43860</v>
      </c>
      <c r="F13405">
        <v>47400</v>
      </c>
      <c r="G13405">
        <v>50880</v>
      </c>
      <c r="H13405">
        <v>54420</v>
      </c>
      <c r="I13405">
        <v>57900</v>
      </c>
      <c r="J13405">
        <v>61440</v>
      </c>
      <c r="K13405" t="s">
        <v>3114</v>
      </c>
      <c r="L13405">
        <v>111</v>
      </c>
      <c r="M13405">
        <v>60</v>
      </c>
      <c r="N13405" t="s">
        <v>3209</v>
      </c>
    </row>
    <row r="13406" spans="1:14" x14ac:dyDescent="0.2">
      <c r="A13406" t="s">
        <v>19165</v>
      </c>
      <c r="B13406">
        <v>43320</v>
      </c>
      <c r="C13406">
        <v>49500</v>
      </c>
      <c r="D13406">
        <v>55680</v>
      </c>
      <c r="E13406">
        <v>61860</v>
      </c>
      <c r="F13406">
        <v>66840</v>
      </c>
      <c r="G13406">
        <v>71760</v>
      </c>
      <c r="H13406">
        <v>76740</v>
      </c>
      <c r="I13406">
        <v>81660</v>
      </c>
      <c r="J13406">
        <v>86640</v>
      </c>
      <c r="K13406" t="s">
        <v>3114</v>
      </c>
      <c r="L13406">
        <v>113</v>
      </c>
      <c r="M13406">
        <v>60</v>
      </c>
      <c r="N13406" t="s">
        <v>3321</v>
      </c>
    </row>
    <row r="13407" spans="1:14" x14ac:dyDescent="0.2">
      <c r="A13407" t="s">
        <v>19166</v>
      </c>
      <c r="B13407">
        <v>30300</v>
      </c>
      <c r="C13407">
        <v>34620</v>
      </c>
      <c r="D13407">
        <v>38940</v>
      </c>
      <c r="E13407">
        <v>43260</v>
      </c>
      <c r="F13407">
        <v>46740</v>
      </c>
      <c r="G13407">
        <v>50220</v>
      </c>
      <c r="H13407">
        <v>53700</v>
      </c>
      <c r="I13407">
        <v>57120</v>
      </c>
      <c r="J13407">
        <v>60600</v>
      </c>
      <c r="K13407" t="s">
        <v>3114</v>
      </c>
      <c r="L13407">
        <v>115</v>
      </c>
      <c r="M13407">
        <v>60</v>
      </c>
      <c r="N13407" t="s">
        <v>2956</v>
      </c>
    </row>
    <row r="13408" spans="1:14" x14ac:dyDescent="0.2">
      <c r="A13408" t="s">
        <v>19167</v>
      </c>
      <c r="B13408">
        <v>30600</v>
      </c>
      <c r="C13408">
        <v>34980</v>
      </c>
      <c r="D13408">
        <v>39360</v>
      </c>
      <c r="E13408">
        <v>43680</v>
      </c>
      <c r="F13408">
        <v>47220</v>
      </c>
      <c r="G13408">
        <v>50700</v>
      </c>
      <c r="H13408">
        <v>54180</v>
      </c>
      <c r="I13408">
        <v>57660</v>
      </c>
      <c r="J13408">
        <v>61200</v>
      </c>
      <c r="K13408" t="s">
        <v>3114</v>
      </c>
      <c r="L13408">
        <v>117</v>
      </c>
      <c r="M13408">
        <v>60</v>
      </c>
      <c r="N13408" t="s">
        <v>3210</v>
      </c>
    </row>
    <row r="13409" spans="1:14" x14ac:dyDescent="0.2">
      <c r="A13409" t="s">
        <v>19168</v>
      </c>
      <c r="B13409">
        <v>30300</v>
      </c>
      <c r="C13409">
        <v>34620</v>
      </c>
      <c r="D13409">
        <v>38940</v>
      </c>
      <c r="E13409">
        <v>43260</v>
      </c>
      <c r="F13409">
        <v>46740</v>
      </c>
      <c r="G13409">
        <v>50220</v>
      </c>
      <c r="H13409">
        <v>53700</v>
      </c>
      <c r="I13409">
        <v>57120</v>
      </c>
      <c r="J13409">
        <v>60600</v>
      </c>
      <c r="K13409" t="s">
        <v>3114</v>
      </c>
      <c r="L13409">
        <v>119</v>
      </c>
      <c r="M13409">
        <v>60</v>
      </c>
      <c r="N13409" t="s">
        <v>2717</v>
      </c>
    </row>
    <row r="13410" spans="1:14" x14ac:dyDescent="0.2">
      <c r="A13410" t="s">
        <v>19169</v>
      </c>
      <c r="B13410">
        <v>43320</v>
      </c>
      <c r="C13410">
        <v>49500</v>
      </c>
      <c r="D13410">
        <v>55680</v>
      </c>
      <c r="E13410">
        <v>61860</v>
      </c>
      <c r="F13410">
        <v>66840</v>
      </c>
      <c r="G13410">
        <v>71760</v>
      </c>
      <c r="H13410">
        <v>76740</v>
      </c>
      <c r="I13410">
        <v>81660</v>
      </c>
      <c r="J13410">
        <v>86640</v>
      </c>
      <c r="K13410" t="s">
        <v>3114</v>
      </c>
      <c r="L13410">
        <v>121</v>
      </c>
      <c r="M13410">
        <v>60</v>
      </c>
      <c r="N13410" t="s">
        <v>3211</v>
      </c>
    </row>
    <row r="13411" spans="1:14" x14ac:dyDescent="0.2">
      <c r="A13411" t="s">
        <v>19170</v>
      </c>
      <c r="B13411">
        <v>32280</v>
      </c>
      <c r="C13411">
        <v>36900</v>
      </c>
      <c r="D13411">
        <v>41520</v>
      </c>
      <c r="E13411">
        <v>46080</v>
      </c>
      <c r="F13411">
        <v>49800</v>
      </c>
      <c r="G13411">
        <v>53460</v>
      </c>
      <c r="H13411">
        <v>57180</v>
      </c>
      <c r="I13411">
        <v>60840</v>
      </c>
      <c r="J13411">
        <v>64560</v>
      </c>
      <c r="K13411" t="s">
        <v>3114</v>
      </c>
      <c r="L13411">
        <v>123</v>
      </c>
      <c r="M13411">
        <v>60</v>
      </c>
      <c r="N13411" t="s">
        <v>3212</v>
      </c>
    </row>
    <row r="13412" spans="1:14" x14ac:dyDescent="0.2">
      <c r="A13412" t="s">
        <v>19171</v>
      </c>
      <c r="B13412">
        <v>30300</v>
      </c>
      <c r="C13412">
        <v>34620</v>
      </c>
      <c r="D13412">
        <v>38940</v>
      </c>
      <c r="E13412">
        <v>43260</v>
      </c>
      <c r="F13412">
        <v>46740</v>
      </c>
      <c r="G13412">
        <v>50220</v>
      </c>
      <c r="H13412">
        <v>53700</v>
      </c>
      <c r="I13412">
        <v>57120</v>
      </c>
      <c r="J13412">
        <v>60600</v>
      </c>
      <c r="K13412" t="s">
        <v>3114</v>
      </c>
      <c r="L13412">
        <v>125</v>
      </c>
      <c r="M13412">
        <v>60</v>
      </c>
      <c r="N13412" t="s">
        <v>3213</v>
      </c>
    </row>
    <row r="13413" spans="1:14" x14ac:dyDescent="0.2">
      <c r="A13413" t="s">
        <v>19172</v>
      </c>
      <c r="B13413">
        <v>30300</v>
      </c>
      <c r="C13413">
        <v>34620</v>
      </c>
      <c r="D13413">
        <v>38940</v>
      </c>
      <c r="E13413">
        <v>43260</v>
      </c>
      <c r="F13413">
        <v>46740</v>
      </c>
      <c r="G13413">
        <v>50220</v>
      </c>
      <c r="H13413">
        <v>53700</v>
      </c>
      <c r="I13413">
        <v>57120</v>
      </c>
      <c r="J13413">
        <v>60600</v>
      </c>
      <c r="K13413" t="s">
        <v>3114</v>
      </c>
      <c r="L13413">
        <v>127</v>
      </c>
      <c r="M13413">
        <v>60</v>
      </c>
      <c r="N13413" t="s">
        <v>3214</v>
      </c>
    </row>
    <row r="13414" spans="1:14" x14ac:dyDescent="0.2">
      <c r="A13414" t="s">
        <v>19173</v>
      </c>
      <c r="B13414">
        <v>30300</v>
      </c>
      <c r="C13414">
        <v>34620</v>
      </c>
      <c r="D13414">
        <v>38940</v>
      </c>
      <c r="E13414">
        <v>43260</v>
      </c>
      <c r="F13414">
        <v>46740</v>
      </c>
      <c r="G13414">
        <v>50220</v>
      </c>
      <c r="H13414">
        <v>53700</v>
      </c>
      <c r="I13414">
        <v>57120</v>
      </c>
      <c r="J13414">
        <v>60600</v>
      </c>
      <c r="K13414" t="s">
        <v>3114</v>
      </c>
      <c r="L13414">
        <v>129</v>
      </c>
      <c r="M13414">
        <v>60</v>
      </c>
      <c r="N13414" t="s">
        <v>3215</v>
      </c>
    </row>
    <row r="13415" spans="1:14" x14ac:dyDescent="0.2">
      <c r="A13415" t="s">
        <v>19174</v>
      </c>
      <c r="B13415">
        <v>30300</v>
      </c>
      <c r="C13415">
        <v>34620</v>
      </c>
      <c r="D13415">
        <v>38940</v>
      </c>
      <c r="E13415">
        <v>43260</v>
      </c>
      <c r="F13415">
        <v>46740</v>
      </c>
      <c r="G13415">
        <v>50220</v>
      </c>
      <c r="H13415">
        <v>53700</v>
      </c>
      <c r="I13415">
        <v>57120</v>
      </c>
      <c r="J13415">
        <v>60600</v>
      </c>
      <c r="K13415" t="s">
        <v>3114</v>
      </c>
      <c r="L13415">
        <v>131</v>
      </c>
      <c r="M13415">
        <v>60</v>
      </c>
      <c r="N13415" t="s">
        <v>4231</v>
      </c>
    </row>
    <row r="13416" spans="1:14" x14ac:dyDescent="0.2">
      <c r="A13416" t="s">
        <v>19175</v>
      </c>
      <c r="B13416">
        <v>30300</v>
      </c>
      <c r="C13416">
        <v>34620</v>
      </c>
      <c r="D13416">
        <v>38940</v>
      </c>
      <c r="E13416">
        <v>43260</v>
      </c>
      <c r="F13416">
        <v>46740</v>
      </c>
      <c r="G13416">
        <v>50220</v>
      </c>
      <c r="H13416">
        <v>53700</v>
      </c>
      <c r="I13416">
        <v>57120</v>
      </c>
      <c r="J13416">
        <v>60600</v>
      </c>
      <c r="K13416" t="s">
        <v>3114</v>
      </c>
      <c r="L13416">
        <v>133</v>
      </c>
      <c r="M13416">
        <v>60</v>
      </c>
      <c r="N13416" t="s">
        <v>3216</v>
      </c>
    </row>
    <row r="13417" spans="1:14" x14ac:dyDescent="0.2">
      <c r="A13417" t="s">
        <v>19176</v>
      </c>
      <c r="B13417">
        <v>32940</v>
      </c>
      <c r="C13417">
        <v>37680</v>
      </c>
      <c r="D13417">
        <v>42360</v>
      </c>
      <c r="E13417">
        <v>47040</v>
      </c>
      <c r="F13417">
        <v>50820</v>
      </c>
      <c r="G13417">
        <v>54600</v>
      </c>
      <c r="H13417">
        <v>58380</v>
      </c>
      <c r="I13417">
        <v>62100</v>
      </c>
      <c r="J13417">
        <v>65880</v>
      </c>
      <c r="K13417" t="s">
        <v>3114</v>
      </c>
      <c r="L13417">
        <v>135</v>
      </c>
      <c r="M13417">
        <v>60</v>
      </c>
      <c r="N13417" t="s">
        <v>3217</v>
      </c>
    </row>
    <row r="13418" spans="1:14" x14ac:dyDescent="0.2">
      <c r="A13418" t="s">
        <v>19177</v>
      </c>
      <c r="B13418">
        <v>30600</v>
      </c>
      <c r="C13418">
        <v>34980</v>
      </c>
      <c r="D13418">
        <v>39360</v>
      </c>
      <c r="E13418">
        <v>43680</v>
      </c>
      <c r="F13418">
        <v>47220</v>
      </c>
      <c r="G13418">
        <v>50700</v>
      </c>
      <c r="H13418">
        <v>54180</v>
      </c>
      <c r="I13418">
        <v>57660</v>
      </c>
      <c r="J13418">
        <v>61200</v>
      </c>
      <c r="K13418" t="s">
        <v>3114</v>
      </c>
      <c r="L13418">
        <v>137</v>
      </c>
      <c r="M13418">
        <v>60</v>
      </c>
      <c r="N13418" t="s">
        <v>4105</v>
      </c>
    </row>
    <row r="13419" spans="1:14" x14ac:dyDescent="0.2">
      <c r="A13419" t="s">
        <v>19178</v>
      </c>
      <c r="B13419">
        <v>43320</v>
      </c>
      <c r="C13419">
        <v>49500</v>
      </c>
      <c r="D13419">
        <v>55680</v>
      </c>
      <c r="E13419">
        <v>61860</v>
      </c>
      <c r="F13419">
        <v>66840</v>
      </c>
      <c r="G13419">
        <v>71760</v>
      </c>
      <c r="H13419">
        <v>76740</v>
      </c>
      <c r="I13419">
        <v>81660</v>
      </c>
      <c r="J13419">
        <v>86640</v>
      </c>
      <c r="K13419" t="s">
        <v>3114</v>
      </c>
      <c r="L13419">
        <v>139</v>
      </c>
      <c r="M13419">
        <v>60</v>
      </c>
      <c r="N13419" t="s">
        <v>4194</v>
      </c>
    </row>
    <row r="13420" spans="1:14" x14ac:dyDescent="0.2">
      <c r="A13420" t="s">
        <v>19179</v>
      </c>
      <c r="B13420">
        <v>30300</v>
      </c>
      <c r="C13420">
        <v>34620</v>
      </c>
      <c r="D13420">
        <v>38940</v>
      </c>
      <c r="E13420">
        <v>43260</v>
      </c>
      <c r="F13420">
        <v>46740</v>
      </c>
      <c r="G13420">
        <v>50220</v>
      </c>
      <c r="H13420">
        <v>53700</v>
      </c>
      <c r="I13420">
        <v>57120</v>
      </c>
      <c r="J13420">
        <v>60600</v>
      </c>
      <c r="K13420" t="s">
        <v>3114</v>
      </c>
      <c r="L13420">
        <v>141</v>
      </c>
      <c r="M13420">
        <v>60</v>
      </c>
      <c r="N13420" t="s">
        <v>2723</v>
      </c>
    </row>
    <row r="13421" spans="1:14" x14ac:dyDescent="0.2">
      <c r="A13421" t="s">
        <v>19180</v>
      </c>
      <c r="B13421">
        <v>33000</v>
      </c>
      <c r="C13421">
        <v>37680</v>
      </c>
      <c r="D13421">
        <v>42420</v>
      </c>
      <c r="E13421">
        <v>47100</v>
      </c>
      <c r="F13421">
        <v>50880</v>
      </c>
      <c r="G13421">
        <v>54660</v>
      </c>
      <c r="H13421">
        <v>58440</v>
      </c>
      <c r="I13421">
        <v>62220</v>
      </c>
      <c r="J13421">
        <v>65940</v>
      </c>
      <c r="K13421" t="s">
        <v>3114</v>
      </c>
      <c r="L13421">
        <v>143</v>
      </c>
      <c r="M13421">
        <v>60</v>
      </c>
      <c r="N13421" t="s">
        <v>3218</v>
      </c>
    </row>
    <row r="13422" spans="1:14" x14ac:dyDescent="0.2">
      <c r="A13422" t="s">
        <v>19181</v>
      </c>
      <c r="B13422">
        <v>30300</v>
      </c>
      <c r="C13422">
        <v>34620</v>
      </c>
      <c r="D13422">
        <v>38940</v>
      </c>
      <c r="E13422">
        <v>43260</v>
      </c>
      <c r="F13422">
        <v>46740</v>
      </c>
      <c r="G13422">
        <v>50220</v>
      </c>
      <c r="H13422">
        <v>53700</v>
      </c>
      <c r="I13422">
        <v>57120</v>
      </c>
      <c r="J13422">
        <v>60600</v>
      </c>
      <c r="K13422" t="s">
        <v>3114</v>
      </c>
      <c r="L13422">
        <v>145</v>
      </c>
      <c r="M13422">
        <v>60</v>
      </c>
      <c r="N13422" t="s">
        <v>3219</v>
      </c>
    </row>
    <row r="13423" spans="1:14" x14ac:dyDescent="0.2">
      <c r="A13423" t="s">
        <v>19182</v>
      </c>
      <c r="B13423">
        <v>32940</v>
      </c>
      <c r="C13423">
        <v>37680</v>
      </c>
      <c r="D13423">
        <v>42360</v>
      </c>
      <c r="E13423">
        <v>47040</v>
      </c>
      <c r="F13423">
        <v>50820</v>
      </c>
      <c r="G13423">
        <v>54600</v>
      </c>
      <c r="H13423">
        <v>58380</v>
      </c>
      <c r="I13423">
        <v>62100</v>
      </c>
      <c r="J13423">
        <v>65880</v>
      </c>
      <c r="K13423" t="s">
        <v>3114</v>
      </c>
      <c r="L13423">
        <v>147</v>
      </c>
      <c r="M13423">
        <v>60</v>
      </c>
      <c r="N13423" t="s">
        <v>2966</v>
      </c>
    </row>
    <row r="13424" spans="1:14" x14ac:dyDescent="0.2">
      <c r="A13424" t="s">
        <v>19183</v>
      </c>
      <c r="B13424">
        <v>35880</v>
      </c>
      <c r="C13424">
        <v>41040</v>
      </c>
      <c r="D13424">
        <v>46140</v>
      </c>
      <c r="E13424">
        <v>51240</v>
      </c>
      <c r="F13424">
        <v>55380</v>
      </c>
      <c r="G13424">
        <v>59460</v>
      </c>
      <c r="H13424">
        <v>63540</v>
      </c>
      <c r="I13424">
        <v>67680</v>
      </c>
      <c r="J13424">
        <v>71760</v>
      </c>
      <c r="K13424" t="s">
        <v>3114</v>
      </c>
      <c r="L13424">
        <v>149</v>
      </c>
      <c r="M13424">
        <v>60</v>
      </c>
      <c r="N13424" t="s">
        <v>3326</v>
      </c>
    </row>
    <row r="13425" spans="1:14" x14ac:dyDescent="0.2">
      <c r="A13425" t="s">
        <v>19184</v>
      </c>
      <c r="B13425">
        <v>30660</v>
      </c>
      <c r="C13425">
        <v>35040</v>
      </c>
      <c r="D13425">
        <v>39420</v>
      </c>
      <c r="E13425">
        <v>43740</v>
      </c>
      <c r="F13425">
        <v>47280</v>
      </c>
      <c r="G13425">
        <v>50760</v>
      </c>
      <c r="H13425">
        <v>54240</v>
      </c>
      <c r="I13425">
        <v>57780</v>
      </c>
      <c r="J13425">
        <v>61260</v>
      </c>
      <c r="K13425" t="s">
        <v>3114</v>
      </c>
      <c r="L13425">
        <v>151</v>
      </c>
      <c r="M13425">
        <v>60</v>
      </c>
      <c r="N13425" t="s">
        <v>3220</v>
      </c>
    </row>
    <row r="13426" spans="1:14" x14ac:dyDescent="0.2">
      <c r="A13426" t="s">
        <v>19185</v>
      </c>
      <c r="B13426">
        <v>30300</v>
      </c>
      <c r="C13426">
        <v>34620</v>
      </c>
      <c r="D13426">
        <v>38940</v>
      </c>
      <c r="E13426">
        <v>43260</v>
      </c>
      <c r="F13426">
        <v>46740</v>
      </c>
      <c r="G13426">
        <v>50220</v>
      </c>
      <c r="H13426">
        <v>53700</v>
      </c>
      <c r="I13426">
        <v>57120</v>
      </c>
      <c r="J13426">
        <v>60600</v>
      </c>
      <c r="K13426" t="s">
        <v>3114</v>
      </c>
      <c r="L13426">
        <v>153</v>
      </c>
      <c r="M13426">
        <v>60</v>
      </c>
      <c r="N13426" t="s">
        <v>2967</v>
      </c>
    </row>
    <row r="13427" spans="1:14" x14ac:dyDescent="0.2">
      <c r="A13427" t="s">
        <v>19186</v>
      </c>
      <c r="B13427">
        <v>30300</v>
      </c>
      <c r="C13427">
        <v>34620</v>
      </c>
      <c r="D13427">
        <v>38940</v>
      </c>
      <c r="E13427">
        <v>43260</v>
      </c>
      <c r="F13427">
        <v>46740</v>
      </c>
      <c r="G13427">
        <v>50220</v>
      </c>
      <c r="H13427">
        <v>53700</v>
      </c>
      <c r="I13427">
        <v>57120</v>
      </c>
      <c r="J13427">
        <v>60600</v>
      </c>
      <c r="K13427" t="s">
        <v>3114</v>
      </c>
      <c r="L13427">
        <v>155</v>
      </c>
      <c r="M13427">
        <v>60</v>
      </c>
      <c r="N13427" t="s">
        <v>3221</v>
      </c>
    </row>
    <row r="13428" spans="1:14" x14ac:dyDescent="0.2">
      <c r="A13428" t="s">
        <v>19187</v>
      </c>
      <c r="B13428">
        <v>39180</v>
      </c>
      <c r="C13428">
        <v>44760</v>
      </c>
      <c r="D13428">
        <v>50340</v>
      </c>
      <c r="E13428">
        <v>55920</v>
      </c>
      <c r="F13428">
        <v>60420</v>
      </c>
      <c r="G13428">
        <v>64920</v>
      </c>
      <c r="H13428">
        <v>69360</v>
      </c>
      <c r="I13428">
        <v>73860</v>
      </c>
      <c r="J13428">
        <v>78300</v>
      </c>
      <c r="K13428" t="s">
        <v>3114</v>
      </c>
      <c r="L13428">
        <v>157</v>
      </c>
      <c r="M13428">
        <v>60</v>
      </c>
      <c r="N13428" t="s">
        <v>3222</v>
      </c>
    </row>
    <row r="13429" spans="1:14" x14ac:dyDescent="0.2">
      <c r="A13429" t="s">
        <v>19188</v>
      </c>
      <c r="B13429">
        <v>32100</v>
      </c>
      <c r="C13429">
        <v>36720</v>
      </c>
      <c r="D13429">
        <v>41280</v>
      </c>
      <c r="E13429">
        <v>45840</v>
      </c>
      <c r="F13429">
        <v>49560</v>
      </c>
      <c r="G13429">
        <v>53220</v>
      </c>
      <c r="H13429">
        <v>56880</v>
      </c>
      <c r="I13429">
        <v>60540</v>
      </c>
      <c r="J13429">
        <v>64200</v>
      </c>
      <c r="K13429" t="s">
        <v>3114</v>
      </c>
      <c r="L13429">
        <v>159</v>
      </c>
      <c r="M13429">
        <v>60</v>
      </c>
      <c r="N13429" t="s">
        <v>3327</v>
      </c>
    </row>
    <row r="13430" spans="1:14" x14ac:dyDescent="0.2">
      <c r="A13430" t="s">
        <v>19189</v>
      </c>
      <c r="B13430">
        <v>30720</v>
      </c>
      <c r="C13430">
        <v>35100</v>
      </c>
      <c r="D13430">
        <v>39480</v>
      </c>
      <c r="E13430">
        <v>43860</v>
      </c>
      <c r="F13430">
        <v>47400</v>
      </c>
      <c r="G13430">
        <v>50880</v>
      </c>
      <c r="H13430">
        <v>54420</v>
      </c>
      <c r="I13430">
        <v>57900</v>
      </c>
      <c r="J13430">
        <v>61440</v>
      </c>
      <c r="K13430" t="s">
        <v>3114</v>
      </c>
      <c r="L13430">
        <v>161</v>
      </c>
      <c r="M13430">
        <v>60</v>
      </c>
      <c r="N13430" t="s">
        <v>3223</v>
      </c>
    </row>
    <row r="13431" spans="1:14" x14ac:dyDescent="0.2">
      <c r="A13431" t="s">
        <v>19190</v>
      </c>
      <c r="B13431">
        <v>30300</v>
      </c>
      <c r="C13431">
        <v>34620</v>
      </c>
      <c r="D13431">
        <v>38940</v>
      </c>
      <c r="E13431">
        <v>43260</v>
      </c>
      <c r="F13431">
        <v>46740</v>
      </c>
      <c r="G13431">
        <v>50220</v>
      </c>
      <c r="H13431">
        <v>53700</v>
      </c>
      <c r="I13431">
        <v>57120</v>
      </c>
      <c r="J13431">
        <v>60600</v>
      </c>
      <c r="K13431" t="s">
        <v>3114</v>
      </c>
      <c r="L13431">
        <v>163</v>
      </c>
      <c r="M13431">
        <v>60</v>
      </c>
      <c r="N13431" t="s">
        <v>2030</v>
      </c>
    </row>
    <row r="13432" spans="1:14" x14ac:dyDescent="0.2">
      <c r="A13432" t="s">
        <v>19191</v>
      </c>
      <c r="B13432">
        <v>33780</v>
      </c>
      <c r="C13432">
        <v>38580</v>
      </c>
      <c r="D13432">
        <v>43380</v>
      </c>
      <c r="E13432">
        <v>48180</v>
      </c>
      <c r="F13432">
        <v>52080</v>
      </c>
      <c r="G13432">
        <v>55920</v>
      </c>
      <c r="H13432">
        <v>59760</v>
      </c>
      <c r="I13432">
        <v>63600</v>
      </c>
      <c r="J13432">
        <v>67500</v>
      </c>
      <c r="K13432" t="s">
        <v>3114</v>
      </c>
      <c r="L13432">
        <v>165</v>
      </c>
      <c r="M13432">
        <v>60</v>
      </c>
      <c r="N13432" t="s">
        <v>2031</v>
      </c>
    </row>
    <row r="13433" spans="1:14" x14ac:dyDescent="0.2">
      <c r="A13433" t="s">
        <v>19192</v>
      </c>
      <c r="B13433">
        <v>39180</v>
      </c>
      <c r="C13433">
        <v>44760</v>
      </c>
      <c r="D13433">
        <v>50340</v>
      </c>
      <c r="E13433">
        <v>55920</v>
      </c>
      <c r="F13433">
        <v>60420</v>
      </c>
      <c r="G13433">
        <v>64920</v>
      </c>
      <c r="H13433">
        <v>69360</v>
      </c>
      <c r="I13433">
        <v>73860</v>
      </c>
      <c r="J13433">
        <v>78300</v>
      </c>
      <c r="K13433" t="s">
        <v>3114</v>
      </c>
      <c r="L13433">
        <v>167</v>
      </c>
      <c r="M13433">
        <v>60</v>
      </c>
      <c r="N13433" t="s">
        <v>2032</v>
      </c>
    </row>
    <row r="13434" spans="1:14" x14ac:dyDescent="0.2">
      <c r="A13434" t="s">
        <v>19193</v>
      </c>
      <c r="B13434">
        <v>31380</v>
      </c>
      <c r="C13434">
        <v>35880</v>
      </c>
      <c r="D13434">
        <v>40380</v>
      </c>
      <c r="E13434">
        <v>44820</v>
      </c>
      <c r="F13434">
        <v>48420</v>
      </c>
      <c r="G13434">
        <v>52020</v>
      </c>
      <c r="H13434">
        <v>55620</v>
      </c>
      <c r="I13434">
        <v>59220</v>
      </c>
      <c r="J13434">
        <v>62760</v>
      </c>
      <c r="K13434" t="s">
        <v>3114</v>
      </c>
      <c r="L13434">
        <v>169</v>
      </c>
      <c r="M13434">
        <v>60</v>
      </c>
      <c r="N13434" t="s">
        <v>2033</v>
      </c>
    </row>
    <row r="13435" spans="1:14" x14ac:dyDescent="0.2">
      <c r="A13435" t="s">
        <v>19194</v>
      </c>
      <c r="B13435">
        <v>36360</v>
      </c>
      <c r="C13435">
        <v>41520</v>
      </c>
      <c r="D13435">
        <v>46740</v>
      </c>
      <c r="E13435">
        <v>51900</v>
      </c>
      <c r="F13435">
        <v>56100</v>
      </c>
      <c r="G13435">
        <v>60240</v>
      </c>
      <c r="H13435">
        <v>64380</v>
      </c>
      <c r="I13435">
        <v>68520</v>
      </c>
      <c r="J13435">
        <v>72660</v>
      </c>
      <c r="K13435" t="s">
        <v>3114</v>
      </c>
      <c r="L13435">
        <v>171</v>
      </c>
      <c r="M13435">
        <v>60</v>
      </c>
      <c r="N13435" t="s">
        <v>2034</v>
      </c>
    </row>
    <row r="13436" spans="1:14" x14ac:dyDescent="0.2">
      <c r="A13436" t="s">
        <v>19195</v>
      </c>
      <c r="B13436">
        <v>38700</v>
      </c>
      <c r="C13436">
        <v>44220</v>
      </c>
      <c r="D13436">
        <v>49740</v>
      </c>
      <c r="E13436">
        <v>55260</v>
      </c>
      <c r="F13436">
        <v>59700</v>
      </c>
      <c r="G13436">
        <v>64140</v>
      </c>
      <c r="H13436">
        <v>68580</v>
      </c>
      <c r="I13436">
        <v>72960</v>
      </c>
      <c r="J13436">
        <v>77400</v>
      </c>
      <c r="K13436" t="s">
        <v>3114</v>
      </c>
      <c r="L13436">
        <v>173</v>
      </c>
      <c r="M13436">
        <v>60</v>
      </c>
      <c r="N13436" t="s">
        <v>2035</v>
      </c>
    </row>
    <row r="13437" spans="1:14" x14ac:dyDescent="0.2">
      <c r="A13437" t="s">
        <v>19196</v>
      </c>
      <c r="B13437">
        <v>30780</v>
      </c>
      <c r="C13437">
        <v>35160</v>
      </c>
      <c r="D13437">
        <v>39540</v>
      </c>
      <c r="E13437">
        <v>43920</v>
      </c>
      <c r="F13437">
        <v>47460</v>
      </c>
      <c r="G13437">
        <v>51000</v>
      </c>
      <c r="H13437">
        <v>54480</v>
      </c>
      <c r="I13437">
        <v>58020</v>
      </c>
      <c r="J13437">
        <v>61500</v>
      </c>
      <c r="K13437" t="s">
        <v>3114</v>
      </c>
      <c r="L13437">
        <v>175</v>
      </c>
      <c r="M13437">
        <v>60</v>
      </c>
      <c r="N13437" t="s">
        <v>2036</v>
      </c>
    </row>
    <row r="13438" spans="1:14" x14ac:dyDescent="0.2">
      <c r="A13438" t="s">
        <v>19197</v>
      </c>
      <c r="B13438">
        <v>30780</v>
      </c>
      <c r="C13438">
        <v>35160</v>
      </c>
      <c r="D13438">
        <v>39540</v>
      </c>
      <c r="E13438">
        <v>43920</v>
      </c>
      <c r="F13438">
        <v>47460</v>
      </c>
      <c r="G13438">
        <v>51000</v>
      </c>
      <c r="H13438">
        <v>54480</v>
      </c>
      <c r="I13438">
        <v>58020</v>
      </c>
      <c r="J13438">
        <v>61500</v>
      </c>
      <c r="K13438" t="s">
        <v>3114</v>
      </c>
      <c r="L13438">
        <v>177</v>
      </c>
      <c r="M13438">
        <v>60</v>
      </c>
      <c r="N13438" t="s">
        <v>2037</v>
      </c>
    </row>
    <row r="13439" spans="1:14" x14ac:dyDescent="0.2">
      <c r="A13439" t="s">
        <v>19198</v>
      </c>
      <c r="B13439">
        <v>30660</v>
      </c>
      <c r="C13439">
        <v>35040</v>
      </c>
      <c r="D13439">
        <v>39420</v>
      </c>
      <c r="E13439">
        <v>43800</v>
      </c>
      <c r="F13439">
        <v>47340</v>
      </c>
      <c r="G13439">
        <v>50820</v>
      </c>
      <c r="H13439">
        <v>54360</v>
      </c>
      <c r="I13439">
        <v>57840</v>
      </c>
      <c r="J13439">
        <v>61320</v>
      </c>
      <c r="K13439" t="s">
        <v>3114</v>
      </c>
      <c r="L13439">
        <v>179</v>
      </c>
      <c r="M13439">
        <v>60</v>
      </c>
      <c r="N13439" t="s">
        <v>4199</v>
      </c>
    </row>
    <row r="13440" spans="1:14" x14ac:dyDescent="0.2">
      <c r="A13440" t="s">
        <v>19199</v>
      </c>
      <c r="B13440">
        <v>34620</v>
      </c>
      <c r="C13440">
        <v>39600</v>
      </c>
      <c r="D13440">
        <v>44520</v>
      </c>
      <c r="E13440">
        <v>49440</v>
      </c>
      <c r="F13440">
        <v>53400</v>
      </c>
      <c r="G13440">
        <v>57360</v>
      </c>
      <c r="H13440">
        <v>61320</v>
      </c>
      <c r="I13440">
        <v>65280</v>
      </c>
      <c r="J13440">
        <v>69240</v>
      </c>
      <c r="K13440" t="s">
        <v>3114</v>
      </c>
      <c r="L13440">
        <v>181</v>
      </c>
      <c r="M13440">
        <v>60</v>
      </c>
      <c r="N13440" t="s">
        <v>3281</v>
      </c>
    </row>
    <row r="13441" spans="1:14" x14ac:dyDescent="0.2">
      <c r="A13441" t="s">
        <v>19200</v>
      </c>
      <c r="B13441">
        <v>30780</v>
      </c>
      <c r="C13441">
        <v>35160</v>
      </c>
      <c r="D13441">
        <v>39540</v>
      </c>
      <c r="E13441">
        <v>43920</v>
      </c>
      <c r="F13441">
        <v>47460</v>
      </c>
      <c r="G13441">
        <v>51000</v>
      </c>
      <c r="H13441">
        <v>54480</v>
      </c>
      <c r="I13441">
        <v>58020</v>
      </c>
      <c r="J13441">
        <v>61500</v>
      </c>
      <c r="K13441" t="s">
        <v>3114</v>
      </c>
      <c r="L13441">
        <v>183</v>
      </c>
      <c r="M13441">
        <v>60</v>
      </c>
      <c r="N13441" t="s">
        <v>2038</v>
      </c>
    </row>
    <row r="13442" spans="1:14" x14ac:dyDescent="0.2">
      <c r="A13442" t="s">
        <v>19201</v>
      </c>
      <c r="B13442">
        <v>30600</v>
      </c>
      <c r="C13442">
        <v>34980</v>
      </c>
      <c r="D13442">
        <v>39360</v>
      </c>
      <c r="E13442">
        <v>43680</v>
      </c>
      <c r="F13442">
        <v>47220</v>
      </c>
      <c r="G13442">
        <v>50700</v>
      </c>
      <c r="H13442">
        <v>54180</v>
      </c>
      <c r="I13442">
        <v>57660</v>
      </c>
      <c r="J13442">
        <v>61200</v>
      </c>
      <c r="K13442" t="s">
        <v>3114</v>
      </c>
      <c r="L13442">
        <v>185</v>
      </c>
      <c r="M13442">
        <v>60</v>
      </c>
      <c r="N13442" t="s">
        <v>2039</v>
      </c>
    </row>
    <row r="13443" spans="1:14" x14ac:dyDescent="0.2">
      <c r="A13443" t="s">
        <v>19202</v>
      </c>
      <c r="B13443">
        <v>36900</v>
      </c>
      <c r="C13443">
        <v>42180</v>
      </c>
      <c r="D13443">
        <v>47460</v>
      </c>
      <c r="E13443">
        <v>52680</v>
      </c>
      <c r="F13443">
        <v>56940</v>
      </c>
      <c r="G13443">
        <v>61140</v>
      </c>
      <c r="H13443">
        <v>65340</v>
      </c>
      <c r="I13443">
        <v>69540</v>
      </c>
      <c r="J13443">
        <v>73800</v>
      </c>
      <c r="K13443" t="s">
        <v>3114</v>
      </c>
      <c r="L13443">
        <v>187</v>
      </c>
      <c r="M13443">
        <v>60</v>
      </c>
      <c r="N13443" t="s">
        <v>1958</v>
      </c>
    </row>
    <row r="13444" spans="1:14" x14ac:dyDescent="0.2">
      <c r="A13444" t="s">
        <v>19203</v>
      </c>
      <c r="B13444">
        <v>30300</v>
      </c>
      <c r="C13444">
        <v>34620</v>
      </c>
      <c r="D13444">
        <v>38940</v>
      </c>
      <c r="E13444">
        <v>43260</v>
      </c>
      <c r="F13444">
        <v>46740</v>
      </c>
      <c r="G13444">
        <v>50220</v>
      </c>
      <c r="H13444">
        <v>53700</v>
      </c>
      <c r="I13444">
        <v>57120</v>
      </c>
      <c r="J13444">
        <v>60600</v>
      </c>
      <c r="K13444" t="s">
        <v>3114</v>
      </c>
      <c r="L13444">
        <v>189</v>
      </c>
      <c r="M13444">
        <v>60</v>
      </c>
      <c r="N13444" t="s">
        <v>3330</v>
      </c>
    </row>
    <row r="13445" spans="1:14" x14ac:dyDescent="0.2">
      <c r="A13445" t="s">
        <v>19204</v>
      </c>
      <c r="B13445">
        <v>30300</v>
      </c>
      <c r="C13445">
        <v>34620</v>
      </c>
      <c r="D13445">
        <v>38940</v>
      </c>
      <c r="E13445">
        <v>43260</v>
      </c>
      <c r="F13445">
        <v>46740</v>
      </c>
      <c r="G13445">
        <v>50220</v>
      </c>
      <c r="H13445">
        <v>53700</v>
      </c>
      <c r="I13445">
        <v>57120</v>
      </c>
      <c r="J13445">
        <v>60600</v>
      </c>
      <c r="K13445" t="s">
        <v>3114</v>
      </c>
      <c r="L13445">
        <v>191</v>
      </c>
      <c r="M13445">
        <v>60</v>
      </c>
      <c r="N13445" t="s">
        <v>2976</v>
      </c>
    </row>
    <row r="13446" spans="1:14" x14ac:dyDescent="0.2">
      <c r="A13446" t="s">
        <v>19205</v>
      </c>
      <c r="B13446">
        <v>30780</v>
      </c>
      <c r="C13446">
        <v>35160</v>
      </c>
      <c r="D13446">
        <v>39540</v>
      </c>
      <c r="E13446">
        <v>43920</v>
      </c>
      <c r="F13446">
        <v>47460</v>
      </c>
      <c r="G13446">
        <v>51000</v>
      </c>
      <c r="H13446">
        <v>54480</v>
      </c>
      <c r="I13446">
        <v>58020</v>
      </c>
      <c r="J13446">
        <v>61500</v>
      </c>
      <c r="K13446" t="s">
        <v>3114</v>
      </c>
      <c r="L13446">
        <v>193</v>
      </c>
      <c r="M13446">
        <v>60</v>
      </c>
      <c r="N13446" t="s">
        <v>4237</v>
      </c>
    </row>
    <row r="13447" spans="1:14" x14ac:dyDescent="0.2">
      <c r="A13447" t="s">
        <v>19206</v>
      </c>
      <c r="B13447">
        <v>30300</v>
      </c>
      <c r="C13447">
        <v>34620</v>
      </c>
      <c r="D13447">
        <v>38940</v>
      </c>
      <c r="E13447">
        <v>43260</v>
      </c>
      <c r="F13447">
        <v>46740</v>
      </c>
      <c r="G13447">
        <v>50220</v>
      </c>
      <c r="H13447">
        <v>53700</v>
      </c>
      <c r="I13447">
        <v>57120</v>
      </c>
      <c r="J13447">
        <v>60600</v>
      </c>
      <c r="K13447" t="s">
        <v>3114</v>
      </c>
      <c r="L13447">
        <v>195</v>
      </c>
      <c r="M13447">
        <v>60</v>
      </c>
      <c r="N13447" t="s">
        <v>2040</v>
      </c>
    </row>
    <row r="13448" spans="1:14" x14ac:dyDescent="0.2">
      <c r="A13448" t="s">
        <v>19207</v>
      </c>
      <c r="B13448">
        <v>30300</v>
      </c>
      <c r="C13448">
        <v>34620</v>
      </c>
      <c r="D13448">
        <v>38940</v>
      </c>
      <c r="E13448">
        <v>43260</v>
      </c>
      <c r="F13448">
        <v>46740</v>
      </c>
      <c r="G13448">
        <v>50220</v>
      </c>
      <c r="H13448">
        <v>53700</v>
      </c>
      <c r="I13448">
        <v>57120</v>
      </c>
      <c r="J13448">
        <v>60600</v>
      </c>
      <c r="K13448" t="s">
        <v>3114</v>
      </c>
      <c r="L13448">
        <v>197</v>
      </c>
      <c r="M13448">
        <v>60</v>
      </c>
      <c r="N13448" t="s">
        <v>2129</v>
      </c>
    </row>
    <row r="13449" spans="1:14" x14ac:dyDescent="0.2">
      <c r="A13449" t="s">
        <v>19208</v>
      </c>
      <c r="B13449">
        <v>32760</v>
      </c>
      <c r="C13449">
        <v>37440</v>
      </c>
      <c r="D13449">
        <v>42120</v>
      </c>
      <c r="E13449">
        <v>46740</v>
      </c>
      <c r="F13449">
        <v>50520</v>
      </c>
      <c r="G13449">
        <v>54240</v>
      </c>
      <c r="H13449">
        <v>57960</v>
      </c>
      <c r="I13449">
        <v>61740</v>
      </c>
      <c r="J13449">
        <v>65460</v>
      </c>
      <c r="K13449" t="s">
        <v>3114</v>
      </c>
      <c r="L13449">
        <v>199</v>
      </c>
      <c r="M13449">
        <v>60</v>
      </c>
      <c r="N13449" t="s">
        <v>3008</v>
      </c>
    </row>
    <row r="13450" spans="1:14" x14ac:dyDescent="0.2">
      <c r="A13450" t="s">
        <v>19209</v>
      </c>
      <c r="B13450">
        <v>39180</v>
      </c>
      <c r="C13450">
        <v>44760</v>
      </c>
      <c r="D13450">
        <v>50340</v>
      </c>
      <c r="E13450">
        <v>55920</v>
      </c>
      <c r="F13450">
        <v>60420</v>
      </c>
      <c r="G13450">
        <v>64920</v>
      </c>
      <c r="H13450">
        <v>69360</v>
      </c>
      <c r="I13450">
        <v>73860</v>
      </c>
      <c r="J13450">
        <v>78300</v>
      </c>
      <c r="K13450" t="s">
        <v>3114</v>
      </c>
      <c r="L13450">
        <v>201</v>
      </c>
      <c r="M13450">
        <v>60</v>
      </c>
      <c r="N13450" t="s">
        <v>3568</v>
      </c>
    </row>
    <row r="13451" spans="1:14" x14ac:dyDescent="0.2">
      <c r="A13451" t="s">
        <v>19210</v>
      </c>
      <c r="B13451">
        <v>33000</v>
      </c>
      <c r="C13451">
        <v>37680</v>
      </c>
      <c r="D13451">
        <v>42420</v>
      </c>
      <c r="E13451">
        <v>47100</v>
      </c>
      <c r="F13451">
        <v>50880</v>
      </c>
      <c r="G13451">
        <v>54660</v>
      </c>
      <c r="H13451">
        <v>58440</v>
      </c>
      <c r="I13451">
        <v>62220</v>
      </c>
      <c r="J13451">
        <v>65940</v>
      </c>
      <c r="K13451" t="s">
        <v>3114</v>
      </c>
      <c r="L13451">
        <v>203</v>
      </c>
      <c r="M13451">
        <v>60</v>
      </c>
      <c r="N13451" t="s">
        <v>3009</v>
      </c>
    </row>
    <row r="13452" spans="1:14" x14ac:dyDescent="0.2">
      <c r="A13452" t="s">
        <v>19211</v>
      </c>
      <c r="B13452">
        <v>33600</v>
      </c>
      <c r="C13452">
        <v>38400</v>
      </c>
      <c r="D13452">
        <v>43200</v>
      </c>
      <c r="E13452">
        <v>48000</v>
      </c>
      <c r="F13452">
        <v>51840</v>
      </c>
      <c r="G13452">
        <v>55680</v>
      </c>
      <c r="H13452">
        <v>59520</v>
      </c>
      <c r="I13452">
        <v>63360</v>
      </c>
      <c r="J13452">
        <v>67200</v>
      </c>
      <c r="K13452" t="s">
        <v>3114</v>
      </c>
      <c r="L13452">
        <v>205</v>
      </c>
      <c r="M13452">
        <v>60</v>
      </c>
      <c r="N13452" t="s">
        <v>2041</v>
      </c>
    </row>
    <row r="13453" spans="1:14" x14ac:dyDescent="0.2">
      <c r="A13453" t="s">
        <v>19212</v>
      </c>
      <c r="B13453">
        <v>30300</v>
      </c>
      <c r="C13453">
        <v>34620</v>
      </c>
      <c r="D13453">
        <v>38940</v>
      </c>
      <c r="E13453">
        <v>43260</v>
      </c>
      <c r="F13453">
        <v>46740</v>
      </c>
      <c r="G13453">
        <v>50220</v>
      </c>
      <c r="H13453">
        <v>53700</v>
      </c>
      <c r="I13453">
        <v>57120</v>
      </c>
      <c r="J13453">
        <v>60600</v>
      </c>
      <c r="K13453" t="s">
        <v>3114</v>
      </c>
      <c r="L13453">
        <v>207</v>
      </c>
      <c r="M13453">
        <v>60</v>
      </c>
      <c r="N13453" t="s">
        <v>4204</v>
      </c>
    </row>
    <row r="13454" spans="1:14" x14ac:dyDescent="0.2">
      <c r="A13454" t="s">
        <v>19213</v>
      </c>
      <c r="B13454">
        <v>49080</v>
      </c>
      <c r="C13454">
        <v>56100</v>
      </c>
      <c r="D13454">
        <v>63120</v>
      </c>
      <c r="E13454">
        <v>70080</v>
      </c>
      <c r="F13454">
        <v>75720</v>
      </c>
      <c r="G13454">
        <v>81300</v>
      </c>
      <c r="H13454">
        <v>86940</v>
      </c>
      <c r="I13454">
        <v>92520</v>
      </c>
      <c r="J13454">
        <v>98160</v>
      </c>
      <c r="K13454" t="s">
        <v>3114</v>
      </c>
      <c r="L13454">
        <v>209</v>
      </c>
      <c r="M13454">
        <v>60</v>
      </c>
      <c r="N13454" t="s">
        <v>2042</v>
      </c>
    </row>
    <row r="13455" spans="1:14" x14ac:dyDescent="0.2">
      <c r="A13455" t="s">
        <v>19214</v>
      </c>
      <c r="B13455">
        <v>36420</v>
      </c>
      <c r="C13455">
        <v>41640</v>
      </c>
      <c r="D13455">
        <v>46860</v>
      </c>
      <c r="E13455">
        <v>52020</v>
      </c>
      <c r="F13455">
        <v>56220</v>
      </c>
      <c r="G13455">
        <v>60360</v>
      </c>
      <c r="H13455">
        <v>64560</v>
      </c>
      <c r="I13455">
        <v>68700</v>
      </c>
      <c r="J13455">
        <v>72840</v>
      </c>
      <c r="K13455" t="s">
        <v>3114</v>
      </c>
      <c r="L13455">
        <v>211</v>
      </c>
      <c r="M13455">
        <v>60</v>
      </c>
      <c r="N13455" t="s">
        <v>2043</v>
      </c>
    </row>
    <row r="13456" spans="1:14" x14ac:dyDescent="0.2">
      <c r="A13456" t="s">
        <v>19215</v>
      </c>
      <c r="B13456">
        <v>30300</v>
      </c>
      <c r="C13456">
        <v>34620</v>
      </c>
      <c r="D13456">
        <v>38940</v>
      </c>
      <c r="E13456">
        <v>43260</v>
      </c>
      <c r="F13456">
        <v>46740</v>
      </c>
      <c r="G13456">
        <v>50220</v>
      </c>
      <c r="H13456">
        <v>53700</v>
      </c>
      <c r="I13456">
        <v>57120</v>
      </c>
      <c r="J13456">
        <v>60600</v>
      </c>
      <c r="K13456" t="s">
        <v>3114</v>
      </c>
      <c r="L13456">
        <v>213</v>
      </c>
      <c r="M13456">
        <v>60</v>
      </c>
      <c r="N13456" t="s">
        <v>4108</v>
      </c>
    </row>
    <row r="13457" spans="1:14" x14ac:dyDescent="0.2">
      <c r="A13457" t="s">
        <v>19216</v>
      </c>
      <c r="B13457">
        <v>30300</v>
      </c>
      <c r="C13457">
        <v>34620</v>
      </c>
      <c r="D13457">
        <v>38940</v>
      </c>
      <c r="E13457">
        <v>43260</v>
      </c>
      <c r="F13457">
        <v>46740</v>
      </c>
      <c r="G13457">
        <v>50220</v>
      </c>
      <c r="H13457">
        <v>53700</v>
      </c>
      <c r="I13457">
        <v>57120</v>
      </c>
      <c r="J13457">
        <v>60600</v>
      </c>
      <c r="K13457" t="s">
        <v>3114</v>
      </c>
      <c r="L13457">
        <v>215</v>
      </c>
      <c r="M13457">
        <v>60</v>
      </c>
      <c r="N13457" t="s">
        <v>1960</v>
      </c>
    </row>
    <row r="13458" spans="1:14" x14ac:dyDescent="0.2">
      <c r="A13458" t="s">
        <v>19217</v>
      </c>
      <c r="B13458">
        <v>31080</v>
      </c>
      <c r="C13458">
        <v>35520</v>
      </c>
      <c r="D13458">
        <v>39960</v>
      </c>
      <c r="E13458">
        <v>44340</v>
      </c>
      <c r="F13458">
        <v>47940</v>
      </c>
      <c r="G13458">
        <v>51480</v>
      </c>
      <c r="H13458">
        <v>55020</v>
      </c>
      <c r="I13458">
        <v>58560</v>
      </c>
      <c r="J13458">
        <v>62100</v>
      </c>
      <c r="K13458" t="s">
        <v>3114</v>
      </c>
      <c r="L13458">
        <v>217</v>
      </c>
      <c r="M13458">
        <v>60</v>
      </c>
      <c r="N13458" t="s">
        <v>3665</v>
      </c>
    </row>
    <row r="13459" spans="1:14" x14ac:dyDescent="0.2">
      <c r="A13459" t="s">
        <v>19218</v>
      </c>
      <c r="B13459">
        <v>30300</v>
      </c>
      <c r="C13459">
        <v>34620</v>
      </c>
      <c r="D13459">
        <v>38940</v>
      </c>
      <c r="E13459">
        <v>43260</v>
      </c>
      <c r="F13459">
        <v>46740</v>
      </c>
      <c r="G13459">
        <v>50220</v>
      </c>
      <c r="H13459">
        <v>53700</v>
      </c>
      <c r="I13459">
        <v>57120</v>
      </c>
      <c r="J13459">
        <v>60600</v>
      </c>
      <c r="K13459" t="s">
        <v>3114</v>
      </c>
      <c r="L13459">
        <v>219</v>
      </c>
      <c r="M13459">
        <v>60</v>
      </c>
      <c r="N13459" t="s">
        <v>2044</v>
      </c>
    </row>
    <row r="13460" spans="1:14" x14ac:dyDescent="0.2">
      <c r="A13460" t="s">
        <v>19219</v>
      </c>
      <c r="B13460">
        <v>37920</v>
      </c>
      <c r="C13460">
        <v>43320</v>
      </c>
      <c r="D13460">
        <v>48720</v>
      </c>
      <c r="E13460">
        <v>54120</v>
      </c>
      <c r="F13460">
        <v>58500</v>
      </c>
      <c r="G13460">
        <v>62820</v>
      </c>
      <c r="H13460">
        <v>67140</v>
      </c>
      <c r="I13460">
        <v>71460</v>
      </c>
      <c r="J13460">
        <v>75780</v>
      </c>
      <c r="K13460" t="s">
        <v>3114</v>
      </c>
      <c r="L13460">
        <v>221</v>
      </c>
      <c r="M13460">
        <v>60</v>
      </c>
      <c r="N13460" t="s">
        <v>2045</v>
      </c>
    </row>
    <row r="13461" spans="1:14" x14ac:dyDescent="0.2">
      <c r="A13461" t="s">
        <v>19220</v>
      </c>
      <c r="B13461">
        <v>31260</v>
      </c>
      <c r="C13461">
        <v>35700</v>
      </c>
      <c r="D13461">
        <v>40140</v>
      </c>
      <c r="E13461">
        <v>44580</v>
      </c>
      <c r="F13461">
        <v>48180</v>
      </c>
      <c r="G13461">
        <v>51720</v>
      </c>
      <c r="H13461">
        <v>55320</v>
      </c>
      <c r="I13461">
        <v>58860</v>
      </c>
      <c r="J13461">
        <v>62460</v>
      </c>
      <c r="K13461" t="s">
        <v>3114</v>
      </c>
      <c r="L13461">
        <v>223</v>
      </c>
      <c r="M13461">
        <v>60</v>
      </c>
      <c r="N13461" t="s">
        <v>2254</v>
      </c>
    </row>
    <row r="13462" spans="1:14" x14ac:dyDescent="0.2">
      <c r="A13462" t="s">
        <v>19221</v>
      </c>
      <c r="B13462">
        <v>30300</v>
      </c>
      <c r="C13462">
        <v>34620</v>
      </c>
      <c r="D13462">
        <v>38940</v>
      </c>
      <c r="E13462">
        <v>43260</v>
      </c>
      <c r="F13462">
        <v>46740</v>
      </c>
      <c r="G13462">
        <v>50220</v>
      </c>
      <c r="H13462">
        <v>53700</v>
      </c>
      <c r="I13462">
        <v>57120</v>
      </c>
      <c r="J13462">
        <v>60600</v>
      </c>
      <c r="K13462" t="s">
        <v>3114</v>
      </c>
      <c r="L13462">
        <v>225</v>
      </c>
      <c r="M13462">
        <v>60</v>
      </c>
      <c r="N13462" t="s">
        <v>3332</v>
      </c>
    </row>
    <row r="13463" spans="1:14" x14ac:dyDescent="0.2">
      <c r="A13463" t="s">
        <v>19222</v>
      </c>
      <c r="B13463">
        <v>31500</v>
      </c>
      <c r="C13463">
        <v>36000</v>
      </c>
      <c r="D13463">
        <v>40500</v>
      </c>
      <c r="E13463">
        <v>45000</v>
      </c>
      <c r="F13463">
        <v>48600</v>
      </c>
      <c r="G13463">
        <v>52200</v>
      </c>
      <c r="H13463">
        <v>55800</v>
      </c>
      <c r="I13463">
        <v>59400</v>
      </c>
      <c r="J13463">
        <v>63000</v>
      </c>
      <c r="K13463" t="s">
        <v>3114</v>
      </c>
      <c r="L13463">
        <v>227</v>
      </c>
      <c r="M13463">
        <v>60</v>
      </c>
      <c r="N13463" t="s">
        <v>3389</v>
      </c>
    </row>
    <row r="13464" spans="1:14" x14ac:dyDescent="0.2">
      <c r="A13464" t="s">
        <v>19223</v>
      </c>
      <c r="B13464">
        <v>30300</v>
      </c>
      <c r="C13464">
        <v>34620</v>
      </c>
      <c r="D13464">
        <v>38940</v>
      </c>
      <c r="E13464">
        <v>43260</v>
      </c>
      <c r="F13464">
        <v>46740</v>
      </c>
      <c r="G13464">
        <v>50220</v>
      </c>
      <c r="H13464">
        <v>53700</v>
      </c>
      <c r="I13464">
        <v>57120</v>
      </c>
      <c r="J13464">
        <v>60600</v>
      </c>
      <c r="K13464" t="s">
        <v>3114</v>
      </c>
      <c r="L13464">
        <v>229</v>
      </c>
      <c r="M13464">
        <v>60</v>
      </c>
      <c r="N13464" t="s">
        <v>2046</v>
      </c>
    </row>
    <row r="13465" spans="1:14" x14ac:dyDescent="0.2">
      <c r="A13465" t="s">
        <v>19224</v>
      </c>
      <c r="B13465">
        <v>43320</v>
      </c>
      <c r="C13465">
        <v>49500</v>
      </c>
      <c r="D13465">
        <v>55680</v>
      </c>
      <c r="E13465">
        <v>61860</v>
      </c>
      <c r="F13465">
        <v>66840</v>
      </c>
      <c r="G13465">
        <v>71760</v>
      </c>
      <c r="H13465">
        <v>76740</v>
      </c>
      <c r="I13465">
        <v>81660</v>
      </c>
      <c r="J13465">
        <v>86640</v>
      </c>
      <c r="K13465" t="s">
        <v>3114</v>
      </c>
      <c r="L13465">
        <v>231</v>
      </c>
      <c r="M13465">
        <v>60</v>
      </c>
      <c r="N13465" t="s">
        <v>2047</v>
      </c>
    </row>
    <row r="13466" spans="1:14" x14ac:dyDescent="0.2">
      <c r="A13466" t="s">
        <v>19225</v>
      </c>
      <c r="B13466">
        <v>31260</v>
      </c>
      <c r="C13466">
        <v>35760</v>
      </c>
      <c r="D13466">
        <v>40200</v>
      </c>
      <c r="E13466">
        <v>44640</v>
      </c>
      <c r="F13466">
        <v>48240</v>
      </c>
      <c r="G13466">
        <v>51840</v>
      </c>
      <c r="H13466">
        <v>55380</v>
      </c>
      <c r="I13466">
        <v>58980</v>
      </c>
      <c r="J13466">
        <v>62520</v>
      </c>
      <c r="K13466" t="s">
        <v>3114</v>
      </c>
      <c r="L13466">
        <v>233</v>
      </c>
      <c r="M13466">
        <v>60</v>
      </c>
      <c r="N13466" t="s">
        <v>2100</v>
      </c>
    </row>
    <row r="13467" spans="1:14" x14ac:dyDescent="0.2">
      <c r="A13467" t="s">
        <v>19226</v>
      </c>
      <c r="B13467">
        <v>33720</v>
      </c>
      <c r="C13467">
        <v>38520</v>
      </c>
      <c r="D13467">
        <v>43320</v>
      </c>
      <c r="E13467">
        <v>48120</v>
      </c>
      <c r="F13467">
        <v>52020</v>
      </c>
      <c r="G13467">
        <v>55860</v>
      </c>
      <c r="H13467">
        <v>59700</v>
      </c>
      <c r="I13467">
        <v>63540</v>
      </c>
      <c r="J13467">
        <v>67380</v>
      </c>
      <c r="K13467" t="s">
        <v>3114</v>
      </c>
      <c r="L13467">
        <v>235</v>
      </c>
      <c r="M13467">
        <v>60</v>
      </c>
      <c r="N13467" t="s">
        <v>2623</v>
      </c>
    </row>
    <row r="13468" spans="1:14" x14ac:dyDescent="0.2">
      <c r="A13468" t="s">
        <v>19227</v>
      </c>
      <c r="B13468">
        <v>31200</v>
      </c>
      <c r="C13468">
        <v>35640</v>
      </c>
      <c r="D13468">
        <v>40080</v>
      </c>
      <c r="E13468">
        <v>44520</v>
      </c>
      <c r="F13468">
        <v>48120</v>
      </c>
      <c r="G13468">
        <v>51660</v>
      </c>
      <c r="H13468">
        <v>55260</v>
      </c>
      <c r="I13468">
        <v>58800</v>
      </c>
      <c r="J13468">
        <v>62340</v>
      </c>
      <c r="K13468" t="s">
        <v>3114</v>
      </c>
      <c r="L13468">
        <v>237</v>
      </c>
      <c r="M13468">
        <v>60</v>
      </c>
      <c r="N13468" t="s">
        <v>2624</v>
      </c>
    </row>
    <row r="13469" spans="1:14" x14ac:dyDescent="0.2">
      <c r="A13469" t="s">
        <v>19228</v>
      </c>
      <c r="B13469">
        <v>34080</v>
      </c>
      <c r="C13469">
        <v>38940</v>
      </c>
      <c r="D13469">
        <v>43800</v>
      </c>
      <c r="E13469">
        <v>48660</v>
      </c>
      <c r="F13469">
        <v>52560</v>
      </c>
      <c r="G13469">
        <v>56460</v>
      </c>
      <c r="H13469">
        <v>60360</v>
      </c>
      <c r="I13469">
        <v>64260</v>
      </c>
      <c r="J13469">
        <v>68160</v>
      </c>
      <c r="K13469" t="s">
        <v>3114</v>
      </c>
      <c r="L13469">
        <v>239</v>
      </c>
      <c r="M13469">
        <v>60</v>
      </c>
      <c r="N13469" t="s">
        <v>3333</v>
      </c>
    </row>
    <row r="13470" spans="1:14" x14ac:dyDescent="0.2">
      <c r="A13470" t="s">
        <v>19229</v>
      </c>
      <c r="B13470">
        <v>30600</v>
      </c>
      <c r="C13470">
        <v>34980</v>
      </c>
      <c r="D13470">
        <v>39360</v>
      </c>
      <c r="E13470">
        <v>43680</v>
      </c>
      <c r="F13470">
        <v>47220</v>
      </c>
      <c r="G13470">
        <v>50700</v>
      </c>
      <c r="H13470">
        <v>54180</v>
      </c>
      <c r="I13470">
        <v>57660</v>
      </c>
      <c r="J13470">
        <v>61200</v>
      </c>
      <c r="K13470" t="s">
        <v>3114</v>
      </c>
      <c r="L13470">
        <v>241</v>
      </c>
      <c r="M13470">
        <v>60</v>
      </c>
      <c r="N13470" t="s">
        <v>3572</v>
      </c>
    </row>
    <row r="13471" spans="1:14" x14ac:dyDescent="0.2">
      <c r="A13471" t="s">
        <v>19230</v>
      </c>
      <c r="B13471">
        <v>30780</v>
      </c>
      <c r="C13471">
        <v>35160</v>
      </c>
      <c r="D13471">
        <v>39540</v>
      </c>
      <c r="E13471">
        <v>43920</v>
      </c>
      <c r="F13471">
        <v>47460</v>
      </c>
      <c r="G13471">
        <v>51000</v>
      </c>
      <c r="H13471">
        <v>54480</v>
      </c>
      <c r="I13471">
        <v>58020</v>
      </c>
      <c r="J13471">
        <v>61500</v>
      </c>
      <c r="K13471" t="s">
        <v>3114</v>
      </c>
      <c r="L13471">
        <v>243</v>
      </c>
      <c r="M13471">
        <v>60</v>
      </c>
      <c r="N13471" t="s">
        <v>3573</v>
      </c>
    </row>
    <row r="13472" spans="1:14" x14ac:dyDescent="0.2">
      <c r="A13472" t="s">
        <v>19231</v>
      </c>
      <c r="B13472">
        <v>32760</v>
      </c>
      <c r="C13472">
        <v>37440</v>
      </c>
      <c r="D13472">
        <v>42120</v>
      </c>
      <c r="E13472">
        <v>46740</v>
      </c>
      <c r="F13472">
        <v>50520</v>
      </c>
      <c r="G13472">
        <v>54240</v>
      </c>
      <c r="H13472">
        <v>57960</v>
      </c>
      <c r="I13472">
        <v>61740</v>
      </c>
      <c r="J13472">
        <v>65460</v>
      </c>
      <c r="K13472" t="s">
        <v>3114</v>
      </c>
      <c r="L13472">
        <v>245</v>
      </c>
      <c r="M13472">
        <v>60</v>
      </c>
      <c r="N13472" t="s">
        <v>3334</v>
      </c>
    </row>
    <row r="13473" spans="1:14" x14ac:dyDescent="0.2">
      <c r="A13473" t="s">
        <v>19232</v>
      </c>
      <c r="B13473">
        <v>30300</v>
      </c>
      <c r="C13473">
        <v>34620</v>
      </c>
      <c r="D13473">
        <v>38940</v>
      </c>
      <c r="E13473">
        <v>43260</v>
      </c>
      <c r="F13473">
        <v>46740</v>
      </c>
      <c r="G13473">
        <v>50220</v>
      </c>
      <c r="H13473">
        <v>53700</v>
      </c>
      <c r="I13473">
        <v>57120</v>
      </c>
      <c r="J13473">
        <v>60600</v>
      </c>
      <c r="K13473" t="s">
        <v>3114</v>
      </c>
      <c r="L13473">
        <v>247</v>
      </c>
      <c r="M13473">
        <v>60</v>
      </c>
      <c r="N13473" t="s">
        <v>2625</v>
      </c>
    </row>
    <row r="13474" spans="1:14" x14ac:dyDescent="0.2">
      <c r="A13474" t="s">
        <v>19233</v>
      </c>
      <c r="B13474">
        <v>30300</v>
      </c>
      <c r="C13474">
        <v>34620</v>
      </c>
      <c r="D13474">
        <v>38940</v>
      </c>
      <c r="E13474">
        <v>43260</v>
      </c>
      <c r="F13474">
        <v>46740</v>
      </c>
      <c r="G13474">
        <v>50220</v>
      </c>
      <c r="H13474">
        <v>53700</v>
      </c>
      <c r="I13474">
        <v>57120</v>
      </c>
      <c r="J13474">
        <v>60600</v>
      </c>
      <c r="K13474" t="s">
        <v>3114</v>
      </c>
      <c r="L13474">
        <v>249</v>
      </c>
      <c r="M13474">
        <v>60</v>
      </c>
      <c r="N13474" t="s">
        <v>2626</v>
      </c>
    </row>
    <row r="13475" spans="1:14" x14ac:dyDescent="0.2">
      <c r="A13475" t="s">
        <v>19234</v>
      </c>
      <c r="B13475">
        <v>40200</v>
      </c>
      <c r="C13475">
        <v>45960</v>
      </c>
      <c r="D13475">
        <v>51720</v>
      </c>
      <c r="E13475">
        <v>57420</v>
      </c>
      <c r="F13475">
        <v>62040</v>
      </c>
      <c r="G13475">
        <v>66660</v>
      </c>
      <c r="H13475">
        <v>71220</v>
      </c>
      <c r="I13475">
        <v>75840</v>
      </c>
      <c r="J13475">
        <v>80400</v>
      </c>
      <c r="K13475" t="s">
        <v>3114</v>
      </c>
      <c r="L13475">
        <v>251</v>
      </c>
      <c r="M13475">
        <v>60</v>
      </c>
      <c r="N13475" t="s">
        <v>3392</v>
      </c>
    </row>
    <row r="13476" spans="1:14" x14ac:dyDescent="0.2">
      <c r="A13476" t="s">
        <v>19235</v>
      </c>
      <c r="B13476">
        <v>30780</v>
      </c>
      <c r="C13476">
        <v>35160</v>
      </c>
      <c r="D13476">
        <v>39540</v>
      </c>
      <c r="E13476">
        <v>43920</v>
      </c>
      <c r="F13476">
        <v>47460</v>
      </c>
      <c r="G13476">
        <v>51000</v>
      </c>
      <c r="H13476">
        <v>54480</v>
      </c>
      <c r="I13476">
        <v>58020</v>
      </c>
      <c r="J13476">
        <v>61500</v>
      </c>
      <c r="K13476" t="s">
        <v>3114</v>
      </c>
      <c r="L13476">
        <v>253</v>
      </c>
      <c r="M13476">
        <v>60</v>
      </c>
      <c r="N13476" t="s">
        <v>3575</v>
      </c>
    </row>
    <row r="13477" spans="1:14" x14ac:dyDescent="0.2">
      <c r="A13477" t="s">
        <v>19236</v>
      </c>
      <c r="B13477">
        <v>30780</v>
      </c>
      <c r="C13477">
        <v>35160</v>
      </c>
      <c r="D13477">
        <v>39540</v>
      </c>
      <c r="E13477">
        <v>43920</v>
      </c>
      <c r="F13477">
        <v>47460</v>
      </c>
      <c r="G13477">
        <v>51000</v>
      </c>
      <c r="H13477">
        <v>54480</v>
      </c>
      <c r="I13477">
        <v>58020</v>
      </c>
      <c r="J13477">
        <v>61500</v>
      </c>
      <c r="K13477" t="s">
        <v>3114</v>
      </c>
      <c r="L13477">
        <v>255</v>
      </c>
      <c r="M13477">
        <v>60</v>
      </c>
      <c r="N13477" t="s">
        <v>2627</v>
      </c>
    </row>
    <row r="13478" spans="1:14" x14ac:dyDescent="0.2">
      <c r="A13478" t="s">
        <v>19237</v>
      </c>
      <c r="B13478">
        <v>43320</v>
      </c>
      <c r="C13478">
        <v>49500</v>
      </c>
      <c r="D13478">
        <v>55680</v>
      </c>
      <c r="E13478">
        <v>61860</v>
      </c>
      <c r="F13478">
        <v>66840</v>
      </c>
      <c r="G13478">
        <v>71760</v>
      </c>
      <c r="H13478">
        <v>76740</v>
      </c>
      <c r="I13478">
        <v>81660</v>
      </c>
      <c r="J13478">
        <v>86640</v>
      </c>
      <c r="K13478" t="s">
        <v>3114</v>
      </c>
      <c r="L13478">
        <v>257</v>
      </c>
      <c r="M13478">
        <v>60</v>
      </c>
      <c r="N13478" t="s">
        <v>2628</v>
      </c>
    </row>
    <row r="13479" spans="1:14" x14ac:dyDescent="0.2">
      <c r="A13479" t="s">
        <v>19238</v>
      </c>
      <c r="B13479">
        <v>50400</v>
      </c>
      <c r="C13479">
        <v>57600</v>
      </c>
      <c r="D13479">
        <v>64800</v>
      </c>
      <c r="E13479">
        <v>71940</v>
      </c>
      <c r="F13479">
        <v>77700</v>
      </c>
      <c r="G13479">
        <v>83460</v>
      </c>
      <c r="H13479">
        <v>89220</v>
      </c>
      <c r="I13479">
        <v>94980</v>
      </c>
      <c r="J13479">
        <v>100740</v>
      </c>
      <c r="K13479" t="s">
        <v>3114</v>
      </c>
      <c r="L13479">
        <v>259</v>
      </c>
      <c r="M13479">
        <v>60</v>
      </c>
      <c r="N13479" t="s">
        <v>4114</v>
      </c>
    </row>
    <row r="13480" spans="1:14" x14ac:dyDescent="0.2">
      <c r="A13480" t="s">
        <v>19239</v>
      </c>
      <c r="B13480">
        <v>30300</v>
      </c>
      <c r="C13480">
        <v>34620</v>
      </c>
      <c r="D13480">
        <v>38940</v>
      </c>
      <c r="E13480">
        <v>43260</v>
      </c>
      <c r="F13480">
        <v>46740</v>
      </c>
      <c r="G13480">
        <v>50220</v>
      </c>
      <c r="H13480">
        <v>53700</v>
      </c>
      <c r="I13480">
        <v>57120</v>
      </c>
      <c r="J13480">
        <v>60600</v>
      </c>
      <c r="K13480" t="s">
        <v>3114</v>
      </c>
      <c r="L13480">
        <v>261</v>
      </c>
      <c r="M13480">
        <v>60</v>
      </c>
      <c r="N13480" t="s">
        <v>2629</v>
      </c>
    </row>
    <row r="13481" spans="1:14" x14ac:dyDescent="0.2">
      <c r="A13481" t="s">
        <v>19240</v>
      </c>
      <c r="B13481">
        <v>32400</v>
      </c>
      <c r="C13481">
        <v>37020</v>
      </c>
      <c r="D13481">
        <v>41640</v>
      </c>
      <c r="E13481">
        <v>46260</v>
      </c>
      <c r="F13481">
        <v>49980</v>
      </c>
      <c r="G13481">
        <v>53700</v>
      </c>
      <c r="H13481">
        <v>57420</v>
      </c>
      <c r="I13481">
        <v>61080</v>
      </c>
      <c r="J13481">
        <v>64800</v>
      </c>
      <c r="K13481" t="s">
        <v>3114</v>
      </c>
      <c r="L13481">
        <v>263</v>
      </c>
      <c r="M13481">
        <v>60</v>
      </c>
      <c r="N13481" t="s">
        <v>2758</v>
      </c>
    </row>
    <row r="13482" spans="1:14" x14ac:dyDescent="0.2">
      <c r="A13482" t="s">
        <v>19241</v>
      </c>
      <c r="B13482">
        <v>32640</v>
      </c>
      <c r="C13482">
        <v>37320</v>
      </c>
      <c r="D13482">
        <v>42000</v>
      </c>
      <c r="E13482">
        <v>46620</v>
      </c>
      <c r="F13482">
        <v>50400</v>
      </c>
      <c r="G13482">
        <v>54120</v>
      </c>
      <c r="H13482">
        <v>57840</v>
      </c>
      <c r="I13482">
        <v>61560</v>
      </c>
      <c r="J13482">
        <v>65280</v>
      </c>
      <c r="K13482" t="s">
        <v>3114</v>
      </c>
      <c r="L13482">
        <v>265</v>
      </c>
      <c r="M13482">
        <v>60</v>
      </c>
      <c r="N13482" t="s">
        <v>2630</v>
      </c>
    </row>
    <row r="13483" spans="1:14" x14ac:dyDescent="0.2">
      <c r="A13483" t="s">
        <v>19242</v>
      </c>
      <c r="B13483">
        <v>30300</v>
      </c>
      <c r="C13483">
        <v>34620</v>
      </c>
      <c r="D13483">
        <v>38940</v>
      </c>
      <c r="E13483">
        <v>43260</v>
      </c>
      <c r="F13483">
        <v>46740</v>
      </c>
      <c r="G13483">
        <v>50220</v>
      </c>
      <c r="H13483">
        <v>53700</v>
      </c>
      <c r="I13483">
        <v>57120</v>
      </c>
      <c r="J13483">
        <v>60600</v>
      </c>
      <c r="K13483" t="s">
        <v>3114</v>
      </c>
      <c r="L13483">
        <v>267</v>
      </c>
      <c r="M13483">
        <v>60</v>
      </c>
      <c r="N13483" t="s">
        <v>2631</v>
      </c>
    </row>
    <row r="13484" spans="1:14" x14ac:dyDescent="0.2">
      <c r="A13484" t="s">
        <v>19243</v>
      </c>
      <c r="B13484">
        <v>31380</v>
      </c>
      <c r="C13484">
        <v>35820</v>
      </c>
      <c r="D13484">
        <v>40320</v>
      </c>
      <c r="E13484">
        <v>44760</v>
      </c>
      <c r="F13484">
        <v>48360</v>
      </c>
      <c r="G13484">
        <v>51960</v>
      </c>
      <c r="H13484">
        <v>55560</v>
      </c>
      <c r="I13484">
        <v>59100</v>
      </c>
      <c r="J13484">
        <v>62700</v>
      </c>
      <c r="K13484" t="s">
        <v>3114</v>
      </c>
      <c r="L13484">
        <v>269</v>
      </c>
      <c r="M13484">
        <v>60</v>
      </c>
      <c r="N13484" t="s">
        <v>2632</v>
      </c>
    </row>
    <row r="13485" spans="1:14" x14ac:dyDescent="0.2">
      <c r="A13485" t="s">
        <v>19244</v>
      </c>
      <c r="B13485">
        <v>30300</v>
      </c>
      <c r="C13485">
        <v>34620</v>
      </c>
      <c r="D13485">
        <v>38940</v>
      </c>
      <c r="E13485">
        <v>43260</v>
      </c>
      <c r="F13485">
        <v>46740</v>
      </c>
      <c r="G13485">
        <v>50220</v>
      </c>
      <c r="H13485">
        <v>53700</v>
      </c>
      <c r="I13485">
        <v>57120</v>
      </c>
      <c r="J13485">
        <v>60600</v>
      </c>
      <c r="K13485" t="s">
        <v>3114</v>
      </c>
      <c r="L13485">
        <v>271</v>
      </c>
      <c r="M13485">
        <v>60</v>
      </c>
      <c r="N13485" t="s">
        <v>2633</v>
      </c>
    </row>
    <row r="13486" spans="1:14" x14ac:dyDescent="0.2">
      <c r="A13486" t="s">
        <v>19245</v>
      </c>
      <c r="B13486">
        <v>30300</v>
      </c>
      <c r="C13486">
        <v>34620</v>
      </c>
      <c r="D13486">
        <v>38940</v>
      </c>
      <c r="E13486">
        <v>43260</v>
      </c>
      <c r="F13486">
        <v>46740</v>
      </c>
      <c r="G13486">
        <v>50220</v>
      </c>
      <c r="H13486">
        <v>53700</v>
      </c>
      <c r="I13486">
        <v>57120</v>
      </c>
      <c r="J13486">
        <v>60600</v>
      </c>
      <c r="K13486" t="s">
        <v>3114</v>
      </c>
      <c r="L13486">
        <v>273</v>
      </c>
      <c r="M13486">
        <v>60</v>
      </c>
      <c r="N13486" t="s">
        <v>2634</v>
      </c>
    </row>
    <row r="13487" spans="1:14" x14ac:dyDescent="0.2">
      <c r="A13487" t="s">
        <v>19246</v>
      </c>
      <c r="B13487">
        <v>30780</v>
      </c>
      <c r="C13487">
        <v>35160</v>
      </c>
      <c r="D13487">
        <v>39540</v>
      </c>
      <c r="E13487">
        <v>43920</v>
      </c>
      <c r="F13487">
        <v>47460</v>
      </c>
      <c r="G13487">
        <v>51000</v>
      </c>
      <c r="H13487">
        <v>54480</v>
      </c>
      <c r="I13487">
        <v>58020</v>
      </c>
      <c r="J13487">
        <v>61500</v>
      </c>
      <c r="K13487" t="s">
        <v>3114</v>
      </c>
      <c r="L13487">
        <v>275</v>
      </c>
      <c r="M13487">
        <v>60</v>
      </c>
      <c r="N13487" t="s">
        <v>4115</v>
      </c>
    </row>
    <row r="13488" spans="1:14" x14ac:dyDescent="0.2">
      <c r="A13488" t="s">
        <v>19247</v>
      </c>
      <c r="B13488">
        <v>30300</v>
      </c>
      <c r="C13488">
        <v>34620</v>
      </c>
      <c r="D13488">
        <v>38940</v>
      </c>
      <c r="E13488">
        <v>43260</v>
      </c>
      <c r="F13488">
        <v>46740</v>
      </c>
      <c r="G13488">
        <v>50220</v>
      </c>
      <c r="H13488">
        <v>53700</v>
      </c>
      <c r="I13488">
        <v>57120</v>
      </c>
      <c r="J13488">
        <v>60600</v>
      </c>
      <c r="K13488" t="s">
        <v>3114</v>
      </c>
      <c r="L13488">
        <v>277</v>
      </c>
      <c r="M13488">
        <v>60</v>
      </c>
      <c r="N13488" t="s">
        <v>3335</v>
      </c>
    </row>
    <row r="13489" spans="1:14" x14ac:dyDescent="0.2">
      <c r="A13489" t="s">
        <v>19248</v>
      </c>
      <c r="B13489">
        <v>30300</v>
      </c>
      <c r="C13489">
        <v>34620</v>
      </c>
      <c r="D13489">
        <v>38940</v>
      </c>
      <c r="E13489">
        <v>43260</v>
      </c>
      <c r="F13489">
        <v>46740</v>
      </c>
      <c r="G13489">
        <v>50220</v>
      </c>
      <c r="H13489">
        <v>53700</v>
      </c>
      <c r="I13489">
        <v>57120</v>
      </c>
      <c r="J13489">
        <v>60600</v>
      </c>
      <c r="K13489" t="s">
        <v>3114</v>
      </c>
      <c r="L13489">
        <v>279</v>
      </c>
      <c r="M13489">
        <v>60</v>
      </c>
      <c r="N13489" t="s">
        <v>2635</v>
      </c>
    </row>
    <row r="13490" spans="1:14" x14ac:dyDescent="0.2">
      <c r="A13490" t="s">
        <v>19249</v>
      </c>
      <c r="B13490">
        <v>36120</v>
      </c>
      <c r="C13490">
        <v>41280</v>
      </c>
      <c r="D13490">
        <v>46440</v>
      </c>
      <c r="E13490">
        <v>51600</v>
      </c>
      <c r="F13490">
        <v>55740</v>
      </c>
      <c r="G13490">
        <v>59880</v>
      </c>
      <c r="H13490">
        <v>64020</v>
      </c>
      <c r="I13490">
        <v>68160</v>
      </c>
      <c r="J13490">
        <v>72240</v>
      </c>
      <c r="K13490" t="s">
        <v>3114</v>
      </c>
      <c r="L13490">
        <v>281</v>
      </c>
      <c r="M13490">
        <v>60</v>
      </c>
      <c r="N13490" t="s">
        <v>2636</v>
      </c>
    </row>
    <row r="13491" spans="1:14" x14ac:dyDescent="0.2">
      <c r="A13491" t="s">
        <v>19250</v>
      </c>
      <c r="B13491">
        <v>30300</v>
      </c>
      <c r="C13491">
        <v>34620</v>
      </c>
      <c r="D13491">
        <v>38940</v>
      </c>
      <c r="E13491">
        <v>43260</v>
      </c>
      <c r="F13491">
        <v>46740</v>
      </c>
      <c r="G13491">
        <v>50220</v>
      </c>
      <c r="H13491">
        <v>53700</v>
      </c>
      <c r="I13491">
        <v>57120</v>
      </c>
      <c r="J13491">
        <v>60600</v>
      </c>
      <c r="K13491" t="s">
        <v>3114</v>
      </c>
      <c r="L13491">
        <v>283</v>
      </c>
      <c r="M13491">
        <v>60</v>
      </c>
      <c r="N13491" t="s">
        <v>4116</v>
      </c>
    </row>
    <row r="13492" spans="1:14" x14ac:dyDescent="0.2">
      <c r="A13492" t="s">
        <v>19251</v>
      </c>
      <c r="B13492">
        <v>33540</v>
      </c>
      <c r="C13492">
        <v>38340</v>
      </c>
      <c r="D13492">
        <v>43140</v>
      </c>
      <c r="E13492">
        <v>47880</v>
      </c>
      <c r="F13492">
        <v>51720</v>
      </c>
      <c r="G13492">
        <v>55560</v>
      </c>
      <c r="H13492">
        <v>59400</v>
      </c>
      <c r="I13492">
        <v>63240</v>
      </c>
      <c r="J13492">
        <v>67080</v>
      </c>
      <c r="K13492" t="s">
        <v>3114</v>
      </c>
      <c r="L13492">
        <v>285</v>
      </c>
      <c r="M13492">
        <v>60</v>
      </c>
      <c r="N13492" t="s">
        <v>2637</v>
      </c>
    </row>
    <row r="13493" spans="1:14" x14ac:dyDescent="0.2">
      <c r="A13493" t="s">
        <v>19252</v>
      </c>
      <c r="B13493">
        <v>30780</v>
      </c>
      <c r="C13493">
        <v>35160</v>
      </c>
      <c r="D13493">
        <v>39540</v>
      </c>
      <c r="E13493">
        <v>43920</v>
      </c>
      <c r="F13493">
        <v>47460</v>
      </c>
      <c r="G13493">
        <v>51000</v>
      </c>
      <c r="H13493">
        <v>54480</v>
      </c>
      <c r="I13493">
        <v>58020</v>
      </c>
      <c r="J13493">
        <v>61500</v>
      </c>
      <c r="K13493" t="s">
        <v>3114</v>
      </c>
      <c r="L13493">
        <v>287</v>
      </c>
      <c r="M13493">
        <v>60</v>
      </c>
      <c r="N13493" t="s">
        <v>3338</v>
      </c>
    </row>
    <row r="13494" spans="1:14" x14ac:dyDescent="0.2">
      <c r="A13494" t="s">
        <v>19253</v>
      </c>
      <c r="B13494">
        <v>30600</v>
      </c>
      <c r="C13494">
        <v>34980</v>
      </c>
      <c r="D13494">
        <v>39360</v>
      </c>
      <c r="E13494">
        <v>43680</v>
      </c>
      <c r="F13494">
        <v>47220</v>
      </c>
      <c r="G13494">
        <v>50700</v>
      </c>
      <c r="H13494">
        <v>54180</v>
      </c>
      <c r="I13494">
        <v>57660</v>
      </c>
      <c r="J13494">
        <v>61200</v>
      </c>
      <c r="K13494" t="s">
        <v>3114</v>
      </c>
      <c r="L13494">
        <v>289</v>
      </c>
      <c r="M13494">
        <v>60</v>
      </c>
      <c r="N13494" t="s">
        <v>4245</v>
      </c>
    </row>
    <row r="13495" spans="1:14" x14ac:dyDescent="0.2">
      <c r="A13495" t="s">
        <v>19254</v>
      </c>
      <c r="B13495">
        <v>39180</v>
      </c>
      <c r="C13495">
        <v>44760</v>
      </c>
      <c r="D13495">
        <v>50340</v>
      </c>
      <c r="E13495">
        <v>55920</v>
      </c>
      <c r="F13495">
        <v>60420</v>
      </c>
      <c r="G13495">
        <v>64920</v>
      </c>
      <c r="H13495">
        <v>69360</v>
      </c>
      <c r="I13495">
        <v>73860</v>
      </c>
      <c r="J13495">
        <v>78300</v>
      </c>
      <c r="K13495" t="s">
        <v>3114</v>
      </c>
      <c r="L13495">
        <v>291</v>
      </c>
      <c r="M13495">
        <v>60</v>
      </c>
      <c r="N13495" t="s">
        <v>4247</v>
      </c>
    </row>
    <row r="13496" spans="1:14" x14ac:dyDescent="0.2">
      <c r="A13496" t="s">
        <v>19255</v>
      </c>
      <c r="B13496">
        <v>30300</v>
      </c>
      <c r="C13496">
        <v>34620</v>
      </c>
      <c r="D13496">
        <v>38940</v>
      </c>
      <c r="E13496">
        <v>43260</v>
      </c>
      <c r="F13496">
        <v>46740</v>
      </c>
      <c r="G13496">
        <v>50220</v>
      </c>
      <c r="H13496">
        <v>53700</v>
      </c>
      <c r="I13496">
        <v>57120</v>
      </c>
      <c r="J13496">
        <v>60600</v>
      </c>
      <c r="K13496" t="s">
        <v>3114</v>
      </c>
      <c r="L13496">
        <v>293</v>
      </c>
      <c r="M13496">
        <v>60</v>
      </c>
      <c r="N13496" t="s">
        <v>3339</v>
      </c>
    </row>
    <row r="13497" spans="1:14" x14ac:dyDescent="0.2">
      <c r="A13497" t="s">
        <v>19256</v>
      </c>
      <c r="B13497">
        <v>33000</v>
      </c>
      <c r="C13497">
        <v>37680</v>
      </c>
      <c r="D13497">
        <v>42420</v>
      </c>
      <c r="E13497">
        <v>47100</v>
      </c>
      <c r="F13497">
        <v>50880</v>
      </c>
      <c r="G13497">
        <v>54660</v>
      </c>
      <c r="H13497">
        <v>58440</v>
      </c>
      <c r="I13497">
        <v>62220</v>
      </c>
      <c r="J13497">
        <v>65940</v>
      </c>
      <c r="K13497" t="s">
        <v>3114</v>
      </c>
      <c r="L13497">
        <v>295</v>
      </c>
      <c r="M13497">
        <v>60</v>
      </c>
      <c r="N13497" t="s">
        <v>2638</v>
      </c>
    </row>
    <row r="13498" spans="1:14" x14ac:dyDescent="0.2">
      <c r="A13498" t="s">
        <v>19257</v>
      </c>
      <c r="B13498">
        <v>30780</v>
      </c>
      <c r="C13498">
        <v>35160</v>
      </c>
      <c r="D13498">
        <v>39540</v>
      </c>
      <c r="E13498">
        <v>43920</v>
      </c>
      <c r="F13498">
        <v>47460</v>
      </c>
      <c r="G13498">
        <v>51000</v>
      </c>
      <c r="H13498">
        <v>54480</v>
      </c>
      <c r="I13498">
        <v>58020</v>
      </c>
      <c r="J13498">
        <v>61500</v>
      </c>
      <c r="K13498" t="s">
        <v>3114</v>
      </c>
      <c r="L13498">
        <v>297</v>
      </c>
      <c r="M13498">
        <v>60</v>
      </c>
      <c r="N13498" t="s">
        <v>2639</v>
      </c>
    </row>
    <row r="13499" spans="1:14" x14ac:dyDescent="0.2">
      <c r="A13499" t="s">
        <v>19258</v>
      </c>
      <c r="B13499">
        <v>31080</v>
      </c>
      <c r="C13499">
        <v>35520</v>
      </c>
      <c r="D13499">
        <v>39960</v>
      </c>
      <c r="E13499">
        <v>44340</v>
      </c>
      <c r="F13499">
        <v>47940</v>
      </c>
      <c r="G13499">
        <v>51480</v>
      </c>
      <c r="H13499">
        <v>55020</v>
      </c>
      <c r="I13499">
        <v>58560</v>
      </c>
      <c r="J13499">
        <v>62100</v>
      </c>
      <c r="K13499" t="s">
        <v>3114</v>
      </c>
      <c r="L13499">
        <v>299</v>
      </c>
      <c r="M13499">
        <v>60</v>
      </c>
      <c r="N13499" t="s">
        <v>2640</v>
      </c>
    </row>
    <row r="13500" spans="1:14" x14ac:dyDescent="0.2">
      <c r="A13500" t="s">
        <v>19259</v>
      </c>
      <c r="B13500">
        <v>41340</v>
      </c>
      <c r="C13500">
        <v>47280</v>
      </c>
      <c r="D13500">
        <v>53160</v>
      </c>
      <c r="E13500">
        <v>59040</v>
      </c>
      <c r="F13500">
        <v>63780</v>
      </c>
      <c r="G13500">
        <v>68520</v>
      </c>
      <c r="H13500">
        <v>73260</v>
      </c>
      <c r="I13500">
        <v>77940</v>
      </c>
      <c r="J13500">
        <v>82680</v>
      </c>
      <c r="K13500" t="s">
        <v>3114</v>
      </c>
      <c r="L13500">
        <v>301</v>
      </c>
      <c r="M13500">
        <v>60</v>
      </c>
      <c r="N13500" t="s">
        <v>2641</v>
      </c>
    </row>
    <row r="13501" spans="1:14" x14ac:dyDescent="0.2">
      <c r="A13501" t="s">
        <v>19260</v>
      </c>
      <c r="B13501">
        <v>35040</v>
      </c>
      <c r="C13501">
        <v>40020</v>
      </c>
      <c r="D13501">
        <v>45000</v>
      </c>
      <c r="E13501">
        <v>49980</v>
      </c>
      <c r="F13501">
        <v>54000</v>
      </c>
      <c r="G13501">
        <v>58020</v>
      </c>
      <c r="H13501">
        <v>61980</v>
      </c>
      <c r="I13501">
        <v>66000</v>
      </c>
      <c r="J13501">
        <v>70020</v>
      </c>
      <c r="K13501" t="s">
        <v>3114</v>
      </c>
      <c r="L13501">
        <v>303</v>
      </c>
      <c r="M13501">
        <v>60</v>
      </c>
      <c r="N13501" t="s">
        <v>2642</v>
      </c>
    </row>
    <row r="13502" spans="1:14" x14ac:dyDescent="0.2">
      <c r="A13502" t="s">
        <v>19261</v>
      </c>
      <c r="B13502">
        <v>30300</v>
      </c>
      <c r="C13502">
        <v>34620</v>
      </c>
      <c r="D13502">
        <v>38940</v>
      </c>
      <c r="E13502">
        <v>43260</v>
      </c>
      <c r="F13502">
        <v>46740</v>
      </c>
      <c r="G13502">
        <v>50220</v>
      </c>
      <c r="H13502">
        <v>53700</v>
      </c>
      <c r="I13502">
        <v>57120</v>
      </c>
      <c r="J13502">
        <v>60600</v>
      </c>
      <c r="K13502" t="s">
        <v>3114</v>
      </c>
      <c r="L13502">
        <v>305</v>
      </c>
      <c r="M13502">
        <v>60</v>
      </c>
      <c r="N13502" t="s">
        <v>2643</v>
      </c>
    </row>
    <row r="13503" spans="1:14" x14ac:dyDescent="0.2">
      <c r="A13503" t="s">
        <v>19262</v>
      </c>
      <c r="B13503">
        <v>30300</v>
      </c>
      <c r="C13503">
        <v>34620</v>
      </c>
      <c r="D13503">
        <v>38940</v>
      </c>
      <c r="E13503">
        <v>43260</v>
      </c>
      <c r="F13503">
        <v>46740</v>
      </c>
      <c r="G13503">
        <v>50220</v>
      </c>
      <c r="H13503">
        <v>53700</v>
      </c>
      <c r="I13503">
        <v>57120</v>
      </c>
      <c r="J13503">
        <v>60600</v>
      </c>
      <c r="K13503" t="s">
        <v>3114</v>
      </c>
      <c r="L13503">
        <v>307</v>
      </c>
      <c r="M13503">
        <v>60</v>
      </c>
      <c r="N13503" t="s">
        <v>2644</v>
      </c>
    </row>
    <row r="13504" spans="1:14" x14ac:dyDescent="0.2">
      <c r="A13504" t="s">
        <v>19263</v>
      </c>
      <c r="B13504">
        <v>31080</v>
      </c>
      <c r="C13504">
        <v>35520</v>
      </c>
      <c r="D13504">
        <v>39960</v>
      </c>
      <c r="E13504">
        <v>44400</v>
      </c>
      <c r="F13504">
        <v>48000</v>
      </c>
      <c r="G13504">
        <v>51540</v>
      </c>
      <c r="H13504">
        <v>55080</v>
      </c>
      <c r="I13504">
        <v>58620</v>
      </c>
      <c r="J13504">
        <v>62160</v>
      </c>
      <c r="K13504" t="s">
        <v>3114</v>
      </c>
      <c r="L13504">
        <v>309</v>
      </c>
      <c r="M13504">
        <v>60</v>
      </c>
      <c r="N13504" t="s">
        <v>2645</v>
      </c>
    </row>
    <row r="13505" spans="1:14" x14ac:dyDescent="0.2">
      <c r="A13505" t="s">
        <v>19264</v>
      </c>
      <c r="B13505">
        <v>33780</v>
      </c>
      <c r="C13505">
        <v>38580</v>
      </c>
      <c r="D13505">
        <v>43380</v>
      </c>
      <c r="E13505">
        <v>48180</v>
      </c>
      <c r="F13505">
        <v>52080</v>
      </c>
      <c r="G13505">
        <v>55920</v>
      </c>
      <c r="H13505">
        <v>59760</v>
      </c>
      <c r="I13505">
        <v>63600</v>
      </c>
      <c r="J13505">
        <v>67500</v>
      </c>
      <c r="K13505" t="s">
        <v>3114</v>
      </c>
      <c r="L13505">
        <v>311</v>
      </c>
      <c r="M13505">
        <v>60</v>
      </c>
      <c r="N13505" t="s">
        <v>2646</v>
      </c>
    </row>
    <row r="13506" spans="1:14" x14ac:dyDescent="0.2">
      <c r="A13506" t="s">
        <v>19265</v>
      </c>
      <c r="B13506">
        <v>30780</v>
      </c>
      <c r="C13506">
        <v>35160</v>
      </c>
      <c r="D13506">
        <v>39540</v>
      </c>
      <c r="E13506">
        <v>43920</v>
      </c>
      <c r="F13506">
        <v>47460</v>
      </c>
      <c r="G13506">
        <v>51000</v>
      </c>
      <c r="H13506">
        <v>54480</v>
      </c>
      <c r="I13506">
        <v>58020</v>
      </c>
      <c r="J13506">
        <v>61500</v>
      </c>
      <c r="K13506" t="s">
        <v>3114</v>
      </c>
      <c r="L13506">
        <v>313</v>
      </c>
      <c r="M13506">
        <v>60</v>
      </c>
      <c r="N13506" t="s">
        <v>3342</v>
      </c>
    </row>
    <row r="13507" spans="1:14" x14ac:dyDescent="0.2">
      <c r="A13507" t="s">
        <v>19266</v>
      </c>
      <c r="B13507">
        <v>30300</v>
      </c>
      <c r="C13507">
        <v>34620</v>
      </c>
      <c r="D13507">
        <v>38940</v>
      </c>
      <c r="E13507">
        <v>43260</v>
      </c>
      <c r="F13507">
        <v>46740</v>
      </c>
      <c r="G13507">
        <v>50220</v>
      </c>
      <c r="H13507">
        <v>53700</v>
      </c>
      <c r="I13507">
        <v>57120</v>
      </c>
      <c r="J13507">
        <v>60600</v>
      </c>
      <c r="K13507" t="s">
        <v>3114</v>
      </c>
      <c r="L13507">
        <v>315</v>
      </c>
      <c r="M13507">
        <v>60</v>
      </c>
      <c r="N13507" t="s">
        <v>3344</v>
      </c>
    </row>
    <row r="13508" spans="1:14" x14ac:dyDescent="0.2">
      <c r="A13508" t="s">
        <v>19267</v>
      </c>
      <c r="B13508">
        <v>38760</v>
      </c>
      <c r="C13508">
        <v>44280</v>
      </c>
      <c r="D13508">
        <v>49800</v>
      </c>
      <c r="E13508">
        <v>55320</v>
      </c>
      <c r="F13508">
        <v>59760</v>
      </c>
      <c r="G13508">
        <v>64200</v>
      </c>
      <c r="H13508">
        <v>68640</v>
      </c>
      <c r="I13508">
        <v>73080</v>
      </c>
      <c r="J13508">
        <v>77460</v>
      </c>
      <c r="K13508" t="s">
        <v>3114</v>
      </c>
      <c r="L13508">
        <v>317</v>
      </c>
      <c r="M13508">
        <v>60</v>
      </c>
      <c r="N13508" t="s">
        <v>4249</v>
      </c>
    </row>
    <row r="13509" spans="1:14" x14ac:dyDescent="0.2">
      <c r="A13509" t="s">
        <v>19268</v>
      </c>
      <c r="B13509">
        <v>30300</v>
      </c>
      <c r="C13509">
        <v>34620</v>
      </c>
      <c r="D13509">
        <v>38940</v>
      </c>
      <c r="E13509">
        <v>43260</v>
      </c>
      <c r="F13509">
        <v>46740</v>
      </c>
      <c r="G13509">
        <v>50220</v>
      </c>
      <c r="H13509">
        <v>53700</v>
      </c>
      <c r="I13509">
        <v>57120</v>
      </c>
      <c r="J13509">
        <v>60600</v>
      </c>
      <c r="K13509" t="s">
        <v>3114</v>
      </c>
      <c r="L13509">
        <v>319</v>
      </c>
      <c r="M13509">
        <v>60</v>
      </c>
      <c r="N13509" t="s">
        <v>4122</v>
      </c>
    </row>
    <row r="13510" spans="1:14" x14ac:dyDescent="0.2">
      <c r="A13510" t="s">
        <v>19269</v>
      </c>
      <c r="B13510">
        <v>30300</v>
      </c>
      <c r="C13510">
        <v>34620</v>
      </c>
      <c r="D13510">
        <v>38940</v>
      </c>
      <c r="E13510">
        <v>43260</v>
      </c>
      <c r="F13510">
        <v>46740</v>
      </c>
      <c r="G13510">
        <v>50220</v>
      </c>
      <c r="H13510">
        <v>53700</v>
      </c>
      <c r="I13510">
        <v>57120</v>
      </c>
      <c r="J13510">
        <v>60600</v>
      </c>
      <c r="K13510" t="s">
        <v>3114</v>
      </c>
      <c r="L13510">
        <v>321</v>
      </c>
      <c r="M13510">
        <v>60</v>
      </c>
      <c r="N13510" t="s">
        <v>2647</v>
      </c>
    </row>
    <row r="13511" spans="1:14" x14ac:dyDescent="0.2">
      <c r="A13511" t="s">
        <v>19270</v>
      </c>
      <c r="B13511">
        <v>30300</v>
      </c>
      <c r="C13511">
        <v>34620</v>
      </c>
      <c r="D13511">
        <v>38940</v>
      </c>
      <c r="E13511">
        <v>43260</v>
      </c>
      <c r="F13511">
        <v>46740</v>
      </c>
      <c r="G13511">
        <v>50220</v>
      </c>
      <c r="H13511">
        <v>53700</v>
      </c>
      <c r="I13511">
        <v>57120</v>
      </c>
      <c r="J13511">
        <v>60600</v>
      </c>
      <c r="K13511" t="s">
        <v>3114</v>
      </c>
      <c r="L13511">
        <v>323</v>
      </c>
      <c r="M13511">
        <v>60</v>
      </c>
      <c r="N13511" t="s">
        <v>2648</v>
      </c>
    </row>
    <row r="13512" spans="1:14" x14ac:dyDescent="0.2">
      <c r="A13512" t="s">
        <v>19271</v>
      </c>
      <c r="B13512">
        <v>38160</v>
      </c>
      <c r="C13512">
        <v>43620</v>
      </c>
      <c r="D13512">
        <v>49080</v>
      </c>
      <c r="E13512">
        <v>54480</v>
      </c>
      <c r="F13512">
        <v>58860</v>
      </c>
      <c r="G13512">
        <v>63240</v>
      </c>
      <c r="H13512">
        <v>67560</v>
      </c>
      <c r="I13512">
        <v>71940</v>
      </c>
      <c r="J13512">
        <v>76320</v>
      </c>
      <c r="K13512" t="s">
        <v>3114</v>
      </c>
      <c r="L13512">
        <v>325</v>
      </c>
      <c r="M13512">
        <v>60</v>
      </c>
      <c r="N13512" t="s">
        <v>2520</v>
      </c>
    </row>
    <row r="13513" spans="1:14" x14ac:dyDescent="0.2">
      <c r="A13513" t="s">
        <v>19272</v>
      </c>
      <c r="B13513">
        <v>30300</v>
      </c>
      <c r="C13513">
        <v>34620</v>
      </c>
      <c r="D13513">
        <v>38940</v>
      </c>
      <c r="E13513">
        <v>43260</v>
      </c>
      <c r="F13513">
        <v>46740</v>
      </c>
      <c r="G13513">
        <v>50220</v>
      </c>
      <c r="H13513">
        <v>53700</v>
      </c>
      <c r="I13513">
        <v>57120</v>
      </c>
      <c r="J13513">
        <v>60600</v>
      </c>
      <c r="K13513" t="s">
        <v>3114</v>
      </c>
      <c r="L13513">
        <v>327</v>
      </c>
      <c r="M13513">
        <v>60</v>
      </c>
      <c r="N13513" t="s">
        <v>4124</v>
      </c>
    </row>
    <row r="13514" spans="1:14" x14ac:dyDescent="0.2">
      <c r="A13514" t="s">
        <v>19273</v>
      </c>
      <c r="B13514">
        <v>44700</v>
      </c>
      <c r="C13514">
        <v>51120</v>
      </c>
      <c r="D13514">
        <v>57480</v>
      </c>
      <c r="E13514">
        <v>63840</v>
      </c>
      <c r="F13514">
        <v>69000</v>
      </c>
      <c r="G13514">
        <v>74100</v>
      </c>
      <c r="H13514">
        <v>79200</v>
      </c>
      <c r="I13514">
        <v>84300</v>
      </c>
      <c r="J13514">
        <v>89400</v>
      </c>
      <c r="K13514" t="s">
        <v>3114</v>
      </c>
      <c r="L13514">
        <v>329</v>
      </c>
      <c r="M13514">
        <v>60</v>
      </c>
      <c r="N13514" t="s">
        <v>2290</v>
      </c>
    </row>
    <row r="13515" spans="1:14" x14ac:dyDescent="0.2">
      <c r="A13515" t="s">
        <v>19274</v>
      </c>
      <c r="B13515">
        <v>30540</v>
      </c>
      <c r="C13515">
        <v>34920</v>
      </c>
      <c r="D13515">
        <v>39300</v>
      </c>
      <c r="E13515">
        <v>43620</v>
      </c>
      <c r="F13515">
        <v>47160</v>
      </c>
      <c r="G13515">
        <v>50640</v>
      </c>
      <c r="H13515">
        <v>54120</v>
      </c>
      <c r="I13515">
        <v>57600</v>
      </c>
      <c r="J13515">
        <v>61080</v>
      </c>
      <c r="K13515" t="s">
        <v>3114</v>
      </c>
      <c r="L13515">
        <v>331</v>
      </c>
      <c r="M13515">
        <v>60</v>
      </c>
      <c r="N13515" t="s">
        <v>2649</v>
      </c>
    </row>
    <row r="13516" spans="1:14" x14ac:dyDescent="0.2">
      <c r="A13516" t="s">
        <v>19275</v>
      </c>
      <c r="B13516">
        <v>30300</v>
      </c>
      <c r="C13516">
        <v>34620</v>
      </c>
      <c r="D13516">
        <v>38940</v>
      </c>
      <c r="E13516">
        <v>43260</v>
      </c>
      <c r="F13516">
        <v>46740</v>
      </c>
      <c r="G13516">
        <v>50220</v>
      </c>
      <c r="H13516">
        <v>53700</v>
      </c>
      <c r="I13516">
        <v>57120</v>
      </c>
      <c r="J13516">
        <v>60600</v>
      </c>
      <c r="K13516" t="s">
        <v>3114</v>
      </c>
      <c r="L13516">
        <v>333</v>
      </c>
      <c r="M13516">
        <v>60</v>
      </c>
      <c r="N13516" t="s">
        <v>3019</v>
      </c>
    </row>
    <row r="13517" spans="1:14" x14ac:dyDescent="0.2">
      <c r="A13517" t="s">
        <v>19276</v>
      </c>
      <c r="B13517">
        <v>36960</v>
      </c>
      <c r="C13517">
        <v>42240</v>
      </c>
      <c r="D13517">
        <v>47520</v>
      </c>
      <c r="E13517">
        <v>52800</v>
      </c>
      <c r="F13517">
        <v>57060</v>
      </c>
      <c r="G13517">
        <v>61260</v>
      </c>
      <c r="H13517">
        <v>65520</v>
      </c>
      <c r="I13517">
        <v>69720</v>
      </c>
      <c r="J13517">
        <v>73920</v>
      </c>
      <c r="K13517" t="s">
        <v>3114</v>
      </c>
      <c r="L13517">
        <v>335</v>
      </c>
      <c r="M13517">
        <v>60</v>
      </c>
      <c r="N13517" t="s">
        <v>3583</v>
      </c>
    </row>
    <row r="13518" spans="1:14" x14ac:dyDescent="0.2">
      <c r="A13518" t="s">
        <v>19277</v>
      </c>
      <c r="B13518">
        <v>30300</v>
      </c>
      <c r="C13518">
        <v>34620</v>
      </c>
      <c r="D13518">
        <v>38940</v>
      </c>
      <c r="E13518">
        <v>43260</v>
      </c>
      <c r="F13518">
        <v>46740</v>
      </c>
      <c r="G13518">
        <v>50220</v>
      </c>
      <c r="H13518">
        <v>53700</v>
      </c>
      <c r="I13518">
        <v>57120</v>
      </c>
      <c r="J13518">
        <v>60600</v>
      </c>
      <c r="K13518" t="s">
        <v>3114</v>
      </c>
      <c r="L13518">
        <v>337</v>
      </c>
      <c r="M13518">
        <v>60</v>
      </c>
      <c r="N13518" t="s">
        <v>2650</v>
      </c>
    </row>
    <row r="13519" spans="1:14" x14ac:dyDescent="0.2">
      <c r="A13519" t="s">
        <v>19278</v>
      </c>
      <c r="B13519">
        <v>39180</v>
      </c>
      <c r="C13519">
        <v>44760</v>
      </c>
      <c r="D13519">
        <v>50340</v>
      </c>
      <c r="E13519">
        <v>55920</v>
      </c>
      <c r="F13519">
        <v>60420</v>
      </c>
      <c r="G13519">
        <v>64920</v>
      </c>
      <c r="H13519">
        <v>69360</v>
      </c>
      <c r="I13519">
        <v>73860</v>
      </c>
      <c r="J13519">
        <v>78300</v>
      </c>
      <c r="K13519" t="s">
        <v>3114</v>
      </c>
      <c r="L13519">
        <v>339</v>
      </c>
      <c r="M13519">
        <v>60</v>
      </c>
      <c r="N13519" t="s">
        <v>3348</v>
      </c>
    </row>
    <row r="13520" spans="1:14" x14ac:dyDescent="0.2">
      <c r="A13520" t="s">
        <v>19279</v>
      </c>
      <c r="B13520">
        <v>30300</v>
      </c>
      <c r="C13520">
        <v>34620</v>
      </c>
      <c r="D13520">
        <v>38940</v>
      </c>
      <c r="E13520">
        <v>43260</v>
      </c>
      <c r="F13520">
        <v>46740</v>
      </c>
      <c r="G13520">
        <v>50220</v>
      </c>
      <c r="H13520">
        <v>53700</v>
      </c>
      <c r="I13520">
        <v>57120</v>
      </c>
      <c r="J13520">
        <v>60600</v>
      </c>
      <c r="K13520" t="s">
        <v>3114</v>
      </c>
      <c r="L13520">
        <v>341</v>
      </c>
      <c r="M13520">
        <v>60</v>
      </c>
      <c r="N13520" t="s">
        <v>2411</v>
      </c>
    </row>
    <row r="13521" spans="1:14" x14ac:dyDescent="0.2">
      <c r="A13521" t="s">
        <v>19280</v>
      </c>
      <c r="B13521">
        <v>30300</v>
      </c>
      <c r="C13521">
        <v>34620</v>
      </c>
      <c r="D13521">
        <v>38940</v>
      </c>
      <c r="E13521">
        <v>43260</v>
      </c>
      <c r="F13521">
        <v>46740</v>
      </c>
      <c r="G13521">
        <v>50220</v>
      </c>
      <c r="H13521">
        <v>53700</v>
      </c>
      <c r="I13521">
        <v>57120</v>
      </c>
      <c r="J13521">
        <v>60600</v>
      </c>
      <c r="K13521" t="s">
        <v>3114</v>
      </c>
      <c r="L13521">
        <v>343</v>
      </c>
      <c r="M13521">
        <v>60</v>
      </c>
      <c r="N13521" t="s">
        <v>3225</v>
      </c>
    </row>
    <row r="13522" spans="1:14" x14ac:dyDescent="0.2">
      <c r="A13522" t="s">
        <v>19281</v>
      </c>
      <c r="B13522">
        <v>30300</v>
      </c>
      <c r="C13522">
        <v>34620</v>
      </c>
      <c r="D13522">
        <v>38940</v>
      </c>
      <c r="E13522">
        <v>43260</v>
      </c>
      <c r="F13522">
        <v>46740</v>
      </c>
      <c r="G13522">
        <v>50220</v>
      </c>
      <c r="H13522">
        <v>53700</v>
      </c>
      <c r="I13522">
        <v>57120</v>
      </c>
      <c r="J13522">
        <v>60600</v>
      </c>
      <c r="K13522" t="s">
        <v>3114</v>
      </c>
      <c r="L13522">
        <v>345</v>
      </c>
      <c r="M13522">
        <v>60</v>
      </c>
      <c r="N13522" t="s">
        <v>2651</v>
      </c>
    </row>
    <row r="13523" spans="1:14" x14ac:dyDescent="0.2">
      <c r="A13523" t="s">
        <v>19282</v>
      </c>
      <c r="B13523">
        <v>30600</v>
      </c>
      <c r="C13523">
        <v>34980</v>
      </c>
      <c r="D13523">
        <v>39360</v>
      </c>
      <c r="E13523">
        <v>43680</v>
      </c>
      <c r="F13523">
        <v>47220</v>
      </c>
      <c r="G13523">
        <v>50700</v>
      </c>
      <c r="H13523">
        <v>54180</v>
      </c>
      <c r="I13523">
        <v>57660</v>
      </c>
      <c r="J13523">
        <v>61200</v>
      </c>
      <c r="K13523" t="s">
        <v>3114</v>
      </c>
      <c r="L13523">
        <v>347</v>
      </c>
      <c r="M13523">
        <v>60</v>
      </c>
      <c r="N13523" t="s">
        <v>2652</v>
      </c>
    </row>
    <row r="13524" spans="1:14" x14ac:dyDescent="0.2">
      <c r="A13524" t="s">
        <v>19283</v>
      </c>
      <c r="B13524">
        <v>30300</v>
      </c>
      <c r="C13524">
        <v>34620</v>
      </c>
      <c r="D13524">
        <v>38940</v>
      </c>
      <c r="E13524">
        <v>43260</v>
      </c>
      <c r="F13524">
        <v>46740</v>
      </c>
      <c r="G13524">
        <v>50220</v>
      </c>
      <c r="H13524">
        <v>53700</v>
      </c>
      <c r="I13524">
        <v>57120</v>
      </c>
      <c r="J13524">
        <v>60600</v>
      </c>
      <c r="K13524" t="s">
        <v>3114</v>
      </c>
      <c r="L13524">
        <v>349</v>
      </c>
      <c r="M13524">
        <v>60</v>
      </c>
      <c r="N13524" t="s">
        <v>2653</v>
      </c>
    </row>
    <row r="13525" spans="1:14" x14ac:dyDescent="0.2">
      <c r="A13525" t="s">
        <v>19284</v>
      </c>
      <c r="B13525">
        <v>30300</v>
      </c>
      <c r="C13525">
        <v>34620</v>
      </c>
      <c r="D13525">
        <v>38940</v>
      </c>
      <c r="E13525">
        <v>43260</v>
      </c>
      <c r="F13525">
        <v>46740</v>
      </c>
      <c r="G13525">
        <v>50220</v>
      </c>
      <c r="H13525">
        <v>53700</v>
      </c>
      <c r="I13525">
        <v>57120</v>
      </c>
      <c r="J13525">
        <v>60600</v>
      </c>
      <c r="K13525" t="s">
        <v>3114</v>
      </c>
      <c r="L13525">
        <v>351</v>
      </c>
      <c r="M13525">
        <v>60</v>
      </c>
      <c r="N13525" t="s">
        <v>3401</v>
      </c>
    </row>
    <row r="13526" spans="1:14" x14ac:dyDescent="0.2">
      <c r="A13526" t="s">
        <v>19285</v>
      </c>
      <c r="B13526">
        <v>30600</v>
      </c>
      <c r="C13526">
        <v>34980</v>
      </c>
      <c r="D13526">
        <v>39360</v>
      </c>
      <c r="E13526">
        <v>43680</v>
      </c>
      <c r="F13526">
        <v>47220</v>
      </c>
      <c r="G13526">
        <v>50700</v>
      </c>
      <c r="H13526">
        <v>54180</v>
      </c>
      <c r="I13526">
        <v>57660</v>
      </c>
      <c r="J13526">
        <v>61200</v>
      </c>
      <c r="K13526" t="s">
        <v>3114</v>
      </c>
      <c r="L13526">
        <v>353</v>
      </c>
      <c r="M13526">
        <v>60</v>
      </c>
      <c r="N13526" t="s">
        <v>2654</v>
      </c>
    </row>
    <row r="13527" spans="1:14" x14ac:dyDescent="0.2">
      <c r="A13527" t="s">
        <v>19286</v>
      </c>
      <c r="B13527">
        <v>32520</v>
      </c>
      <c r="C13527">
        <v>37200</v>
      </c>
      <c r="D13527">
        <v>41820</v>
      </c>
      <c r="E13527">
        <v>46440</v>
      </c>
      <c r="F13527">
        <v>50160</v>
      </c>
      <c r="G13527">
        <v>53880</v>
      </c>
      <c r="H13527">
        <v>57600</v>
      </c>
      <c r="I13527">
        <v>61320</v>
      </c>
      <c r="J13527">
        <v>65040</v>
      </c>
      <c r="K13527" t="s">
        <v>3114</v>
      </c>
      <c r="L13527">
        <v>355</v>
      </c>
      <c r="M13527">
        <v>60</v>
      </c>
      <c r="N13527" t="s">
        <v>2655</v>
      </c>
    </row>
    <row r="13528" spans="1:14" x14ac:dyDescent="0.2">
      <c r="A13528" t="s">
        <v>19287</v>
      </c>
      <c r="B13528">
        <v>30600</v>
      </c>
      <c r="C13528">
        <v>34980</v>
      </c>
      <c r="D13528">
        <v>39360</v>
      </c>
      <c r="E13528">
        <v>43680</v>
      </c>
      <c r="F13528">
        <v>47220</v>
      </c>
      <c r="G13528">
        <v>50700</v>
      </c>
      <c r="H13528">
        <v>54180</v>
      </c>
      <c r="I13528">
        <v>57660</v>
      </c>
      <c r="J13528">
        <v>61200</v>
      </c>
      <c r="K13528" t="s">
        <v>3114</v>
      </c>
      <c r="L13528">
        <v>357</v>
      </c>
      <c r="M13528">
        <v>60</v>
      </c>
      <c r="N13528" t="s">
        <v>2656</v>
      </c>
    </row>
    <row r="13529" spans="1:14" x14ac:dyDescent="0.2">
      <c r="A13529" t="s">
        <v>19288</v>
      </c>
      <c r="B13529">
        <v>35280</v>
      </c>
      <c r="C13529">
        <v>40320</v>
      </c>
      <c r="D13529">
        <v>45360</v>
      </c>
      <c r="E13529">
        <v>50340</v>
      </c>
      <c r="F13529">
        <v>54420</v>
      </c>
      <c r="G13529">
        <v>58440</v>
      </c>
      <c r="H13529">
        <v>62460</v>
      </c>
      <c r="I13529">
        <v>66480</v>
      </c>
      <c r="J13529">
        <v>70500</v>
      </c>
      <c r="K13529" t="s">
        <v>3114</v>
      </c>
      <c r="L13529">
        <v>359</v>
      </c>
      <c r="M13529">
        <v>60</v>
      </c>
      <c r="N13529" t="s">
        <v>2270</v>
      </c>
    </row>
    <row r="13530" spans="1:14" x14ac:dyDescent="0.2">
      <c r="A13530" t="s">
        <v>19289</v>
      </c>
      <c r="B13530">
        <v>32760</v>
      </c>
      <c r="C13530">
        <v>37440</v>
      </c>
      <c r="D13530">
        <v>42120</v>
      </c>
      <c r="E13530">
        <v>46740</v>
      </c>
      <c r="F13530">
        <v>50520</v>
      </c>
      <c r="G13530">
        <v>54240</v>
      </c>
      <c r="H13530">
        <v>57960</v>
      </c>
      <c r="I13530">
        <v>61740</v>
      </c>
      <c r="J13530">
        <v>65460</v>
      </c>
      <c r="K13530" t="s">
        <v>3114</v>
      </c>
      <c r="L13530">
        <v>361</v>
      </c>
      <c r="M13530">
        <v>60</v>
      </c>
      <c r="N13530" t="s">
        <v>3719</v>
      </c>
    </row>
    <row r="13531" spans="1:14" x14ac:dyDescent="0.2">
      <c r="A13531" t="s">
        <v>19290</v>
      </c>
      <c r="B13531">
        <v>30300</v>
      </c>
      <c r="C13531">
        <v>34620</v>
      </c>
      <c r="D13531">
        <v>38940</v>
      </c>
      <c r="E13531">
        <v>43260</v>
      </c>
      <c r="F13531">
        <v>46740</v>
      </c>
      <c r="G13531">
        <v>50220</v>
      </c>
      <c r="H13531">
        <v>53700</v>
      </c>
      <c r="I13531">
        <v>57120</v>
      </c>
      <c r="J13531">
        <v>60600</v>
      </c>
      <c r="K13531" t="s">
        <v>3114</v>
      </c>
      <c r="L13531">
        <v>363</v>
      </c>
      <c r="M13531">
        <v>60</v>
      </c>
      <c r="N13531" t="s">
        <v>2657</v>
      </c>
    </row>
    <row r="13532" spans="1:14" x14ac:dyDescent="0.2">
      <c r="A13532" t="s">
        <v>19291</v>
      </c>
      <c r="B13532">
        <v>30300</v>
      </c>
      <c r="C13532">
        <v>34620</v>
      </c>
      <c r="D13532">
        <v>38940</v>
      </c>
      <c r="E13532">
        <v>43260</v>
      </c>
      <c r="F13532">
        <v>46740</v>
      </c>
      <c r="G13532">
        <v>50220</v>
      </c>
      <c r="H13532">
        <v>53700</v>
      </c>
      <c r="I13532">
        <v>57120</v>
      </c>
      <c r="J13532">
        <v>60600</v>
      </c>
      <c r="K13532" t="s">
        <v>3114</v>
      </c>
      <c r="L13532">
        <v>365</v>
      </c>
      <c r="M13532">
        <v>60</v>
      </c>
      <c r="N13532" t="s">
        <v>3636</v>
      </c>
    </row>
    <row r="13533" spans="1:14" x14ac:dyDescent="0.2">
      <c r="A13533" t="s">
        <v>19292</v>
      </c>
      <c r="B13533">
        <v>40200</v>
      </c>
      <c r="C13533">
        <v>45960</v>
      </c>
      <c r="D13533">
        <v>51720</v>
      </c>
      <c r="E13533">
        <v>57420</v>
      </c>
      <c r="F13533">
        <v>62040</v>
      </c>
      <c r="G13533">
        <v>66660</v>
      </c>
      <c r="H13533">
        <v>71220</v>
      </c>
      <c r="I13533">
        <v>75840</v>
      </c>
      <c r="J13533">
        <v>80400</v>
      </c>
      <c r="K13533" t="s">
        <v>3114</v>
      </c>
      <c r="L13533">
        <v>367</v>
      </c>
      <c r="M13533">
        <v>60</v>
      </c>
      <c r="N13533" t="s">
        <v>2658</v>
      </c>
    </row>
    <row r="13534" spans="1:14" x14ac:dyDescent="0.2">
      <c r="A13534" t="s">
        <v>19293</v>
      </c>
      <c r="B13534">
        <v>30720</v>
      </c>
      <c r="C13534">
        <v>35100</v>
      </c>
      <c r="D13534">
        <v>39480</v>
      </c>
      <c r="E13534">
        <v>43860</v>
      </c>
      <c r="F13534">
        <v>47400</v>
      </c>
      <c r="G13534">
        <v>50880</v>
      </c>
      <c r="H13534">
        <v>54420</v>
      </c>
      <c r="I13534">
        <v>57900</v>
      </c>
      <c r="J13534">
        <v>61440</v>
      </c>
      <c r="K13534" t="s">
        <v>3114</v>
      </c>
      <c r="L13534">
        <v>369</v>
      </c>
      <c r="M13534">
        <v>60</v>
      </c>
      <c r="N13534" t="s">
        <v>2659</v>
      </c>
    </row>
    <row r="13535" spans="1:14" x14ac:dyDescent="0.2">
      <c r="A13535" t="s">
        <v>19294</v>
      </c>
      <c r="B13535">
        <v>30600</v>
      </c>
      <c r="C13535">
        <v>34980</v>
      </c>
      <c r="D13535">
        <v>39360</v>
      </c>
      <c r="E13535">
        <v>43680</v>
      </c>
      <c r="F13535">
        <v>47220</v>
      </c>
      <c r="G13535">
        <v>50700</v>
      </c>
      <c r="H13535">
        <v>54180</v>
      </c>
      <c r="I13535">
        <v>57660</v>
      </c>
      <c r="J13535">
        <v>61200</v>
      </c>
      <c r="K13535" t="s">
        <v>3114</v>
      </c>
      <c r="L13535">
        <v>371</v>
      </c>
      <c r="M13535">
        <v>60</v>
      </c>
      <c r="N13535" t="s">
        <v>2660</v>
      </c>
    </row>
    <row r="13536" spans="1:14" x14ac:dyDescent="0.2">
      <c r="A13536" t="s">
        <v>19295</v>
      </c>
      <c r="B13536">
        <v>30300</v>
      </c>
      <c r="C13536">
        <v>34620</v>
      </c>
      <c r="D13536">
        <v>38940</v>
      </c>
      <c r="E13536">
        <v>43260</v>
      </c>
      <c r="F13536">
        <v>46740</v>
      </c>
      <c r="G13536">
        <v>50220</v>
      </c>
      <c r="H13536">
        <v>53700</v>
      </c>
      <c r="I13536">
        <v>57120</v>
      </c>
      <c r="J13536">
        <v>60600</v>
      </c>
      <c r="K13536" t="s">
        <v>3114</v>
      </c>
      <c r="L13536">
        <v>373</v>
      </c>
      <c r="M13536">
        <v>60</v>
      </c>
      <c r="N13536" t="s">
        <v>3405</v>
      </c>
    </row>
    <row r="13537" spans="1:14" x14ac:dyDescent="0.2">
      <c r="A13537" t="s">
        <v>19296</v>
      </c>
      <c r="B13537">
        <v>34320</v>
      </c>
      <c r="C13537">
        <v>39240</v>
      </c>
      <c r="D13537">
        <v>44160</v>
      </c>
      <c r="E13537">
        <v>49020</v>
      </c>
      <c r="F13537">
        <v>52980</v>
      </c>
      <c r="G13537">
        <v>56880</v>
      </c>
      <c r="H13537">
        <v>60840</v>
      </c>
      <c r="I13537">
        <v>64740</v>
      </c>
      <c r="J13537">
        <v>68640</v>
      </c>
      <c r="K13537" t="s">
        <v>3114</v>
      </c>
      <c r="L13537">
        <v>375</v>
      </c>
      <c r="M13537">
        <v>60</v>
      </c>
      <c r="N13537" t="s">
        <v>1971</v>
      </c>
    </row>
    <row r="13538" spans="1:14" x14ac:dyDescent="0.2">
      <c r="A13538" t="s">
        <v>19297</v>
      </c>
      <c r="B13538">
        <v>30300</v>
      </c>
      <c r="C13538">
        <v>34620</v>
      </c>
      <c r="D13538">
        <v>38940</v>
      </c>
      <c r="E13538">
        <v>43260</v>
      </c>
      <c r="F13538">
        <v>46740</v>
      </c>
      <c r="G13538">
        <v>50220</v>
      </c>
      <c r="H13538">
        <v>53700</v>
      </c>
      <c r="I13538">
        <v>57120</v>
      </c>
      <c r="J13538">
        <v>60600</v>
      </c>
      <c r="K13538" t="s">
        <v>3114</v>
      </c>
      <c r="L13538">
        <v>377</v>
      </c>
      <c r="M13538">
        <v>60</v>
      </c>
      <c r="N13538" t="s">
        <v>2661</v>
      </c>
    </row>
    <row r="13539" spans="1:14" x14ac:dyDescent="0.2">
      <c r="A13539" t="s">
        <v>19298</v>
      </c>
      <c r="B13539">
        <v>32640</v>
      </c>
      <c r="C13539">
        <v>37260</v>
      </c>
      <c r="D13539">
        <v>41940</v>
      </c>
      <c r="E13539">
        <v>46560</v>
      </c>
      <c r="F13539">
        <v>50340</v>
      </c>
      <c r="G13539">
        <v>54060</v>
      </c>
      <c r="H13539">
        <v>57780</v>
      </c>
      <c r="I13539">
        <v>61500</v>
      </c>
      <c r="J13539">
        <v>65220</v>
      </c>
      <c r="K13539" t="s">
        <v>3114</v>
      </c>
      <c r="L13539">
        <v>379</v>
      </c>
      <c r="M13539">
        <v>60</v>
      </c>
      <c r="N13539" t="s">
        <v>2662</v>
      </c>
    </row>
    <row r="13540" spans="1:14" x14ac:dyDescent="0.2">
      <c r="A13540" t="s">
        <v>19299</v>
      </c>
      <c r="B13540">
        <v>34320</v>
      </c>
      <c r="C13540">
        <v>39240</v>
      </c>
      <c r="D13540">
        <v>44160</v>
      </c>
      <c r="E13540">
        <v>49020</v>
      </c>
      <c r="F13540">
        <v>52980</v>
      </c>
      <c r="G13540">
        <v>56880</v>
      </c>
      <c r="H13540">
        <v>60840</v>
      </c>
      <c r="I13540">
        <v>64740</v>
      </c>
      <c r="J13540">
        <v>68640</v>
      </c>
      <c r="K13540" t="s">
        <v>3114</v>
      </c>
      <c r="L13540">
        <v>381</v>
      </c>
      <c r="M13540">
        <v>60</v>
      </c>
      <c r="N13540" t="s">
        <v>2663</v>
      </c>
    </row>
    <row r="13541" spans="1:14" x14ac:dyDescent="0.2">
      <c r="A13541" t="s">
        <v>19300</v>
      </c>
      <c r="B13541">
        <v>34740</v>
      </c>
      <c r="C13541">
        <v>39720</v>
      </c>
      <c r="D13541">
        <v>44700</v>
      </c>
      <c r="E13541">
        <v>49620</v>
      </c>
      <c r="F13541">
        <v>53640</v>
      </c>
      <c r="G13541">
        <v>57600</v>
      </c>
      <c r="H13541">
        <v>61560</v>
      </c>
      <c r="I13541">
        <v>65520</v>
      </c>
      <c r="J13541">
        <v>69480</v>
      </c>
      <c r="K13541" t="s">
        <v>3114</v>
      </c>
      <c r="L13541">
        <v>383</v>
      </c>
      <c r="M13541">
        <v>60</v>
      </c>
      <c r="N13541" t="s">
        <v>2664</v>
      </c>
    </row>
    <row r="13542" spans="1:14" x14ac:dyDescent="0.2">
      <c r="A13542" t="s">
        <v>19301</v>
      </c>
      <c r="B13542">
        <v>30300</v>
      </c>
      <c r="C13542">
        <v>34620</v>
      </c>
      <c r="D13542">
        <v>38940</v>
      </c>
      <c r="E13542">
        <v>43260</v>
      </c>
      <c r="F13542">
        <v>46740</v>
      </c>
      <c r="G13542">
        <v>50220</v>
      </c>
      <c r="H13542">
        <v>53700</v>
      </c>
      <c r="I13542">
        <v>57120</v>
      </c>
      <c r="J13542">
        <v>60600</v>
      </c>
      <c r="K13542" t="s">
        <v>3114</v>
      </c>
      <c r="L13542">
        <v>385</v>
      </c>
      <c r="M13542">
        <v>60</v>
      </c>
      <c r="N13542" t="s">
        <v>2665</v>
      </c>
    </row>
    <row r="13543" spans="1:14" x14ac:dyDescent="0.2">
      <c r="A13543" t="s">
        <v>19302</v>
      </c>
      <c r="B13543">
        <v>30300</v>
      </c>
      <c r="C13543">
        <v>34620</v>
      </c>
      <c r="D13543">
        <v>38940</v>
      </c>
      <c r="E13543">
        <v>43260</v>
      </c>
      <c r="F13543">
        <v>46740</v>
      </c>
      <c r="G13543">
        <v>50220</v>
      </c>
      <c r="H13543">
        <v>53700</v>
      </c>
      <c r="I13543">
        <v>57120</v>
      </c>
      <c r="J13543">
        <v>60600</v>
      </c>
      <c r="K13543" t="s">
        <v>3114</v>
      </c>
      <c r="L13543">
        <v>387</v>
      </c>
      <c r="M13543">
        <v>60</v>
      </c>
      <c r="N13543" t="s">
        <v>2666</v>
      </c>
    </row>
    <row r="13544" spans="1:14" x14ac:dyDescent="0.2">
      <c r="A13544" t="s">
        <v>19303</v>
      </c>
      <c r="B13544">
        <v>30720</v>
      </c>
      <c r="C13544">
        <v>35100</v>
      </c>
      <c r="D13544">
        <v>39480</v>
      </c>
      <c r="E13544">
        <v>43860</v>
      </c>
      <c r="F13544">
        <v>47400</v>
      </c>
      <c r="G13544">
        <v>50880</v>
      </c>
      <c r="H13544">
        <v>54420</v>
      </c>
      <c r="I13544">
        <v>57900</v>
      </c>
      <c r="J13544">
        <v>61440</v>
      </c>
      <c r="K13544" t="s">
        <v>3114</v>
      </c>
      <c r="L13544">
        <v>389</v>
      </c>
      <c r="M13544">
        <v>60</v>
      </c>
      <c r="N13544" t="s">
        <v>2667</v>
      </c>
    </row>
    <row r="13545" spans="1:14" x14ac:dyDescent="0.2">
      <c r="A13545" t="s">
        <v>19304</v>
      </c>
      <c r="B13545">
        <v>30480</v>
      </c>
      <c r="C13545">
        <v>34800</v>
      </c>
      <c r="D13545">
        <v>39180</v>
      </c>
      <c r="E13545">
        <v>43500</v>
      </c>
      <c r="F13545">
        <v>46980</v>
      </c>
      <c r="G13545">
        <v>50460</v>
      </c>
      <c r="H13545">
        <v>53940</v>
      </c>
      <c r="I13545">
        <v>57420</v>
      </c>
      <c r="J13545">
        <v>60900</v>
      </c>
      <c r="K13545" t="s">
        <v>3114</v>
      </c>
      <c r="L13545">
        <v>391</v>
      </c>
      <c r="M13545">
        <v>60</v>
      </c>
      <c r="N13545" t="s">
        <v>2668</v>
      </c>
    </row>
    <row r="13546" spans="1:14" x14ac:dyDescent="0.2">
      <c r="A13546" t="s">
        <v>19305</v>
      </c>
      <c r="B13546">
        <v>36240</v>
      </c>
      <c r="C13546">
        <v>41400</v>
      </c>
      <c r="D13546">
        <v>46560</v>
      </c>
      <c r="E13546">
        <v>51720</v>
      </c>
      <c r="F13546">
        <v>55860</v>
      </c>
      <c r="G13546">
        <v>60000</v>
      </c>
      <c r="H13546">
        <v>64140</v>
      </c>
      <c r="I13546">
        <v>68280</v>
      </c>
      <c r="J13546">
        <v>72420</v>
      </c>
      <c r="K13546" t="s">
        <v>3114</v>
      </c>
      <c r="L13546">
        <v>393</v>
      </c>
      <c r="M13546">
        <v>60</v>
      </c>
      <c r="N13546" t="s">
        <v>2109</v>
      </c>
    </row>
    <row r="13547" spans="1:14" x14ac:dyDescent="0.2">
      <c r="A13547" t="s">
        <v>19306</v>
      </c>
      <c r="B13547">
        <v>33780</v>
      </c>
      <c r="C13547">
        <v>38640</v>
      </c>
      <c r="D13547">
        <v>43440</v>
      </c>
      <c r="E13547">
        <v>48240</v>
      </c>
      <c r="F13547">
        <v>52140</v>
      </c>
      <c r="G13547">
        <v>55980</v>
      </c>
      <c r="H13547">
        <v>59820</v>
      </c>
      <c r="I13547">
        <v>63720</v>
      </c>
      <c r="J13547">
        <v>67560</v>
      </c>
      <c r="K13547" t="s">
        <v>3114</v>
      </c>
      <c r="L13547">
        <v>395</v>
      </c>
      <c r="M13547">
        <v>60</v>
      </c>
      <c r="N13547" t="s">
        <v>2274</v>
      </c>
    </row>
    <row r="13548" spans="1:14" x14ac:dyDescent="0.2">
      <c r="A13548" t="s">
        <v>19307</v>
      </c>
      <c r="B13548">
        <v>43320</v>
      </c>
      <c r="C13548">
        <v>49500</v>
      </c>
      <c r="D13548">
        <v>55680</v>
      </c>
      <c r="E13548">
        <v>61860</v>
      </c>
      <c r="F13548">
        <v>66840</v>
      </c>
      <c r="G13548">
        <v>71760</v>
      </c>
      <c r="H13548">
        <v>76740</v>
      </c>
      <c r="I13548">
        <v>81660</v>
      </c>
      <c r="J13548">
        <v>86640</v>
      </c>
      <c r="K13548" t="s">
        <v>3114</v>
      </c>
      <c r="L13548">
        <v>397</v>
      </c>
      <c r="M13548">
        <v>60</v>
      </c>
      <c r="N13548" t="s">
        <v>2669</v>
      </c>
    </row>
    <row r="13549" spans="1:14" x14ac:dyDescent="0.2">
      <c r="A13549" t="s">
        <v>19308</v>
      </c>
      <c r="B13549">
        <v>30300</v>
      </c>
      <c r="C13549">
        <v>34620</v>
      </c>
      <c r="D13549">
        <v>38940</v>
      </c>
      <c r="E13549">
        <v>43260</v>
      </c>
      <c r="F13549">
        <v>46740</v>
      </c>
      <c r="G13549">
        <v>50220</v>
      </c>
      <c r="H13549">
        <v>53700</v>
      </c>
      <c r="I13549">
        <v>57120</v>
      </c>
      <c r="J13549">
        <v>60600</v>
      </c>
      <c r="K13549" t="s">
        <v>3114</v>
      </c>
      <c r="L13549">
        <v>399</v>
      </c>
      <c r="M13549">
        <v>60</v>
      </c>
      <c r="N13549" t="s">
        <v>2670</v>
      </c>
    </row>
    <row r="13550" spans="1:14" x14ac:dyDescent="0.2">
      <c r="A13550" t="s">
        <v>19309</v>
      </c>
      <c r="B13550">
        <v>31200</v>
      </c>
      <c r="C13550">
        <v>35640</v>
      </c>
      <c r="D13550">
        <v>40080</v>
      </c>
      <c r="E13550">
        <v>44520</v>
      </c>
      <c r="F13550">
        <v>48120</v>
      </c>
      <c r="G13550">
        <v>51660</v>
      </c>
      <c r="H13550">
        <v>55260</v>
      </c>
      <c r="I13550">
        <v>58800</v>
      </c>
      <c r="J13550">
        <v>62340</v>
      </c>
      <c r="K13550" t="s">
        <v>3114</v>
      </c>
      <c r="L13550">
        <v>401</v>
      </c>
      <c r="M13550">
        <v>60</v>
      </c>
      <c r="N13550" t="s">
        <v>2671</v>
      </c>
    </row>
    <row r="13551" spans="1:14" x14ac:dyDescent="0.2">
      <c r="A13551" t="s">
        <v>19310</v>
      </c>
      <c r="B13551">
        <v>30300</v>
      </c>
      <c r="C13551">
        <v>34620</v>
      </c>
      <c r="D13551">
        <v>38940</v>
      </c>
      <c r="E13551">
        <v>43260</v>
      </c>
      <c r="F13551">
        <v>46740</v>
      </c>
      <c r="G13551">
        <v>50220</v>
      </c>
      <c r="H13551">
        <v>53700</v>
      </c>
      <c r="I13551">
        <v>57120</v>
      </c>
      <c r="J13551">
        <v>60600</v>
      </c>
      <c r="K13551" t="s">
        <v>3114</v>
      </c>
      <c r="L13551">
        <v>403</v>
      </c>
      <c r="M13551">
        <v>60</v>
      </c>
      <c r="N13551" t="s">
        <v>2672</v>
      </c>
    </row>
    <row r="13552" spans="1:14" x14ac:dyDescent="0.2">
      <c r="A13552" t="s">
        <v>19311</v>
      </c>
      <c r="B13552">
        <v>30300</v>
      </c>
      <c r="C13552">
        <v>34620</v>
      </c>
      <c r="D13552">
        <v>38940</v>
      </c>
      <c r="E13552">
        <v>43260</v>
      </c>
      <c r="F13552">
        <v>46740</v>
      </c>
      <c r="G13552">
        <v>50220</v>
      </c>
      <c r="H13552">
        <v>53700</v>
      </c>
      <c r="I13552">
        <v>57120</v>
      </c>
      <c r="J13552">
        <v>60600</v>
      </c>
      <c r="K13552" t="s">
        <v>3114</v>
      </c>
      <c r="L13552">
        <v>405</v>
      </c>
      <c r="M13552">
        <v>60</v>
      </c>
      <c r="N13552" t="s">
        <v>2673</v>
      </c>
    </row>
    <row r="13553" spans="1:14" x14ac:dyDescent="0.2">
      <c r="A13553" t="s">
        <v>19312</v>
      </c>
      <c r="B13553">
        <v>30300</v>
      </c>
      <c r="C13553">
        <v>34620</v>
      </c>
      <c r="D13553">
        <v>38940</v>
      </c>
      <c r="E13553">
        <v>43260</v>
      </c>
      <c r="F13553">
        <v>46740</v>
      </c>
      <c r="G13553">
        <v>50220</v>
      </c>
      <c r="H13553">
        <v>53700</v>
      </c>
      <c r="I13553">
        <v>57120</v>
      </c>
      <c r="J13553">
        <v>60600</v>
      </c>
      <c r="K13553" t="s">
        <v>3114</v>
      </c>
      <c r="L13553">
        <v>407</v>
      </c>
      <c r="M13553">
        <v>60</v>
      </c>
      <c r="N13553" t="s">
        <v>2674</v>
      </c>
    </row>
    <row r="13554" spans="1:14" x14ac:dyDescent="0.2">
      <c r="A13554" t="s">
        <v>19313</v>
      </c>
      <c r="B13554">
        <v>32520</v>
      </c>
      <c r="C13554">
        <v>37200</v>
      </c>
      <c r="D13554">
        <v>41820</v>
      </c>
      <c r="E13554">
        <v>46440</v>
      </c>
      <c r="F13554">
        <v>50160</v>
      </c>
      <c r="G13554">
        <v>53880</v>
      </c>
      <c r="H13554">
        <v>57600</v>
      </c>
      <c r="I13554">
        <v>61320</v>
      </c>
      <c r="J13554">
        <v>65040</v>
      </c>
      <c r="K13554" t="s">
        <v>3114</v>
      </c>
      <c r="L13554">
        <v>409</v>
      </c>
      <c r="M13554">
        <v>60</v>
      </c>
      <c r="N13554" t="s">
        <v>2675</v>
      </c>
    </row>
    <row r="13555" spans="1:14" x14ac:dyDescent="0.2">
      <c r="A13555" t="s">
        <v>19314</v>
      </c>
      <c r="B13555">
        <v>30300</v>
      </c>
      <c r="C13555">
        <v>34620</v>
      </c>
      <c r="D13555">
        <v>38940</v>
      </c>
      <c r="E13555">
        <v>43260</v>
      </c>
      <c r="F13555">
        <v>46740</v>
      </c>
      <c r="G13555">
        <v>50220</v>
      </c>
      <c r="H13555">
        <v>53700</v>
      </c>
      <c r="I13555">
        <v>57120</v>
      </c>
      <c r="J13555">
        <v>60600</v>
      </c>
      <c r="K13555" t="s">
        <v>3114</v>
      </c>
      <c r="L13555">
        <v>411</v>
      </c>
      <c r="M13555">
        <v>60</v>
      </c>
      <c r="N13555" t="s">
        <v>2676</v>
      </c>
    </row>
    <row r="13556" spans="1:14" x14ac:dyDescent="0.2">
      <c r="A13556" t="s">
        <v>19315</v>
      </c>
      <c r="B13556">
        <v>34500</v>
      </c>
      <c r="C13556">
        <v>39420</v>
      </c>
      <c r="D13556">
        <v>44340</v>
      </c>
      <c r="E13556">
        <v>49260</v>
      </c>
      <c r="F13556">
        <v>53220</v>
      </c>
      <c r="G13556">
        <v>57180</v>
      </c>
      <c r="H13556">
        <v>61140</v>
      </c>
      <c r="I13556">
        <v>65040</v>
      </c>
      <c r="J13556">
        <v>69000</v>
      </c>
      <c r="K13556" t="s">
        <v>3114</v>
      </c>
      <c r="L13556">
        <v>413</v>
      </c>
      <c r="M13556">
        <v>60</v>
      </c>
      <c r="N13556" t="s">
        <v>2845</v>
      </c>
    </row>
    <row r="13557" spans="1:14" x14ac:dyDescent="0.2">
      <c r="A13557" t="s">
        <v>19316</v>
      </c>
      <c r="B13557">
        <v>32820</v>
      </c>
      <c r="C13557">
        <v>37500</v>
      </c>
      <c r="D13557">
        <v>42180</v>
      </c>
      <c r="E13557">
        <v>46860</v>
      </c>
      <c r="F13557">
        <v>50640</v>
      </c>
      <c r="G13557">
        <v>54360</v>
      </c>
      <c r="H13557">
        <v>58140</v>
      </c>
      <c r="I13557">
        <v>61860</v>
      </c>
      <c r="J13557">
        <v>65640</v>
      </c>
      <c r="K13557" t="s">
        <v>3114</v>
      </c>
      <c r="L13557">
        <v>415</v>
      </c>
      <c r="M13557">
        <v>60</v>
      </c>
      <c r="N13557" t="s">
        <v>2846</v>
      </c>
    </row>
    <row r="13558" spans="1:14" x14ac:dyDescent="0.2">
      <c r="A13558" t="s">
        <v>19317</v>
      </c>
      <c r="B13558">
        <v>30300</v>
      </c>
      <c r="C13558">
        <v>34620</v>
      </c>
      <c r="D13558">
        <v>38940</v>
      </c>
      <c r="E13558">
        <v>43260</v>
      </c>
      <c r="F13558">
        <v>46740</v>
      </c>
      <c r="G13558">
        <v>50220</v>
      </c>
      <c r="H13558">
        <v>53700</v>
      </c>
      <c r="I13558">
        <v>57120</v>
      </c>
      <c r="J13558">
        <v>60600</v>
      </c>
      <c r="K13558" t="s">
        <v>3114</v>
      </c>
      <c r="L13558">
        <v>417</v>
      </c>
      <c r="M13558">
        <v>60</v>
      </c>
      <c r="N13558" t="s">
        <v>2847</v>
      </c>
    </row>
    <row r="13559" spans="1:14" x14ac:dyDescent="0.2">
      <c r="A13559" t="s">
        <v>19318</v>
      </c>
      <c r="B13559">
        <v>30300</v>
      </c>
      <c r="C13559">
        <v>34620</v>
      </c>
      <c r="D13559">
        <v>38940</v>
      </c>
      <c r="E13559">
        <v>43260</v>
      </c>
      <c r="F13559">
        <v>46740</v>
      </c>
      <c r="G13559">
        <v>50220</v>
      </c>
      <c r="H13559">
        <v>53700</v>
      </c>
      <c r="I13559">
        <v>57120</v>
      </c>
      <c r="J13559">
        <v>60600</v>
      </c>
      <c r="K13559" t="s">
        <v>3114</v>
      </c>
      <c r="L13559">
        <v>419</v>
      </c>
      <c r="M13559">
        <v>60</v>
      </c>
      <c r="N13559" t="s">
        <v>3356</v>
      </c>
    </row>
    <row r="13560" spans="1:14" x14ac:dyDescent="0.2">
      <c r="A13560" t="s">
        <v>19319</v>
      </c>
      <c r="B13560">
        <v>30780</v>
      </c>
      <c r="C13560">
        <v>35160</v>
      </c>
      <c r="D13560">
        <v>39540</v>
      </c>
      <c r="E13560">
        <v>43920</v>
      </c>
      <c r="F13560">
        <v>47460</v>
      </c>
      <c r="G13560">
        <v>51000</v>
      </c>
      <c r="H13560">
        <v>54480</v>
      </c>
      <c r="I13560">
        <v>58020</v>
      </c>
      <c r="J13560">
        <v>61500</v>
      </c>
      <c r="K13560" t="s">
        <v>3114</v>
      </c>
      <c r="L13560">
        <v>421</v>
      </c>
      <c r="M13560">
        <v>60</v>
      </c>
      <c r="N13560" t="s">
        <v>3246</v>
      </c>
    </row>
    <row r="13561" spans="1:14" x14ac:dyDescent="0.2">
      <c r="A13561" t="s">
        <v>19320</v>
      </c>
      <c r="B13561">
        <v>34920</v>
      </c>
      <c r="C13561">
        <v>39900</v>
      </c>
      <c r="D13561">
        <v>44880</v>
      </c>
      <c r="E13561">
        <v>49860</v>
      </c>
      <c r="F13561">
        <v>53880</v>
      </c>
      <c r="G13561">
        <v>57840</v>
      </c>
      <c r="H13561">
        <v>61860</v>
      </c>
      <c r="I13561">
        <v>65820</v>
      </c>
      <c r="J13561">
        <v>69840</v>
      </c>
      <c r="K13561" t="s">
        <v>3114</v>
      </c>
      <c r="L13561">
        <v>423</v>
      </c>
      <c r="M13561">
        <v>60</v>
      </c>
      <c r="N13561" t="s">
        <v>3247</v>
      </c>
    </row>
    <row r="13562" spans="1:14" x14ac:dyDescent="0.2">
      <c r="A13562" t="s">
        <v>19321</v>
      </c>
      <c r="B13562">
        <v>30420</v>
      </c>
      <c r="C13562">
        <v>34740</v>
      </c>
      <c r="D13562">
        <v>39060</v>
      </c>
      <c r="E13562">
        <v>43380</v>
      </c>
      <c r="F13562">
        <v>46860</v>
      </c>
      <c r="G13562">
        <v>50340</v>
      </c>
      <c r="H13562">
        <v>53820</v>
      </c>
      <c r="I13562">
        <v>57300</v>
      </c>
      <c r="J13562">
        <v>60780</v>
      </c>
      <c r="K13562" t="s">
        <v>3114</v>
      </c>
      <c r="L13562">
        <v>425</v>
      </c>
      <c r="M13562">
        <v>60</v>
      </c>
      <c r="N13562" t="s">
        <v>2848</v>
      </c>
    </row>
    <row r="13563" spans="1:14" x14ac:dyDescent="0.2">
      <c r="A13563" t="s">
        <v>19322</v>
      </c>
      <c r="B13563">
        <v>30300</v>
      </c>
      <c r="C13563">
        <v>34620</v>
      </c>
      <c r="D13563">
        <v>38940</v>
      </c>
      <c r="E13563">
        <v>43260</v>
      </c>
      <c r="F13563">
        <v>46740</v>
      </c>
      <c r="G13563">
        <v>50220</v>
      </c>
      <c r="H13563">
        <v>53700</v>
      </c>
      <c r="I13563">
        <v>57120</v>
      </c>
      <c r="J13563">
        <v>60600</v>
      </c>
      <c r="K13563" t="s">
        <v>3114</v>
      </c>
      <c r="L13563">
        <v>427</v>
      </c>
      <c r="M13563">
        <v>60</v>
      </c>
      <c r="N13563" t="s">
        <v>2849</v>
      </c>
    </row>
    <row r="13564" spans="1:14" x14ac:dyDescent="0.2">
      <c r="A13564" t="s">
        <v>19323</v>
      </c>
      <c r="B13564">
        <v>30300</v>
      </c>
      <c r="C13564">
        <v>34620</v>
      </c>
      <c r="D13564">
        <v>38940</v>
      </c>
      <c r="E13564">
        <v>43260</v>
      </c>
      <c r="F13564">
        <v>46740</v>
      </c>
      <c r="G13564">
        <v>50220</v>
      </c>
      <c r="H13564">
        <v>53700</v>
      </c>
      <c r="I13564">
        <v>57120</v>
      </c>
      <c r="J13564">
        <v>60600</v>
      </c>
      <c r="K13564" t="s">
        <v>3114</v>
      </c>
      <c r="L13564">
        <v>429</v>
      </c>
      <c r="M13564">
        <v>60</v>
      </c>
      <c r="N13564" t="s">
        <v>3598</v>
      </c>
    </row>
    <row r="13565" spans="1:14" x14ac:dyDescent="0.2">
      <c r="A13565" t="s">
        <v>19324</v>
      </c>
      <c r="B13565">
        <v>31380</v>
      </c>
      <c r="C13565">
        <v>35820</v>
      </c>
      <c r="D13565">
        <v>40320</v>
      </c>
      <c r="E13565">
        <v>44760</v>
      </c>
      <c r="F13565">
        <v>48360</v>
      </c>
      <c r="G13565">
        <v>51960</v>
      </c>
      <c r="H13565">
        <v>55560</v>
      </c>
      <c r="I13565">
        <v>59100</v>
      </c>
      <c r="J13565">
        <v>62700</v>
      </c>
      <c r="K13565" t="s">
        <v>3114</v>
      </c>
      <c r="L13565">
        <v>431</v>
      </c>
      <c r="M13565">
        <v>60</v>
      </c>
      <c r="N13565" t="s">
        <v>2850</v>
      </c>
    </row>
    <row r="13566" spans="1:14" x14ac:dyDescent="0.2">
      <c r="A13566" t="s">
        <v>19325</v>
      </c>
      <c r="B13566">
        <v>35160</v>
      </c>
      <c r="C13566">
        <v>40200</v>
      </c>
      <c r="D13566">
        <v>45240</v>
      </c>
      <c r="E13566">
        <v>50220</v>
      </c>
      <c r="F13566">
        <v>54240</v>
      </c>
      <c r="G13566">
        <v>58260</v>
      </c>
      <c r="H13566">
        <v>62280</v>
      </c>
      <c r="I13566">
        <v>66300</v>
      </c>
      <c r="J13566">
        <v>70320</v>
      </c>
      <c r="K13566" t="s">
        <v>3114</v>
      </c>
      <c r="L13566">
        <v>433</v>
      </c>
      <c r="M13566">
        <v>60</v>
      </c>
      <c r="N13566" t="s">
        <v>2851</v>
      </c>
    </row>
    <row r="13567" spans="1:14" x14ac:dyDescent="0.2">
      <c r="A13567" t="s">
        <v>19326</v>
      </c>
      <c r="B13567">
        <v>31260</v>
      </c>
      <c r="C13567">
        <v>35760</v>
      </c>
      <c r="D13567">
        <v>40200</v>
      </c>
      <c r="E13567">
        <v>44640</v>
      </c>
      <c r="F13567">
        <v>48240</v>
      </c>
      <c r="G13567">
        <v>51840</v>
      </c>
      <c r="H13567">
        <v>55380</v>
      </c>
      <c r="I13567">
        <v>58980</v>
      </c>
      <c r="J13567">
        <v>62520</v>
      </c>
      <c r="K13567" t="s">
        <v>3114</v>
      </c>
      <c r="L13567">
        <v>435</v>
      </c>
      <c r="M13567">
        <v>60</v>
      </c>
      <c r="N13567" t="s">
        <v>2852</v>
      </c>
    </row>
    <row r="13568" spans="1:14" x14ac:dyDescent="0.2">
      <c r="A13568" t="s">
        <v>19327</v>
      </c>
      <c r="B13568">
        <v>30300</v>
      </c>
      <c r="C13568">
        <v>34620</v>
      </c>
      <c r="D13568">
        <v>38940</v>
      </c>
      <c r="E13568">
        <v>43260</v>
      </c>
      <c r="F13568">
        <v>46740</v>
      </c>
      <c r="G13568">
        <v>50220</v>
      </c>
      <c r="H13568">
        <v>53700</v>
      </c>
      <c r="I13568">
        <v>57120</v>
      </c>
      <c r="J13568">
        <v>60600</v>
      </c>
      <c r="K13568" t="s">
        <v>3114</v>
      </c>
      <c r="L13568">
        <v>437</v>
      </c>
      <c r="M13568">
        <v>60</v>
      </c>
      <c r="N13568" t="s">
        <v>2853</v>
      </c>
    </row>
    <row r="13569" spans="1:14" x14ac:dyDescent="0.2">
      <c r="A13569" t="s">
        <v>19328</v>
      </c>
      <c r="B13569">
        <v>40200</v>
      </c>
      <c r="C13569">
        <v>45960</v>
      </c>
      <c r="D13569">
        <v>51720</v>
      </c>
      <c r="E13569">
        <v>57420</v>
      </c>
      <c r="F13569">
        <v>62040</v>
      </c>
      <c r="G13569">
        <v>66660</v>
      </c>
      <c r="H13569">
        <v>71220</v>
      </c>
      <c r="I13569">
        <v>75840</v>
      </c>
      <c r="J13569">
        <v>80400</v>
      </c>
      <c r="K13569" t="s">
        <v>3114</v>
      </c>
      <c r="L13569">
        <v>439</v>
      </c>
      <c r="M13569">
        <v>60</v>
      </c>
      <c r="N13569" t="s">
        <v>2854</v>
      </c>
    </row>
    <row r="13570" spans="1:14" x14ac:dyDescent="0.2">
      <c r="A13570" t="s">
        <v>19329</v>
      </c>
      <c r="B13570">
        <v>30780</v>
      </c>
      <c r="C13570">
        <v>35160</v>
      </c>
      <c r="D13570">
        <v>39540</v>
      </c>
      <c r="E13570">
        <v>43920</v>
      </c>
      <c r="F13570">
        <v>47460</v>
      </c>
      <c r="G13570">
        <v>51000</v>
      </c>
      <c r="H13570">
        <v>54480</v>
      </c>
      <c r="I13570">
        <v>58020</v>
      </c>
      <c r="J13570">
        <v>61500</v>
      </c>
      <c r="K13570" t="s">
        <v>3114</v>
      </c>
      <c r="L13570">
        <v>441</v>
      </c>
      <c r="M13570">
        <v>60</v>
      </c>
      <c r="N13570" t="s">
        <v>2923</v>
      </c>
    </row>
    <row r="13571" spans="1:14" x14ac:dyDescent="0.2">
      <c r="A13571" t="s">
        <v>19330</v>
      </c>
      <c r="B13571">
        <v>30300</v>
      </c>
      <c r="C13571">
        <v>34620</v>
      </c>
      <c r="D13571">
        <v>38940</v>
      </c>
      <c r="E13571">
        <v>43260</v>
      </c>
      <c r="F13571">
        <v>46740</v>
      </c>
      <c r="G13571">
        <v>50220</v>
      </c>
      <c r="H13571">
        <v>53700</v>
      </c>
      <c r="I13571">
        <v>57120</v>
      </c>
      <c r="J13571">
        <v>60600</v>
      </c>
      <c r="K13571" t="s">
        <v>3114</v>
      </c>
      <c r="L13571">
        <v>443</v>
      </c>
      <c r="M13571">
        <v>60</v>
      </c>
      <c r="N13571" t="s">
        <v>3604</v>
      </c>
    </row>
    <row r="13572" spans="1:14" x14ac:dyDescent="0.2">
      <c r="A13572" t="s">
        <v>19331</v>
      </c>
      <c r="B13572">
        <v>30300</v>
      </c>
      <c r="C13572">
        <v>34620</v>
      </c>
      <c r="D13572">
        <v>38940</v>
      </c>
      <c r="E13572">
        <v>43260</v>
      </c>
      <c r="F13572">
        <v>46740</v>
      </c>
      <c r="G13572">
        <v>50220</v>
      </c>
      <c r="H13572">
        <v>53700</v>
      </c>
      <c r="I13572">
        <v>57120</v>
      </c>
      <c r="J13572">
        <v>60600</v>
      </c>
      <c r="K13572" t="s">
        <v>3114</v>
      </c>
      <c r="L13572">
        <v>445</v>
      </c>
      <c r="M13572">
        <v>60</v>
      </c>
      <c r="N13572" t="s">
        <v>2855</v>
      </c>
    </row>
    <row r="13573" spans="1:14" x14ac:dyDescent="0.2">
      <c r="A13573" t="s">
        <v>19332</v>
      </c>
      <c r="B13573">
        <v>30600</v>
      </c>
      <c r="C13573">
        <v>34980</v>
      </c>
      <c r="D13573">
        <v>39360</v>
      </c>
      <c r="E13573">
        <v>43680</v>
      </c>
      <c r="F13573">
        <v>47220</v>
      </c>
      <c r="G13573">
        <v>50700</v>
      </c>
      <c r="H13573">
        <v>54180</v>
      </c>
      <c r="I13573">
        <v>57660</v>
      </c>
      <c r="J13573">
        <v>61200</v>
      </c>
      <c r="K13573" t="s">
        <v>3114</v>
      </c>
      <c r="L13573">
        <v>447</v>
      </c>
      <c r="M13573">
        <v>60</v>
      </c>
      <c r="N13573" t="s">
        <v>2856</v>
      </c>
    </row>
    <row r="13574" spans="1:14" x14ac:dyDescent="0.2">
      <c r="A13574" t="s">
        <v>19333</v>
      </c>
      <c r="B13574">
        <v>30300</v>
      </c>
      <c r="C13574">
        <v>34620</v>
      </c>
      <c r="D13574">
        <v>38940</v>
      </c>
      <c r="E13574">
        <v>43260</v>
      </c>
      <c r="F13574">
        <v>46740</v>
      </c>
      <c r="G13574">
        <v>50220</v>
      </c>
      <c r="H13574">
        <v>53700</v>
      </c>
      <c r="I13574">
        <v>57120</v>
      </c>
      <c r="J13574">
        <v>60600</v>
      </c>
      <c r="K13574" t="s">
        <v>3114</v>
      </c>
      <c r="L13574">
        <v>449</v>
      </c>
      <c r="M13574">
        <v>60</v>
      </c>
      <c r="N13574" t="s">
        <v>2857</v>
      </c>
    </row>
    <row r="13575" spans="1:14" x14ac:dyDescent="0.2">
      <c r="A13575" t="s">
        <v>19334</v>
      </c>
      <c r="B13575">
        <v>33720</v>
      </c>
      <c r="C13575">
        <v>38520</v>
      </c>
      <c r="D13575">
        <v>43320</v>
      </c>
      <c r="E13575">
        <v>48120</v>
      </c>
      <c r="F13575">
        <v>52020</v>
      </c>
      <c r="G13575">
        <v>55860</v>
      </c>
      <c r="H13575">
        <v>59700</v>
      </c>
      <c r="I13575">
        <v>63540</v>
      </c>
      <c r="J13575">
        <v>67380</v>
      </c>
      <c r="K13575" t="s">
        <v>3114</v>
      </c>
      <c r="L13575">
        <v>451</v>
      </c>
      <c r="M13575">
        <v>60</v>
      </c>
      <c r="N13575" t="s">
        <v>2858</v>
      </c>
    </row>
    <row r="13576" spans="1:14" x14ac:dyDescent="0.2">
      <c r="A13576" t="s">
        <v>19335</v>
      </c>
      <c r="B13576">
        <v>49080</v>
      </c>
      <c r="C13576">
        <v>56100</v>
      </c>
      <c r="D13576">
        <v>63120</v>
      </c>
      <c r="E13576">
        <v>70080</v>
      </c>
      <c r="F13576">
        <v>75720</v>
      </c>
      <c r="G13576">
        <v>81300</v>
      </c>
      <c r="H13576">
        <v>86940</v>
      </c>
      <c r="I13576">
        <v>92520</v>
      </c>
      <c r="J13576">
        <v>98160</v>
      </c>
      <c r="K13576" t="s">
        <v>3114</v>
      </c>
      <c r="L13576">
        <v>453</v>
      </c>
      <c r="M13576">
        <v>60</v>
      </c>
      <c r="N13576" t="s">
        <v>2859</v>
      </c>
    </row>
    <row r="13577" spans="1:14" x14ac:dyDescent="0.2">
      <c r="A13577" t="s">
        <v>19336</v>
      </c>
      <c r="B13577">
        <v>30300</v>
      </c>
      <c r="C13577">
        <v>34620</v>
      </c>
      <c r="D13577">
        <v>38940</v>
      </c>
      <c r="E13577">
        <v>43260</v>
      </c>
      <c r="F13577">
        <v>46740</v>
      </c>
      <c r="G13577">
        <v>50220</v>
      </c>
      <c r="H13577">
        <v>53700</v>
      </c>
      <c r="I13577">
        <v>57120</v>
      </c>
      <c r="J13577">
        <v>60600</v>
      </c>
      <c r="K13577" t="s">
        <v>3114</v>
      </c>
      <c r="L13577">
        <v>455</v>
      </c>
      <c r="M13577">
        <v>60</v>
      </c>
      <c r="N13577" t="s">
        <v>2697</v>
      </c>
    </row>
    <row r="13578" spans="1:14" x14ac:dyDescent="0.2">
      <c r="A13578" t="s">
        <v>19337</v>
      </c>
      <c r="B13578">
        <v>30540</v>
      </c>
      <c r="C13578">
        <v>34920</v>
      </c>
      <c r="D13578">
        <v>39300</v>
      </c>
      <c r="E13578">
        <v>43620</v>
      </c>
      <c r="F13578">
        <v>47160</v>
      </c>
      <c r="G13578">
        <v>50640</v>
      </c>
      <c r="H13578">
        <v>54120</v>
      </c>
      <c r="I13578">
        <v>57600</v>
      </c>
      <c r="J13578">
        <v>61080</v>
      </c>
      <c r="K13578" t="s">
        <v>3114</v>
      </c>
      <c r="L13578">
        <v>457</v>
      </c>
      <c r="M13578">
        <v>60</v>
      </c>
      <c r="N13578" t="s">
        <v>2860</v>
      </c>
    </row>
    <row r="13579" spans="1:14" x14ac:dyDescent="0.2">
      <c r="A13579" t="s">
        <v>19338</v>
      </c>
      <c r="B13579">
        <v>30780</v>
      </c>
      <c r="C13579">
        <v>35160</v>
      </c>
      <c r="D13579">
        <v>39540</v>
      </c>
      <c r="E13579">
        <v>43920</v>
      </c>
      <c r="F13579">
        <v>47460</v>
      </c>
      <c r="G13579">
        <v>51000</v>
      </c>
      <c r="H13579">
        <v>54480</v>
      </c>
      <c r="I13579">
        <v>58020</v>
      </c>
      <c r="J13579">
        <v>61500</v>
      </c>
      <c r="K13579" t="s">
        <v>3114</v>
      </c>
      <c r="L13579">
        <v>459</v>
      </c>
      <c r="M13579">
        <v>60</v>
      </c>
      <c r="N13579" t="s">
        <v>2861</v>
      </c>
    </row>
    <row r="13580" spans="1:14" x14ac:dyDescent="0.2">
      <c r="A13580" t="s">
        <v>19339</v>
      </c>
      <c r="B13580">
        <v>33960</v>
      </c>
      <c r="C13580">
        <v>38820</v>
      </c>
      <c r="D13580">
        <v>43680</v>
      </c>
      <c r="E13580">
        <v>48480</v>
      </c>
      <c r="F13580">
        <v>52380</v>
      </c>
      <c r="G13580">
        <v>56280</v>
      </c>
      <c r="H13580">
        <v>60120</v>
      </c>
      <c r="I13580">
        <v>64020</v>
      </c>
      <c r="J13580">
        <v>67920</v>
      </c>
      <c r="K13580" t="s">
        <v>3114</v>
      </c>
      <c r="L13580">
        <v>461</v>
      </c>
      <c r="M13580">
        <v>60</v>
      </c>
      <c r="N13580" t="s">
        <v>2862</v>
      </c>
    </row>
    <row r="13581" spans="1:14" x14ac:dyDescent="0.2">
      <c r="A13581" t="s">
        <v>19340</v>
      </c>
      <c r="B13581">
        <v>30300</v>
      </c>
      <c r="C13581">
        <v>34620</v>
      </c>
      <c r="D13581">
        <v>38940</v>
      </c>
      <c r="E13581">
        <v>43260</v>
      </c>
      <c r="F13581">
        <v>46740</v>
      </c>
      <c r="G13581">
        <v>50220</v>
      </c>
      <c r="H13581">
        <v>53700</v>
      </c>
      <c r="I13581">
        <v>57120</v>
      </c>
      <c r="J13581">
        <v>60600</v>
      </c>
      <c r="K13581" t="s">
        <v>3114</v>
      </c>
      <c r="L13581">
        <v>463</v>
      </c>
      <c r="M13581">
        <v>60</v>
      </c>
      <c r="N13581" t="s">
        <v>2863</v>
      </c>
    </row>
    <row r="13582" spans="1:14" x14ac:dyDescent="0.2">
      <c r="A13582" t="s">
        <v>19341</v>
      </c>
      <c r="B13582">
        <v>30300</v>
      </c>
      <c r="C13582">
        <v>34620</v>
      </c>
      <c r="D13582">
        <v>38940</v>
      </c>
      <c r="E13582">
        <v>43260</v>
      </c>
      <c r="F13582">
        <v>46740</v>
      </c>
      <c r="G13582">
        <v>50220</v>
      </c>
      <c r="H13582">
        <v>53700</v>
      </c>
      <c r="I13582">
        <v>57120</v>
      </c>
      <c r="J13582">
        <v>60600</v>
      </c>
      <c r="K13582" t="s">
        <v>3114</v>
      </c>
      <c r="L13582">
        <v>465</v>
      </c>
      <c r="M13582">
        <v>60</v>
      </c>
      <c r="N13582" t="s">
        <v>2864</v>
      </c>
    </row>
    <row r="13583" spans="1:14" x14ac:dyDescent="0.2">
      <c r="A13583" t="s">
        <v>19342</v>
      </c>
      <c r="B13583">
        <v>31680</v>
      </c>
      <c r="C13583">
        <v>36180</v>
      </c>
      <c r="D13583">
        <v>40680</v>
      </c>
      <c r="E13583">
        <v>45180</v>
      </c>
      <c r="F13583">
        <v>48840</v>
      </c>
      <c r="G13583">
        <v>52440</v>
      </c>
      <c r="H13583">
        <v>56040</v>
      </c>
      <c r="I13583">
        <v>59640</v>
      </c>
      <c r="J13583">
        <v>63300</v>
      </c>
      <c r="K13583" t="s">
        <v>3114</v>
      </c>
      <c r="L13583">
        <v>467</v>
      </c>
      <c r="M13583">
        <v>60</v>
      </c>
      <c r="N13583" t="s">
        <v>2865</v>
      </c>
    </row>
    <row r="13584" spans="1:14" x14ac:dyDescent="0.2">
      <c r="A13584" t="s">
        <v>19343</v>
      </c>
      <c r="B13584">
        <v>30780</v>
      </c>
      <c r="C13584">
        <v>35160</v>
      </c>
      <c r="D13584">
        <v>39540</v>
      </c>
      <c r="E13584">
        <v>43920</v>
      </c>
      <c r="F13584">
        <v>47460</v>
      </c>
      <c r="G13584">
        <v>51000</v>
      </c>
      <c r="H13584">
        <v>54480</v>
      </c>
      <c r="I13584">
        <v>58020</v>
      </c>
      <c r="J13584">
        <v>61500</v>
      </c>
      <c r="K13584" t="s">
        <v>3114</v>
      </c>
      <c r="L13584">
        <v>469</v>
      </c>
      <c r="M13584">
        <v>60</v>
      </c>
      <c r="N13584" t="s">
        <v>2866</v>
      </c>
    </row>
    <row r="13585" spans="1:14" x14ac:dyDescent="0.2">
      <c r="A13585" t="s">
        <v>19344</v>
      </c>
      <c r="B13585">
        <v>30780</v>
      </c>
      <c r="C13585">
        <v>35160</v>
      </c>
      <c r="D13585">
        <v>39540</v>
      </c>
      <c r="E13585">
        <v>43920</v>
      </c>
      <c r="F13585">
        <v>47460</v>
      </c>
      <c r="G13585">
        <v>51000</v>
      </c>
      <c r="H13585">
        <v>54480</v>
      </c>
      <c r="I13585">
        <v>58020</v>
      </c>
      <c r="J13585">
        <v>61500</v>
      </c>
      <c r="K13585" t="s">
        <v>3114</v>
      </c>
      <c r="L13585">
        <v>471</v>
      </c>
      <c r="M13585">
        <v>60</v>
      </c>
      <c r="N13585" t="s">
        <v>3361</v>
      </c>
    </row>
    <row r="13586" spans="1:14" x14ac:dyDescent="0.2">
      <c r="A13586" t="s">
        <v>19345</v>
      </c>
      <c r="B13586">
        <v>39180</v>
      </c>
      <c r="C13586">
        <v>44760</v>
      </c>
      <c r="D13586">
        <v>50340</v>
      </c>
      <c r="E13586">
        <v>55920</v>
      </c>
      <c r="F13586">
        <v>60420</v>
      </c>
      <c r="G13586">
        <v>64920</v>
      </c>
      <c r="H13586">
        <v>69360</v>
      </c>
      <c r="I13586">
        <v>73860</v>
      </c>
      <c r="J13586">
        <v>78300</v>
      </c>
      <c r="K13586" t="s">
        <v>3114</v>
      </c>
      <c r="L13586">
        <v>473</v>
      </c>
      <c r="M13586">
        <v>60</v>
      </c>
      <c r="N13586" t="s">
        <v>2867</v>
      </c>
    </row>
    <row r="13587" spans="1:14" x14ac:dyDescent="0.2">
      <c r="A13587" t="s">
        <v>19346</v>
      </c>
      <c r="B13587">
        <v>33240</v>
      </c>
      <c r="C13587">
        <v>37980</v>
      </c>
      <c r="D13587">
        <v>42720</v>
      </c>
      <c r="E13587">
        <v>47460</v>
      </c>
      <c r="F13587">
        <v>51300</v>
      </c>
      <c r="G13587">
        <v>55080</v>
      </c>
      <c r="H13587">
        <v>58860</v>
      </c>
      <c r="I13587">
        <v>62700</v>
      </c>
      <c r="J13587">
        <v>66480</v>
      </c>
      <c r="K13587" t="s">
        <v>3114</v>
      </c>
      <c r="L13587">
        <v>475</v>
      </c>
      <c r="M13587">
        <v>60</v>
      </c>
      <c r="N13587" t="s">
        <v>3914</v>
      </c>
    </row>
    <row r="13588" spans="1:14" x14ac:dyDescent="0.2">
      <c r="A13588" t="s">
        <v>19347</v>
      </c>
      <c r="B13588">
        <v>34860</v>
      </c>
      <c r="C13588">
        <v>39840</v>
      </c>
      <c r="D13588">
        <v>44820</v>
      </c>
      <c r="E13588">
        <v>49800</v>
      </c>
      <c r="F13588">
        <v>53820</v>
      </c>
      <c r="G13588">
        <v>57780</v>
      </c>
      <c r="H13588">
        <v>61800</v>
      </c>
      <c r="I13588">
        <v>65760</v>
      </c>
      <c r="J13588">
        <v>69720</v>
      </c>
      <c r="K13588" t="s">
        <v>3114</v>
      </c>
      <c r="L13588">
        <v>477</v>
      </c>
      <c r="M13588">
        <v>60</v>
      </c>
      <c r="N13588" t="s">
        <v>3362</v>
      </c>
    </row>
    <row r="13589" spans="1:14" x14ac:dyDescent="0.2">
      <c r="A13589" t="s">
        <v>19348</v>
      </c>
      <c r="B13589">
        <v>30300</v>
      </c>
      <c r="C13589">
        <v>34620</v>
      </c>
      <c r="D13589">
        <v>38940</v>
      </c>
      <c r="E13589">
        <v>43260</v>
      </c>
      <c r="F13589">
        <v>46740</v>
      </c>
      <c r="G13589">
        <v>50220</v>
      </c>
      <c r="H13589">
        <v>53700</v>
      </c>
      <c r="I13589">
        <v>57120</v>
      </c>
      <c r="J13589">
        <v>60600</v>
      </c>
      <c r="K13589" t="s">
        <v>3114</v>
      </c>
      <c r="L13589">
        <v>479</v>
      </c>
      <c r="M13589">
        <v>60</v>
      </c>
      <c r="N13589" t="s">
        <v>2868</v>
      </c>
    </row>
    <row r="13590" spans="1:14" x14ac:dyDescent="0.2">
      <c r="A13590" t="s">
        <v>19349</v>
      </c>
      <c r="B13590">
        <v>30600</v>
      </c>
      <c r="C13590">
        <v>34980</v>
      </c>
      <c r="D13590">
        <v>39360</v>
      </c>
      <c r="E13590">
        <v>43680</v>
      </c>
      <c r="F13590">
        <v>47220</v>
      </c>
      <c r="G13590">
        <v>50700</v>
      </c>
      <c r="H13590">
        <v>54180</v>
      </c>
      <c r="I13590">
        <v>57660</v>
      </c>
      <c r="J13590">
        <v>61200</v>
      </c>
      <c r="K13590" t="s">
        <v>3114</v>
      </c>
      <c r="L13590">
        <v>481</v>
      </c>
      <c r="M13590">
        <v>60</v>
      </c>
      <c r="N13590" t="s">
        <v>2869</v>
      </c>
    </row>
    <row r="13591" spans="1:14" x14ac:dyDescent="0.2">
      <c r="A13591" t="s">
        <v>19350</v>
      </c>
      <c r="B13591">
        <v>30300</v>
      </c>
      <c r="C13591">
        <v>34620</v>
      </c>
      <c r="D13591">
        <v>38940</v>
      </c>
      <c r="E13591">
        <v>43260</v>
      </c>
      <c r="F13591">
        <v>46740</v>
      </c>
      <c r="G13591">
        <v>50220</v>
      </c>
      <c r="H13591">
        <v>53700</v>
      </c>
      <c r="I13591">
        <v>57120</v>
      </c>
      <c r="J13591">
        <v>60600</v>
      </c>
      <c r="K13591" t="s">
        <v>3114</v>
      </c>
      <c r="L13591">
        <v>483</v>
      </c>
      <c r="M13591">
        <v>60</v>
      </c>
      <c r="N13591" t="s">
        <v>3618</v>
      </c>
    </row>
    <row r="13592" spans="1:14" x14ac:dyDescent="0.2">
      <c r="A13592" t="s">
        <v>19351</v>
      </c>
      <c r="B13592">
        <v>33660</v>
      </c>
      <c r="C13592">
        <v>38460</v>
      </c>
      <c r="D13592">
        <v>43260</v>
      </c>
      <c r="E13592">
        <v>48060</v>
      </c>
      <c r="F13592">
        <v>51960</v>
      </c>
      <c r="G13592">
        <v>55800</v>
      </c>
      <c r="H13592">
        <v>59640</v>
      </c>
      <c r="I13592">
        <v>63480</v>
      </c>
      <c r="J13592">
        <v>67320</v>
      </c>
      <c r="K13592" t="s">
        <v>3114</v>
      </c>
      <c r="L13592">
        <v>485</v>
      </c>
      <c r="M13592">
        <v>60</v>
      </c>
      <c r="N13592" t="s">
        <v>3255</v>
      </c>
    </row>
    <row r="13593" spans="1:14" x14ac:dyDescent="0.2">
      <c r="A13593" t="s">
        <v>19352</v>
      </c>
      <c r="B13593">
        <v>30300</v>
      </c>
      <c r="C13593">
        <v>34620</v>
      </c>
      <c r="D13593">
        <v>38940</v>
      </c>
      <c r="E13593">
        <v>43260</v>
      </c>
      <c r="F13593">
        <v>46740</v>
      </c>
      <c r="G13593">
        <v>50220</v>
      </c>
      <c r="H13593">
        <v>53700</v>
      </c>
      <c r="I13593">
        <v>57120</v>
      </c>
      <c r="J13593">
        <v>60600</v>
      </c>
      <c r="K13593" t="s">
        <v>3114</v>
      </c>
      <c r="L13593">
        <v>487</v>
      </c>
      <c r="M13593">
        <v>60</v>
      </c>
      <c r="N13593" t="s">
        <v>2870</v>
      </c>
    </row>
    <row r="13594" spans="1:14" x14ac:dyDescent="0.2">
      <c r="A13594" t="s">
        <v>19353</v>
      </c>
      <c r="B13594">
        <v>30300</v>
      </c>
      <c r="C13594">
        <v>34620</v>
      </c>
      <c r="D13594">
        <v>38940</v>
      </c>
      <c r="E13594">
        <v>43260</v>
      </c>
      <c r="F13594">
        <v>46740</v>
      </c>
      <c r="G13594">
        <v>50220</v>
      </c>
      <c r="H13594">
        <v>53700</v>
      </c>
      <c r="I13594">
        <v>57120</v>
      </c>
      <c r="J13594">
        <v>60600</v>
      </c>
      <c r="K13594" t="s">
        <v>3114</v>
      </c>
      <c r="L13594">
        <v>489</v>
      </c>
      <c r="M13594">
        <v>60</v>
      </c>
      <c r="N13594" t="s">
        <v>2871</v>
      </c>
    </row>
    <row r="13595" spans="1:14" x14ac:dyDescent="0.2">
      <c r="A13595" t="s">
        <v>19354</v>
      </c>
      <c r="B13595">
        <v>49080</v>
      </c>
      <c r="C13595">
        <v>56100</v>
      </c>
      <c r="D13595">
        <v>63120</v>
      </c>
      <c r="E13595">
        <v>70080</v>
      </c>
      <c r="F13595">
        <v>75720</v>
      </c>
      <c r="G13595">
        <v>81300</v>
      </c>
      <c r="H13595">
        <v>86940</v>
      </c>
      <c r="I13595">
        <v>92520</v>
      </c>
      <c r="J13595">
        <v>98160</v>
      </c>
      <c r="K13595" t="s">
        <v>3114</v>
      </c>
      <c r="L13595">
        <v>491</v>
      </c>
      <c r="M13595">
        <v>60</v>
      </c>
      <c r="N13595" t="s">
        <v>4141</v>
      </c>
    </row>
    <row r="13596" spans="1:14" x14ac:dyDescent="0.2">
      <c r="A13596" t="s">
        <v>19355</v>
      </c>
      <c r="B13596">
        <v>36900</v>
      </c>
      <c r="C13596">
        <v>42180</v>
      </c>
      <c r="D13596">
        <v>47460</v>
      </c>
      <c r="E13596">
        <v>52680</v>
      </c>
      <c r="F13596">
        <v>56940</v>
      </c>
      <c r="G13596">
        <v>61140</v>
      </c>
      <c r="H13596">
        <v>65340</v>
      </c>
      <c r="I13596">
        <v>69540</v>
      </c>
      <c r="J13596">
        <v>73800</v>
      </c>
      <c r="K13596" t="s">
        <v>3114</v>
      </c>
      <c r="L13596">
        <v>493</v>
      </c>
      <c r="M13596">
        <v>60</v>
      </c>
      <c r="N13596" t="s">
        <v>3256</v>
      </c>
    </row>
    <row r="13597" spans="1:14" x14ac:dyDescent="0.2">
      <c r="A13597" t="s">
        <v>19356</v>
      </c>
      <c r="B13597">
        <v>31140</v>
      </c>
      <c r="C13597">
        <v>35580</v>
      </c>
      <c r="D13597">
        <v>40020</v>
      </c>
      <c r="E13597">
        <v>44460</v>
      </c>
      <c r="F13597">
        <v>48060</v>
      </c>
      <c r="G13597">
        <v>51600</v>
      </c>
      <c r="H13597">
        <v>55140</v>
      </c>
      <c r="I13597">
        <v>58740</v>
      </c>
      <c r="J13597">
        <v>62280</v>
      </c>
      <c r="K13597" t="s">
        <v>3114</v>
      </c>
      <c r="L13597">
        <v>495</v>
      </c>
      <c r="M13597">
        <v>60</v>
      </c>
      <c r="N13597" t="s">
        <v>2872</v>
      </c>
    </row>
    <row r="13598" spans="1:14" x14ac:dyDescent="0.2">
      <c r="A13598" t="s">
        <v>19357</v>
      </c>
      <c r="B13598">
        <v>36960</v>
      </c>
      <c r="C13598">
        <v>42240</v>
      </c>
      <c r="D13598">
        <v>47520</v>
      </c>
      <c r="E13598">
        <v>52800</v>
      </c>
      <c r="F13598">
        <v>57060</v>
      </c>
      <c r="G13598">
        <v>61260</v>
      </c>
      <c r="H13598">
        <v>65520</v>
      </c>
      <c r="I13598">
        <v>69720</v>
      </c>
      <c r="J13598">
        <v>73920</v>
      </c>
      <c r="K13598" t="s">
        <v>3114</v>
      </c>
      <c r="L13598">
        <v>497</v>
      </c>
      <c r="M13598">
        <v>60</v>
      </c>
      <c r="N13598" t="s">
        <v>2873</v>
      </c>
    </row>
    <row r="13599" spans="1:14" x14ac:dyDescent="0.2">
      <c r="A13599" t="s">
        <v>19358</v>
      </c>
      <c r="B13599">
        <v>30600</v>
      </c>
      <c r="C13599">
        <v>34980</v>
      </c>
      <c r="D13599">
        <v>39360</v>
      </c>
      <c r="E13599">
        <v>43680</v>
      </c>
      <c r="F13599">
        <v>47220</v>
      </c>
      <c r="G13599">
        <v>50700</v>
      </c>
      <c r="H13599">
        <v>54180</v>
      </c>
      <c r="I13599">
        <v>57660</v>
      </c>
      <c r="J13599">
        <v>61200</v>
      </c>
      <c r="K13599" t="s">
        <v>3114</v>
      </c>
      <c r="L13599">
        <v>499</v>
      </c>
      <c r="M13599">
        <v>60</v>
      </c>
      <c r="N13599" t="s">
        <v>3071</v>
      </c>
    </row>
    <row r="13600" spans="1:14" x14ac:dyDescent="0.2">
      <c r="A13600" t="s">
        <v>19359</v>
      </c>
      <c r="B13600">
        <v>36420</v>
      </c>
      <c r="C13600">
        <v>41580</v>
      </c>
      <c r="D13600">
        <v>46800</v>
      </c>
      <c r="E13600">
        <v>51960</v>
      </c>
      <c r="F13600">
        <v>56160</v>
      </c>
      <c r="G13600">
        <v>60300</v>
      </c>
      <c r="H13600">
        <v>64440</v>
      </c>
      <c r="I13600">
        <v>68640</v>
      </c>
      <c r="J13600">
        <v>72780</v>
      </c>
      <c r="K13600" t="s">
        <v>3114</v>
      </c>
      <c r="L13600">
        <v>501</v>
      </c>
      <c r="M13600">
        <v>60</v>
      </c>
      <c r="N13600" t="s">
        <v>2874</v>
      </c>
    </row>
    <row r="13601" spans="1:14" x14ac:dyDescent="0.2">
      <c r="A13601" t="s">
        <v>19360</v>
      </c>
      <c r="B13601">
        <v>30900</v>
      </c>
      <c r="C13601">
        <v>35280</v>
      </c>
      <c r="D13601">
        <v>39720</v>
      </c>
      <c r="E13601">
        <v>44100</v>
      </c>
      <c r="F13601">
        <v>47640</v>
      </c>
      <c r="G13601">
        <v>51180</v>
      </c>
      <c r="H13601">
        <v>54720</v>
      </c>
      <c r="I13601">
        <v>58260</v>
      </c>
      <c r="J13601">
        <v>61740</v>
      </c>
      <c r="K13601" t="s">
        <v>3114</v>
      </c>
      <c r="L13601">
        <v>503</v>
      </c>
      <c r="M13601">
        <v>60</v>
      </c>
      <c r="N13601" t="s">
        <v>2875</v>
      </c>
    </row>
    <row r="13602" spans="1:14" x14ac:dyDescent="0.2">
      <c r="A13602" t="s">
        <v>19361</v>
      </c>
      <c r="B13602">
        <v>30300</v>
      </c>
      <c r="C13602">
        <v>34620</v>
      </c>
      <c r="D13602">
        <v>38940</v>
      </c>
      <c r="E13602">
        <v>43260</v>
      </c>
      <c r="F13602">
        <v>46740</v>
      </c>
      <c r="G13602">
        <v>50220</v>
      </c>
      <c r="H13602">
        <v>53700</v>
      </c>
      <c r="I13602">
        <v>57120</v>
      </c>
      <c r="J13602">
        <v>60600</v>
      </c>
      <c r="K13602" t="s">
        <v>3114</v>
      </c>
      <c r="L13602">
        <v>505</v>
      </c>
      <c r="M13602">
        <v>60</v>
      </c>
      <c r="N13602" t="s">
        <v>2876</v>
      </c>
    </row>
    <row r="13603" spans="1:14" x14ac:dyDescent="0.2">
      <c r="A13603" t="s">
        <v>19362</v>
      </c>
      <c r="B13603">
        <v>30300</v>
      </c>
      <c r="C13603">
        <v>34620</v>
      </c>
      <c r="D13603">
        <v>38940</v>
      </c>
      <c r="E13603">
        <v>43260</v>
      </c>
      <c r="F13603">
        <v>46740</v>
      </c>
      <c r="G13603">
        <v>50220</v>
      </c>
      <c r="H13603">
        <v>53700</v>
      </c>
      <c r="I13603">
        <v>57120</v>
      </c>
      <c r="J13603">
        <v>60600</v>
      </c>
      <c r="K13603" t="s">
        <v>3114</v>
      </c>
      <c r="L13603">
        <v>507</v>
      </c>
      <c r="M13603">
        <v>60</v>
      </c>
      <c r="N13603" t="s">
        <v>2877</v>
      </c>
    </row>
    <row r="13604" spans="1:14" x14ac:dyDescent="0.2">
      <c r="A13604" t="s">
        <v>19363</v>
      </c>
      <c r="B13604">
        <v>36900</v>
      </c>
      <c r="C13604">
        <v>42180</v>
      </c>
      <c r="D13604">
        <v>47460</v>
      </c>
      <c r="E13604">
        <v>52680</v>
      </c>
      <c r="F13604">
        <v>56940</v>
      </c>
      <c r="G13604">
        <v>61140</v>
      </c>
      <c r="H13604">
        <v>65340</v>
      </c>
      <c r="I13604">
        <v>69540</v>
      </c>
      <c r="J13604">
        <v>73800</v>
      </c>
      <c r="K13604" t="s">
        <v>3115</v>
      </c>
      <c r="L13604">
        <v>1</v>
      </c>
      <c r="M13604">
        <v>60</v>
      </c>
      <c r="N13604" t="s">
        <v>2537</v>
      </c>
    </row>
    <row r="13605" spans="1:14" x14ac:dyDescent="0.2">
      <c r="A13605" t="s">
        <v>19364</v>
      </c>
      <c r="B13605">
        <v>36900</v>
      </c>
      <c r="C13605">
        <v>42180</v>
      </c>
      <c r="D13605">
        <v>47460</v>
      </c>
      <c r="E13605">
        <v>52680</v>
      </c>
      <c r="F13605">
        <v>56940</v>
      </c>
      <c r="G13605">
        <v>61140</v>
      </c>
      <c r="H13605">
        <v>65340</v>
      </c>
      <c r="I13605">
        <v>69540</v>
      </c>
      <c r="J13605">
        <v>73800</v>
      </c>
      <c r="K13605" t="s">
        <v>3115</v>
      </c>
      <c r="L13605">
        <v>3</v>
      </c>
      <c r="M13605">
        <v>60</v>
      </c>
      <c r="N13605" t="s">
        <v>2878</v>
      </c>
    </row>
    <row r="13606" spans="1:14" x14ac:dyDescent="0.2">
      <c r="A13606" t="s">
        <v>19365</v>
      </c>
      <c r="B13606">
        <v>36720</v>
      </c>
      <c r="C13606">
        <v>42000</v>
      </c>
      <c r="D13606">
        <v>47220</v>
      </c>
      <c r="E13606">
        <v>52440</v>
      </c>
      <c r="F13606">
        <v>56640</v>
      </c>
      <c r="G13606">
        <v>60840</v>
      </c>
      <c r="H13606">
        <v>65040</v>
      </c>
      <c r="I13606">
        <v>69240</v>
      </c>
      <c r="J13606">
        <v>73440</v>
      </c>
      <c r="K13606" t="s">
        <v>3115</v>
      </c>
      <c r="L13606">
        <v>5</v>
      </c>
      <c r="M13606">
        <v>60</v>
      </c>
      <c r="N13606" t="s">
        <v>2879</v>
      </c>
    </row>
    <row r="13607" spans="1:14" x14ac:dyDescent="0.2">
      <c r="A13607" t="s">
        <v>19366</v>
      </c>
      <c r="B13607">
        <v>36720</v>
      </c>
      <c r="C13607">
        <v>42000</v>
      </c>
      <c r="D13607">
        <v>47220</v>
      </c>
      <c r="E13607">
        <v>52440</v>
      </c>
      <c r="F13607">
        <v>56640</v>
      </c>
      <c r="G13607">
        <v>60840</v>
      </c>
      <c r="H13607">
        <v>65040</v>
      </c>
      <c r="I13607">
        <v>69240</v>
      </c>
      <c r="J13607">
        <v>73440</v>
      </c>
      <c r="K13607" t="s">
        <v>3115</v>
      </c>
      <c r="L13607">
        <v>7</v>
      </c>
      <c r="M13607">
        <v>60</v>
      </c>
      <c r="N13607" t="s">
        <v>3654</v>
      </c>
    </row>
    <row r="13608" spans="1:14" x14ac:dyDescent="0.2">
      <c r="A13608" t="s">
        <v>19367</v>
      </c>
      <c r="B13608">
        <v>44940</v>
      </c>
      <c r="C13608">
        <v>51360</v>
      </c>
      <c r="D13608">
        <v>57780</v>
      </c>
      <c r="E13608">
        <v>64140</v>
      </c>
      <c r="F13608">
        <v>69300</v>
      </c>
      <c r="G13608">
        <v>74460</v>
      </c>
      <c r="H13608">
        <v>79560</v>
      </c>
      <c r="I13608">
        <v>84720</v>
      </c>
      <c r="J13608">
        <v>89820</v>
      </c>
      <c r="K13608" t="s">
        <v>3115</v>
      </c>
      <c r="L13608">
        <v>9</v>
      </c>
      <c r="M13608">
        <v>60</v>
      </c>
      <c r="N13608" t="s">
        <v>2880</v>
      </c>
    </row>
    <row r="13609" spans="1:14" x14ac:dyDescent="0.2">
      <c r="A13609" t="s">
        <v>19368</v>
      </c>
      <c r="B13609">
        <v>44700</v>
      </c>
      <c r="C13609">
        <v>51120</v>
      </c>
      <c r="D13609">
        <v>57480</v>
      </c>
      <c r="E13609">
        <v>63840</v>
      </c>
      <c r="F13609">
        <v>69000</v>
      </c>
      <c r="G13609">
        <v>74100</v>
      </c>
      <c r="H13609">
        <v>79200</v>
      </c>
      <c r="I13609">
        <v>84300</v>
      </c>
      <c r="J13609">
        <v>89400</v>
      </c>
      <c r="K13609" t="s">
        <v>3115</v>
      </c>
      <c r="L13609">
        <v>11</v>
      </c>
      <c r="M13609">
        <v>60</v>
      </c>
      <c r="N13609" t="s">
        <v>3763</v>
      </c>
    </row>
    <row r="13610" spans="1:14" x14ac:dyDescent="0.2">
      <c r="A13610" t="s">
        <v>19369</v>
      </c>
      <c r="B13610">
        <v>36720</v>
      </c>
      <c r="C13610">
        <v>42000</v>
      </c>
      <c r="D13610">
        <v>47220</v>
      </c>
      <c r="E13610">
        <v>52440</v>
      </c>
      <c r="F13610">
        <v>56640</v>
      </c>
      <c r="G13610">
        <v>60840</v>
      </c>
      <c r="H13610">
        <v>65040</v>
      </c>
      <c r="I13610">
        <v>69240</v>
      </c>
      <c r="J13610">
        <v>73440</v>
      </c>
      <c r="K13610" t="s">
        <v>3115</v>
      </c>
      <c r="L13610">
        <v>13</v>
      </c>
      <c r="M13610">
        <v>60</v>
      </c>
      <c r="N13610" t="s">
        <v>2881</v>
      </c>
    </row>
    <row r="13611" spans="1:14" x14ac:dyDescent="0.2">
      <c r="A13611" t="s">
        <v>19370</v>
      </c>
      <c r="B13611">
        <v>36720</v>
      </c>
      <c r="C13611">
        <v>42000</v>
      </c>
      <c r="D13611">
        <v>47220</v>
      </c>
      <c r="E13611">
        <v>52440</v>
      </c>
      <c r="F13611">
        <v>56640</v>
      </c>
      <c r="G13611">
        <v>60840</v>
      </c>
      <c r="H13611">
        <v>65040</v>
      </c>
      <c r="I13611">
        <v>69240</v>
      </c>
      <c r="J13611">
        <v>73440</v>
      </c>
      <c r="K13611" t="s">
        <v>3115</v>
      </c>
      <c r="L13611">
        <v>15</v>
      </c>
      <c r="M13611">
        <v>60</v>
      </c>
      <c r="N13611" t="s">
        <v>2882</v>
      </c>
    </row>
    <row r="13612" spans="1:14" x14ac:dyDescent="0.2">
      <c r="A13612" t="s">
        <v>19371</v>
      </c>
      <c r="B13612">
        <v>36720</v>
      </c>
      <c r="C13612">
        <v>42000</v>
      </c>
      <c r="D13612">
        <v>47220</v>
      </c>
      <c r="E13612">
        <v>52440</v>
      </c>
      <c r="F13612">
        <v>56640</v>
      </c>
      <c r="G13612">
        <v>60840</v>
      </c>
      <c r="H13612">
        <v>65040</v>
      </c>
      <c r="I13612">
        <v>69240</v>
      </c>
      <c r="J13612">
        <v>73440</v>
      </c>
      <c r="K13612" t="s">
        <v>3115</v>
      </c>
      <c r="L13612">
        <v>17</v>
      </c>
      <c r="M13612">
        <v>60</v>
      </c>
      <c r="N13612" t="s">
        <v>2725</v>
      </c>
    </row>
    <row r="13613" spans="1:14" x14ac:dyDescent="0.2">
      <c r="A13613" t="s">
        <v>19372</v>
      </c>
      <c r="B13613">
        <v>36720</v>
      </c>
      <c r="C13613">
        <v>42000</v>
      </c>
      <c r="D13613">
        <v>47220</v>
      </c>
      <c r="E13613">
        <v>52440</v>
      </c>
      <c r="F13613">
        <v>56640</v>
      </c>
      <c r="G13613">
        <v>60840</v>
      </c>
      <c r="H13613">
        <v>65040</v>
      </c>
      <c r="I13613">
        <v>69240</v>
      </c>
      <c r="J13613">
        <v>73440</v>
      </c>
      <c r="K13613" t="s">
        <v>3115</v>
      </c>
      <c r="L13613">
        <v>19</v>
      </c>
      <c r="M13613">
        <v>60</v>
      </c>
      <c r="N13613" t="s">
        <v>2727</v>
      </c>
    </row>
    <row r="13614" spans="1:14" x14ac:dyDescent="0.2">
      <c r="A13614" t="s">
        <v>19373</v>
      </c>
      <c r="B13614">
        <v>36720</v>
      </c>
      <c r="C13614">
        <v>42000</v>
      </c>
      <c r="D13614">
        <v>47220</v>
      </c>
      <c r="E13614">
        <v>52440</v>
      </c>
      <c r="F13614">
        <v>56640</v>
      </c>
      <c r="G13614">
        <v>60840</v>
      </c>
      <c r="H13614">
        <v>65040</v>
      </c>
      <c r="I13614">
        <v>69240</v>
      </c>
      <c r="J13614">
        <v>73440</v>
      </c>
      <c r="K13614" t="s">
        <v>3115</v>
      </c>
      <c r="L13614">
        <v>21</v>
      </c>
      <c r="M13614">
        <v>60</v>
      </c>
      <c r="N13614" t="s">
        <v>2394</v>
      </c>
    </row>
    <row r="13615" spans="1:14" x14ac:dyDescent="0.2">
      <c r="A13615" t="s">
        <v>19374</v>
      </c>
      <c r="B13615">
        <v>41640</v>
      </c>
      <c r="C13615">
        <v>47580</v>
      </c>
      <c r="D13615">
        <v>53520</v>
      </c>
      <c r="E13615">
        <v>59460</v>
      </c>
      <c r="F13615">
        <v>64260</v>
      </c>
      <c r="G13615">
        <v>69000</v>
      </c>
      <c r="H13615">
        <v>73740</v>
      </c>
      <c r="I13615">
        <v>78540</v>
      </c>
      <c r="J13615">
        <v>83280</v>
      </c>
      <c r="K13615" t="s">
        <v>3115</v>
      </c>
      <c r="L13615">
        <v>23</v>
      </c>
      <c r="M13615">
        <v>60</v>
      </c>
      <c r="N13615" t="s">
        <v>2883</v>
      </c>
    </row>
    <row r="13616" spans="1:14" x14ac:dyDescent="0.2">
      <c r="A13616" t="s">
        <v>19375</v>
      </c>
      <c r="B13616">
        <v>36720</v>
      </c>
      <c r="C13616">
        <v>42000</v>
      </c>
      <c r="D13616">
        <v>47220</v>
      </c>
      <c r="E13616">
        <v>52440</v>
      </c>
      <c r="F13616">
        <v>56640</v>
      </c>
      <c r="G13616">
        <v>60840</v>
      </c>
      <c r="H13616">
        <v>65040</v>
      </c>
      <c r="I13616">
        <v>69240</v>
      </c>
      <c r="J13616">
        <v>73440</v>
      </c>
      <c r="K13616" t="s">
        <v>3115</v>
      </c>
      <c r="L13616">
        <v>25</v>
      </c>
      <c r="M13616">
        <v>60</v>
      </c>
      <c r="N13616" t="s">
        <v>4112</v>
      </c>
    </row>
    <row r="13617" spans="1:14" x14ac:dyDescent="0.2">
      <c r="A13617" t="s">
        <v>19376</v>
      </c>
      <c r="B13617">
        <v>36720</v>
      </c>
      <c r="C13617">
        <v>42000</v>
      </c>
      <c r="D13617">
        <v>47220</v>
      </c>
      <c r="E13617">
        <v>52440</v>
      </c>
      <c r="F13617">
        <v>56640</v>
      </c>
      <c r="G13617">
        <v>60840</v>
      </c>
      <c r="H13617">
        <v>65040</v>
      </c>
      <c r="I13617">
        <v>69240</v>
      </c>
      <c r="J13617">
        <v>73440</v>
      </c>
      <c r="K13617" t="s">
        <v>3115</v>
      </c>
      <c r="L13617">
        <v>27</v>
      </c>
      <c r="M13617">
        <v>60</v>
      </c>
      <c r="N13617" t="s">
        <v>2884</v>
      </c>
    </row>
    <row r="13618" spans="1:14" x14ac:dyDescent="0.2">
      <c r="A13618" t="s">
        <v>19377</v>
      </c>
      <c r="B13618">
        <v>44700</v>
      </c>
      <c r="C13618">
        <v>51120</v>
      </c>
      <c r="D13618">
        <v>57480</v>
      </c>
      <c r="E13618">
        <v>63840</v>
      </c>
      <c r="F13618">
        <v>69000</v>
      </c>
      <c r="G13618">
        <v>74100</v>
      </c>
      <c r="H13618">
        <v>79200</v>
      </c>
      <c r="I13618">
        <v>84300</v>
      </c>
      <c r="J13618">
        <v>89400</v>
      </c>
      <c r="K13618" t="s">
        <v>3115</v>
      </c>
      <c r="L13618">
        <v>29</v>
      </c>
      <c r="M13618">
        <v>60</v>
      </c>
      <c r="N13618" t="s">
        <v>3349</v>
      </c>
    </row>
    <row r="13619" spans="1:14" x14ac:dyDescent="0.2">
      <c r="A13619" t="s">
        <v>19378</v>
      </c>
      <c r="B13619">
        <v>36720</v>
      </c>
      <c r="C13619">
        <v>42000</v>
      </c>
      <c r="D13619">
        <v>47220</v>
      </c>
      <c r="E13619">
        <v>52440</v>
      </c>
      <c r="F13619">
        <v>56640</v>
      </c>
      <c r="G13619">
        <v>60840</v>
      </c>
      <c r="H13619">
        <v>65040</v>
      </c>
      <c r="I13619">
        <v>69240</v>
      </c>
      <c r="J13619">
        <v>73440</v>
      </c>
      <c r="K13619" t="s">
        <v>3115</v>
      </c>
      <c r="L13619">
        <v>31</v>
      </c>
      <c r="M13619">
        <v>60</v>
      </c>
      <c r="N13619" t="s">
        <v>2885</v>
      </c>
    </row>
    <row r="13620" spans="1:14" x14ac:dyDescent="0.2">
      <c r="A13620" t="s">
        <v>19379</v>
      </c>
      <c r="B13620">
        <v>36720</v>
      </c>
      <c r="C13620">
        <v>42000</v>
      </c>
      <c r="D13620">
        <v>47220</v>
      </c>
      <c r="E13620">
        <v>52440</v>
      </c>
      <c r="F13620">
        <v>56640</v>
      </c>
      <c r="G13620">
        <v>60840</v>
      </c>
      <c r="H13620">
        <v>65040</v>
      </c>
      <c r="I13620">
        <v>69240</v>
      </c>
      <c r="J13620">
        <v>73440</v>
      </c>
      <c r="K13620" t="s">
        <v>3115</v>
      </c>
      <c r="L13620">
        <v>33</v>
      </c>
      <c r="M13620">
        <v>60</v>
      </c>
      <c r="N13620" t="s">
        <v>4213</v>
      </c>
    </row>
    <row r="13621" spans="1:14" x14ac:dyDescent="0.2">
      <c r="A13621" t="s">
        <v>19380</v>
      </c>
      <c r="B13621">
        <v>44520</v>
      </c>
      <c r="C13621">
        <v>50880</v>
      </c>
      <c r="D13621">
        <v>57240</v>
      </c>
      <c r="E13621">
        <v>63600</v>
      </c>
      <c r="F13621">
        <v>68700</v>
      </c>
      <c r="G13621">
        <v>73800</v>
      </c>
      <c r="H13621">
        <v>78900</v>
      </c>
      <c r="I13621">
        <v>84000</v>
      </c>
      <c r="J13621">
        <v>89040</v>
      </c>
      <c r="K13621" t="s">
        <v>3115</v>
      </c>
      <c r="L13621">
        <v>35</v>
      </c>
      <c r="M13621">
        <v>60</v>
      </c>
      <c r="N13621" t="s">
        <v>4214</v>
      </c>
    </row>
    <row r="13622" spans="1:14" x14ac:dyDescent="0.2">
      <c r="A13622" t="s">
        <v>19381</v>
      </c>
      <c r="B13622">
        <v>36720</v>
      </c>
      <c r="C13622">
        <v>42000</v>
      </c>
      <c r="D13622">
        <v>47220</v>
      </c>
      <c r="E13622">
        <v>52440</v>
      </c>
      <c r="F13622">
        <v>56640</v>
      </c>
      <c r="G13622">
        <v>60840</v>
      </c>
      <c r="H13622">
        <v>65040</v>
      </c>
      <c r="I13622">
        <v>69240</v>
      </c>
      <c r="J13622">
        <v>73440</v>
      </c>
      <c r="K13622" t="s">
        <v>3115</v>
      </c>
      <c r="L13622">
        <v>37</v>
      </c>
      <c r="M13622">
        <v>60</v>
      </c>
      <c r="N13622" t="s">
        <v>2751</v>
      </c>
    </row>
    <row r="13623" spans="1:14" x14ac:dyDescent="0.2">
      <c r="A13623" t="s">
        <v>19382</v>
      </c>
      <c r="B13623">
        <v>36720</v>
      </c>
      <c r="C13623">
        <v>42000</v>
      </c>
      <c r="D13623">
        <v>47220</v>
      </c>
      <c r="E13623">
        <v>52440</v>
      </c>
      <c r="F13623">
        <v>56640</v>
      </c>
      <c r="G13623">
        <v>60840</v>
      </c>
      <c r="H13623">
        <v>65040</v>
      </c>
      <c r="I13623">
        <v>69240</v>
      </c>
      <c r="J13623">
        <v>73440</v>
      </c>
      <c r="K13623" t="s">
        <v>3115</v>
      </c>
      <c r="L13623">
        <v>39</v>
      </c>
      <c r="M13623">
        <v>60</v>
      </c>
      <c r="N13623" t="s">
        <v>4215</v>
      </c>
    </row>
    <row r="13624" spans="1:14" x14ac:dyDescent="0.2">
      <c r="A13624" t="s">
        <v>19383</v>
      </c>
      <c r="B13624">
        <v>36720</v>
      </c>
      <c r="C13624">
        <v>42000</v>
      </c>
      <c r="D13624">
        <v>47220</v>
      </c>
      <c r="E13624">
        <v>52440</v>
      </c>
      <c r="F13624">
        <v>56640</v>
      </c>
      <c r="G13624">
        <v>60840</v>
      </c>
      <c r="H13624">
        <v>65040</v>
      </c>
      <c r="I13624">
        <v>69240</v>
      </c>
      <c r="J13624">
        <v>73440</v>
      </c>
      <c r="K13624" t="s">
        <v>3115</v>
      </c>
      <c r="L13624">
        <v>41</v>
      </c>
      <c r="M13624">
        <v>60</v>
      </c>
      <c r="N13624" t="s">
        <v>3414</v>
      </c>
    </row>
    <row r="13625" spans="1:14" x14ac:dyDescent="0.2">
      <c r="A13625" t="s">
        <v>19384</v>
      </c>
      <c r="B13625">
        <v>59520</v>
      </c>
      <c r="C13625">
        <v>67980</v>
      </c>
      <c r="D13625">
        <v>76500</v>
      </c>
      <c r="E13625">
        <v>84960</v>
      </c>
      <c r="F13625">
        <v>91800</v>
      </c>
      <c r="G13625">
        <v>98580</v>
      </c>
      <c r="H13625">
        <v>105360</v>
      </c>
      <c r="I13625">
        <v>112200</v>
      </c>
      <c r="J13625">
        <v>118980</v>
      </c>
      <c r="K13625" t="s">
        <v>3115</v>
      </c>
      <c r="L13625">
        <v>43</v>
      </c>
      <c r="M13625">
        <v>60</v>
      </c>
      <c r="N13625" t="s">
        <v>2754</v>
      </c>
    </row>
    <row r="13626" spans="1:14" x14ac:dyDescent="0.2">
      <c r="A13626" t="s">
        <v>19385</v>
      </c>
      <c r="B13626">
        <v>41280</v>
      </c>
      <c r="C13626">
        <v>47160</v>
      </c>
      <c r="D13626">
        <v>53040</v>
      </c>
      <c r="E13626">
        <v>58920</v>
      </c>
      <c r="F13626">
        <v>63660</v>
      </c>
      <c r="G13626">
        <v>68400</v>
      </c>
      <c r="H13626">
        <v>73080</v>
      </c>
      <c r="I13626">
        <v>77820</v>
      </c>
      <c r="J13626">
        <v>82500</v>
      </c>
      <c r="K13626" t="s">
        <v>3115</v>
      </c>
      <c r="L13626">
        <v>45</v>
      </c>
      <c r="M13626">
        <v>60</v>
      </c>
      <c r="N13626" t="s">
        <v>4216</v>
      </c>
    </row>
    <row r="13627" spans="1:14" x14ac:dyDescent="0.2">
      <c r="A13627" t="s">
        <v>19386</v>
      </c>
      <c r="B13627">
        <v>36720</v>
      </c>
      <c r="C13627">
        <v>42000</v>
      </c>
      <c r="D13627">
        <v>47220</v>
      </c>
      <c r="E13627">
        <v>52440</v>
      </c>
      <c r="F13627">
        <v>56640</v>
      </c>
      <c r="G13627">
        <v>60840</v>
      </c>
      <c r="H13627">
        <v>65040</v>
      </c>
      <c r="I13627">
        <v>69240</v>
      </c>
      <c r="J13627">
        <v>73440</v>
      </c>
      <c r="K13627" t="s">
        <v>3115</v>
      </c>
      <c r="L13627">
        <v>47</v>
      </c>
      <c r="M13627">
        <v>60</v>
      </c>
      <c r="N13627" t="s">
        <v>4217</v>
      </c>
    </row>
    <row r="13628" spans="1:14" x14ac:dyDescent="0.2">
      <c r="A13628" t="s">
        <v>19387</v>
      </c>
      <c r="B13628">
        <v>41640</v>
      </c>
      <c r="C13628">
        <v>47580</v>
      </c>
      <c r="D13628">
        <v>53520</v>
      </c>
      <c r="E13628">
        <v>59460</v>
      </c>
      <c r="F13628">
        <v>64260</v>
      </c>
      <c r="G13628">
        <v>69000</v>
      </c>
      <c r="H13628">
        <v>73740</v>
      </c>
      <c r="I13628">
        <v>78540</v>
      </c>
      <c r="J13628">
        <v>83280</v>
      </c>
      <c r="K13628" t="s">
        <v>3115</v>
      </c>
      <c r="L13628">
        <v>49</v>
      </c>
      <c r="M13628">
        <v>60</v>
      </c>
      <c r="N13628" t="s">
        <v>4218</v>
      </c>
    </row>
    <row r="13629" spans="1:14" x14ac:dyDescent="0.2">
      <c r="A13629" t="s">
        <v>19388</v>
      </c>
      <c r="B13629">
        <v>46200</v>
      </c>
      <c r="C13629">
        <v>52800</v>
      </c>
      <c r="D13629">
        <v>59400</v>
      </c>
      <c r="E13629">
        <v>65940</v>
      </c>
      <c r="F13629">
        <v>71220</v>
      </c>
      <c r="G13629">
        <v>76500</v>
      </c>
      <c r="H13629">
        <v>81780</v>
      </c>
      <c r="I13629">
        <v>87060</v>
      </c>
      <c r="J13629">
        <v>92340</v>
      </c>
      <c r="K13629" t="s">
        <v>3115</v>
      </c>
      <c r="L13629">
        <v>51</v>
      </c>
      <c r="M13629">
        <v>60</v>
      </c>
      <c r="N13629" t="s">
        <v>4219</v>
      </c>
    </row>
    <row r="13630" spans="1:14" x14ac:dyDescent="0.2">
      <c r="A13630" t="s">
        <v>19389</v>
      </c>
      <c r="B13630">
        <v>36900</v>
      </c>
      <c r="C13630">
        <v>42180</v>
      </c>
      <c r="D13630">
        <v>47460</v>
      </c>
      <c r="E13630">
        <v>52680</v>
      </c>
      <c r="F13630">
        <v>56940</v>
      </c>
      <c r="G13630">
        <v>61140</v>
      </c>
      <c r="H13630">
        <v>65340</v>
      </c>
      <c r="I13630">
        <v>69540</v>
      </c>
      <c r="J13630">
        <v>73800</v>
      </c>
      <c r="K13630" t="s">
        <v>3115</v>
      </c>
      <c r="L13630">
        <v>53</v>
      </c>
      <c r="M13630">
        <v>60</v>
      </c>
      <c r="N13630" t="s">
        <v>3362</v>
      </c>
    </row>
    <row r="13631" spans="1:14" x14ac:dyDescent="0.2">
      <c r="A13631" t="s">
        <v>19390</v>
      </c>
      <c r="B13631">
        <v>36720</v>
      </c>
      <c r="C13631">
        <v>42000</v>
      </c>
      <c r="D13631">
        <v>47220</v>
      </c>
      <c r="E13631">
        <v>52440</v>
      </c>
      <c r="F13631">
        <v>56640</v>
      </c>
      <c r="G13631">
        <v>60840</v>
      </c>
      <c r="H13631">
        <v>65040</v>
      </c>
      <c r="I13631">
        <v>69240</v>
      </c>
      <c r="J13631">
        <v>73440</v>
      </c>
      <c r="K13631" t="s">
        <v>3115</v>
      </c>
      <c r="L13631">
        <v>55</v>
      </c>
      <c r="M13631">
        <v>60</v>
      </c>
      <c r="N13631" t="s">
        <v>3616</v>
      </c>
    </row>
    <row r="13632" spans="1:14" x14ac:dyDescent="0.2">
      <c r="A13632" t="s">
        <v>19391</v>
      </c>
      <c r="B13632">
        <v>44700</v>
      </c>
      <c r="C13632">
        <v>51120</v>
      </c>
      <c r="D13632">
        <v>57480</v>
      </c>
      <c r="E13632">
        <v>63840</v>
      </c>
      <c r="F13632">
        <v>69000</v>
      </c>
      <c r="G13632">
        <v>74100</v>
      </c>
      <c r="H13632">
        <v>79200</v>
      </c>
      <c r="I13632">
        <v>84300</v>
      </c>
      <c r="J13632">
        <v>89400</v>
      </c>
      <c r="K13632" t="s">
        <v>3115</v>
      </c>
      <c r="L13632">
        <v>57</v>
      </c>
      <c r="M13632">
        <v>60</v>
      </c>
      <c r="N13632" t="s">
        <v>2886</v>
      </c>
    </row>
    <row r="13633" spans="1:14" x14ac:dyDescent="0.2">
      <c r="A13633" t="s">
        <v>19392</v>
      </c>
      <c r="B13633">
        <v>41640</v>
      </c>
      <c r="C13633">
        <v>47580</v>
      </c>
      <c r="D13633">
        <v>53520</v>
      </c>
      <c r="E13633">
        <v>59460</v>
      </c>
      <c r="F13633">
        <v>64260</v>
      </c>
      <c r="G13633">
        <v>69000</v>
      </c>
      <c r="H13633">
        <v>73740</v>
      </c>
      <c r="I13633">
        <v>78540</v>
      </c>
      <c r="J13633">
        <v>83280</v>
      </c>
      <c r="K13633" t="s">
        <v>3116</v>
      </c>
      <c r="L13633">
        <v>1</v>
      </c>
      <c r="M13633">
        <v>60</v>
      </c>
      <c r="N13633" t="s">
        <v>810</v>
      </c>
    </row>
    <row r="13634" spans="1:14" x14ac:dyDescent="0.2">
      <c r="A13634" t="s">
        <v>19393</v>
      </c>
      <c r="B13634">
        <v>41640</v>
      </c>
      <c r="C13634">
        <v>47580</v>
      </c>
      <c r="D13634">
        <v>53520</v>
      </c>
      <c r="E13634">
        <v>59460</v>
      </c>
      <c r="F13634">
        <v>64260</v>
      </c>
      <c r="G13634">
        <v>69000</v>
      </c>
      <c r="H13634">
        <v>73740</v>
      </c>
      <c r="I13634">
        <v>78540</v>
      </c>
      <c r="J13634">
        <v>83280</v>
      </c>
      <c r="K13634" t="s">
        <v>3116</v>
      </c>
      <c r="L13634">
        <v>1</v>
      </c>
      <c r="M13634">
        <v>60</v>
      </c>
      <c r="N13634" t="s">
        <v>811</v>
      </c>
    </row>
    <row r="13635" spans="1:14" x14ac:dyDescent="0.2">
      <c r="A13635" t="s">
        <v>19394</v>
      </c>
      <c r="B13635">
        <v>41640</v>
      </c>
      <c r="C13635">
        <v>47580</v>
      </c>
      <c r="D13635">
        <v>53520</v>
      </c>
      <c r="E13635">
        <v>59460</v>
      </c>
      <c r="F13635">
        <v>64260</v>
      </c>
      <c r="G13635">
        <v>69000</v>
      </c>
      <c r="H13635">
        <v>73740</v>
      </c>
      <c r="I13635">
        <v>78540</v>
      </c>
      <c r="J13635">
        <v>83280</v>
      </c>
      <c r="K13635" t="s">
        <v>3116</v>
      </c>
      <c r="L13635">
        <v>1</v>
      </c>
      <c r="M13635">
        <v>60</v>
      </c>
      <c r="N13635" t="s">
        <v>812</v>
      </c>
    </row>
    <row r="13636" spans="1:14" x14ac:dyDescent="0.2">
      <c r="A13636" t="s">
        <v>19395</v>
      </c>
      <c r="B13636">
        <v>41640</v>
      </c>
      <c r="C13636">
        <v>47580</v>
      </c>
      <c r="D13636">
        <v>53520</v>
      </c>
      <c r="E13636">
        <v>59460</v>
      </c>
      <c r="F13636">
        <v>64260</v>
      </c>
      <c r="G13636">
        <v>69000</v>
      </c>
      <c r="H13636">
        <v>73740</v>
      </c>
      <c r="I13636">
        <v>78540</v>
      </c>
      <c r="J13636">
        <v>83280</v>
      </c>
      <c r="K13636" t="s">
        <v>3116</v>
      </c>
      <c r="L13636">
        <v>1</v>
      </c>
      <c r="M13636">
        <v>60</v>
      </c>
      <c r="N13636" t="s">
        <v>813</v>
      </c>
    </row>
    <row r="13637" spans="1:14" x14ac:dyDescent="0.2">
      <c r="A13637" t="s">
        <v>19396</v>
      </c>
      <c r="B13637">
        <v>41640</v>
      </c>
      <c r="C13637">
        <v>47580</v>
      </c>
      <c r="D13637">
        <v>53520</v>
      </c>
      <c r="E13637">
        <v>59460</v>
      </c>
      <c r="F13637">
        <v>64260</v>
      </c>
      <c r="G13637">
        <v>69000</v>
      </c>
      <c r="H13637">
        <v>73740</v>
      </c>
      <c r="I13637">
        <v>78540</v>
      </c>
      <c r="J13637">
        <v>83280</v>
      </c>
      <c r="K13637" t="s">
        <v>3116</v>
      </c>
      <c r="L13637">
        <v>1</v>
      </c>
      <c r="M13637">
        <v>60</v>
      </c>
      <c r="N13637" t="s">
        <v>4303</v>
      </c>
    </row>
    <row r="13638" spans="1:14" x14ac:dyDescent="0.2">
      <c r="A13638" t="s">
        <v>19397</v>
      </c>
      <c r="B13638">
        <v>41640</v>
      </c>
      <c r="C13638">
        <v>47580</v>
      </c>
      <c r="D13638">
        <v>53520</v>
      </c>
      <c r="E13638">
        <v>59460</v>
      </c>
      <c r="F13638">
        <v>64260</v>
      </c>
      <c r="G13638">
        <v>69000</v>
      </c>
      <c r="H13638">
        <v>73740</v>
      </c>
      <c r="I13638">
        <v>78540</v>
      </c>
      <c r="J13638">
        <v>83280</v>
      </c>
      <c r="K13638" t="s">
        <v>3116</v>
      </c>
      <c r="L13638">
        <v>1</v>
      </c>
      <c r="M13638">
        <v>60</v>
      </c>
      <c r="N13638" t="s">
        <v>814</v>
      </c>
    </row>
    <row r="13639" spans="1:14" x14ac:dyDescent="0.2">
      <c r="A13639" t="s">
        <v>19398</v>
      </c>
      <c r="B13639">
        <v>41640</v>
      </c>
      <c r="C13639">
        <v>47580</v>
      </c>
      <c r="D13639">
        <v>53520</v>
      </c>
      <c r="E13639">
        <v>59460</v>
      </c>
      <c r="F13639">
        <v>64260</v>
      </c>
      <c r="G13639">
        <v>69000</v>
      </c>
      <c r="H13639">
        <v>73740</v>
      </c>
      <c r="I13639">
        <v>78540</v>
      </c>
      <c r="J13639">
        <v>83280</v>
      </c>
      <c r="K13639" t="s">
        <v>3116</v>
      </c>
      <c r="L13639">
        <v>1</v>
      </c>
      <c r="M13639">
        <v>60</v>
      </c>
      <c r="N13639" t="s">
        <v>815</v>
      </c>
    </row>
    <row r="13640" spans="1:14" x14ac:dyDescent="0.2">
      <c r="A13640" t="s">
        <v>19399</v>
      </c>
      <c r="B13640">
        <v>41640</v>
      </c>
      <c r="C13640">
        <v>47580</v>
      </c>
      <c r="D13640">
        <v>53520</v>
      </c>
      <c r="E13640">
        <v>59460</v>
      </c>
      <c r="F13640">
        <v>64260</v>
      </c>
      <c r="G13640">
        <v>69000</v>
      </c>
      <c r="H13640">
        <v>73740</v>
      </c>
      <c r="I13640">
        <v>78540</v>
      </c>
      <c r="J13640">
        <v>83280</v>
      </c>
      <c r="K13640" t="s">
        <v>3116</v>
      </c>
      <c r="L13640">
        <v>1</v>
      </c>
      <c r="M13640">
        <v>60</v>
      </c>
      <c r="N13640" t="s">
        <v>816</v>
      </c>
    </row>
    <row r="13641" spans="1:14" x14ac:dyDescent="0.2">
      <c r="A13641" t="s">
        <v>19400</v>
      </c>
      <c r="B13641">
        <v>41640</v>
      </c>
      <c r="C13641">
        <v>47580</v>
      </c>
      <c r="D13641">
        <v>53520</v>
      </c>
      <c r="E13641">
        <v>59460</v>
      </c>
      <c r="F13641">
        <v>64260</v>
      </c>
      <c r="G13641">
        <v>69000</v>
      </c>
      <c r="H13641">
        <v>73740</v>
      </c>
      <c r="I13641">
        <v>78540</v>
      </c>
      <c r="J13641">
        <v>83280</v>
      </c>
      <c r="K13641" t="s">
        <v>3116</v>
      </c>
      <c r="L13641">
        <v>1</v>
      </c>
      <c r="M13641">
        <v>60</v>
      </c>
      <c r="N13641" t="s">
        <v>817</v>
      </c>
    </row>
    <row r="13642" spans="1:14" x14ac:dyDescent="0.2">
      <c r="A13642" t="s">
        <v>19401</v>
      </c>
      <c r="B13642">
        <v>41640</v>
      </c>
      <c r="C13642">
        <v>47580</v>
      </c>
      <c r="D13642">
        <v>53520</v>
      </c>
      <c r="E13642">
        <v>59460</v>
      </c>
      <c r="F13642">
        <v>64260</v>
      </c>
      <c r="G13642">
        <v>69000</v>
      </c>
      <c r="H13642">
        <v>73740</v>
      </c>
      <c r="I13642">
        <v>78540</v>
      </c>
      <c r="J13642">
        <v>83280</v>
      </c>
      <c r="K13642" t="s">
        <v>3116</v>
      </c>
      <c r="L13642">
        <v>1</v>
      </c>
      <c r="M13642">
        <v>60</v>
      </c>
      <c r="N13642" t="s">
        <v>818</v>
      </c>
    </row>
    <row r="13643" spans="1:14" x14ac:dyDescent="0.2">
      <c r="A13643" t="s">
        <v>19402</v>
      </c>
      <c r="B13643">
        <v>41640</v>
      </c>
      <c r="C13643">
        <v>47580</v>
      </c>
      <c r="D13643">
        <v>53520</v>
      </c>
      <c r="E13643">
        <v>59460</v>
      </c>
      <c r="F13643">
        <v>64260</v>
      </c>
      <c r="G13643">
        <v>69000</v>
      </c>
      <c r="H13643">
        <v>73740</v>
      </c>
      <c r="I13643">
        <v>78540</v>
      </c>
      <c r="J13643">
        <v>83280</v>
      </c>
      <c r="K13643" t="s">
        <v>3116</v>
      </c>
      <c r="L13643">
        <v>1</v>
      </c>
      <c r="M13643">
        <v>60</v>
      </c>
      <c r="N13643" t="s">
        <v>819</v>
      </c>
    </row>
    <row r="13644" spans="1:14" x14ac:dyDescent="0.2">
      <c r="A13644" t="s">
        <v>19403</v>
      </c>
      <c r="B13644">
        <v>41640</v>
      </c>
      <c r="C13644">
        <v>47580</v>
      </c>
      <c r="D13644">
        <v>53520</v>
      </c>
      <c r="E13644">
        <v>59460</v>
      </c>
      <c r="F13644">
        <v>64260</v>
      </c>
      <c r="G13644">
        <v>69000</v>
      </c>
      <c r="H13644">
        <v>73740</v>
      </c>
      <c r="I13644">
        <v>78540</v>
      </c>
      <c r="J13644">
        <v>83280</v>
      </c>
      <c r="K13644" t="s">
        <v>3116</v>
      </c>
      <c r="L13644">
        <v>1</v>
      </c>
      <c r="M13644">
        <v>60</v>
      </c>
      <c r="N13644" t="s">
        <v>820</v>
      </c>
    </row>
    <row r="13645" spans="1:14" x14ac:dyDescent="0.2">
      <c r="A13645" t="s">
        <v>19404</v>
      </c>
      <c r="B13645">
        <v>41640</v>
      </c>
      <c r="C13645">
        <v>47580</v>
      </c>
      <c r="D13645">
        <v>53520</v>
      </c>
      <c r="E13645">
        <v>59460</v>
      </c>
      <c r="F13645">
        <v>64260</v>
      </c>
      <c r="G13645">
        <v>69000</v>
      </c>
      <c r="H13645">
        <v>73740</v>
      </c>
      <c r="I13645">
        <v>78540</v>
      </c>
      <c r="J13645">
        <v>83280</v>
      </c>
      <c r="K13645" t="s">
        <v>3116</v>
      </c>
      <c r="L13645">
        <v>1</v>
      </c>
      <c r="M13645">
        <v>60</v>
      </c>
      <c r="N13645" t="s">
        <v>821</v>
      </c>
    </row>
    <row r="13646" spans="1:14" x14ac:dyDescent="0.2">
      <c r="A13646" t="s">
        <v>19405</v>
      </c>
      <c r="B13646">
        <v>41640</v>
      </c>
      <c r="C13646">
        <v>47580</v>
      </c>
      <c r="D13646">
        <v>53520</v>
      </c>
      <c r="E13646">
        <v>59460</v>
      </c>
      <c r="F13646">
        <v>64260</v>
      </c>
      <c r="G13646">
        <v>69000</v>
      </c>
      <c r="H13646">
        <v>73740</v>
      </c>
      <c r="I13646">
        <v>78540</v>
      </c>
      <c r="J13646">
        <v>83280</v>
      </c>
      <c r="K13646" t="s">
        <v>3116</v>
      </c>
      <c r="L13646">
        <v>1</v>
      </c>
      <c r="M13646">
        <v>60</v>
      </c>
      <c r="N13646" t="s">
        <v>822</v>
      </c>
    </row>
    <row r="13647" spans="1:14" x14ac:dyDescent="0.2">
      <c r="A13647" t="s">
        <v>19406</v>
      </c>
      <c r="B13647">
        <v>41640</v>
      </c>
      <c r="C13647">
        <v>47580</v>
      </c>
      <c r="D13647">
        <v>53520</v>
      </c>
      <c r="E13647">
        <v>59460</v>
      </c>
      <c r="F13647">
        <v>64260</v>
      </c>
      <c r="G13647">
        <v>69000</v>
      </c>
      <c r="H13647">
        <v>73740</v>
      </c>
      <c r="I13647">
        <v>78540</v>
      </c>
      <c r="J13647">
        <v>83280</v>
      </c>
      <c r="K13647" t="s">
        <v>3116</v>
      </c>
      <c r="L13647">
        <v>1</v>
      </c>
      <c r="M13647">
        <v>60</v>
      </c>
      <c r="N13647" t="s">
        <v>823</v>
      </c>
    </row>
    <row r="13648" spans="1:14" x14ac:dyDescent="0.2">
      <c r="A13648" t="s">
        <v>19407</v>
      </c>
      <c r="B13648">
        <v>41640</v>
      </c>
      <c r="C13648">
        <v>47580</v>
      </c>
      <c r="D13648">
        <v>53520</v>
      </c>
      <c r="E13648">
        <v>59460</v>
      </c>
      <c r="F13648">
        <v>64260</v>
      </c>
      <c r="G13648">
        <v>69000</v>
      </c>
      <c r="H13648">
        <v>73740</v>
      </c>
      <c r="I13648">
        <v>78540</v>
      </c>
      <c r="J13648">
        <v>83280</v>
      </c>
      <c r="K13648" t="s">
        <v>3116</v>
      </c>
      <c r="L13648">
        <v>1</v>
      </c>
      <c r="M13648">
        <v>60</v>
      </c>
      <c r="N13648" t="s">
        <v>824</v>
      </c>
    </row>
    <row r="13649" spans="1:14" x14ac:dyDescent="0.2">
      <c r="A13649" t="s">
        <v>19408</v>
      </c>
      <c r="B13649">
        <v>41640</v>
      </c>
      <c r="C13649">
        <v>47580</v>
      </c>
      <c r="D13649">
        <v>53520</v>
      </c>
      <c r="E13649">
        <v>59460</v>
      </c>
      <c r="F13649">
        <v>64260</v>
      </c>
      <c r="G13649">
        <v>69000</v>
      </c>
      <c r="H13649">
        <v>73740</v>
      </c>
      <c r="I13649">
        <v>78540</v>
      </c>
      <c r="J13649">
        <v>83280</v>
      </c>
      <c r="K13649" t="s">
        <v>3116</v>
      </c>
      <c r="L13649">
        <v>1</v>
      </c>
      <c r="M13649">
        <v>60</v>
      </c>
      <c r="N13649" t="s">
        <v>825</v>
      </c>
    </row>
    <row r="13650" spans="1:14" x14ac:dyDescent="0.2">
      <c r="A13650" t="s">
        <v>19409</v>
      </c>
      <c r="B13650">
        <v>41640</v>
      </c>
      <c r="C13650">
        <v>47580</v>
      </c>
      <c r="D13650">
        <v>53520</v>
      </c>
      <c r="E13650">
        <v>59460</v>
      </c>
      <c r="F13650">
        <v>64260</v>
      </c>
      <c r="G13650">
        <v>69000</v>
      </c>
      <c r="H13650">
        <v>73740</v>
      </c>
      <c r="I13650">
        <v>78540</v>
      </c>
      <c r="J13650">
        <v>83280</v>
      </c>
      <c r="K13650" t="s">
        <v>3116</v>
      </c>
      <c r="L13650">
        <v>1</v>
      </c>
      <c r="M13650">
        <v>60</v>
      </c>
      <c r="N13650" t="s">
        <v>826</v>
      </c>
    </row>
    <row r="13651" spans="1:14" x14ac:dyDescent="0.2">
      <c r="A13651" t="s">
        <v>19410</v>
      </c>
      <c r="B13651">
        <v>41640</v>
      </c>
      <c r="C13651">
        <v>47580</v>
      </c>
      <c r="D13651">
        <v>53520</v>
      </c>
      <c r="E13651">
        <v>59460</v>
      </c>
      <c r="F13651">
        <v>64260</v>
      </c>
      <c r="G13651">
        <v>69000</v>
      </c>
      <c r="H13651">
        <v>73740</v>
      </c>
      <c r="I13651">
        <v>78540</v>
      </c>
      <c r="J13651">
        <v>83280</v>
      </c>
      <c r="K13651" t="s">
        <v>3116</v>
      </c>
      <c r="L13651">
        <v>1</v>
      </c>
      <c r="M13651">
        <v>60</v>
      </c>
      <c r="N13651" t="s">
        <v>827</v>
      </c>
    </row>
    <row r="13652" spans="1:14" x14ac:dyDescent="0.2">
      <c r="A13652" t="s">
        <v>19411</v>
      </c>
      <c r="B13652">
        <v>41640</v>
      </c>
      <c r="C13652">
        <v>47580</v>
      </c>
      <c r="D13652">
        <v>53520</v>
      </c>
      <c r="E13652">
        <v>59460</v>
      </c>
      <c r="F13652">
        <v>64260</v>
      </c>
      <c r="G13652">
        <v>69000</v>
      </c>
      <c r="H13652">
        <v>73740</v>
      </c>
      <c r="I13652">
        <v>78540</v>
      </c>
      <c r="J13652">
        <v>83280</v>
      </c>
      <c r="K13652" t="s">
        <v>3116</v>
      </c>
      <c r="L13652">
        <v>1</v>
      </c>
      <c r="M13652">
        <v>60</v>
      </c>
      <c r="N13652" t="s">
        <v>828</v>
      </c>
    </row>
    <row r="13653" spans="1:14" x14ac:dyDescent="0.2">
      <c r="A13653" t="s">
        <v>19412</v>
      </c>
      <c r="B13653">
        <v>41640</v>
      </c>
      <c r="C13653">
        <v>47580</v>
      </c>
      <c r="D13653">
        <v>53520</v>
      </c>
      <c r="E13653">
        <v>59460</v>
      </c>
      <c r="F13653">
        <v>64260</v>
      </c>
      <c r="G13653">
        <v>69000</v>
      </c>
      <c r="H13653">
        <v>73740</v>
      </c>
      <c r="I13653">
        <v>78540</v>
      </c>
      <c r="J13653">
        <v>83280</v>
      </c>
      <c r="K13653" t="s">
        <v>3116</v>
      </c>
      <c r="L13653">
        <v>1</v>
      </c>
      <c r="M13653">
        <v>60</v>
      </c>
      <c r="N13653" t="s">
        <v>829</v>
      </c>
    </row>
    <row r="13654" spans="1:14" x14ac:dyDescent="0.2">
      <c r="A13654" t="s">
        <v>19413</v>
      </c>
      <c r="B13654">
        <v>41640</v>
      </c>
      <c r="C13654">
        <v>47580</v>
      </c>
      <c r="D13654">
        <v>53520</v>
      </c>
      <c r="E13654">
        <v>59460</v>
      </c>
      <c r="F13654">
        <v>64260</v>
      </c>
      <c r="G13654">
        <v>69000</v>
      </c>
      <c r="H13654">
        <v>73740</v>
      </c>
      <c r="I13654">
        <v>78540</v>
      </c>
      <c r="J13654">
        <v>83280</v>
      </c>
      <c r="K13654" t="s">
        <v>3116</v>
      </c>
      <c r="L13654">
        <v>1</v>
      </c>
      <c r="M13654">
        <v>60</v>
      </c>
      <c r="N13654" t="s">
        <v>830</v>
      </c>
    </row>
    <row r="13655" spans="1:14" x14ac:dyDescent="0.2">
      <c r="A13655" t="s">
        <v>19414</v>
      </c>
      <c r="B13655">
        <v>41640</v>
      </c>
      <c r="C13655">
        <v>47580</v>
      </c>
      <c r="D13655">
        <v>53520</v>
      </c>
      <c r="E13655">
        <v>59460</v>
      </c>
      <c r="F13655">
        <v>64260</v>
      </c>
      <c r="G13655">
        <v>69000</v>
      </c>
      <c r="H13655">
        <v>73740</v>
      </c>
      <c r="I13655">
        <v>78540</v>
      </c>
      <c r="J13655">
        <v>83280</v>
      </c>
      <c r="K13655" t="s">
        <v>3116</v>
      </c>
      <c r="L13655">
        <v>1</v>
      </c>
      <c r="M13655">
        <v>60</v>
      </c>
      <c r="N13655" t="s">
        <v>831</v>
      </c>
    </row>
    <row r="13656" spans="1:14" x14ac:dyDescent="0.2">
      <c r="A13656" t="s">
        <v>19415</v>
      </c>
      <c r="B13656">
        <v>38100</v>
      </c>
      <c r="C13656">
        <v>43560</v>
      </c>
      <c r="D13656">
        <v>49020</v>
      </c>
      <c r="E13656">
        <v>54420</v>
      </c>
      <c r="F13656">
        <v>58800</v>
      </c>
      <c r="G13656">
        <v>63180</v>
      </c>
      <c r="H13656">
        <v>67500</v>
      </c>
      <c r="I13656">
        <v>71880</v>
      </c>
      <c r="J13656">
        <v>76200</v>
      </c>
      <c r="K13656" t="s">
        <v>3116</v>
      </c>
      <c r="L13656">
        <v>3</v>
      </c>
      <c r="M13656">
        <v>60</v>
      </c>
      <c r="N13656" t="s">
        <v>832</v>
      </c>
    </row>
    <row r="13657" spans="1:14" x14ac:dyDescent="0.2">
      <c r="A13657" t="s">
        <v>19416</v>
      </c>
      <c r="B13657">
        <v>38100</v>
      </c>
      <c r="C13657">
        <v>43560</v>
      </c>
      <c r="D13657">
        <v>49020</v>
      </c>
      <c r="E13657">
        <v>54420</v>
      </c>
      <c r="F13657">
        <v>58800</v>
      </c>
      <c r="G13657">
        <v>63180</v>
      </c>
      <c r="H13657">
        <v>67500</v>
      </c>
      <c r="I13657">
        <v>71880</v>
      </c>
      <c r="J13657">
        <v>76200</v>
      </c>
      <c r="K13657" t="s">
        <v>3116</v>
      </c>
      <c r="L13657">
        <v>3</v>
      </c>
      <c r="M13657">
        <v>60</v>
      </c>
      <c r="N13657" t="s">
        <v>833</v>
      </c>
    </row>
    <row r="13658" spans="1:14" x14ac:dyDescent="0.2">
      <c r="A13658" t="s">
        <v>19417</v>
      </c>
      <c r="B13658">
        <v>38100</v>
      </c>
      <c r="C13658">
        <v>43560</v>
      </c>
      <c r="D13658">
        <v>49020</v>
      </c>
      <c r="E13658">
        <v>54420</v>
      </c>
      <c r="F13658">
        <v>58800</v>
      </c>
      <c r="G13658">
        <v>63180</v>
      </c>
      <c r="H13658">
        <v>67500</v>
      </c>
      <c r="I13658">
        <v>71880</v>
      </c>
      <c r="J13658">
        <v>76200</v>
      </c>
      <c r="K13658" t="s">
        <v>3116</v>
      </c>
      <c r="L13658">
        <v>3</v>
      </c>
      <c r="M13658">
        <v>60</v>
      </c>
      <c r="N13658" t="s">
        <v>834</v>
      </c>
    </row>
    <row r="13659" spans="1:14" x14ac:dyDescent="0.2">
      <c r="A13659" t="s">
        <v>19418</v>
      </c>
      <c r="B13659">
        <v>38100</v>
      </c>
      <c r="C13659">
        <v>43560</v>
      </c>
      <c r="D13659">
        <v>49020</v>
      </c>
      <c r="E13659">
        <v>54420</v>
      </c>
      <c r="F13659">
        <v>58800</v>
      </c>
      <c r="G13659">
        <v>63180</v>
      </c>
      <c r="H13659">
        <v>67500</v>
      </c>
      <c r="I13659">
        <v>71880</v>
      </c>
      <c r="J13659">
        <v>76200</v>
      </c>
      <c r="K13659" t="s">
        <v>3116</v>
      </c>
      <c r="L13659">
        <v>3</v>
      </c>
      <c r="M13659">
        <v>60</v>
      </c>
      <c r="N13659" t="s">
        <v>835</v>
      </c>
    </row>
    <row r="13660" spans="1:14" x14ac:dyDescent="0.2">
      <c r="A13660" t="s">
        <v>19419</v>
      </c>
      <c r="B13660">
        <v>38100</v>
      </c>
      <c r="C13660">
        <v>43560</v>
      </c>
      <c r="D13660">
        <v>49020</v>
      </c>
      <c r="E13660">
        <v>54420</v>
      </c>
      <c r="F13660">
        <v>58800</v>
      </c>
      <c r="G13660">
        <v>63180</v>
      </c>
      <c r="H13660">
        <v>67500</v>
      </c>
      <c r="I13660">
        <v>71880</v>
      </c>
      <c r="J13660">
        <v>76200</v>
      </c>
      <c r="K13660" t="s">
        <v>3116</v>
      </c>
      <c r="L13660">
        <v>3</v>
      </c>
      <c r="M13660">
        <v>60</v>
      </c>
      <c r="N13660" t="s">
        <v>836</v>
      </c>
    </row>
    <row r="13661" spans="1:14" x14ac:dyDescent="0.2">
      <c r="A13661" t="s">
        <v>19420</v>
      </c>
      <c r="B13661">
        <v>38100</v>
      </c>
      <c r="C13661">
        <v>43560</v>
      </c>
      <c r="D13661">
        <v>49020</v>
      </c>
      <c r="E13661">
        <v>54420</v>
      </c>
      <c r="F13661">
        <v>58800</v>
      </c>
      <c r="G13661">
        <v>63180</v>
      </c>
      <c r="H13661">
        <v>67500</v>
      </c>
      <c r="I13661">
        <v>71880</v>
      </c>
      <c r="J13661">
        <v>76200</v>
      </c>
      <c r="K13661" t="s">
        <v>3116</v>
      </c>
      <c r="L13661">
        <v>3</v>
      </c>
      <c r="M13661">
        <v>60</v>
      </c>
      <c r="N13661" t="s">
        <v>837</v>
      </c>
    </row>
    <row r="13662" spans="1:14" x14ac:dyDescent="0.2">
      <c r="A13662" t="s">
        <v>19421</v>
      </c>
      <c r="B13662">
        <v>38100</v>
      </c>
      <c r="C13662">
        <v>43560</v>
      </c>
      <c r="D13662">
        <v>49020</v>
      </c>
      <c r="E13662">
        <v>54420</v>
      </c>
      <c r="F13662">
        <v>58800</v>
      </c>
      <c r="G13662">
        <v>63180</v>
      </c>
      <c r="H13662">
        <v>67500</v>
      </c>
      <c r="I13662">
        <v>71880</v>
      </c>
      <c r="J13662">
        <v>76200</v>
      </c>
      <c r="K13662" t="s">
        <v>3116</v>
      </c>
      <c r="L13662">
        <v>3</v>
      </c>
      <c r="M13662">
        <v>60</v>
      </c>
      <c r="N13662" t="s">
        <v>838</v>
      </c>
    </row>
    <row r="13663" spans="1:14" x14ac:dyDescent="0.2">
      <c r="A13663" t="s">
        <v>19422</v>
      </c>
      <c r="B13663">
        <v>38100</v>
      </c>
      <c r="C13663">
        <v>43560</v>
      </c>
      <c r="D13663">
        <v>49020</v>
      </c>
      <c r="E13663">
        <v>54420</v>
      </c>
      <c r="F13663">
        <v>58800</v>
      </c>
      <c r="G13663">
        <v>63180</v>
      </c>
      <c r="H13663">
        <v>67500</v>
      </c>
      <c r="I13663">
        <v>71880</v>
      </c>
      <c r="J13663">
        <v>76200</v>
      </c>
      <c r="K13663" t="s">
        <v>3116</v>
      </c>
      <c r="L13663">
        <v>3</v>
      </c>
      <c r="M13663">
        <v>60</v>
      </c>
      <c r="N13663" t="s">
        <v>839</v>
      </c>
    </row>
    <row r="13664" spans="1:14" x14ac:dyDescent="0.2">
      <c r="A13664" t="s">
        <v>19423</v>
      </c>
      <c r="B13664">
        <v>38100</v>
      </c>
      <c r="C13664">
        <v>43560</v>
      </c>
      <c r="D13664">
        <v>49020</v>
      </c>
      <c r="E13664">
        <v>54420</v>
      </c>
      <c r="F13664">
        <v>58800</v>
      </c>
      <c r="G13664">
        <v>63180</v>
      </c>
      <c r="H13664">
        <v>67500</v>
      </c>
      <c r="I13664">
        <v>71880</v>
      </c>
      <c r="J13664">
        <v>76200</v>
      </c>
      <c r="K13664" t="s">
        <v>3116</v>
      </c>
      <c r="L13664">
        <v>3</v>
      </c>
      <c r="M13664">
        <v>60</v>
      </c>
      <c r="N13664" t="s">
        <v>840</v>
      </c>
    </row>
    <row r="13665" spans="1:14" x14ac:dyDescent="0.2">
      <c r="A13665" t="s">
        <v>19424</v>
      </c>
      <c r="B13665">
        <v>38100</v>
      </c>
      <c r="C13665">
        <v>43560</v>
      </c>
      <c r="D13665">
        <v>49020</v>
      </c>
      <c r="E13665">
        <v>54420</v>
      </c>
      <c r="F13665">
        <v>58800</v>
      </c>
      <c r="G13665">
        <v>63180</v>
      </c>
      <c r="H13665">
        <v>67500</v>
      </c>
      <c r="I13665">
        <v>71880</v>
      </c>
      <c r="J13665">
        <v>76200</v>
      </c>
      <c r="K13665" t="s">
        <v>3116</v>
      </c>
      <c r="L13665">
        <v>3</v>
      </c>
      <c r="M13665">
        <v>60</v>
      </c>
      <c r="N13665" t="s">
        <v>841</v>
      </c>
    </row>
    <row r="13666" spans="1:14" x14ac:dyDescent="0.2">
      <c r="A13666" t="s">
        <v>19425</v>
      </c>
      <c r="B13666">
        <v>38100</v>
      </c>
      <c r="C13666">
        <v>43560</v>
      </c>
      <c r="D13666">
        <v>49020</v>
      </c>
      <c r="E13666">
        <v>54420</v>
      </c>
      <c r="F13666">
        <v>58800</v>
      </c>
      <c r="G13666">
        <v>63180</v>
      </c>
      <c r="H13666">
        <v>67500</v>
      </c>
      <c r="I13666">
        <v>71880</v>
      </c>
      <c r="J13666">
        <v>76200</v>
      </c>
      <c r="K13666" t="s">
        <v>3116</v>
      </c>
      <c r="L13666">
        <v>3</v>
      </c>
      <c r="M13666">
        <v>60</v>
      </c>
      <c r="N13666" t="s">
        <v>842</v>
      </c>
    </row>
    <row r="13667" spans="1:14" x14ac:dyDescent="0.2">
      <c r="A13667" t="s">
        <v>19426</v>
      </c>
      <c r="B13667">
        <v>38100</v>
      </c>
      <c r="C13667">
        <v>43560</v>
      </c>
      <c r="D13667">
        <v>49020</v>
      </c>
      <c r="E13667">
        <v>54420</v>
      </c>
      <c r="F13667">
        <v>58800</v>
      </c>
      <c r="G13667">
        <v>63180</v>
      </c>
      <c r="H13667">
        <v>67500</v>
      </c>
      <c r="I13667">
        <v>71880</v>
      </c>
      <c r="J13667">
        <v>76200</v>
      </c>
      <c r="K13667" t="s">
        <v>3116</v>
      </c>
      <c r="L13667">
        <v>3</v>
      </c>
      <c r="M13667">
        <v>60</v>
      </c>
      <c r="N13667" t="s">
        <v>843</v>
      </c>
    </row>
    <row r="13668" spans="1:14" x14ac:dyDescent="0.2">
      <c r="A13668" t="s">
        <v>19427</v>
      </c>
      <c r="B13668">
        <v>38100</v>
      </c>
      <c r="C13668">
        <v>43560</v>
      </c>
      <c r="D13668">
        <v>49020</v>
      </c>
      <c r="E13668">
        <v>54420</v>
      </c>
      <c r="F13668">
        <v>58800</v>
      </c>
      <c r="G13668">
        <v>63180</v>
      </c>
      <c r="H13668">
        <v>67500</v>
      </c>
      <c r="I13668">
        <v>71880</v>
      </c>
      <c r="J13668">
        <v>76200</v>
      </c>
      <c r="K13668" t="s">
        <v>3116</v>
      </c>
      <c r="L13668">
        <v>3</v>
      </c>
      <c r="M13668">
        <v>60</v>
      </c>
      <c r="N13668" t="s">
        <v>844</v>
      </c>
    </row>
    <row r="13669" spans="1:14" x14ac:dyDescent="0.2">
      <c r="A13669" t="s">
        <v>19428</v>
      </c>
      <c r="B13669">
        <v>38100</v>
      </c>
      <c r="C13669">
        <v>43560</v>
      </c>
      <c r="D13669">
        <v>49020</v>
      </c>
      <c r="E13669">
        <v>54420</v>
      </c>
      <c r="F13669">
        <v>58800</v>
      </c>
      <c r="G13669">
        <v>63180</v>
      </c>
      <c r="H13669">
        <v>67500</v>
      </c>
      <c r="I13669">
        <v>71880</v>
      </c>
      <c r="J13669">
        <v>76200</v>
      </c>
      <c r="K13669" t="s">
        <v>3116</v>
      </c>
      <c r="L13669">
        <v>3</v>
      </c>
      <c r="M13669">
        <v>60</v>
      </c>
      <c r="N13669" t="s">
        <v>845</v>
      </c>
    </row>
    <row r="13670" spans="1:14" x14ac:dyDescent="0.2">
      <c r="A13670" t="s">
        <v>19429</v>
      </c>
      <c r="B13670">
        <v>38100</v>
      </c>
      <c r="C13670">
        <v>43560</v>
      </c>
      <c r="D13670">
        <v>49020</v>
      </c>
      <c r="E13670">
        <v>54420</v>
      </c>
      <c r="F13670">
        <v>58800</v>
      </c>
      <c r="G13670">
        <v>63180</v>
      </c>
      <c r="H13670">
        <v>67500</v>
      </c>
      <c r="I13670">
        <v>71880</v>
      </c>
      <c r="J13670">
        <v>76200</v>
      </c>
      <c r="K13670" t="s">
        <v>3116</v>
      </c>
      <c r="L13670">
        <v>3</v>
      </c>
      <c r="M13670">
        <v>60</v>
      </c>
      <c r="N13670" t="s">
        <v>846</v>
      </c>
    </row>
    <row r="13671" spans="1:14" x14ac:dyDescent="0.2">
      <c r="A13671" t="s">
        <v>19430</v>
      </c>
      <c r="B13671">
        <v>38100</v>
      </c>
      <c r="C13671">
        <v>43560</v>
      </c>
      <c r="D13671">
        <v>49020</v>
      </c>
      <c r="E13671">
        <v>54420</v>
      </c>
      <c r="F13671">
        <v>58800</v>
      </c>
      <c r="G13671">
        <v>63180</v>
      </c>
      <c r="H13671">
        <v>67500</v>
      </c>
      <c r="I13671">
        <v>71880</v>
      </c>
      <c r="J13671">
        <v>76200</v>
      </c>
      <c r="K13671" t="s">
        <v>3116</v>
      </c>
      <c r="L13671">
        <v>3</v>
      </c>
      <c r="M13671">
        <v>60</v>
      </c>
      <c r="N13671" t="s">
        <v>847</v>
      </c>
    </row>
    <row r="13672" spans="1:14" x14ac:dyDescent="0.2">
      <c r="A13672" t="s">
        <v>19431</v>
      </c>
      <c r="B13672">
        <v>38100</v>
      </c>
      <c r="C13672">
        <v>43560</v>
      </c>
      <c r="D13672">
        <v>49020</v>
      </c>
      <c r="E13672">
        <v>54420</v>
      </c>
      <c r="F13672">
        <v>58800</v>
      </c>
      <c r="G13672">
        <v>63180</v>
      </c>
      <c r="H13672">
        <v>67500</v>
      </c>
      <c r="I13672">
        <v>71880</v>
      </c>
      <c r="J13672">
        <v>76200</v>
      </c>
      <c r="K13672" t="s">
        <v>3116</v>
      </c>
      <c r="L13672">
        <v>3</v>
      </c>
      <c r="M13672">
        <v>60</v>
      </c>
      <c r="N13672" t="s">
        <v>848</v>
      </c>
    </row>
    <row r="13673" spans="1:14" x14ac:dyDescent="0.2">
      <c r="A13673" t="s">
        <v>19432</v>
      </c>
      <c r="B13673">
        <v>38100</v>
      </c>
      <c r="C13673">
        <v>43560</v>
      </c>
      <c r="D13673">
        <v>49020</v>
      </c>
      <c r="E13673">
        <v>54420</v>
      </c>
      <c r="F13673">
        <v>58800</v>
      </c>
      <c r="G13673">
        <v>63180</v>
      </c>
      <c r="H13673">
        <v>67500</v>
      </c>
      <c r="I13673">
        <v>71880</v>
      </c>
      <c r="J13673">
        <v>76200</v>
      </c>
      <c r="K13673" t="s">
        <v>3116</v>
      </c>
      <c r="L13673">
        <v>5</v>
      </c>
      <c r="M13673">
        <v>60</v>
      </c>
      <c r="N13673" t="s">
        <v>849</v>
      </c>
    </row>
    <row r="13674" spans="1:14" x14ac:dyDescent="0.2">
      <c r="A13674" t="s">
        <v>19433</v>
      </c>
      <c r="B13674">
        <v>38100</v>
      </c>
      <c r="C13674">
        <v>43560</v>
      </c>
      <c r="D13674">
        <v>49020</v>
      </c>
      <c r="E13674">
        <v>54420</v>
      </c>
      <c r="F13674">
        <v>58800</v>
      </c>
      <c r="G13674">
        <v>63180</v>
      </c>
      <c r="H13674">
        <v>67500</v>
      </c>
      <c r="I13674">
        <v>71880</v>
      </c>
      <c r="J13674">
        <v>76200</v>
      </c>
      <c r="K13674" t="s">
        <v>3116</v>
      </c>
      <c r="L13674">
        <v>5</v>
      </c>
      <c r="M13674">
        <v>60</v>
      </c>
      <c r="N13674" t="s">
        <v>850</v>
      </c>
    </row>
    <row r="13675" spans="1:14" x14ac:dyDescent="0.2">
      <c r="A13675" t="s">
        <v>19434</v>
      </c>
      <c r="B13675">
        <v>38100</v>
      </c>
      <c r="C13675">
        <v>43560</v>
      </c>
      <c r="D13675">
        <v>49020</v>
      </c>
      <c r="E13675">
        <v>54420</v>
      </c>
      <c r="F13675">
        <v>58800</v>
      </c>
      <c r="G13675">
        <v>63180</v>
      </c>
      <c r="H13675">
        <v>67500</v>
      </c>
      <c r="I13675">
        <v>71880</v>
      </c>
      <c r="J13675">
        <v>76200</v>
      </c>
      <c r="K13675" t="s">
        <v>3116</v>
      </c>
      <c r="L13675">
        <v>5</v>
      </c>
      <c r="M13675">
        <v>60</v>
      </c>
      <c r="N13675" t="s">
        <v>851</v>
      </c>
    </row>
    <row r="13676" spans="1:14" x14ac:dyDescent="0.2">
      <c r="A13676" t="s">
        <v>19435</v>
      </c>
      <c r="B13676">
        <v>38100</v>
      </c>
      <c r="C13676">
        <v>43560</v>
      </c>
      <c r="D13676">
        <v>49020</v>
      </c>
      <c r="E13676">
        <v>54420</v>
      </c>
      <c r="F13676">
        <v>58800</v>
      </c>
      <c r="G13676">
        <v>63180</v>
      </c>
      <c r="H13676">
        <v>67500</v>
      </c>
      <c r="I13676">
        <v>71880</v>
      </c>
      <c r="J13676">
        <v>76200</v>
      </c>
      <c r="K13676" t="s">
        <v>3116</v>
      </c>
      <c r="L13676">
        <v>5</v>
      </c>
      <c r="M13676">
        <v>60</v>
      </c>
      <c r="N13676" t="s">
        <v>1</v>
      </c>
    </row>
    <row r="13677" spans="1:14" x14ac:dyDescent="0.2">
      <c r="A13677" t="s">
        <v>19436</v>
      </c>
      <c r="B13677">
        <v>38100</v>
      </c>
      <c r="C13677">
        <v>43560</v>
      </c>
      <c r="D13677">
        <v>49020</v>
      </c>
      <c r="E13677">
        <v>54420</v>
      </c>
      <c r="F13677">
        <v>58800</v>
      </c>
      <c r="G13677">
        <v>63180</v>
      </c>
      <c r="H13677">
        <v>67500</v>
      </c>
      <c r="I13677">
        <v>71880</v>
      </c>
      <c r="J13677">
        <v>76200</v>
      </c>
      <c r="K13677" t="s">
        <v>3116</v>
      </c>
      <c r="L13677">
        <v>5</v>
      </c>
      <c r="M13677">
        <v>60</v>
      </c>
      <c r="N13677" t="s">
        <v>2</v>
      </c>
    </row>
    <row r="13678" spans="1:14" x14ac:dyDescent="0.2">
      <c r="A13678" t="s">
        <v>19437</v>
      </c>
      <c r="B13678">
        <v>38100</v>
      </c>
      <c r="C13678">
        <v>43560</v>
      </c>
      <c r="D13678">
        <v>49020</v>
      </c>
      <c r="E13678">
        <v>54420</v>
      </c>
      <c r="F13678">
        <v>58800</v>
      </c>
      <c r="G13678">
        <v>63180</v>
      </c>
      <c r="H13678">
        <v>67500</v>
      </c>
      <c r="I13678">
        <v>71880</v>
      </c>
      <c r="J13678">
        <v>76200</v>
      </c>
      <c r="K13678" t="s">
        <v>3116</v>
      </c>
      <c r="L13678">
        <v>5</v>
      </c>
      <c r="M13678">
        <v>60</v>
      </c>
      <c r="N13678" t="s">
        <v>3</v>
      </c>
    </row>
    <row r="13679" spans="1:14" x14ac:dyDescent="0.2">
      <c r="A13679" t="s">
        <v>19438</v>
      </c>
      <c r="B13679">
        <v>38100</v>
      </c>
      <c r="C13679">
        <v>43560</v>
      </c>
      <c r="D13679">
        <v>49020</v>
      </c>
      <c r="E13679">
        <v>54420</v>
      </c>
      <c r="F13679">
        <v>58800</v>
      </c>
      <c r="G13679">
        <v>63180</v>
      </c>
      <c r="H13679">
        <v>67500</v>
      </c>
      <c r="I13679">
        <v>71880</v>
      </c>
      <c r="J13679">
        <v>76200</v>
      </c>
      <c r="K13679" t="s">
        <v>3116</v>
      </c>
      <c r="L13679">
        <v>5</v>
      </c>
      <c r="M13679">
        <v>60</v>
      </c>
      <c r="N13679" t="s">
        <v>4</v>
      </c>
    </row>
    <row r="13680" spans="1:14" x14ac:dyDescent="0.2">
      <c r="A13680" t="s">
        <v>19439</v>
      </c>
      <c r="B13680">
        <v>38100</v>
      </c>
      <c r="C13680">
        <v>43560</v>
      </c>
      <c r="D13680">
        <v>49020</v>
      </c>
      <c r="E13680">
        <v>54420</v>
      </c>
      <c r="F13680">
        <v>58800</v>
      </c>
      <c r="G13680">
        <v>63180</v>
      </c>
      <c r="H13680">
        <v>67500</v>
      </c>
      <c r="I13680">
        <v>71880</v>
      </c>
      <c r="J13680">
        <v>76200</v>
      </c>
      <c r="K13680" t="s">
        <v>3116</v>
      </c>
      <c r="L13680">
        <v>5</v>
      </c>
      <c r="M13680">
        <v>60</v>
      </c>
      <c r="N13680" t="s">
        <v>5</v>
      </c>
    </row>
    <row r="13681" spans="1:14" x14ac:dyDescent="0.2">
      <c r="A13681" t="s">
        <v>19440</v>
      </c>
      <c r="B13681">
        <v>38100</v>
      </c>
      <c r="C13681">
        <v>43560</v>
      </c>
      <c r="D13681">
        <v>49020</v>
      </c>
      <c r="E13681">
        <v>54420</v>
      </c>
      <c r="F13681">
        <v>58800</v>
      </c>
      <c r="G13681">
        <v>63180</v>
      </c>
      <c r="H13681">
        <v>67500</v>
      </c>
      <c r="I13681">
        <v>71880</v>
      </c>
      <c r="J13681">
        <v>76200</v>
      </c>
      <c r="K13681" t="s">
        <v>3116</v>
      </c>
      <c r="L13681">
        <v>5</v>
      </c>
      <c r="M13681">
        <v>60</v>
      </c>
      <c r="N13681" t="s">
        <v>6</v>
      </c>
    </row>
    <row r="13682" spans="1:14" x14ac:dyDescent="0.2">
      <c r="A13682" t="s">
        <v>19441</v>
      </c>
      <c r="B13682">
        <v>38100</v>
      </c>
      <c r="C13682">
        <v>43560</v>
      </c>
      <c r="D13682">
        <v>49020</v>
      </c>
      <c r="E13682">
        <v>54420</v>
      </c>
      <c r="F13682">
        <v>58800</v>
      </c>
      <c r="G13682">
        <v>63180</v>
      </c>
      <c r="H13682">
        <v>67500</v>
      </c>
      <c r="I13682">
        <v>71880</v>
      </c>
      <c r="J13682">
        <v>76200</v>
      </c>
      <c r="K13682" t="s">
        <v>3116</v>
      </c>
      <c r="L13682">
        <v>5</v>
      </c>
      <c r="M13682">
        <v>60</v>
      </c>
      <c r="N13682" t="s">
        <v>7</v>
      </c>
    </row>
    <row r="13683" spans="1:14" x14ac:dyDescent="0.2">
      <c r="A13683" t="s">
        <v>19442</v>
      </c>
      <c r="B13683">
        <v>38100</v>
      </c>
      <c r="C13683">
        <v>43560</v>
      </c>
      <c r="D13683">
        <v>49020</v>
      </c>
      <c r="E13683">
        <v>54420</v>
      </c>
      <c r="F13683">
        <v>58800</v>
      </c>
      <c r="G13683">
        <v>63180</v>
      </c>
      <c r="H13683">
        <v>67500</v>
      </c>
      <c r="I13683">
        <v>71880</v>
      </c>
      <c r="J13683">
        <v>76200</v>
      </c>
      <c r="K13683" t="s">
        <v>3116</v>
      </c>
      <c r="L13683">
        <v>5</v>
      </c>
      <c r="M13683">
        <v>60</v>
      </c>
      <c r="N13683" t="s">
        <v>9</v>
      </c>
    </row>
    <row r="13684" spans="1:14" x14ac:dyDescent="0.2">
      <c r="A13684" t="s">
        <v>19443</v>
      </c>
      <c r="B13684">
        <v>38100</v>
      </c>
      <c r="C13684">
        <v>43560</v>
      </c>
      <c r="D13684">
        <v>49020</v>
      </c>
      <c r="E13684">
        <v>54420</v>
      </c>
      <c r="F13684">
        <v>58800</v>
      </c>
      <c r="G13684">
        <v>63180</v>
      </c>
      <c r="H13684">
        <v>67500</v>
      </c>
      <c r="I13684">
        <v>71880</v>
      </c>
      <c r="J13684">
        <v>76200</v>
      </c>
      <c r="K13684" t="s">
        <v>3116</v>
      </c>
      <c r="L13684">
        <v>5</v>
      </c>
      <c r="M13684">
        <v>60</v>
      </c>
      <c r="N13684" t="s">
        <v>8</v>
      </c>
    </row>
    <row r="13685" spans="1:14" x14ac:dyDescent="0.2">
      <c r="A13685" t="s">
        <v>19444</v>
      </c>
      <c r="B13685">
        <v>38100</v>
      </c>
      <c r="C13685">
        <v>43560</v>
      </c>
      <c r="D13685">
        <v>49020</v>
      </c>
      <c r="E13685">
        <v>54420</v>
      </c>
      <c r="F13685">
        <v>58800</v>
      </c>
      <c r="G13685">
        <v>63180</v>
      </c>
      <c r="H13685">
        <v>67500</v>
      </c>
      <c r="I13685">
        <v>71880</v>
      </c>
      <c r="J13685">
        <v>76200</v>
      </c>
      <c r="K13685" t="s">
        <v>3116</v>
      </c>
      <c r="L13685">
        <v>5</v>
      </c>
      <c r="M13685">
        <v>60</v>
      </c>
      <c r="N13685" t="s">
        <v>10</v>
      </c>
    </row>
    <row r="13686" spans="1:14" x14ac:dyDescent="0.2">
      <c r="A13686" t="s">
        <v>19445</v>
      </c>
      <c r="B13686">
        <v>38100</v>
      </c>
      <c r="C13686">
        <v>43560</v>
      </c>
      <c r="D13686">
        <v>49020</v>
      </c>
      <c r="E13686">
        <v>54420</v>
      </c>
      <c r="F13686">
        <v>58800</v>
      </c>
      <c r="G13686">
        <v>63180</v>
      </c>
      <c r="H13686">
        <v>67500</v>
      </c>
      <c r="I13686">
        <v>71880</v>
      </c>
      <c r="J13686">
        <v>76200</v>
      </c>
      <c r="K13686" t="s">
        <v>3116</v>
      </c>
      <c r="L13686">
        <v>5</v>
      </c>
      <c r="M13686">
        <v>60</v>
      </c>
      <c r="N13686" t="s">
        <v>11</v>
      </c>
    </row>
    <row r="13687" spans="1:14" x14ac:dyDescent="0.2">
      <c r="A13687" t="s">
        <v>19446</v>
      </c>
      <c r="B13687">
        <v>38100</v>
      </c>
      <c r="C13687">
        <v>43560</v>
      </c>
      <c r="D13687">
        <v>49020</v>
      </c>
      <c r="E13687">
        <v>54420</v>
      </c>
      <c r="F13687">
        <v>58800</v>
      </c>
      <c r="G13687">
        <v>63180</v>
      </c>
      <c r="H13687">
        <v>67500</v>
      </c>
      <c r="I13687">
        <v>71880</v>
      </c>
      <c r="J13687">
        <v>76200</v>
      </c>
      <c r="K13687" t="s">
        <v>3116</v>
      </c>
      <c r="L13687">
        <v>5</v>
      </c>
      <c r="M13687">
        <v>60</v>
      </c>
      <c r="N13687" t="s">
        <v>1570</v>
      </c>
    </row>
    <row r="13688" spans="1:14" x14ac:dyDescent="0.2">
      <c r="A13688" t="s">
        <v>19447</v>
      </c>
      <c r="B13688">
        <v>38100</v>
      </c>
      <c r="C13688">
        <v>43560</v>
      </c>
      <c r="D13688">
        <v>49020</v>
      </c>
      <c r="E13688">
        <v>54420</v>
      </c>
      <c r="F13688">
        <v>58800</v>
      </c>
      <c r="G13688">
        <v>63180</v>
      </c>
      <c r="H13688">
        <v>67500</v>
      </c>
      <c r="I13688">
        <v>71880</v>
      </c>
      <c r="J13688">
        <v>76200</v>
      </c>
      <c r="K13688" t="s">
        <v>3116</v>
      </c>
      <c r="L13688">
        <v>5</v>
      </c>
      <c r="M13688">
        <v>60</v>
      </c>
      <c r="N13688" t="s">
        <v>1571</v>
      </c>
    </row>
    <row r="13689" spans="1:14" x14ac:dyDescent="0.2">
      <c r="A13689" t="s">
        <v>19448</v>
      </c>
      <c r="B13689">
        <v>38100</v>
      </c>
      <c r="C13689">
        <v>43560</v>
      </c>
      <c r="D13689">
        <v>49020</v>
      </c>
      <c r="E13689">
        <v>54420</v>
      </c>
      <c r="F13689">
        <v>58800</v>
      </c>
      <c r="G13689">
        <v>63180</v>
      </c>
      <c r="H13689">
        <v>67500</v>
      </c>
      <c r="I13689">
        <v>71880</v>
      </c>
      <c r="J13689">
        <v>76200</v>
      </c>
      <c r="K13689" t="s">
        <v>3116</v>
      </c>
      <c r="L13689">
        <v>5</v>
      </c>
      <c r="M13689">
        <v>60</v>
      </c>
      <c r="N13689" t="s">
        <v>1572</v>
      </c>
    </row>
    <row r="13690" spans="1:14" x14ac:dyDescent="0.2">
      <c r="A13690" t="s">
        <v>19449</v>
      </c>
      <c r="B13690">
        <v>47760</v>
      </c>
      <c r="C13690">
        <v>54540</v>
      </c>
      <c r="D13690">
        <v>61380</v>
      </c>
      <c r="E13690">
        <v>68160</v>
      </c>
      <c r="F13690">
        <v>73620</v>
      </c>
      <c r="G13690">
        <v>79080</v>
      </c>
      <c r="H13690">
        <v>84540</v>
      </c>
      <c r="I13690">
        <v>90000</v>
      </c>
      <c r="J13690">
        <v>95460</v>
      </c>
      <c r="K13690" t="s">
        <v>3116</v>
      </c>
      <c r="L13690">
        <v>7</v>
      </c>
      <c r="M13690">
        <v>60</v>
      </c>
      <c r="N13690" t="s">
        <v>1573</v>
      </c>
    </row>
    <row r="13691" spans="1:14" x14ac:dyDescent="0.2">
      <c r="A13691" t="s">
        <v>19450</v>
      </c>
      <c r="B13691">
        <v>47760</v>
      </c>
      <c r="C13691">
        <v>54540</v>
      </c>
      <c r="D13691">
        <v>61380</v>
      </c>
      <c r="E13691">
        <v>68160</v>
      </c>
      <c r="F13691">
        <v>73620</v>
      </c>
      <c r="G13691">
        <v>79080</v>
      </c>
      <c r="H13691">
        <v>84540</v>
      </c>
      <c r="I13691">
        <v>90000</v>
      </c>
      <c r="J13691">
        <v>95460</v>
      </c>
      <c r="K13691" t="s">
        <v>3116</v>
      </c>
      <c r="L13691">
        <v>7</v>
      </c>
      <c r="M13691">
        <v>60</v>
      </c>
      <c r="N13691" t="s">
        <v>1574</v>
      </c>
    </row>
    <row r="13692" spans="1:14" x14ac:dyDescent="0.2">
      <c r="A13692" t="s">
        <v>19451</v>
      </c>
      <c r="B13692">
        <v>47760</v>
      </c>
      <c r="C13692">
        <v>54540</v>
      </c>
      <c r="D13692">
        <v>61380</v>
      </c>
      <c r="E13692">
        <v>68160</v>
      </c>
      <c r="F13692">
        <v>73620</v>
      </c>
      <c r="G13692">
        <v>79080</v>
      </c>
      <c r="H13692">
        <v>84540</v>
      </c>
      <c r="I13692">
        <v>90000</v>
      </c>
      <c r="J13692">
        <v>95460</v>
      </c>
      <c r="K13692" t="s">
        <v>3116</v>
      </c>
      <c r="L13692">
        <v>7</v>
      </c>
      <c r="M13692">
        <v>60</v>
      </c>
      <c r="N13692" t="s">
        <v>1575</v>
      </c>
    </row>
    <row r="13693" spans="1:14" x14ac:dyDescent="0.2">
      <c r="A13693" t="s">
        <v>19452</v>
      </c>
      <c r="B13693">
        <v>47760</v>
      </c>
      <c r="C13693">
        <v>54540</v>
      </c>
      <c r="D13693">
        <v>61380</v>
      </c>
      <c r="E13693">
        <v>68160</v>
      </c>
      <c r="F13693">
        <v>73620</v>
      </c>
      <c r="G13693">
        <v>79080</v>
      </c>
      <c r="H13693">
        <v>84540</v>
      </c>
      <c r="I13693">
        <v>90000</v>
      </c>
      <c r="J13693">
        <v>95460</v>
      </c>
      <c r="K13693" t="s">
        <v>3116</v>
      </c>
      <c r="L13693">
        <v>7</v>
      </c>
      <c r="M13693">
        <v>60</v>
      </c>
      <c r="N13693" t="s">
        <v>1576</v>
      </c>
    </row>
    <row r="13694" spans="1:14" x14ac:dyDescent="0.2">
      <c r="A13694" t="s">
        <v>19453</v>
      </c>
      <c r="B13694">
        <v>47760</v>
      </c>
      <c r="C13694">
        <v>54540</v>
      </c>
      <c r="D13694">
        <v>61380</v>
      </c>
      <c r="E13694">
        <v>68160</v>
      </c>
      <c r="F13694">
        <v>73620</v>
      </c>
      <c r="G13694">
        <v>79080</v>
      </c>
      <c r="H13694">
        <v>84540</v>
      </c>
      <c r="I13694">
        <v>90000</v>
      </c>
      <c r="J13694">
        <v>95460</v>
      </c>
      <c r="K13694" t="s">
        <v>3116</v>
      </c>
      <c r="L13694">
        <v>7</v>
      </c>
      <c r="M13694">
        <v>60</v>
      </c>
      <c r="N13694" t="s">
        <v>1577</v>
      </c>
    </row>
    <row r="13695" spans="1:14" x14ac:dyDescent="0.2">
      <c r="A13695" t="s">
        <v>19454</v>
      </c>
      <c r="B13695">
        <v>47760</v>
      </c>
      <c r="C13695">
        <v>54540</v>
      </c>
      <c r="D13695">
        <v>61380</v>
      </c>
      <c r="E13695">
        <v>68160</v>
      </c>
      <c r="F13695">
        <v>73620</v>
      </c>
      <c r="G13695">
        <v>79080</v>
      </c>
      <c r="H13695">
        <v>84540</v>
      </c>
      <c r="I13695">
        <v>90000</v>
      </c>
      <c r="J13695">
        <v>95460</v>
      </c>
      <c r="K13695" t="s">
        <v>3116</v>
      </c>
      <c r="L13695">
        <v>7</v>
      </c>
      <c r="M13695">
        <v>60</v>
      </c>
      <c r="N13695" t="s">
        <v>1578</v>
      </c>
    </row>
    <row r="13696" spans="1:14" x14ac:dyDescent="0.2">
      <c r="A13696" t="s">
        <v>19455</v>
      </c>
      <c r="B13696">
        <v>47760</v>
      </c>
      <c r="C13696">
        <v>54540</v>
      </c>
      <c r="D13696">
        <v>61380</v>
      </c>
      <c r="E13696">
        <v>68160</v>
      </c>
      <c r="F13696">
        <v>73620</v>
      </c>
      <c r="G13696">
        <v>79080</v>
      </c>
      <c r="H13696">
        <v>84540</v>
      </c>
      <c r="I13696">
        <v>90000</v>
      </c>
      <c r="J13696">
        <v>95460</v>
      </c>
      <c r="K13696" t="s">
        <v>3116</v>
      </c>
      <c r="L13696">
        <v>7</v>
      </c>
      <c r="M13696">
        <v>60</v>
      </c>
      <c r="N13696" t="s">
        <v>1579</v>
      </c>
    </row>
    <row r="13697" spans="1:14" x14ac:dyDescent="0.2">
      <c r="A13697" t="s">
        <v>19456</v>
      </c>
      <c r="B13697">
        <v>47760</v>
      </c>
      <c r="C13697">
        <v>54540</v>
      </c>
      <c r="D13697">
        <v>61380</v>
      </c>
      <c r="E13697">
        <v>68160</v>
      </c>
      <c r="F13697">
        <v>73620</v>
      </c>
      <c r="G13697">
        <v>79080</v>
      </c>
      <c r="H13697">
        <v>84540</v>
      </c>
      <c r="I13697">
        <v>90000</v>
      </c>
      <c r="J13697">
        <v>95460</v>
      </c>
      <c r="K13697" t="s">
        <v>3116</v>
      </c>
      <c r="L13697">
        <v>7</v>
      </c>
      <c r="M13697">
        <v>60</v>
      </c>
      <c r="N13697" t="s">
        <v>1580</v>
      </c>
    </row>
    <row r="13698" spans="1:14" x14ac:dyDescent="0.2">
      <c r="A13698" t="s">
        <v>19457</v>
      </c>
      <c r="B13698">
        <v>47760</v>
      </c>
      <c r="C13698">
        <v>54540</v>
      </c>
      <c r="D13698">
        <v>61380</v>
      </c>
      <c r="E13698">
        <v>68160</v>
      </c>
      <c r="F13698">
        <v>73620</v>
      </c>
      <c r="G13698">
        <v>79080</v>
      </c>
      <c r="H13698">
        <v>84540</v>
      </c>
      <c r="I13698">
        <v>90000</v>
      </c>
      <c r="J13698">
        <v>95460</v>
      </c>
      <c r="K13698" t="s">
        <v>3116</v>
      </c>
      <c r="L13698">
        <v>7</v>
      </c>
      <c r="M13698">
        <v>60</v>
      </c>
      <c r="N13698" t="s">
        <v>1581</v>
      </c>
    </row>
    <row r="13699" spans="1:14" x14ac:dyDescent="0.2">
      <c r="A13699" t="s">
        <v>19458</v>
      </c>
      <c r="B13699">
        <v>47760</v>
      </c>
      <c r="C13699">
        <v>54540</v>
      </c>
      <c r="D13699">
        <v>61380</v>
      </c>
      <c r="E13699">
        <v>68160</v>
      </c>
      <c r="F13699">
        <v>73620</v>
      </c>
      <c r="G13699">
        <v>79080</v>
      </c>
      <c r="H13699">
        <v>84540</v>
      </c>
      <c r="I13699">
        <v>90000</v>
      </c>
      <c r="J13699">
        <v>95460</v>
      </c>
      <c r="K13699" t="s">
        <v>3116</v>
      </c>
      <c r="L13699">
        <v>7</v>
      </c>
      <c r="M13699">
        <v>60</v>
      </c>
      <c r="N13699" t="s">
        <v>1582</v>
      </c>
    </row>
    <row r="13700" spans="1:14" x14ac:dyDescent="0.2">
      <c r="A13700" t="s">
        <v>19459</v>
      </c>
      <c r="B13700">
        <v>47760</v>
      </c>
      <c r="C13700">
        <v>54540</v>
      </c>
      <c r="D13700">
        <v>61380</v>
      </c>
      <c r="E13700">
        <v>68160</v>
      </c>
      <c r="F13700">
        <v>73620</v>
      </c>
      <c r="G13700">
        <v>79080</v>
      </c>
      <c r="H13700">
        <v>84540</v>
      </c>
      <c r="I13700">
        <v>90000</v>
      </c>
      <c r="J13700">
        <v>95460</v>
      </c>
      <c r="K13700" t="s">
        <v>3116</v>
      </c>
      <c r="L13700">
        <v>7</v>
      </c>
      <c r="M13700">
        <v>60</v>
      </c>
      <c r="N13700" t="s">
        <v>1583</v>
      </c>
    </row>
    <row r="13701" spans="1:14" x14ac:dyDescent="0.2">
      <c r="A13701" t="s">
        <v>19460</v>
      </c>
      <c r="B13701">
        <v>47760</v>
      </c>
      <c r="C13701">
        <v>54540</v>
      </c>
      <c r="D13701">
        <v>61380</v>
      </c>
      <c r="E13701">
        <v>68160</v>
      </c>
      <c r="F13701">
        <v>73620</v>
      </c>
      <c r="G13701">
        <v>79080</v>
      </c>
      <c r="H13701">
        <v>84540</v>
      </c>
      <c r="I13701">
        <v>90000</v>
      </c>
      <c r="J13701">
        <v>95460</v>
      </c>
      <c r="K13701" t="s">
        <v>3116</v>
      </c>
      <c r="L13701">
        <v>7</v>
      </c>
      <c r="M13701">
        <v>60</v>
      </c>
      <c r="N13701" t="s">
        <v>1585</v>
      </c>
    </row>
    <row r="13702" spans="1:14" x14ac:dyDescent="0.2">
      <c r="A13702" t="s">
        <v>19461</v>
      </c>
      <c r="B13702">
        <v>47760</v>
      </c>
      <c r="C13702">
        <v>54540</v>
      </c>
      <c r="D13702">
        <v>61380</v>
      </c>
      <c r="E13702">
        <v>68160</v>
      </c>
      <c r="F13702">
        <v>73620</v>
      </c>
      <c r="G13702">
        <v>79080</v>
      </c>
      <c r="H13702">
        <v>84540</v>
      </c>
      <c r="I13702">
        <v>90000</v>
      </c>
      <c r="J13702">
        <v>95460</v>
      </c>
      <c r="K13702" t="s">
        <v>3116</v>
      </c>
      <c r="L13702">
        <v>7</v>
      </c>
      <c r="M13702">
        <v>60</v>
      </c>
      <c r="N13702" t="s">
        <v>1586</v>
      </c>
    </row>
    <row r="13703" spans="1:14" x14ac:dyDescent="0.2">
      <c r="A13703" t="s">
        <v>19462</v>
      </c>
      <c r="B13703">
        <v>47760</v>
      </c>
      <c r="C13703">
        <v>54540</v>
      </c>
      <c r="D13703">
        <v>61380</v>
      </c>
      <c r="E13703">
        <v>68160</v>
      </c>
      <c r="F13703">
        <v>73620</v>
      </c>
      <c r="G13703">
        <v>79080</v>
      </c>
      <c r="H13703">
        <v>84540</v>
      </c>
      <c r="I13703">
        <v>90000</v>
      </c>
      <c r="J13703">
        <v>95460</v>
      </c>
      <c r="K13703" t="s">
        <v>3116</v>
      </c>
      <c r="L13703">
        <v>7</v>
      </c>
      <c r="M13703">
        <v>60</v>
      </c>
      <c r="N13703" t="s">
        <v>1584</v>
      </c>
    </row>
    <row r="13704" spans="1:14" x14ac:dyDescent="0.2">
      <c r="A13704" t="s">
        <v>19463</v>
      </c>
      <c r="B13704">
        <v>47760</v>
      </c>
      <c r="C13704">
        <v>54540</v>
      </c>
      <c r="D13704">
        <v>61380</v>
      </c>
      <c r="E13704">
        <v>68160</v>
      </c>
      <c r="F13704">
        <v>73620</v>
      </c>
      <c r="G13704">
        <v>79080</v>
      </c>
      <c r="H13704">
        <v>84540</v>
      </c>
      <c r="I13704">
        <v>90000</v>
      </c>
      <c r="J13704">
        <v>95460</v>
      </c>
      <c r="K13704" t="s">
        <v>3116</v>
      </c>
      <c r="L13704">
        <v>7</v>
      </c>
      <c r="M13704">
        <v>60</v>
      </c>
      <c r="N13704" t="s">
        <v>1587</v>
      </c>
    </row>
    <row r="13705" spans="1:14" x14ac:dyDescent="0.2">
      <c r="A13705" t="s">
        <v>19464</v>
      </c>
      <c r="B13705">
        <v>47760</v>
      </c>
      <c r="C13705">
        <v>54540</v>
      </c>
      <c r="D13705">
        <v>61380</v>
      </c>
      <c r="E13705">
        <v>68160</v>
      </c>
      <c r="F13705">
        <v>73620</v>
      </c>
      <c r="G13705">
        <v>79080</v>
      </c>
      <c r="H13705">
        <v>84540</v>
      </c>
      <c r="I13705">
        <v>90000</v>
      </c>
      <c r="J13705">
        <v>95460</v>
      </c>
      <c r="K13705" t="s">
        <v>3116</v>
      </c>
      <c r="L13705">
        <v>7</v>
      </c>
      <c r="M13705">
        <v>60</v>
      </c>
      <c r="N13705" t="s">
        <v>1588</v>
      </c>
    </row>
    <row r="13706" spans="1:14" x14ac:dyDescent="0.2">
      <c r="A13706" t="s">
        <v>19465</v>
      </c>
      <c r="B13706">
        <v>47760</v>
      </c>
      <c r="C13706">
        <v>54540</v>
      </c>
      <c r="D13706">
        <v>61380</v>
      </c>
      <c r="E13706">
        <v>68160</v>
      </c>
      <c r="F13706">
        <v>73620</v>
      </c>
      <c r="G13706">
        <v>79080</v>
      </c>
      <c r="H13706">
        <v>84540</v>
      </c>
      <c r="I13706">
        <v>90000</v>
      </c>
      <c r="J13706">
        <v>95460</v>
      </c>
      <c r="K13706" t="s">
        <v>3116</v>
      </c>
      <c r="L13706">
        <v>7</v>
      </c>
      <c r="M13706">
        <v>60</v>
      </c>
      <c r="N13706" t="s">
        <v>1589</v>
      </c>
    </row>
    <row r="13707" spans="1:14" x14ac:dyDescent="0.2">
      <c r="A13707" t="s">
        <v>19466</v>
      </c>
      <c r="B13707">
        <v>47760</v>
      </c>
      <c r="C13707">
        <v>54540</v>
      </c>
      <c r="D13707">
        <v>61380</v>
      </c>
      <c r="E13707">
        <v>68160</v>
      </c>
      <c r="F13707">
        <v>73620</v>
      </c>
      <c r="G13707">
        <v>79080</v>
      </c>
      <c r="H13707">
        <v>84540</v>
      </c>
      <c r="I13707">
        <v>90000</v>
      </c>
      <c r="J13707">
        <v>95460</v>
      </c>
      <c r="K13707" t="s">
        <v>3116</v>
      </c>
      <c r="L13707">
        <v>7</v>
      </c>
      <c r="M13707">
        <v>60</v>
      </c>
      <c r="N13707" t="s">
        <v>1590</v>
      </c>
    </row>
    <row r="13708" spans="1:14" x14ac:dyDescent="0.2">
      <c r="A13708" t="s">
        <v>19467</v>
      </c>
      <c r="B13708">
        <v>38100</v>
      </c>
      <c r="C13708">
        <v>43560</v>
      </c>
      <c r="D13708">
        <v>49020</v>
      </c>
      <c r="E13708">
        <v>54420</v>
      </c>
      <c r="F13708">
        <v>58800</v>
      </c>
      <c r="G13708">
        <v>63180</v>
      </c>
      <c r="H13708">
        <v>67500</v>
      </c>
      <c r="I13708">
        <v>71880</v>
      </c>
      <c r="J13708">
        <v>76200</v>
      </c>
      <c r="K13708" t="s">
        <v>3116</v>
      </c>
      <c r="L13708">
        <v>9</v>
      </c>
      <c r="M13708">
        <v>60</v>
      </c>
      <c r="N13708" t="s">
        <v>1591</v>
      </c>
    </row>
    <row r="13709" spans="1:14" x14ac:dyDescent="0.2">
      <c r="A13709" t="s">
        <v>19468</v>
      </c>
      <c r="B13709">
        <v>38100</v>
      </c>
      <c r="C13709">
        <v>43560</v>
      </c>
      <c r="D13709">
        <v>49020</v>
      </c>
      <c r="E13709">
        <v>54420</v>
      </c>
      <c r="F13709">
        <v>58800</v>
      </c>
      <c r="G13709">
        <v>63180</v>
      </c>
      <c r="H13709">
        <v>67500</v>
      </c>
      <c r="I13709">
        <v>71880</v>
      </c>
      <c r="J13709">
        <v>76200</v>
      </c>
      <c r="K13709" t="s">
        <v>3116</v>
      </c>
      <c r="L13709">
        <v>9</v>
      </c>
      <c r="M13709">
        <v>60</v>
      </c>
      <c r="N13709" t="s">
        <v>1592</v>
      </c>
    </row>
    <row r="13710" spans="1:14" x14ac:dyDescent="0.2">
      <c r="A13710" t="s">
        <v>19469</v>
      </c>
      <c r="B13710">
        <v>38100</v>
      </c>
      <c r="C13710">
        <v>43560</v>
      </c>
      <c r="D13710">
        <v>49020</v>
      </c>
      <c r="E13710">
        <v>54420</v>
      </c>
      <c r="F13710">
        <v>58800</v>
      </c>
      <c r="G13710">
        <v>63180</v>
      </c>
      <c r="H13710">
        <v>67500</v>
      </c>
      <c r="I13710">
        <v>71880</v>
      </c>
      <c r="J13710">
        <v>76200</v>
      </c>
      <c r="K13710" t="s">
        <v>3116</v>
      </c>
      <c r="L13710">
        <v>9</v>
      </c>
      <c r="M13710">
        <v>60</v>
      </c>
      <c r="N13710" t="s">
        <v>1593</v>
      </c>
    </row>
    <row r="13711" spans="1:14" x14ac:dyDescent="0.2">
      <c r="A13711" t="s">
        <v>19470</v>
      </c>
      <c r="B13711">
        <v>38100</v>
      </c>
      <c r="C13711">
        <v>43560</v>
      </c>
      <c r="D13711">
        <v>49020</v>
      </c>
      <c r="E13711">
        <v>54420</v>
      </c>
      <c r="F13711">
        <v>58800</v>
      </c>
      <c r="G13711">
        <v>63180</v>
      </c>
      <c r="H13711">
        <v>67500</v>
      </c>
      <c r="I13711">
        <v>71880</v>
      </c>
      <c r="J13711">
        <v>76200</v>
      </c>
      <c r="K13711" t="s">
        <v>3116</v>
      </c>
      <c r="L13711">
        <v>9</v>
      </c>
      <c r="M13711">
        <v>60</v>
      </c>
      <c r="N13711" t="s">
        <v>1594</v>
      </c>
    </row>
    <row r="13712" spans="1:14" x14ac:dyDescent="0.2">
      <c r="A13712" t="s">
        <v>19471</v>
      </c>
      <c r="B13712">
        <v>38100</v>
      </c>
      <c r="C13712">
        <v>43560</v>
      </c>
      <c r="D13712">
        <v>49020</v>
      </c>
      <c r="E13712">
        <v>54420</v>
      </c>
      <c r="F13712">
        <v>58800</v>
      </c>
      <c r="G13712">
        <v>63180</v>
      </c>
      <c r="H13712">
        <v>67500</v>
      </c>
      <c r="I13712">
        <v>71880</v>
      </c>
      <c r="J13712">
        <v>76200</v>
      </c>
      <c r="K13712" t="s">
        <v>3116</v>
      </c>
      <c r="L13712">
        <v>9</v>
      </c>
      <c r="M13712">
        <v>60</v>
      </c>
      <c r="N13712" t="s">
        <v>1595</v>
      </c>
    </row>
    <row r="13713" spans="1:14" x14ac:dyDescent="0.2">
      <c r="A13713" t="s">
        <v>19472</v>
      </c>
      <c r="B13713">
        <v>38100</v>
      </c>
      <c r="C13713">
        <v>43560</v>
      </c>
      <c r="D13713">
        <v>49020</v>
      </c>
      <c r="E13713">
        <v>54420</v>
      </c>
      <c r="F13713">
        <v>58800</v>
      </c>
      <c r="G13713">
        <v>63180</v>
      </c>
      <c r="H13713">
        <v>67500</v>
      </c>
      <c r="I13713">
        <v>71880</v>
      </c>
      <c r="J13713">
        <v>76200</v>
      </c>
      <c r="K13713" t="s">
        <v>3116</v>
      </c>
      <c r="L13713">
        <v>9</v>
      </c>
      <c r="M13713">
        <v>60</v>
      </c>
      <c r="N13713" t="s">
        <v>1596</v>
      </c>
    </row>
    <row r="13714" spans="1:14" x14ac:dyDescent="0.2">
      <c r="A13714" t="s">
        <v>19473</v>
      </c>
      <c r="B13714">
        <v>38100</v>
      </c>
      <c r="C13714">
        <v>43560</v>
      </c>
      <c r="D13714">
        <v>49020</v>
      </c>
      <c r="E13714">
        <v>54420</v>
      </c>
      <c r="F13714">
        <v>58800</v>
      </c>
      <c r="G13714">
        <v>63180</v>
      </c>
      <c r="H13714">
        <v>67500</v>
      </c>
      <c r="I13714">
        <v>71880</v>
      </c>
      <c r="J13714">
        <v>76200</v>
      </c>
      <c r="K13714" t="s">
        <v>3116</v>
      </c>
      <c r="L13714">
        <v>9</v>
      </c>
      <c r="M13714">
        <v>60</v>
      </c>
      <c r="N13714" t="s">
        <v>1597</v>
      </c>
    </row>
    <row r="13715" spans="1:14" x14ac:dyDescent="0.2">
      <c r="A13715" t="s">
        <v>19474</v>
      </c>
      <c r="B13715">
        <v>38100</v>
      </c>
      <c r="C13715">
        <v>43560</v>
      </c>
      <c r="D13715">
        <v>49020</v>
      </c>
      <c r="E13715">
        <v>54420</v>
      </c>
      <c r="F13715">
        <v>58800</v>
      </c>
      <c r="G13715">
        <v>63180</v>
      </c>
      <c r="H13715">
        <v>67500</v>
      </c>
      <c r="I13715">
        <v>71880</v>
      </c>
      <c r="J13715">
        <v>76200</v>
      </c>
      <c r="K13715" t="s">
        <v>3116</v>
      </c>
      <c r="L13715">
        <v>9</v>
      </c>
      <c r="M13715">
        <v>60</v>
      </c>
      <c r="N13715" t="s">
        <v>1598</v>
      </c>
    </row>
    <row r="13716" spans="1:14" x14ac:dyDescent="0.2">
      <c r="A13716" t="s">
        <v>19475</v>
      </c>
      <c r="B13716">
        <v>38100</v>
      </c>
      <c r="C13716">
        <v>43560</v>
      </c>
      <c r="D13716">
        <v>49020</v>
      </c>
      <c r="E13716">
        <v>54420</v>
      </c>
      <c r="F13716">
        <v>58800</v>
      </c>
      <c r="G13716">
        <v>63180</v>
      </c>
      <c r="H13716">
        <v>67500</v>
      </c>
      <c r="I13716">
        <v>71880</v>
      </c>
      <c r="J13716">
        <v>76200</v>
      </c>
      <c r="K13716" t="s">
        <v>3116</v>
      </c>
      <c r="L13716">
        <v>9</v>
      </c>
      <c r="M13716">
        <v>60</v>
      </c>
      <c r="N13716" t="s">
        <v>1599</v>
      </c>
    </row>
    <row r="13717" spans="1:14" x14ac:dyDescent="0.2">
      <c r="A13717" t="s">
        <v>19476</v>
      </c>
      <c r="B13717">
        <v>38100</v>
      </c>
      <c r="C13717">
        <v>43560</v>
      </c>
      <c r="D13717">
        <v>49020</v>
      </c>
      <c r="E13717">
        <v>54420</v>
      </c>
      <c r="F13717">
        <v>58800</v>
      </c>
      <c r="G13717">
        <v>63180</v>
      </c>
      <c r="H13717">
        <v>67500</v>
      </c>
      <c r="I13717">
        <v>71880</v>
      </c>
      <c r="J13717">
        <v>76200</v>
      </c>
      <c r="K13717" t="s">
        <v>3116</v>
      </c>
      <c r="L13717">
        <v>9</v>
      </c>
      <c r="M13717">
        <v>60</v>
      </c>
      <c r="N13717" t="s">
        <v>1600</v>
      </c>
    </row>
    <row r="13718" spans="1:14" x14ac:dyDescent="0.2">
      <c r="A13718" t="s">
        <v>19477</v>
      </c>
      <c r="B13718">
        <v>38100</v>
      </c>
      <c r="C13718">
        <v>43560</v>
      </c>
      <c r="D13718">
        <v>49020</v>
      </c>
      <c r="E13718">
        <v>54420</v>
      </c>
      <c r="F13718">
        <v>58800</v>
      </c>
      <c r="G13718">
        <v>63180</v>
      </c>
      <c r="H13718">
        <v>67500</v>
      </c>
      <c r="I13718">
        <v>71880</v>
      </c>
      <c r="J13718">
        <v>76200</v>
      </c>
      <c r="K13718" t="s">
        <v>3116</v>
      </c>
      <c r="L13718">
        <v>9</v>
      </c>
      <c r="M13718">
        <v>60</v>
      </c>
      <c r="N13718" t="s">
        <v>1601</v>
      </c>
    </row>
    <row r="13719" spans="1:14" x14ac:dyDescent="0.2">
      <c r="A13719" t="s">
        <v>19478</v>
      </c>
      <c r="B13719">
        <v>38100</v>
      </c>
      <c r="C13719">
        <v>43560</v>
      </c>
      <c r="D13719">
        <v>49020</v>
      </c>
      <c r="E13719">
        <v>54420</v>
      </c>
      <c r="F13719">
        <v>58800</v>
      </c>
      <c r="G13719">
        <v>63180</v>
      </c>
      <c r="H13719">
        <v>67500</v>
      </c>
      <c r="I13719">
        <v>71880</v>
      </c>
      <c r="J13719">
        <v>76200</v>
      </c>
      <c r="K13719" t="s">
        <v>3116</v>
      </c>
      <c r="L13719">
        <v>9</v>
      </c>
      <c r="M13719">
        <v>60</v>
      </c>
      <c r="N13719" t="s">
        <v>1602</v>
      </c>
    </row>
    <row r="13720" spans="1:14" x14ac:dyDescent="0.2">
      <c r="A13720" t="s">
        <v>19479</v>
      </c>
      <c r="B13720">
        <v>38100</v>
      </c>
      <c r="C13720">
        <v>43560</v>
      </c>
      <c r="D13720">
        <v>49020</v>
      </c>
      <c r="E13720">
        <v>54420</v>
      </c>
      <c r="F13720">
        <v>58800</v>
      </c>
      <c r="G13720">
        <v>63180</v>
      </c>
      <c r="H13720">
        <v>67500</v>
      </c>
      <c r="I13720">
        <v>71880</v>
      </c>
      <c r="J13720">
        <v>76200</v>
      </c>
      <c r="K13720" t="s">
        <v>3116</v>
      </c>
      <c r="L13720">
        <v>9</v>
      </c>
      <c r="M13720">
        <v>60</v>
      </c>
      <c r="N13720" t="s">
        <v>1603</v>
      </c>
    </row>
    <row r="13721" spans="1:14" x14ac:dyDescent="0.2">
      <c r="A13721" t="s">
        <v>19480</v>
      </c>
      <c r="B13721">
        <v>38100</v>
      </c>
      <c r="C13721">
        <v>43560</v>
      </c>
      <c r="D13721">
        <v>49020</v>
      </c>
      <c r="E13721">
        <v>54420</v>
      </c>
      <c r="F13721">
        <v>58800</v>
      </c>
      <c r="G13721">
        <v>63180</v>
      </c>
      <c r="H13721">
        <v>67500</v>
      </c>
      <c r="I13721">
        <v>71880</v>
      </c>
      <c r="J13721">
        <v>76200</v>
      </c>
      <c r="K13721" t="s">
        <v>3116</v>
      </c>
      <c r="L13721">
        <v>9</v>
      </c>
      <c r="M13721">
        <v>60</v>
      </c>
      <c r="N13721" t="s">
        <v>1604</v>
      </c>
    </row>
    <row r="13722" spans="1:14" x14ac:dyDescent="0.2">
      <c r="A13722" t="s">
        <v>19481</v>
      </c>
      <c r="B13722">
        <v>38100</v>
      </c>
      <c r="C13722">
        <v>43560</v>
      </c>
      <c r="D13722">
        <v>49020</v>
      </c>
      <c r="E13722">
        <v>54420</v>
      </c>
      <c r="F13722">
        <v>58800</v>
      </c>
      <c r="G13722">
        <v>63180</v>
      </c>
      <c r="H13722">
        <v>67500</v>
      </c>
      <c r="I13722">
        <v>71880</v>
      </c>
      <c r="J13722">
        <v>76200</v>
      </c>
      <c r="K13722" t="s">
        <v>3116</v>
      </c>
      <c r="L13722">
        <v>9</v>
      </c>
      <c r="M13722">
        <v>60</v>
      </c>
      <c r="N13722" t="s">
        <v>1605</v>
      </c>
    </row>
    <row r="13723" spans="1:14" x14ac:dyDescent="0.2">
      <c r="A13723" t="s">
        <v>19482</v>
      </c>
      <c r="B13723">
        <v>38100</v>
      </c>
      <c r="C13723">
        <v>43560</v>
      </c>
      <c r="D13723">
        <v>49020</v>
      </c>
      <c r="E13723">
        <v>54420</v>
      </c>
      <c r="F13723">
        <v>58800</v>
      </c>
      <c r="G13723">
        <v>63180</v>
      </c>
      <c r="H13723">
        <v>67500</v>
      </c>
      <c r="I13723">
        <v>71880</v>
      </c>
      <c r="J13723">
        <v>76200</v>
      </c>
      <c r="K13723" t="s">
        <v>3116</v>
      </c>
      <c r="L13723">
        <v>9</v>
      </c>
      <c r="M13723">
        <v>60</v>
      </c>
      <c r="N13723" t="s">
        <v>1606</v>
      </c>
    </row>
    <row r="13724" spans="1:14" x14ac:dyDescent="0.2">
      <c r="A13724" t="s">
        <v>19483</v>
      </c>
      <c r="B13724">
        <v>38100</v>
      </c>
      <c r="C13724">
        <v>43560</v>
      </c>
      <c r="D13724">
        <v>49020</v>
      </c>
      <c r="E13724">
        <v>54420</v>
      </c>
      <c r="F13724">
        <v>58800</v>
      </c>
      <c r="G13724">
        <v>63180</v>
      </c>
      <c r="H13724">
        <v>67500</v>
      </c>
      <c r="I13724">
        <v>71880</v>
      </c>
      <c r="J13724">
        <v>76200</v>
      </c>
      <c r="K13724" t="s">
        <v>3116</v>
      </c>
      <c r="L13724">
        <v>9</v>
      </c>
      <c r="M13724">
        <v>60</v>
      </c>
      <c r="N13724" t="s">
        <v>1607</v>
      </c>
    </row>
    <row r="13725" spans="1:14" x14ac:dyDescent="0.2">
      <c r="A13725" t="s">
        <v>19484</v>
      </c>
      <c r="B13725">
        <v>38100</v>
      </c>
      <c r="C13725">
        <v>43560</v>
      </c>
      <c r="D13725">
        <v>49020</v>
      </c>
      <c r="E13725">
        <v>54420</v>
      </c>
      <c r="F13725">
        <v>58800</v>
      </c>
      <c r="G13725">
        <v>63180</v>
      </c>
      <c r="H13725">
        <v>67500</v>
      </c>
      <c r="I13725">
        <v>71880</v>
      </c>
      <c r="J13725">
        <v>76200</v>
      </c>
      <c r="K13725" t="s">
        <v>3116</v>
      </c>
      <c r="L13725">
        <v>9</v>
      </c>
      <c r="M13725">
        <v>60</v>
      </c>
      <c r="N13725" t="s">
        <v>1608</v>
      </c>
    </row>
    <row r="13726" spans="1:14" x14ac:dyDescent="0.2">
      <c r="A13726" t="s">
        <v>19485</v>
      </c>
      <c r="B13726">
        <v>38100</v>
      </c>
      <c r="C13726">
        <v>43560</v>
      </c>
      <c r="D13726">
        <v>49020</v>
      </c>
      <c r="E13726">
        <v>54420</v>
      </c>
      <c r="F13726">
        <v>58800</v>
      </c>
      <c r="G13726">
        <v>63180</v>
      </c>
      <c r="H13726">
        <v>67500</v>
      </c>
      <c r="I13726">
        <v>71880</v>
      </c>
      <c r="J13726">
        <v>76200</v>
      </c>
      <c r="K13726" t="s">
        <v>3116</v>
      </c>
      <c r="L13726">
        <v>9</v>
      </c>
      <c r="M13726">
        <v>60</v>
      </c>
      <c r="N13726" t="s">
        <v>1609</v>
      </c>
    </row>
    <row r="13727" spans="1:14" x14ac:dyDescent="0.2">
      <c r="A13727" t="s">
        <v>19486</v>
      </c>
      <c r="B13727">
        <v>47760</v>
      </c>
      <c r="C13727">
        <v>54540</v>
      </c>
      <c r="D13727">
        <v>61380</v>
      </c>
      <c r="E13727">
        <v>68160</v>
      </c>
      <c r="F13727">
        <v>73620</v>
      </c>
      <c r="G13727">
        <v>79080</v>
      </c>
      <c r="H13727">
        <v>84540</v>
      </c>
      <c r="I13727">
        <v>90000</v>
      </c>
      <c r="J13727">
        <v>95460</v>
      </c>
      <c r="K13727" t="s">
        <v>3116</v>
      </c>
      <c r="L13727">
        <v>11</v>
      </c>
      <c r="M13727">
        <v>60</v>
      </c>
      <c r="N13727" t="s">
        <v>1610</v>
      </c>
    </row>
    <row r="13728" spans="1:14" x14ac:dyDescent="0.2">
      <c r="A13728" t="s">
        <v>19487</v>
      </c>
      <c r="B13728">
        <v>47760</v>
      </c>
      <c r="C13728">
        <v>54540</v>
      </c>
      <c r="D13728">
        <v>61380</v>
      </c>
      <c r="E13728">
        <v>68160</v>
      </c>
      <c r="F13728">
        <v>73620</v>
      </c>
      <c r="G13728">
        <v>79080</v>
      </c>
      <c r="H13728">
        <v>84540</v>
      </c>
      <c r="I13728">
        <v>90000</v>
      </c>
      <c r="J13728">
        <v>95460</v>
      </c>
      <c r="K13728" t="s">
        <v>3116</v>
      </c>
      <c r="L13728">
        <v>11</v>
      </c>
      <c r="M13728">
        <v>60</v>
      </c>
      <c r="N13728" t="s">
        <v>1611</v>
      </c>
    </row>
    <row r="13729" spans="1:14" x14ac:dyDescent="0.2">
      <c r="A13729" t="s">
        <v>19488</v>
      </c>
      <c r="B13729">
        <v>47760</v>
      </c>
      <c r="C13729">
        <v>54540</v>
      </c>
      <c r="D13729">
        <v>61380</v>
      </c>
      <c r="E13729">
        <v>68160</v>
      </c>
      <c r="F13729">
        <v>73620</v>
      </c>
      <c r="G13729">
        <v>79080</v>
      </c>
      <c r="H13729">
        <v>84540</v>
      </c>
      <c r="I13729">
        <v>90000</v>
      </c>
      <c r="J13729">
        <v>95460</v>
      </c>
      <c r="K13729" t="s">
        <v>3116</v>
      </c>
      <c r="L13729">
        <v>11</v>
      </c>
      <c r="M13729">
        <v>60</v>
      </c>
      <c r="N13729" t="s">
        <v>5728</v>
      </c>
    </row>
    <row r="13730" spans="1:14" x14ac:dyDescent="0.2">
      <c r="A13730" t="s">
        <v>19489</v>
      </c>
      <c r="B13730">
        <v>47760</v>
      </c>
      <c r="C13730">
        <v>54540</v>
      </c>
      <c r="D13730">
        <v>61380</v>
      </c>
      <c r="E13730">
        <v>68160</v>
      </c>
      <c r="F13730">
        <v>73620</v>
      </c>
      <c r="G13730">
        <v>79080</v>
      </c>
      <c r="H13730">
        <v>84540</v>
      </c>
      <c r="I13730">
        <v>90000</v>
      </c>
      <c r="J13730">
        <v>95460</v>
      </c>
      <c r="K13730" t="s">
        <v>3116</v>
      </c>
      <c r="L13730">
        <v>11</v>
      </c>
      <c r="M13730">
        <v>60</v>
      </c>
      <c r="N13730" t="s">
        <v>1613</v>
      </c>
    </row>
    <row r="13731" spans="1:14" x14ac:dyDescent="0.2">
      <c r="A13731" t="s">
        <v>19490</v>
      </c>
      <c r="B13731">
        <v>47760</v>
      </c>
      <c r="C13731">
        <v>54540</v>
      </c>
      <c r="D13731">
        <v>61380</v>
      </c>
      <c r="E13731">
        <v>68160</v>
      </c>
      <c r="F13731">
        <v>73620</v>
      </c>
      <c r="G13731">
        <v>79080</v>
      </c>
      <c r="H13731">
        <v>84540</v>
      </c>
      <c r="I13731">
        <v>90000</v>
      </c>
      <c r="J13731">
        <v>95460</v>
      </c>
      <c r="K13731" t="s">
        <v>3116</v>
      </c>
      <c r="L13731">
        <v>11</v>
      </c>
      <c r="M13731">
        <v>60</v>
      </c>
      <c r="N13731" t="s">
        <v>1614</v>
      </c>
    </row>
    <row r="13732" spans="1:14" x14ac:dyDescent="0.2">
      <c r="A13732" t="s">
        <v>19491</v>
      </c>
      <c r="B13732">
        <v>47760</v>
      </c>
      <c r="C13732">
        <v>54540</v>
      </c>
      <c r="D13732">
        <v>61380</v>
      </c>
      <c r="E13732">
        <v>68160</v>
      </c>
      <c r="F13732">
        <v>73620</v>
      </c>
      <c r="G13732">
        <v>79080</v>
      </c>
      <c r="H13732">
        <v>84540</v>
      </c>
      <c r="I13732">
        <v>90000</v>
      </c>
      <c r="J13732">
        <v>95460</v>
      </c>
      <c r="K13732" t="s">
        <v>3116</v>
      </c>
      <c r="L13732">
        <v>11</v>
      </c>
      <c r="M13732">
        <v>60</v>
      </c>
      <c r="N13732" t="s">
        <v>1615</v>
      </c>
    </row>
    <row r="13733" spans="1:14" x14ac:dyDescent="0.2">
      <c r="A13733" t="s">
        <v>19492</v>
      </c>
      <c r="B13733">
        <v>47760</v>
      </c>
      <c r="C13733">
        <v>54540</v>
      </c>
      <c r="D13733">
        <v>61380</v>
      </c>
      <c r="E13733">
        <v>68160</v>
      </c>
      <c r="F13733">
        <v>73620</v>
      </c>
      <c r="G13733">
        <v>79080</v>
      </c>
      <c r="H13733">
        <v>84540</v>
      </c>
      <c r="I13733">
        <v>90000</v>
      </c>
      <c r="J13733">
        <v>95460</v>
      </c>
      <c r="K13733" t="s">
        <v>3116</v>
      </c>
      <c r="L13733">
        <v>11</v>
      </c>
      <c r="M13733">
        <v>60</v>
      </c>
      <c r="N13733" t="s">
        <v>1616</v>
      </c>
    </row>
    <row r="13734" spans="1:14" x14ac:dyDescent="0.2">
      <c r="A13734" t="s">
        <v>19493</v>
      </c>
      <c r="B13734">
        <v>47760</v>
      </c>
      <c r="C13734">
        <v>54540</v>
      </c>
      <c r="D13734">
        <v>61380</v>
      </c>
      <c r="E13734">
        <v>68160</v>
      </c>
      <c r="F13734">
        <v>73620</v>
      </c>
      <c r="G13734">
        <v>79080</v>
      </c>
      <c r="H13734">
        <v>84540</v>
      </c>
      <c r="I13734">
        <v>90000</v>
      </c>
      <c r="J13734">
        <v>95460</v>
      </c>
      <c r="K13734" t="s">
        <v>3116</v>
      </c>
      <c r="L13734">
        <v>11</v>
      </c>
      <c r="M13734">
        <v>60</v>
      </c>
      <c r="N13734" t="s">
        <v>1617</v>
      </c>
    </row>
    <row r="13735" spans="1:14" x14ac:dyDescent="0.2">
      <c r="A13735" t="s">
        <v>19494</v>
      </c>
      <c r="B13735">
        <v>47760</v>
      </c>
      <c r="C13735">
        <v>54540</v>
      </c>
      <c r="D13735">
        <v>61380</v>
      </c>
      <c r="E13735">
        <v>68160</v>
      </c>
      <c r="F13735">
        <v>73620</v>
      </c>
      <c r="G13735">
        <v>79080</v>
      </c>
      <c r="H13735">
        <v>84540</v>
      </c>
      <c r="I13735">
        <v>90000</v>
      </c>
      <c r="J13735">
        <v>95460</v>
      </c>
      <c r="K13735" t="s">
        <v>3116</v>
      </c>
      <c r="L13735">
        <v>11</v>
      </c>
      <c r="M13735">
        <v>60</v>
      </c>
      <c r="N13735" t="s">
        <v>1618</v>
      </c>
    </row>
    <row r="13736" spans="1:14" x14ac:dyDescent="0.2">
      <c r="A13736" t="s">
        <v>19495</v>
      </c>
      <c r="B13736">
        <v>47760</v>
      </c>
      <c r="C13736">
        <v>54540</v>
      </c>
      <c r="D13736">
        <v>61380</v>
      </c>
      <c r="E13736">
        <v>68160</v>
      </c>
      <c r="F13736">
        <v>73620</v>
      </c>
      <c r="G13736">
        <v>79080</v>
      </c>
      <c r="H13736">
        <v>84540</v>
      </c>
      <c r="I13736">
        <v>90000</v>
      </c>
      <c r="J13736">
        <v>95460</v>
      </c>
      <c r="K13736" t="s">
        <v>3116</v>
      </c>
      <c r="L13736">
        <v>11</v>
      </c>
      <c r="M13736">
        <v>60</v>
      </c>
      <c r="N13736" t="s">
        <v>1619</v>
      </c>
    </row>
    <row r="13737" spans="1:14" x14ac:dyDescent="0.2">
      <c r="A13737" t="s">
        <v>19496</v>
      </c>
      <c r="B13737">
        <v>47760</v>
      </c>
      <c r="C13737">
        <v>54540</v>
      </c>
      <c r="D13737">
        <v>61380</v>
      </c>
      <c r="E13737">
        <v>68160</v>
      </c>
      <c r="F13737">
        <v>73620</v>
      </c>
      <c r="G13737">
        <v>79080</v>
      </c>
      <c r="H13737">
        <v>84540</v>
      </c>
      <c r="I13737">
        <v>90000</v>
      </c>
      <c r="J13737">
        <v>95460</v>
      </c>
      <c r="K13737" t="s">
        <v>3116</v>
      </c>
      <c r="L13737">
        <v>11</v>
      </c>
      <c r="M13737">
        <v>60</v>
      </c>
      <c r="N13737" t="s">
        <v>1620</v>
      </c>
    </row>
    <row r="13738" spans="1:14" x14ac:dyDescent="0.2">
      <c r="A13738" t="s">
        <v>19497</v>
      </c>
      <c r="B13738">
        <v>47760</v>
      </c>
      <c r="C13738">
        <v>54540</v>
      </c>
      <c r="D13738">
        <v>61380</v>
      </c>
      <c r="E13738">
        <v>68160</v>
      </c>
      <c r="F13738">
        <v>73620</v>
      </c>
      <c r="G13738">
        <v>79080</v>
      </c>
      <c r="H13738">
        <v>84540</v>
      </c>
      <c r="I13738">
        <v>90000</v>
      </c>
      <c r="J13738">
        <v>95460</v>
      </c>
      <c r="K13738" t="s">
        <v>3116</v>
      </c>
      <c r="L13738">
        <v>11</v>
      </c>
      <c r="M13738">
        <v>60</v>
      </c>
      <c r="N13738" t="s">
        <v>1623</v>
      </c>
    </row>
    <row r="13739" spans="1:14" x14ac:dyDescent="0.2">
      <c r="A13739" t="s">
        <v>19498</v>
      </c>
      <c r="B13739">
        <v>47760</v>
      </c>
      <c r="C13739">
        <v>54540</v>
      </c>
      <c r="D13739">
        <v>61380</v>
      </c>
      <c r="E13739">
        <v>68160</v>
      </c>
      <c r="F13739">
        <v>73620</v>
      </c>
      <c r="G13739">
        <v>79080</v>
      </c>
      <c r="H13739">
        <v>84540</v>
      </c>
      <c r="I13739">
        <v>90000</v>
      </c>
      <c r="J13739">
        <v>95460</v>
      </c>
      <c r="K13739" t="s">
        <v>3116</v>
      </c>
      <c r="L13739">
        <v>11</v>
      </c>
      <c r="M13739">
        <v>60</v>
      </c>
      <c r="N13739" t="s">
        <v>1621</v>
      </c>
    </row>
    <row r="13740" spans="1:14" x14ac:dyDescent="0.2">
      <c r="A13740" t="s">
        <v>19499</v>
      </c>
      <c r="B13740">
        <v>47760</v>
      </c>
      <c r="C13740">
        <v>54540</v>
      </c>
      <c r="D13740">
        <v>61380</v>
      </c>
      <c r="E13740">
        <v>68160</v>
      </c>
      <c r="F13740">
        <v>73620</v>
      </c>
      <c r="G13740">
        <v>79080</v>
      </c>
      <c r="H13740">
        <v>84540</v>
      </c>
      <c r="I13740">
        <v>90000</v>
      </c>
      <c r="J13740">
        <v>95460</v>
      </c>
      <c r="K13740" t="s">
        <v>3116</v>
      </c>
      <c r="L13740">
        <v>11</v>
      </c>
      <c r="M13740">
        <v>60</v>
      </c>
      <c r="N13740" t="s">
        <v>1622</v>
      </c>
    </row>
    <row r="13741" spans="1:14" x14ac:dyDescent="0.2">
      <c r="A13741" t="s">
        <v>19500</v>
      </c>
      <c r="B13741">
        <v>47760</v>
      </c>
      <c r="C13741">
        <v>54540</v>
      </c>
      <c r="D13741">
        <v>61380</v>
      </c>
      <c r="E13741">
        <v>68160</v>
      </c>
      <c r="F13741">
        <v>73620</v>
      </c>
      <c r="G13741">
        <v>79080</v>
      </c>
      <c r="H13741">
        <v>84540</v>
      </c>
      <c r="I13741">
        <v>90000</v>
      </c>
      <c r="J13741">
        <v>95460</v>
      </c>
      <c r="K13741" t="s">
        <v>3116</v>
      </c>
      <c r="L13741">
        <v>11</v>
      </c>
      <c r="M13741">
        <v>60</v>
      </c>
      <c r="N13741" t="s">
        <v>1624</v>
      </c>
    </row>
    <row r="13742" spans="1:14" x14ac:dyDescent="0.2">
      <c r="A13742" t="s">
        <v>19501</v>
      </c>
      <c r="B13742">
        <v>47760</v>
      </c>
      <c r="C13742">
        <v>54540</v>
      </c>
      <c r="D13742">
        <v>61380</v>
      </c>
      <c r="E13742">
        <v>68160</v>
      </c>
      <c r="F13742">
        <v>73620</v>
      </c>
      <c r="G13742">
        <v>79080</v>
      </c>
      <c r="H13742">
        <v>84540</v>
      </c>
      <c r="I13742">
        <v>90000</v>
      </c>
      <c r="J13742">
        <v>95460</v>
      </c>
      <c r="K13742" t="s">
        <v>3116</v>
      </c>
      <c r="L13742">
        <v>13</v>
      </c>
      <c r="M13742">
        <v>60</v>
      </c>
      <c r="N13742" t="s">
        <v>5543</v>
      </c>
    </row>
    <row r="13743" spans="1:14" x14ac:dyDescent="0.2">
      <c r="A13743" t="s">
        <v>19502</v>
      </c>
      <c r="B13743">
        <v>47760</v>
      </c>
      <c r="C13743">
        <v>54540</v>
      </c>
      <c r="D13743">
        <v>61380</v>
      </c>
      <c r="E13743">
        <v>68160</v>
      </c>
      <c r="F13743">
        <v>73620</v>
      </c>
      <c r="G13743">
        <v>79080</v>
      </c>
      <c r="H13743">
        <v>84540</v>
      </c>
      <c r="I13743">
        <v>90000</v>
      </c>
      <c r="J13743">
        <v>95460</v>
      </c>
      <c r="K13743" t="s">
        <v>3116</v>
      </c>
      <c r="L13743">
        <v>13</v>
      </c>
      <c r="M13743">
        <v>60</v>
      </c>
      <c r="N13743" t="s">
        <v>1626</v>
      </c>
    </row>
    <row r="13744" spans="1:14" x14ac:dyDescent="0.2">
      <c r="A13744" t="s">
        <v>19503</v>
      </c>
      <c r="B13744">
        <v>47760</v>
      </c>
      <c r="C13744">
        <v>54540</v>
      </c>
      <c r="D13744">
        <v>61380</v>
      </c>
      <c r="E13744">
        <v>68160</v>
      </c>
      <c r="F13744">
        <v>73620</v>
      </c>
      <c r="G13744">
        <v>79080</v>
      </c>
      <c r="H13744">
        <v>84540</v>
      </c>
      <c r="I13744">
        <v>90000</v>
      </c>
      <c r="J13744">
        <v>95460</v>
      </c>
      <c r="K13744" t="s">
        <v>3116</v>
      </c>
      <c r="L13744">
        <v>13</v>
      </c>
      <c r="M13744">
        <v>60</v>
      </c>
      <c r="N13744" t="s">
        <v>1627</v>
      </c>
    </row>
    <row r="13745" spans="1:14" x14ac:dyDescent="0.2">
      <c r="A13745" t="s">
        <v>19504</v>
      </c>
      <c r="B13745">
        <v>47760</v>
      </c>
      <c r="C13745">
        <v>54540</v>
      </c>
      <c r="D13745">
        <v>61380</v>
      </c>
      <c r="E13745">
        <v>68160</v>
      </c>
      <c r="F13745">
        <v>73620</v>
      </c>
      <c r="G13745">
        <v>79080</v>
      </c>
      <c r="H13745">
        <v>84540</v>
      </c>
      <c r="I13745">
        <v>90000</v>
      </c>
      <c r="J13745">
        <v>95460</v>
      </c>
      <c r="K13745" t="s">
        <v>3116</v>
      </c>
      <c r="L13745">
        <v>13</v>
      </c>
      <c r="M13745">
        <v>60</v>
      </c>
      <c r="N13745" t="s">
        <v>1628</v>
      </c>
    </row>
    <row r="13746" spans="1:14" x14ac:dyDescent="0.2">
      <c r="A13746" t="s">
        <v>19505</v>
      </c>
      <c r="B13746">
        <v>47760</v>
      </c>
      <c r="C13746">
        <v>54540</v>
      </c>
      <c r="D13746">
        <v>61380</v>
      </c>
      <c r="E13746">
        <v>68160</v>
      </c>
      <c r="F13746">
        <v>73620</v>
      </c>
      <c r="G13746">
        <v>79080</v>
      </c>
      <c r="H13746">
        <v>84540</v>
      </c>
      <c r="I13746">
        <v>90000</v>
      </c>
      <c r="J13746">
        <v>95460</v>
      </c>
      <c r="K13746" t="s">
        <v>3116</v>
      </c>
      <c r="L13746">
        <v>13</v>
      </c>
      <c r="M13746">
        <v>60</v>
      </c>
      <c r="N13746" t="s">
        <v>1629</v>
      </c>
    </row>
    <row r="13747" spans="1:14" x14ac:dyDescent="0.2">
      <c r="A13747" t="s">
        <v>19506</v>
      </c>
      <c r="B13747">
        <v>38100</v>
      </c>
      <c r="C13747">
        <v>43560</v>
      </c>
      <c r="D13747">
        <v>49020</v>
      </c>
      <c r="E13747">
        <v>54420</v>
      </c>
      <c r="F13747">
        <v>58800</v>
      </c>
      <c r="G13747">
        <v>63180</v>
      </c>
      <c r="H13747">
        <v>67500</v>
      </c>
      <c r="I13747">
        <v>71880</v>
      </c>
      <c r="J13747">
        <v>76200</v>
      </c>
      <c r="K13747" t="s">
        <v>3116</v>
      </c>
      <c r="L13747">
        <v>15</v>
      </c>
      <c r="M13747">
        <v>60</v>
      </c>
      <c r="N13747" t="s">
        <v>1630</v>
      </c>
    </row>
    <row r="13748" spans="1:14" x14ac:dyDescent="0.2">
      <c r="A13748" t="s">
        <v>19507</v>
      </c>
      <c r="B13748">
        <v>38100</v>
      </c>
      <c r="C13748">
        <v>43560</v>
      </c>
      <c r="D13748">
        <v>49020</v>
      </c>
      <c r="E13748">
        <v>54420</v>
      </c>
      <c r="F13748">
        <v>58800</v>
      </c>
      <c r="G13748">
        <v>63180</v>
      </c>
      <c r="H13748">
        <v>67500</v>
      </c>
      <c r="I13748">
        <v>71880</v>
      </c>
      <c r="J13748">
        <v>76200</v>
      </c>
      <c r="K13748" t="s">
        <v>3116</v>
      </c>
      <c r="L13748">
        <v>15</v>
      </c>
      <c r="M13748">
        <v>60</v>
      </c>
      <c r="N13748" t="s">
        <v>1631</v>
      </c>
    </row>
    <row r="13749" spans="1:14" x14ac:dyDescent="0.2">
      <c r="A13749" t="s">
        <v>19508</v>
      </c>
      <c r="B13749">
        <v>38100</v>
      </c>
      <c r="C13749">
        <v>43560</v>
      </c>
      <c r="D13749">
        <v>49020</v>
      </c>
      <c r="E13749">
        <v>54420</v>
      </c>
      <c r="F13749">
        <v>58800</v>
      </c>
      <c r="G13749">
        <v>63180</v>
      </c>
      <c r="H13749">
        <v>67500</v>
      </c>
      <c r="I13749">
        <v>71880</v>
      </c>
      <c r="J13749">
        <v>76200</v>
      </c>
      <c r="K13749" t="s">
        <v>3116</v>
      </c>
      <c r="L13749">
        <v>15</v>
      </c>
      <c r="M13749">
        <v>60</v>
      </c>
      <c r="N13749" t="s">
        <v>1632</v>
      </c>
    </row>
    <row r="13750" spans="1:14" x14ac:dyDescent="0.2">
      <c r="A13750" t="s">
        <v>19509</v>
      </c>
      <c r="B13750">
        <v>38100</v>
      </c>
      <c r="C13750">
        <v>43560</v>
      </c>
      <c r="D13750">
        <v>49020</v>
      </c>
      <c r="E13750">
        <v>54420</v>
      </c>
      <c r="F13750">
        <v>58800</v>
      </c>
      <c r="G13750">
        <v>63180</v>
      </c>
      <c r="H13750">
        <v>67500</v>
      </c>
      <c r="I13750">
        <v>71880</v>
      </c>
      <c r="J13750">
        <v>76200</v>
      </c>
      <c r="K13750" t="s">
        <v>3116</v>
      </c>
      <c r="L13750">
        <v>15</v>
      </c>
      <c r="M13750">
        <v>60</v>
      </c>
      <c r="N13750" t="s">
        <v>1633</v>
      </c>
    </row>
    <row r="13751" spans="1:14" x14ac:dyDescent="0.2">
      <c r="A13751" t="s">
        <v>19510</v>
      </c>
      <c r="B13751">
        <v>38100</v>
      </c>
      <c r="C13751">
        <v>43560</v>
      </c>
      <c r="D13751">
        <v>49020</v>
      </c>
      <c r="E13751">
        <v>54420</v>
      </c>
      <c r="F13751">
        <v>58800</v>
      </c>
      <c r="G13751">
        <v>63180</v>
      </c>
      <c r="H13751">
        <v>67500</v>
      </c>
      <c r="I13751">
        <v>71880</v>
      </c>
      <c r="J13751">
        <v>76200</v>
      </c>
      <c r="K13751" t="s">
        <v>3116</v>
      </c>
      <c r="L13751">
        <v>15</v>
      </c>
      <c r="M13751">
        <v>60</v>
      </c>
      <c r="N13751" t="s">
        <v>1634</v>
      </c>
    </row>
    <row r="13752" spans="1:14" x14ac:dyDescent="0.2">
      <c r="A13752" t="s">
        <v>19511</v>
      </c>
      <c r="B13752">
        <v>38100</v>
      </c>
      <c r="C13752">
        <v>43560</v>
      </c>
      <c r="D13752">
        <v>49020</v>
      </c>
      <c r="E13752">
        <v>54420</v>
      </c>
      <c r="F13752">
        <v>58800</v>
      </c>
      <c r="G13752">
        <v>63180</v>
      </c>
      <c r="H13752">
        <v>67500</v>
      </c>
      <c r="I13752">
        <v>71880</v>
      </c>
      <c r="J13752">
        <v>76200</v>
      </c>
      <c r="K13752" t="s">
        <v>3116</v>
      </c>
      <c r="L13752">
        <v>15</v>
      </c>
      <c r="M13752">
        <v>60</v>
      </c>
      <c r="N13752" t="s">
        <v>1635</v>
      </c>
    </row>
    <row r="13753" spans="1:14" x14ac:dyDescent="0.2">
      <c r="A13753" t="s">
        <v>19512</v>
      </c>
      <c r="B13753">
        <v>38100</v>
      </c>
      <c r="C13753">
        <v>43560</v>
      </c>
      <c r="D13753">
        <v>49020</v>
      </c>
      <c r="E13753">
        <v>54420</v>
      </c>
      <c r="F13753">
        <v>58800</v>
      </c>
      <c r="G13753">
        <v>63180</v>
      </c>
      <c r="H13753">
        <v>67500</v>
      </c>
      <c r="I13753">
        <v>71880</v>
      </c>
      <c r="J13753">
        <v>76200</v>
      </c>
      <c r="K13753" t="s">
        <v>3116</v>
      </c>
      <c r="L13753">
        <v>15</v>
      </c>
      <c r="M13753">
        <v>60</v>
      </c>
      <c r="N13753" t="s">
        <v>1636</v>
      </c>
    </row>
    <row r="13754" spans="1:14" x14ac:dyDescent="0.2">
      <c r="A13754" t="s">
        <v>19513</v>
      </c>
      <c r="B13754">
        <v>38100</v>
      </c>
      <c r="C13754">
        <v>43560</v>
      </c>
      <c r="D13754">
        <v>49020</v>
      </c>
      <c r="E13754">
        <v>54420</v>
      </c>
      <c r="F13754">
        <v>58800</v>
      </c>
      <c r="G13754">
        <v>63180</v>
      </c>
      <c r="H13754">
        <v>67500</v>
      </c>
      <c r="I13754">
        <v>71880</v>
      </c>
      <c r="J13754">
        <v>76200</v>
      </c>
      <c r="K13754" t="s">
        <v>3116</v>
      </c>
      <c r="L13754">
        <v>15</v>
      </c>
      <c r="M13754">
        <v>60</v>
      </c>
      <c r="N13754" t="s">
        <v>1637</v>
      </c>
    </row>
    <row r="13755" spans="1:14" x14ac:dyDescent="0.2">
      <c r="A13755" t="s">
        <v>19514</v>
      </c>
      <c r="B13755">
        <v>38100</v>
      </c>
      <c r="C13755">
        <v>43560</v>
      </c>
      <c r="D13755">
        <v>49020</v>
      </c>
      <c r="E13755">
        <v>54420</v>
      </c>
      <c r="F13755">
        <v>58800</v>
      </c>
      <c r="G13755">
        <v>63180</v>
      </c>
      <c r="H13755">
        <v>67500</v>
      </c>
      <c r="I13755">
        <v>71880</v>
      </c>
      <c r="J13755">
        <v>76200</v>
      </c>
      <c r="K13755" t="s">
        <v>3116</v>
      </c>
      <c r="L13755">
        <v>15</v>
      </c>
      <c r="M13755">
        <v>60</v>
      </c>
      <c r="N13755" t="s">
        <v>1638</v>
      </c>
    </row>
    <row r="13756" spans="1:14" x14ac:dyDescent="0.2">
      <c r="A13756" t="s">
        <v>19515</v>
      </c>
      <c r="B13756">
        <v>38100</v>
      </c>
      <c r="C13756">
        <v>43560</v>
      </c>
      <c r="D13756">
        <v>49020</v>
      </c>
      <c r="E13756">
        <v>54420</v>
      </c>
      <c r="F13756">
        <v>58800</v>
      </c>
      <c r="G13756">
        <v>63180</v>
      </c>
      <c r="H13756">
        <v>67500</v>
      </c>
      <c r="I13756">
        <v>71880</v>
      </c>
      <c r="J13756">
        <v>76200</v>
      </c>
      <c r="K13756" t="s">
        <v>3116</v>
      </c>
      <c r="L13756">
        <v>15</v>
      </c>
      <c r="M13756">
        <v>60</v>
      </c>
      <c r="N13756" t="s">
        <v>1639</v>
      </c>
    </row>
    <row r="13757" spans="1:14" x14ac:dyDescent="0.2">
      <c r="A13757" t="s">
        <v>19516</v>
      </c>
      <c r="B13757">
        <v>38100</v>
      </c>
      <c r="C13757">
        <v>43560</v>
      </c>
      <c r="D13757">
        <v>49020</v>
      </c>
      <c r="E13757">
        <v>54420</v>
      </c>
      <c r="F13757">
        <v>58800</v>
      </c>
      <c r="G13757">
        <v>63180</v>
      </c>
      <c r="H13757">
        <v>67500</v>
      </c>
      <c r="I13757">
        <v>71880</v>
      </c>
      <c r="J13757">
        <v>76200</v>
      </c>
      <c r="K13757" t="s">
        <v>3116</v>
      </c>
      <c r="L13757">
        <v>17</v>
      </c>
      <c r="M13757">
        <v>60</v>
      </c>
      <c r="N13757" t="s">
        <v>1640</v>
      </c>
    </row>
    <row r="13758" spans="1:14" x14ac:dyDescent="0.2">
      <c r="A13758" t="s">
        <v>19517</v>
      </c>
      <c r="B13758">
        <v>38100</v>
      </c>
      <c r="C13758">
        <v>43560</v>
      </c>
      <c r="D13758">
        <v>49020</v>
      </c>
      <c r="E13758">
        <v>54420</v>
      </c>
      <c r="F13758">
        <v>58800</v>
      </c>
      <c r="G13758">
        <v>63180</v>
      </c>
      <c r="H13758">
        <v>67500</v>
      </c>
      <c r="I13758">
        <v>71880</v>
      </c>
      <c r="J13758">
        <v>76200</v>
      </c>
      <c r="K13758" t="s">
        <v>3116</v>
      </c>
      <c r="L13758">
        <v>17</v>
      </c>
      <c r="M13758">
        <v>60</v>
      </c>
      <c r="N13758" t="s">
        <v>1641</v>
      </c>
    </row>
    <row r="13759" spans="1:14" x14ac:dyDescent="0.2">
      <c r="A13759" t="s">
        <v>19518</v>
      </c>
      <c r="B13759">
        <v>38100</v>
      </c>
      <c r="C13759">
        <v>43560</v>
      </c>
      <c r="D13759">
        <v>49020</v>
      </c>
      <c r="E13759">
        <v>54420</v>
      </c>
      <c r="F13759">
        <v>58800</v>
      </c>
      <c r="G13759">
        <v>63180</v>
      </c>
      <c r="H13759">
        <v>67500</v>
      </c>
      <c r="I13759">
        <v>71880</v>
      </c>
      <c r="J13759">
        <v>76200</v>
      </c>
      <c r="K13759" t="s">
        <v>3116</v>
      </c>
      <c r="L13759">
        <v>17</v>
      </c>
      <c r="M13759">
        <v>60</v>
      </c>
      <c r="N13759" t="s">
        <v>1642</v>
      </c>
    </row>
    <row r="13760" spans="1:14" x14ac:dyDescent="0.2">
      <c r="A13760" t="s">
        <v>19519</v>
      </c>
      <c r="B13760">
        <v>38100</v>
      </c>
      <c r="C13760">
        <v>43560</v>
      </c>
      <c r="D13760">
        <v>49020</v>
      </c>
      <c r="E13760">
        <v>54420</v>
      </c>
      <c r="F13760">
        <v>58800</v>
      </c>
      <c r="G13760">
        <v>63180</v>
      </c>
      <c r="H13760">
        <v>67500</v>
      </c>
      <c r="I13760">
        <v>71880</v>
      </c>
      <c r="J13760">
        <v>76200</v>
      </c>
      <c r="K13760" t="s">
        <v>3116</v>
      </c>
      <c r="L13760">
        <v>17</v>
      </c>
      <c r="M13760">
        <v>60</v>
      </c>
      <c r="N13760" t="s">
        <v>1643</v>
      </c>
    </row>
    <row r="13761" spans="1:14" x14ac:dyDescent="0.2">
      <c r="A13761" t="s">
        <v>19520</v>
      </c>
      <c r="B13761">
        <v>38100</v>
      </c>
      <c r="C13761">
        <v>43560</v>
      </c>
      <c r="D13761">
        <v>49020</v>
      </c>
      <c r="E13761">
        <v>54420</v>
      </c>
      <c r="F13761">
        <v>58800</v>
      </c>
      <c r="G13761">
        <v>63180</v>
      </c>
      <c r="H13761">
        <v>67500</v>
      </c>
      <c r="I13761">
        <v>71880</v>
      </c>
      <c r="J13761">
        <v>76200</v>
      </c>
      <c r="K13761" t="s">
        <v>3116</v>
      </c>
      <c r="L13761">
        <v>17</v>
      </c>
      <c r="M13761">
        <v>60</v>
      </c>
      <c r="N13761" t="s">
        <v>1644</v>
      </c>
    </row>
    <row r="13762" spans="1:14" x14ac:dyDescent="0.2">
      <c r="A13762" t="s">
        <v>19521</v>
      </c>
      <c r="B13762">
        <v>38100</v>
      </c>
      <c r="C13762">
        <v>43560</v>
      </c>
      <c r="D13762">
        <v>49020</v>
      </c>
      <c r="E13762">
        <v>54420</v>
      </c>
      <c r="F13762">
        <v>58800</v>
      </c>
      <c r="G13762">
        <v>63180</v>
      </c>
      <c r="H13762">
        <v>67500</v>
      </c>
      <c r="I13762">
        <v>71880</v>
      </c>
      <c r="J13762">
        <v>76200</v>
      </c>
      <c r="K13762" t="s">
        <v>3116</v>
      </c>
      <c r="L13762">
        <v>17</v>
      </c>
      <c r="M13762">
        <v>60</v>
      </c>
      <c r="N13762" t="s">
        <v>1645</v>
      </c>
    </row>
    <row r="13763" spans="1:14" x14ac:dyDescent="0.2">
      <c r="A13763" t="s">
        <v>19522</v>
      </c>
      <c r="B13763">
        <v>38100</v>
      </c>
      <c r="C13763">
        <v>43560</v>
      </c>
      <c r="D13763">
        <v>49020</v>
      </c>
      <c r="E13763">
        <v>54420</v>
      </c>
      <c r="F13763">
        <v>58800</v>
      </c>
      <c r="G13763">
        <v>63180</v>
      </c>
      <c r="H13763">
        <v>67500</v>
      </c>
      <c r="I13763">
        <v>71880</v>
      </c>
      <c r="J13763">
        <v>76200</v>
      </c>
      <c r="K13763" t="s">
        <v>3116</v>
      </c>
      <c r="L13763">
        <v>17</v>
      </c>
      <c r="M13763">
        <v>60</v>
      </c>
      <c r="N13763" t="s">
        <v>1646</v>
      </c>
    </row>
    <row r="13764" spans="1:14" x14ac:dyDescent="0.2">
      <c r="A13764" t="s">
        <v>19523</v>
      </c>
      <c r="B13764">
        <v>38100</v>
      </c>
      <c r="C13764">
        <v>43560</v>
      </c>
      <c r="D13764">
        <v>49020</v>
      </c>
      <c r="E13764">
        <v>54420</v>
      </c>
      <c r="F13764">
        <v>58800</v>
      </c>
      <c r="G13764">
        <v>63180</v>
      </c>
      <c r="H13764">
        <v>67500</v>
      </c>
      <c r="I13764">
        <v>71880</v>
      </c>
      <c r="J13764">
        <v>76200</v>
      </c>
      <c r="K13764" t="s">
        <v>3116</v>
      </c>
      <c r="L13764">
        <v>17</v>
      </c>
      <c r="M13764">
        <v>60</v>
      </c>
      <c r="N13764" t="s">
        <v>1647</v>
      </c>
    </row>
    <row r="13765" spans="1:14" x14ac:dyDescent="0.2">
      <c r="A13765" t="s">
        <v>19524</v>
      </c>
      <c r="B13765">
        <v>38100</v>
      </c>
      <c r="C13765">
        <v>43560</v>
      </c>
      <c r="D13765">
        <v>49020</v>
      </c>
      <c r="E13765">
        <v>54420</v>
      </c>
      <c r="F13765">
        <v>58800</v>
      </c>
      <c r="G13765">
        <v>63180</v>
      </c>
      <c r="H13765">
        <v>67500</v>
      </c>
      <c r="I13765">
        <v>71880</v>
      </c>
      <c r="J13765">
        <v>76200</v>
      </c>
      <c r="K13765" t="s">
        <v>3116</v>
      </c>
      <c r="L13765">
        <v>17</v>
      </c>
      <c r="M13765">
        <v>60</v>
      </c>
      <c r="N13765" t="s">
        <v>1648</v>
      </c>
    </row>
    <row r="13766" spans="1:14" x14ac:dyDescent="0.2">
      <c r="A13766" t="s">
        <v>19525</v>
      </c>
      <c r="B13766">
        <v>38100</v>
      </c>
      <c r="C13766">
        <v>43560</v>
      </c>
      <c r="D13766">
        <v>49020</v>
      </c>
      <c r="E13766">
        <v>54420</v>
      </c>
      <c r="F13766">
        <v>58800</v>
      </c>
      <c r="G13766">
        <v>63180</v>
      </c>
      <c r="H13766">
        <v>67500</v>
      </c>
      <c r="I13766">
        <v>71880</v>
      </c>
      <c r="J13766">
        <v>76200</v>
      </c>
      <c r="K13766" t="s">
        <v>3116</v>
      </c>
      <c r="L13766">
        <v>17</v>
      </c>
      <c r="M13766">
        <v>60</v>
      </c>
      <c r="N13766" t="s">
        <v>1649</v>
      </c>
    </row>
    <row r="13767" spans="1:14" x14ac:dyDescent="0.2">
      <c r="A13767" t="s">
        <v>19526</v>
      </c>
      <c r="B13767">
        <v>38100</v>
      </c>
      <c r="C13767">
        <v>43560</v>
      </c>
      <c r="D13767">
        <v>49020</v>
      </c>
      <c r="E13767">
        <v>54420</v>
      </c>
      <c r="F13767">
        <v>58800</v>
      </c>
      <c r="G13767">
        <v>63180</v>
      </c>
      <c r="H13767">
        <v>67500</v>
      </c>
      <c r="I13767">
        <v>71880</v>
      </c>
      <c r="J13767">
        <v>76200</v>
      </c>
      <c r="K13767" t="s">
        <v>3116</v>
      </c>
      <c r="L13767">
        <v>17</v>
      </c>
      <c r="M13767">
        <v>60</v>
      </c>
      <c r="N13767" t="s">
        <v>1650</v>
      </c>
    </row>
    <row r="13768" spans="1:14" x14ac:dyDescent="0.2">
      <c r="A13768" t="s">
        <v>19527</v>
      </c>
      <c r="B13768">
        <v>38100</v>
      </c>
      <c r="C13768">
        <v>43560</v>
      </c>
      <c r="D13768">
        <v>49020</v>
      </c>
      <c r="E13768">
        <v>54420</v>
      </c>
      <c r="F13768">
        <v>58800</v>
      </c>
      <c r="G13768">
        <v>63180</v>
      </c>
      <c r="H13768">
        <v>67500</v>
      </c>
      <c r="I13768">
        <v>71880</v>
      </c>
      <c r="J13768">
        <v>76200</v>
      </c>
      <c r="K13768" t="s">
        <v>3116</v>
      </c>
      <c r="L13768">
        <v>17</v>
      </c>
      <c r="M13768">
        <v>60</v>
      </c>
      <c r="N13768" t="s">
        <v>1651</v>
      </c>
    </row>
    <row r="13769" spans="1:14" x14ac:dyDescent="0.2">
      <c r="A13769" t="s">
        <v>19528</v>
      </c>
      <c r="B13769">
        <v>38100</v>
      </c>
      <c r="C13769">
        <v>43560</v>
      </c>
      <c r="D13769">
        <v>49020</v>
      </c>
      <c r="E13769">
        <v>54420</v>
      </c>
      <c r="F13769">
        <v>58800</v>
      </c>
      <c r="G13769">
        <v>63180</v>
      </c>
      <c r="H13769">
        <v>67500</v>
      </c>
      <c r="I13769">
        <v>71880</v>
      </c>
      <c r="J13769">
        <v>76200</v>
      </c>
      <c r="K13769" t="s">
        <v>3116</v>
      </c>
      <c r="L13769">
        <v>17</v>
      </c>
      <c r="M13769">
        <v>60</v>
      </c>
      <c r="N13769" t="s">
        <v>1652</v>
      </c>
    </row>
    <row r="13770" spans="1:14" x14ac:dyDescent="0.2">
      <c r="A13770" t="s">
        <v>19529</v>
      </c>
      <c r="B13770">
        <v>38100</v>
      </c>
      <c r="C13770">
        <v>43560</v>
      </c>
      <c r="D13770">
        <v>49020</v>
      </c>
      <c r="E13770">
        <v>54420</v>
      </c>
      <c r="F13770">
        <v>58800</v>
      </c>
      <c r="G13770">
        <v>63180</v>
      </c>
      <c r="H13770">
        <v>67500</v>
      </c>
      <c r="I13770">
        <v>71880</v>
      </c>
      <c r="J13770">
        <v>76200</v>
      </c>
      <c r="K13770" t="s">
        <v>3116</v>
      </c>
      <c r="L13770">
        <v>17</v>
      </c>
      <c r="M13770">
        <v>60</v>
      </c>
      <c r="N13770" t="s">
        <v>1653</v>
      </c>
    </row>
    <row r="13771" spans="1:14" x14ac:dyDescent="0.2">
      <c r="A13771" t="s">
        <v>19530</v>
      </c>
      <c r="B13771">
        <v>38100</v>
      </c>
      <c r="C13771">
        <v>43560</v>
      </c>
      <c r="D13771">
        <v>49020</v>
      </c>
      <c r="E13771">
        <v>54420</v>
      </c>
      <c r="F13771">
        <v>58800</v>
      </c>
      <c r="G13771">
        <v>63180</v>
      </c>
      <c r="H13771">
        <v>67500</v>
      </c>
      <c r="I13771">
        <v>71880</v>
      </c>
      <c r="J13771">
        <v>76200</v>
      </c>
      <c r="K13771" t="s">
        <v>3116</v>
      </c>
      <c r="L13771">
        <v>17</v>
      </c>
      <c r="M13771">
        <v>60</v>
      </c>
      <c r="N13771" t="s">
        <v>1654</v>
      </c>
    </row>
    <row r="13772" spans="1:14" x14ac:dyDescent="0.2">
      <c r="A13772" t="s">
        <v>19531</v>
      </c>
      <c r="B13772">
        <v>38100</v>
      </c>
      <c r="C13772">
        <v>43560</v>
      </c>
      <c r="D13772">
        <v>49020</v>
      </c>
      <c r="E13772">
        <v>54420</v>
      </c>
      <c r="F13772">
        <v>58800</v>
      </c>
      <c r="G13772">
        <v>63180</v>
      </c>
      <c r="H13772">
        <v>67500</v>
      </c>
      <c r="I13772">
        <v>71880</v>
      </c>
      <c r="J13772">
        <v>76200</v>
      </c>
      <c r="K13772" t="s">
        <v>3116</v>
      </c>
      <c r="L13772">
        <v>17</v>
      </c>
      <c r="M13772">
        <v>60</v>
      </c>
      <c r="N13772" t="s">
        <v>1655</v>
      </c>
    </row>
    <row r="13773" spans="1:14" x14ac:dyDescent="0.2">
      <c r="A13773" t="s">
        <v>19532</v>
      </c>
      <c r="B13773">
        <v>38100</v>
      </c>
      <c r="C13773">
        <v>43560</v>
      </c>
      <c r="D13773">
        <v>49020</v>
      </c>
      <c r="E13773">
        <v>54420</v>
      </c>
      <c r="F13773">
        <v>58800</v>
      </c>
      <c r="G13773">
        <v>63180</v>
      </c>
      <c r="H13773">
        <v>67500</v>
      </c>
      <c r="I13773">
        <v>71880</v>
      </c>
      <c r="J13773">
        <v>76200</v>
      </c>
      <c r="K13773" t="s">
        <v>3116</v>
      </c>
      <c r="L13773">
        <v>17</v>
      </c>
      <c r="M13773">
        <v>60</v>
      </c>
      <c r="N13773" t="s">
        <v>1656</v>
      </c>
    </row>
    <row r="13774" spans="1:14" x14ac:dyDescent="0.2">
      <c r="A13774" t="s">
        <v>19533</v>
      </c>
      <c r="B13774">
        <v>38100</v>
      </c>
      <c r="C13774">
        <v>43560</v>
      </c>
      <c r="D13774">
        <v>49020</v>
      </c>
      <c r="E13774">
        <v>54420</v>
      </c>
      <c r="F13774">
        <v>58800</v>
      </c>
      <c r="G13774">
        <v>63180</v>
      </c>
      <c r="H13774">
        <v>67500</v>
      </c>
      <c r="I13774">
        <v>71880</v>
      </c>
      <c r="J13774">
        <v>76200</v>
      </c>
      <c r="K13774" t="s">
        <v>3116</v>
      </c>
      <c r="L13774">
        <v>19</v>
      </c>
      <c r="M13774">
        <v>60</v>
      </c>
      <c r="N13774" t="s">
        <v>1657</v>
      </c>
    </row>
    <row r="13775" spans="1:14" x14ac:dyDescent="0.2">
      <c r="A13775" t="s">
        <v>19534</v>
      </c>
      <c r="B13775">
        <v>38100</v>
      </c>
      <c r="C13775">
        <v>43560</v>
      </c>
      <c r="D13775">
        <v>49020</v>
      </c>
      <c r="E13775">
        <v>54420</v>
      </c>
      <c r="F13775">
        <v>58800</v>
      </c>
      <c r="G13775">
        <v>63180</v>
      </c>
      <c r="H13775">
        <v>67500</v>
      </c>
      <c r="I13775">
        <v>71880</v>
      </c>
      <c r="J13775">
        <v>76200</v>
      </c>
      <c r="K13775" t="s">
        <v>3116</v>
      </c>
      <c r="L13775">
        <v>19</v>
      </c>
      <c r="M13775">
        <v>60</v>
      </c>
      <c r="N13775" t="s">
        <v>1658</v>
      </c>
    </row>
    <row r="13776" spans="1:14" x14ac:dyDescent="0.2">
      <c r="A13776" t="s">
        <v>19535</v>
      </c>
      <c r="B13776">
        <v>38100</v>
      </c>
      <c r="C13776">
        <v>43560</v>
      </c>
      <c r="D13776">
        <v>49020</v>
      </c>
      <c r="E13776">
        <v>54420</v>
      </c>
      <c r="F13776">
        <v>58800</v>
      </c>
      <c r="G13776">
        <v>63180</v>
      </c>
      <c r="H13776">
        <v>67500</v>
      </c>
      <c r="I13776">
        <v>71880</v>
      </c>
      <c r="J13776">
        <v>76200</v>
      </c>
      <c r="K13776" t="s">
        <v>3116</v>
      </c>
      <c r="L13776">
        <v>19</v>
      </c>
      <c r="M13776">
        <v>60</v>
      </c>
      <c r="N13776" t="s">
        <v>1659</v>
      </c>
    </row>
    <row r="13777" spans="1:14" x14ac:dyDescent="0.2">
      <c r="A13777" t="s">
        <v>19536</v>
      </c>
      <c r="B13777">
        <v>38100</v>
      </c>
      <c r="C13777">
        <v>43560</v>
      </c>
      <c r="D13777">
        <v>49020</v>
      </c>
      <c r="E13777">
        <v>54420</v>
      </c>
      <c r="F13777">
        <v>58800</v>
      </c>
      <c r="G13777">
        <v>63180</v>
      </c>
      <c r="H13777">
        <v>67500</v>
      </c>
      <c r="I13777">
        <v>71880</v>
      </c>
      <c r="J13777">
        <v>76200</v>
      </c>
      <c r="K13777" t="s">
        <v>3116</v>
      </c>
      <c r="L13777">
        <v>19</v>
      </c>
      <c r="M13777">
        <v>60</v>
      </c>
      <c r="N13777" t="s">
        <v>1660</v>
      </c>
    </row>
    <row r="13778" spans="1:14" x14ac:dyDescent="0.2">
      <c r="A13778" t="s">
        <v>19537</v>
      </c>
      <c r="B13778">
        <v>38100</v>
      </c>
      <c r="C13778">
        <v>43560</v>
      </c>
      <c r="D13778">
        <v>49020</v>
      </c>
      <c r="E13778">
        <v>54420</v>
      </c>
      <c r="F13778">
        <v>58800</v>
      </c>
      <c r="G13778">
        <v>63180</v>
      </c>
      <c r="H13778">
        <v>67500</v>
      </c>
      <c r="I13778">
        <v>71880</v>
      </c>
      <c r="J13778">
        <v>76200</v>
      </c>
      <c r="K13778" t="s">
        <v>3116</v>
      </c>
      <c r="L13778">
        <v>19</v>
      </c>
      <c r="M13778">
        <v>60</v>
      </c>
      <c r="N13778" t="s">
        <v>1661</v>
      </c>
    </row>
    <row r="13779" spans="1:14" x14ac:dyDescent="0.2">
      <c r="A13779" t="s">
        <v>19538</v>
      </c>
      <c r="B13779">
        <v>38100</v>
      </c>
      <c r="C13779">
        <v>43560</v>
      </c>
      <c r="D13779">
        <v>49020</v>
      </c>
      <c r="E13779">
        <v>54420</v>
      </c>
      <c r="F13779">
        <v>58800</v>
      </c>
      <c r="G13779">
        <v>63180</v>
      </c>
      <c r="H13779">
        <v>67500</v>
      </c>
      <c r="I13779">
        <v>71880</v>
      </c>
      <c r="J13779">
        <v>76200</v>
      </c>
      <c r="K13779" t="s">
        <v>3116</v>
      </c>
      <c r="L13779">
        <v>19</v>
      </c>
      <c r="M13779">
        <v>60</v>
      </c>
      <c r="N13779" t="s">
        <v>1662</v>
      </c>
    </row>
    <row r="13780" spans="1:14" x14ac:dyDescent="0.2">
      <c r="A13780" t="s">
        <v>19539</v>
      </c>
      <c r="B13780">
        <v>38100</v>
      </c>
      <c r="C13780">
        <v>43560</v>
      </c>
      <c r="D13780">
        <v>49020</v>
      </c>
      <c r="E13780">
        <v>54420</v>
      </c>
      <c r="F13780">
        <v>58800</v>
      </c>
      <c r="G13780">
        <v>63180</v>
      </c>
      <c r="H13780">
        <v>67500</v>
      </c>
      <c r="I13780">
        <v>71880</v>
      </c>
      <c r="J13780">
        <v>76200</v>
      </c>
      <c r="K13780" t="s">
        <v>3116</v>
      </c>
      <c r="L13780">
        <v>19</v>
      </c>
      <c r="M13780">
        <v>60</v>
      </c>
      <c r="N13780" t="s">
        <v>1663</v>
      </c>
    </row>
    <row r="13781" spans="1:14" x14ac:dyDescent="0.2">
      <c r="A13781" t="s">
        <v>19540</v>
      </c>
      <c r="B13781">
        <v>38100</v>
      </c>
      <c r="C13781">
        <v>43560</v>
      </c>
      <c r="D13781">
        <v>49020</v>
      </c>
      <c r="E13781">
        <v>54420</v>
      </c>
      <c r="F13781">
        <v>58800</v>
      </c>
      <c r="G13781">
        <v>63180</v>
      </c>
      <c r="H13781">
        <v>67500</v>
      </c>
      <c r="I13781">
        <v>71880</v>
      </c>
      <c r="J13781">
        <v>76200</v>
      </c>
      <c r="K13781" t="s">
        <v>3116</v>
      </c>
      <c r="L13781">
        <v>19</v>
      </c>
      <c r="M13781">
        <v>60</v>
      </c>
      <c r="N13781" t="s">
        <v>1664</v>
      </c>
    </row>
    <row r="13782" spans="1:14" x14ac:dyDescent="0.2">
      <c r="A13782" t="s">
        <v>19541</v>
      </c>
      <c r="B13782">
        <v>38100</v>
      </c>
      <c r="C13782">
        <v>43560</v>
      </c>
      <c r="D13782">
        <v>49020</v>
      </c>
      <c r="E13782">
        <v>54420</v>
      </c>
      <c r="F13782">
        <v>58800</v>
      </c>
      <c r="G13782">
        <v>63180</v>
      </c>
      <c r="H13782">
        <v>67500</v>
      </c>
      <c r="I13782">
        <v>71880</v>
      </c>
      <c r="J13782">
        <v>76200</v>
      </c>
      <c r="K13782" t="s">
        <v>3116</v>
      </c>
      <c r="L13782">
        <v>19</v>
      </c>
      <c r="M13782">
        <v>60</v>
      </c>
      <c r="N13782" t="s">
        <v>1665</v>
      </c>
    </row>
    <row r="13783" spans="1:14" x14ac:dyDescent="0.2">
      <c r="A13783" t="s">
        <v>19542</v>
      </c>
      <c r="B13783">
        <v>38100</v>
      </c>
      <c r="C13783">
        <v>43560</v>
      </c>
      <c r="D13783">
        <v>49020</v>
      </c>
      <c r="E13783">
        <v>54420</v>
      </c>
      <c r="F13783">
        <v>58800</v>
      </c>
      <c r="G13783">
        <v>63180</v>
      </c>
      <c r="H13783">
        <v>67500</v>
      </c>
      <c r="I13783">
        <v>71880</v>
      </c>
      <c r="J13783">
        <v>76200</v>
      </c>
      <c r="K13783" t="s">
        <v>3116</v>
      </c>
      <c r="L13783">
        <v>19</v>
      </c>
      <c r="M13783">
        <v>60</v>
      </c>
      <c r="N13783" t="s">
        <v>1666</v>
      </c>
    </row>
    <row r="13784" spans="1:14" x14ac:dyDescent="0.2">
      <c r="A13784" t="s">
        <v>19543</v>
      </c>
      <c r="B13784">
        <v>38100</v>
      </c>
      <c r="C13784">
        <v>43560</v>
      </c>
      <c r="D13784">
        <v>49020</v>
      </c>
      <c r="E13784">
        <v>54420</v>
      </c>
      <c r="F13784">
        <v>58800</v>
      </c>
      <c r="G13784">
        <v>63180</v>
      </c>
      <c r="H13784">
        <v>67500</v>
      </c>
      <c r="I13784">
        <v>71880</v>
      </c>
      <c r="J13784">
        <v>76200</v>
      </c>
      <c r="K13784" t="s">
        <v>3116</v>
      </c>
      <c r="L13784">
        <v>19</v>
      </c>
      <c r="M13784">
        <v>60</v>
      </c>
      <c r="N13784" t="s">
        <v>1667</v>
      </c>
    </row>
    <row r="13785" spans="1:14" x14ac:dyDescent="0.2">
      <c r="A13785" t="s">
        <v>19544</v>
      </c>
      <c r="B13785">
        <v>38100</v>
      </c>
      <c r="C13785">
        <v>43560</v>
      </c>
      <c r="D13785">
        <v>49020</v>
      </c>
      <c r="E13785">
        <v>54420</v>
      </c>
      <c r="F13785">
        <v>58800</v>
      </c>
      <c r="G13785">
        <v>63180</v>
      </c>
      <c r="H13785">
        <v>67500</v>
      </c>
      <c r="I13785">
        <v>71880</v>
      </c>
      <c r="J13785">
        <v>76200</v>
      </c>
      <c r="K13785" t="s">
        <v>3116</v>
      </c>
      <c r="L13785">
        <v>19</v>
      </c>
      <c r="M13785">
        <v>60</v>
      </c>
      <c r="N13785" t="s">
        <v>1668</v>
      </c>
    </row>
    <row r="13786" spans="1:14" x14ac:dyDescent="0.2">
      <c r="A13786" t="s">
        <v>19545</v>
      </c>
      <c r="B13786">
        <v>38100</v>
      </c>
      <c r="C13786">
        <v>43560</v>
      </c>
      <c r="D13786">
        <v>49020</v>
      </c>
      <c r="E13786">
        <v>54420</v>
      </c>
      <c r="F13786">
        <v>58800</v>
      </c>
      <c r="G13786">
        <v>63180</v>
      </c>
      <c r="H13786">
        <v>67500</v>
      </c>
      <c r="I13786">
        <v>71880</v>
      </c>
      <c r="J13786">
        <v>76200</v>
      </c>
      <c r="K13786" t="s">
        <v>3116</v>
      </c>
      <c r="L13786">
        <v>19</v>
      </c>
      <c r="M13786">
        <v>60</v>
      </c>
      <c r="N13786" t="s">
        <v>1669</v>
      </c>
    </row>
    <row r="13787" spans="1:14" x14ac:dyDescent="0.2">
      <c r="A13787" t="s">
        <v>19546</v>
      </c>
      <c r="B13787">
        <v>38100</v>
      </c>
      <c r="C13787">
        <v>43560</v>
      </c>
      <c r="D13787">
        <v>49020</v>
      </c>
      <c r="E13787">
        <v>54420</v>
      </c>
      <c r="F13787">
        <v>58800</v>
      </c>
      <c r="G13787">
        <v>63180</v>
      </c>
      <c r="H13787">
        <v>67500</v>
      </c>
      <c r="I13787">
        <v>71880</v>
      </c>
      <c r="J13787">
        <v>76200</v>
      </c>
      <c r="K13787" t="s">
        <v>3116</v>
      </c>
      <c r="L13787">
        <v>19</v>
      </c>
      <c r="M13787">
        <v>60</v>
      </c>
      <c r="N13787" t="s">
        <v>1670</v>
      </c>
    </row>
    <row r="13788" spans="1:14" x14ac:dyDescent="0.2">
      <c r="A13788" t="s">
        <v>19547</v>
      </c>
      <c r="B13788">
        <v>38100</v>
      </c>
      <c r="C13788">
        <v>43560</v>
      </c>
      <c r="D13788">
        <v>49020</v>
      </c>
      <c r="E13788">
        <v>54420</v>
      </c>
      <c r="F13788">
        <v>58800</v>
      </c>
      <c r="G13788">
        <v>63180</v>
      </c>
      <c r="H13788">
        <v>67500</v>
      </c>
      <c r="I13788">
        <v>71880</v>
      </c>
      <c r="J13788">
        <v>76200</v>
      </c>
      <c r="K13788" t="s">
        <v>3116</v>
      </c>
      <c r="L13788">
        <v>19</v>
      </c>
      <c r="M13788">
        <v>60</v>
      </c>
      <c r="N13788" t="s">
        <v>1671</v>
      </c>
    </row>
    <row r="13789" spans="1:14" x14ac:dyDescent="0.2">
      <c r="A13789" t="s">
        <v>19548</v>
      </c>
      <c r="B13789">
        <v>38100</v>
      </c>
      <c r="C13789">
        <v>43560</v>
      </c>
      <c r="D13789">
        <v>49020</v>
      </c>
      <c r="E13789">
        <v>54420</v>
      </c>
      <c r="F13789">
        <v>58800</v>
      </c>
      <c r="G13789">
        <v>63180</v>
      </c>
      <c r="H13789">
        <v>67500</v>
      </c>
      <c r="I13789">
        <v>71880</v>
      </c>
      <c r="J13789">
        <v>76200</v>
      </c>
      <c r="K13789" t="s">
        <v>3116</v>
      </c>
      <c r="L13789">
        <v>19</v>
      </c>
      <c r="M13789">
        <v>60</v>
      </c>
      <c r="N13789" t="s">
        <v>1672</v>
      </c>
    </row>
    <row r="13790" spans="1:14" x14ac:dyDescent="0.2">
      <c r="A13790" t="s">
        <v>19549</v>
      </c>
      <c r="B13790">
        <v>38100</v>
      </c>
      <c r="C13790">
        <v>43560</v>
      </c>
      <c r="D13790">
        <v>49020</v>
      </c>
      <c r="E13790">
        <v>54420</v>
      </c>
      <c r="F13790">
        <v>58800</v>
      </c>
      <c r="G13790">
        <v>63180</v>
      </c>
      <c r="H13790">
        <v>67500</v>
      </c>
      <c r="I13790">
        <v>71880</v>
      </c>
      <c r="J13790">
        <v>76200</v>
      </c>
      <c r="K13790" t="s">
        <v>3116</v>
      </c>
      <c r="L13790">
        <v>19</v>
      </c>
      <c r="M13790">
        <v>60</v>
      </c>
      <c r="N13790" t="s">
        <v>1673</v>
      </c>
    </row>
    <row r="13791" spans="1:14" x14ac:dyDescent="0.2">
      <c r="A13791" t="s">
        <v>19550</v>
      </c>
      <c r="B13791">
        <v>38100</v>
      </c>
      <c r="C13791">
        <v>43560</v>
      </c>
      <c r="D13791">
        <v>49020</v>
      </c>
      <c r="E13791">
        <v>54420</v>
      </c>
      <c r="F13791">
        <v>58800</v>
      </c>
      <c r="G13791">
        <v>63180</v>
      </c>
      <c r="H13791">
        <v>67500</v>
      </c>
      <c r="I13791">
        <v>71880</v>
      </c>
      <c r="J13791">
        <v>76200</v>
      </c>
      <c r="K13791" t="s">
        <v>3116</v>
      </c>
      <c r="L13791">
        <v>19</v>
      </c>
      <c r="M13791">
        <v>60</v>
      </c>
      <c r="N13791" t="s">
        <v>1674</v>
      </c>
    </row>
    <row r="13792" spans="1:14" x14ac:dyDescent="0.2">
      <c r="A13792" t="s">
        <v>19551</v>
      </c>
      <c r="B13792">
        <v>38100</v>
      </c>
      <c r="C13792">
        <v>43560</v>
      </c>
      <c r="D13792">
        <v>49020</v>
      </c>
      <c r="E13792">
        <v>54420</v>
      </c>
      <c r="F13792">
        <v>58800</v>
      </c>
      <c r="G13792">
        <v>63180</v>
      </c>
      <c r="H13792">
        <v>67500</v>
      </c>
      <c r="I13792">
        <v>71880</v>
      </c>
      <c r="J13792">
        <v>76200</v>
      </c>
      <c r="K13792" t="s">
        <v>3116</v>
      </c>
      <c r="L13792">
        <v>19</v>
      </c>
      <c r="M13792">
        <v>60</v>
      </c>
      <c r="N13792" t="s">
        <v>1131</v>
      </c>
    </row>
    <row r="13793" spans="1:14" x14ac:dyDescent="0.2">
      <c r="A13793" t="s">
        <v>19552</v>
      </c>
      <c r="B13793">
        <v>38100</v>
      </c>
      <c r="C13793">
        <v>43560</v>
      </c>
      <c r="D13793">
        <v>49020</v>
      </c>
      <c r="E13793">
        <v>54420</v>
      </c>
      <c r="F13793">
        <v>58800</v>
      </c>
      <c r="G13793">
        <v>63180</v>
      </c>
      <c r="H13793">
        <v>67500</v>
      </c>
      <c r="I13793">
        <v>71880</v>
      </c>
      <c r="J13793">
        <v>76200</v>
      </c>
      <c r="K13793" t="s">
        <v>3116</v>
      </c>
      <c r="L13793">
        <v>21</v>
      </c>
      <c r="M13793">
        <v>60</v>
      </c>
      <c r="N13793" t="s">
        <v>1132</v>
      </c>
    </row>
    <row r="13794" spans="1:14" x14ac:dyDescent="0.2">
      <c r="A13794" t="s">
        <v>19553</v>
      </c>
      <c r="B13794">
        <v>38100</v>
      </c>
      <c r="C13794">
        <v>43560</v>
      </c>
      <c r="D13794">
        <v>49020</v>
      </c>
      <c r="E13794">
        <v>54420</v>
      </c>
      <c r="F13794">
        <v>58800</v>
      </c>
      <c r="G13794">
        <v>63180</v>
      </c>
      <c r="H13794">
        <v>67500</v>
      </c>
      <c r="I13794">
        <v>71880</v>
      </c>
      <c r="J13794">
        <v>76200</v>
      </c>
      <c r="K13794" t="s">
        <v>3116</v>
      </c>
      <c r="L13794">
        <v>21</v>
      </c>
      <c r="M13794">
        <v>60</v>
      </c>
      <c r="N13794" t="s">
        <v>1133</v>
      </c>
    </row>
    <row r="13795" spans="1:14" x14ac:dyDescent="0.2">
      <c r="A13795" t="s">
        <v>19554</v>
      </c>
      <c r="B13795">
        <v>38100</v>
      </c>
      <c r="C13795">
        <v>43560</v>
      </c>
      <c r="D13795">
        <v>49020</v>
      </c>
      <c r="E13795">
        <v>54420</v>
      </c>
      <c r="F13795">
        <v>58800</v>
      </c>
      <c r="G13795">
        <v>63180</v>
      </c>
      <c r="H13795">
        <v>67500</v>
      </c>
      <c r="I13795">
        <v>71880</v>
      </c>
      <c r="J13795">
        <v>76200</v>
      </c>
      <c r="K13795" t="s">
        <v>3116</v>
      </c>
      <c r="L13795">
        <v>21</v>
      </c>
      <c r="M13795">
        <v>60</v>
      </c>
      <c r="N13795" t="s">
        <v>1134</v>
      </c>
    </row>
    <row r="13796" spans="1:14" x14ac:dyDescent="0.2">
      <c r="A13796" t="s">
        <v>19555</v>
      </c>
      <c r="B13796">
        <v>38100</v>
      </c>
      <c r="C13796">
        <v>43560</v>
      </c>
      <c r="D13796">
        <v>49020</v>
      </c>
      <c r="E13796">
        <v>54420</v>
      </c>
      <c r="F13796">
        <v>58800</v>
      </c>
      <c r="G13796">
        <v>63180</v>
      </c>
      <c r="H13796">
        <v>67500</v>
      </c>
      <c r="I13796">
        <v>71880</v>
      </c>
      <c r="J13796">
        <v>76200</v>
      </c>
      <c r="K13796" t="s">
        <v>3116</v>
      </c>
      <c r="L13796">
        <v>21</v>
      </c>
      <c r="M13796">
        <v>60</v>
      </c>
      <c r="N13796" t="s">
        <v>1135</v>
      </c>
    </row>
    <row r="13797" spans="1:14" x14ac:dyDescent="0.2">
      <c r="A13797" t="s">
        <v>19556</v>
      </c>
      <c r="B13797">
        <v>38100</v>
      </c>
      <c r="C13797">
        <v>43560</v>
      </c>
      <c r="D13797">
        <v>49020</v>
      </c>
      <c r="E13797">
        <v>54420</v>
      </c>
      <c r="F13797">
        <v>58800</v>
      </c>
      <c r="G13797">
        <v>63180</v>
      </c>
      <c r="H13797">
        <v>67500</v>
      </c>
      <c r="I13797">
        <v>71880</v>
      </c>
      <c r="J13797">
        <v>76200</v>
      </c>
      <c r="K13797" t="s">
        <v>3116</v>
      </c>
      <c r="L13797">
        <v>21</v>
      </c>
      <c r="M13797">
        <v>60</v>
      </c>
      <c r="N13797" t="s">
        <v>1136</v>
      </c>
    </row>
    <row r="13798" spans="1:14" x14ac:dyDescent="0.2">
      <c r="A13798" t="s">
        <v>19557</v>
      </c>
      <c r="B13798">
        <v>38100</v>
      </c>
      <c r="C13798">
        <v>43560</v>
      </c>
      <c r="D13798">
        <v>49020</v>
      </c>
      <c r="E13798">
        <v>54420</v>
      </c>
      <c r="F13798">
        <v>58800</v>
      </c>
      <c r="G13798">
        <v>63180</v>
      </c>
      <c r="H13798">
        <v>67500</v>
      </c>
      <c r="I13798">
        <v>71880</v>
      </c>
      <c r="J13798">
        <v>76200</v>
      </c>
      <c r="K13798" t="s">
        <v>3116</v>
      </c>
      <c r="L13798">
        <v>21</v>
      </c>
      <c r="M13798">
        <v>60</v>
      </c>
      <c r="N13798" t="s">
        <v>1137</v>
      </c>
    </row>
    <row r="13799" spans="1:14" x14ac:dyDescent="0.2">
      <c r="A13799" t="s">
        <v>19558</v>
      </c>
      <c r="B13799">
        <v>38100</v>
      </c>
      <c r="C13799">
        <v>43560</v>
      </c>
      <c r="D13799">
        <v>49020</v>
      </c>
      <c r="E13799">
        <v>54420</v>
      </c>
      <c r="F13799">
        <v>58800</v>
      </c>
      <c r="G13799">
        <v>63180</v>
      </c>
      <c r="H13799">
        <v>67500</v>
      </c>
      <c r="I13799">
        <v>71880</v>
      </c>
      <c r="J13799">
        <v>76200</v>
      </c>
      <c r="K13799" t="s">
        <v>3116</v>
      </c>
      <c r="L13799">
        <v>21</v>
      </c>
      <c r="M13799">
        <v>60</v>
      </c>
      <c r="N13799" t="s">
        <v>1138</v>
      </c>
    </row>
    <row r="13800" spans="1:14" x14ac:dyDescent="0.2">
      <c r="A13800" t="s">
        <v>19559</v>
      </c>
      <c r="B13800">
        <v>38100</v>
      </c>
      <c r="C13800">
        <v>43560</v>
      </c>
      <c r="D13800">
        <v>49020</v>
      </c>
      <c r="E13800">
        <v>54420</v>
      </c>
      <c r="F13800">
        <v>58800</v>
      </c>
      <c r="G13800">
        <v>63180</v>
      </c>
      <c r="H13800">
        <v>67500</v>
      </c>
      <c r="I13800">
        <v>71880</v>
      </c>
      <c r="J13800">
        <v>76200</v>
      </c>
      <c r="K13800" t="s">
        <v>3116</v>
      </c>
      <c r="L13800">
        <v>21</v>
      </c>
      <c r="M13800">
        <v>60</v>
      </c>
      <c r="N13800" t="s">
        <v>1139</v>
      </c>
    </row>
    <row r="13801" spans="1:14" x14ac:dyDescent="0.2">
      <c r="A13801" t="s">
        <v>19560</v>
      </c>
      <c r="B13801">
        <v>38100</v>
      </c>
      <c r="C13801">
        <v>43560</v>
      </c>
      <c r="D13801">
        <v>49020</v>
      </c>
      <c r="E13801">
        <v>54420</v>
      </c>
      <c r="F13801">
        <v>58800</v>
      </c>
      <c r="G13801">
        <v>63180</v>
      </c>
      <c r="H13801">
        <v>67500</v>
      </c>
      <c r="I13801">
        <v>71880</v>
      </c>
      <c r="J13801">
        <v>76200</v>
      </c>
      <c r="K13801" t="s">
        <v>3116</v>
      </c>
      <c r="L13801">
        <v>21</v>
      </c>
      <c r="M13801">
        <v>60</v>
      </c>
      <c r="N13801" t="s">
        <v>1140</v>
      </c>
    </row>
    <row r="13802" spans="1:14" x14ac:dyDescent="0.2">
      <c r="A13802" t="s">
        <v>19561</v>
      </c>
      <c r="B13802">
        <v>38100</v>
      </c>
      <c r="C13802">
        <v>43560</v>
      </c>
      <c r="D13802">
        <v>49020</v>
      </c>
      <c r="E13802">
        <v>54420</v>
      </c>
      <c r="F13802">
        <v>58800</v>
      </c>
      <c r="G13802">
        <v>63180</v>
      </c>
      <c r="H13802">
        <v>67500</v>
      </c>
      <c r="I13802">
        <v>71880</v>
      </c>
      <c r="J13802">
        <v>76200</v>
      </c>
      <c r="K13802" t="s">
        <v>3116</v>
      </c>
      <c r="L13802">
        <v>21</v>
      </c>
      <c r="M13802">
        <v>60</v>
      </c>
      <c r="N13802" t="s">
        <v>1141</v>
      </c>
    </row>
    <row r="13803" spans="1:14" x14ac:dyDescent="0.2">
      <c r="A13803" t="s">
        <v>19562</v>
      </c>
      <c r="B13803">
        <v>38100</v>
      </c>
      <c r="C13803">
        <v>43560</v>
      </c>
      <c r="D13803">
        <v>49020</v>
      </c>
      <c r="E13803">
        <v>54420</v>
      </c>
      <c r="F13803">
        <v>58800</v>
      </c>
      <c r="G13803">
        <v>63180</v>
      </c>
      <c r="H13803">
        <v>67500</v>
      </c>
      <c r="I13803">
        <v>71880</v>
      </c>
      <c r="J13803">
        <v>76200</v>
      </c>
      <c r="K13803" t="s">
        <v>3116</v>
      </c>
      <c r="L13803">
        <v>21</v>
      </c>
      <c r="M13803">
        <v>60</v>
      </c>
      <c r="N13803" t="s">
        <v>1142</v>
      </c>
    </row>
    <row r="13804" spans="1:14" x14ac:dyDescent="0.2">
      <c r="A13804" t="s">
        <v>19563</v>
      </c>
      <c r="B13804">
        <v>38100</v>
      </c>
      <c r="C13804">
        <v>43560</v>
      </c>
      <c r="D13804">
        <v>49020</v>
      </c>
      <c r="E13804">
        <v>54420</v>
      </c>
      <c r="F13804">
        <v>58800</v>
      </c>
      <c r="G13804">
        <v>63180</v>
      </c>
      <c r="H13804">
        <v>67500</v>
      </c>
      <c r="I13804">
        <v>71880</v>
      </c>
      <c r="J13804">
        <v>76200</v>
      </c>
      <c r="K13804" t="s">
        <v>3116</v>
      </c>
      <c r="L13804">
        <v>21</v>
      </c>
      <c r="M13804">
        <v>60</v>
      </c>
      <c r="N13804" t="s">
        <v>1143</v>
      </c>
    </row>
    <row r="13805" spans="1:14" x14ac:dyDescent="0.2">
      <c r="A13805" t="s">
        <v>19564</v>
      </c>
      <c r="B13805">
        <v>38100</v>
      </c>
      <c r="C13805">
        <v>43560</v>
      </c>
      <c r="D13805">
        <v>49020</v>
      </c>
      <c r="E13805">
        <v>54420</v>
      </c>
      <c r="F13805">
        <v>58800</v>
      </c>
      <c r="G13805">
        <v>63180</v>
      </c>
      <c r="H13805">
        <v>67500</v>
      </c>
      <c r="I13805">
        <v>71880</v>
      </c>
      <c r="J13805">
        <v>76200</v>
      </c>
      <c r="K13805" t="s">
        <v>3116</v>
      </c>
      <c r="L13805">
        <v>21</v>
      </c>
      <c r="M13805">
        <v>60</v>
      </c>
      <c r="N13805" t="s">
        <v>1144</v>
      </c>
    </row>
    <row r="13806" spans="1:14" x14ac:dyDescent="0.2">
      <c r="A13806" t="s">
        <v>19565</v>
      </c>
      <c r="B13806">
        <v>38100</v>
      </c>
      <c r="C13806">
        <v>43560</v>
      </c>
      <c r="D13806">
        <v>49020</v>
      </c>
      <c r="E13806">
        <v>54420</v>
      </c>
      <c r="F13806">
        <v>58800</v>
      </c>
      <c r="G13806">
        <v>63180</v>
      </c>
      <c r="H13806">
        <v>67500</v>
      </c>
      <c r="I13806">
        <v>71880</v>
      </c>
      <c r="J13806">
        <v>76200</v>
      </c>
      <c r="K13806" t="s">
        <v>3116</v>
      </c>
      <c r="L13806">
        <v>21</v>
      </c>
      <c r="M13806">
        <v>60</v>
      </c>
      <c r="N13806" t="s">
        <v>1145</v>
      </c>
    </row>
    <row r="13807" spans="1:14" x14ac:dyDescent="0.2">
      <c r="A13807" t="s">
        <v>19566</v>
      </c>
      <c r="B13807">
        <v>38100</v>
      </c>
      <c r="C13807">
        <v>43560</v>
      </c>
      <c r="D13807">
        <v>49020</v>
      </c>
      <c r="E13807">
        <v>54420</v>
      </c>
      <c r="F13807">
        <v>58800</v>
      </c>
      <c r="G13807">
        <v>63180</v>
      </c>
      <c r="H13807">
        <v>67500</v>
      </c>
      <c r="I13807">
        <v>71880</v>
      </c>
      <c r="J13807">
        <v>76200</v>
      </c>
      <c r="K13807" t="s">
        <v>3116</v>
      </c>
      <c r="L13807">
        <v>21</v>
      </c>
      <c r="M13807">
        <v>60</v>
      </c>
      <c r="N13807" t="s">
        <v>1146</v>
      </c>
    </row>
    <row r="13808" spans="1:14" x14ac:dyDescent="0.2">
      <c r="A13808" t="s">
        <v>19567</v>
      </c>
      <c r="B13808">
        <v>38100</v>
      </c>
      <c r="C13808">
        <v>43560</v>
      </c>
      <c r="D13808">
        <v>49020</v>
      </c>
      <c r="E13808">
        <v>54420</v>
      </c>
      <c r="F13808">
        <v>58800</v>
      </c>
      <c r="G13808">
        <v>63180</v>
      </c>
      <c r="H13808">
        <v>67500</v>
      </c>
      <c r="I13808">
        <v>71880</v>
      </c>
      <c r="J13808">
        <v>76200</v>
      </c>
      <c r="K13808" t="s">
        <v>3116</v>
      </c>
      <c r="L13808">
        <v>21</v>
      </c>
      <c r="M13808">
        <v>60</v>
      </c>
      <c r="N13808" t="s">
        <v>1147</v>
      </c>
    </row>
    <row r="13809" spans="1:14" x14ac:dyDescent="0.2">
      <c r="A13809" t="s">
        <v>19568</v>
      </c>
      <c r="B13809">
        <v>38100</v>
      </c>
      <c r="C13809">
        <v>43560</v>
      </c>
      <c r="D13809">
        <v>49020</v>
      </c>
      <c r="E13809">
        <v>54420</v>
      </c>
      <c r="F13809">
        <v>58800</v>
      </c>
      <c r="G13809">
        <v>63180</v>
      </c>
      <c r="H13809">
        <v>67500</v>
      </c>
      <c r="I13809">
        <v>71880</v>
      </c>
      <c r="J13809">
        <v>76200</v>
      </c>
      <c r="K13809" t="s">
        <v>3116</v>
      </c>
      <c r="L13809">
        <v>21</v>
      </c>
      <c r="M13809">
        <v>60</v>
      </c>
      <c r="N13809" t="s">
        <v>1148</v>
      </c>
    </row>
    <row r="13810" spans="1:14" x14ac:dyDescent="0.2">
      <c r="A13810" t="s">
        <v>19569</v>
      </c>
      <c r="B13810">
        <v>38100</v>
      </c>
      <c r="C13810">
        <v>43560</v>
      </c>
      <c r="D13810">
        <v>49020</v>
      </c>
      <c r="E13810">
        <v>54420</v>
      </c>
      <c r="F13810">
        <v>58800</v>
      </c>
      <c r="G13810">
        <v>63180</v>
      </c>
      <c r="H13810">
        <v>67500</v>
      </c>
      <c r="I13810">
        <v>71880</v>
      </c>
      <c r="J13810">
        <v>76200</v>
      </c>
      <c r="K13810" t="s">
        <v>3116</v>
      </c>
      <c r="L13810">
        <v>21</v>
      </c>
      <c r="M13810">
        <v>60</v>
      </c>
      <c r="N13810" t="s">
        <v>1149</v>
      </c>
    </row>
    <row r="13811" spans="1:14" x14ac:dyDescent="0.2">
      <c r="A13811" t="s">
        <v>19570</v>
      </c>
      <c r="B13811">
        <v>38100</v>
      </c>
      <c r="C13811">
        <v>43560</v>
      </c>
      <c r="D13811">
        <v>49020</v>
      </c>
      <c r="E13811">
        <v>54420</v>
      </c>
      <c r="F13811">
        <v>58800</v>
      </c>
      <c r="G13811">
        <v>63180</v>
      </c>
      <c r="H13811">
        <v>67500</v>
      </c>
      <c r="I13811">
        <v>71880</v>
      </c>
      <c r="J13811">
        <v>76200</v>
      </c>
      <c r="K13811" t="s">
        <v>3116</v>
      </c>
      <c r="L13811">
        <v>21</v>
      </c>
      <c r="M13811">
        <v>60</v>
      </c>
      <c r="N13811" t="s">
        <v>1150</v>
      </c>
    </row>
    <row r="13812" spans="1:14" x14ac:dyDescent="0.2">
      <c r="A13812" t="s">
        <v>19571</v>
      </c>
      <c r="B13812">
        <v>38100</v>
      </c>
      <c r="C13812">
        <v>43560</v>
      </c>
      <c r="D13812">
        <v>49020</v>
      </c>
      <c r="E13812">
        <v>54420</v>
      </c>
      <c r="F13812">
        <v>58800</v>
      </c>
      <c r="G13812">
        <v>63180</v>
      </c>
      <c r="H13812">
        <v>67500</v>
      </c>
      <c r="I13812">
        <v>71880</v>
      </c>
      <c r="J13812">
        <v>76200</v>
      </c>
      <c r="K13812" t="s">
        <v>3116</v>
      </c>
      <c r="L13812">
        <v>21</v>
      </c>
      <c r="M13812">
        <v>60</v>
      </c>
      <c r="N13812" t="s">
        <v>1151</v>
      </c>
    </row>
    <row r="13813" spans="1:14" x14ac:dyDescent="0.2">
      <c r="A13813" t="s">
        <v>19572</v>
      </c>
      <c r="B13813">
        <v>38100</v>
      </c>
      <c r="C13813">
        <v>43560</v>
      </c>
      <c r="D13813">
        <v>49020</v>
      </c>
      <c r="E13813">
        <v>54420</v>
      </c>
      <c r="F13813">
        <v>58800</v>
      </c>
      <c r="G13813">
        <v>63180</v>
      </c>
      <c r="H13813">
        <v>67500</v>
      </c>
      <c r="I13813">
        <v>71880</v>
      </c>
      <c r="J13813">
        <v>76200</v>
      </c>
      <c r="K13813" t="s">
        <v>3116</v>
      </c>
      <c r="L13813">
        <v>21</v>
      </c>
      <c r="M13813">
        <v>60</v>
      </c>
      <c r="N13813" t="s">
        <v>1152</v>
      </c>
    </row>
    <row r="13814" spans="1:14" x14ac:dyDescent="0.2">
      <c r="A13814" t="s">
        <v>19573</v>
      </c>
      <c r="B13814">
        <v>38100</v>
      </c>
      <c r="C13814">
        <v>43560</v>
      </c>
      <c r="D13814">
        <v>49020</v>
      </c>
      <c r="E13814">
        <v>54420</v>
      </c>
      <c r="F13814">
        <v>58800</v>
      </c>
      <c r="G13814">
        <v>63180</v>
      </c>
      <c r="H13814">
        <v>67500</v>
      </c>
      <c r="I13814">
        <v>71880</v>
      </c>
      <c r="J13814">
        <v>76200</v>
      </c>
      <c r="K13814" t="s">
        <v>3116</v>
      </c>
      <c r="L13814">
        <v>21</v>
      </c>
      <c r="M13814">
        <v>60</v>
      </c>
      <c r="N13814" t="s">
        <v>1153</v>
      </c>
    </row>
    <row r="13815" spans="1:14" x14ac:dyDescent="0.2">
      <c r="A13815" t="s">
        <v>19574</v>
      </c>
      <c r="B13815">
        <v>38100</v>
      </c>
      <c r="C13815">
        <v>43560</v>
      </c>
      <c r="D13815">
        <v>49020</v>
      </c>
      <c r="E13815">
        <v>54420</v>
      </c>
      <c r="F13815">
        <v>58800</v>
      </c>
      <c r="G13815">
        <v>63180</v>
      </c>
      <c r="H13815">
        <v>67500</v>
      </c>
      <c r="I13815">
        <v>71880</v>
      </c>
      <c r="J13815">
        <v>76200</v>
      </c>
      <c r="K13815" t="s">
        <v>3116</v>
      </c>
      <c r="L13815">
        <v>21</v>
      </c>
      <c r="M13815">
        <v>60</v>
      </c>
      <c r="N13815" t="s">
        <v>1154</v>
      </c>
    </row>
    <row r="13816" spans="1:14" x14ac:dyDescent="0.2">
      <c r="A13816" t="s">
        <v>19575</v>
      </c>
      <c r="B13816">
        <v>38100</v>
      </c>
      <c r="C13816">
        <v>43560</v>
      </c>
      <c r="D13816">
        <v>49020</v>
      </c>
      <c r="E13816">
        <v>54420</v>
      </c>
      <c r="F13816">
        <v>58800</v>
      </c>
      <c r="G13816">
        <v>63180</v>
      </c>
      <c r="H13816">
        <v>67500</v>
      </c>
      <c r="I13816">
        <v>71880</v>
      </c>
      <c r="J13816">
        <v>76200</v>
      </c>
      <c r="K13816" t="s">
        <v>3116</v>
      </c>
      <c r="L13816">
        <v>21</v>
      </c>
      <c r="M13816">
        <v>60</v>
      </c>
      <c r="N13816" t="s">
        <v>1155</v>
      </c>
    </row>
    <row r="13817" spans="1:14" x14ac:dyDescent="0.2">
      <c r="A13817" t="s">
        <v>19576</v>
      </c>
      <c r="B13817">
        <v>38100</v>
      </c>
      <c r="C13817">
        <v>43560</v>
      </c>
      <c r="D13817">
        <v>49020</v>
      </c>
      <c r="E13817">
        <v>54420</v>
      </c>
      <c r="F13817">
        <v>58800</v>
      </c>
      <c r="G13817">
        <v>63180</v>
      </c>
      <c r="H13817">
        <v>67500</v>
      </c>
      <c r="I13817">
        <v>71880</v>
      </c>
      <c r="J13817">
        <v>76200</v>
      </c>
      <c r="K13817" t="s">
        <v>3116</v>
      </c>
      <c r="L13817">
        <v>21</v>
      </c>
      <c r="M13817">
        <v>60</v>
      </c>
      <c r="N13817" t="s">
        <v>1156</v>
      </c>
    </row>
    <row r="13818" spans="1:14" x14ac:dyDescent="0.2">
      <c r="A13818" t="s">
        <v>19577</v>
      </c>
      <c r="B13818">
        <v>38100</v>
      </c>
      <c r="C13818">
        <v>43560</v>
      </c>
      <c r="D13818">
        <v>49020</v>
      </c>
      <c r="E13818">
        <v>54420</v>
      </c>
      <c r="F13818">
        <v>58800</v>
      </c>
      <c r="G13818">
        <v>63180</v>
      </c>
      <c r="H13818">
        <v>67500</v>
      </c>
      <c r="I13818">
        <v>71880</v>
      </c>
      <c r="J13818">
        <v>76200</v>
      </c>
      <c r="K13818" t="s">
        <v>3116</v>
      </c>
      <c r="L13818">
        <v>21</v>
      </c>
      <c r="M13818">
        <v>60</v>
      </c>
      <c r="N13818" t="s">
        <v>1157</v>
      </c>
    </row>
    <row r="13819" spans="1:14" x14ac:dyDescent="0.2">
      <c r="A13819" t="s">
        <v>19578</v>
      </c>
      <c r="B13819">
        <v>38100</v>
      </c>
      <c r="C13819">
        <v>43560</v>
      </c>
      <c r="D13819">
        <v>49020</v>
      </c>
      <c r="E13819">
        <v>54420</v>
      </c>
      <c r="F13819">
        <v>58800</v>
      </c>
      <c r="G13819">
        <v>63180</v>
      </c>
      <c r="H13819">
        <v>67500</v>
      </c>
      <c r="I13819">
        <v>71880</v>
      </c>
      <c r="J13819">
        <v>76200</v>
      </c>
      <c r="K13819" t="s">
        <v>3116</v>
      </c>
      <c r="L13819">
        <v>21</v>
      </c>
      <c r="M13819">
        <v>60</v>
      </c>
      <c r="N13819" t="s">
        <v>1158</v>
      </c>
    </row>
    <row r="13820" spans="1:14" x14ac:dyDescent="0.2">
      <c r="A13820" t="s">
        <v>19579</v>
      </c>
      <c r="B13820">
        <v>38100</v>
      </c>
      <c r="C13820">
        <v>43560</v>
      </c>
      <c r="D13820">
        <v>49020</v>
      </c>
      <c r="E13820">
        <v>54420</v>
      </c>
      <c r="F13820">
        <v>58800</v>
      </c>
      <c r="G13820">
        <v>63180</v>
      </c>
      <c r="H13820">
        <v>67500</v>
      </c>
      <c r="I13820">
        <v>71880</v>
      </c>
      <c r="J13820">
        <v>76200</v>
      </c>
      <c r="K13820" t="s">
        <v>3116</v>
      </c>
      <c r="L13820">
        <v>21</v>
      </c>
      <c r="M13820">
        <v>60</v>
      </c>
      <c r="N13820" t="s">
        <v>1159</v>
      </c>
    </row>
    <row r="13821" spans="1:14" x14ac:dyDescent="0.2">
      <c r="A13821" t="s">
        <v>19580</v>
      </c>
      <c r="B13821">
        <v>40680</v>
      </c>
      <c r="C13821">
        <v>46500</v>
      </c>
      <c r="D13821">
        <v>52320</v>
      </c>
      <c r="E13821">
        <v>58080</v>
      </c>
      <c r="F13821">
        <v>62760</v>
      </c>
      <c r="G13821">
        <v>67380</v>
      </c>
      <c r="H13821">
        <v>72060</v>
      </c>
      <c r="I13821">
        <v>76680</v>
      </c>
      <c r="J13821">
        <v>81360</v>
      </c>
      <c r="K13821" t="s">
        <v>3116</v>
      </c>
      <c r="L13821">
        <v>23</v>
      </c>
      <c r="M13821">
        <v>60</v>
      </c>
      <c r="N13821" t="s">
        <v>1160</v>
      </c>
    </row>
    <row r="13822" spans="1:14" x14ac:dyDescent="0.2">
      <c r="A13822" t="s">
        <v>19581</v>
      </c>
      <c r="B13822">
        <v>40680</v>
      </c>
      <c r="C13822">
        <v>46500</v>
      </c>
      <c r="D13822">
        <v>52320</v>
      </c>
      <c r="E13822">
        <v>58080</v>
      </c>
      <c r="F13822">
        <v>62760</v>
      </c>
      <c r="G13822">
        <v>67380</v>
      </c>
      <c r="H13822">
        <v>72060</v>
      </c>
      <c r="I13822">
        <v>76680</v>
      </c>
      <c r="J13822">
        <v>81360</v>
      </c>
      <c r="K13822" t="s">
        <v>3116</v>
      </c>
      <c r="L13822">
        <v>23</v>
      </c>
      <c r="M13822">
        <v>60</v>
      </c>
      <c r="N13822" t="s">
        <v>1161</v>
      </c>
    </row>
    <row r="13823" spans="1:14" x14ac:dyDescent="0.2">
      <c r="A13823" t="s">
        <v>19582</v>
      </c>
      <c r="B13823">
        <v>40680</v>
      </c>
      <c r="C13823">
        <v>46500</v>
      </c>
      <c r="D13823">
        <v>52320</v>
      </c>
      <c r="E13823">
        <v>58080</v>
      </c>
      <c r="F13823">
        <v>62760</v>
      </c>
      <c r="G13823">
        <v>67380</v>
      </c>
      <c r="H13823">
        <v>72060</v>
      </c>
      <c r="I13823">
        <v>76680</v>
      </c>
      <c r="J13823">
        <v>81360</v>
      </c>
      <c r="K13823" t="s">
        <v>3116</v>
      </c>
      <c r="L13823">
        <v>23</v>
      </c>
      <c r="M13823">
        <v>60</v>
      </c>
      <c r="N13823" t="s">
        <v>1162</v>
      </c>
    </row>
    <row r="13824" spans="1:14" x14ac:dyDescent="0.2">
      <c r="A13824" t="s">
        <v>19583</v>
      </c>
      <c r="B13824">
        <v>40680</v>
      </c>
      <c r="C13824">
        <v>46500</v>
      </c>
      <c r="D13824">
        <v>52320</v>
      </c>
      <c r="E13824">
        <v>58080</v>
      </c>
      <c r="F13824">
        <v>62760</v>
      </c>
      <c r="G13824">
        <v>67380</v>
      </c>
      <c r="H13824">
        <v>72060</v>
      </c>
      <c r="I13824">
        <v>76680</v>
      </c>
      <c r="J13824">
        <v>81360</v>
      </c>
      <c r="K13824" t="s">
        <v>3116</v>
      </c>
      <c r="L13824">
        <v>23</v>
      </c>
      <c r="M13824">
        <v>60</v>
      </c>
      <c r="N13824" t="s">
        <v>1163</v>
      </c>
    </row>
    <row r="13825" spans="1:14" x14ac:dyDescent="0.2">
      <c r="A13825" t="s">
        <v>19584</v>
      </c>
      <c r="B13825">
        <v>40680</v>
      </c>
      <c r="C13825">
        <v>46500</v>
      </c>
      <c r="D13825">
        <v>52320</v>
      </c>
      <c r="E13825">
        <v>58080</v>
      </c>
      <c r="F13825">
        <v>62760</v>
      </c>
      <c r="G13825">
        <v>67380</v>
      </c>
      <c r="H13825">
        <v>72060</v>
      </c>
      <c r="I13825">
        <v>76680</v>
      </c>
      <c r="J13825">
        <v>81360</v>
      </c>
      <c r="K13825" t="s">
        <v>3116</v>
      </c>
      <c r="L13825">
        <v>23</v>
      </c>
      <c r="M13825">
        <v>60</v>
      </c>
      <c r="N13825" t="s">
        <v>1164</v>
      </c>
    </row>
    <row r="13826" spans="1:14" x14ac:dyDescent="0.2">
      <c r="A13826" t="s">
        <v>19585</v>
      </c>
      <c r="B13826">
        <v>40680</v>
      </c>
      <c r="C13826">
        <v>46500</v>
      </c>
      <c r="D13826">
        <v>52320</v>
      </c>
      <c r="E13826">
        <v>58080</v>
      </c>
      <c r="F13826">
        <v>62760</v>
      </c>
      <c r="G13826">
        <v>67380</v>
      </c>
      <c r="H13826">
        <v>72060</v>
      </c>
      <c r="I13826">
        <v>76680</v>
      </c>
      <c r="J13826">
        <v>81360</v>
      </c>
      <c r="K13826" t="s">
        <v>3116</v>
      </c>
      <c r="L13826">
        <v>23</v>
      </c>
      <c r="M13826">
        <v>60</v>
      </c>
      <c r="N13826" t="s">
        <v>1165</v>
      </c>
    </row>
    <row r="13827" spans="1:14" x14ac:dyDescent="0.2">
      <c r="A13827" t="s">
        <v>19586</v>
      </c>
      <c r="B13827">
        <v>40680</v>
      </c>
      <c r="C13827">
        <v>46500</v>
      </c>
      <c r="D13827">
        <v>52320</v>
      </c>
      <c r="E13827">
        <v>58080</v>
      </c>
      <c r="F13827">
        <v>62760</v>
      </c>
      <c r="G13827">
        <v>67380</v>
      </c>
      <c r="H13827">
        <v>72060</v>
      </c>
      <c r="I13827">
        <v>76680</v>
      </c>
      <c r="J13827">
        <v>81360</v>
      </c>
      <c r="K13827" t="s">
        <v>3116</v>
      </c>
      <c r="L13827">
        <v>23</v>
      </c>
      <c r="M13827">
        <v>60</v>
      </c>
      <c r="N13827" t="s">
        <v>1166</v>
      </c>
    </row>
    <row r="13828" spans="1:14" x14ac:dyDescent="0.2">
      <c r="A13828" t="s">
        <v>19587</v>
      </c>
      <c r="B13828">
        <v>40680</v>
      </c>
      <c r="C13828">
        <v>46500</v>
      </c>
      <c r="D13828">
        <v>52320</v>
      </c>
      <c r="E13828">
        <v>58080</v>
      </c>
      <c r="F13828">
        <v>62760</v>
      </c>
      <c r="G13828">
        <v>67380</v>
      </c>
      <c r="H13828">
        <v>72060</v>
      </c>
      <c r="I13828">
        <v>76680</v>
      </c>
      <c r="J13828">
        <v>81360</v>
      </c>
      <c r="K13828" t="s">
        <v>3116</v>
      </c>
      <c r="L13828">
        <v>23</v>
      </c>
      <c r="M13828">
        <v>60</v>
      </c>
      <c r="N13828" t="s">
        <v>1167</v>
      </c>
    </row>
    <row r="13829" spans="1:14" x14ac:dyDescent="0.2">
      <c r="A13829" t="s">
        <v>19588</v>
      </c>
      <c r="B13829">
        <v>40680</v>
      </c>
      <c r="C13829">
        <v>46500</v>
      </c>
      <c r="D13829">
        <v>52320</v>
      </c>
      <c r="E13829">
        <v>58080</v>
      </c>
      <c r="F13829">
        <v>62760</v>
      </c>
      <c r="G13829">
        <v>67380</v>
      </c>
      <c r="H13829">
        <v>72060</v>
      </c>
      <c r="I13829">
        <v>76680</v>
      </c>
      <c r="J13829">
        <v>81360</v>
      </c>
      <c r="K13829" t="s">
        <v>3116</v>
      </c>
      <c r="L13829">
        <v>23</v>
      </c>
      <c r="M13829">
        <v>60</v>
      </c>
      <c r="N13829" t="s">
        <v>518</v>
      </c>
    </row>
    <row r="13830" spans="1:14" x14ac:dyDescent="0.2">
      <c r="A13830" t="s">
        <v>19589</v>
      </c>
      <c r="B13830">
        <v>40680</v>
      </c>
      <c r="C13830">
        <v>46500</v>
      </c>
      <c r="D13830">
        <v>52320</v>
      </c>
      <c r="E13830">
        <v>58080</v>
      </c>
      <c r="F13830">
        <v>62760</v>
      </c>
      <c r="G13830">
        <v>67380</v>
      </c>
      <c r="H13830">
        <v>72060</v>
      </c>
      <c r="I13830">
        <v>76680</v>
      </c>
      <c r="J13830">
        <v>81360</v>
      </c>
      <c r="K13830" t="s">
        <v>3116</v>
      </c>
      <c r="L13830">
        <v>23</v>
      </c>
      <c r="M13830">
        <v>60</v>
      </c>
      <c r="N13830" t="s">
        <v>1168</v>
      </c>
    </row>
    <row r="13831" spans="1:14" x14ac:dyDescent="0.2">
      <c r="A13831" t="s">
        <v>19590</v>
      </c>
      <c r="B13831">
        <v>40680</v>
      </c>
      <c r="C13831">
        <v>46500</v>
      </c>
      <c r="D13831">
        <v>52320</v>
      </c>
      <c r="E13831">
        <v>58080</v>
      </c>
      <c r="F13831">
        <v>62760</v>
      </c>
      <c r="G13831">
        <v>67380</v>
      </c>
      <c r="H13831">
        <v>72060</v>
      </c>
      <c r="I13831">
        <v>76680</v>
      </c>
      <c r="J13831">
        <v>81360</v>
      </c>
      <c r="K13831" t="s">
        <v>3116</v>
      </c>
      <c r="L13831">
        <v>23</v>
      </c>
      <c r="M13831">
        <v>60</v>
      </c>
      <c r="N13831" t="s">
        <v>1169</v>
      </c>
    </row>
    <row r="13832" spans="1:14" x14ac:dyDescent="0.2">
      <c r="A13832" t="s">
        <v>19591</v>
      </c>
      <c r="B13832">
        <v>40680</v>
      </c>
      <c r="C13832">
        <v>46500</v>
      </c>
      <c r="D13832">
        <v>52320</v>
      </c>
      <c r="E13832">
        <v>58080</v>
      </c>
      <c r="F13832">
        <v>62760</v>
      </c>
      <c r="G13832">
        <v>67380</v>
      </c>
      <c r="H13832">
        <v>72060</v>
      </c>
      <c r="I13832">
        <v>76680</v>
      </c>
      <c r="J13832">
        <v>81360</v>
      </c>
      <c r="K13832" t="s">
        <v>3116</v>
      </c>
      <c r="L13832">
        <v>23</v>
      </c>
      <c r="M13832">
        <v>60</v>
      </c>
      <c r="N13832" t="s">
        <v>1170</v>
      </c>
    </row>
    <row r="13833" spans="1:14" x14ac:dyDescent="0.2">
      <c r="A13833" t="s">
        <v>19592</v>
      </c>
      <c r="B13833">
        <v>40680</v>
      </c>
      <c r="C13833">
        <v>46500</v>
      </c>
      <c r="D13833">
        <v>52320</v>
      </c>
      <c r="E13833">
        <v>58080</v>
      </c>
      <c r="F13833">
        <v>62760</v>
      </c>
      <c r="G13833">
        <v>67380</v>
      </c>
      <c r="H13833">
        <v>72060</v>
      </c>
      <c r="I13833">
        <v>76680</v>
      </c>
      <c r="J13833">
        <v>81360</v>
      </c>
      <c r="K13833" t="s">
        <v>3116</v>
      </c>
      <c r="L13833">
        <v>23</v>
      </c>
      <c r="M13833">
        <v>60</v>
      </c>
      <c r="N13833" t="s">
        <v>521</v>
      </c>
    </row>
    <row r="13834" spans="1:14" x14ac:dyDescent="0.2">
      <c r="A13834" t="s">
        <v>19593</v>
      </c>
      <c r="B13834">
        <v>40680</v>
      </c>
      <c r="C13834">
        <v>46500</v>
      </c>
      <c r="D13834">
        <v>52320</v>
      </c>
      <c r="E13834">
        <v>58080</v>
      </c>
      <c r="F13834">
        <v>62760</v>
      </c>
      <c r="G13834">
        <v>67380</v>
      </c>
      <c r="H13834">
        <v>72060</v>
      </c>
      <c r="I13834">
        <v>76680</v>
      </c>
      <c r="J13834">
        <v>81360</v>
      </c>
      <c r="K13834" t="s">
        <v>3116</v>
      </c>
      <c r="L13834">
        <v>23</v>
      </c>
      <c r="M13834">
        <v>60</v>
      </c>
      <c r="N13834" t="s">
        <v>1171</v>
      </c>
    </row>
    <row r="13835" spans="1:14" x14ac:dyDescent="0.2">
      <c r="A13835" t="s">
        <v>19594</v>
      </c>
      <c r="B13835">
        <v>40680</v>
      </c>
      <c r="C13835">
        <v>46500</v>
      </c>
      <c r="D13835">
        <v>52320</v>
      </c>
      <c r="E13835">
        <v>58080</v>
      </c>
      <c r="F13835">
        <v>62760</v>
      </c>
      <c r="G13835">
        <v>67380</v>
      </c>
      <c r="H13835">
        <v>72060</v>
      </c>
      <c r="I13835">
        <v>76680</v>
      </c>
      <c r="J13835">
        <v>81360</v>
      </c>
      <c r="K13835" t="s">
        <v>3116</v>
      </c>
      <c r="L13835">
        <v>23</v>
      </c>
      <c r="M13835">
        <v>60</v>
      </c>
      <c r="N13835" t="s">
        <v>1172</v>
      </c>
    </row>
    <row r="13836" spans="1:14" x14ac:dyDescent="0.2">
      <c r="A13836" t="s">
        <v>19595</v>
      </c>
      <c r="B13836">
        <v>40680</v>
      </c>
      <c r="C13836">
        <v>46500</v>
      </c>
      <c r="D13836">
        <v>52320</v>
      </c>
      <c r="E13836">
        <v>58080</v>
      </c>
      <c r="F13836">
        <v>62760</v>
      </c>
      <c r="G13836">
        <v>67380</v>
      </c>
      <c r="H13836">
        <v>72060</v>
      </c>
      <c r="I13836">
        <v>76680</v>
      </c>
      <c r="J13836">
        <v>81360</v>
      </c>
      <c r="K13836" t="s">
        <v>3116</v>
      </c>
      <c r="L13836">
        <v>23</v>
      </c>
      <c r="M13836">
        <v>60</v>
      </c>
      <c r="N13836" t="s">
        <v>1173</v>
      </c>
    </row>
    <row r="13837" spans="1:14" x14ac:dyDescent="0.2">
      <c r="A13837" t="s">
        <v>19596</v>
      </c>
      <c r="B13837">
        <v>40680</v>
      </c>
      <c r="C13837">
        <v>46500</v>
      </c>
      <c r="D13837">
        <v>52320</v>
      </c>
      <c r="E13837">
        <v>58080</v>
      </c>
      <c r="F13837">
        <v>62760</v>
      </c>
      <c r="G13837">
        <v>67380</v>
      </c>
      <c r="H13837">
        <v>72060</v>
      </c>
      <c r="I13837">
        <v>76680</v>
      </c>
      <c r="J13837">
        <v>81360</v>
      </c>
      <c r="K13837" t="s">
        <v>3116</v>
      </c>
      <c r="L13837">
        <v>23</v>
      </c>
      <c r="M13837">
        <v>60</v>
      </c>
      <c r="N13837" t="s">
        <v>1174</v>
      </c>
    </row>
    <row r="13838" spans="1:14" x14ac:dyDescent="0.2">
      <c r="A13838" t="s">
        <v>19597</v>
      </c>
      <c r="B13838">
        <v>40680</v>
      </c>
      <c r="C13838">
        <v>46500</v>
      </c>
      <c r="D13838">
        <v>52320</v>
      </c>
      <c r="E13838">
        <v>58080</v>
      </c>
      <c r="F13838">
        <v>62760</v>
      </c>
      <c r="G13838">
        <v>67380</v>
      </c>
      <c r="H13838">
        <v>72060</v>
      </c>
      <c r="I13838">
        <v>76680</v>
      </c>
      <c r="J13838">
        <v>81360</v>
      </c>
      <c r="K13838" t="s">
        <v>3116</v>
      </c>
      <c r="L13838">
        <v>23</v>
      </c>
      <c r="M13838">
        <v>60</v>
      </c>
      <c r="N13838" t="s">
        <v>1175</v>
      </c>
    </row>
    <row r="13839" spans="1:14" x14ac:dyDescent="0.2">
      <c r="A13839" t="s">
        <v>19598</v>
      </c>
      <c r="B13839">
        <v>40680</v>
      </c>
      <c r="C13839">
        <v>46500</v>
      </c>
      <c r="D13839">
        <v>52320</v>
      </c>
      <c r="E13839">
        <v>58080</v>
      </c>
      <c r="F13839">
        <v>62760</v>
      </c>
      <c r="G13839">
        <v>67380</v>
      </c>
      <c r="H13839">
        <v>72060</v>
      </c>
      <c r="I13839">
        <v>76680</v>
      </c>
      <c r="J13839">
        <v>81360</v>
      </c>
      <c r="K13839" t="s">
        <v>3116</v>
      </c>
      <c r="L13839">
        <v>23</v>
      </c>
      <c r="M13839">
        <v>60</v>
      </c>
      <c r="N13839" t="s">
        <v>1176</v>
      </c>
    </row>
    <row r="13840" spans="1:14" x14ac:dyDescent="0.2">
      <c r="A13840" t="s">
        <v>19599</v>
      </c>
      <c r="B13840">
        <v>40680</v>
      </c>
      <c r="C13840">
        <v>46500</v>
      </c>
      <c r="D13840">
        <v>52320</v>
      </c>
      <c r="E13840">
        <v>58080</v>
      </c>
      <c r="F13840">
        <v>62760</v>
      </c>
      <c r="G13840">
        <v>67380</v>
      </c>
      <c r="H13840">
        <v>72060</v>
      </c>
      <c r="I13840">
        <v>76680</v>
      </c>
      <c r="J13840">
        <v>81360</v>
      </c>
      <c r="K13840" t="s">
        <v>3116</v>
      </c>
      <c r="L13840">
        <v>23</v>
      </c>
      <c r="M13840">
        <v>60</v>
      </c>
      <c r="N13840" t="s">
        <v>1177</v>
      </c>
    </row>
    <row r="13841" spans="1:14" x14ac:dyDescent="0.2">
      <c r="A13841" t="s">
        <v>19600</v>
      </c>
      <c r="B13841">
        <v>38100</v>
      </c>
      <c r="C13841">
        <v>43560</v>
      </c>
      <c r="D13841">
        <v>49020</v>
      </c>
      <c r="E13841">
        <v>54420</v>
      </c>
      <c r="F13841">
        <v>58800</v>
      </c>
      <c r="G13841">
        <v>63180</v>
      </c>
      <c r="H13841">
        <v>67500</v>
      </c>
      <c r="I13841">
        <v>71880</v>
      </c>
      <c r="J13841">
        <v>76200</v>
      </c>
      <c r="K13841" t="s">
        <v>3116</v>
      </c>
      <c r="L13841">
        <v>25</v>
      </c>
      <c r="M13841">
        <v>60</v>
      </c>
      <c r="N13841" t="s">
        <v>1178</v>
      </c>
    </row>
    <row r="13842" spans="1:14" x14ac:dyDescent="0.2">
      <c r="A13842" t="s">
        <v>19601</v>
      </c>
      <c r="B13842">
        <v>38100</v>
      </c>
      <c r="C13842">
        <v>43560</v>
      </c>
      <c r="D13842">
        <v>49020</v>
      </c>
      <c r="E13842">
        <v>54420</v>
      </c>
      <c r="F13842">
        <v>58800</v>
      </c>
      <c r="G13842">
        <v>63180</v>
      </c>
      <c r="H13842">
        <v>67500</v>
      </c>
      <c r="I13842">
        <v>71880</v>
      </c>
      <c r="J13842">
        <v>76200</v>
      </c>
      <c r="K13842" t="s">
        <v>3116</v>
      </c>
      <c r="L13842">
        <v>25</v>
      </c>
      <c r="M13842">
        <v>60</v>
      </c>
      <c r="N13842" t="s">
        <v>1179</v>
      </c>
    </row>
    <row r="13843" spans="1:14" x14ac:dyDescent="0.2">
      <c r="A13843" t="s">
        <v>19602</v>
      </c>
      <c r="B13843">
        <v>38100</v>
      </c>
      <c r="C13843">
        <v>43560</v>
      </c>
      <c r="D13843">
        <v>49020</v>
      </c>
      <c r="E13843">
        <v>54420</v>
      </c>
      <c r="F13843">
        <v>58800</v>
      </c>
      <c r="G13843">
        <v>63180</v>
      </c>
      <c r="H13843">
        <v>67500</v>
      </c>
      <c r="I13843">
        <v>71880</v>
      </c>
      <c r="J13843">
        <v>76200</v>
      </c>
      <c r="K13843" t="s">
        <v>3116</v>
      </c>
      <c r="L13843">
        <v>25</v>
      </c>
      <c r="M13843">
        <v>60</v>
      </c>
      <c r="N13843" t="s">
        <v>1180</v>
      </c>
    </row>
    <row r="13844" spans="1:14" x14ac:dyDescent="0.2">
      <c r="A13844" t="s">
        <v>19603</v>
      </c>
      <c r="B13844">
        <v>38100</v>
      </c>
      <c r="C13844">
        <v>43560</v>
      </c>
      <c r="D13844">
        <v>49020</v>
      </c>
      <c r="E13844">
        <v>54420</v>
      </c>
      <c r="F13844">
        <v>58800</v>
      </c>
      <c r="G13844">
        <v>63180</v>
      </c>
      <c r="H13844">
        <v>67500</v>
      </c>
      <c r="I13844">
        <v>71880</v>
      </c>
      <c r="J13844">
        <v>76200</v>
      </c>
      <c r="K13844" t="s">
        <v>3116</v>
      </c>
      <c r="L13844">
        <v>25</v>
      </c>
      <c r="M13844">
        <v>60</v>
      </c>
      <c r="N13844" t="s">
        <v>1181</v>
      </c>
    </row>
    <row r="13845" spans="1:14" x14ac:dyDescent="0.2">
      <c r="A13845" t="s">
        <v>19604</v>
      </c>
      <c r="B13845">
        <v>38100</v>
      </c>
      <c r="C13845">
        <v>43560</v>
      </c>
      <c r="D13845">
        <v>49020</v>
      </c>
      <c r="E13845">
        <v>54420</v>
      </c>
      <c r="F13845">
        <v>58800</v>
      </c>
      <c r="G13845">
        <v>63180</v>
      </c>
      <c r="H13845">
        <v>67500</v>
      </c>
      <c r="I13845">
        <v>71880</v>
      </c>
      <c r="J13845">
        <v>76200</v>
      </c>
      <c r="K13845" t="s">
        <v>3116</v>
      </c>
      <c r="L13845">
        <v>25</v>
      </c>
      <c r="M13845">
        <v>60</v>
      </c>
      <c r="N13845" t="s">
        <v>1182</v>
      </c>
    </row>
    <row r="13846" spans="1:14" x14ac:dyDescent="0.2">
      <c r="A13846" t="s">
        <v>19605</v>
      </c>
      <c r="B13846">
        <v>38100</v>
      </c>
      <c r="C13846">
        <v>43560</v>
      </c>
      <c r="D13846">
        <v>49020</v>
      </c>
      <c r="E13846">
        <v>54420</v>
      </c>
      <c r="F13846">
        <v>58800</v>
      </c>
      <c r="G13846">
        <v>63180</v>
      </c>
      <c r="H13846">
        <v>67500</v>
      </c>
      <c r="I13846">
        <v>71880</v>
      </c>
      <c r="J13846">
        <v>76200</v>
      </c>
      <c r="K13846" t="s">
        <v>3116</v>
      </c>
      <c r="L13846">
        <v>25</v>
      </c>
      <c r="M13846">
        <v>60</v>
      </c>
      <c r="N13846" t="s">
        <v>1183</v>
      </c>
    </row>
    <row r="13847" spans="1:14" x14ac:dyDescent="0.2">
      <c r="A13847" t="s">
        <v>19606</v>
      </c>
      <c r="B13847">
        <v>38100</v>
      </c>
      <c r="C13847">
        <v>43560</v>
      </c>
      <c r="D13847">
        <v>49020</v>
      </c>
      <c r="E13847">
        <v>54420</v>
      </c>
      <c r="F13847">
        <v>58800</v>
      </c>
      <c r="G13847">
        <v>63180</v>
      </c>
      <c r="H13847">
        <v>67500</v>
      </c>
      <c r="I13847">
        <v>71880</v>
      </c>
      <c r="J13847">
        <v>76200</v>
      </c>
      <c r="K13847" t="s">
        <v>3116</v>
      </c>
      <c r="L13847">
        <v>25</v>
      </c>
      <c r="M13847">
        <v>60</v>
      </c>
      <c r="N13847" t="s">
        <v>1184</v>
      </c>
    </row>
    <row r="13848" spans="1:14" x14ac:dyDescent="0.2">
      <c r="A13848" t="s">
        <v>19607</v>
      </c>
      <c r="B13848">
        <v>38100</v>
      </c>
      <c r="C13848">
        <v>43560</v>
      </c>
      <c r="D13848">
        <v>49020</v>
      </c>
      <c r="E13848">
        <v>54420</v>
      </c>
      <c r="F13848">
        <v>58800</v>
      </c>
      <c r="G13848">
        <v>63180</v>
      </c>
      <c r="H13848">
        <v>67500</v>
      </c>
      <c r="I13848">
        <v>71880</v>
      </c>
      <c r="J13848">
        <v>76200</v>
      </c>
      <c r="K13848" t="s">
        <v>3116</v>
      </c>
      <c r="L13848">
        <v>25</v>
      </c>
      <c r="M13848">
        <v>60</v>
      </c>
      <c r="N13848" t="s">
        <v>1185</v>
      </c>
    </row>
    <row r="13849" spans="1:14" x14ac:dyDescent="0.2">
      <c r="A13849" t="s">
        <v>19608</v>
      </c>
      <c r="B13849">
        <v>38100</v>
      </c>
      <c r="C13849">
        <v>43560</v>
      </c>
      <c r="D13849">
        <v>49020</v>
      </c>
      <c r="E13849">
        <v>54420</v>
      </c>
      <c r="F13849">
        <v>58800</v>
      </c>
      <c r="G13849">
        <v>63180</v>
      </c>
      <c r="H13849">
        <v>67500</v>
      </c>
      <c r="I13849">
        <v>71880</v>
      </c>
      <c r="J13849">
        <v>76200</v>
      </c>
      <c r="K13849" t="s">
        <v>3116</v>
      </c>
      <c r="L13849">
        <v>25</v>
      </c>
      <c r="M13849">
        <v>60</v>
      </c>
      <c r="N13849" t="s">
        <v>1186</v>
      </c>
    </row>
    <row r="13850" spans="1:14" x14ac:dyDescent="0.2">
      <c r="A13850" t="s">
        <v>19609</v>
      </c>
      <c r="B13850">
        <v>38100</v>
      </c>
      <c r="C13850">
        <v>43560</v>
      </c>
      <c r="D13850">
        <v>49020</v>
      </c>
      <c r="E13850">
        <v>54420</v>
      </c>
      <c r="F13850">
        <v>58800</v>
      </c>
      <c r="G13850">
        <v>63180</v>
      </c>
      <c r="H13850">
        <v>67500</v>
      </c>
      <c r="I13850">
        <v>71880</v>
      </c>
      <c r="J13850">
        <v>76200</v>
      </c>
      <c r="K13850" t="s">
        <v>3116</v>
      </c>
      <c r="L13850">
        <v>25</v>
      </c>
      <c r="M13850">
        <v>60</v>
      </c>
      <c r="N13850" t="s">
        <v>1187</v>
      </c>
    </row>
    <row r="13851" spans="1:14" x14ac:dyDescent="0.2">
      <c r="A13851" t="s">
        <v>19610</v>
      </c>
      <c r="B13851">
        <v>38100</v>
      </c>
      <c r="C13851">
        <v>43560</v>
      </c>
      <c r="D13851">
        <v>49020</v>
      </c>
      <c r="E13851">
        <v>54420</v>
      </c>
      <c r="F13851">
        <v>58800</v>
      </c>
      <c r="G13851">
        <v>63180</v>
      </c>
      <c r="H13851">
        <v>67500</v>
      </c>
      <c r="I13851">
        <v>71880</v>
      </c>
      <c r="J13851">
        <v>76200</v>
      </c>
      <c r="K13851" t="s">
        <v>3116</v>
      </c>
      <c r="L13851">
        <v>25</v>
      </c>
      <c r="M13851">
        <v>60</v>
      </c>
      <c r="N13851" t="s">
        <v>1188</v>
      </c>
    </row>
    <row r="13852" spans="1:14" x14ac:dyDescent="0.2">
      <c r="A13852" t="s">
        <v>19611</v>
      </c>
      <c r="B13852">
        <v>38100</v>
      </c>
      <c r="C13852">
        <v>43560</v>
      </c>
      <c r="D13852">
        <v>49020</v>
      </c>
      <c r="E13852">
        <v>54420</v>
      </c>
      <c r="F13852">
        <v>58800</v>
      </c>
      <c r="G13852">
        <v>63180</v>
      </c>
      <c r="H13852">
        <v>67500</v>
      </c>
      <c r="I13852">
        <v>71880</v>
      </c>
      <c r="J13852">
        <v>76200</v>
      </c>
      <c r="K13852" t="s">
        <v>3116</v>
      </c>
      <c r="L13852">
        <v>25</v>
      </c>
      <c r="M13852">
        <v>60</v>
      </c>
      <c r="N13852" t="s">
        <v>1189</v>
      </c>
    </row>
    <row r="13853" spans="1:14" x14ac:dyDescent="0.2">
      <c r="A13853" t="s">
        <v>19612</v>
      </c>
      <c r="B13853">
        <v>38100</v>
      </c>
      <c r="C13853">
        <v>43560</v>
      </c>
      <c r="D13853">
        <v>49020</v>
      </c>
      <c r="E13853">
        <v>54420</v>
      </c>
      <c r="F13853">
        <v>58800</v>
      </c>
      <c r="G13853">
        <v>63180</v>
      </c>
      <c r="H13853">
        <v>67500</v>
      </c>
      <c r="I13853">
        <v>71880</v>
      </c>
      <c r="J13853">
        <v>76200</v>
      </c>
      <c r="K13853" t="s">
        <v>3116</v>
      </c>
      <c r="L13853">
        <v>25</v>
      </c>
      <c r="M13853">
        <v>60</v>
      </c>
      <c r="N13853" t="s">
        <v>1190</v>
      </c>
    </row>
    <row r="13854" spans="1:14" x14ac:dyDescent="0.2">
      <c r="A13854" t="s">
        <v>19613</v>
      </c>
      <c r="B13854">
        <v>38100</v>
      </c>
      <c r="C13854">
        <v>43560</v>
      </c>
      <c r="D13854">
        <v>49020</v>
      </c>
      <c r="E13854">
        <v>54420</v>
      </c>
      <c r="F13854">
        <v>58800</v>
      </c>
      <c r="G13854">
        <v>63180</v>
      </c>
      <c r="H13854">
        <v>67500</v>
      </c>
      <c r="I13854">
        <v>71880</v>
      </c>
      <c r="J13854">
        <v>76200</v>
      </c>
      <c r="K13854" t="s">
        <v>3116</v>
      </c>
      <c r="L13854">
        <v>25</v>
      </c>
      <c r="M13854">
        <v>60</v>
      </c>
      <c r="N13854" t="s">
        <v>1191</v>
      </c>
    </row>
    <row r="13855" spans="1:14" x14ac:dyDescent="0.2">
      <c r="A13855" t="s">
        <v>19614</v>
      </c>
      <c r="B13855">
        <v>38100</v>
      </c>
      <c r="C13855">
        <v>43560</v>
      </c>
      <c r="D13855">
        <v>49020</v>
      </c>
      <c r="E13855">
        <v>54420</v>
      </c>
      <c r="F13855">
        <v>58800</v>
      </c>
      <c r="G13855">
        <v>63180</v>
      </c>
      <c r="H13855">
        <v>67500</v>
      </c>
      <c r="I13855">
        <v>71880</v>
      </c>
      <c r="J13855">
        <v>76200</v>
      </c>
      <c r="K13855" t="s">
        <v>3116</v>
      </c>
      <c r="L13855">
        <v>25</v>
      </c>
      <c r="M13855">
        <v>60</v>
      </c>
      <c r="N13855" t="s">
        <v>1192</v>
      </c>
    </row>
    <row r="13856" spans="1:14" x14ac:dyDescent="0.2">
      <c r="A13856" t="s">
        <v>19615</v>
      </c>
      <c r="B13856">
        <v>38100</v>
      </c>
      <c r="C13856">
        <v>43560</v>
      </c>
      <c r="D13856">
        <v>49020</v>
      </c>
      <c r="E13856">
        <v>54420</v>
      </c>
      <c r="F13856">
        <v>58800</v>
      </c>
      <c r="G13856">
        <v>63180</v>
      </c>
      <c r="H13856">
        <v>67500</v>
      </c>
      <c r="I13856">
        <v>71880</v>
      </c>
      <c r="J13856">
        <v>76200</v>
      </c>
      <c r="K13856" t="s">
        <v>3116</v>
      </c>
      <c r="L13856">
        <v>25</v>
      </c>
      <c r="M13856">
        <v>60</v>
      </c>
      <c r="N13856" t="s">
        <v>1193</v>
      </c>
    </row>
    <row r="13857" spans="1:14" x14ac:dyDescent="0.2">
      <c r="A13857" t="s">
        <v>19616</v>
      </c>
      <c r="B13857">
        <v>38100</v>
      </c>
      <c r="C13857">
        <v>43560</v>
      </c>
      <c r="D13857">
        <v>49020</v>
      </c>
      <c r="E13857">
        <v>54420</v>
      </c>
      <c r="F13857">
        <v>58800</v>
      </c>
      <c r="G13857">
        <v>63180</v>
      </c>
      <c r="H13857">
        <v>67500</v>
      </c>
      <c r="I13857">
        <v>71880</v>
      </c>
      <c r="J13857">
        <v>76200</v>
      </c>
      <c r="K13857" t="s">
        <v>3116</v>
      </c>
      <c r="L13857">
        <v>25</v>
      </c>
      <c r="M13857">
        <v>60</v>
      </c>
      <c r="N13857" t="s">
        <v>1194</v>
      </c>
    </row>
    <row r="13858" spans="1:14" x14ac:dyDescent="0.2">
      <c r="A13858" t="s">
        <v>19617</v>
      </c>
      <c r="B13858">
        <v>38100</v>
      </c>
      <c r="C13858">
        <v>43560</v>
      </c>
      <c r="D13858">
        <v>49020</v>
      </c>
      <c r="E13858">
        <v>54420</v>
      </c>
      <c r="F13858">
        <v>58800</v>
      </c>
      <c r="G13858">
        <v>63180</v>
      </c>
      <c r="H13858">
        <v>67500</v>
      </c>
      <c r="I13858">
        <v>71880</v>
      </c>
      <c r="J13858">
        <v>76200</v>
      </c>
      <c r="K13858" t="s">
        <v>3116</v>
      </c>
      <c r="L13858">
        <v>25</v>
      </c>
      <c r="M13858">
        <v>60</v>
      </c>
      <c r="N13858" t="s">
        <v>1195</v>
      </c>
    </row>
    <row r="13859" spans="1:14" x14ac:dyDescent="0.2">
      <c r="A13859" t="s">
        <v>19618</v>
      </c>
      <c r="B13859">
        <v>38100</v>
      </c>
      <c r="C13859">
        <v>43560</v>
      </c>
      <c r="D13859">
        <v>49020</v>
      </c>
      <c r="E13859">
        <v>54420</v>
      </c>
      <c r="F13859">
        <v>58800</v>
      </c>
      <c r="G13859">
        <v>63180</v>
      </c>
      <c r="H13859">
        <v>67500</v>
      </c>
      <c r="I13859">
        <v>71880</v>
      </c>
      <c r="J13859">
        <v>76200</v>
      </c>
      <c r="K13859" t="s">
        <v>3116</v>
      </c>
      <c r="L13859">
        <v>25</v>
      </c>
      <c r="M13859">
        <v>60</v>
      </c>
      <c r="N13859" t="s">
        <v>1196</v>
      </c>
    </row>
    <row r="13860" spans="1:14" x14ac:dyDescent="0.2">
      <c r="A13860" t="s">
        <v>19619</v>
      </c>
      <c r="B13860">
        <v>38100</v>
      </c>
      <c r="C13860">
        <v>43560</v>
      </c>
      <c r="D13860">
        <v>49020</v>
      </c>
      <c r="E13860">
        <v>54420</v>
      </c>
      <c r="F13860">
        <v>58800</v>
      </c>
      <c r="G13860">
        <v>63180</v>
      </c>
      <c r="H13860">
        <v>67500</v>
      </c>
      <c r="I13860">
        <v>71880</v>
      </c>
      <c r="J13860">
        <v>76200</v>
      </c>
      <c r="K13860" t="s">
        <v>3116</v>
      </c>
      <c r="L13860">
        <v>25</v>
      </c>
      <c r="M13860">
        <v>60</v>
      </c>
      <c r="N13860" t="s">
        <v>1197</v>
      </c>
    </row>
    <row r="13861" spans="1:14" x14ac:dyDescent="0.2">
      <c r="A13861" t="s">
        <v>19620</v>
      </c>
      <c r="B13861">
        <v>38100</v>
      </c>
      <c r="C13861">
        <v>43560</v>
      </c>
      <c r="D13861">
        <v>49020</v>
      </c>
      <c r="E13861">
        <v>54420</v>
      </c>
      <c r="F13861">
        <v>58800</v>
      </c>
      <c r="G13861">
        <v>63180</v>
      </c>
      <c r="H13861">
        <v>67500</v>
      </c>
      <c r="I13861">
        <v>71880</v>
      </c>
      <c r="J13861">
        <v>76200</v>
      </c>
      <c r="K13861" t="s">
        <v>3116</v>
      </c>
      <c r="L13861">
        <v>25</v>
      </c>
      <c r="M13861">
        <v>60</v>
      </c>
      <c r="N13861" t="s">
        <v>1198</v>
      </c>
    </row>
    <row r="13862" spans="1:14" x14ac:dyDescent="0.2">
      <c r="A13862" t="s">
        <v>19621</v>
      </c>
      <c r="B13862">
        <v>38100</v>
      </c>
      <c r="C13862">
        <v>43560</v>
      </c>
      <c r="D13862">
        <v>49020</v>
      </c>
      <c r="E13862">
        <v>54420</v>
      </c>
      <c r="F13862">
        <v>58800</v>
      </c>
      <c r="G13862">
        <v>63180</v>
      </c>
      <c r="H13862">
        <v>67500</v>
      </c>
      <c r="I13862">
        <v>71880</v>
      </c>
      <c r="J13862">
        <v>76200</v>
      </c>
      <c r="K13862" t="s">
        <v>3116</v>
      </c>
      <c r="L13862">
        <v>25</v>
      </c>
      <c r="M13862">
        <v>60</v>
      </c>
      <c r="N13862" t="s">
        <v>1199</v>
      </c>
    </row>
    <row r="13863" spans="1:14" x14ac:dyDescent="0.2">
      <c r="A13863" t="s">
        <v>19622</v>
      </c>
      <c r="B13863">
        <v>38100</v>
      </c>
      <c r="C13863">
        <v>43560</v>
      </c>
      <c r="D13863">
        <v>49020</v>
      </c>
      <c r="E13863">
        <v>54420</v>
      </c>
      <c r="F13863">
        <v>58800</v>
      </c>
      <c r="G13863">
        <v>63180</v>
      </c>
      <c r="H13863">
        <v>67500</v>
      </c>
      <c r="I13863">
        <v>71880</v>
      </c>
      <c r="J13863">
        <v>76200</v>
      </c>
      <c r="K13863" t="s">
        <v>3116</v>
      </c>
      <c r="L13863">
        <v>25</v>
      </c>
      <c r="M13863">
        <v>60</v>
      </c>
      <c r="N13863" t="s">
        <v>903</v>
      </c>
    </row>
    <row r="13864" spans="1:14" x14ac:dyDescent="0.2">
      <c r="A13864" t="s">
        <v>19623</v>
      </c>
      <c r="B13864">
        <v>39240</v>
      </c>
      <c r="C13864">
        <v>44820</v>
      </c>
      <c r="D13864">
        <v>50400</v>
      </c>
      <c r="E13864">
        <v>55980</v>
      </c>
      <c r="F13864">
        <v>60480</v>
      </c>
      <c r="G13864">
        <v>64980</v>
      </c>
      <c r="H13864">
        <v>69420</v>
      </c>
      <c r="I13864">
        <v>73920</v>
      </c>
      <c r="J13864">
        <v>78420</v>
      </c>
      <c r="K13864" t="s">
        <v>3116</v>
      </c>
      <c r="L13864">
        <v>27</v>
      </c>
      <c r="M13864">
        <v>60</v>
      </c>
      <c r="N13864" t="s">
        <v>1200</v>
      </c>
    </row>
    <row r="13865" spans="1:14" x14ac:dyDescent="0.2">
      <c r="A13865" t="s">
        <v>19624</v>
      </c>
      <c r="B13865">
        <v>39240</v>
      </c>
      <c r="C13865">
        <v>44820</v>
      </c>
      <c r="D13865">
        <v>50400</v>
      </c>
      <c r="E13865">
        <v>55980</v>
      </c>
      <c r="F13865">
        <v>60480</v>
      </c>
      <c r="G13865">
        <v>64980</v>
      </c>
      <c r="H13865">
        <v>69420</v>
      </c>
      <c r="I13865">
        <v>73920</v>
      </c>
      <c r="J13865">
        <v>78420</v>
      </c>
      <c r="K13865" t="s">
        <v>3116</v>
      </c>
      <c r="L13865">
        <v>27</v>
      </c>
      <c r="M13865">
        <v>60</v>
      </c>
      <c r="N13865" t="s">
        <v>1201</v>
      </c>
    </row>
    <row r="13866" spans="1:14" x14ac:dyDescent="0.2">
      <c r="A13866" t="s">
        <v>19625</v>
      </c>
      <c r="B13866">
        <v>39240</v>
      </c>
      <c r="C13866">
        <v>44820</v>
      </c>
      <c r="D13866">
        <v>50400</v>
      </c>
      <c r="E13866">
        <v>55980</v>
      </c>
      <c r="F13866">
        <v>60480</v>
      </c>
      <c r="G13866">
        <v>64980</v>
      </c>
      <c r="H13866">
        <v>69420</v>
      </c>
      <c r="I13866">
        <v>73920</v>
      </c>
      <c r="J13866">
        <v>78420</v>
      </c>
      <c r="K13866" t="s">
        <v>3116</v>
      </c>
      <c r="L13866">
        <v>27</v>
      </c>
      <c r="M13866">
        <v>60</v>
      </c>
      <c r="N13866" t="s">
        <v>1202</v>
      </c>
    </row>
    <row r="13867" spans="1:14" x14ac:dyDescent="0.2">
      <c r="A13867" t="s">
        <v>19626</v>
      </c>
      <c r="B13867">
        <v>39240</v>
      </c>
      <c r="C13867">
        <v>44820</v>
      </c>
      <c r="D13867">
        <v>50400</v>
      </c>
      <c r="E13867">
        <v>55980</v>
      </c>
      <c r="F13867">
        <v>60480</v>
      </c>
      <c r="G13867">
        <v>64980</v>
      </c>
      <c r="H13867">
        <v>69420</v>
      </c>
      <c r="I13867">
        <v>73920</v>
      </c>
      <c r="J13867">
        <v>78420</v>
      </c>
      <c r="K13867" t="s">
        <v>3116</v>
      </c>
      <c r="L13867">
        <v>27</v>
      </c>
      <c r="M13867">
        <v>60</v>
      </c>
      <c r="N13867" t="s">
        <v>1203</v>
      </c>
    </row>
    <row r="13868" spans="1:14" x14ac:dyDescent="0.2">
      <c r="A13868" t="s">
        <v>19627</v>
      </c>
      <c r="B13868">
        <v>39240</v>
      </c>
      <c r="C13868">
        <v>44820</v>
      </c>
      <c r="D13868">
        <v>50400</v>
      </c>
      <c r="E13868">
        <v>55980</v>
      </c>
      <c r="F13868">
        <v>60480</v>
      </c>
      <c r="G13868">
        <v>64980</v>
      </c>
      <c r="H13868">
        <v>69420</v>
      </c>
      <c r="I13868">
        <v>73920</v>
      </c>
      <c r="J13868">
        <v>78420</v>
      </c>
      <c r="K13868" t="s">
        <v>3116</v>
      </c>
      <c r="L13868">
        <v>27</v>
      </c>
      <c r="M13868">
        <v>60</v>
      </c>
      <c r="N13868" t="s">
        <v>1204</v>
      </c>
    </row>
    <row r="13869" spans="1:14" x14ac:dyDescent="0.2">
      <c r="A13869" t="s">
        <v>19628</v>
      </c>
      <c r="B13869">
        <v>39240</v>
      </c>
      <c r="C13869">
        <v>44820</v>
      </c>
      <c r="D13869">
        <v>50400</v>
      </c>
      <c r="E13869">
        <v>55980</v>
      </c>
      <c r="F13869">
        <v>60480</v>
      </c>
      <c r="G13869">
        <v>64980</v>
      </c>
      <c r="H13869">
        <v>69420</v>
      </c>
      <c r="I13869">
        <v>73920</v>
      </c>
      <c r="J13869">
        <v>78420</v>
      </c>
      <c r="K13869" t="s">
        <v>3116</v>
      </c>
      <c r="L13869">
        <v>27</v>
      </c>
      <c r="M13869">
        <v>60</v>
      </c>
      <c r="N13869" t="s">
        <v>1205</v>
      </c>
    </row>
    <row r="13870" spans="1:14" x14ac:dyDescent="0.2">
      <c r="A13870" t="s">
        <v>19629</v>
      </c>
      <c r="B13870">
        <v>39240</v>
      </c>
      <c r="C13870">
        <v>44820</v>
      </c>
      <c r="D13870">
        <v>50400</v>
      </c>
      <c r="E13870">
        <v>55980</v>
      </c>
      <c r="F13870">
        <v>60480</v>
      </c>
      <c r="G13870">
        <v>64980</v>
      </c>
      <c r="H13870">
        <v>69420</v>
      </c>
      <c r="I13870">
        <v>73920</v>
      </c>
      <c r="J13870">
        <v>78420</v>
      </c>
      <c r="K13870" t="s">
        <v>3116</v>
      </c>
      <c r="L13870">
        <v>27</v>
      </c>
      <c r="M13870">
        <v>60</v>
      </c>
      <c r="N13870" t="s">
        <v>1206</v>
      </c>
    </row>
    <row r="13871" spans="1:14" x14ac:dyDescent="0.2">
      <c r="A13871" t="s">
        <v>19630</v>
      </c>
      <c r="B13871">
        <v>39240</v>
      </c>
      <c r="C13871">
        <v>44820</v>
      </c>
      <c r="D13871">
        <v>50400</v>
      </c>
      <c r="E13871">
        <v>55980</v>
      </c>
      <c r="F13871">
        <v>60480</v>
      </c>
      <c r="G13871">
        <v>64980</v>
      </c>
      <c r="H13871">
        <v>69420</v>
      </c>
      <c r="I13871">
        <v>73920</v>
      </c>
      <c r="J13871">
        <v>78420</v>
      </c>
      <c r="K13871" t="s">
        <v>3116</v>
      </c>
      <c r="L13871">
        <v>27</v>
      </c>
      <c r="M13871">
        <v>60</v>
      </c>
      <c r="N13871" t="s">
        <v>1207</v>
      </c>
    </row>
    <row r="13872" spans="1:14" x14ac:dyDescent="0.2">
      <c r="A13872" t="s">
        <v>19631</v>
      </c>
      <c r="B13872">
        <v>39240</v>
      </c>
      <c r="C13872">
        <v>44820</v>
      </c>
      <c r="D13872">
        <v>50400</v>
      </c>
      <c r="E13872">
        <v>55980</v>
      </c>
      <c r="F13872">
        <v>60480</v>
      </c>
      <c r="G13872">
        <v>64980</v>
      </c>
      <c r="H13872">
        <v>69420</v>
      </c>
      <c r="I13872">
        <v>73920</v>
      </c>
      <c r="J13872">
        <v>78420</v>
      </c>
      <c r="K13872" t="s">
        <v>3116</v>
      </c>
      <c r="L13872">
        <v>27</v>
      </c>
      <c r="M13872">
        <v>60</v>
      </c>
      <c r="N13872" t="s">
        <v>1675</v>
      </c>
    </row>
    <row r="13873" spans="1:14" x14ac:dyDescent="0.2">
      <c r="A13873" t="s">
        <v>19632</v>
      </c>
      <c r="B13873">
        <v>39240</v>
      </c>
      <c r="C13873">
        <v>44820</v>
      </c>
      <c r="D13873">
        <v>50400</v>
      </c>
      <c r="E13873">
        <v>55980</v>
      </c>
      <c r="F13873">
        <v>60480</v>
      </c>
      <c r="G13873">
        <v>64980</v>
      </c>
      <c r="H13873">
        <v>69420</v>
      </c>
      <c r="I13873">
        <v>73920</v>
      </c>
      <c r="J13873">
        <v>78420</v>
      </c>
      <c r="K13873" t="s">
        <v>3116</v>
      </c>
      <c r="L13873">
        <v>27</v>
      </c>
      <c r="M13873">
        <v>60</v>
      </c>
      <c r="N13873" t="s">
        <v>1676</v>
      </c>
    </row>
    <row r="13874" spans="1:14" x14ac:dyDescent="0.2">
      <c r="A13874" t="s">
        <v>19633</v>
      </c>
      <c r="B13874">
        <v>39240</v>
      </c>
      <c r="C13874">
        <v>44820</v>
      </c>
      <c r="D13874">
        <v>50400</v>
      </c>
      <c r="E13874">
        <v>55980</v>
      </c>
      <c r="F13874">
        <v>60480</v>
      </c>
      <c r="G13874">
        <v>64980</v>
      </c>
      <c r="H13874">
        <v>69420</v>
      </c>
      <c r="I13874">
        <v>73920</v>
      </c>
      <c r="J13874">
        <v>78420</v>
      </c>
      <c r="K13874" t="s">
        <v>3116</v>
      </c>
      <c r="L13874">
        <v>27</v>
      </c>
      <c r="M13874">
        <v>60</v>
      </c>
      <c r="N13874" t="s">
        <v>1677</v>
      </c>
    </row>
    <row r="13875" spans="1:14" x14ac:dyDescent="0.2">
      <c r="A13875" t="s">
        <v>19634</v>
      </c>
      <c r="B13875">
        <v>39240</v>
      </c>
      <c r="C13875">
        <v>44820</v>
      </c>
      <c r="D13875">
        <v>50400</v>
      </c>
      <c r="E13875">
        <v>55980</v>
      </c>
      <c r="F13875">
        <v>60480</v>
      </c>
      <c r="G13875">
        <v>64980</v>
      </c>
      <c r="H13875">
        <v>69420</v>
      </c>
      <c r="I13875">
        <v>73920</v>
      </c>
      <c r="J13875">
        <v>78420</v>
      </c>
      <c r="K13875" t="s">
        <v>3116</v>
      </c>
      <c r="L13875">
        <v>27</v>
      </c>
      <c r="M13875">
        <v>60</v>
      </c>
      <c r="N13875" t="s">
        <v>1678</v>
      </c>
    </row>
    <row r="13876" spans="1:14" x14ac:dyDescent="0.2">
      <c r="A13876" t="s">
        <v>19635</v>
      </c>
      <c r="B13876">
        <v>39240</v>
      </c>
      <c r="C13876">
        <v>44820</v>
      </c>
      <c r="D13876">
        <v>50400</v>
      </c>
      <c r="E13876">
        <v>55980</v>
      </c>
      <c r="F13876">
        <v>60480</v>
      </c>
      <c r="G13876">
        <v>64980</v>
      </c>
      <c r="H13876">
        <v>69420</v>
      </c>
      <c r="I13876">
        <v>73920</v>
      </c>
      <c r="J13876">
        <v>78420</v>
      </c>
      <c r="K13876" t="s">
        <v>3116</v>
      </c>
      <c r="L13876">
        <v>27</v>
      </c>
      <c r="M13876">
        <v>60</v>
      </c>
      <c r="N13876" t="s">
        <v>1679</v>
      </c>
    </row>
    <row r="13877" spans="1:14" x14ac:dyDescent="0.2">
      <c r="A13877" t="s">
        <v>19636</v>
      </c>
      <c r="B13877">
        <v>39240</v>
      </c>
      <c r="C13877">
        <v>44820</v>
      </c>
      <c r="D13877">
        <v>50400</v>
      </c>
      <c r="E13877">
        <v>55980</v>
      </c>
      <c r="F13877">
        <v>60480</v>
      </c>
      <c r="G13877">
        <v>64980</v>
      </c>
      <c r="H13877">
        <v>69420</v>
      </c>
      <c r="I13877">
        <v>73920</v>
      </c>
      <c r="J13877">
        <v>78420</v>
      </c>
      <c r="K13877" t="s">
        <v>3116</v>
      </c>
      <c r="L13877">
        <v>27</v>
      </c>
      <c r="M13877">
        <v>60</v>
      </c>
      <c r="N13877" t="s">
        <v>1680</v>
      </c>
    </row>
    <row r="13878" spans="1:14" x14ac:dyDescent="0.2">
      <c r="A13878" t="s">
        <v>19637</v>
      </c>
      <c r="B13878">
        <v>39240</v>
      </c>
      <c r="C13878">
        <v>44820</v>
      </c>
      <c r="D13878">
        <v>50400</v>
      </c>
      <c r="E13878">
        <v>55980</v>
      </c>
      <c r="F13878">
        <v>60480</v>
      </c>
      <c r="G13878">
        <v>64980</v>
      </c>
      <c r="H13878">
        <v>69420</v>
      </c>
      <c r="I13878">
        <v>73920</v>
      </c>
      <c r="J13878">
        <v>78420</v>
      </c>
      <c r="K13878" t="s">
        <v>3116</v>
      </c>
      <c r="L13878">
        <v>27</v>
      </c>
      <c r="M13878">
        <v>60</v>
      </c>
      <c r="N13878" t="s">
        <v>1681</v>
      </c>
    </row>
    <row r="13879" spans="1:14" x14ac:dyDescent="0.2">
      <c r="A13879" t="s">
        <v>19638</v>
      </c>
      <c r="B13879">
        <v>39240</v>
      </c>
      <c r="C13879">
        <v>44820</v>
      </c>
      <c r="D13879">
        <v>50400</v>
      </c>
      <c r="E13879">
        <v>55980</v>
      </c>
      <c r="F13879">
        <v>60480</v>
      </c>
      <c r="G13879">
        <v>64980</v>
      </c>
      <c r="H13879">
        <v>69420</v>
      </c>
      <c r="I13879">
        <v>73920</v>
      </c>
      <c r="J13879">
        <v>78420</v>
      </c>
      <c r="K13879" t="s">
        <v>3116</v>
      </c>
      <c r="L13879">
        <v>27</v>
      </c>
      <c r="M13879">
        <v>60</v>
      </c>
      <c r="N13879" t="s">
        <v>1682</v>
      </c>
    </row>
    <row r="13880" spans="1:14" x14ac:dyDescent="0.2">
      <c r="A13880" t="s">
        <v>19639</v>
      </c>
      <c r="B13880">
        <v>39240</v>
      </c>
      <c r="C13880">
        <v>44820</v>
      </c>
      <c r="D13880">
        <v>50400</v>
      </c>
      <c r="E13880">
        <v>55980</v>
      </c>
      <c r="F13880">
        <v>60480</v>
      </c>
      <c r="G13880">
        <v>64980</v>
      </c>
      <c r="H13880">
        <v>69420</v>
      </c>
      <c r="I13880">
        <v>73920</v>
      </c>
      <c r="J13880">
        <v>78420</v>
      </c>
      <c r="K13880" t="s">
        <v>3116</v>
      </c>
      <c r="L13880">
        <v>27</v>
      </c>
      <c r="M13880">
        <v>60</v>
      </c>
      <c r="N13880" t="s">
        <v>1683</v>
      </c>
    </row>
    <row r="13881" spans="1:14" x14ac:dyDescent="0.2">
      <c r="A13881" t="s">
        <v>19640</v>
      </c>
      <c r="B13881">
        <v>39240</v>
      </c>
      <c r="C13881">
        <v>44820</v>
      </c>
      <c r="D13881">
        <v>50400</v>
      </c>
      <c r="E13881">
        <v>55980</v>
      </c>
      <c r="F13881">
        <v>60480</v>
      </c>
      <c r="G13881">
        <v>64980</v>
      </c>
      <c r="H13881">
        <v>69420</v>
      </c>
      <c r="I13881">
        <v>73920</v>
      </c>
      <c r="J13881">
        <v>78420</v>
      </c>
      <c r="K13881" t="s">
        <v>3116</v>
      </c>
      <c r="L13881">
        <v>27</v>
      </c>
      <c r="M13881">
        <v>60</v>
      </c>
      <c r="N13881" t="s">
        <v>1684</v>
      </c>
    </row>
    <row r="13882" spans="1:14" x14ac:dyDescent="0.2">
      <c r="A13882" t="s">
        <v>19641</v>
      </c>
      <c r="B13882">
        <v>39240</v>
      </c>
      <c r="C13882">
        <v>44820</v>
      </c>
      <c r="D13882">
        <v>50400</v>
      </c>
      <c r="E13882">
        <v>55980</v>
      </c>
      <c r="F13882">
        <v>60480</v>
      </c>
      <c r="G13882">
        <v>64980</v>
      </c>
      <c r="H13882">
        <v>69420</v>
      </c>
      <c r="I13882">
        <v>73920</v>
      </c>
      <c r="J13882">
        <v>78420</v>
      </c>
      <c r="K13882" t="s">
        <v>3116</v>
      </c>
      <c r="L13882">
        <v>27</v>
      </c>
      <c r="M13882">
        <v>60</v>
      </c>
      <c r="N13882" t="s">
        <v>1685</v>
      </c>
    </row>
    <row r="13883" spans="1:14" x14ac:dyDescent="0.2">
      <c r="A13883" t="s">
        <v>19642</v>
      </c>
      <c r="B13883">
        <v>39240</v>
      </c>
      <c r="C13883">
        <v>44820</v>
      </c>
      <c r="D13883">
        <v>50400</v>
      </c>
      <c r="E13883">
        <v>55980</v>
      </c>
      <c r="F13883">
        <v>60480</v>
      </c>
      <c r="G13883">
        <v>64980</v>
      </c>
      <c r="H13883">
        <v>69420</v>
      </c>
      <c r="I13883">
        <v>73920</v>
      </c>
      <c r="J13883">
        <v>78420</v>
      </c>
      <c r="K13883" t="s">
        <v>3116</v>
      </c>
      <c r="L13883">
        <v>27</v>
      </c>
      <c r="M13883">
        <v>60</v>
      </c>
      <c r="N13883" t="s">
        <v>1686</v>
      </c>
    </row>
    <row r="13884" spans="1:14" x14ac:dyDescent="0.2">
      <c r="A13884" t="s">
        <v>19643</v>
      </c>
      <c r="B13884">
        <v>39240</v>
      </c>
      <c r="C13884">
        <v>44820</v>
      </c>
      <c r="D13884">
        <v>50400</v>
      </c>
      <c r="E13884">
        <v>55980</v>
      </c>
      <c r="F13884">
        <v>60480</v>
      </c>
      <c r="G13884">
        <v>64980</v>
      </c>
      <c r="H13884">
        <v>69420</v>
      </c>
      <c r="I13884">
        <v>73920</v>
      </c>
      <c r="J13884">
        <v>78420</v>
      </c>
      <c r="K13884" t="s">
        <v>3116</v>
      </c>
      <c r="L13884">
        <v>27</v>
      </c>
      <c r="M13884">
        <v>60</v>
      </c>
      <c r="N13884" t="s">
        <v>1688</v>
      </c>
    </row>
    <row r="13885" spans="1:14" x14ac:dyDescent="0.2">
      <c r="A13885" t="s">
        <v>19644</v>
      </c>
      <c r="B13885">
        <v>39240</v>
      </c>
      <c r="C13885">
        <v>44820</v>
      </c>
      <c r="D13885">
        <v>50400</v>
      </c>
      <c r="E13885">
        <v>55980</v>
      </c>
      <c r="F13885">
        <v>60480</v>
      </c>
      <c r="G13885">
        <v>64980</v>
      </c>
      <c r="H13885">
        <v>69420</v>
      </c>
      <c r="I13885">
        <v>73920</v>
      </c>
      <c r="J13885">
        <v>78420</v>
      </c>
      <c r="K13885" t="s">
        <v>3116</v>
      </c>
      <c r="L13885">
        <v>27</v>
      </c>
      <c r="M13885">
        <v>60</v>
      </c>
      <c r="N13885" t="s">
        <v>1687</v>
      </c>
    </row>
    <row r="13886" spans="1:14" x14ac:dyDescent="0.2">
      <c r="A13886" t="s">
        <v>19645</v>
      </c>
      <c r="B13886">
        <v>39240</v>
      </c>
      <c r="C13886">
        <v>44820</v>
      </c>
      <c r="D13886">
        <v>50400</v>
      </c>
      <c r="E13886">
        <v>55980</v>
      </c>
      <c r="F13886">
        <v>60480</v>
      </c>
      <c r="G13886">
        <v>64980</v>
      </c>
      <c r="H13886">
        <v>69420</v>
      </c>
      <c r="I13886">
        <v>73920</v>
      </c>
      <c r="J13886">
        <v>78420</v>
      </c>
      <c r="K13886" t="s">
        <v>3116</v>
      </c>
      <c r="L13886">
        <v>27</v>
      </c>
      <c r="M13886">
        <v>60</v>
      </c>
      <c r="N13886" t="s">
        <v>1689</v>
      </c>
    </row>
    <row r="13887" spans="1:14" x14ac:dyDescent="0.2">
      <c r="A13887" t="s">
        <v>19646</v>
      </c>
      <c r="B13887">
        <v>39240</v>
      </c>
      <c r="C13887">
        <v>44820</v>
      </c>
      <c r="D13887">
        <v>50400</v>
      </c>
      <c r="E13887">
        <v>55980</v>
      </c>
      <c r="F13887">
        <v>60480</v>
      </c>
      <c r="G13887">
        <v>64980</v>
      </c>
      <c r="H13887">
        <v>69420</v>
      </c>
      <c r="I13887">
        <v>73920</v>
      </c>
      <c r="J13887">
        <v>78420</v>
      </c>
      <c r="K13887" t="s">
        <v>3116</v>
      </c>
      <c r="L13887">
        <v>27</v>
      </c>
      <c r="M13887">
        <v>60</v>
      </c>
      <c r="N13887" t="s">
        <v>1690</v>
      </c>
    </row>
    <row r="13888" spans="1:14" x14ac:dyDescent="0.2">
      <c r="A13888" t="s">
        <v>19647</v>
      </c>
      <c r="B13888">
        <v>29700</v>
      </c>
      <c r="C13888">
        <v>33900</v>
      </c>
      <c r="D13888">
        <v>38160</v>
      </c>
      <c r="E13888">
        <v>42360</v>
      </c>
      <c r="F13888">
        <v>45780</v>
      </c>
      <c r="G13888">
        <v>49140</v>
      </c>
      <c r="H13888">
        <v>52560</v>
      </c>
      <c r="I13888">
        <v>55920</v>
      </c>
      <c r="J13888">
        <v>59340</v>
      </c>
      <c r="K13888" t="s">
        <v>3117</v>
      </c>
      <c r="L13888">
        <v>1</v>
      </c>
      <c r="M13888">
        <v>60</v>
      </c>
      <c r="N13888" t="s">
        <v>2887</v>
      </c>
    </row>
    <row r="13889" spans="1:14" x14ac:dyDescent="0.2">
      <c r="A13889" t="s">
        <v>19648</v>
      </c>
      <c r="B13889">
        <v>46620</v>
      </c>
      <c r="C13889">
        <v>53280</v>
      </c>
      <c r="D13889">
        <v>59940</v>
      </c>
      <c r="E13889">
        <v>66600</v>
      </c>
      <c r="F13889">
        <v>71940</v>
      </c>
      <c r="G13889">
        <v>77280</v>
      </c>
      <c r="H13889">
        <v>82620</v>
      </c>
      <c r="I13889">
        <v>87960</v>
      </c>
      <c r="J13889">
        <v>93240</v>
      </c>
      <c r="K13889" t="s">
        <v>3117</v>
      </c>
      <c r="L13889">
        <v>3</v>
      </c>
      <c r="M13889">
        <v>60</v>
      </c>
      <c r="N13889" t="s">
        <v>2888</v>
      </c>
    </row>
    <row r="13890" spans="1:14" x14ac:dyDescent="0.2">
      <c r="A13890" t="s">
        <v>19649</v>
      </c>
      <c r="B13890">
        <v>30180</v>
      </c>
      <c r="C13890">
        <v>34500</v>
      </c>
      <c r="D13890">
        <v>38820</v>
      </c>
      <c r="E13890">
        <v>43080</v>
      </c>
      <c r="F13890">
        <v>46560</v>
      </c>
      <c r="G13890">
        <v>49980</v>
      </c>
      <c r="H13890">
        <v>53460</v>
      </c>
      <c r="I13890">
        <v>56880</v>
      </c>
      <c r="J13890">
        <v>60360</v>
      </c>
      <c r="K13890" t="s">
        <v>3117</v>
      </c>
      <c r="L13890">
        <v>5</v>
      </c>
      <c r="M13890">
        <v>60</v>
      </c>
      <c r="N13890" t="s">
        <v>3680</v>
      </c>
    </row>
    <row r="13891" spans="1:14" x14ac:dyDescent="0.2">
      <c r="A13891" t="s">
        <v>19650</v>
      </c>
      <c r="B13891">
        <v>44820</v>
      </c>
      <c r="C13891">
        <v>51180</v>
      </c>
      <c r="D13891">
        <v>57600</v>
      </c>
      <c r="E13891">
        <v>63960</v>
      </c>
      <c r="F13891">
        <v>69120</v>
      </c>
      <c r="G13891">
        <v>74220</v>
      </c>
      <c r="H13891">
        <v>79320</v>
      </c>
      <c r="I13891">
        <v>84480</v>
      </c>
      <c r="J13891">
        <v>89580</v>
      </c>
      <c r="K13891" t="s">
        <v>3117</v>
      </c>
      <c r="L13891">
        <v>7</v>
      </c>
      <c r="M13891">
        <v>60</v>
      </c>
      <c r="N13891" t="s">
        <v>2889</v>
      </c>
    </row>
    <row r="13892" spans="1:14" x14ac:dyDescent="0.2">
      <c r="A13892" t="s">
        <v>19651</v>
      </c>
      <c r="B13892">
        <v>34860</v>
      </c>
      <c r="C13892">
        <v>39840</v>
      </c>
      <c r="D13892">
        <v>44820</v>
      </c>
      <c r="E13892">
        <v>49800</v>
      </c>
      <c r="F13892">
        <v>53820</v>
      </c>
      <c r="G13892">
        <v>57780</v>
      </c>
      <c r="H13892">
        <v>61800</v>
      </c>
      <c r="I13892">
        <v>65760</v>
      </c>
      <c r="J13892">
        <v>69720</v>
      </c>
      <c r="K13892" t="s">
        <v>3117</v>
      </c>
      <c r="L13892">
        <v>9</v>
      </c>
      <c r="M13892">
        <v>60</v>
      </c>
      <c r="N13892" t="s">
        <v>2890</v>
      </c>
    </row>
    <row r="13893" spans="1:14" x14ac:dyDescent="0.2">
      <c r="A13893" t="s">
        <v>19652</v>
      </c>
      <c r="B13893">
        <v>34860</v>
      </c>
      <c r="C13893">
        <v>39840</v>
      </c>
      <c r="D13893">
        <v>44820</v>
      </c>
      <c r="E13893">
        <v>49800</v>
      </c>
      <c r="F13893">
        <v>53820</v>
      </c>
      <c r="G13893">
        <v>57780</v>
      </c>
      <c r="H13893">
        <v>61800</v>
      </c>
      <c r="I13893">
        <v>65760</v>
      </c>
      <c r="J13893">
        <v>69720</v>
      </c>
      <c r="K13893" t="s">
        <v>3117</v>
      </c>
      <c r="L13893">
        <v>11</v>
      </c>
      <c r="M13893">
        <v>60</v>
      </c>
      <c r="N13893" t="s">
        <v>2891</v>
      </c>
    </row>
    <row r="13894" spans="1:14" x14ac:dyDescent="0.2">
      <c r="A13894" t="s">
        <v>19653</v>
      </c>
      <c r="B13894">
        <v>63300</v>
      </c>
      <c r="C13894">
        <v>72360</v>
      </c>
      <c r="D13894">
        <v>81420</v>
      </c>
      <c r="E13894">
        <v>90420</v>
      </c>
      <c r="F13894">
        <v>97680</v>
      </c>
      <c r="G13894">
        <v>104940</v>
      </c>
      <c r="H13894">
        <v>112140</v>
      </c>
      <c r="I13894">
        <v>119400</v>
      </c>
      <c r="J13894">
        <v>126600</v>
      </c>
      <c r="K13894" t="s">
        <v>3117</v>
      </c>
      <c r="L13894">
        <v>13</v>
      </c>
      <c r="M13894">
        <v>60</v>
      </c>
      <c r="N13894" t="s">
        <v>2892</v>
      </c>
    </row>
    <row r="13895" spans="1:14" x14ac:dyDescent="0.2">
      <c r="A13895" t="s">
        <v>19654</v>
      </c>
      <c r="B13895">
        <v>35460</v>
      </c>
      <c r="C13895">
        <v>40500</v>
      </c>
      <c r="D13895">
        <v>45540</v>
      </c>
      <c r="E13895">
        <v>50580</v>
      </c>
      <c r="F13895">
        <v>54660</v>
      </c>
      <c r="G13895">
        <v>58680</v>
      </c>
      <c r="H13895">
        <v>62760</v>
      </c>
      <c r="I13895">
        <v>66780</v>
      </c>
      <c r="J13895">
        <v>70860</v>
      </c>
      <c r="K13895" t="s">
        <v>3117</v>
      </c>
      <c r="L13895">
        <v>15</v>
      </c>
      <c r="M13895">
        <v>60</v>
      </c>
      <c r="N13895" t="s">
        <v>2893</v>
      </c>
    </row>
    <row r="13896" spans="1:14" x14ac:dyDescent="0.2">
      <c r="A13896" t="s">
        <v>19655</v>
      </c>
      <c r="B13896">
        <v>30480</v>
      </c>
      <c r="C13896">
        <v>34800</v>
      </c>
      <c r="D13896">
        <v>39180</v>
      </c>
      <c r="E13896">
        <v>43500</v>
      </c>
      <c r="F13896">
        <v>46980</v>
      </c>
      <c r="G13896">
        <v>50460</v>
      </c>
      <c r="H13896">
        <v>53940</v>
      </c>
      <c r="I13896">
        <v>57420</v>
      </c>
      <c r="J13896">
        <v>60900</v>
      </c>
      <c r="K13896" t="s">
        <v>3117</v>
      </c>
      <c r="L13896">
        <v>17</v>
      </c>
      <c r="M13896">
        <v>60</v>
      </c>
      <c r="N13896" t="s">
        <v>3261</v>
      </c>
    </row>
    <row r="13897" spans="1:14" x14ac:dyDescent="0.2">
      <c r="A13897" t="s">
        <v>19656</v>
      </c>
      <c r="B13897">
        <v>34860</v>
      </c>
      <c r="C13897">
        <v>39840</v>
      </c>
      <c r="D13897">
        <v>44820</v>
      </c>
      <c r="E13897">
        <v>49800</v>
      </c>
      <c r="F13897">
        <v>53820</v>
      </c>
      <c r="G13897">
        <v>57780</v>
      </c>
      <c r="H13897">
        <v>61800</v>
      </c>
      <c r="I13897">
        <v>65760</v>
      </c>
      <c r="J13897">
        <v>69720</v>
      </c>
      <c r="K13897" t="s">
        <v>3117</v>
      </c>
      <c r="L13897">
        <v>19</v>
      </c>
      <c r="M13897">
        <v>60</v>
      </c>
      <c r="N13897" t="s">
        <v>4036</v>
      </c>
    </row>
    <row r="13898" spans="1:14" x14ac:dyDescent="0.2">
      <c r="A13898" t="s">
        <v>19657</v>
      </c>
      <c r="B13898">
        <v>30180</v>
      </c>
      <c r="C13898">
        <v>34500</v>
      </c>
      <c r="D13898">
        <v>38820</v>
      </c>
      <c r="E13898">
        <v>43080</v>
      </c>
      <c r="F13898">
        <v>46560</v>
      </c>
      <c r="G13898">
        <v>49980</v>
      </c>
      <c r="H13898">
        <v>53460</v>
      </c>
      <c r="I13898">
        <v>56880</v>
      </c>
      <c r="J13898">
        <v>60360</v>
      </c>
      <c r="K13898" t="s">
        <v>3117</v>
      </c>
      <c r="L13898">
        <v>21</v>
      </c>
      <c r="M13898">
        <v>60</v>
      </c>
      <c r="N13898" t="s">
        <v>2894</v>
      </c>
    </row>
    <row r="13899" spans="1:14" x14ac:dyDescent="0.2">
      <c r="A13899" t="s">
        <v>19658</v>
      </c>
      <c r="B13899">
        <v>38400</v>
      </c>
      <c r="C13899">
        <v>43920</v>
      </c>
      <c r="D13899">
        <v>49380</v>
      </c>
      <c r="E13899">
        <v>54840</v>
      </c>
      <c r="F13899">
        <v>59280</v>
      </c>
      <c r="G13899">
        <v>63660</v>
      </c>
      <c r="H13899">
        <v>68040</v>
      </c>
      <c r="I13899">
        <v>72420</v>
      </c>
      <c r="J13899">
        <v>76800</v>
      </c>
      <c r="K13899" t="s">
        <v>3117</v>
      </c>
      <c r="L13899">
        <v>23</v>
      </c>
      <c r="M13899">
        <v>60</v>
      </c>
      <c r="N13899" t="s">
        <v>2895</v>
      </c>
    </row>
    <row r="13900" spans="1:14" x14ac:dyDescent="0.2">
      <c r="A13900" t="s">
        <v>19659</v>
      </c>
      <c r="B13900">
        <v>29700</v>
      </c>
      <c r="C13900">
        <v>33900</v>
      </c>
      <c r="D13900">
        <v>38160</v>
      </c>
      <c r="E13900">
        <v>42360</v>
      </c>
      <c r="F13900">
        <v>45780</v>
      </c>
      <c r="G13900">
        <v>49140</v>
      </c>
      <c r="H13900">
        <v>52560</v>
      </c>
      <c r="I13900">
        <v>55920</v>
      </c>
      <c r="J13900">
        <v>59340</v>
      </c>
      <c r="K13900" t="s">
        <v>3117</v>
      </c>
      <c r="L13900">
        <v>25</v>
      </c>
      <c r="M13900">
        <v>60</v>
      </c>
      <c r="N13900" t="s">
        <v>3687</v>
      </c>
    </row>
    <row r="13901" spans="1:14" x14ac:dyDescent="0.2">
      <c r="A13901" t="s">
        <v>19660</v>
      </c>
      <c r="B13901">
        <v>29700</v>
      </c>
      <c r="C13901">
        <v>33900</v>
      </c>
      <c r="D13901">
        <v>38160</v>
      </c>
      <c r="E13901">
        <v>42360</v>
      </c>
      <c r="F13901">
        <v>45780</v>
      </c>
      <c r="G13901">
        <v>49140</v>
      </c>
      <c r="H13901">
        <v>52560</v>
      </c>
      <c r="I13901">
        <v>55920</v>
      </c>
      <c r="J13901">
        <v>59340</v>
      </c>
      <c r="K13901" t="s">
        <v>3117</v>
      </c>
      <c r="L13901">
        <v>27</v>
      </c>
      <c r="M13901">
        <v>60</v>
      </c>
      <c r="N13901" t="s">
        <v>3756</v>
      </c>
    </row>
    <row r="13902" spans="1:14" x14ac:dyDescent="0.2">
      <c r="A13902" t="s">
        <v>19661</v>
      </c>
      <c r="B13902">
        <v>29700</v>
      </c>
      <c r="C13902">
        <v>33900</v>
      </c>
      <c r="D13902">
        <v>38160</v>
      </c>
      <c r="E13902">
        <v>42360</v>
      </c>
      <c r="F13902">
        <v>45780</v>
      </c>
      <c r="G13902">
        <v>49140</v>
      </c>
      <c r="H13902">
        <v>52560</v>
      </c>
      <c r="I13902">
        <v>55920</v>
      </c>
      <c r="J13902">
        <v>59340</v>
      </c>
      <c r="K13902" t="s">
        <v>3117</v>
      </c>
      <c r="L13902">
        <v>29</v>
      </c>
      <c r="M13902">
        <v>60</v>
      </c>
      <c r="N13902" t="s">
        <v>2896</v>
      </c>
    </row>
    <row r="13903" spans="1:14" x14ac:dyDescent="0.2">
      <c r="A13903" t="s">
        <v>19662</v>
      </c>
      <c r="B13903">
        <v>34860</v>
      </c>
      <c r="C13903">
        <v>39840</v>
      </c>
      <c r="D13903">
        <v>44820</v>
      </c>
      <c r="E13903">
        <v>49800</v>
      </c>
      <c r="F13903">
        <v>53820</v>
      </c>
      <c r="G13903">
        <v>57780</v>
      </c>
      <c r="H13903">
        <v>61800</v>
      </c>
      <c r="I13903">
        <v>65760</v>
      </c>
      <c r="J13903">
        <v>69720</v>
      </c>
      <c r="K13903" t="s">
        <v>3117</v>
      </c>
      <c r="L13903">
        <v>31</v>
      </c>
      <c r="M13903">
        <v>60</v>
      </c>
      <c r="N13903" t="s">
        <v>3271</v>
      </c>
    </row>
    <row r="13904" spans="1:14" x14ac:dyDescent="0.2">
      <c r="A13904" t="s">
        <v>19663</v>
      </c>
      <c r="B13904">
        <v>38100</v>
      </c>
      <c r="C13904">
        <v>43500</v>
      </c>
      <c r="D13904">
        <v>48960</v>
      </c>
      <c r="E13904">
        <v>54360</v>
      </c>
      <c r="F13904">
        <v>58740</v>
      </c>
      <c r="G13904">
        <v>63060</v>
      </c>
      <c r="H13904">
        <v>67440</v>
      </c>
      <c r="I13904">
        <v>71760</v>
      </c>
      <c r="J13904">
        <v>76140</v>
      </c>
      <c r="K13904" t="s">
        <v>3117</v>
      </c>
      <c r="L13904">
        <v>33</v>
      </c>
      <c r="M13904">
        <v>60</v>
      </c>
      <c r="N13904" t="s">
        <v>2355</v>
      </c>
    </row>
    <row r="13905" spans="1:14" x14ac:dyDescent="0.2">
      <c r="A13905" t="s">
        <v>19664</v>
      </c>
      <c r="B13905">
        <v>29700</v>
      </c>
      <c r="C13905">
        <v>33900</v>
      </c>
      <c r="D13905">
        <v>38160</v>
      </c>
      <c r="E13905">
        <v>42360</v>
      </c>
      <c r="F13905">
        <v>45780</v>
      </c>
      <c r="G13905">
        <v>49140</v>
      </c>
      <c r="H13905">
        <v>52560</v>
      </c>
      <c r="I13905">
        <v>55920</v>
      </c>
      <c r="J13905">
        <v>59340</v>
      </c>
      <c r="K13905" t="s">
        <v>3117</v>
      </c>
      <c r="L13905">
        <v>35</v>
      </c>
      <c r="M13905">
        <v>60</v>
      </c>
      <c r="N13905" t="s">
        <v>3371</v>
      </c>
    </row>
    <row r="13906" spans="1:14" x14ac:dyDescent="0.2">
      <c r="A13906" t="s">
        <v>19665</v>
      </c>
      <c r="B13906">
        <v>44820</v>
      </c>
      <c r="C13906">
        <v>51180</v>
      </c>
      <c r="D13906">
        <v>57600</v>
      </c>
      <c r="E13906">
        <v>63960</v>
      </c>
      <c r="F13906">
        <v>69120</v>
      </c>
      <c r="G13906">
        <v>74220</v>
      </c>
      <c r="H13906">
        <v>79320</v>
      </c>
      <c r="I13906">
        <v>84480</v>
      </c>
      <c r="J13906">
        <v>89580</v>
      </c>
      <c r="K13906" t="s">
        <v>3117</v>
      </c>
      <c r="L13906">
        <v>36</v>
      </c>
      <c r="M13906">
        <v>60</v>
      </c>
      <c r="N13906" t="s">
        <v>2897</v>
      </c>
    </row>
    <row r="13907" spans="1:14" x14ac:dyDescent="0.2">
      <c r="A13907" t="s">
        <v>19666</v>
      </c>
      <c r="B13907">
        <v>29700</v>
      </c>
      <c r="C13907">
        <v>33900</v>
      </c>
      <c r="D13907">
        <v>38160</v>
      </c>
      <c r="E13907">
        <v>42360</v>
      </c>
      <c r="F13907">
        <v>45780</v>
      </c>
      <c r="G13907">
        <v>49140</v>
      </c>
      <c r="H13907">
        <v>52560</v>
      </c>
      <c r="I13907">
        <v>55920</v>
      </c>
      <c r="J13907">
        <v>59340</v>
      </c>
      <c r="K13907" t="s">
        <v>3117</v>
      </c>
      <c r="L13907">
        <v>37</v>
      </c>
      <c r="M13907">
        <v>60</v>
      </c>
      <c r="N13907" t="s">
        <v>4226</v>
      </c>
    </row>
    <row r="13908" spans="1:14" x14ac:dyDescent="0.2">
      <c r="A13908" t="s">
        <v>19667</v>
      </c>
      <c r="B13908">
        <v>44820</v>
      </c>
      <c r="C13908">
        <v>51180</v>
      </c>
      <c r="D13908">
        <v>57600</v>
      </c>
      <c r="E13908">
        <v>63960</v>
      </c>
      <c r="F13908">
        <v>69120</v>
      </c>
      <c r="G13908">
        <v>74220</v>
      </c>
      <c r="H13908">
        <v>79320</v>
      </c>
      <c r="I13908">
        <v>84480</v>
      </c>
      <c r="J13908">
        <v>89580</v>
      </c>
      <c r="K13908" t="s">
        <v>3117</v>
      </c>
      <c r="L13908">
        <v>41</v>
      </c>
      <c r="M13908">
        <v>60</v>
      </c>
      <c r="N13908" t="s">
        <v>2061</v>
      </c>
    </row>
    <row r="13909" spans="1:14" x14ac:dyDescent="0.2">
      <c r="A13909" t="s">
        <v>19668</v>
      </c>
      <c r="B13909">
        <v>63300</v>
      </c>
      <c r="C13909">
        <v>72360</v>
      </c>
      <c r="D13909">
        <v>81420</v>
      </c>
      <c r="E13909">
        <v>90420</v>
      </c>
      <c r="F13909">
        <v>97680</v>
      </c>
      <c r="G13909">
        <v>104940</v>
      </c>
      <c r="H13909">
        <v>112140</v>
      </c>
      <c r="I13909">
        <v>119400</v>
      </c>
      <c r="J13909">
        <v>126600</v>
      </c>
      <c r="K13909" t="s">
        <v>3117</v>
      </c>
      <c r="L13909">
        <v>43</v>
      </c>
      <c r="M13909">
        <v>60</v>
      </c>
      <c r="N13909" t="s">
        <v>3310</v>
      </c>
    </row>
    <row r="13910" spans="1:14" x14ac:dyDescent="0.2">
      <c r="A13910" t="s">
        <v>19669</v>
      </c>
      <c r="B13910">
        <v>38400</v>
      </c>
      <c r="C13910">
        <v>43920</v>
      </c>
      <c r="D13910">
        <v>49380</v>
      </c>
      <c r="E13910">
        <v>54840</v>
      </c>
      <c r="F13910">
        <v>59280</v>
      </c>
      <c r="G13910">
        <v>63660</v>
      </c>
      <c r="H13910">
        <v>68040</v>
      </c>
      <c r="I13910">
        <v>72420</v>
      </c>
      <c r="J13910">
        <v>76800</v>
      </c>
      <c r="K13910" t="s">
        <v>3117</v>
      </c>
      <c r="L13910">
        <v>45</v>
      </c>
      <c r="M13910">
        <v>60</v>
      </c>
      <c r="N13910" t="s">
        <v>2544</v>
      </c>
    </row>
    <row r="13911" spans="1:14" x14ac:dyDescent="0.2">
      <c r="A13911" t="s">
        <v>19670</v>
      </c>
      <c r="B13911">
        <v>44400</v>
      </c>
      <c r="C13911">
        <v>50760</v>
      </c>
      <c r="D13911">
        <v>57120</v>
      </c>
      <c r="E13911">
        <v>63420</v>
      </c>
      <c r="F13911">
        <v>68520</v>
      </c>
      <c r="G13911">
        <v>73620</v>
      </c>
      <c r="H13911">
        <v>78660</v>
      </c>
      <c r="I13911">
        <v>83760</v>
      </c>
      <c r="J13911">
        <v>88800</v>
      </c>
      <c r="K13911" t="s">
        <v>3117</v>
      </c>
      <c r="L13911">
        <v>47</v>
      </c>
      <c r="M13911">
        <v>60</v>
      </c>
      <c r="N13911" t="s">
        <v>2898</v>
      </c>
    </row>
    <row r="13912" spans="1:14" x14ac:dyDescent="0.2">
      <c r="A13912" t="s">
        <v>19671</v>
      </c>
      <c r="B13912">
        <v>30180</v>
      </c>
      <c r="C13912">
        <v>34500</v>
      </c>
      <c r="D13912">
        <v>38820</v>
      </c>
      <c r="E13912">
        <v>43080</v>
      </c>
      <c r="F13912">
        <v>46560</v>
      </c>
      <c r="G13912">
        <v>49980</v>
      </c>
      <c r="H13912">
        <v>53460</v>
      </c>
      <c r="I13912">
        <v>56880</v>
      </c>
      <c r="J13912">
        <v>60360</v>
      </c>
      <c r="K13912" t="s">
        <v>3117</v>
      </c>
      <c r="L13912">
        <v>49</v>
      </c>
      <c r="M13912">
        <v>60</v>
      </c>
      <c r="N13912" t="s">
        <v>2844</v>
      </c>
    </row>
    <row r="13913" spans="1:14" x14ac:dyDescent="0.2">
      <c r="A13913" t="s">
        <v>19672</v>
      </c>
      <c r="B13913">
        <v>29700</v>
      </c>
      <c r="C13913">
        <v>33900</v>
      </c>
      <c r="D13913">
        <v>38160</v>
      </c>
      <c r="E13913">
        <v>42360</v>
      </c>
      <c r="F13913">
        <v>45780</v>
      </c>
      <c r="G13913">
        <v>49140</v>
      </c>
      <c r="H13913">
        <v>52560</v>
      </c>
      <c r="I13913">
        <v>55920</v>
      </c>
      <c r="J13913">
        <v>59340</v>
      </c>
      <c r="K13913" t="s">
        <v>3117</v>
      </c>
      <c r="L13913">
        <v>51</v>
      </c>
      <c r="M13913">
        <v>60</v>
      </c>
      <c r="N13913" t="s">
        <v>2899</v>
      </c>
    </row>
    <row r="13914" spans="1:14" x14ac:dyDescent="0.2">
      <c r="A13914" t="s">
        <v>19673</v>
      </c>
      <c r="B13914">
        <v>44820</v>
      </c>
      <c r="C13914">
        <v>51180</v>
      </c>
      <c r="D13914">
        <v>57600</v>
      </c>
      <c r="E13914">
        <v>63960</v>
      </c>
      <c r="F13914">
        <v>69120</v>
      </c>
      <c r="G13914">
        <v>74220</v>
      </c>
      <c r="H13914">
        <v>79320</v>
      </c>
      <c r="I13914">
        <v>84480</v>
      </c>
      <c r="J13914">
        <v>89580</v>
      </c>
      <c r="K13914" t="s">
        <v>3117</v>
      </c>
      <c r="L13914">
        <v>53</v>
      </c>
      <c r="M13914">
        <v>60</v>
      </c>
      <c r="N13914" t="s">
        <v>2900</v>
      </c>
    </row>
    <row r="13915" spans="1:14" x14ac:dyDescent="0.2">
      <c r="A13915" t="s">
        <v>19674</v>
      </c>
      <c r="B13915">
        <v>30120</v>
      </c>
      <c r="C13915">
        <v>34380</v>
      </c>
      <c r="D13915">
        <v>38700</v>
      </c>
      <c r="E13915">
        <v>42960</v>
      </c>
      <c r="F13915">
        <v>46440</v>
      </c>
      <c r="G13915">
        <v>49860</v>
      </c>
      <c r="H13915">
        <v>53280</v>
      </c>
      <c r="I13915">
        <v>56760</v>
      </c>
      <c r="J13915">
        <v>60180</v>
      </c>
      <c r="K13915" t="s">
        <v>3117</v>
      </c>
      <c r="L13915">
        <v>57</v>
      </c>
      <c r="M13915">
        <v>60</v>
      </c>
      <c r="N13915" t="s">
        <v>2484</v>
      </c>
    </row>
    <row r="13916" spans="1:14" x14ac:dyDescent="0.2">
      <c r="A13916" t="s">
        <v>19675</v>
      </c>
      <c r="B13916">
        <v>63300</v>
      </c>
      <c r="C13916">
        <v>72360</v>
      </c>
      <c r="D13916">
        <v>81420</v>
      </c>
      <c r="E13916">
        <v>90420</v>
      </c>
      <c r="F13916">
        <v>97680</v>
      </c>
      <c r="G13916">
        <v>104940</v>
      </c>
      <c r="H13916">
        <v>112140</v>
      </c>
      <c r="I13916">
        <v>119400</v>
      </c>
      <c r="J13916">
        <v>126600</v>
      </c>
      <c r="K13916" t="s">
        <v>3117</v>
      </c>
      <c r="L13916">
        <v>59</v>
      </c>
      <c r="M13916">
        <v>60</v>
      </c>
      <c r="N13916" t="s">
        <v>2901</v>
      </c>
    </row>
    <row r="13917" spans="1:14" x14ac:dyDescent="0.2">
      <c r="A13917" t="s">
        <v>19676</v>
      </c>
      <c r="B13917">
        <v>63300</v>
      </c>
      <c r="C13917">
        <v>72360</v>
      </c>
      <c r="D13917">
        <v>81420</v>
      </c>
      <c r="E13917">
        <v>90420</v>
      </c>
      <c r="F13917">
        <v>97680</v>
      </c>
      <c r="G13917">
        <v>104940</v>
      </c>
      <c r="H13917">
        <v>112140</v>
      </c>
      <c r="I13917">
        <v>119400</v>
      </c>
      <c r="J13917">
        <v>126600</v>
      </c>
      <c r="K13917" t="s">
        <v>3117</v>
      </c>
      <c r="L13917">
        <v>61</v>
      </c>
      <c r="M13917">
        <v>60</v>
      </c>
      <c r="N13917" t="s">
        <v>2902</v>
      </c>
    </row>
    <row r="13918" spans="1:14" x14ac:dyDescent="0.2">
      <c r="A13918" t="s">
        <v>19677</v>
      </c>
      <c r="B13918">
        <v>30900</v>
      </c>
      <c r="C13918">
        <v>35280</v>
      </c>
      <c r="D13918">
        <v>39720</v>
      </c>
      <c r="E13918">
        <v>44100</v>
      </c>
      <c r="F13918">
        <v>47640</v>
      </c>
      <c r="G13918">
        <v>51180</v>
      </c>
      <c r="H13918">
        <v>54720</v>
      </c>
      <c r="I13918">
        <v>58260</v>
      </c>
      <c r="J13918">
        <v>61740</v>
      </c>
      <c r="K13918" t="s">
        <v>3117</v>
      </c>
      <c r="L13918">
        <v>63</v>
      </c>
      <c r="M13918">
        <v>60</v>
      </c>
      <c r="N13918" t="s">
        <v>2967</v>
      </c>
    </row>
    <row r="13919" spans="1:14" x14ac:dyDescent="0.2">
      <c r="A13919" t="s">
        <v>19678</v>
      </c>
      <c r="B13919">
        <v>46620</v>
      </c>
      <c r="C13919">
        <v>53280</v>
      </c>
      <c r="D13919">
        <v>59940</v>
      </c>
      <c r="E13919">
        <v>66600</v>
      </c>
      <c r="F13919">
        <v>71940</v>
      </c>
      <c r="G13919">
        <v>77280</v>
      </c>
      <c r="H13919">
        <v>82620</v>
      </c>
      <c r="I13919">
        <v>87960</v>
      </c>
      <c r="J13919">
        <v>93240</v>
      </c>
      <c r="K13919" t="s">
        <v>3117</v>
      </c>
      <c r="L13919">
        <v>65</v>
      </c>
      <c r="M13919">
        <v>60</v>
      </c>
      <c r="N13919" t="s">
        <v>2903</v>
      </c>
    </row>
    <row r="13920" spans="1:14" x14ac:dyDescent="0.2">
      <c r="A13920" t="s">
        <v>19679</v>
      </c>
      <c r="B13920">
        <v>33120</v>
      </c>
      <c r="C13920">
        <v>37860</v>
      </c>
      <c r="D13920">
        <v>42600</v>
      </c>
      <c r="E13920">
        <v>47280</v>
      </c>
      <c r="F13920">
        <v>51120</v>
      </c>
      <c r="G13920">
        <v>54900</v>
      </c>
      <c r="H13920">
        <v>58680</v>
      </c>
      <c r="I13920">
        <v>62460</v>
      </c>
      <c r="J13920">
        <v>66240</v>
      </c>
      <c r="K13920" t="s">
        <v>3117</v>
      </c>
      <c r="L13920">
        <v>67</v>
      </c>
      <c r="M13920">
        <v>60</v>
      </c>
      <c r="N13920" t="s">
        <v>3327</v>
      </c>
    </row>
    <row r="13921" spans="1:14" x14ac:dyDescent="0.2">
      <c r="A13921" t="s">
        <v>19680</v>
      </c>
      <c r="B13921">
        <v>40500</v>
      </c>
      <c r="C13921">
        <v>46260</v>
      </c>
      <c r="D13921">
        <v>52020</v>
      </c>
      <c r="E13921">
        <v>57780</v>
      </c>
      <c r="F13921">
        <v>62460</v>
      </c>
      <c r="G13921">
        <v>67080</v>
      </c>
      <c r="H13921">
        <v>71700</v>
      </c>
      <c r="I13921">
        <v>76320</v>
      </c>
      <c r="J13921">
        <v>80940</v>
      </c>
      <c r="K13921" t="s">
        <v>3117</v>
      </c>
      <c r="L13921">
        <v>69</v>
      </c>
      <c r="M13921">
        <v>60</v>
      </c>
      <c r="N13921" t="s">
        <v>2359</v>
      </c>
    </row>
    <row r="13922" spans="1:14" x14ac:dyDescent="0.2">
      <c r="A13922" t="s">
        <v>19681</v>
      </c>
      <c r="B13922">
        <v>29940</v>
      </c>
      <c r="C13922">
        <v>34200</v>
      </c>
      <c r="D13922">
        <v>38460</v>
      </c>
      <c r="E13922">
        <v>42720</v>
      </c>
      <c r="F13922">
        <v>46140</v>
      </c>
      <c r="G13922">
        <v>49560</v>
      </c>
      <c r="H13922">
        <v>52980</v>
      </c>
      <c r="I13922">
        <v>56400</v>
      </c>
      <c r="J13922">
        <v>59820</v>
      </c>
      <c r="K13922" t="s">
        <v>3117</v>
      </c>
      <c r="L13922">
        <v>71</v>
      </c>
      <c r="M13922">
        <v>60</v>
      </c>
      <c r="N13922" t="s">
        <v>2126</v>
      </c>
    </row>
    <row r="13923" spans="1:14" x14ac:dyDescent="0.2">
      <c r="A13923" t="s">
        <v>19682</v>
      </c>
      <c r="B13923">
        <v>41580</v>
      </c>
      <c r="C13923">
        <v>47520</v>
      </c>
      <c r="D13923">
        <v>53460</v>
      </c>
      <c r="E13923">
        <v>59400</v>
      </c>
      <c r="F13923">
        <v>64200</v>
      </c>
      <c r="G13923">
        <v>68940</v>
      </c>
      <c r="H13923">
        <v>73680</v>
      </c>
      <c r="I13923">
        <v>78420</v>
      </c>
      <c r="J13923">
        <v>83160</v>
      </c>
      <c r="K13923" t="s">
        <v>3117</v>
      </c>
      <c r="L13923">
        <v>73</v>
      </c>
      <c r="M13923">
        <v>60</v>
      </c>
      <c r="N13923" t="s">
        <v>2485</v>
      </c>
    </row>
    <row r="13924" spans="1:14" x14ac:dyDescent="0.2">
      <c r="A13924" t="s">
        <v>19683</v>
      </c>
      <c r="B13924">
        <v>44820</v>
      </c>
      <c r="C13924">
        <v>51180</v>
      </c>
      <c r="D13924">
        <v>57600</v>
      </c>
      <c r="E13924">
        <v>63960</v>
      </c>
      <c r="F13924">
        <v>69120</v>
      </c>
      <c r="G13924">
        <v>74220</v>
      </c>
      <c r="H13924">
        <v>79320</v>
      </c>
      <c r="I13924">
        <v>84480</v>
      </c>
      <c r="J13924">
        <v>89580</v>
      </c>
      <c r="K13924" t="s">
        <v>3117</v>
      </c>
      <c r="L13924">
        <v>75</v>
      </c>
      <c r="M13924">
        <v>60</v>
      </c>
      <c r="N13924" t="s">
        <v>2904</v>
      </c>
    </row>
    <row r="13925" spans="1:14" x14ac:dyDescent="0.2">
      <c r="A13925" t="s">
        <v>19684</v>
      </c>
      <c r="B13925">
        <v>29700</v>
      </c>
      <c r="C13925">
        <v>33900</v>
      </c>
      <c r="D13925">
        <v>38160</v>
      </c>
      <c r="E13925">
        <v>42360</v>
      </c>
      <c r="F13925">
        <v>45780</v>
      </c>
      <c r="G13925">
        <v>49140</v>
      </c>
      <c r="H13925">
        <v>52560</v>
      </c>
      <c r="I13925">
        <v>55920</v>
      </c>
      <c r="J13925">
        <v>59340</v>
      </c>
      <c r="K13925" t="s">
        <v>3117</v>
      </c>
      <c r="L13925">
        <v>77</v>
      </c>
      <c r="M13925">
        <v>60</v>
      </c>
      <c r="N13925" t="s">
        <v>3281</v>
      </c>
    </row>
    <row r="13926" spans="1:14" x14ac:dyDescent="0.2">
      <c r="A13926" t="s">
        <v>19685</v>
      </c>
      <c r="B13926">
        <v>46620</v>
      </c>
      <c r="C13926">
        <v>53280</v>
      </c>
      <c r="D13926">
        <v>59940</v>
      </c>
      <c r="E13926">
        <v>66600</v>
      </c>
      <c r="F13926">
        <v>71940</v>
      </c>
      <c r="G13926">
        <v>77280</v>
      </c>
      <c r="H13926">
        <v>82620</v>
      </c>
      <c r="I13926">
        <v>87960</v>
      </c>
      <c r="J13926">
        <v>93240</v>
      </c>
      <c r="K13926" t="s">
        <v>3117</v>
      </c>
      <c r="L13926">
        <v>79</v>
      </c>
      <c r="M13926">
        <v>60</v>
      </c>
      <c r="N13926" t="s">
        <v>3329</v>
      </c>
    </row>
    <row r="13927" spans="1:14" x14ac:dyDescent="0.2">
      <c r="A13927" t="s">
        <v>19686</v>
      </c>
      <c r="B13927">
        <v>29700</v>
      </c>
      <c r="C13927">
        <v>33900</v>
      </c>
      <c r="D13927">
        <v>38160</v>
      </c>
      <c r="E13927">
        <v>42360</v>
      </c>
      <c r="F13927">
        <v>45780</v>
      </c>
      <c r="G13927">
        <v>49140</v>
      </c>
      <c r="H13927">
        <v>52560</v>
      </c>
      <c r="I13927">
        <v>55920</v>
      </c>
      <c r="J13927">
        <v>59340</v>
      </c>
      <c r="K13927" t="s">
        <v>3117</v>
      </c>
      <c r="L13927">
        <v>81</v>
      </c>
      <c r="M13927">
        <v>60</v>
      </c>
      <c r="N13927" t="s">
        <v>2905</v>
      </c>
    </row>
    <row r="13928" spans="1:14" x14ac:dyDescent="0.2">
      <c r="A13928" t="s">
        <v>19687</v>
      </c>
      <c r="B13928">
        <v>29820</v>
      </c>
      <c r="C13928">
        <v>34080</v>
      </c>
      <c r="D13928">
        <v>38340</v>
      </c>
      <c r="E13928">
        <v>42600</v>
      </c>
      <c r="F13928">
        <v>46020</v>
      </c>
      <c r="G13928">
        <v>49440</v>
      </c>
      <c r="H13928">
        <v>52860</v>
      </c>
      <c r="I13928">
        <v>56280</v>
      </c>
      <c r="J13928">
        <v>59640</v>
      </c>
      <c r="K13928" t="s">
        <v>3117</v>
      </c>
      <c r="L13928">
        <v>83</v>
      </c>
      <c r="M13928">
        <v>60</v>
      </c>
      <c r="N13928" t="s">
        <v>2400</v>
      </c>
    </row>
    <row r="13929" spans="1:14" x14ac:dyDescent="0.2">
      <c r="A13929" t="s">
        <v>19688</v>
      </c>
      <c r="B13929">
        <v>44820</v>
      </c>
      <c r="C13929">
        <v>51180</v>
      </c>
      <c r="D13929">
        <v>57600</v>
      </c>
      <c r="E13929">
        <v>63960</v>
      </c>
      <c r="F13929">
        <v>69120</v>
      </c>
      <c r="G13929">
        <v>74220</v>
      </c>
      <c r="H13929">
        <v>79320</v>
      </c>
      <c r="I13929">
        <v>84480</v>
      </c>
      <c r="J13929">
        <v>89580</v>
      </c>
      <c r="K13929" t="s">
        <v>3117</v>
      </c>
      <c r="L13929">
        <v>85</v>
      </c>
      <c r="M13929">
        <v>60</v>
      </c>
      <c r="N13929" t="s">
        <v>2906</v>
      </c>
    </row>
    <row r="13930" spans="1:14" x14ac:dyDescent="0.2">
      <c r="A13930" t="s">
        <v>19689</v>
      </c>
      <c r="B13930">
        <v>44820</v>
      </c>
      <c r="C13930">
        <v>51180</v>
      </c>
      <c r="D13930">
        <v>57600</v>
      </c>
      <c r="E13930">
        <v>63960</v>
      </c>
      <c r="F13930">
        <v>69120</v>
      </c>
      <c r="G13930">
        <v>74220</v>
      </c>
      <c r="H13930">
        <v>79320</v>
      </c>
      <c r="I13930">
        <v>84480</v>
      </c>
      <c r="J13930">
        <v>89580</v>
      </c>
      <c r="K13930" t="s">
        <v>3117</v>
      </c>
      <c r="L13930">
        <v>87</v>
      </c>
      <c r="M13930">
        <v>60</v>
      </c>
      <c r="N13930" t="s">
        <v>2907</v>
      </c>
    </row>
    <row r="13931" spans="1:14" x14ac:dyDescent="0.2">
      <c r="A13931" t="s">
        <v>19690</v>
      </c>
      <c r="B13931">
        <v>29700</v>
      </c>
      <c r="C13931">
        <v>33900</v>
      </c>
      <c r="D13931">
        <v>38160</v>
      </c>
      <c r="E13931">
        <v>42360</v>
      </c>
      <c r="F13931">
        <v>45780</v>
      </c>
      <c r="G13931">
        <v>49140</v>
      </c>
      <c r="H13931">
        <v>52560</v>
      </c>
      <c r="I13931">
        <v>55920</v>
      </c>
      <c r="J13931">
        <v>59340</v>
      </c>
      <c r="K13931" t="s">
        <v>3117</v>
      </c>
      <c r="L13931">
        <v>89</v>
      </c>
      <c r="M13931">
        <v>60</v>
      </c>
      <c r="N13931" t="s">
        <v>3331</v>
      </c>
    </row>
    <row r="13932" spans="1:14" x14ac:dyDescent="0.2">
      <c r="A13932" t="s">
        <v>19691</v>
      </c>
      <c r="B13932">
        <v>30180</v>
      </c>
      <c r="C13932">
        <v>34500</v>
      </c>
      <c r="D13932">
        <v>38820</v>
      </c>
      <c r="E13932">
        <v>43080</v>
      </c>
      <c r="F13932">
        <v>46560</v>
      </c>
      <c r="G13932">
        <v>49980</v>
      </c>
      <c r="H13932">
        <v>53460</v>
      </c>
      <c r="I13932">
        <v>56880</v>
      </c>
      <c r="J13932">
        <v>60360</v>
      </c>
      <c r="K13932" t="s">
        <v>3117</v>
      </c>
      <c r="L13932">
        <v>91</v>
      </c>
      <c r="M13932">
        <v>60</v>
      </c>
      <c r="N13932" t="s">
        <v>2515</v>
      </c>
    </row>
    <row r="13933" spans="1:14" x14ac:dyDescent="0.2">
      <c r="A13933" t="s">
        <v>19692</v>
      </c>
      <c r="B13933">
        <v>41580</v>
      </c>
      <c r="C13933">
        <v>47520</v>
      </c>
      <c r="D13933">
        <v>53460</v>
      </c>
      <c r="E13933">
        <v>59400</v>
      </c>
      <c r="F13933">
        <v>64200</v>
      </c>
      <c r="G13933">
        <v>68940</v>
      </c>
      <c r="H13933">
        <v>73680</v>
      </c>
      <c r="I13933">
        <v>78420</v>
      </c>
      <c r="J13933">
        <v>83160</v>
      </c>
      <c r="K13933" t="s">
        <v>3117</v>
      </c>
      <c r="L13933">
        <v>93</v>
      </c>
      <c r="M13933">
        <v>60</v>
      </c>
      <c r="N13933" t="s">
        <v>2908</v>
      </c>
    </row>
    <row r="13934" spans="1:14" x14ac:dyDescent="0.2">
      <c r="A13934" t="s">
        <v>19693</v>
      </c>
      <c r="B13934">
        <v>41580</v>
      </c>
      <c r="C13934">
        <v>47520</v>
      </c>
      <c r="D13934">
        <v>53460</v>
      </c>
      <c r="E13934">
        <v>59400</v>
      </c>
      <c r="F13934">
        <v>64200</v>
      </c>
      <c r="G13934">
        <v>68940</v>
      </c>
      <c r="H13934">
        <v>73680</v>
      </c>
      <c r="I13934">
        <v>78420</v>
      </c>
      <c r="J13934">
        <v>83160</v>
      </c>
      <c r="K13934" t="s">
        <v>3117</v>
      </c>
      <c r="L13934">
        <v>95</v>
      </c>
      <c r="M13934">
        <v>60</v>
      </c>
      <c r="N13934" t="s">
        <v>2909</v>
      </c>
    </row>
    <row r="13935" spans="1:14" x14ac:dyDescent="0.2">
      <c r="A13935" t="s">
        <v>19694</v>
      </c>
      <c r="B13935">
        <v>31680</v>
      </c>
      <c r="C13935">
        <v>36180</v>
      </c>
      <c r="D13935">
        <v>40680</v>
      </c>
      <c r="E13935">
        <v>45180</v>
      </c>
      <c r="F13935">
        <v>48840</v>
      </c>
      <c r="G13935">
        <v>52440</v>
      </c>
      <c r="H13935">
        <v>56040</v>
      </c>
      <c r="I13935">
        <v>59640</v>
      </c>
      <c r="J13935">
        <v>63300</v>
      </c>
      <c r="K13935" t="s">
        <v>3117</v>
      </c>
      <c r="L13935">
        <v>97</v>
      </c>
      <c r="M13935">
        <v>60</v>
      </c>
      <c r="N13935" t="s">
        <v>2910</v>
      </c>
    </row>
    <row r="13936" spans="1:14" x14ac:dyDescent="0.2">
      <c r="A13936" t="s">
        <v>19695</v>
      </c>
      <c r="B13936">
        <v>49860</v>
      </c>
      <c r="C13936">
        <v>56940</v>
      </c>
      <c r="D13936">
        <v>64080</v>
      </c>
      <c r="E13936">
        <v>71160</v>
      </c>
      <c r="F13936">
        <v>76860</v>
      </c>
      <c r="G13936">
        <v>82560</v>
      </c>
      <c r="H13936">
        <v>88260</v>
      </c>
      <c r="I13936">
        <v>93960</v>
      </c>
      <c r="J13936">
        <v>99660</v>
      </c>
      <c r="K13936" t="s">
        <v>3117</v>
      </c>
      <c r="L13936">
        <v>99</v>
      </c>
      <c r="M13936">
        <v>60</v>
      </c>
      <c r="N13936" t="s">
        <v>2911</v>
      </c>
    </row>
    <row r="13937" spans="1:14" x14ac:dyDescent="0.2">
      <c r="A13937" t="s">
        <v>19696</v>
      </c>
      <c r="B13937">
        <v>44820</v>
      </c>
      <c r="C13937">
        <v>51180</v>
      </c>
      <c r="D13937">
        <v>57600</v>
      </c>
      <c r="E13937">
        <v>63960</v>
      </c>
      <c r="F13937">
        <v>69120</v>
      </c>
      <c r="G13937">
        <v>74220</v>
      </c>
      <c r="H13937">
        <v>79320</v>
      </c>
      <c r="I13937">
        <v>84480</v>
      </c>
      <c r="J13937">
        <v>89580</v>
      </c>
      <c r="K13937" t="s">
        <v>3117</v>
      </c>
      <c r="L13937">
        <v>101</v>
      </c>
      <c r="M13937">
        <v>60</v>
      </c>
      <c r="N13937" t="s">
        <v>2912</v>
      </c>
    </row>
    <row r="13938" spans="1:14" x14ac:dyDescent="0.2">
      <c r="A13938" t="s">
        <v>19697</v>
      </c>
      <c r="B13938">
        <v>35760</v>
      </c>
      <c r="C13938">
        <v>40860</v>
      </c>
      <c r="D13938">
        <v>45960</v>
      </c>
      <c r="E13938">
        <v>51060</v>
      </c>
      <c r="F13938">
        <v>55200</v>
      </c>
      <c r="G13938">
        <v>59280</v>
      </c>
      <c r="H13938">
        <v>63360</v>
      </c>
      <c r="I13938">
        <v>67440</v>
      </c>
      <c r="J13938">
        <v>71520</v>
      </c>
      <c r="K13938" t="s">
        <v>3117</v>
      </c>
      <c r="L13938">
        <v>103</v>
      </c>
      <c r="M13938">
        <v>60</v>
      </c>
      <c r="N13938" t="s">
        <v>2463</v>
      </c>
    </row>
    <row r="13939" spans="1:14" x14ac:dyDescent="0.2">
      <c r="A13939" t="s">
        <v>19698</v>
      </c>
      <c r="B13939">
        <v>29700</v>
      </c>
      <c r="C13939">
        <v>33900</v>
      </c>
      <c r="D13939">
        <v>38160</v>
      </c>
      <c r="E13939">
        <v>42360</v>
      </c>
      <c r="F13939">
        <v>45780</v>
      </c>
      <c r="G13939">
        <v>49140</v>
      </c>
      <c r="H13939">
        <v>52560</v>
      </c>
      <c r="I13939">
        <v>55920</v>
      </c>
      <c r="J13939">
        <v>59340</v>
      </c>
      <c r="K13939" t="s">
        <v>3117</v>
      </c>
      <c r="L13939">
        <v>105</v>
      </c>
      <c r="M13939">
        <v>60</v>
      </c>
      <c r="N13939" t="s">
        <v>3338</v>
      </c>
    </row>
    <row r="13940" spans="1:14" x14ac:dyDescent="0.2">
      <c r="A13940" t="s">
        <v>19699</v>
      </c>
      <c r="B13940">
        <v>63300</v>
      </c>
      <c r="C13940">
        <v>72360</v>
      </c>
      <c r="D13940">
        <v>81420</v>
      </c>
      <c r="E13940">
        <v>90420</v>
      </c>
      <c r="F13940">
        <v>97680</v>
      </c>
      <c r="G13940">
        <v>104940</v>
      </c>
      <c r="H13940">
        <v>112140</v>
      </c>
      <c r="I13940">
        <v>119400</v>
      </c>
      <c r="J13940">
        <v>126600</v>
      </c>
      <c r="K13940" t="s">
        <v>3117</v>
      </c>
      <c r="L13940">
        <v>107</v>
      </c>
      <c r="M13940">
        <v>60</v>
      </c>
      <c r="N13940" t="s">
        <v>2913</v>
      </c>
    </row>
    <row r="13941" spans="1:14" x14ac:dyDescent="0.2">
      <c r="A13941" t="s">
        <v>19700</v>
      </c>
      <c r="B13941">
        <v>36120</v>
      </c>
      <c r="C13941">
        <v>41280</v>
      </c>
      <c r="D13941">
        <v>46440</v>
      </c>
      <c r="E13941">
        <v>51540</v>
      </c>
      <c r="F13941">
        <v>55680</v>
      </c>
      <c r="G13941">
        <v>59820</v>
      </c>
      <c r="H13941">
        <v>63960</v>
      </c>
      <c r="I13941">
        <v>68040</v>
      </c>
      <c r="J13941">
        <v>72180</v>
      </c>
      <c r="K13941" t="s">
        <v>3117</v>
      </c>
      <c r="L13941">
        <v>109</v>
      </c>
      <c r="M13941">
        <v>60</v>
      </c>
      <c r="N13941" t="s">
        <v>3015</v>
      </c>
    </row>
    <row r="13942" spans="1:14" x14ac:dyDescent="0.2">
      <c r="A13942" t="s">
        <v>19701</v>
      </c>
      <c r="B13942">
        <v>29700</v>
      </c>
      <c r="C13942">
        <v>33900</v>
      </c>
      <c r="D13942">
        <v>38160</v>
      </c>
      <c r="E13942">
        <v>42360</v>
      </c>
      <c r="F13942">
        <v>45780</v>
      </c>
      <c r="G13942">
        <v>49140</v>
      </c>
      <c r="H13942">
        <v>52560</v>
      </c>
      <c r="I13942">
        <v>55920</v>
      </c>
      <c r="J13942">
        <v>59340</v>
      </c>
      <c r="K13942" t="s">
        <v>3117</v>
      </c>
      <c r="L13942">
        <v>111</v>
      </c>
      <c r="M13942">
        <v>60</v>
      </c>
      <c r="N13942" t="s">
        <v>2914</v>
      </c>
    </row>
    <row r="13943" spans="1:14" x14ac:dyDescent="0.2">
      <c r="A13943" t="s">
        <v>19702</v>
      </c>
      <c r="B13943">
        <v>31500</v>
      </c>
      <c r="C13943">
        <v>36000</v>
      </c>
      <c r="D13943">
        <v>40500</v>
      </c>
      <c r="E13943">
        <v>45000</v>
      </c>
      <c r="F13943">
        <v>48600</v>
      </c>
      <c r="G13943">
        <v>52200</v>
      </c>
      <c r="H13943">
        <v>55800</v>
      </c>
      <c r="I13943">
        <v>59400</v>
      </c>
      <c r="J13943">
        <v>63000</v>
      </c>
      <c r="K13943" t="s">
        <v>3117</v>
      </c>
      <c r="L13943">
        <v>113</v>
      </c>
      <c r="M13943">
        <v>60</v>
      </c>
      <c r="N13943" t="s">
        <v>3342</v>
      </c>
    </row>
    <row r="13944" spans="1:14" x14ac:dyDescent="0.2">
      <c r="A13944" t="s">
        <v>19703</v>
      </c>
      <c r="B13944">
        <v>41580</v>
      </c>
      <c r="C13944">
        <v>47520</v>
      </c>
      <c r="D13944">
        <v>53460</v>
      </c>
      <c r="E13944">
        <v>59400</v>
      </c>
      <c r="F13944">
        <v>64200</v>
      </c>
      <c r="G13944">
        <v>68940</v>
      </c>
      <c r="H13944">
        <v>73680</v>
      </c>
      <c r="I13944">
        <v>78420</v>
      </c>
      <c r="J13944">
        <v>83160</v>
      </c>
      <c r="K13944" t="s">
        <v>3117</v>
      </c>
      <c r="L13944">
        <v>115</v>
      </c>
      <c r="M13944">
        <v>60</v>
      </c>
      <c r="N13944" t="s">
        <v>2915</v>
      </c>
    </row>
    <row r="13945" spans="1:14" x14ac:dyDescent="0.2">
      <c r="A13945" t="s">
        <v>19704</v>
      </c>
      <c r="B13945">
        <v>29700</v>
      </c>
      <c r="C13945">
        <v>33900</v>
      </c>
      <c r="D13945">
        <v>38160</v>
      </c>
      <c r="E13945">
        <v>42360</v>
      </c>
      <c r="F13945">
        <v>45780</v>
      </c>
      <c r="G13945">
        <v>49140</v>
      </c>
      <c r="H13945">
        <v>52560</v>
      </c>
      <c r="I13945">
        <v>55920</v>
      </c>
      <c r="J13945">
        <v>59340</v>
      </c>
      <c r="K13945" t="s">
        <v>3117</v>
      </c>
      <c r="L13945">
        <v>117</v>
      </c>
      <c r="M13945">
        <v>60</v>
      </c>
      <c r="N13945" t="s">
        <v>2410</v>
      </c>
    </row>
    <row r="13946" spans="1:14" x14ac:dyDescent="0.2">
      <c r="A13946" t="s">
        <v>19705</v>
      </c>
      <c r="B13946">
        <v>33480</v>
      </c>
      <c r="C13946">
        <v>38280</v>
      </c>
      <c r="D13946">
        <v>43080</v>
      </c>
      <c r="E13946">
        <v>47820</v>
      </c>
      <c r="F13946">
        <v>51660</v>
      </c>
      <c r="G13946">
        <v>55500</v>
      </c>
      <c r="H13946">
        <v>59340</v>
      </c>
      <c r="I13946">
        <v>63180</v>
      </c>
      <c r="J13946">
        <v>66960</v>
      </c>
      <c r="K13946" t="s">
        <v>3117</v>
      </c>
      <c r="L13946">
        <v>119</v>
      </c>
      <c r="M13946">
        <v>60</v>
      </c>
      <c r="N13946" t="s">
        <v>2488</v>
      </c>
    </row>
    <row r="13947" spans="1:14" x14ac:dyDescent="0.2">
      <c r="A13947" t="s">
        <v>19706</v>
      </c>
      <c r="B13947">
        <v>38400</v>
      </c>
      <c r="C13947">
        <v>43860</v>
      </c>
      <c r="D13947">
        <v>49320</v>
      </c>
      <c r="E13947">
        <v>54780</v>
      </c>
      <c r="F13947">
        <v>59220</v>
      </c>
      <c r="G13947">
        <v>63600</v>
      </c>
      <c r="H13947">
        <v>67980</v>
      </c>
      <c r="I13947">
        <v>72360</v>
      </c>
      <c r="J13947">
        <v>76740</v>
      </c>
      <c r="K13947" t="s">
        <v>3117</v>
      </c>
      <c r="L13947">
        <v>121</v>
      </c>
      <c r="M13947">
        <v>60</v>
      </c>
      <c r="N13947" t="s">
        <v>3348</v>
      </c>
    </row>
    <row r="13948" spans="1:14" x14ac:dyDescent="0.2">
      <c r="A13948" t="s">
        <v>19707</v>
      </c>
      <c r="B13948">
        <v>46620</v>
      </c>
      <c r="C13948">
        <v>53280</v>
      </c>
      <c r="D13948">
        <v>59940</v>
      </c>
      <c r="E13948">
        <v>66600</v>
      </c>
      <c r="F13948">
        <v>71940</v>
      </c>
      <c r="G13948">
        <v>77280</v>
      </c>
      <c r="H13948">
        <v>82620</v>
      </c>
      <c r="I13948">
        <v>87960</v>
      </c>
      <c r="J13948">
        <v>93240</v>
      </c>
      <c r="K13948" t="s">
        <v>3117</v>
      </c>
      <c r="L13948">
        <v>125</v>
      </c>
      <c r="M13948">
        <v>60</v>
      </c>
      <c r="N13948" t="s">
        <v>2268</v>
      </c>
    </row>
    <row r="13949" spans="1:14" x14ac:dyDescent="0.2">
      <c r="A13949" t="s">
        <v>19708</v>
      </c>
      <c r="B13949">
        <v>44820</v>
      </c>
      <c r="C13949">
        <v>51180</v>
      </c>
      <c r="D13949">
        <v>57600</v>
      </c>
      <c r="E13949">
        <v>63960</v>
      </c>
      <c r="F13949">
        <v>69120</v>
      </c>
      <c r="G13949">
        <v>74220</v>
      </c>
      <c r="H13949">
        <v>79320</v>
      </c>
      <c r="I13949">
        <v>84480</v>
      </c>
      <c r="J13949">
        <v>89580</v>
      </c>
      <c r="K13949" t="s">
        <v>3117</v>
      </c>
      <c r="L13949">
        <v>127</v>
      </c>
      <c r="M13949">
        <v>60</v>
      </c>
      <c r="N13949" t="s">
        <v>2131</v>
      </c>
    </row>
    <row r="13950" spans="1:14" x14ac:dyDescent="0.2">
      <c r="A13950" t="s">
        <v>19709</v>
      </c>
      <c r="B13950">
        <v>29880</v>
      </c>
      <c r="C13950">
        <v>34140</v>
      </c>
      <c r="D13950">
        <v>38400</v>
      </c>
      <c r="E13950">
        <v>42660</v>
      </c>
      <c r="F13950">
        <v>46080</v>
      </c>
      <c r="G13950">
        <v>49500</v>
      </c>
      <c r="H13950">
        <v>52920</v>
      </c>
      <c r="I13950">
        <v>56340</v>
      </c>
      <c r="J13950">
        <v>59760</v>
      </c>
      <c r="K13950" t="s">
        <v>3117</v>
      </c>
      <c r="L13950">
        <v>131</v>
      </c>
      <c r="M13950">
        <v>60</v>
      </c>
      <c r="N13950" t="s">
        <v>2414</v>
      </c>
    </row>
    <row r="13951" spans="1:14" x14ac:dyDescent="0.2">
      <c r="A13951" t="s">
        <v>19710</v>
      </c>
      <c r="B13951">
        <v>33780</v>
      </c>
      <c r="C13951">
        <v>38580</v>
      </c>
      <c r="D13951">
        <v>43380</v>
      </c>
      <c r="E13951">
        <v>48180</v>
      </c>
      <c r="F13951">
        <v>52080</v>
      </c>
      <c r="G13951">
        <v>55920</v>
      </c>
      <c r="H13951">
        <v>59760</v>
      </c>
      <c r="I13951">
        <v>63600</v>
      </c>
      <c r="J13951">
        <v>67500</v>
      </c>
      <c r="K13951" t="s">
        <v>3117</v>
      </c>
      <c r="L13951">
        <v>133</v>
      </c>
      <c r="M13951">
        <v>60</v>
      </c>
      <c r="N13951" t="s">
        <v>1969</v>
      </c>
    </row>
    <row r="13952" spans="1:14" x14ac:dyDescent="0.2">
      <c r="A13952" t="s">
        <v>19711</v>
      </c>
      <c r="B13952">
        <v>29700</v>
      </c>
      <c r="C13952">
        <v>33900</v>
      </c>
      <c r="D13952">
        <v>38160</v>
      </c>
      <c r="E13952">
        <v>42360</v>
      </c>
      <c r="F13952">
        <v>45780</v>
      </c>
      <c r="G13952">
        <v>49140</v>
      </c>
      <c r="H13952">
        <v>52560</v>
      </c>
      <c r="I13952">
        <v>55920</v>
      </c>
      <c r="J13952">
        <v>59340</v>
      </c>
      <c r="K13952" t="s">
        <v>3117</v>
      </c>
      <c r="L13952">
        <v>135</v>
      </c>
      <c r="M13952">
        <v>60</v>
      </c>
      <c r="N13952" t="s">
        <v>2132</v>
      </c>
    </row>
    <row r="13953" spans="1:14" x14ac:dyDescent="0.2">
      <c r="A13953" t="s">
        <v>19712</v>
      </c>
      <c r="B13953">
        <v>40740</v>
      </c>
      <c r="C13953">
        <v>46560</v>
      </c>
      <c r="D13953">
        <v>52380</v>
      </c>
      <c r="E13953">
        <v>58200</v>
      </c>
      <c r="F13953">
        <v>62880</v>
      </c>
      <c r="G13953">
        <v>67560</v>
      </c>
      <c r="H13953">
        <v>72180</v>
      </c>
      <c r="I13953">
        <v>76860</v>
      </c>
      <c r="J13953">
        <v>81480</v>
      </c>
      <c r="K13953" t="s">
        <v>3117</v>
      </c>
      <c r="L13953">
        <v>137</v>
      </c>
      <c r="M13953">
        <v>60</v>
      </c>
      <c r="N13953" t="s">
        <v>3719</v>
      </c>
    </row>
    <row r="13954" spans="1:14" x14ac:dyDescent="0.2">
      <c r="A13954" t="s">
        <v>19713</v>
      </c>
      <c r="B13954">
        <v>30540</v>
      </c>
      <c r="C13954">
        <v>34920</v>
      </c>
      <c r="D13954">
        <v>39300</v>
      </c>
      <c r="E13954">
        <v>43620</v>
      </c>
      <c r="F13954">
        <v>47160</v>
      </c>
      <c r="G13954">
        <v>50640</v>
      </c>
      <c r="H13954">
        <v>54120</v>
      </c>
      <c r="I13954">
        <v>57600</v>
      </c>
      <c r="J13954">
        <v>61080</v>
      </c>
      <c r="K13954" t="s">
        <v>3117</v>
      </c>
      <c r="L13954">
        <v>139</v>
      </c>
      <c r="M13954">
        <v>60</v>
      </c>
      <c r="N13954" t="s">
        <v>3023</v>
      </c>
    </row>
    <row r="13955" spans="1:14" x14ac:dyDescent="0.2">
      <c r="A13955" t="s">
        <v>19714</v>
      </c>
      <c r="B13955">
        <v>29700</v>
      </c>
      <c r="C13955">
        <v>33900</v>
      </c>
      <c r="D13955">
        <v>38160</v>
      </c>
      <c r="E13955">
        <v>42360</v>
      </c>
      <c r="F13955">
        <v>45780</v>
      </c>
      <c r="G13955">
        <v>49140</v>
      </c>
      <c r="H13955">
        <v>52560</v>
      </c>
      <c r="I13955">
        <v>55920</v>
      </c>
      <c r="J13955">
        <v>59340</v>
      </c>
      <c r="K13955" t="s">
        <v>3117</v>
      </c>
      <c r="L13955">
        <v>141</v>
      </c>
      <c r="M13955">
        <v>60</v>
      </c>
      <c r="N13955" t="s">
        <v>2133</v>
      </c>
    </row>
    <row r="13956" spans="1:14" x14ac:dyDescent="0.2">
      <c r="A13956" t="s">
        <v>19715</v>
      </c>
      <c r="B13956">
        <v>29700</v>
      </c>
      <c r="C13956">
        <v>33900</v>
      </c>
      <c r="D13956">
        <v>38160</v>
      </c>
      <c r="E13956">
        <v>42360</v>
      </c>
      <c r="F13956">
        <v>45780</v>
      </c>
      <c r="G13956">
        <v>49140</v>
      </c>
      <c r="H13956">
        <v>52560</v>
      </c>
      <c r="I13956">
        <v>55920</v>
      </c>
      <c r="J13956">
        <v>59340</v>
      </c>
      <c r="K13956" t="s">
        <v>3117</v>
      </c>
      <c r="L13956">
        <v>143</v>
      </c>
      <c r="M13956">
        <v>60</v>
      </c>
      <c r="N13956" t="s">
        <v>2134</v>
      </c>
    </row>
    <row r="13957" spans="1:14" x14ac:dyDescent="0.2">
      <c r="A13957" t="s">
        <v>19716</v>
      </c>
      <c r="B13957">
        <v>44820</v>
      </c>
      <c r="C13957">
        <v>51180</v>
      </c>
      <c r="D13957">
        <v>57600</v>
      </c>
      <c r="E13957">
        <v>63960</v>
      </c>
      <c r="F13957">
        <v>69120</v>
      </c>
      <c r="G13957">
        <v>74220</v>
      </c>
      <c r="H13957">
        <v>79320</v>
      </c>
      <c r="I13957">
        <v>84480</v>
      </c>
      <c r="J13957">
        <v>89580</v>
      </c>
      <c r="K13957" t="s">
        <v>3117</v>
      </c>
      <c r="L13957">
        <v>145</v>
      </c>
      <c r="M13957">
        <v>60</v>
      </c>
      <c r="N13957" t="s">
        <v>2135</v>
      </c>
    </row>
    <row r="13958" spans="1:14" x14ac:dyDescent="0.2">
      <c r="A13958" t="s">
        <v>19717</v>
      </c>
      <c r="B13958">
        <v>31020</v>
      </c>
      <c r="C13958">
        <v>35460</v>
      </c>
      <c r="D13958">
        <v>39900</v>
      </c>
      <c r="E13958">
        <v>44280</v>
      </c>
      <c r="F13958">
        <v>47880</v>
      </c>
      <c r="G13958">
        <v>51420</v>
      </c>
      <c r="H13958">
        <v>54960</v>
      </c>
      <c r="I13958">
        <v>58500</v>
      </c>
      <c r="J13958">
        <v>62040</v>
      </c>
      <c r="K13958" t="s">
        <v>3117</v>
      </c>
      <c r="L13958">
        <v>147</v>
      </c>
      <c r="M13958">
        <v>60</v>
      </c>
      <c r="N13958" t="s">
        <v>2136</v>
      </c>
    </row>
    <row r="13959" spans="1:14" x14ac:dyDescent="0.2">
      <c r="A13959" t="s">
        <v>19718</v>
      </c>
      <c r="B13959">
        <v>44820</v>
      </c>
      <c r="C13959">
        <v>51180</v>
      </c>
      <c r="D13959">
        <v>57600</v>
      </c>
      <c r="E13959">
        <v>63960</v>
      </c>
      <c r="F13959">
        <v>69120</v>
      </c>
      <c r="G13959">
        <v>74220</v>
      </c>
      <c r="H13959">
        <v>79320</v>
      </c>
      <c r="I13959">
        <v>84480</v>
      </c>
      <c r="J13959">
        <v>89580</v>
      </c>
      <c r="K13959" t="s">
        <v>3117</v>
      </c>
      <c r="L13959">
        <v>149</v>
      </c>
      <c r="M13959">
        <v>60</v>
      </c>
      <c r="N13959" t="s">
        <v>2137</v>
      </c>
    </row>
    <row r="13960" spans="1:14" x14ac:dyDescent="0.2">
      <c r="A13960" t="s">
        <v>19719</v>
      </c>
      <c r="B13960">
        <v>63300</v>
      </c>
      <c r="C13960">
        <v>72360</v>
      </c>
      <c r="D13960">
        <v>81420</v>
      </c>
      <c r="E13960">
        <v>90420</v>
      </c>
      <c r="F13960">
        <v>97680</v>
      </c>
      <c r="G13960">
        <v>104940</v>
      </c>
      <c r="H13960">
        <v>112140</v>
      </c>
      <c r="I13960">
        <v>119400</v>
      </c>
      <c r="J13960">
        <v>126600</v>
      </c>
      <c r="K13960" t="s">
        <v>3117</v>
      </c>
      <c r="L13960">
        <v>153</v>
      </c>
      <c r="M13960">
        <v>60</v>
      </c>
      <c r="N13960" t="s">
        <v>2138</v>
      </c>
    </row>
    <row r="13961" spans="1:14" x14ac:dyDescent="0.2">
      <c r="A13961" t="s">
        <v>19720</v>
      </c>
      <c r="B13961">
        <v>31620</v>
      </c>
      <c r="C13961">
        <v>36120</v>
      </c>
      <c r="D13961">
        <v>40620</v>
      </c>
      <c r="E13961">
        <v>45120</v>
      </c>
      <c r="F13961">
        <v>48780</v>
      </c>
      <c r="G13961">
        <v>52380</v>
      </c>
      <c r="H13961">
        <v>55980</v>
      </c>
      <c r="I13961">
        <v>59580</v>
      </c>
      <c r="J13961">
        <v>63180</v>
      </c>
      <c r="K13961" t="s">
        <v>3117</v>
      </c>
      <c r="L13961">
        <v>155</v>
      </c>
      <c r="M13961">
        <v>60</v>
      </c>
      <c r="N13961" t="s">
        <v>3408</v>
      </c>
    </row>
    <row r="13962" spans="1:14" x14ac:dyDescent="0.2">
      <c r="A13962" t="s">
        <v>19721</v>
      </c>
      <c r="B13962">
        <v>43740</v>
      </c>
      <c r="C13962">
        <v>49980</v>
      </c>
      <c r="D13962">
        <v>56220</v>
      </c>
      <c r="E13962">
        <v>62460</v>
      </c>
      <c r="F13962">
        <v>67500</v>
      </c>
      <c r="G13962">
        <v>72480</v>
      </c>
      <c r="H13962">
        <v>77460</v>
      </c>
      <c r="I13962">
        <v>82500</v>
      </c>
      <c r="J13962">
        <v>87480</v>
      </c>
      <c r="K13962" t="s">
        <v>3117</v>
      </c>
      <c r="L13962">
        <v>157</v>
      </c>
      <c r="M13962">
        <v>60</v>
      </c>
      <c r="N13962" t="s">
        <v>2139</v>
      </c>
    </row>
    <row r="13963" spans="1:14" x14ac:dyDescent="0.2">
      <c r="A13963" t="s">
        <v>19722</v>
      </c>
      <c r="B13963">
        <v>30120</v>
      </c>
      <c r="C13963">
        <v>34380</v>
      </c>
      <c r="D13963">
        <v>38700</v>
      </c>
      <c r="E13963">
        <v>42960</v>
      </c>
      <c r="F13963">
        <v>46440</v>
      </c>
      <c r="G13963">
        <v>49860</v>
      </c>
      <c r="H13963">
        <v>53280</v>
      </c>
      <c r="I13963">
        <v>56760</v>
      </c>
      <c r="J13963">
        <v>60180</v>
      </c>
      <c r="K13963" t="s">
        <v>3117</v>
      </c>
      <c r="L13963">
        <v>159</v>
      </c>
      <c r="M13963">
        <v>60</v>
      </c>
      <c r="N13963" t="s">
        <v>3593</v>
      </c>
    </row>
    <row r="13964" spans="1:14" x14ac:dyDescent="0.2">
      <c r="A13964" t="s">
        <v>19723</v>
      </c>
      <c r="B13964">
        <v>38400</v>
      </c>
      <c r="C13964">
        <v>43920</v>
      </c>
      <c r="D13964">
        <v>49380</v>
      </c>
      <c r="E13964">
        <v>54840</v>
      </c>
      <c r="F13964">
        <v>59280</v>
      </c>
      <c r="G13964">
        <v>63660</v>
      </c>
      <c r="H13964">
        <v>68040</v>
      </c>
      <c r="I13964">
        <v>72420</v>
      </c>
      <c r="J13964">
        <v>76800</v>
      </c>
      <c r="K13964" t="s">
        <v>3117</v>
      </c>
      <c r="L13964">
        <v>161</v>
      </c>
      <c r="M13964">
        <v>60</v>
      </c>
      <c r="N13964" t="s">
        <v>2140</v>
      </c>
    </row>
    <row r="13965" spans="1:14" x14ac:dyDescent="0.2">
      <c r="A13965" t="s">
        <v>19724</v>
      </c>
      <c r="B13965">
        <v>30420</v>
      </c>
      <c r="C13965">
        <v>34800</v>
      </c>
      <c r="D13965">
        <v>39120</v>
      </c>
      <c r="E13965">
        <v>43440</v>
      </c>
      <c r="F13965">
        <v>46920</v>
      </c>
      <c r="G13965">
        <v>50400</v>
      </c>
      <c r="H13965">
        <v>53880</v>
      </c>
      <c r="I13965">
        <v>57360</v>
      </c>
      <c r="J13965">
        <v>60840</v>
      </c>
      <c r="K13965" t="s">
        <v>3117</v>
      </c>
      <c r="L13965">
        <v>163</v>
      </c>
      <c r="M13965">
        <v>60</v>
      </c>
      <c r="N13965" t="s">
        <v>2141</v>
      </c>
    </row>
    <row r="13966" spans="1:14" x14ac:dyDescent="0.2">
      <c r="A13966" t="s">
        <v>19725</v>
      </c>
      <c r="B13966">
        <v>34020</v>
      </c>
      <c r="C13966">
        <v>38880</v>
      </c>
      <c r="D13966">
        <v>43740</v>
      </c>
      <c r="E13966">
        <v>48600</v>
      </c>
      <c r="F13966">
        <v>52500</v>
      </c>
      <c r="G13966">
        <v>56400</v>
      </c>
      <c r="H13966">
        <v>60300</v>
      </c>
      <c r="I13966">
        <v>64200</v>
      </c>
      <c r="J13966">
        <v>68040</v>
      </c>
      <c r="K13966" t="s">
        <v>3117</v>
      </c>
      <c r="L13966">
        <v>165</v>
      </c>
      <c r="M13966">
        <v>60</v>
      </c>
      <c r="N13966" t="s">
        <v>2423</v>
      </c>
    </row>
    <row r="13967" spans="1:14" x14ac:dyDescent="0.2">
      <c r="A13967" t="s">
        <v>19726</v>
      </c>
      <c r="B13967">
        <v>29700</v>
      </c>
      <c r="C13967">
        <v>33900</v>
      </c>
      <c r="D13967">
        <v>38160</v>
      </c>
      <c r="E13967">
        <v>42360</v>
      </c>
      <c r="F13967">
        <v>45780</v>
      </c>
      <c r="G13967">
        <v>49140</v>
      </c>
      <c r="H13967">
        <v>52560</v>
      </c>
      <c r="I13967">
        <v>55920</v>
      </c>
      <c r="J13967">
        <v>59340</v>
      </c>
      <c r="K13967" t="s">
        <v>3117</v>
      </c>
      <c r="L13967">
        <v>167</v>
      </c>
      <c r="M13967">
        <v>60</v>
      </c>
      <c r="N13967" t="s">
        <v>3354</v>
      </c>
    </row>
    <row r="13968" spans="1:14" x14ac:dyDescent="0.2">
      <c r="A13968" t="s">
        <v>19727</v>
      </c>
      <c r="B13968">
        <v>29640</v>
      </c>
      <c r="C13968">
        <v>33840</v>
      </c>
      <c r="D13968">
        <v>38100</v>
      </c>
      <c r="E13968">
        <v>42300</v>
      </c>
      <c r="F13968">
        <v>45720</v>
      </c>
      <c r="G13968">
        <v>49080</v>
      </c>
      <c r="H13968">
        <v>52500</v>
      </c>
      <c r="I13968">
        <v>55860</v>
      </c>
      <c r="J13968">
        <v>59220</v>
      </c>
      <c r="K13968" t="s">
        <v>3117</v>
      </c>
      <c r="L13968">
        <v>169</v>
      </c>
      <c r="M13968">
        <v>60</v>
      </c>
      <c r="N13968" t="s">
        <v>3411</v>
      </c>
    </row>
    <row r="13969" spans="1:14" x14ac:dyDescent="0.2">
      <c r="A13969" t="s">
        <v>19728</v>
      </c>
      <c r="B13969">
        <v>33840</v>
      </c>
      <c r="C13969">
        <v>38640</v>
      </c>
      <c r="D13969">
        <v>43500</v>
      </c>
      <c r="E13969">
        <v>48300</v>
      </c>
      <c r="F13969">
        <v>52200</v>
      </c>
      <c r="G13969">
        <v>56040</v>
      </c>
      <c r="H13969">
        <v>59940</v>
      </c>
      <c r="I13969">
        <v>63780</v>
      </c>
      <c r="J13969">
        <v>67620</v>
      </c>
      <c r="K13969" t="s">
        <v>3117</v>
      </c>
      <c r="L13969">
        <v>171</v>
      </c>
      <c r="M13969">
        <v>60</v>
      </c>
      <c r="N13969" t="s">
        <v>2142</v>
      </c>
    </row>
    <row r="13970" spans="1:14" x14ac:dyDescent="0.2">
      <c r="A13970" t="s">
        <v>19729</v>
      </c>
      <c r="B13970">
        <v>29700</v>
      </c>
      <c r="C13970">
        <v>33900</v>
      </c>
      <c r="D13970">
        <v>38160</v>
      </c>
      <c r="E13970">
        <v>42360</v>
      </c>
      <c r="F13970">
        <v>45780</v>
      </c>
      <c r="G13970">
        <v>49140</v>
      </c>
      <c r="H13970">
        <v>52560</v>
      </c>
      <c r="I13970">
        <v>55920</v>
      </c>
      <c r="J13970">
        <v>59340</v>
      </c>
      <c r="K13970" t="s">
        <v>3117</v>
      </c>
      <c r="L13970">
        <v>173</v>
      </c>
      <c r="M13970">
        <v>60</v>
      </c>
      <c r="N13970" t="s">
        <v>2143</v>
      </c>
    </row>
    <row r="13971" spans="1:14" x14ac:dyDescent="0.2">
      <c r="A13971" t="s">
        <v>19730</v>
      </c>
      <c r="B13971">
        <v>32820</v>
      </c>
      <c r="C13971">
        <v>37500</v>
      </c>
      <c r="D13971">
        <v>42180</v>
      </c>
      <c r="E13971">
        <v>46860</v>
      </c>
      <c r="F13971">
        <v>50640</v>
      </c>
      <c r="G13971">
        <v>54360</v>
      </c>
      <c r="H13971">
        <v>58140</v>
      </c>
      <c r="I13971">
        <v>61860</v>
      </c>
      <c r="J13971">
        <v>65640</v>
      </c>
      <c r="K13971" t="s">
        <v>3117</v>
      </c>
      <c r="L13971">
        <v>175</v>
      </c>
      <c r="M13971">
        <v>60</v>
      </c>
      <c r="N13971" t="s">
        <v>2144</v>
      </c>
    </row>
    <row r="13972" spans="1:14" x14ac:dyDescent="0.2">
      <c r="A13972" t="s">
        <v>19731</v>
      </c>
      <c r="B13972">
        <v>63300</v>
      </c>
      <c r="C13972">
        <v>72360</v>
      </c>
      <c r="D13972">
        <v>81420</v>
      </c>
      <c r="E13972">
        <v>90420</v>
      </c>
      <c r="F13972">
        <v>97680</v>
      </c>
      <c r="G13972">
        <v>104940</v>
      </c>
      <c r="H13972">
        <v>112140</v>
      </c>
      <c r="I13972">
        <v>119400</v>
      </c>
      <c r="J13972">
        <v>126600</v>
      </c>
      <c r="K13972" t="s">
        <v>3117</v>
      </c>
      <c r="L13972">
        <v>177</v>
      </c>
      <c r="M13972">
        <v>60</v>
      </c>
      <c r="N13972" t="s">
        <v>2145</v>
      </c>
    </row>
    <row r="13973" spans="1:14" x14ac:dyDescent="0.2">
      <c r="A13973" t="s">
        <v>19732</v>
      </c>
      <c r="B13973">
        <v>63300</v>
      </c>
      <c r="C13973">
        <v>72360</v>
      </c>
      <c r="D13973">
        <v>81420</v>
      </c>
      <c r="E13973">
        <v>90420</v>
      </c>
      <c r="F13973">
        <v>97680</v>
      </c>
      <c r="G13973">
        <v>104940</v>
      </c>
      <c r="H13973">
        <v>112140</v>
      </c>
      <c r="I13973">
        <v>119400</v>
      </c>
      <c r="J13973">
        <v>126600</v>
      </c>
      <c r="K13973" t="s">
        <v>3117</v>
      </c>
      <c r="L13973">
        <v>179</v>
      </c>
      <c r="M13973">
        <v>60</v>
      </c>
      <c r="N13973" t="s">
        <v>3248</v>
      </c>
    </row>
    <row r="13974" spans="1:14" x14ac:dyDescent="0.2">
      <c r="A13974" t="s">
        <v>19733</v>
      </c>
      <c r="B13974">
        <v>33720</v>
      </c>
      <c r="C13974">
        <v>38520</v>
      </c>
      <c r="D13974">
        <v>43320</v>
      </c>
      <c r="E13974">
        <v>48120</v>
      </c>
      <c r="F13974">
        <v>52020</v>
      </c>
      <c r="G13974">
        <v>55860</v>
      </c>
      <c r="H13974">
        <v>59700</v>
      </c>
      <c r="I13974">
        <v>63540</v>
      </c>
      <c r="J13974">
        <v>67380</v>
      </c>
      <c r="K13974" t="s">
        <v>3117</v>
      </c>
      <c r="L13974">
        <v>181</v>
      </c>
      <c r="M13974">
        <v>60</v>
      </c>
      <c r="N13974" t="s">
        <v>2428</v>
      </c>
    </row>
    <row r="13975" spans="1:14" x14ac:dyDescent="0.2">
      <c r="A13975" t="s">
        <v>19734</v>
      </c>
      <c r="B13975">
        <v>44820</v>
      </c>
      <c r="C13975">
        <v>51180</v>
      </c>
      <c r="D13975">
        <v>57600</v>
      </c>
      <c r="E13975">
        <v>63960</v>
      </c>
      <c r="F13975">
        <v>69120</v>
      </c>
      <c r="G13975">
        <v>74220</v>
      </c>
      <c r="H13975">
        <v>79320</v>
      </c>
      <c r="I13975">
        <v>84480</v>
      </c>
      <c r="J13975">
        <v>89580</v>
      </c>
      <c r="K13975" t="s">
        <v>3117</v>
      </c>
      <c r="L13975">
        <v>183</v>
      </c>
      <c r="M13975">
        <v>60</v>
      </c>
      <c r="N13975" t="s">
        <v>2760</v>
      </c>
    </row>
    <row r="13976" spans="1:14" x14ac:dyDescent="0.2">
      <c r="A13976" t="s">
        <v>19735</v>
      </c>
      <c r="B13976">
        <v>29700</v>
      </c>
      <c r="C13976">
        <v>33900</v>
      </c>
      <c r="D13976">
        <v>38160</v>
      </c>
      <c r="E13976">
        <v>42360</v>
      </c>
      <c r="F13976">
        <v>45780</v>
      </c>
      <c r="G13976">
        <v>49140</v>
      </c>
      <c r="H13976">
        <v>52560</v>
      </c>
      <c r="I13976">
        <v>55920</v>
      </c>
      <c r="J13976">
        <v>59340</v>
      </c>
      <c r="K13976" t="s">
        <v>3117</v>
      </c>
      <c r="L13976">
        <v>185</v>
      </c>
      <c r="M13976">
        <v>60</v>
      </c>
      <c r="N13976" t="s">
        <v>4136</v>
      </c>
    </row>
    <row r="13977" spans="1:14" x14ac:dyDescent="0.2">
      <c r="A13977" t="s">
        <v>19736</v>
      </c>
      <c r="B13977">
        <v>40740</v>
      </c>
      <c r="C13977">
        <v>46560</v>
      </c>
      <c r="D13977">
        <v>52380</v>
      </c>
      <c r="E13977">
        <v>58140</v>
      </c>
      <c r="F13977">
        <v>62820</v>
      </c>
      <c r="G13977">
        <v>67500</v>
      </c>
      <c r="H13977">
        <v>72120</v>
      </c>
      <c r="I13977">
        <v>76800</v>
      </c>
      <c r="J13977">
        <v>81420</v>
      </c>
      <c r="K13977" t="s">
        <v>3117</v>
      </c>
      <c r="L13977">
        <v>187</v>
      </c>
      <c r="M13977">
        <v>60</v>
      </c>
      <c r="N13977" t="s">
        <v>3615</v>
      </c>
    </row>
    <row r="13978" spans="1:14" x14ac:dyDescent="0.2">
      <c r="A13978" t="s">
        <v>19737</v>
      </c>
      <c r="B13978">
        <v>29640</v>
      </c>
      <c r="C13978">
        <v>33840</v>
      </c>
      <c r="D13978">
        <v>38100</v>
      </c>
      <c r="E13978">
        <v>42300</v>
      </c>
      <c r="F13978">
        <v>45720</v>
      </c>
      <c r="G13978">
        <v>49080</v>
      </c>
      <c r="H13978">
        <v>52500</v>
      </c>
      <c r="I13978">
        <v>55860</v>
      </c>
      <c r="J13978">
        <v>59220</v>
      </c>
      <c r="K13978" t="s">
        <v>3117</v>
      </c>
      <c r="L13978">
        <v>191</v>
      </c>
      <c r="M13978">
        <v>60</v>
      </c>
      <c r="N13978" t="s">
        <v>3362</v>
      </c>
    </row>
    <row r="13979" spans="1:14" x14ac:dyDescent="0.2">
      <c r="A13979" t="s">
        <v>19738</v>
      </c>
      <c r="B13979">
        <v>35340</v>
      </c>
      <c r="C13979">
        <v>40380</v>
      </c>
      <c r="D13979">
        <v>45420</v>
      </c>
      <c r="E13979">
        <v>50460</v>
      </c>
      <c r="F13979">
        <v>54540</v>
      </c>
      <c r="G13979">
        <v>58560</v>
      </c>
      <c r="H13979">
        <v>62580</v>
      </c>
      <c r="I13979">
        <v>66660</v>
      </c>
      <c r="J13979">
        <v>70680</v>
      </c>
      <c r="K13979" t="s">
        <v>3117</v>
      </c>
      <c r="L13979">
        <v>193</v>
      </c>
      <c r="M13979">
        <v>60</v>
      </c>
      <c r="N13979" t="s">
        <v>1976</v>
      </c>
    </row>
    <row r="13980" spans="1:14" x14ac:dyDescent="0.2">
      <c r="A13980" t="s">
        <v>19739</v>
      </c>
      <c r="B13980">
        <v>29700</v>
      </c>
      <c r="C13980">
        <v>33900</v>
      </c>
      <c r="D13980">
        <v>38160</v>
      </c>
      <c r="E13980">
        <v>42360</v>
      </c>
      <c r="F13980">
        <v>45780</v>
      </c>
      <c r="G13980">
        <v>49140</v>
      </c>
      <c r="H13980">
        <v>52560</v>
      </c>
      <c r="I13980">
        <v>55920</v>
      </c>
      <c r="J13980">
        <v>59340</v>
      </c>
      <c r="K13980" t="s">
        <v>3117</v>
      </c>
      <c r="L13980">
        <v>195</v>
      </c>
      <c r="M13980">
        <v>60</v>
      </c>
      <c r="N13980" t="s">
        <v>2873</v>
      </c>
    </row>
    <row r="13981" spans="1:14" x14ac:dyDescent="0.2">
      <c r="A13981" t="s">
        <v>19740</v>
      </c>
      <c r="B13981">
        <v>30240</v>
      </c>
      <c r="C13981">
        <v>34560</v>
      </c>
      <c r="D13981">
        <v>38880</v>
      </c>
      <c r="E13981">
        <v>43200</v>
      </c>
      <c r="F13981">
        <v>46680</v>
      </c>
      <c r="G13981">
        <v>50160</v>
      </c>
      <c r="H13981">
        <v>53580</v>
      </c>
      <c r="I13981">
        <v>57060</v>
      </c>
      <c r="J13981">
        <v>60480</v>
      </c>
      <c r="K13981" t="s">
        <v>3117</v>
      </c>
      <c r="L13981">
        <v>197</v>
      </c>
      <c r="M13981">
        <v>60</v>
      </c>
      <c r="N13981" t="s">
        <v>2146</v>
      </c>
    </row>
    <row r="13982" spans="1:14" x14ac:dyDescent="0.2">
      <c r="A13982" t="s">
        <v>19741</v>
      </c>
      <c r="B13982">
        <v>41580</v>
      </c>
      <c r="C13982">
        <v>47520</v>
      </c>
      <c r="D13982">
        <v>53460</v>
      </c>
      <c r="E13982">
        <v>59400</v>
      </c>
      <c r="F13982">
        <v>64200</v>
      </c>
      <c r="G13982">
        <v>68940</v>
      </c>
      <c r="H13982">
        <v>73680</v>
      </c>
      <c r="I13982">
        <v>78420</v>
      </c>
      <c r="J13982">
        <v>83160</v>
      </c>
      <c r="K13982" t="s">
        <v>3117</v>
      </c>
      <c r="L13982">
        <v>199</v>
      </c>
      <c r="M13982">
        <v>60</v>
      </c>
      <c r="N13982" t="s">
        <v>2478</v>
      </c>
    </row>
    <row r="13983" spans="1:14" x14ac:dyDescent="0.2">
      <c r="A13983" t="s">
        <v>19742</v>
      </c>
      <c r="B13983">
        <v>63300</v>
      </c>
      <c r="C13983">
        <v>72360</v>
      </c>
      <c r="D13983">
        <v>81420</v>
      </c>
      <c r="E13983">
        <v>90420</v>
      </c>
      <c r="F13983">
        <v>97680</v>
      </c>
      <c r="G13983">
        <v>104940</v>
      </c>
      <c r="H13983">
        <v>112140</v>
      </c>
      <c r="I13983">
        <v>119400</v>
      </c>
      <c r="J13983">
        <v>126600</v>
      </c>
      <c r="K13983" t="s">
        <v>3117</v>
      </c>
      <c r="L13983">
        <v>510</v>
      </c>
      <c r="M13983">
        <v>60</v>
      </c>
      <c r="N13983" t="s">
        <v>2147</v>
      </c>
    </row>
    <row r="13984" spans="1:14" x14ac:dyDescent="0.2">
      <c r="A13984" t="s">
        <v>19743</v>
      </c>
      <c r="B13984">
        <v>29640</v>
      </c>
      <c r="C13984">
        <v>33840</v>
      </c>
      <c r="D13984">
        <v>38100</v>
      </c>
      <c r="E13984">
        <v>42300</v>
      </c>
      <c r="F13984">
        <v>45720</v>
      </c>
      <c r="G13984">
        <v>49080</v>
      </c>
      <c r="H13984">
        <v>52500</v>
      </c>
      <c r="I13984">
        <v>55860</v>
      </c>
      <c r="J13984">
        <v>59220</v>
      </c>
      <c r="K13984" t="s">
        <v>3117</v>
      </c>
      <c r="L13984">
        <v>520</v>
      </c>
      <c r="M13984">
        <v>60</v>
      </c>
      <c r="N13984" t="s">
        <v>2149</v>
      </c>
    </row>
    <row r="13985" spans="1:14" x14ac:dyDescent="0.2">
      <c r="A13985" t="s">
        <v>19744</v>
      </c>
      <c r="B13985">
        <v>30420</v>
      </c>
      <c r="C13985">
        <v>34800</v>
      </c>
      <c r="D13985">
        <v>39120</v>
      </c>
      <c r="E13985">
        <v>43440</v>
      </c>
      <c r="F13985">
        <v>46920</v>
      </c>
      <c r="G13985">
        <v>50400</v>
      </c>
      <c r="H13985">
        <v>53880</v>
      </c>
      <c r="I13985">
        <v>57360</v>
      </c>
      <c r="J13985">
        <v>60840</v>
      </c>
      <c r="K13985" t="s">
        <v>3117</v>
      </c>
      <c r="L13985">
        <v>530</v>
      </c>
      <c r="M13985">
        <v>60</v>
      </c>
      <c r="N13985" t="s">
        <v>2150</v>
      </c>
    </row>
    <row r="13986" spans="1:14" x14ac:dyDescent="0.2">
      <c r="A13986" t="s">
        <v>19745</v>
      </c>
      <c r="B13986">
        <v>46620</v>
      </c>
      <c r="C13986">
        <v>53280</v>
      </c>
      <c r="D13986">
        <v>59940</v>
      </c>
      <c r="E13986">
        <v>66600</v>
      </c>
      <c r="F13986">
        <v>71940</v>
      </c>
      <c r="G13986">
        <v>77280</v>
      </c>
      <c r="H13986">
        <v>82620</v>
      </c>
      <c r="I13986">
        <v>87960</v>
      </c>
      <c r="J13986">
        <v>93240</v>
      </c>
      <c r="K13986" t="s">
        <v>3117</v>
      </c>
      <c r="L13986">
        <v>540</v>
      </c>
      <c r="M13986">
        <v>60</v>
      </c>
      <c r="N13986" t="s">
        <v>2151</v>
      </c>
    </row>
    <row r="13987" spans="1:14" x14ac:dyDescent="0.2">
      <c r="A13987" t="s">
        <v>19746</v>
      </c>
      <c r="B13987">
        <v>41580</v>
      </c>
      <c r="C13987">
        <v>47520</v>
      </c>
      <c r="D13987">
        <v>53460</v>
      </c>
      <c r="E13987">
        <v>59400</v>
      </c>
      <c r="F13987">
        <v>64200</v>
      </c>
      <c r="G13987">
        <v>68940</v>
      </c>
      <c r="H13987">
        <v>73680</v>
      </c>
      <c r="I13987">
        <v>78420</v>
      </c>
      <c r="J13987">
        <v>83160</v>
      </c>
      <c r="K13987" t="s">
        <v>3117</v>
      </c>
      <c r="L13987">
        <v>550</v>
      </c>
      <c r="M13987">
        <v>60</v>
      </c>
      <c r="N13987" t="s">
        <v>2152</v>
      </c>
    </row>
    <row r="13988" spans="1:14" x14ac:dyDescent="0.2">
      <c r="A13988" t="s">
        <v>19747</v>
      </c>
      <c r="B13988">
        <v>44820</v>
      </c>
      <c r="C13988">
        <v>51180</v>
      </c>
      <c r="D13988">
        <v>57600</v>
      </c>
      <c r="E13988">
        <v>63960</v>
      </c>
      <c r="F13988">
        <v>69120</v>
      </c>
      <c r="G13988">
        <v>74220</v>
      </c>
      <c r="H13988">
        <v>79320</v>
      </c>
      <c r="I13988">
        <v>84480</v>
      </c>
      <c r="J13988">
        <v>89580</v>
      </c>
      <c r="K13988" t="s">
        <v>3117</v>
      </c>
      <c r="L13988">
        <v>570</v>
      </c>
      <c r="M13988">
        <v>60</v>
      </c>
      <c r="N13988" t="s">
        <v>2154</v>
      </c>
    </row>
    <row r="13989" spans="1:14" x14ac:dyDescent="0.2">
      <c r="A13989" t="s">
        <v>19748</v>
      </c>
      <c r="B13989">
        <v>30180</v>
      </c>
      <c r="C13989">
        <v>34500</v>
      </c>
      <c r="D13989">
        <v>38820</v>
      </c>
      <c r="E13989">
        <v>43080</v>
      </c>
      <c r="F13989">
        <v>46560</v>
      </c>
      <c r="G13989">
        <v>49980</v>
      </c>
      <c r="H13989">
        <v>53460</v>
      </c>
      <c r="I13989">
        <v>56880</v>
      </c>
      <c r="J13989">
        <v>60360</v>
      </c>
      <c r="K13989" t="s">
        <v>3117</v>
      </c>
      <c r="L13989">
        <v>580</v>
      </c>
      <c r="M13989">
        <v>60</v>
      </c>
      <c r="N13989" t="s">
        <v>2155</v>
      </c>
    </row>
    <row r="13990" spans="1:14" x14ac:dyDescent="0.2">
      <c r="A13990" t="s">
        <v>19749</v>
      </c>
      <c r="B13990">
        <v>29700</v>
      </c>
      <c r="C13990">
        <v>33900</v>
      </c>
      <c r="D13990">
        <v>38160</v>
      </c>
      <c r="E13990">
        <v>42360</v>
      </c>
      <c r="F13990">
        <v>45780</v>
      </c>
      <c r="G13990">
        <v>49140</v>
      </c>
      <c r="H13990">
        <v>52560</v>
      </c>
      <c r="I13990">
        <v>55920</v>
      </c>
      <c r="J13990">
        <v>59340</v>
      </c>
      <c r="K13990" t="s">
        <v>3117</v>
      </c>
      <c r="L13990">
        <v>590</v>
      </c>
      <c r="M13990">
        <v>60</v>
      </c>
      <c r="N13990" t="s">
        <v>2156</v>
      </c>
    </row>
    <row r="13991" spans="1:14" x14ac:dyDescent="0.2">
      <c r="A13991" t="s">
        <v>19750</v>
      </c>
      <c r="B13991">
        <v>29700</v>
      </c>
      <c r="C13991">
        <v>33900</v>
      </c>
      <c r="D13991">
        <v>38160</v>
      </c>
      <c r="E13991">
        <v>42360</v>
      </c>
      <c r="F13991">
        <v>45780</v>
      </c>
      <c r="G13991">
        <v>49140</v>
      </c>
      <c r="H13991">
        <v>52560</v>
      </c>
      <c r="I13991">
        <v>55920</v>
      </c>
      <c r="J13991">
        <v>59340</v>
      </c>
      <c r="K13991" t="s">
        <v>3117</v>
      </c>
      <c r="L13991">
        <v>595</v>
      </c>
      <c r="M13991">
        <v>60</v>
      </c>
      <c r="N13991" t="s">
        <v>2157</v>
      </c>
    </row>
    <row r="13992" spans="1:14" x14ac:dyDescent="0.2">
      <c r="A13992" t="s">
        <v>19751</v>
      </c>
      <c r="B13992">
        <v>63300</v>
      </c>
      <c r="C13992">
        <v>72360</v>
      </c>
      <c r="D13992">
        <v>81420</v>
      </c>
      <c r="E13992">
        <v>90420</v>
      </c>
      <c r="F13992">
        <v>97680</v>
      </c>
      <c r="G13992">
        <v>104940</v>
      </c>
      <c r="H13992">
        <v>112140</v>
      </c>
      <c r="I13992">
        <v>119400</v>
      </c>
      <c r="J13992">
        <v>126600</v>
      </c>
      <c r="K13992" t="s">
        <v>3117</v>
      </c>
      <c r="L13992">
        <v>600</v>
      </c>
      <c r="M13992">
        <v>60</v>
      </c>
      <c r="N13992" t="s">
        <v>2158</v>
      </c>
    </row>
    <row r="13993" spans="1:14" x14ac:dyDescent="0.2">
      <c r="A13993" t="s">
        <v>19752</v>
      </c>
      <c r="B13993">
        <v>63300</v>
      </c>
      <c r="C13993">
        <v>72360</v>
      </c>
      <c r="D13993">
        <v>81420</v>
      </c>
      <c r="E13993">
        <v>90420</v>
      </c>
      <c r="F13993">
        <v>97680</v>
      </c>
      <c r="G13993">
        <v>104940</v>
      </c>
      <c r="H13993">
        <v>112140</v>
      </c>
      <c r="I13993">
        <v>119400</v>
      </c>
      <c r="J13993">
        <v>126600</v>
      </c>
      <c r="K13993" t="s">
        <v>3117</v>
      </c>
      <c r="L13993">
        <v>610</v>
      </c>
      <c r="M13993">
        <v>60</v>
      </c>
      <c r="N13993" t="s">
        <v>2159</v>
      </c>
    </row>
    <row r="13994" spans="1:14" x14ac:dyDescent="0.2">
      <c r="A13994" t="s">
        <v>19753</v>
      </c>
      <c r="B13994">
        <v>32820</v>
      </c>
      <c r="C13994">
        <v>37500</v>
      </c>
      <c r="D13994">
        <v>42180</v>
      </c>
      <c r="E13994">
        <v>46860</v>
      </c>
      <c r="F13994">
        <v>50640</v>
      </c>
      <c r="G13994">
        <v>54360</v>
      </c>
      <c r="H13994">
        <v>58140</v>
      </c>
      <c r="I13994">
        <v>61860</v>
      </c>
      <c r="J13994">
        <v>65640</v>
      </c>
      <c r="K13994" t="s">
        <v>3117</v>
      </c>
      <c r="L13994">
        <v>620</v>
      </c>
      <c r="M13994">
        <v>60</v>
      </c>
      <c r="N13994" t="s">
        <v>2160</v>
      </c>
    </row>
    <row r="13995" spans="1:14" x14ac:dyDescent="0.2">
      <c r="A13995" t="s">
        <v>19754</v>
      </c>
      <c r="B13995">
        <v>63300</v>
      </c>
      <c r="C13995">
        <v>72360</v>
      </c>
      <c r="D13995">
        <v>81420</v>
      </c>
      <c r="E13995">
        <v>90420</v>
      </c>
      <c r="F13995">
        <v>97680</v>
      </c>
      <c r="G13995">
        <v>104940</v>
      </c>
      <c r="H13995">
        <v>112140</v>
      </c>
      <c r="I13995">
        <v>119400</v>
      </c>
      <c r="J13995">
        <v>126600</v>
      </c>
      <c r="K13995" t="s">
        <v>3117</v>
      </c>
      <c r="L13995">
        <v>630</v>
      </c>
      <c r="M13995">
        <v>60</v>
      </c>
      <c r="N13995" t="s">
        <v>2161</v>
      </c>
    </row>
    <row r="13996" spans="1:14" x14ac:dyDescent="0.2">
      <c r="A13996" t="s">
        <v>19755</v>
      </c>
      <c r="B13996">
        <v>29700</v>
      </c>
      <c r="C13996">
        <v>33900</v>
      </c>
      <c r="D13996">
        <v>38160</v>
      </c>
      <c r="E13996">
        <v>42360</v>
      </c>
      <c r="F13996">
        <v>45780</v>
      </c>
      <c r="G13996">
        <v>49140</v>
      </c>
      <c r="H13996">
        <v>52560</v>
      </c>
      <c r="I13996">
        <v>55920</v>
      </c>
      <c r="J13996">
        <v>59340</v>
      </c>
      <c r="K13996" t="s">
        <v>3117</v>
      </c>
      <c r="L13996">
        <v>640</v>
      </c>
      <c r="M13996">
        <v>60</v>
      </c>
      <c r="N13996" t="s">
        <v>2162</v>
      </c>
    </row>
    <row r="13997" spans="1:14" x14ac:dyDescent="0.2">
      <c r="A13997" t="s">
        <v>19756</v>
      </c>
      <c r="B13997">
        <v>41580</v>
      </c>
      <c r="C13997">
        <v>47520</v>
      </c>
      <c r="D13997">
        <v>53460</v>
      </c>
      <c r="E13997">
        <v>59400</v>
      </c>
      <c r="F13997">
        <v>64200</v>
      </c>
      <c r="G13997">
        <v>68940</v>
      </c>
      <c r="H13997">
        <v>73680</v>
      </c>
      <c r="I13997">
        <v>78420</v>
      </c>
      <c r="J13997">
        <v>83160</v>
      </c>
      <c r="K13997" t="s">
        <v>3117</v>
      </c>
      <c r="L13997">
        <v>650</v>
      </c>
      <c r="M13997">
        <v>60</v>
      </c>
      <c r="N13997" t="s">
        <v>2163</v>
      </c>
    </row>
    <row r="13998" spans="1:14" x14ac:dyDescent="0.2">
      <c r="A13998" t="s">
        <v>19757</v>
      </c>
      <c r="B13998">
        <v>34020</v>
      </c>
      <c r="C13998">
        <v>38880</v>
      </c>
      <c r="D13998">
        <v>43740</v>
      </c>
      <c r="E13998">
        <v>48600</v>
      </c>
      <c r="F13998">
        <v>52500</v>
      </c>
      <c r="G13998">
        <v>56400</v>
      </c>
      <c r="H13998">
        <v>60300</v>
      </c>
      <c r="I13998">
        <v>64200</v>
      </c>
      <c r="J13998">
        <v>68040</v>
      </c>
      <c r="K13998" t="s">
        <v>3117</v>
      </c>
      <c r="L13998">
        <v>660</v>
      </c>
      <c r="M13998">
        <v>60</v>
      </c>
      <c r="N13998" t="s">
        <v>2164</v>
      </c>
    </row>
    <row r="13999" spans="1:14" x14ac:dyDescent="0.2">
      <c r="A13999" t="s">
        <v>19758</v>
      </c>
      <c r="B13999">
        <v>44820</v>
      </c>
      <c r="C13999">
        <v>51180</v>
      </c>
      <c r="D13999">
        <v>57600</v>
      </c>
      <c r="E13999">
        <v>63960</v>
      </c>
      <c r="F13999">
        <v>69120</v>
      </c>
      <c r="G13999">
        <v>74220</v>
      </c>
      <c r="H13999">
        <v>79320</v>
      </c>
      <c r="I13999">
        <v>84480</v>
      </c>
      <c r="J13999">
        <v>89580</v>
      </c>
      <c r="K13999" t="s">
        <v>3117</v>
      </c>
      <c r="L13999">
        <v>670</v>
      </c>
      <c r="M13999">
        <v>60</v>
      </c>
      <c r="N13999" t="s">
        <v>2165</v>
      </c>
    </row>
    <row r="14000" spans="1:14" x14ac:dyDescent="0.2">
      <c r="A14000" t="s">
        <v>19759</v>
      </c>
      <c r="B14000">
        <v>30420</v>
      </c>
      <c r="C14000">
        <v>34800</v>
      </c>
      <c r="D14000">
        <v>39120</v>
      </c>
      <c r="E14000">
        <v>43440</v>
      </c>
      <c r="F14000">
        <v>46920</v>
      </c>
      <c r="G14000">
        <v>50400</v>
      </c>
      <c r="H14000">
        <v>53880</v>
      </c>
      <c r="I14000">
        <v>57360</v>
      </c>
      <c r="J14000">
        <v>60840</v>
      </c>
      <c r="K14000" t="s">
        <v>3117</v>
      </c>
      <c r="L14000">
        <v>678</v>
      </c>
      <c r="M14000">
        <v>60</v>
      </c>
      <c r="N14000" t="s">
        <v>2166</v>
      </c>
    </row>
    <row r="14001" spans="1:14" x14ac:dyDescent="0.2">
      <c r="A14001" t="s">
        <v>19760</v>
      </c>
      <c r="B14001">
        <v>34860</v>
      </c>
      <c r="C14001">
        <v>39840</v>
      </c>
      <c r="D14001">
        <v>44820</v>
      </c>
      <c r="E14001">
        <v>49800</v>
      </c>
      <c r="F14001">
        <v>53820</v>
      </c>
      <c r="G14001">
        <v>57780</v>
      </c>
      <c r="H14001">
        <v>61800</v>
      </c>
      <c r="I14001">
        <v>65760</v>
      </c>
      <c r="J14001">
        <v>69720</v>
      </c>
      <c r="K14001" t="s">
        <v>3117</v>
      </c>
      <c r="L14001">
        <v>680</v>
      </c>
      <c r="M14001">
        <v>60</v>
      </c>
      <c r="N14001" t="s">
        <v>2167</v>
      </c>
    </row>
    <row r="14002" spans="1:14" x14ac:dyDescent="0.2">
      <c r="A14002" t="s">
        <v>19761</v>
      </c>
      <c r="B14002">
        <v>63300</v>
      </c>
      <c r="C14002">
        <v>72360</v>
      </c>
      <c r="D14002">
        <v>81420</v>
      </c>
      <c r="E14002">
        <v>90420</v>
      </c>
      <c r="F14002">
        <v>97680</v>
      </c>
      <c r="G14002">
        <v>104940</v>
      </c>
      <c r="H14002">
        <v>112140</v>
      </c>
      <c r="I14002">
        <v>119400</v>
      </c>
      <c r="J14002">
        <v>126600</v>
      </c>
      <c r="K14002" t="s">
        <v>3117</v>
      </c>
      <c r="L14002">
        <v>683</v>
      </c>
      <c r="M14002">
        <v>60</v>
      </c>
      <c r="N14002" t="s">
        <v>2978</v>
      </c>
    </row>
    <row r="14003" spans="1:14" x14ac:dyDescent="0.2">
      <c r="A14003" t="s">
        <v>19762</v>
      </c>
      <c r="B14003">
        <v>63300</v>
      </c>
      <c r="C14003">
        <v>72360</v>
      </c>
      <c r="D14003">
        <v>81420</v>
      </c>
      <c r="E14003">
        <v>90420</v>
      </c>
      <c r="F14003">
        <v>97680</v>
      </c>
      <c r="G14003">
        <v>104940</v>
      </c>
      <c r="H14003">
        <v>112140</v>
      </c>
      <c r="I14003">
        <v>119400</v>
      </c>
      <c r="J14003">
        <v>126600</v>
      </c>
      <c r="K14003" t="s">
        <v>3117</v>
      </c>
      <c r="L14003">
        <v>685</v>
      </c>
      <c r="M14003">
        <v>60</v>
      </c>
      <c r="N14003" t="s">
        <v>2979</v>
      </c>
    </row>
    <row r="14004" spans="1:14" x14ac:dyDescent="0.2">
      <c r="A14004" t="s">
        <v>19763</v>
      </c>
      <c r="B14004">
        <v>29700</v>
      </c>
      <c r="C14004">
        <v>33900</v>
      </c>
      <c r="D14004">
        <v>38160</v>
      </c>
      <c r="E14004">
        <v>42360</v>
      </c>
      <c r="F14004">
        <v>45780</v>
      </c>
      <c r="G14004">
        <v>49140</v>
      </c>
      <c r="H14004">
        <v>52560</v>
      </c>
      <c r="I14004">
        <v>55920</v>
      </c>
      <c r="J14004">
        <v>59340</v>
      </c>
      <c r="K14004" t="s">
        <v>3117</v>
      </c>
      <c r="L14004">
        <v>690</v>
      </c>
      <c r="M14004">
        <v>60</v>
      </c>
      <c r="N14004" t="s">
        <v>2980</v>
      </c>
    </row>
    <row r="14005" spans="1:14" x14ac:dyDescent="0.2">
      <c r="A14005" t="s">
        <v>19764</v>
      </c>
      <c r="B14005">
        <v>41580</v>
      </c>
      <c r="C14005">
        <v>47520</v>
      </c>
      <c r="D14005">
        <v>53460</v>
      </c>
      <c r="E14005">
        <v>59400</v>
      </c>
      <c r="F14005">
        <v>64200</v>
      </c>
      <c r="G14005">
        <v>68940</v>
      </c>
      <c r="H14005">
        <v>73680</v>
      </c>
      <c r="I14005">
        <v>78420</v>
      </c>
      <c r="J14005">
        <v>83160</v>
      </c>
      <c r="K14005" t="s">
        <v>3117</v>
      </c>
      <c r="L14005">
        <v>700</v>
      </c>
      <c r="M14005">
        <v>60</v>
      </c>
      <c r="N14005" t="s">
        <v>2981</v>
      </c>
    </row>
    <row r="14006" spans="1:14" x14ac:dyDescent="0.2">
      <c r="A14006" t="s">
        <v>19765</v>
      </c>
      <c r="B14006">
        <v>41580</v>
      </c>
      <c r="C14006">
        <v>47520</v>
      </c>
      <c r="D14006">
        <v>53460</v>
      </c>
      <c r="E14006">
        <v>59400</v>
      </c>
      <c r="F14006">
        <v>64200</v>
      </c>
      <c r="G14006">
        <v>68940</v>
      </c>
      <c r="H14006">
        <v>73680</v>
      </c>
      <c r="I14006">
        <v>78420</v>
      </c>
      <c r="J14006">
        <v>83160</v>
      </c>
      <c r="K14006" t="s">
        <v>3117</v>
      </c>
      <c r="L14006">
        <v>710</v>
      </c>
      <c r="M14006">
        <v>60</v>
      </c>
      <c r="N14006" t="s">
        <v>2982</v>
      </c>
    </row>
    <row r="14007" spans="1:14" x14ac:dyDescent="0.2">
      <c r="A14007" t="s">
        <v>19766</v>
      </c>
      <c r="B14007">
        <v>29700</v>
      </c>
      <c r="C14007">
        <v>33900</v>
      </c>
      <c r="D14007">
        <v>38160</v>
      </c>
      <c r="E14007">
        <v>42360</v>
      </c>
      <c r="F14007">
        <v>45780</v>
      </c>
      <c r="G14007">
        <v>49140</v>
      </c>
      <c r="H14007">
        <v>52560</v>
      </c>
      <c r="I14007">
        <v>55920</v>
      </c>
      <c r="J14007">
        <v>59340</v>
      </c>
      <c r="K14007" t="s">
        <v>3117</v>
      </c>
      <c r="L14007">
        <v>720</v>
      </c>
      <c r="M14007">
        <v>60</v>
      </c>
      <c r="N14007" t="s">
        <v>2983</v>
      </c>
    </row>
    <row r="14008" spans="1:14" x14ac:dyDescent="0.2">
      <c r="A14008" t="s">
        <v>19767</v>
      </c>
      <c r="B14008">
        <v>44820</v>
      </c>
      <c r="C14008">
        <v>51180</v>
      </c>
      <c r="D14008">
        <v>57600</v>
      </c>
      <c r="E14008">
        <v>63960</v>
      </c>
      <c r="F14008">
        <v>69120</v>
      </c>
      <c r="G14008">
        <v>74220</v>
      </c>
      <c r="H14008">
        <v>79320</v>
      </c>
      <c r="I14008">
        <v>84480</v>
      </c>
      <c r="J14008">
        <v>89580</v>
      </c>
      <c r="K14008" t="s">
        <v>3117</v>
      </c>
      <c r="L14008">
        <v>730</v>
      </c>
      <c r="M14008">
        <v>60</v>
      </c>
      <c r="N14008" t="s">
        <v>2984</v>
      </c>
    </row>
    <row r="14009" spans="1:14" x14ac:dyDescent="0.2">
      <c r="A14009" t="s">
        <v>19768</v>
      </c>
      <c r="B14009">
        <v>41580</v>
      </c>
      <c r="C14009">
        <v>47520</v>
      </c>
      <c r="D14009">
        <v>53460</v>
      </c>
      <c r="E14009">
        <v>59400</v>
      </c>
      <c r="F14009">
        <v>64200</v>
      </c>
      <c r="G14009">
        <v>68940</v>
      </c>
      <c r="H14009">
        <v>73680</v>
      </c>
      <c r="I14009">
        <v>78420</v>
      </c>
      <c r="J14009">
        <v>83160</v>
      </c>
      <c r="K14009" t="s">
        <v>3117</v>
      </c>
      <c r="L14009">
        <v>735</v>
      </c>
      <c r="M14009">
        <v>60</v>
      </c>
      <c r="N14009" t="s">
        <v>2985</v>
      </c>
    </row>
    <row r="14010" spans="1:14" x14ac:dyDescent="0.2">
      <c r="A14010" t="s">
        <v>19769</v>
      </c>
      <c r="B14010">
        <v>41580</v>
      </c>
      <c r="C14010">
        <v>47520</v>
      </c>
      <c r="D14010">
        <v>53460</v>
      </c>
      <c r="E14010">
        <v>59400</v>
      </c>
      <c r="F14010">
        <v>64200</v>
      </c>
      <c r="G14010">
        <v>68940</v>
      </c>
      <c r="H14010">
        <v>73680</v>
      </c>
      <c r="I14010">
        <v>78420</v>
      </c>
      <c r="J14010">
        <v>83160</v>
      </c>
      <c r="K14010" t="s">
        <v>3117</v>
      </c>
      <c r="L14010">
        <v>740</v>
      </c>
      <c r="M14010">
        <v>60</v>
      </c>
      <c r="N14010" t="s">
        <v>2986</v>
      </c>
    </row>
    <row r="14011" spans="1:14" x14ac:dyDescent="0.2">
      <c r="A14011" t="s">
        <v>19770</v>
      </c>
      <c r="B14011">
        <v>38400</v>
      </c>
      <c r="C14011">
        <v>43860</v>
      </c>
      <c r="D14011">
        <v>49320</v>
      </c>
      <c r="E14011">
        <v>54780</v>
      </c>
      <c r="F14011">
        <v>59220</v>
      </c>
      <c r="G14011">
        <v>63600</v>
      </c>
      <c r="H14011">
        <v>67980</v>
      </c>
      <c r="I14011">
        <v>72360</v>
      </c>
      <c r="J14011">
        <v>76740</v>
      </c>
      <c r="K14011" t="s">
        <v>3117</v>
      </c>
      <c r="L14011">
        <v>750</v>
      </c>
      <c r="M14011">
        <v>60</v>
      </c>
      <c r="N14011" t="s">
        <v>2987</v>
      </c>
    </row>
    <row r="14012" spans="1:14" x14ac:dyDescent="0.2">
      <c r="A14012" t="s">
        <v>19771</v>
      </c>
      <c r="B14012">
        <v>44820</v>
      </c>
      <c r="C14012">
        <v>51180</v>
      </c>
      <c r="D14012">
        <v>57600</v>
      </c>
      <c r="E14012">
        <v>63960</v>
      </c>
      <c r="F14012">
        <v>69120</v>
      </c>
      <c r="G14012">
        <v>74220</v>
      </c>
      <c r="H14012">
        <v>79320</v>
      </c>
      <c r="I14012">
        <v>84480</v>
      </c>
      <c r="J14012">
        <v>89580</v>
      </c>
      <c r="K14012" t="s">
        <v>3117</v>
      </c>
      <c r="L14012">
        <v>760</v>
      </c>
      <c r="M14012">
        <v>60</v>
      </c>
      <c r="N14012" t="s">
        <v>2988</v>
      </c>
    </row>
    <row r="14013" spans="1:14" x14ac:dyDescent="0.2">
      <c r="A14013" t="s">
        <v>19772</v>
      </c>
      <c r="B14013">
        <v>38400</v>
      </c>
      <c r="C14013">
        <v>43920</v>
      </c>
      <c r="D14013">
        <v>49380</v>
      </c>
      <c r="E14013">
        <v>54840</v>
      </c>
      <c r="F14013">
        <v>59280</v>
      </c>
      <c r="G14013">
        <v>63660</v>
      </c>
      <c r="H14013">
        <v>68040</v>
      </c>
      <c r="I14013">
        <v>72420</v>
      </c>
      <c r="J14013">
        <v>76800</v>
      </c>
      <c r="K14013" t="s">
        <v>3117</v>
      </c>
      <c r="L14013">
        <v>770</v>
      </c>
      <c r="M14013">
        <v>60</v>
      </c>
      <c r="N14013" t="s">
        <v>2989</v>
      </c>
    </row>
    <row r="14014" spans="1:14" x14ac:dyDescent="0.2">
      <c r="A14014" t="s">
        <v>19773</v>
      </c>
      <c r="B14014">
        <v>38400</v>
      </c>
      <c r="C14014">
        <v>43920</v>
      </c>
      <c r="D14014">
        <v>49380</v>
      </c>
      <c r="E14014">
        <v>54840</v>
      </c>
      <c r="F14014">
        <v>59280</v>
      </c>
      <c r="G14014">
        <v>63660</v>
      </c>
      <c r="H14014">
        <v>68040</v>
      </c>
      <c r="I14014">
        <v>72420</v>
      </c>
      <c r="J14014">
        <v>76800</v>
      </c>
      <c r="K14014" t="s">
        <v>3117</v>
      </c>
      <c r="L14014">
        <v>775</v>
      </c>
      <c r="M14014">
        <v>60</v>
      </c>
      <c r="N14014" t="s">
        <v>2990</v>
      </c>
    </row>
    <row r="14015" spans="1:14" x14ac:dyDescent="0.2">
      <c r="A14015" t="s">
        <v>19774</v>
      </c>
      <c r="B14015">
        <v>35460</v>
      </c>
      <c r="C14015">
        <v>40500</v>
      </c>
      <c r="D14015">
        <v>45540</v>
      </c>
      <c r="E14015">
        <v>50580</v>
      </c>
      <c r="F14015">
        <v>54660</v>
      </c>
      <c r="G14015">
        <v>58680</v>
      </c>
      <c r="H14015">
        <v>62760</v>
      </c>
      <c r="I14015">
        <v>66780</v>
      </c>
      <c r="J14015">
        <v>70860</v>
      </c>
      <c r="K14015" t="s">
        <v>3117</v>
      </c>
      <c r="L14015">
        <v>790</v>
      </c>
      <c r="M14015">
        <v>60</v>
      </c>
      <c r="N14015" t="s">
        <v>2991</v>
      </c>
    </row>
    <row r="14016" spans="1:14" x14ac:dyDescent="0.2">
      <c r="A14016" t="s">
        <v>19775</v>
      </c>
      <c r="B14016">
        <v>41580</v>
      </c>
      <c r="C14016">
        <v>47520</v>
      </c>
      <c r="D14016">
        <v>53460</v>
      </c>
      <c r="E14016">
        <v>59400</v>
      </c>
      <c r="F14016">
        <v>64200</v>
      </c>
      <c r="G14016">
        <v>68940</v>
      </c>
      <c r="H14016">
        <v>73680</v>
      </c>
      <c r="I14016">
        <v>78420</v>
      </c>
      <c r="J14016">
        <v>83160</v>
      </c>
      <c r="K14016" t="s">
        <v>3117</v>
      </c>
      <c r="L14016">
        <v>800</v>
      </c>
      <c r="M14016">
        <v>60</v>
      </c>
      <c r="N14016" t="s">
        <v>2992</v>
      </c>
    </row>
    <row r="14017" spans="1:14" x14ac:dyDescent="0.2">
      <c r="A14017" t="s">
        <v>19776</v>
      </c>
      <c r="B14017">
        <v>41580</v>
      </c>
      <c r="C14017">
        <v>47520</v>
      </c>
      <c r="D14017">
        <v>53460</v>
      </c>
      <c r="E14017">
        <v>59400</v>
      </c>
      <c r="F14017">
        <v>64200</v>
      </c>
      <c r="G14017">
        <v>68940</v>
      </c>
      <c r="H14017">
        <v>73680</v>
      </c>
      <c r="I14017">
        <v>78420</v>
      </c>
      <c r="J14017">
        <v>83160</v>
      </c>
      <c r="K14017" t="s">
        <v>3117</v>
      </c>
      <c r="L14017">
        <v>810</v>
      </c>
      <c r="M14017">
        <v>60</v>
      </c>
      <c r="N14017" t="s">
        <v>2993</v>
      </c>
    </row>
    <row r="14018" spans="1:14" x14ac:dyDescent="0.2">
      <c r="A14018" t="s">
        <v>19777</v>
      </c>
      <c r="B14018">
        <v>35460</v>
      </c>
      <c r="C14018">
        <v>40500</v>
      </c>
      <c r="D14018">
        <v>45540</v>
      </c>
      <c r="E14018">
        <v>50580</v>
      </c>
      <c r="F14018">
        <v>54660</v>
      </c>
      <c r="G14018">
        <v>58680</v>
      </c>
      <c r="H14018">
        <v>62760</v>
      </c>
      <c r="I14018">
        <v>66780</v>
      </c>
      <c r="J14018">
        <v>70860</v>
      </c>
      <c r="K14018" t="s">
        <v>3117</v>
      </c>
      <c r="L14018">
        <v>820</v>
      </c>
      <c r="M14018">
        <v>60</v>
      </c>
      <c r="N14018" t="s">
        <v>2994</v>
      </c>
    </row>
    <row r="14019" spans="1:14" x14ac:dyDescent="0.2">
      <c r="A14019" t="s">
        <v>19778</v>
      </c>
      <c r="B14019">
        <v>41580</v>
      </c>
      <c r="C14019">
        <v>47520</v>
      </c>
      <c r="D14019">
        <v>53460</v>
      </c>
      <c r="E14019">
        <v>59400</v>
      </c>
      <c r="F14019">
        <v>64200</v>
      </c>
      <c r="G14019">
        <v>68940</v>
      </c>
      <c r="H14019">
        <v>73680</v>
      </c>
      <c r="I14019">
        <v>78420</v>
      </c>
      <c r="J14019">
        <v>83160</v>
      </c>
      <c r="K14019" t="s">
        <v>3117</v>
      </c>
      <c r="L14019">
        <v>830</v>
      </c>
      <c r="M14019">
        <v>60</v>
      </c>
      <c r="N14019" t="s">
        <v>2995</v>
      </c>
    </row>
    <row r="14020" spans="1:14" x14ac:dyDescent="0.2">
      <c r="A14020" t="s">
        <v>19779</v>
      </c>
      <c r="B14020">
        <v>40500</v>
      </c>
      <c r="C14020">
        <v>46260</v>
      </c>
      <c r="D14020">
        <v>52020</v>
      </c>
      <c r="E14020">
        <v>57780</v>
      </c>
      <c r="F14020">
        <v>62460</v>
      </c>
      <c r="G14020">
        <v>67080</v>
      </c>
      <c r="H14020">
        <v>71700</v>
      </c>
      <c r="I14020">
        <v>76320</v>
      </c>
      <c r="J14020">
        <v>80940</v>
      </c>
      <c r="K14020" t="s">
        <v>3117</v>
      </c>
      <c r="L14020">
        <v>840</v>
      </c>
      <c r="M14020">
        <v>60</v>
      </c>
      <c r="N14020" t="s">
        <v>2996</v>
      </c>
    </row>
    <row r="14021" spans="1:14" x14ac:dyDescent="0.2">
      <c r="A14021" t="s">
        <v>19780</v>
      </c>
      <c r="B14021">
        <v>35100</v>
      </c>
      <c r="C14021">
        <v>40080</v>
      </c>
      <c r="D14021">
        <v>45120</v>
      </c>
      <c r="E14021">
        <v>50100</v>
      </c>
      <c r="F14021">
        <v>54120</v>
      </c>
      <c r="G14021">
        <v>58140</v>
      </c>
      <c r="H14021">
        <v>62160</v>
      </c>
      <c r="I14021">
        <v>66180</v>
      </c>
      <c r="J14021">
        <v>70140</v>
      </c>
      <c r="K14021" t="s">
        <v>3118</v>
      </c>
      <c r="L14021">
        <v>1</v>
      </c>
      <c r="M14021">
        <v>60</v>
      </c>
      <c r="N14021" t="s">
        <v>3066</v>
      </c>
    </row>
    <row r="14022" spans="1:14" x14ac:dyDescent="0.2">
      <c r="A14022" t="s">
        <v>19781</v>
      </c>
      <c r="B14022">
        <v>35580</v>
      </c>
      <c r="C14022">
        <v>40680</v>
      </c>
      <c r="D14022">
        <v>45780</v>
      </c>
      <c r="E14022">
        <v>50820</v>
      </c>
      <c r="F14022">
        <v>54900</v>
      </c>
      <c r="G14022">
        <v>58980</v>
      </c>
      <c r="H14022">
        <v>63060</v>
      </c>
      <c r="I14022">
        <v>67140</v>
      </c>
      <c r="J14022">
        <v>71160</v>
      </c>
      <c r="K14022" t="s">
        <v>3118</v>
      </c>
      <c r="L14022">
        <v>3</v>
      </c>
      <c r="M14022">
        <v>60</v>
      </c>
      <c r="N14022" t="s">
        <v>3000</v>
      </c>
    </row>
    <row r="14023" spans="1:14" x14ac:dyDescent="0.2">
      <c r="A14023" t="s">
        <v>19782</v>
      </c>
      <c r="B14023">
        <v>38820</v>
      </c>
      <c r="C14023">
        <v>44400</v>
      </c>
      <c r="D14023">
        <v>49920</v>
      </c>
      <c r="E14023">
        <v>55440</v>
      </c>
      <c r="F14023">
        <v>59880</v>
      </c>
      <c r="G14023">
        <v>64320</v>
      </c>
      <c r="H14023">
        <v>68760</v>
      </c>
      <c r="I14023">
        <v>73200</v>
      </c>
      <c r="J14023">
        <v>77640</v>
      </c>
      <c r="K14023" t="s">
        <v>3118</v>
      </c>
      <c r="L14023">
        <v>5</v>
      </c>
      <c r="M14023">
        <v>60</v>
      </c>
      <c r="N14023" t="s">
        <v>3368</v>
      </c>
    </row>
    <row r="14024" spans="1:14" x14ac:dyDescent="0.2">
      <c r="A14024" t="s">
        <v>19783</v>
      </c>
      <c r="B14024">
        <v>35460</v>
      </c>
      <c r="C14024">
        <v>40500</v>
      </c>
      <c r="D14024">
        <v>45540</v>
      </c>
      <c r="E14024">
        <v>50580</v>
      </c>
      <c r="F14024">
        <v>54660</v>
      </c>
      <c r="G14024">
        <v>58680</v>
      </c>
      <c r="H14024">
        <v>62760</v>
      </c>
      <c r="I14024">
        <v>66780</v>
      </c>
      <c r="J14024">
        <v>70860</v>
      </c>
      <c r="K14024" t="s">
        <v>3118</v>
      </c>
      <c r="L14024">
        <v>7</v>
      </c>
      <c r="M14024">
        <v>60</v>
      </c>
      <c r="N14024" t="s">
        <v>3001</v>
      </c>
    </row>
    <row r="14025" spans="1:14" x14ac:dyDescent="0.2">
      <c r="A14025" t="s">
        <v>19784</v>
      </c>
      <c r="B14025">
        <v>35100</v>
      </c>
      <c r="C14025">
        <v>40080</v>
      </c>
      <c r="D14025">
        <v>45120</v>
      </c>
      <c r="E14025">
        <v>50100</v>
      </c>
      <c r="F14025">
        <v>54120</v>
      </c>
      <c r="G14025">
        <v>58140</v>
      </c>
      <c r="H14025">
        <v>62160</v>
      </c>
      <c r="I14025">
        <v>66180</v>
      </c>
      <c r="J14025">
        <v>70140</v>
      </c>
      <c r="K14025" t="s">
        <v>3118</v>
      </c>
      <c r="L14025">
        <v>9</v>
      </c>
      <c r="M14025">
        <v>60</v>
      </c>
      <c r="N14025" t="s">
        <v>3002</v>
      </c>
    </row>
    <row r="14026" spans="1:14" x14ac:dyDescent="0.2">
      <c r="A14026" t="s">
        <v>19785</v>
      </c>
      <c r="B14026">
        <v>47400</v>
      </c>
      <c r="C14026">
        <v>54180</v>
      </c>
      <c r="D14026">
        <v>60960</v>
      </c>
      <c r="E14026">
        <v>67680</v>
      </c>
      <c r="F14026">
        <v>73140</v>
      </c>
      <c r="G14026">
        <v>78540</v>
      </c>
      <c r="H14026">
        <v>83940</v>
      </c>
      <c r="I14026">
        <v>89340</v>
      </c>
      <c r="J14026">
        <v>94800</v>
      </c>
      <c r="K14026" t="s">
        <v>3118</v>
      </c>
      <c r="L14026">
        <v>11</v>
      </c>
      <c r="M14026">
        <v>60</v>
      </c>
      <c r="N14026" t="s">
        <v>3373</v>
      </c>
    </row>
    <row r="14027" spans="1:14" x14ac:dyDescent="0.2">
      <c r="A14027" t="s">
        <v>19786</v>
      </c>
      <c r="B14027">
        <v>35100</v>
      </c>
      <c r="C14027">
        <v>40080</v>
      </c>
      <c r="D14027">
        <v>45120</v>
      </c>
      <c r="E14027">
        <v>50100</v>
      </c>
      <c r="F14027">
        <v>54120</v>
      </c>
      <c r="G14027">
        <v>58140</v>
      </c>
      <c r="H14027">
        <v>62160</v>
      </c>
      <c r="I14027">
        <v>66180</v>
      </c>
      <c r="J14027">
        <v>70140</v>
      </c>
      <c r="K14027" t="s">
        <v>3118</v>
      </c>
      <c r="L14027">
        <v>13</v>
      </c>
      <c r="M14027">
        <v>60</v>
      </c>
      <c r="N14027" t="s">
        <v>3375</v>
      </c>
    </row>
    <row r="14028" spans="1:14" x14ac:dyDescent="0.2">
      <c r="A14028" t="s">
        <v>19787</v>
      </c>
      <c r="B14028">
        <v>35460</v>
      </c>
      <c r="C14028">
        <v>40500</v>
      </c>
      <c r="D14028">
        <v>45540</v>
      </c>
      <c r="E14028">
        <v>50580</v>
      </c>
      <c r="F14028">
        <v>54660</v>
      </c>
      <c r="G14028">
        <v>58680</v>
      </c>
      <c r="H14028">
        <v>62760</v>
      </c>
      <c r="I14028">
        <v>66780</v>
      </c>
      <c r="J14028">
        <v>70860</v>
      </c>
      <c r="K14028" t="s">
        <v>3118</v>
      </c>
      <c r="L14028">
        <v>15</v>
      </c>
      <c r="M14028">
        <v>60</v>
      </c>
      <c r="N14028" t="s">
        <v>3003</v>
      </c>
    </row>
    <row r="14029" spans="1:14" x14ac:dyDescent="0.2">
      <c r="A14029" t="s">
        <v>19788</v>
      </c>
      <c r="B14029">
        <v>35460</v>
      </c>
      <c r="C14029">
        <v>40500</v>
      </c>
      <c r="D14029">
        <v>45540</v>
      </c>
      <c r="E14029">
        <v>50580</v>
      </c>
      <c r="F14029">
        <v>54660</v>
      </c>
      <c r="G14029">
        <v>58680</v>
      </c>
      <c r="H14029">
        <v>62760</v>
      </c>
      <c r="I14029">
        <v>66780</v>
      </c>
      <c r="J14029">
        <v>70860</v>
      </c>
      <c r="K14029" t="s">
        <v>3118</v>
      </c>
      <c r="L14029">
        <v>17</v>
      </c>
      <c r="M14029">
        <v>60</v>
      </c>
      <c r="N14029" t="s">
        <v>2720</v>
      </c>
    </row>
    <row r="14030" spans="1:14" x14ac:dyDescent="0.2">
      <c r="A14030" t="s">
        <v>19789</v>
      </c>
      <c r="B14030">
        <v>35100</v>
      </c>
      <c r="C14030">
        <v>40080</v>
      </c>
      <c r="D14030">
        <v>45120</v>
      </c>
      <c r="E14030">
        <v>50100</v>
      </c>
      <c r="F14030">
        <v>54120</v>
      </c>
      <c r="G14030">
        <v>58140</v>
      </c>
      <c r="H14030">
        <v>62160</v>
      </c>
      <c r="I14030">
        <v>66180</v>
      </c>
      <c r="J14030">
        <v>70140</v>
      </c>
      <c r="K14030" t="s">
        <v>3118</v>
      </c>
      <c r="L14030">
        <v>19</v>
      </c>
      <c r="M14030">
        <v>60</v>
      </c>
      <c r="N14030" t="s">
        <v>3004</v>
      </c>
    </row>
    <row r="14031" spans="1:14" x14ac:dyDescent="0.2">
      <c r="A14031" t="s">
        <v>19790</v>
      </c>
      <c r="B14031">
        <v>38820</v>
      </c>
      <c r="C14031">
        <v>44400</v>
      </c>
      <c r="D14031">
        <v>49920</v>
      </c>
      <c r="E14031">
        <v>55440</v>
      </c>
      <c r="F14031">
        <v>59880</v>
      </c>
      <c r="G14031">
        <v>64320</v>
      </c>
      <c r="H14031">
        <v>68760</v>
      </c>
      <c r="I14031">
        <v>73200</v>
      </c>
      <c r="J14031">
        <v>77640</v>
      </c>
      <c r="K14031" t="s">
        <v>3118</v>
      </c>
      <c r="L14031">
        <v>21</v>
      </c>
      <c r="M14031">
        <v>60</v>
      </c>
      <c r="N14031" t="s">
        <v>3327</v>
      </c>
    </row>
    <row r="14032" spans="1:14" x14ac:dyDescent="0.2">
      <c r="A14032" t="s">
        <v>19791</v>
      </c>
      <c r="B14032">
        <v>35100</v>
      </c>
      <c r="C14032">
        <v>40080</v>
      </c>
      <c r="D14032">
        <v>45120</v>
      </c>
      <c r="E14032">
        <v>50100</v>
      </c>
      <c r="F14032">
        <v>54120</v>
      </c>
      <c r="G14032">
        <v>58140</v>
      </c>
      <c r="H14032">
        <v>62160</v>
      </c>
      <c r="I14032">
        <v>66180</v>
      </c>
      <c r="J14032">
        <v>70140</v>
      </c>
      <c r="K14032" t="s">
        <v>3118</v>
      </c>
      <c r="L14032">
        <v>23</v>
      </c>
      <c r="M14032">
        <v>60</v>
      </c>
      <c r="N14032" t="s">
        <v>2725</v>
      </c>
    </row>
    <row r="14033" spans="1:14" x14ac:dyDescent="0.2">
      <c r="A14033" t="s">
        <v>19792</v>
      </c>
      <c r="B14033">
        <v>35460</v>
      </c>
      <c r="C14033">
        <v>40500</v>
      </c>
      <c r="D14033">
        <v>45540</v>
      </c>
      <c r="E14033">
        <v>50580</v>
      </c>
      <c r="F14033">
        <v>54660</v>
      </c>
      <c r="G14033">
        <v>58680</v>
      </c>
      <c r="H14033">
        <v>62760</v>
      </c>
      <c r="I14033">
        <v>66780</v>
      </c>
      <c r="J14033">
        <v>70860</v>
      </c>
      <c r="K14033" t="s">
        <v>3118</v>
      </c>
      <c r="L14033">
        <v>25</v>
      </c>
      <c r="M14033">
        <v>60</v>
      </c>
      <c r="N14033" t="s">
        <v>3386</v>
      </c>
    </row>
    <row r="14034" spans="1:14" x14ac:dyDescent="0.2">
      <c r="A14034" t="s">
        <v>19793</v>
      </c>
      <c r="B14034">
        <v>35100</v>
      </c>
      <c r="C14034">
        <v>40080</v>
      </c>
      <c r="D14034">
        <v>45120</v>
      </c>
      <c r="E14034">
        <v>50100</v>
      </c>
      <c r="F14034">
        <v>54120</v>
      </c>
      <c r="G14034">
        <v>58140</v>
      </c>
      <c r="H14034">
        <v>62160</v>
      </c>
      <c r="I14034">
        <v>66180</v>
      </c>
      <c r="J14034">
        <v>70140</v>
      </c>
      <c r="K14034" t="s">
        <v>3118</v>
      </c>
      <c r="L14034">
        <v>27</v>
      </c>
      <c r="M14034">
        <v>60</v>
      </c>
      <c r="N14034" t="s">
        <v>3005</v>
      </c>
    </row>
    <row r="14035" spans="1:14" x14ac:dyDescent="0.2">
      <c r="A14035" t="s">
        <v>19794</v>
      </c>
      <c r="B14035">
        <v>39660</v>
      </c>
      <c r="C14035">
        <v>45360</v>
      </c>
      <c r="D14035">
        <v>51000</v>
      </c>
      <c r="E14035">
        <v>56640</v>
      </c>
      <c r="F14035">
        <v>61200</v>
      </c>
      <c r="G14035">
        <v>65760</v>
      </c>
      <c r="H14035">
        <v>70260</v>
      </c>
      <c r="I14035">
        <v>74820</v>
      </c>
      <c r="J14035">
        <v>79320</v>
      </c>
      <c r="K14035" t="s">
        <v>3118</v>
      </c>
      <c r="L14035">
        <v>29</v>
      </c>
      <c r="M14035">
        <v>60</v>
      </c>
      <c r="N14035" t="s">
        <v>3006</v>
      </c>
    </row>
    <row r="14036" spans="1:14" x14ac:dyDescent="0.2">
      <c r="A14036" t="s">
        <v>19795</v>
      </c>
      <c r="B14036">
        <v>35460</v>
      </c>
      <c r="C14036">
        <v>40500</v>
      </c>
      <c r="D14036">
        <v>45540</v>
      </c>
      <c r="E14036">
        <v>50580</v>
      </c>
      <c r="F14036">
        <v>54660</v>
      </c>
      <c r="G14036">
        <v>58680</v>
      </c>
      <c r="H14036">
        <v>62760</v>
      </c>
      <c r="I14036">
        <v>66780</v>
      </c>
      <c r="J14036">
        <v>70860</v>
      </c>
      <c r="K14036" t="s">
        <v>3118</v>
      </c>
      <c r="L14036">
        <v>31</v>
      </c>
      <c r="M14036">
        <v>60</v>
      </c>
      <c r="N14036" t="s">
        <v>3334</v>
      </c>
    </row>
    <row r="14037" spans="1:14" x14ac:dyDescent="0.2">
      <c r="A14037" t="s">
        <v>19796</v>
      </c>
      <c r="B14037">
        <v>57540</v>
      </c>
      <c r="C14037">
        <v>65760</v>
      </c>
      <c r="D14037">
        <v>73980</v>
      </c>
      <c r="E14037">
        <v>82200</v>
      </c>
      <c r="F14037">
        <v>88800</v>
      </c>
      <c r="G14037">
        <v>95400</v>
      </c>
      <c r="H14037">
        <v>101940</v>
      </c>
      <c r="I14037">
        <v>108540</v>
      </c>
      <c r="J14037">
        <v>115080</v>
      </c>
      <c r="K14037" t="s">
        <v>3118</v>
      </c>
      <c r="L14037">
        <v>33</v>
      </c>
      <c r="M14037">
        <v>60</v>
      </c>
      <c r="N14037" t="s">
        <v>2632</v>
      </c>
    </row>
    <row r="14038" spans="1:14" x14ac:dyDescent="0.2">
      <c r="A14038" t="s">
        <v>19797</v>
      </c>
      <c r="B14038">
        <v>45780</v>
      </c>
      <c r="C14038">
        <v>52320</v>
      </c>
      <c r="D14038">
        <v>58860</v>
      </c>
      <c r="E14038">
        <v>65340</v>
      </c>
      <c r="F14038">
        <v>70620</v>
      </c>
      <c r="G14038">
        <v>75840</v>
      </c>
      <c r="H14038">
        <v>81060</v>
      </c>
      <c r="I14038">
        <v>86280</v>
      </c>
      <c r="J14038">
        <v>91500</v>
      </c>
      <c r="K14038" t="s">
        <v>3118</v>
      </c>
      <c r="L14038">
        <v>35</v>
      </c>
      <c r="M14038">
        <v>60</v>
      </c>
      <c r="N14038" t="s">
        <v>2168</v>
      </c>
    </row>
    <row r="14039" spans="1:14" x14ac:dyDescent="0.2">
      <c r="A14039" t="s">
        <v>19798</v>
      </c>
      <c r="B14039">
        <v>37800</v>
      </c>
      <c r="C14039">
        <v>43200</v>
      </c>
      <c r="D14039">
        <v>48600</v>
      </c>
      <c r="E14039">
        <v>54000</v>
      </c>
      <c r="F14039">
        <v>58320</v>
      </c>
      <c r="G14039">
        <v>62640</v>
      </c>
      <c r="H14039">
        <v>66960</v>
      </c>
      <c r="I14039">
        <v>71280</v>
      </c>
      <c r="J14039">
        <v>75600</v>
      </c>
      <c r="K14039" t="s">
        <v>3118</v>
      </c>
      <c r="L14039">
        <v>37</v>
      </c>
      <c r="M14039">
        <v>60</v>
      </c>
      <c r="N14039" t="s">
        <v>2169</v>
      </c>
    </row>
    <row r="14040" spans="1:14" x14ac:dyDescent="0.2">
      <c r="A14040" t="s">
        <v>19799</v>
      </c>
      <c r="B14040">
        <v>35100</v>
      </c>
      <c r="C14040">
        <v>40080</v>
      </c>
      <c r="D14040">
        <v>45120</v>
      </c>
      <c r="E14040">
        <v>50100</v>
      </c>
      <c r="F14040">
        <v>54120</v>
      </c>
      <c r="G14040">
        <v>58140</v>
      </c>
      <c r="H14040">
        <v>62160</v>
      </c>
      <c r="I14040">
        <v>66180</v>
      </c>
      <c r="J14040">
        <v>70140</v>
      </c>
      <c r="K14040" t="s">
        <v>3118</v>
      </c>
      <c r="L14040">
        <v>39</v>
      </c>
      <c r="M14040">
        <v>60</v>
      </c>
      <c r="N14040" t="s">
        <v>2170</v>
      </c>
    </row>
    <row r="14041" spans="1:14" x14ac:dyDescent="0.2">
      <c r="A14041" t="s">
        <v>19800</v>
      </c>
      <c r="B14041">
        <v>35100</v>
      </c>
      <c r="C14041">
        <v>40080</v>
      </c>
      <c r="D14041">
        <v>45120</v>
      </c>
      <c r="E14041">
        <v>50100</v>
      </c>
      <c r="F14041">
        <v>54120</v>
      </c>
      <c r="G14041">
        <v>58140</v>
      </c>
      <c r="H14041">
        <v>62160</v>
      </c>
      <c r="I14041">
        <v>66180</v>
      </c>
      <c r="J14041">
        <v>70140</v>
      </c>
      <c r="K14041" t="s">
        <v>3118</v>
      </c>
      <c r="L14041">
        <v>41</v>
      </c>
      <c r="M14041">
        <v>60</v>
      </c>
      <c r="N14041" t="s">
        <v>2222</v>
      </c>
    </row>
    <row r="14042" spans="1:14" x14ac:dyDescent="0.2">
      <c r="A14042" t="s">
        <v>19801</v>
      </c>
      <c r="B14042">
        <v>35100</v>
      </c>
      <c r="C14042">
        <v>40080</v>
      </c>
      <c r="D14042">
        <v>45120</v>
      </c>
      <c r="E14042">
        <v>50100</v>
      </c>
      <c r="F14042">
        <v>54120</v>
      </c>
      <c r="G14042">
        <v>58140</v>
      </c>
      <c r="H14042">
        <v>62160</v>
      </c>
      <c r="I14042">
        <v>66180</v>
      </c>
      <c r="J14042">
        <v>70140</v>
      </c>
      <c r="K14042" t="s">
        <v>3118</v>
      </c>
      <c r="L14042">
        <v>43</v>
      </c>
      <c r="M14042">
        <v>60</v>
      </c>
      <c r="N14042" t="s">
        <v>3394</v>
      </c>
    </row>
    <row r="14043" spans="1:14" x14ac:dyDescent="0.2">
      <c r="A14043" t="s">
        <v>19802</v>
      </c>
      <c r="B14043">
        <v>35100</v>
      </c>
      <c r="C14043">
        <v>40080</v>
      </c>
      <c r="D14043">
        <v>45120</v>
      </c>
      <c r="E14043">
        <v>50100</v>
      </c>
      <c r="F14043">
        <v>54120</v>
      </c>
      <c r="G14043">
        <v>58140</v>
      </c>
      <c r="H14043">
        <v>62160</v>
      </c>
      <c r="I14043">
        <v>66180</v>
      </c>
      <c r="J14043">
        <v>70140</v>
      </c>
      <c r="K14043" t="s">
        <v>3118</v>
      </c>
      <c r="L14043">
        <v>45</v>
      </c>
      <c r="M14043">
        <v>60</v>
      </c>
      <c r="N14043" t="s">
        <v>4122</v>
      </c>
    </row>
    <row r="14044" spans="1:14" x14ac:dyDescent="0.2">
      <c r="A14044" t="s">
        <v>19803</v>
      </c>
      <c r="B14044">
        <v>35100</v>
      </c>
      <c r="C14044">
        <v>40080</v>
      </c>
      <c r="D14044">
        <v>45120</v>
      </c>
      <c r="E14044">
        <v>50100</v>
      </c>
      <c r="F14044">
        <v>54120</v>
      </c>
      <c r="G14044">
        <v>58140</v>
      </c>
      <c r="H14044">
        <v>62160</v>
      </c>
      <c r="I14044">
        <v>66180</v>
      </c>
      <c r="J14044">
        <v>70140</v>
      </c>
      <c r="K14044" t="s">
        <v>3118</v>
      </c>
      <c r="L14044">
        <v>47</v>
      </c>
      <c r="M14044">
        <v>60</v>
      </c>
      <c r="N14044" t="s">
        <v>2171</v>
      </c>
    </row>
    <row r="14045" spans="1:14" x14ac:dyDescent="0.2">
      <c r="A14045" t="s">
        <v>19804</v>
      </c>
      <c r="B14045">
        <v>35100</v>
      </c>
      <c r="C14045">
        <v>40080</v>
      </c>
      <c r="D14045">
        <v>45120</v>
      </c>
      <c r="E14045">
        <v>50100</v>
      </c>
      <c r="F14045">
        <v>54120</v>
      </c>
      <c r="G14045">
        <v>58140</v>
      </c>
      <c r="H14045">
        <v>62160</v>
      </c>
      <c r="I14045">
        <v>66180</v>
      </c>
      <c r="J14045">
        <v>70140</v>
      </c>
      <c r="K14045" t="s">
        <v>3118</v>
      </c>
      <c r="L14045">
        <v>49</v>
      </c>
      <c r="M14045">
        <v>60</v>
      </c>
      <c r="N14045" t="s">
        <v>2172</v>
      </c>
    </row>
    <row r="14046" spans="1:14" x14ac:dyDescent="0.2">
      <c r="A14046" t="s">
        <v>19805</v>
      </c>
      <c r="B14046">
        <v>35100</v>
      </c>
      <c r="C14046">
        <v>40080</v>
      </c>
      <c r="D14046">
        <v>45120</v>
      </c>
      <c r="E14046">
        <v>50100</v>
      </c>
      <c r="F14046">
        <v>54120</v>
      </c>
      <c r="G14046">
        <v>58140</v>
      </c>
      <c r="H14046">
        <v>62160</v>
      </c>
      <c r="I14046">
        <v>66180</v>
      </c>
      <c r="J14046">
        <v>70140</v>
      </c>
      <c r="K14046" t="s">
        <v>3118</v>
      </c>
      <c r="L14046">
        <v>51</v>
      </c>
      <c r="M14046">
        <v>60</v>
      </c>
      <c r="N14046" t="s">
        <v>2173</v>
      </c>
    </row>
    <row r="14047" spans="1:14" x14ac:dyDescent="0.2">
      <c r="A14047" t="s">
        <v>19806</v>
      </c>
      <c r="B14047">
        <v>45180</v>
      </c>
      <c r="C14047">
        <v>51600</v>
      </c>
      <c r="D14047">
        <v>58080</v>
      </c>
      <c r="E14047">
        <v>64500</v>
      </c>
      <c r="F14047">
        <v>69660</v>
      </c>
      <c r="G14047">
        <v>74820</v>
      </c>
      <c r="H14047">
        <v>79980</v>
      </c>
      <c r="I14047">
        <v>85140</v>
      </c>
      <c r="J14047">
        <v>90300</v>
      </c>
      <c r="K14047" t="s">
        <v>3118</v>
      </c>
      <c r="L14047">
        <v>53</v>
      </c>
      <c r="M14047">
        <v>60</v>
      </c>
      <c r="N14047" t="s">
        <v>3590</v>
      </c>
    </row>
    <row r="14048" spans="1:14" x14ac:dyDescent="0.2">
      <c r="A14048" t="s">
        <v>19807</v>
      </c>
      <c r="B14048">
        <v>38820</v>
      </c>
      <c r="C14048">
        <v>44340</v>
      </c>
      <c r="D14048">
        <v>49860</v>
      </c>
      <c r="E14048">
        <v>55380</v>
      </c>
      <c r="F14048">
        <v>59820</v>
      </c>
      <c r="G14048">
        <v>64260</v>
      </c>
      <c r="H14048">
        <v>68700</v>
      </c>
      <c r="I14048">
        <v>73140</v>
      </c>
      <c r="J14048">
        <v>77580</v>
      </c>
      <c r="K14048" t="s">
        <v>3118</v>
      </c>
      <c r="L14048">
        <v>55</v>
      </c>
      <c r="M14048">
        <v>60</v>
      </c>
      <c r="N14048" t="s">
        <v>2751</v>
      </c>
    </row>
    <row r="14049" spans="1:14" x14ac:dyDescent="0.2">
      <c r="A14049" t="s">
        <v>19808</v>
      </c>
      <c r="B14049">
        <v>38280</v>
      </c>
      <c r="C14049">
        <v>43740</v>
      </c>
      <c r="D14049">
        <v>49200</v>
      </c>
      <c r="E14049">
        <v>54660</v>
      </c>
      <c r="F14049">
        <v>59040</v>
      </c>
      <c r="G14049">
        <v>63420</v>
      </c>
      <c r="H14049">
        <v>67800</v>
      </c>
      <c r="I14049">
        <v>72180</v>
      </c>
      <c r="J14049">
        <v>76560</v>
      </c>
      <c r="K14049" t="s">
        <v>3118</v>
      </c>
      <c r="L14049">
        <v>57</v>
      </c>
      <c r="M14049">
        <v>60</v>
      </c>
      <c r="N14049" t="s">
        <v>2174</v>
      </c>
    </row>
    <row r="14050" spans="1:14" x14ac:dyDescent="0.2">
      <c r="A14050" t="s">
        <v>19809</v>
      </c>
      <c r="B14050">
        <v>47400</v>
      </c>
      <c r="C14050">
        <v>54180</v>
      </c>
      <c r="D14050">
        <v>60960</v>
      </c>
      <c r="E14050">
        <v>67680</v>
      </c>
      <c r="F14050">
        <v>73140</v>
      </c>
      <c r="G14050">
        <v>78540</v>
      </c>
      <c r="H14050">
        <v>83940</v>
      </c>
      <c r="I14050">
        <v>89340</v>
      </c>
      <c r="J14050">
        <v>94800</v>
      </c>
      <c r="K14050" t="s">
        <v>3118</v>
      </c>
      <c r="L14050">
        <v>59</v>
      </c>
      <c r="M14050">
        <v>60</v>
      </c>
      <c r="N14050" t="s">
        <v>2175</v>
      </c>
    </row>
    <row r="14051" spans="1:14" x14ac:dyDescent="0.2">
      <c r="A14051" t="s">
        <v>19810</v>
      </c>
      <c r="B14051">
        <v>57540</v>
      </c>
      <c r="C14051">
        <v>65760</v>
      </c>
      <c r="D14051">
        <v>73980</v>
      </c>
      <c r="E14051">
        <v>82200</v>
      </c>
      <c r="F14051">
        <v>88800</v>
      </c>
      <c r="G14051">
        <v>95400</v>
      </c>
      <c r="H14051">
        <v>101940</v>
      </c>
      <c r="I14051">
        <v>108540</v>
      </c>
      <c r="J14051">
        <v>115080</v>
      </c>
      <c r="K14051" t="s">
        <v>3118</v>
      </c>
      <c r="L14051">
        <v>61</v>
      </c>
      <c r="M14051">
        <v>60</v>
      </c>
      <c r="N14051" t="s">
        <v>2176</v>
      </c>
    </row>
    <row r="14052" spans="1:14" x14ac:dyDescent="0.2">
      <c r="A14052" t="s">
        <v>19811</v>
      </c>
      <c r="B14052">
        <v>37380</v>
      </c>
      <c r="C14052">
        <v>42720</v>
      </c>
      <c r="D14052">
        <v>48060</v>
      </c>
      <c r="E14052">
        <v>53400</v>
      </c>
      <c r="F14052">
        <v>57720</v>
      </c>
      <c r="G14052">
        <v>61980</v>
      </c>
      <c r="H14052">
        <v>66240</v>
      </c>
      <c r="I14052">
        <v>70500</v>
      </c>
      <c r="J14052">
        <v>74760</v>
      </c>
      <c r="K14052" t="s">
        <v>3118</v>
      </c>
      <c r="L14052">
        <v>63</v>
      </c>
      <c r="M14052">
        <v>60</v>
      </c>
      <c r="N14052" t="s">
        <v>2177</v>
      </c>
    </row>
    <row r="14053" spans="1:14" x14ac:dyDescent="0.2">
      <c r="A14053" t="s">
        <v>19812</v>
      </c>
      <c r="B14053">
        <v>35100</v>
      </c>
      <c r="C14053">
        <v>40080</v>
      </c>
      <c r="D14053">
        <v>45120</v>
      </c>
      <c r="E14053">
        <v>50100</v>
      </c>
      <c r="F14053">
        <v>54120</v>
      </c>
      <c r="G14053">
        <v>58140</v>
      </c>
      <c r="H14053">
        <v>62160</v>
      </c>
      <c r="I14053">
        <v>66180</v>
      </c>
      <c r="J14053">
        <v>70140</v>
      </c>
      <c r="K14053" t="s">
        <v>3118</v>
      </c>
      <c r="L14053">
        <v>65</v>
      </c>
      <c r="M14053">
        <v>60</v>
      </c>
      <c r="N14053" t="s">
        <v>3250</v>
      </c>
    </row>
    <row r="14054" spans="1:14" x14ac:dyDescent="0.2">
      <c r="A14054" t="s">
        <v>19813</v>
      </c>
      <c r="B14054">
        <v>43080</v>
      </c>
      <c r="C14054">
        <v>49200</v>
      </c>
      <c r="D14054">
        <v>55380</v>
      </c>
      <c r="E14054">
        <v>61500</v>
      </c>
      <c r="F14054">
        <v>66420</v>
      </c>
      <c r="G14054">
        <v>71340</v>
      </c>
      <c r="H14054">
        <v>76260</v>
      </c>
      <c r="I14054">
        <v>81180</v>
      </c>
      <c r="J14054">
        <v>86100</v>
      </c>
      <c r="K14054" t="s">
        <v>3118</v>
      </c>
      <c r="L14054">
        <v>67</v>
      </c>
      <c r="M14054">
        <v>60</v>
      </c>
      <c r="N14054" t="s">
        <v>2477</v>
      </c>
    </row>
    <row r="14055" spans="1:14" x14ac:dyDescent="0.2">
      <c r="A14055" t="s">
        <v>19814</v>
      </c>
      <c r="B14055">
        <v>35100</v>
      </c>
      <c r="C14055">
        <v>40080</v>
      </c>
      <c r="D14055">
        <v>45120</v>
      </c>
      <c r="E14055">
        <v>50100</v>
      </c>
      <c r="F14055">
        <v>54120</v>
      </c>
      <c r="G14055">
        <v>58140</v>
      </c>
      <c r="H14055">
        <v>62160</v>
      </c>
      <c r="I14055">
        <v>66180</v>
      </c>
      <c r="J14055">
        <v>70140</v>
      </c>
      <c r="K14055" t="s">
        <v>3118</v>
      </c>
      <c r="L14055">
        <v>69</v>
      </c>
      <c r="M14055">
        <v>60</v>
      </c>
      <c r="N14055" t="s">
        <v>2178</v>
      </c>
    </row>
    <row r="14056" spans="1:14" x14ac:dyDescent="0.2">
      <c r="A14056" t="s">
        <v>19815</v>
      </c>
      <c r="B14056">
        <v>35880</v>
      </c>
      <c r="C14056">
        <v>40980</v>
      </c>
      <c r="D14056">
        <v>46080</v>
      </c>
      <c r="E14056">
        <v>51180</v>
      </c>
      <c r="F14056">
        <v>55320</v>
      </c>
      <c r="G14056">
        <v>59400</v>
      </c>
      <c r="H14056">
        <v>63480</v>
      </c>
      <c r="I14056">
        <v>67560</v>
      </c>
      <c r="J14056">
        <v>71700</v>
      </c>
      <c r="K14056" t="s">
        <v>3118</v>
      </c>
      <c r="L14056">
        <v>71</v>
      </c>
      <c r="M14056">
        <v>60</v>
      </c>
      <c r="N14056" t="s">
        <v>2179</v>
      </c>
    </row>
    <row r="14057" spans="1:14" x14ac:dyDescent="0.2">
      <c r="A14057" t="s">
        <v>19816</v>
      </c>
      <c r="B14057">
        <v>40320</v>
      </c>
      <c r="C14057">
        <v>46080</v>
      </c>
      <c r="D14057">
        <v>51840</v>
      </c>
      <c r="E14057">
        <v>57600</v>
      </c>
      <c r="F14057">
        <v>62220</v>
      </c>
      <c r="G14057">
        <v>66840</v>
      </c>
      <c r="H14057">
        <v>71460</v>
      </c>
      <c r="I14057">
        <v>76080</v>
      </c>
      <c r="J14057">
        <v>80640</v>
      </c>
      <c r="K14057" t="s">
        <v>3118</v>
      </c>
      <c r="L14057">
        <v>73</v>
      </c>
      <c r="M14057">
        <v>60</v>
      </c>
      <c r="N14057" t="s">
        <v>2180</v>
      </c>
    </row>
    <row r="14058" spans="1:14" x14ac:dyDescent="0.2">
      <c r="A14058" t="s">
        <v>19817</v>
      </c>
      <c r="B14058">
        <v>35520</v>
      </c>
      <c r="C14058">
        <v>40560</v>
      </c>
      <c r="D14058">
        <v>45660</v>
      </c>
      <c r="E14058">
        <v>50700</v>
      </c>
      <c r="F14058">
        <v>54780</v>
      </c>
      <c r="G14058">
        <v>58860</v>
      </c>
      <c r="H14058">
        <v>62880</v>
      </c>
      <c r="I14058">
        <v>66960</v>
      </c>
      <c r="J14058">
        <v>70980</v>
      </c>
      <c r="K14058" t="s">
        <v>3118</v>
      </c>
      <c r="L14058">
        <v>75</v>
      </c>
      <c r="M14058">
        <v>60</v>
      </c>
      <c r="N14058" t="s">
        <v>2181</v>
      </c>
    </row>
    <row r="14059" spans="1:14" x14ac:dyDescent="0.2">
      <c r="A14059" t="s">
        <v>19818</v>
      </c>
      <c r="B14059">
        <v>35100</v>
      </c>
      <c r="C14059">
        <v>40080</v>
      </c>
      <c r="D14059">
        <v>45120</v>
      </c>
      <c r="E14059">
        <v>50100</v>
      </c>
      <c r="F14059">
        <v>54120</v>
      </c>
      <c r="G14059">
        <v>58140</v>
      </c>
      <c r="H14059">
        <v>62160</v>
      </c>
      <c r="I14059">
        <v>66180</v>
      </c>
      <c r="J14059">
        <v>70140</v>
      </c>
      <c r="K14059" t="s">
        <v>3118</v>
      </c>
      <c r="L14059">
        <v>77</v>
      </c>
      <c r="M14059">
        <v>60</v>
      </c>
      <c r="N14059" t="s">
        <v>2182</v>
      </c>
    </row>
    <row r="14060" spans="1:14" x14ac:dyDescent="0.2">
      <c r="A14060" t="s">
        <v>19819</v>
      </c>
      <c r="B14060">
        <v>26400</v>
      </c>
      <c r="C14060">
        <v>30180</v>
      </c>
      <c r="D14060">
        <v>33960</v>
      </c>
      <c r="E14060">
        <v>37680</v>
      </c>
      <c r="F14060">
        <v>40740</v>
      </c>
      <c r="G14060">
        <v>43740</v>
      </c>
      <c r="H14060">
        <v>46740</v>
      </c>
      <c r="I14060">
        <v>49740</v>
      </c>
      <c r="J14060">
        <v>52800</v>
      </c>
      <c r="K14060" t="s">
        <v>3119</v>
      </c>
      <c r="L14060">
        <v>1</v>
      </c>
      <c r="M14060">
        <v>60</v>
      </c>
      <c r="N14060" t="s">
        <v>3300</v>
      </c>
    </row>
    <row r="14061" spans="1:14" x14ac:dyDescent="0.2">
      <c r="A14061" t="s">
        <v>19820</v>
      </c>
      <c r="B14061">
        <v>32040</v>
      </c>
      <c r="C14061">
        <v>36600</v>
      </c>
      <c r="D14061">
        <v>41160</v>
      </c>
      <c r="E14061">
        <v>45720</v>
      </c>
      <c r="F14061">
        <v>49380</v>
      </c>
      <c r="G14061">
        <v>53040</v>
      </c>
      <c r="H14061">
        <v>56700</v>
      </c>
      <c r="I14061">
        <v>60360</v>
      </c>
      <c r="J14061">
        <v>64020</v>
      </c>
      <c r="K14061" t="s">
        <v>3119</v>
      </c>
      <c r="L14061">
        <v>3</v>
      </c>
      <c r="M14061">
        <v>60</v>
      </c>
      <c r="N14061" t="s">
        <v>2059</v>
      </c>
    </row>
    <row r="14062" spans="1:14" x14ac:dyDescent="0.2">
      <c r="A14062" t="s">
        <v>19821</v>
      </c>
      <c r="B14062">
        <v>26400</v>
      </c>
      <c r="C14062">
        <v>30180</v>
      </c>
      <c r="D14062">
        <v>33960</v>
      </c>
      <c r="E14062">
        <v>37680</v>
      </c>
      <c r="F14062">
        <v>40740</v>
      </c>
      <c r="G14062">
        <v>43740</v>
      </c>
      <c r="H14062">
        <v>46740</v>
      </c>
      <c r="I14062">
        <v>49740</v>
      </c>
      <c r="J14062">
        <v>52800</v>
      </c>
      <c r="K14062" t="s">
        <v>3119</v>
      </c>
      <c r="L14062">
        <v>5</v>
      </c>
      <c r="M14062">
        <v>60</v>
      </c>
      <c r="N14062" t="s">
        <v>3369</v>
      </c>
    </row>
    <row r="14063" spans="1:14" x14ac:dyDescent="0.2">
      <c r="A14063" t="s">
        <v>19822</v>
      </c>
      <c r="B14063">
        <v>26400</v>
      </c>
      <c r="C14063">
        <v>30180</v>
      </c>
      <c r="D14063">
        <v>33960</v>
      </c>
      <c r="E14063">
        <v>37680</v>
      </c>
      <c r="F14063">
        <v>40740</v>
      </c>
      <c r="G14063">
        <v>43740</v>
      </c>
      <c r="H14063">
        <v>46740</v>
      </c>
      <c r="I14063">
        <v>49740</v>
      </c>
      <c r="J14063">
        <v>52800</v>
      </c>
      <c r="K14063" t="s">
        <v>3119</v>
      </c>
      <c r="L14063">
        <v>7</v>
      </c>
      <c r="M14063">
        <v>60</v>
      </c>
      <c r="N14063" t="s">
        <v>2225</v>
      </c>
    </row>
    <row r="14064" spans="1:14" x14ac:dyDescent="0.2">
      <c r="A14064" t="s">
        <v>19823</v>
      </c>
      <c r="B14064">
        <v>32940</v>
      </c>
      <c r="C14064">
        <v>37680</v>
      </c>
      <c r="D14064">
        <v>42360</v>
      </c>
      <c r="E14064">
        <v>47040</v>
      </c>
      <c r="F14064">
        <v>50820</v>
      </c>
      <c r="G14064">
        <v>54600</v>
      </c>
      <c r="H14064">
        <v>58380</v>
      </c>
      <c r="I14064">
        <v>62100</v>
      </c>
      <c r="J14064">
        <v>65880</v>
      </c>
      <c r="K14064" t="s">
        <v>3119</v>
      </c>
      <c r="L14064">
        <v>9</v>
      </c>
      <c r="M14064">
        <v>60</v>
      </c>
      <c r="N14064" t="s">
        <v>2226</v>
      </c>
    </row>
    <row r="14065" spans="1:14" x14ac:dyDescent="0.2">
      <c r="A14065" t="s">
        <v>19824</v>
      </c>
      <c r="B14065">
        <v>29100</v>
      </c>
      <c r="C14065">
        <v>33240</v>
      </c>
      <c r="D14065">
        <v>37380</v>
      </c>
      <c r="E14065">
        <v>41520</v>
      </c>
      <c r="F14065">
        <v>44880</v>
      </c>
      <c r="G14065">
        <v>48180</v>
      </c>
      <c r="H14065">
        <v>51540</v>
      </c>
      <c r="I14065">
        <v>54840</v>
      </c>
      <c r="J14065">
        <v>58140</v>
      </c>
      <c r="K14065" t="s">
        <v>3119</v>
      </c>
      <c r="L14065">
        <v>11</v>
      </c>
      <c r="M14065">
        <v>60</v>
      </c>
      <c r="N14065" t="s">
        <v>2227</v>
      </c>
    </row>
    <row r="14066" spans="1:14" x14ac:dyDescent="0.2">
      <c r="A14066" t="s">
        <v>19825</v>
      </c>
      <c r="B14066">
        <v>26400</v>
      </c>
      <c r="C14066">
        <v>30180</v>
      </c>
      <c r="D14066">
        <v>33960</v>
      </c>
      <c r="E14066">
        <v>37680</v>
      </c>
      <c r="F14066">
        <v>40740</v>
      </c>
      <c r="G14066">
        <v>43740</v>
      </c>
      <c r="H14066">
        <v>46740</v>
      </c>
      <c r="I14066">
        <v>49740</v>
      </c>
      <c r="J14066">
        <v>52800</v>
      </c>
      <c r="K14066" t="s">
        <v>3119</v>
      </c>
      <c r="L14066">
        <v>13</v>
      </c>
      <c r="M14066">
        <v>60</v>
      </c>
      <c r="N14066" t="s">
        <v>3305</v>
      </c>
    </row>
    <row r="14067" spans="1:14" x14ac:dyDescent="0.2">
      <c r="A14067" t="s">
        <v>19826</v>
      </c>
      <c r="B14067">
        <v>29580</v>
      </c>
      <c r="C14067">
        <v>33780</v>
      </c>
      <c r="D14067">
        <v>37980</v>
      </c>
      <c r="E14067">
        <v>42180</v>
      </c>
      <c r="F14067">
        <v>45600</v>
      </c>
      <c r="G14067">
        <v>48960</v>
      </c>
      <c r="H14067">
        <v>52320</v>
      </c>
      <c r="I14067">
        <v>55680</v>
      </c>
      <c r="J14067">
        <v>59100</v>
      </c>
      <c r="K14067" t="s">
        <v>3119</v>
      </c>
      <c r="L14067">
        <v>15</v>
      </c>
      <c r="M14067">
        <v>60</v>
      </c>
      <c r="N14067" t="s">
        <v>3311</v>
      </c>
    </row>
    <row r="14068" spans="1:14" x14ac:dyDescent="0.2">
      <c r="A14068" t="s">
        <v>19827</v>
      </c>
      <c r="B14068">
        <v>30540</v>
      </c>
      <c r="C14068">
        <v>34920</v>
      </c>
      <c r="D14068">
        <v>39300</v>
      </c>
      <c r="E14068">
        <v>43620</v>
      </c>
      <c r="F14068">
        <v>47160</v>
      </c>
      <c r="G14068">
        <v>50640</v>
      </c>
      <c r="H14068">
        <v>54120</v>
      </c>
      <c r="I14068">
        <v>57600</v>
      </c>
      <c r="J14068">
        <v>61080</v>
      </c>
      <c r="K14068" t="s">
        <v>3119</v>
      </c>
      <c r="L14068">
        <v>17</v>
      </c>
      <c r="M14068">
        <v>60</v>
      </c>
      <c r="N14068" t="s">
        <v>2228</v>
      </c>
    </row>
    <row r="14069" spans="1:14" x14ac:dyDescent="0.2">
      <c r="A14069" t="s">
        <v>19828</v>
      </c>
      <c r="B14069">
        <v>26400</v>
      </c>
      <c r="C14069">
        <v>30180</v>
      </c>
      <c r="D14069">
        <v>33960</v>
      </c>
      <c r="E14069">
        <v>37680</v>
      </c>
      <c r="F14069">
        <v>40740</v>
      </c>
      <c r="G14069">
        <v>43740</v>
      </c>
      <c r="H14069">
        <v>46740</v>
      </c>
      <c r="I14069">
        <v>49740</v>
      </c>
      <c r="J14069">
        <v>52800</v>
      </c>
      <c r="K14069" t="s">
        <v>3119</v>
      </c>
      <c r="L14069">
        <v>19</v>
      </c>
      <c r="M14069">
        <v>60</v>
      </c>
      <c r="N14069" t="s">
        <v>3326</v>
      </c>
    </row>
    <row r="14070" spans="1:14" x14ac:dyDescent="0.2">
      <c r="A14070" t="s">
        <v>19829</v>
      </c>
      <c r="B14070">
        <v>27720</v>
      </c>
      <c r="C14070">
        <v>31680</v>
      </c>
      <c r="D14070">
        <v>35640</v>
      </c>
      <c r="E14070">
        <v>39600</v>
      </c>
      <c r="F14070">
        <v>42780</v>
      </c>
      <c r="G14070">
        <v>45960</v>
      </c>
      <c r="H14070">
        <v>49140</v>
      </c>
      <c r="I14070">
        <v>52320</v>
      </c>
      <c r="J14070">
        <v>55440</v>
      </c>
      <c r="K14070" t="s">
        <v>3119</v>
      </c>
      <c r="L14070">
        <v>21</v>
      </c>
      <c r="M14070">
        <v>60</v>
      </c>
      <c r="N14070" t="s">
        <v>2969</v>
      </c>
    </row>
    <row r="14071" spans="1:14" x14ac:dyDescent="0.2">
      <c r="A14071" t="s">
        <v>19830</v>
      </c>
      <c r="B14071">
        <v>28140</v>
      </c>
      <c r="C14071">
        <v>32160</v>
      </c>
      <c r="D14071">
        <v>36180</v>
      </c>
      <c r="E14071">
        <v>40140</v>
      </c>
      <c r="F14071">
        <v>43380</v>
      </c>
      <c r="G14071">
        <v>46620</v>
      </c>
      <c r="H14071">
        <v>49800</v>
      </c>
      <c r="I14071">
        <v>53040</v>
      </c>
      <c r="J14071">
        <v>56220</v>
      </c>
      <c r="K14071" t="s">
        <v>3119</v>
      </c>
      <c r="L14071">
        <v>23</v>
      </c>
      <c r="M14071">
        <v>60</v>
      </c>
      <c r="N14071" t="s">
        <v>3386</v>
      </c>
    </row>
    <row r="14072" spans="1:14" x14ac:dyDescent="0.2">
      <c r="A14072" t="s">
        <v>19831</v>
      </c>
      <c r="B14072">
        <v>26400</v>
      </c>
      <c r="C14072">
        <v>30180</v>
      </c>
      <c r="D14072">
        <v>33960</v>
      </c>
      <c r="E14072">
        <v>37680</v>
      </c>
      <c r="F14072">
        <v>40740</v>
      </c>
      <c r="G14072">
        <v>43740</v>
      </c>
      <c r="H14072">
        <v>46740</v>
      </c>
      <c r="I14072">
        <v>49740</v>
      </c>
      <c r="J14072">
        <v>52800</v>
      </c>
      <c r="K14072" t="s">
        <v>3119</v>
      </c>
      <c r="L14072">
        <v>25</v>
      </c>
      <c r="M14072">
        <v>60</v>
      </c>
      <c r="N14072" t="s">
        <v>2229</v>
      </c>
    </row>
    <row r="14073" spans="1:14" x14ac:dyDescent="0.2">
      <c r="A14073" t="s">
        <v>19832</v>
      </c>
      <c r="B14073">
        <v>40500</v>
      </c>
      <c r="C14073">
        <v>46260</v>
      </c>
      <c r="D14073">
        <v>52020</v>
      </c>
      <c r="E14073">
        <v>57780</v>
      </c>
      <c r="F14073">
        <v>62460</v>
      </c>
      <c r="G14073">
        <v>67080</v>
      </c>
      <c r="H14073">
        <v>71700</v>
      </c>
      <c r="I14073">
        <v>76320</v>
      </c>
      <c r="J14073">
        <v>80940</v>
      </c>
      <c r="K14073" t="s">
        <v>3119</v>
      </c>
      <c r="L14073">
        <v>27</v>
      </c>
      <c r="M14073">
        <v>60</v>
      </c>
      <c r="N14073" t="s">
        <v>2349</v>
      </c>
    </row>
    <row r="14074" spans="1:14" x14ac:dyDescent="0.2">
      <c r="A14074" t="s">
        <v>19833</v>
      </c>
      <c r="B14074">
        <v>32940</v>
      </c>
      <c r="C14074">
        <v>37680</v>
      </c>
      <c r="D14074">
        <v>42360</v>
      </c>
      <c r="E14074">
        <v>47040</v>
      </c>
      <c r="F14074">
        <v>50820</v>
      </c>
      <c r="G14074">
        <v>54600</v>
      </c>
      <c r="H14074">
        <v>58380</v>
      </c>
      <c r="I14074">
        <v>62100</v>
      </c>
      <c r="J14074">
        <v>65880</v>
      </c>
      <c r="K14074" t="s">
        <v>3119</v>
      </c>
      <c r="L14074">
        <v>29</v>
      </c>
      <c r="M14074">
        <v>60</v>
      </c>
      <c r="N14074" t="s">
        <v>2977</v>
      </c>
    </row>
    <row r="14075" spans="1:14" x14ac:dyDescent="0.2">
      <c r="A14075" t="s">
        <v>19834</v>
      </c>
      <c r="B14075">
        <v>26580</v>
      </c>
      <c r="C14075">
        <v>30360</v>
      </c>
      <c r="D14075">
        <v>34140</v>
      </c>
      <c r="E14075">
        <v>37920</v>
      </c>
      <c r="F14075">
        <v>40980</v>
      </c>
      <c r="G14075">
        <v>44040</v>
      </c>
      <c r="H14075">
        <v>47040</v>
      </c>
      <c r="I14075">
        <v>50100</v>
      </c>
      <c r="J14075">
        <v>53100</v>
      </c>
      <c r="K14075" t="s">
        <v>3119</v>
      </c>
      <c r="L14075">
        <v>31</v>
      </c>
      <c r="M14075">
        <v>60</v>
      </c>
      <c r="N14075" t="s">
        <v>2230</v>
      </c>
    </row>
    <row r="14076" spans="1:14" x14ac:dyDescent="0.2">
      <c r="A14076" t="s">
        <v>19835</v>
      </c>
      <c r="B14076">
        <v>34260</v>
      </c>
      <c r="C14076">
        <v>39120</v>
      </c>
      <c r="D14076">
        <v>44040</v>
      </c>
      <c r="E14076">
        <v>48900</v>
      </c>
      <c r="F14076">
        <v>52860</v>
      </c>
      <c r="G14076">
        <v>56760</v>
      </c>
      <c r="H14076">
        <v>60660</v>
      </c>
      <c r="I14076">
        <v>64560</v>
      </c>
      <c r="J14076">
        <v>68460</v>
      </c>
      <c r="K14076" t="s">
        <v>3119</v>
      </c>
      <c r="L14076">
        <v>33</v>
      </c>
      <c r="M14076">
        <v>60</v>
      </c>
      <c r="N14076" t="s">
        <v>3009</v>
      </c>
    </row>
    <row r="14077" spans="1:14" x14ac:dyDescent="0.2">
      <c r="A14077" t="s">
        <v>19836</v>
      </c>
      <c r="B14077">
        <v>30660</v>
      </c>
      <c r="C14077">
        <v>35040</v>
      </c>
      <c r="D14077">
        <v>39420</v>
      </c>
      <c r="E14077">
        <v>43800</v>
      </c>
      <c r="F14077">
        <v>47340</v>
      </c>
      <c r="G14077">
        <v>50820</v>
      </c>
      <c r="H14077">
        <v>54360</v>
      </c>
      <c r="I14077">
        <v>57840</v>
      </c>
      <c r="J14077">
        <v>61320</v>
      </c>
      <c r="K14077" t="s">
        <v>3119</v>
      </c>
      <c r="L14077">
        <v>35</v>
      </c>
      <c r="M14077">
        <v>60</v>
      </c>
      <c r="N14077" t="s">
        <v>3333</v>
      </c>
    </row>
    <row r="14078" spans="1:14" x14ac:dyDescent="0.2">
      <c r="A14078" t="s">
        <v>19837</v>
      </c>
      <c r="B14078">
        <v>48420</v>
      </c>
      <c r="C14078">
        <v>55320</v>
      </c>
      <c r="D14078">
        <v>62220</v>
      </c>
      <c r="E14078">
        <v>69120</v>
      </c>
      <c r="F14078">
        <v>74700</v>
      </c>
      <c r="G14078">
        <v>80220</v>
      </c>
      <c r="H14078">
        <v>85740</v>
      </c>
      <c r="I14078">
        <v>91260</v>
      </c>
      <c r="J14078">
        <v>96780</v>
      </c>
      <c r="K14078" t="s">
        <v>3119</v>
      </c>
      <c r="L14078">
        <v>37</v>
      </c>
      <c r="M14078">
        <v>60</v>
      </c>
      <c r="N14078" t="s">
        <v>3334</v>
      </c>
    </row>
    <row r="14079" spans="1:14" x14ac:dyDescent="0.2">
      <c r="A14079" t="s">
        <v>19838</v>
      </c>
      <c r="B14079">
        <v>29580</v>
      </c>
      <c r="C14079">
        <v>33780</v>
      </c>
      <c r="D14079">
        <v>37980</v>
      </c>
      <c r="E14079">
        <v>42180</v>
      </c>
      <c r="F14079">
        <v>45600</v>
      </c>
      <c r="G14079">
        <v>48960</v>
      </c>
      <c r="H14079">
        <v>52320</v>
      </c>
      <c r="I14079">
        <v>55680</v>
      </c>
      <c r="J14079">
        <v>59100</v>
      </c>
      <c r="K14079" t="s">
        <v>3119</v>
      </c>
      <c r="L14079">
        <v>39</v>
      </c>
      <c r="M14079">
        <v>60</v>
      </c>
      <c r="N14079" t="s">
        <v>2231</v>
      </c>
    </row>
    <row r="14080" spans="1:14" x14ac:dyDescent="0.2">
      <c r="A14080" t="s">
        <v>19839</v>
      </c>
      <c r="B14080">
        <v>26400</v>
      </c>
      <c r="C14080">
        <v>30180</v>
      </c>
      <c r="D14080">
        <v>33960</v>
      </c>
      <c r="E14080">
        <v>37680</v>
      </c>
      <c r="F14080">
        <v>40740</v>
      </c>
      <c r="G14080">
        <v>43740</v>
      </c>
      <c r="H14080">
        <v>46740</v>
      </c>
      <c r="I14080">
        <v>49740</v>
      </c>
      <c r="J14080">
        <v>52800</v>
      </c>
      <c r="K14080" t="s">
        <v>3119</v>
      </c>
      <c r="L14080">
        <v>41</v>
      </c>
      <c r="M14080">
        <v>60</v>
      </c>
      <c r="N14080" t="s">
        <v>2222</v>
      </c>
    </row>
    <row r="14081" spans="1:14" x14ac:dyDescent="0.2">
      <c r="A14081" t="s">
        <v>19840</v>
      </c>
      <c r="B14081">
        <v>26400</v>
      </c>
      <c r="C14081">
        <v>30180</v>
      </c>
      <c r="D14081">
        <v>33960</v>
      </c>
      <c r="E14081">
        <v>37680</v>
      </c>
      <c r="F14081">
        <v>40740</v>
      </c>
      <c r="G14081">
        <v>43740</v>
      </c>
      <c r="H14081">
        <v>46740</v>
      </c>
      <c r="I14081">
        <v>49740</v>
      </c>
      <c r="J14081">
        <v>52800</v>
      </c>
      <c r="K14081" t="s">
        <v>3119</v>
      </c>
      <c r="L14081">
        <v>43</v>
      </c>
      <c r="M14081">
        <v>60</v>
      </c>
      <c r="N14081" t="s">
        <v>3394</v>
      </c>
    </row>
    <row r="14082" spans="1:14" x14ac:dyDescent="0.2">
      <c r="A14082" t="s">
        <v>19841</v>
      </c>
      <c r="B14082">
        <v>26400</v>
      </c>
      <c r="C14082">
        <v>30180</v>
      </c>
      <c r="D14082">
        <v>33960</v>
      </c>
      <c r="E14082">
        <v>37680</v>
      </c>
      <c r="F14082">
        <v>40740</v>
      </c>
      <c r="G14082">
        <v>43740</v>
      </c>
      <c r="H14082">
        <v>46740</v>
      </c>
      <c r="I14082">
        <v>49740</v>
      </c>
      <c r="J14082">
        <v>52800</v>
      </c>
      <c r="K14082" t="s">
        <v>3119</v>
      </c>
      <c r="L14082">
        <v>45</v>
      </c>
      <c r="M14082">
        <v>60</v>
      </c>
      <c r="N14082" t="s">
        <v>3396</v>
      </c>
    </row>
    <row r="14083" spans="1:14" x14ac:dyDescent="0.2">
      <c r="A14083" t="s">
        <v>19842</v>
      </c>
      <c r="B14083">
        <v>26400</v>
      </c>
      <c r="C14083">
        <v>30180</v>
      </c>
      <c r="D14083">
        <v>33960</v>
      </c>
      <c r="E14083">
        <v>37680</v>
      </c>
      <c r="F14083">
        <v>40740</v>
      </c>
      <c r="G14083">
        <v>43740</v>
      </c>
      <c r="H14083">
        <v>46740</v>
      </c>
      <c r="I14083">
        <v>49740</v>
      </c>
      <c r="J14083">
        <v>52800</v>
      </c>
      <c r="K14083" t="s">
        <v>3119</v>
      </c>
      <c r="L14083">
        <v>47</v>
      </c>
      <c r="M14083">
        <v>60</v>
      </c>
      <c r="N14083" t="s">
        <v>2409</v>
      </c>
    </row>
    <row r="14084" spans="1:14" x14ac:dyDescent="0.2">
      <c r="A14084" t="s">
        <v>19843</v>
      </c>
      <c r="B14084">
        <v>31200</v>
      </c>
      <c r="C14084">
        <v>35640</v>
      </c>
      <c r="D14084">
        <v>40080</v>
      </c>
      <c r="E14084">
        <v>44520</v>
      </c>
      <c r="F14084">
        <v>48120</v>
      </c>
      <c r="G14084">
        <v>51660</v>
      </c>
      <c r="H14084">
        <v>55260</v>
      </c>
      <c r="I14084">
        <v>58800</v>
      </c>
      <c r="J14084">
        <v>62340</v>
      </c>
      <c r="K14084" t="s">
        <v>3119</v>
      </c>
      <c r="L14084">
        <v>49</v>
      </c>
      <c r="M14084">
        <v>60</v>
      </c>
      <c r="N14084" t="s">
        <v>3344</v>
      </c>
    </row>
    <row r="14085" spans="1:14" x14ac:dyDescent="0.2">
      <c r="A14085" t="s">
        <v>19844</v>
      </c>
      <c r="B14085">
        <v>32580</v>
      </c>
      <c r="C14085">
        <v>37200</v>
      </c>
      <c r="D14085">
        <v>41880</v>
      </c>
      <c r="E14085">
        <v>46500</v>
      </c>
      <c r="F14085">
        <v>50220</v>
      </c>
      <c r="G14085">
        <v>53940</v>
      </c>
      <c r="H14085">
        <v>57660</v>
      </c>
      <c r="I14085">
        <v>61380</v>
      </c>
      <c r="J14085">
        <v>65100</v>
      </c>
      <c r="K14085" t="s">
        <v>3119</v>
      </c>
      <c r="L14085">
        <v>51</v>
      </c>
      <c r="M14085">
        <v>60</v>
      </c>
      <c r="N14085" t="s">
        <v>3345</v>
      </c>
    </row>
    <row r="14086" spans="1:14" x14ac:dyDescent="0.2">
      <c r="A14086" t="s">
        <v>19845</v>
      </c>
      <c r="B14086">
        <v>27360</v>
      </c>
      <c r="C14086">
        <v>31260</v>
      </c>
      <c r="D14086">
        <v>35160</v>
      </c>
      <c r="E14086">
        <v>39060</v>
      </c>
      <c r="F14086">
        <v>42240</v>
      </c>
      <c r="G14086">
        <v>45360</v>
      </c>
      <c r="H14086">
        <v>48480</v>
      </c>
      <c r="I14086">
        <v>51600</v>
      </c>
      <c r="J14086">
        <v>54720</v>
      </c>
      <c r="K14086" t="s">
        <v>3119</v>
      </c>
      <c r="L14086">
        <v>53</v>
      </c>
      <c r="M14086">
        <v>60</v>
      </c>
      <c r="N14086" t="s">
        <v>4122</v>
      </c>
    </row>
    <row r="14087" spans="1:14" x14ac:dyDescent="0.2">
      <c r="A14087" t="s">
        <v>19846</v>
      </c>
      <c r="B14087">
        <v>26400</v>
      </c>
      <c r="C14087">
        <v>30180</v>
      </c>
      <c r="D14087">
        <v>33960</v>
      </c>
      <c r="E14087">
        <v>37680</v>
      </c>
      <c r="F14087">
        <v>40740</v>
      </c>
      <c r="G14087">
        <v>43740</v>
      </c>
      <c r="H14087">
        <v>46740</v>
      </c>
      <c r="I14087">
        <v>49740</v>
      </c>
      <c r="J14087">
        <v>52800</v>
      </c>
      <c r="K14087" t="s">
        <v>3119</v>
      </c>
      <c r="L14087">
        <v>55</v>
      </c>
      <c r="M14087">
        <v>60</v>
      </c>
      <c r="N14087" t="s">
        <v>4125</v>
      </c>
    </row>
    <row r="14088" spans="1:14" x14ac:dyDescent="0.2">
      <c r="A14088" t="s">
        <v>19847</v>
      </c>
      <c r="B14088">
        <v>35820</v>
      </c>
      <c r="C14088">
        <v>40920</v>
      </c>
      <c r="D14088">
        <v>46020</v>
      </c>
      <c r="E14088">
        <v>51120</v>
      </c>
      <c r="F14088">
        <v>55260</v>
      </c>
      <c r="G14088">
        <v>59340</v>
      </c>
      <c r="H14088">
        <v>63420</v>
      </c>
      <c r="I14088">
        <v>67500</v>
      </c>
      <c r="J14088">
        <v>71580</v>
      </c>
      <c r="K14088" t="s">
        <v>3119</v>
      </c>
      <c r="L14088">
        <v>57</v>
      </c>
      <c r="M14088">
        <v>60</v>
      </c>
      <c r="N14088" t="s">
        <v>2737</v>
      </c>
    </row>
    <row r="14089" spans="1:14" x14ac:dyDescent="0.2">
      <c r="A14089" t="s">
        <v>19848</v>
      </c>
      <c r="B14089">
        <v>26400</v>
      </c>
      <c r="C14089">
        <v>30180</v>
      </c>
      <c r="D14089">
        <v>33960</v>
      </c>
      <c r="E14089">
        <v>37680</v>
      </c>
      <c r="F14089">
        <v>40740</v>
      </c>
      <c r="G14089">
        <v>43740</v>
      </c>
      <c r="H14089">
        <v>46740</v>
      </c>
      <c r="I14089">
        <v>49740</v>
      </c>
      <c r="J14089">
        <v>52800</v>
      </c>
      <c r="K14089" t="s">
        <v>3119</v>
      </c>
      <c r="L14089">
        <v>59</v>
      </c>
      <c r="M14089">
        <v>60</v>
      </c>
      <c r="N14089" t="s">
        <v>1928</v>
      </c>
    </row>
    <row r="14090" spans="1:14" x14ac:dyDescent="0.2">
      <c r="A14090" t="s">
        <v>19849</v>
      </c>
      <c r="B14090">
        <v>37920</v>
      </c>
      <c r="C14090">
        <v>43320</v>
      </c>
      <c r="D14090">
        <v>48720</v>
      </c>
      <c r="E14090">
        <v>54120</v>
      </c>
      <c r="F14090">
        <v>58500</v>
      </c>
      <c r="G14090">
        <v>62820</v>
      </c>
      <c r="H14090">
        <v>67140</v>
      </c>
      <c r="I14090">
        <v>71460</v>
      </c>
      <c r="J14090">
        <v>75780</v>
      </c>
      <c r="K14090" t="s">
        <v>3119</v>
      </c>
      <c r="L14090">
        <v>61</v>
      </c>
      <c r="M14090">
        <v>60</v>
      </c>
      <c r="N14090" t="s">
        <v>1929</v>
      </c>
    </row>
    <row r="14091" spans="1:14" x14ac:dyDescent="0.2">
      <c r="A14091" t="s">
        <v>19850</v>
      </c>
      <c r="B14091">
        <v>26400</v>
      </c>
      <c r="C14091">
        <v>30180</v>
      </c>
      <c r="D14091">
        <v>33960</v>
      </c>
      <c r="E14091">
        <v>37680</v>
      </c>
      <c r="F14091">
        <v>40740</v>
      </c>
      <c r="G14091">
        <v>43740</v>
      </c>
      <c r="H14091">
        <v>46740</v>
      </c>
      <c r="I14091">
        <v>49740</v>
      </c>
      <c r="J14091">
        <v>52800</v>
      </c>
      <c r="K14091" t="s">
        <v>3119</v>
      </c>
      <c r="L14091">
        <v>63</v>
      </c>
      <c r="M14091">
        <v>60</v>
      </c>
      <c r="N14091" t="s">
        <v>3347</v>
      </c>
    </row>
    <row r="14092" spans="1:14" x14ac:dyDescent="0.2">
      <c r="A14092" t="s">
        <v>19851</v>
      </c>
      <c r="B14092">
        <v>31260</v>
      </c>
      <c r="C14092">
        <v>35760</v>
      </c>
      <c r="D14092">
        <v>40200</v>
      </c>
      <c r="E14092">
        <v>44640</v>
      </c>
      <c r="F14092">
        <v>48240</v>
      </c>
      <c r="G14092">
        <v>51840</v>
      </c>
      <c r="H14092">
        <v>55380</v>
      </c>
      <c r="I14092">
        <v>58980</v>
      </c>
      <c r="J14092">
        <v>62520</v>
      </c>
      <c r="K14092" t="s">
        <v>3119</v>
      </c>
      <c r="L14092">
        <v>65</v>
      </c>
      <c r="M14092">
        <v>60</v>
      </c>
      <c r="N14092" t="s">
        <v>3349</v>
      </c>
    </row>
    <row r="14093" spans="1:14" x14ac:dyDescent="0.2">
      <c r="A14093" t="s">
        <v>19852</v>
      </c>
      <c r="B14093">
        <v>26400</v>
      </c>
      <c r="C14093">
        <v>30180</v>
      </c>
      <c r="D14093">
        <v>33960</v>
      </c>
      <c r="E14093">
        <v>37680</v>
      </c>
      <c r="F14093">
        <v>40740</v>
      </c>
      <c r="G14093">
        <v>43740</v>
      </c>
      <c r="H14093">
        <v>46740</v>
      </c>
      <c r="I14093">
        <v>49740</v>
      </c>
      <c r="J14093">
        <v>52800</v>
      </c>
      <c r="K14093" t="s">
        <v>3119</v>
      </c>
      <c r="L14093">
        <v>67</v>
      </c>
      <c r="M14093">
        <v>60</v>
      </c>
      <c r="N14093" t="s">
        <v>2269</v>
      </c>
    </row>
    <row r="14094" spans="1:14" x14ac:dyDescent="0.2">
      <c r="A14094" t="s">
        <v>19853</v>
      </c>
      <c r="B14094">
        <v>32580</v>
      </c>
      <c r="C14094">
        <v>37200</v>
      </c>
      <c r="D14094">
        <v>41880</v>
      </c>
      <c r="E14094">
        <v>46500</v>
      </c>
      <c r="F14094">
        <v>50220</v>
      </c>
      <c r="G14094">
        <v>53940</v>
      </c>
      <c r="H14094">
        <v>57660</v>
      </c>
      <c r="I14094">
        <v>61380</v>
      </c>
      <c r="J14094">
        <v>65100</v>
      </c>
      <c r="K14094" t="s">
        <v>3119</v>
      </c>
      <c r="L14094">
        <v>69</v>
      </c>
      <c r="M14094">
        <v>60</v>
      </c>
      <c r="N14094" t="s">
        <v>4160</v>
      </c>
    </row>
    <row r="14095" spans="1:14" x14ac:dyDescent="0.2">
      <c r="A14095" t="s">
        <v>19854</v>
      </c>
      <c r="B14095">
        <v>26400</v>
      </c>
      <c r="C14095">
        <v>30180</v>
      </c>
      <c r="D14095">
        <v>33960</v>
      </c>
      <c r="E14095">
        <v>37680</v>
      </c>
      <c r="F14095">
        <v>40740</v>
      </c>
      <c r="G14095">
        <v>43740</v>
      </c>
      <c r="H14095">
        <v>46740</v>
      </c>
      <c r="I14095">
        <v>49740</v>
      </c>
      <c r="J14095">
        <v>52800</v>
      </c>
      <c r="K14095" t="s">
        <v>3119</v>
      </c>
      <c r="L14095">
        <v>71</v>
      </c>
      <c r="M14095">
        <v>60</v>
      </c>
      <c r="N14095" t="s">
        <v>2272</v>
      </c>
    </row>
    <row r="14096" spans="1:14" x14ac:dyDescent="0.2">
      <c r="A14096" t="s">
        <v>19855</v>
      </c>
      <c r="B14096">
        <v>31080</v>
      </c>
      <c r="C14096">
        <v>35520</v>
      </c>
      <c r="D14096">
        <v>39960</v>
      </c>
      <c r="E14096">
        <v>44400</v>
      </c>
      <c r="F14096">
        <v>48000</v>
      </c>
      <c r="G14096">
        <v>51540</v>
      </c>
      <c r="H14096">
        <v>55080</v>
      </c>
      <c r="I14096">
        <v>58620</v>
      </c>
      <c r="J14096">
        <v>62160</v>
      </c>
      <c r="K14096" t="s">
        <v>3119</v>
      </c>
      <c r="L14096">
        <v>73</v>
      </c>
      <c r="M14096">
        <v>60</v>
      </c>
      <c r="N14096" t="s">
        <v>2234</v>
      </c>
    </row>
    <row r="14097" spans="1:14" x14ac:dyDescent="0.2">
      <c r="A14097" t="s">
        <v>19856</v>
      </c>
      <c r="B14097">
        <v>27000</v>
      </c>
      <c r="C14097">
        <v>30840</v>
      </c>
      <c r="D14097">
        <v>34680</v>
      </c>
      <c r="E14097">
        <v>38520</v>
      </c>
      <c r="F14097">
        <v>41640</v>
      </c>
      <c r="G14097">
        <v>44700</v>
      </c>
      <c r="H14097">
        <v>47820</v>
      </c>
      <c r="I14097">
        <v>50880</v>
      </c>
      <c r="J14097">
        <v>53940</v>
      </c>
      <c r="K14097" t="s">
        <v>3119</v>
      </c>
      <c r="L14097">
        <v>75</v>
      </c>
      <c r="M14097">
        <v>60</v>
      </c>
      <c r="N14097" t="s">
        <v>3026</v>
      </c>
    </row>
    <row r="14098" spans="1:14" x14ac:dyDescent="0.2">
      <c r="A14098" t="s">
        <v>19857</v>
      </c>
      <c r="B14098">
        <v>37920</v>
      </c>
      <c r="C14098">
        <v>43320</v>
      </c>
      <c r="D14098">
        <v>48720</v>
      </c>
      <c r="E14098">
        <v>54120</v>
      </c>
      <c r="F14098">
        <v>58500</v>
      </c>
      <c r="G14098">
        <v>62820</v>
      </c>
      <c r="H14098">
        <v>67140</v>
      </c>
      <c r="I14098">
        <v>71460</v>
      </c>
      <c r="J14098">
        <v>75780</v>
      </c>
      <c r="K14098" t="s">
        <v>3119</v>
      </c>
      <c r="L14098">
        <v>77</v>
      </c>
      <c r="M14098">
        <v>60</v>
      </c>
      <c r="N14098" t="s">
        <v>2235</v>
      </c>
    </row>
    <row r="14099" spans="1:14" x14ac:dyDescent="0.2">
      <c r="A14099" t="s">
        <v>19858</v>
      </c>
      <c r="B14099">
        <v>36540</v>
      </c>
      <c r="C14099">
        <v>41760</v>
      </c>
      <c r="D14099">
        <v>46980</v>
      </c>
      <c r="E14099">
        <v>52140</v>
      </c>
      <c r="F14099">
        <v>56340</v>
      </c>
      <c r="G14099">
        <v>60540</v>
      </c>
      <c r="H14099">
        <v>64680</v>
      </c>
      <c r="I14099">
        <v>68880</v>
      </c>
      <c r="J14099">
        <v>73020</v>
      </c>
      <c r="K14099" t="s">
        <v>3119</v>
      </c>
      <c r="L14099">
        <v>79</v>
      </c>
      <c r="M14099">
        <v>60</v>
      </c>
      <c r="N14099" t="s">
        <v>2916</v>
      </c>
    </row>
    <row r="14100" spans="1:14" x14ac:dyDescent="0.2">
      <c r="A14100" t="s">
        <v>19859</v>
      </c>
      <c r="B14100">
        <v>28020</v>
      </c>
      <c r="C14100">
        <v>31980</v>
      </c>
      <c r="D14100">
        <v>36000</v>
      </c>
      <c r="E14100">
        <v>39960</v>
      </c>
      <c r="F14100">
        <v>43200</v>
      </c>
      <c r="G14100">
        <v>46380</v>
      </c>
      <c r="H14100">
        <v>49560</v>
      </c>
      <c r="I14100">
        <v>52800</v>
      </c>
      <c r="J14100">
        <v>55980</v>
      </c>
      <c r="K14100" t="s">
        <v>3119</v>
      </c>
      <c r="L14100">
        <v>81</v>
      </c>
      <c r="M14100">
        <v>60</v>
      </c>
      <c r="N14100" t="s">
        <v>2236</v>
      </c>
    </row>
    <row r="14101" spans="1:14" x14ac:dyDescent="0.2">
      <c r="A14101" t="s">
        <v>19860</v>
      </c>
      <c r="B14101">
        <v>28020</v>
      </c>
      <c r="C14101">
        <v>31980</v>
      </c>
      <c r="D14101">
        <v>36000</v>
      </c>
      <c r="E14101">
        <v>39960</v>
      </c>
      <c r="F14101">
        <v>43200</v>
      </c>
      <c r="G14101">
        <v>46380</v>
      </c>
      <c r="H14101">
        <v>49560</v>
      </c>
      <c r="I14101">
        <v>52800</v>
      </c>
      <c r="J14101">
        <v>55980</v>
      </c>
      <c r="K14101" t="s">
        <v>3119</v>
      </c>
      <c r="L14101">
        <v>83</v>
      </c>
      <c r="M14101">
        <v>60</v>
      </c>
      <c r="N14101" t="s">
        <v>3353</v>
      </c>
    </row>
    <row r="14102" spans="1:14" x14ac:dyDescent="0.2">
      <c r="A14102" t="s">
        <v>19861</v>
      </c>
      <c r="B14102">
        <v>26400</v>
      </c>
      <c r="C14102">
        <v>30180</v>
      </c>
      <c r="D14102">
        <v>33960</v>
      </c>
      <c r="E14102">
        <v>37680</v>
      </c>
      <c r="F14102">
        <v>40740</v>
      </c>
      <c r="G14102">
        <v>43740</v>
      </c>
      <c r="H14102">
        <v>46740</v>
      </c>
      <c r="I14102">
        <v>49740</v>
      </c>
      <c r="J14102">
        <v>52800</v>
      </c>
      <c r="K14102" t="s">
        <v>3119</v>
      </c>
      <c r="L14102">
        <v>85</v>
      </c>
      <c r="M14102">
        <v>60</v>
      </c>
      <c r="N14102" t="s">
        <v>2237</v>
      </c>
    </row>
    <row r="14103" spans="1:14" x14ac:dyDescent="0.2">
      <c r="A14103" t="s">
        <v>19862</v>
      </c>
      <c r="B14103">
        <v>26400</v>
      </c>
      <c r="C14103">
        <v>30180</v>
      </c>
      <c r="D14103">
        <v>33960</v>
      </c>
      <c r="E14103">
        <v>37680</v>
      </c>
      <c r="F14103">
        <v>40740</v>
      </c>
      <c r="G14103">
        <v>43740</v>
      </c>
      <c r="H14103">
        <v>46740</v>
      </c>
      <c r="I14103">
        <v>49740</v>
      </c>
      <c r="J14103">
        <v>52800</v>
      </c>
      <c r="K14103" t="s">
        <v>3119</v>
      </c>
      <c r="L14103">
        <v>87</v>
      </c>
      <c r="M14103">
        <v>60</v>
      </c>
      <c r="N14103" t="s">
        <v>3163</v>
      </c>
    </row>
    <row r="14104" spans="1:14" x14ac:dyDescent="0.2">
      <c r="A14104" t="s">
        <v>19863</v>
      </c>
      <c r="B14104">
        <v>26400</v>
      </c>
      <c r="C14104">
        <v>30180</v>
      </c>
      <c r="D14104">
        <v>33960</v>
      </c>
      <c r="E14104">
        <v>37680</v>
      </c>
      <c r="F14104">
        <v>40740</v>
      </c>
      <c r="G14104">
        <v>43740</v>
      </c>
      <c r="H14104">
        <v>46740</v>
      </c>
      <c r="I14104">
        <v>49740</v>
      </c>
      <c r="J14104">
        <v>52800</v>
      </c>
      <c r="K14104" t="s">
        <v>3119</v>
      </c>
      <c r="L14104">
        <v>89</v>
      </c>
      <c r="M14104">
        <v>60</v>
      </c>
      <c r="N14104" t="s">
        <v>2238</v>
      </c>
    </row>
    <row r="14105" spans="1:14" x14ac:dyDescent="0.2">
      <c r="A14105" t="s">
        <v>19864</v>
      </c>
      <c r="B14105">
        <v>30540</v>
      </c>
      <c r="C14105">
        <v>34860</v>
      </c>
      <c r="D14105">
        <v>39240</v>
      </c>
      <c r="E14105">
        <v>43560</v>
      </c>
      <c r="F14105">
        <v>47100</v>
      </c>
      <c r="G14105">
        <v>50580</v>
      </c>
      <c r="H14105">
        <v>54060</v>
      </c>
      <c r="I14105">
        <v>57540</v>
      </c>
      <c r="J14105">
        <v>61020</v>
      </c>
      <c r="K14105" t="s">
        <v>3119</v>
      </c>
      <c r="L14105">
        <v>91</v>
      </c>
      <c r="M14105">
        <v>60</v>
      </c>
      <c r="N14105" t="s">
        <v>2923</v>
      </c>
    </row>
    <row r="14106" spans="1:14" x14ac:dyDescent="0.2">
      <c r="A14106" t="s">
        <v>19865</v>
      </c>
      <c r="B14106">
        <v>28560</v>
      </c>
      <c r="C14106">
        <v>32640</v>
      </c>
      <c r="D14106">
        <v>36720</v>
      </c>
      <c r="E14106">
        <v>40800</v>
      </c>
      <c r="F14106">
        <v>44100</v>
      </c>
      <c r="G14106">
        <v>47340</v>
      </c>
      <c r="H14106">
        <v>50640</v>
      </c>
      <c r="I14106">
        <v>53880</v>
      </c>
      <c r="J14106">
        <v>57120</v>
      </c>
      <c r="K14106" t="s">
        <v>3119</v>
      </c>
      <c r="L14106">
        <v>93</v>
      </c>
      <c r="M14106">
        <v>60</v>
      </c>
      <c r="N14106" t="s">
        <v>2239</v>
      </c>
    </row>
    <row r="14107" spans="1:14" x14ac:dyDescent="0.2">
      <c r="A14107" t="s">
        <v>19866</v>
      </c>
      <c r="B14107">
        <v>28200</v>
      </c>
      <c r="C14107">
        <v>32220</v>
      </c>
      <c r="D14107">
        <v>36240</v>
      </c>
      <c r="E14107">
        <v>40260</v>
      </c>
      <c r="F14107">
        <v>43500</v>
      </c>
      <c r="G14107">
        <v>46740</v>
      </c>
      <c r="H14107">
        <v>49980</v>
      </c>
      <c r="I14107">
        <v>53160</v>
      </c>
      <c r="J14107">
        <v>56400</v>
      </c>
      <c r="K14107" t="s">
        <v>3119</v>
      </c>
      <c r="L14107">
        <v>95</v>
      </c>
      <c r="M14107">
        <v>60</v>
      </c>
      <c r="N14107" t="s">
        <v>2860</v>
      </c>
    </row>
    <row r="14108" spans="1:14" x14ac:dyDescent="0.2">
      <c r="A14108" t="s">
        <v>19867</v>
      </c>
      <c r="B14108">
        <v>27300</v>
      </c>
      <c r="C14108">
        <v>31200</v>
      </c>
      <c r="D14108">
        <v>35100</v>
      </c>
      <c r="E14108">
        <v>39000</v>
      </c>
      <c r="F14108">
        <v>42120</v>
      </c>
      <c r="G14108">
        <v>45240</v>
      </c>
      <c r="H14108">
        <v>48360</v>
      </c>
      <c r="I14108">
        <v>51480</v>
      </c>
      <c r="J14108">
        <v>54600</v>
      </c>
      <c r="K14108" t="s">
        <v>3119</v>
      </c>
      <c r="L14108">
        <v>97</v>
      </c>
      <c r="M14108">
        <v>60</v>
      </c>
      <c r="N14108" t="s">
        <v>2861</v>
      </c>
    </row>
    <row r="14109" spans="1:14" x14ac:dyDescent="0.2">
      <c r="A14109" t="s">
        <v>19868</v>
      </c>
      <c r="B14109">
        <v>29100</v>
      </c>
      <c r="C14109">
        <v>33240</v>
      </c>
      <c r="D14109">
        <v>37380</v>
      </c>
      <c r="E14109">
        <v>41520</v>
      </c>
      <c r="F14109">
        <v>44880</v>
      </c>
      <c r="G14109">
        <v>48180</v>
      </c>
      <c r="H14109">
        <v>51540</v>
      </c>
      <c r="I14109">
        <v>54840</v>
      </c>
      <c r="J14109">
        <v>58140</v>
      </c>
      <c r="K14109" t="s">
        <v>3119</v>
      </c>
      <c r="L14109">
        <v>99</v>
      </c>
      <c r="M14109">
        <v>60</v>
      </c>
      <c r="N14109" t="s">
        <v>3616</v>
      </c>
    </row>
    <row r="14110" spans="1:14" x14ac:dyDescent="0.2">
      <c r="A14110" t="s">
        <v>19869</v>
      </c>
      <c r="B14110">
        <v>26400</v>
      </c>
      <c r="C14110">
        <v>30180</v>
      </c>
      <c r="D14110">
        <v>33960</v>
      </c>
      <c r="E14110">
        <v>37680</v>
      </c>
      <c r="F14110">
        <v>40740</v>
      </c>
      <c r="G14110">
        <v>43740</v>
      </c>
      <c r="H14110">
        <v>46740</v>
      </c>
      <c r="I14110">
        <v>49740</v>
      </c>
      <c r="J14110">
        <v>52800</v>
      </c>
      <c r="K14110" t="s">
        <v>3119</v>
      </c>
      <c r="L14110">
        <v>101</v>
      </c>
      <c r="M14110">
        <v>60</v>
      </c>
      <c r="N14110" t="s">
        <v>3617</v>
      </c>
    </row>
    <row r="14111" spans="1:14" x14ac:dyDescent="0.2">
      <c r="A14111" t="s">
        <v>19870</v>
      </c>
      <c r="B14111">
        <v>26400</v>
      </c>
      <c r="C14111">
        <v>30180</v>
      </c>
      <c r="D14111">
        <v>33960</v>
      </c>
      <c r="E14111">
        <v>37680</v>
      </c>
      <c r="F14111">
        <v>40740</v>
      </c>
      <c r="G14111">
        <v>43740</v>
      </c>
      <c r="H14111">
        <v>46740</v>
      </c>
      <c r="I14111">
        <v>49740</v>
      </c>
      <c r="J14111">
        <v>52800</v>
      </c>
      <c r="K14111" t="s">
        <v>3119</v>
      </c>
      <c r="L14111">
        <v>103</v>
      </c>
      <c r="M14111">
        <v>60</v>
      </c>
      <c r="N14111" t="s">
        <v>2240</v>
      </c>
    </row>
    <row r="14112" spans="1:14" x14ac:dyDescent="0.2">
      <c r="A14112" t="s">
        <v>19871</v>
      </c>
      <c r="B14112">
        <v>30120</v>
      </c>
      <c r="C14112">
        <v>34380</v>
      </c>
      <c r="D14112">
        <v>38700</v>
      </c>
      <c r="E14112">
        <v>42960</v>
      </c>
      <c r="F14112">
        <v>46440</v>
      </c>
      <c r="G14112">
        <v>49860</v>
      </c>
      <c r="H14112">
        <v>53280</v>
      </c>
      <c r="I14112">
        <v>56760</v>
      </c>
      <c r="J14112">
        <v>60180</v>
      </c>
      <c r="K14112" t="s">
        <v>3119</v>
      </c>
      <c r="L14112">
        <v>105</v>
      </c>
      <c r="M14112">
        <v>60</v>
      </c>
      <c r="N14112" t="s">
        <v>2241</v>
      </c>
    </row>
    <row r="14113" spans="1:14" x14ac:dyDescent="0.2">
      <c r="A14113" t="s">
        <v>19872</v>
      </c>
      <c r="B14113">
        <v>30120</v>
      </c>
      <c r="C14113">
        <v>34380</v>
      </c>
      <c r="D14113">
        <v>38700</v>
      </c>
      <c r="E14113">
        <v>42960</v>
      </c>
      <c r="F14113">
        <v>46440</v>
      </c>
      <c r="G14113">
        <v>49860</v>
      </c>
      <c r="H14113">
        <v>53280</v>
      </c>
      <c r="I14113">
        <v>56760</v>
      </c>
      <c r="J14113">
        <v>60180</v>
      </c>
      <c r="K14113" t="s">
        <v>3119</v>
      </c>
      <c r="L14113">
        <v>107</v>
      </c>
      <c r="M14113">
        <v>60</v>
      </c>
      <c r="N14113" t="s">
        <v>3071</v>
      </c>
    </row>
    <row r="14114" spans="1:14" x14ac:dyDescent="0.2">
      <c r="A14114" t="s">
        <v>19873</v>
      </c>
      <c r="B14114">
        <v>26400</v>
      </c>
      <c r="C14114">
        <v>30180</v>
      </c>
      <c r="D14114">
        <v>33960</v>
      </c>
      <c r="E14114">
        <v>37680</v>
      </c>
      <c r="F14114">
        <v>40740</v>
      </c>
      <c r="G14114">
        <v>43740</v>
      </c>
      <c r="H14114">
        <v>46740</v>
      </c>
      <c r="I14114">
        <v>49740</v>
      </c>
      <c r="J14114">
        <v>52800</v>
      </c>
      <c r="K14114" t="s">
        <v>3119</v>
      </c>
      <c r="L14114">
        <v>109</v>
      </c>
      <c r="M14114">
        <v>60</v>
      </c>
      <c r="N14114" t="s">
        <v>2498</v>
      </c>
    </row>
    <row r="14115" spans="1:14" x14ac:dyDescent="0.2">
      <c r="A14115" t="s">
        <v>19874</v>
      </c>
      <c r="B14115">
        <v>35700</v>
      </c>
      <c r="C14115">
        <v>40800</v>
      </c>
      <c r="D14115">
        <v>45900</v>
      </c>
      <c r="E14115">
        <v>51000</v>
      </c>
      <c r="F14115">
        <v>55080</v>
      </c>
      <c r="G14115">
        <v>59160</v>
      </c>
      <c r="H14115">
        <v>63240</v>
      </c>
      <c r="I14115">
        <v>67320</v>
      </c>
      <c r="J14115">
        <v>71400</v>
      </c>
      <c r="K14115" t="s">
        <v>3065</v>
      </c>
      <c r="L14115">
        <v>1</v>
      </c>
      <c r="M14115">
        <v>60</v>
      </c>
      <c r="N14115" t="s">
        <v>3066</v>
      </c>
    </row>
    <row r="14116" spans="1:14" x14ac:dyDescent="0.2">
      <c r="A14116" t="s">
        <v>19875</v>
      </c>
      <c r="B14116">
        <v>35700</v>
      </c>
      <c r="C14116">
        <v>40800</v>
      </c>
      <c r="D14116">
        <v>45900</v>
      </c>
      <c r="E14116">
        <v>51000</v>
      </c>
      <c r="F14116">
        <v>55080</v>
      </c>
      <c r="G14116">
        <v>59160</v>
      </c>
      <c r="H14116">
        <v>63240</v>
      </c>
      <c r="I14116">
        <v>67320</v>
      </c>
      <c r="J14116">
        <v>71400</v>
      </c>
      <c r="K14116" t="s">
        <v>3065</v>
      </c>
      <c r="L14116">
        <v>3</v>
      </c>
      <c r="M14116">
        <v>60</v>
      </c>
      <c r="N14116" t="s">
        <v>2500</v>
      </c>
    </row>
    <row r="14117" spans="1:14" x14ac:dyDescent="0.2">
      <c r="A14117" t="s">
        <v>19876</v>
      </c>
      <c r="B14117">
        <v>35700</v>
      </c>
      <c r="C14117">
        <v>40800</v>
      </c>
      <c r="D14117">
        <v>45900</v>
      </c>
      <c r="E14117">
        <v>51000</v>
      </c>
      <c r="F14117">
        <v>55080</v>
      </c>
      <c r="G14117">
        <v>59160</v>
      </c>
      <c r="H14117">
        <v>63240</v>
      </c>
      <c r="I14117">
        <v>67320</v>
      </c>
      <c r="J14117">
        <v>71400</v>
      </c>
      <c r="K14117" t="s">
        <v>3065</v>
      </c>
      <c r="L14117">
        <v>5</v>
      </c>
      <c r="M14117">
        <v>60</v>
      </c>
      <c r="N14117" t="s">
        <v>2183</v>
      </c>
    </row>
    <row r="14118" spans="1:14" x14ac:dyDescent="0.2">
      <c r="A14118" t="s">
        <v>19877</v>
      </c>
      <c r="B14118">
        <v>35700</v>
      </c>
      <c r="C14118">
        <v>40800</v>
      </c>
      <c r="D14118">
        <v>45900</v>
      </c>
      <c r="E14118">
        <v>51000</v>
      </c>
      <c r="F14118">
        <v>55080</v>
      </c>
      <c r="G14118">
        <v>59160</v>
      </c>
      <c r="H14118">
        <v>63240</v>
      </c>
      <c r="I14118">
        <v>67320</v>
      </c>
      <c r="J14118">
        <v>71400</v>
      </c>
      <c r="K14118" t="s">
        <v>3065</v>
      </c>
      <c r="L14118">
        <v>7</v>
      </c>
      <c r="M14118">
        <v>60</v>
      </c>
      <c r="N14118" t="s">
        <v>2184</v>
      </c>
    </row>
    <row r="14119" spans="1:14" x14ac:dyDescent="0.2">
      <c r="A14119" t="s">
        <v>19878</v>
      </c>
      <c r="B14119">
        <v>40140</v>
      </c>
      <c r="C14119">
        <v>45840</v>
      </c>
      <c r="D14119">
        <v>51600</v>
      </c>
      <c r="E14119">
        <v>57300</v>
      </c>
      <c r="F14119">
        <v>61920</v>
      </c>
      <c r="G14119">
        <v>66480</v>
      </c>
      <c r="H14119">
        <v>71100</v>
      </c>
      <c r="I14119">
        <v>75660</v>
      </c>
      <c r="J14119">
        <v>80220</v>
      </c>
      <c r="K14119" t="s">
        <v>3065</v>
      </c>
      <c r="L14119">
        <v>9</v>
      </c>
      <c r="M14119">
        <v>60</v>
      </c>
      <c r="N14119" t="s">
        <v>3069</v>
      </c>
    </row>
    <row r="14120" spans="1:14" x14ac:dyDescent="0.2">
      <c r="A14120" t="s">
        <v>19879</v>
      </c>
      <c r="B14120">
        <v>35700</v>
      </c>
      <c r="C14120">
        <v>40800</v>
      </c>
      <c r="D14120">
        <v>45900</v>
      </c>
      <c r="E14120">
        <v>51000</v>
      </c>
      <c r="F14120">
        <v>55080</v>
      </c>
      <c r="G14120">
        <v>59160</v>
      </c>
      <c r="H14120">
        <v>63240</v>
      </c>
      <c r="I14120">
        <v>67320</v>
      </c>
      <c r="J14120">
        <v>71400</v>
      </c>
      <c r="K14120" t="s">
        <v>3065</v>
      </c>
      <c r="L14120">
        <v>11</v>
      </c>
      <c r="M14120">
        <v>60</v>
      </c>
      <c r="N14120" t="s">
        <v>3920</v>
      </c>
    </row>
    <row r="14121" spans="1:14" x14ac:dyDescent="0.2">
      <c r="A14121" t="s">
        <v>19880</v>
      </c>
      <c r="B14121">
        <v>35700</v>
      </c>
      <c r="C14121">
        <v>40800</v>
      </c>
      <c r="D14121">
        <v>45900</v>
      </c>
      <c r="E14121">
        <v>51000</v>
      </c>
      <c r="F14121">
        <v>55080</v>
      </c>
      <c r="G14121">
        <v>59160</v>
      </c>
      <c r="H14121">
        <v>63240</v>
      </c>
      <c r="I14121">
        <v>67320</v>
      </c>
      <c r="J14121">
        <v>71400</v>
      </c>
      <c r="K14121" t="s">
        <v>3065</v>
      </c>
      <c r="L14121">
        <v>13</v>
      </c>
      <c r="M14121">
        <v>60</v>
      </c>
      <c r="N14121" t="s">
        <v>2185</v>
      </c>
    </row>
    <row r="14122" spans="1:14" x14ac:dyDescent="0.2">
      <c r="A14122" t="s">
        <v>19881</v>
      </c>
      <c r="B14122">
        <v>42600</v>
      </c>
      <c r="C14122">
        <v>48660</v>
      </c>
      <c r="D14122">
        <v>54720</v>
      </c>
      <c r="E14122">
        <v>60780</v>
      </c>
      <c r="F14122">
        <v>65700</v>
      </c>
      <c r="G14122">
        <v>70560</v>
      </c>
      <c r="H14122">
        <v>75420</v>
      </c>
      <c r="I14122">
        <v>80280</v>
      </c>
      <c r="J14122">
        <v>85140</v>
      </c>
      <c r="K14122" t="s">
        <v>3065</v>
      </c>
      <c r="L14122">
        <v>15</v>
      </c>
      <c r="M14122">
        <v>60</v>
      </c>
      <c r="N14122" t="s">
        <v>2186</v>
      </c>
    </row>
    <row r="14123" spans="1:14" x14ac:dyDescent="0.2">
      <c r="A14123" t="s">
        <v>19882</v>
      </c>
      <c r="B14123">
        <v>38400</v>
      </c>
      <c r="C14123">
        <v>43860</v>
      </c>
      <c r="D14123">
        <v>49320</v>
      </c>
      <c r="E14123">
        <v>54780</v>
      </c>
      <c r="F14123">
        <v>59220</v>
      </c>
      <c r="G14123">
        <v>63600</v>
      </c>
      <c r="H14123">
        <v>67980</v>
      </c>
      <c r="I14123">
        <v>72360</v>
      </c>
      <c r="J14123">
        <v>76740</v>
      </c>
      <c r="K14123" t="s">
        <v>3065</v>
      </c>
      <c r="L14123">
        <v>17</v>
      </c>
      <c r="M14123">
        <v>60</v>
      </c>
      <c r="N14123" t="s">
        <v>2380</v>
      </c>
    </row>
    <row r="14124" spans="1:14" x14ac:dyDescent="0.2">
      <c r="A14124" t="s">
        <v>19883</v>
      </c>
      <c r="B14124">
        <v>35700</v>
      </c>
      <c r="C14124">
        <v>40800</v>
      </c>
      <c r="D14124">
        <v>45900</v>
      </c>
      <c r="E14124">
        <v>51000</v>
      </c>
      <c r="F14124">
        <v>55080</v>
      </c>
      <c r="G14124">
        <v>59160</v>
      </c>
      <c r="H14124">
        <v>63240</v>
      </c>
      <c r="I14124">
        <v>67320</v>
      </c>
      <c r="J14124">
        <v>71400</v>
      </c>
      <c r="K14124" t="s">
        <v>3065</v>
      </c>
      <c r="L14124">
        <v>19</v>
      </c>
      <c r="M14124">
        <v>60</v>
      </c>
      <c r="N14124" t="s">
        <v>3373</v>
      </c>
    </row>
    <row r="14125" spans="1:14" x14ac:dyDescent="0.2">
      <c r="A14125" t="s">
        <v>19884</v>
      </c>
      <c r="B14125">
        <v>41160</v>
      </c>
      <c r="C14125">
        <v>47040</v>
      </c>
      <c r="D14125">
        <v>52920</v>
      </c>
      <c r="E14125">
        <v>58740</v>
      </c>
      <c r="F14125">
        <v>63480</v>
      </c>
      <c r="G14125">
        <v>68160</v>
      </c>
      <c r="H14125">
        <v>72840</v>
      </c>
      <c r="I14125">
        <v>77580</v>
      </c>
      <c r="J14125">
        <v>82260</v>
      </c>
      <c r="K14125" t="s">
        <v>3065</v>
      </c>
      <c r="L14125">
        <v>21</v>
      </c>
      <c r="M14125">
        <v>60</v>
      </c>
      <c r="N14125" t="s">
        <v>3375</v>
      </c>
    </row>
    <row r="14126" spans="1:14" x14ac:dyDescent="0.2">
      <c r="A14126" t="s">
        <v>19885</v>
      </c>
      <c r="B14126">
        <v>35700</v>
      </c>
      <c r="C14126">
        <v>40800</v>
      </c>
      <c r="D14126">
        <v>45900</v>
      </c>
      <c r="E14126">
        <v>51000</v>
      </c>
      <c r="F14126">
        <v>55080</v>
      </c>
      <c r="G14126">
        <v>59160</v>
      </c>
      <c r="H14126">
        <v>63240</v>
      </c>
      <c r="I14126">
        <v>67320</v>
      </c>
      <c r="J14126">
        <v>71400</v>
      </c>
      <c r="K14126" t="s">
        <v>3065</v>
      </c>
      <c r="L14126">
        <v>23</v>
      </c>
      <c r="M14126">
        <v>60</v>
      </c>
      <c r="N14126" t="s">
        <v>3378</v>
      </c>
    </row>
    <row r="14127" spans="1:14" x14ac:dyDescent="0.2">
      <c r="A14127" t="s">
        <v>19886</v>
      </c>
      <c r="B14127">
        <v>51300</v>
      </c>
      <c r="C14127">
        <v>58620</v>
      </c>
      <c r="D14127">
        <v>65940</v>
      </c>
      <c r="E14127">
        <v>73260</v>
      </c>
      <c r="F14127">
        <v>79140</v>
      </c>
      <c r="G14127">
        <v>85020</v>
      </c>
      <c r="H14127">
        <v>90900</v>
      </c>
      <c r="I14127">
        <v>96720</v>
      </c>
      <c r="J14127">
        <v>102600</v>
      </c>
      <c r="K14127" t="s">
        <v>3065</v>
      </c>
      <c r="L14127">
        <v>25</v>
      </c>
      <c r="M14127">
        <v>60</v>
      </c>
      <c r="N14127" t="s">
        <v>2187</v>
      </c>
    </row>
    <row r="14128" spans="1:14" x14ac:dyDescent="0.2">
      <c r="A14128" t="s">
        <v>19887</v>
      </c>
      <c r="B14128">
        <v>36300</v>
      </c>
      <c r="C14128">
        <v>41460</v>
      </c>
      <c r="D14128">
        <v>46620</v>
      </c>
      <c r="E14128">
        <v>51780</v>
      </c>
      <c r="F14128">
        <v>55980</v>
      </c>
      <c r="G14128">
        <v>60120</v>
      </c>
      <c r="H14128">
        <v>64260</v>
      </c>
      <c r="I14128">
        <v>68400</v>
      </c>
      <c r="J14128">
        <v>72540</v>
      </c>
      <c r="K14128" t="s">
        <v>3065</v>
      </c>
      <c r="L14128">
        <v>27</v>
      </c>
      <c r="M14128">
        <v>60</v>
      </c>
      <c r="N14128" t="s">
        <v>2958</v>
      </c>
    </row>
    <row r="14129" spans="1:14" x14ac:dyDescent="0.2">
      <c r="A14129" t="s">
        <v>19888</v>
      </c>
      <c r="B14129">
        <v>36600</v>
      </c>
      <c r="C14129">
        <v>41820</v>
      </c>
      <c r="D14129">
        <v>47040</v>
      </c>
      <c r="E14129">
        <v>52260</v>
      </c>
      <c r="F14129">
        <v>56460</v>
      </c>
      <c r="G14129">
        <v>60660</v>
      </c>
      <c r="H14129">
        <v>64860</v>
      </c>
      <c r="I14129">
        <v>69000</v>
      </c>
      <c r="J14129">
        <v>73200</v>
      </c>
      <c r="K14129" t="s">
        <v>3065</v>
      </c>
      <c r="L14129">
        <v>29</v>
      </c>
      <c r="M14129">
        <v>60</v>
      </c>
      <c r="N14129" t="s">
        <v>2188</v>
      </c>
    </row>
    <row r="14130" spans="1:14" x14ac:dyDescent="0.2">
      <c r="A14130" t="s">
        <v>19889</v>
      </c>
      <c r="B14130">
        <v>37980</v>
      </c>
      <c r="C14130">
        <v>43380</v>
      </c>
      <c r="D14130">
        <v>48780</v>
      </c>
      <c r="E14130">
        <v>54180</v>
      </c>
      <c r="F14130">
        <v>58560</v>
      </c>
      <c r="G14130">
        <v>62880</v>
      </c>
      <c r="H14130">
        <v>67200</v>
      </c>
      <c r="I14130">
        <v>71520</v>
      </c>
      <c r="J14130">
        <v>75900</v>
      </c>
      <c r="K14130" t="s">
        <v>3065</v>
      </c>
      <c r="L14130">
        <v>31</v>
      </c>
      <c r="M14130">
        <v>60</v>
      </c>
      <c r="N14130" t="s">
        <v>2720</v>
      </c>
    </row>
    <row r="14131" spans="1:14" x14ac:dyDescent="0.2">
      <c r="A14131" t="s">
        <v>19890</v>
      </c>
      <c r="B14131">
        <v>36540</v>
      </c>
      <c r="C14131">
        <v>41760</v>
      </c>
      <c r="D14131">
        <v>46980</v>
      </c>
      <c r="E14131">
        <v>52140</v>
      </c>
      <c r="F14131">
        <v>56340</v>
      </c>
      <c r="G14131">
        <v>60540</v>
      </c>
      <c r="H14131">
        <v>64680</v>
      </c>
      <c r="I14131">
        <v>68880</v>
      </c>
      <c r="J14131">
        <v>73020</v>
      </c>
      <c r="K14131" t="s">
        <v>3065</v>
      </c>
      <c r="L14131">
        <v>33</v>
      </c>
      <c r="M14131">
        <v>60</v>
      </c>
      <c r="N14131" t="s">
        <v>2446</v>
      </c>
    </row>
    <row r="14132" spans="1:14" x14ac:dyDescent="0.2">
      <c r="A14132" t="s">
        <v>19891</v>
      </c>
      <c r="B14132">
        <v>38400</v>
      </c>
      <c r="C14132">
        <v>43860</v>
      </c>
      <c r="D14132">
        <v>49320</v>
      </c>
      <c r="E14132">
        <v>54780</v>
      </c>
      <c r="F14132">
        <v>59220</v>
      </c>
      <c r="G14132">
        <v>63600</v>
      </c>
      <c r="H14132">
        <v>67980</v>
      </c>
      <c r="I14132">
        <v>72360</v>
      </c>
      <c r="J14132">
        <v>76740</v>
      </c>
      <c r="K14132" t="s">
        <v>3065</v>
      </c>
      <c r="L14132">
        <v>35</v>
      </c>
      <c r="M14132">
        <v>60</v>
      </c>
      <c r="N14132" t="s">
        <v>2189</v>
      </c>
    </row>
    <row r="14133" spans="1:14" x14ac:dyDescent="0.2">
      <c r="A14133" t="s">
        <v>19892</v>
      </c>
      <c r="B14133">
        <v>35700</v>
      </c>
      <c r="C14133">
        <v>40800</v>
      </c>
      <c r="D14133">
        <v>45900</v>
      </c>
      <c r="E14133">
        <v>51000</v>
      </c>
      <c r="F14133">
        <v>55080</v>
      </c>
      <c r="G14133">
        <v>59160</v>
      </c>
      <c r="H14133">
        <v>63240</v>
      </c>
      <c r="I14133">
        <v>67320</v>
      </c>
      <c r="J14133">
        <v>71400</v>
      </c>
      <c r="K14133" t="s">
        <v>3065</v>
      </c>
      <c r="L14133">
        <v>37</v>
      </c>
      <c r="M14133">
        <v>60</v>
      </c>
      <c r="N14133" t="s">
        <v>2067</v>
      </c>
    </row>
    <row r="14134" spans="1:14" x14ac:dyDescent="0.2">
      <c r="A14134" t="s">
        <v>19893</v>
      </c>
      <c r="B14134">
        <v>37440</v>
      </c>
      <c r="C14134">
        <v>42780</v>
      </c>
      <c r="D14134">
        <v>48120</v>
      </c>
      <c r="E14134">
        <v>53460</v>
      </c>
      <c r="F14134">
        <v>57780</v>
      </c>
      <c r="G14134">
        <v>62040</v>
      </c>
      <c r="H14134">
        <v>66300</v>
      </c>
      <c r="I14134">
        <v>70620</v>
      </c>
      <c r="J14134">
        <v>74880</v>
      </c>
      <c r="K14134" t="s">
        <v>3065</v>
      </c>
      <c r="L14134">
        <v>39</v>
      </c>
      <c r="M14134">
        <v>60</v>
      </c>
      <c r="N14134" t="s">
        <v>2190</v>
      </c>
    </row>
    <row r="14135" spans="1:14" x14ac:dyDescent="0.2">
      <c r="A14135" t="s">
        <v>19894</v>
      </c>
      <c r="B14135">
        <v>35700</v>
      </c>
      <c r="C14135">
        <v>40800</v>
      </c>
      <c r="D14135">
        <v>45900</v>
      </c>
      <c r="E14135">
        <v>51000</v>
      </c>
      <c r="F14135">
        <v>55080</v>
      </c>
      <c r="G14135">
        <v>59160</v>
      </c>
      <c r="H14135">
        <v>63240</v>
      </c>
      <c r="I14135">
        <v>67320</v>
      </c>
      <c r="J14135">
        <v>71400</v>
      </c>
      <c r="K14135" t="s">
        <v>3065</v>
      </c>
      <c r="L14135">
        <v>41</v>
      </c>
      <c r="M14135">
        <v>60</v>
      </c>
      <c r="N14135" t="s">
        <v>4047</v>
      </c>
    </row>
    <row r="14136" spans="1:14" x14ac:dyDescent="0.2">
      <c r="A14136" t="s">
        <v>19895</v>
      </c>
      <c r="B14136">
        <v>35700</v>
      </c>
      <c r="C14136">
        <v>40800</v>
      </c>
      <c r="D14136">
        <v>45900</v>
      </c>
      <c r="E14136">
        <v>51000</v>
      </c>
      <c r="F14136">
        <v>55080</v>
      </c>
      <c r="G14136">
        <v>59160</v>
      </c>
      <c r="H14136">
        <v>63240</v>
      </c>
      <c r="I14136">
        <v>67320</v>
      </c>
      <c r="J14136">
        <v>71400</v>
      </c>
      <c r="K14136" t="s">
        <v>3065</v>
      </c>
      <c r="L14136">
        <v>43</v>
      </c>
      <c r="M14136">
        <v>60</v>
      </c>
      <c r="N14136" t="s">
        <v>3386</v>
      </c>
    </row>
    <row r="14137" spans="1:14" x14ac:dyDescent="0.2">
      <c r="A14137" t="s">
        <v>19896</v>
      </c>
      <c r="B14137">
        <v>39480</v>
      </c>
      <c r="C14137">
        <v>45120</v>
      </c>
      <c r="D14137">
        <v>50760</v>
      </c>
      <c r="E14137">
        <v>56400</v>
      </c>
      <c r="F14137">
        <v>60960</v>
      </c>
      <c r="G14137">
        <v>65460</v>
      </c>
      <c r="H14137">
        <v>69960</v>
      </c>
      <c r="I14137">
        <v>74460</v>
      </c>
      <c r="J14137">
        <v>78960</v>
      </c>
      <c r="K14137" t="s">
        <v>3065</v>
      </c>
      <c r="L14137">
        <v>45</v>
      </c>
      <c r="M14137">
        <v>60</v>
      </c>
      <c r="N14137" t="s">
        <v>3282</v>
      </c>
    </row>
    <row r="14138" spans="1:14" x14ac:dyDescent="0.2">
      <c r="A14138" t="s">
        <v>19897</v>
      </c>
      <c r="B14138">
        <v>35700</v>
      </c>
      <c r="C14138">
        <v>40800</v>
      </c>
      <c r="D14138">
        <v>45900</v>
      </c>
      <c r="E14138">
        <v>51000</v>
      </c>
      <c r="F14138">
        <v>55080</v>
      </c>
      <c r="G14138">
        <v>59160</v>
      </c>
      <c r="H14138">
        <v>63240</v>
      </c>
      <c r="I14138">
        <v>67320</v>
      </c>
      <c r="J14138">
        <v>71400</v>
      </c>
      <c r="K14138" t="s">
        <v>3065</v>
      </c>
      <c r="L14138">
        <v>47</v>
      </c>
      <c r="M14138">
        <v>60</v>
      </c>
      <c r="N14138" t="s">
        <v>2191</v>
      </c>
    </row>
    <row r="14139" spans="1:14" x14ac:dyDescent="0.2">
      <c r="A14139" t="s">
        <v>19898</v>
      </c>
      <c r="B14139">
        <v>40260</v>
      </c>
      <c r="C14139">
        <v>46020</v>
      </c>
      <c r="D14139">
        <v>51780</v>
      </c>
      <c r="E14139">
        <v>57480</v>
      </c>
      <c r="F14139">
        <v>62100</v>
      </c>
      <c r="G14139">
        <v>66720</v>
      </c>
      <c r="H14139">
        <v>71280</v>
      </c>
      <c r="I14139">
        <v>75900</v>
      </c>
      <c r="J14139">
        <v>80520</v>
      </c>
      <c r="K14139" t="s">
        <v>3065</v>
      </c>
      <c r="L14139">
        <v>49</v>
      </c>
      <c r="M14139">
        <v>60</v>
      </c>
      <c r="N14139" t="s">
        <v>3011</v>
      </c>
    </row>
    <row r="14140" spans="1:14" x14ac:dyDescent="0.2">
      <c r="A14140" t="s">
        <v>19899</v>
      </c>
      <c r="B14140">
        <v>35700</v>
      </c>
      <c r="C14140">
        <v>40800</v>
      </c>
      <c r="D14140">
        <v>45900</v>
      </c>
      <c r="E14140">
        <v>51000</v>
      </c>
      <c r="F14140">
        <v>55080</v>
      </c>
      <c r="G14140">
        <v>59160</v>
      </c>
      <c r="H14140">
        <v>63240</v>
      </c>
      <c r="I14140">
        <v>67320</v>
      </c>
      <c r="J14140">
        <v>71400</v>
      </c>
      <c r="K14140" t="s">
        <v>3065</v>
      </c>
      <c r="L14140">
        <v>51</v>
      </c>
      <c r="M14140">
        <v>60</v>
      </c>
      <c r="N14140" t="s">
        <v>2394</v>
      </c>
    </row>
    <row r="14141" spans="1:14" x14ac:dyDescent="0.2">
      <c r="A14141" t="s">
        <v>19900</v>
      </c>
      <c r="B14141">
        <v>35700</v>
      </c>
      <c r="C14141">
        <v>40800</v>
      </c>
      <c r="D14141">
        <v>45900</v>
      </c>
      <c r="E14141">
        <v>51000</v>
      </c>
      <c r="F14141">
        <v>55080</v>
      </c>
      <c r="G14141">
        <v>59160</v>
      </c>
      <c r="H14141">
        <v>63240</v>
      </c>
      <c r="I14141">
        <v>67320</v>
      </c>
      <c r="J14141">
        <v>71400</v>
      </c>
      <c r="K14141" t="s">
        <v>3065</v>
      </c>
      <c r="L14141">
        <v>53</v>
      </c>
      <c r="M14141">
        <v>60</v>
      </c>
      <c r="N14141" t="s">
        <v>3333</v>
      </c>
    </row>
    <row r="14142" spans="1:14" x14ac:dyDescent="0.2">
      <c r="A14142" t="s">
        <v>19901</v>
      </c>
      <c r="B14142">
        <v>39240</v>
      </c>
      <c r="C14142">
        <v>44820</v>
      </c>
      <c r="D14142">
        <v>50400</v>
      </c>
      <c r="E14142">
        <v>55980</v>
      </c>
      <c r="F14142">
        <v>60480</v>
      </c>
      <c r="G14142">
        <v>64980</v>
      </c>
      <c r="H14142">
        <v>69420</v>
      </c>
      <c r="I14142">
        <v>73920</v>
      </c>
      <c r="J14142">
        <v>78420</v>
      </c>
      <c r="K14142" t="s">
        <v>3065</v>
      </c>
      <c r="L14142">
        <v>55</v>
      </c>
      <c r="M14142">
        <v>60</v>
      </c>
      <c r="N14142" t="s">
        <v>3334</v>
      </c>
    </row>
    <row r="14143" spans="1:14" x14ac:dyDescent="0.2">
      <c r="A14143" t="s">
        <v>19902</v>
      </c>
      <c r="B14143">
        <v>35700</v>
      </c>
      <c r="C14143">
        <v>40800</v>
      </c>
      <c r="D14143">
        <v>45900</v>
      </c>
      <c r="E14143">
        <v>51000</v>
      </c>
      <c r="F14143">
        <v>55080</v>
      </c>
      <c r="G14143">
        <v>59160</v>
      </c>
      <c r="H14143">
        <v>63240</v>
      </c>
      <c r="I14143">
        <v>67320</v>
      </c>
      <c r="J14143">
        <v>71400</v>
      </c>
      <c r="K14143" t="s">
        <v>3065</v>
      </c>
      <c r="L14143">
        <v>57</v>
      </c>
      <c r="M14143">
        <v>60</v>
      </c>
      <c r="N14143" t="s">
        <v>2192</v>
      </c>
    </row>
    <row r="14144" spans="1:14" x14ac:dyDescent="0.2">
      <c r="A14144" t="s">
        <v>19903</v>
      </c>
      <c r="B14144">
        <v>39780</v>
      </c>
      <c r="C14144">
        <v>45480</v>
      </c>
      <c r="D14144">
        <v>51180</v>
      </c>
      <c r="E14144">
        <v>56820</v>
      </c>
      <c r="F14144">
        <v>61380</v>
      </c>
      <c r="G14144">
        <v>65940</v>
      </c>
      <c r="H14144">
        <v>70500</v>
      </c>
      <c r="I14144">
        <v>75060</v>
      </c>
      <c r="J14144">
        <v>79560</v>
      </c>
      <c r="K14144" t="s">
        <v>3065</v>
      </c>
      <c r="L14144">
        <v>59</v>
      </c>
      <c r="M14144">
        <v>60</v>
      </c>
      <c r="N14144" t="s">
        <v>2193</v>
      </c>
    </row>
    <row r="14145" spans="1:14" x14ac:dyDescent="0.2">
      <c r="A14145" t="s">
        <v>19904</v>
      </c>
      <c r="B14145">
        <v>40140</v>
      </c>
      <c r="C14145">
        <v>45840</v>
      </c>
      <c r="D14145">
        <v>51600</v>
      </c>
      <c r="E14145">
        <v>57300</v>
      </c>
      <c r="F14145">
        <v>61920</v>
      </c>
      <c r="G14145">
        <v>66480</v>
      </c>
      <c r="H14145">
        <v>71100</v>
      </c>
      <c r="I14145">
        <v>75660</v>
      </c>
      <c r="J14145">
        <v>80220</v>
      </c>
      <c r="K14145" t="s">
        <v>3065</v>
      </c>
      <c r="L14145">
        <v>61</v>
      </c>
      <c r="M14145">
        <v>60</v>
      </c>
      <c r="N14145" t="s">
        <v>2194</v>
      </c>
    </row>
    <row r="14146" spans="1:14" x14ac:dyDescent="0.2">
      <c r="A14146" t="s">
        <v>19905</v>
      </c>
      <c r="B14146">
        <v>39240</v>
      </c>
      <c r="C14146">
        <v>44880</v>
      </c>
      <c r="D14146">
        <v>50460</v>
      </c>
      <c r="E14146">
        <v>56040</v>
      </c>
      <c r="F14146">
        <v>60540</v>
      </c>
      <c r="G14146">
        <v>65040</v>
      </c>
      <c r="H14146">
        <v>69540</v>
      </c>
      <c r="I14146">
        <v>73980</v>
      </c>
      <c r="J14146">
        <v>78480</v>
      </c>
      <c r="K14146" t="s">
        <v>3065</v>
      </c>
      <c r="L14146">
        <v>63</v>
      </c>
      <c r="M14146">
        <v>60</v>
      </c>
      <c r="N14146" t="s">
        <v>2195</v>
      </c>
    </row>
    <row r="14147" spans="1:14" x14ac:dyDescent="0.2">
      <c r="A14147" t="s">
        <v>19906</v>
      </c>
      <c r="B14147">
        <v>35700</v>
      </c>
      <c r="C14147">
        <v>40800</v>
      </c>
      <c r="D14147">
        <v>45900</v>
      </c>
      <c r="E14147">
        <v>51000</v>
      </c>
      <c r="F14147">
        <v>55080</v>
      </c>
      <c r="G14147">
        <v>59160</v>
      </c>
      <c r="H14147">
        <v>63240</v>
      </c>
      <c r="I14147">
        <v>67320</v>
      </c>
      <c r="J14147">
        <v>71400</v>
      </c>
      <c r="K14147" t="s">
        <v>3065</v>
      </c>
      <c r="L14147">
        <v>65</v>
      </c>
      <c r="M14147">
        <v>60</v>
      </c>
      <c r="N14147" t="s">
        <v>3393</v>
      </c>
    </row>
    <row r="14148" spans="1:14" x14ac:dyDescent="0.2">
      <c r="A14148" t="s">
        <v>19907</v>
      </c>
      <c r="B14148">
        <v>35700</v>
      </c>
      <c r="C14148">
        <v>40800</v>
      </c>
      <c r="D14148">
        <v>45900</v>
      </c>
      <c r="E14148">
        <v>51000</v>
      </c>
      <c r="F14148">
        <v>55080</v>
      </c>
      <c r="G14148">
        <v>59160</v>
      </c>
      <c r="H14148">
        <v>63240</v>
      </c>
      <c r="I14148">
        <v>67320</v>
      </c>
      <c r="J14148">
        <v>71400</v>
      </c>
      <c r="K14148" t="s">
        <v>3065</v>
      </c>
      <c r="L14148">
        <v>67</v>
      </c>
      <c r="M14148">
        <v>60</v>
      </c>
      <c r="N14148" t="s">
        <v>2196</v>
      </c>
    </row>
    <row r="14149" spans="1:14" x14ac:dyDescent="0.2">
      <c r="A14149" t="s">
        <v>19908</v>
      </c>
      <c r="B14149">
        <v>36300</v>
      </c>
      <c r="C14149">
        <v>41460</v>
      </c>
      <c r="D14149">
        <v>46620</v>
      </c>
      <c r="E14149">
        <v>51780</v>
      </c>
      <c r="F14149">
        <v>55980</v>
      </c>
      <c r="G14149">
        <v>60120</v>
      </c>
      <c r="H14149">
        <v>64260</v>
      </c>
      <c r="I14149">
        <v>68400</v>
      </c>
      <c r="J14149">
        <v>72540</v>
      </c>
      <c r="K14149" t="s">
        <v>3065</v>
      </c>
      <c r="L14149">
        <v>69</v>
      </c>
      <c r="M14149">
        <v>60</v>
      </c>
      <c r="N14149" t="s">
        <v>3394</v>
      </c>
    </row>
    <row r="14150" spans="1:14" x14ac:dyDescent="0.2">
      <c r="A14150" t="s">
        <v>19909</v>
      </c>
      <c r="B14150">
        <v>35880</v>
      </c>
      <c r="C14150">
        <v>41040</v>
      </c>
      <c r="D14150">
        <v>46140</v>
      </c>
      <c r="E14150">
        <v>51240</v>
      </c>
      <c r="F14150">
        <v>55380</v>
      </c>
      <c r="G14150">
        <v>59460</v>
      </c>
      <c r="H14150">
        <v>63540</v>
      </c>
      <c r="I14150">
        <v>67680</v>
      </c>
      <c r="J14150">
        <v>71760</v>
      </c>
      <c r="K14150" t="s">
        <v>3065</v>
      </c>
      <c r="L14150">
        <v>71</v>
      </c>
      <c r="M14150">
        <v>60</v>
      </c>
      <c r="N14150" t="s">
        <v>2197</v>
      </c>
    </row>
    <row r="14151" spans="1:14" x14ac:dyDescent="0.2">
      <c r="A14151" t="s">
        <v>19910</v>
      </c>
      <c r="B14151">
        <v>38940</v>
      </c>
      <c r="C14151">
        <v>44520</v>
      </c>
      <c r="D14151">
        <v>50100</v>
      </c>
      <c r="E14151">
        <v>55620</v>
      </c>
      <c r="F14151">
        <v>60120</v>
      </c>
      <c r="G14151">
        <v>64560</v>
      </c>
      <c r="H14151">
        <v>69000</v>
      </c>
      <c r="I14151">
        <v>73440</v>
      </c>
      <c r="J14151">
        <v>77880</v>
      </c>
      <c r="K14151" t="s">
        <v>3065</v>
      </c>
      <c r="L14151">
        <v>73</v>
      </c>
      <c r="M14151">
        <v>60</v>
      </c>
      <c r="N14151" t="s">
        <v>2198</v>
      </c>
    </row>
    <row r="14152" spans="1:14" x14ac:dyDescent="0.2">
      <c r="A14152" t="s">
        <v>19911</v>
      </c>
      <c r="B14152">
        <v>35700</v>
      </c>
      <c r="C14152">
        <v>40800</v>
      </c>
      <c r="D14152">
        <v>45900</v>
      </c>
      <c r="E14152">
        <v>51000</v>
      </c>
      <c r="F14152">
        <v>55080</v>
      </c>
      <c r="G14152">
        <v>59160</v>
      </c>
      <c r="H14152">
        <v>63240</v>
      </c>
      <c r="I14152">
        <v>67320</v>
      </c>
      <c r="J14152">
        <v>71400</v>
      </c>
      <c r="K14152" t="s">
        <v>3065</v>
      </c>
      <c r="L14152">
        <v>75</v>
      </c>
      <c r="M14152">
        <v>60</v>
      </c>
      <c r="N14152" t="s">
        <v>2199</v>
      </c>
    </row>
    <row r="14153" spans="1:14" x14ac:dyDescent="0.2">
      <c r="A14153" t="s">
        <v>19912</v>
      </c>
      <c r="B14153">
        <v>35700</v>
      </c>
      <c r="C14153">
        <v>40800</v>
      </c>
      <c r="D14153">
        <v>45900</v>
      </c>
      <c r="E14153">
        <v>51000</v>
      </c>
      <c r="F14153">
        <v>55080</v>
      </c>
      <c r="G14153">
        <v>59160</v>
      </c>
      <c r="H14153">
        <v>63240</v>
      </c>
      <c r="I14153">
        <v>67320</v>
      </c>
      <c r="J14153">
        <v>71400</v>
      </c>
      <c r="K14153" t="s">
        <v>3065</v>
      </c>
      <c r="L14153">
        <v>77</v>
      </c>
      <c r="M14153">
        <v>60</v>
      </c>
      <c r="N14153" t="s">
        <v>2288</v>
      </c>
    </row>
    <row r="14154" spans="1:14" x14ac:dyDescent="0.2">
      <c r="A14154" t="s">
        <v>19913</v>
      </c>
      <c r="B14154">
        <v>35700</v>
      </c>
      <c r="C14154">
        <v>40800</v>
      </c>
      <c r="D14154">
        <v>45900</v>
      </c>
      <c r="E14154">
        <v>51000</v>
      </c>
      <c r="F14154">
        <v>55080</v>
      </c>
      <c r="G14154">
        <v>59160</v>
      </c>
      <c r="H14154">
        <v>63240</v>
      </c>
      <c r="I14154">
        <v>67320</v>
      </c>
      <c r="J14154">
        <v>71400</v>
      </c>
      <c r="K14154" t="s">
        <v>3065</v>
      </c>
      <c r="L14154">
        <v>78</v>
      </c>
      <c r="M14154">
        <v>60</v>
      </c>
      <c r="N14154" t="s">
        <v>2766</v>
      </c>
    </row>
    <row r="14155" spans="1:14" x14ac:dyDescent="0.2">
      <c r="A14155" t="s">
        <v>19914</v>
      </c>
      <c r="B14155">
        <v>42000</v>
      </c>
      <c r="C14155">
        <v>48000</v>
      </c>
      <c r="D14155">
        <v>54000</v>
      </c>
      <c r="E14155">
        <v>59940</v>
      </c>
      <c r="F14155">
        <v>64740</v>
      </c>
      <c r="G14155">
        <v>69540</v>
      </c>
      <c r="H14155">
        <v>74340</v>
      </c>
      <c r="I14155">
        <v>79140</v>
      </c>
      <c r="J14155">
        <v>83940</v>
      </c>
      <c r="K14155" t="s">
        <v>3065</v>
      </c>
      <c r="L14155">
        <v>79</v>
      </c>
      <c r="M14155">
        <v>60</v>
      </c>
      <c r="N14155" t="s">
        <v>2200</v>
      </c>
    </row>
    <row r="14156" spans="1:14" x14ac:dyDescent="0.2">
      <c r="A14156" t="s">
        <v>19915</v>
      </c>
      <c r="B14156">
        <v>36120</v>
      </c>
      <c r="C14156">
        <v>41280</v>
      </c>
      <c r="D14156">
        <v>46440</v>
      </c>
      <c r="E14156">
        <v>51600</v>
      </c>
      <c r="F14156">
        <v>55740</v>
      </c>
      <c r="G14156">
        <v>59880</v>
      </c>
      <c r="H14156">
        <v>64020</v>
      </c>
      <c r="I14156">
        <v>68160</v>
      </c>
      <c r="J14156">
        <v>72240</v>
      </c>
      <c r="K14156" t="s">
        <v>3065</v>
      </c>
      <c r="L14156">
        <v>81</v>
      </c>
      <c r="M14156">
        <v>60</v>
      </c>
      <c r="N14156" t="s">
        <v>3347</v>
      </c>
    </row>
    <row r="14157" spans="1:14" x14ac:dyDescent="0.2">
      <c r="A14157" t="s">
        <v>19916</v>
      </c>
      <c r="B14157">
        <v>35700</v>
      </c>
      <c r="C14157">
        <v>40800</v>
      </c>
      <c r="D14157">
        <v>45900</v>
      </c>
      <c r="E14157">
        <v>51000</v>
      </c>
      <c r="F14157">
        <v>55080</v>
      </c>
      <c r="G14157">
        <v>59160</v>
      </c>
      <c r="H14157">
        <v>63240</v>
      </c>
      <c r="I14157">
        <v>67320</v>
      </c>
      <c r="J14157">
        <v>71400</v>
      </c>
      <c r="K14157" t="s">
        <v>3065</v>
      </c>
      <c r="L14157">
        <v>83</v>
      </c>
      <c r="M14157">
        <v>60</v>
      </c>
      <c r="N14157" t="s">
        <v>2201</v>
      </c>
    </row>
    <row r="14158" spans="1:14" x14ac:dyDescent="0.2">
      <c r="A14158" t="s">
        <v>19917</v>
      </c>
      <c r="B14158">
        <v>36000</v>
      </c>
      <c r="C14158">
        <v>41160</v>
      </c>
      <c r="D14158">
        <v>46320</v>
      </c>
      <c r="E14158">
        <v>51420</v>
      </c>
      <c r="F14158">
        <v>55560</v>
      </c>
      <c r="G14158">
        <v>59700</v>
      </c>
      <c r="H14158">
        <v>63780</v>
      </c>
      <c r="I14158">
        <v>67920</v>
      </c>
      <c r="J14158">
        <v>72000</v>
      </c>
      <c r="K14158" t="s">
        <v>3065</v>
      </c>
      <c r="L14158">
        <v>85</v>
      </c>
      <c r="M14158">
        <v>60</v>
      </c>
      <c r="N14158" t="s">
        <v>3855</v>
      </c>
    </row>
    <row r="14159" spans="1:14" x14ac:dyDescent="0.2">
      <c r="A14159" t="s">
        <v>19918</v>
      </c>
      <c r="B14159">
        <v>42600</v>
      </c>
      <c r="C14159">
        <v>48660</v>
      </c>
      <c r="D14159">
        <v>54720</v>
      </c>
      <c r="E14159">
        <v>60780</v>
      </c>
      <c r="F14159">
        <v>65700</v>
      </c>
      <c r="G14159">
        <v>70560</v>
      </c>
      <c r="H14159">
        <v>75420</v>
      </c>
      <c r="I14159">
        <v>80280</v>
      </c>
      <c r="J14159">
        <v>85140</v>
      </c>
      <c r="K14159" t="s">
        <v>3065</v>
      </c>
      <c r="L14159">
        <v>87</v>
      </c>
      <c r="M14159">
        <v>60</v>
      </c>
      <c r="N14159" t="s">
        <v>2202</v>
      </c>
    </row>
    <row r="14160" spans="1:14" x14ac:dyDescent="0.2">
      <c r="A14160" t="s">
        <v>19919</v>
      </c>
      <c r="B14160">
        <v>42000</v>
      </c>
      <c r="C14160">
        <v>48000</v>
      </c>
      <c r="D14160">
        <v>54000</v>
      </c>
      <c r="E14160">
        <v>59940</v>
      </c>
      <c r="F14160">
        <v>64740</v>
      </c>
      <c r="G14160">
        <v>69540</v>
      </c>
      <c r="H14160">
        <v>74340</v>
      </c>
      <c r="I14160">
        <v>79140</v>
      </c>
      <c r="J14160">
        <v>83940</v>
      </c>
      <c r="K14160" t="s">
        <v>3065</v>
      </c>
      <c r="L14160">
        <v>89</v>
      </c>
      <c r="M14160">
        <v>60</v>
      </c>
      <c r="N14160" t="s">
        <v>2203</v>
      </c>
    </row>
    <row r="14161" spans="1:14" x14ac:dyDescent="0.2">
      <c r="A14161" t="s">
        <v>19920</v>
      </c>
      <c r="B14161">
        <v>36120</v>
      </c>
      <c r="C14161">
        <v>41280</v>
      </c>
      <c r="D14161">
        <v>46440</v>
      </c>
      <c r="E14161">
        <v>51600</v>
      </c>
      <c r="F14161">
        <v>55740</v>
      </c>
      <c r="G14161">
        <v>59880</v>
      </c>
      <c r="H14161">
        <v>64020</v>
      </c>
      <c r="I14161">
        <v>68160</v>
      </c>
      <c r="J14161">
        <v>72240</v>
      </c>
      <c r="K14161" t="s">
        <v>3065</v>
      </c>
      <c r="L14161">
        <v>91</v>
      </c>
      <c r="M14161">
        <v>60</v>
      </c>
      <c r="N14161" t="s">
        <v>2204</v>
      </c>
    </row>
    <row r="14162" spans="1:14" x14ac:dyDescent="0.2">
      <c r="A14162" t="s">
        <v>19921</v>
      </c>
      <c r="B14162">
        <v>52200</v>
      </c>
      <c r="C14162">
        <v>59640</v>
      </c>
      <c r="D14162">
        <v>67080</v>
      </c>
      <c r="E14162">
        <v>74520</v>
      </c>
      <c r="F14162">
        <v>80520</v>
      </c>
      <c r="G14162">
        <v>86460</v>
      </c>
      <c r="H14162">
        <v>92460</v>
      </c>
      <c r="I14162">
        <v>98400</v>
      </c>
      <c r="J14162">
        <v>104340</v>
      </c>
      <c r="K14162" t="s">
        <v>3065</v>
      </c>
      <c r="L14162">
        <v>93</v>
      </c>
      <c r="M14162">
        <v>60</v>
      </c>
      <c r="N14162" t="s">
        <v>3590</v>
      </c>
    </row>
    <row r="14163" spans="1:14" x14ac:dyDescent="0.2">
      <c r="A14163" t="s">
        <v>19922</v>
      </c>
      <c r="B14163">
        <v>35700</v>
      </c>
      <c r="C14163">
        <v>40800</v>
      </c>
      <c r="D14163">
        <v>45900</v>
      </c>
      <c r="E14163">
        <v>51000</v>
      </c>
      <c r="F14163">
        <v>55080</v>
      </c>
      <c r="G14163">
        <v>59160</v>
      </c>
      <c r="H14163">
        <v>63240</v>
      </c>
      <c r="I14163">
        <v>67320</v>
      </c>
      <c r="J14163">
        <v>71400</v>
      </c>
      <c r="K14163" t="s">
        <v>3065</v>
      </c>
      <c r="L14163">
        <v>95</v>
      </c>
      <c r="M14163">
        <v>60</v>
      </c>
      <c r="N14163" t="s">
        <v>3405</v>
      </c>
    </row>
    <row r="14164" spans="1:14" x14ac:dyDescent="0.2">
      <c r="A14164" t="s">
        <v>19923</v>
      </c>
      <c r="B14164">
        <v>38640</v>
      </c>
      <c r="C14164">
        <v>44160</v>
      </c>
      <c r="D14164">
        <v>49680</v>
      </c>
      <c r="E14164">
        <v>55140</v>
      </c>
      <c r="F14164">
        <v>59580</v>
      </c>
      <c r="G14164">
        <v>64020</v>
      </c>
      <c r="H14164">
        <v>68400</v>
      </c>
      <c r="I14164">
        <v>72840</v>
      </c>
      <c r="J14164">
        <v>77220</v>
      </c>
      <c r="K14164" t="s">
        <v>3065</v>
      </c>
      <c r="L14164">
        <v>97</v>
      </c>
      <c r="M14164">
        <v>60</v>
      </c>
      <c r="N14164" t="s">
        <v>2525</v>
      </c>
    </row>
    <row r="14165" spans="1:14" x14ac:dyDescent="0.2">
      <c r="A14165" t="s">
        <v>19924</v>
      </c>
      <c r="B14165">
        <v>35700</v>
      </c>
      <c r="C14165">
        <v>40800</v>
      </c>
      <c r="D14165">
        <v>45900</v>
      </c>
      <c r="E14165">
        <v>51000</v>
      </c>
      <c r="F14165">
        <v>55080</v>
      </c>
      <c r="G14165">
        <v>59160</v>
      </c>
      <c r="H14165">
        <v>63240</v>
      </c>
      <c r="I14165">
        <v>67320</v>
      </c>
      <c r="J14165">
        <v>71400</v>
      </c>
      <c r="K14165" t="s">
        <v>3065</v>
      </c>
      <c r="L14165">
        <v>99</v>
      </c>
      <c r="M14165">
        <v>60</v>
      </c>
      <c r="N14165" t="s">
        <v>2205</v>
      </c>
    </row>
    <row r="14166" spans="1:14" x14ac:dyDescent="0.2">
      <c r="A14166" t="s">
        <v>19925</v>
      </c>
      <c r="B14166">
        <v>38400</v>
      </c>
      <c r="C14166">
        <v>43920</v>
      </c>
      <c r="D14166">
        <v>49380</v>
      </c>
      <c r="E14166">
        <v>54840</v>
      </c>
      <c r="F14166">
        <v>59280</v>
      </c>
      <c r="G14166">
        <v>63660</v>
      </c>
      <c r="H14166">
        <v>68040</v>
      </c>
      <c r="I14166">
        <v>72420</v>
      </c>
      <c r="J14166">
        <v>76800</v>
      </c>
      <c r="K14166" t="s">
        <v>3065</v>
      </c>
      <c r="L14166">
        <v>101</v>
      </c>
      <c r="M14166">
        <v>60</v>
      </c>
      <c r="N14166" t="s">
        <v>2206</v>
      </c>
    </row>
    <row r="14167" spans="1:14" x14ac:dyDescent="0.2">
      <c r="A14167" t="s">
        <v>19926</v>
      </c>
      <c r="B14167">
        <v>35700</v>
      </c>
      <c r="C14167">
        <v>40800</v>
      </c>
      <c r="D14167">
        <v>45900</v>
      </c>
      <c r="E14167">
        <v>51000</v>
      </c>
      <c r="F14167">
        <v>55080</v>
      </c>
      <c r="G14167">
        <v>59160</v>
      </c>
      <c r="H14167">
        <v>63240</v>
      </c>
      <c r="I14167">
        <v>67320</v>
      </c>
      <c r="J14167">
        <v>71400</v>
      </c>
      <c r="K14167" t="s">
        <v>3065</v>
      </c>
      <c r="L14167">
        <v>103</v>
      </c>
      <c r="M14167">
        <v>60</v>
      </c>
      <c r="N14167" t="s">
        <v>4130</v>
      </c>
    </row>
    <row r="14168" spans="1:14" x14ac:dyDescent="0.2">
      <c r="A14168" t="s">
        <v>19927</v>
      </c>
      <c r="B14168">
        <v>36300</v>
      </c>
      <c r="C14168">
        <v>41460</v>
      </c>
      <c r="D14168">
        <v>46620</v>
      </c>
      <c r="E14168">
        <v>51780</v>
      </c>
      <c r="F14168">
        <v>55980</v>
      </c>
      <c r="G14168">
        <v>60120</v>
      </c>
      <c r="H14168">
        <v>64260</v>
      </c>
      <c r="I14168">
        <v>68400</v>
      </c>
      <c r="J14168">
        <v>72540</v>
      </c>
      <c r="K14168" t="s">
        <v>3065</v>
      </c>
      <c r="L14168">
        <v>105</v>
      </c>
      <c r="M14168">
        <v>60</v>
      </c>
      <c r="N14168" t="s">
        <v>3507</v>
      </c>
    </row>
    <row r="14169" spans="1:14" x14ac:dyDescent="0.2">
      <c r="A14169" t="s">
        <v>19928</v>
      </c>
      <c r="B14169">
        <v>35700</v>
      </c>
      <c r="C14169">
        <v>40800</v>
      </c>
      <c r="D14169">
        <v>45900</v>
      </c>
      <c r="E14169">
        <v>51000</v>
      </c>
      <c r="F14169">
        <v>55080</v>
      </c>
      <c r="G14169">
        <v>59160</v>
      </c>
      <c r="H14169">
        <v>63240</v>
      </c>
      <c r="I14169">
        <v>67320</v>
      </c>
      <c r="J14169">
        <v>71400</v>
      </c>
      <c r="K14169" t="s">
        <v>3065</v>
      </c>
      <c r="L14169">
        <v>107</v>
      </c>
      <c r="M14169">
        <v>60</v>
      </c>
      <c r="N14169" t="s">
        <v>2671</v>
      </c>
    </row>
    <row r="14170" spans="1:14" x14ac:dyDescent="0.2">
      <c r="A14170" t="s">
        <v>19929</v>
      </c>
      <c r="B14170">
        <v>52200</v>
      </c>
      <c r="C14170">
        <v>59640</v>
      </c>
      <c r="D14170">
        <v>67080</v>
      </c>
      <c r="E14170">
        <v>74520</v>
      </c>
      <c r="F14170">
        <v>80520</v>
      </c>
      <c r="G14170">
        <v>86460</v>
      </c>
      <c r="H14170">
        <v>92460</v>
      </c>
      <c r="I14170">
        <v>98400</v>
      </c>
      <c r="J14170">
        <v>104340</v>
      </c>
      <c r="K14170" t="s">
        <v>3065</v>
      </c>
      <c r="L14170">
        <v>109</v>
      </c>
      <c r="M14170">
        <v>60</v>
      </c>
      <c r="N14170" t="s">
        <v>2997</v>
      </c>
    </row>
    <row r="14171" spans="1:14" x14ac:dyDescent="0.2">
      <c r="A14171" t="s">
        <v>19930</v>
      </c>
      <c r="B14171">
        <v>36540</v>
      </c>
      <c r="C14171">
        <v>41760</v>
      </c>
      <c r="D14171">
        <v>46980</v>
      </c>
      <c r="E14171">
        <v>52200</v>
      </c>
      <c r="F14171">
        <v>56400</v>
      </c>
      <c r="G14171">
        <v>60600</v>
      </c>
      <c r="H14171">
        <v>64740</v>
      </c>
      <c r="I14171">
        <v>68940</v>
      </c>
      <c r="J14171">
        <v>73080</v>
      </c>
      <c r="K14171" t="s">
        <v>3065</v>
      </c>
      <c r="L14171">
        <v>111</v>
      </c>
      <c r="M14171">
        <v>60</v>
      </c>
      <c r="N14171" t="s">
        <v>1919</v>
      </c>
    </row>
    <row r="14172" spans="1:14" x14ac:dyDescent="0.2">
      <c r="A14172" t="s">
        <v>19931</v>
      </c>
      <c r="B14172">
        <v>35700</v>
      </c>
      <c r="C14172">
        <v>40800</v>
      </c>
      <c r="D14172">
        <v>45900</v>
      </c>
      <c r="E14172">
        <v>51000</v>
      </c>
      <c r="F14172">
        <v>55080</v>
      </c>
      <c r="G14172">
        <v>59160</v>
      </c>
      <c r="H14172">
        <v>63240</v>
      </c>
      <c r="I14172">
        <v>67320</v>
      </c>
      <c r="J14172">
        <v>71400</v>
      </c>
      <c r="K14172" t="s">
        <v>3065</v>
      </c>
      <c r="L14172">
        <v>113</v>
      </c>
      <c r="M14172">
        <v>60</v>
      </c>
      <c r="N14172" t="s">
        <v>1920</v>
      </c>
    </row>
    <row r="14173" spans="1:14" x14ac:dyDescent="0.2">
      <c r="A14173" t="s">
        <v>19932</v>
      </c>
      <c r="B14173">
        <v>35700</v>
      </c>
      <c r="C14173">
        <v>40800</v>
      </c>
      <c r="D14173">
        <v>45900</v>
      </c>
      <c r="E14173">
        <v>51000</v>
      </c>
      <c r="F14173">
        <v>55080</v>
      </c>
      <c r="G14173">
        <v>59160</v>
      </c>
      <c r="H14173">
        <v>63240</v>
      </c>
      <c r="I14173">
        <v>67320</v>
      </c>
      <c r="J14173">
        <v>71400</v>
      </c>
      <c r="K14173" t="s">
        <v>3065</v>
      </c>
      <c r="L14173">
        <v>115</v>
      </c>
      <c r="M14173">
        <v>60</v>
      </c>
      <c r="N14173" t="s">
        <v>3070</v>
      </c>
    </row>
    <row r="14174" spans="1:14" x14ac:dyDescent="0.2">
      <c r="A14174" t="s">
        <v>19933</v>
      </c>
      <c r="B14174">
        <v>37680</v>
      </c>
      <c r="C14174">
        <v>43020</v>
      </c>
      <c r="D14174">
        <v>48420</v>
      </c>
      <c r="E14174">
        <v>53760</v>
      </c>
      <c r="F14174">
        <v>58080</v>
      </c>
      <c r="G14174">
        <v>62400</v>
      </c>
      <c r="H14174">
        <v>66720</v>
      </c>
      <c r="I14174">
        <v>70980</v>
      </c>
      <c r="J14174">
        <v>75300</v>
      </c>
      <c r="K14174" t="s">
        <v>3065</v>
      </c>
      <c r="L14174">
        <v>117</v>
      </c>
      <c r="M14174">
        <v>60</v>
      </c>
      <c r="N14174" t="s">
        <v>1921</v>
      </c>
    </row>
    <row r="14175" spans="1:14" x14ac:dyDescent="0.2">
      <c r="A14175" t="s">
        <v>19934</v>
      </c>
      <c r="B14175">
        <v>35700</v>
      </c>
      <c r="C14175">
        <v>40800</v>
      </c>
      <c r="D14175">
        <v>45900</v>
      </c>
      <c r="E14175">
        <v>51000</v>
      </c>
      <c r="F14175">
        <v>55080</v>
      </c>
      <c r="G14175">
        <v>59160</v>
      </c>
      <c r="H14175">
        <v>63240</v>
      </c>
      <c r="I14175">
        <v>67320</v>
      </c>
      <c r="J14175">
        <v>71400</v>
      </c>
      <c r="K14175" t="s">
        <v>3065</v>
      </c>
      <c r="L14175">
        <v>119</v>
      </c>
      <c r="M14175">
        <v>60</v>
      </c>
      <c r="N14175" t="s">
        <v>2923</v>
      </c>
    </row>
    <row r="14176" spans="1:14" x14ac:dyDescent="0.2">
      <c r="A14176" t="s">
        <v>19935</v>
      </c>
      <c r="B14176">
        <v>36300</v>
      </c>
      <c r="C14176">
        <v>41460</v>
      </c>
      <c r="D14176">
        <v>46620</v>
      </c>
      <c r="E14176">
        <v>51780</v>
      </c>
      <c r="F14176">
        <v>55980</v>
      </c>
      <c r="G14176">
        <v>60120</v>
      </c>
      <c r="H14176">
        <v>64260</v>
      </c>
      <c r="I14176">
        <v>68400</v>
      </c>
      <c r="J14176">
        <v>72540</v>
      </c>
      <c r="K14176" t="s">
        <v>3065</v>
      </c>
      <c r="L14176">
        <v>121</v>
      </c>
      <c r="M14176">
        <v>60</v>
      </c>
      <c r="N14176" t="s">
        <v>1922</v>
      </c>
    </row>
    <row r="14177" spans="1:14" x14ac:dyDescent="0.2">
      <c r="A14177" t="s">
        <v>19936</v>
      </c>
      <c r="B14177">
        <v>35700</v>
      </c>
      <c r="C14177">
        <v>40800</v>
      </c>
      <c r="D14177">
        <v>45900</v>
      </c>
      <c r="E14177">
        <v>51000</v>
      </c>
      <c r="F14177">
        <v>55080</v>
      </c>
      <c r="G14177">
        <v>59160</v>
      </c>
      <c r="H14177">
        <v>63240</v>
      </c>
      <c r="I14177">
        <v>67320</v>
      </c>
      <c r="J14177">
        <v>71400</v>
      </c>
      <c r="K14177" t="s">
        <v>3065</v>
      </c>
      <c r="L14177">
        <v>123</v>
      </c>
      <c r="M14177">
        <v>60</v>
      </c>
      <c r="N14177" t="s">
        <v>3562</v>
      </c>
    </row>
    <row r="14178" spans="1:14" x14ac:dyDescent="0.2">
      <c r="A14178" t="s">
        <v>19937</v>
      </c>
      <c r="B14178">
        <v>35700</v>
      </c>
      <c r="C14178">
        <v>40800</v>
      </c>
      <c r="D14178">
        <v>45900</v>
      </c>
      <c r="E14178">
        <v>51000</v>
      </c>
      <c r="F14178">
        <v>55080</v>
      </c>
      <c r="G14178">
        <v>59160</v>
      </c>
      <c r="H14178">
        <v>63240</v>
      </c>
      <c r="I14178">
        <v>67320</v>
      </c>
      <c r="J14178">
        <v>71400</v>
      </c>
      <c r="K14178" t="s">
        <v>3065</v>
      </c>
      <c r="L14178">
        <v>125</v>
      </c>
      <c r="M14178">
        <v>60</v>
      </c>
      <c r="N14178" t="s">
        <v>1923</v>
      </c>
    </row>
    <row r="14179" spans="1:14" x14ac:dyDescent="0.2">
      <c r="A14179" t="s">
        <v>19938</v>
      </c>
      <c r="B14179">
        <v>39180</v>
      </c>
      <c r="C14179">
        <v>44760</v>
      </c>
      <c r="D14179">
        <v>50340</v>
      </c>
      <c r="E14179">
        <v>55920</v>
      </c>
      <c r="F14179">
        <v>60420</v>
      </c>
      <c r="G14179">
        <v>64920</v>
      </c>
      <c r="H14179">
        <v>69360</v>
      </c>
      <c r="I14179">
        <v>73860</v>
      </c>
      <c r="J14179">
        <v>78300</v>
      </c>
      <c r="K14179" t="s">
        <v>3065</v>
      </c>
      <c r="L14179">
        <v>127</v>
      </c>
      <c r="M14179">
        <v>60</v>
      </c>
      <c r="N14179" t="s">
        <v>2115</v>
      </c>
    </row>
    <row r="14180" spans="1:14" x14ac:dyDescent="0.2">
      <c r="A14180" t="s">
        <v>19939</v>
      </c>
      <c r="B14180">
        <v>35700</v>
      </c>
      <c r="C14180">
        <v>40800</v>
      </c>
      <c r="D14180">
        <v>45900</v>
      </c>
      <c r="E14180">
        <v>51000</v>
      </c>
      <c r="F14180">
        <v>55080</v>
      </c>
      <c r="G14180">
        <v>59160</v>
      </c>
      <c r="H14180">
        <v>63240</v>
      </c>
      <c r="I14180">
        <v>67320</v>
      </c>
      <c r="J14180">
        <v>71400</v>
      </c>
      <c r="K14180" t="s">
        <v>3065</v>
      </c>
      <c r="L14180">
        <v>129</v>
      </c>
      <c r="M14180">
        <v>60</v>
      </c>
      <c r="N14180" t="s">
        <v>1924</v>
      </c>
    </row>
    <row r="14181" spans="1:14" x14ac:dyDescent="0.2">
      <c r="A14181" t="s">
        <v>19940</v>
      </c>
      <c r="B14181">
        <v>42000</v>
      </c>
      <c r="C14181">
        <v>48000</v>
      </c>
      <c r="D14181">
        <v>54000</v>
      </c>
      <c r="E14181">
        <v>59940</v>
      </c>
      <c r="F14181">
        <v>64740</v>
      </c>
      <c r="G14181">
        <v>69540</v>
      </c>
      <c r="H14181">
        <v>74340</v>
      </c>
      <c r="I14181">
        <v>79140</v>
      </c>
      <c r="J14181">
        <v>83940</v>
      </c>
      <c r="K14181" t="s">
        <v>3065</v>
      </c>
      <c r="L14181">
        <v>131</v>
      </c>
      <c r="M14181">
        <v>60</v>
      </c>
      <c r="N14181" t="s">
        <v>3362</v>
      </c>
    </row>
    <row r="14182" spans="1:14" x14ac:dyDescent="0.2">
      <c r="A14182" t="s">
        <v>19941</v>
      </c>
      <c r="B14182">
        <v>42000</v>
      </c>
      <c r="C14182">
        <v>48000</v>
      </c>
      <c r="D14182">
        <v>54000</v>
      </c>
      <c r="E14182">
        <v>59940</v>
      </c>
      <c r="F14182">
        <v>64740</v>
      </c>
      <c r="G14182">
        <v>69540</v>
      </c>
      <c r="H14182">
        <v>74340</v>
      </c>
      <c r="I14182">
        <v>79140</v>
      </c>
      <c r="J14182">
        <v>83940</v>
      </c>
      <c r="K14182" t="s">
        <v>3065</v>
      </c>
      <c r="L14182">
        <v>133</v>
      </c>
      <c r="M14182">
        <v>60</v>
      </c>
      <c r="N14182" t="s">
        <v>1925</v>
      </c>
    </row>
    <row r="14183" spans="1:14" x14ac:dyDescent="0.2">
      <c r="A14183" t="s">
        <v>19942</v>
      </c>
      <c r="B14183">
        <v>36300</v>
      </c>
      <c r="C14183">
        <v>41460</v>
      </c>
      <c r="D14183">
        <v>46620</v>
      </c>
      <c r="E14183">
        <v>51780</v>
      </c>
      <c r="F14183">
        <v>55980</v>
      </c>
      <c r="G14183">
        <v>60120</v>
      </c>
      <c r="H14183">
        <v>64260</v>
      </c>
      <c r="I14183">
        <v>68400</v>
      </c>
      <c r="J14183">
        <v>72540</v>
      </c>
      <c r="K14183" t="s">
        <v>3065</v>
      </c>
      <c r="L14183">
        <v>135</v>
      </c>
      <c r="M14183">
        <v>60</v>
      </c>
      <c r="N14183" t="s">
        <v>1926</v>
      </c>
    </row>
    <row r="14184" spans="1:14" x14ac:dyDescent="0.2">
      <c r="A14184" t="s">
        <v>19943</v>
      </c>
      <c r="B14184">
        <v>35700</v>
      </c>
      <c r="C14184">
        <v>40800</v>
      </c>
      <c r="D14184">
        <v>45900</v>
      </c>
      <c r="E14184">
        <v>51000</v>
      </c>
      <c r="F14184">
        <v>55080</v>
      </c>
      <c r="G14184">
        <v>59160</v>
      </c>
      <c r="H14184">
        <v>63240</v>
      </c>
      <c r="I14184">
        <v>67320</v>
      </c>
      <c r="J14184">
        <v>71400</v>
      </c>
      <c r="K14184" t="s">
        <v>3065</v>
      </c>
      <c r="L14184">
        <v>137</v>
      </c>
      <c r="M14184">
        <v>60</v>
      </c>
      <c r="N14184" t="s">
        <v>1927</v>
      </c>
    </row>
    <row r="14185" spans="1:14" x14ac:dyDescent="0.2">
      <c r="A14185" t="s">
        <v>19944</v>
      </c>
      <c r="B14185">
        <v>37800</v>
      </c>
      <c r="C14185">
        <v>43200</v>
      </c>
      <c r="D14185">
        <v>48600</v>
      </c>
      <c r="E14185">
        <v>54000</v>
      </c>
      <c r="F14185">
        <v>58320</v>
      </c>
      <c r="G14185">
        <v>62640</v>
      </c>
      <c r="H14185">
        <v>66960</v>
      </c>
      <c r="I14185">
        <v>71280</v>
      </c>
      <c r="J14185">
        <v>75600</v>
      </c>
      <c r="K14185" t="s">
        <v>3065</v>
      </c>
      <c r="L14185">
        <v>139</v>
      </c>
      <c r="M14185">
        <v>60</v>
      </c>
      <c r="N14185" t="s">
        <v>3035</v>
      </c>
    </row>
    <row r="14186" spans="1:14" x14ac:dyDescent="0.2">
      <c r="A14186" t="s">
        <v>19945</v>
      </c>
      <c r="B14186">
        <v>35700</v>
      </c>
      <c r="C14186">
        <v>40800</v>
      </c>
      <c r="D14186">
        <v>45900</v>
      </c>
      <c r="E14186">
        <v>51000</v>
      </c>
      <c r="F14186">
        <v>55080</v>
      </c>
      <c r="G14186">
        <v>59160</v>
      </c>
      <c r="H14186">
        <v>63240</v>
      </c>
      <c r="I14186">
        <v>67320</v>
      </c>
      <c r="J14186">
        <v>71400</v>
      </c>
      <c r="K14186" t="s">
        <v>3065</v>
      </c>
      <c r="L14186">
        <v>141</v>
      </c>
      <c r="M14186">
        <v>60</v>
      </c>
      <c r="N14186" t="s">
        <v>3071</v>
      </c>
    </row>
    <row r="14187" spans="1:14" x14ac:dyDescent="0.2">
      <c r="A14187" t="s">
        <v>19946</v>
      </c>
      <c r="B14187">
        <v>39540</v>
      </c>
      <c r="C14187">
        <v>45180</v>
      </c>
      <c r="D14187">
        <v>50820</v>
      </c>
      <c r="E14187">
        <v>56460</v>
      </c>
      <c r="F14187">
        <v>61020</v>
      </c>
      <c r="G14187">
        <v>65520</v>
      </c>
      <c r="H14187">
        <v>70020</v>
      </c>
      <c r="I14187">
        <v>74580</v>
      </c>
      <c r="J14187">
        <v>79080</v>
      </c>
      <c r="K14187" t="s">
        <v>3120</v>
      </c>
      <c r="L14187">
        <v>1</v>
      </c>
      <c r="M14187">
        <v>60</v>
      </c>
      <c r="N14187" t="s">
        <v>3955</v>
      </c>
    </row>
    <row r="14188" spans="1:14" x14ac:dyDescent="0.2">
      <c r="A14188" t="s">
        <v>19947</v>
      </c>
      <c r="B14188">
        <v>38940</v>
      </c>
      <c r="C14188">
        <v>44520</v>
      </c>
      <c r="D14188">
        <v>50100</v>
      </c>
      <c r="E14188">
        <v>55620</v>
      </c>
      <c r="F14188">
        <v>60120</v>
      </c>
      <c r="G14188">
        <v>64560</v>
      </c>
      <c r="H14188">
        <v>69000</v>
      </c>
      <c r="I14188">
        <v>73440</v>
      </c>
      <c r="J14188">
        <v>77880</v>
      </c>
      <c r="K14188" t="s">
        <v>3120</v>
      </c>
      <c r="L14188">
        <v>3</v>
      </c>
      <c r="M14188">
        <v>60</v>
      </c>
      <c r="N14188" t="s">
        <v>3652</v>
      </c>
    </row>
    <row r="14189" spans="1:14" x14ac:dyDescent="0.2">
      <c r="A14189" t="s">
        <v>19948</v>
      </c>
      <c r="B14189">
        <v>44040</v>
      </c>
      <c r="C14189">
        <v>50340</v>
      </c>
      <c r="D14189">
        <v>56640</v>
      </c>
      <c r="E14189">
        <v>62880</v>
      </c>
      <c r="F14189">
        <v>67920</v>
      </c>
      <c r="G14189">
        <v>72960</v>
      </c>
      <c r="H14189">
        <v>78000</v>
      </c>
      <c r="I14189">
        <v>83040</v>
      </c>
      <c r="J14189">
        <v>88080</v>
      </c>
      <c r="K14189" t="s">
        <v>3120</v>
      </c>
      <c r="L14189">
        <v>5</v>
      </c>
      <c r="M14189">
        <v>60</v>
      </c>
      <c r="N14189" t="s">
        <v>3271</v>
      </c>
    </row>
    <row r="14190" spans="1:14" x14ac:dyDescent="0.2">
      <c r="A14190" t="s">
        <v>19949</v>
      </c>
      <c r="B14190">
        <v>38940</v>
      </c>
      <c r="C14190">
        <v>44520</v>
      </c>
      <c r="D14190">
        <v>50100</v>
      </c>
      <c r="E14190">
        <v>55620</v>
      </c>
      <c r="F14190">
        <v>60120</v>
      </c>
      <c r="G14190">
        <v>64560</v>
      </c>
      <c r="H14190">
        <v>69000</v>
      </c>
      <c r="I14190">
        <v>73440</v>
      </c>
      <c r="J14190">
        <v>77880</v>
      </c>
      <c r="K14190" t="s">
        <v>3120</v>
      </c>
      <c r="L14190">
        <v>7</v>
      </c>
      <c r="M14190">
        <v>60</v>
      </c>
      <c r="N14190" t="s">
        <v>3654</v>
      </c>
    </row>
    <row r="14191" spans="1:14" x14ac:dyDescent="0.2">
      <c r="A14191" t="s">
        <v>19950</v>
      </c>
      <c r="B14191">
        <v>40620</v>
      </c>
      <c r="C14191">
        <v>46440</v>
      </c>
      <c r="D14191">
        <v>52260</v>
      </c>
      <c r="E14191">
        <v>58020</v>
      </c>
      <c r="F14191">
        <v>62700</v>
      </c>
      <c r="G14191">
        <v>67320</v>
      </c>
      <c r="H14191">
        <v>72000</v>
      </c>
      <c r="I14191">
        <v>76620</v>
      </c>
      <c r="J14191">
        <v>81240</v>
      </c>
      <c r="K14191" t="s">
        <v>3120</v>
      </c>
      <c r="L14191">
        <v>9</v>
      </c>
      <c r="M14191">
        <v>60</v>
      </c>
      <c r="N14191" t="s">
        <v>2242</v>
      </c>
    </row>
    <row r="14192" spans="1:14" x14ac:dyDescent="0.2">
      <c r="A14192" t="s">
        <v>19951</v>
      </c>
      <c r="B14192">
        <v>39600</v>
      </c>
      <c r="C14192">
        <v>45240</v>
      </c>
      <c r="D14192">
        <v>50880</v>
      </c>
      <c r="E14192">
        <v>56520</v>
      </c>
      <c r="F14192">
        <v>61080</v>
      </c>
      <c r="G14192">
        <v>65580</v>
      </c>
      <c r="H14192">
        <v>70140</v>
      </c>
      <c r="I14192">
        <v>74640</v>
      </c>
      <c r="J14192">
        <v>79140</v>
      </c>
      <c r="K14192" t="s">
        <v>3120</v>
      </c>
      <c r="L14192">
        <v>11</v>
      </c>
      <c r="M14192">
        <v>60</v>
      </c>
      <c r="N14192" t="s">
        <v>4020</v>
      </c>
    </row>
    <row r="14193" spans="1:14" x14ac:dyDescent="0.2">
      <c r="A14193" t="s">
        <v>19952</v>
      </c>
      <c r="B14193">
        <v>38940</v>
      </c>
      <c r="C14193">
        <v>44520</v>
      </c>
      <c r="D14193">
        <v>50100</v>
      </c>
      <c r="E14193">
        <v>55620</v>
      </c>
      <c r="F14193">
        <v>60120</v>
      </c>
      <c r="G14193">
        <v>64560</v>
      </c>
      <c r="H14193">
        <v>69000</v>
      </c>
      <c r="I14193">
        <v>73440</v>
      </c>
      <c r="J14193">
        <v>77880</v>
      </c>
      <c r="K14193" t="s">
        <v>3120</v>
      </c>
      <c r="L14193">
        <v>13</v>
      </c>
      <c r="M14193">
        <v>60</v>
      </c>
      <c r="N14193" t="s">
        <v>2724</v>
      </c>
    </row>
    <row r="14194" spans="1:14" x14ac:dyDescent="0.2">
      <c r="A14194" t="s">
        <v>19953</v>
      </c>
      <c r="B14194">
        <v>38940</v>
      </c>
      <c r="C14194">
        <v>44520</v>
      </c>
      <c r="D14194">
        <v>50100</v>
      </c>
      <c r="E14194">
        <v>55620</v>
      </c>
      <c r="F14194">
        <v>60120</v>
      </c>
      <c r="G14194">
        <v>64560</v>
      </c>
      <c r="H14194">
        <v>69000</v>
      </c>
      <c r="I14194">
        <v>73440</v>
      </c>
      <c r="J14194">
        <v>77880</v>
      </c>
      <c r="K14194" t="s">
        <v>3120</v>
      </c>
      <c r="L14194">
        <v>15</v>
      </c>
      <c r="M14194">
        <v>60</v>
      </c>
      <c r="N14194" t="s">
        <v>2243</v>
      </c>
    </row>
    <row r="14195" spans="1:14" x14ac:dyDescent="0.2">
      <c r="A14195" t="s">
        <v>19954</v>
      </c>
      <c r="B14195">
        <v>38940</v>
      </c>
      <c r="C14195">
        <v>44520</v>
      </c>
      <c r="D14195">
        <v>50100</v>
      </c>
      <c r="E14195">
        <v>55620</v>
      </c>
      <c r="F14195">
        <v>60120</v>
      </c>
      <c r="G14195">
        <v>64560</v>
      </c>
      <c r="H14195">
        <v>69000</v>
      </c>
      <c r="I14195">
        <v>73440</v>
      </c>
      <c r="J14195">
        <v>77880</v>
      </c>
      <c r="K14195" t="s">
        <v>3120</v>
      </c>
      <c r="L14195">
        <v>17</v>
      </c>
      <c r="M14195">
        <v>60</v>
      </c>
      <c r="N14195" t="s">
        <v>2244</v>
      </c>
    </row>
    <row r="14196" spans="1:14" x14ac:dyDescent="0.2">
      <c r="A14196" t="s">
        <v>19955</v>
      </c>
      <c r="B14196">
        <v>38940</v>
      </c>
      <c r="C14196">
        <v>44520</v>
      </c>
      <c r="D14196">
        <v>50100</v>
      </c>
      <c r="E14196">
        <v>55620</v>
      </c>
      <c r="F14196">
        <v>60120</v>
      </c>
      <c r="G14196">
        <v>64560</v>
      </c>
      <c r="H14196">
        <v>69000</v>
      </c>
      <c r="I14196">
        <v>73440</v>
      </c>
      <c r="J14196">
        <v>77880</v>
      </c>
      <c r="K14196" t="s">
        <v>3120</v>
      </c>
      <c r="L14196">
        <v>19</v>
      </c>
      <c r="M14196">
        <v>60</v>
      </c>
      <c r="N14196" t="s">
        <v>3392</v>
      </c>
    </row>
    <row r="14197" spans="1:14" x14ac:dyDescent="0.2">
      <c r="A14197" t="s">
        <v>19956</v>
      </c>
      <c r="B14197">
        <v>39780</v>
      </c>
      <c r="C14197">
        <v>45420</v>
      </c>
      <c r="D14197">
        <v>51120</v>
      </c>
      <c r="E14197">
        <v>56760</v>
      </c>
      <c r="F14197">
        <v>61320</v>
      </c>
      <c r="G14197">
        <v>65880</v>
      </c>
      <c r="H14197">
        <v>70440</v>
      </c>
      <c r="I14197">
        <v>74940</v>
      </c>
      <c r="J14197">
        <v>79500</v>
      </c>
      <c r="K14197" t="s">
        <v>3120</v>
      </c>
      <c r="L14197">
        <v>21</v>
      </c>
      <c r="M14197">
        <v>60</v>
      </c>
      <c r="N14197" t="s">
        <v>2245</v>
      </c>
    </row>
    <row r="14198" spans="1:14" x14ac:dyDescent="0.2">
      <c r="A14198" t="s">
        <v>19957</v>
      </c>
      <c r="B14198">
        <v>40440</v>
      </c>
      <c r="C14198">
        <v>46200</v>
      </c>
      <c r="D14198">
        <v>51960</v>
      </c>
      <c r="E14198">
        <v>57720</v>
      </c>
      <c r="F14198">
        <v>62340</v>
      </c>
      <c r="G14198">
        <v>66960</v>
      </c>
      <c r="H14198">
        <v>71580</v>
      </c>
      <c r="I14198">
        <v>76200</v>
      </c>
      <c r="J14198">
        <v>80820</v>
      </c>
      <c r="K14198" t="s">
        <v>3120</v>
      </c>
      <c r="L14198">
        <v>23</v>
      </c>
      <c r="M14198">
        <v>60</v>
      </c>
      <c r="N14198" t="s">
        <v>3394</v>
      </c>
    </row>
    <row r="14199" spans="1:14" x14ac:dyDescent="0.2">
      <c r="A14199" t="s">
        <v>19958</v>
      </c>
      <c r="B14199">
        <v>38940</v>
      </c>
      <c r="C14199">
        <v>44520</v>
      </c>
      <c r="D14199">
        <v>50100</v>
      </c>
      <c r="E14199">
        <v>55620</v>
      </c>
      <c r="F14199">
        <v>60120</v>
      </c>
      <c r="G14199">
        <v>64560</v>
      </c>
      <c r="H14199">
        <v>69000</v>
      </c>
      <c r="I14199">
        <v>73440</v>
      </c>
      <c r="J14199">
        <v>77880</v>
      </c>
      <c r="K14199" t="s">
        <v>3120</v>
      </c>
      <c r="L14199">
        <v>25</v>
      </c>
      <c r="M14199">
        <v>60</v>
      </c>
      <c r="N14199" t="s">
        <v>2246</v>
      </c>
    </row>
    <row r="14200" spans="1:14" x14ac:dyDescent="0.2">
      <c r="A14200" t="s">
        <v>19959</v>
      </c>
      <c r="B14200">
        <v>38940</v>
      </c>
      <c r="C14200">
        <v>44520</v>
      </c>
      <c r="D14200">
        <v>50100</v>
      </c>
      <c r="E14200">
        <v>55620</v>
      </c>
      <c r="F14200">
        <v>60120</v>
      </c>
      <c r="G14200">
        <v>64560</v>
      </c>
      <c r="H14200">
        <v>69000</v>
      </c>
      <c r="I14200">
        <v>73440</v>
      </c>
      <c r="J14200">
        <v>77880</v>
      </c>
      <c r="K14200" t="s">
        <v>3120</v>
      </c>
      <c r="L14200">
        <v>27</v>
      </c>
      <c r="M14200">
        <v>60</v>
      </c>
      <c r="N14200" t="s">
        <v>2247</v>
      </c>
    </row>
    <row r="14201" spans="1:14" x14ac:dyDescent="0.2">
      <c r="A14201" t="s">
        <v>19960</v>
      </c>
      <c r="B14201">
        <v>38940</v>
      </c>
      <c r="C14201">
        <v>44520</v>
      </c>
      <c r="D14201">
        <v>50100</v>
      </c>
      <c r="E14201">
        <v>55620</v>
      </c>
      <c r="F14201">
        <v>60120</v>
      </c>
      <c r="G14201">
        <v>64560</v>
      </c>
      <c r="H14201">
        <v>69000</v>
      </c>
      <c r="I14201">
        <v>73440</v>
      </c>
      <c r="J14201">
        <v>77880</v>
      </c>
      <c r="K14201" t="s">
        <v>3120</v>
      </c>
      <c r="L14201">
        <v>29</v>
      </c>
      <c r="M14201">
        <v>60</v>
      </c>
      <c r="N14201" t="s">
        <v>2743</v>
      </c>
    </row>
    <row r="14202" spans="1:14" x14ac:dyDescent="0.2">
      <c r="A14202" t="s">
        <v>19961</v>
      </c>
      <c r="B14202">
        <v>38940</v>
      </c>
      <c r="C14202">
        <v>44520</v>
      </c>
      <c r="D14202">
        <v>50100</v>
      </c>
      <c r="E14202">
        <v>55620</v>
      </c>
      <c r="F14202">
        <v>60120</v>
      </c>
      <c r="G14202">
        <v>64560</v>
      </c>
      <c r="H14202">
        <v>69000</v>
      </c>
      <c r="I14202">
        <v>73440</v>
      </c>
      <c r="J14202">
        <v>77880</v>
      </c>
      <c r="K14202" t="s">
        <v>3120</v>
      </c>
      <c r="L14202">
        <v>31</v>
      </c>
      <c r="M14202">
        <v>60</v>
      </c>
      <c r="N14202" t="s">
        <v>3550</v>
      </c>
    </row>
    <row r="14203" spans="1:14" x14ac:dyDescent="0.2">
      <c r="A14203" t="s">
        <v>19962</v>
      </c>
      <c r="B14203">
        <v>40320</v>
      </c>
      <c r="C14203">
        <v>46080</v>
      </c>
      <c r="D14203">
        <v>51840</v>
      </c>
      <c r="E14203">
        <v>57600</v>
      </c>
      <c r="F14203">
        <v>62220</v>
      </c>
      <c r="G14203">
        <v>66840</v>
      </c>
      <c r="H14203">
        <v>71460</v>
      </c>
      <c r="I14203">
        <v>76080</v>
      </c>
      <c r="J14203">
        <v>80640</v>
      </c>
      <c r="K14203" t="s">
        <v>3120</v>
      </c>
      <c r="L14203">
        <v>33</v>
      </c>
      <c r="M14203">
        <v>60</v>
      </c>
      <c r="N14203" t="s">
        <v>3245</v>
      </c>
    </row>
    <row r="14204" spans="1:14" x14ac:dyDescent="0.2">
      <c r="A14204" t="s">
        <v>19963</v>
      </c>
      <c r="B14204">
        <v>40320</v>
      </c>
      <c r="C14204">
        <v>46080</v>
      </c>
      <c r="D14204">
        <v>51840</v>
      </c>
      <c r="E14204">
        <v>57540</v>
      </c>
      <c r="F14204">
        <v>62160</v>
      </c>
      <c r="G14204">
        <v>66780</v>
      </c>
      <c r="H14204">
        <v>71400</v>
      </c>
      <c r="I14204">
        <v>75960</v>
      </c>
      <c r="J14204">
        <v>80580</v>
      </c>
      <c r="K14204" t="s">
        <v>3120</v>
      </c>
      <c r="L14204">
        <v>35</v>
      </c>
      <c r="M14204">
        <v>60</v>
      </c>
      <c r="N14204" t="s">
        <v>2248</v>
      </c>
    </row>
    <row r="14205" spans="1:14" x14ac:dyDescent="0.2">
      <c r="A14205" t="s">
        <v>19964</v>
      </c>
      <c r="B14205">
        <v>43440</v>
      </c>
      <c r="C14205">
        <v>49680</v>
      </c>
      <c r="D14205">
        <v>55860</v>
      </c>
      <c r="E14205">
        <v>62040</v>
      </c>
      <c r="F14205">
        <v>67020</v>
      </c>
      <c r="G14205">
        <v>72000</v>
      </c>
      <c r="H14205">
        <v>76980</v>
      </c>
      <c r="I14205">
        <v>81900</v>
      </c>
      <c r="J14205">
        <v>86880</v>
      </c>
      <c r="K14205" t="s">
        <v>3120</v>
      </c>
      <c r="L14205">
        <v>37</v>
      </c>
      <c r="M14205">
        <v>60</v>
      </c>
      <c r="N14205" t="s">
        <v>2249</v>
      </c>
    </row>
    <row r="14206" spans="1:14" x14ac:dyDescent="0.2">
      <c r="A14206" t="s">
        <v>19965</v>
      </c>
      <c r="B14206">
        <v>53640</v>
      </c>
      <c r="C14206">
        <v>61320</v>
      </c>
      <c r="D14206">
        <v>69000</v>
      </c>
      <c r="E14206">
        <v>76620</v>
      </c>
      <c r="F14206">
        <v>82800</v>
      </c>
      <c r="G14206">
        <v>88920</v>
      </c>
      <c r="H14206">
        <v>95040</v>
      </c>
      <c r="I14206">
        <v>101160</v>
      </c>
      <c r="J14206">
        <v>107280</v>
      </c>
      <c r="K14206" t="s">
        <v>3120</v>
      </c>
      <c r="L14206">
        <v>39</v>
      </c>
      <c r="M14206">
        <v>60</v>
      </c>
      <c r="N14206" t="s">
        <v>3860</v>
      </c>
    </row>
    <row r="14207" spans="1:14" x14ac:dyDescent="0.2">
      <c r="A14207" t="s">
        <v>19966</v>
      </c>
      <c r="B14207">
        <v>38940</v>
      </c>
      <c r="C14207">
        <v>44520</v>
      </c>
      <c r="D14207">
        <v>50100</v>
      </c>
      <c r="E14207">
        <v>55620</v>
      </c>
      <c r="F14207">
        <v>60120</v>
      </c>
      <c r="G14207">
        <v>64560</v>
      </c>
      <c r="H14207">
        <v>69000</v>
      </c>
      <c r="I14207">
        <v>73440</v>
      </c>
      <c r="J14207">
        <v>77880</v>
      </c>
      <c r="K14207" t="s">
        <v>3120</v>
      </c>
      <c r="L14207">
        <v>41</v>
      </c>
      <c r="M14207">
        <v>60</v>
      </c>
      <c r="N14207" t="s">
        <v>2250</v>
      </c>
    </row>
    <row r="14208" spans="1:14" x14ac:dyDescent="0.2">
      <c r="A14208" t="s">
        <v>19967</v>
      </c>
      <c r="B14208">
        <v>38940</v>
      </c>
      <c r="C14208">
        <v>44520</v>
      </c>
      <c r="D14208">
        <v>50100</v>
      </c>
      <c r="E14208">
        <v>55620</v>
      </c>
      <c r="F14208">
        <v>60120</v>
      </c>
      <c r="G14208">
        <v>64560</v>
      </c>
      <c r="H14208">
        <v>69000</v>
      </c>
      <c r="I14208">
        <v>73440</v>
      </c>
      <c r="J14208">
        <v>77880</v>
      </c>
      <c r="K14208" t="s">
        <v>3120</v>
      </c>
      <c r="L14208">
        <v>43</v>
      </c>
      <c r="M14208">
        <v>60</v>
      </c>
      <c r="N14208" t="s">
        <v>2251</v>
      </c>
    </row>
    <row r="14209" spans="1:14" x14ac:dyDescent="0.2">
      <c r="A14209" t="s">
        <v>19968</v>
      </c>
      <c r="B14209">
        <v>38940</v>
      </c>
      <c r="C14209">
        <v>44520</v>
      </c>
      <c r="D14209">
        <v>50100</v>
      </c>
      <c r="E14209">
        <v>55620</v>
      </c>
      <c r="F14209">
        <v>60120</v>
      </c>
      <c r="G14209">
        <v>64560</v>
      </c>
      <c r="H14209">
        <v>69000</v>
      </c>
      <c r="I14209">
        <v>73440</v>
      </c>
      <c r="J14209">
        <v>77880</v>
      </c>
      <c r="K14209" t="s">
        <v>3120</v>
      </c>
      <c r="L14209">
        <v>45</v>
      </c>
      <c r="M14209">
        <v>60</v>
      </c>
      <c r="N14209" t="s">
        <v>2252</v>
      </c>
    </row>
    <row r="14210" spans="1:14" x14ac:dyDescent="0.2">
      <c r="A14210" t="s">
        <v>19969</v>
      </c>
      <c r="B14210">
        <v>21120</v>
      </c>
      <c r="C14210">
        <v>24120</v>
      </c>
      <c r="D14210">
        <v>27120</v>
      </c>
      <c r="E14210">
        <v>30120</v>
      </c>
      <c r="F14210">
        <v>32580</v>
      </c>
      <c r="G14210">
        <v>34980</v>
      </c>
      <c r="H14210">
        <v>37380</v>
      </c>
      <c r="I14210">
        <v>39780</v>
      </c>
      <c r="J14210">
        <v>42180</v>
      </c>
      <c r="K14210" t="s">
        <v>5535</v>
      </c>
      <c r="L14210">
        <v>999</v>
      </c>
      <c r="M14210">
        <v>60</v>
      </c>
      <c r="N14210" t="s">
        <v>5536</v>
      </c>
    </row>
    <row r="14211" spans="1:14" x14ac:dyDescent="0.2">
      <c r="A14211" t="s">
        <v>19970</v>
      </c>
      <c r="B14211">
        <v>33960</v>
      </c>
      <c r="C14211">
        <v>38820</v>
      </c>
      <c r="D14211">
        <v>43680</v>
      </c>
      <c r="E14211">
        <v>48480</v>
      </c>
      <c r="F14211">
        <v>52380</v>
      </c>
      <c r="G14211">
        <v>56280</v>
      </c>
      <c r="H14211">
        <v>60120</v>
      </c>
      <c r="I14211">
        <v>64020</v>
      </c>
      <c r="J14211">
        <v>67920</v>
      </c>
      <c r="K14211" t="s">
        <v>3121</v>
      </c>
      <c r="L14211">
        <v>10</v>
      </c>
      <c r="M14211">
        <v>60</v>
      </c>
      <c r="N14211" t="s">
        <v>5537</v>
      </c>
    </row>
    <row r="14212" spans="1:14" x14ac:dyDescent="0.2">
      <c r="A14212" t="s">
        <v>19971</v>
      </c>
      <c r="B14212">
        <v>20760</v>
      </c>
      <c r="C14212">
        <v>23700</v>
      </c>
      <c r="D14212">
        <v>26640</v>
      </c>
      <c r="E14212">
        <v>29580</v>
      </c>
      <c r="F14212">
        <v>31980</v>
      </c>
      <c r="G14212">
        <v>34320</v>
      </c>
      <c r="H14212">
        <v>36720</v>
      </c>
      <c r="I14212">
        <v>39060</v>
      </c>
      <c r="J14212">
        <v>41460</v>
      </c>
      <c r="K14212" t="s">
        <v>5541</v>
      </c>
      <c r="L14212">
        <v>999</v>
      </c>
      <c r="M14212">
        <v>60</v>
      </c>
      <c r="N14212" t="s">
        <v>5542</v>
      </c>
    </row>
    <row r="14213" spans="1:14" x14ac:dyDescent="0.2">
      <c r="A14213" t="s">
        <v>19972</v>
      </c>
      <c r="B14213">
        <v>11760</v>
      </c>
      <c r="C14213">
        <v>13440</v>
      </c>
      <c r="D14213">
        <v>15120</v>
      </c>
      <c r="E14213">
        <v>16800</v>
      </c>
      <c r="F14213">
        <v>18180</v>
      </c>
      <c r="G14213">
        <v>19500</v>
      </c>
      <c r="H14213">
        <v>20880</v>
      </c>
      <c r="I14213">
        <v>22200</v>
      </c>
      <c r="J14213">
        <v>23520</v>
      </c>
      <c r="K14213" t="s">
        <v>3122</v>
      </c>
      <c r="L14213">
        <v>1</v>
      </c>
      <c r="M14213">
        <v>60</v>
      </c>
      <c r="N14213" t="s">
        <v>1977</v>
      </c>
    </row>
    <row r="14214" spans="1:14" x14ac:dyDescent="0.2">
      <c r="A14214" t="s">
        <v>19973</v>
      </c>
      <c r="B14214">
        <v>11940</v>
      </c>
      <c r="C14214">
        <v>13620</v>
      </c>
      <c r="D14214">
        <v>15300</v>
      </c>
      <c r="E14214">
        <v>16980</v>
      </c>
      <c r="F14214">
        <v>18360</v>
      </c>
      <c r="G14214">
        <v>19740</v>
      </c>
      <c r="H14214">
        <v>21060</v>
      </c>
      <c r="I14214">
        <v>22440</v>
      </c>
      <c r="J14214">
        <v>23820</v>
      </c>
      <c r="K14214" t="s">
        <v>3122</v>
      </c>
      <c r="L14214">
        <v>3</v>
      </c>
      <c r="M14214">
        <v>60</v>
      </c>
      <c r="N14214" t="s">
        <v>1978</v>
      </c>
    </row>
    <row r="14215" spans="1:14" x14ac:dyDescent="0.2">
      <c r="A14215" t="s">
        <v>19974</v>
      </c>
      <c r="B14215">
        <v>11940</v>
      </c>
      <c r="C14215">
        <v>13620</v>
      </c>
      <c r="D14215">
        <v>15300</v>
      </c>
      <c r="E14215">
        <v>16980</v>
      </c>
      <c r="F14215">
        <v>18360</v>
      </c>
      <c r="G14215">
        <v>19740</v>
      </c>
      <c r="H14215">
        <v>21060</v>
      </c>
      <c r="I14215">
        <v>22440</v>
      </c>
      <c r="J14215">
        <v>23820</v>
      </c>
      <c r="K14215" t="s">
        <v>3122</v>
      </c>
      <c r="L14215">
        <v>5</v>
      </c>
      <c r="M14215">
        <v>60</v>
      </c>
      <c r="N14215" t="s">
        <v>1979</v>
      </c>
    </row>
    <row r="14216" spans="1:14" x14ac:dyDescent="0.2">
      <c r="A14216" t="s">
        <v>19975</v>
      </c>
      <c r="B14216">
        <v>14160</v>
      </c>
      <c r="C14216">
        <v>16140</v>
      </c>
      <c r="D14216">
        <v>18180</v>
      </c>
      <c r="E14216">
        <v>20160</v>
      </c>
      <c r="F14216">
        <v>21780</v>
      </c>
      <c r="G14216">
        <v>23400</v>
      </c>
      <c r="H14216">
        <v>25020</v>
      </c>
      <c r="I14216">
        <v>26640</v>
      </c>
      <c r="J14216">
        <v>28260</v>
      </c>
      <c r="K14216" t="s">
        <v>3122</v>
      </c>
      <c r="L14216">
        <v>7</v>
      </c>
      <c r="M14216">
        <v>60</v>
      </c>
      <c r="N14216" t="s">
        <v>1980</v>
      </c>
    </row>
    <row r="14217" spans="1:14" x14ac:dyDescent="0.2">
      <c r="A14217" t="s">
        <v>19976</v>
      </c>
      <c r="B14217">
        <v>11520</v>
      </c>
      <c r="C14217">
        <v>13200</v>
      </c>
      <c r="D14217">
        <v>14820</v>
      </c>
      <c r="E14217">
        <v>16440</v>
      </c>
      <c r="F14217">
        <v>17760</v>
      </c>
      <c r="G14217">
        <v>19080</v>
      </c>
      <c r="H14217">
        <v>20400</v>
      </c>
      <c r="I14217">
        <v>21720</v>
      </c>
      <c r="J14217">
        <v>23040</v>
      </c>
      <c r="K14217" t="s">
        <v>3122</v>
      </c>
      <c r="L14217">
        <v>9</v>
      </c>
      <c r="M14217">
        <v>60</v>
      </c>
      <c r="N14217" t="s">
        <v>1981</v>
      </c>
    </row>
    <row r="14218" spans="1:14" x14ac:dyDescent="0.2">
      <c r="A14218" t="s">
        <v>19977</v>
      </c>
      <c r="B14218">
        <v>11940</v>
      </c>
      <c r="C14218">
        <v>13620</v>
      </c>
      <c r="D14218">
        <v>15300</v>
      </c>
      <c r="E14218">
        <v>16980</v>
      </c>
      <c r="F14218">
        <v>18360</v>
      </c>
      <c r="G14218">
        <v>19740</v>
      </c>
      <c r="H14218">
        <v>21060</v>
      </c>
      <c r="I14218">
        <v>22440</v>
      </c>
      <c r="J14218">
        <v>23820</v>
      </c>
      <c r="K14218" t="s">
        <v>3122</v>
      </c>
      <c r="L14218">
        <v>11</v>
      </c>
      <c r="M14218">
        <v>60</v>
      </c>
      <c r="N14218" t="s">
        <v>1982</v>
      </c>
    </row>
    <row r="14219" spans="1:14" x14ac:dyDescent="0.2">
      <c r="A14219" t="s">
        <v>19978</v>
      </c>
      <c r="B14219">
        <v>12000</v>
      </c>
      <c r="C14219">
        <v>13680</v>
      </c>
      <c r="D14219">
        <v>15420</v>
      </c>
      <c r="E14219">
        <v>17100</v>
      </c>
      <c r="F14219">
        <v>18480</v>
      </c>
      <c r="G14219">
        <v>19860</v>
      </c>
      <c r="H14219">
        <v>21240</v>
      </c>
      <c r="I14219">
        <v>22620</v>
      </c>
      <c r="J14219">
        <v>23940</v>
      </c>
      <c r="K14219" t="s">
        <v>3122</v>
      </c>
      <c r="L14219">
        <v>13</v>
      </c>
      <c r="M14219">
        <v>60</v>
      </c>
      <c r="N14219" t="s">
        <v>1983</v>
      </c>
    </row>
    <row r="14220" spans="1:14" x14ac:dyDescent="0.2">
      <c r="A14220" t="s">
        <v>19979</v>
      </c>
      <c r="B14220">
        <v>11220</v>
      </c>
      <c r="C14220">
        <v>12780</v>
      </c>
      <c r="D14220">
        <v>14400</v>
      </c>
      <c r="E14220">
        <v>15960</v>
      </c>
      <c r="F14220">
        <v>17280</v>
      </c>
      <c r="G14220">
        <v>18540</v>
      </c>
      <c r="H14220">
        <v>19800</v>
      </c>
      <c r="I14220">
        <v>21120</v>
      </c>
      <c r="J14220">
        <v>22380</v>
      </c>
      <c r="K14220" t="s">
        <v>3122</v>
      </c>
      <c r="L14220">
        <v>15</v>
      </c>
      <c r="M14220">
        <v>60</v>
      </c>
      <c r="N14220" t="s">
        <v>1984</v>
      </c>
    </row>
    <row r="14221" spans="1:14" x14ac:dyDescent="0.2">
      <c r="A14221" t="s">
        <v>19980</v>
      </c>
      <c r="B14221">
        <v>14160</v>
      </c>
      <c r="C14221">
        <v>16140</v>
      </c>
      <c r="D14221">
        <v>18180</v>
      </c>
      <c r="E14221">
        <v>20160</v>
      </c>
      <c r="F14221">
        <v>21780</v>
      </c>
      <c r="G14221">
        <v>23400</v>
      </c>
      <c r="H14221">
        <v>25020</v>
      </c>
      <c r="I14221">
        <v>26640</v>
      </c>
      <c r="J14221">
        <v>28260</v>
      </c>
      <c r="K14221" t="s">
        <v>3122</v>
      </c>
      <c r="L14221">
        <v>17</v>
      </c>
      <c r="M14221">
        <v>60</v>
      </c>
      <c r="N14221" t="s">
        <v>1985</v>
      </c>
    </row>
    <row r="14222" spans="1:14" x14ac:dyDescent="0.2">
      <c r="A14222" t="s">
        <v>19981</v>
      </c>
      <c r="B14222">
        <v>11520</v>
      </c>
      <c r="C14222">
        <v>13200</v>
      </c>
      <c r="D14222">
        <v>14820</v>
      </c>
      <c r="E14222">
        <v>16440</v>
      </c>
      <c r="F14222">
        <v>17760</v>
      </c>
      <c r="G14222">
        <v>19080</v>
      </c>
      <c r="H14222">
        <v>20400</v>
      </c>
      <c r="I14222">
        <v>21720</v>
      </c>
      <c r="J14222">
        <v>23040</v>
      </c>
      <c r="K14222" t="s">
        <v>3122</v>
      </c>
      <c r="L14222">
        <v>19</v>
      </c>
      <c r="M14222">
        <v>60</v>
      </c>
      <c r="N14222" t="s">
        <v>1986</v>
      </c>
    </row>
    <row r="14223" spans="1:14" x14ac:dyDescent="0.2">
      <c r="A14223" t="s">
        <v>19982</v>
      </c>
      <c r="B14223">
        <v>14160</v>
      </c>
      <c r="C14223">
        <v>16140</v>
      </c>
      <c r="D14223">
        <v>18180</v>
      </c>
      <c r="E14223">
        <v>20160</v>
      </c>
      <c r="F14223">
        <v>21780</v>
      </c>
      <c r="G14223">
        <v>23400</v>
      </c>
      <c r="H14223">
        <v>25020</v>
      </c>
      <c r="I14223">
        <v>26640</v>
      </c>
      <c r="J14223">
        <v>28260</v>
      </c>
      <c r="K14223" t="s">
        <v>3122</v>
      </c>
      <c r="L14223">
        <v>21</v>
      </c>
      <c r="M14223">
        <v>60</v>
      </c>
      <c r="N14223" t="s">
        <v>1987</v>
      </c>
    </row>
    <row r="14224" spans="1:14" x14ac:dyDescent="0.2">
      <c r="A14224" t="s">
        <v>19983</v>
      </c>
      <c r="B14224">
        <v>11340</v>
      </c>
      <c r="C14224">
        <v>12960</v>
      </c>
      <c r="D14224">
        <v>14580</v>
      </c>
      <c r="E14224">
        <v>16200</v>
      </c>
      <c r="F14224">
        <v>17520</v>
      </c>
      <c r="G14224">
        <v>18840</v>
      </c>
      <c r="H14224">
        <v>20100</v>
      </c>
      <c r="I14224">
        <v>21420</v>
      </c>
      <c r="J14224">
        <v>22680</v>
      </c>
      <c r="K14224" t="s">
        <v>3122</v>
      </c>
      <c r="L14224">
        <v>23</v>
      </c>
      <c r="M14224">
        <v>60</v>
      </c>
      <c r="N14224" t="s">
        <v>1988</v>
      </c>
    </row>
    <row r="14225" spans="1:14" x14ac:dyDescent="0.2">
      <c r="A14225" t="s">
        <v>19984</v>
      </c>
      <c r="B14225">
        <v>14460</v>
      </c>
      <c r="C14225">
        <v>16560</v>
      </c>
      <c r="D14225">
        <v>18600</v>
      </c>
      <c r="E14225">
        <v>20640</v>
      </c>
      <c r="F14225">
        <v>22320</v>
      </c>
      <c r="G14225">
        <v>24000</v>
      </c>
      <c r="H14225">
        <v>25620</v>
      </c>
      <c r="I14225">
        <v>27300</v>
      </c>
      <c r="J14225">
        <v>28920</v>
      </c>
      <c r="K14225" t="s">
        <v>3122</v>
      </c>
      <c r="L14225">
        <v>25</v>
      </c>
      <c r="M14225">
        <v>60</v>
      </c>
      <c r="N14225" t="s">
        <v>1989</v>
      </c>
    </row>
    <row r="14226" spans="1:14" x14ac:dyDescent="0.2">
      <c r="A14226" t="s">
        <v>19985</v>
      </c>
      <c r="B14226">
        <v>12000</v>
      </c>
      <c r="C14226">
        <v>13680</v>
      </c>
      <c r="D14226">
        <v>15420</v>
      </c>
      <c r="E14226">
        <v>17100</v>
      </c>
      <c r="F14226">
        <v>18480</v>
      </c>
      <c r="G14226">
        <v>19860</v>
      </c>
      <c r="H14226">
        <v>21240</v>
      </c>
      <c r="I14226">
        <v>22620</v>
      </c>
      <c r="J14226">
        <v>23940</v>
      </c>
      <c r="K14226" t="s">
        <v>3122</v>
      </c>
      <c r="L14226">
        <v>27</v>
      </c>
      <c r="M14226">
        <v>60</v>
      </c>
      <c r="N14226" t="s">
        <v>1990</v>
      </c>
    </row>
    <row r="14227" spans="1:14" x14ac:dyDescent="0.2">
      <c r="A14227" t="s">
        <v>19986</v>
      </c>
      <c r="B14227">
        <v>14160</v>
      </c>
      <c r="C14227">
        <v>16140</v>
      </c>
      <c r="D14227">
        <v>18180</v>
      </c>
      <c r="E14227">
        <v>20160</v>
      </c>
      <c r="F14227">
        <v>21780</v>
      </c>
      <c r="G14227">
        <v>23400</v>
      </c>
      <c r="H14227">
        <v>25020</v>
      </c>
      <c r="I14227">
        <v>26640</v>
      </c>
      <c r="J14227">
        <v>28260</v>
      </c>
      <c r="K14227" t="s">
        <v>3122</v>
      </c>
      <c r="L14227">
        <v>29</v>
      </c>
      <c r="M14227">
        <v>60</v>
      </c>
      <c r="N14227" t="s">
        <v>1991</v>
      </c>
    </row>
    <row r="14228" spans="1:14" x14ac:dyDescent="0.2">
      <c r="A14228" t="s">
        <v>19987</v>
      </c>
      <c r="B14228">
        <v>14160</v>
      </c>
      <c r="C14228">
        <v>16140</v>
      </c>
      <c r="D14228">
        <v>18180</v>
      </c>
      <c r="E14228">
        <v>20160</v>
      </c>
      <c r="F14228">
        <v>21780</v>
      </c>
      <c r="G14228">
        <v>23400</v>
      </c>
      <c r="H14228">
        <v>25020</v>
      </c>
      <c r="I14228">
        <v>26640</v>
      </c>
      <c r="J14228">
        <v>28260</v>
      </c>
      <c r="K14228" t="s">
        <v>3122</v>
      </c>
      <c r="L14228">
        <v>31</v>
      </c>
      <c r="M14228">
        <v>60</v>
      </c>
      <c r="N14228" t="s">
        <v>1992</v>
      </c>
    </row>
    <row r="14229" spans="1:14" x14ac:dyDescent="0.2">
      <c r="A14229" t="s">
        <v>19988</v>
      </c>
      <c r="B14229">
        <v>14160</v>
      </c>
      <c r="C14229">
        <v>16140</v>
      </c>
      <c r="D14229">
        <v>18180</v>
      </c>
      <c r="E14229">
        <v>20160</v>
      </c>
      <c r="F14229">
        <v>21780</v>
      </c>
      <c r="G14229">
        <v>23400</v>
      </c>
      <c r="H14229">
        <v>25020</v>
      </c>
      <c r="I14229">
        <v>26640</v>
      </c>
      <c r="J14229">
        <v>28260</v>
      </c>
      <c r="K14229" t="s">
        <v>3122</v>
      </c>
      <c r="L14229">
        <v>33</v>
      </c>
      <c r="M14229">
        <v>60</v>
      </c>
      <c r="N14229" t="s">
        <v>1993</v>
      </c>
    </row>
    <row r="14230" spans="1:14" x14ac:dyDescent="0.2">
      <c r="A14230" t="s">
        <v>19989</v>
      </c>
      <c r="B14230">
        <v>14460</v>
      </c>
      <c r="C14230">
        <v>16560</v>
      </c>
      <c r="D14230">
        <v>18600</v>
      </c>
      <c r="E14230">
        <v>20640</v>
      </c>
      <c r="F14230">
        <v>22320</v>
      </c>
      <c r="G14230">
        <v>24000</v>
      </c>
      <c r="H14230">
        <v>25620</v>
      </c>
      <c r="I14230">
        <v>27300</v>
      </c>
      <c r="J14230">
        <v>28920</v>
      </c>
      <c r="K14230" t="s">
        <v>3122</v>
      </c>
      <c r="L14230">
        <v>35</v>
      </c>
      <c r="M14230">
        <v>60</v>
      </c>
      <c r="N14230" t="s">
        <v>1994</v>
      </c>
    </row>
    <row r="14231" spans="1:14" x14ac:dyDescent="0.2">
      <c r="A14231" t="s">
        <v>19990</v>
      </c>
      <c r="B14231">
        <v>13200</v>
      </c>
      <c r="C14231">
        <v>15060</v>
      </c>
      <c r="D14231">
        <v>16920</v>
      </c>
      <c r="E14231">
        <v>18780</v>
      </c>
      <c r="F14231">
        <v>20340</v>
      </c>
      <c r="G14231">
        <v>21840</v>
      </c>
      <c r="H14231">
        <v>23340</v>
      </c>
      <c r="I14231">
        <v>24840</v>
      </c>
      <c r="J14231">
        <v>26340</v>
      </c>
      <c r="K14231" t="s">
        <v>3122</v>
      </c>
      <c r="L14231">
        <v>37</v>
      </c>
      <c r="M14231">
        <v>60</v>
      </c>
      <c r="N14231" t="s">
        <v>1995</v>
      </c>
    </row>
    <row r="14232" spans="1:14" x14ac:dyDescent="0.2">
      <c r="A14232" t="s">
        <v>19991</v>
      </c>
      <c r="B14232">
        <v>11520</v>
      </c>
      <c r="C14232">
        <v>13200</v>
      </c>
      <c r="D14232">
        <v>14820</v>
      </c>
      <c r="E14232">
        <v>16440</v>
      </c>
      <c r="F14232">
        <v>17760</v>
      </c>
      <c r="G14232">
        <v>19080</v>
      </c>
      <c r="H14232">
        <v>20400</v>
      </c>
      <c r="I14232">
        <v>21720</v>
      </c>
      <c r="J14232">
        <v>23040</v>
      </c>
      <c r="K14232" t="s">
        <v>3122</v>
      </c>
      <c r="L14232">
        <v>39</v>
      </c>
      <c r="M14232">
        <v>60</v>
      </c>
      <c r="N14232" t="s">
        <v>1996</v>
      </c>
    </row>
    <row r="14233" spans="1:14" x14ac:dyDescent="0.2">
      <c r="A14233" t="s">
        <v>19992</v>
      </c>
      <c r="B14233">
        <v>14460</v>
      </c>
      <c r="C14233">
        <v>16560</v>
      </c>
      <c r="D14233">
        <v>18600</v>
      </c>
      <c r="E14233">
        <v>20640</v>
      </c>
      <c r="F14233">
        <v>22320</v>
      </c>
      <c r="G14233">
        <v>24000</v>
      </c>
      <c r="H14233">
        <v>25620</v>
      </c>
      <c r="I14233">
        <v>27300</v>
      </c>
      <c r="J14233">
        <v>28920</v>
      </c>
      <c r="K14233" t="s">
        <v>3122</v>
      </c>
      <c r="L14233">
        <v>41</v>
      </c>
      <c r="M14233">
        <v>60</v>
      </c>
      <c r="N14233" t="s">
        <v>1997</v>
      </c>
    </row>
    <row r="14234" spans="1:14" x14ac:dyDescent="0.2">
      <c r="A14234" t="s">
        <v>19993</v>
      </c>
      <c r="B14234">
        <v>10920</v>
      </c>
      <c r="C14234">
        <v>12480</v>
      </c>
      <c r="D14234">
        <v>14040</v>
      </c>
      <c r="E14234">
        <v>15540</v>
      </c>
      <c r="F14234">
        <v>16800</v>
      </c>
      <c r="G14234">
        <v>18060</v>
      </c>
      <c r="H14234">
        <v>19320</v>
      </c>
      <c r="I14234">
        <v>20520</v>
      </c>
      <c r="J14234">
        <v>21780</v>
      </c>
      <c r="K14234" t="s">
        <v>3122</v>
      </c>
      <c r="L14234">
        <v>43</v>
      </c>
      <c r="M14234">
        <v>60</v>
      </c>
      <c r="N14234" t="s">
        <v>1998</v>
      </c>
    </row>
    <row r="14235" spans="1:14" x14ac:dyDescent="0.2">
      <c r="A14235" t="s">
        <v>19994</v>
      </c>
      <c r="B14235">
        <v>14160</v>
      </c>
      <c r="C14235">
        <v>16140</v>
      </c>
      <c r="D14235">
        <v>18180</v>
      </c>
      <c r="E14235">
        <v>20160</v>
      </c>
      <c r="F14235">
        <v>21780</v>
      </c>
      <c r="G14235">
        <v>23400</v>
      </c>
      <c r="H14235">
        <v>25020</v>
      </c>
      <c r="I14235">
        <v>26640</v>
      </c>
      <c r="J14235">
        <v>28260</v>
      </c>
      <c r="K14235" t="s">
        <v>3122</v>
      </c>
      <c r="L14235">
        <v>45</v>
      </c>
      <c r="M14235">
        <v>60</v>
      </c>
      <c r="N14235" t="s">
        <v>1999</v>
      </c>
    </row>
    <row r="14236" spans="1:14" x14ac:dyDescent="0.2">
      <c r="A14236" t="s">
        <v>19995</v>
      </c>
      <c r="B14236">
        <v>14160</v>
      </c>
      <c r="C14236">
        <v>16140</v>
      </c>
      <c r="D14236">
        <v>18180</v>
      </c>
      <c r="E14236">
        <v>20160</v>
      </c>
      <c r="F14236">
        <v>21780</v>
      </c>
      <c r="G14236">
        <v>23400</v>
      </c>
      <c r="H14236">
        <v>25020</v>
      </c>
      <c r="I14236">
        <v>26640</v>
      </c>
      <c r="J14236">
        <v>28260</v>
      </c>
      <c r="K14236" t="s">
        <v>3122</v>
      </c>
      <c r="L14236">
        <v>47</v>
      </c>
      <c r="M14236">
        <v>60</v>
      </c>
      <c r="N14236" t="s">
        <v>2000</v>
      </c>
    </row>
    <row r="14237" spans="1:14" x14ac:dyDescent="0.2">
      <c r="A14237" t="s">
        <v>19996</v>
      </c>
      <c r="B14237">
        <v>10920</v>
      </c>
      <c r="C14237">
        <v>12480</v>
      </c>
      <c r="D14237">
        <v>14040</v>
      </c>
      <c r="E14237">
        <v>15540</v>
      </c>
      <c r="F14237">
        <v>16800</v>
      </c>
      <c r="G14237">
        <v>18060</v>
      </c>
      <c r="H14237">
        <v>19320</v>
      </c>
      <c r="I14237">
        <v>20520</v>
      </c>
      <c r="J14237">
        <v>21780</v>
      </c>
      <c r="K14237" t="s">
        <v>3122</v>
      </c>
      <c r="L14237">
        <v>49</v>
      </c>
      <c r="M14237">
        <v>60</v>
      </c>
      <c r="N14237" t="s">
        <v>2001</v>
      </c>
    </row>
    <row r="14238" spans="1:14" x14ac:dyDescent="0.2">
      <c r="A14238" t="s">
        <v>19997</v>
      </c>
      <c r="B14238">
        <v>14160</v>
      </c>
      <c r="C14238">
        <v>16140</v>
      </c>
      <c r="D14238">
        <v>18180</v>
      </c>
      <c r="E14238">
        <v>20160</v>
      </c>
      <c r="F14238">
        <v>21780</v>
      </c>
      <c r="G14238">
        <v>23400</v>
      </c>
      <c r="H14238">
        <v>25020</v>
      </c>
      <c r="I14238">
        <v>26640</v>
      </c>
      <c r="J14238">
        <v>28260</v>
      </c>
      <c r="K14238" t="s">
        <v>3122</v>
      </c>
      <c r="L14238">
        <v>51</v>
      </c>
      <c r="M14238">
        <v>60</v>
      </c>
      <c r="N14238" t="s">
        <v>2002</v>
      </c>
    </row>
    <row r="14239" spans="1:14" x14ac:dyDescent="0.2">
      <c r="A14239" t="s">
        <v>19998</v>
      </c>
      <c r="B14239">
        <v>13200</v>
      </c>
      <c r="C14239">
        <v>15060</v>
      </c>
      <c r="D14239">
        <v>16920</v>
      </c>
      <c r="E14239">
        <v>18780</v>
      </c>
      <c r="F14239">
        <v>20340</v>
      </c>
      <c r="G14239">
        <v>21840</v>
      </c>
      <c r="H14239">
        <v>23340</v>
      </c>
      <c r="I14239">
        <v>24840</v>
      </c>
      <c r="J14239">
        <v>26340</v>
      </c>
      <c r="K14239" t="s">
        <v>3122</v>
      </c>
      <c r="L14239">
        <v>53</v>
      </c>
      <c r="M14239">
        <v>60</v>
      </c>
      <c r="N14239" t="s">
        <v>2003</v>
      </c>
    </row>
    <row r="14240" spans="1:14" x14ac:dyDescent="0.2">
      <c r="A14240" t="s">
        <v>19999</v>
      </c>
      <c r="B14240">
        <v>14160</v>
      </c>
      <c r="C14240">
        <v>16140</v>
      </c>
      <c r="D14240">
        <v>18180</v>
      </c>
      <c r="E14240">
        <v>20160</v>
      </c>
      <c r="F14240">
        <v>21780</v>
      </c>
      <c r="G14240">
        <v>23400</v>
      </c>
      <c r="H14240">
        <v>25020</v>
      </c>
      <c r="I14240">
        <v>26640</v>
      </c>
      <c r="J14240">
        <v>28260</v>
      </c>
      <c r="K14240" t="s">
        <v>3122</v>
      </c>
      <c r="L14240">
        <v>54</v>
      </c>
      <c r="M14240">
        <v>60</v>
      </c>
      <c r="N14240" t="s">
        <v>2004</v>
      </c>
    </row>
    <row r="14241" spans="1:14" x14ac:dyDescent="0.2">
      <c r="A14241" t="s">
        <v>20000</v>
      </c>
      <c r="B14241">
        <v>10920</v>
      </c>
      <c r="C14241">
        <v>12480</v>
      </c>
      <c r="D14241">
        <v>14040</v>
      </c>
      <c r="E14241">
        <v>15540</v>
      </c>
      <c r="F14241">
        <v>16800</v>
      </c>
      <c r="G14241">
        <v>18060</v>
      </c>
      <c r="H14241">
        <v>19320</v>
      </c>
      <c r="I14241">
        <v>20520</v>
      </c>
      <c r="J14241">
        <v>21780</v>
      </c>
      <c r="K14241" t="s">
        <v>3122</v>
      </c>
      <c r="L14241">
        <v>55</v>
      </c>
      <c r="M14241">
        <v>60</v>
      </c>
      <c r="N14241" t="s">
        <v>2005</v>
      </c>
    </row>
    <row r="14242" spans="1:14" x14ac:dyDescent="0.2">
      <c r="A14242" t="s">
        <v>20001</v>
      </c>
      <c r="B14242">
        <v>11220</v>
      </c>
      <c r="C14242">
        <v>12780</v>
      </c>
      <c r="D14242">
        <v>14400</v>
      </c>
      <c r="E14242">
        <v>15960</v>
      </c>
      <c r="F14242">
        <v>17280</v>
      </c>
      <c r="G14242">
        <v>18540</v>
      </c>
      <c r="H14242">
        <v>19800</v>
      </c>
      <c r="I14242">
        <v>21120</v>
      </c>
      <c r="J14242">
        <v>22380</v>
      </c>
      <c r="K14242" t="s">
        <v>3122</v>
      </c>
      <c r="L14242">
        <v>57</v>
      </c>
      <c r="M14242">
        <v>60</v>
      </c>
      <c r="N14242" t="s">
        <v>2006</v>
      </c>
    </row>
    <row r="14243" spans="1:14" x14ac:dyDescent="0.2">
      <c r="A14243" t="s">
        <v>20002</v>
      </c>
      <c r="B14243">
        <v>10920</v>
      </c>
      <c r="C14243">
        <v>12480</v>
      </c>
      <c r="D14243">
        <v>14040</v>
      </c>
      <c r="E14243">
        <v>15540</v>
      </c>
      <c r="F14243">
        <v>16800</v>
      </c>
      <c r="G14243">
        <v>18060</v>
      </c>
      <c r="H14243">
        <v>19320</v>
      </c>
      <c r="I14243">
        <v>20520</v>
      </c>
      <c r="J14243">
        <v>21780</v>
      </c>
      <c r="K14243" t="s">
        <v>3122</v>
      </c>
      <c r="L14243">
        <v>59</v>
      </c>
      <c r="M14243">
        <v>60</v>
      </c>
      <c r="N14243" t="s">
        <v>2007</v>
      </c>
    </row>
    <row r="14244" spans="1:14" x14ac:dyDescent="0.2">
      <c r="A14244" t="s">
        <v>20003</v>
      </c>
      <c r="B14244">
        <v>14160</v>
      </c>
      <c r="C14244">
        <v>16140</v>
      </c>
      <c r="D14244">
        <v>18180</v>
      </c>
      <c r="E14244">
        <v>20160</v>
      </c>
      <c r="F14244">
        <v>21780</v>
      </c>
      <c r="G14244">
        <v>23400</v>
      </c>
      <c r="H14244">
        <v>25020</v>
      </c>
      <c r="I14244">
        <v>26640</v>
      </c>
      <c r="J14244">
        <v>28260</v>
      </c>
      <c r="K14244" t="s">
        <v>3122</v>
      </c>
      <c r="L14244">
        <v>61</v>
      </c>
      <c r="M14244">
        <v>60</v>
      </c>
      <c r="N14244" t="s">
        <v>2008</v>
      </c>
    </row>
    <row r="14245" spans="1:14" x14ac:dyDescent="0.2">
      <c r="A14245" t="s">
        <v>20004</v>
      </c>
      <c r="B14245">
        <v>14460</v>
      </c>
      <c r="C14245">
        <v>16560</v>
      </c>
      <c r="D14245">
        <v>18600</v>
      </c>
      <c r="E14245">
        <v>20640</v>
      </c>
      <c r="F14245">
        <v>22320</v>
      </c>
      <c r="G14245">
        <v>24000</v>
      </c>
      <c r="H14245">
        <v>25620</v>
      </c>
      <c r="I14245">
        <v>27300</v>
      </c>
      <c r="J14245">
        <v>28920</v>
      </c>
      <c r="K14245" t="s">
        <v>3122</v>
      </c>
      <c r="L14245">
        <v>63</v>
      </c>
      <c r="M14245">
        <v>60</v>
      </c>
      <c r="N14245" t="s">
        <v>2009</v>
      </c>
    </row>
    <row r="14246" spans="1:14" x14ac:dyDescent="0.2">
      <c r="A14246" t="s">
        <v>20005</v>
      </c>
      <c r="B14246">
        <v>12000</v>
      </c>
      <c r="C14246">
        <v>13680</v>
      </c>
      <c r="D14246">
        <v>15420</v>
      </c>
      <c r="E14246">
        <v>17100</v>
      </c>
      <c r="F14246">
        <v>18480</v>
      </c>
      <c r="G14246">
        <v>19860</v>
      </c>
      <c r="H14246">
        <v>21240</v>
      </c>
      <c r="I14246">
        <v>22620</v>
      </c>
      <c r="J14246">
        <v>23940</v>
      </c>
      <c r="K14246" t="s">
        <v>3122</v>
      </c>
      <c r="L14246">
        <v>65</v>
      </c>
      <c r="M14246">
        <v>60</v>
      </c>
      <c r="N14246" t="s">
        <v>2010</v>
      </c>
    </row>
    <row r="14247" spans="1:14" x14ac:dyDescent="0.2">
      <c r="A14247" t="s">
        <v>20006</v>
      </c>
      <c r="B14247">
        <v>12480</v>
      </c>
      <c r="C14247">
        <v>14220</v>
      </c>
      <c r="D14247">
        <v>16020</v>
      </c>
      <c r="E14247">
        <v>17760</v>
      </c>
      <c r="F14247">
        <v>19200</v>
      </c>
      <c r="G14247">
        <v>20640</v>
      </c>
      <c r="H14247">
        <v>22080</v>
      </c>
      <c r="I14247">
        <v>23460</v>
      </c>
      <c r="J14247">
        <v>24900</v>
      </c>
      <c r="K14247" t="s">
        <v>3122</v>
      </c>
      <c r="L14247">
        <v>67</v>
      </c>
      <c r="M14247">
        <v>60</v>
      </c>
      <c r="N14247" t="s">
        <v>2011</v>
      </c>
    </row>
    <row r="14248" spans="1:14" x14ac:dyDescent="0.2">
      <c r="A14248" t="s">
        <v>20007</v>
      </c>
      <c r="B14248">
        <v>14160</v>
      </c>
      <c r="C14248">
        <v>16140</v>
      </c>
      <c r="D14248">
        <v>18180</v>
      </c>
      <c r="E14248">
        <v>20160</v>
      </c>
      <c r="F14248">
        <v>21780</v>
      </c>
      <c r="G14248">
        <v>23400</v>
      </c>
      <c r="H14248">
        <v>25020</v>
      </c>
      <c r="I14248">
        <v>26640</v>
      </c>
      <c r="J14248">
        <v>28260</v>
      </c>
      <c r="K14248" t="s">
        <v>3122</v>
      </c>
      <c r="L14248">
        <v>69</v>
      </c>
      <c r="M14248">
        <v>60</v>
      </c>
      <c r="N14248" t="s">
        <v>2012</v>
      </c>
    </row>
    <row r="14249" spans="1:14" x14ac:dyDescent="0.2">
      <c r="A14249" t="s">
        <v>20008</v>
      </c>
      <c r="B14249">
        <v>11940</v>
      </c>
      <c r="C14249">
        <v>13620</v>
      </c>
      <c r="D14249">
        <v>15300</v>
      </c>
      <c r="E14249">
        <v>16980</v>
      </c>
      <c r="F14249">
        <v>18360</v>
      </c>
      <c r="G14249">
        <v>19740</v>
      </c>
      <c r="H14249">
        <v>21060</v>
      </c>
      <c r="I14249">
        <v>22440</v>
      </c>
      <c r="J14249">
        <v>23820</v>
      </c>
      <c r="K14249" t="s">
        <v>3122</v>
      </c>
      <c r="L14249">
        <v>71</v>
      </c>
      <c r="M14249">
        <v>60</v>
      </c>
      <c r="N14249" t="s">
        <v>2013</v>
      </c>
    </row>
    <row r="14250" spans="1:14" x14ac:dyDescent="0.2">
      <c r="A14250" t="s">
        <v>20009</v>
      </c>
      <c r="B14250">
        <v>10920</v>
      </c>
      <c r="C14250">
        <v>12480</v>
      </c>
      <c r="D14250">
        <v>14040</v>
      </c>
      <c r="E14250">
        <v>15540</v>
      </c>
      <c r="F14250">
        <v>16800</v>
      </c>
      <c r="G14250">
        <v>18060</v>
      </c>
      <c r="H14250">
        <v>19320</v>
      </c>
      <c r="I14250">
        <v>20520</v>
      </c>
      <c r="J14250">
        <v>21780</v>
      </c>
      <c r="K14250" t="s">
        <v>3122</v>
      </c>
      <c r="L14250">
        <v>73</v>
      </c>
      <c r="M14250">
        <v>60</v>
      </c>
      <c r="N14250" t="s">
        <v>2014</v>
      </c>
    </row>
    <row r="14251" spans="1:14" x14ac:dyDescent="0.2">
      <c r="A14251" t="s">
        <v>20010</v>
      </c>
      <c r="B14251">
        <v>11760</v>
      </c>
      <c r="C14251">
        <v>13440</v>
      </c>
      <c r="D14251">
        <v>15120</v>
      </c>
      <c r="E14251">
        <v>16800</v>
      </c>
      <c r="F14251">
        <v>18180</v>
      </c>
      <c r="G14251">
        <v>19500</v>
      </c>
      <c r="H14251">
        <v>20880</v>
      </c>
      <c r="I14251">
        <v>22200</v>
      </c>
      <c r="J14251">
        <v>23520</v>
      </c>
      <c r="K14251" t="s">
        <v>3122</v>
      </c>
      <c r="L14251">
        <v>75</v>
      </c>
      <c r="M14251">
        <v>60</v>
      </c>
      <c r="N14251" t="s">
        <v>2015</v>
      </c>
    </row>
    <row r="14252" spans="1:14" x14ac:dyDescent="0.2">
      <c r="A14252" t="s">
        <v>20011</v>
      </c>
      <c r="B14252">
        <v>14160</v>
      </c>
      <c r="C14252">
        <v>16140</v>
      </c>
      <c r="D14252">
        <v>18180</v>
      </c>
      <c r="E14252">
        <v>20160</v>
      </c>
      <c r="F14252">
        <v>21780</v>
      </c>
      <c r="G14252">
        <v>23400</v>
      </c>
      <c r="H14252">
        <v>25020</v>
      </c>
      <c r="I14252">
        <v>26640</v>
      </c>
      <c r="J14252">
        <v>28260</v>
      </c>
      <c r="K14252" t="s">
        <v>3122</v>
      </c>
      <c r="L14252">
        <v>77</v>
      </c>
      <c r="M14252">
        <v>60</v>
      </c>
      <c r="N14252" t="s">
        <v>2016</v>
      </c>
    </row>
    <row r="14253" spans="1:14" x14ac:dyDescent="0.2">
      <c r="A14253" t="s">
        <v>20012</v>
      </c>
      <c r="B14253">
        <v>11340</v>
      </c>
      <c r="C14253">
        <v>12960</v>
      </c>
      <c r="D14253">
        <v>14580</v>
      </c>
      <c r="E14253">
        <v>16200</v>
      </c>
      <c r="F14253">
        <v>17520</v>
      </c>
      <c r="G14253">
        <v>18840</v>
      </c>
      <c r="H14253">
        <v>20100</v>
      </c>
      <c r="I14253">
        <v>21420</v>
      </c>
      <c r="J14253">
        <v>22680</v>
      </c>
      <c r="K14253" t="s">
        <v>3122</v>
      </c>
      <c r="L14253">
        <v>79</v>
      </c>
      <c r="M14253">
        <v>60</v>
      </c>
      <c r="N14253" t="s">
        <v>2017</v>
      </c>
    </row>
    <row r="14254" spans="1:14" x14ac:dyDescent="0.2">
      <c r="A14254" t="s">
        <v>20013</v>
      </c>
      <c r="B14254">
        <v>11940</v>
      </c>
      <c r="C14254">
        <v>13620</v>
      </c>
      <c r="D14254">
        <v>15300</v>
      </c>
      <c r="E14254">
        <v>16980</v>
      </c>
      <c r="F14254">
        <v>18360</v>
      </c>
      <c r="G14254">
        <v>19740</v>
      </c>
      <c r="H14254">
        <v>21060</v>
      </c>
      <c r="I14254">
        <v>22440</v>
      </c>
      <c r="J14254">
        <v>23820</v>
      </c>
      <c r="K14254" t="s">
        <v>3122</v>
      </c>
      <c r="L14254">
        <v>81</v>
      </c>
      <c r="M14254">
        <v>60</v>
      </c>
      <c r="N14254" t="s">
        <v>2018</v>
      </c>
    </row>
    <row r="14255" spans="1:14" x14ac:dyDescent="0.2">
      <c r="A14255" t="s">
        <v>20014</v>
      </c>
      <c r="B14255">
        <v>12480</v>
      </c>
      <c r="C14255">
        <v>14220</v>
      </c>
      <c r="D14255">
        <v>16020</v>
      </c>
      <c r="E14255">
        <v>17760</v>
      </c>
      <c r="F14255">
        <v>19200</v>
      </c>
      <c r="G14255">
        <v>20640</v>
      </c>
      <c r="H14255">
        <v>22080</v>
      </c>
      <c r="I14255">
        <v>23460</v>
      </c>
      <c r="J14255">
        <v>24900</v>
      </c>
      <c r="K14255" t="s">
        <v>3122</v>
      </c>
      <c r="L14255">
        <v>83</v>
      </c>
      <c r="M14255">
        <v>60</v>
      </c>
      <c r="N14255" t="s">
        <v>2019</v>
      </c>
    </row>
    <row r="14256" spans="1:14" x14ac:dyDescent="0.2">
      <c r="A14256" t="s">
        <v>20015</v>
      </c>
      <c r="B14256">
        <v>14160</v>
      </c>
      <c r="C14256">
        <v>16140</v>
      </c>
      <c r="D14256">
        <v>18180</v>
      </c>
      <c r="E14256">
        <v>20160</v>
      </c>
      <c r="F14256">
        <v>21780</v>
      </c>
      <c r="G14256">
        <v>23400</v>
      </c>
      <c r="H14256">
        <v>25020</v>
      </c>
      <c r="I14256">
        <v>26640</v>
      </c>
      <c r="J14256">
        <v>28260</v>
      </c>
      <c r="K14256" t="s">
        <v>3122</v>
      </c>
      <c r="L14256">
        <v>85</v>
      </c>
      <c r="M14256">
        <v>60</v>
      </c>
      <c r="N14256" t="s">
        <v>2020</v>
      </c>
    </row>
    <row r="14257" spans="1:14" x14ac:dyDescent="0.2">
      <c r="A14257" t="s">
        <v>20016</v>
      </c>
      <c r="B14257">
        <v>14160</v>
      </c>
      <c r="C14257">
        <v>16140</v>
      </c>
      <c r="D14257">
        <v>18180</v>
      </c>
      <c r="E14257">
        <v>20160</v>
      </c>
      <c r="F14257">
        <v>21780</v>
      </c>
      <c r="G14257">
        <v>23400</v>
      </c>
      <c r="H14257">
        <v>25020</v>
      </c>
      <c r="I14257">
        <v>26640</v>
      </c>
      <c r="J14257">
        <v>28260</v>
      </c>
      <c r="K14257" t="s">
        <v>3122</v>
      </c>
      <c r="L14257">
        <v>87</v>
      </c>
      <c r="M14257">
        <v>60</v>
      </c>
      <c r="N14257" t="s">
        <v>2021</v>
      </c>
    </row>
    <row r="14258" spans="1:14" x14ac:dyDescent="0.2">
      <c r="A14258" t="s">
        <v>20017</v>
      </c>
      <c r="B14258">
        <v>13200</v>
      </c>
      <c r="C14258">
        <v>15060</v>
      </c>
      <c r="D14258">
        <v>16920</v>
      </c>
      <c r="E14258">
        <v>18780</v>
      </c>
      <c r="F14258">
        <v>20340</v>
      </c>
      <c r="G14258">
        <v>21840</v>
      </c>
      <c r="H14258">
        <v>23340</v>
      </c>
      <c r="I14258">
        <v>24840</v>
      </c>
      <c r="J14258">
        <v>26340</v>
      </c>
      <c r="K14258" t="s">
        <v>3122</v>
      </c>
      <c r="L14258">
        <v>89</v>
      </c>
      <c r="M14258">
        <v>60</v>
      </c>
      <c r="N14258" t="s">
        <v>2022</v>
      </c>
    </row>
    <row r="14259" spans="1:14" x14ac:dyDescent="0.2">
      <c r="A14259" t="s">
        <v>20018</v>
      </c>
      <c r="B14259">
        <v>14160</v>
      </c>
      <c r="C14259">
        <v>16140</v>
      </c>
      <c r="D14259">
        <v>18180</v>
      </c>
      <c r="E14259">
        <v>20160</v>
      </c>
      <c r="F14259">
        <v>21780</v>
      </c>
      <c r="G14259">
        <v>23400</v>
      </c>
      <c r="H14259">
        <v>25020</v>
      </c>
      <c r="I14259">
        <v>26640</v>
      </c>
      <c r="J14259">
        <v>28260</v>
      </c>
      <c r="K14259" t="s">
        <v>3122</v>
      </c>
      <c r="L14259">
        <v>91</v>
      </c>
      <c r="M14259">
        <v>60</v>
      </c>
      <c r="N14259" t="s">
        <v>2023</v>
      </c>
    </row>
    <row r="14260" spans="1:14" x14ac:dyDescent="0.2">
      <c r="A14260" t="s">
        <v>20019</v>
      </c>
      <c r="B14260">
        <v>10920</v>
      </c>
      <c r="C14260">
        <v>12480</v>
      </c>
      <c r="D14260">
        <v>14040</v>
      </c>
      <c r="E14260">
        <v>15540</v>
      </c>
      <c r="F14260">
        <v>16800</v>
      </c>
      <c r="G14260">
        <v>18060</v>
      </c>
      <c r="H14260">
        <v>19320</v>
      </c>
      <c r="I14260">
        <v>20520</v>
      </c>
      <c r="J14260">
        <v>21780</v>
      </c>
      <c r="K14260" t="s">
        <v>3122</v>
      </c>
      <c r="L14260">
        <v>93</v>
      </c>
      <c r="M14260">
        <v>60</v>
      </c>
      <c r="N14260" t="s">
        <v>2024</v>
      </c>
    </row>
    <row r="14261" spans="1:14" x14ac:dyDescent="0.2">
      <c r="A14261" t="s">
        <v>20020</v>
      </c>
      <c r="B14261">
        <v>14160</v>
      </c>
      <c r="C14261">
        <v>16140</v>
      </c>
      <c r="D14261">
        <v>18180</v>
      </c>
      <c r="E14261">
        <v>20160</v>
      </c>
      <c r="F14261">
        <v>21780</v>
      </c>
      <c r="G14261">
        <v>23400</v>
      </c>
      <c r="H14261">
        <v>25020</v>
      </c>
      <c r="I14261">
        <v>26640</v>
      </c>
      <c r="J14261">
        <v>28260</v>
      </c>
      <c r="K14261" t="s">
        <v>3122</v>
      </c>
      <c r="L14261">
        <v>95</v>
      </c>
      <c r="M14261">
        <v>60</v>
      </c>
      <c r="N14261" t="s">
        <v>2025</v>
      </c>
    </row>
    <row r="14262" spans="1:14" x14ac:dyDescent="0.2">
      <c r="A14262" t="s">
        <v>20021</v>
      </c>
      <c r="B14262">
        <v>12480</v>
      </c>
      <c r="C14262">
        <v>14220</v>
      </c>
      <c r="D14262">
        <v>16020</v>
      </c>
      <c r="E14262">
        <v>17760</v>
      </c>
      <c r="F14262">
        <v>19200</v>
      </c>
      <c r="G14262">
        <v>20640</v>
      </c>
      <c r="H14262">
        <v>22080</v>
      </c>
      <c r="I14262">
        <v>23460</v>
      </c>
      <c r="J14262">
        <v>24900</v>
      </c>
      <c r="K14262" t="s">
        <v>3122</v>
      </c>
      <c r="L14262">
        <v>97</v>
      </c>
      <c r="M14262">
        <v>60</v>
      </c>
      <c r="N14262" t="s">
        <v>2026</v>
      </c>
    </row>
    <row r="14263" spans="1:14" x14ac:dyDescent="0.2">
      <c r="A14263" t="s">
        <v>20022</v>
      </c>
      <c r="B14263">
        <v>11940</v>
      </c>
      <c r="C14263">
        <v>13620</v>
      </c>
      <c r="D14263">
        <v>15300</v>
      </c>
      <c r="E14263">
        <v>16980</v>
      </c>
      <c r="F14263">
        <v>18360</v>
      </c>
      <c r="G14263">
        <v>19740</v>
      </c>
      <c r="H14263">
        <v>21060</v>
      </c>
      <c r="I14263">
        <v>22440</v>
      </c>
      <c r="J14263">
        <v>23820</v>
      </c>
      <c r="K14263" t="s">
        <v>3122</v>
      </c>
      <c r="L14263">
        <v>99</v>
      </c>
      <c r="M14263">
        <v>60</v>
      </c>
      <c r="N14263" t="s">
        <v>2027</v>
      </c>
    </row>
    <row r="14264" spans="1:14" x14ac:dyDescent="0.2">
      <c r="A14264" t="s">
        <v>20023</v>
      </c>
      <c r="B14264">
        <v>14160</v>
      </c>
      <c r="C14264">
        <v>16140</v>
      </c>
      <c r="D14264">
        <v>18180</v>
      </c>
      <c r="E14264">
        <v>20160</v>
      </c>
      <c r="F14264">
        <v>21780</v>
      </c>
      <c r="G14264">
        <v>23400</v>
      </c>
      <c r="H14264">
        <v>25020</v>
      </c>
      <c r="I14264">
        <v>26640</v>
      </c>
      <c r="J14264">
        <v>28260</v>
      </c>
      <c r="K14264" t="s">
        <v>3122</v>
      </c>
      <c r="L14264">
        <v>101</v>
      </c>
      <c r="M14264">
        <v>60</v>
      </c>
      <c r="N14264" t="s">
        <v>2028</v>
      </c>
    </row>
    <row r="14265" spans="1:14" x14ac:dyDescent="0.2">
      <c r="A14265" t="s">
        <v>20024</v>
      </c>
      <c r="B14265">
        <v>14160</v>
      </c>
      <c r="C14265">
        <v>16140</v>
      </c>
      <c r="D14265">
        <v>18180</v>
      </c>
      <c r="E14265">
        <v>20160</v>
      </c>
      <c r="F14265">
        <v>21780</v>
      </c>
      <c r="G14265">
        <v>23400</v>
      </c>
      <c r="H14265">
        <v>25020</v>
      </c>
      <c r="I14265">
        <v>26640</v>
      </c>
      <c r="J14265">
        <v>28260</v>
      </c>
      <c r="K14265" t="s">
        <v>3122</v>
      </c>
      <c r="L14265">
        <v>103</v>
      </c>
      <c r="M14265">
        <v>60</v>
      </c>
      <c r="N14265" t="s">
        <v>2029</v>
      </c>
    </row>
    <row r="14266" spans="1:14" x14ac:dyDescent="0.2">
      <c r="A14266" t="s">
        <v>20025</v>
      </c>
      <c r="B14266">
        <v>14160</v>
      </c>
      <c r="C14266">
        <v>16140</v>
      </c>
      <c r="D14266">
        <v>18180</v>
      </c>
      <c r="E14266">
        <v>20160</v>
      </c>
      <c r="F14266">
        <v>21780</v>
      </c>
      <c r="G14266">
        <v>23400</v>
      </c>
      <c r="H14266">
        <v>25020</v>
      </c>
      <c r="I14266">
        <v>26640</v>
      </c>
      <c r="J14266">
        <v>28260</v>
      </c>
      <c r="K14266" t="s">
        <v>3122</v>
      </c>
      <c r="L14266">
        <v>105</v>
      </c>
      <c r="M14266">
        <v>60</v>
      </c>
      <c r="N14266" t="s">
        <v>1899</v>
      </c>
    </row>
    <row r="14267" spans="1:14" x14ac:dyDescent="0.2">
      <c r="A14267" t="s">
        <v>20026</v>
      </c>
      <c r="B14267">
        <v>11520</v>
      </c>
      <c r="C14267">
        <v>13200</v>
      </c>
      <c r="D14267">
        <v>14820</v>
      </c>
      <c r="E14267">
        <v>16440</v>
      </c>
      <c r="F14267">
        <v>17760</v>
      </c>
      <c r="G14267">
        <v>19080</v>
      </c>
      <c r="H14267">
        <v>20400</v>
      </c>
      <c r="I14267">
        <v>21720</v>
      </c>
      <c r="J14267">
        <v>23040</v>
      </c>
      <c r="K14267" t="s">
        <v>3122</v>
      </c>
      <c r="L14267">
        <v>107</v>
      </c>
      <c r="M14267">
        <v>60</v>
      </c>
      <c r="N14267" t="s">
        <v>1900</v>
      </c>
    </row>
    <row r="14268" spans="1:14" x14ac:dyDescent="0.2">
      <c r="A14268" t="s">
        <v>20027</v>
      </c>
      <c r="B14268">
        <v>11220</v>
      </c>
      <c r="C14268">
        <v>12780</v>
      </c>
      <c r="D14268">
        <v>14400</v>
      </c>
      <c r="E14268">
        <v>15960</v>
      </c>
      <c r="F14268">
        <v>17280</v>
      </c>
      <c r="G14268">
        <v>18540</v>
      </c>
      <c r="H14268">
        <v>19800</v>
      </c>
      <c r="I14268">
        <v>21120</v>
      </c>
      <c r="J14268">
        <v>22380</v>
      </c>
      <c r="K14268" t="s">
        <v>3122</v>
      </c>
      <c r="L14268">
        <v>109</v>
      </c>
      <c r="M14268">
        <v>60</v>
      </c>
      <c r="N14268" t="s">
        <v>1901</v>
      </c>
    </row>
    <row r="14269" spans="1:14" x14ac:dyDescent="0.2">
      <c r="A14269" t="s">
        <v>20028</v>
      </c>
      <c r="B14269">
        <v>10920</v>
      </c>
      <c r="C14269">
        <v>12480</v>
      </c>
      <c r="D14269">
        <v>14040</v>
      </c>
      <c r="E14269">
        <v>15540</v>
      </c>
      <c r="F14269">
        <v>16800</v>
      </c>
      <c r="G14269">
        <v>18060</v>
      </c>
      <c r="H14269">
        <v>19320</v>
      </c>
      <c r="I14269">
        <v>20520</v>
      </c>
      <c r="J14269">
        <v>21780</v>
      </c>
      <c r="K14269" t="s">
        <v>3122</v>
      </c>
      <c r="L14269">
        <v>111</v>
      </c>
      <c r="M14269">
        <v>60</v>
      </c>
      <c r="N14269" t="s">
        <v>1902</v>
      </c>
    </row>
    <row r="14270" spans="1:14" x14ac:dyDescent="0.2">
      <c r="A14270" t="s">
        <v>20029</v>
      </c>
      <c r="B14270">
        <v>11760</v>
      </c>
      <c r="C14270">
        <v>13440</v>
      </c>
      <c r="D14270">
        <v>15120</v>
      </c>
      <c r="E14270">
        <v>16800</v>
      </c>
      <c r="F14270">
        <v>18180</v>
      </c>
      <c r="G14270">
        <v>19500</v>
      </c>
      <c r="H14270">
        <v>20880</v>
      </c>
      <c r="I14270">
        <v>22200</v>
      </c>
      <c r="J14270">
        <v>23520</v>
      </c>
      <c r="K14270" t="s">
        <v>3122</v>
      </c>
      <c r="L14270">
        <v>113</v>
      </c>
      <c r="M14270">
        <v>60</v>
      </c>
      <c r="N14270" t="s">
        <v>1903</v>
      </c>
    </row>
    <row r="14271" spans="1:14" x14ac:dyDescent="0.2">
      <c r="A14271" t="s">
        <v>20030</v>
      </c>
      <c r="B14271">
        <v>12000</v>
      </c>
      <c r="C14271">
        <v>13680</v>
      </c>
      <c r="D14271">
        <v>15420</v>
      </c>
      <c r="E14271">
        <v>17100</v>
      </c>
      <c r="F14271">
        <v>18480</v>
      </c>
      <c r="G14271">
        <v>19860</v>
      </c>
      <c r="H14271">
        <v>21240</v>
      </c>
      <c r="I14271">
        <v>22620</v>
      </c>
      <c r="J14271">
        <v>23940</v>
      </c>
      <c r="K14271" t="s">
        <v>3122</v>
      </c>
      <c r="L14271">
        <v>115</v>
      </c>
      <c r="M14271">
        <v>60</v>
      </c>
      <c r="N14271" t="s">
        <v>1904</v>
      </c>
    </row>
    <row r="14272" spans="1:14" x14ac:dyDescent="0.2">
      <c r="A14272" t="s">
        <v>20031</v>
      </c>
      <c r="B14272">
        <v>11940</v>
      </c>
      <c r="C14272">
        <v>13620</v>
      </c>
      <c r="D14272">
        <v>15300</v>
      </c>
      <c r="E14272">
        <v>16980</v>
      </c>
      <c r="F14272">
        <v>18360</v>
      </c>
      <c r="G14272">
        <v>19740</v>
      </c>
      <c r="H14272">
        <v>21060</v>
      </c>
      <c r="I14272">
        <v>22440</v>
      </c>
      <c r="J14272">
        <v>23820</v>
      </c>
      <c r="K14272" t="s">
        <v>3122</v>
      </c>
      <c r="L14272">
        <v>117</v>
      </c>
      <c r="M14272">
        <v>60</v>
      </c>
      <c r="N14272" t="s">
        <v>1905</v>
      </c>
    </row>
    <row r="14273" spans="1:14" x14ac:dyDescent="0.2">
      <c r="A14273" t="s">
        <v>20032</v>
      </c>
      <c r="B14273">
        <v>14160</v>
      </c>
      <c r="C14273">
        <v>16140</v>
      </c>
      <c r="D14273">
        <v>18180</v>
      </c>
      <c r="E14273">
        <v>20160</v>
      </c>
      <c r="F14273">
        <v>21780</v>
      </c>
      <c r="G14273">
        <v>23400</v>
      </c>
      <c r="H14273">
        <v>25020</v>
      </c>
      <c r="I14273">
        <v>26640</v>
      </c>
      <c r="J14273">
        <v>28260</v>
      </c>
      <c r="K14273" t="s">
        <v>3122</v>
      </c>
      <c r="L14273">
        <v>119</v>
      </c>
      <c r="M14273">
        <v>60</v>
      </c>
      <c r="N14273" t="s">
        <v>1906</v>
      </c>
    </row>
    <row r="14274" spans="1:14" x14ac:dyDescent="0.2">
      <c r="A14274" t="s">
        <v>20033</v>
      </c>
      <c r="B14274">
        <v>11340</v>
      </c>
      <c r="C14274">
        <v>12960</v>
      </c>
      <c r="D14274">
        <v>14580</v>
      </c>
      <c r="E14274">
        <v>16200</v>
      </c>
      <c r="F14274">
        <v>17520</v>
      </c>
      <c r="G14274">
        <v>18840</v>
      </c>
      <c r="H14274">
        <v>20100</v>
      </c>
      <c r="I14274">
        <v>21420</v>
      </c>
      <c r="J14274">
        <v>22680</v>
      </c>
      <c r="K14274" t="s">
        <v>3122</v>
      </c>
      <c r="L14274">
        <v>121</v>
      </c>
      <c r="M14274">
        <v>60</v>
      </c>
      <c r="N14274" t="s">
        <v>1907</v>
      </c>
    </row>
    <row r="14275" spans="1:14" x14ac:dyDescent="0.2">
      <c r="A14275" t="s">
        <v>20034</v>
      </c>
      <c r="B14275">
        <v>10920</v>
      </c>
      <c r="C14275">
        <v>12480</v>
      </c>
      <c r="D14275">
        <v>14040</v>
      </c>
      <c r="E14275">
        <v>15540</v>
      </c>
      <c r="F14275">
        <v>16800</v>
      </c>
      <c r="G14275">
        <v>18060</v>
      </c>
      <c r="H14275">
        <v>19320</v>
      </c>
      <c r="I14275">
        <v>20520</v>
      </c>
      <c r="J14275">
        <v>21780</v>
      </c>
      <c r="K14275" t="s">
        <v>3122</v>
      </c>
      <c r="L14275">
        <v>123</v>
      </c>
      <c r="M14275">
        <v>60</v>
      </c>
      <c r="N14275" t="s">
        <v>1908</v>
      </c>
    </row>
    <row r="14276" spans="1:14" x14ac:dyDescent="0.2">
      <c r="A14276" t="s">
        <v>20035</v>
      </c>
      <c r="B14276">
        <v>11340</v>
      </c>
      <c r="C14276">
        <v>12960</v>
      </c>
      <c r="D14276">
        <v>14580</v>
      </c>
      <c r="E14276">
        <v>16200</v>
      </c>
      <c r="F14276">
        <v>17520</v>
      </c>
      <c r="G14276">
        <v>18840</v>
      </c>
      <c r="H14276">
        <v>20100</v>
      </c>
      <c r="I14276">
        <v>21420</v>
      </c>
      <c r="J14276">
        <v>22680</v>
      </c>
      <c r="K14276" t="s">
        <v>3122</v>
      </c>
      <c r="L14276">
        <v>125</v>
      </c>
      <c r="M14276">
        <v>60</v>
      </c>
      <c r="N14276" t="s">
        <v>1909</v>
      </c>
    </row>
    <row r="14277" spans="1:14" x14ac:dyDescent="0.2">
      <c r="A14277" t="s">
        <v>20036</v>
      </c>
      <c r="B14277">
        <v>14160</v>
      </c>
      <c r="C14277">
        <v>16140</v>
      </c>
      <c r="D14277">
        <v>18180</v>
      </c>
      <c r="E14277">
        <v>20160</v>
      </c>
      <c r="F14277">
        <v>21780</v>
      </c>
      <c r="G14277">
        <v>23400</v>
      </c>
      <c r="H14277">
        <v>25020</v>
      </c>
      <c r="I14277">
        <v>26640</v>
      </c>
      <c r="J14277">
        <v>28260</v>
      </c>
      <c r="K14277" t="s">
        <v>3122</v>
      </c>
      <c r="L14277">
        <v>127</v>
      </c>
      <c r="M14277">
        <v>60</v>
      </c>
      <c r="N14277" t="s">
        <v>1910</v>
      </c>
    </row>
    <row r="14278" spans="1:14" x14ac:dyDescent="0.2">
      <c r="A14278" t="s">
        <v>20037</v>
      </c>
      <c r="B14278">
        <v>14460</v>
      </c>
      <c r="C14278">
        <v>16560</v>
      </c>
      <c r="D14278">
        <v>18600</v>
      </c>
      <c r="E14278">
        <v>20640</v>
      </c>
      <c r="F14278">
        <v>22320</v>
      </c>
      <c r="G14278">
        <v>24000</v>
      </c>
      <c r="H14278">
        <v>25620</v>
      </c>
      <c r="I14278">
        <v>27300</v>
      </c>
      <c r="J14278">
        <v>28920</v>
      </c>
      <c r="K14278" t="s">
        <v>3122</v>
      </c>
      <c r="L14278">
        <v>129</v>
      </c>
      <c r="M14278">
        <v>60</v>
      </c>
      <c r="N14278" t="s">
        <v>1911</v>
      </c>
    </row>
    <row r="14279" spans="1:14" x14ac:dyDescent="0.2">
      <c r="A14279" t="s">
        <v>20038</v>
      </c>
      <c r="B14279">
        <v>11940</v>
      </c>
      <c r="C14279">
        <v>13620</v>
      </c>
      <c r="D14279">
        <v>15300</v>
      </c>
      <c r="E14279">
        <v>16980</v>
      </c>
      <c r="F14279">
        <v>18360</v>
      </c>
      <c r="G14279">
        <v>19740</v>
      </c>
      <c r="H14279">
        <v>21060</v>
      </c>
      <c r="I14279">
        <v>22440</v>
      </c>
      <c r="J14279">
        <v>23820</v>
      </c>
      <c r="K14279" t="s">
        <v>3122</v>
      </c>
      <c r="L14279">
        <v>131</v>
      </c>
      <c r="M14279">
        <v>60</v>
      </c>
      <c r="N14279" t="s">
        <v>1912</v>
      </c>
    </row>
    <row r="14280" spans="1:14" x14ac:dyDescent="0.2">
      <c r="A14280" t="s">
        <v>20039</v>
      </c>
      <c r="B14280">
        <v>10920</v>
      </c>
      <c r="C14280">
        <v>12480</v>
      </c>
      <c r="D14280">
        <v>14040</v>
      </c>
      <c r="E14280">
        <v>15540</v>
      </c>
      <c r="F14280">
        <v>16800</v>
      </c>
      <c r="G14280">
        <v>18060</v>
      </c>
      <c r="H14280">
        <v>19320</v>
      </c>
      <c r="I14280">
        <v>20520</v>
      </c>
      <c r="J14280">
        <v>21780</v>
      </c>
      <c r="K14280" t="s">
        <v>3122</v>
      </c>
      <c r="L14280">
        <v>133</v>
      </c>
      <c r="M14280">
        <v>60</v>
      </c>
      <c r="N14280" t="s">
        <v>1913</v>
      </c>
    </row>
    <row r="14281" spans="1:14" x14ac:dyDescent="0.2">
      <c r="A14281" t="s">
        <v>20040</v>
      </c>
      <c r="B14281">
        <v>14160</v>
      </c>
      <c r="C14281">
        <v>16140</v>
      </c>
      <c r="D14281">
        <v>18180</v>
      </c>
      <c r="E14281">
        <v>20160</v>
      </c>
      <c r="F14281">
        <v>21780</v>
      </c>
      <c r="G14281">
        <v>23400</v>
      </c>
      <c r="H14281">
        <v>25020</v>
      </c>
      <c r="I14281">
        <v>26640</v>
      </c>
      <c r="J14281">
        <v>28260</v>
      </c>
      <c r="K14281" t="s">
        <v>3122</v>
      </c>
      <c r="L14281">
        <v>135</v>
      </c>
      <c r="M14281">
        <v>60</v>
      </c>
      <c r="N14281" t="s">
        <v>1914</v>
      </c>
    </row>
    <row r="14282" spans="1:14" x14ac:dyDescent="0.2">
      <c r="A14282" t="s">
        <v>20041</v>
      </c>
      <c r="B14282">
        <v>14160</v>
      </c>
      <c r="C14282">
        <v>16140</v>
      </c>
      <c r="D14282">
        <v>18180</v>
      </c>
      <c r="E14282">
        <v>20160</v>
      </c>
      <c r="F14282">
        <v>21780</v>
      </c>
      <c r="G14282">
        <v>23400</v>
      </c>
      <c r="H14282">
        <v>25020</v>
      </c>
      <c r="I14282">
        <v>26640</v>
      </c>
      <c r="J14282">
        <v>28260</v>
      </c>
      <c r="K14282" t="s">
        <v>3122</v>
      </c>
      <c r="L14282">
        <v>137</v>
      </c>
      <c r="M14282">
        <v>60</v>
      </c>
      <c r="N14282" t="s">
        <v>1915</v>
      </c>
    </row>
    <row r="14283" spans="1:14" x14ac:dyDescent="0.2">
      <c r="A14283" t="s">
        <v>20042</v>
      </c>
      <c r="B14283">
        <v>14160</v>
      </c>
      <c r="C14283">
        <v>16140</v>
      </c>
      <c r="D14283">
        <v>18180</v>
      </c>
      <c r="E14283">
        <v>20160</v>
      </c>
      <c r="F14283">
        <v>21780</v>
      </c>
      <c r="G14283">
        <v>23400</v>
      </c>
      <c r="H14283">
        <v>25020</v>
      </c>
      <c r="I14283">
        <v>26640</v>
      </c>
      <c r="J14283">
        <v>28260</v>
      </c>
      <c r="K14283" t="s">
        <v>3122</v>
      </c>
      <c r="L14283">
        <v>139</v>
      </c>
      <c r="M14283">
        <v>60</v>
      </c>
      <c r="N14283" t="s">
        <v>1916</v>
      </c>
    </row>
    <row r="14284" spans="1:14" x14ac:dyDescent="0.2">
      <c r="A14284" t="s">
        <v>20043</v>
      </c>
      <c r="B14284">
        <v>11940</v>
      </c>
      <c r="C14284">
        <v>13620</v>
      </c>
      <c r="D14284">
        <v>15300</v>
      </c>
      <c r="E14284">
        <v>16980</v>
      </c>
      <c r="F14284">
        <v>18360</v>
      </c>
      <c r="G14284">
        <v>19740</v>
      </c>
      <c r="H14284">
        <v>21060</v>
      </c>
      <c r="I14284">
        <v>22440</v>
      </c>
      <c r="J14284">
        <v>23820</v>
      </c>
      <c r="K14284" t="s">
        <v>3122</v>
      </c>
      <c r="L14284">
        <v>141</v>
      </c>
      <c r="M14284">
        <v>60</v>
      </c>
      <c r="N14284" t="s">
        <v>1917</v>
      </c>
    </row>
    <row r="14285" spans="1:14" x14ac:dyDescent="0.2">
      <c r="A14285" t="s">
        <v>20044</v>
      </c>
      <c r="B14285">
        <v>14160</v>
      </c>
      <c r="C14285">
        <v>16140</v>
      </c>
      <c r="D14285">
        <v>18180</v>
      </c>
      <c r="E14285">
        <v>20160</v>
      </c>
      <c r="F14285">
        <v>21780</v>
      </c>
      <c r="G14285">
        <v>23400</v>
      </c>
      <c r="H14285">
        <v>25020</v>
      </c>
      <c r="I14285">
        <v>26640</v>
      </c>
      <c r="J14285">
        <v>28260</v>
      </c>
      <c r="K14285" t="s">
        <v>3122</v>
      </c>
      <c r="L14285">
        <v>143</v>
      </c>
      <c r="M14285">
        <v>60</v>
      </c>
      <c r="N14285" t="s">
        <v>2048</v>
      </c>
    </row>
    <row r="14286" spans="1:14" x14ac:dyDescent="0.2">
      <c r="A14286" t="s">
        <v>20045</v>
      </c>
      <c r="B14286">
        <v>14160</v>
      </c>
      <c r="C14286">
        <v>16140</v>
      </c>
      <c r="D14286">
        <v>18180</v>
      </c>
      <c r="E14286">
        <v>20160</v>
      </c>
      <c r="F14286">
        <v>21780</v>
      </c>
      <c r="G14286">
        <v>23400</v>
      </c>
      <c r="H14286">
        <v>25020</v>
      </c>
      <c r="I14286">
        <v>26640</v>
      </c>
      <c r="J14286">
        <v>28260</v>
      </c>
      <c r="K14286" t="s">
        <v>3122</v>
      </c>
      <c r="L14286">
        <v>145</v>
      </c>
      <c r="M14286">
        <v>60</v>
      </c>
      <c r="N14286" t="s">
        <v>2049</v>
      </c>
    </row>
    <row r="14287" spans="1:14" x14ac:dyDescent="0.2">
      <c r="A14287" t="s">
        <v>20046</v>
      </c>
      <c r="B14287">
        <v>10920</v>
      </c>
      <c r="C14287">
        <v>12480</v>
      </c>
      <c r="D14287">
        <v>14040</v>
      </c>
      <c r="E14287">
        <v>15540</v>
      </c>
      <c r="F14287">
        <v>16800</v>
      </c>
      <c r="G14287">
        <v>18060</v>
      </c>
      <c r="H14287">
        <v>19320</v>
      </c>
      <c r="I14287">
        <v>20520</v>
      </c>
      <c r="J14287">
        <v>21780</v>
      </c>
      <c r="K14287" t="s">
        <v>3122</v>
      </c>
      <c r="L14287">
        <v>147</v>
      </c>
      <c r="M14287">
        <v>60</v>
      </c>
      <c r="N14287" t="s">
        <v>2050</v>
      </c>
    </row>
    <row r="14288" spans="1:14" x14ac:dyDescent="0.2">
      <c r="A14288" t="s">
        <v>20047</v>
      </c>
      <c r="B14288">
        <v>11760</v>
      </c>
      <c r="C14288">
        <v>13440</v>
      </c>
      <c r="D14288">
        <v>15120</v>
      </c>
      <c r="E14288">
        <v>16800</v>
      </c>
      <c r="F14288">
        <v>18180</v>
      </c>
      <c r="G14288">
        <v>19500</v>
      </c>
      <c r="H14288">
        <v>20880</v>
      </c>
      <c r="I14288">
        <v>22200</v>
      </c>
      <c r="J14288">
        <v>23520</v>
      </c>
      <c r="K14288" t="s">
        <v>3122</v>
      </c>
      <c r="L14288">
        <v>149</v>
      </c>
      <c r="M14288">
        <v>60</v>
      </c>
      <c r="N14288" t="s">
        <v>2051</v>
      </c>
    </row>
    <row r="14289" spans="1:14" x14ac:dyDescent="0.2">
      <c r="A14289" t="s">
        <v>20048</v>
      </c>
      <c r="B14289">
        <v>14160</v>
      </c>
      <c r="C14289">
        <v>16140</v>
      </c>
      <c r="D14289">
        <v>18180</v>
      </c>
      <c r="E14289">
        <v>20160</v>
      </c>
      <c r="F14289">
        <v>21780</v>
      </c>
      <c r="G14289">
        <v>23400</v>
      </c>
      <c r="H14289">
        <v>25020</v>
      </c>
      <c r="I14289">
        <v>26640</v>
      </c>
      <c r="J14289">
        <v>28260</v>
      </c>
      <c r="K14289" t="s">
        <v>3122</v>
      </c>
      <c r="L14289">
        <v>151</v>
      </c>
      <c r="M14289">
        <v>60</v>
      </c>
      <c r="N14289" t="s">
        <v>2052</v>
      </c>
    </row>
    <row r="14290" spans="1:14" x14ac:dyDescent="0.2">
      <c r="A14290" t="s">
        <v>20049</v>
      </c>
      <c r="B14290">
        <v>10920</v>
      </c>
      <c r="C14290">
        <v>12480</v>
      </c>
      <c r="D14290">
        <v>14040</v>
      </c>
      <c r="E14290">
        <v>15540</v>
      </c>
      <c r="F14290">
        <v>16800</v>
      </c>
      <c r="G14290">
        <v>18060</v>
      </c>
      <c r="H14290">
        <v>19320</v>
      </c>
      <c r="I14290">
        <v>20520</v>
      </c>
      <c r="J14290">
        <v>21780</v>
      </c>
      <c r="K14290" t="s">
        <v>3122</v>
      </c>
      <c r="L14290">
        <v>153</v>
      </c>
      <c r="M14290">
        <v>60</v>
      </c>
      <c r="N14290" t="s">
        <v>2053</v>
      </c>
    </row>
    <row r="14291" spans="1:14" x14ac:dyDescent="0.2">
      <c r="A14291" t="s">
        <v>20050</v>
      </c>
      <c r="B14291">
        <v>28560</v>
      </c>
      <c r="C14291">
        <v>32640</v>
      </c>
      <c r="D14291">
        <v>36720</v>
      </c>
      <c r="E14291">
        <v>40740</v>
      </c>
      <c r="F14291">
        <v>44040</v>
      </c>
      <c r="G14291">
        <v>47280</v>
      </c>
      <c r="H14291">
        <v>50520</v>
      </c>
      <c r="I14291">
        <v>53820</v>
      </c>
      <c r="J14291">
        <v>57060</v>
      </c>
      <c r="K14291" t="s">
        <v>3123</v>
      </c>
      <c r="L14291">
        <v>10</v>
      </c>
      <c r="M14291">
        <v>60</v>
      </c>
      <c r="N14291" t="s">
        <v>2997</v>
      </c>
    </row>
    <row r="14292" spans="1:14" x14ac:dyDescent="0.2">
      <c r="A14292" t="s">
        <v>20051</v>
      </c>
      <c r="B14292">
        <v>44100</v>
      </c>
      <c r="C14292">
        <v>50400</v>
      </c>
      <c r="D14292">
        <v>56700</v>
      </c>
      <c r="E14292">
        <v>62940</v>
      </c>
      <c r="F14292">
        <v>67980</v>
      </c>
      <c r="G14292">
        <v>73020</v>
      </c>
      <c r="H14292">
        <v>78060</v>
      </c>
      <c r="I14292">
        <v>83100</v>
      </c>
      <c r="J14292">
        <v>88140</v>
      </c>
      <c r="K14292" t="s">
        <v>3123</v>
      </c>
      <c r="L14292">
        <v>20</v>
      </c>
      <c r="M14292">
        <v>60</v>
      </c>
      <c r="N14292" t="s">
        <v>2998</v>
      </c>
    </row>
    <row r="14293" spans="1:14" x14ac:dyDescent="0.2">
      <c r="A14293" t="s">
        <v>20052</v>
      </c>
      <c r="B14293">
        <v>32520</v>
      </c>
      <c r="C14293">
        <v>37140</v>
      </c>
      <c r="D14293">
        <v>41760</v>
      </c>
      <c r="E14293">
        <v>46380</v>
      </c>
      <c r="F14293">
        <v>50100</v>
      </c>
      <c r="G14293">
        <v>53820</v>
      </c>
      <c r="H14293">
        <v>57540</v>
      </c>
      <c r="I14293">
        <v>61260</v>
      </c>
      <c r="J14293">
        <v>64980</v>
      </c>
      <c r="K14293" t="s">
        <v>3123</v>
      </c>
      <c r="L14293">
        <v>30</v>
      </c>
      <c r="M14293">
        <v>60</v>
      </c>
      <c r="N14293" t="s">
        <v>2999</v>
      </c>
    </row>
    <row r="14294" spans="1:14" x14ac:dyDescent="0.2">
      <c r="A14294" t="s">
        <v>20053</v>
      </c>
      <c r="B14294">
        <v>41650</v>
      </c>
      <c r="C14294">
        <v>47600</v>
      </c>
      <c r="D14294">
        <v>53550</v>
      </c>
      <c r="E14294">
        <v>59500</v>
      </c>
      <c r="F14294">
        <v>64300</v>
      </c>
      <c r="G14294">
        <v>69050</v>
      </c>
      <c r="H14294">
        <v>73800</v>
      </c>
      <c r="I14294">
        <v>78550</v>
      </c>
      <c r="J14294">
        <v>83300</v>
      </c>
      <c r="K14294" t="s">
        <v>3073</v>
      </c>
      <c r="L14294">
        <v>1</v>
      </c>
      <c r="M14294">
        <v>80</v>
      </c>
      <c r="N14294" t="s">
        <v>3298</v>
      </c>
    </row>
    <row r="14295" spans="1:14" x14ac:dyDescent="0.2">
      <c r="A14295" t="s">
        <v>20054</v>
      </c>
      <c r="B14295">
        <v>50700</v>
      </c>
      <c r="C14295">
        <v>57950</v>
      </c>
      <c r="D14295">
        <v>65200</v>
      </c>
      <c r="E14295">
        <v>72400</v>
      </c>
      <c r="F14295">
        <v>78200</v>
      </c>
      <c r="G14295">
        <v>84000</v>
      </c>
      <c r="H14295">
        <v>89800</v>
      </c>
      <c r="I14295">
        <v>95600</v>
      </c>
      <c r="J14295">
        <v>101400</v>
      </c>
      <c r="K14295" t="s">
        <v>3073</v>
      </c>
      <c r="L14295">
        <v>3</v>
      </c>
      <c r="M14295">
        <v>80</v>
      </c>
      <c r="N14295" t="s">
        <v>3299</v>
      </c>
    </row>
    <row r="14296" spans="1:14" x14ac:dyDescent="0.2">
      <c r="A14296" t="s">
        <v>20055</v>
      </c>
      <c r="B14296">
        <v>36550</v>
      </c>
      <c r="C14296">
        <v>41750</v>
      </c>
      <c r="D14296">
        <v>46950</v>
      </c>
      <c r="E14296">
        <v>52150</v>
      </c>
      <c r="F14296">
        <v>56350</v>
      </c>
      <c r="G14296">
        <v>60500</v>
      </c>
      <c r="H14296">
        <v>64700</v>
      </c>
      <c r="I14296">
        <v>68850</v>
      </c>
      <c r="J14296">
        <v>73050</v>
      </c>
      <c r="K14296" t="s">
        <v>3073</v>
      </c>
      <c r="L14296">
        <v>5</v>
      </c>
      <c r="M14296">
        <v>80</v>
      </c>
      <c r="N14296" t="s">
        <v>3300</v>
      </c>
    </row>
    <row r="14297" spans="1:14" x14ac:dyDescent="0.2">
      <c r="A14297" t="s">
        <v>20056</v>
      </c>
      <c r="B14297">
        <v>50300</v>
      </c>
      <c r="C14297">
        <v>57500</v>
      </c>
      <c r="D14297">
        <v>64700</v>
      </c>
      <c r="E14297">
        <v>71850</v>
      </c>
      <c r="F14297">
        <v>77600</v>
      </c>
      <c r="G14297">
        <v>83350</v>
      </c>
      <c r="H14297">
        <v>89100</v>
      </c>
      <c r="I14297">
        <v>94850</v>
      </c>
      <c r="J14297">
        <v>100600</v>
      </c>
      <c r="K14297" t="s">
        <v>3073</v>
      </c>
      <c r="L14297">
        <v>7</v>
      </c>
      <c r="M14297">
        <v>80</v>
      </c>
      <c r="N14297" t="s">
        <v>3301</v>
      </c>
    </row>
    <row r="14298" spans="1:14" x14ac:dyDescent="0.2">
      <c r="A14298" t="s">
        <v>20057</v>
      </c>
      <c r="B14298">
        <v>50300</v>
      </c>
      <c r="C14298">
        <v>57500</v>
      </c>
      <c r="D14298">
        <v>64700</v>
      </c>
      <c r="E14298">
        <v>71850</v>
      </c>
      <c r="F14298">
        <v>77600</v>
      </c>
      <c r="G14298">
        <v>83350</v>
      </c>
      <c r="H14298">
        <v>89100</v>
      </c>
      <c r="I14298">
        <v>94850</v>
      </c>
      <c r="J14298">
        <v>100600</v>
      </c>
      <c r="K14298" t="s">
        <v>3073</v>
      </c>
      <c r="L14298">
        <v>9</v>
      </c>
      <c r="M14298">
        <v>80</v>
      </c>
      <c r="N14298" t="s">
        <v>3302</v>
      </c>
    </row>
    <row r="14299" spans="1:14" x14ac:dyDescent="0.2">
      <c r="A14299" t="s">
        <v>20058</v>
      </c>
      <c r="B14299">
        <v>36550</v>
      </c>
      <c r="C14299">
        <v>41750</v>
      </c>
      <c r="D14299">
        <v>46950</v>
      </c>
      <c r="E14299">
        <v>52150</v>
      </c>
      <c r="F14299">
        <v>56350</v>
      </c>
      <c r="G14299">
        <v>60500</v>
      </c>
      <c r="H14299">
        <v>64700</v>
      </c>
      <c r="I14299">
        <v>68850</v>
      </c>
      <c r="J14299">
        <v>73050</v>
      </c>
      <c r="K14299" t="s">
        <v>3073</v>
      </c>
      <c r="L14299">
        <v>11</v>
      </c>
      <c r="M14299">
        <v>80</v>
      </c>
      <c r="N14299" t="s">
        <v>3303</v>
      </c>
    </row>
    <row r="14300" spans="1:14" x14ac:dyDescent="0.2">
      <c r="A14300" t="s">
        <v>20059</v>
      </c>
      <c r="B14300">
        <v>36550</v>
      </c>
      <c r="C14300">
        <v>41750</v>
      </c>
      <c r="D14300">
        <v>46950</v>
      </c>
      <c r="E14300">
        <v>52150</v>
      </c>
      <c r="F14300">
        <v>56350</v>
      </c>
      <c r="G14300">
        <v>60500</v>
      </c>
      <c r="H14300">
        <v>64700</v>
      </c>
      <c r="I14300">
        <v>68850</v>
      </c>
      <c r="J14300">
        <v>73050</v>
      </c>
      <c r="K14300" t="s">
        <v>3073</v>
      </c>
      <c r="L14300">
        <v>13</v>
      </c>
      <c r="M14300">
        <v>80</v>
      </c>
      <c r="N14300" t="s">
        <v>3304</v>
      </c>
    </row>
    <row r="14301" spans="1:14" x14ac:dyDescent="0.2">
      <c r="A14301" t="s">
        <v>20060</v>
      </c>
      <c r="B14301">
        <v>40800</v>
      </c>
      <c r="C14301">
        <v>46600</v>
      </c>
      <c r="D14301">
        <v>52450</v>
      </c>
      <c r="E14301">
        <v>58250</v>
      </c>
      <c r="F14301">
        <v>62950</v>
      </c>
      <c r="G14301">
        <v>67600</v>
      </c>
      <c r="H14301">
        <v>72250</v>
      </c>
      <c r="I14301">
        <v>76900</v>
      </c>
      <c r="J14301">
        <v>81550</v>
      </c>
      <c r="K14301" t="s">
        <v>3073</v>
      </c>
      <c r="L14301">
        <v>15</v>
      </c>
      <c r="M14301">
        <v>80</v>
      </c>
      <c r="N14301" t="s">
        <v>3305</v>
      </c>
    </row>
    <row r="14302" spans="1:14" x14ac:dyDescent="0.2">
      <c r="A14302" t="s">
        <v>20061</v>
      </c>
      <c r="B14302">
        <v>36550</v>
      </c>
      <c r="C14302">
        <v>41750</v>
      </c>
      <c r="D14302">
        <v>46950</v>
      </c>
      <c r="E14302">
        <v>52150</v>
      </c>
      <c r="F14302">
        <v>56350</v>
      </c>
      <c r="G14302">
        <v>60500</v>
      </c>
      <c r="H14302">
        <v>64700</v>
      </c>
      <c r="I14302">
        <v>68850</v>
      </c>
      <c r="J14302">
        <v>73050</v>
      </c>
      <c r="K14302" t="s">
        <v>3073</v>
      </c>
      <c r="L14302">
        <v>17</v>
      </c>
      <c r="M14302">
        <v>80</v>
      </c>
      <c r="N14302" t="s">
        <v>3306</v>
      </c>
    </row>
    <row r="14303" spans="1:14" x14ac:dyDescent="0.2">
      <c r="A14303" t="s">
        <v>20062</v>
      </c>
      <c r="B14303">
        <v>36550</v>
      </c>
      <c r="C14303">
        <v>41750</v>
      </c>
      <c r="D14303">
        <v>46950</v>
      </c>
      <c r="E14303">
        <v>52150</v>
      </c>
      <c r="F14303">
        <v>56350</v>
      </c>
      <c r="G14303">
        <v>60500</v>
      </c>
      <c r="H14303">
        <v>64700</v>
      </c>
      <c r="I14303">
        <v>68850</v>
      </c>
      <c r="J14303">
        <v>73050</v>
      </c>
      <c r="K14303" t="s">
        <v>3073</v>
      </c>
      <c r="L14303">
        <v>19</v>
      </c>
      <c r="M14303">
        <v>80</v>
      </c>
      <c r="N14303" t="s">
        <v>3307</v>
      </c>
    </row>
    <row r="14304" spans="1:14" x14ac:dyDescent="0.2">
      <c r="A14304" t="s">
        <v>20063</v>
      </c>
      <c r="B14304">
        <v>37450</v>
      </c>
      <c r="C14304">
        <v>42800</v>
      </c>
      <c r="D14304">
        <v>48150</v>
      </c>
      <c r="E14304">
        <v>53500</v>
      </c>
      <c r="F14304">
        <v>57800</v>
      </c>
      <c r="G14304">
        <v>62100</v>
      </c>
      <c r="H14304">
        <v>66350</v>
      </c>
      <c r="I14304">
        <v>70650</v>
      </c>
      <c r="J14304">
        <v>74900</v>
      </c>
      <c r="K14304" t="s">
        <v>3073</v>
      </c>
      <c r="L14304">
        <v>21</v>
      </c>
      <c r="M14304">
        <v>80</v>
      </c>
      <c r="N14304" t="s">
        <v>3308</v>
      </c>
    </row>
    <row r="14305" spans="1:14" x14ac:dyDescent="0.2">
      <c r="A14305" t="s">
        <v>20064</v>
      </c>
      <c r="B14305">
        <v>36550</v>
      </c>
      <c r="C14305">
        <v>41750</v>
      </c>
      <c r="D14305">
        <v>46950</v>
      </c>
      <c r="E14305">
        <v>52150</v>
      </c>
      <c r="F14305">
        <v>56350</v>
      </c>
      <c r="G14305">
        <v>60500</v>
      </c>
      <c r="H14305">
        <v>64700</v>
      </c>
      <c r="I14305">
        <v>68850</v>
      </c>
      <c r="J14305">
        <v>73050</v>
      </c>
      <c r="K14305" t="s">
        <v>3073</v>
      </c>
      <c r="L14305">
        <v>23</v>
      </c>
      <c r="M14305">
        <v>80</v>
      </c>
      <c r="N14305" t="s">
        <v>3309</v>
      </c>
    </row>
    <row r="14306" spans="1:14" x14ac:dyDescent="0.2">
      <c r="A14306" t="s">
        <v>20065</v>
      </c>
      <c r="B14306">
        <v>36550</v>
      </c>
      <c r="C14306">
        <v>41750</v>
      </c>
      <c r="D14306">
        <v>46950</v>
      </c>
      <c r="E14306">
        <v>52150</v>
      </c>
      <c r="F14306">
        <v>56350</v>
      </c>
      <c r="G14306">
        <v>60500</v>
      </c>
      <c r="H14306">
        <v>64700</v>
      </c>
      <c r="I14306">
        <v>68850</v>
      </c>
      <c r="J14306">
        <v>73050</v>
      </c>
      <c r="K14306" t="s">
        <v>3073</v>
      </c>
      <c r="L14306">
        <v>25</v>
      </c>
      <c r="M14306">
        <v>80</v>
      </c>
      <c r="N14306" t="s">
        <v>3310</v>
      </c>
    </row>
    <row r="14307" spans="1:14" x14ac:dyDescent="0.2">
      <c r="A14307" t="s">
        <v>20066</v>
      </c>
      <c r="B14307">
        <v>36550</v>
      </c>
      <c r="C14307">
        <v>41750</v>
      </c>
      <c r="D14307">
        <v>46950</v>
      </c>
      <c r="E14307">
        <v>52150</v>
      </c>
      <c r="F14307">
        <v>56350</v>
      </c>
      <c r="G14307">
        <v>60500</v>
      </c>
      <c r="H14307">
        <v>64700</v>
      </c>
      <c r="I14307">
        <v>68850</v>
      </c>
      <c r="J14307">
        <v>73050</v>
      </c>
      <c r="K14307" t="s">
        <v>3073</v>
      </c>
      <c r="L14307">
        <v>27</v>
      </c>
      <c r="M14307">
        <v>80</v>
      </c>
      <c r="N14307" t="s">
        <v>3311</v>
      </c>
    </row>
    <row r="14308" spans="1:14" x14ac:dyDescent="0.2">
      <c r="A14308" t="s">
        <v>20067</v>
      </c>
      <c r="B14308">
        <v>37050</v>
      </c>
      <c r="C14308">
        <v>42350</v>
      </c>
      <c r="D14308">
        <v>47650</v>
      </c>
      <c r="E14308">
        <v>52900</v>
      </c>
      <c r="F14308">
        <v>57150</v>
      </c>
      <c r="G14308">
        <v>61400</v>
      </c>
      <c r="H14308">
        <v>65600</v>
      </c>
      <c r="I14308">
        <v>69850</v>
      </c>
      <c r="J14308">
        <v>74100</v>
      </c>
      <c r="K14308" t="s">
        <v>3073</v>
      </c>
      <c r="L14308">
        <v>29</v>
      </c>
      <c r="M14308">
        <v>80</v>
      </c>
      <c r="N14308" t="s">
        <v>3312</v>
      </c>
    </row>
    <row r="14309" spans="1:14" x14ac:dyDescent="0.2">
      <c r="A14309" t="s">
        <v>20068</v>
      </c>
      <c r="B14309">
        <v>44550</v>
      </c>
      <c r="C14309">
        <v>50900</v>
      </c>
      <c r="D14309">
        <v>57250</v>
      </c>
      <c r="E14309">
        <v>63600</v>
      </c>
      <c r="F14309">
        <v>68700</v>
      </c>
      <c r="G14309">
        <v>73800</v>
      </c>
      <c r="H14309">
        <v>78900</v>
      </c>
      <c r="I14309">
        <v>84000</v>
      </c>
      <c r="J14309">
        <v>89050</v>
      </c>
      <c r="K14309" t="s">
        <v>3073</v>
      </c>
      <c r="L14309">
        <v>31</v>
      </c>
      <c r="M14309">
        <v>80</v>
      </c>
      <c r="N14309" t="s">
        <v>3313</v>
      </c>
    </row>
    <row r="14310" spans="1:14" x14ac:dyDescent="0.2">
      <c r="A14310" t="s">
        <v>20069</v>
      </c>
      <c r="B14310">
        <v>40450</v>
      </c>
      <c r="C14310">
        <v>46200</v>
      </c>
      <c r="D14310">
        <v>52000</v>
      </c>
      <c r="E14310">
        <v>57750</v>
      </c>
      <c r="F14310">
        <v>62400</v>
      </c>
      <c r="G14310">
        <v>67000</v>
      </c>
      <c r="H14310">
        <v>71650</v>
      </c>
      <c r="I14310">
        <v>76250</v>
      </c>
      <c r="J14310">
        <v>80850</v>
      </c>
      <c r="K14310" t="s">
        <v>3073</v>
      </c>
      <c r="L14310">
        <v>33</v>
      </c>
      <c r="M14310">
        <v>80</v>
      </c>
      <c r="N14310" t="s">
        <v>3314</v>
      </c>
    </row>
    <row r="14311" spans="1:14" x14ac:dyDescent="0.2">
      <c r="A14311" t="s">
        <v>20070</v>
      </c>
      <c r="B14311">
        <v>36550</v>
      </c>
      <c r="C14311">
        <v>41750</v>
      </c>
      <c r="D14311">
        <v>46950</v>
      </c>
      <c r="E14311">
        <v>52150</v>
      </c>
      <c r="F14311">
        <v>56350</v>
      </c>
      <c r="G14311">
        <v>60500</v>
      </c>
      <c r="H14311">
        <v>64700</v>
      </c>
      <c r="I14311">
        <v>68850</v>
      </c>
      <c r="J14311">
        <v>73050</v>
      </c>
      <c r="K14311" t="s">
        <v>3073</v>
      </c>
      <c r="L14311">
        <v>35</v>
      </c>
      <c r="M14311">
        <v>80</v>
      </c>
      <c r="N14311" t="s">
        <v>3315</v>
      </c>
    </row>
    <row r="14312" spans="1:14" x14ac:dyDescent="0.2">
      <c r="A14312" t="s">
        <v>20071</v>
      </c>
      <c r="B14312">
        <v>36550</v>
      </c>
      <c r="C14312">
        <v>41750</v>
      </c>
      <c r="D14312">
        <v>46950</v>
      </c>
      <c r="E14312">
        <v>52150</v>
      </c>
      <c r="F14312">
        <v>56350</v>
      </c>
      <c r="G14312">
        <v>60500</v>
      </c>
      <c r="H14312">
        <v>64700</v>
      </c>
      <c r="I14312">
        <v>68850</v>
      </c>
      <c r="J14312">
        <v>73050</v>
      </c>
      <c r="K14312" t="s">
        <v>3073</v>
      </c>
      <c r="L14312">
        <v>37</v>
      </c>
      <c r="M14312">
        <v>80</v>
      </c>
      <c r="N14312" t="s">
        <v>3316</v>
      </c>
    </row>
    <row r="14313" spans="1:14" x14ac:dyDescent="0.2">
      <c r="A14313" t="s">
        <v>20072</v>
      </c>
      <c r="B14313">
        <v>37450</v>
      </c>
      <c r="C14313">
        <v>42800</v>
      </c>
      <c r="D14313">
        <v>48150</v>
      </c>
      <c r="E14313">
        <v>53500</v>
      </c>
      <c r="F14313">
        <v>57800</v>
      </c>
      <c r="G14313">
        <v>62100</v>
      </c>
      <c r="H14313">
        <v>66350</v>
      </c>
      <c r="I14313">
        <v>70650</v>
      </c>
      <c r="J14313">
        <v>74900</v>
      </c>
      <c r="K14313" t="s">
        <v>3073</v>
      </c>
      <c r="L14313">
        <v>39</v>
      </c>
      <c r="M14313">
        <v>80</v>
      </c>
      <c r="N14313" t="s">
        <v>3317</v>
      </c>
    </row>
    <row r="14314" spans="1:14" x14ac:dyDescent="0.2">
      <c r="A14314" t="s">
        <v>20073</v>
      </c>
      <c r="B14314">
        <v>38050</v>
      </c>
      <c r="C14314">
        <v>43500</v>
      </c>
      <c r="D14314">
        <v>48950</v>
      </c>
      <c r="E14314">
        <v>54350</v>
      </c>
      <c r="F14314">
        <v>58700</v>
      </c>
      <c r="G14314">
        <v>63050</v>
      </c>
      <c r="H14314">
        <v>67400</v>
      </c>
      <c r="I14314">
        <v>71750</v>
      </c>
      <c r="J14314">
        <v>76100</v>
      </c>
      <c r="K14314" t="s">
        <v>3073</v>
      </c>
      <c r="L14314">
        <v>41</v>
      </c>
      <c r="M14314">
        <v>80</v>
      </c>
      <c r="N14314" t="s">
        <v>3318</v>
      </c>
    </row>
    <row r="14315" spans="1:14" x14ac:dyDescent="0.2">
      <c r="A14315" t="s">
        <v>20074</v>
      </c>
      <c r="B14315">
        <v>38000</v>
      </c>
      <c r="C14315">
        <v>43400</v>
      </c>
      <c r="D14315">
        <v>48850</v>
      </c>
      <c r="E14315">
        <v>54250</v>
      </c>
      <c r="F14315">
        <v>58600</v>
      </c>
      <c r="G14315">
        <v>62950</v>
      </c>
      <c r="H14315">
        <v>67300</v>
      </c>
      <c r="I14315">
        <v>71650</v>
      </c>
      <c r="J14315">
        <v>75950</v>
      </c>
      <c r="K14315" t="s">
        <v>3073</v>
      </c>
      <c r="L14315">
        <v>43</v>
      </c>
      <c r="M14315">
        <v>80</v>
      </c>
      <c r="N14315" t="s">
        <v>3319</v>
      </c>
    </row>
    <row r="14316" spans="1:14" x14ac:dyDescent="0.2">
      <c r="A14316" t="s">
        <v>20075</v>
      </c>
      <c r="B14316">
        <v>37800</v>
      </c>
      <c r="C14316">
        <v>43200</v>
      </c>
      <c r="D14316">
        <v>48600</v>
      </c>
      <c r="E14316">
        <v>54000</v>
      </c>
      <c r="F14316">
        <v>58350</v>
      </c>
      <c r="G14316">
        <v>62650</v>
      </c>
      <c r="H14316">
        <v>67000</v>
      </c>
      <c r="I14316">
        <v>71300</v>
      </c>
      <c r="J14316">
        <v>75600</v>
      </c>
      <c r="K14316" t="s">
        <v>3073</v>
      </c>
      <c r="L14316">
        <v>45</v>
      </c>
      <c r="M14316">
        <v>80</v>
      </c>
      <c r="N14316" t="s">
        <v>3320</v>
      </c>
    </row>
    <row r="14317" spans="1:14" x14ac:dyDescent="0.2">
      <c r="A14317" t="s">
        <v>20076</v>
      </c>
      <c r="B14317">
        <v>36550</v>
      </c>
      <c r="C14317">
        <v>41750</v>
      </c>
      <c r="D14317">
        <v>46950</v>
      </c>
      <c r="E14317">
        <v>52150</v>
      </c>
      <c r="F14317">
        <v>56350</v>
      </c>
      <c r="G14317">
        <v>60500</v>
      </c>
      <c r="H14317">
        <v>64700</v>
      </c>
      <c r="I14317">
        <v>68850</v>
      </c>
      <c r="J14317">
        <v>73050</v>
      </c>
      <c r="K14317" t="s">
        <v>3073</v>
      </c>
      <c r="L14317">
        <v>47</v>
      </c>
      <c r="M14317">
        <v>80</v>
      </c>
      <c r="N14317" t="s">
        <v>3321</v>
      </c>
    </row>
    <row r="14318" spans="1:14" x14ac:dyDescent="0.2">
      <c r="A14318" t="s">
        <v>20077</v>
      </c>
      <c r="B14318">
        <v>36550</v>
      </c>
      <c r="C14318">
        <v>41750</v>
      </c>
      <c r="D14318">
        <v>46950</v>
      </c>
      <c r="E14318">
        <v>52150</v>
      </c>
      <c r="F14318">
        <v>56350</v>
      </c>
      <c r="G14318">
        <v>60500</v>
      </c>
      <c r="H14318">
        <v>64700</v>
      </c>
      <c r="I14318">
        <v>68850</v>
      </c>
      <c r="J14318">
        <v>73050</v>
      </c>
      <c r="K14318" t="s">
        <v>3073</v>
      </c>
      <c r="L14318">
        <v>49</v>
      </c>
      <c r="M14318">
        <v>80</v>
      </c>
      <c r="N14318" t="s">
        <v>3322</v>
      </c>
    </row>
    <row r="14319" spans="1:14" x14ac:dyDescent="0.2">
      <c r="A14319" t="s">
        <v>20078</v>
      </c>
      <c r="B14319">
        <v>41650</v>
      </c>
      <c r="C14319">
        <v>47600</v>
      </c>
      <c r="D14319">
        <v>53550</v>
      </c>
      <c r="E14319">
        <v>59500</v>
      </c>
      <c r="F14319">
        <v>64300</v>
      </c>
      <c r="G14319">
        <v>69050</v>
      </c>
      <c r="H14319">
        <v>73800</v>
      </c>
      <c r="I14319">
        <v>78550</v>
      </c>
      <c r="J14319">
        <v>83300</v>
      </c>
      <c r="K14319" t="s">
        <v>3073</v>
      </c>
      <c r="L14319">
        <v>51</v>
      </c>
      <c r="M14319">
        <v>80</v>
      </c>
      <c r="N14319" t="s">
        <v>3323</v>
      </c>
    </row>
    <row r="14320" spans="1:14" x14ac:dyDescent="0.2">
      <c r="A14320" t="s">
        <v>20079</v>
      </c>
      <c r="B14320">
        <v>36550</v>
      </c>
      <c r="C14320">
        <v>41750</v>
      </c>
      <c r="D14320">
        <v>46950</v>
      </c>
      <c r="E14320">
        <v>52150</v>
      </c>
      <c r="F14320">
        <v>56350</v>
      </c>
      <c r="G14320">
        <v>60500</v>
      </c>
      <c r="H14320">
        <v>64700</v>
      </c>
      <c r="I14320">
        <v>68850</v>
      </c>
      <c r="J14320">
        <v>73050</v>
      </c>
      <c r="K14320" t="s">
        <v>3073</v>
      </c>
      <c r="L14320">
        <v>53</v>
      </c>
      <c r="M14320">
        <v>80</v>
      </c>
      <c r="N14320" t="s">
        <v>3324</v>
      </c>
    </row>
    <row r="14321" spans="1:14" x14ac:dyDescent="0.2">
      <c r="A14321" t="s">
        <v>20080</v>
      </c>
      <c r="B14321">
        <v>36800</v>
      </c>
      <c r="C14321">
        <v>42050</v>
      </c>
      <c r="D14321">
        <v>47300</v>
      </c>
      <c r="E14321">
        <v>52550</v>
      </c>
      <c r="F14321">
        <v>56800</v>
      </c>
      <c r="G14321">
        <v>61000</v>
      </c>
      <c r="H14321">
        <v>65200</v>
      </c>
      <c r="I14321">
        <v>69400</v>
      </c>
      <c r="J14321">
        <v>73600</v>
      </c>
      <c r="K14321" t="s">
        <v>3073</v>
      </c>
      <c r="L14321">
        <v>55</v>
      </c>
      <c r="M14321">
        <v>80</v>
      </c>
      <c r="N14321" t="s">
        <v>3325</v>
      </c>
    </row>
    <row r="14322" spans="1:14" x14ac:dyDescent="0.2">
      <c r="A14322" t="s">
        <v>20081</v>
      </c>
      <c r="B14322">
        <v>36550</v>
      </c>
      <c r="C14322">
        <v>41750</v>
      </c>
      <c r="D14322">
        <v>46950</v>
      </c>
      <c r="E14322">
        <v>52150</v>
      </c>
      <c r="F14322">
        <v>56350</v>
      </c>
      <c r="G14322">
        <v>60500</v>
      </c>
      <c r="H14322">
        <v>64700</v>
      </c>
      <c r="I14322">
        <v>68850</v>
      </c>
      <c r="J14322">
        <v>73050</v>
      </c>
      <c r="K14322" t="s">
        <v>3073</v>
      </c>
      <c r="L14322">
        <v>57</v>
      </c>
      <c r="M14322">
        <v>80</v>
      </c>
      <c r="N14322" t="s">
        <v>3326</v>
      </c>
    </row>
    <row r="14323" spans="1:14" x14ac:dyDescent="0.2">
      <c r="A14323" t="s">
        <v>20082</v>
      </c>
      <c r="B14323">
        <v>36550</v>
      </c>
      <c r="C14323">
        <v>41750</v>
      </c>
      <c r="D14323">
        <v>46950</v>
      </c>
      <c r="E14323">
        <v>52150</v>
      </c>
      <c r="F14323">
        <v>56350</v>
      </c>
      <c r="G14323">
        <v>60500</v>
      </c>
      <c r="H14323">
        <v>64700</v>
      </c>
      <c r="I14323">
        <v>68850</v>
      </c>
      <c r="J14323">
        <v>73050</v>
      </c>
      <c r="K14323" t="s">
        <v>3073</v>
      </c>
      <c r="L14323">
        <v>59</v>
      </c>
      <c r="M14323">
        <v>80</v>
      </c>
      <c r="N14323" t="s">
        <v>3327</v>
      </c>
    </row>
    <row r="14324" spans="1:14" x14ac:dyDescent="0.2">
      <c r="A14324" t="s">
        <v>20083</v>
      </c>
      <c r="B14324">
        <v>38100</v>
      </c>
      <c r="C14324">
        <v>43550</v>
      </c>
      <c r="D14324">
        <v>49000</v>
      </c>
      <c r="E14324">
        <v>54400</v>
      </c>
      <c r="F14324">
        <v>58800</v>
      </c>
      <c r="G14324">
        <v>63150</v>
      </c>
      <c r="H14324">
        <v>67500</v>
      </c>
      <c r="I14324">
        <v>71850</v>
      </c>
      <c r="J14324">
        <v>76200</v>
      </c>
      <c r="K14324" t="s">
        <v>3073</v>
      </c>
      <c r="L14324">
        <v>61</v>
      </c>
      <c r="M14324">
        <v>80</v>
      </c>
      <c r="N14324" t="s">
        <v>3328</v>
      </c>
    </row>
    <row r="14325" spans="1:14" x14ac:dyDescent="0.2">
      <c r="A14325" t="s">
        <v>20084</v>
      </c>
      <c r="B14325">
        <v>36550</v>
      </c>
      <c r="C14325">
        <v>41750</v>
      </c>
      <c r="D14325">
        <v>46950</v>
      </c>
      <c r="E14325">
        <v>52150</v>
      </c>
      <c r="F14325">
        <v>56350</v>
      </c>
      <c r="G14325">
        <v>60500</v>
      </c>
      <c r="H14325">
        <v>64700</v>
      </c>
      <c r="I14325">
        <v>68850</v>
      </c>
      <c r="J14325">
        <v>73050</v>
      </c>
      <c r="K14325" t="s">
        <v>3073</v>
      </c>
      <c r="L14325">
        <v>63</v>
      </c>
      <c r="M14325">
        <v>80</v>
      </c>
      <c r="N14325" t="s">
        <v>3329</v>
      </c>
    </row>
    <row r="14326" spans="1:14" x14ac:dyDescent="0.2">
      <c r="A14326" t="s">
        <v>20085</v>
      </c>
      <c r="B14326">
        <v>46000</v>
      </c>
      <c r="C14326">
        <v>52600</v>
      </c>
      <c r="D14326">
        <v>59150</v>
      </c>
      <c r="E14326">
        <v>65700</v>
      </c>
      <c r="F14326">
        <v>71000</v>
      </c>
      <c r="G14326">
        <v>76250</v>
      </c>
      <c r="H14326">
        <v>81500</v>
      </c>
      <c r="I14326">
        <v>86750</v>
      </c>
      <c r="J14326">
        <v>92000</v>
      </c>
      <c r="K14326" t="s">
        <v>3073</v>
      </c>
      <c r="L14326">
        <v>65</v>
      </c>
      <c r="M14326">
        <v>80</v>
      </c>
      <c r="N14326" t="s">
        <v>3330</v>
      </c>
    </row>
    <row r="14327" spans="1:14" x14ac:dyDescent="0.2">
      <c r="A14327" t="s">
        <v>20086</v>
      </c>
      <c r="B14327">
        <v>40000</v>
      </c>
      <c r="C14327">
        <v>45700</v>
      </c>
      <c r="D14327">
        <v>51400</v>
      </c>
      <c r="E14327">
        <v>57100</v>
      </c>
      <c r="F14327">
        <v>61700</v>
      </c>
      <c r="G14327">
        <v>66250</v>
      </c>
      <c r="H14327">
        <v>70850</v>
      </c>
      <c r="I14327">
        <v>75400</v>
      </c>
      <c r="J14327">
        <v>79950</v>
      </c>
      <c r="K14327" t="s">
        <v>3073</v>
      </c>
      <c r="L14327">
        <v>67</v>
      </c>
      <c r="M14327">
        <v>80</v>
      </c>
      <c r="N14327" t="s">
        <v>3331</v>
      </c>
    </row>
    <row r="14328" spans="1:14" x14ac:dyDescent="0.2">
      <c r="A14328" t="s">
        <v>20087</v>
      </c>
      <c r="B14328">
        <v>38100</v>
      </c>
      <c r="C14328">
        <v>43550</v>
      </c>
      <c r="D14328">
        <v>49000</v>
      </c>
      <c r="E14328">
        <v>54400</v>
      </c>
      <c r="F14328">
        <v>58800</v>
      </c>
      <c r="G14328">
        <v>63150</v>
      </c>
      <c r="H14328">
        <v>67500</v>
      </c>
      <c r="I14328">
        <v>71850</v>
      </c>
      <c r="J14328">
        <v>76200</v>
      </c>
      <c r="K14328" t="s">
        <v>3073</v>
      </c>
      <c r="L14328">
        <v>69</v>
      </c>
      <c r="M14328">
        <v>80</v>
      </c>
      <c r="N14328" t="s">
        <v>3332</v>
      </c>
    </row>
    <row r="14329" spans="1:14" x14ac:dyDescent="0.2">
      <c r="A14329" t="s">
        <v>20088</v>
      </c>
      <c r="B14329">
        <v>36550</v>
      </c>
      <c r="C14329">
        <v>41750</v>
      </c>
      <c r="D14329">
        <v>46950</v>
      </c>
      <c r="E14329">
        <v>52150</v>
      </c>
      <c r="F14329">
        <v>56350</v>
      </c>
      <c r="G14329">
        <v>60500</v>
      </c>
      <c r="H14329">
        <v>64700</v>
      </c>
      <c r="I14329">
        <v>68850</v>
      </c>
      <c r="J14329">
        <v>73050</v>
      </c>
      <c r="K14329" t="s">
        <v>3073</v>
      </c>
      <c r="L14329">
        <v>71</v>
      </c>
      <c r="M14329">
        <v>80</v>
      </c>
      <c r="N14329" t="s">
        <v>3333</v>
      </c>
    </row>
    <row r="14330" spans="1:14" x14ac:dyDescent="0.2">
      <c r="A14330" t="s">
        <v>20089</v>
      </c>
      <c r="B14330">
        <v>50300</v>
      </c>
      <c r="C14330">
        <v>57500</v>
      </c>
      <c r="D14330">
        <v>64700</v>
      </c>
      <c r="E14330">
        <v>71850</v>
      </c>
      <c r="F14330">
        <v>77600</v>
      </c>
      <c r="G14330">
        <v>83350</v>
      </c>
      <c r="H14330">
        <v>89100</v>
      </c>
      <c r="I14330">
        <v>94850</v>
      </c>
      <c r="J14330">
        <v>100600</v>
      </c>
      <c r="K14330" t="s">
        <v>3073</v>
      </c>
      <c r="L14330">
        <v>73</v>
      </c>
      <c r="M14330">
        <v>80</v>
      </c>
      <c r="N14330" t="s">
        <v>3334</v>
      </c>
    </row>
    <row r="14331" spans="1:14" x14ac:dyDescent="0.2">
      <c r="A14331" t="s">
        <v>20090</v>
      </c>
      <c r="B14331">
        <v>36550</v>
      </c>
      <c r="C14331">
        <v>41750</v>
      </c>
      <c r="D14331">
        <v>46950</v>
      </c>
      <c r="E14331">
        <v>52150</v>
      </c>
      <c r="F14331">
        <v>56350</v>
      </c>
      <c r="G14331">
        <v>60500</v>
      </c>
      <c r="H14331">
        <v>64700</v>
      </c>
      <c r="I14331">
        <v>68850</v>
      </c>
      <c r="J14331">
        <v>73050</v>
      </c>
      <c r="K14331" t="s">
        <v>3073</v>
      </c>
      <c r="L14331">
        <v>75</v>
      </c>
      <c r="M14331">
        <v>80</v>
      </c>
      <c r="N14331" t="s">
        <v>3335</v>
      </c>
    </row>
    <row r="14332" spans="1:14" x14ac:dyDescent="0.2">
      <c r="A14332" t="s">
        <v>20091</v>
      </c>
      <c r="B14332">
        <v>40450</v>
      </c>
      <c r="C14332">
        <v>46200</v>
      </c>
      <c r="D14332">
        <v>52000</v>
      </c>
      <c r="E14332">
        <v>57750</v>
      </c>
      <c r="F14332">
        <v>62400</v>
      </c>
      <c r="G14332">
        <v>67000</v>
      </c>
      <c r="H14332">
        <v>71650</v>
      </c>
      <c r="I14332">
        <v>76250</v>
      </c>
      <c r="J14332">
        <v>80850</v>
      </c>
      <c r="K14332" t="s">
        <v>3073</v>
      </c>
      <c r="L14332">
        <v>77</v>
      </c>
      <c r="M14332">
        <v>80</v>
      </c>
      <c r="N14332" t="s">
        <v>3336</v>
      </c>
    </row>
    <row r="14333" spans="1:14" x14ac:dyDescent="0.2">
      <c r="A14333" t="s">
        <v>20092</v>
      </c>
      <c r="B14333">
        <v>41850</v>
      </c>
      <c r="C14333">
        <v>47800</v>
      </c>
      <c r="D14333">
        <v>53800</v>
      </c>
      <c r="E14333">
        <v>59750</v>
      </c>
      <c r="F14333">
        <v>64550</v>
      </c>
      <c r="G14333">
        <v>69350</v>
      </c>
      <c r="H14333">
        <v>74100</v>
      </c>
      <c r="I14333">
        <v>78900</v>
      </c>
      <c r="J14333">
        <v>83650</v>
      </c>
      <c r="K14333" t="s">
        <v>3073</v>
      </c>
      <c r="L14333">
        <v>79</v>
      </c>
      <c r="M14333">
        <v>80</v>
      </c>
      <c r="N14333" t="s">
        <v>3337</v>
      </c>
    </row>
    <row r="14334" spans="1:14" x14ac:dyDescent="0.2">
      <c r="A14334" t="s">
        <v>20093</v>
      </c>
      <c r="B14334">
        <v>47000</v>
      </c>
      <c r="C14334">
        <v>53700</v>
      </c>
      <c r="D14334">
        <v>60400</v>
      </c>
      <c r="E14334">
        <v>67100</v>
      </c>
      <c r="F14334">
        <v>72500</v>
      </c>
      <c r="G14334">
        <v>77850</v>
      </c>
      <c r="H14334">
        <v>83250</v>
      </c>
      <c r="I14334">
        <v>88600</v>
      </c>
      <c r="J14334">
        <v>93950</v>
      </c>
      <c r="K14334" t="s">
        <v>3073</v>
      </c>
      <c r="L14334">
        <v>81</v>
      </c>
      <c r="M14334">
        <v>80</v>
      </c>
      <c r="N14334" t="s">
        <v>3338</v>
      </c>
    </row>
    <row r="14335" spans="1:14" x14ac:dyDescent="0.2">
      <c r="A14335" t="s">
        <v>20094</v>
      </c>
      <c r="B14335">
        <v>54950</v>
      </c>
      <c r="C14335">
        <v>62800</v>
      </c>
      <c r="D14335">
        <v>70650</v>
      </c>
      <c r="E14335">
        <v>78500</v>
      </c>
      <c r="F14335">
        <v>84800</v>
      </c>
      <c r="G14335">
        <v>91100</v>
      </c>
      <c r="H14335">
        <v>97350</v>
      </c>
      <c r="I14335">
        <v>103650</v>
      </c>
      <c r="J14335">
        <v>109900</v>
      </c>
      <c r="K14335" t="s">
        <v>3073</v>
      </c>
      <c r="L14335">
        <v>83</v>
      </c>
      <c r="M14335">
        <v>80</v>
      </c>
      <c r="N14335" t="s">
        <v>3339</v>
      </c>
    </row>
    <row r="14336" spans="1:14" x14ac:dyDescent="0.2">
      <c r="A14336" t="s">
        <v>20095</v>
      </c>
      <c r="B14336">
        <v>41650</v>
      </c>
      <c r="C14336">
        <v>47600</v>
      </c>
      <c r="D14336">
        <v>53550</v>
      </c>
      <c r="E14336">
        <v>59500</v>
      </c>
      <c r="F14336">
        <v>64300</v>
      </c>
      <c r="G14336">
        <v>69050</v>
      </c>
      <c r="H14336">
        <v>73800</v>
      </c>
      <c r="I14336">
        <v>78550</v>
      </c>
      <c r="J14336">
        <v>83300</v>
      </c>
      <c r="K14336" t="s">
        <v>3073</v>
      </c>
      <c r="L14336">
        <v>85</v>
      </c>
      <c r="M14336">
        <v>80</v>
      </c>
      <c r="N14336" t="s">
        <v>3340</v>
      </c>
    </row>
    <row r="14337" spans="1:14" x14ac:dyDescent="0.2">
      <c r="A14337" t="s">
        <v>20096</v>
      </c>
      <c r="B14337">
        <v>36550</v>
      </c>
      <c r="C14337">
        <v>41750</v>
      </c>
      <c r="D14337">
        <v>46950</v>
      </c>
      <c r="E14337">
        <v>52150</v>
      </c>
      <c r="F14337">
        <v>56350</v>
      </c>
      <c r="G14337">
        <v>60500</v>
      </c>
      <c r="H14337">
        <v>64700</v>
      </c>
      <c r="I14337">
        <v>68850</v>
      </c>
      <c r="J14337">
        <v>73050</v>
      </c>
      <c r="K14337" t="s">
        <v>3073</v>
      </c>
      <c r="L14337">
        <v>87</v>
      </c>
      <c r="M14337">
        <v>80</v>
      </c>
      <c r="N14337" t="s">
        <v>3341</v>
      </c>
    </row>
    <row r="14338" spans="1:14" x14ac:dyDescent="0.2">
      <c r="A14338" t="s">
        <v>20097</v>
      </c>
      <c r="B14338">
        <v>54950</v>
      </c>
      <c r="C14338">
        <v>62800</v>
      </c>
      <c r="D14338">
        <v>70650</v>
      </c>
      <c r="E14338">
        <v>78500</v>
      </c>
      <c r="F14338">
        <v>84800</v>
      </c>
      <c r="G14338">
        <v>91100</v>
      </c>
      <c r="H14338">
        <v>97350</v>
      </c>
      <c r="I14338">
        <v>103650</v>
      </c>
      <c r="J14338">
        <v>109900</v>
      </c>
      <c r="K14338" t="s">
        <v>3073</v>
      </c>
      <c r="L14338">
        <v>89</v>
      </c>
      <c r="M14338">
        <v>80</v>
      </c>
      <c r="N14338" t="s">
        <v>3342</v>
      </c>
    </row>
    <row r="14339" spans="1:14" x14ac:dyDescent="0.2">
      <c r="A14339" t="s">
        <v>20098</v>
      </c>
      <c r="B14339">
        <v>36700</v>
      </c>
      <c r="C14339">
        <v>41950</v>
      </c>
      <c r="D14339">
        <v>47200</v>
      </c>
      <c r="E14339">
        <v>52400</v>
      </c>
      <c r="F14339">
        <v>56600</v>
      </c>
      <c r="G14339">
        <v>60800</v>
      </c>
      <c r="H14339">
        <v>65000</v>
      </c>
      <c r="I14339">
        <v>69200</v>
      </c>
      <c r="J14339">
        <v>73400</v>
      </c>
      <c r="K14339" t="s">
        <v>3073</v>
      </c>
      <c r="L14339">
        <v>91</v>
      </c>
      <c r="M14339">
        <v>80</v>
      </c>
      <c r="N14339" t="s">
        <v>3343</v>
      </c>
    </row>
    <row r="14340" spans="1:14" x14ac:dyDescent="0.2">
      <c r="A14340" t="s">
        <v>20099</v>
      </c>
      <c r="B14340">
        <v>36550</v>
      </c>
      <c r="C14340">
        <v>41750</v>
      </c>
      <c r="D14340">
        <v>46950</v>
      </c>
      <c r="E14340">
        <v>52150</v>
      </c>
      <c r="F14340">
        <v>56350</v>
      </c>
      <c r="G14340">
        <v>60500</v>
      </c>
      <c r="H14340">
        <v>64700</v>
      </c>
      <c r="I14340">
        <v>68850</v>
      </c>
      <c r="J14340">
        <v>73050</v>
      </c>
      <c r="K14340" t="s">
        <v>3073</v>
      </c>
      <c r="L14340">
        <v>93</v>
      </c>
      <c r="M14340">
        <v>80</v>
      </c>
      <c r="N14340" t="s">
        <v>3344</v>
      </c>
    </row>
    <row r="14341" spans="1:14" x14ac:dyDescent="0.2">
      <c r="A14341" t="s">
        <v>20100</v>
      </c>
      <c r="B14341">
        <v>37600</v>
      </c>
      <c r="C14341">
        <v>43000</v>
      </c>
      <c r="D14341">
        <v>48350</v>
      </c>
      <c r="E14341">
        <v>53700</v>
      </c>
      <c r="F14341">
        <v>58000</v>
      </c>
      <c r="G14341">
        <v>62300</v>
      </c>
      <c r="H14341">
        <v>66600</v>
      </c>
      <c r="I14341">
        <v>70900</v>
      </c>
      <c r="J14341">
        <v>75200</v>
      </c>
      <c r="K14341" t="s">
        <v>3073</v>
      </c>
      <c r="L14341">
        <v>95</v>
      </c>
      <c r="M14341">
        <v>80</v>
      </c>
      <c r="N14341" t="s">
        <v>3345</v>
      </c>
    </row>
    <row r="14342" spans="1:14" x14ac:dyDescent="0.2">
      <c r="A14342" t="s">
        <v>20101</v>
      </c>
      <c r="B14342">
        <v>38750</v>
      </c>
      <c r="C14342">
        <v>44250</v>
      </c>
      <c r="D14342">
        <v>49800</v>
      </c>
      <c r="E14342">
        <v>55300</v>
      </c>
      <c r="F14342">
        <v>59750</v>
      </c>
      <c r="G14342">
        <v>64150</v>
      </c>
      <c r="H14342">
        <v>68600</v>
      </c>
      <c r="I14342">
        <v>73000</v>
      </c>
      <c r="J14342">
        <v>77450</v>
      </c>
      <c r="K14342" t="s">
        <v>3073</v>
      </c>
      <c r="L14342">
        <v>97</v>
      </c>
      <c r="M14342">
        <v>80</v>
      </c>
      <c r="N14342" t="s">
        <v>3346</v>
      </c>
    </row>
    <row r="14343" spans="1:14" x14ac:dyDescent="0.2">
      <c r="A14343" t="s">
        <v>20102</v>
      </c>
      <c r="B14343">
        <v>36550</v>
      </c>
      <c r="C14343">
        <v>41750</v>
      </c>
      <c r="D14343">
        <v>46950</v>
      </c>
      <c r="E14343">
        <v>52150</v>
      </c>
      <c r="F14343">
        <v>56350</v>
      </c>
      <c r="G14343">
        <v>60500</v>
      </c>
      <c r="H14343">
        <v>64700</v>
      </c>
      <c r="I14343">
        <v>68850</v>
      </c>
      <c r="J14343">
        <v>73050</v>
      </c>
      <c r="K14343" t="s">
        <v>3073</v>
      </c>
      <c r="L14343">
        <v>99</v>
      </c>
      <c r="M14343">
        <v>80</v>
      </c>
      <c r="N14343" t="s">
        <v>3347</v>
      </c>
    </row>
    <row r="14344" spans="1:14" x14ac:dyDescent="0.2">
      <c r="A14344" t="s">
        <v>20103</v>
      </c>
      <c r="B14344">
        <v>41650</v>
      </c>
      <c r="C14344">
        <v>47600</v>
      </c>
      <c r="D14344">
        <v>53550</v>
      </c>
      <c r="E14344">
        <v>59500</v>
      </c>
      <c r="F14344">
        <v>64300</v>
      </c>
      <c r="G14344">
        <v>69050</v>
      </c>
      <c r="H14344">
        <v>73800</v>
      </c>
      <c r="I14344">
        <v>78550</v>
      </c>
      <c r="J14344">
        <v>83300</v>
      </c>
      <c r="K14344" t="s">
        <v>3073</v>
      </c>
      <c r="L14344">
        <v>101</v>
      </c>
      <c r="M14344">
        <v>80</v>
      </c>
      <c r="N14344" t="s">
        <v>3348</v>
      </c>
    </row>
    <row r="14345" spans="1:14" x14ac:dyDescent="0.2">
      <c r="A14345" t="s">
        <v>20104</v>
      </c>
      <c r="B14345">
        <v>41850</v>
      </c>
      <c r="C14345">
        <v>47800</v>
      </c>
      <c r="D14345">
        <v>53800</v>
      </c>
      <c r="E14345">
        <v>59750</v>
      </c>
      <c r="F14345">
        <v>64550</v>
      </c>
      <c r="G14345">
        <v>69350</v>
      </c>
      <c r="H14345">
        <v>74100</v>
      </c>
      <c r="I14345">
        <v>78900</v>
      </c>
      <c r="J14345">
        <v>83650</v>
      </c>
      <c r="K14345" t="s">
        <v>3073</v>
      </c>
      <c r="L14345">
        <v>103</v>
      </c>
      <c r="M14345">
        <v>80</v>
      </c>
      <c r="N14345" t="s">
        <v>3349</v>
      </c>
    </row>
    <row r="14346" spans="1:14" x14ac:dyDescent="0.2">
      <c r="A14346" t="s">
        <v>20105</v>
      </c>
      <c r="B14346">
        <v>36550</v>
      </c>
      <c r="C14346">
        <v>41750</v>
      </c>
      <c r="D14346">
        <v>46950</v>
      </c>
      <c r="E14346">
        <v>52150</v>
      </c>
      <c r="F14346">
        <v>56350</v>
      </c>
      <c r="G14346">
        <v>60500</v>
      </c>
      <c r="H14346">
        <v>64700</v>
      </c>
      <c r="I14346">
        <v>68850</v>
      </c>
      <c r="J14346">
        <v>73050</v>
      </c>
      <c r="K14346" t="s">
        <v>3073</v>
      </c>
      <c r="L14346">
        <v>105</v>
      </c>
      <c r="M14346">
        <v>80</v>
      </c>
      <c r="N14346" t="s">
        <v>3350</v>
      </c>
    </row>
    <row r="14347" spans="1:14" x14ac:dyDescent="0.2">
      <c r="A14347" t="s">
        <v>20106</v>
      </c>
      <c r="B14347">
        <v>36550</v>
      </c>
      <c r="C14347">
        <v>41750</v>
      </c>
      <c r="D14347">
        <v>46950</v>
      </c>
      <c r="E14347">
        <v>52150</v>
      </c>
      <c r="F14347">
        <v>56350</v>
      </c>
      <c r="G14347">
        <v>60500</v>
      </c>
      <c r="H14347">
        <v>64700</v>
      </c>
      <c r="I14347">
        <v>68850</v>
      </c>
      <c r="J14347">
        <v>73050</v>
      </c>
      <c r="K14347" t="s">
        <v>3073</v>
      </c>
      <c r="L14347">
        <v>107</v>
      </c>
      <c r="M14347">
        <v>80</v>
      </c>
      <c r="N14347" t="s">
        <v>3351</v>
      </c>
    </row>
    <row r="14348" spans="1:14" x14ac:dyDescent="0.2">
      <c r="A14348" t="s">
        <v>20107</v>
      </c>
      <c r="B14348">
        <v>36550</v>
      </c>
      <c r="C14348">
        <v>41750</v>
      </c>
      <c r="D14348">
        <v>46950</v>
      </c>
      <c r="E14348">
        <v>52150</v>
      </c>
      <c r="F14348">
        <v>56350</v>
      </c>
      <c r="G14348">
        <v>60500</v>
      </c>
      <c r="H14348">
        <v>64700</v>
      </c>
      <c r="I14348">
        <v>68850</v>
      </c>
      <c r="J14348">
        <v>73050</v>
      </c>
      <c r="K14348" t="s">
        <v>3073</v>
      </c>
      <c r="L14348">
        <v>109</v>
      </c>
      <c r="M14348">
        <v>80</v>
      </c>
      <c r="N14348" t="s">
        <v>3352</v>
      </c>
    </row>
    <row r="14349" spans="1:14" x14ac:dyDescent="0.2">
      <c r="A14349" t="s">
        <v>20108</v>
      </c>
      <c r="B14349">
        <v>36550</v>
      </c>
      <c r="C14349">
        <v>41750</v>
      </c>
      <c r="D14349">
        <v>46950</v>
      </c>
      <c r="E14349">
        <v>52150</v>
      </c>
      <c r="F14349">
        <v>56350</v>
      </c>
      <c r="G14349">
        <v>60500</v>
      </c>
      <c r="H14349">
        <v>64700</v>
      </c>
      <c r="I14349">
        <v>68850</v>
      </c>
      <c r="J14349">
        <v>73050</v>
      </c>
      <c r="K14349" t="s">
        <v>3073</v>
      </c>
      <c r="L14349">
        <v>111</v>
      </c>
      <c r="M14349">
        <v>80</v>
      </c>
      <c r="N14349" t="s">
        <v>3353</v>
      </c>
    </row>
    <row r="14350" spans="1:14" x14ac:dyDescent="0.2">
      <c r="A14350" t="s">
        <v>20109</v>
      </c>
      <c r="B14350">
        <v>40050</v>
      </c>
      <c r="C14350">
        <v>45800</v>
      </c>
      <c r="D14350">
        <v>51500</v>
      </c>
      <c r="E14350">
        <v>57200</v>
      </c>
      <c r="F14350">
        <v>61800</v>
      </c>
      <c r="G14350">
        <v>66400</v>
      </c>
      <c r="H14350">
        <v>70950</v>
      </c>
      <c r="I14350">
        <v>75550</v>
      </c>
      <c r="J14350">
        <v>80100</v>
      </c>
      <c r="K14350" t="s">
        <v>3073</v>
      </c>
      <c r="L14350">
        <v>113</v>
      </c>
      <c r="M14350">
        <v>80</v>
      </c>
      <c r="N14350" t="s">
        <v>3354</v>
      </c>
    </row>
    <row r="14351" spans="1:14" x14ac:dyDescent="0.2">
      <c r="A14351" t="s">
        <v>20110</v>
      </c>
      <c r="B14351">
        <v>50300</v>
      </c>
      <c r="C14351">
        <v>57500</v>
      </c>
      <c r="D14351">
        <v>64700</v>
      </c>
      <c r="E14351">
        <v>71850</v>
      </c>
      <c r="F14351">
        <v>77600</v>
      </c>
      <c r="G14351">
        <v>83350</v>
      </c>
      <c r="H14351">
        <v>89100</v>
      </c>
      <c r="I14351">
        <v>94850</v>
      </c>
      <c r="J14351">
        <v>100600</v>
      </c>
      <c r="K14351" t="s">
        <v>3073</v>
      </c>
      <c r="L14351">
        <v>115</v>
      </c>
      <c r="M14351">
        <v>80</v>
      </c>
      <c r="N14351" t="s">
        <v>3355</v>
      </c>
    </row>
    <row r="14352" spans="1:14" x14ac:dyDescent="0.2">
      <c r="A14352" t="s">
        <v>20111</v>
      </c>
      <c r="B14352">
        <v>50300</v>
      </c>
      <c r="C14352">
        <v>57500</v>
      </c>
      <c r="D14352">
        <v>64700</v>
      </c>
      <c r="E14352">
        <v>71850</v>
      </c>
      <c r="F14352">
        <v>77600</v>
      </c>
      <c r="G14352">
        <v>83350</v>
      </c>
      <c r="H14352">
        <v>89100</v>
      </c>
      <c r="I14352">
        <v>94850</v>
      </c>
      <c r="J14352">
        <v>100600</v>
      </c>
      <c r="K14352" t="s">
        <v>3073</v>
      </c>
      <c r="L14352">
        <v>117</v>
      </c>
      <c r="M14352">
        <v>80</v>
      </c>
      <c r="N14352" t="s">
        <v>3356</v>
      </c>
    </row>
    <row r="14353" spans="1:14" x14ac:dyDescent="0.2">
      <c r="A14353" t="s">
        <v>20112</v>
      </c>
      <c r="B14353">
        <v>36550</v>
      </c>
      <c r="C14353">
        <v>41750</v>
      </c>
      <c r="D14353">
        <v>46950</v>
      </c>
      <c r="E14353">
        <v>52150</v>
      </c>
      <c r="F14353">
        <v>56350</v>
      </c>
      <c r="G14353">
        <v>60500</v>
      </c>
      <c r="H14353">
        <v>64700</v>
      </c>
      <c r="I14353">
        <v>68850</v>
      </c>
      <c r="J14353">
        <v>73050</v>
      </c>
      <c r="K14353" t="s">
        <v>3073</v>
      </c>
      <c r="L14353">
        <v>119</v>
      </c>
      <c r="M14353">
        <v>80</v>
      </c>
      <c r="N14353" t="s">
        <v>3357</v>
      </c>
    </row>
    <row r="14354" spans="1:14" x14ac:dyDescent="0.2">
      <c r="A14354" t="s">
        <v>20113</v>
      </c>
      <c r="B14354">
        <v>36550</v>
      </c>
      <c r="C14354">
        <v>41750</v>
      </c>
      <c r="D14354">
        <v>46950</v>
      </c>
      <c r="E14354">
        <v>52150</v>
      </c>
      <c r="F14354">
        <v>56350</v>
      </c>
      <c r="G14354">
        <v>60500</v>
      </c>
      <c r="H14354">
        <v>64700</v>
      </c>
      <c r="I14354">
        <v>68850</v>
      </c>
      <c r="J14354">
        <v>73050</v>
      </c>
      <c r="K14354" t="s">
        <v>3073</v>
      </c>
      <c r="L14354">
        <v>121</v>
      </c>
      <c r="M14354">
        <v>80</v>
      </c>
      <c r="N14354" t="s">
        <v>3358</v>
      </c>
    </row>
    <row r="14355" spans="1:14" x14ac:dyDescent="0.2">
      <c r="A14355" t="s">
        <v>20114</v>
      </c>
      <c r="B14355">
        <v>37450</v>
      </c>
      <c r="C14355">
        <v>42800</v>
      </c>
      <c r="D14355">
        <v>48150</v>
      </c>
      <c r="E14355">
        <v>53500</v>
      </c>
      <c r="F14355">
        <v>57800</v>
      </c>
      <c r="G14355">
        <v>62100</v>
      </c>
      <c r="H14355">
        <v>66350</v>
      </c>
      <c r="I14355">
        <v>70650</v>
      </c>
      <c r="J14355">
        <v>74900</v>
      </c>
      <c r="K14355" t="s">
        <v>3073</v>
      </c>
      <c r="L14355">
        <v>123</v>
      </c>
      <c r="M14355">
        <v>80</v>
      </c>
      <c r="N14355" t="s">
        <v>3359</v>
      </c>
    </row>
    <row r="14356" spans="1:14" x14ac:dyDescent="0.2">
      <c r="A14356" t="s">
        <v>20115</v>
      </c>
      <c r="B14356">
        <v>46000</v>
      </c>
      <c r="C14356">
        <v>52600</v>
      </c>
      <c r="D14356">
        <v>59150</v>
      </c>
      <c r="E14356">
        <v>65700</v>
      </c>
      <c r="F14356">
        <v>71000</v>
      </c>
      <c r="G14356">
        <v>76250</v>
      </c>
      <c r="H14356">
        <v>81500</v>
      </c>
      <c r="I14356">
        <v>86750</v>
      </c>
      <c r="J14356">
        <v>92000</v>
      </c>
      <c r="K14356" t="s">
        <v>3073</v>
      </c>
      <c r="L14356">
        <v>125</v>
      </c>
      <c r="M14356">
        <v>80</v>
      </c>
      <c r="N14356" t="s">
        <v>3360</v>
      </c>
    </row>
    <row r="14357" spans="1:14" x14ac:dyDescent="0.2">
      <c r="A14357" t="s">
        <v>20116</v>
      </c>
      <c r="B14357">
        <v>37900</v>
      </c>
      <c r="C14357">
        <v>43300</v>
      </c>
      <c r="D14357">
        <v>48700</v>
      </c>
      <c r="E14357">
        <v>54100</v>
      </c>
      <c r="F14357">
        <v>58450</v>
      </c>
      <c r="G14357">
        <v>62800</v>
      </c>
      <c r="H14357">
        <v>67100</v>
      </c>
      <c r="I14357">
        <v>71450</v>
      </c>
      <c r="J14357">
        <v>75750</v>
      </c>
      <c r="K14357" t="s">
        <v>3073</v>
      </c>
      <c r="L14357">
        <v>127</v>
      </c>
      <c r="M14357">
        <v>80</v>
      </c>
      <c r="N14357" t="s">
        <v>3361</v>
      </c>
    </row>
    <row r="14358" spans="1:14" x14ac:dyDescent="0.2">
      <c r="A14358" t="s">
        <v>20117</v>
      </c>
      <c r="B14358">
        <v>36550</v>
      </c>
      <c r="C14358">
        <v>41750</v>
      </c>
      <c r="D14358">
        <v>46950</v>
      </c>
      <c r="E14358">
        <v>52150</v>
      </c>
      <c r="F14358">
        <v>56350</v>
      </c>
      <c r="G14358">
        <v>60500</v>
      </c>
      <c r="H14358">
        <v>64700</v>
      </c>
      <c r="I14358">
        <v>68850</v>
      </c>
      <c r="J14358">
        <v>73050</v>
      </c>
      <c r="K14358" t="s">
        <v>3073</v>
      </c>
      <c r="L14358">
        <v>129</v>
      </c>
      <c r="M14358">
        <v>80</v>
      </c>
      <c r="N14358" t="s">
        <v>3362</v>
      </c>
    </row>
    <row r="14359" spans="1:14" x14ac:dyDescent="0.2">
      <c r="A14359" t="s">
        <v>20118</v>
      </c>
      <c r="B14359">
        <v>36550</v>
      </c>
      <c r="C14359">
        <v>41750</v>
      </c>
      <c r="D14359">
        <v>46950</v>
      </c>
      <c r="E14359">
        <v>52150</v>
      </c>
      <c r="F14359">
        <v>56350</v>
      </c>
      <c r="G14359">
        <v>60500</v>
      </c>
      <c r="H14359">
        <v>64700</v>
      </c>
      <c r="I14359">
        <v>68850</v>
      </c>
      <c r="J14359">
        <v>73050</v>
      </c>
      <c r="K14359" t="s">
        <v>3073</v>
      </c>
      <c r="L14359">
        <v>131</v>
      </c>
      <c r="M14359">
        <v>80</v>
      </c>
      <c r="N14359" t="s">
        <v>3363</v>
      </c>
    </row>
    <row r="14360" spans="1:14" x14ac:dyDescent="0.2">
      <c r="A14360" t="s">
        <v>20119</v>
      </c>
      <c r="B14360">
        <v>36550</v>
      </c>
      <c r="C14360">
        <v>41750</v>
      </c>
      <c r="D14360">
        <v>46950</v>
      </c>
      <c r="E14360">
        <v>52150</v>
      </c>
      <c r="F14360">
        <v>56350</v>
      </c>
      <c r="G14360">
        <v>60500</v>
      </c>
      <c r="H14360">
        <v>64700</v>
      </c>
      <c r="I14360">
        <v>68850</v>
      </c>
      <c r="J14360">
        <v>73050</v>
      </c>
      <c r="K14360" t="s">
        <v>3073</v>
      </c>
      <c r="L14360">
        <v>133</v>
      </c>
      <c r="M14360">
        <v>80</v>
      </c>
      <c r="N14360" t="s">
        <v>3364</v>
      </c>
    </row>
    <row r="14361" spans="1:14" x14ac:dyDescent="0.2">
      <c r="A14361" t="s">
        <v>20120</v>
      </c>
      <c r="B14361">
        <v>52650</v>
      </c>
      <c r="C14361">
        <v>60200</v>
      </c>
      <c r="D14361">
        <v>67700</v>
      </c>
      <c r="E14361">
        <v>75200</v>
      </c>
      <c r="F14361">
        <v>81250</v>
      </c>
      <c r="G14361">
        <v>87250</v>
      </c>
      <c r="H14361">
        <v>93250</v>
      </c>
      <c r="I14361">
        <v>99300</v>
      </c>
      <c r="J14361">
        <v>105300</v>
      </c>
      <c r="K14361" t="s">
        <v>3074</v>
      </c>
      <c r="L14361">
        <v>13</v>
      </c>
      <c r="M14361">
        <v>80</v>
      </c>
      <c r="N14361" t="s">
        <v>3139</v>
      </c>
    </row>
    <row r="14362" spans="1:14" x14ac:dyDescent="0.2">
      <c r="A14362" t="s">
        <v>20121</v>
      </c>
      <c r="B14362">
        <v>62950</v>
      </c>
      <c r="C14362">
        <v>71950</v>
      </c>
      <c r="D14362">
        <v>80950</v>
      </c>
      <c r="E14362">
        <v>89900</v>
      </c>
      <c r="F14362">
        <v>97100</v>
      </c>
      <c r="G14362">
        <v>104300</v>
      </c>
      <c r="H14362">
        <v>111500</v>
      </c>
      <c r="I14362">
        <v>118700</v>
      </c>
      <c r="J14362">
        <v>125900</v>
      </c>
      <c r="K14362" t="s">
        <v>3074</v>
      </c>
      <c r="L14362">
        <v>16</v>
      </c>
      <c r="M14362">
        <v>80</v>
      </c>
      <c r="N14362" t="s">
        <v>3140</v>
      </c>
    </row>
    <row r="14363" spans="1:14" x14ac:dyDescent="0.2">
      <c r="A14363" t="s">
        <v>20122</v>
      </c>
      <c r="B14363">
        <v>66300</v>
      </c>
      <c r="C14363">
        <v>75750</v>
      </c>
      <c r="D14363">
        <v>85200</v>
      </c>
      <c r="E14363">
        <v>94650</v>
      </c>
      <c r="F14363">
        <v>102250</v>
      </c>
      <c r="G14363">
        <v>109800</v>
      </c>
      <c r="H14363">
        <v>117400</v>
      </c>
      <c r="I14363">
        <v>124950</v>
      </c>
      <c r="J14363">
        <v>132550</v>
      </c>
      <c r="K14363" t="s">
        <v>3074</v>
      </c>
      <c r="L14363">
        <v>20</v>
      </c>
      <c r="M14363">
        <v>80</v>
      </c>
      <c r="N14363" t="s">
        <v>3141</v>
      </c>
    </row>
    <row r="14364" spans="1:14" x14ac:dyDescent="0.2">
      <c r="A14364" t="s">
        <v>20123</v>
      </c>
      <c r="B14364">
        <v>58700</v>
      </c>
      <c r="C14364">
        <v>67100</v>
      </c>
      <c r="D14364">
        <v>75500</v>
      </c>
      <c r="E14364">
        <v>83850</v>
      </c>
      <c r="F14364">
        <v>90600</v>
      </c>
      <c r="G14364">
        <v>97300</v>
      </c>
      <c r="H14364">
        <v>104000</v>
      </c>
      <c r="I14364">
        <v>110700</v>
      </c>
      <c r="J14364">
        <v>117400</v>
      </c>
      <c r="K14364" t="s">
        <v>3074</v>
      </c>
      <c r="L14364">
        <v>50</v>
      </c>
      <c r="M14364">
        <v>80</v>
      </c>
      <c r="N14364" t="s">
        <v>3142</v>
      </c>
    </row>
    <row r="14365" spans="1:14" x14ac:dyDescent="0.2">
      <c r="A14365" t="s">
        <v>20124</v>
      </c>
      <c r="B14365">
        <v>58150</v>
      </c>
      <c r="C14365">
        <v>66450</v>
      </c>
      <c r="D14365">
        <v>74750</v>
      </c>
      <c r="E14365">
        <v>83050</v>
      </c>
      <c r="F14365">
        <v>89700</v>
      </c>
      <c r="G14365">
        <v>96350</v>
      </c>
      <c r="H14365">
        <v>103000</v>
      </c>
      <c r="I14365">
        <v>109650</v>
      </c>
      <c r="J14365">
        <v>116300</v>
      </c>
      <c r="K14365" t="s">
        <v>3074</v>
      </c>
      <c r="L14365">
        <v>60</v>
      </c>
      <c r="M14365">
        <v>80</v>
      </c>
      <c r="N14365" t="s">
        <v>3143</v>
      </c>
    </row>
    <row r="14366" spans="1:14" x14ac:dyDescent="0.2">
      <c r="A14366" t="s">
        <v>20125</v>
      </c>
      <c r="B14366">
        <v>62650</v>
      </c>
      <c r="C14366">
        <v>71600</v>
      </c>
      <c r="D14366">
        <v>80550</v>
      </c>
      <c r="E14366">
        <v>89450</v>
      </c>
      <c r="F14366">
        <v>96650</v>
      </c>
      <c r="G14366">
        <v>103800</v>
      </c>
      <c r="H14366">
        <v>110950</v>
      </c>
      <c r="I14366">
        <v>118100</v>
      </c>
      <c r="J14366">
        <v>125250</v>
      </c>
      <c r="K14366" t="s">
        <v>3074</v>
      </c>
      <c r="L14366">
        <v>63</v>
      </c>
      <c r="M14366">
        <v>80</v>
      </c>
      <c r="N14366" t="s">
        <v>5754</v>
      </c>
    </row>
    <row r="14367" spans="1:14" x14ac:dyDescent="0.2">
      <c r="A14367" t="s">
        <v>20126</v>
      </c>
      <c r="B14367">
        <v>58650</v>
      </c>
      <c r="C14367">
        <v>67000</v>
      </c>
      <c r="D14367">
        <v>75400</v>
      </c>
      <c r="E14367">
        <v>83750</v>
      </c>
      <c r="F14367">
        <v>90450</v>
      </c>
      <c r="G14367">
        <v>97150</v>
      </c>
      <c r="H14367">
        <v>103850</v>
      </c>
      <c r="I14367">
        <v>110550</v>
      </c>
      <c r="J14367">
        <v>117250</v>
      </c>
      <c r="K14367" t="s">
        <v>3074</v>
      </c>
      <c r="L14367">
        <v>66</v>
      </c>
      <c r="M14367">
        <v>80</v>
      </c>
      <c r="N14367" t="s">
        <v>5755</v>
      </c>
    </row>
    <row r="14368" spans="1:14" x14ac:dyDescent="0.2">
      <c r="A14368" t="s">
        <v>20127</v>
      </c>
      <c r="B14368">
        <v>66300</v>
      </c>
      <c r="C14368">
        <v>75750</v>
      </c>
      <c r="D14368">
        <v>85200</v>
      </c>
      <c r="E14368">
        <v>94650</v>
      </c>
      <c r="F14368">
        <v>102250</v>
      </c>
      <c r="G14368">
        <v>109800</v>
      </c>
      <c r="H14368">
        <v>117400</v>
      </c>
      <c r="I14368">
        <v>124950</v>
      </c>
      <c r="J14368">
        <v>132550</v>
      </c>
      <c r="K14368" t="s">
        <v>3074</v>
      </c>
      <c r="L14368">
        <v>68</v>
      </c>
      <c r="M14368">
        <v>80</v>
      </c>
      <c r="N14368" t="s">
        <v>3144</v>
      </c>
    </row>
    <row r="14369" spans="1:14" x14ac:dyDescent="0.2">
      <c r="A14369" t="s">
        <v>20128</v>
      </c>
      <c r="B14369">
        <v>52650</v>
      </c>
      <c r="C14369">
        <v>60200</v>
      </c>
      <c r="D14369">
        <v>67700</v>
      </c>
      <c r="E14369">
        <v>75200</v>
      </c>
      <c r="F14369">
        <v>81250</v>
      </c>
      <c r="G14369">
        <v>87250</v>
      </c>
      <c r="H14369">
        <v>93250</v>
      </c>
      <c r="I14369">
        <v>99300</v>
      </c>
      <c r="J14369">
        <v>105300</v>
      </c>
      <c r="K14369" t="s">
        <v>3074</v>
      </c>
      <c r="L14369">
        <v>70</v>
      </c>
      <c r="M14369">
        <v>80</v>
      </c>
      <c r="N14369" t="s">
        <v>3145</v>
      </c>
    </row>
    <row r="14370" spans="1:14" x14ac:dyDescent="0.2">
      <c r="A14370" t="s">
        <v>20129</v>
      </c>
      <c r="B14370">
        <v>55250</v>
      </c>
      <c r="C14370">
        <v>63150</v>
      </c>
      <c r="D14370">
        <v>71050</v>
      </c>
      <c r="E14370">
        <v>78900</v>
      </c>
      <c r="F14370">
        <v>85250</v>
      </c>
      <c r="G14370">
        <v>91550</v>
      </c>
      <c r="H14370">
        <v>97850</v>
      </c>
      <c r="I14370">
        <v>104150</v>
      </c>
      <c r="J14370">
        <v>110500</v>
      </c>
      <c r="K14370" t="s">
        <v>3074</v>
      </c>
      <c r="L14370">
        <v>90</v>
      </c>
      <c r="M14370">
        <v>80</v>
      </c>
      <c r="N14370" t="s">
        <v>3146</v>
      </c>
    </row>
    <row r="14371" spans="1:14" x14ac:dyDescent="0.2">
      <c r="A14371" t="s">
        <v>20130</v>
      </c>
      <c r="B14371">
        <v>54500</v>
      </c>
      <c r="C14371">
        <v>62300</v>
      </c>
      <c r="D14371">
        <v>70100</v>
      </c>
      <c r="E14371">
        <v>77850</v>
      </c>
      <c r="F14371">
        <v>84100</v>
      </c>
      <c r="G14371">
        <v>90350</v>
      </c>
      <c r="H14371">
        <v>96550</v>
      </c>
      <c r="I14371">
        <v>102800</v>
      </c>
      <c r="J14371">
        <v>109000</v>
      </c>
      <c r="K14371" t="s">
        <v>3074</v>
      </c>
      <c r="L14371">
        <v>100</v>
      </c>
      <c r="M14371">
        <v>80</v>
      </c>
      <c r="N14371" t="s">
        <v>3147</v>
      </c>
    </row>
    <row r="14372" spans="1:14" x14ac:dyDescent="0.2">
      <c r="A14372" t="s">
        <v>20131</v>
      </c>
      <c r="B14372">
        <v>52650</v>
      </c>
      <c r="C14372">
        <v>60200</v>
      </c>
      <c r="D14372">
        <v>67700</v>
      </c>
      <c r="E14372">
        <v>75200</v>
      </c>
      <c r="F14372">
        <v>81250</v>
      </c>
      <c r="G14372">
        <v>87250</v>
      </c>
      <c r="H14372">
        <v>93250</v>
      </c>
      <c r="I14372">
        <v>99300</v>
      </c>
      <c r="J14372">
        <v>105300</v>
      </c>
      <c r="K14372" t="s">
        <v>3074</v>
      </c>
      <c r="L14372">
        <v>105</v>
      </c>
      <c r="M14372">
        <v>80</v>
      </c>
      <c r="N14372" t="s">
        <v>3148</v>
      </c>
    </row>
    <row r="14373" spans="1:14" x14ac:dyDescent="0.2">
      <c r="A14373" t="s">
        <v>20132</v>
      </c>
      <c r="B14373">
        <v>66300</v>
      </c>
      <c r="C14373">
        <v>75750</v>
      </c>
      <c r="D14373">
        <v>85200</v>
      </c>
      <c r="E14373">
        <v>94650</v>
      </c>
      <c r="F14373">
        <v>102250</v>
      </c>
      <c r="G14373">
        <v>109800</v>
      </c>
      <c r="H14373">
        <v>117400</v>
      </c>
      <c r="I14373">
        <v>124950</v>
      </c>
      <c r="J14373">
        <v>132550</v>
      </c>
      <c r="K14373" t="s">
        <v>3074</v>
      </c>
      <c r="L14373">
        <v>110</v>
      </c>
      <c r="M14373">
        <v>80</v>
      </c>
      <c r="N14373" t="s">
        <v>3149</v>
      </c>
    </row>
    <row r="14374" spans="1:14" x14ac:dyDescent="0.2">
      <c r="A14374" t="s">
        <v>20133</v>
      </c>
      <c r="B14374">
        <v>58350</v>
      </c>
      <c r="C14374">
        <v>66700</v>
      </c>
      <c r="D14374">
        <v>75050</v>
      </c>
      <c r="E14374">
        <v>83350</v>
      </c>
      <c r="F14374">
        <v>90050</v>
      </c>
      <c r="G14374">
        <v>96700</v>
      </c>
      <c r="H14374">
        <v>103400</v>
      </c>
      <c r="I14374">
        <v>110050</v>
      </c>
      <c r="J14374">
        <v>116700</v>
      </c>
      <c r="K14374" t="s">
        <v>3074</v>
      </c>
      <c r="L14374">
        <v>122</v>
      </c>
      <c r="M14374">
        <v>80</v>
      </c>
      <c r="N14374" t="s">
        <v>3150</v>
      </c>
    </row>
    <row r="14375" spans="1:14" x14ac:dyDescent="0.2">
      <c r="A14375" t="s">
        <v>20134</v>
      </c>
      <c r="B14375">
        <v>59150</v>
      </c>
      <c r="C14375">
        <v>67600</v>
      </c>
      <c r="D14375">
        <v>76050</v>
      </c>
      <c r="E14375">
        <v>84500</v>
      </c>
      <c r="F14375">
        <v>91300</v>
      </c>
      <c r="G14375">
        <v>98050</v>
      </c>
      <c r="H14375">
        <v>104800</v>
      </c>
      <c r="I14375">
        <v>111550</v>
      </c>
      <c r="J14375">
        <v>118300</v>
      </c>
      <c r="K14375" t="s">
        <v>3074</v>
      </c>
      <c r="L14375">
        <v>130</v>
      </c>
      <c r="M14375">
        <v>80</v>
      </c>
      <c r="N14375" t="s">
        <v>3151</v>
      </c>
    </row>
    <row r="14376" spans="1:14" x14ac:dyDescent="0.2">
      <c r="A14376" t="s">
        <v>20135</v>
      </c>
      <c r="B14376">
        <v>61250</v>
      </c>
      <c r="C14376">
        <v>70000</v>
      </c>
      <c r="D14376">
        <v>78750</v>
      </c>
      <c r="E14376">
        <v>87500</v>
      </c>
      <c r="F14376">
        <v>94500</v>
      </c>
      <c r="G14376">
        <v>101500</v>
      </c>
      <c r="H14376">
        <v>108500</v>
      </c>
      <c r="I14376">
        <v>115500</v>
      </c>
      <c r="J14376">
        <v>122500</v>
      </c>
      <c r="K14376" t="s">
        <v>3074</v>
      </c>
      <c r="L14376">
        <v>150</v>
      </c>
      <c r="M14376">
        <v>80</v>
      </c>
      <c r="N14376" t="s">
        <v>3152</v>
      </c>
    </row>
    <row r="14377" spans="1:14" x14ac:dyDescent="0.2">
      <c r="A14377" t="s">
        <v>20136</v>
      </c>
      <c r="B14377">
        <v>52650</v>
      </c>
      <c r="C14377">
        <v>60200</v>
      </c>
      <c r="D14377">
        <v>67700</v>
      </c>
      <c r="E14377">
        <v>75200</v>
      </c>
      <c r="F14377">
        <v>81250</v>
      </c>
      <c r="G14377">
        <v>87250</v>
      </c>
      <c r="H14377">
        <v>93250</v>
      </c>
      <c r="I14377">
        <v>99300</v>
      </c>
      <c r="J14377">
        <v>105300</v>
      </c>
      <c r="K14377" t="s">
        <v>3074</v>
      </c>
      <c r="L14377">
        <v>158</v>
      </c>
      <c r="M14377">
        <v>80</v>
      </c>
      <c r="N14377" t="s">
        <v>5739</v>
      </c>
    </row>
    <row r="14378" spans="1:14" x14ac:dyDescent="0.2">
      <c r="A14378" t="s">
        <v>20137</v>
      </c>
      <c r="B14378">
        <v>52650</v>
      </c>
      <c r="C14378">
        <v>60200</v>
      </c>
      <c r="D14378">
        <v>67700</v>
      </c>
      <c r="E14378">
        <v>75200</v>
      </c>
      <c r="F14378">
        <v>81250</v>
      </c>
      <c r="G14378">
        <v>87250</v>
      </c>
      <c r="H14378">
        <v>93250</v>
      </c>
      <c r="I14378">
        <v>99300</v>
      </c>
      <c r="J14378">
        <v>105300</v>
      </c>
      <c r="K14378" t="s">
        <v>3074</v>
      </c>
      <c r="L14378">
        <v>164</v>
      </c>
      <c r="M14378">
        <v>80</v>
      </c>
      <c r="N14378" t="s">
        <v>3153</v>
      </c>
    </row>
    <row r="14379" spans="1:14" x14ac:dyDescent="0.2">
      <c r="A14379" t="s">
        <v>20138</v>
      </c>
      <c r="B14379">
        <v>56250</v>
      </c>
      <c r="C14379">
        <v>64250</v>
      </c>
      <c r="D14379">
        <v>72300</v>
      </c>
      <c r="E14379">
        <v>80300</v>
      </c>
      <c r="F14379">
        <v>86750</v>
      </c>
      <c r="G14379">
        <v>93150</v>
      </c>
      <c r="H14379">
        <v>99600</v>
      </c>
      <c r="I14379">
        <v>106000</v>
      </c>
      <c r="J14379">
        <v>112450</v>
      </c>
      <c r="K14379" t="s">
        <v>3074</v>
      </c>
      <c r="L14379">
        <v>170</v>
      </c>
      <c r="M14379">
        <v>80</v>
      </c>
      <c r="N14379" t="s">
        <v>3154</v>
      </c>
    </row>
    <row r="14380" spans="1:14" x14ac:dyDescent="0.2">
      <c r="A14380" t="s">
        <v>20139</v>
      </c>
      <c r="B14380">
        <v>52650</v>
      </c>
      <c r="C14380">
        <v>60200</v>
      </c>
      <c r="D14380">
        <v>67700</v>
      </c>
      <c r="E14380">
        <v>75200</v>
      </c>
      <c r="F14380">
        <v>81250</v>
      </c>
      <c r="G14380">
        <v>87250</v>
      </c>
      <c r="H14380">
        <v>93250</v>
      </c>
      <c r="I14380">
        <v>99300</v>
      </c>
      <c r="J14380">
        <v>105300</v>
      </c>
      <c r="K14380" t="s">
        <v>3074</v>
      </c>
      <c r="L14380">
        <v>180</v>
      </c>
      <c r="M14380">
        <v>80</v>
      </c>
      <c r="N14380" t="s">
        <v>3285</v>
      </c>
    </row>
    <row r="14381" spans="1:14" x14ac:dyDescent="0.2">
      <c r="A14381" t="s">
        <v>20140</v>
      </c>
      <c r="B14381">
        <v>55650</v>
      </c>
      <c r="C14381">
        <v>63600</v>
      </c>
      <c r="D14381">
        <v>71550</v>
      </c>
      <c r="E14381">
        <v>79500</v>
      </c>
      <c r="F14381">
        <v>85900</v>
      </c>
      <c r="G14381">
        <v>92250</v>
      </c>
      <c r="H14381">
        <v>98600</v>
      </c>
      <c r="I14381">
        <v>104950</v>
      </c>
      <c r="J14381">
        <v>111300</v>
      </c>
      <c r="K14381" t="s">
        <v>3074</v>
      </c>
      <c r="L14381">
        <v>185</v>
      </c>
      <c r="M14381">
        <v>80</v>
      </c>
      <c r="N14381" t="s">
        <v>3286</v>
      </c>
    </row>
    <row r="14382" spans="1:14" x14ac:dyDescent="0.2">
      <c r="A14382" t="s">
        <v>20141</v>
      </c>
      <c r="B14382">
        <v>54500</v>
      </c>
      <c r="C14382">
        <v>62300</v>
      </c>
      <c r="D14382">
        <v>70100</v>
      </c>
      <c r="E14382">
        <v>77850</v>
      </c>
      <c r="F14382">
        <v>84100</v>
      </c>
      <c r="G14382">
        <v>90350</v>
      </c>
      <c r="H14382">
        <v>96550</v>
      </c>
      <c r="I14382">
        <v>102800</v>
      </c>
      <c r="J14382">
        <v>109000</v>
      </c>
      <c r="K14382" t="s">
        <v>3074</v>
      </c>
      <c r="L14382">
        <v>188</v>
      </c>
      <c r="M14382">
        <v>80</v>
      </c>
      <c r="N14382" t="s">
        <v>3287</v>
      </c>
    </row>
    <row r="14383" spans="1:14" x14ac:dyDescent="0.2">
      <c r="A14383" t="s">
        <v>20142</v>
      </c>
      <c r="B14383">
        <v>53300</v>
      </c>
      <c r="C14383">
        <v>60900</v>
      </c>
      <c r="D14383">
        <v>68500</v>
      </c>
      <c r="E14383">
        <v>76100</v>
      </c>
      <c r="F14383">
        <v>82200</v>
      </c>
      <c r="G14383">
        <v>88300</v>
      </c>
      <c r="H14383">
        <v>94400</v>
      </c>
      <c r="I14383">
        <v>100500</v>
      </c>
      <c r="J14383">
        <v>106550</v>
      </c>
      <c r="K14383" t="s">
        <v>3074</v>
      </c>
      <c r="L14383">
        <v>195</v>
      </c>
      <c r="M14383">
        <v>80</v>
      </c>
      <c r="N14383" t="s">
        <v>5746</v>
      </c>
    </row>
    <row r="14384" spans="1:14" x14ac:dyDescent="0.2">
      <c r="A14384" t="s">
        <v>20143</v>
      </c>
      <c r="B14384">
        <v>52650</v>
      </c>
      <c r="C14384">
        <v>60200</v>
      </c>
      <c r="D14384">
        <v>67700</v>
      </c>
      <c r="E14384">
        <v>75200</v>
      </c>
      <c r="F14384">
        <v>81250</v>
      </c>
      <c r="G14384">
        <v>87250</v>
      </c>
      <c r="H14384">
        <v>93250</v>
      </c>
      <c r="I14384">
        <v>99300</v>
      </c>
      <c r="J14384">
        <v>105300</v>
      </c>
      <c r="K14384" t="s">
        <v>3074</v>
      </c>
      <c r="L14384">
        <v>198</v>
      </c>
      <c r="M14384">
        <v>80</v>
      </c>
      <c r="N14384" t="s">
        <v>3289</v>
      </c>
    </row>
    <row r="14385" spans="1:14" x14ac:dyDescent="0.2">
      <c r="A14385" t="s">
        <v>20144</v>
      </c>
      <c r="B14385">
        <v>60600</v>
      </c>
      <c r="C14385">
        <v>69250</v>
      </c>
      <c r="D14385">
        <v>77900</v>
      </c>
      <c r="E14385">
        <v>86550</v>
      </c>
      <c r="F14385">
        <v>93500</v>
      </c>
      <c r="G14385">
        <v>100400</v>
      </c>
      <c r="H14385">
        <v>107350</v>
      </c>
      <c r="I14385">
        <v>114250</v>
      </c>
      <c r="J14385">
        <v>121200</v>
      </c>
      <c r="K14385" t="s">
        <v>3074</v>
      </c>
      <c r="L14385">
        <v>220</v>
      </c>
      <c r="M14385">
        <v>80</v>
      </c>
      <c r="N14385" t="s">
        <v>3290</v>
      </c>
    </row>
    <row r="14386" spans="1:14" x14ac:dyDescent="0.2">
      <c r="A14386" t="s">
        <v>20145</v>
      </c>
      <c r="B14386">
        <v>54850</v>
      </c>
      <c r="C14386">
        <v>62650</v>
      </c>
      <c r="D14386">
        <v>70500</v>
      </c>
      <c r="E14386">
        <v>78300</v>
      </c>
      <c r="F14386">
        <v>84600</v>
      </c>
      <c r="G14386">
        <v>90850</v>
      </c>
      <c r="H14386">
        <v>97100</v>
      </c>
      <c r="I14386">
        <v>103400</v>
      </c>
      <c r="J14386">
        <v>109650</v>
      </c>
      <c r="K14386" t="s">
        <v>3074</v>
      </c>
      <c r="L14386">
        <v>230</v>
      </c>
      <c r="M14386">
        <v>80</v>
      </c>
      <c r="N14386" t="s">
        <v>3291</v>
      </c>
    </row>
    <row r="14387" spans="1:14" x14ac:dyDescent="0.2">
      <c r="A14387" t="s">
        <v>20146</v>
      </c>
      <c r="B14387">
        <v>52650</v>
      </c>
      <c r="C14387">
        <v>60200</v>
      </c>
      <c r="D14387">
        <v>67700</v>
      </c>
      <c r="E14387">
        <v>75200</v>
      </c>
      <c r="F14387">
        <v>81250</v>
      </c>
      <c r="G14387">
        <v>87250</v>
      </c>
      <c r="H14387">
        <v>93250</v>
      </c>
      <c r="I14387">
        <v>99300</v>
      </c>
      <c r="J14387">
        <v>105300</v>
      </c>
      <c r="K14387" t="s">
        <v>3074</v>
      </c>
      <c r="L14387">
        <v>240</v>
      </c>
      <c r="M14387">
        <v>80</v>
      </c>
      <c r="N14387" t="s">
        <v>3292</v>
      </c>
    </row>
    <row r="14388" spans="1:14" x14ac:dyDescent="0.2">
      <c r="A14388" t="s">
        <v>20147</v>
      </c>
      <c r="B14388">
        <v>52650</v>
      </c>
      <c r="C14388">
        <v>60200</v>
      </c>
      <c r="D14388">
        <v>67700</v>
      </c>
      <c r="E14388">
        <v>75200</v>
      </c>
      <c r="F14388">
        <v>81250</v>
      </c>
      <c r="G14388">
        <v>87250</v>
      </c>
      <c r="H14388">
        <v>93250</v>
      </c>
      <c r="I14388">
        <v>99300</v>
      </c>
      <c r="J14388">
        <v>105300</v>
      </c>
      <c r="K14388" t="s">
        <v>3074</v>
      </c>
      <c r="L14388">
        <v>275</v>
      </c>
      <c r="M14388">
        <v>80</v>
      </c>
      <c r="N14388" t="s">
        <v>3295</v>
      </c>
    </row>
    <row r="14389" spans="1:14" x14ac:dyDescent="0.2">
      <c r="A14389" t="s">
        <v>20148</v>
      </c>
      <c r="B14389">
        <v>52650</v>
      </c>
      <c r="C14389">
        <v>60200</v>
      </c>
      <c r="D14389">
        <v>67700</v>
      </c>
      <c r="E14389">
        <v>75200</v>
      </c>
      <c r="F14389">
        <v>81250</v>
      </c>
      <c r="G14389">
        <v>87250</v>
      </c>
      <c r="H14389">
        <v>93250</v>
      </c>
      <c r="I14389">
        <v>99300</v>
      </c>
      <c r="J14389">
        <v>105300</v>
      </c>
      <c r="K14389" t="s">
        <v>3074</v>
      </c>
      <c r="L14389">
        <v>282</v>
      </c>
      <c r="M14389">
        <v>80</v>
      </c>
      <c r="N14389" t="s">
        <v>3296</v>
      </c>
    </row>
    <row r="14390" spans="1:14" x14ac:dyDescent="0.2">
      <c r="A14390" t="s">
        <v>20149</v>
      </c>
      <c r="B14390">
        <v>52650</v>
      </c>
      <c r="C14390">
        <v>60200</v>
      </c>
      <c r="D14390">
        <v>67700</v>
      </c>
      <c r="E14390">
        <v>75200</v>
      </c>
      <c r="F14390">
        <v>81250</v>
      </c>
      <c r="G14390">
        <v>87250</v>
      </c>
      <c r="H14390">
        <v>93250</v>
      </c>
      <c r="I14390">
        <v>99300</v>
      </c>
      <c r="J14390">
        <v>105300</v>
      </c>
      <c r="K14390" t="s">
        <v>3074</v>
      </c>
      <c r="L14390">
        <v>290</v>
      </c>
      <c r="M14390">
        <v>80</v>
      </c>
      <c r="N14390" t="s">
        <v>3297</v>
      </c>
    </row>
    <row r="14391" spans="1:14" x14ac:dyDescent="0.2">
      <c r="A14391" t="s">
        <v>20150</v>
      </c>
      <c r="B14391">
        <v>32850</v>
      </c>
      <c r="C14391">
        <v>37550</v>
      </c>
      <c r="D14391">
        <v>42250</v>
      </c>
      <c r="E14391">
        <v>46900</v>
      </c>
      <c r="F14391">
        <v>50700</v>
      </c>
      <c r="G14391">
        <v>54450</v>
      </c>
      <c r="H14391">
        <v>58200</v>
      </c>
      <c r="I14391">
        <v>61950</v>
      </c>
      <c r="J14391">
        <v>65700</v>
      </c>
      <c r="K14391" t="s">
        <v>3075</v>
      </c>
      <c r="L14391">
        <v>1</v>
      </c>
      <c r="M14391">
        <v>80</v>
      </c>
      <c r="N14391" t="s">
        <v>3422</v>
      </c>
    </row>
    <row r="14392" spans="1:14" x14ac:dyDescent="0.2">
      <c r="A14392" t="s">
        <v>20151</v>
      </c>
      <c r="B14392">
        <v>38300</v>
      </c>
      <c r="C14392">
        <v>43750</v>
      </c>
      <c r="D14392">
        <v>49200</v>
      </c>
      <c r="E14392">
        <v>54650</v>
      </c>
      <c r="F14392">
        <v>59050</v>
      </c>
      <c r="G14392">
        <v>63400</v>
      </c>
      <c r="H14392">
        <v>67800</v>
      </c>
      <c r="I14392">
        <v>72150</v>
      </c>
      <c r="J14392">
        <v>76550</v>
      </c>
      <c r="K14392" t="s">
        <v>3075</v>
      </c>
      <c r="L14392">
        <v>3</v>
      </c>
      <c r="M14392">
        <v>80</v>
      </c>
      <c r="N14392" t="s">
        <v>3423</v>
      </c>
    </row>
    <row r="14393" spans="1:14" x14ac:dyDescent="0.2">
      <c r="A14393" t="s">
        <v>20152</v>
      </c>
      <c r="B14393">
        <v>50900</v>
      </c>
      <c r="C14393">
        <v>58200</v>
      </c>
      <c r="D14393">
        <v>65450</v>
      </c>
      <c r="E14393">
        <v>72700</v>
      </c>
      <c r="F14393">
        <v>78550</v>
      </c>
      <c r="G14393">
        <v>84350</v>
      </c>
      <c r="H14393">
        <v>90150</v>
      </c>
      <c r="I14393">
        <v>96000</v>
      </c>
      <c r="J14393">
        <v>101800</v>
      </c>
      <c r="K14393" t="s">
        <v>3075</v>
      </c>
      <c r="L14393">
        <v>5</v>
      </c>
      <c r="M14393">
        <v>80</v>
      </c>
      <c r="N14393" t="s">
        <v>3424</v>
      </c>
    </row>
    <row r="14394" spans="1:14" x14ac:dyDescent="0.2">
      <c r="A14394" t="s">
        <v>20153</v>
      </c>
      <c r="B14394">
        <v>35700</v>
      </c>
      <c r="C14394">
        <v>40800</v>
      </c>
      <c r="D14394">
        <v>45900</v>
      </c>
      <c r="E14394">
        <v>50950</v>
      </c>
      <c r="F14394">
        <v>55050</v>
      </c>
      <c r="G14394">
        <v>59150</v>
      </c>
      <c r="H14394">
        <v>63200</v>
      </c>
      <c r="I14394">
        <v>67300</v>
      </c>
      <c r="J14394">
        <v>71350</v>
      </c>
      <c r="K14394" t="s">
        <v>3075</v>
      </c>
      <c r="L14394">
        <v>7</v>
      </c>
      <c r="M14394">
        <v>80</v>
      </c>
      <c r="N14394" t="s">
        <v>3425</v>
      </c>
    </row>
    <row r="14395" spans="1:14" x14ac:dyDescent="0.2">
      <c r="A14395" t="s">
        <v>20154</v>
      </c>
      <c r="B14395">
        <v>39200</v>
      </c>
      <c r="C14395">
        <v>44800</v>
      </c>
      <c r="D14395">
        <v>50400</v>
      </c>
      <c r="E14395">
        <v>56000</v>
      </c>
      <c r="F14395">
        <v>60500</v>
      </c>
      <c r="G14395">
        <v>65000</v>
      </c>
      <c r="H14395">
        <v>69450</v>
      </c>
      <c r="I14395">
        <v>73950</v>
      </c>
      <c r="J14395">
        <v>78400</v>
      </c>
      <c r="K14395" t="s">
        <v>3075</v>
      </c>
      <c r="L14395">
        <v>9</v>
      </c>
      <c r="M14395">
        <v>80</v>
      </c>
      <c r="N14395" t="s">
        <v>3426</v>
      </c>
    </row>
    <row r="14396" spans="1:14" x14ac:dyDescent="0.2">
      <c r="A14396" t="s">
        <v>20155</v>
      </c>
      <c r="B14396">
        <v>42500</v>
      </c>
      <c r="C14396">
        <v>48600</v>
      </c>
      <c r="D14396">
        <v>54650</v>
      </c>
      <c r="E14396">
        <v>60700</v>
      </c>
      <c r="F14396">
        <v>65600</v>
      </c>
      <c r="G14396">
        <v>70450</v>
      </c>
      <c r="H14396">
        <v>75300</v>
      </c>
      <c r="I14396">
        <v>80150</v>
      </c>
      <c r="J14396">
        <v>85000</v>
      </c>
      <c r="K14396" t="s">
        <v>3075</v>
      </c>
      <c r="L14396">
        <v>11</v>
      </c>
      <c r="M14396">
        <v>80</v>
      </c>
      <c r="N14396" t="s">
        <v>3427</v>
      </c>
    </row>
    <row r="14397" spans="1:14" x14ac:dyDescent="0.2">
      <c r="A14397" t="s">
        <v>20156</v>
      </c>
      <c r="B14397">
        <v>34800</v>
      </c>
      <c r="C14397">
        <v>39800</v>
      </c>
      <c r="D14397">
        <v>44750</v>
      </c>
      <c r="E14397">
        <v>49700</v>
      </c>
      <c r="F14397">
        <v>53700</v>
      </c>
      <c r="G14397">
        <v>57700</v>
      </c>
      <c r="H14397">
        <v>61650</v>
      </c>
      <c r="I14397">
        <v>65650</v>
      </c>
      <c r="J14397">
        <v>69600</v>
      </c>
      <c r="K14397" t="s">
        <v>3075</v>
      </c>
      <c r="L14397">
        <v>12</v>
      </c>
      <c r="M14397">
        <v>80</v>
      </c>
      <c r="N14397" t="s">
        <v>3428</v>
      </c>
    </row>
    <row r="14398" spans="1:14" x14ac:dyDescent="0.2">
      <c r="A14398" t="s">
        <v>20157</v>
      </c>
      <c r="B14398">
        <v>52400</v>
      </c>
      <c r="C14398">
        <v>59850</v>
      </c>
      <c r="D14398">
        <v>67350</v>
      </c>
      <c r="E14398">
        <v>74800</v>
      </c>
      <c r="F14398">
        <v>80800</v>
      </c>
      <c r="G14398">
        <v>86800</v>
      </c>
      <c r="H14398">
        <v>92800</v>
      </c>
      <c r="I14398">
        <v>98750</v>
      </c>
      <c r="J14398">
        <v>104750</v>
      </c>
      <c r="K14398" t="s">
        <v>3075</v>
      </c>
      <c r="L14398">
        <v>13</v>
      </c>
      <c r="M14398">
        <v>80</v>
      </c>
      <c r="N14398" t="s">
        <v>3429</v>
      </c>
    </row>
    <row r="14399" spans="1:14" x14ac:dyDescent="0.2">
      <c r="A14399" t="s">
        <v>20158</v>
      </c>
      <c r="B14399">
        <v>36800</v>
      </c>
      <c r="C14399">
        <v>42050</v>
      </c>
      <c r="D14399">
        <v>47300</v>
      </c>
      <c r="E14399">
        <v>52550</v>
      </c>
      <c r="F14399">
        <v>56800</v>
      </c>
      <c r="G14399">
        <v>61000</v>
      </c>
      <c r="H14399">
        <v>65200</v>
      </c>
      <c r="I14399">
        <v>69400</v>
      </c>
      <c r="J14399">
        <v>73600</v>
      </c>
      <c r="K14399" t="s">
        <v>3075</v>
      </c>
      <c r="L14399">
        <v>15</v>
      </c>
      <c r="M14399">
        <v>80</v>
      </c>
      <c r="N14399" t="s">
        <v>3430</v>
      </c>
    </row>
    <row r="14400" spans="1:14" x14ac:dyDescent="0.2">
      <c r="A14400" t="s">
        <v>20159</v>
      </c>
      <c r="B14400">
        <v>32850</v>
      </c>
      <c r="C14400">
        <v>37550</v>
      </c>
      <c r="D14400">
        <v>42250</v>
      </c>
      <c r="E14400">
        <v>46900</v>
      </c>
      <c r="F14400">
        <v>50700</v>
      </c>
      <c r="G14400">
        <v>54450</v>
      </c>
      <c r="H14400">
        <v>58200</v>
      </c>
      <c r="I14400">
        <v>61950</v>
      </c>
      <c r="J14400">
        <v>65700</v>
      </c>
      <c r="K14400" t="s">
        <v>3075</v>
      </c>
      <c r="L14400">
        <v>17</v>
      </c>
      <c r="M14400">
        <v>80</v>
      </c>
      <c r="N14400" t="s">
        <v>3431</v>
      </c>
    </row>
    <row r="14401" spans="1:14" x14ac:dyDescent="0.2">
      <c r="A14401" t="s">
        <v>20160</v>
      </c>
      <c r="B14401">
        <v>45500</v>
      </c>
      <c r="C14401">
        <v>52000</v>
      </c>
      <c r="D14401">
        <v>58500</v>
      </c>
      <c r="E14401">
        <v>64950</v>
      </c>
      <c r="F14401">
        <v>70150</v>
      </c>
      <c r="G14401">
        <v>75350</v>
      </c>
      <c r="H14401">
        <v>80550</v>
      </c>
      <c r="I14401">
        <v>85750</v>
      </c>
      <c r="J14401">
        <v>90950</v>
      </c>
      <c r="K14401" t="s">
        <v>3075</v>
      </c>
      <c r="L14401">
        <v>19</v>
      </c>
      <c r="M14401">
        <v>80</v>
      </c>
      <c r="N14401" t="s">
        <v>3432</v>
      </c>
    </row>
    <row r="14402" spans="1:14" x14ac:dyDescent="0.2">
      <c r="A14402" t="s">
        <v>20161</v>
      </c>
      <c r="B14402">
        <v>52400</v>
      </c>
      <c r="C14402">
        <v>59850</v>
      </c>
      <c r="D14402">
        <v>67350</v>
      </c>
      <c r="E14402">
        <v>74800</v>
      </c>
      <c r="F14402">
        <v>80800</v>
      </c>
      <c r="G14402">
        <v>86800</v>
      </c>
      <c r="H14402">
        <v>92800</v>
      </c>
      <c r="I14402">
        <v>98750</v>
      </c>
      <c r="J14402">
        <v>104750</v>
      </c>
      <c r="K14402" t="s">
        <v>3075</v>
      </c>
      <c r="L14402">
        <v>21</v>
      </c>
      <c r="M14402">
        <v>80</v>
      </c>
      <c r="N14402" t="s">
        <v>3433</v>
      </c>
    </row>
    <row r="14403" spans="1:14" x14ac:dyDescent="0.2">
      <c r="A14403" t="s">
        <v>20162</v>
      </c>
      <c r="B14403">
        <v>32850</v>
      </c>
      <c r="C14403">
        <v>37550</v>
      </c>
      <c r="D14403">
        <v>42250</v>
      </c>
      <c r="E14403">
        <v>46900</v>
      </c>
      <c r="F14403">
        <v>50700</v>
      </c>
      <c r="G14403">
        <v>54450</v>
      </c>
      <c r="H14403">
        <v>58200</v>
      </c>
      <c r="I14403">
        <v>61950</v>
      </c>
      <c r="J14403">
        <v>65700</v>
      </c>
      <c r="K14403" t="s">
        <v>3075</v>
      </c>
      <c r="L14403">
        <v>23</v>
      </c>
      <c r="M14403">
        <v>80</v>
      </c>
      <c r="N14403" t="s">
        <v>3434</v>
      </c>
    </row>
    <row r="14404" spans="1:14" x14ac:dyDescent="0.2">
      <c r="A14404" t="s">
        <v>20163</v>
      </c>
      <c r="B14404">
        <v>42300</v>
      </c>
      <c r="C14404">
        <v>48350</v>
      </c>
      <c r="D14404">
        <v>54400</v>
      </c>
      <c r="E14404">
        <v>60400</v>
      </c>
      <c r="F14404">
        <v>65250</v>
      </c>
      <c r="G14404">
        <v>70100</v>
      </c>
      <c r="H14404">
        <v>74900</v>
      </c>
      <c r="I14404">
        <v>79750</v>
      </c>
      <c r="J14404">
        <v>84600</v>
      </c>
      <c r="K14404" t="s">
        <v>3075</v>
      </c>
      <c r="L14404">
        <v>25</v>
      </c>
      <c r="M14404">
        <v>80</v>
      </c>
      <c r="N14404" t="s">
        <v>3435</v>
      </c>
    </row>
    <row r="14405" spans="1:14" x14ac:dyDescent="0.2">
      <c r="A14405" t="s">
        <v>20164</v>
      </c>
      <c r="B14405">
        <v>33900</v>
      </c>
      <c r="C14405">
        <v>38750</v>
      </c>
      <c r="D14405">
        <v>43600</v>
      </c>
      <c r="E14405">
        <v>48400</v>
      </c>
      <c r="F14405">
        <v>52300</v>
      </c>
      <c r="G14405">
        <v>56150</v>
      </c>
      <c r="H14405">
        <v>60050</v>
      </c>
      <c r="I14405">
        <v>63900</v>
      </c>
      <c r="J14405">
        <v>67800</v>
      </c>
      <c r="K14405" t="s">
        <v>3075</v>
      </c>
      <c r="L14405">
        <v>27</v>
      </c>
      <c r="M14405">
        <v>80</v>
      </c>
      <c r="N14405" t="s">
        <v>3436</v>
      </c>
    </row>
    <row r="14406" spans="1:14" x14ac:dyDescent="0.2">
      <c r="A14406" t="s">
        <v>20165</v>
      </c>
      <c r="B14406">
        <v>36050</v>
      </c>
      <c r="C14406">
        <v>41200</v>
      </c>
      <c r="D14406">
        <v>46350</v>
      </c>
      <c r="E14406">
        <v>51450</v>
      </c>
      <c r="F14406">
        <v>55600</v>
      </c>
      <c r="G14406">
        <v>59700</v>
      </c>
      <c r="H14406">
        <v>63800</v>
      </c>
      <c r="I14406">
        <v>67950</v>
      </c>
      <c r="J14406">
        <v>72050</v>
      </c>
      <c r="K14406" t="s">
        <v>4080</v>
      </c>
      <c r="L14406">
        <v>1</v>
      </c>
      <c r="M14406">
        <v>80</v>
      </c>
      <c r="N14406" t="s">
        <v>3365</v>
      </c>
    </row>
    <row r="14407" spans="1:14" x14ac:dyDescent="0.2">
      <c r="A14407" t="s">
        <v>20166</v>
      </c>
      <c r="B14407">
        <v>35500</v>
      </c>
      <c r="C14407">
        <v>40600</v>
      </c>
      <c r="D14407">
        <v>45650</v>
      </c>
      <c r="E14407">
        <v>50700</v>
      </c>
      <c r="F14407">
        <v>54800</v>
      </c>
      <c r="G14407">
        <v>58850</v>
      </c>
      <c r="H14407">
        <v>62900</v>
      </c>
      <c r="I14407">
        <v>66950</v>
      </c>
      <c r="J14407">
        <v>71000</v>
      </c>
      <c r="K14407" t="s">
        <v>4080</v>
      </c>
      <c r="L14407">
        <v>3</v>
      </c>
      <c r="M14407">
        <v>80</v>
      </c>
      <c r="N14407" t="s">
        <v>3366</v>
      </c>
    </row>
    <row r="14408" spans="1:14" x14ac:dyDescent="0.2">
      <c r="A14408" t="s">
        <v>20167</v>
      </c>
      <c r="B14408">
        <v>35500</v>
      </c>
      <c r="C14408">
        <v>40600</v>
      </c>
      <c r="D14408">
        <v>45650</v>
      </c>
      <c r="E14408">
        <v>50700</v>
      </c>
      <c r="F14408">
        <v>54800</v>
      </c>
      <c r="G14408">
        <v>58850</v>
      </c>
      <c r="H14408">
        <v>62900</v>
      </c>
      <c r="I14408">
        <v>66950</v>
      </c>
      <c r="J14408">
        <v>71000</v>
      </c>
      <c r="K14408" t="s">
        <v>4080</v>
      </c>
      <c r="L14408">
        <v>5</v>
      </c>
      <c r="M14408">
        <v>80</v>
      </c>
      <c r="N14408" t="s">
        <v>3367</v>
      </c>
    </row>
    <row r="14409" spans="1:14" x14ac:dyDescent="0.2">
      <c r="A14409" t="s">
        <v>20168</v>
      </c>
      <c r="B14409">
        <v>49650</v>
      </c>
      <c r="C14409">
        <v>56750</v>
      </c>
      <c r="D14409">
        <v>63850</v>
      </c>
      <c r="E14409">
        <v>70900</v>
      </c>
      <c r="F14409">
        <v>76600</v>
      </c>
      <c r="G14409">
        <v>82250</v>
      </c>
      <c r="H14409">
        <v>87950</v>
      </c>
      <c r="I14409">
        <v>93600</v>
      </c>
      <c r="J14409">
        <v>99300</v>
      </c>
      <c r="K14409" t="s">
        <v>4080</v>
      </c>
      <c r="L14409">
        <v>7</v>
      </c>
      <c r="M14409">
        <v>80</v>
      </c>
      <c r="N14409" t="s">
        <v>3368</v>
      </c>
    </row>
    <row r="14410" spans="1:14" x14ac:dyDescent="0.2">
      <c r="A14410" t="s">
        <v>20169</v>
      </c>
      <c r="B14410">
        <v>35700</v>
      </c>
      <c r="C14410">
        <v>40800</v>
      </c>
      <c r="D14410">
        <v>45900</v>
      </c>
      <c r="E14410">
        <v>50950</v>
      </c>
      <c r="F14410">
        <v>55050</v>
      </c>
      <c r="G14410">
        <v>59150</v>
      </c>
      <c r="H14410">
        <v>63200</v>
      </c>
      <c r="I14410">
        <v>67300</v>
      </c>
      <c r="J14410">
        <v>71350</v>
      </c>
      <c r="K14410" t="s">
        <v>4080</v>
      </c>
      <c r="L14410">
        <v>9</v>
      </c>
      <c r="M14410">
        <v>80</v>
      </c>
      <c r="N14410" t="s">
        <v>3369</v>
      </c>
    </row>
    <row r="14411" spans="1:14" x14ac:dyDescent="0.2">
      <c r="A14411" t="s">
        <v>20170</v>
      </c>
      <c r="B14411">
        <v>35500</v>
      </c>
      <c r="C14411">
        <v>40600</v>
      </c>
      <c r="D14411">
        <v>45650</v>
      </c>
      <c r="E14411">
        <v>50700</v>
      </c>
      <c r="F14411">
        <v>54800</v>
      </c>
      <c r="G14411">
        <v>58850</v>
      </c>
      <c r="H14411">
        <v>62900</v>
      </c>
      <c r="I14411">
        <v>66950</v>
      </c>
      <c r="J14411">
        <v>71000</v>
      </c>
      <c r="K14411" t="s">
        <v>4080</v>
      </c>
      <c r="L14411">
        <v>11</v>
      </c>
      <c r="M14411">
        <v>80</v>
      </c>
      <c r="N14411" t="s">
        <v>3370</v>
      </c>
    </row>
    <row r="14412" spans="1:14" x14ac:dyDescent="0.2">
      <c r="A14412" t="s">
        <v>20171</v>
      </c>
      <c r="B14412">
        <v>36550</v>
      </c>
      <c r="C14412">
        <v>41750</v>
      </c>
      <c r="D14412">
        <v>46950</v>
      </c>
      <c r="E14412">
        <v>52150</v>
      </c>
      <c r="F14412">
        <v>56350</v>
      </c>
      <c r="G14412">
        <v>60500</v>
      </c>
      <c r="H14412">
        <v>64700</v>
      </c>
      <c r="I14412">
        <v>68850</v>
      </c>
      <c r="J14412">
        <v>73050</v>
      </c>
      <c r="K14412" t="s">
        <v>4080</v>
      </c>
      <c r="L14412">
        <v>13</v>
      </c>
      <c r="M14412">
        <v>80</v>
      </c>
      <c r="N14412" t="s">
        <v>3305</v>
      </c>
    </row>
    <row r="14413" spans="1:14" x14ac:dyDescent="0.2">
      <c r="A14413" t="s">
        <v>20172</v>
      </c>
      <c r="B14413">
        <v>37300</v>
      </c>
      <c r="C14413">
        <v>42600</v>
      </c>
      <c r="D14413">
        <v>47950</v>
      </c>
      <c r="E14413">
        <v>53250</v>
      </c>
      <c r="F14413">
        <v>57550</v>
      </c>
      <c r="G14413">
        <v>61800</v>
      </c>
      <c r="H14413">
        <v>66050</v>
      </c>
      <c r="I14413">
        <v>70300</v>
      </c>
      <c r="J14413">
        <v>74550</v>
      </c>
      <c r="K14413" t="s">
        <v>4080</v>
      </c>
      <c r="L14413">
        <v>15</v>
      </c>
      <c r="M14413">
        <v>80</v>
      </c>
      <c r="N14413" t="s">
        <v>3371</v>
      </c>
    </row>
    <row r="14414" spans="1:14" x14ac:dyDescent="0.2">
      <c r="A14414" t="s">
        <v>20173</v>
      </c>
      <c r="B14414">
        <v>35500</v>
      </c>
      <c r="C14414">
        <v>40600</v>
      </c>
      <c r="D14414">
        <v>45650</v>
      </c>
      <c r="E14414">
        <v>50700</v>
      </c>
      <c r="F14414">
        <v>54800</v>
      </c>
      <c r="G14414">
        <v>58850</v>
      </c>
      <c r="H14414">
        <v>62900</v>
      </c>
      <c r="I14414">
        <v>66950</v>
      </c>
      <c r="J14414">
        <v>71000</v>
      </c>
      <c r="K14414" t="s">
        <v>4080</v>
      </c>
      <c r="L14414">
        <v>17</v>
      </c>
      <c r="M14414">
        <v>80</v>
      </c>
      <c r="N14414" t="s">
        <v>3372</v>
      </c>
    </row>
    <row r="14415" spans="1:14" x14ac:dyDescent="0.2">
      <c r="A14415" t="s">
        <v>20174</v>
      </c>
      <c r="B14415">
        <v>38750</v>
      </c>
      <c r="C14415">
        <v>44250</v>
      </c>
      <c r="D14415">
        <v>49800</v>
      </c>
      <c r="E14415">
        <v>55300</v>
      </c>
      <c r="F14415">
        <v>59750</v>
      </c>
      <c r="G14415">
        <v>64150</v>
      </c>
      <c r="H14415">
        <v>68600</v>
      </c>
      <c r="I14415">
        <v>73000</v>
      </c>
      <c r="J14415">
        <v>77450</v>
      </c>
      <c r="K14415" t="s">
        <v>4080</v>
      </c>
      <c r="L14415">
        <v>19</v>
      </c>
      <c r="M14415">
        <v>80</v>
      </c>
      <c r="N14415" t="s">
        <v>3373</v>
      </c>
    </row>
    <row r="14416" spans="1:14" x14ac:dyDescent="0.2">
      <c r="A14416" t="s">
        <v>20175</v>
      </c>
      <c r="B14416">
        <v>35500</v>
      </c>
      <c r="C14416">
        <v>40600</v>
      </c>
      <c r="D14416">
        <v>45650</v>
      </c>
      <c r="E14416">
        <v>50700</v>
      </c>
      <c r="F14416">
        <v>54800</v>
      </c>
      <c r="G14416">
        <v>58850</v>
      </c>
      <c r="H14416">
        <v>62900</v>
      </c>
      <c r="I14416">
        <v>66950</v>
      </c>
      <c r="J14416">
        <v>71000</v>
      </c>
      <c r="K14416" t="s">
        <v>4080</v>
      </c>
      <c r="L14416">
        <v>21</v>
      </c>
      <c r="M14416">
        <v>80</v>
      </c>
      <c r="N14416" t="s">
        <v>3311</v>
      </c>
    </row>
    <row r="14417" spans="1:14" x14ac:dyDescent="0.2">
      <c r="A14417" t="s">
        <v>20176</v>
      </c>
      <c r="B14417">
        <v>35850</v>
      </c>
      <c r="C14417">
        <v>41000</v>
      </c>
      <c r="D14417">
        <v>46100</v>
      </c>
      <c r="E14417">
        <v>51200</v>
      </c>
      <c r="F14417">
        <v>55300</v>
      </c>
      <c r="G14417">
        <v>59400</v>
      </c>
      <c r="H14417">
        <v>63500</v>
      </c>
      <c r="I14417">
        <v>67600</v>
      </c>
      <c r="J14417">
        <v>71700</v>
      </c>
      <c r="K14417" t="s">
        <v>4080</v>
      </c>
      <c r="L14417">
        <v>23</v>
      </c>
      <c r="M14417">
        <v>80</v>
      </c>
      <c r="N14417" t="s">
        <v>3312</v>
      </c>
    </row>
    <row r="14418" spans="1:14" x14ac:dyDescent="0.2">
      <c r="A14418" t="s">
        <v>20177</v>
      </c>
      <c r="B14418">
        <v>35700</v>
      </c>
      <c r="C14418">
        <v>40800</v>
      </c>
      <c r="D14418">
        <v>45900</v>
      </c>
      <c r="E14418">
        <v>50950</v>
      </c>
      <c r="F14418">
        <v>55050</v>
      </c>
      <c r="G14418">
        <v>59150</v>
      </c>
      <c r="H14418">
        <v>63200</v>
      </c>
      <c r="I14418">
        <v>67300</v>
      </c>
      <c r="J14418">
        <v>71350</v>
      </c>
      <c r="K14418" t="s">
        <v>4080</v>
      </c>
      <c r="L14418">
        <v>25</v>
      </c>
      <c r="M14418">
        <v>80</v>
      </c>
      <c r="N14418" t="s">
        <v>3374</v>
      </c>
    </row>
    <row r="14419" spans="1:14" x14ac:dyDescent="0.2">
      <c r="A14419" t="s">
        <v>20178</v>
      </c>
      <c r="B14419">
        <v>35500</v>
      </c>
      <c r="C14419">
        <v>40600</v>
      </c>
      <c r="D14419">
        <v>45650</v>
      </c>
      <c r="E14419">
        <v>50700</v>
      </c>
      <c r="F14419">
        <v>54800</v>
      </c>
      <c r="G14419">
        <v>58850</v>
      </c>
      <c r="H14419">
        <v>62900</v>
      </c>
      <c r="I14419">
        <v>66950</v>
      </c>
      <c r="J14419">
        <v>71000</v>
      </c>
      <c r="K14419" t="s">
        <v>4080</v>
      </c>
      <c r="L14419">
        <v>27</v>
      </c>
      <c r="M14419">
        <v>80</v>
      </c>
      <c r="N14419" t="s">
        <v>3375</v>
      </c>
    </row>
    <row r="14420" spans="1:14" x14ac:dyDescent="0.2">
      <c r="A14420" t="s">
        <v>20179</v>
      </c>
      <c r="B14420">
        <v>36150</v>
      </c>
      <c r="C14420">
        <v>41300</v>
      </c>
      <c r="D14420">
        <v>46450</v>
      </c>
      <c r="E14420">
        <v>51600</v>
      </c>
      <c r="F14420">
        <v>55750</v>
      </c>
      <c r="G14420">
        <v>59900</v>
      </c>
      <c r="H14420">
        <v>64000</v>
      </c>
      <c r="I14420">
        <v>68150</v>
      </c>
      <c r="J14420">
        <v>72250</v>
      </c>
      <c r="K14420" t="s">
        <v>4080</v>
      </c>
      <c r="L14420">
        <v>29</v>
      </c>
      <c r="M14420">
        <v>80</v>
      </c>
      <c r="N14420" t="s">
        <v>3376</v>
      </c>
    </row>
    <row r="14421" spans="1:14" x14ac:dyDescent="0.2">
      <c r="A14421" t="s">
        <v>20180</v>
      </c>
      <c r="B14421">
        <v>39100</v>
      </c>
      <c r="C14421">
        <v>44650</v>
      </c>
      <c r="D14421">
        <v>50250</v>
      </c>
      <c r="E14421">
        <v>55800</v>
      </c>
      <c r="F14421">
        <v>60300</v>
      </c>
      <c r="G14421">
        <v>64750</v>
      </c>
      <c r="H14421">
        <v>69200</v>
      </c>
      <c r="I14421">
        <v>73700</v>
      </c>
      <c r="J14421">
        <v>78150</v>
      </c>
      <c r="K14421" t="s">
        <v>4080</v>
      </c>
      <c r="L14421">
        <v>31</v>
      </c>
      <c r="M14421">
        <v>80</v>
      </c>
      <c r="N14421" t="s">
        <v>3377</v>
      </c>
    </row>
    <row r="14422" spans="1:14" x14ac:dyDescent="0.2">
      <c r="A14422" t="s">
        <v>20181</v>
      </c>
      <c r="B14422">
        <v>35950</v>
      </c>
      <c r="C14422">
        <v>41100</v>
      </c>
      <c r="D14422">
        <v>46250</v>
      </c>
      <c r="E14422">
        <v>51350</v>
      </c>
      <c r="F14422">
        <v>55500</v>
      </c>
      <c r="G14422">
        <v>59600</v>
      </c>
      <c r="H14422">
        <v>63700</v>
      </c>
      <c r="I14422">
        <v>67800</v>
      </c>
      <c r="J14422">
        <v>71900</v>
      </c>
      <c r="K14422" t="s">
        <v>4080</v>
      </c>
      <c r="L14422">
        <v>33</v>
      </c>
      <c r="M14422">
        <v>80</v>
      </c>
      <c r="N14422" t="s">
        <v>3378</v>
      </c>
    </row>
    <row r="14423" spans="1:14" x14ac:dyDescent="0.2">
      <c r="A14423" t="s">
        <v>20182</v>
      </c>
      <c r="B14423">
        <v>45400</v>
      </c>
      <c r="C14423">
        <v>51850</v>
      </c>
      <c r="D14423">
        <v>58350</v>
      </c>
      <c r="E14423">
        <v>64800</v>
      </c>
      <c r="F14423">
        <v>70000</v>
      </c>
      <c r="G14423">
        <v>75200</v>
      </c>
      <c r="H14423">
        <v>80400</v>
      </c>
      <c r="I14423">
        <v>85550</v>
      </c>
      <c r="J14423">
        <v>90750</v>
      </c>
      <c r="K14423" t="s">
        <v>4080</v>
      </c>
      <c r="L14423">
        <v>35</v>
      </c>
      <c r="M14423">
        <v>80</v>
      </c>
      <c r="N14423" t="s">
        <v>3379</v>
      </c>
    </row>
    <row r="14424" spans="1:14" x14ac:dyDescent="0.2">
      <c r="A14424" t="s">
        <v>20183</v>
      </c>
      <c r="B14424">
        <v>37700</v>
      </c>
      <c r="C14424">
        <v>43100</v>
      </c>
      <c r="D14424">
        <v>48500</v>
      </c>
      <c r="E14424">
        <v>53850</v>
      </c>
      <c r="F14424">
        <v>58200</v>
      </c>
      <c r="G14424">
        <v>62500</v>
      </c>
      <c r="H14424">
        <v>66800</v>
      </c>
      <c r="I14424">
        <v>71100</v>
      </c>
      <c r="J14424">
        <v>75400</v>
      </c>
      <c r="K14424" t="s">
        <v>4080</v>
      </c>
      <c r="L14424">
        <v>37</v>
      </c>
      <c r="M14424">
        <v>80</v>
      </c>
      <c r="N14424" t="s">
        <v>3380</v>
      </c>
    </row>
    <row r="14425" spans="1:14" x14ac:dyDescent="0.2">
      <c r="A14425" t="s">
        <v>20184</v>
      </c>
      <c r="B14425">
        <v>35700</v>
      </c>
      <c r="C14425">
        <v>40800</v>
      </c>
      <c r="D14425">
        <v>45900</v>
      </c>
      <c r="E14425">
        <v>50950</v>
      </c>
      <c r="F14425">
        <v>55050</v>
      </c>
      <c r="G14425">
        <v>59150</v>
      </c>
      <c r="H14425">
        <v>63200</v>
      </c>
      <c r="I14425">
        <v>67300</v>
      </c>
      <c r="J14425">
        <v>71350</v>
      </c>
      <c r="K14425" t="s">
        <v>4080</v>
      </c>
      <c r="L14425">
        <v>39</v>
      </c>
      <c r="M14425">
        <v>80</v>
      </c>
      <c r="N14425" t="s">
        <v>3321</v>
      </c>
    </row>
    <row r="14426" spans="1:14" x14ac:dyDescent="0.2">
      <c r="A14426" t="s">
        <v>20185</v>
      </c>
      <c r="B14426">
        <v>35500</v>
      </c>
      <c r="C14426">
        <v>40600</v>
      </c>
      <c r="D14426">
        <v>45650</v>
      </c>
      <c r="E14426">
        <v>50700</v>
      </c>
      <c r="F14426">
        <v>54800</v>
      </c>
      <c r="G14426">
        <v>58850</v>
      </c>
      <c r="H14426">
        <v>62900</v>
      </c>
      <c r="I14426">
        <v>66950</v>
      </c>
      <c r="J14426">
        <v>71000</v>
      </c>
      <c r="K14426" t="s">
        <v>4080</v>
      </c>
      <c r="L14426">
        <v>41</v>
      </c>
      <c r="M14426">
        <v>80</v>
      </c>
      <c r="N14426" t="s">
        <v>3381</v>
      </c>
    </row>
    <row r="14427" spans="1:14" x14ac:dyDescent="0.2">
      <c r="A14427" t="s">
        <v>20186</v>
      </c>
      <c r="B14427">
        <v>37450</v>
      </c>
      <c r="C14427">
        <v>42800</v>
      </c>
      <c r="D14427">
        <v>48150</v>
      </c>
      <c r="E14427">
        <v>53500</v>
      </c>
      <c r="F14427">
        <v>57800</v>
      </c>
      <c r="G14427">
        <v>62100</v>
      </c>
      <c r="H14427">
        <v>66350</v>
      </c>
      <c r="I14427">
        <v>70650</v>
      </c>
      <c r="J14427">
        <v>74900</v>
      </c>
      <c r="K14427" t="s">
        <v>4080</v>
      </c>
      <c r="L14427">
        <v>43</v>
      </c>
      <c r="M14427">
        <v>80</v>
      </c>
      <c r="N14427" t="s">
        <v>3382</v>
      </c>
    </row>
    <row r="14428" spans="1:14" x14ac:dyDescent="0.2">
      <c r="A14428" t="s">
        <v>20187</v>
      </c>
      <c r="B14428">
        <v>46500</v>
      </c>
      <c r="C14428">
        <v>53150</v>
      </c>
      <c r="D14428">
        <v>59800</v>
      </c>
      <c r="E14428">
        <v>66400</v>
      </c>
      <c r="F14428">
        <v>71750</v>
      </c>
      <c r="G14428">
        <v>77050</v>
      </c>
      <c r="H14428">
        <v>82350</v>
      </c>
      <c r="I14428">
        <v>87650</v>
      </c>
      <c r="J14428">
        <v>93000</v>
      </c>
      <c r="K14428" t="s">
        <v>4080</v>
      </c>
      <c r="L14428">
        <v>45</v>
      </c>
      <c r="M14428">
        <v>80</v>
      </c>
      <c r="N14428" t="s">
        <v>3383</v>
      </c>
    </row>
    <row r="14429" spans="1:14" x14ac:dyDescent="0.2">
      <c r="A14429" t="s">
        <v>20188</v>
      </c>
      <c r="B14429">
        <v>35700</v>
      </c>
      <c r="C14429">
        <v>40800</v>
      </c>
      <c r="D14429">
        <v>45900</v>
      </c>
      <c r="E14429">
        <v>50950</v>
      </c>
      <c r="F14429">
        <v>55050</v>
      </c>
      <c r="G14429">
        <v>59150</v>
      </c>
      <c r="H14429">
        <v>63200</v>
      </c>
      <c r="I14429">
        <v>67300</v>
      </c>
      <c r="J14429">
        <v>71350</v>
      </c>
      <c r="K14429" t="s">
        <v>4080</v>
      </c>
      <c r="L14429">
        <v>47</v>
      </c>
      <c r="M14429">
        <v>80</v>
      </c>
      <c r="N14429" t="s">
        <v>3327</v>
      </c>
    </row>
    <row r="14430" spans="1:14" x14ac:dyDescent="0.2">
      <c r="A14430" t="s">
        <v>20189</v>
      </c>
      <c r="B14430">
        <v>35500</v>
      </c>
      <c r="C14430">
        <v>40600</v>
      </c>
      <c r="D14430">
        <v>45650</v>
      </c>
      <c r="E14430">
        <v>50700</v>
      </c>
      <c r="F14430">
        <v>54800</v>
      </c>
      <c r="G14430">
        <v>58850</v>
      </c>
      <c r="H14430">
        <v>62900</v>
      </c>
      <c r="I14430">
        <v>66950</v>
      </c>
      <c r="J14430">
        <v>71000</v>
      </c>
      <c r="K14430" t="s">
        <v>4080</v>
      </c>
      <c r="L14430">
        <v>49</v>
      </c>
      <c r="M14430">
        <v>80</v>
      </c>
      <c r="N14430" t="s">
        <v>3384</v>
      </c>
    </row>
    <row r="14431" spans="1:14" x14ac:dyDescent="0.2">
      <c r="A14431" t="s">
        <v>20190</v>
      </c>
      <c r="B14431">
        <v>35850</v>
      </c>
      <c r="C14431">
        <v>41000</v>
      </c>
      <c r="D14431">
        <v>46100</v>
      </c>
      <c r="E14431">
        <v>51200</v>
      </c>
      <c r="F14431">
        <v>55300</v>
      </c>
      <c r="G14431">
        <v>59400</v>
      </c>
      <c r="H14431">
        <v>63500</v>
      </c>
      <c r="I14431">
        <v>67600</v>
      </c>
      <c r="J14431">
        <v>71700</v>
      </c>
      <c r="K14431" t="s">
        <v>4080</v>
      </c>
      <c r="L14431">
        <v>51</v>
      </c>
      <c r="M14431">
        <v>80</v>
      </c>
      <c r="N14431" t="s">
        <v>3385</v>
      </c>
    </row>
    <row r="14432" spans="1:14" x14ac:dyDescent="0.2">
      <c r="A14432" t="s">
        <v>20191</v>
      </c>
      <c r="B14432">
        <v>42450</v>
      </c>
      <c r="C14432">
        <v>48500</v>
      </c>
      <c r="D14432">
        <v>54550</v>
      </c>
      <c r="E14432">
        <v>60600</v>
      </c>
      <c r="F14432">
        <v>65450</v>
      </c>
      <c r="G14432">
        <v>70300</v>
      </c>
      <c r="H14432">
        <v>75150</v>
      </c>
      <c r="I14432">
        <v>80000</v>
      </c>
      <c r="J14432">
        <v>84850</v>
      </c>
      <c r="K14432" t="s">
        <v>4080</v>
      </c>
      <c r="L14432">
        <v>53</v>
      </c>
      <c r="M14432">
        <v>80</v>
      </c>
      <c r="N14432" t="s">
        <v>3386</v>
      </c>
    </row>
    <row r="14433" spans="1:14" x14ac:dyDescent="0.2">
      <c r="A14433" t="s">
        <v>20192</v>
      </c>
      <c r="B14433">
        <v>36550</v>
      </c>
      <c r="C14433">
        <v>41750</v>
      </c>
      <c r="D14433">
        <v>46950</v>
      </c>
      <c r="E14433">
        <v>52150</v>
      </c>
      <c r="F14433">
        <v>56350</v>
      </c>
      <c r="G14433">
        <v>60500</v>
      </c>
      <c r="H14433">
        <v>64700</v>
      </c>
      <c r="I14433">
        <v>68850</v>
      </c>
      <c r="J14433">
        <v>73050</v>
      </c>
      <c r="K14433" t="s">
        <v>4080</v>
      </c>
      <c r="L14433">
        <v>55</v>
      </c>
      <c r="M14433">
        <v>80</v>
      </c>
      <c r="N14433" t="s">
        <v>3329</v>
      </c>
    </row>
    <row r="14434" spans="1:14" x14ac:dyDescent="0.2">
      <c r="A14434" t="s">
        <v>20193</v>
      </c>
      <c r="B14434">
        <v>35700</v>
      </c>
      <c r="C14434">
        <v>40800</v>
      </c>
      <c r="D14434">
        <v>45900</v>
      </c>
      <c r="E14434">
        <v>50950</v>
      </c>
      <c r="F14434">
        <v>55050</v>
      </c>
      <c r="G14434">
        <v>59150</v>
      </c>
      <c r="H14434">
        <v>63200</v>
      </c>
      <c r="I14434">
        <v>67300</v>
      </c>
      <c r="J14434">
        <v>71350</v>
      </c>
      <c r="K14434" t="s">
        <v>4080</v>
      </c>
      <c r="L14434">
        <v>57</v>
      </c>
      <c r="M14434">
        <v>80</v>
      </c>
      <c r="N14434" t="s">
        <v>3387</v>
      </c>
    </row>
    <row r="14435" spans="1:14" x14ac:dyDescent="0.2">
      <c r="A14435" t="s">
        <v>20194</v>
      </c>
      <c r="B14435">
        <v>35700</v>
      </c>
      <c r="C14435">
        <v>40800</v>
      </c>
      <c r="D14435">
        <v>45900</v>
      </c>
      <c r="E14435">
        <v>50950</v>
      </c>
      <c r="F14435">
        <v>55050</v>
      </c>
      <c r="G14435">
        <v>59150</v>
      </c>
      <c r="H14435">
        <v>63200</v>
      </c>
      <c r="I14435">
        <v>67300</v>
      </c>
      <c r="J14435">
        <v>71350</v>
      </c>
      <c r="K14435" t="s">
        <v>4080</v>
      </c>
      <c r="L14435">
        <v>59</v>
      </c>
      <c r="M14435">
        <v>80</v>
      </c>
      <c r="N14435" t="s">
        <v>3388</v>
      </c>
    </row>
    <row r="14436" spans="1:14" x14ac:dyDescent="0.2">
      <c r="A14436" t="s">
        <v>20195</v>
      </c>
      <c r="B14436">
        <v>35500</v>
      </c>
      <c r="C14436">
        <v>40600</v>
      </c>
      <c r="D14436">
        <v>45650</v>
      </c>
      <c r="E14436">
        <v>50700</v>
      </c>
      <c r="F14436">
        <v>54800</v>
      </c>
      <c r="G14436">
        <v>58850</v>
      </c>
      <c r="H14436">
        <v>62900</v>
      </c>
      <c r="I14436">
        <v>66950</v>
      </c>
      <c r="J14436">
        <v>71000</v>
      </c>
      <c r="K14436" t="s">
        <v>4080</v>
      </c>
      <c r="L14436">
        <v>61</v>
      </c>
      <c r="M14436">
        <v>80</v>
      </c>
      <c r="N14436" t="s">
        <v>3389</v>
      </c>
    </row>
    <row r="14437" spans="1:14" x14ac:dyDescent="0.2">
      <c r="A14437" t="s">
        <v>20196</v>
      </c>
      <c r="B14437">
        <v>35950</v>
      </c>
      <c r="C14437">
        <v>41050</v>
      </c>
      <c r="D14437">
        <v>46200</v>
      </c>
      <c r="E14437">
        <v>51300</v>
      </c>
      <c r="F14437">
        <v>55450</v>
      </c>
      <c r="G14437">
        <v>59550</v>
      </c>
      <c r="H14437">
        <v>63650</v>
      </c>
      <c r="I14437">
        <v>67750</v>
      </c>
      <c r="J14437">
        <v>71850</v>
      </c>
      <c r="K14437" t="s">
        <v>4080</v>
      </c>
      <c r="L14437">
        <v>63</v>
      </c>
      <c r="M14437">
        <v>80</v>
      </c>
      <c r="N14437" t="s">
        <v>3390</v>
      </c>
    </row>
    <row r="14438" spans="1:14" x14ac:dyDescent="0.2">
      <c r="A14438" t="s">
        <v>20197</v>
      </c>
      <c r="B14438">
        <v>35500</v>
      </c>
      <c r="C14438">
        <v>40600</v>
      </c>
      <c r="D14438">
        <v>45650</v>
      </c>
      <c r="E14438">
        <v>50700</v>
      </c>
      <c r="F14438">
        <v>54800</v>
      </c>
      <c r="G14438">
        <v>58850</v>
      </c>
      <c r="H14438">
        <v>62900</v>
      </c>
      <c r="I14438">
        <v>66950</v>
      </c>
      <c r="J14438">
        <v>71000</v>
      </c>
      <c r="K14438" t="s">
        <v>4080</v>
      </c>
      <c r="L14438">
        <v>65</v>
      </c>
      <c r="M14438">
        <v>80</v>
      </c>
      <c r="N14438" t="s">
        <v>3391</v>
      </c>
    </row>
    <row r="14439" spans="1:14" x14ac:dyDescent="0.2">
      <c r="A14439" t="s">
        <v>20198</v>
      </c>
      <c r="B14439">
        <v>35500</v>
      </c>
      <c r="C14439">
        <v>40600</v>
      </c>
      <c r="D14439">
        <v>45650</v>
      </c>
      <c r="E14439">
        <v>50700</v>
      </c>
      <c r="F14439">
        <v>54800</v>
      </c>
      <c r="G14439">
        <v>58850</v>
      </c>
      <c r="H14439">
        <v>62900</v>
      </c>
      <c r="I14439">
        <v>66950</v>
      </c>
      <c r="J14439">
        <v>71000</v>
      </c>
      <c r="K14439" t="s">
        <v>4080</v>
      </c>
      <c r="L14439">
        <v>67</v>
      </c>
      <c r="M14439">
        <v>80</v>
      </c>
      <c r="N14439" t="s">
        <v>3333</v>
      </c>
    </row>
    <row r="14440" spans="1:14" x14ac:dyDescent="0.2">
      <c r="A14440" t="s">
        <v>20199</v>
      </c>
      <c r="B14440">
        <v>35700</v>
      </c>
      <c r="C14440">
        <v>40800</v>
      </c>
      <c r="D14440">
        <v>45900</v>
      </c>
      <c r="E14440">
        <v>50950</v>
      </c>
      <c r="F14440">
        <v>55050</v>
      </c>
      <c r="G14440">
        <v>59150</v>
      </c>
      <c r="H14440">
        <v>63200</v>
      </c>
      <c r="I14440">
        <v>67300</v>
      </c>
      <c r="J14440">
        <v>71350</v>
      </c>
      <c r="K14440" t="s">
        <v>4080</v>
      </c>
      <c r="L14440">
        <v>69</v>
      </c>
      <c r="M14440">
        <v>80</v>
      </c>
      <c r="N14440" t="s">
        <v>3334</v>
      </c>
    </row>
    <row r="14441" spans="1:14" x14ac:dyDescent="0.2">
      <c r="A14441" t="s">
        <v>20200</v>
      </c>
      <c r="B14441">
        <v>35500</v>
      </c>
      <c r="C14441">
        <v>40600</v>
      </c>
      <c r="D14441">
        <v>45650</v>
      </c>
      <c r="E14441">
        <v>50700</v>
      </c>
      <c r="F14441">
        <v>54800</v>
      </c>
      <c r="G14441">
        <v>58850</v>
      </c>
      <c r="H14441">
        <v>62900</v>
      </c>
      <c r="I14441">
        <v>66950</v>
      </c>
      <c r="J14441">
        <v>71000</v>
      </c>
      <c r="K14441" t="s">
        <v>4080</v>
      </c>
      <c r="L14441">
        <v>71</v>
      </c>
      <c r="M14441">
        <v>80</v>
      </c>
      <c r="N14441" t="s">
        <v>3392</v>
      </c>
    </row>
    <row r="14442" spans="1:14" x14ac:dyDescent="0.2">
      <c r="A14442" t="s">
        <v>20201</v>
      </c>
      <c r="B14442">
        <v>35500</v>
      </c>
      <c r="C14442">
        <v>40600</v>
      </c>
      <c r="D14442">
        <v>45650</v>
      </c>
      <c r="E14442">
        <v>50700</v>
      </c>
      <c r="F14442">
        <v>54800</v>
      </c>
      <c r="G14442">
        <v>58850</v>
      </c>
      <c r="H14442">
        <v>62900</v>
      </c>
      <c r="I14442">
        <v>66950</v>
      </c>
      <c r="J14442">
        <v>71000</v>
      </c>
      <c r="K14442" t="s">
        <v>4080</v>
      </c>
      <c r="L14442">
        <v>73</v>
      </c>
      <c r="M14442">
        <v>80</v>
      </c>
      <c r="N14442" t="s">
        <v>3393</v>
      </c>
    </row>
    <row r="14443" spans="1:14" x14ac:dyDescent="0.2">
      <c r="A14443" t="s">
        <v>20202</v>
      </c>
      <c r="B14443">
        <v>35500</v>
      </c>
      <c r="C14443">
        <v>40600</v>
      </c>
      <c r="D14443">
        <v>45650</v>
      </c>
      <c r="E14443">
        <v>50700</v>
      </c>
      <c r="F14443">
        <v>54800</v>
      </c>
      <c r="G14443">
        <v>58850</v>
      </c>
      <c r="H14443">
        <v>62900</v>
      </c>
      <c r="I14443">
        <v>66950</v>
      </c>
      <c r="J14443">
        <v>71000</v>
      </c>
      <c r="K14443" t="s">
        <v>4080</v>
      </c>
      <c r="L14443">
        <v>75</v>
      </c>
      <c r="M14443">
        <v>80</v>
      </c>
      <c r="N14443" t="s">
        <v>3337</v>
      </c>
    </row>
    <row r="14444" spans="1:14" x14ac:dyDescent="0.2">
      <c r="A14444" t="s">
        <v>20203</v>
      </c>
      <c r="B14444">
        <v>35500</v>
      </c>
      <c r="C14444">
        <v>40600</v>
      </c>
      <c r="D14444">
        <v>45650</v>
      </c>
      <c r="E14444">
        <v>50700</v>
      </c>
      <c r="F14444">
        <v>54800</v>
      </c>
      <c r="G14444">
        <v>58850</v>
      </c>
      <c r="H14444">
        <v>62900</v>
      </c>
      <c r="I14444">
        <v>66950</v>
      </c>
      <c r="J14444">
        <v>71000</v>
      </c>
      <c r="K14444" t="s">
        <v>4080</v>
      </c>
      <c r="L14444">
        <v>77</v>
      </c>
      <c r="M14444">
        <v>80</v>
      </c>
      <c r="N14444" t="s">
        <v>3338</v>
      </c>
    </row>
    <row r="14445" spans="1:14" x14ac:dyDescent="0.2">
      <c r="A14445" t="s">
        <v>20204</v>
      </c>
      <c r="B14445">
        <v>35700</v>
      </c>
      <c r="C14445">
        <v>40800</v>
      </c>
      <c r="D14445">
        <v>45900</v>
      </c>
      <c r="E14445">
        <v>50950</v>
      </c>
      <c r="F14445">
        <v>55050</v>
      </c>
      <c r="G14445">
        <v>59150</v>
      </c>
      <c r="H14445">
        <v>63200</v>
      </c>
      <c r="I14445">
        <v>67300</v>
      </c>
      <c r="J14445">
        <v>71350</v>
      </c>
      <c r="K14445" t="s">
        <v>4080</v>
      </c>
      <c r="L14445">
        <v>79</v>
      </c>
      <c r="M14445">
        <v>80</v>
      </c>
      <c r="N14445" t="s">
        <v>3394</v>
      </c>
    </row>
    <row r="14446" spans="1:14" x14ac:dyDescent="0.2">
      <c r="A14446" t="s">
        <v>20205</v>
      </c>
      <c r="B14446">
        <v>37950</v>
      </c>
      <c r="C14446">
        <v>43350</v>
      </c>
      <c r="D14446">
        <v>48750</v>
      </c>
      <c r="E14446">
        <v>54150</v>
      </c>
      <c r="F14446">
        <v>58500</v>
      </c>
      <c r="G14446">
        <v>62850</v>
      </c>
      <c r="H14446">
        <v>67150</v>
      </c>
      <c r="I14446">
        <v>71500</v>
      </c>
      <c r="J14446">
        <v>75850</v>
      </c>
      <c r="K14446" t="s">
        <v>4080</v>
      </c>
      <c r="L14446">
        <v>81</v>
      </c>
      <c r="M14446">
        <v>80</v>
      </c>
      <c r="N14446" t="s">
        <v>3395</v>
      </c>
    </row>
    <row r="14447" spans="1:14" x14ac:dyDescent="0.2">
      <c r="A14447" t="s">
        <v>20206</v>
      </c>
      <c r="B14447">
        <v>35500</v>
      </c>
      <c r="C14447">
        <v>40600</v>
      </c>
      <c r="D14447">
        <v>45650</v>
      </c>
      <c r="E14447">
        <v>50700</v>
      </c>
      <c r="F14447">
        <v>54800</v>
      </c>
      <c r="G14447">
        <v>58850</v>
      </c>
      <c r="H14447">
        <v>62900</v>
      </c>
      <c r="I14447">
        <v>66950</v>
      </c>
      <c r="J14447">
        <v>71000</v>
      </c>
      <c r="K14447" t="s">
        <v>4080</v>
      </c>
      <c r="L14447">
        <v>83</v>
      </c>
      <c r="M14447">
        <v>80</v>
      </c>
      <c r="N14447" t="s">
        <v>3396</v>
      </c>
    </row>
    <row r="14448" spans="1:14" x14ac:dyDescent="0.2">
      <c r="A14448" t="s">
        <v>20207</v>
      </c>
      <c r="B14448">
        <v>46500</v>
      </c>
      <c r="C14448">
        <v>53150</v>
      </c>
      <c r="D14448">
        <v>59800</v>
      </c>
      <c r="E14448">
        <v>66400</v>
      </c>
      <c r="F14448">
        <v>71750</v>
      </c>
      <c r="G14448">
        <v>77050</v>
      </c>
      <c r="H14448">
        <v>82350</v>
      </c>
      <c r="I14448">
        <v>87650</v>
      </c>
      <c r="J14448">
        <v>93000</v>
      </c>
      <c r="K14448" t="s">
        <v>4080</v>
      </c>
      <c r="L14448">
        <v>85</v>
      </c>
      <c r="M14448">
        <v>80</v>
      </c>
      <c r="N14448" t="s">
        <v>3397</v>
      </c>
    </row>
    <row r="14449" spans="1:14" x14ac:dyDescent="0.2">
      <c r="A14449" t="s">
        <v>20208</v>
      </c>
      <c r="B14449">
        <v>49650</v>
      </c>
      <c r="C14449">
        <v>56750</v>
      </c>
      <c r="D14449">
        <v>63850</v>
      </c>
      <c r="E14449">
        <v>70900</v>
      </c>
      <c r="F14449">
        <v>76600</v>
      </c>
      <c r="G14449">
        <v>82250</v>
      </c>
      <c r="H14449">
        <v>87950</v>
      </c>
      <c r="I14449">
        <v>93600</v>
      </c>
      <c r="J14449">
        <v>99300</v>
      </c>
      <c r="K14449" t="s">
        <v>4080</v>
      </c>
      <c r="L14449">
        <v>87</v>
      </c>
      <c r="M14449">
        <v>80</v>
      </c>
      <c r="N14449" t="s">
        <v>3342</v>
      </c>
    </row>
    <row r="14450" spans="1:14" x14ac:dyDescent="0.2">
      <c r="A14450" t="s">
        <v>20209</v>
      </c>
      <c r="B14450">
        <v>35500</v>
      </c>
      <c r="C14450">
        <v>40600</v>
      </c>
      <c r="D14450">
        <v>45650</v>
      </c>
      <c r="E14450">
        <v>50700</v>
      </c>
      <c r="F14450">
        <v>54800</v>
      </c>
      <c r="G14450">
        <v>58850</v>
      </c>
      <c r="H14450">
        <v>62900</v>
      </c>
      <c r="I14450">
        <v>66950</v>
      </c>
      <c r="J14450">
        <v>71000</v>
      </c>
      <c r="K14450" t="s">
        <v>4080</v>
      </c>
      <c r="L14450">
        <v>89</v>
      </c>
      <c r="M14450">
        <v>80</v>
      </c>
      <c r="N14450" t="s">
        <v>3344</v>
      </c>
    </row>
    <row r="14451" spans="1:14" x14ac:dyDescent="0.2">
      <c r="A14451" t="s">
        <v>20210</v>
      </c>
      <c r="B14451">
        <v>40400</v>
      </c>
      <c r="C14451">
        <v>46150</v>
      </c>
      <c r="D14451">
        <v>51900</v>
      </c>
      <c r="E14451">
        <v>57650</v>
      </c>
      <c r="F14451">
        <v>62300</v>
      </c>
      <c r="G14451">
        <v>66900</v>
      </c>
      <c r="H14451">
        <v>71500</v>
      </c>
      <c r="I14451">
        <v>76100</v>
      </c>
      <c r="J14451">
        <v>80750</v>
      </c>
      <c r="K14451" t="s">
        <v>4080</v>
      </c>
      <c r="L14451">
        <v>91</v>
      </c>
      <c r="M14451">
        <v>80</v>
      </c>
      <c r="N14451" t="s">
        <v>3398</v>
      </c>
    </row>
    <row r="14452" spans="1:14" x14ac:dyDescent="0.2">
      <c r="A14452" t="s">
        <v>20211</v>
      </c>
      <c r="B14452">
        <v>35500</v>
      </c>
      <c r="C14452">
        <v>40600</v>
      </c>
      <c r="D14452">
        <v>45650</v>
      </c>
      <c r="E14452">
        <v>50700</v>
      </c>
      <c r="F14452">
        <v>54800</v>
      </c>
      <c r="G14452">
        <v>58850</v>
      </c>
      <c r="H14452">
        <v>62900</v>
      </c>
      <c r="I14452">
        <v>66950</v>
      </c>
      <c r="J14452">
        <v>71000</v>
      </c>
      <c r="K14452" t="s">
        <v>4080</v>
      </c>
      <c r="L14452">
        <v>93</v>
      </c>
      <c r="M14452">
        <v>80</v>
      </c>
      <c r="N14452" t="s">
        <v>3399</v>
      </c>
    </row>
    <row r="14453" spans="1:14" x14ac:dyDescent="0.2">
      <c r="A14453" t="s">
        <v>20212</v>
      </c>
      <c r="B14453">
        <v>35700</v>
      </c>
      <c r="C14453">
        <v>40800</v>
      </c>
      <c r="D14453">
        <v>45900</v>
      </c>
      <c r="E14453">
        <v>50950</v>
      </c>
      <c r="F14453">
        <v>55050</v>
      </c>
      <c r="G14453">
        <v>59150</v>
      </c>
      <c r="H14453">
        <v>63200</v>
      </c>
      <c r="I14453">
        <v>67300</v>
      </c>
      <c r="J14453">
        <v>71350</v>
      </c>
      <c r="K14453" t="s">
        <v>4080</v>
      </c>
      <c r="L14453">
        <v>95</v>
      </c>
      <c r="M14453">
        <v>80</v>
      </c>
      <c r="N14453" t="s">
        <v>3347</v>
      </c>
    </row>
    <row r="14454" spans="1:14" x14ac:dyDescent="0.2">
      <c r="A14454" t="s">
        <v>20213</v>
      </c>
      <c r="B14454">
        <v>35500</v>
      </c>
      <c r="C14454">
        <v>40600</v>
      </c>
      <c r="D14454">
        <v>45650</v>
      </c>
      <c r="E14454">
        <v>50700</v>
      </c>
      <c r="F14454">
        <v>54800</v>
      </c>
      <c r="G14454">
        <v>58850</v>
      </c>
      <c r="H14454">
        <v>62900</v>
      </c>
      <c r="I14454">
        <v>66950</v>
      </c>
      <c r="J14454">
        <v>71000</v>
      </c>
      <c r="K14454" t="s">
        <v>4080</v>
      </c>
      <c r="L14454">
        <v>97</v>
      </c>
      <c r="M14454">
        <v>80</v>
      </c>
      <c r="N14454" t="s">
        <v>3348</v>
      </c>
    </row>
    <row r="14455" spans="1:14" x14ac:dyDescent="0.2">
      <c r="A14455" t="s">
        <v>20214</v>
      </c>
      <c r="B14455">
        <v>35500</v>
      </c>
      <c r="C14455">
        <v>40600</v>
      </c>
      <c r="D14455">
        <v>45650</v>
      </c>
      <c r="E14455">
        <v>50700</v>
      </c>
      <c r="F14455">
        <v>54800</v>
      </c>
      <c r="G14455">
        <v>58850</v>
      </c>
      <c r="H14455">
        <v>62900</v>
      </c>
      <c r="I14455">
        <v>66950</v>
      </c>
      <c r="J14455">
        <v>71000</v>
      </c>
      <c r="K14455" t="s">
        <v>4080</v>
      </c>
      <c r="L14455">
        <v>99</v>
      </c>
      <c r="M14455">
        <v>80</v>
      </c>
      <c r="N14455" t="s">
        <v>3400</v>
      </c>
    </row>
    <row r="14456" spans="1:14" x14ac:dyDescent="0.2">
      <c r="A14456" t="s">
        <v>20215</v>
      </c>
      <c r="B14456">
        <v>35700</v>
      </c>
      <c r="C14456">
        <v>40800</v>
      </c>
      <c r="D14456">
        <v>45900</v>
      </c>
      <c r="E14456">
        <v>50950</v>
      </c>
      <c r="F14456">
        <v>55050</v>
      </c>
      <c r="G14456">
        <v>59150</v>
      </c>
      <c r="H14456">
        <v>63200</v>
      </c>
      <c r="I14456">
        <v>67300</v>
      </c>
      <c r="J14456">
        <v>71350</v>
      </c>
      <c r="K14456" t="s">
        <v>4080</v>
      </c>
      <c r="L14456">
        <v>101</v>
      </c>
      <c r="M14456">
        <v>80</v>
      </c>
      <c r="N14456" t="s">
        <v>3401</v>
      </c>
    </row>
    <row r="14457" spans="1:14" x14ac:dyDescent="0.2">
      <c r="A14457" t="s">
        <v>20216</v>
      </c>
      <c r="B14457">
        <v>35500</v>
      </c>
      <c r="C14457">
        <v>40600</v>
      </c>
      <c r="D14457">
        <v>45650</v>
      </c>
      <c r="E14457">
        <v>50700</v>
      </c>
      <c r="F14457">
        <v>54800</v>
      </c>
      <c r="G14457">
        <v>58850</v>
      </c>
      <c r="H14457">
        <v>62900</v>
      </c>
      <c r="I14457">
        <v>66950</v>
      </c>
      <c r="J14457">
        <v>71000</v>
      </c>
      <c r="K14457" t="s">
        <v>4080</v>
      </c>
      <c r="L14457">
        <v>103</v>
      </c>
      <c r="M14457">
        <v>80</v>
      </c>
      <c r="N14457" t="s">
        <v>3402</v>
      </c>
    </row>
    <row r="14458" spans="1:14" x14ac:dyDescent="0.2">
      <c r="A14458" t="s">
        <v>20217</v>
      </c>
      <c r="B14458">
        <v>46500</v>
      </c>
      <c r="C14458">
        <v>53150</v>
      </c>
      <c r="D14458">
        <v>59800</v>
      </c>
      <c r="E14458">
        <v>66400</v>
      </c>
      <c r="F14458">
        <v>71750</v>
      </c>
      <c r="G14458">
        <v>77050</v>
      </c>
      <c r="H14458">
        <v>82350</v>
      </c>
      <c r="I14458">
        <v>87650</v>
      </c>
      <c r="J14458">
        <v>93000</v>
      </c>
      <c r="K14458" t="s">
        <v>4080</v>
      </c>
      <c r="L14458">
        <v>105</v>
      </c>
      <c r="M14458">
        <v>80</v>
      </c>
      <c r="N14458" t="s">
        <v>3350</v>
      </c>
    </row>
    <row r="14459" spans="1:14" x14ac:dyDescent="0.2">
      <c r="A14459" t="s">
        <v>20218</v>
      </c>
      <c r="B14459">
        <v>35500</v>
      </c>
      <c r="C14459">
        <v>40600</v>
      </c>
      <c r="D14459">
        <v>45650</v>
      </c>
      <c r="E14459">
        <v>50700</v>
      </c>
      <c r="F14459">
        <v>54800</v>
      </c>
      <c r="G14459">
        <v>58850</v>
      </c>
      <c r="H14459">
        <v>62900</v>
      </c>
      <c r="I14459">
        <v>66950</v>
      </c>
      <c r="J14459">
        <v>71000</v>
      </c>
      <c r="K14459" t="s">
        <v>4080</v>
      </c>
      <c r="L14459">
        <v>107</v>
      </c>
      <c r="M14459">
        <v>80</v>
      </c>
      <c r="N14459" t="s">
        <v>3403</v>
      </c>
    </row>
    <row r="14460" spans="1:14" x14ac:dyDescent="0.2">
      <c r="A14460" t="s">
        <v>20219</v>
      </c>
      <c r="B14460">
        <v>35700</v>
      </c>
      <c r="C14460">
        <v>40800</v>
      </c>
      <c r="D14460">
        <v>45900</v>
      </c>
      <c r="E14460">
        <v>50950</v>
      </c>
      <c r="F14460">
        <v>55050</v>
      </c>
      <c r="G14460">
        <v>59150</v>
      </c>
      <c r="H14460">
        <v>63200</v>
      </c>
      <c r="I14460">
        <v>67300</v>
      </c>
      <c r="J14460">
        <v>71350</v>
      </c>
      <c r="K14460" t="s">
        <v>4080</v>
      </c>
      <c r="L14460">
        <v>109</v>
      </c>
      <c r="M14460">
        <v>80</v>
      </c>
      <c r="N14460" t="s">
        <v>3352</v>
      </c>
    </row>
    <row r="14461" spans="1:14" x14ac:dyDescent="0.2">
      <c r="A14461" t="s">
        <v>20220</v>
      </c>
      <c r="B14461">
        <v>35500</v>
      </c>
      <c r="C14461">
        <v>40600</v>
      </c>
      <c r="D14461">
        <v>45650</v>
      </c>
      <c r="E14461">
        <v>50700</v>
      </c>
      <c r="F14461">
        <v>54800</v>
      </c>
      <c r="G14461">
        <v>58850</v>
      </c>
      <c r="H14461">
        <v>62900</v>
      </c>
      <c r="I14461">
        <v>66950</v>
      </c>
      <c r="J14461">
        <v>71000</v>
      </c>
      <c r="K14461" t="s">
        <v>4080</v>
      </c>
      <c r="L14461">
        <v>111</v>
      </c>
      <c r="M14461">
        <v>80</v>
      </c>
      <c r="N14461" t="s">
        <v>3404</v>
      </c>
    </row>
    <row r="14462" spans="1:14" x14ac:dyDescent="0.2">
      <c r="A14462" t="s">
        <v>20221</v>
      </c>
      <c r="B14462">
        <v>35500</v>
      </c>
      <c r="C14462">
        <v>40600</v>
      </c>
      <c r="D14462">
        <v>45650</v>
      </c>
      <c r="E14462">
        <v>50700</v>
      </c>
      <c r="F14462">
        <v>54800</v>
      </c>
      <c r="G14462">
        <v>58850</v>
      </c>
      <c r="H14462">
        <v>62900</v>
      </c>
      <c r="I14462">
        <v>66950</v>
      </c>
      <c r="J14462">
        <v>71000</v>
      </c>
      <c r="K14462" t="s">
        <v>4080</v>
      </c>
      <c r="L14462">
        <v>113</v>
      </c>
      <c r="M14462">
        <v>80</v>
      </c>
      <c r="N14462" t="s">
        <v>3405</v>
      </c>
    </row>
    <row r="14463" spans="1:14" x14ac:dyDescent="0.2">
      <c r="A14463" t="s">
        <v>20222</v>
      </c>
      <c r="B14463">
        <v>35850</v>
      </c>
      <c r="C14463">
        <v>41000</v>
      </c>
      <c r="D14463">
        <v>46100</v>
      </c>
      <c r="E14463">
        <v>51200</v>
      </c>
      <c r="F14463">
        <v>55300</v>
      </c>
      <c r="G14463">
        <v>59400</v>
      </c>
      <c r="H14463">
        <v>63500</v>
      </c>
      <c r="I14463">
        <v>67600</v>
      </c>
      <c r="J14463">
        <v>71700</v>
      </c>
      <c r="K14463" t="s">
        <v>4080</v>
      </c>
      <c r="L14463">
        <v>115</v>
      </c>
      <c r="M14463">
        <v>80</v>
      </c>
      <c r="N14463" t="s">
        <v>3406</v>
      </c>
    </row>
    <row r="14464" spans="1:14" x14ac:dyDescent="0.2">
      <c r="A14464" t="s">
        <v>20223</v>
      </c>
      <c r="B14464">
        <v>35850</v>
      </c>
      <c r="C14464">
        <v>41000</v>
      </c>
      <c r="D14464">
        <v>46100</v>
      </c>
      <c r="E14464">
        <v>51200</v>
      </c>
      <c r="F14464">
        <v>55300</v>
      </c>
      <c r="G14464">
        <v>59400</v>
      </c>
      <c r="H14464">
        <v>63500</v>
      </c>
      <c r="I14464">
        <v>67600</v>
      </c>
      <c r="J14464">
        <v>71700</v>
      </c>
      <c r="K14464" t="s">
        <v>4080</v>
      </c>
      <c r="L14464">
        <v>117</v>
      </c>
      <c r="M14464">
        <v>80</v>
      </c>
      <c r="N14464" t="s">
        <v>3407</v>
      </c>
    </row>
    <row r="14465" spans="1:14" x14ac:dyDescent="0.2">
      <c r="A14465" t="s">
        <v>20224</v>
      </c>
      <c r="B14465">
        <v>46500</v>
      </c>
      <c r="C14465">
        <v>53150</v>
      </c>
      <c r="D14465">
        <v>59800</v>
      </c>
      <c r="E14465">
        <v>66400</v>
      </c>
      <c r="F14465">
        <v>71750</v>
      </c>
      <c r="G14465">
        <v>77050</v>
      </c>
      <c r="H14465">
        <v>82350</v>
      </c>
      <c r="I14465">
        <v>87650</v>
      </c>
      <c r="J14465">
        <v>93000</v>
      </c>
      <c r="K14465" t="s">
        <v>4080</v>
      </c>
      <c r="L14465">
        <v>119</v>
      </c>
      <c r="M14465">
        <v>80</v>
      </c>
      <c r="N14465" t="s">
        <v>3408</v>
      </c>
    </row>
    <row r="14466" spans="1:14" x14ac:dyDescent="0.2">
      <c r="A14466" t="s">
        <v>20225</v>
      </c>
      <c r="B14466">
        <v>35500</v>
      </c>
      <c r="C14466">
        <v>40600</v>
      </c>
      <c r="D14466">
        <v>45650</v>
      </c>
      <c r="E14466">
        <v>50700</v>
      </c>
      <c r="F14466">
        <v>54800</v>
      </c>
      <c r="G14466">
        <v>58850</v>
      </c>
      <c r="H14466">
        <v>62900</v>
      </c>
      <c r="I14466">
        <v>66950</v>
      </c>
      <c r="J14466">
        <v>71000</v>
      </c>
      <c r="K14466" t="s">
        <v>4080</v>
      </c>
      <c r="L14466">
        <v>121</v>
      </c>
      <c r="M14466">
        <v>80</v>
      </c>
      <c r="N14466" t="s">
        <v>3353</v>
      </c>
    </row>
    <row r="14467" spans="1:14" x14ac:dyDescent="0.2">
      <c r="A14467" t="s">
        <v>20226</v>
      </c>
      <c r="B14467">
        <v>35500</v>
      </c>
      <c r="C14467">
        <v>40600</v>
      </c>
      <c r="D14467">
        <v>45650</v>
      </c>
      <c r="E14467">
        <v>50700</v>
      </c>
      <c r="F14467">
        <v>54800</v>
      </c>
      <c r="G14467">
        <v>58850</v>
      </c>
      <c r="H14467">
        <v>62900</v>
      </c>
      <c r="I14467">
        <v>66950</v>
      </c>
      <c r="J14467">
        <v>71000</v>
      </c>
      <c r="K14467" t="s">
        <v>4080</v>
      </c>
      <c r="L14467">
        <v>123</v>
      </c>
      <c r="M14467">
        <v>80</v>
      </c>
      <c r="N14467" t="s">
        <v>3409</v>
      </c>
    </row>
    <row r="14468" spans="1:14" x14ac:dyDescent="0.2">
      <c r="A14468" t="s">
        <v>20227</v>
      </c>
      <c r="B14468">
        <v>46500</v>
      </c>
      <c r="C14468">
        <v>53150</v>
      </c>
      <c r="D14468">
        <v>59800</v>
      </c>
      <c r="E14468">
        <v>66400</v>
      </c>
      <c r="F14468">
        <v>71750</v>
      </c>
      <c r="G14468">
        <v>77050</v>
      </c>
      <c r="H14468">
        <v>82350</v>
      </c>
      <c r="I14468">
        <v>87650</v>
      </c>
      <c r="J14468">
        <v>93000</v>
      </c>
      <c r="K14468" t="s">
        <v>4080</v>
      </c>
      <c r="L14468">
        <v>125</v>
      </c>
      <c r="M14468">
        <v>80</v>
      </c>
      <c r="N14468" t="s">
        <v>3410</v>
      </c>
    </row>
    <row r="14469" spans="1:14" x14ac:dyDescent="0.2">
      <c r="A14469" t="s">
        <v>20228</v>
      </c>
      <c r="B14469">
        <v>35500</v>
      </c>
      <c r="C14469">
        <v>40600</v>
      </c>
      <c r="D14469">
        <v>45650</v>
      </c>
      <c r="E14469">
        <v>50700</v>
      </c>
      <c r="F14469">
        <v>54800</v>
      </c>
      <c r="G14469">
        <v>58850</v>
      </c>
      <c r="H14469">
        <v>62900</v>
      </c>
      <c r="I14469">
        <v>66950</v>
      </c>
      <c r="J14469">
        <v>71000</v>
      </c>
      <c r="K14469" t="s">
        <v>4080</v>
      </c>
      <c r="L14469">
        <v>127</v>
      </c>
      <c r="M14469">
        <v>80</v>
      </c>
      <c r="N14469" t="s">
        <v>3411</v>
      </c>
    </row>
    <row r="14470" spans="1:14" x14ac:dyDescent="0.2">
      <c r="A14470" t="s">
        <v>20229</v>
      </c>
      <c r="B14470">
        <v>35500</v>
      </c>
      <c r="C14470">
        <v>40600</v>
      </c>
      <c r="D14470">
        <v>45650</v>
      </c>
      <c r="E14470">
        <v>50700</v>
      </c>
      <c r="F14470">
        <v>54800</v>
      </c>
      <c r="G14470">
        <v>58850</v>
      </c>
      <c r="H14470">
        <v>62900</v>
      </c>
      <c r="I14470">
        <v>66950</v>
      </c>
      <c r="J14470">
        <v>71000</v>
      </c>
      <c r="K14470" t="s">
        <v>4080</v>
      </c>
      <c r="L14470">
        <v>129</v>
      </c>
      <c r="M14470">
        <v>80</v>
      </c>
      <c r="N14470" t="s">
        <v>3412</v>
      </c>
    </row>
    <row r="14471" spans="1:14" x14ac:dyDescent="0.2">
      <c r="A14471" t="s">
        <v>20230</v>
      </c>
      <c r="B14471">
        <v>35950</v>
      </c>
      <c r="C14471">
        <v>41100</v>
      </c>
      <c r="D14471">
        <v>46250</v>
      </c>
      <c r="E14471">
        <v>51350</v>
      </c>
      <c r="F14471">
        <v>55500</v>
      </c>
      <c r="G14471">
        <v>59600</v>
      </c>
      <c r="H14471">
        <v>63700</v>
      </c>
      <c r="I14471">
        <v>67800</v>
      </c>
      <c r="J14471">
        <v>71900</v>
      </c>
      <c r="K14471" t="s">
        <v>4080</v>
      </c>
      <c r="L14471">
        <v>131</v>
      </c>
      <c r="M14471">
        <v>80</v>
      </c>
      <c r="N14471" t="s">
        <v>3413</v>
      </c>
    </row>
    <row r="14472" spans="1:14" x14ac:dyDescent="0.2">
      <c r="A14472" t="s">
        <v>20231</v>
      </c>
      <c r="B14472">
        <v>36300</v>
      </c>
      <c r="C14472">
        <v>41450</v>
      </c>
      <c r="D14472">
        <v>46650</v>
      </c>
      <c r="E14472">
        <v>51800</v>
      </c>
      <c r="F14472">
        <v>55950</v>
      </c>
      <c r="G14472">
        <v>60100</v>
      </c>
      <c r="H14472">
        <v>64250</v>
      </c>
      <c r="I14472">
        <v>68400</v>
      </c>
      <c r="J14472">
        <v>72550</v>
      </c>
      <c r="K14472" t="s">
        <v>4080</v>
      </c>
      <c r="L14472">
        <v>133</v>
      </c>
      <c r="M14472">
        <v>80</v>
      </c>
      <c r="N14472" t="s">
        <v>3414</v>
      </c>
    </row>
    <row r="14473" spans="1:14" x14ac:dyDescent="0.2">
      <c r="A14473" t="s">
        <v>20232</v>
      </c>
      <c r="B14473">
        <v>35500</v>
      </c>
      <c r="C14473">
        <v>40600</v>
      </c>
      <c r="D14473">
        <v>45650</v>
      </c>
      <c r="E14473">
        <v>50700</v>
      </c>
      <c r="F14473">
        <v>54800</v>
      </c>
      <c r="G14473">
        <v>58850</v>
      </c>
      <c r="H14473">
        <v>62900</v>
      </c>
      <c r="I14473">
        <v>66950</v>
      </c>
      <c r="J14473">
        <v>71000</v>
      </c>
      <c r="K14473" t="s">
        <v>4080</v>
      </c>
      <c r="L14473">
        <v>135</v>
      </c>
      <c r="M14473">
        <v>80</v>
      </c>
      <c r="N14473" t="s">
        <v>3415</v>
      </c>
    </row>
    <row r="14474" spans="1:14" x14ac:dyDescent="0.2">
      <c r="A14474" t="s">
        <v>20233</v>
      </c>
      <c r="B14474">
        <v>35500</v>
      </c>
      <c r="C14474">
        <v>40600</v>
      </c>
      <c r="D14474">
        <v>45650</v>
      </c>
      <c r="E14474">
        <v>50700</v>
      </c>
      <c r="F14474">
        <v>54800</v>
      </c>
      <c r="G14474">
        <v>58850</v>
      </c>
      <c r="H14474">
        <v>62900</v>
      </c>
      <c r="I14474">
        <v>66950</v>
      </c>
      <c r="J14474">
        <v>71000</v>
      </c>
      <c r="K14474" t="s">
        <v>4080</v>
      </c>
      <c r="L14474">
        <v>137</v>
      </c>
      <c r="M14474">
        <v>80</v>
      </c>
      <c r="N14474" t="s">
        <v>3416</v>
      </c>
    </row>
    <row r="14475" spans="1:14" x14ac:dyDescent="0.2">
      <c r="A14475" t="s">
        <v>20234</v>
      </c>
      <c r="B14475">
        <v>37000</v>
      </c>
      <c r="C14475">
        <v>42250</v>
      </c>
      <c r="D14475">
        <v>47550</v>
      </c>
      <c r="E14475">
        <v>52800</v>
      </c>
      <c r="F14475">
        <v>57050</v>
      </c>
      <c r="G14475">
        <v>61250</v>
      </c>
      <c r="H14475">
        <v>65500</v>
      </c>
      <c r="I14475">
        <v>69700</v>
      </c>
      <c r="J14475">
        <v>73950</v>
      </c>
      <c r="K14475" t="s">
        <v>4080</v>
      </c>
      <c r="L14475">
        <v>139</v>
      </c>
      <c r="M14475">
        <v>80</v>
      </c>
      <c r="N14475" t="s">
        <v>3417</v>
      </c>
    </row>
    <row r="14476" spans="1:14" x14ac:dyDescent="0.2">
      <c r="A14476" t="s">
        <v>20235</v>
      </c>
      <c r="B14476">
        <v>35500</v>
      </c>
      <c r="C14476">
        <v>40600</v>
      </c>
      <c r="D14476">
        <v>45650</v>
      </c>
      <c r="E14476">
        <v>50700</v>
      </c>
      <c r="F14476">
        <v>54800</v>
      </c>
      <c r="G14476">
        <v>58850</v>
      </c>
      <c r="H14476">
        <v>62900</v>
      </c>
      <c r="I14476">
        <v>66950</v>
      </c>
      <c r="J14476">
        <v>71000</v>
      </c>
      <c r="K14476" t="s">
        <v>4080</v>
      </c>
      <c r="L14476">
        <v>141</v>
      </c>
      <c r="M14476">
        <v>80</v>
      </c>
      <c r="N14476" t="s">
        <v>3418</v>
      </c>
    </row>
    <row r="14477" spans="1:14" x14ac:dyDescent="0.2">
      <c r="A14477" t="s">
        <v>20236</v>
      </c>
      <c r="B14477">
        <v>49650</v>
      </c>
      <c r="C14477">
        <v>56750</v>
      </c>
      <c r="D14477">
        <v>63850</v>
      </c>
      <c r="E14477">
        <v>70900</v>
      </c>
      <c r="F14477">
        <v>76600</v>
      </c>
      <c r="G14477">
        <v>82250</v>
      </c>
      <c r="H14477">
        <v>87950</v>
      </c>
      <c r="I14477">
        <v>93600</v>
      </c>
      <c r="J14477">
        <v>99300</v>
      </c>
      <c r="K14477" t="s">
        <v>4080</v>
      </c>
      <c r="L14477">
        <v>143</v>
      </c>
      <c r="M14477">
        <v>80</v>
      </c>
      <c r="N14477" t="s">
        <v>3362</v>
      </c>
    </row>
    <row r="14478" spans="1:14" x14ac:dyDescent="0.2">
      <c r="A14478" t="s">
        <v>20237</v>
      </c>
      <c r="B14478">
        <v>36100</v>
      </c>
      <c r="C14478">
        <v>41250</v>
      </c>
      <c r="D14478">
        <v>46400</v>
      </c>
      <c r="E14478">
        <v>51550</v>
      </c>
      <c r="F14478">
        <v>55700</v>
      </c>
      <c r="G14478">
        <v>59800</v>
      </c>
      <c r="H14478">
        <v>63950</v>
      </c>
      <c r="I14478">
        <v>68050</v>
      </c>
      <c r="J14478">
        <v>72200</v>
      </c>
      <c r="K14478" t="s">
        <v>4080</v>
      </c>
      <c r="L14478">
        <v>145</v>
      </c>
      <c r="M14478">
        <v>80</v>
      </c>
      <c r="N14478" t="s">
        <v>3419</v>
      </c>
    </row>
    <row r="14479" spans="1:14" x14ac:dyDescent="0.2">
      <c r="A14479" t="s">
        <v>20238</v>
      </c>
      <c r="B14479">
        <v>35700</v>
      </c>
      <c r="C14479">
        <v>40800</v>
      </c>
      <c r="D14479">
        <v>45900</v>
      </c>
      <c r="E14479">
        <v>50950</v>
      </c>
      <c r="F14479">
        <v>55050</v>
      </c>
      <c r="G14479">
        <v>59150</v>
      </c>
      <c r="H14479">
        <v>63200</v>
      </c>
      <c r="I14479">
        <v>67300</v>
      </c>
      <c r="J14479">
        <v>71350</v>
      </c>
      <c r="K14479" t="s">
        <v>4080</v>
      </c>
      <c r="L14479">
        <v>147</v>
      </c>
      <c r="M14479">
        <v>80</v>
      </c>
      <c r="N14479" t="s">
        <v>3420</v>
      </c>
    </row>
    <row r="14480" spans="1:14" x14ac:dyDescent="0.2">
      <c r="A14480" t="s">
        <v>20239</v>
      </c>
      <c r="B14480">
        <v>35700</v>
      </c>
      <c r="C14480">
        <v>40800</v>
      </c>
      <c r="D14480">
        <v>45900</v>
      </c>
      <c r="E14480">
        <v>50950</v>
      </c>
      <c r="F14480">
        <v>55050</v>
      </c>
      <c r="G14480">
        <v>59150</v>
      </c>
      <c r="H14480">
        <v>63200</v>
      </c>
      <c r="I14480">
        <v>67300</v>
      </c>
      <c r="J14480">
        <v>71350</v>
      </c>
      <c r="K14480" t="s">
        <v>4080</v>
      </c>
      <c r="L14480">
        <v>149</v>
      </c>
      <c r="M14480">
        <v>80</v>
      </c>
      <c r="N14480" t="s">
        <v>3421</v>
      </c>
    </row>
    <row r="14481" spans="1:14" x14ac:dyDescent="0.2">
      <c r="A14481" t="s">
        <v>20240</v>
      </c>
      <c r="B14481">
        <v>78550</v>
      </c>
      <c r="C14481">
        <v>89750</v>
      </c>
      <c r="D14481">
        <v>100950</v>
      </c>
      <c r="E14481">
        <v>112150</v>
      </c>
      <c r="F14481">
        <v>121150</v>
      </c>
      <c r="G14481">
        <v>130100</v>
      </c>
      <c r="H14481">
        <v>139100</v>
      </c>
      <c r="I14481">
        <v>148050</v>
      </c>
      <c r="J14481">
        <v>157050</v>
      </c>
      <c r="K14481" t="s">
        <v>3076</v>
      </c>
      <c r="L14481">
        <v>1</v>
      </c>
      <c r="M14481">
        <v>80</v>
      </c>
      <c r="N14481" t="s">
        <v>3437</v>
      </c>
    </row>
    <row r="14482" spans="1:14" x14ac:dyDescent="0.2">
      <c r="A14482" t="s">
        <v>20241</v>
      </c>
      <c r="B14482">
        <v>53850</v>
      </c>
      <c r="C14482">
        <v>61550</v>
      </c>
      <c r="D14482">
        <v>69250</v>
      </c>
      <c r="E14482">
        <v>76900</v>
      </c>
      <c r="F14482">
        <v>83100</v>
      </c>
      <c r="G14482">
        <v>89250</v>
      </c>
      <c r="H14482">
        <v>95400</v>
      </c>
      <c r="I14482">
        <v>101550</v>
      </c>
      <c r="J14482">
        <v>107700</v>
      </c>
      <c r="K14482" t="s">
        <v>3076</v>
      </c>
      <c r="L14482">
        <v>3</v>
      </c>
      <c r="M14482">
        <v>80</v>
      </c>
      <c r="N14482" t="s">
        <v>3438</v>
      </c>
    </row>
    <row r="14483" spans="1:14" x14ac:dyDescent="0.2">
      <c r="A14483" t="s">
        <v>20242</v>
      </c>
      <c r="B14483">
        <v>51350</v>
      </c>
      <c r="C14483">
        <v>58700</v>
      </c>
      <c r="D14483">
        <v>66050</v>
      </c>
      <c r="E14483">
        <v>73350</v>
      </c>
      <c r="F14483">
        <v>79250</v>
      </c>
      <c r="G14483">
        <v>85100</v>
      </c>
      <c r="H14483">
        <v>91000</v>
      </c>
      <c r="I14483">
        <v>96850</v>
      </c>
      <c r="J14483">
        <v>102700</v>
      </c>
      <c r="K14483" t="s">
        <v>3076</v>
      </c>
      <c r="L14483">
        <v>5</v>
      </c>
      <c r="M14483">
        <v>80</v>
      </c>
      <c r="N14483" t="s">
        <v>3439</v>
      </c>
    </row>
    <row r="14484" spans="1:14" x14ac:dyDescent="0.2">
      <c r="A14484" t="s">
        <v>20243</v>
      </c>
      <c r="B14484">
        <v>46200</v>
      </c>
      <c r="C14484">
        <v>52800</v>
      </c>
      <c r="D14484">
        <v>59400</v>
      </c>
      <c r="E14484">
        <v>65950</v>
      </c>
      <c r="F14484">
        <v>71250</v>
      </c>
      <c r="G14484">
        <v>76550</v>
      </c>
      <c r="H14484">
        <v>81800</v>
      </c>
      <c r="I14484">
        <v>87100</v>
      </c>
      <c r="J14484">
        <v>92350</v>
      </c>
      <c r="K14484" t="s">
        <v>3076</v>
      </c>
      <c r="L14484">
        <v>7</v>
      </c>
      <c r="M14484">
        <v>80</v>
      </c>
      <c r="N14484" t="s">
        <v>3440</v>
      </c>
    </row>
    <row r="14485" spans="1:14" x14ac:dyDescent="0.2">
      <c r="A14485" t="s">
        <v>20244</v>
      </c>
      <c r="B14485">
        <v>53400</v>
      </c>
      <c r="C14485">
        <v>61000</v>
      </c>
      <c r="D14485">
        <v>68650</v>
      </c>
      <c r="E14485">
        <v>76250</v>
      </c>
      <c r="F14485">
        <v>82350</v>
      </c>
      <c r="G14485">
        <v>88450</v>
      </c>
      <c r="H14485">
        <v>94550</v>
      </c>
      <c r="I14485">
        <v>100650</v>
      </c>
      <c r="J14485">
        <v>106750</v>
      </c>
      <c r="K14485" t="s">
        <v>3076</v>
      </c>
      <c r="L14485">
        <v>9</v>
      </c>
      <c r="M14485">
        <v>80</v>
      </c>
      <c r="N14485" t="s">
        <v>3441</v>
      </c>
    </row>
    <row r="14486" spans="1:14" x14ac:dyDescent="0.2">
      <c r="A14486" t="s">
        <v>20245</v>
      </c>
      <c r="B14486">
        <v>46200</v>
      </c>
      <c r="C14486">
        <v>52800</v>
      </c>
      <c r="D14486">
        <v>59400</v>
      </c>
      <c r="E14486">
        <v>65950</v>
      </c>
      <c r="F14486">
        <v>71250</v>
      </c>
      <c r="G14486">
        <v>76550</v>
      </c>
      <c r="H14486">
        <v>81800</v>
      </c>
      <c r="I14486">
        <v>87100</v>
      </c>
      <c r="J14486">
        <v>92350</v>
      </c>
      <c r="K14486" t="s">
        <v>3076</v>
      </c>
      <c r="L14486">
        <v>11</v>
      </c>
      <c r="M14486">
        <v>80</v>
      </c>
      <c r="N14486" t="s">
        <v>3442</v>
      </c>
    </row>
    <row r="14487" spans="1:14" x14ac:dyDescent="0.2">
      <c r="A14487" t="s">
        <v>20246</v>
      </c>
      <c r="B14487">
        <v>78550</v>
      </c>
      <c r="C14487">
        <v>89750</v>
      </c>
      <c r="D14487">
        <v>100950</v>
      </c>
      <c r="E14487">
        <v>112150</v>
      </c>
      <c r="F14487">
        <v>121150</v>
      </c>
      <c r="G14487">
        <v>130100</v>
      </c>
      <c r="H14487">
        <v>139100</v>
      </c>
      <c r="I14487">
        <v>148050</v>
      </c>
      <c r="J14487">
        <v>157050</v>
      </c>
      <c r="K14487" t="s">
        <v>3076</v>
      </c>
      <c r="L14487">
        <v>13</v>
      </c>
      <c r="M14487">
        <v>80</v>
      </c>
      <c r="N14487" t="s">
        <v>3443</v>
      </c>
    </row>
    <row r="14488" spans="1:14" x14ac:dyDescent="0.2">
      <c r="A14488" t="s">
        <v>20247</v>
      </c>
      <c r="B14488">
        <v>46200</v>
      </c>
      <c r="C14488">
        <v>52800</v>
      </c>
      <c r="D14488">
        <v>59400</v>
      </c>
      <c r="E14488">
        <v>65950</v>
      </c>
      <c r="F14488">
        <v>71250</v>
      </c>
      <c r="G14488">
        <v>76550</v>
      </c>
      <c r="H14488">
        <v>81800</v>
      </c>
      <c r="I14488">
        <v>87100</v>
      </c>
      <c r="J14488">
        <v>92350</v>
      </c>
      <c r="K14488" t="s">
        <v>3076</v>
      </c>
      <c r="L14488">
        <v>15</v>
      </c>
      <c r="M14488">
        <v>80</v>
      </c>
      <c r="N14488" t="s">
        <v>3444</v>
      </c>
    </row>
    <row r="14489" spans="1:14" x14ac:dyDescent="0.2">
      <c r="A14489" t="s">
        <v>20248</v>
      </c>
      <c r="B14489">
        <v>60050</v>
      </c>
      <c r="C14489">
        <v>68600</v>
      </c>
      <c r="D14489">
        <v>77200</v>
      </c>
      <c r="E14489">
        <v>85750</v>
      </c>
      <c r="F14489">
        <v>92650</v>
      </c>
      <c r="G14489">
        <v>99500</v>
      </c>
      <c r="H14489">
        <v>106350</v>
      </c>
      <c r="I14489">
        <v>113200</v>
      </c>
      <c r="J14489">
        <v>120050</v>
      </c>
      <c r="K14489" t="s">
        <v>3076</v>
      </c>
      <c r="L14489">
        <v>17</v>
      </c>
      <c r="M14489">
        <v>80</v>
      </c>
      <c r="N14489" t="s">
        <v>3445</v>
      </c>
    </row>
    <row r="14490" spans="1:14" x14ac:dyDescent="0.2">
      <c r="A14490" t="s">
        <v>20249</v>
      </c>
      <c r="B14490">
        <v>46200</v>
      </c>
      <c r="C14490">
        <v>52800</v>
      </c>
      <c r="D14490">
        <v>59400</v>
      </c>
      <c r="E14490">
        <v>65950</v>
      </c>
      <c r="F14490">
        <v>71250</v>
      </c>
      <c r="G14490">
        <v>76550</v>
      </c>
      <c r="H14490">
        <v>81800</v>
      </c>
      <c r="I14490">
        <v>87100</v>
      </c>
      <c r="J14490">
        <v>92350</v>
      </c>
      <c r="K14490" t="s">
        <v>3076</v>
      </c>
      <c r="L14490">
        <v>19</v>
      </c>
      <c r="M14490">
        <v>80</v>
      </c>
      <c r="N14490" t="s">
        <v>3446</v>
      </c>
    </row>
    <row r="14491" spans="1:14" x14ac:dyDescent="0.2">
      <c r="A14491" t="s">
        <v>20250</v>
      </c>
      <c r="B14491">
        <v>46200</v>
      </c>
      <c r="C14491">
        <v>52800</v>
      </c>
      <c r="D14491">
        <v>59400</v>
      </c>
      <c r="E14491">
        <v>65950</v>
      </c>
      <c r="F14491">
        <v>71250</v>
      </c>
      <c r="G14491">
        <v>76550</v>
      </c>
      <c r="H14491">
        <v>81800</v>
      </c>
      <c r="I14491">
        <v>87100</v>
      </c>
      <c r="J14491">
        <v>92350</v>
      </c>
      <c r="K14491" t="s">
        <v>3076</v>
      </c>
      <c r="L14491">
        <v>21</v>
      </c>
      <c r="M14491">
        <v>80</v>
      </c>
      <c r="N14491" t="s">
        <v>3447</v>
      </c>
    </row>
    <row r="14492" spans="1:14" x14ac:dyDescent="0.2">
      <c r="A14492" t="s">
        <v>20251</v>
      </c>
      <c r="B14492">
        <v>46200</v>
      </c>
      <c r="C14492">
        <v>52800</v>
      </c>
      <c r="D14492">
        <v>59400</v>
      </c>
      <c r="E14492">
        <v>65950</v>
      </c>
      <c r="F14492">
        <v>71250</v>
      </c>
      <c r="G14492">
        <v>76550</v>
      </c>
      <c r="H14492">
        <v>81800</v>
      </c>
      <c r="I14492">
        <v>87100</v>
      </c>
      <c r="J14492">
        <v>92350</v>
      </c>
      <c r="K14492" t="s">
        <v>3076</v>
      </c>
      <c r="L14492">
        <v>23</v>
      </c>
      <c r="M14492">
        <v>80</v>
      </c>
      <c r="N14492" t="s">
        <v>3448</v>
      </c>
    </row>
    <row r="14493" spans="1:14" x14ac:dyDescent="0.2">
      <c r="A14493" t="s">
        <v>20252</v>
      </c>
      <c r="B14493">
        <v>46200</v>
      </c>
      <c r="C14493">
        <v>52800</v>
      </c>
      <c r="D14493">
        <v>59400</v>
      </c>
      <c r="E14493">
        <v>65950</v>
      </c>
      <c r="F14493">
        <v>71250</v>
      </c>
      <c r="G14493">
        <v>76550</v>
      </c>
      <c r="H14493">
        <v>81800</v>
      </c>
      <c r="I14493">
        <v>87100</v>
      </c>
      <c r="J14493">
        <v>92350</v>
      </c>
      <c r="K14493" t="s">
        <v>3076</v>
      </c>
      <c r="L14493">
        <v>25</v>
      </c>
      <c r="M14493">
        <v>80</v>
      </c>
      <c r="N14493" t="s">
        <v>3449</v>
      </c>
    </row>
    <row r="14494" spans="1:14" x14ac:dyDescent="0.2">
      <c r="A14494" t="s">
        <v>20253</v>
      </c>
      <c r="B14494">
        <v>47850</v>
      </c>
      <c r="C14494">
        <v>54650</v>
      </c>
      <c r="D14494">
        <v>61500</v>
      </c>
      <c r="E14494">
        <v>68300</v>
      </c>
      <c r="F14494">
        <v>73800</v>
      </c>
      <c r="G14494">
        <v>79250</v>
      </c>
      <c r="H14494">
        <v>84700</v>
      </c>
      <c r="I14494">
        <v>90200</v>
      </c>
      <c r="J14494">
        <v>95650</v>
      </c>
      <c r="K14494" t="s">
        <v>3076</v>
      </c>
      <c r="L14494">
        <v>27</v>
      </c>
      <c r="M14494">
        <v>80</v>
      </c>
      <c r="N14494" t="s">
        <v>3704</v>
      </c>
    </row>
    <row r="14495" spans="1:14" x14ac:dyDescent="0.2">
      <c r="A14495" t="s">
        <v>20254</v>
      </c>
      <c r="B14495">
        <v>46200</v>
      </c>
      <c r="C14495">
        <v>52800</v>
      </c>
      <c r="D14495">
        <v>59400</v>
      </c>
      <c r="E14495">
        <v>65950</v>
      </c>
      <c r="F14495">
        <v>71250</v>
      </c>
      <c r="G14495">
        <v>76550</v>
      </c>
      <c r="H14495">
        <v>81800</v>
      </c>
      <c r="I14495">
        <v>87100</v>
      </c>
      <c r="J14495">
        <v>92350</v>
      </c>
      <c r="K14495" t="s">
        <v>3076</v>
      </c>
      <c r="L14495">
        <v>29</v>
      </c>
      <c r="M14495">
        <v>80</v>
      </c>
      <c r="N14495" t="s">
        <v>3705</v>
      </c>
    </row>
    <row r="14496" spans="1:14" x14ac:dyDescent="0.2">
      <c r="A14496" t="s">
        <v>20255</v>
      </c>
      <c r="B14496">
        <v>46200</v>
      </c>
      <c r="C14496">
        <v>52800</v>
      </c>
      <c r="D14496">
        <v>59400</v>
      </c>
      <c r="E14496">
        <v>65950</v>
      </c>
      <c r="F14496">
        <v>71250</v>
      </c>
      <c r="G14496">
        <v>76550</v>
      </c>
      <c r="H14496">
        <v>81800</v>
      </c>
      <c r="I14496">
        <v>87100</v>
      </c>
      <c r="J14496">
        <v>92350</v>
      </c>
      <c r="K14496" t="s">
        <v>3076</v>
      </c>
      <c r="L14496">
        <v>31</v>
      </c>
      <c r="M14496">
        <v>80</v>
      </c>
      <c r="N14496" t="s">
        <v>3706</v>
      </c>
    </row>
    <row r="14497" spans="1:14" x14ac:dyDescent="0.2">
      <c r="A14497" t="s">
        <v>20256</v>
      </c>
      <c r="B14497">
        <v>46200</v>
      </c>
      <c r="C14497">
        <v>52800</v>
      </c>
      <c r="D14497">
        <v>59400</v>
      </c>
      <c r="E14497">
        <v>65950</v>
      </c>
      <c r="F14497">
        <v>71250</v>
      </c>
      <c r="G14497">
        <v>76550</v>
      </c>
      <c r="H14497">
        <v>81800</v>
      </c>
      <c r="I14497">
        <v>87100</v>
      </c>
      <c r="J14497">
        <v>92350</v>
      </c>
      <c r="K14497" t="s">
        <v>3076</v>
      </c>
      <c r="L14497">
        <v>33</v>
      </c>
      <c r="M14497">
        <v>80</v>
      </c>
      <c r="N14497" t="s">
        <v>3707</v>
      </c>
    </row>
    <row r="14498" spans="1:14" x14ac:dyDescent="0.2">
      <c r="A14498" t="s">
        <v>20257</v>
      </c>
      <c r="B14498">
        <v>46950</v>
      </c>
      <c r="C14498">
        <v>53650</v>
      </c>
      <c r="D14498">
        <v>60350</v>
      </c>
      <c r="E14498">
        <v>67050</v>
      </c>
      <c r="F14498">
        <v>72450</v>
      </c>
      <c r="G14498">
        <v>77800</v>
      </c>
      <c r="H14498">
        <v>83150</v>
      </c>
      <c r="I14498">
        <v>88550</v>
      </c>
      <c r="J14498">
        <v>93900</v>
      </c>
      <c r="K14498" t="s">
        <v>3076</v>
      </c>
      <c r="L14498">
        <v>35</v>
      </c>
      <c r="M14498">
        <v>80</v>
      </c>
      <c r="N14498" t="s">
        <v>3708</v>
      </c>
    </row>
    <row r="14499" spans="1:14" x14ac:dyDescent="0.2">
      <c r="A14499" t="s">
        <v>20258</v>
      </c>
      <c r="B14499">
        <v>70650</v>
      </c>
      <c r="C14499">
        <v>80750</v>
      </c>
      <c r="D14499">
        <v>90850</v>
      </c>
      <c r="E14499">
        <v>100900</v>
      </c>
      <c r="F14499">
        <v>109000</v>
      </c>
      <c r="G14499">
        <v>117050</v>
      </c>
      <c r="H14499">
        <v>125150</v>
      </c>
      <c r="I14499">
        <v>133200</v>
      </c>
      <c r="J14499">
        <v>141300</v>
      </c>
      <c r="K14499" t="s">
        <v>3076</v>
      </c>
      <c r="L14499">
        <v>37</v>
      </c>
      <c r="M14499">
        <v>80</v>
      </c>
      <c r="N14499" t="s">
        <v>3709</v>
      </c>
    </row>
    <row r="14500" spans="1:14" x14ac:dyDescent="0.2">
      <c r="A14500" t="s">
        <v>20259</v>
      </c>
      <c r="B14500">
        <v>46200</v>
      </c>
      <c r="C14500">
        <v>52800</v>
      </c>
      <c r="D14500">
        <v>59400</v>
      </c>
      <c r="E14500">
        <v>65950</v>
      </c>
      <c r="F14500">
        <v>71250</v>
      </c>
      <c r="G14500">
        <v>76550</v>
      </c>
      <c r="H14500">
        <v>81800</v>
      </c>
      <c r="I14500">
        <v>87100</v>
      </c>
      <c r="J14500">
        <v>92350</v>
      </c>
      <c r="K14500" t="s">
        <v>3076</v>
      </c>
      <c r="L14500">
        <v>39</v>
      </c>
      <c r="M14500">
        <v>80</v>
      </c>
      <c r="N14500" t="s">
        <v>3710</v>
      </c>
    </row>
    <row r="14501" spans="1:14" x14ac:dyDescent="0.2">
      <c r="A14501" t="s">
        <v>20260</v>
      </c>
      <c r="B14501">
        <v>104100</v>
      </c>
      <c r="C14501">
        <v>118950</v>
      </c>
      <c r="D14501">
        <v>133800</v>
      </c>
      <c r="E14501">
        <v>148650</v>
      </c>
      <c r="F14501">
        <v>160550</v>
      </c>
      <c r="G14501">
        <v>172450</v>
      </c>
      <c r="H14501">
        <v>184350</v>
      </c>
      <c r="I14501">
        <v>196250</v>
      </c>
      <c r="J14501">
        <v>208150</v>
      </c>
      <c r="K14501" t="s">
        <v>3076</v>
      </c>
      <c r="L14501">
        <v>41</v>
      </c>
      <c r="M14501">
        <v>80</v>
      </c>
      <c r="N14501" t="s">
        <v>3711</v>
      </c>
    </row>
    <row r="14502" spans="1:14" x14ac:dyDescent="0.2">
      <c r="A14502" t="s">
        <v>20261</v>
      </c>
      <c r="B14502">
        <v>46200</v>
      </c>
      <c r="C14502">
        <v>52800</v>
      </c>
      <c r="D14502">
        <v>59400</v>
      </c>
      <c r="E14502">
        <v>65950</v>
      </c>
      <c r="F14502">
        <v>71250</v>
      </c>
      <c r="G14502">
        <v>76550</v>
      </c>
      <c r="H14502">
        <v>81800</v>
      </c>
      <c r="I14502">
        <v>87100</v>
      </c>
      <c r="J14502">
        <v>92350</v>
      </c>
      <c r="K14502" t="s">
        <v>3076</v>
      </c>
      <c r="L14502">
        <v>43</v>
      </c>
      <c r="M14502">
        <v>80</v>
      </c>
      <c r="N14502" t="s">
        <v>3712</v>
      </c>
    </row>
    <row r="14503" spans="1:14" x14ac:dyDescent="0.2">
      <c r="A14503" t="s">
        <v>20262</v>
      </c>
      <c r="B14503">
        <v>47600</v>
      </c>
      <c r="C14503">
        <v>54400</v>
      </c>
      <c r="D14503">
        <v>61200</v>
      </c>
      <c r="E14503">
        <v>68000</v>
      </c>
      <c r="F14503">
        <v>73450</v>
      </c>
      <c r="G14503">
        <v>78900</v>
      </c>
      <c r="H14503">
        <v>84350</v>
      </c>
      <c r="I14503">
        <v>89800</v>
      </c>
      <c r="J14503">
        <v>95200</v>
      </c>
      <c r="K14503" t="s">
        <v>3076</v>
      </c>
      <c r="L14503">
        <v>45</v>
      </c>
      <c r="M14503">
        <v>80</v>
      </c>
      <c r="N14503" t="s">
        <v>3713</v>
      </c>
    </row>
    <row r="14504" spans="1:14" x14ac:dyDescent="0.2">
      <c r="A14504" t="s">
        <v>20263</v>
      </c>
      <c r="B14504">
        <v>46200</v>
      </c>
      <c r="C14504">
        <v>52800</v>
      </c>
      <c r="D14504">
        <v>59400</v>
      </c>
      <c r="E14504">
        <v>65950</v>
      </c>
      <c r="F14504">
        <v>71250</v>
      </c>
      <c r="G14504">
        <v>76550</v>
      </c>
      <c r="H14504">
        <v>81800</v>
      </c>
      <c r="I14504">
        <v>87100</v>
      </c>
      <c r="J14504">
        <v>92350</v>
      </c>
      <c r="K14504" t="s">
        <v>3076</v>
      </c>
      <c r="L14504">
        <v>47</v>
      </c>
      <c r="M14504">
        <v>80</v>
      </c>
      <c r="N14504" t="s">
        <v>3714</v>
      </c>
    </row>
    <row r="14505" spans="1:14" x14ac:dyDescent="0.2">
      <c r="A14505" t="s">
        <v>20264</v>
      </c>
      <c r="B14505">
        <v>46200</v>
      </c>
      <c r="C14505">
        <v>52800</v>
      </c>
      <c r="D14505">
        <v>59400</v>
      </c>
      <c r="E14505">
        <v>65950</v>
      </c>
      <c r="F14505">
        <v>71250</v>
      </c>
      <c r="G14505">
        <v>76550</v>
      </c>
      <c r="H14505">
        <v>81800</v>
      </c>
      <c r="I14505">
        <v>87100</v>
      </c>
      <c r="J14505">
        <v>92350</v>
      </c>
      <c r="K14505" t="s">
        <v>3076</v>
      </c>
      <c r="L14505">
        <v>49</v>
      </c>
      <c r="M14505">
        <v>80</v>
      </c>
      <c r="N14505" t="s">
        <v>3715</v>
      </c>
    </row>
    <row r="14506" spans="1:14" x14ac:dyDescent="0.2">
      <c r="A14506" t="s">
        <v>20265</v>
      </c>
      <c r="B14506">
        <v>47600</v>
      </c>
      <c r="C14506">
        <v>54400</v>
      </c>
      <c r="D14506">
        <v>61200</v>
      </c>
      <c r="E14506">
        <v>68000</v>
      </c>
      <c r="F14506">
        <v>73450</v>
      </c>
      <c r="G14506">
        <v>78900</v>
      </c>
      <c r="H14506">
        <v>84350</v>
      </c>
      <c r="I14506">
        <v>89800</v>
      </c>
      <c r="J14506">
        <v>95200</v>
      </c>
      <c r="K14506" t="s">
        <v>3076</v>
      </c>
      <c r="L14506">
        <v>51</v>
      </c>
      <c r="M14506">
        <v>80</v>
      </c>
      <c r="N14506" t="s">
        <v>3716</v>
      </c>
    </row>
    <row r="14507" spans="1:14" x14ac:dyDescent="0.2">
      <c r="A14507" t="s">
        <v>20266</v>
      </c>
      <c r="B14507">
        <v>67450</v>
      </c>
      <c r="C14507">
        <v>77100</v>
      </c>
      <c r="D14507">
        <v>86750</v>
      </c>
      <c r="E14507">
        <v>96350</v>
      </c>
      <c r="F14507">
        <v>104100</v>
      </c>
      <c r="G14507">
        <v>111800</v>
      </c>
      <c r="H14507">
        <v>119500</v>
      </c>
      <c r="I14507">
        <v>127200</v>
      </c>
      <c r="J14507">
        <v>134900</v>
      </c>
      <c r="K14507" t="s">
        <v>3076</v>
      </c>
      <c r="L14507">
        <v>53</v>
      </c>
      <c r="M14507">
        <v>80</v>
      </c>
      <c r="N14507" t="s">
        <v>3717</v>
      </c>
    </row>
    <row r="14508" spans="1:14" x14ac:dyDescent="0.2">
      <c r="A14508" t="s">
        <v>20267</v>
      </c>
      <c r="B14508">
        <v>74700</v>
      </c>
      <c r="C14508">
        <v>85400</v>
      </c>
      <c r="D14508">
        <v>96050</v>
      </c>
      <c r="E14508">
        <v>106700</v>
      </c>
      <c r="F14508">
        <v>115250</v>
      </c>
      <c r="G14508">
        <v>123800</v>
      </c>
      <c r="H14508">
        <v>132350</v>
      </c>
      <c r="I14508">
        <v>140850</v>
      </c>
      <c r="J14508">
        <v>149400</v>
      </c>
      <c r="K14508" t="s">
        <v>3076</v>
      </c>
      <c r="L14508">
        <v>55</v>
      </c>
      <c r="M14508">
        <v>80</v>
      </c>
      <c r="N14508" t="s">
        <v>3718</v>
      </c>
    </row>
    <row r="14509" spans="1:14" x14ac:dyDescent="0.2">
      <c r="A14509" t="s">
        <v>20268</v>
      </c>
      <c r="B14509">
        <v>58350</v>
      </c>
      <c r="C14509">
        <v>66700</v>
      </c>
      <c r="D14509">
        <v>75050</v>
      </c>
      <c r="E14509">
        <v>83350</v>
      </c>
      <c r="F14509">
        <v>90050</v>
      </c>
      <c r="G14509">
        <v>96700</v>
      </c>
      <c r="H14509">
        <v>103400</v>
      </c>
      <c r="I14509">
        <v>110050</v>
      </c>
      <c r="J14509">
        <v>116700</v>
      </c>
      <c r="K14509" t="s">
        <v>3076</v>
      </c>
      <c r="L14509">
        <v>57</v>
      </c>
      <c r="M14509">
        <v>80</v>
      </c>
      <c r="N14509" t="s">
        <v>3400</v>
      </c>
    </row>
    <row r="14510" spans="1:14" x14ac:dyDescent="0.2">
      <c r="A14510" t="s">
        <v>20269</v>
      </c>
      <c r="B14510">
        <v>80400</v>
      </c>
      <c r="C14510">
        <v>91850</v>
      </c>
      <c r="D14510">
        <v>103350</v>
      </c>
      <c r="E14510">
        <v>114800</v>
      </c>
      <c r="F14510">
        <v>124000</v>
      </c>
      <c r="G14510">
        <v>133200</v>
      </c>
      <c r="H14510">
        <v>142400</v>
      </c>
      <c r="I14510">
        <v>151550</v>
      </c>
      <c r="J14510">
        <v>160750</v>
      </c>
      <c r="K14510" t="s">
        <v>3076</v>
      </c>
      <c r="L14510">
        <v>59</v>
      </c>
      <c r="M14510">
        <v>80</v>
      </c>
      <c r="N14510" t="s">
        <v>3719</v>
      </c>
    </row>
    <row r="14511" spans="1:14" x14ac:dyDescent="0.2">
      <c r="A14511" t="s">
        <v>20270</v>
      </c>
      <c r="B14511">
        <v>60050</v>
      </c>
      <c r="C14511">
        <v>68600</v>
      </c>
      <c r="D14511">
        <v>77200</v>
      </c>
      <c r="E14511">
        <v>85750</v>
      </c>
      <c r="F14511">
        <v>92650</v>
      </c>
      <c r="G14511">
        <v>99500</v>
      </c>
      <c r="H14511">
        <v>106350</v>
      </c>
      <c r="I14511">
        <v>113200</v>
      </c>
      <c r="J14511">
        <v>120050</v>
      </c>
      <c r="K14511" t="s">
        <v>3076</v>
      </c>
      <c r="L14511">
        <v>61</v>
      </c>
      <c r="M14511">
        <v>80</v>
      </c>
      <c r="N14511" t="s">
        <v>2677</v>
      </c>
    </row>
    <row r="14512" spans="1:14" x14ac:dyDescent="0.2">
      <c r="A14512" t="s">
        <v>20271</v>
      </c>
      <c r="B14512">
        <v>46950</v>
      </c>
      <c r="C14512">
        <v>53650</v>
      </c>
      <c r="D14512">
        <v>60350</v>
      </c>
      <c r="E14512">
        <v>67050</v>
      </c>
      <c r="F14512">
        <v>72450</v>
      </c>
      <c r="G14512">
        <v>77800</v>
      </c>
      <c r="H14512">
        <v>83150</v>
      </c>
      <c r="I14512">
        <v>88550</v>
      </c>
      <c r="J14512">
        <v>93900</v>
      </c>
      <c r="K14512" t="s">
        <v>3076</v>
      </c>
      <c r="L14512">
        <v>63</v>
      </c>
      <c r="M14512">
        <v>80</v>
      </c>
      <c r="N14512" t="s">
        <v>2678</v>
      </c>
    </row>
    <row r="14513" spans="1:14" x14ac:dyDescent="0.2">
      <c r="A14513" t="s">
        <v>20272</v>
      </c>
      <c r="B14513">
        <v>52200</v>
      </c>
      <c r="C14513">
        <v>59650</v>
      </c>
      <c r="D14513">
        <v>67100</v>
      </c>
      <c r="E14513">
        <v>74550</v>
      </c>
      <c r="F14513">
        <v>80550</v>
      </c>
      <c r="G14513">
        <v>86500</v>
      </c>
      <c r="H14513">
        <v>92450</v>
      </c>
      <c r="I14513">
        <v>98450</v>
      </c>
      <c r="J14513">
        <v>104400</v>
      </c>
      <c r="K14513" t="s">
        <v>3076</v>
      </c>
      <c r="L14513">
        <v>65</v>
      </c>
      <c r="M14513">
        <v>80</v>
      </c>
      <c r="N14513" t="s">
        <v>2679</v>
      </c>
    </row>
    <row r="14514" spans="1:14" x14ac:dyDescent="0.2">
      <c r="A14514" t="s">
        <v>20273</v>
      </c>
      <c r="B14514">
        <v>60050</v>
      </c>
      <c r="C14514">
        <v>68600</v>
      </c>
      <c r="D14514">
        <v>77200</v>
      </c>
      <c r="E14514">
        <v>85750</v>
      </c>
      <c r="F14514">
        <v>92650</v>
      </c>
      <c r="G14514">
        <v>99500</v>
      </c>
      <c r="H14514">
        <v>106350</v>
      </c>
      <c r="I14514">
        <v>113200</v>
      </c>
      <c r="J14514">
        <v>120050</v>
      </c>
      <c r="K14514" t="s">
        <v>3076</v>
      </c>
      <c r="L14514">
        <v>67</v>
      </c>
      <c r="M14514">
        <v>80</v>
      </c>
      <c r="N14514" t="s">
        <v>2680</v>
      </c>
    </row>
    <row r="14515" spans="1:14" x14ac:dyDescent="0.2">
      <c r="A14515" t="s">
        <v>20274</v>
      </c>
      <c r="B14515">
        <v>62350</v>
      </c>
      <c r="C14515">
        <v>71250</v>
      </c>
      <c r="D14515">
        <v>80150</v>
      </c>
      <c r="E14515">
        <v>89050</v>
      </c>
      <c r="F14515">
        <v>96200</v>
      </c>
      <c r="G14515">
        <v>103300</v>
      </c>
      <c r="H14515">
        <v>110450</v>
      </c>
      <c r="I14515">
        <v>117550</v>
      </c>
      <c r="J14515">
        <v>124700</v>
      </c>
      <c r="K14515" t="s">
        <v>3076</v>
      </c>
      <c r="L14515">
        <v>69</v>
      </c>
      <c r="M14515">
        <v>80</v>
      </c>
      <c r="N14515" t="s">
        <v>2681</v>
      </c>
    </row>
    <row r="14516" spans="1:14" x14ac:dyDescent="0.2">
      <c r="A14516" t="s">
        <v>20275</v>
      </c>
      <c r="B14516">
        <v>52200</v>
      </c>
      <c r="C14516">
        <v>59650</v>
      </c>
      <c r="D14516">
        <v>67100</v>
      </c>
      <c r="E14516">
        <v>74550</v>
      </c>
      <c r="F14516">
        <v>80550</v>
      </c>
      <c r="G14516">
        <v>86500</v>
      </c>
      <c r="H14516">
        <v>92450</v>
      </c>
      <c r="I14516">
        <v>98450</v>
      </c>
      <c r="J14516">
        <v>104400</v>
      </c>
      <c r="K14516" t="s">
        <v>3076</v>
      </c>
      <c r="L14516">
        <v>71</v>
      </c>
      <c r="M14516">
        <v>80</v>
      </c>
      <c r="N14516" t="s">
        <v>2682</v>
      </c>
    </row>
    <row r="14517" spans="1:14" x14ac:dyDescent="0.2">
      <c r="A14517" t="s">
        <v>20276</v>
      </c>
      <c r="B14517">
        <v>77200</v>
      </c>
      <c r="C14517">
        <v>88200</v>
      </c>
      <c r="D14517">
        <v>99250</v>
      </c>
      <c r="E14517">
        <v>110250</v>
      </c>
      <c r="F14517">
        <v>119100</v>
      </c>
      <c r="G14517">
        <v>127900</v>
      </c>
      <c r="H14517">
        <v>136750</v>
      </c>
      <c r="I14517">
        <v>145550</v>
      </c>
      <c r="J14517">
        <v>154350</v>
      </c>
      <c r="K14517" t="s">
        <v>3076</v>
      </c>
      <c r="L14517">
        <v>73</v>
      </c>
      <c r="M14517">
        <v>80</v>
      </c>
      <c r="N14517" t="s">
        <v>2683</v>
      </c>
    </row>
    <row r="14518" spans="1:14" x14ac:dyDescent="0.2">
      <c r="A14518" t="s">
        <v>20277</v>
      </c>
      <c r="B14518">
        <v>104100</v>
      </c>
      <c r="C14518">
        <v>118950</v>
      </c>
      <c r="D14518">
        <v>133800</v>
      </c>
      <c r="E14518">
        <v>148650</v>
      </c>
      <c r="F14518">
        <v>160550</v>
      </c>
      <c r="G14518">
        <v>172450</v>
      </c>
      <c r="H14518">
        <v>184350</v>
      </c>
      <c r="I14518">
        <v>196250</v>
      </c>
      <c r="J14518">
        <v>208150</v>
      </c>
      <c r="K14518" t="s">
        <v>3076</v>
      </c>
      <c r="L14518">
        <v>75</v>
      </c>
      <c r="M14518">
        <v>80</v>
      </c>
      <c r="N14518" t="s">
        <v>2763</v>
      </c>
    </row>
    <row r="14519" spans="1:14" x14ac:dyDescent="0.2">
      <c r="A14519" t="s">
        <v>20278</v>
      </c>
      <c r="B14519">
        <v>49100</v>
      </c>
      <c r="C14519">
        <v>56100</v>
      </c>
      <c r="D14519">
        <v>63100</v>
      </c>
      <c r="E14519">
        <v>70100</v>
      </c>
      <c r="F14519">
        <v>75750</v>
      </c>
      <c r="G14519">
        <v>81350</v>
      </c>
      <c r="H14519">
        <v>86950</v>
      </c>
      <c r="I14519">
        <v>92550</v>
      </c>
      <c r="J14519">
        <v>98150</v>
      </c>
      <c r="K14519" t="s">
        <v>3076</v>
      </c>
      <c r="L14519">
        <v>77</v>
      </c>
      <c r="M14519">
        <v>80</v>
      </c>
      <c r="N14519" t="s">
        <v>2684</v>
      </c>
    </row>
    <row r="14520" spans="1:14" x14ac:dyDescent="0.2">
      <c r="A14520" t="s">
        <v>20279</v>
      </c>
      <c r="B14520">
        <v>64900</v>
      </c>
      <c r="C14520">
        <v>74150</v>
      </c>
      <c r="D14520">
        <v>83400</v>
      </c>
      <c r="E14520">
        <v>92650</v>
      </c>
      <c r="F14520">
        <v>100100</v>
      </c>
      <c r="G14520">
        <v>107500</v>
      </c>
      <c r="H14520">
        <v>114900</v>
      </c>
      <c r="I14520">
        <v>122300</v>
      </c>
      <c r="J14520">
        <v>129750</v>
      </c>
      <c r="K14520" t="s">
        <v>3076</v>
      </c>
      <c r="L14520">
        <v>79</v>
      </c>
      <c r="M14520">
        <v>80</v>
      </c>
      <c r="N14520" t="s">
        <v>2685</v>
      </c>
    </row>
    <row r="14521" spans="1:14" x14ac:dyDescent="0.2">
      <c r="A14521" t="s">
        <v>20280</v>
      </c>
      <c r="B14521">
        <v>104100</v>
      </c>
      <c r="C14521">
        <v>118950</v>
      </c>
      <c r="D14521">
        <v>133800</v>
      </c>
      <c r="E14521">
        <v>148650</v>
      </c>
      <c r="F14521">
        <v>160550</v>
      </c>
      <c r="G14521">
        <v>172450</v>
      </c>
      <c r="H14521">
        <v>184350</v>
      </c>
      <c r="I14521">
        <v>196250</v>
      </c>
      <c r="J14521">
        <v>208150</v>
      </c>
      <c r="K14521" t="s">
        <v>3076</v>
      </c>
      <c r="L14521">
        <v>81</v>
      </c>
      <c r="M14521">
        <v>80</v>
      </c>
      <c r="N14521" t="s">
        <v>2686</v>
      </c>
    </row>
    <row r="14522" spans="1:14" x14ac:dyDescent="0.2">
      <c r="A14522" t="s">
        <v>20281</v>
      </c>
      <c r="B14522">
        <v>82950</v>
      </c>
      <c r="C14522">
        <v>94800</v>
      </c>
      <c r="D14522">
        <v>106650</v>
      </c>
      <c r="E14522">
        <v>118500</v>
      </c>
      <c r="F14522">
        <v>128000</v>
      </c>
      <c r="G14522">
        <v>137500</v>
      </c>
      <c r="H14522">
        <v>146950</v>
      </c>
      <c r="I14522">
        <v>156450</v>
      </c>
      <c r="J14522">
        <v>165900</v>
      </c>
      <c r="K14522" t="s">
        <v>3076</v>
      </c>
      <c r="L14522">
        <v>83</v>
      </c>
      <c r="M14522">
        <v>80</v>
      </c>
      <c r="N14522" t="s">
        <v>2687</v>
      </c>
    </row>
    <row r="14523" spans="1:14" x14ac:dyDescent="0.2">
      <c r="A14523" t="s">
        <v>20282</v>
      </c>
      <c r="B14523">
        <v>96000</v>
      </c>
      <c r="C14523">
        <v>109700</v>
      </c>
      <c r="D14523">
        <v>123400</v>
      </c>
      <c r="E14523">
        <v>137100</v>
      </c>
      <c r="F14523">
        <v>148100</v>
      </c>
      <c r="G14523">
        <v>159050</v>
      </c>
      <c r="H14523">
        <v>170050</v>
      </c>
      <c r="I14523">
        <v>181000</v>
      </c>
      <c r="J14523">
        <v>191950</v>
      </c>
      <c r="K14523" t="s">
        <v>3076</v>
      </c>
      <c r="L14523">
        <v>85</v>
      </c>
      <c r="M14523">
        <v>80</v>
      </c>
      <c r="N14523" t="s">
        <v>2688</v>
      </c>
    </row>
    <row r="14524" spans="1:14" x14ac:dyDescent="0.2">
      <c r="A14524" t="s">
        <v>20283</v>
      </c>
      <c r="B14524">
        <v>92500</v>
      </c>
      <c r="C14524">
        <v>105700</v>
      </c>
      <c r="D14524">
        <v>118900</v>
      </c>
      <c r="E14524">
        <v>132100</v>
      </c>
      <c r="F14524">
        <v>142700</v>
      </c>
      <c r="G14524">
        <v>153250</v>
      </c>
      <c r="H14524">
        <v>163850</v>
      </c>
      <c r="I14524">
        <v>174400</v>
      </c>
      <c r="J14524">
        <v>184950</v>
      </c>
      <c r="K14524" t="s">
        <v>3076</v>
      </c>
      <c r="L14524">
        <v>87</v>
      </c>
      <c r="M14524">
        <v>80</v>
      </c>
      <c r="N14524" t="s">
        <v>3434</v>
      </c>
    </row>
    <row r="14525" spans="1:14" x14ac:dyDescent="0.2">
      <c r="A14525" t="s">
        <v>20284</v>
      </c>
      <c r="B14525">
        <v>47050</v>
      </c>
      <c r="C14525">
        <v>53800</v>
      </c>
      <c r="D14525">
        <v>60500</v>
      </c>
      <c r="E14525">
        <v>67200</v>
      </c>
      <c r="F14525">
        <v>72600</v>
      </c>
      <c r="G14525">
        <v>78000</v>
      </c>
      <c r="H14525">
        <v>83350</v>
      </c>
      <c r="I14525">
        <v>88750</v>
      </c>
      <c r="J14525">
        <v>94100</v>
      </c>
      <c r="K14525" t="s">
        <v>3076</v>
      </c>
      <c r="L14525">
        <v>89</v>
      </c>
      <c r="M14525">
        <v>80</v>
      </c>
      <c r="N14525" t="s">
        <v>2689</v>
      </c>
    </row>
    <row r="14526" spans="1:14" x14ac:dyDescent="0.2">
      <c r="A14526" t="s">
        <v>20285</v>
      </c>
      <c r="B14526">
        <v>47900</v>
      </c>
      <c r="C14526">
        <v>54750</v>
      </c>
      <c r="D14526">
        <v>61600</v>
      </c>
      <c r="E14526">
        <v>68400</v>
      </c>
      <c r="F14526">
        <v>73900</v>
      </c>
      <c r="G14526">
        <v>79350</v>
      </c>
      <c r="H14526">
        <v>84850</v>
      </c>
      <c r="I14526">
        <v>90300</v>
      </c>
      <c r="J14526">
        <v>95800</v>
      </c>
      <c r="K14526" t="s">
        <v>3076</v>
      </c>
      <c r="L14526">
        <v>91</v>
      </c>
      <c r="M14526">
        <v>80</v>
      </c>
      <c r="N14526" t="s">
        <v>2690</v>
      </c>
    </row>
    <row r="14527" spans="1:14" x14ac:dyDescent="0.2">
      <c r="A14527" t="s">
        <v>20286</v>
      </c>
      <c r="B14527">
        <v>46200</v>
      </c>
      <c r="C14527">
        <v>52800</v>
      </c>
      <c r="D14527">
        <v>59400</v>
      </c>
      <c r="E14527">
        <v>65950</v>
      </c>
      <c r="F14527">
        <v>71250</v>
      </c>
      <c r="G14527">
        <v>76550</v>
      </c>
      <c r="H14527">
        <v>81800</v>
      </c>
      <c r="I14527">
        <v>87100</v>
      </c>
      <c r="J14527">
        <v>92350</v>
      </c>
      <c r="K14527" t="s">
        <v>3076</v>
      </c>
      <c r="L14527">
        <v>93</v>
      </c>
      <c r="M14527">
        <v>80</v>
      </c>
      <c r="N14527" t="s">
        <v>2691</v>
      </c>
    </row>
    <row r="14528" spans="1:14" x14ac:dyDescent="0.2">
      <c r="A14528" t="s">
        <v>20287</v>
      </c>
      <c r="B14528">
        <v>64050</v>
      </c>
      <c r="C14528">
        <v>73200</v>
      </c>
      <c r="D14528">
        <v>82350</v>
      </c>
      <c r="E14528">
        <v>91500</v>
      </c>
      <c r="F14528">
        <v>98850</v>
      </c>
      <c r="G14528">
        <v>106150</v>
      </c>
      <c r="H14528">
        <v>113500</v>
      </c>
      <c r="I14528">
        <v>120800</v>
      </c>
      <c r="J14528">
        <v>128100</v>
      </c>
      <c r="K14528" t="s">
        <v>3076</v>
      </c>
      <c r="L14528">
        <v>95</v>
      </c>
      <c r="M14528">
        <v>80</v>
      </c>
      <c r="N14528" t="s">
        <v>2692</v>
      </c>
    </row>
    <row r="14529" spans="1:14" x14ac:dyDescent="0.2">
      <c r="A14529" t="s">
        <v>20288</v>
      </c>
      <c r="B14529">
        <v>70500</v>
      </c>
      <c r="C14529">
        <v>80550</v>
      </c>
      <c r="D14529">
        <v>90600</v>
      </c>
      <c r="E14529">
        <v>100650</v>
      </c>
      <c r="F14529">
        <v>108750</v>
      </c>
      <c r="G14529">
        <v>116800</v>
      </c>
      <c r="H14529">
        <v>124850</v>
      </c>
      <c r="I14529">
        <v>132900</v>
      </c>
      <c r="J14529">
        <v>140950</v>
      </c>
      <c r="K14529" t="s">
        <v>3076</v>
      </c>
      <c r="L14529">
        <v>97</v>
      </c>
      <c r="M14529">
        <v>80</v>
      </c>
      <c r="N14529" t="s">
        <v>2693</v>
      </c>
    </row>
    <row r="14530" spans="1:14" x14ac:dyDescent="0.2">
      <c r="A14530" t="s">
        <v>20289</v>
      </c>
      <c r="B14530">
        <v>47250</v>
      </c>
      <c r="C14530">
        <v>54000</v>
      </c>
      <c r="D14530">
        <v>60750</v>
      </c>
      <c r="E14530">
        <v>67500</v>
      </c>
      <c r="F14530">
        <v>72900</v>
      </c>
      <c r="G14530">
        <v>78300</v>
      </c>
      <c r="H14530">
        <v>83700</v>
      </c>
      <c r="I14530">
        <v>89100</v>
      </c>
      <c r="J14530">
        <v>94500</v>
      </c>
      <c r="K14530" t="s">
        <v>3076</v>
      </c>
      <c r="L14530">
        <v>99</v>
      </c>
      <c r="M14530">
        <v>80</v>
      </c>
      <c r="N14530" t="s">
        <v>2694</v>
      </c>
    </row>
    <row r="14531" spans="1:14" x14ac:dyDescent="0.2">
      <c r="A14531" t="s">
        <v>20290</v>
      </c>
      <c r="B14531">
        <v>46200</v>
      </c>
      <c r="C14531">
        <v>52800</v>
      </c>
      <c r="D14531">
        <v>59400</v>
      </c>
      <c r="E14531">
        <v>65950</v>
      </c>
      <c r="F14531">
        <v>71250</v>
      </c>
      <c r="G14531">
        <v>76550</v>
      </c>
      <c r="H14531">
        <v>81800</v>
      </c>
      <c r="I14531">
        <v>87100</v>
      </c>
      <c r="J14531">
        <v>92350</v>
      </c>
      <c r="K14531" t="s">
        <v>3076</v>
      </c>
      <c r="L14531">
        <v>101</v>
      </c>
      <c r="M14531">
        <v>80</v>
      </c>
      <c r="N14531" t="s">
        <v>2695</v>
      </c>
    </row>
    <row r="14532" spans="1:14" x14ac:dyDescent="0.2">
      <c r="A14532" t="s">
        <v>20291</v>
      </c>
      <c r="B14532">
        <v>46200</v>
      </c>
      <c r="C14532">
        <v>52800</v>
      </c>
      <c r="D14532">
        <v>59400</v>
      </c>
      <c r="E14532">
        <v>65950</v>
      </c>
      <c r="F14532">
        <v>71250</v>
      </c>
      <c r="G14532">
        <v>76550</v>
      </c>
      <c r="H14532">
        <v>81800</v>
      </c>
      <c r="I14532">
        <v>87100</v>
      </c>
      <c r="J14532">
        <v>92350</v>
      </c>
      <c r="K14532" t="s">
        <v>3076</v>
      </c>
      <c r="L14532">
        <v>103</v>
      </c>
      <c r="M14532">
        <v>80</v>
      </c>
      <c r="N14532" t="s">
        <v>2696</v>
      </c>
    </row>
    <row r="14533" spans="1:14" x14ac:dyDescent="0.2">
      <c r="A14533" t="s">
        <v>20292</v>
      </c>
      <c r="B14533">
        <v>46200</v>
      </c>
      <c r="C14533">
        <v>52800</v>
      </c>
      <c r="D14533">
        <v>59400</v>
      </c>
      <c r="E14533">
        <v>65950</v>
      </c>
      <c r="F14533">
        <v>71250</v>
      </c>
      <c r="G14533">
        <v>76550</v>
      </c>
      <c r="H14533">
        <v>81800</v>
      </c>
      <c r="I14533">
        <v>87100</v>
      </c>
      <c r="J14533">
        <v>92350</v>
      </c>
      <c r="K14533" t="s">
        <v>3076</v>
      </c>
      <c r="L14533">
        <v>105</v>
      </c>
      <c r="M14533">
        <v>80</v>
      </c>
      <c r="N14533" t="s">
        <v>2697</v>
      </c>
    </row>
    <row r="14534" spans="1:14" x14ac:dyDescent="0.2">
      <c r="A14534" t="s">
        <v>20293</v>
      </c>
      <c r="B14534">
        <v>46200</v>
      </c>
      <c r="C14534">
        <v>52800</v>
      </c>
      <c r="D14534">
        <v>59400</v>
      </c>
      <c r="E14534">
        <v>65950</v>
      </c>
      <c r="F14534">
        <v>71250</v>
      </c>
      <c r="G14534">
        <v>76550</v>
      </c>
      <c r="H14534">
        <v>81800</v>
      </c>
      <c r="I14534">
        <v>87100</v>
      </c>
      <c r="J14534">
        <v>92350</v>
      </c>
      <c r="K14534" t="s">
        <v>3076</v>
      </c>
      <c r="L14534">
        <v>107</v>
      </c>
      <c r="M14534">
        <v>80</v>
      </c>
      <c r="N14534" t="s">
        <v>2698</v>
      </c>
    </row>
    <row r="14535" spans="1:14" x14ac:dyDescent="0.2">
      <c r="A14535" t="s">
        <v>20294</v>
      </c>
      <c r="B14535">
        <v>49350</v>
      </c>
      <c r="C14535">
        <v>56400</v>
      </c>
      <c r="D14535">
        <v>63450</v>
      </c>
      <c r="E14535">
        <v>70450</v>
      </c>
      <c r="F14535">
        <v>76100</v>
      </c>
      <c r="G14535">
        <v>81750</v>
      </c>
      <c r="H14535">
        <v>87400</v>
      </c>
      <c r="I14535">
        <v>93000</v>
      </c>
      <c r="J14535">
        <v>98650</v>
      </c>
      <c r="K14535" t="s">
        <v>3076</v>
      </c>
      <c r="L14535">
        <v>109</v>
      </c>
      <c r="M14535">
        <v>80</v>
      </c>
      <c r="N14535" t="s">
        <v>2699</v>
      </c>
    </row>
    <row r="14536" spans="1:14" x14ac:dyDescent="0.2">
      <c r="A14536" t="s">
        <v>20295</v>
      </c>
      <c r="B14536">
        <v>74400</v>
      </c>
      <c r="C14536">
        <v>85000</v>
      </c>
      <c r="D14536">
        <v>95650</v>
      </c>
      <c r="E14536">
        <v>106250</v>
      </c>
      <c r="F14536">
        <v>114750</v>
      </c>
      <c r="G14536">
        <v>123250</v>
      </c>
      <c r="H14536">
        <v>131750</v>
      </c>
      <c r="I14536">
        <v>140250</v>
      </c>
      <c r="J14536">
        <v>148750</v>
      </c>
      <c r="K14536" t="s">
        <v>3076</v>
      </c>
      <c r="L14536">
        <v>111</v>
      </c>
      <c r="M14536">
        <v>80</v>
      </c>
      <c r="N14536" t="s">
        <v>2700</v>
      </c>
    </row>
    <row r="14537" spans="1:14" x14ac:dyDescent="0.2">
      <c r="A14537" t="s">
        <v>20296</v>
      </c>
      <c r="B14537">
        <v>58750</v>
      </c>
      <c r="C14537">
        <v>67150</v>
      </c>
      <c r="D14537">
        <v>75550</v>
      </c>
      <c r="E14537">
        <v>83900</v>
      </c>
      <c r="F14537">
        <v>90650</v>
      </c>
      <c r="G14537">
        <v>97350</v>
      </c>
      <c r="H14537">
        <v>104050</v>
      </c>
      <c r="I14537">
        <v>110750</v>
      </c>
      <c r="J14537">
        <v>117500</v>
      </c>
      <c r="K14537" t="s">
        <v>3076</v>
      </c>
      <c r="L14537">
        <v>113</v>
      </c>
      <c r="M14537">
        <v>80</v>
      </c>
      <c r="N14537" t="s">
        <v>2701</v>
      </c>
    </row>
    <row r="14538" spans="1:14" x14ac:dyDescent="0.2">
      <c r="A14538" t="s">
        <v>20297</v>
      </c>
      <c r="B14538">
        <v>46200</v>
      </c>
      <c r="C14538">
        <v>52800</v>
      </c>
      <c r="D14538">
        <v>59400</v>
      </c>
      <c r="E14538">
        <v>65950</v>
      </c>
      <c r="F14538">
        <v>71250</v>
      </c>
      <c r="G14538">
        <v>76550</v>
      </c>
      <c r="H14538">
        <v>81800</v>
      </c>
      <c r="I14538">
        <v>87100</v>
      </c>
      <c r="J14538">
        <v>92350</v>
      </c>
      <c r="K14538" t="s">
        <v>3076</v>
      </c>
      <c r="L14538">
        <v>115</v>
      </c>
      <c r="M14538">
        <v>80</v>
      </c>
      <c r="N14538" t="s">
        <v>2702</v>
      </c>
    </row>
    <row r="14539" spans="1:14" x14ac:dyDescent="0.2">
      <c r="A14539" t="s">
        <v>20298</v>
      </c>
      <c r="B14539">
        <v>66300</v>
      </c>
      <c r="C14539">
        <v>75750</v>
      </c>
      <c r="D14539">
        <v>85200</v>
      </c>
      <c r="E14539">
        <v>94650</v>
      </c>
      <c r="F14539">
        <v>102250</v>
      </c>
      <c r="G14539">
        <v>109800</v>
      </c>
      <c r="H14539">
        <v>117400</v>
      </c>
      <c r="I14539">
        <v>124950</v>
      </c>
      <c r="J14539">
        <v>132550</v>
      </c>
      <c r="K14539" t="s">
        <v>3077</v>
      </c>
      <c r="L14539">
        <v>1</v>
      </c>
      <c r="M14539">
        <v>80</v>
      </c>
      <c r="N14539" t="s">
        <v>3066</v>
      </c>
    </row>
    <row r="14540" spans="1:14" x14ac:dyDescent="0.2">
      <c r="A14540" t="s">
        <v>20299</v>
      </c>
      <c r="B14540">
        <v>48750</v>
      </c>
      <c r="C14540">
        <v>55700</v>
      </c>
      <c r="D14540">
        <v>62650</v>
      </c>
      <c r="E14540">
        <v>69600</v>
      </c>
      <c r="F14540">
        <v>75200</v>
      </c>
      <c r="G14540">
        <v>80750</v>
      </c>
      <c r="H14540">
        <v>86350</v>
      </c>
      <c r="I14540">
        <v>91900</v>
      </c>
      <c r="J14540">
        <v>97450</v>
      </c>
      <c r="K14540" t="s">
        <v>3077</v>
      </c>
      <c r="L14540">
        <v>3</v>
      </c>
      <c r="M14540">
        <v>80</v>
      </c>
      <c r="N14540" t="s">
        <v>2703</v>
      </c>
    </row>
    <row r="14541" spans="1:14" x14ac:dyDescent="0.2">
      <c r="A14541" t="s">
        <v>20300</v>
      </c>
      <c r="B14541">
        <v>66300</v>
      </c>
      <c r="C14541">
        <v>75750</v>
      </c>
      <c r="D14541">
        <v>85200</v>
      </c>
      <c r="E14541">
        <v>94650</v>
      </c>
      <c r="F14541">
        <v>102250</v>
      </c>
      <c r="G14541">
        <v>109800</v>
      </c>
      <c r="H14541">
        <v>117400</v>
      </c>
      <c r="I14541">
        <v>124950</v>
      </c>
      <c r="J14541">
        <v>132550</v>
      </c>
      <c r="K14541" t="s">
        <v>3077</v>
      </c>
      <c r="L14541">
        <v>5</v>
      </c>
      <c r="M14541">
        <v>80</v>
      </c>
      <c r="N14541" t="s">
        <v>2704</v>
      </c>
    </row>
    <row r="14542" spans="1:14" x14ac:dyDescent="0.2">
      <c r="A14542" t="s">
        <v>20301</v>
      </c>
      <c r="B14542">
        <v>48750</v>
      </c>
      <c r="C14542">
        <v>55700</v>
      </c>
      <c r="D14542">
        <v>62650</v>
      </c>
      <c r="E14542">
        <v>69600</v>
      </c>
      <c r="F14542">
        <v>75200</v>
      </c>
      <c r="G14542">
        <v>80750</v>
      </c>
      <c r="H14542">
        <v>86350</v>
      </c>
      <c r="I14542">
        <v>91900</v>
      </c>
      <c r="J14542">
        <v>97450</v>
      </c>
      <c r="K14542" t="s">
        <v>3077</v>
      </c>
      <c r="L14542">
        <v>7</v>
      </c>
      <c r="M14542">
        <v>80</v>
      </c>
      <c r="N14542" t="s">
        <v>2705</v>
      </c>
    </row>
    <row r="14543" spans="1:14" x14ac:dyDescent="0.2">
      <c r="A14543" t="s">
        <v>20302</v>
      </c>
      <c r="B14543">
        <v>48750</v>
      </c>
      <c r="C14543">
        <v>55700</v>
      </c>
      <c r="D14543">
        <v>62650</v>
      </c>
      <c r="E14543">
        <v>69600</v>
      </c>
      <c r="F14543">
        <v>75200</v>
      </c>
      <c r="G14543">
        <v>80750</v>
      </c>
      <c r="H14543">
        <v>86350</v>
      </c>
      <c r="I14543">
        <v>91900</v>
      </c>
      <c r="J14543">
        <v>97450</v>
      </c>
      <c r="K14543" t="s">
        <v>3077</v>
      </c>
      <c r="L14543">
        <v>9</v>
      </c>
      <c r="M14543">
        <v>80</v>
      </c>
      <c r="N14543" t="s">
        <v>2706</v>
      </c>
    </row>
    <row r="14544" spans="1:14" x14ac:dyDescent="0.2">
      <c r="A14544" t="s">
        <v>20303</v>
      </c>
      <c r="B14544">
        <v>48750</v>
      </c>
      <c r="C14544">
        <v>55700</v>
      </c>
      <c r="D14544">
        <v>62650</v>
      </c>
      <c r="E14544">
        <v>69600</v>
      </c>
      <c r="F14544">
        <v>75200</v>
      </c>
      <c r="G14544">
        <v>80750</v>
      </c>
      <c r="H14544">
        <v>86350</v>
      </c>
      <c r="I14544">
        <v>91900</v>
      </c>
      <c r="J14544">
        <v>97450</v>
      </c>
      <c r="K14544" t="s">
        <v>3077</v>
      </c>
      <c r="L14544">
        <v>11</v>
      </c>
      <c r="M14544">
        <v>80</v>
      </c>
      <c r="N14544" t="s">
        <v>2707</v>
      </c>
    </row>
    <row r="14545" spans="1:14" x14ac:dyDescent="0.2">
      <c r="A14545" t="s">
        <v>20304</v>
      </c>
      <c r="B14545">
        <v>66700</v>
      </c>
      <c r="C14545">
        <v>76200</v>
      </c>
      <c r="D14545">
        <v>85750</v>
      </c>
      <c r="E14545">
        <v>95250</v>
      </c>
      <c r="F14545">
        <v>102900</v>
      </c>
      <c r="G14545">
        <v>110500</v>
      </c>
      <c r="H14545">
        <v>118150</v>
      </c>
      <c r="I14545">
        <v>125750</v>
      </c>
      <c r="J14545">
        <v>133350</v>
      </c>
      <c r="K14545" t="s">
        <v>3077</v>
      </c>
      <c r="L14545">
        <v>13</v>
      </c>
      <c r="M14545">
        <v>80</v>
      </c>
      <c r="N14545" t="s">
        <v>2708</v>
      </c>
    </row>
    <row r="14546" spans="1:14" x14ac:dyDescent="0.2">
      <c r="A14546" t="s">
        <v>20305</v>
      </c>
      <c r="B14546">
        <v>66300</v>
      </c>
      <c r="C14546">
        <v>75750</v>
      </c>
      <c r="D14546">
        <v>85200</v>
      </c>
      <c r="E14546">
        <v>94650</v>
      </c>
      <c r="F14546">
        <v>102250</v>
      </c>
      <c r="G14546">
        <v>109800</v>
      </c>
      <c r="H14546">
        <v>117400</v>
      </c>
      <c r="I14546">
        <v>124950</v>
      </c>
      <c r="J14546">
        <v>132550</v>
      </c>
      <c r="K14546" t="s">
        <v>3077</v>
      </c>
      <c r="L14546">
        <v>14</v>
      </c>
      <c r="M14546">
        <v>80</v>
      </c>
      <c r="N14546" t="s">
        <v>2709</v>
      </c>
    </row>
    <row r="14547" spans="1:14" x14ac:dyDescent="0.2">
      <c r="A14547" t="s">
        <v>20306</v>
      </c>
      <c r="B14547">
        <v>48750</v>
      </c>
      <c r="C14547">
        <v>55700</v>
      </c>
      <c r="D14547">
        <v>62650</v>
      </c>
      <c r="E14547">
        <v>69600</v>
      </c>
      <c r="F14547">
        <v>75200</v>
      </c>
      <c r="G14547">
        <v>80750</v>
      </c>
      <c r="H14547">
        <v>86350</v>
      </c>
      <c r="I14547">
        <v>91900</v>
      </c>
      <c r="J14547">
        <v>97450</v>
      </c>
      <c r="K14547" t="s">
        <v>3077</v>
      </c>
      <c r="L14547">
        <v>15</v>
      </c>
      <c r="M14547">
        <v>80</v>
      </c>
      <c r="N14547" t="s">
        <v>2710</v>
      </c>
    </row>
    <row r="14548" spans="1:14" x14ac:dyDescent="0.2">
      <c r="A14548" t="s">
        <v>20307</v>
      </c>
      <c r="B14548">
        <v>50650</v>
      </c>
      <c r="C14548">
        <v>57850</v>
      </c>
      <c r="D14548">
        <v>65100</v>
      </c>
      <c r="E14548">
        <v>72300</v>
      </c>
      <c r="F14548">
        <v>78100</v>
      </c>
      <c r="G14548">
        <v>83900</v>
      </c>
      <c r="H14548">
        <v>89700</v>
      </c>
      <c r="I14548">
        <v>95450</v>
      </c>
      <c r="J14548">
        <v>101250</v>
      </c>
      <c r="K14548" t="s">
        <v>3077</v>
      </c>
      <c r="L14548">
        <v>17</v>
      </c>
      <c r="M14548">
        <v>80</v>
      </c>
      <c r="N14548" t="s">
        <v>2711</v>
      </c>
    </row>
    <row r="14549" spans="1:14" x14ac:dyDescent="0.2">
      <c r="A14549" t="s">
        <v>20308</v>
      </c>
      <c r="B14549">
        <v>66300</v>
      </c>
      <c r="C14549">
        <v>75750</v>
      </c>
      <c r="D14549">
        <v>85200</v>
      </c>
      <c r="E14549">
        <v>94650</v>
      </c>
      <c r="F14549">
        <v>102250</v>
      </c>
      <c r="G14549">
        <v>109800</v>
      </c>
      <c r="H14549">
        <v>117400</v>
      </c>
      <c r="I14549">
        <v>124950</v>
      </c>
      <c r="J14549">
        <v>132550</v>
      </c>
      <c r="K14549" t="s">
        <v>3077</v>
      </c>
      <c r="L14549">
        <v>19</v>
      </c>
      <c r="M14549">
        <v>80</v>
      </c>
      <c r="N14549" t="s">
        <v>2712</v>
      </c>
    </row>
    <row r="14550" spans="1:14" x14ac:dyDescent="0.2">
      <c r="A14550" t="s">
        <v>20309</v>
      </c>
      <c r="B14550">
        <v>48750</v>
      </c>
      <c r="C14550">
        <v>55700</v>
      </c>
      <c r="D14550">
        <v>62650</v>
      </c>
      <c r="E14550">
        <v>69600</v>
      </c>
      <c r="F14550">
        <v>75200</v>
      </c>
      <c r="G14550">
        <v>80750</v>
      </c>
      <c r="H14550">
        <v>86350</v>
      </c>
      <c r="I14550">
        <v>91900</v>
      </c>
      <c r="J14550">
        <v>97450</v>
      </c>
      <c r="K14550" t="s">
        <v>3077</v>
      </c>
      <c r="L14550">
        <v>21</v>
      </c>
      <c r="M14550">
        <v>80</v>
      </c>
      <c r="N14550" t="s">
        <v>2713</v>
      </c>
    </row>
    <row r="14551" spans="1:14" x14ac:dyDescent="0.2">
      <c r="A14551" t="s">
        <v>20310</v>
      </c>
      <c r="B14551">
        <v>48750</v>
      </c>
      <c r="C14551">
        <v>55700</v>
      </c>
      <c r="D14551">
        <v>62650</v>
      </c>
      <c r="E14551">
        <v>69600</v>
      </c>
      <c r="F14551">
        <v>75200</v>
      </c>
      <c r="G14551">
        <v>80750</v>
      </c>
      <c r="H14551">
        <v>86350</v>
      </c>
      <c r="I14551">
        <v>91900</v>
      </c>
      <c r="J14551">
        <v>97450</v>
      </c>
      <c r="K14551" t="s">
        <v>3077</v>
      </c>
      <c r="L14551">
        <v>23</v>
      </c>
      <c r="M14551">
        <v>80</v>
      </c>
      <c r="N14551" t="s">
        <v>2714</v>
      </c>
    </row>
    <row r="14552" spans="1:14" x14ac:dyDescent="0.2">
      <c r="A14552" t="s">
        <v>20311</v>
      </c>
      <c r="B14552">
        <v>48750</v>
      </c>
      <c r="C14552">
        <v>55700</v>
      </c>
      <c r="D14552">
        <v>62650</v>
      </c>
      <c r="E14552">
        <v>69600</v>
      </c>
      <c r="F14552">
        <v>75200</v>
      </c>
      <c r="G14552">
        <v>80750</v>
      </c>
      <c r="H14552">
        <v>86350</v>
      </c>
      <c r="I14552">
        <v>91900</v>
      </c>
      <c r="J14552">
        <v>97450</v>
      </c>
      <c r="K14552" t="s">
        <v>3077</v>
      </c>
      <c r="L14552">
        <v>25</v>
      </c>
      <c r="M14552">
        <v>80</v>
      </c>
      <c r="N14552" t="s">
        <v>2715</v>
      </c>
    </row>
    <row r="14553" spans="1:14" x14ac:dyDescent="0.2">
      <c r="A14553" t="s">
        <v>20312</v>
      </c>
      <c r="B14553">
        <v>48750</v>
      </c>
      <c r="C14553">
        <v>55700</v>
      </c>
      <c r="D14553">
        <v>62650</v>
      </c>
      <c r="E14553">
        <v>69600</v>
      </c>
      <c r="F14553">
        <v>75200</v>
      </c>
      <c r="G14553">
        <v>80750</v>
      </c>
      <c r="H14553">
        <v>86350</v>
      </c>
      <c r="I14553">
        <v>91900</v>
      </c>
      <c r="J14553">
        <v>97450</v>
      </c>
      <c r="K14553" t="s">
        <v>3077</v>
      </c>
      <c r="L14553">
        <v>27</v>
      </c>
      <c r="M14553">
        <v>80</v>
      </c>
      <c r="N14553" t="s">
        <v>2716</v>
      </c>
    </row>
    <row r="14554" spans="1:14" x14ac:dyDescent="0.2">
      <c r="A14554" t="s">
        <v>20313</v>
      </c>
      <c r="B14554">
        <v>48750</v>
      </c>
      <c r="C14554">
        <v>55700</v>
      </c>
      <c r="D14554">
        <v>62650</v>
      </c>
      <c r="E14554">
        <v>69600</v>
      </c>
      <c r="F14554">
        <v>75200</v>
      </c>
      <c r="G14554">
        <v>80750</v>
      </c>
      <c r="H14554">
        <v>86350</v>
      </c>
      <c r="I14554">
        <v>91900</v>
      </c>
      <c r="J14554">
        <v>97450</v>
      </c>
      <c r="K14554" t="s">
        <v>3077</v>
      </c>
      <c r="L14554">
        <v>29</v>
      </c>
      <c r="M14554">
        <v>80</v>
      </c>
      <c r="N14554" t="s">
        <v>2717</v>
      </c>
    </row>
    <row r="14555" spans="1:14" x14ac:dyDescent="0.2">
      <c r="A14555" t="s">
        <v>20314</v>
      </c>
      <c r="B14555">
        <v>66300</v>
      </c>
      <c r="C14555">
        <v>75750</v>
      </c>
      <c r="D14555">
        <v>85200</v>
      </c>
      <c r="E14555">
        <v>94650</v>
      </c>
      <c r="F14555">
        <v>102250</v>
      </c>
      <c r="G14555">
        <v>109800</v>
      </c>
      <c r="H14555">
        <v>117400</v>
      </c>
      <c r="I14555">
        <v>124950</v>
      </c>
      <c r="J14555">
        <v>132550</v>
      </c>
      <c r="K14555" t="s">
        <v>3077</v>
      </c>
      <c r="L14555">
        <v>31</v>
      </c>
      <c r="M14555">
        <v>80</v>
      </c>
      <c r="N14555" t="s">
        <v>2718</v>
      </c>
    </row>
    <row r="14556" spans="1:14" x14ac:dyDescent="0.2">
      <c r="A14556" t="s">
        <v>20315</v>
      </c>
      <c r="B14556">
        <v>48750</v>
      </c>
      <c r="C14556">
        <v>55700</v>
      </c>
      <c r="D14556">
        <v>62650</v>
      </c>
      <c r="E14556">
        <v>69600</v>
      </c>
      <c r="F14556">
        <v>75200</v>
      </c>
      <c r="G14556">
        <v>80750</v>
      </c>
      <c r="H14556">
        <v>86350</v>
      </c>
      <c r="I14556">
        <v>91900</v>
      </c>
      <c r="J14556">
        <v>97450</v>
      </c>
      <c r="K14556" t="s">
        <v>3077</v>
      </c>
      <c r="L14556">
        <v>33</v>
      </c>
      <c r="M14556">
        <v>80</v>
      </c>
      <c r="N14556" t="s">
        <v>2719</v>
      </c>
    </row>
    <row r="14557" spans="1:14" x14ac:dyDescent="0.2">
      <c r="A14557" t="s">
        <v>20316</v>
      </c>
      <c r="B14557">
        <v>66300</v>
      </c>
      <c r="C14557">
        <v>75750</v>
      </c>
      <c r="D14557">
        <v>85200</v>
      </c>
      <c r="E14557">
        <v>94650</v>
      </c>
      <c r="F14557">
        <v>102250</v>
      </c>
      <c r="G14557">
        <v>109800</v>
      </c>
      <c r="H14557">
        <v>117400</v>
      </c>
      <c r="I14557">
        <v>124950</v>
      </c>
      <c r="J14557">
        <v>132550</v>
      </c>
      <c r="K14557" t="s">
        <v>3077</v>
      </c>
      <c r="L14557">
        <v>35</v>
      </c>
      <c r="M14557">
        <v>80</v>
      </c>
      <c r="N14557" t="s">
        <v>2720</v>
      </c>
    </row>
    <row r="14558" spans="1:14" x14ac:dyDescent="0.2">
      <c r="A14558" t="s">
        <v>20317</v>
      </c>
      <c r="B14558">
        <v>66300</v>
      </c>
      <c r="C14558">
        <v>75750</v>
      </c>
      <c r="D14558">
        <v>85200</v>
      </c>
      <c r="E14558">
        <v>94650</v>
      </c>
      <c r="F14558">
        <v>102250</v>
      </c>
      <c r="G14558">
        <v>109800</v>
      </c>
      <c r="H14558">
        <v>117400</v>
      </c>
      <c r="I14558">
        <v>124950</v>
      </c>
      <c r="J14558">
        <v>132550</v>
      </c>
      <c r="K14558" t="s">
        <v>3077</v>
      </c>
      <c r="L14558">
        <v>37</v>
      </c>
      <c r="M14558">
        <v>80</v>
      </c>
      <c r="N14558" t="s">
        <v>2721</v>
      </c>
    </row>
    <row r="14559" spans="1:14" x14ac:dyDescent="0.2">
      <c r="A14559" t="s">
        <v>20318</v>
      </c>
      <c r="B14559">
        <v>66300</v>
      </c>
      <c r="C14559">
        <v>75750</v>
      </c>
      <c r="D14559">
        <v>85200</v>
      </c>
      <c r="E14559">
        <v>94650</v>
      </c>
      <c r="F14559">
        <v>102250</v>
      </c>
      <c r="G14559">
        <v>109800</v>
      </c>
      <c r="H14559">
        <v>117400</v>
      </c>
      <c r="I14559">
        <v>124950</v>
      </c>
      <c r="J14559">
        <v>132550</v>
      </c>
      <c r="K14559" t="s">
        <v>3077</v>
      </c>
      <c r="L14559">
        <v>39</v>
      </c>
      <c r="M14559">
        <v>80</v>
      </c>
      <c r="N14559" t="s">
        <v>2722</v>
      </c>
    </row>
    <row r="14560" spans="1:14" x14ac:dyDescent="0.2">
      <c r="A14560" t="s">
        <v>20319</v>
      </c>
      <c r="B14560">
        <v>54600</v>
      </c>
      <c r="C14560">
        <v>62400</v>
      </c>
      <c r="D14560">
        <v>70200</v>
      </c>
      <c r="E14560">
        <v>78000</v>
      </c>
      <c r="F14560">
        <v>84250</v>
      </c>
      <c r="G14560">
        <v>90500</v>
      </c>
      <c r="H14560">
        <v>96750</v>
      </c>
      <c r="I14560">
        <v>103000</v>
      </c>
      <c r="J14560">
        <v>109200</v>
      </c>
      <c r="K14560" t="s">
        <v>3077</v>
      </c>
      <c r="L14560">
        <v>41</v>
      </c>
      <c r="M14560">
        <v>80</v>
      </c>
      <c r="N14560" t="s">
        <v>2723</v>
      </c>
    </row>
    <row r="14561" spans="1:14" x14ac:dyDescent="0.2">
      <c r="A14561" t="s">
        <v>20320</v>
      </c>
      <c r="B14561">
        <v>48750</v>
      </c>
      <c r="C14561">
        <v>55700</v>
      </c>
      <c r="D14561">
        <v>62650</v>
      </c>
      <c r="E14561">
        <v>69600</v>
      </c>
      <c r="F14561">
        <v>75200</v>
      </c>
      <c r="G14561">
        <v>80750</v>
      </c>
      <c r="H14561">
        <v>86350</v>
      </c>
      <c r="I14561">
        <v>91900</v>
      </c>
      <c r="J14561">
        <v>97450</v>
      </c>
      <c r="K14561" t="s">
        <v>3077</v>
      </c>
      <c r="L14561">
        <v>43</v>
      </c>
      <c r="M14561">
        <v>80</v>
      </c>
      <c r="N14561" t="s">
        <v>2724</v>
      </c>
    </row>
    <row r="14562" spans="1:14" x14ac:dyDescent="0.2">
      <c r="A14562" t="s">
        <v>20321</v>
      </c>
      <c r="B14562">
        <v>55550</v>
      </c>
      <c r="C14562">
        <v>63500</v>
      </c>
      <c r="D14562">
        <v>71450</v>
      </c>
      <c r="E14562">
        <v>79350</v>
      </c>
      <c r="F14562">
        <v>85700</v>
      </c>
      <c r="G14562">
        <v>92050</v>
      </c>
      <c r="H14562">
        <v>98400</v>
      </c>
      <c r="I14562">
        <v>104750</v>
      </c>
      <c r="J14562">
        <v>111100</v>
      </c>
      <c r="K14562" t="s">
        <v>3077</v>
      </c>
      <c r="L14562">
        <v>45</v>
      </c>
      <c r="M14562">
        <v>80</v>
      </c>
      <c r="N14562" t="s">
        <v>2725</v>
      </c>
    </row>
    <row r="14563" spans="1:14" x14ac:dyDescent="0.2">
      <c r="A14563" t="s">
        <v>20322</v>
      </c>
      <c r="B14563">
        <v>66300</v>
      </c>
      <c r="C14563">
        <v>75750</v>
      </c>
      <c r="D14563">
        <v>85200</v>
      </c>
      <c r="E14563">
        <v>94650</v>
      </c>
      <c r="F14563">
        <v>102250</v>
      </c>
      <c r="G14563">
        <v>109800</v>
      </c>
      <c r="H14563">
        <v>117400</v>
      </c>
      <c r="I14563">
        <v>124950</v>
      </c>
      <c r="J14563">
        <v>132550</v>
      </c>
      <c r="K14563" t="s">
        <v>3077</v>
      </c>
      <c r="L14563">
        <v>47</v>
      </c>
      <c r="M14563">
        <v>80</v>
      </c>
      <c r="N14563" t="s">
        <v>2726</v>
      </c>
    </row>
    <row r="14564" spans="1:14" x14ac:dyDescent="0.2">
      <c r="A14564" t="s">
        <v>20323</v>
      </c>
      <c r="B14564">
        <v>52300</v>
      </c>
      <c r="C14564">
        <v>59750</v>
      </c>
      <c r="D14564">
        <v>67200</v>
      </c>
      <c r="E14564">
        <v>74650</v>
      </c>
      <c r="F14564">
        <v>80650</v>
      </c>
      <c r="G14564">
        <v>86600</v>
      </c>
      <c r="H14564">
        <v>92600</v>
      </c>
      <c r="I14564">
        <v>98550</v>
      </c>
      <c r="J14564">
        <v>104550</v>
      </c>
      <c r="K14564" t="s">
        <v>3077</v>
      </c>
      <c r="L14564">
        <v>49</v>
      </c>
      <c r="M14564">
        <v>80</v>
      </c>
      <c r="N14564" t="s">
        <v>2727</v>
      </c>
    </row>
    <row r="14565" spans="1:14" x14ac:dyDescent="0.2">
      <c r="A14565" t="s">
        <v>20324</v>
      </c>
      <c r="B14565">
        <v>52500</v>
      </c>
      <c r="C14565">
        <v>60000</v>
      </c>
      <c r="D14565">
        <v>67500</v>
      </c>
      <c r="E14565">
        <v>74950</v>
      </c>
      <c r="F14565">
        <v>80950</v>
      </c>
      <c r="G14565">
        <v>86950</v>
      </c>
      <c r="H14565">
        <v>92950</v>
      </c>
      <c r="I14565">
        <v>98950</v>
      </c>
      <c r="J14565">
        <v>104950</v>
      </c>
      <c r="K14565" t="s">
        <v>3077</v>
      </c>
      <c r="L14565">
        <v>51</v>
      </c>
      <c r="M14565">
        <v>80</v>
      </c>
      <c r="N14565" t="s">
        <v>2728</v>
      </c>
    </row>
    <row r="14566" spans="1:14" x14ac:dyDescent="0.2">
      <c r="A14566" t="s">
        <v>20325</v>
      </c>
      <c r="B14566">
        <v>48750</v>
      </c>
      <c r="C14566">
        <v>55700</v>
      </c>
      <c r="D14566">
        <v>62650</v>
      </c>
      <c r="E14566">
        <v>69600</v>
      </c>
      <c r="F14566">
        <v>75200</v>
      </c>
      <c r="G14566">
        <v>80750</v>
      </c>
      <c r="H14566">
        <v>86350</v>
      </c>
      <c r="I14566">
        <v>91900</v>
      </c>
      <c r="J14566">
        <v>97450</v>
      </c>
      <c r="K14566" t="s">
        <v>3077</v>
      </c>
      <c r="L14566">
        <v>53</v>
      </c>
      <c r="M14566">
        <v>80</v>
      </c>
      <c r="N14566" t="s">
        <v>2729</v>
      </c>
    </row>
    <row r="14567" spans="1:14" x14ac:dyDescent="0.2">
      <c r="A14567" t="s">
        <v>20326</v>
      </c>
      <c r="B14567">
        <v>48750</v>
      </c>
      <c r="C14567">
        <v>55700</v>
      </c>
      <c r="D14567">
        <v>62650</v>
      </c>
      <c r="E14567">
        <v>69600</v>
      </c>
      <c r="F14567">
        <v>75200</v>
      </c>
      <c r="G14567">
        <v>80750</v>
      </c>
      <c r="H14567">
        <v>86350</v>
      </c>
      <c r="I14567">
        <v>91900</v>
      </c>
      <c r="J14567">
        <v>97450</v>
      </c>
      <c r="K14567" t="s">
        <v>3077</v>
      </c>
      <c r="L14567">
        <v>55</v>
      </c>
      <c r="M14567">
        <v>80</v>
      </c>
      <c r="N14567" t="s">
        <v>2730</v>
      </c>
    </row>
    <row r="14568" spans="1:14" x14ac:dyDescent="0.2">
      <c r="A14568" t="s">
        <v>20327</v>
      </c>
      <c r="B14568">
        <v>48750</v>
      </c>
      <c r="C14568">
        <v>55700</v>
      </c>
      <c r="D14568">
        <v>62650</v>
      </c>
      <c r="E14568">
        <v>69600</v>
      </c>
      <c r="F14568">
        <v>75200</v>
      </c>
      <c r="G14568">
        <v>80750</v>
      </c>
      <c r="H14568">
        <v>86350</v>
      </c>
      <c r="I14568">
        <v>91900</v>
      </c>
      <c r="J14568">
        <v>97450</v>
      </c>
      <c r="K14568" t="s">
        <v>3077</v>
      </c>
      <c r="L14568">
        <v>57</v>
      </c>
      <c r="M14568">
        <v>80</v>
      </c>
      <c r="N14568" t="s">
        <v>3333</v>
      </c>
    </row>
    <row r="14569" spans="1:14" x14ac:dyDescent="0.2">
      <c r="A14569" t="s">
        <v>20328</v>
      </c>
      <c r="B14569">
        <v>66300</v>
      </c>
      <c r="C14569">
        <v>75750</v>
      </c>
      <c r="D14569">
        <v>85200</v>
      </c>
      <c r="E14569">
        <v>94650</v>
      </c>
      <c r="F14569">
        <v>102250</v>
      </c>
      <c r="G14569">
        <v>109800</v>
      </c>
      <c r="H14569">
        <v>117400</v>
      </c>
      <c r="I14569">
        <v>124950</v>
      </c>
      <c r="J14569">
        <v>132550</v>
      </c>
      <c r="K14569" t="s">
        <v>3077</v>
      </c>
      <c r="L14569">
        <v>59</v>
      </c>
      <c r="M14569">
        <v>80</v>
      </c>
      <c r="N14569" t="s">
        <v>3334</v>
      </c>
    </row>
    <row r="14570" spans="1:14" x14ac:dyDescent="0.2">
      <c r="A14570" t="s">
        <v>20329</v>
      </c>
      <c r="B14570">
        <v>48750</v>
      </c>
      <c r="C14570">
        <v>55700</v>
      </c>
      <c r="D14570">
        <v>62650</v>
      </c>
      <c r="E14570">
        <v>69600</v>
      </c>
      <c r="F14570">
        <v>75200</v>
      </c>
      <c r="G14570">
        <v>80750</v>
      </c>
      <c r="H14570">
        <v>86350</v>
      </c>
      <c r="I14570">
        <v>91900</v>
      </c>
      <c r="J14570">
        <v>97450</v>
      </c>
      <c r="K14570" t="s">
        <v>3077</v>
      </c>
      <c r="L14570">
        <v>61</v>
      </c>
      <c r="M14570">
        <v>80</v>
      </c>
      <c r="N14570" t="s">
        <v>2731</v>
      </c>
    </row>
    <row r="14571" spans="1:14" x14ac:dyDescent="0.2">
      <c r="A14571" t="s">
        <v>20330</v>
      </c>
      <c r="B14571">
        <v>48750</v>
      </c>
      <c r="C14571">
        <v>55700</v>
      </c>
      <c r="D14571">
        <v>62650</v>
      </c>
      <c r="E14571">
        <v>69600</v>
      </c>
      <c r="F14571">
        <v>75200</v>
      </c>
      <c r="G14571">
        <v>80750</v>
      </c>
      <c r="H14571">
        <v>86350</v>
      </c>
      <c r="I14571">
        <v>91900</v>
      </c>
      <c r="J14571">
        <v>97450</v>
      </c>
      <c r="K14571" t="s">
        <v>3077</v>
      </c>
      <c r="L14571">
        <v>63</v>
      </c>
      <c r="M14571">
        <v>80</v>
      </c>
      <c r="N14571" t="s">
        <v>2732</v>
      </c>
    </row>
    <row r="14572" spans="1:14" x14ac:dyDescent="0.2">
      <c r="A14572" t="s">
        <v>20331</v>
      </c>
      <c r="B14572">
        <v>48750</v>
      </c>
      <c r="C14572">
        <v>55700</v>
      </c>
      <c r="D14572">
        <v>62650</v>
      </c>
      <c r="E14572">
        <v>69600</v>
      </c>
      <c r="F14572">
        <v>75200</v>
      </c>
      <c r="G14572">
        <v>80750</v>
      </c>
      <c r="H14572">
        <v>86350</v>
      </c>
      <c r="I14572">
        <v>91900</v>
      </c>
      <c r="J14572">
        <v>97450</v>
      </c>
      <c r="K14572" t="s">
        <v>3077</v>
      </c>
      <c r="L14572">
        <v>65</v>
      </c>
      <c r="M14572">
        <v>80</v>
      </c>
      <c r="N14572" t="s">
        <v>3707</v>
      </c>
    </row>
    <row r="14573" spans="1:14" x14ac:dyDescent="0.2">
      <c r="A14573" t="s">
        <v>20332</v>
      </c>
      <c r="B14573">
        <v>58150</v>
      </c>
      <c r="C14573">
        <v>66450</v>
      </c>
      <c r="D14573">
        <v>74750</v>
      </c>
      <c r="E14573">
        <v>83050</v>
      </c>
      <c r="F14573">
        <v>89700</v>
      </c>
      <c r="G14573">
        <v>96350</v>
      </c>
      <c r="H14573">
        <v>103000</v>
      </c>
      <c r="I14573">
        <v>109650</v>
      </c>
      <c r="J14573">
        <v>116300</v>
      </c>
      <c r="K14573" t="s">
        <v>3077</v>
      </c>
      <c r="L14573">
        <v>67</v>
      </c>
      <c r="M14573">
        <v>80</v>
      </c>
      <c r="N14573" t="s">
        <v>2733</v>
      </c>
    </row>
    <row r="14574" spans="1:14" x14ac:dyDescent="0.2">
      <c r="A14574" t="s">
        <v>20333</v>
      </c>
      <c r="B14574">
        <v>63600</v>
      </c>
      <c r="C14574">
        <v>72700</v>
      </c>
      <c r="D14574">
        <v>81800</v>
      </c>
      <c r="E14574">
        <v>90850</v>
      </c>
      <c r="F14574">
        <v>98150</v>
      </c>
      <c r="G14574">
        <v>105400</v>
      </c>
      <c r="H14574">
        <v>112700</v>
      </c>
      <c r="I14574">
        <v>119950</v>
      </c>
      <c r="J14574">
        <v>127200</v>
      </c>
      <c r="K14574" t="s">
        <v>3077</v>
      </c>
      <c r="L14574">
        <v>69</v>
      </c>
      <c r="M14574">
        <v>80</v>
      </c>
      <c r="N14574" t="s">
        <v>2734</v>
      </c>
    </row>
    <row r="14575" spans="1:14" x14ac:dyDescent="0.2">
      <c r="A14575" t="s">
        <v>20334</v>
      </c>
      <c r="B14575">
        <v>48750</v>
      </c>
      <c r="C14575">
        <v>55700</v>
      </c>
      <c r="D14575">
        <v>62650</v>
      </c>
      <c r="E14575">
        <v>69600</v>
      </c>
      <c r="F14575">
        <v>75200</v>
      </c>
      <c r="G14575">
        <v>80750</v>
      </c>
      <c r="H14575">
        <v>86350</v>
      </c>
      <c r="I14575">
        <v>91900</v>
      </c>
      <c r="J14575">
        <v>97450</v>
      </c>
      <c r="K14575" t="s">
        <v>3077</v>
      </c>
      <c r="L14575">
        <v>71</v>
      </c>
      <c r="M14575">
        <v>80</v>
      </c>
      <c r="N14575" t="s">
        <v>2735</v>
      </c>
    </row>
    <row r="14576" spans="1:14" x14ac:dyDescent="0.2">
      <c r="A14576" t="s">
        <v>20335</v>
      </c>
      <c r="B14576">
        <v>48750</v>
      </c>
      <c r="C14576">
        <v>55700</v>
      </c>
      <c r="D14576">
        <v>62650</v>
      </c>
      <c r="E14576">
        <v>69600</v>
      </c>
      <c r="F14576">
        <v>75200</v>
      </c>
      <c r="G14576">
        <v>80750</v>
      </c>
      <c r="H14576">
        <v>86350</v>
      </c>
      <c r="I14576">
        <v>91900</v>
      </c>
      <c r="J14576">
        <v>97450</v>
      </c>
      <c r="K14576" t="s">
        <v>3077</v>
      </c>
      <c r="L14576">
        <v>73</v>
      </c>
      <c r="M14576">
        <v>80</v>
      </c>
      <c r="N14576" t="s">
        <v>3394</v>
      </c>
    </row>
    <row r="14577" spans="1:14" x14ac:dyDescent="0.2">
      <c r="A14577" t="s">
        <v>20336</v>
      </c>
      <c r="B14577">
        <v>48750</v>
      </c>
      <c r="C14577">
        <v>55700</v>
      </c>
      <c r="D14577">
        <v>62650</v>
      </c>
      <c r="E14577">
        <v>69600</v>
      </c>
      <c r="F14577">
        <v>75200</v>
      </c>
      <c r="G14577">
        <v>80750</v>
      </c>
      <c r="H14577">
        <v>86350</v>
      </c>
      <c r="I14577">
        <v>91900</v>
      </c>
      <c r="J14577">
        <v>97450</v>
      </c>
      <c r="K14577" t="s">
        <v>3077</v>
      </c>
      <c r="L14577">
        <v>75</v>
      </c>
      <c r="M14577">
        <v>80</v>
      </c>
      <c r="N14577" t="s">
        <v>3396</v>
      </c>
    </row>
    <row r="14578" spans="1:14" x14ac:dyDescent="0.2">
      <c r="A14578" t="s">
        <v>20337</v>
      </c>
      <c r="B14578">
        <v>48750</v>
      </c>
      <c r="C14578">
        <v>55700</v>
      </c>
      <c r="D14578">
        <v>62650</v>
      </c>
      <c r="E14578">
        <v>69600</v>
      </c>
      <c r="F14578">
        <v>75200</v>
      </c>
      <c r="G14578">
        <v>80750</v>
      </c>
      <c r="H14578">
        <v>86350</v>
      </c>
      <c r="I14578">
        <v>91900</v>
      </c>
      <c r="J14578">
        <v>97450</v>
      </c>
      <c r="K14578" t="s">
        <v>3077</v>
      </c>
      <c r="L14578">
        <v>77</v>
      </c>
      <c r="M14578">
        <v>80</v>
      </c>
      <c r="N14578" t="s">
        <v>2736</v>
      </c>
    </row>
    <row r="14579" spans="1:14" x14ac:dyDescent="0.2">
      <c r="A14579" t="s">
        <v>20338</v>
      </c>
      <c r="B14579">
        <v>48750</v>
      </c>
      <c r="C14579">
        <v>55700</v>
      </c>
      <c r="D14579">
        <v>62650</v>
      </c>
      <c r="E14579">
        <v>69600</v>
      </c>
      <c r="F14579">
        <v>75200</v>
      </c>
      <c r="G14579">
        <v>80750</v>
      </c>
      <c r="H14579">
        <v>86350</v>
      </c>
      <c r="I14579">
        <v>91900</v>
      </c>
      <c r="J14579">
        <v>97450</v>
      </c>
      <c r="K14579" t="s">
        <v>3077</v>
      </c>
      <c r="L14579">
        <v>79</v>
      </c>
      <c r="M14579">
        <v>80</v>
      </c>
      <c r="N14579" t="s">
        <v>2737</v>
      </c>
    </row>
    <row r="14580" spans="1:14" x14ac:dyDescent="0.2">
      <c r="A14580" t="s">
        <v>20339</v>
      </c>
      <c r="B14580">
        <v>48750</v>
      </c>
      <c r="C14580">
        <v>55700</v>
      </c>
      <c r="D14580">
        <v>62650</v>
      </c>
      <c r="E14580">
        <v>69600</v>
      </c>
      <c r="F14580">
        <v>75200</v>
      </c>
      <c r="G14580">
        <v>80750</v>
      </c>
      <c r="H14580">
        <v>86350</v>
      </c>
      <c r="I14580">
        <v>91900</v>
      </c>
      <c r="J14580">
        <v>97450</v>
      </c>
      <c r="K14580" t="s">
        <v>3077</v>
      </c>
      <c r="L14580">
        <v>81</v>
      </c>
      <c r="M14580">
        <v>80</v>
      </c>
      <c r="N14580" t="s">
        <v>2738</v>
      </c>
    </row>
    <row r="14581" spans="1:14" x14ac:dyDescent="0.2">
      <c r="A14581" t="s">
        <v>20340</v>
      </c>
      <c r="B14581">
        <v>48750</v>
      </c>
      <c r="C14581">
        <v>55700</v>
      </c>
      <c r="D14581">
        <v>62650</v>
      </c>
      <c r="E14581">
        <v>69600</v>
      </c>
      <c r="F14581">
        <v>75200</v>
      </c>
      <c r="G14581">
        <v>80750</v>
      </c>
      <c r="H14581">
        <v>86350</v>
      </c>
      <c r="I14581">
        <v>91900</v>
      </c>
      <c r="J14581">
        <v>97450</v>
      </c>
      <c r="K14581" t="s">
        <v>3077</v>
      </c>
      <c r="L14581">
        <v>83</v>
      </c>
      <c r="M14581">
        <v>80</v>
      </c>
      <c r="N14581" t="s">
        <v>2739</v>
      </c>
    </row>
    <row r="14582" spans="1:14" x14ac:dyDescent="0.2">
      <c r="A14582" t="s">
        <v>20341</v>
      </c>
      <c r="B14582">
        <v>48750</v>
      </c>
      <c r="C14582">
        <v>55700</v>
      </c>
      <c r="D14582">
        <v>62650</v>
      </c>
      <c r="E14582">
        <v>69600</v>
      </c>
      <c r="F14582">
        <v>75200</v>
      </c>
      <c r="G14582">
        <v>80750</v>
      </c>
      <c r="H14582">
        <v>86350</v>
      </c>
      <c r="I14582">
        <v>91900</v>
      </c>
      <c r="J14582">
        <v>97450</v>
      </c>
      <c r="K14582" t="s">
        <v>3077</v>
      </c>
      <c r="L14582">
        <v>85</v>
      </c>
      <c r="M14582">
        <v>80</v>
      </c>
      <c r="N14582" t="s">
        <v>2740</v>
      </c>
    </row>
    <row r="14583" spans="1:14" x14ac:dyDescent="0.2">
      <c r="A14583" t="s">
        <v>20342</v>
      </c>
      <c r="B14583">
        <v>48750</v>
      </c>
      <c r="C14583">
        <v>55700</v>
      </c>
      <c r="D14583">
        <v>62650</v>
      </c>
      <c r="E14583">
        <v>69600</v>
      </c>
      <c r="F14583">
        <v>75200</v>
      </c>
      <c r="G14583">
        <v>80750</v>
      </c>
      <c r="H14583">
        <v>86350</v>
      </c>
      <c r="I14583">
        <v>91900</v>
      </c>
      <c r="J14583">
        <v>97450</v>
      </c>
      <c r="K14583" t="s">
        <v>3077</v>
      </c>
      <c r="L14583">
        <v>87</v>
      </c>
      <c r="M14583">
        <v>80</v>
      </c>
      <c r="N14583" t="s">
        <v>3349</v>
      </c>
    </row>
    <row r="14584" spans="1:14" x14ac:dyDescent="0.2">
      <c r="A14584" t="s">
        <v>20343</v>
      </c>
      <c r="B14584">
        <v>48750</v>
      </c>
      <c r="C14584">
        <v>55700</v>
      </c>
      <c r="D14584">
        <v>62650</v>
      </c>
      <c r="E14584">
        <v>69600</v>
      </c>
      <c r="F14584">
        <v>75200</v>
      </c>
      <c r="G14584">
        <v>80750</v>
      </c>
      <c r="H14584">
        <v>86350</v>
      </c>
      <c r="I14584">
        <v>91900</v>
      </c>
      <c r="J14584">
        <v>97450</v>
      </c>
      <c r="K14584" t="s">
        <v>3077</v>
      </c>
      <c r="L14584">
        <v>89</v>
      </c>
      <c r="M14584">
        <v>80</v>
      </c>
      <c r="N14584" t="s">
        <v>2741</v>
      </c>
    </row>
    <row r="14585" spans="1:14" x14ac:dyDescent="0.2">
      <c r="A14585" t="s">
        <v>20344</v>
      </c>
      <c r="B14585">
        <v>52150</v>
      </c>
      <c r="C14585">
        <v>59600</v>
      </c>
      <c r="D14585">
        <v>67050</v>
      </c>
      <c r="E14585">
        <v>74500</v>
      </c>
      <c r="F14585">
        <v>80500</v>
      </c>
      <c r="G14585">
        <v>86450</v>
      </c>
      <c r="H14585">
        <v>92400</v>
      </c>
      <c r="I14585">
        <v>98350</v>
      </c>
      <c r="J14585">
        <v>104300</v>
      </c>
      <c r="K14585" t="s">
        <v>3077</v>
      </c>
      <c r="L14585">
        <v>91</v>
      </c>
      <c r="M14585">
        <v>80</v>
      </c>
      <c r="N14585" t="s">
        <v>2742</v>
      </c>
    </row>
    <row r="14586" spans="1:14" x14ac:dyDescent="0.2">
      <c r="A14586" t="s">
        <v>20345</v>
      </c>
      <c r="B14586">
        <v>66300</v>
      </c>
      <c r="C14586">
        <v>75750</v>
      </c>
      <c r="D14586">
        <v>85200</v>
      </c>
      <c r="E14586">
        <v>94650</v>
      </c>
      <c r="F14586">
        <v>102250</v>
      </c>
      <c r="G14586">
        <v>109800</v>
      </c>
      <c r="H14586">
        <v>117400</v>
      </c>
      <c r="I14586">
        <v>124950</v>
      </c>
      <c r="J14586">
        <v>132550</v>
      </c>
      <c r="K14586" t="s">
        <v>3077</v>
      </c>
      <c r="L14586">
        <v>93</v>
      </c>
      <c r="M14586">
        <v>80</v>
      </c>
      <c r="N14586" t="s">
        <v>2743</v>
      </c>
    </row>
    <row r="14587" spans="1:14" x14ac:dyDescent="0.2">
      <c r="A14587" t="s">
        <v>20346</v>
      </c>
      <c r="B14587">
        <v>48750</v>
      </c>
      <c r="C14587">
        <v>55700</v>
      </c>
      <c r="D14587">
        <v>62650</v>
      </c>
      <c r="E14587">
        <v>69600</v>
      </c>
      <c r="F14587">
        <v>75200</v>
      </c>
      <c r="G14587">
        <v>80750</v>
      </c>
      <c r="H14587">
        <v>86350</v>
      </c>
      <c r="I14587">
        <v>91900</v>
      </c>
      <c r="J14587">
        <v>97450</v>
      </c>
      <c r="K14587" t="s">
        <v>3077</v>
      </c>
      <c r="L14587">
        <v>95</v>
      </c>
      <c r="M14587">
        <v>80</v>
      </c>
      <c r="N14587" t="s">
        <v>3403</v>
      </c>
    </row>
    <row r="14588" spans="1:14" x14ac:dyDescent="0.2">
      <c r="A14588" t="s">
        <v>20347</v>
      </c>
      <c r="B14588">
        <v>64050</v>
      </c>
      <c r="C14588">
        <v>73200</v>
      </c>
      <c r="D14588">
        <v>82350</v>
      </c>
      <c r="E14588">
        <v>91450</v>
      </c>
      <c r="F14588">
        <v>98800</v>
      </c>
      <c r="G14588">
        <v>106100</v>
      </c>
      <c r="H14588">
        <v>113400</v>
      </c>
      <c r="I14588">
        <v>120750</v>
      </c>
      <c r="J14588">
        <v>128050</v>
      </c>
      <c r="K14588" t="s">
        <v>3077</v>
      </c>
      <c r="L14588">
        <v>97</v>
      </c>
      <c r="M14588">
        <v>80</v>
      </c>
      <c r="N14588" t="s">
        <v>2744</v>
      </c>
    </row>
    <row r="14589" spans="1:14" x14ac:dyDescent="0.2">
      <c r="A14589" t="s">
        <v>20348</v>
      </c>
      <c r="B14589">
        <v>48750</v>
      </c>
      <c r="C14589">
        <v>55700</v>
      </c>
      <c r="D14589">
        <v>62650</v>
      </c>
      <c r="E14589">
        <v>69600</v>
      </c>
      <c r="F14589">
        <v>75200</v>
      </c>
      <c r="G14589">
        <v>80750</v>
      </c>
      <c r="H14589">
        <v>86350</v>
      </c>
      <c r="I14589">
        <v>91900</v>
      </c>
      <c r="J14589">
        <v>97450</v>
      </c>
      <c r="K14589" t="s">
        <v>3077</v>
      </c>
      <c r="L14589">
        <v>99</v>
      </c>
      <c r="M14589">
        <v>80</v>
      </c>
      <c r="N14589" t="s">
        <v>2745</v>
      </c>
    </row>
    <row r="14590" spans="1:14" x14ac:dyDescent="0.2">
      <c r="A14590" t="s">
        <v>20349</v>
      </c>
      <c r="B14590">
        <v>48750</v>
      </c>
      <c r="C14590">
        <v>55700</v>
      </c>
      <c r="D14590">
        <v>62650</v>
      </c>
      <c r="E14590">
        <v>69600</v>
      </c>
      <c r="F14590">
        <v>75200</v>
      </c>
      <c r="G14590">
        <v>80750</v>
      </c>
      <c r="H14590">
        <v>86350</v>
      </c>
      <c r="I14590">
        <v>91900</v>
      </c>
      <c r="J14590">
        <v>97450</v>
      </c>
      <c r="K14590" t="s">
        <v>3077</v>
      </c>
      <c r="L14590">
        <v>101</v>
      </c>
      <c r="M14590">
        <v>80</v>
      </c>
      <c r="N14590" t="s">
        <v>2746</v>
      </c>
    </row>
    <row r="14591" spans="1:14" x14ac:dyDescent="0.2">
      <c r="A14591" t="s">
        <v>20350</v>
      </c>
      <c r="B14591">
        <v>49950</v>
      </c>
      <c r="C14591">
        <v>57100</v>
      </c>
      <c r="D14591">
        <v>64250</v>
      </c>
      <c r="E14591">
        <v>71350</v>
      </c>
      <c r="F14591">
        <v>77100</v>
      </c>
      <c r="G14591">
        <v>82800</v>
      </c>
      <c r="H14591">
        <v>88500</v>
      </c>
      <c r="I14591">
        <v>94200</v>
      </c>
      <c r="J14591">
        <v>99900</v>
      </c>
      <c r="K14591" t="s">
        <v>3077</v>
      </c>
      <c r="L14591">
        <v>103</v>
      </c>
      <c r="M14591">
        <v>80</v>
      </c>
      <c r="N14591" t="s">
        <v>2747</v>
      </c>
    </row>
    <row r="14592" spans="1:14" x14ac:dyDescent="0.2">
      <c r="A14592" t="s">
        <v>20351</v>
      </c>
      <c r="B14592">
        <v>48750</v>
      </c>
      <c r="C14592">
        <v>55700</v>
      </c>
      <c r="D14592">
        <v>62650</v>
      </c>
      <c r="E14592">
        <v>69600</v>
      </c>
      <c r="F14592">
        <v>75200</v>
      </c>
      <c r="G14592">
        <v>80750</v>
      </c>
      <c r="H14592">
        <v>86350</v>
      </c>
      <c r="I14592">
        <v>91900</v>
      </c>
      <c r="J14592">
        <v>97450</v>
      </c>
      <c r="K14592" t="s">
        <v>3077</v>
      </c>
      <c r="L14592">
        <v>105</v>
      </c>
      <c r="M14592">
        <v>80</v>
      </c>
      <c r="N14592" t="s">
        <v>2748</v>
      </c>
    </row>
    <row r="14593" spans="1:14" x14ac:dyDescent="0.2">
      <c r="A14593" t="s">
        <v>20352</v>
      </c>
      <c r="B14593">
        <v>60700</v>
      </c>
      <c r="C14593">
        <v>69350</v>
      </c>
      <c r="D14593">
        <v>78000</v>
      </c>
      <c r="E14593">
        <v>86650</v>
      </c>
      <c r="F14593">
        <v>93600</v>
      </c>
      <c r="G14593">
        <v>100550</v>
      </c>
      <c r="H14593">
        <v>107450</v>
      </c>
      <c r="I14593">
        <v>114400</v>
      </c>
      <c r="J14593">
        <v>121350</v>
      </c>
      <c r="K14593" t="s">
        <v>3077</v>
      </c>
      <c r="L14593">
        <v>107</v>
      </c>
      <c r="M14593">
        <v>80</v>
      </c>
      <c r="N14593" t="s">
        <v>2749</v>
      </c>
    </row>
    <row r="14594" spans="1:14" x14ac:dyDescent="0.2">
      <c r="A14594" t="s">
        <v>20353</v>
      </c>
      <c r="B14594">
        <v>48750</v>
      </c>
      <c r="C14594">
        <v>55700</v>
      </c>
      <c r="D14594">
        <v>62650</v>
      </c>
      <c r="E14594">
        <v>69600</v>
      </c>
      <c r="F14594">
        <v>75200</v>
      </c>
      <c r="G14594">
        <v>80750</v>
      </c>
      <c r="H14594">
        <v>86350</v>
      </c>
      <c r="I14594">
        <v>91900</v>
      </c>
      <c r="J14594">
        <v>97450</v>
      </c>
      <c r="K14594" t="s">
        <v>3077</v>
      </c>
      <c r="L14594">
        <v>109</v>
      </c>
      <c r="M14594">
        <v>80</v>
      </c>
      <c r="N14594" t="s">
        <v>2750</v>
      </c>
    </row>
    <row r="14595" spans="1:14" x14ac:dyDescent="0.2">
      <c r="A14595" t="s">
        <v>20354</v>
      </c>
      <c r="B14595">
        <v>48750</v>
      </c>
      <c r="C14595">
        <v>55700</v>
      </c>
      <c r="D14595">
        <v>62650</v>
      </c>
      <c r="E14595">
        <v>69600</v>
      </c>
      <c r="F14595">
        <v>75200</v>
      </c>
      <c r="G14595">
        <v>80750</v>
      </c>
      <c r="H14595">
        <v>86350</v>
      </c>
      <c r="I14595">
        <v>91900</v>
      </c>
      <c r="J14595">
        <v>97450</v>
      </c>
      <c r="K14595" t="s">
        <v>3077</v>
      </c>
      <c r="L14595">
        <v>111</v>
      </c>
      <c r="M14595">
        <v>80</v>
      </c>
      <c r="N14595" t="s">
        <v>2751</v>
      </c>
    </row>
    <row r="14596" spans="1:14" x14ac:dyDescent="0.2">
      <c r="A14596" t="s">
        <v>20355</v>
      </c>
      <c r="B14596">
        <v>55850</v>
      </c>
      <c r="C14596">
        <v>63800</v>
      </c>
      <c r="D14596">
        <v>71800</v>
      </c>
      <c r="E14596">
        <v>79750</v>
      </c>
      <c r="F14596">
        <v>86150</v>
      </c>
      <c r="G14596">
        <v>92550</v>
      </c>
      <c r="H14596">
        <v>98900</v>
      </c>
      <c r="I14596">
        <v>105300</v>
      </c>
      <c r="J14596">
        <v>111650</v>
      </c>
      <c r="K14596" t="s">
        <v>3077</v>
      </c>
      <c r="L14596">
        <v>113</v>
      </c>
      <c r="M14596">
        <v>80</v>
      </c>
      <c r="N14596" t="s">
        <v>2752</v>
      </c>
    </row>
    <row r="14597" spans="1:14" x14ac:dyDescent="0.2">
      <c r="A14597" t="s">
        <v>20356</v>
      </c>
      <c r="B14597">
        <v>48750</v>
      </c>
      <c r="C14597">
        <v>55700</v>
      </c>
      <c r="D14597">
        <v>62650</v>
      </c>
      <c r="E14597">
        <v>69600</v>
      </c>
      <c r="F14597">
        <v>75200</v>
      </c>
      <c r="G14597">
        <v>80750</v>
      </c>
      <c r="H14597">
        <v>86350</v>
      </c>
      <c r="I14597">
        <v>91900</v>
      </c>
      <c r="J14597">
        <v>97450</v>
      </c>
      <c r="K14597" t="s">
        <v>3077</v>
      </c>
      <c r="L14597">
        <v>115</v>
      </c>
      <c r="M14597">
        <v>80</v>
      </c>
      <c r="N14597" t="s">
        <v>2753</v>
      </c>
    </row>
    <row r="14598" spans="1:14" x14ac:dyDescent="0.2">
      <c r="A14598" t="s">
        <v>20357</v>
      </c>
      <c r="B14598">
        <v>62100</v>
      </c>
      <c r="C14598">
        <v>70950</v>
      </c>
      <c r="D14598">
        <v>79800</v>
      </c>
      <c r="E14598">
        <v>88650</v>
      </c>
      <c r="F14598">
        <v>95750</v>
      </c>
      <c r="G14598">
        <v>102850</v>
      </c>
      <c r="H14598">
        <v>109950</v>
      </c>
      <c r="I14598">
        <v>117050</v>
      </c>
      <c r="J14598">
        <v>124150</v>
      </c>
      <c r="K14598" t="s">
        <v>3077</v>
      </c>
      <c r="L14598">
        <v>117</v>
      </c>
      <c r="M14598">
        <v>80</v>
      </c>
      <c r="N14598" t="s">
        <v>2754</v>
      </c>
    </row>
    <row r="14599" spans="1:14" x14ac:dyDescent="0.2">
      <c r="A14599" t="s">
        <v>20358</v>
      </c>
      <c r="B14599">
        <v>52400</v>
      </c>
      <c r="C14599">
        <v>59900</v>
      </c>
      <c r="D14599">
        <v>67400</v>
      </c>
      <c r="E14599">
        <v>74850</v>
      </c>
      <c r="F14599">
        <v>80850</v>
      </c>
      <c r="G14599">
        <v>86850</v>
      </c>
      <c r="H14599">
        <v>92850</v>
      </c>
      <c r="I14599">
        <v>98850</v>
      </c>
      <c r="J14599">
        <v>104800</v>
      </c>
      <c r="K14599" t="s">
        <v>3077</v>
      </c>
      <c r="L14599">
        <v>119</v>
      </c>
      <c r="M14599">
        <v>80</v>
      </c>
      <c r="N14599" t="s">
        <v>2755</v>
      </c>
    </row>
    <row r="14600" spans="1:14" x14ac:dyDescent="0.2">
      <c r="A14600" t="s">
        <v>20359</v>
      </c>
      <c r="B14600">
        <v>48750</v>
      </c>
      <c r="C14600">
        <v>55700</v>
      </c>
      <c r="D14600">
        <v>62650</v>
      </c>
      <c r="E14600">
        <v>69600</v>
      </c>
      <c r="F14600">
        <v>75200</v>
      </c>
      <c r="G14600">
        <v>80750</v>
      </c>
      <c r="H14600">
        <v>86350</v>
      </c>
      <c r="I14600">
        <v>91900</v>
      </c>
      <c r="J14600">
        <v>97450</v>
      </c>
      <c r="K14600" t="s">
        <v>3077</v>
      </c>
      <c r="L14600">
        <v>121</v>
      </c>
      <c r="M14600">
        <v>80</v>
      </c>
      <c r="N14600" t="s">
        <v>3362</v>
      </c>
    </row>
    <row r="14601" spans="1:14" x14ac:dyDescent="0.2">
      <c r="A14601" t="s">
        <v>20360</v>
      </c>
      <c r="B14601">
        <v>58700</v>
      </c>
      <c r="C14601">
        <v>67100</v>
      </c>
      <c r="D14601">
        <v>75500</v>
      </c>
      <c r="E14601">
        <v>83850</v>
      </c>
      <c r="F14601">
        <v>90600</v>
      </c>
      <c r="G14601">
        <v>97300</v>
      </c>
      <c r="H14601">
        <v>104000</v>
      </c>
      <c r="I14601">
        <v>110700</v>
      </c>
      <c r="J14601">
        <v>117400</v>
      </c>
      <c r="K14601" t="s">
        <v>3077</v>
      </c>
      <c r="L14601">
        <v>123</v>
      </c>
      <c r="M14601">
        <v>80</v>
      </c>
      <c r="N14601" t="s">
        <v>2756</v>
      </c>
    </row>
    <row r="14602" spans="1:14" x14ac:dyDescent="0.2">
      <c r="A14602" t="s">
        <v>20361</v>
      </c>
      <c r="B14602">
        <v>48750</v>
      </c>
      <c r="C14602">
        <v>55700</v>
      </c>
      <c r="D14602">
        <v>62650</v>
      </c>
      <c r="E14602">
        <v>69600</v>
      </c>
      <c r="F14602">
        <v>75200</v>
      </c>
      <c r="G14602">
        <v>80750</v>
      </c>
      <c r="H14602">
        <v>86350</v>
      </c>
      <c r="I14602">
        <v>91900</v>
      </c>
      <c r="J14602">
        <v>97450</v>
      </c>
      <c r="K14602" t="s">
        <v>3077</v>
      </c>
      <c r="L14602">
        <v>125</v>
      </c>
      <c r="M14602">
        <v>80</v>
      </c>
      <c r="N14602" t="s">
        <v>3436</v>
      </c>
    </row>
    <row r="14603" spans="1:14" x14ac:dyDescent="0.2">
      <c r="A14603" t="s">
        <v>20362</v>
      </c>
      <c r="B14603">
        <v>66700</v>
      </c>
      <c r="C14603">
        <v>76200</v>
      </c>
      <c r="D14603">
        <v>85750</v>
      </c>
      <c r="E14603">
        <v>95250</v>
      </c>
      <c r="F14603">
        <v>102900</v>
      </c>
      <c r="G14603">
        <v>110500</v>
      </c>
      <c r="H14603">
        <v>118150</v>
      </c>
      <c r="I14603">
        <v>125750</v>
      </c>
      <c r="J14603">
        <v>133350</v>
      </c>
      <c r="K14603" t="s">
        <v>3078</v>
      </c>
      <c r="L14603">
        <v>1</v>
      </c>
      <c r="M14603">
        <v>80</v>
      </c>
      <c r="N14603" t="s">
        <v>14</v>
      </c>
    </row>
    <row r="14604" spans="1:14" x14ac:dyDescent="0.2">
      <c r="A14604" t="s">
        <v>20363</v>
      </c>
      <c r="B14604">
        <v>65750</v>
      </c>
      <c r="C14604">
        <v>75150</v>
      </c>
      <c r="D14604">
        <v>84550</v>
      </c>
      <c r="E14604">
        <v>93900</v>
      </c>
      <c r="F14604">
        <v>101450</v>
      </c>
      <c r="G14604">
        <v>108950</v>
      </c>
      <c r="H14604">
        <v>116450</v>
      </c>
      <c r="I14604">
        <v>123950</v>
      </c>
      <c r="J14604">
        <v>131500</v>
      </c>
      <c r="K14604" t="s">
        <v>3078</v>
      </c>
      <c r="L14604">
        <v>1</v>
      </c>
      <c r="M14604">
        <v>80</v>
      </c>
      <c r="N14604" t="s">
        <v>15</v>
      </c>
    </row>
    <row r="14605" spans="1:14" x14ac:dyDescent="0.2">
      <c r="A14605" t="s">
        <v>20364</v>
      </c>
      <c r="B14605">
        <v>66700</v>
      </c>
      <c r="C14605">
        <v>76200</v>
      </c>
      <c r="D14605">
        <v>85750</v>
      </c>
      <c r="E14605">
        <v>95250</v>
      </c>
      <c r="F14605">
        <v>102900</v>
      </c>
      <c r="G14605">
        <v>110500</v>
      </c>
      <c r="H14605">
        <v>118150</v>
      </c>
      <c r="I14605">
        <v>125750</v>
      </c>
      <c r="J14605">
        <v>133350</v>
      </c>
      <c r="K14605" t="s">
        <v>3078</v>
      </c>
      <c r="L14605">
        <v>1</v>
      </c>
      <c r="M14605">
        <v>80</v>
      </c>
      <c r="N14605" t="s">
        <v>16</v>
      </c>
    </row>
    <row r="14606" spans="1:14" x14ac:dyDescent="0.2">
      <c r="A14606" t="s">
        <v>20365</v>
      </c>
      <c r="B14606">
        <v>66700</v>
      </c>
      <c r="C14606">
        <v>76200</v>
      </c>
      <c r="D14606">
        <v>85750</v>
      </c>
      <c r="E14606">
        <v>95250</v>
      </c>
      <c r="F14606">
        <v>102900</v>
      </c>
      <c r="G14606">
        <v>110500</v>
      </c>
      <c r="H14606">
        <v>118150</v>
      </c>
      <c r="I14606">
        <v>125750</v>
      </c>
      <c r="J14606">
        <v>133350</v>
      </c>
      <c r="K14606" t="s">
        <v>3078</v>
      </c>
      <c r="L14606">
        <v>1</v>
      </c>
      <c r="M14606">
        <v>80</v>
      </c>
      <c r="N14606" t="s">
        <v>17</v>
      </c>
    </row>
    <row r="14607" spans="1:14" x14ac:dyDescent="0.2">
      <c r="A14607" t="s">
        <v>20366</v>
      </c>
      <c r="B14607">
        <v>75750</v>
      </c>
      <c r="C14607">
        <v>86550</v>
      </c>
      <c r="D14607">
        <v>97350</v>
      </c>
      <c r="E14607">
        <v>108150</v>
      </c>
      <c r="F14607">
        <v>116850</v>
      </c>
      <c r="G14607">
        <v>125500</v>
      </c>
      <c r="H14607">
        <v>134150</v>
      </c>
      <c r="I14607">
        <v>142800</v>
      </c>
      <c r="J14607">
        <v>151450</v>
      </c>
      <c r="K14607" t="s">
        <v>3078</v>
      </c>
      <c r="L14607">
        <v>1</v>
      </c>
      <c r="M14607">
        <v>80</v>
      </c>
      <c r="N14607" t="s">
        <v>18</v>
      </c>
    </row>
    <row r="14608" spans="1:14" x14ac:dyDescent="0.2">
      <c r="A14608" t="s">
        <v>20367</v>
      </c>
      <c r="B14608">
        <v>65750</v>
      </c>
      <c r="C14608">
        <v>75150</v>
      </c>
      <c r="D14608">
        <v>84550</v>
      </c>
      <c r="E14608">
        <v>93900</v>
      </c>
      <c r="F14608">
        <v>101450</v>
      </c>
      <c r="G14608">
        <v>108950</v>
      </c>
      <c r="H14608">
        <v>116450</v>
      </c>
      <c r="I14608">
        <v>123950</v>
      </c>
      <c r="J14608">
        <v>131500</v>
      </c>
      <c r="K14608" t="s">
        <v>3078</v>
      </c>
      <c r="L14608">
        <v>1</v>
      </c>
      <c r="M14608">
        <v>80</v>
      </c>
      <c r="N14608" t="s">
        <v>19</v>
      </c>
    </row>
    <row r="14609" spans="1:14" x14ac:dyDescent="0.2">
      <c r="A14609" t="s">
        <v>20368</v>
      </c>
      <c r="B14609">
        <v>65750</v>
      </c>
      <c r="C14609">
        <v>75150</v>
      </c>
      <c r="D14609">
        <v>84550</v>
      </c>
      <c r="E14609">
        <v>93900</v>
      </c>
      <c r="F14609">
        <v>101450</v>
      </c>
      <c r="G14609">
        <v>108950</v>
      </c>
      <c r="H14609">
        <v>116450</v>
      </c>
      <c r="I14609">
        <v>123950</v>
      </c>
      <c r="J14609">
        <v>131500</v>
      </c>
      <c r="K14609" t="s">
        <v>3078</v>
      </c>
      <c r="L14609">
        <v>1</v>
      </c>
      <c r="M14609">
        <v>80</v>
      </c>
      <c r="N14609" t="s">
        <v>20</v>
      </c>
    </row>
    <row r="14610" spans="1:14" x14ac:dyDescent="0.2">
      <c r="A14610" t="s">
        <v>20369</v>
      </c>
      <c r="B14610">
        <v>75750</v>
      </c>
      <c r="C14610">
        <v>86550</v>
      </c>
      <c r="D14610">
        <v>97350</v>
      </c>
      <c r="E14610">
        <v>108150</v>
      </c>
      <c r="F14610">
        <v>116850</v>
      </c>
      <c r="G14610">
        <v>125500</v>
      </c>
      <c r="H14610">
        <v>134150</v>
      </c>
      <c r="I14610">
        <v>142800</v>
      </c>
      <c r="J14610">
        <v>151450</v>
      </c>
      <c r="K14610" t="s">
        <v>3078</v>
      </c>
      <c r="L14610">
        <v>1</v>
      </c>
      <c r="M14610">
        <v>80</v>
      </c>
      <c r="N14610" t="s">
        <v>21</v>
      </c>
    </row>
    <row r="14611" spans="1:14" x14ac:dyDescent="0.2">
      <c r="A14611" t="s">
        <v>20370</v>
      </c>
      <c r="B14611">
        <v>65750</v>
      </c>
      <c r="C14611">
        <v>75150</v>
      </c>
      <c r="D14611">
        <v>84550</v>
      </c>
      <c r="E14611">
        <v>93900</v>
      </c>
      <c r="F14611">
        <v>101450</v>
      </c>
      <c r="G14611">
        <v>108950</v>
      </c>
      <c r="H14611">
        <v>116450</v>
      </c>
      <c r="I14611">
        <v>123950</v>
      </c>
      <c r="J14611">
        <v>131500</v>
      </c>
      <c r="K14611" t="s">
        <v>3078</v>
      </c>
      <c r="L14611">
        <v>1</v>
      </c>
      <c r="M14611">
        <v>80</v>
      </c>
      <c r="N14611" t="s">
        <v>22</v>
      </c>
    </row>
    <row r="14612" spans="1:14" x14ac:dyDescent="0.2">
      <c r="A14612" t="s">
        <v>20371</v>
      </c>
      <c r="B14612">
        <v>75750</v>
      </c>
      <c r="C14612">
        <v>86550</v>
      </c>
      <c r="D14612">
        <v>97350</v>
      </c>
      <c r="E14612">
        <v>108150</v>
      </c>
      <c r="F14612">
        <v>116850</v>
      </c>
      <c r="G14612">
        <v>125500</v>
      </c>
      <c r="H14612">
        <v>134150</v>
      </c>
      <c r="I14612">
        <v>142800</v>
      </c>
      <c r="J14612">
        <v>151450</v>
      </c>
      <c r="K14612" t="s">
        <v>3078</v>
      </c>
      <c r="L14612">
        <v>1</v>
      </c>
      <c r="M14612">
        <v>80</v>
      </c>
      <c r="N14612" t="s">
        <v>23</v>
      </c>
    </row>
    <row r="14613" spans="1:14" x14ac:dyDescent="0.2">
      <c r="A14613" t="s">
        <v>20372</v>
      </c>
      <c r="B14613">
        <v>66700</v>
      </c>
      <c r="C14613">
        <v>76200</v>
      </c>
      <c r="D14613">
        <v>85750</v>
      </c>
      <c r="E14613">
        <v>95250</v>
      </c>
      <c r="F14613">
        <v>102900</v>
      </c>
      <c r="G14613">
        <v>110500</v>
      </c>
      <c r="H14613">
        <v>118150</v>
      </c>
      <c r="I14613">
        <v>125750</v>
      </c>
      <c r="J14613">
        <v>133350</v>
      </c>
      <c r="K14613" t="s">
        <v>3078</v>
      </c>
      <c r="L14613">
        <v>1</v>
      </c>
      <c r="M14613">
        <v>80</v>
      </c>
      <c r="N14613" t="s">
        <v>24</v>
      </c>
    </row>
    <row r="14614" spans="1:14" x14ac:dyDescent="0.2">
      <c r="A14614" t="s">
        <v>20373</v>
      </c>
      <c r="B14614">
        <v>66700</v>
      </c>
      <c r="C14614">
        <v>76200</v>
      </c>
      <c r="D14614">
        <v>85750</v>
      </c>
      <c r="E14614">
        <v>95250</v>
      </c>
      <c r="F14614">
        <v>102900</v>
      </c>
      <c r="G14614">
        <v>110500</v>
      </c>
      <c r="H14614">
        <v>118150</v>
      </c>
      <c r="I14614">
        <v>125750</v>
      </c>
      <c r="J14614">
        <v>133350</v>
      </c>
      <c r="K14614" t="s">
        <v>3078</v>
      </c>
      <c r="L14614">
        <v>1</v>
      </c>
      <c r="M14614">
        <v>80</v>
      </c>
      <c r="N14614" t="s">
        <v>25</v>
      </c>
    </row>
    <row r="14615" spans="1:14" x14ac:dyDescent="0.2">
      <c r="A14615" t="s">
        <v>20374</v>
      </c>
      <c r="B14615">
        <v>75750</v>
      </c>
      <c r="C14615">
        <v>86550</v>
      </c>
      <c r="D14615">
        <v>97350</v>
      </c>
      <c r="E14615">
        <v>108150</v>
      </c>
      <c r="F14615">
        <v>116850</v>
      </c>
      <c r="G14615">
        <v>125500</v>
      </c>
      <c r="H14615">
        <v>134150</v>
      </c>
      <c r="I14615">
        <v>142800</v>
      </c>
      <c r="J14615">
        <v>151450</v>
      </c>
      <c r="K14615" t="s">
        <v>3078</v>
      </c>
      <c r="L14615">
        <v>1</v>
      </c>
      <c r="M14615">
        <v>80</v>
      </c>
      <c r="N14615" t="s">
        <v>26</v>
      </c>
    </row>
    <row r="14616" spans="1:14" x14ac:dyDescent="0.2">
      <c r="A14616" t="s">
        <v>20375</v>
      </c>
      <c r="B14616">
        <v>66700</v>
      </c>
      <c r="C14616">
        <v>76200</v>
      </c>
      <c r="D14616">
        <v>85750</v>
      </c>
      <c r="E14616">
        <v>95250</v>
      </c>
      <c r="F14616">
        <v>102900</v>
      </c>
      <c r="G14616">
        <v>110500</v>
      </c>
      <c r="H14616">
        <v>118150</v>
      </c>
      <c r="I14616">
        <v>125750</v>
      </c>
      <c r="J14616">
        <v>133350</v>
      </c>
      <c r="K14616" t="s">
        <v>3078</v>
      </c>
      <c r="L14616">
        <v>1</v>
      </c>
      <c r="M14616">
        <v>80</v>
      </c>
      <c r="N14616" t="s">
        <v>27</v>
      </c>
    </row>
    <row r="14617" spans="1:14" x14ac:dyDescent="0.2">
      <c r="A14617" t="s">
        <v>20376</v>
      </c>
      <c r="B14617">
        <v>66700</v>
      </c>
      <c r="C14617">
        <v>76200</v>
      </c>
      <c r="D14617">
        <v>85750</v>
      </c>
      <c r="E14617">
        <v>95250</v>
      </c>
      <c r="F14617">
        <v>102900</v>
      </c>
      <c r="G14617">
        <v>110500</v>
      </c>
      <c r="H14617">
        <v>118150</v>
      </c>
      <c r="I14617">
        <v>125750</v>
      </c>
      <c r="J14617">
        <v>133350</v>
      </c>
      <c r="K14617" t="s">
        <v>3078</v>
      </c>
      <c r="L14617">
        <v>1</v>
      </c>
      <c r="M14617">
        <v>80</v>
      </c>
      <c r="N14617" t="s">
        <v>28</v>
      </c>
    </row>
    <row r="14618" spans="1:14" x14ac:dyDescent="0.2">
      <c r="A14618" t="s">
        <v>20377</v>
      </c>
      <c r="B14618">
        <v>65750</v>
      </c>
      <c r="C14618">
        <v>75150</v>
      </c>
      <c r="D14618">
        <v>84550</v>
      </c>
      <c r="E14618">
        <v>93900</v>
      </c>
      <c r="F14618">
        <v>101450</v>
      </c>
      <c r="G14618">
        <v>108950</v>
      </c>
      <c r="H14618">
        <v>116450</v>
      </c>
      <c r="I14618">
        <v>123950</v>
      </c>
      <c r="J14618">
        <v>131500</v>
      </c>
      <c r="K14618" t="s">
        <v>3078</v>
      </c>
      <c r="L14618">
        <v>1</v>
      </c>
      <c r="M14618">
        <v>80</v>
      </c>
      <c r="N14618" t="s">
        <v>29</v>
      </c>
    </row>
    <row r="14619" spans="1:14" x14ac:dyDescent="0.2">
      <c r="A14619" t="s">
        <v>20378</v>
      </c>
      <c r="B14619">
        <v>66700</v>
      </c>
      <c r="C14619">
        <v>76200</v>
      </c>
      <c r="D14619">
        <v>85750</v>
      </c>
      <c r="E14619">
        <v>95250</v>
      </c>
      <c r="F14619">
        <v>102900</v>
      </c>
      <c r="G14619">
        <v>110500</v>
      </c>
      <c r="H14619">
        <v>118150</v>
      </c>
      <c r="I14619">
        <v>125750</v>
      </c>
      <c r="J14619">
        <v>133350</v>
      </c>
      <c r="K14619" t="s">
        <v>3078</v>
      </c>
      <c r="L14619">
        <v>1</v>
      </c>
      <c r="M14619">
        <v>80</v>
      </c>
      <c r="N14619" t="s">
        <v>30</v>
      </c>
    </row>
    <row r="14620" spans="1:14" x14ac:dyDescent="0.2">
      <c r="A14620" t="s">
        <v>20379</v>
      </c>
      <c r="B14620">
        <v>75750</v>
      </c>
      <c r="C14620">
        <v>86550</v>
      </c>
      <c r="D14620">
        <v>97350</v>
      </c>
      <c r="E14620">
        <v>108150</v>
      </c>
      <c r="F14620">
        <v>116850</v>
      </c>
      <c r="G14620">
        <v>125500</v>
      </c>
      <c r="H14620">
        <v>134150</v>
      </c>
      <c r="I14620">
        <v>142800</v>
      </c>
      <c r="J14620">
        <v>151450</v>
      </c>
      <c r="K14620" t="s">
        <v>3078</v>
      </c>
      <c r="L14620">
        <v>1</v>
      </c>
      <c r="M14620">
        <v>80</v>
      </c>
      <c r="N14620" t="s">
        <v>31</v>
      </c>
    </row>
    <row r="14621" spans="1:14" x14ac:dyDescent="0.2">
      <c r="A14621" t="s">
        <v>20380</v>
      </c>
      <c r="B14621">
        <v>65750</v>
      </c>
      <c r="C14621">
        <v>75150</v>
      </c>
      <c r="D14621">
        <v>84550</v>
      </c>
      <c r="E14621">
        <v>93900</v>
      </c>
      <c r="F14621">
        <v>101450</v>
      </c>
      <c r="G14621">
        <v>108950</v>
      </c>
      <c r="H14621">
        <v>116450</v>
      </c>
      <c r="I14621">
        <v>123950</v>
      </c>
      <c r="J14621">
        <v>131500</v>
      </c>
      <c r="K14621" t="s">
        <v>3078</v>
      </c>
      <c r="L14621">
        <v>1</v>
      </c>
      <c r="M14621">
        <v>80</v>
      </c>
      <c r="N14621" t="s">
        <v>32</v>
      </c>
    </row>
    <row r="14622" spans="1:14" x14ac:dyDescent="0.2">
      <c r="A14622" t="s">
        <v>20381</v>
      </c>
      <c r="B14622">
        <v>65750</v>
      </c>
      <c r="C14622">
        <v>75150</v>
      </c>
      <c r="D14622">
        <v>84550</v>
      </c>
      <c r="E14622">
        <v>93900</v>
      </c>
      <c r="F14622">
        <v>101450</v>
      </c>
      <c r="G14622">
        <v>108950</v>
      </c>
      <c r="H14622">
        <v>116450</v>
      </c>
      <c r="I14622">
        <v>123950</v>
      </c>
      <c r="J14622">
        <v>131500</v>
      </c>
      <c r="K14622" t="s">
        <v>3078</v>
      </c>
      <c r="L14622">
        <v>1</v>
      </c>
      <c r="M14622">
        <v>80</v>
      </c>
      <c r="N14622" t="s">
        <v>33</v>
      </c>
    </row>
    <row r="14623" spans="1:14" x14ac:dyDescent="0.2">
      <c r="A14623" t="s">
        <v>20382</v>
      </c>
      <c r="B14623">
        <v>75750</v>
      </c>
      <c r="C14623">
        <v>86550</v>
      </c>
      <c r="D14623">
        <v>97350</v>
      </c>
      <c r="E14623">
        <v>108150</v>
      </c>
      <c r="F14623">
        <v>116850</v>
      </c>
      <c r="G14623">
        <v>125500</v>
      </c>
      <c r="H14623">
        <v>134150</v>
      </c>
      <c r="I14623">
        <v>142800</v>
      </c>
      <c r="J14623">
        <v>151450</v>
      </c>
      <c r="K14623" t="s">
        <v>3078</v>
      </c>
      <c r="L14623">
        <v>1</v>
      </c>
      <c r="M14623">
        <v>80</v>
      </c>
      <c r="N14623" t="s">
        <v>34</v>
      </c>
    </row>
    <row r="14624" spans="1:14" x14ac:dyDescent="0.2">
      <c r="A14624" t="s">
        <v>20383</v>
      </c>
      <c r="B14624">
        <v>75750</v>
      </c>
      <c r="C14624">
        <v>86550</v>
      </c>
      <c r="D14624">
        <v>97350</v>
      </c>
      <c r="E14624">
        <v>108150</v>
      </c>
      <c r="F14624">
        <v>116850</v>
      </c>
      <c r="G14624">
        <v>125500</v>
      </c>
      <c r="H14624">
        <v>134150</v>
      </c>
      <c r="I14624">
        <v>142800</v>
      </c>
      <c r="J14624">
        <v>151450</v>
      </c>
      <c r="K14624" t="s">
        <v>3078</v>
      </c>
      <c r="L14624">
        <v>1</v>
      </c>
      <c r="M14624">
        <v>80</v>
      </c>
      <c r="N14624" t="s">
        <v>35</v>
      </c>
    </row>
    <row r="14625" spans="1:14" x14ac:dyDescent="0.2">
      <c r="A14625" t="s">
        <v>20384</v>
      </c>
      <c r="B14625">
        <v>75750</v>
      </c>
      <c r="C14625">
        <v>86550</v>
      </c>
      <c r="D14625">
        <v>97350</v>
      </c>
      <c r="E14625">
        <v>108150</v>
      </c>
      <c r="F14625">
        <v>116850</v>
      </c>
      <c r="G14625">
        <v>125500</v>
      </c>
      <c r="H14625">
        <v>134150</v>
      </c>
      <c r="I14625">
        <v>142800</v>
      </c>
      <c r="J14625">
        <v>151450</v>
      </c>
      <c r="K14625" t="s">
        <v>3078</v>
      </c>
      <c r="L14625">
        <v>1</v>
      </c>
      <c r="M14625">
        <v>80</v>
      </c>
      <c r="N14625" t="s">
        <v>36</v>
      </c>
    </row>
    <row r="14626" spans="1:14" x14ac:dyDescent="0.2">
      <c r="A14626" t="s">
        <v>20385</v>
      </c>
      <c r="B14626">
        <v>66150</v>
      </c>
      <c r="C14626">
        <v>75600</v>
      </c>
      <c r="D14626">
        <v>85050</v>
      </c>
      <c r="E14626">
        <v>94500</v>
      </c>
      <c r="F14626">
        <v>102100</v>
      </c>
      <c r="G14626">
        <v>109650</v>
      </c>
      <c r="H14626">
        <v>117200</v>
      </c>
      <c r="I14626">
        <v>124750</v>
      </c>
      <c r="J14626">
        <v>132300</v>
      </c>
      <c r="K14626" t="s">
        <v>3078</v>
      </c>
      <c r="L14626">
        <v>3</v>
      </c>
      <c r="M14626">
        <v>80</v>
      </c>
      <c r="N14626" t="s">
        <v>37</v>
      </c>
    </row>
    <row r="14627" spans="1:14" x14ac:dyDescent="0.2">
      <c r="A14627" t="s">
        <v>20386</v>
      </c>
      <c r="B14627">
        <v>66150</v>
      </c>
      <c r="C14627">
        <v>75600</v>
      </c>
      <c r="D14627">
        <v>85050</v>
      </c>
      <c r="E14627">
        <v>94500</v>
      </c>
      <c r="F14627">
        <v>102100</v>
      </c>
      <c r="G14627">
        <v>109650</v>
      </c>
      <c r="H14627">
        <v>117200</v>
      </c>
      <c r="I14627">
        <v>124750</v>
      </c>
      <c r="J14627">
        <v>132300</v>
      </c>
      <c r="K14627" t="s">
        <v>3078</v>
      </c>
      <c r="L14627">
        <v>3</v>
      </c>
      <c r="M14627">
        <v>80</v>
      </c>
      <c r="N14627" t="s">
        <v>38</v>
      </c>
    </row>
    <row r="14628" spans="1:14" x14ac:dyDescent="0.2">
      <c r="A14628" t="s">
        <v>20387</v>
      </c>
      <c r="B14628">
        <v>66150</v>
      </c>
      <c r="C14628">
        <v>75600</v>
      </c>
      <c r="D14628">
        <v>85050</v>
      </c>
      <c r="E14628">
        <v>94500</v>
      </c>
      <c r="F14628">
        <v>102100</v>
      </c>
      <c r="G14628">
        <v>109650</v>
      </c>
      <c r="H14628">
        <v>117200</v>
      </c>
      <c r="I14628">
        <v>124750</v>
      </c>
      <c r="J14628">
        <v>132300</v>
      </c>
      <c r="K14628" t="s">
        <v>3078</v>
      </c>
      <c r="L14628">
        <v>3</v>
      </c>
      <c r="M14628">
        <v>80</v>
      </c>
      <c r="N14628" t="s">
        <v>39</v>
      </c>
    </row>
    <row r="14629" spans="1:14" x14ac:dyDescent="0.2">
      <c r="A14629" t="s">
        <v>20388</v>
      </c>
      <c r="B14629">
        <v>66150</v>
      </c>
      <c r="C14629">
        <v>75600</v>
      </c>
      <c r="D14629">
        <v>85050</v>
      </c>
      <c r="E14629">
        <v>94500</v>
      </c>
      <c r="F14629">
        <v>102100</v>
      </c>
      <c r="G14629">
        <v>109650</v>
      </c>
      <c r="H14629">
        <v>117200</v>
      </c>
      <c r="I14629">
        <v>124750</v>
      </c>
      <c r="J14629">
        <v>132300</v>
      </c>
      <c r="K14629" t="s">
        <v>3078</v>
      </c>
      <c r="L14629">
        <v>3</v>
      </c>
      <c r="M14629">
        <v>80</v>
      </c>
      <c r="N14629" t="s">
        <v>40</v>
      </c>
    </row>
    <row r="14630" spans="1:14" x14ac:dyDescent="0.2">
      <c r="A14630" t="s">
        <v>20389</v>
      </c>
      <c r="B14630">
        <v>66150</v>
      </c>
      <c r="C14630">
        <v>75600</v>
      </c>
      <c r="D14630">
        <v>85050</v>
      </c>
      <c r="E14630">
        <v>94500</v>
      </c>
      <c r="F14630">
        <v>102100</v>
      </c>
      <c r="G14630">
        <v>109650</v>
      </c>
      <c r="H14630">
        <v>117200</v>
      </c>
      <c r="I14630">
        <v>124750</v>
      </c>
      <c r="J14630">
        <v>132300</v>
      </c>
      <c r="K14630" t="s">
        <v>3078</v>
      </c>
      <c r="L14630">
        <v>3</v>
      </c>
      <c r="M14630">
        <v>80</v>
      </c>
      <c r="N14630" t="s">
        <v>41</v>
      </c>
    </row>
    <row r="14631" spans="1:14" x14ac:dyDescent="0.2">
      <c r="A14631" t="s">
        <v>20390</v>
      </c>
      <c r="B14631">
        <v>66150</v>
      </c>
      <c r="C14631">
        <v>75600</v>
      </c>
      <c r="D14631">
        <v>85050</v>
      </c>
      <c r="E14631">
        <v>94500</v>
      </c>
      <c r="F14631">
        <v>102100</v>
      </c>
      <c r="G14631">
        <v>109650</v>
      </c>
      <c r="H14631">
        <v>117200</v>
      </c>
      <c r="I14631">
        <v>124750</v>
      </c>
      <c r="J14631">
        <v>132300</v>
      </c>
      <c r="K14631" t="s">
        <v>3078</v>
      </c>
      <c r="L14631">
        <v>3</v>
      </c>
      <c r="M14631">
        <v>80</v>
      </c>
      <c r="N14631" t="s">
        <v>42</v>
      </c>
    </row>
    <row r="14632" spans="1:14" x14ac:dyDescent="0.2">
      <c r="A14632" t="s">
        <v>20391</v>
      </c>
      <c r="B14632">
        <v>66150</v>
      </c>
      <c r="C14632">
        <v>75600</v>
      </c>
      <c r="D14632">
        <v>85050</v>
      </c>
      <c r="E14632">
        <v>94500</v>
      </c>
      <c r="F14632">
        <v>102100</v>
      </c>
      <c r="G14632">
        <v>109650</v>
      </c>
      <c r="H14632">
        <v>117200</v>
      </c>
      <c r="I14632">
        <v>124750</v>
      </c>
      <c r="J14632">
        <v>132300</v>
      </c>
      <c r="K14632" t="s">
        <v>3078</v>
      </c>
      <c r="L14632">
        <v>3</v>
      </c>
      <c r="M14632">
        <v>80</v>
      </c>
      <c r="N14632" t="s">
        <v>43</v>
      </c>
    </row>
    <row r="14633" spans="1:14" x14ac:dyDescent="0.2">
      <c r="A14633" t="s">
        <v>20392</v>
      </c>
      <c r="B14633">
        <v>66150</v>
      </c>
      <c r="C14633">
        <v>75600</v>
      </c>
      <c r="D14633">
        <v>85050</v>
      </c>
      <c r="E14633">
        <v>94500</v>
      </c>
      <c r="F14633">
        <v>102100</v>
      </c>
      <c r="G14633">
        <v>109650</v>
      </c>
      <c r="H14633">
        <v>117200</v>
      </c>
      <c r="I14633">
        <v>124750</v>
      </c>
      <c r="J14633">
        <v>132300</v>
      </c>
      <c r="K14633" t="s">
        <v>3078</v>
      </c>
      <c r="L14633">
        <v>3</v>
      </c>
      <c r="M14633">
        <v>80</v>
      </c>
      <c r="N14633" t="s">
        <v>44</v>
      </c>
    </row>
    <row r="14634" spans="1:14" x14ac:dyDescent="0.2">
      <c r="A14634" t="s">
        <v>20393</v>
      </c>
      <c r="B14634">
        <v>66150</v>
      </c>
      <c r="C14634">
        <v>75600</v>
      </c>
      <c r="D14634">
        <v>85050</v>
      </c>
      <c r="E14634">
        <v>94500</v>
      </c>
      <c r="F14634">
        <v>102100</v>
      </c>
      <c r="G14634">
        <v>109650</v>
      </c>
      <c r="H14634">
        <v>117200</v>
      </c>
      <c r="I14634">
        <v>124750</v>
      </c>
      <c r="J14634">
        <v>132300</v>
      </c>
      <c r="K14634" t="s">
        <v>3078</v>
      </c>
      <c r="L14634">
        <v>3</v>
      </c>
      <c r="M14634">
        <v>80</v>
      </c>
      <c r="N14634" t="s">
        <v>45</v>
      </c>
    </row>
    <row r="14635" spans="1:14" x14ac:dyDescent="0.2">
      <c r="A14635" t="s">
        <v>20394</v>
      </c>
      <c r="B14635">
        <v>66150</v>
      </c>
      <c r="C14635">
        <v>75600</v>
      </c>
      <c r="D14635">
        <v>85050</v>
      </c>
      <c r="E14635">
        <v>94500</v>
      </c>
      <c r="F14635">
        <v>102100</v>
      </c>
      <c r="G14635">
        <v>109650</v>
      </c>
      <c r="H14635">
        <v>117200</v>
      </c>
      <c r="I14635">
        <v>124750</v>
      </c>
      <c r="J14635">
        <v>132300</v>
      </c>
      <c r="K14635" t="s">
        <v>3078</v>
      </c>
      <c r="L14635">
        <v>3</v>
      </c>
      <c r="M14635">
        <v>80</v>
      </c>
      <c r="N14635" t="s">
        <v>46</v>
      </c>
    </row>
    <row r="14636" spans="1:14" x14ac:dyDescent="0.2">
      <c r="A14636" t="s">
        <v>20395</v>
      </c>
      <c r="B14636">
        <v>66150</v>
      </c>
      <c r="C14636">
        <v>75600</v>
      </c>
      <c r="D14636">
        <v>85050</v>
      </c>
      <c r="E14636">
        <v>94500</v>
      </c>
      <c r="F14636">
        <v>102100</v>
      </c>
      <c r="G14636">
        <v>109650</v>
      </c>
      <c r="H14636">
        <v>117200</v>
      </c>
      <c r="I14636">
        <v>124750</v>
      </c>
      <c r="J14636">
        <v>132300</v>
      </c>
      <c r="K14636" t="s">
        <v>3078</v>
      </c>
      <c r="L14636">
        <v>3</v>
      </c>
      <c r="M14636">
        <v>80</v>
      </c>
      <c r="N14636" t="s">
        <v>47</v>
      </c>
    </row>
    <row r="14637" spans="1:14" x14ac:dyDescent="0.2">
      <c r="A14637" t="s">
        <v>20396</v>
      </c>
      <c r="B14637">
        <v>66150</v>
      </c>
      <c r="C14637">
        <v>75600</v>
      </c>
      <c r="D14637">
        <v>85050</v>
      </c>
      <c r="E14637">
        <v>94500</v>
      </c>
      <c r="F14637">
        <v>102100</v>
      </c>
      <c r="G14637">
        <v>109650</v>
      </c>
      <c r="H14637">
        <v>117200</v>
      </c>
      <c r="I14637">
        <v>124750</v>
      </c>
      <c r="J14637">
        <v>132300</v>
      </c>
      <c r="K14637" t="s">
        <v>3078</v>
      </c>
      <c r="L14637">
        <v>3</v>
      </c>
      <c r="M14637">
        <v>80</v>
      </c>
      <c r="N14637" t="s">
        <v>48</v>
      </c>
    </row>
    <row r="14638" spans="1:14" x14ac:dyDescent="0.2">
      <c r="A14638" t="s">
        <v>20397</v>
      </c>
      <c r="B14638">
        <v>66150</v>
      </c>
      <c r="C14638">
        <v>75600</v>
      </c>
      <c r="D14638">
        <v>85050</v>
      </c>
      <c r="E14638">
        <v>94500</v>
      </c>
      <c r="F14638">
        <v>102100</v>
      </c>
      <c r="G14638">
        <v>109650</v>
      </c>
      <c r="H14638">
        <v>117200</v>
      </c>
      <c r="I14638">
        <v>124750</v>
      </c>
      <c r="J14638">
        <v>132300</v>
      </c>
      <c r="K14638" t="s">
        <v>3078</v>
      </c>
      <c r="L14638">
        <v>3</v>
      </c>
      <c r="M14638">
        <v>80</v>
      </c>
      <c r="N14638" t="s">
        <v>49</v>
      </c>
    </row>
    <row r="14639" spans="1:14" x14ac:dyDescent="0.2">
      <c r="A14639" t="s">
        <v>20398</v>
      </c>
      <c r="B14639">
        <v>66150</v>
      </c>
      <c r="C14639">
        <v>75600</v>
      </c>
      <c r="D14639">
        <v>85050</v>
      </c>
      <c r="E14639">
        <v>94500</v>
      </c>
      <c r="F14639">
        <v>102100</v>
      </c>
      <c r="G14639">
        <v>109650</v>
      </c>
      <c r="H14639">
        <v>117200</v>
      </c>
      <c r="I14639">
        <v>124750</v>
      </c>
      <c r="J14639">
        <v>132300</v>
      </c>
      <c r="K14639" t="s">
        <v>3078</v>
      </c>
      <c r="L14639">
        <v>3</v>
      </c>
      <c r="M14639">
        <v>80</v>
      </c>
      <c r="N14639" t="s">
        <v>50</v>
      </c>
    </row>
    <row r="14640" spans="1:14" x14ac:dyDescent="0.2">
      <c r="A14640" t="s">
        <v>20399</v>
      </c>
      <c r="B14640">
        <v>66150</v>
      </c>
      <c r="C14640">
        <v>75600</v>
      </c>
      <c r="D14640">
        <v>85050</v>
      </c>
      <c r="E14640">
        <v>94500</v>
      </c>
      <c r="F14640">
        <v>102100</v>
      </c>
      <c r="G14640">
        <v>109650</v>
      </c>
      <c r="H14640">
        <v>117200</v>
      </c>
      <c r="I14640">
        <v>124750</v>
      </c>
      <c r="J14640">
        <v>132300</v>
      </c>
      <c r="K14640" t="s">
        <v>3078</v>
      </c>
      <c r="L14640">
        <v>3</v>
      </c>
      <c r="M14640">
        <v>80</v>
      </c>
      <c r="N14640" t="s">
        <v>51</v>
      </c>
    </row>
    <row r="14641" spans="1:14" x14ac:dyDescent="0.2">
      <c r="A14641" t="s">
        <v>20400</v>
      </c>
      <c r="B14641">
        <v>66150</v>
      </c>
      <c r="C14641">
        <v>75600</v>
      </c>
      <c r="D14641">
        <v>85050</v>
      </c>
      <c r="E14641">
        <v>94500</v>
      </c>
      <c r="F14641">
        <v>102100</v>
      </c>
      <c r="G14641">
        <v>109650</v>
      </c>
      <c r="H14641">
        <v>117200</v>
      </c>
      <c r="I14641">
        <v>124750</v>
      </c>
      <c r="J14641">
        <v>132300</v>
      </c>
      <c r="K14641" t="s">
        <v>3078</v>
      </c>
      <c r="L14641">
        <v>3</v>
      </c>
      <c r="M14641">
        <v>80</v>
      </c>
      <c r="N14641" t="s">
        <v>52</v>
      </c>
    </row>
    <row r="14642" spans="1:14" x14ac:dyDescent="0.2">
      <c r="A14642" t="s">
        <v>20401</v>
      </c>
      <c r="B14642">
        <v>66150</v>
      </c>
      <c r="C14642">
        <v>75600</v>
      </c>
      <c r="D14642">
        <v>85050</v>
      </c>
      <c r="E14642">
        <v>94500</v>
      </c>
      <c r="F14642">
        <v>102100</v>
      </c>
      <c r="G14642">
        <v>109650</v>
      </c>
      <c r="H14642">
        <v>117200</v>
      </c>
      <c r="I14642">
        <v>124750</v>
      </c>
      <c r="J14642">
        <v>132300</v>
      </c>
      <c r="K14642" t="s">
        <v>3078</v>
      </c>
      <c r="L14642">
        <v>3</v>
      </c>
      <c r="M14642">
        <v>80</v>
      </c>
      <c r="N14642" t="s">
        <v>53</v>
      </c>
    </row>
    <row r="14643" spans="1:14" x14ac:dyDescent="0.2">
      <c r="A14643" t="s">
        <v>20402</v>
      </c>
      <c r="B14643">
        <v>66150</v>
      </c>
      <c r="C14643">
        <v>75600</v>
      </c>
      <c r="D14643">
        <v>85050</v>
      </c>
      <c r="E14643">
        <v>94500</v>
      </c>
      <c r="F14643">
        <v>102100</v>
      </c>
      <c r="G14643">
        <v>109650</v>
      </c>
      <c r="H14643">
        <v>117200</v>
      </c>
      <c r="I14643">
        <v>124750</v>
      </c>
      <c r="J14643">
        <v>132300</v>
      </c>
      <c r="K14643" t="s">
        <v>3078</v>
      </c>
      <c r="L14643">
        <v>3</v>
      </c>
      <c r="M14643">
        <v>80</v>
      </c>
      <c r="N14643" t="s">
        <v>54</v>
      </c>
    </row>
    <row r="14644" spans="1:14" x14ac:dyDescent="0.2">
      <c r="A14644" t="s">
        <v>20403</v>
      </c>
      <c r="B14644">
        <v>66150</v>
      </c>
      <c r="C14644">
        <v>75600</v>
      </c>
      <c r="D14644">
        <v>85050</v>
      </c>
      <c r="E14644">
        <v>94500</v>
      </c>
      <c r="F14644">
        <v>102100</v>
      </c>
      <c r="G14644">
        <v>109650</v>
      </c>
      <c r="H14644">
        <v>117200</v>
      </c>
      <c r="I14644">
        <v>124750</v>
      </c>
      <c r="J14644">
        <v>132300</v>
      </c>
      <c r="K14644" t="s">
        <v>3078</v>
      </c>
      <c r="L14644">
        <v>3</v>
      </c>
      <c r="M14644">
        <v>80</v>
      </c>
      <c r="N14644" t="s">
        <v>55</v>
      </c>
    </row>
    <row r="14645" spans="1:14" x14ac:dyDescent="0.2">
      <c r="A14645" t="s">
        <v>20404</v>
      </c>
      <c r="B14645">
        <v>66150</v>
      </c>
      <c r="C14645">
        <v>75600</v>
      </c>
      <c r="D14645">
        <v>85050</v>
      </c>
      <c r="E14645">
        <v>94500</v>
      </c>
      <c r="F14645">
        <v>102100</v>
      </c>
      <c r="G14645">
        <v>109650</v>
      </c>
      <c r="H14645">
        <v>117200</v>
      </c>
      <c r="I14645">
        <v>124750</v>
      </c>
      <c r="J14645">
        <v>132300</v>
      </c>
      <c r="K14645" t="s">
        <v>3078</v>
      </c>
      <c r="L14645">
        <v>3</v>
      </c>
      <c r="M14645">
        <v>80</v>
      </c>
      <c r="N14645" t="s">
        <v>56</v>
      </c>
    </row>
    <row r="14646" spans="1:14" x14ac:dyDescent="0.2">
      <c r="A14646" t="s">
        <v>20405</v>
      </c>
      <c r="B14646">
        <v>66150</v>
      </c>
      <c r="C14646">
        <v>75600</v>
      </c>
      <c r="D14646">
        <v>85050</v>
      </c>
      <c r="E14646">
        <v>94500</v>
      </c>
      <c r="F14646">
        <v>102100</v>
      </c>
      <c r="G14646">
        <v>109650</v>
      </c>
      <c r="H14646">
        <v>117200</v>
      </c>
      <c r="I14646">
        <v>124750</v>
      </c>
      <c r="J14646">
        <v>132300</v>
      </c>
      <c r="K14646" t="s">
        <v>3078</v>
      </c>
      <c r="L14646">
        <v>3</v>
      </c>
      <c r="M14646">
        <v>80</v>
      </c>
      <c r="N14646" t="s">
        <v>57</v>
      </c>
    </row>
    <row r="14647" spans="1:14" x14ac:dyDescent="0.2">
      <c r="A14647" t="s">
        <v>20406</v>
      </c>
      <c r="B14647">
        <v>66150</v>
      </c>
      <c r="C14647">
        <v>75600</v>
      </c>
      <c r="D14647">
        <v>85050</v>
      </c>
      <c r="E14647">
        <v>94500</v>
      </c>
      <c r="F14647">
        <v>102100</v>
      </c>
      <c r="G14647">
        <v>109650</v>
      </c>
      <c r="H14647">
        <v>117200</v>
      </c>
      <c r="I14647">
        <v>124750</v>
      </c>
      <c r="J14647">
        <v>132300</v>
      </c>
      <c r="K14647" t="s">
        <v>3078</v>
      </c>
      <c r="L14647">
        <v>3</v>
      </c>
      <c r="M14647">
        <v>80</v>
      </c>
      <c r="N14647" t="s">
        <v>58</v>
      </c>
    </row>
    <row r="14648" spans="1:14" x14ac:dyDescent="0.2">
      <c r="A14648" t="s">
        <v>20407</v>
      </c>
      <c r="B14648">
        <v>66150</v>
      </c>
      <c r="C14648">
        <v>75600</v>
      </c>
      <c r="D14648">
        <v>85050</v>
      </c>
      <c r="E14648">
        <v>94500</v>
      </c>
      <c r="F14648">
        <v>102100</v>
      </c>
      <c r="G14648">
        <v>109650</v>
      </c>
      <c r="H14648">
        <v>117200</v>
      </c>
      <c r="I14648">
        <v>124750</v>
      </c>
      <c r="J14648">
        <v>132300</v>
      </c>
      <c r="K14648" t="s">
        <v>3078</v>
      </c>
      <c r="L14648">
        <v>3</v>
      </c>
      <c r="M14648">
        <v>80</v>
      </c>
      <c r="N14648" t="s">
        <v>60</v>
      </c>
    </row>
    <row r="14649" spans="1:14" x14ac:dyDescent="0.2">
      <c r="A14649" t="s">
        <v>20408</v>
      </c>
      <c r="B14649">
        <v>66150</v>
      </c>
      <c r="C14649">
        <v>75600</v>
      </c>
      <c r="D14649">
        <v>85050</v>
      </c>
      <c r="E14649">
        <v>94500</v>
      </c>
      <c r="F14649">
        <v>102100</v>
      </c>
      <c r="G14649">
        <v>109650</v>
      </c>
      <c r="H14649">
        <v>117200</v>
      </c>
      <c r="I14649">
        <v>124750</v>
      </c>
      <c r="J14649">
        <v>132300</v>
      </c>
      <c r="K14649" t="s">
        <v>3078</v>
      </c>
      <c r="L14649">
        <v>3</v>
      </c>
      <c r="M14649">
        <v>80</v>
      </c>
      <c r="N14649" t="s">
        <v>59</v>
      </c>
    </row>
    <row r="14650" spans="1:14" x14ac:dyDescent="0.2">
      <c r="A14650" t="s">
        <v>20409</v>
      </c>
      <c r="B14650">
        <v>66150</v>
      </c>
      <c r="C14650">
        <v>75600</v>
      </c>
      <c r="D14650">
        <v>85050</v>
      </c>
      <c r="E14650">
        <v>94500</v>
      </c>
      <c r="F14650">
        <v>102100</v>
      </c>
      <c r="G14650">
        <v>109650</v>
      </c>
      <c r="H14650">
        <v>117200</v>
      </c>
      <c r="I14650">
        <v>124750</v>
      </c>
      <c r="J14650">
        <v>132300</v>
      </c>
      <c r="K14650" t="s">
        <v>3078</v>
      </c>
      <c r="L14650">
        <v>3</v>
      </c>
      <c r="M14650">
        <v>80</v>
      </c>
      <c r="N14650" t="s">
        <v>61</v>
      </c>
    </row>
    <row r="14651" spans="1:14" x14ac:dyDescent="0.2">
      <c r="A14651" t="s">
        <v>20410</v>
      </c>
      <c r="B14651">
        <v>66150</v>
      </c>
      <c r="C14651">
        <v>75600</v>
      </c>
      <c r="D14651">
        <v>85050</v>
      </c>
      <c r="E14651">
        <v>94500</v>
      </c>
      <c r="F14651">
        <v>102100</v>
      </c>
      <c r="G14651">
        <v>109650</v>
      </c>
      <c r="H14651">
        <v>117200</v>
      </c>
      <c r="I14651">
        <v>124750</v>
      </c>
      <c r="J14651">
        <v>132300</v>
      </c>
      <c r="K14651" t="s">
        <v>3078</v>
      </c>
      <c r="L14651">
        <v>3</v>
      </c>
      <c r="M14651">
        <v>80</v>
      </c>
      <c r="N14651" t="s">
        <v>62</v>
      </c>
    </row>
    <row r="14652" spans="1:14" x14ac:dyDescent="0.2">
      <c r="A14652" t="s">
        <v>20411</v>
      </c>
      <c r="B14652">
        <v>66150</v>
      </c>
      <c r="C14652">
        <v>75600</v>
      </c>
      <c r="D14652">
        <v>85050</v>
      </c>
      <c r="E14652">
        <v>94500</v>
      </c>
      <c r="F14652">
        <v>102100</v>
      </c>
      <c r="G14652">
        <v>109650</v>
      </c>
      <c r="H14652">
        <v>117200</v>
      </c>
      <c r="I14652">
        <v>124750</v>
      </c>
      <c r="J14652">
        <v>132300</v>
      </c>
      <c r="K14652" t="s">
        <v>3078</v>
      </c>
      <c r="L14652">
        <v>3</v>
      </c>
      <c r="M14652">
        <v>80</v>
      </c>
      <c r="N14652" t="s">
        <v>63</v>
      </c>
    </row>
    <row r="14653" spans="1:14" x14ac:dyDescent="0.2">
      <c r="A14653" t="s">
        <v>20412</v>
      </c>
      <c r="B14653">
        <v>66150</v>
      </c>
      <c r="C14653">
        <v>75600</v>
      </c>
      <c r="D14653">
        <v>85050</v>
      </c>
      <c r="E14653">
        <v>94500</v>
      </c>
      <c r="F14653">
        <v>102100</v>
      </c>
      <c r="G14653">
        <v>109650</v>
      </c>
      <c r="H14653">
        <v>117200</v>
      </c>
      <c r="I14653">
        <v>124750</v>
      </c>
      <c r="J14653">
        <v>132300</v>
      </c>
      <c r="K14653" t="s">
        <v>3078</v>
      </c>
      <c r="L14653">
        <v>3</v>
      </c>
      <c r="M14653">
        <v>80</v>
      </c>
      <c r="N14653" t="s">
        <v>65</v>
      </c>
    </row>
    <row r="14654" spans="1:14" x14ac:dyDescent="0.2">
      <c r="A14654" t="s">
        <v>20413</v>
      </c>
      <c r="B14654">
        <v>66150</v>
      </c>
      <c r="C14654">
        <v>75600</v>
      </c>
      <c r="D14654">
        <v>85050</v>
      </c>
      <c r="E14654">
        <v>94500</v>
      </c>
      <c r="F14654">
        <v>102100</v>
      </c>
      <c r="G14654">
        <v>109650</v>
      </c>
      <c r="H14654">
        <v>117200</v>
      </c>
      <c r="I14654">
        <v>124750</v>
      </c>
      <c r="J14654">
        <v>132300</v>
      </c>
      <c r="K14654" t="s">
        <v>3078</v>
      </c>
      <c r="L14654">
        <v>3</v>
      </c>
      <c r="M14654">
        <v>80</v>
      </c>
      <c r="N14654" t="s">
        <v>64</v>
      </c>
    </row>
    <row r="14655" spans="1:14" x14ac:dyDescent="0.2">
      <c r="A14655" t="s">
        <v>20414</v>
      </c>
      <c r="B14655">
        <v>64250</v>
      </c>
      <c r="C14655">
        <v>73400</v>
      </c>
      <c r="D14655">
        <v>82600</v>
      </c>
      <c r="E14655">
        <v>91750</v>
      </c>
      <c r="F14655">
        <v>99100</v>
      </c>
      <c r="G14655">
        <v>106450</v>
      </c>
      <c r="H14655">
        <v>113800</v>
      </c>
      <c r="I14655">
        <v>121150</v>
      </c>
      <c r="J14655">
        <v>128450</v>
      </c>
      <c r="K14655" t="s">
        <v>3078</v>
      </c>
      <c r="L14655">
        <v>5</v>
      </c>
      <c r="M14655">
        <v>80</v>
      </c>
      <c r="N14655" t="s">
        <v>66</v>
      </c>
    </row>
    <row r="14656" spans="1:14" x14ac:dyDescent="0.2">
      <c r="A14656" t="s">
        <v>20415</v>
      </c>
      <c r="B14656">
        <v>64250</v>
      </c>
      <c r="C14656">
        <v>73400</v>
      </c>
      <c r="D14656">
        <v>82600</v>
      </c>
      <c r="E14656">
        <v>91750</v>
      </c>
      <c r="F14656">
        <v>99100</v>
      </c>
      <c r="G14656">
        <v>106450</v>
      </c>
      <c r="H14656">
        <v>113800</v>
      </c>
      <c r="I14656">
        <v>121150</v>
      </c>
      <c r="J14656">
        <v>128450</v>
      </c>
      <c r="K14656" t="s">
        <v>3078</v>
      </c>
      <c r="L14656">
        <v>5</v>
      </c>
      <c r="M14656">
        <v>80</v>
      </c>
      <c r="N14656" t="s">
        <v>67</v>
      </c>
    </row>
    <row r="14657" spans="1:14" x14ac:dyDescent="0.2">
      <c r="A14657" t="s">
        <v>20416</v>
      </c>
      <c r="B14657">
        <v>64250</v>
      </c>
      <c r="C14657">
        <v>73400</v>
      </c>
      <c r="D14657">
        <v>82600</v>
      </c>
      <c r="E14657">
        <v>91750</v>
      </c>
      <c r="F14657">
        <v>99100</v>
      </c>
      <c r="G14657">
        <v>106450</v>
      </c>
      <c r="H14657">
        <v>113800</v>
      </c>
      <c r="I14657">
        <v>121150</v>
      </c>
      <c r="J14657">
        <v>128450</v>
      </c>
      <c r="K14657" t="s">
        <v>3078</v>
      </c>
      <c r="L14657">
        <v>5</v>
      </c>
      <c r="M14657">
        <v>80</v>
      </c>
      <c r="N14657" t="s">
        <v>68</v>
      </c>
    </row>
    <row r="14658" spans="1:14" x14ac:dyDescent="0.2">
      <c r="A14658" t="s">
        <v>20417</v>
      </c>
      <c r="B14658">
        <v>64250</v>
      </c>
      <c r="C14658">
        <v>73400</v>
      </c>
      <c r="D14658">
        <v>82600</v>
      </c>
      <c r="E14658">
        <v>91750</v>
      </c>
      <c r="F14658">
        <v>99100</v>
      </c>
      <c r="G14658">
        <v>106450</v>
      </c>
      <c r="H14658">
        <v>113800</v>
      </c>
      <c r="I14658">
        <v>121150</v>
      </c>
      <c r="J14658">
        <v>128450</v>
      </c>
      <c r="K14658" t="s">
        <v>3078</v>
      </c>
      <c r="L14658">
        <v>5</v>
      </c>
      <c r="M14658">
        <v>80</v>
      </c>
      <c r="N14658" t="s">
        <v>69</v>
      </c>
    </row>
    <row r="14659" spans="1:14" x14ac:dyDescent="0.2">
      <c r="A14659" t="s">
        <v>20418</v>
      </c>
      <c r="B14659">
        <v>64250</v>
      </c>
      <c r="C14659">
        <v>73400</v>
      </c>
      <c r="D14659">
        <v>82600</v>
      </c>
      <c r="E14659">
        <v>91750</v>
      </c>
      <c r="F14659">
        <v>99100</v>
      </c>
      <c r="G14659">
        <v>106450</v>
      </c>
      <c r="H14659">
        <v>113800</v>
      </c>
      <c r="I14659">
        <v>121150</v>
      </c>
      <c r="J14659">
        <v>128450</v>
      </c>
      <c r="K14659" t="s">
        <v>3078</v>
      </c>
      <c r="L14659">
        <v>5</v>
      </c>
      <c r="M14659">
        <v>80</v>
      </c>
      <c r="N14659" t="s">
        <v>70</v>
      </c>
    </row>
    <row r="14660" spans="1:14" x14ac:dyDescent="0.2">
      <c r="A14660" t="s">
        <v>20419</v>
      </c>
      <c r="B14660">
        <v>64250</v>
      </c>
      <c r="C14660">
        <v>73400</v>
      </c>
      <c r="D14660">
        <v>82600</v>
      </c>
      <c r="E14660">
        <v>91750</v>
      </c>
      <c r="F14660">
        <v>99100</v>
      </c>
      <c r="G14660">
        <v>106450</v>
      </c>
      <c r="H14660">
        <v>113800</v>
      </c>
      <c r="I14660">
        <v>121150</v>
      </c>
      <c r="J14660">
        <v>128450</v>
      </c>
      <c r="K14660" t="s">
        <v>3078</v>
      </c>
      <c r="L14660">
        <v>5</v>
      </c>
      <c r="M14660">
        <v>80</v>
      </c>
      <c r="N14660" t="s">
        <v>71</v>
      </c>
    </row>
    <row r="14661" spans="1:14" x14ac:dyDescent="0.2">
      <c r="A14661" t="s">
        <v>20420</v>
      </c>
      <c r="B14661">
        <v>64250</v>
      </c>
      <c r="C14661">
        <v>73400</v>
      </c>
      <c r="D14661">
        <v>82600</v>
      </c>
      <c r="E14661">
        <v>91750</v>
      </c>
      <c r="F14661">
        <v>99100</v>
      </c>
      <c r="G14661">
        <v>106450</v>
      </c>
      <c r="H14661">
        <v>113800</v>
      </c>
      <c r="I14661">
        <v>121150</v>
      </c>
      <c r="J14661">
        <v>128450</v>
      </c>
      <c r="K14661" t="s">
        <v>3078</v>
      </c>
      <c r="L14661">
        <v>5</v>
      </c>
      <c r="M14661">
        <v>80</v>
      </c>
      <c r="N14661" t="s">
        <v>72</v>
      </c>
    </row>
    <row r="14662" spans="1:14" x14ac:dyDescent="0.2">
      <c r="A14662" t="s">
        <v>20421</v>
      </c>
      <c r="B14662">
        <v>64250</v>
      </c>
      <c r="C14662">
        <v>73400</v>
      </c>
      <c r="D14662">
        <v>82600</v>
      </c>
      <c r="E14662">
        <v>91750</v>
      </c>
      <c r="F14662">
        <v>99100</v>
      </c>
      <c r="G14662">
        <v>106450</v>
      </c>
      <c r="H14662">
        <v>113800</v>
      </c>
      <c r="I14662">
        <v>121150</v>
      </c>
      <c r="J14662">
        <v>128450</v>
      </c>
      <c r="K14662" t="s">
        <v>3078</v>
      </c>
      <c r="L14662">
        <v>5</v>
      </c>
      <c r="M14662">
        <v>80</v>
      </c>
      <c r="N14662" t="s">
        <v>73</v>
      </c>
    </row>
    <row r="14663" spans="1:14" x14ac:dyDescent="0.2">
      <c r="A14663" t="s">
        <v>20422</v>
      </c>
      <c r="B14663">
        <v>64250</v>
      </c>
      <c r="C14663">
        <v>73400</v>
      </c>
      <c r="D14663">
        <v>82600</v>
      </c>
      <c r="E14663">
        <v>91750</v>
      </c>
      <c r="F14663">
        <v>99100</v>
      </c>
      <c r="G14663">
        <v>106450</v>
      </c>
      <c r="H14663">
        <v>113800</v>
      </c>
      <c r="I14663">
        <v>121150</v>
      </c>
      <c r="J14663">
        <v>128450</v>
      </c>
      <c r="K14663" t="s">
        <v>3078</v>
      </c>
      <c r="L14663">
        <v>5</v>
      </c>
      <c r="M14663">
        <v>80</v>
      </c>
      <c r="N14663" t="s">
        <v>74</v>
      </c>
    </row>
    <row r="14664" spans="1:14" x14ac:dyDescent="0.2">
      <c r="A14664" t="s">
        <v>20423</v>
      </c>
      <c r="B14664">
        <v>64250</v>
      </c>
      <c r="C14664">
        <v>73400</v>
      </c>
      <c r="D14664">
        <v>82600</v>
      </c>
      <c r="E14664">
        <v>91750</v>
      </c>
      <c r="F14664">
        <v>99100</v>
      </c>
      <c r="G14664">
        <v>106450</v>
      </c>
      <c r="H14664">
        <v>113800</v>
      </c>
      <c r="I14664">
        <v>121150</v>
      </c>
      <c r="J14664">
        <v>128450</v>
      </c>
      <c r="K14664" t="s">
        <v>3078</v>
      </c>
      <c r="L14664">
        <v>5</v>
      </c>
      <c r="M14664">
        <v>80</v>
      </c>
      <c r="N14664" t="s">
        <v>75</v>
      </c>
    </row>
    <row r="14665" spans="1:14" x14ac:dyDescent="0.2">
      <c r="A14665" t="s">
        <v>20424</v>
      </c>
      <c r="B14665">
        <v>64250</v>
      </c>
      <c r="C14665">
        <v>73400</v>
      </c>
      <c r="D14665">
        <v>82600</v>
      </c>
      <c r="E14665">
        <v>91750</v>
      </c>
      <c r="F14665">
        <v>99100</v>
      </c>
      <c r="G14665">
        <v>106450</v>
      </c>
      <c r="H14665">
        <v>113800</v>
      </c>
      <c r="I14665">
        <v>121150</v>
      </c>
      <c r="J14665">
        <v>128450</v>
      </c>
      <c r="K14665" t="s">
        <v>3078</v>
      </c>
      <c r="L14665">
        <v>5</v>
      </c>
      <c r="M14665">
        <v>80</v>
      </c>
      <c r="N14665" t="s">
        <v>76</v>
      </c>
    </row>
    <row r="14666" spans="1:14" x14ac:dyDescent="0.2">
      <c r="A14666" t="s">
        <v>20425</v>
      </c>
      <c r="B14666">
        <v>64250</v>
      </c>
      <c r="C14666">
        <v>73400</v>
      </c>
      <c r="D14666">
        <v>82600</v>
      </c>
      <c r="E14666">
        <v>91750</v>
      </c>
      <c r="F14666">
        <v>99100</v>
      </c>
      <c r="G14666">
        <v>106450</v>
      </c>
      <c r="H14666">
        <v>113800</v>
      </c>
      <c r="I14666">
        <v>121150</v>
      </c>
      <c r="J14666">
        <v>128450</v>
      </c>
      <c r="K14666" t="s">
        <v>3078</v>
      </c>
      <c r="L14666">
        <v>5</v>
      </c>
      <c r="M14666">
        <v>80</v>
      </c>
      <c r="N14666" t="s">
        <v>77</v>
      </c>
    </row>
    <row r="14667" spans="1:14" x14ac:dyDescent="0.2">
      <c r="A14667" t="s">
        <v>20426</v>
      </c>
      <c r="B14667">
        <v>64250</v>
      </c>
      <c r="C14667">
        <v>73400</v>
      </c>
      <c r="D14667">
        <v>82600</v>
      </c>
      <c r="E14667">
        <v>91750</v>
      </c>
      <c r="F14667">
        <v>99100</v>
      </c>
      <c r="G14667">
        <v>106450</v>
      </c>
      <c r="H14667">
        <v>113800</v>
      </c>
      <c r="I14667">
        <v>121150</v>
      </c>
      <c r="J14667">
        <v>128450</v>
      </c>
      <c r="K14667" t="s">
        <v>3078</v>
      </c>
      <c r="L14667">
        <v>5</v>
      </c>
      <c r="M14667">
        <v>80</v>
      </c>
      <c r="N14667" t="s">
        <v>78</v>
      </c>
    </row>
    <row r="14668" spans="1:14" x14ac:dyDescent="0.2">
      <c r="A14668" t="s">
        <v>20427</v>
      </c>
      <c r="B14668">
        <v>64250</v>
      </c>
      <c r="C14668">
        <v>73400</v>
      </c>
      <c r="D14668">
        <v>82600</v>
      </c>
      <c r="E14668">
        <v>91750</v>
      </c>
      <c r="F14668">
        <v>99100</v>
      </c>
      <c r="G14668">
        <v>106450</v>
      </c>
      <c r="H14668">
        <v>113800</v>
      </c>
      <c r="I14668">
        <v>121150</v>
      </c>
      <c r="J14668">
        <v>128450</v>
      </c>
      <c r="K14668" t="s">
        <v>3078</v>
      </c>
      <c r="L14668">
        <v>5</v>
      </c>
      <c r="M14668">
        <v>80</v>
      </c>
      <c r="N14668" t="s">
        <v>79</v>
      </c>
    </row>
    <row r="14669" spans="1:14" x14ac:dyDescent="0.2">
      <c r="A14669" t="s">
        <v>20428</v>
      </c>
      <c r="B14669">
        <v>64250</v>
      </c>
      <c r="C14669">
        <v>73400</v>
      </c>
      <c r="D14669">
        <v>82600</v>
      </c>
      <c r="E14669">
        <v>91750</v>
      </c>
      <c r="F14669">
        <v>99100</v>
      </c>
      <c r="G14669">
        <v>106450</v>
      </c>
      <c r="H14669">
        <v>113800</v>
      </c>
      <c r="I14669">
        <v>121150</v>
      </c>
      <c r="J14669">
        <v>128450</v>
      </c>
      <c r="K14669" t="s">
        <v>3078</v>
      </c>
      <c r="L14669">
        <v>5</v>
      </c>
      <c r="M14669">
        <v>80</v>
      </c>
      <c r="N14669" t="s">
        <v>80</v>
      </c>
    </row>
    <row r="14670" spans="1:14" x14ac:dyDescent="0.2">
      <c r="A14670" t="s">
        <v>20429</v>
      </c>
      <c r="B14670">
        <v>64250</v>
      </c>
      <c r="C14670">
        <v>73400</v>
      </c>
      <c r="D14670">
        <v>82600</v>
      </c>
      <c r="E14670">
        <v>91750</v>
      </c>
      <c r="F14670">
        <v>99100</v>
      </c>
      <c r="G14670">
        <v>106450</v>
      </c>
      <c r="H14670">
        <v>113800</v>
      </c>
      <c r="I14670">
        <v>121150</v>
      </c>
      <c r="J14670">
        <v>128450</v>
      </c>
      <c r="K14670" t="s">
        <v>3078</v>
      </c>
      <c r="L14670">
        <v>5</v>
      </c>
      <c r="M14670">
        <v>80</v>
      </c>
      <c r="N14670" t="s">
        <v>81</v>
      </c>
    </row>
    <row r="14671" spans="1:14" x14ac:dyDescent="0.2">
      <c r="A14671" t="s">
        <v>20430</v>
      </c>
      <c r="B14671">
        <v>64250</v>
      </c>
      <c r="C14671">
        <v>73400</v>
      </c>
      <c r="D14671">
        <v>82600</v>
      </c>
      <c r="E14671">
        <v>91750</v>
      </c>
      <c r="F14671">
        <v>99100</v>
      </c>
      <c r="G14671">
        <v>106450</v>
      </c>
      <c r="H14671">
        <v>113800</v>
      </c>
      <c r="I14671">
        <v>121150</v>
      </c>
      <c r="J14671">
        <v>128450</v>
      </c>
      <c r="K14671" t="s">
        <v>3078</v>
      </c>
      <c r="L14671">
        <v>5</v>
      </c>
      <c r="M14671">
        <v>80</v>
      </c>
      <c r="N14671" t="s">
        <v>82</v>
      </c>
    </row>
    <row r="14672" spans="1:14" x14ac:dyDescent="0.2">
      <c r="A14672" t="s">
        <v>20431</v>
      </c>
      <c r="B14672">
        <v>64250</v>
      </c>
      <c r="C14672">
        <v>73400</v>
      </c>
      <c r="D14672">
        <v>82600</v>
      </c>
      <c r="E14672">
        <v>91750</v>
      </c>
      <c r="F14672">
        <v>99100</v>
      </c>
      <c r="G14672">
        <v>106450</v>
      </c>
      <c r="H14672">
        <v>113800</v>
      </c>
      <c r="I14672">
        <v>121150</v>
      </c>
      <c r="J14672">
        <v>128450</v>
      </c>
      <c r="K14672" t="s">
        <v>3078</v>
      </c>
      <c r="L14672">
        <v>5</v>
      </c>
      <c r="M14672">
        <v>80</v>
      </c>
      <c r="N14672" t="s">
        <v>83</v>
      </c>
    </row>
    <row r="14673" spans="1:14" x14ac:dyDescent="0.2">
      <c r="A14673" t="s">
        <v>20432</v>
      </c>
      <c r="B14673">
        <v>64250</v>
      </c>
      <c r="C14673">
        <v>73400</v>
      </c>
      <c r="D14673">
        <v>82600</v>
      </c>
      <c r="E14673">
        <v>91750</v>
      </c>
      <c r="F14673">
        <v>99100</v>
      </c>
      <c r="G14673">
        <v>106450</v>
      </c>
      <c r="H14673">
        <v>113800</v>
      </c>
      <c r="I14673">
        <v>121150</v>
      </c>
      <c r="J14673">
        <v>128450</v>
      </c>
      <c r="K14673" t="s">
        <v>3078</v>
      </c>
      <c r="L14673">
        <v>5</v>
      </c>
      <c r="M14673">
        <v>80</v>
      </c>
      <c r="N14673" t="s">
        <v>84</v>
      </c>
    </row>
    <row r="14674" spans="1:14" x14ac:dyDescent="0.2">
      <c r="A14674" t="s">
        <v>20433</v>
      </c>
      <c r="B14674">
        <v>64250</v>
      </c>
      <c r="C14674">
        <v>73400</v>
      </c>
      <c r="D14674">
        <v>82600</v>
      </c>
      <c r="E14674">
        <v>91750</v>
      </c>
      <c r="F14674">
        <v>99100</v>
      </c>
      <c r="G14674">
        <v>106450</v>
      </c>
      <c r="H14674">
        <v>113800</v>
      </c>
      <c r="I14674">
        <v>121150</v>
      </c>
      <c r="J14674">
        <v>128450</v>
      </c>
      <c r="K14674" t="s">
        <v>3078</v>
      </c>
      <c r="L14674">
        <v>5</v>
      </c>
      <c r="M14674">
        <v>80</v>
      </c>
      <c r="N14674" t="s">
        <v>85</v>
      </c>
    </row>
    <row r="14675" spans="1:14" x14ac:dyDescent="0.2">
      <c r="A14675" t="s">
        <v>20434</v>
      </c>
      <c r="B14675">
        <v>64250</v>
      </c>
      <c r="C14675">
        <v>73400</v>
      </c>
      <c r="D14675">
        <v>82600</v>
      </c>
      <c r="E14675">
        <v>91750</v>
      </c>
      <c r="F14675">
        <v>99100</v>
      </c>
      <c r="G14675">
        <v>106450</v>
      </c>
      <c r="H14675">
        <v>113800</v>
      </c>
      <c r="I14675">
        <v>121150</v>
      </c>
      <c r="J14675">
        <v>128450</v>
      </c>
      <c r="K14675" t="s">
        <v>3078</v>
      </c>
      <c r="L14675">
        <v>5</v>
      </c>
      <c r="M14675">
        <v>80</v>
      </c>
      <c r="N14675" t="s">
        <v>86</v>
      </c>
    </row>
    <row r="14676" spans="1:14" x14ac:dyDescent="0.2">
      <c r="A14676" t="s">
        <v>20435</v>
      </c>
      <c r="B14676">
        <v>64250</v>
      </c>
      <c r="C14676">
        <v>73400</v>
      </c>
      <c r="D14676">
        <v>82600</v>
      </c>
      <c r="E14676">
        <v>91750</v>
      </c>
      <c r="F14676">
        <v>99100</v>
      </c>
      <c r="G14676">
        <v>106450</v>
      </c>
      <c r="H14676">
        <v>113800</v>
      </c>
      <c r="I14676">
        <v>121150</v>
      </c>
      <c r="J14676">
        <v>128450</v>
      </c>
      <c r="K14676" t="s">
        <v>3078</v>
      </c>
      <c r="L14676">
        <v>5</v>
      </c>
      <c r="M14676">
        <v>80</v>
      </c>
      <c r="N14676" t="s">
        <v>87</v>
      </c>
    </row>
    <row r="14677" spans="1:14" x14ac:dyDescent="0.2">
      <c r="A14677" t="s">
        <v>20436</v>
      </c>
      <c r="B14677">
        <v>64250</v>
      </c>
      <c r="C14677">
        <v>73400</v>
      </c>
      <c r="D14677">
        <v>82600</v>
      </c>
      <c r="E14677">
        <v>91750</v>
      </c>
      <c r="F14677">
        <v>99100</v>
      </c>
      <c r="G14677">
        <v>106450</v>
      </c>
      <c r="H14677">
        <v>113800</v>
      </c>
      <c r="I14677">
        <v>121150</v>
      </c>
      <c r="J14677">
        <v>128450</v>
      </c>
      <c r="K14677" t="s">
        <v>3078</v>
      </c>
      <c r="L14677">
        <v>5</v>
      </c>
      <c r="M14677">
        <v>80</v>
      </c>
      <c r="N14677" t="s">
        <v>88</v>
      </c>
    </row>
    <row r="14678" spans="1:14" x14ac:dyDescent="0.2">
      <c r="A14678" t="s">
        <v>20437</v>
      </c>
      <c r="B14678">
        <v>64250</v>
      </c>
      <c r="C14678">
        <v>73400</v>
      </c>
      <c r="D14678">
        <v>82600</v>
      </c>
      <c r="E14678">
        <v>91750</v>
      </c>
      <c r="F14678">
        <v>99100</v>
      </c>
      <c r="G14678">
        <v>106450</v>
      </c>
      <c r="H14678">
        <v>113800</v>
      </c>
      <c r="I14678">
        <v>121150</v>
      </c>
      <c r="J14678">
        <v>128450</v>
      </c>
      <c r="K14678" t="s">
        <v>3078</v>
      </c>
      <c r="L14678">
        <v>5</v>
      </c>
      <c r="M14678">
        <v>80</v>
      </c>
      <c r="N14678" t="s">
        <v>89</v>
      </c>
    </row>
    <row r="14679" spans="1:14" x14ac:dyDescent="0.2">
      <c r="A14679" t="s">
        <v>20438</v>
      </c>
      <c r="B14679">
        <v>64250</v>
      </c>
      <c r="C14679">
        <v>73400</v>
      </c>
      <c r="D14679">
        <v>82600</v>
      </c>
      <c r="E14679">
        <v>91750</v>
      </c>
      <c r="F14679">
        <v>99100</v>
      </c>
      <c r="G14679">
        <v>106450</v>
      </c>
      <c r="H14679">
        <v>113800</v>
      </c>
      <c r="I14679">
        <v>121150</v>
      </c>
      <c r="J14679">
        <v>128450</v>
      </c>
      <c r="K14679" t="s">
        <v>3078</v>
      </c>
      <c r="L14679">
        <v>5</v>
      </c>
      <c r="M14679">
        <v>80</v>
      </c>
      <c r="N14679" t="s">
        <v>90</v>
      </c>
    </row>
    <row r="14680" spans="1:14" x14ac:dyDescent="0.2">
      <c r="A14680" t="s">
        <v>20439</v>
      </c>
      <c r="B14680">
        <v>64250</v>
      </c>
      <c r="C14680">
        <v>73400</v>
      </c>
      <c r="D14680">
        <v>82600</v>
      </c>
      <c r="E14680">
        <v>91750</v>
      </c>
      <c r="F14680">
        <v>99100</v>
      </c>
      <c r="G14680">
        <v>106450</v>
      </c>
      <c r="H14680">
        <v>113800</v>
      </c>
      <c r="I14680">
        <v>121150</v>
      </c>
      <c r="J14680">
        <v>128450</v>
      </c>
      <c r="K14680" t="s">
        <v>3078</v>
      </c>
      <c r="L14680">
        <v>5</v>
      </c>
      <c r="M14680">
        <v>80</v>
      </c>
      <c r="N14680" t="s">
        <v>91</v>
      </c>
    </row>
    <row r="14681" spans="1:14" x14ac:dyDescent="0.2">
      <c r="A14681" t="s">
        <v>20440</v>
      </c>
      <c r="B14681">
        <v>66150</v>
      </c>
      <c r="C14681">
        <v>75600</v>
      </c>
      <c r="D14681">
        <v>85050</v>
      </c>
      <c r="E14681">
        <v>94500</v>
      </c>
      <c r="F14681">
        <v>102100</v>
      </c>
      <c r="G14681">
        <v>109650</v>
      </c>
      <c r="H14681">
        <v>117200</v>
      </c>
      <c r="I14681">
        <v>124750</v>
      </c>
      <c r="J14681">
        <v>132300</v>
      </c>
      <c r="K14681" t="s">
        <v>3078</v>
      </c>
      <c r="L14681">
        <v>7</v>
      </c>
      <c r="M14681">
        <v>80</v>
      </c>
      <c r="N14681" t="s">
        <v>92</v>
      </c>
    </row>
    <row r="14682" spans="1:14" x14ac:dyDescent="0.2">
      <c r="A14682" t="s">
        <v>20441</v>
      </c>
      <c r="B14682">
        <v>66300</v>
      </c>
      <c r="C14682">
        <v>75750</v>
      </c>
      <c r="D14682">
        <v>85200</v>
      </c>
      <c r="E14682">
        <v>94650</v>
      </c>
      <c r="F14682">
        <v>102250</v>
      </c>
      <c r="G14682">
        <v>109800</v>
      </c>
      <c r="H14682">
        <v>117400</v>
      </c>
      <c r="I14682">
        <v>124950</v>
      </c>
      <c r="J14682">
        <v>132550</v>
      </c>
      <c r="K14682" t="s">
        <v>3078</v>
      </c>
      <c r="L14682">
        <v>7</v>
      </c>
      <c r="M14682">
        <v>80</v>
      </c>
      <c r="N14682" t="s">
        <v>93</v>
      </c>
    </row>
    <row r="14683" spans="1:14" x14ac:dyDescent="0.2">
      <c r="A14683" t="s">
        <v>20442</v>
      </c>
      <c r="B14683">
        <v>66150</v>
      </c>
      <c r="C14683">
        <v>75600</v>
      </c>
      <c r="D14683">
        <v>85050</v>
      </c>
      <c r="E14683">
        <v>94500</v>
      </c>
      <c r="F14683">
        <v>102100</v>
      </c>
      <c r="G14683">
        <v>109650</v>
      </c>
      <c r="H14683">
        <v>117200</v>
      </c>
      <c r="I14683">
        <v>124750</v>
      </c>
      <c r="J14683">
        <v>132300</v>
      </c>
      <c r="K14683" t="s">
        <v>3078</v>
      </c>
      <c r="L14683">
        <v>7</v>
      </c>
      <c r="M14683">
        <v>80</v>
      </c>
      <c r="N14683" t="s">
        <v>94</v>
      </c>
    </row>
    <row r="14684" spans="1:14" x14ac:dyDescent="0.2">
      <c r="A14684" t="s">
        <v>20443</v>
      </c>
      <c r="B14684">
        <v>66300</v>
      </c>
      <c r="C14684">
        <v>75750</v>
      </c>
      <c r="D14684">
        <v>85200</v>
      </c>
      <c r="E14684">
        <v>94650</v>
      </c>
      <c r="F14684">
        <v>102250</v>
      </c>
      <c r="G14684">
        <v>109800</v>
      </c>
      <c r="H14684">
        <v>117400</v>
      </c>
      <c r="I14684">
        <v>124950</v>
      </c>
      <c r="J14684">
        <v>132550</v>
      </c>
      <c r="K14684" t="s">
        <v>3078</v>
      </c>
      <c r="L14684">
        <v>7</v>
      </c>
      <c r="M14684">
        <v>80</v>
      </c>
      <c r="N14684" t="s">
        <v>95</v>
      </c>
    </row>
    <row r="14685" spans="1:14" x14ac:dyDescent="0.2">
      <c r="A14685" t="s">
        <v>20444</v>
      </c>
      <c r="B14685">
        <v>66150</v>
      </c>
      <c r="C14685">
        <v>75600</v>
      </c>
      <c r="D14685">
        <v>85050</v>
      </c>
      <c r="E14685">
        <v>94500</v>
      </c>
      <c r="F14685">
        <v>102100</v>
      </c>
      <c r="G14685">
        <v>109650</v>
      </c>
      <c r="H14685">
        <v>117200</v>
      </c>
      <c r="I14685">
        <v>124750</v>
      </c>
      <c r="J14685">
        <v>132300</v>
      </c>
      <c r="K14685" t="s">
        <v>3078</v>
      </c>
      <c r="L14685">
        <v>7</v>
      </c>
      <c r="M14685">
        <v>80</v>
      </c>
      <c r="N14685" t="s">
        <v>96</v>
      </c>
    </row>
    <row r="14686" spans="1:14" x14ac:dyDescent="0.2">
      <c r="A14686" t="s">
        <v>20445</v>
      </c>
      <c r="B14686">
        <v>66150</v>
      </c>
      <c r="C14686">
        <v>75600</v>
      </c>
      <c r="D14686">
        <v>85050</v>
      </c>
      <c r="E14686">
        <v>94500</v>
      </c>
      <c r="F14686">
        <v>102100</v>
      </c>
      <c r="G14686">
        <v>109650</v>
      </c>
      <c r="H14686">
        <v>117200</v>
      </c>
      <c r="I14686">
        <v>124750</v>
      </c>
      <c r="J14686">
        <v>132300</v>
      </c>
      <c r="K14686" t="s">
        <v>3078</v>
      </c>
      <c r="L14686">
        <v>7</v>
      </c>
      <c r="M14686">
        <v>80</v>
      </c>
      <c r="N14686" t="s">
        <v>97</v>
      </c>
    </row>
    <row r="14687" spans="1:14" x14ac:dyDescent="0.2">
      <c r="A14687" t="s">
        <v>20446</v>
      </c>
      <c r="B14687">
        <v>66150</v>
      </c>
      <c r="C14687">
        <v>75600</v>
      </c>
      <c r="D14687">
        <v>85050</v>
      </c>
      <c r="E14687">
        <v>94500</v>
      </c>
      <c r="F14687">
        <v>102100</v>
      </c>
      <c r="G14687">
        <v>109650</v>
      </c>
      <c r="H14687">
        <v>117200</v>
      </c>
      <c r="I14687">
        <v>124750</v>
      </c>
      <c r="J14687">
        <v>132300</v>
      </c>
      <c r="K14687" t="s">
        <v>3078</v>
      </c>
      <c r="L14687">
        <v>7</v>
      </c>
      <c r="M14687">
        <v>80</v>
      </c>
      <c r="N14687" t="s">
        <v>98</v>
      </c>
    </row>
    <row r="14688" spans="1:14" x14ac:dyDescent="0.2">
      <c r="A14688" t="s">
        <v>20447</v>
      </c>
      <c r="B14688">
        <v>66300</v>
      </c>
      <c r="C14688">
        <v>75750</v>
      </c>
      <c r="D14688">
        <v>85200</v>
      </c>
      <c r="E14688">
        <v>94650</v>
      </c>
      <c r="F14688">
        <v>102250</v>
      </c>
      <c r="G14688">
        <v>109800</v>
      </c>
      <c r="H14688">
        <v>117400</v>
      </c>
      <c r="I14688">
        <v>124950</v>
      </c>
      <c r="J14688">
        <v>132550</v>
      </c>
      <c r="K14688" t="s">
        <v>3078</v>
      </c>
      <c r="L14688">
        <v>7</v>
      </c>
      <c r="M14688">
        <v>80</v>
      </c>
      <c r="N14688" t="s">
        <v>99</v>
      </c>
    </row>
    <row r="14689" spans="1:14" x14ac:dyDescent="0.2">
      <c r="A14689" t="s">
        <v>20448</v>
      </c>
      <c r="B14689">
        <v>66150</v>
      </c>
      <c r="C14689">
        <v>75600</v>
      </c>
      <c r="D14689">
        <v>85050</v>
      </c>
      <c r="E14689">
        <v>94500</v>
      </c>
      <c r="F14689">
        <v>102100</v>
      </c>
      <c r="G14689">
        <v>109650</v>
      </c>
      <c r="H14689">
        <v>117200</v>
      </c>
      <c r="I14689">
        <v>124750</v>
      </c>
      <c r="J14689">
        <v>132300</v>
      </c>
      <c r="K14689" t="s">
        <v>3078</v>
      </c>
      <c r="L14689">
        <v>7</v>
      </c>
      <c r="M14689">
        <v>80</v>
      </c>
      <c r="N14689" t="s">
        <v>100</v>
      </c>
    </row>
    <row r="14690" spans="1:14" x14ac:dyDescent="0.2">
      <c r="A14690" t="s">
        <v>20449</v>
      </c>
      <c r="B14690">
        <v>66300</v>
      </c>
      <c r="C14690">
        <v>75750</v>
      </c>
      <c r="D14690">
        <v>85200</v>
      </c>
      <c r="E14690">
        <v>94650</v>
      </c>
      <c r="F14690">
        <v>102250</v>
      </c>
      <c r="G14690">
        <v>109800</v>
      </c>
      <c r="H14690">
        <v>117400</v>
      </c>
      <c r="I14690">
        <v>124950</v>
      </c>
      <c r="J14690">
        <v>132550</v>
      </c>
      <c r="K14690" t="s">
        <v>3078</v>
      </c>
      <c r="L14690">
        <v>7</v>
      </c>
      <c r="M14690">
        <v>80</v>
      </c>
      <c r="N14690" t="s">
        <v>101</v>
      </c>
    </row>
    <row r="14691" spans="1:14" x14ac:dyDescent="0.2">
      <c r="A14691" t="s">
        <v>20450</v>
      </c>
      <c r="B14691">
        <v>66150</v>
      </c>
      <c r="C14691">
        <v>75600</v>
      </c>
      <c r="D14691">
        <v>85050</v>
      </c>
      <c r="E14691">
        <v>94500</v>
      </c>
      <c r="F14691">
        <v>102100</v>
      </c>
      <c r="G14691">
        <v>109650</v>
      </c>
      <c r="H14691">
        <v>117200</v>
      </c>
      <c r="I14691">
        <v>124750</v>
      </c>
      <c r="J14691">
        <v>132300</v>
      </c>
      <c r="K14691" t="s">
        <v>3078</v>
      </c>
      <c r="L14691">
        <v>7</v>
      </c>
      <c r="M14691">
        <v>80</v>
      </c>
      <c r="N14691" t="s">
        <v>102</v>
      </c>
    </row>
    <row r="14692" spans="1:14" x14ac:dyDescent="0.2">
      <c r="A14692" t="s">
        <v>20451</v>
      </c>
      <c r="B14692">
        <v>66150</v>
      </c>
      <c r="C14692">
        <v>75600</v>
      </c>
      <c r="D14692">
        <v>85050</v>
      </c>
      <c r="E14692">
        <v>94500</v>
      </c>
      <c r="F14692">
        <v>102100</v>
      </c>
      <c r="G14692">
        <v>109650</v>
      </c>
      <c r="H14692">
        <v>117200</v>
      </c>
      <c r="I14692">
        <v>124750</v>
      </c>
      <c r="J14692">
        <v>132300</v>
      </c>
      <c r="K14692" t="s">
        <v>3078</v>
      </c>
      <c r="L14692">
        <v>7</v>
      </c>
      <c r="M14692">
        <v>80</v>
      </c>
      <c r="N14692" t="s">
        <v>103</v>
      </c>
    </row>
    <row r="14693" spans="1:14" x14ac:dyDescent="0.2">
      <c r="A14693" t="s">
        <v>20452</v>
      </c>
      <c r="B14693">
        <v>66300</v>
      </c>
      <c r="C14693">
        <v>75750</v>
      </c>
      <c r="D14693">
        <v>85200</v>
      </c>
      <c r="E14693">
        <v>94650</v>
      </c>
      <c r="F14693">
        <v>102250</v>
      </c>
      <c r="G14693">
        <v>109800</v>
      </c>
      <c r="H14693">
        <v>117400</v>
      </c>
      <c r="I14693">
        <v>124950</v>
      </c>
      <c r="J14693">
        <v>132550</v>
      </c>
      <c r="K14693" t="s">
        <v>3078</v>
      </c>
      <c r="L14693">
        <v>7</v>
      </c>
      <c r="M14693">
        <v>80</v>
      </c>
      <c r="N14693" t="s">
        <v>104</v>
      </c>
    </row>
    <row r="14694" spans="1:14" x14ac:dyDescent="0.2">
      <c r="A14694" t="s">
        <v>20453</v>
      </c>
      <c r="B14694">
        <v>66150</v>
      </c>
      <c r="C14694">
        <v>75600</v>
      </c>
      <c r="D14694">
        <v>85050</v>
      </c>
      <c r="E14694">
        <v>94500</v>
      </c>
      <c r="F14694">
        <v>102100</v>
      </c>
      <c r="G14694">
        <v>109650</v>
      </c>
      <c r="H14694">
        <v>117200</v>
      </c>
      <c r="I14694">
        <v>124750</v>
      </c>
      <c r="J14694">
        <v>132300</v>
      </c>
      <c r="K14694" t="s">
        <v>3078</v>
      </c>
      <c r="L14694">
        <v>7</v>
      </c>
      <c r="M14694">
        <v>80</v>
      </c>
      <c r="N14694" t="s">
        <v>105</v>
      </c>
    </row>
    <row r="14695" spans="1:14" x14ac:dyDescent="0.2">
      <c r="A14695" t="s">
        <v>20454</v>
      </c>
      <c r="B14695">
        <v>66300</v>
      </c>
      <c r="C14695">
        <v>75750</v>
      </c>
      <c r="D14695">
        <v>85200</v>
      </c>
      <c r="E14695">
        <v>94650</v>
      </c>
      <c r="F14695">
        <v>102250</v>
      </c>
      <c r="G14695">
        <v>109800</v>
      </c>
      <c r="H14695">
        <v>117400</v>
      </c>
      <c r="I14695">
        <v>124950</v>
      </c>
      <c r="J14695">
        <v>132550</v>
      </c>
      <c r="K14695" t="s">
        <v>3078</v>
      </c>
      <c r="L14695">
        <v>7</v>
      </c>
      <c r="M14695">
        <v>80</v>
      </c>
      <c r="N14695" t="s">
        <v>106</v>
      </c>
    </row>
    <row r="14696" spans="1:14" x14ac:dyDescent="0.2">
      <c r="A14696" t="s">
        <v>20455</v>
      </c>
      <c r="B14696">
        <v>66300</v>
      </c>
      <c r="C14696">
        <v>75750</v>
      </c>
      <c r="D14696">
        <v>85200</v>
      </c>
      <c r="E14696">
        <v>94650</v>
      </c>
      <c r="F14696">
        <v>102250</v>
      </c>
      <c r="G14696">
        <v>109800</v>
      </c>
      <c r="H14696">
        <v>117400</v>
      </c>
      <c r="I14696">
        <v>124950</v>
      </c>
      <c r="J14696">
        <v>132550</v>
      </c>
      <c r="K14696" t="s">
        <v>3078</v>
      </c>
      <c r="L14696">
        <v>9</v>
      </c>
      <c r="M14696">
        <v>80</v>
      </c>
      <c r="N14696" t="s">
        <v>107</v>
      </c>
    </row>
    <row r="14697" spans="1:14" x14ac:dyDescent="0.2">
      <c r="A14697" t="s">
        <v>20456</v>
      </c>
      <c r="B14697">
        <v>66300</v>
      </c>
      <c r="C14697">
        <v>75750</v>
      </c>
      <c r="D14697">
        <v>85200</v>
      </c>
      <c r="E14697">
        <v>94650</v>
      </c>
      <c r="F14697">
        <v>102250</v>
      </c>
      <c r="G14697">
        <v>109800</v>
      </c>
      <c r="H14697">
        <v>117400</v>
      </c>
      <c r="I14697">
        <v>124950</v>
      </c>
      <c r="J14697">
        <v>132550</v>
      </c>
      <c r="K14697" t="s">
        <v>3078</v>
      </c>
      <c r="L14697">
        <v>9</v>
      </c>
      <c r="M14697">
        <v>80</v>
      </c>
      <c r="N14697" t="s">
        <v>108</v>
      </c>
    </row>
    <row r="14698" spans="1:14" x14ac:dyDescent="0.2">
      <c r="A14698" t="s">
        <v>20457</v>
      </c>
      <c r="B14698">
        <v>64250</v>
      </c>
      <c r="C14698">
        <v>73400</v>
      </c>
      <c r="D14698">
        <v>82600</v>
      </c>
      <c r="E14698">
        <v>91750</v>
      </c>
      <c r="F14698">
        <v>99100</v>
      </c>
      <c r="G14698">
        <v>106450</v>
      </c>
      <c r="H14698">
        <v>113800</v>
      </c>
      <c r="I14698">
        <v>121150</v>
      </c>
      <c r="J14698">
        <v>128450</v>
      </c>
      <c r="K14698" t="s">
        <v>3078</v>
      </c>
      <c r="L14698">
        <v>9</v>
      </c>
      <c r="M14698">
        <v>80</v>
      </c>
      <c r="N14698" t="s">
        <v>109</v>
      </c>
    </row>
    <row r="14699" spans="1:14" x14ac:dyDescent="0.2">
      <c r="A14699" t="s">
        <v>20458</v>
      </c>
      <c r="B14699">
        <v>64250</v>
      </c>
      <c r="C14699">
        <v>73400</v>
      </c>
      <c r="D14699">
        <v>82600</v>
      </c>
      <c r="E14699">
        <v>91750</v>
      </c>
      <c r="F14699">
        <v>99100</v>
      </c>
      <c r="G14699">
        <v>106450</v>
      </c>
      <c r="H14699">
        <v>113800</v>
      </c>
      <c r="I14699">
        <v>121150</v>
      </c>
      <c r="J14699">
        <v>128450</v>
      </c>
      <c r="K14699" t="s">
        <v>3078</v>
      </c>
      <c r="L14699">
        <v>9</v>
      </c>
      <c r="M14699">
        <v>80</v>
      </c>
      <c r="N14699" t="s">
        <v>110</v>
      </c>
    </row>
    <row r="14700" spans="1:14" x14ac:dyDescent="0.2">
      <c r="A14700" t="s">
        <v>20459</v>
      </c>
      <c r="B14700">
        <v>64250</v>
      </c>
      <c r="C14700">
        <v>73400</v>
      </c>
      <c r="D14700">
        <v>82600</v>
      </c>
      <c r="E14700">
        <v>91750</v>
      </c>
      <c r="F14700">
        <v>99100</v>
      </c>
      <c r="G14700">
        <v>106450</v>
      </c>
      <c r="H14700">
        <v>113800</v>
      </c>
      <c r="I14700">
        <v>121150</v>
      </c>
      <c r="J14700">
        <v>128450</v>
      </c>
      <c r="K14700" t="s">
        <v>3078</v>
      </c>
      <c r="L14700">
        <v>9</v>
      </c>
      <c r="M14700">
        <v>80</v>
      </c>
      <c r="N14700" t="s">
        <v>111</v>
      </c>
    </row>
    <row r="14701" spans="1:14" x14ac:dyDescent="0.2">
      <c r="A14701" t="s">
        <v>20460</v>
      </c>
      <c r="B14701">
        <v>66300</v>
      </c>
      <c r="C14701">
        <v>75750</v>
      </c>
      <c r="D14701">
        <v>85200</v>
      </c>
      <c r="E14701">
        <v>94650</v>
      </c>
      <c r="F14701">
        <v>102250</v>
      </c>
      <c r="G14701">
        <v>109800</v>
      </c>
      <c r="H14701">
        <v>117400</v>
      </c>
      <c r="I14701">
        <v>124950</v>
      </c>
      <c r="J14701">
        <v>132550</v>
      </c>
      <c r="K14701" t="s">
        <v>3078</v>
      </c>
      <c r="L14701">
        <v>9</v>
      </c>
      <c r="M14701">
        <v>80</v>
      </c>
      <c r="N14701" t="s">
        <v>112</v>
      </c>
    </row>
    <row r="14702" spans="1:14" x14ac:dyDescent="0.2">
      <c r="A14702" t="s">
        <v>20461</v>
      </c>
      <c r="B14702">
        <v>64250</v>
      </c>
      <c r="C14702">
        <v>73400</v>
      </c>
      <c r="D14702">
        <v>82600</v>
      </c>
      <c r="E14702">
        <v>91750</v>
      </c>
      <c r="F14702">
        <v>99100</v>
      </c>
      <c r="G14702">
        <v>106450</v>
      </c>
      <c r="H14702">
        <v>113800</v>
      </c>
      <c r="I14702">
        <v>121150</v>
      </c>
      <c r="J14702">
        <v>128450</v>
      </c>
      <c r="K14702" t="s">
        <v>3078</v>
      </c>
      <c r="L14702">
        <v>9</v>
      </c>
      <c r="M14702">
        <v>80</v>
      </c>
      <c r="N14702" t="s">
        <v>113</v>
      </c>
    </row>
    <row r="14703" spans="1:14" x14ac:dyDescent="0.2">
      <c r="A14703" t="s">
        <v>20462</v>
      </c>
      <c r="B14703">
        <v>64250</v>
      </c>
      <c r="C14703">
        <v>73400</v>
      </c>
      <c r="D14703">
        <v>82600</v>
      </c>
      <c r="E14703">
        <v>91750</v>
      </c>
      <c r="F14703">
        <v>99100</v>
      </c>
      <c r="G14703">
        <v>106450</v>
      </c>
      <c r="H14703">
        <v>113800</v>
      </c>
      <c r="I14703">
        <v>121150</v>
      </c>
      <c r="J14703">
        <v>128450</v>
      </c>
      <c r="K14703" t="s">
        <v>3078</v>
      </c>
      <c r="L14703">
        <v>9</v>
      </c>
      <c r="M14703">
        <v>80</v>
      </c>
      <c r="N14703" t="s">
        <v>114</v>
      </c>
    </row>
    <row r="14704" spans="1:14" x14ac:dyDescent="0.2">
      <c r="A14704" t="s">
        <v>20463</v>
      </c>
      <c r="B14704">
        <v>64250</v>
      </c>
      <c r="C14704">
        <v>73400</v>
      </c>
      <c r="D14704">
        <v>82600</v>
      </c>
      <c r="E14704">
        <v>91750</v>
      </c>
      <c r="F14704">
        <v>99100</v>
      </c>
      <c r="G14704">
        <v>106450</v>
      </c>
      <c r="H14704">
        <v>113800</v>
      </c>
      <c r="I14704">
        <v>121150</v>
      </c>
      <c r="J14704">
        <v>128450</v>
      </c>
      <c r="K14704" t="s">
        <v>3078</v>
      </c>
      <c r="L14704">
        <v>9</v>
      </c>
      <c r="M14704">
        <v>80</v>
      </c>
      <c r="N14704" t="s">
        <v>115</v>
      </c>
    </row>
    <row r="14705" spans="1:14" x14ac:dyDescent="0.2">
      <c r="A14705" t="s">
        <v>20464</v>
      </c>
      <c r="B14705">
        <v>64250</v>
      </c>
      <c r="C14705">
        <v>73400</v>
      </c>
      <c r="D14705">
        <v>82600</v>
      </c>
      <c r="E14705">
        <v>91750</v>
      </c>
      <c r="F14705">
        <v>99100</v>
      </c>
      <c r="G14705">
        <v>106450</v>
      </c>
      <c r="H14705">
        <v>113800</v>
      </c>
      <c r="I14705">
        <v>121150</v>
      </c>
      <c r="J14705">
        <v>128450</v>
      </c>
      <c r="K14705" t="s">
        <v>3078</v>
      </c>
      <c r="L14705">
        <v>9</v>
      </c>
      <c r="M14705">
        <v>80</v>
      </c>
      <c r="N14705" t="s">
        <v>116</v>
      </c>
    </row>
    <row r="14706" spans="1:14" x14ac:dyDescent="0.2">
      <c r="A14706" t="s">
        <v>20465</v>
      </c>
      <c r="B14706">
        <v>64250</v>
      </c>
      <c r="C14706">
        <v>73400</v>
      </c>
      <c r="D14706">
        <v>82600</v>
      </c>
      <c r="E14706">
        <v>91750</v>
      </c>
      <c r="F14706">
        <v>99100</v>
      </c>
      <c r="G14706">
        <v>106450</v>
      </c>
      <c r="H14706">
        <v>113800</v>
      </c>
      <c r="I14706">
        <v>121150</v>
      </c>
      <c r="J14706">
        <v>128450</v>
      </c>
      <c r="K14706" t="s">
        <v>3078</v>
      </c>
      <c r="L14706">
        <v>9</v>
      </c>
      <c r="M14706">
        <v>80</v>
      </c>
      <c r="N14706" t="s">
        <v>117</v>
      </c>
    </row>
    <row r="14707" spans="1:14" x14ac:dyDescent="0.2">
      <c r="A14707" t="s">
        <v>20466</v>
      </c>
      <c r="B14707">
        <v>64250</v>
      </c>
      <c r="C14707">
        <v>73400</v>
      </c>
      <c r="D14707">
        <v>82600</v>
      </c>
      <c r="E14707">
        <v>91750</v>
      </c>
      <c r="F14707">
        <v>99100</v>
      </c>
      <c r="G14707">
        <v>106450</v>
      </c>
      <c r="H14707">
        <v>113800</v>
      </c>
      <c r="I14707">
        <v>121150</v>
      </c>
      <c r="J14707">
        <v>128450</v>
      </c>
      <c r="K14707" t="s">
        <v>3078</v>
      </c>
      <c r="L14707">
        <v>9</v>
      </c>
      <c r="M14707">
        <v>80</v>
      </c>
      <c r="N14707" t="s">
        <v>118</v>
      </c>
    </row>
    <row r="14708" spans="1:14" x14ac:dyDescent="0.2">
      <c r="A14708" t="s">
        <v>20467</v>
      </c>
      <c r="B14708">
        <v>66300</v>
      </c>
      <c r="C14708">
        <v>75750</v>
      </c>
      <c r="D14708">
        <v>85200</v>
      </c>
      <c r="E14708">
        <v>94650</v>
      </c>
      <c r="F14708">
        <v>102250</v>
      </c>
      <c r="G14708">
        <v>109800</v>
      </c>
      <c r="H14708">
        <v>117400</v>
      </c>
      <c r="I14708">
        <v>124950</v>
      </c>
      <c r="J14708">
        <v>132550</v>
      </c>
      <c r="K14708" t="s">
        <v>3078</v>
      </c>
      <c r="L14708">
        <v>9</v>
      </c>
      <c r="M14708">
        <v>80</v>
      </c>
      <c r="N14708" t="s">
        <v>119</v>
      </c>
    </row>
    <row r="14709" spans="1:14" x14ac:dyDescent="0.2">
      <c r="A14709" t="s">
        <v>20468</v>
      </c>
      <c r="B14709">
        <v>64250</v>
      </c>
      <c r="C14709">
        <v>73400</v>
      </c>
      <c r="D14709">
        <v>82600</v>
      </c>
      <c r="E14709">
        <v>91750</v>
      </c>
      <c r="F14709">
        <v>99100</v>
      </c>
      <c r="G14709">
        <v>106450</v>
      </c>
      <c r="H14709">
        <v>113800</v>
      </c>
      <c r="I14709">
        <v>121150</v>
      </c>
      <c r="J14709">
        <v>128450</v>
      </c>
      <c r="K14709" t="s">
        <v>3078</v>
      </c>
      <c r="L14709">
        <v>9</v>
      </c>
      <c r="M14709">
        <v>80</v>
      </c>
      <c r="N14709" t="s">
        <v>120</v>
      </c>
    </row>
    <row r="14710" spans="1:14" x14ac:dyDescent="0.2">
      <c r="A14710" t="s">
        <v>20469</v>
      </c>
      <c r="B14710">
        <v>64250</v>
      </c>
      <c r="C14710">
        <v>73400</v>
      </c>
      <c r="D14710">
        <v>82600</v>
      </c>
      <c r="E14710">
        <v>91750</v>
      </c>
      <c r="F14710">
        <v>99100</v>
      </c>
      <c r="G14710">
        <v>106450</v>
      </c>
      <c r="H14710">
        <v>113800</v>
      </c>
      <c r="I14710">
        <v>121150</v>
      </c>
      <c r="J14710">
        <v>128450</v>
      </c>
      <c r="K14710" t="s">
        <v>3078</v>
      </c>
      <c r="L14710">
        <v>9</v>
      </c>
      <c r="M14710">
        <v>80</v>
      </c>
      <c r="N14710" t="s">
        <v>121</v>
      </c>
    </row>
    <row r="14711" spans="1:14" x14ac:dyDescent="0.2">
      <c r="A14711" t="s">
        <v>20470</v>
      </c>
      <c r="B14711">
        <v>64250</v>
      </c>
      <c r="C14711">
        <v>73400</v>
      </c>
      <c r="D14711">
        <v>82600</v>
      </c>
      <c r="E14711">
        <v>91750</v>
      </c>
      <c r="F14711">
        <v>99100</v>
      </c>
      <c r="G14711">
        <v>106450</v>
      </c>
      <c r="H14711">
        <v>113800</v>
      </c>
      <c r="I14711">
        <v>121150</v>
      </c>
      <c r="J14711">
        <v>128450</v>
      </c>
      <c r="K14711" t="s">
        <v>3078</v>
      </c>
      <c r="L14711">
        <v>9</v>
      </c>
      <c r="M14711">
        <v>80</v>
      </c>
      <c r="N14711" t="s">
        <v>122</v>
      </c>
    </row>
    <row r="14712" spans="1:14" x14ac:dyDescent="0.2">
      <c r="A14712" t="s">
        <v>20471</v>
      </c>
      <c r="B14712">
        <v>64250</v>
      </c>
      <c r="C14712">
        <v>73400</v>
      </c>
      <c r="D14712">
        <v>82600</v>
      </c>
      <c r="E14712">
        <v>91750</v>
      </c>
      <c r="F14712">
        <v>99100</v>
      </c>
      <c r="G14712">
        <v>106450</v>
      </c>
      <c r="H14712">
        <v>113800</v>
      </c>
      <c r="I14712">
        <v>121150</v>
      </c>
      <c r="J14712">
        <v>128450</v>
      </c>
      <c r="K14712" t="s">
        <v>3078</v>
      </c>
      <c r="L14712">
        <v>9</v>
      </c>
      <c r="M14712">
        <v>80</v>
      </c>
      <c r="N14712" t="s">
        <v>123</v>
      </c>
    </row>
    <row r="14713" spans="1:14" x14ac:dyDescent="0.2">
      <c r="A14713" t="s">
        <v>20472</v>
      </c>
      <c r="B14713">
        <v>64250</v>
      </c>
      <c r="C14713">
        <v>73400</v>
      </c>
      <c r="D14713">
        <v>82600</v>
      </c>
      <c r="E14713">
        <v>91750</v>
      </c>
      <c r="F14713">
        <v>99100</v>
      </c>
      <c r="G14713">
        <v>106450</v>
      </c>
      <c r="H14713">
        <v>113800</v>
      </c>
      <c r="I14713">
        <v>121150</v>
      </c>
      <c r="J14713">
        <v>128450</v>
      </c>
      <c r="K14713" t="s">
        <v>3078</v>
      </c>
      <c r="L14713">
        <v>9</v>
      </c>
      <c r="M14713">
        <v>80</v>
      </c>
      <c r="N14713" t="s">
        <v>124</v>
      </c>
    </row>
    <row r="14714" spans="1:14" x14ac:dyDescent="0.2">
      <c r="A14714" t="s">
        <v>20473</v>
      </c>
      <c r="B14714">
        <v>66300</v>
      </c>
      <c r="C14714">
        <v>75750</v>
      </c>
      <c r="D14714">
        <v>85200</v>
      </c>
      <c r="E14714">
        <v>94650</v>
      </c>
      <c r="F14714">
        <v>102250</v>
      </c>
      <c r="G14714">
        <v>109800</v>
      </c>
      <c r="H14714">
        <v>117400</v>
      </c>
      <c r="I14714">
        <v>124950</v>
      </c>
      <c r="J14714">
        <v>132550</v>
      </c>
      <c r="K14714" t="s">
        <v>3078</v>
      </c>
      <c r="L14714">
        <v>9</v>
      </c>
      <c r="M14714">
        <v>80</v>
      </c>
      <c r="N14714" t="s">
        <v>125</v>
      </c>
    </row>
    <row r="14715" spans="1:14" x14ac:dyDescent="0.2">
      <c r="A14715" t="s">
        <v>20474</v>
      </c>
      <c r="B14715">
        <v>64250</v>
      </c>
      <c r="C14715">
        <v>73400</v>
      </c>
      <c r="D14715">
        <v>82600</v>
      </c>
      <c r="E14715">
        <v>91750</v>
      </c>
      <c r="F14715">
        <v>99100</v>
      </c>
      <c r="G14715">
        <v>106450</v>
      </c>
      <c r="H14715">
        <v>113800</v>
      </c>
      <c r="I14715">
        <v>121150</v>
      </c>
      <c r="J14715">
        <v>128450</v>
      </c>
      <c r="K14715" t="s">
        <v>3078</v>
      </c>
      <c r="L14715">
        <v>9</v>
      </c>
      <c r="M14715">
        <v>80</v>
      </c>
      <c r="N14715" t="s">
        <v>126</v>
      </c>
    </row>
    <row r="14716" spans="1:14" x14ac:dyDescent="0.2">
      <c r="A14716" t="s">
        <v>20475</v>
      </c>
      <c r="B14716">
        <v>66300</v>
      </c>
      <c r="C14716">
        <v>75750</v>
      </c>
      <c r="D14716">
        <v>85200</v>
      </c>
      <c r="E14716">
        <v>94650</v>
      </c>
      <c r="F14716">
        <v>102250</v>
      </c>
      <c r="G14716">
        <v>109800</v>
      </c>
      <c r="H14716">
        <v>117400</v>
      </c>
      <c r="I14716">
        <v>124950</v>
      </c>
      <c r="J14716">
        <v>132550</v>
      </c>
      <c r="K14716" t="s">
        <v>3078</v>
      </c>
      <c r="L14716">
        <v>9</v>
      </c>
      <c r="M14716">
        <v>80</v>
      </c>
      <c r="N14716" t="s">
        <v>127</v>
      </c>
    </row>
    <row r="14717" spans="1:14" x14ac:dyDescent="0.2">
      <c r="A14717" t="s">
        <v>20476</v>
      </c>
      <c r="B14717">
        <v>64250</v>
      </c>
      <c r="C14717">
        <v>73400</v>
      </c>
      <c r="D14717">
        <v>82600</v>
      </c>
      <c r="E14717">
        <v>91750</v>
      </c>
      <c r="F14717">
        <v>99100</v>
      </c>
      <c r="G14717">
        <v>106450</v>
      </c>
      <c r="H14717">
        <v>113800</v>
      </c>
      <c r="I14717">
        <v>121150</v>
      </c>
      <c r="J14717">
        <v>128450</v>
      </c>
      <c r="K14717" t="s">
        <v>3078</v>
      </c>
      <c r="L14717">
        <v>9</v>
      </c>
      <c r="M14717">
        <v>80</v>
      </c>
      <c r="N14717" t="s">
        <v>128</v>
      </c>
    </row>
    <row r="14718" spans="1:14" x14ac:dyDescent="0.2">
      <c r="A14718" t="s">
        <v>20477</v>
      </c>
      <c r="B14718">
        <v>64250</v>
      </c>
      <c r="C14718">
        <v>73400</v>
      </c>
      <c r="D14718">
        <v>82600</v>
      </c>
      <c r="E14718">
        <v>91750</v>
      </c>
      <c r="F14718">
        <v>99100</v>
      </c>
      <c r="G14718">
        <v>106450</v>
      </c>
      <c r="H14718">
        <v>113800</v>
      </c>
      <c r="I14718">
        <v>121150</v>
      </c>
      <c r="J14718">
        <v>128450</v>
      </c>
      <c r="K14718" t="s">
        <v>3078</v>
      </c>
      <c r="L14718">
        <v>9</v>
      </c>
      <c r="M14718">
        <v>80</v>
      </c>
      <c r="N14718" t="s">
        <v>129</v>
      </c>
    </row>
    <row r="14719" spans="1:14" x14ac:dyDescent="0.2">
      <c r="A14719" t="s">
        <v>20478</v>
      </c>
      <c r="B14719">
        <v>64250</v>
      </c>
      <c r="C14719">
        <v>73400</v>
      </c>
      <c r="D14719">
        <v>82600</v>
      </c>
      <c r="E14719">
        <v>91750</v>
      </c>
      <c r="F14719">
        <v>99100</v>
      </c>
      <c r="G14719">
        <v>106450</v>
      </c>
      <c r="H14719">
        <v>113800</v>
      </c>
      <c r="I14719">
        <v>121150</v>
      </c>
      <c r="J14719">
        <v>128450</v>
      </c>
      <c r="K14719" t="s">
        <v>3078</v>
      </c>
      <c r="L14719">
        <v>9</v>
      </c>
      <c r="M14719">
        <v>80</v>
      </c>
      <c r="N14719" t="s">
        <v>130</v>
      </c>
    </row>
    <row r="14720" spans="1:14" x14ac:dyDescent="0.2">
      <c r="A14720" t="s">
        <v>20479</v>
      </c>
      <c r="B14720">
        <v>64250</v>
      </c>
      <c r="C14720">
        <v>73400</v>
      </c>
      <c r="D14720">
        <v>82600</v>
      </c>
      <c r="E14720">
        <v>91750</v>
      </c>
      <c r="F14720">
        <v>99100</v>
      </c>
      <c r="G14720">
        <v>106450</v>
      </c>
      <c r="H14720">
        <v>113800</v>
      </c>
      <c r="I14720">
        <v>121150</v>
      </c>
      <c r="J14720">
        <v>128450</v>
      </c>
      <c r="K14720" t="s">
        <v>3078</v>
      </c>
      <c r="L14720">
        <v>9</v>
      </c>
      <c r="M14720">
        <v>80</v>
      </c>
      <c r="N14720" t="s">
        <v>131</v>
      </c>
    </row>
    <row r="14721" spans="1:14" x14ac:dyDescent="0.2">
      <c r="A14721" t="s">
        <v>20480</v>
      </c>
      <c r="B14721">
        <v>64250</v>
      </c>
      <c r="C14721">
        <v>73400</v>
      </c>
      <c r="D14721">
        <v>82600</v>
      </c>
      <c r="E14721">
        <v>91750</v>
      </c>
      <c r="F14721">
        <v>99100</v>
      </c>
      <c r="G14721">
        <v>106450</v>
      </c>
      <c r="H14721">
        <v>113800</v>
      </c>
      <c r="I14721">
        <v>121150</v>
      </c>
      <c r="J14721">
        <v>128450</v>
      </c>
      <c r="K14721" t="s">
        <v>3078</v>
      </c>
      <c r="L14721">
        <v>9</v>
      </c>
      <c r="M14721">
        <v>80</v>
      </c>
      <c r="N14721" t="s">
        <v>132</v>
      </c>
    </row>
    <row r="14722" spans="1:14" x14ac:dyDescent="0.2">
      <c r="A14722" t="s">
        <v>20481</v>
      </c>
      <c r="B14722">
        <v>64250</v>
      </c>
      <c r="C14722">
        <v>73400</v>
      </c>
      <c r="D14722">
        <v>82600</v>
      </c>
      <c r="E14722">
        <v>91750</v>
      </c>
      <c r="F14722">
        <v>99100</v>
      </c>
      <c r="G14722">
        <v>106450</v>
      </c>
      <c r="H14722">
        <v>113800</v>
      </c>
      <c r="I14722">
        <v>121150</v>
      </c>
      <c r="J14722">
        <v>128450</v>
      </c>
      <c r="K14722" t="s">
        <v>3078</v>
      </c>
      <c r="L14722">
        <v>9</v>
      </c>
      <c r="M14722">
        <v>80</v>
      </c>
      <c r="N14722" t="s">
        <v>133</v>
      </c>
    </row>
    <row r="14723" spans="1:14" x14ac:dyDescent="0.2">
      <c r="A14723" t="s">
        <v>20482</v>
      </c>
      <c r="B14723">
        <v>64250</v>
      </c>
      <c r="C14723">
        <v>73400</v>
      </c>
      <c r="D14723">
        <v>82600</v>
      </c>
      <c r="E14723">
        <v>91750</v>
      </c>
      <c r="F14723">
        <v>99100</v>
      </c>
      <c r="G14723">
        <v>106450</v>
      </c>
      <c r="H14723">
        <v>113800</v>
      </c>
      <c r="I14723">
        <v>121150</v>
      </c>
      <c r="J14723">
        <v>128450</v>
      </c>
      <c r="K14723" t="s">
        <v>3078</v>
      </c>
      <c r="L14723">
        <v>11</v>
      </c>
      <c r="M14723">
        <v>80</v>
      </c>
      <c r="N14723" t="s">
        <v>134</v>
      </c>
    </row>
    <row r="14724" spans="1:14" x14ac:dyDescent="0.2">
      <c r="A14724" t="s">
        <v>20483</v>
      </c>
      <c r="B14724">
        <v>66300</v>
      </c>
      <c r="C14724">
        <v>75750</v>
      </c>
      <c r="D14724">
        <v>85200</v>
      </c>
      <c r="E14724">
        <v>94650</v>
      </c>
      <c r="F14724">
        <v>102250</v>
      </c>
      <c r="G14724">
        <v>109800</v>
      </c>
      <c r="H14724">
        <v>117400</v>
      </c>
      <c r="I14724">
        <v>124950</v>
      </c>
      <c r="J14724">
        <v>132550</v>
      </c>
      <c r="K14724" t="s">
        <v>3078</v>
      </c>
      <c r="L14724">
        <v>11</v>
      </c>
      <c r="M14724">
        <v>80</v>
      </c>
      <c r="N14724" t="s">
        <v>135</v>
      </c>
    </row>
    <row r="14725" spans="1:14" x14ac:dyDescent="0.2">
      <c r="A14725" t="s">
        <v>20484</v>
      </c>
      <c r="B14725">
        <v>64250</v>
      </c>
      <c r="C14725">
        <v>73400</v>
      </c>
      <c r="D14725">
        <v>82600</v>
      </c>
      <c r="E14725">
        <v>91750</v>
      </c>
      <c r="F14725">
        <v>99100</v>
      </c>
      <c r="G14725">
        <v>106450</v>
      </c>
      <c r="H14725">
        <v>113800</v>
      </c>
      <c r="I14725">
        <v>121150</v>
      </c>
      <c r="J14725">
        <v>128450</v>
      </c>
      <c r="K14725" t="s">
        <v>3078</v>
      </c>
      <c r="L14725">
        <v>11</v>
      </c>
      <c r="M14725">
        <v>80</v>
      </c>
      <c r="N14725" t="s">
        <v>136</v>
      </c>
    </row>
    <row r="14726" spans="1:14" x14ac:dyDescent="0.2">
      <c r="A14726" t="s">
        <v>20485</v>
      </c>
      <c r="B14726">
        <v>64250</v>
      </c>
      <c r="C14726">
        <v>73400</v>
      </c>
      <c r="D14726">
        <v>82600</v>
      </c>
      <c r="E14726">
        <v>91750</v>
      </c>
      <c r="F14726">
        <v>99100</v>
      </c>
      <c r="G14726">
        <v>106450</v>
      </c>
      <c r="H14726">
        <v>113800</v>
      </c>
      <c r="I14726">
        <v>121150</v>
      </c>
      <c r="J14726">
        <v>128450</v>
      </c>
      <c r="K14726" t="s">
        <v>3078</v>
      </c>
      <c r="L14726">
        <v>11</v>
      </c>
      <c r="M14726">
        <v>80</v>
      </c>
      <c r="N14726" t="s">
        <v>137</v>
      </c>
    </row>
    <row r="14727" spans="1:14" x14ac:dyDescent="0.2">
      <c r="A14727" t="s">
        <v>20486</v>
      </c>
      <c r="B14727">
        <v>64250</v>
      </c>
      <c r="C14727">
        <v>73400</v>
      </c>
      <c r="D14727">
        <v>82600</v>
      </c>
      <c r="E14727">
        <v>91750</v>
      </c>
      <c r="F14727">
        <v>99100</v>
      </c>
      <c r="G14727">
        <v>106450</v>
      </c>
      <c r="H14727">
        <v>113800</v>
      </c>
      <c r="I14727">
        <v>121150</v>
      </c>
      <c r="J14727">
        <v>128450</v>
      </c>
      <c r="K14727" t="s">
        <v>3078</v>
      </c>
      <c r="L14727">
        <v>11</v>
      </c>
      <c r="M14727">
        <v>80</v>
      </c>
      <c r="N14727" t="s">
        <v>138</v>
      </c>
    </row>
    <row r="14728" spans="1:14" x14ac:dyDescent="0.2">
      <c r="A14728" t="s">
        <v>20487</v>
      </c>
      <c r="B14728">
        <v>64250</v>
      </c>
      <c r="C14728">
        <v>73400</v>
      </c>
      <c r="D14728">
        <v>82600</v>
      </c>
      <c r="E14728">
        <v>91750</v>
      </c>
      <c r="F14728">
        <v>99100</v>
      </c>
      <c r="G14728">
        <v>106450</v>
      </c>
      <c r="H14728">
        <v>113800</v>
      </c>
      <c r="I14728">
        <v>121150</v>
      </c>
      <c r="J14728">
        <v>128450</v>
      </c>
      <c r="K14728" t="s">
        <v>3078</v>
      </c>
      <c r="L14728">
        <v>11</v>
      </c>
      <c r="M14728">
        <v>80</v>
      </c>
      <c r="N14728" t="s">
        <v>139</v>
      </c>
    </row>
    <row r="14729" spans="1:14" x14ac:dyDescent="0.2">
      <c r="A14729" t="s">
        <v>20488</v>
      </c>
      <c r="B14729">
        <v>66300</v>
      </c>
      <c r="C14729">
        <v>75750</v>
      </c>
      <c r="D14729">
        <v>85200</v>
      </c>
      <c r="E14729">
        <v>94650</v>
      </c>
      <c r="F14729">
        <v>102250</v>
      </c>
      <c r="G14729">
        <v>109800</v>
      </c>
      <c r="H14729">
        <v>117400</v>
      </c>
      <c r="I14729">
        <v>124950</v>
      </c>
      <c r="J14729">
        <v>132550</v>
      </c>
      <c r="K14729" t="s">
        <v>3078</v>
      </c>
      <c r="L14729">
        <v>11</v>
      </c>
      <c r="M14729">
        <v>80</v>
      </c>
      <c r="N14729" t="s">
        <v>140</v>
      </c>
    </row>
    <row r="14730" spans="1:14" x14ac:dyDescent="0.2">
      <c r="A14730" t="s">
        <v>20489</v>
      </c>
      <c r="B14730">
        <v>64250</v>
      </c>
      <c r="C14730">
        <v>73400</v>
      </c>
      <c r="D14730">
        <v>82600</v>
      </c>
      <c r="E14730">
        <v>91750</v>
      </c>
      <c r="F14730">
        <v>99100</v>
      </c>
      <c r="G14730">
        <v>106450</v>
      </c>
      <c r="H14730">
        <v>113800</v>
      </c>
      <c r="I14730">
        <v>121150</v>
      </c>
      <c r="J14730">
        <v>128450</v>
      </c>
      <c r="K14730" t="s">
        <v>3078</v>
      </c>
      <c r="L14730">
        <v>11</v>
      </c>
      <c r="M14730">
        <v>80</v>
      </c>
      <c r="N14730" t="s">
        <v>141</v>
      </c>
    </row>
    <row r="14731" spans="1:14" x14ac:dyDescent="0.2">
      <c r="A14731" t="s">
        <v>20490</v>
      </c>
      <c r="B14731">
        <v>64250</v>
      </c>
      <c r="C14731">
        <v>73400</v>
      </c>
      <c r="D14731">
        <v>82600</v>
      </c>
      <c r="E14731">
        <v>91750</v>
      </c>
      <c r="F14731">
        <v>99100</v>
      </c>
      <c r="G14731">
        <v>106450</v>
      </c>
      <c r="H14731">
        <v>113800</v>
      </c>
      <c r="I14731">
        <v>121150</v>
      </c>
      <c r="J14731">
        <v>128450</v>
      </c>
      <c r="K14731" t="s">
        <v>3078</v>
      </c>
      <c r="L14731">
        <v>11</v>
      </c>
      <c r="M14731">
        <v>80</v>
      </c>
      <c r="N14731" t="s">
        <v>142</v>
      </c>
    </row>
    <row r="14732" spans="1:14" x14ac:dyDescent="0.2">
      <c r="A14732" t="s">
        <v>20491</v>
      </c>
      <c r="B14732">
        <v>64250</v>
      </c>
      <c r="C14732">
        <v>73400</v>
      </c>
      <c r="D14732">
        <v>82600</v>
      </c>
      <c r="E14732">
        <v>91750</v>
      </c>
      <c r="F14732">
        <v>99100</v>
      </c>
      <c r="G14732">
        <v>106450</v>
      </c>
      <c r="H14732">
        <v>113800</v>
      </c>
      <c r="I14732">
        <v>121150</v>
      </c>
      <c r="J14732">
        <v>128450</v>
      </c>
      <c r="K14732" t="s">
        <v>3078</v>
      </c>
      <c r="L14732">
        <v>11</v>
      </c>
      <c r="M14732">
        <v>80</v>
      </c>
      <c r="N14732" t="s">
        <v>143</v>
      </c>
    </row>
    <row r="14733" spans="1:14" x14ac:dyDescent="0.2">
      <c r="A14733" t="s">
        <v>20492</v>
      </c>
      <c r="B14733">
        <v>64250</v>
      </c>
      <c r="C14733">
        <v>73400</v>
      </c>
      <c r="D14733">
        <v>82600</v>
      </c>
      <c r="E14733">
        <v>91750</v>
      </c>
      <c r="F14733">
        <v>99100</v>
      </c>
      <c r="G14733">
        <v>106450</v>
      </c>
      <c r="H14733">
        <v>113800</v>
      </c>
      <c r="I14733">
        <v>121150</v>
      </c>
      <c r="J14733">
        <v>128450</v>
      </c>
      <c r="K14733" t="s">
        <v>3078</v>
      </c>
      <c r="L14733">
        <v>11</v>
      </c>
      <c r="M14733">
        <v>80</v>
      </c>
      <c r="N14733" t="s">
        <v>144</v>
      </c>
    </row>
    <row r="14734" spans="1:14" x14ac:dyDescent="0.2">
      <c r="A14734" t="s">
        <v>20493</v>
      </c>
      <c r="B14734">
        <v>64250</v>
      </c>
      <c r="C14734">
        <v>73400</v>
      </c>
      <c r="D14734">
        <v>82600</v>
      </c>
      <c r="E14734">
        <v>91750</v>
      </c>
      <c r="F14734">
        <v>99100</v>
      </c>
      <c r="G14734">
        <v>106450</v>
      </c>
      <c r="H14734">
        <v>113800</v>
      </c>
      <c r="I14734">
        <v>121150</v>
      </c>
      <c r="J14734">
        <v>128450</v>
      </c>
      <c r="K14734" t="s">
        <v>3078</v>
      </c>
      <c r="L14734">
        <v>11</v>
      </c>
      <c r="M14734">
        <v>80</v>
      </c>
      <c r="N14734" t="s">
        <v>145</v>
      </c>
    </row>
    <row r="14735" spans="1:14" x14ac:dyDescent="0.2">
      <c r="A14735" t="s">
        <v>20494</v>
      </c>
      <c r="B14735">
        <v>64250</v>
      </c>
      <c r="C14735">
        <v>73400</v>
      </c>
      <c r="D14735">
        <v>82600</v>
      </c>
      <c r="E14735">
        <v>91750</v>
      </c>
      <c r="F14735">
        <v>99100</v>
      </c>
      <c r="G14735">
        <v>106450</v>
      </c>
      <c r="H14735">
        <v>113800</v>
      </c>
      <c r="I14735">
        <v>121150</v>
      </c>
      <c r="J14735">
        <v>128450</v>
      </c>
      <c r="K14735" t="s">
        <v>3078</v>
      </c>
      <c r="L14735">
        <v>11</v>
      </c>
      <c r="M14735">
        <v>80</v>
      </c>
      <c r="N14735" t="s">
        <v>146</v>
      </c>
    </row>
    <row r="14736" spans="1:14" x14ac:dyDescent="0.2">
      <c r="A14736" t="s">
        <v>20495</v>
      </c>
      <c r="B14736">
        <v>64250</v>
      </c>
      <c r="C14736">
        <v>73400</v>
      </c>
      <c r="D14736">
        <v>82600</v>
      </c>
      <c r="E14736">
        <v>91750</v>
      </c>
      <c r="F14736">
        <v>99100</v>
      </c>
      <c r="G14736">
        <v>106450</v>
      </c>
      <c r="H14736">
        <v>113800</v>
      </c>
      <c r="I14736">
        <v>121150</v>
      </c>
      <c r="J14736">
        <v>128450</v>
      </c>
      <c r="K14736" t="s">
        <v>3078</v>
      </c>
      <c r="L14736">
        <v>11</v>
      </c>
      <c r="M14736">
        <v>80</v>
      </c>
      <c r="N14736" t="s">
        <v>147</v>
      </c>
    </row>
    <row r="14737" spans="1:14" x14ac:dyDescent="0.2">
      <c r="A14737" t="s">
        <v>20496</v>
      </c>
      <c r="B14737">
        <v>64250</v>
      </c>
      <c r="C14737">
        <v>73400</v>
      </c>
      <c r="D14737">
        <v>82600</v>
      </c>
      <c r="E14737">
        <v>91750</v>
      </c>
      <c r="F14737">
        <v>99100</v>
      </c>
      <c r="G14737">
        <v>106450</v>
      </c>
      <c r="H14737">
        <v>113800</v>
      </c>
      <c r="I14737">
        <v>121150</v>
      </c>
      <c r="J14737">
        <v>128450</v>
      </c>
      <c r="K14737" t="s">
        <v>3078</v>
      </c>
      <c r="L14737">
        <v>11</v>
      </c>
      <c r="M14737">
        <v>80</v>
      </c>
      <c r="N14737" t="s">
        <v>148</v>
      </c>
    </row>
    <row r="14738" spans="1:14" x14ac:dyDescent="0.2">
      <c r="A14738" t="s">
        <v>20497</v>
      </c>
      <c r="B14738">
        <v>64250</v>
      </c>
      <c r="C14738">
        <v>73400</v>
      </c>
      <c r="D14738">
        <v>82600</v>
      </c>
      <c r="E14738">
        <v>91750</v>
      </c>
      <c r="F14738">
        <v>99100</v>
      </c>
      <c r="G14738">
        <v>106450</v>
      </c>
      <c r="H14738">
        <v>113800</v>
      </c>
      <c r="I14738">
        <v>121150</v>
      </c>
      <c r="J14738">
        <v>128450</v>
      </c>
      <c r="K14738" t="s">
        <v>3078</v>
      </c>
      <c r="L14738">
        <v>11</v>
      </c>
      <c r="M14738">
        <v>80</v>
      </c>
      <c r="N14738" t="s">
        <v>149</v>
      </c>
    </row>
    <row r="14739" spans="1:14" x14ac:dyDescent="0.2">
      <c r="A14739" t="s">
        <v>20498</v>
      </c>
      <c r="B14739">
        <v>64250</v>
      </c>
      <c r="C14739">
        <v>73400</v>
      </c>
      <c r="D14739">
        <v>82600</v>
      </c>
      <c r="E14739">
        <v>91750</v>
      </c>
      <c r="F14739">
        <v>99100</v>
      </c>
      <c r="G14739">
        <v>106450</v>
      </c>
      <c r="H14739">
        <v>113800</v>
      </c>
      <c r="I14739">
        <v>121150</v>
      </c>
      <c r="J14739">
        <v>128450</v>
      </c>
      <c r="K14739" t="s">
        <v>3078</v>
      </c>
      <c r="L14739">
        <v>11</v>
      </c>
      <c r="M14739">
        <v>80</v>
      </c>
      <c r="N14739" t="s">
        <v>150</v>
      </c>
    </row>
    <row r="14740" spans="1:14" x14ac:dyDescent="0.2">
      <c r="A14740" t="s">
        <v>20499</v>
      </c>
      <c r="B14740">
        <v>64250</v>
      </c>
      <c r="C14740">
        <v>73400</v>
      </c>
      <c r="D14740">
        <v>82600</v>
      </c>
      <c r="E14740">
        <v>91750</v>
      </c>
      <c r="F14740">
        <v>99100</v>
      </c>
      <c r="G14740">
        <v>106450</v>
      </c>
      <c r="H14740">
        <v>113800</v>
      </c>
      <c r="I14740">
        <v>121150</v>
      </c>
      <c r="J14740">
        <v>128450</v>
      </c>
      <c r="K14740" t="s">
        <v>3078</v>
      </c>
      <c r="L14740">
        <v>11</v>
      </c>
      <c r="M14740">
        <v>80</v>
      </c>
      <c r="N14740" t="s">
        <v>151</v>
      </c>
    </row>
    <row r="14741" spans="1:14" x14ac:dyDescent="0.2">
      <c r="A14741" t="s">
        <v>20500</v>
      </c>
      <c r="B14741">
        <v>64250</v>
      </c>
      <c r="C14741">
        <v>73400</v>
      </c>
      <c r="D14741">
        <v>82600</v>
      </c>
      <c r="E14741">
        <v>91750</v>
      </c>
      <c r="F14741">
        <v>99100</v>
      </c>
      <c r="G14741">
        <v>106450</v>
      </c>
      <c r="H14741">
        <v>113800</v>
      </c>
      <c r="I14741">
        <v>121150</v>
      </c>
      <c r="J14741">
        <v>128450</v>
      </c>
      <c r="K14741" t="s">
        <v>3078</v>
      </c>
      <c r="L14741">
        <v>11</v>
      </c>
      <c r="M14741">
        <v>80</v>
      </c>
      <c r="N14741" t="s">
        <v>152</v>
      </c>
    </row>
    <row r="14742" spans="1:14" x14ac:dyDescent="0.2">
      <c r="A14742" t="s">
        <v>20501</v>
      </c>
      <c r="B14742">
        <v>64250</v>
      </c>
      <c r="C14742">
        <v>73400</v>
      </c>
      <c r="D14742">
        <v>82600</v>
      </c>
      <c r="E14742">
        <v>91750</v>
      </c>
      <c r="F14742">
        <v>99100</v>
      </c>
      <c r="G14742">
        <v>106450</v>
      </c>
      <c r="H14742">
        <v>113800</v>
      </c>
      <c r="I14742">
        <v>121150</v>
      </c>
      <c r="J14742">
        <v>128450</v>
      </c>
      <c r="K14742" t="s">
        <v>3078</v>
      </c>
      <c r="L14742">
        <v>11</v>
      </c>
      <c r="M14742">
        <v>80</v>
      </c>
      <c r="N14742" t="s">
        <v>153</v>
      </c>
    </row>
    <row r="14743" spans="1:14" x14ac:dyDescent="0.2">
      <c r="A14743" t="s">
        <v>20502</v>
      </c>
      <c r="B14743">
        <v>64250</v>
      </c>
      <c r="C14743">
        <v>73400</v>
      </c>
      <c r="D14743">
        <v>82600</v>
      </c>
      <c r="E14743">
        <v>91750</v>
      </c>
      <c r="F14743">
        <v>99100</v>
      </c>
      <c r="G14743">
        <v>106450</v>
      </c>
      <c r="H14743">
        <v>113800</v>
      </c>
      <c r="I14743">
        <v>121150</v>
      </c>
      <c r="J14743">
        <v>128450</v>
      </c>
      <c r="K14743" t="s">
        <v>3078</v>
      </c>
      <c r="L14743">
        <v>11</v>
      </c>
      <c r="M14743">
        <v>80</v>
      </c>
      <c r="N14743" t="s">
        <v>154</v>
      </c>
    </row>
    <row r="14744" spans="1:14" x14ac:dyDescent="0.2">
      <c r="A14744" t="s">
        <v>20503</v>
      </c>
      <c r="B14744">
        <v>66150</v>
      </c>
      <c r="C14744">
        <v>75600</v>
      </c>
      <c r="D14744">
        <v>85050</v>
      </c>
      <c r="E14744">
        <v>94500</v>
      </c>
      <c r="F14744">
        <v>102100</v>
      </c>
      <c r="G14744">
        <v>109650</v>
      </c>
      <c r="H14744">
        <v>117200</v>
      </c>
      <c r="I14744">
        <v>124750</v>
      </c>
      <c r="J14744">
        <v>132300</v>
      </c>
      <c r="K14744" t="s">
        <v>3078</v>
      </c>
      <c r="L14744">
        <v>13</v>
      </c>
      <c r="M14744">
        <v>80</v>
      </c>
      <c r="N14744" t="s">
        <v>155</v>
      </c>
    </row>
    <row r="14745" spans="1:14" x14ac:dyDescent="0.2">
      <c r="A14745" t="s">
        <v>20504</v>
      </c>
      <c r="B14745">
        <v>66150</v>
      </c>
      <c r="C14745">
        <v>75600</v>
      </c>
      <c r="D14745">
        <v>85050</v>
      </c>
      <c r="E14745">
        <v>94500</v>
      </c>
      <c r="F14745">
        <v>102100</v>
      </c>
      <c r="G14745">
        <v>109650</v>
      </c>
      <c r="H14745">
        <v>117200</v>
      </c>
      <c r="I14745">
        <v>124750</v>
      </c>
      <c r="J14745">
        <v>132300</v>
      </c>
      <c r="K14745" t="s">
        <v>3078</v>
      </c>
      <c r="L14745">
        <v>13</v>
      </c>
      <c r="M14745">
        <v>80</v>
      </c>
      <c r="N14745" t="s">
        <v>156</v>
      </c>
    </row>
    <row r="14746" spans="1:14" x14ac:dyDescent="0.2">
      <c r="A14746" t="s">
        <v>20505</v>
      </c>
      <c r="B14746">
        <v>66150</v>
      </c>
      <c r="C14746">
        <v>75600</v>
      </c>
      <c r="D14746">
        <v>85050</v>
      </c>
      <c r="E14746">
        <v>94500</v>
      </c>
      <c r="F14746">
        <v>102100</v>
      </c>
      <c r="G14746">
        <v>109650</v>
      </c>
      <c r="H14746">
        <v>117200</v>
      </c>
      <c r="I14746">
        <v>124750</v>
      </c>
      <c r="J14746">
        <v>132300</v>
      </c>
      <c r="K14746" t="s">
        <v>3078</v>
      </c>
      <c r="L14746">
        <v>13</v>
      </c>
      <c r="M14746">
        <v>80</v>
      </c>
      <c r="N14746" t="s">
        <v>157</v>
      </c>
    </row>
    <row r="14747" spans="1:14" x14ac:dyDescent="0.2">
      <c r="A14747" t="s">
        <v>20506</v>
      </c>
      <c r="B14747">
        <v>66150</v>
      </c>
      <c r="C14747">
        <v>75600</v>
      </c>
      <c r="D14747">
        <v>85050</v>
      </c>
      <c r="E14747">
        <v>94500</v>
      </c>
      <c r="F14747">
        <v>102100</v>
      </c>
      <c r="G14747">
        <v>109650</v>
      </c>
      <c r="H14747">
        <v>117200</v>
      </c>
      <c r="I14747">
        <v>124750</v>
      </c>
      <c r="J14747">
        <v>132300</v>
      </c>
      <c r="K14747" t="s">
        <v>3078</v>
      </c>
      <c r="L14747">
        <v>13</v>
      </c>
      <c r="M14747">
        <v>80</v>
      </c>
      <c r="N14747" t="s">
        <v>158</v>
      </c>
    </row>
    <row r="14748" spans="1:14" x14ac:dyDescent="0.2">
      <c r="A14748" t="s">
        <v>20507</v>
      </c>
      <c r="B14748">
        <v>66150</v>
      </c>
      <c r="C14748">
        <v>75600</v>
      </c>
      <c r="D14748">
        <v>85050</v>
      </c>
      <c r="E14748">
        <v>94500</v>
      </c>
      <c r="F14748">
        <v>102100</v>
      </c>
      <c r="G14748">
        <v>109650</v>
      </c>
      <c r="H14748">
        <v>117200</v>
      </c>
      <c r="I14748">
        <v>124750</v>
      </c>
      <c r="J14748">
        <v>132300</v>
      </c>
      <c r="K14748" t="s">
        <v>3078</v>
      </c>
      <c r="L14748">
        <v>13</v>
      </c>
      <c r="M14748">
        <v>80</v>
      </c>
      <c r="N14748" t="s">
        <v>159</v>
      </c>
    </row>
    <row r="14749" spans="1:14" x14ac:dyDescent="0.2">
      <c r="A14749" t="s">
        <v>20508</v>
      </c>
      <c r="B14749">
        <v>66150</v>
      </c>
      <c r="C14749">
        <v>75600</v>
      </c>
      <c r="D14749">
        <v>85050</v>
      </c>
      <c r="E14749">
        <v>94500</v>
      </c>
      <c r="F14749">
        <v>102100</v>
      </c>
      <c r="G14749">
        <v>109650</v>
      </c>
      <c r="H14749">
        <v>117200</v>
      </c>
      <c r="I14749">
        <v>124750</v>
      </c>
      <c r="J14749">
        <v>132300</v>
      </c>
      <c r="K14749" t="s">
        <v>3078</v>
      </c>
      <c r="L14749">
        <v>13</v>
      </c>
      <c r="M14749">
        <v>80</v>
      </c>
      <c r="N14749" t="s">
        <v>160</v>
      </c>
    </row>
    <row r="14750" spans="1:14" x14ac:dyDescent="0.2">
      <c r="A14750" t="s">
        <v>20509</v>
      </c>
      <c r="B14750">
        <v>66150</v>
      </c>
      <c r="C14750">
        <v>75600</v>
      </c>
      <c r="D14750">
        <v>85050</v>
      </c>
      <c r="E14750">
        <v>94500</v>
      </c>
      <c r="F14750">
        <v>102100</v>
      </c>
      <c r="G14750">
        <v>109650</v>
      </c>
      <c r="H14750">
        <v>117200</v>
      </c>
      <c r="I14750">
        <v>124750</v>
      </c>
      <c r="J14750">
        <v>132300</v>
      </c>
      <c r="K14750" t="s">
        <v>3078</v>
      </c>
      <c r="L14750">
        <v>13</v>
      </c>
      <c r="M14750">
        <v>80</v>
      </c>
      <c r="N14750" t="s">
        <v>161</v>
      </c>
    </row>
    <row r="14751" spans="1:14" x14ac:dyDescent="0.2">
      <c r="A14751" t="s">
        <v>20510</v>
      </c>
      <c r="B14751">
        <v>66150</v>
      </c>
      <c r="C14751">
        <v>75600</v>
      </c>
      <c r="D14751">
        <v>85050</v>
      </c>
      <c r="E14751">
        <v>94500</v>
      </c>
      <c r="F14751">
        <v>102100</v>
      </c>
      <c r="G14751">
        <v>109650</v>
      </c>
      <c r="H14751">
        <v>117200</v>
      </c>
      <c r="I14751">
        <v>124750</v>
      </c>
      <c r="J14751">
        <v>132300</v>
      </c>
      <c r="K14751" t="s">
        <v>3078</v>
      </c>
      <c r="L14751">
        <v>13</v>
      </c>
      <c r="M14751">
        <v>80</v>
      </c>
      <c r="N14751" t="s">
        <v>162</v>
      </c>
    </row>
    <row r="14752" spans="1:14" x14ac:dyDescent="0.2">
      <c r="A14752" t="s">
        <v>20511</v>
      </c>
      <c r="B14752">
        <v>66150</v>
      </c>
      <c r="C14752">
        <v>75600</v>
      </c>
      <c r="D14752">
        <v>85050</v>
      </c>
      <c r="E14752">
        <v>94500</v>
      </c>
      <c r="F14752">
        <v>102100</v>
      </c>
      <c r="G14752">
        <v>109650</v>
      </c>
      <c r="H14752">
        <v>117200</v>
      </c>
      <c r="I14752">
        <v>124750</v>
      </c>
      <c r="J14752">
        <v>132300</v>
      </c>
      <c r="K14752" t="s">
        <v>3078</v>
      </c>
      <c r="L14752">
        <v>13</v>
      </c>
      <c r="M14752">
        <v>80</v>
      </c>
      <c r="N14752" t="s">
        <v>163</v>
      </c>
    </row>
    <row r="14753" spans="1:14" x14ac:dyDescent="0.2">
      <c r="A14753" t="s">
        <v>20512</v>
      </c>
      <c r="B14753">
        <v>66150</v>
      </c>
      <c r="C14753">
        <v>75600</v>
      </c>
      <c r="D14753">
        <v>85050</v>
      </c>
      <c r="E14753">
        <v>94500</v>
      </c>
      <c r="F14753">
        <v>102100</v>
      </c>
      <c r="G14753">
        <v>109650</v>
      </c>
      <c r="H14753">
        <v>117200</v>
      </c>
      <c r="I14753">
        <v>124750</v>
      </c>
      <c r="J14753">
        <v>132300</v>
      </c>
      <c r="K14753" t="s">
        <v>3078</v>
      </c>
      <c r="L14753">
        <v>13</v>
      </c>
      <c r="M14753">
        <v>80</v>
      </c>
      <c r="N14753" t="s">
        <v>164</v>
      </c>
    </row>
    <row r="14754" spans="1:14" x14ac:dyDescent="0.2">
      <c r="A14754" t="s">
        <v>20513</v>
      </c>
      <c r="B14754">
        <v>66150</v>
      </c>
      <c r="C14754">
        <v>75600</v>
      </c>
      <c r="D14754">
        <v>85050</v>
      </c>
      <c r="E14754">
        <v>94500</v>
      </c>
      <c r="F14754">
        <v>102100</v>
      </c>
      <c r="G14754">
        <v>109650</v>
      </c>
      <c r="H14754">
        <v>117200</v>
      </c>
      <c r="I14754">
        <v>124750</v>
      </c>
      <c r="J14754">
        <v>132300</v>
      </c>
      <c r="K14754" t="s">
        <v>3078</v>
      </c>
      <c r="L14754">
        <v>13</v>
      </c>
      <c r="M14754">
        <v>80</v>
      </c>
      <c r="N14754" t="s">
        <v>165</v>
      </c>
    </row>
    <row r="14755" spans="1:14" x14ac:dyDescent="0.2">
      <c r="A14755" t="s">
        <v>20514</v>
      </c>
      <c r="B14755">
        <v>66150</v>
      </c>
      <c r="C14755">
        <v>75600</v>
      </c>
      <c r="D14755">
        <v>85050</v>
      </c>
      <c r="E14755">
        <v>94500</v>
      </c>
      <c r="F14755">
        <v>102100</v>
      </c>
      <c r="G14755">
        <v>109650</v>
      </c>
      <c r="H14755">
        <v>117200</v>
      </c>
      <c r="I14755">
        <v>124750</v>
      </c>
      <c r="J14755">
        <v>132300</v>
      </c>
      <c r="K14755" t="s">
        <v>3078</v>
      </c>
      <c r="L14755">
        <v>13</v>
      </c>
      <c r="M14755">
        <v>80</v>
      </c>
      <c r="N14755" t="s">
        <v>166</v>
      </c>
    </row>
    <row r="14756" spans="1:14" x14ac:dyDescent="0.2">
      <c r="A14756" t="s">
        <v>20515</v>
      </c>
      <c r="B14756">
        <v>66150</v>
      </c>
      <c r="C14756">
        <v>75600</v>
      </c>
      <c r="D14756">
        <v>85050</v>
      </c>
      <c r="E14756">
        <v>94500</v>
      </c>
      <c r="F14756">
        <v>102100</v>
      </c>
      <c r="G14756">
        <v>109650</v>
      </c>
      <c r="H14756">
        <v>117200</v>
      </c>
      <c r="I14756">
        <v>124750</v>
      </c>
      <c r="J14756">
        <v>132300</v>
      </c>
      <c r="K14756" t="s">
        <v>3078</v>
      </c>
      <c r="L14756">
        <v>13</v>
      </c>
      <c r="M14756">
        <v>80</v>
      </c>
      <c r="N14756" t="s">
        <v>167</v>
      </c>
    </row>
    <row r="14757" spans="1:14" x14ac:dyDescent="0.2">
      <c r="A14757" t="s">
        <v>20516</v>
      </c>
      <c r="B14757">
        <v>64250</v>
      </c>
      <c r="C14757">
        <v>73400</v>
      </c>
      <c r="D14757">
        <v>82600</v>
      </c>
      <c r="E14757">
        <v>91750</v>
      </c>
      <c r="F14757">
        <v>99100</v>
      </c>
      <c r="G14757">
        <v>106450</v>
      </c>
      <c r="H14757">
        <v>113800</v>
      </c>
      <c r="I14757">
        <v>121150</v>
      </c>
      <c r="J14757">
        <v>128450</v>
      </c>
      <c r="K14757" t="s">
        <v>3078</v>
      </c>
      <c r="L14757">
        <v>15</v>
      </c>
      <c r="M14757">
        <v>80</v>
      </c>
      <c r="N14757" t="s">
        <v>168</v>
      </c>
    </row>
    <row r="14758" spans="1:14" x14ac:dyDescent="0.2">
      <c r="A14758" t="s">
        <v>20517</v>
      </c>
      <c r="B14758">
        <v>64250</v>
      </c>
      <c r="C14758">
        <v>73400</v>
      </c>
      <c r="D14758">
        <v>82600</v>
      </c>
      <c r="E14758">
        <v>91750</v>
      </c>
      <c r="F14758">
        <v>99100</v>
      </c>
      <c r="G14758">
        <v>106450</v>
      </c>
      <c r="H14758">
        <v>113800</v>
      </c>
      <c r="I14758">
        <v>121150</v>
      </c>
      <c r="J14758">
        <v>128450</v>
      </c>
      <c r="K14758" t="s">
        <v>3078</v>
      </c>
      <c r="L14758">
        <v>15</v>
      </c>
      <c r="M14758">
        <v>80</v>
      </c>
      <c r="N14758" t="s">
        <v>169</v>
      </c>
    </row>
    <row r="14759" spans="1:14" x14ac:dyDescent="0.2">
      <c r="A14759" t="s">
        <v>20518</v>
      </c>
      <c r="B14759">
        <v>64250</v>
      </c>
      <c r="C14759">
        <v>73400</v>
      </c>
      <c r="D14759">
        <v>82600</v>
      </c>
      <c r="E14759">
        <v>91750</v>
      </c>
      <c r="F14759">
        <v>99100</v>
      </c>
      <c r="G14759">
        <v>106450</v>
      </c>
      <c r="H14759">
        <v>113800</v>
      </c>
      <c r="I14759">
        <v>121150</v>
      </c>
      <c r="J14759">
        <v>128450</v>
      </c>
      <c r="K14759" t="s">
        <v>3078</v>
      </c>
      <c r="L14759">
        <v>15</v>
      </c>
      <c r="M14759">
        <v>80</v>
      </c>
      <c r="N14759" t="s">
        <v>892</v>
      </c>
    </row>
    <row r="14760" spans="1:14" x14ac:dyDescent="0.2">
      <c r="A14760" t="s">
        <v>20519</v>
      </c>
      <c r="B14760">
        <v>64250</v>
      </c>
      <c r="C14760">
        <v>73400</v>
      </c>
      <c r="D14760">
        <v>82600</v>
      </c>
      <c r="E14760">
        <v>91750</v>
      </c>
      <c r="F14760">
        <v>99100</v>
      </c>
      <c r="G14760">
        <v>106450</v>
      </c>
      <c r="H14760">
        <v>113800</v>
      </c>
      <c r="I14760">
        <v>121150</v>
      </c>
      <c r="J14760">
        <v>128450</v>
      </c>
      <c r="K14760" t="s">
        <v>3078</v>
      </c>
      <c r="L14760">
        <v>15</v>
      </c>
      <c r="M14760">
        <v>80</v>
      </c>
      <c r="N14760" t="s">
        <v>893</v>
      </c>
    </row>
    <row r="14761" spans="1:14" x14ac:dyDescent="0.2">
      <c r="A14761" t="s">
        <v>20520</v>
      </c>
      <c r="B14761">
        <v>64250</v>
      </c>
      <c r="C14761">
        <v>73400</v>
      </c>
      <c r="D14761">
        <v>82600</v>
      </c>
      <c r="E14761">
        <v>91750</v>
      </c>
      <c r="F14761">
        <v>99100</v>
      </c>
      <c r="G14761">
        <v>106450</v>
      </c>
      <c r="H14761">
        <v>113800</v>
      </c>
      <c r="I14761">
        <v>121150</v>
      </c>
      <c r="J14761">
        <v>128450</v>
      </c>
      <c r="K14761" t="s">
        <v>3078</v>
      </c>
      <c r="L14761">
        <v>15</v>
      </c>
      <c r="M14761">
        <v>80</v>
      </c>
      <c r="N14761" t="s">
        <v>894</v>
      </c>
    </row>
    <row r="14762" spans="1:14" x14ac:dyDescent="0.2">
      <c r="A14762" t="s">
        <v>20521</v>
      </c>
      <c r="B14762">
        <v>64250</v>
      </c>
      <c r="C14762">
        <v>73400</v>
      </c>
      <c r="D14762">
        <v>82600</v>
      </c>
      <c r="E14762">
        <v>91750</v>
      </c>
      <c r="F14762">
        <v>99100</v>
      </c>
      <c r="G14762">
        <v>106450</v>
      </c>
      <c r="H14762">
        <v>113800</v>
      </c>
      <c r="I14762">
        <v>121150</v>
      </c>
      <c r="J14762">
        <v>128450</v>
      </c>
      <c r="K14762" t="s">
        <v>3078</v>
      </c>
      <c r="L14762">
        <v>15</v>
      </c>
      <c r="M14762">
        <v>80</v>
      </c>
      <c r="N14762" t="s">
        <v>895</v>
      </c>
    </row>
    <row r="14763" spans="1:14" x14ac:dyDescent="0.2">
      <c r="A14763" t="s">
        <v>20522</v>
      </c>
      <c r="B14763">
        <v>64250</v>
      </c>
      <c r="C14763">
        <v>73400</v>
      </c>
      <c r="D14763">
        <v>82600</v>
      </c>
      <c r="E14763">
        <v>91750</v>
      </c>
      <c r="F14763">
        <v>99100</v>
      </c>
      <c r="G14763">
        <v>106450</v>
      </c>
      <c r="H14763">
        <v>113800</v>
      </c>
      <c r="I14763">
        <v>121150</v>
      </c>
      <c r="J14763">
        <v>128450</v>
      </c>
      <c r="K14763" t="s">
        <v>3078</v>
      </c>
      <c r="L14763">
        <v>15</v>
      </c>
      <c r="M14763">
        <v>80</v>
      </c>
      <c r="N14763" t="s">
        <v>896</v>
      </c>
    </row>
    <row r="14764" spans="1:14" x14ac:dyDescent="0.2">
      <c r="A14764" t="s">
        <v>20523</v>
      </c>
      <c r="B14764">
        <v>64250</v>
      </c>
      <c r="C14764">
        <v>73400</v>
      </c>
      <c r="D14764">
        <v>82600</v>
      </c>
      <c r="E14764">
        <v>91750</v>
      </c>
      <c r="F14764">
        <v>99100</v>
      </c>
      <c r="G14764">
        <v>106450</v>
      </c>
      <c r="H14764">
        <v>113800</v>
      </c>
      <c r="I14764">
        <v>121150</v>
      </c>
      <c r="J14764">
        <v>128450</v>
      </c>
      <c r="K14764" t="s">
        <v>3078</v>
      </c>
      <c r="L14764">
        <v>15</v>
      </c>
      <c r="M14764">
        <v>80</v>
      </c>
      <c r="N14764" t="s">
        <v>897</v>
      </c>
    </row>
    <row r="14765" spans="1:14" x14ac:dyDescent="0.2">
      <c r="A14765" t="s">
        <v>20524</v>
      </c>
      <c r="B14765">
        <v>64250</v>
      </c>
      <c r="C14765">
        <v>73400</v>
      </c>
      <c r="D14765">
        <v>82600</v>
      </c>
      <c r="E14765">
        <v>91750</v>
      </c>
      <c r="F14765">
        <v>99100</v>
      </c>
      <c r="G14765">
        <v>106450</v>
      </c>
      <c r="H14765">
        <v>113800</v>
      </c>
      <c r="I14765">
        <v>121150</v>
      </c>
      <c r="J14765">
        <v>128450</v>
      </c>
      <c r="K14765" t="s">
        <v>3078</v>
      </c>
      <c r="L14765">
        <v>15</v>
      </c>
      <c r="M14765">
        <v>80</v>
      </c>
      <c r="N14765" t="s">
        <v>898</v>
      </c>
    </row>
    <row r="14766" spans="1:14" x14ac:dyDescent="0.2">
      <c r="A14766" t="s">
        <v>20525</v>
      </c>
      <c r="B14766">
        <v>64250</v>
      </c>
      <c r="C14766">
        <v>73400</v>
      </c>
      <c r="D14766">
        <v>82600</v>
      </c>
      <c r="E14766">
        <v>91750</v>
      </c>
      <c r="F14766">
        <v>99100</v>
      </c>
      <c r="G14766">
        <v>106450</v>
      </c>
      <c r="H14766">
        <v>113800</v>
      </c>
      <c r="I14766">
        <v>121150</v>
      </c>
      <c r="J14766">
        <v>128450</v>
      </c>
      <c r="K14766" t="s">
        <v>3078</v>
      </c>
      <c r="L14766">
        <v>15</v>
      </c>
      <c r="M14766">
        <v>80</v>
      </c>
      <c r="N14766" t="s">
        <v>899</v>
      </c>
    </row>
    <row r="14767" spans="1:14" x14ac:dyDescent="0.2">
      <c r="A14767" t="s">
        <v>20526</v>
      </c>
      <c r="B14767">
        <v>64250</v>
      </c>
      <c r="C14767">
        <v>73400</v>
      </c>
      <c r="D14767">
        <v>82600</v>
      </c>
      <c r="E14767">
        <v>91750</v>
      </c>
      <c r="F14767">
        <v>99100</v>
      </c>
      <c r="G14767">
        <v>106450</v>
      </c>
      <c r="H14767">
        <v>113800</v>
      </c>
      <c r="I14767">
        <v>121150</v>
      </c>
      <c r="J14767">
        <v>128450</v>
      </c>
      <c r="K14767" t="s">
        <v>3078</v>
      </c>
      <c r="L14767">
        <v>15</v>
      </c>
      <c r="M14767">
        <v>80</v>
      </c>
      <c r="N14767" t="s">
        <v>900</v>
      </c>
    </row>
    <row r="14768" spans="1:14" x14ac:dyDescent="0.2">
      <c r="A14768" t="s">
        <v>20527</v>
      </c>
      <c r="B14768">
        <v>64250</v>
      </c>
      <c r="C14768">
        <v>73400</v>
      </c>
      <c r="D14768">
        <v>82600</v>
      </c>
      <c r="E14768">
        <v>91750</v>
      </c>
      <c r="F14768">
        <v>99100</v>
      </c>
      <c r="G14768">
        <v>106450</v>
      </c>
      <c r="H14768">
        <v>113800</v>
      </c>
      <c r="I14768">
        <v>121150</v>
      </c>
      <c r="J14768">
        <v>128450</v>
      </c>
      <c r="K14768" t="s">
        <v>3078</v>
      </c>
      <c r="L14768">
        <v>15</v>
      </c>
      <c r="M14768">
        <v>80</v>
      </c>
      <c r="N14768" t="s">
        <v>901</v>
      </c>
    </row>
    <row r="14769" spans="1:14" x14ac:dyDescent="0.2">
      <c r="A14769" t="s">
        <v>20528</v>
      </c>
      <c r="B14769">
        <v>64250</v>
      </c>
      <c r="C14769">
        <v>73400</v>
      </c>
      <c r="D14769">
        <v>82600</v>
      </c>
      <c r="E14769">
        <v>91750</v>
      </c>
      <c r="F14769">
        <v>99100</v>
      </c>
      <c r="G14769">
        <v>106450</v>
      </c>
      <c r="H14769">
        <v>113800</v>
      </c>
      <c r="I14769">
        <v>121150</v>
      </c>
      <c r="J14769">
        <v>128450</v>
      </c>
      <c r="K14769" t="s">
        <v>3078</v>
      </c>
      <c r="L14769">
        <v>15</v>
      </c>
      <c r="M14769">
        <v>80</v>
      </c>
      <c r="N14769" t="s">
        <v>902</v>
      </c>
    </row>
    <row r="14770" spans="1:14" x14ac:dyDescent="0.2">
      <c r="A14770" t="s">
        <v>20529</v>
      </c>
      <c r="B14770">
        <v>64250</v>
      </c>
      <c r="C14770">
        <v>73400</v>
      </c>
      <c r="D14770">
        <v>82600</v>
      </c>
      <c r="E14770">
        <v>91750</v>
      </c>
      <c r="F14770">
        <v>99100</v>
      </c>
      <c r="G14770">
        <v>106450</v>
      </c>
      <c r="H14770">
        <v>113800</v>
      </c>
      <c r="I14770">
        <v>121150</v>
      </c>
      <c r="J14770">
        <v>128450</v>
      </c>
      <c r="K14770" t="s">
        <v>3078</v>
      </c>
      <c r="L14770">
        <v>15</v>
      </c>
      <c r="M14770">
        <v>80</v>
      </c>
      <c r="N14770" t="s">
        <v>903</v>
      </c>
    </row>
    <row r="14771" spans="1:14" x14ac:dyDescent="0.2">
      <c r="A14771" t="s">
        <v>20530</v>
      </c>
      <c r="B14771">
        <v>64250</v>
      </c>
      <c r="C14771">
        <v>73400</v>
      </c>
      <c r="D14771">
        <v>82600</v>
      </c>
      <c r="E14771">
        <v>91750</v>
      </c>
      <c r="F14771">
        <v>99100</v>
      </c>
      <c r="G14771">
        <v>106450</v>
      </c>
      <c r="H14771">
        <v>113800</v>
      </c>
      <c r="I14771">
        <v>121150</v>
      </c>
      <c r="J14771">
        <v>128450</v>
      </c>
      <c r="K14771" t="s">
        <v>3078</v>
      </c>
      <c r="L14771">
        <v>15</v>
      </c>
      <c r="M14771">
        <v>80</v>
      </c>
      <c r="N14771" t="s">
        <v>904</v>
      </c>
    </row>
    <row r="14772" spans="1:14" x14ac:dyDescent="0.2">
      <c r="A14772" t="s">
        <v>20531</v>
      </c>
      <c r="B14772">
        <v>45750</v>
      </c>
      <c r="C14772">
        <v>52300</v>
      </c>
      <c r="D14772">
        <v>58850</v>
      </c>
      <c r="E14772">
        <v>65350</v>
      </c>
      <c r="F14772">
        <v>70600</v>
      </c>
      <c r="G14772">
        <v>75850</v>
      </c>
      <c r="H14772">
        <v>81050</v>
      </c>
      <c r="I14772">
        <v>86300</v>
      </c>
      <c r="J14772">
        <v>91500</v>
      </c>
      <c r="K14772" t="s">
        <v>3079</v>
      </c>
      <c r="L14772">
        <v>1</v>
      </c>
      <c r="M14772">
        <v>80</v>
      </c>
      <c r="N14772" t="s">
        <v>2758</v>
      </c>
    </row>
    <row r="14773" spans="1:14" x14ac:dyDescent="0.2">
      <c r="A14773" t="s">
        <v>20532</v>
      </c>
      <c r="B14773">
        <v>62500</v>
      </c>
      <c r="C14773">
        <v>71400</v>
      </c>
      <c r="D14773">
        <v>80350</v>
      </c>
      <c r="E14773">
        <v>89250</v>
      </c>
      <c r="F14773">
        <v>96400</v>
      </c>
      <c r="G14773">
        <v>103550</v>
      </c>
      <c r="H14773">
        <v>110700</v>
      </c>
      <c r="I14773">
        <v>117850</v>
      </c>
      <c r="J14773">
        <v>124950</v>
      </c>
      <c r="K14773" t="s">
        <v>3079</v>
      </c>
      <c r="L14773">
        <v>3</v>
      </c>
      <c r="M14773">
        <v>80</v>
      </c>
      <c r="N14773" t="s">
        <v>2759</v>
      </c>
    </row>
    <row r="14774" spans="1:14" x14ac:dyDescent="0.2">
      <c r="A14774" t="s">
        <v>20533</v>
      </c>
      <c r="B14774">
        <v>49800</v>
      </c>
      <c r="C14774">
        <v>56900</v>
      </c>
      <c r="D14774">
        <v>64000</v>
      </c>
      <c r="E14774">
        <v>71100</v>
      </c>
      <c r="F14774">
        <v>76800</v>
      </c>
      <c r="G14774">
        <v>82500</v>
      </c>
      <c r="H14774">
        <v>88200</v>
      </c>
      <c r="I14774">
        <v>93900</v>
      </c>
      <c r="J14774">
        <v>99550</v>
      </c>
      <c r="K14774" t="s">
        <v>3079</v>
      </c>
      <c r="L14774">
        <v>5</v>
      </c>
      <c r="M14774">
        <v>80</v>
      </c>
      <c r="N14774" t="s">
        <v>2760</v>
      </c>
    </row>
    <row r="14775" spans="1:14" x14ac:dyDescent="0.2">
      <c r="A14775" t="s">
        <v>20534</v>
      </c>
      <c r="B14775">
        <v>66750</v>
      </c>
      <c r="C14775">
        <v>76250</v>
      </c>
      <c r="D14775">
        <v>85800</v>
      </c>
      <c r="E14775">
        <v>95300</v>
      </c>
      <c r="F14775">
        <v>102950</v>
      </c>
      <c r="G14775">
        <v>110550</v>
      </c>
      <c r="H14775">
        <v>118200</v>
      </c>
      <c r="I14775">
        <v>125800</v>
      </c>
      <c r="J14775">
        <v>133450</v>
      </c>
      <c r="K14775" t="s">
        <v>3080</v>
      </c>
      <c r="L14775">
        <v>1</v>
      </c>
      <c r="M14775">
        <v>80</v>
      </c>
      <c r="N14775" t="s">
        <v>2757</v>
      </c>
    </row>
    <row r="14776" spans="1:14" x14ac:dyDescent="0.2">
      <c r="A14776" t="s">
        <v>20535</v>
      </c>
      <c r="B14776">
        <v>48550</v>
      </c>
      <c r="C14776">
        <v>55500</v>
      </c>
      <c r="D14776">
        <v>62450</v>
      </c>
      <c r="E14776">
        <v>69350</v>
      </c>
      <c r="F14776">
        <v>74900</v>
      </c>
      <c r="G14776">
        <v>80450</v>
      </c>
      <c r="H14776">
        <v>86000</v>
      </c>
      <c r="I14776">
        <v>91550</v>
      </c>
      <c r="J14776">
        <v>97100</v>
      </c>
      <c r="K14776" t="s">
        <v>3081</v>
      </c>
      <c r="L14776">
        <v>1</v>
      </c>
      <c r="M14776">
        <v>80</v>
      </c>
      <c r="N14776" t="s">
        <v>4220</v>
      </c>
    </row>
    <row r="14777" spans="1:14" x14ac:dyDescent="0.2">
      <c r="A14777" t="s">
        <v>20536</v>
      </c>
      <c r="B14777">
        <v>48150</v>
      </c>
      <c r="C14777">
        <v>55000</v>
      </c>
      <c r="D14777">
        <v>61900</v>
      </c>
      <c r="E14777">
        <v>68750</v>
      </c>
      <c r="F14777">
        <v>74250</v>
      </c>
      <c r="G14777">
        <v>79750</v>
      </c>
      <c r="H14777">
        <v>85250</v>
      </c>
      <c r="I14777">
        <v>90750</v>
      </c>
      <c r="J14777">
        <v>96250</v>
      </c>
      <c r="K14777" t="s">
        <v>3081</v>
      </c>
      <c r="L14777">
        <v>3</v>
      </c>
      <c r="M14777">
        <v>80</v>
      </c>
      <c r="N14777" t="s">
        <v>4221</v>
      </c>
    </row>
    <row r="14778" spans="1:14" x14ac:dyDescent="0.2">
      <c r="A14778" t="s">
        <v>20537</v>
      </c>
      <c r="B14778">
        <v>44100</v>
      </c>
      <c r="C14778">
        <v>50400</v>
      </c>
      <c r="D14778">
        <v>56700</v>
      </c>
      <c r="E14778">
        <v>62950</v>
      </c>
      <c r="F14778">
        <v>68000</v>
      </c>
      <c r="G14778">
        <v>73050</v>
      </c>
      <c r="H14778">
        <v>78100</v>
      </c>
      <c r="I14778">
        <v>83100</v>
      </c>
      <c r="J14778">
        <v>88150</v>
      </c>
      <c r="K14778" t="s">
        <v>3081</v>
      </c>
      <c r="L14778">
        <v>5</v>
      </c>
      <c r="M14778">
        <v>80</v>
      </c>
      <c r="N14778" t="s">
        <v>4222</v>
      </c>
    </row>
    <row r="14779" spans="1:14" x14ac:dyDescent="0.2">
      <c r="A14779" t="s">
        <v>20538</v>
      </c>
      <c r="B14779">
        <v>35950</v>
      </c>
      <c r="C14779">
        <v>41100</v>
      </c>
      <c r="D14779">
        <v>46250</v>
      </c>
      <c r="E14779">
        <v>51350</v>
      </c>
      <c r="F14779">
        <v>55500</v>
      </c>
      <c r="G14779">
        <v>59600</v>
      </c>
      <c r="H14779">
        <v>63700</v>
      </c>
      <c r="I14779">
        <v>67800</v>
      </c>
      <c r="J14779">
        <v>71900</v>
      </c>
      <c r="K14779" t="s">
        <v>3081</v>
      </c>
      <c r="L14779">
        <v>7</v>
      </c>
      <c r="M14779">
        <v>80</v>
      </c>
      <c r="N14779" t="s">
        <v>4223</v>
      </c>
    </row>
    <row r="14780" spans="1:14" x14ac:dyDescent="0.2">
      <c r="A14780" t="s">
        <v>20539</v>
      </c>
      <c r="B14780">
        <v>48150</v>
      </c>
      <c r="C14780">
        <v>55000</v>
      </c>
      <c r="D14780">
        <v>61900</v>
      </c>
      <c r="E14780">
        <v>68750</v>
      </c>
      <c r="F14780">
        <v>74250</v>
      </c>
      <c r="G14780">
        <v>79750</v>
      </c>
      <c r="H14780">
        <v>85250</v>
      </c>
      <c r="I14780">
        <v>90750</v>
      </c>
      <c r="J14780">
        <v>96250</v>
      </c>
      <c r="K14780" t="s">
        <v>3081</v>
      </c>
      <c r="L14780">
        <v>9</v>
      </c>
      <c r="M14780">
        <v>80</v>
      </c>
      <c r="N14780" t="s">
        <v>4224</v>
      </c>
    </row>
    <row r="14781" spans="1:14" x14ac:dyDescent="0.2">
      <c r="A14781" t="s">
        <v>20540</v>
      </c>
      <c r="B14781">
        <v>53800</v>
      </c>
      <c r="C14781">
        <v>61450</v>
      </c>
      <c r="D14781">
        <v>69150</v>
      </c>
      <c r="E14781">
        <v>76800</v>
      </c>
      <c r="F14781">
        <v>82950</v>
      </c>
      <c r="G14781">
        <v>89100</v>
      </c>
      <c r="H14781">
        <v>95250</v>
      </c>
      <c r="I14781">
        <v>101400</v>
      </c>
      <c r="J14781">
        <v>107550</v>
      </c>
      <c r="K14781" t="s">
        <v>3081</v>
      </c>
      <c r="L14781">
        <v>11</v>
      </c>
      <c r="M14781">
        <v>80</v>
      </c>
      <c r="N14781" t="s">
        <v>4225</v>
      </c>
    </row>
    <row r="14782" spans="1:14" x14ac:dyDescent="0.2">
      <c r="A14782" t="s">
        <v>20541</v>
      </c>
      <c r="B14782">
        <v>36700</v>
      </c>
      <c r="C14782">
        <v>41950</v>
      </c>
      <c r="D14782">
        <v>47200</v>
      </c>
      <c r="E14782">
        <v>52400</v>
      </c>
      <c r="F14782">
        <v>56600</v>
      </c>
      <c r="G14782">
        <v>60800</v>
      </c>
      <c r="H14782">
        <v>65000</v>
      </c>
      <c r="I14782">
        <v>69200</v>
      </c>
      <c r="J14782">
        <v>73400</v>
      </c>
      <c r="K14782" t="s">
        <v>3081</v>
      </c>
      <c r="L14782">
        <v>13</v>
      </c>
      <c r="M14782">
        <v>80</v>
      </c>
      <c r="N14782" t="s">
        <v>3305</v>
      </c>
    </row>
    <row r="14783" spans="1:14" x14ac:dyDescent="0.2">
      <c r="A14783" t="s">
        <v>20542</v>
      </c>
      <c r="B14783">
        <v>42950</v>
      </c>
      <c r="C14783">
        <v>49100</v>
      </c>
      <c r="D14783">
        <v>55250</v>
      </c>
      <c r="E14783">
        <v>61350</v>
      </c>
      <c r="F14783">
        <v>66300</v>
      </c>
      <c r="G14783">
        <v>71200</v>
      </c>
      <c r="H14783">
        <v>76100</v>
      </c>
      <c r="I14783">
        <v>81000</v>
      </c>
      <c r="J14783">
        <v>85900</v>
      </c>
      <c r="K14783" t="s">
        <v>3081</v>
      </c>
      <c r="L14783">
        <v>15</v>
      </c>
      <c r="M14783">
        <v>80</v>
      </c>
      <c r="N14783" t="s">
        <v>4226</v>
      </c>
    </row>
    <row r="14784" spans="1:14" x14ac:dyDescent="0.2">
      <c r="A14784" t="s">
        <v>20543</v>
      </c>
      <c r="B14784">
        <v>36700</v>
      </c>
      <c r="C14784">
        <v>41950</v>
      </c>
      <c r="D14784">
        <v>47200</v>
      </c>
      <c r="E14784">
        <v>52400</v>
      </c>
      <c r="F14784">
        <v>56600</v>
      </c>
      <c r="G14784">
        <v>60800</v>
      </c>
      <c r="H14784">
        <v>65000</v>
      </c>
      <c r="I14784">
        <v>69200</v>
      </c>
      <c r="J14784">
        <v>73400</v>
      </c>
      <c r="K14784" t="s">
        <v>3081</v>
      </c>
      <c r="L14784">
        <v>17</v>
      </c>
      <c r="M14784">
        <v>80</v>
      </c>
      <c r="N14784" t="s">
        <v>4227</v>
      </c>
    </row>
    <row r="14785" spans="1:14" x14ac:dyDescent="0.2">
      <c r="A14785" t="s">
        <v>20544</v>
      </c>
      <c r="B14785">
        <v>49600</v>
      </c>
      <c r="C14785">
        <v>56650</v>
      </c>
      <c r="D14785">
        <v>63750</v>
      </c>
      <c r="E14785">
        <v>70800</v>
      </c>
      <c r="F14785">
        <v>76500</v>
      </c>
      <c r="G14785">
        <v>82150</v>
      </c>
      <c r="H14785">
        <v>87800</v>
      </c>
      <c r="I14785">
        <v>93500</v>
      </c>
      <c r="J14785">
        <v>99150</v>
      </c>
      <c r="K14785" t="s">
        <v>3081</v>
      </c>
      <c r="L14785">
        <v>19</v>
      </c>
      <c r="M14785">
        <v>80</v>
      </c>
      <c r="N14785" t="s">
        <v>3311</v>
      </c>
    </row>
    <row r="14786" spans="1:14" x14ac:dyDescent="0.2">
      <c r="A14786" t="s">
        <v>20545</v>
      </c>
      <c r="B14786">
        <v>55900</v>
      </c>
      <c r="C14786">
        <v>63900</v>
      </c>
      <c r="D14786">
        <v>71900</v>
      </c>
      <c r="E14786">
        <v>79850</v>
      </c>
      <c r="F14786">
        <v>86250</v>
      </c>
      <c r="G14786">
        <v>92650</v>
      </c>
      <c r="H14786">
        <v>99050</v>
      </c>
      <c r="I14786">
        <v>105450</v>
      </c>
      <c r="J14786">
        <v>111800</v>
      </c>
      <c r="K14786" t="s">
        <v>3081</v>
      </c>
      <c r="L14786">
        <v>21</v>
      </c>
      <c r="M14786">
        <v>80</v>
      </c>
      <c r="N14786" t="s">
        <v>4228</v>
      </c>
    </row>
    <row r="14787" spans="1:14" x14ac:dyDescent="0.2">
      <c r="A14787" t="s">
        <v>20546</v>
      </c>
      <c r="B14787">
        <v>38850</v>
      </c>
      <c r="C14787">
        <v>44400</v>
      </c>
      <c r="D14787">
        <v>49950</v>
      </c>
      <c r="E14787">
        <v>55450</v>
      </c>
      <c r="F14787">
        <v>59900</v>
      </c>
      <c r="G14787">
        <v>64350</v>
      </c>
      <c r="H14787">
        <v>68800</v>
      </c>
      <c r="I14787">
        <v>73200</v>
      </c>
      <c r="J14787">
        <v>77650</v>
      </c>
      <c r="K14787" t="s">
        <v>3081</v>
      </c>
      <c r="L14787">
        <v>23</v>
      </c>
      <c r="M14787">
        <v>80</v>
      </c>
      <c r="N14787" t="s">
        <v>3375</v>
      </c>
    </row>
    <row r="14788" spans="1:14" x14ac:dyDescent="0.2">
      <c r="A14788" t="s">
        <v>20547</v>
      </c>
      <c r="B14788">
        <v>35950</v>
      </c>
      <c r="C14788">
        <v>41100</v>
      </c>
      <c r="D14788">
        <v>46250</v>
      </c>
      <c r="E14788">
        <v>51350</v>
      </c>
      <c r="F14788">
        <v>55500</v>
      </c>
      <c r="G14788">
        <v>59600</v>
      </c>
      <c r="H14788">
        <v>63700</v>
      </c>
      <c r="I14788">
        <v>67800</v>
      </c>
      <c r="J14788">
        <v>71900</v>
      </c>
      <c r="K14788" t="s">
        <v>3081</v>
      </c>
      <c r="L14788">
        <v>27</v>
      </c>
      <c r="M14788">
        <v>80</v>
      </c>
      <c r="N14788" t="s">
        <v>4229</v>
      </c>
    </row>
    <row r="14789" spans="1:14" x14ac:dyDescent="0.2">
      <c r="A14789" t="s">
        <v>20548</v>
      </c>
      <c r="B14789">
        <v>35950</v>
      </c>
      <c r="C14789">
        <v>41100</v>
      </c>
      <c r="D14789">
        <v>46250</v>
      </c>
      <c r="E14789">
        <v>51350</v>
      </c>
      <c r="F14789">
        <v>55500</v>
      </c>
      <c r="G14789">
        <v>59600</v>
      </c>
      <c r="H14789">
        <v>63700</v>
      </c>
      <c r="I14789">
        <v>67800</v>
      </c>
      <c r="J14789">
        <v>71900</v>
      </c>
      <c r="K14789" t="s">
        <v>3081</v>
      </c>
      <c r="L14789">
        <v>29</v>
      </c>
      <c r="M14789">
        <v>80</v>
      </c>
      <c r="N14789" t="s">
        <v>4230</v>
      </c>
    </row>
    <row r="14790" spans="1:14" x14ac:dyDescent="0.2">
      <c r="A14790" t="s">
        <v>20549</v>
      </c>
      <c r="B14790">
        <v>49600</v>
      </c>
      <c r="C14790">
        <v>56650</v>
      </c>
      <c r="D14790">
        <v>63750</v>
      </c>
      <c r="E14790">
        <v>70800</v>
      </c>
      <c r="F14790">
        <v>76500</v>
      </c>
      <c r="G14790">
        <v>82150</v>
      </c>
      <c r="H14790">
        <v>87800</v>
      </c>
      <c r="I14790">
        <v>93500</v>
      </c>
      <c r="J14790">
        <v>99150</v>
      </c>
      <c r="K14790" t="s">
        <v>3081</v>
      </c>
      <c r="L14790">
        <v>31</v>
      </c>
      <c r="M14790">
        <v>80</v>
      </c>
      <c r="N14790" t="s">
        <v>4231</v>
      </c>
    </row>
    <row r="14791" spans="1:14" x14ac:dyDescent="0.2">
      <c r="A14791" t="s">
        <v>20550</v>
      </c>
      <c r="B14791">
        <v>45850</v>
      </c>
      <c r="C14791">
        <v>52400</v>
      </c>
      <c r="D14791">
        <v>58950</v>
      </c>
      <c r="E14791">
        <v>65450</v>
      </c>
      <c r="F14791">
        <v>70700</v>
      </c>
      <c r="G14791">
        <v>75950</v>
      </c>
      <c r="H14791">
        <v>81200</v>
      </c>
      <c r="I14791">
        <v>86400</v>
      </c>
      <c r="J14791">
        <v>91650</v>
      </c>
      <c r="K14791" t="s">
        <v>3081</v>
      </c>
      <c r="L14791">
        <v>33</v>
      </c>
      <c r="M14791">
        <v>80</v>
      </c>
      <c r="N14791" t="s">
        <v>3324</v>
      </c>
    </row>
    <row r="14792" spans="1:14" x14ac:dyDescent="0.2">
      <c r="A14792" t="s">
        <v>20551</v>
      </c>
      <c r="B14792">
        <v>44250</v>
      </c>
      <c r="C14792">
        <v>50600</v>
      </c>
      <c r="D14792">
        <v>56900</v>
      </c>
      <c r="E14792">
        <v>63200</v>
      </c>
      <c r="F14792">
        <v>68300</v>
      </c>
      <c r="G14792">
        <v>73350</v>
      </c>
      <c r="H14792">
        <v>78400</v>
      </c>
      <c r="I14792">
        <v>83450</v>
      </c>
      <c r="J14792">
        <v>88500</v>
      </c>
      <c r="K14792" t="s">
        <v>3081</v>
      </c>
      <c r="L14792">
        <v>35</v>
      </c>
      <c r="M14792">
        <v>80</v>
      </c>
      <c r="N14792" t="s">
        <v>4232</v>
      </c>
    </row>
    <row r="14793" spans="1:14" x14ac:dyDescent="0.2">
      <c r="A14793" t="s">
        <v>20552</v>
      </c>
      <c r="B14793">
        <v>36650</v>
      </c>
      <c r="C14793">
        <v>41850</v>
      </c>
      <c r="D14793">
        <v>47100</v>
      </c>
      <c r="E14793">
        <v>52300</v>
      </c>
      <c r="F14793">
        <v>56500</v>
      </c>
      <c r="G14793">
        <v>60700</v>
      </c>
      <c r="H14793">
        <v>64900</v>
      </c>
      <c r="I14793">
        <v>69050</v>
      </c>
      <c r="J14793">
        <v>73250</v>
      </c>
      <c r="K14793" t="s">
        <v>3081</v>
      </c>
      <c r="L14793">
        <v>37</v>
      </c>
      <c r="M14793">
        <v>80</v>
      </c>
      <c r="N14793" t="s">
        <v>3327</v>
      </c>
    </row>
    <row r="14794" spans="1:14" x14ac:dyDescent="0.2">
      <c r="A14794" t="s">
        <v>20553</v>
      </c>
      <c r="B14794">
        <v>48150</v>
      </c>
      <c r="C14794">
        <v>55000</v>
      </c>
      <c r="D14794">
        <v>61900</v>
      </c>
      <c r="E14794">
        <v>68750</v>
      </c>
      <c r="F14794">
        <v>74250</v>
      </c>
      <c r="G14794">
        <v>79750</v>
      </c>
      <c r="H14794">
        <v>85250</v>
      </c>
      <c r="I14794">
        <v>90750</v>
      </c>
      <c r="J14794">
        <v>96250</v>
      </c>
      <c r="K14794" t="s">
        <v>3081</v>
      </c>
      <c r="L14794">
        <v>39</v>
      </c>
      <c r="M14794">
        <v>80</v>
      </c>
      <c r="N14794" t="s">
        <v>4233</v>
      </c>
    </row>
    <row r="14795" spans="1:14" x14ac:dyDescent="0.2">
      <c r="A14795" t="s">
        <v>20554</v>
      </c>
      <c r="B14795">
        <v>48550</v>
      </c>
      <c r="C14795">
        <v>55500</v>
      </c>
      <c r="D14795">
        <v>62450</v>
      </c>
      <c r="E14795">
        <v>69350</v>
      </c>
      <c r="F14795">
        <v>74900</v>
      </c>
      <c r="G14795">
        <v>80450</v>
      </c>
      <c r="H14795">
        <v>86000</v>
      </c>
      <c r="I14795">
        <v>91550</v>
      </c>
      <c r="J14795">
        <v>97100</v>
      </c>
      <c r="K14795" t="s">
        <v>3081</v>
      </c>
      <c r="L14795">
        <v>41</v>
      </c>
      <c r="M14795">
        <v>80</v>
      </c>
      <c r="N14795" t="s">
        <v>4234</v>
      </c>
    </row>
    <row r="14796" spans="1:14" x14ac:dyDescent="0.2">
      <c r="A14796" t="s">
        <v>20555</v>
      </c>
      <c r="B14796">
        <v>35950</v>
      </c>
      <c r="C14796">
        <v>41100</v>
      </c>
      <c r="D14796">
        <v>46250</v>
      </c>
      <c r="E14796">
        <v>51350</v>
      </c>
      <c r="F14796">
        <v>55500</v>
      </c>
      <c r="G14796">
        <v>59600</v>
      </c>
      <c r="H14796">
        <v>63700</v>
      </c>
      <c r="I14796">
        <v>67800</v>
      </c>
      <c r="J14796">
        <v>71900</v>
      </c>
      <c r="K14796" t="s">
        <v>3081</v>
      </c>
      <c r="L14796">
        <v>43</v>
      </c>
      <c r="M14796">
        <v>80</v>
      </c>
      <c r="N14796" t="s">
        <v>4235</v>
      </c>
    </row>
    <row r="14797" spans="1:14" x14ac:dyDescent="0.2">
      <c r="A14797" t="s">
        <v>20556</v>
      </c>
      <c r="B14797">
        <v>36550</v>
      </c>
      <c r="C14797">
        <v>41750</v>
      </c>
      <c r="D14797">
        <v>46950</v>
      </c>
      <c r="E14797">
        <v>52150</v>
      </c>
      <c r="F14797">
        <v>56350</v>
      </c>
      <c r="G14797">
        <v>60500</v>
      </c>
      <c r="H14797">
        <v>64700</v>
      </c>
      <c r="I14797">
        <v>68850</v>
      </c>
      <c r="J14797">
        <v>73050</v>
      </c>
      <c r="K14797" t="s">
        <v>3081</v>
      </c>
      <c r="L14797">
        <v>45</v>
      </c>
      <c r="M14797">
        <v>80</v>
      </c>
      <c r="N14797" t="s">
        <v>4236</v>
      </c>
    </row>
    <row r="14798" spans="1:14" x14ac:dyDescent="0.2">
      <c r="A14798" t="s">
        <v>20557</v>
      </c>
      <c r="B14798">
        <v>35950</v>
      </c>
      <c r="C14798">
        <v>41100</v>
      </c>
      <c r="D14798">
        <v>46250</v>
      </c>
      <c r="E14798">
        <v>51350</v>
      </c>
      <c r="F14798">
        <v>55500</v>
      </c>
      <c r="G14798">
        <v>59600</v>
      </c>
      <c r="H14798">
        <v>63700</v>
      </c>
      <c r="I14798">
        <v>67800</v>
      </c>
      <c r="J14798">
        <v>71900</v>
      </c>
      <c r="K14798" t="s">
        <v>3081</v>
      </c>
      <c r="L14798">
        <v>47</v>
      </c>
      <c r="M14798">
        <v>80</v>
      </c>
      <c r="N14798" t="s">
        <v>4237</v>
      </c>
    </row>
    <row r="14799" spans="1:14" x14ac:dyDescent="0.2">
      <c r="A14799" t="s">
        <v>20558</v>
      </c>
      <c r="B14799">
        <v>35950</v>
      </c>
      <c r="C14799">
        <v>41100</v>
      </c>
      <c r="D14799">
        <v>46250</v>
      </c>
      <c r="E14799">
        <v>51350</v>
      </c>
      <c r="F14799">
        <v>55500</v>
      </c>
      <c r="G14799">
        <v>59600</v>
      </c>
      <c r="H14799">
        <v>63700</v>
      </c>
      <c r="I14799">
        <v>67800</v>
      </c>
      <c r="J14799">
        <v>71900</v>
      </c>
      <c r="K14799" t="s">
        <v>3081</v>
      </c>
      <c r="L14799">
        <v>49</v>
      </c>
      <c r="M14799">
        <v>80</v>
      </c>
      <c r="N14799" t="s">
        <v>4238</v>
      </c>
    </row>
    <row r="14800" spans="1:14" x14ac:dyDescent="0.2">
      <c r="A14800" t="s">
        <v>20559</v>
      </c>
      <c r="B14800">
        <v>35950</v>
      </c>
      <c r="C14800">
        <v>41100</v>
      </c>
      <c r="D14800">
        <v>46250</v>
      </c>
      <c r="E14800">
        <v>51350</v>
      </c>
      <c r="F14800">
        <v>55500</v>
      </c>
      <c r="G14800">
        <v>59600</v>
      </c>
      <c r="H14800">
        <v>63700</v>
      </c>
      <c r="I14800">
        <v>67800</v>
      </c>
      <c r="J14800">
        <v>71900</v>
      </c>
      <c r="K14800" t="s">
        <v>3081</v>
      </c>
      <c r="L14800">
        <v>51</v>
      </c>
      <c r="M14800">
        <v>80</v>
      </c>
      <c r="N14800" t="s">
        <v>4239</v>
      </c>
    </row>
    <row r="14801" spans="1:14" x14ac:dyDescent="0.2">
      <c r="A14801" t="s">
        <v>20560</v>
      </c>
      <c r="B14801">
        <v>48650</v>
      </c>
      <c r="C14801">
        <v>55600</v>
      </c>
      <c r="D14801">
        <v>62550</v>
      </c>
      <c r="E14801">
        <v>69500</v>
      </c>
      <c r="F14801">
        <v>75100</v>
      </c>
      <c r="G14801">
        <v>80650</v>
      </c>
      <c r="H14801">
        <v>86200</v>
      </c>
      <c r="I14801">
        <v>91750</v>
      </c>
      <c r="J14801">
        <v>97300</v>
      </c>
      <c r="K14801" t="s">
        <v>3081</v>
      </c>
      <c r="L14801">
        <v>53</v>
      </c>
      <c r="M14801">
        <v>80</v>
      </c>
      <c r="N14801" t="s">
        <v>4240</v>
      </c>
    </row>
    <row r="14802" spans="1:14" x14ac:dyDescent="0.2">
      <c r="A14802" t="s">
        <v>20561</v>
      </c>
      <c r="B14802">
        <v>36700</v>
      </c>
      <c r="C14802">
        <v>41950</v>
      </c>
      <c r="D14802">
        <v>47200</v>
      </c>
      <c r="E14802">
        <v>52400</v>
      </c>
      <c r="F14802">
        <v>56600</v>
      </c>
      <c r="G14802">
        <v>60800</v>
      </c>
      <c r="H14802">
        <v>65000</v>
      </c>
      <c r="I14802">
        <v>69200</v>
      </c>
      <c r="J14802">
        <v>73400</v>
      </c>
      <c r="K14802" t="s">
        <v>3081</v>
      </c>
      <c r="L14802">
        <v>55</v>
      </c>
      <c r="M14802">
        <v>80</v>
      </c>
      <c r="N14802" t="s">
        <v>4241</v>
      </c>
    </row>
    <row r="14803" spans="1:14" x14ac:dyDescent="0.2">
      <c r="A14803" t="s">
        <v>20562</v>
      </c>
      <c r="B14803">
        <v>48650</v>
      </c>
      <c r="C14803">
        <v>55600</v>
      </c>
      <c r="D14803">
        <v>62550</v>
      </c>
      <c r="E14803">
        <v>69500</v>
      </c>
      <c r="F14803">
        <v>75100</v>
      </c>
      <c r="G14803">
        <v>80650</v>
      </c>
      <c r="H14803">
        <v>86200</v>
      </c>
      <c r="I14803">
        <v>91750</v>
      </c>
      <c r="J14803">
        <v>97300</v>
      </c>
      <c r="K14803" t="s">
        <v>3081</v>
      </c>
      <c r="L14803">
        <v>57</v>
      </c>
      <c r="M14803">
        <v>80</v>
      </c>
      <c r="N14803" t="s">
        <v>4242</v>
      </c>
    </row>
    <row r="14804" spans="1:14" x14ac:dyDescent="0.2">
      <c r="A14804" t="s">
        <v>20563</v>
      </c>
      <c r="B14804">
        <v>35950</v>
      </c>
      <c r="C14804">
        <v>41100</v>
      </c>
      <c r="D14804">
        <v>46250</v>
      </c>
      <c r="E14804">
        <v>51350</v>
      </c>
      <c r="F14804">
        <v>55500</v>
      </c>
      <c r="G14804">
        <v>59600</v>
      </c>
      <c r="H14804">
        <v>63700</v>
      </c>
      <c r="I14804">
        <v>67800</v>
      </c>
      <c r="J14804">
        <v>71900</v>
      </c>
      <c r="K14804" t="s">
        <v>3081</v>
      </c>
      <c r="L14804">
        <v>59</v>
      </c>
      <c r="M14804">
        <v>80</v>
      </c>
      <c r="N14804" t="s">
        <v>4243</v>
      </c>
    </row>
    <row r="14805" spans="1:14" x14ac:dyDescent="0.2">
      <c r="A14805" t="s">
        <v>20564</v>
      </c>
      <c r="B14805">
        <v>44350</v>
      </c>
      <c r="C14805">
        <v>50700</v>
      </c>
      <c r="D14805">
        <v>57050</v>
      </c>
      <c r="E14805">
        <v>63350</v>
      </c>
      <c r="F14805">
        <v>68450</v>
      </c>
      <c r="G14805">
        <v>73500</v>
      </c>
      <c r="H14805">
        <v>78600</v>
      </c>
      <c r="I14805">
        <v>83650</v>
      </c>
      <c r="J14805">
        <v>88700</v>
      </c>
      <c r="K14805" t="s">
        <v>3081</v>
      </c>
      <c r="L14805">
        <v>61</v>
      </c>
      <c r="M14805">
        <v>80</v>
      </c>
      <c r="N14805" t="s">
        <v>4244</v>
      </c>
    </row>
    <row r="14806" spans="1:14" x14ac:dyDescent="0.2">
      <c r="A14806" t="s">
        <v>20565</v>
      </c>
      <c r="B14806">
        <v>35950</v>
      </c>
      <c r="C14806">
        <v>41100</v>
      </c>
      <c r="D14806">
        <v>46250</v>
      </c>
      <c r="E14806">
        <v>51350</v>
      </c>
      <c r="F14806">
        <v>55500</v>
      </c>
      <c r="G14806">
        <v>59600</v>
      </c>
      <c r="H14806">
        <v>63700</v>
      </c>
      <c r="I14806">
        <v>67800</v>
      </c>
      <c r="J14806">
        <v>71900</v>
      </c>
      <c r="K14806" t="s">
        <v>3081</v>
      </c>
      <c r="L14806">
        <v>63</v>
      </c>
      <c r="M14806">
        <v>80</v>
      </c>
      <c r="N14806" t="s">
        <v>3333</v>
      </c>
    </row>
    <row r="14807" spans="1:14" x14ac:dyDescent="0.2">
      <c r="A14807" t="s">
        <v>20566</v>
      </c>
      <c r="B14807">
        <v>48150</v>
      </c>
      <c r="C14807">
        <v>55000</v>
      </c>
      <c r="D14807">
        <v>61900</v>
      </c>
      <c r="E14807">
        <v>68750</v>
      </c>
      <c r="F14807">
        <v>74250</v>
      </c>
      <c r="G14807">
        <v>79750</v>
      </c>
      <c r="H14807">
        <v>85250</v>
      </c>
      <c r="I14807">
        <v>90750</v>
      </c>
      <c r="J14807">
        <v>96250</v>
      </c>
      <c r="K14807" t="s">
        <v>3081</v>
      </c>
      <c r="L14807">
        <v>65</v>
      </c>
      <c r="M14807">
        <v>80</v>
      </c>
      <c r="N14807" t="s">
        <v>3334</v>
      </c>
    </row>
    <row r="14808" spans="1:14" x14ac:dyDescent="0.2">
      <c r="A14808" t="s">
        <v>20567</v>
      </c>
      <c r="B14808">
        <v>37800</v>
      </c>
      <c r="C14808">
        <v>43200</v>
      </c>
      <c r="D14808">
        <v>48600</v>
      </c>
      <c r="E14808">
        <v>54000</v>
      </c>
      <c r="F14808">
        <v>58350</v>
      </c>
      <c r="G14808">
        <v>62650</v>
      </c>
      <c r="H14808">
        <v>67000</v>
      </c>
      <c r="I14808">
        <v>71300</v>
      </c>
      <c r="J14808">
        <v>75600</v>
      </c>
      <c r="K14808" t="s">
        <v>3081</v>
      </c>
      <c r="L14808">
        <v>67</v>
      </c>
      <c r="M14808">
        <v>80</v>
      </c>
      <c r="N14808" t="s">
        <v>3393</v>
      </c>
    </row>
    <row r="14809" spans="1:14" x14ac:dyDescent="0.2">
      <c r="A14809" t="s">
        <v>20568</v>
      </c>
      <c r="B14809">
        <v>49150</v>
      </c>
      <c r="C14809">
        <v>56200</v>
      </c>
      <c r="D14809">
        <v>63200</v>
      </c>
      <c r="E14809">
        <v>70200</v>
      </c>
      <c r="F14809">
        <v>75850</v>
      </c>
      <c r="G14809">
        <v>81450</v>
      </c>
      <c r="H14809">
        <v>87050</v>
      </c>
      <c r="I14809">
        <v>92700</v>
      </c>
      <c r="J14809">
        <v>98300</v>
      </c>
      <c r="K14809" t="s">
        <v>3081</v>
      </c>
      <c r="L14809">
        <v>69</v>
      </c>
      <c r="M14809">
        <v>80</v>
      </c>
      <c r="N14809" t="s">
        <v>3707</v>
      </c>
    </row>
    <row r="14810" spans="1:14" x14ac:dyDescent="0.2">
      <c r="A14810" t="s">
        <v>20569</v>
      </c>
      <c r="B14810">
        <v>47700</v>
      </c>
      <c r="C14810">
        <v>54500</v>
      </c>
      <c r="D14810">
        <v>61300</v>
      </c>
      <c r="E14810">
        <v>68100</v>
      </c>
      <c r="F14810">
        <v>73550</v>
      </c>
      <c r="G14810">
        <v>79000</v>
      </c>
      <c r="H14810">
        <v>84450</v>
      </c>
      <c r="I14810">
        <v>89900</v>
      </c>
      <c r="J14810">
        <v>95350</v>
      </c>
      <c r="K14810" t="s">
        <v>3081</v>
      </c>
      <c r="L14810">
        <v>71</v>
      </c>
      <c r="M14810">
        <v>80</v>
      </c>
      <c r="N14810" t="s">
        <v>3338</v>
      </c>
    </row>
    <row r="14811" spans="1:14" x14ac:dyDescent="0.2">
      <c r="A14811" t="s">
        <v>20570</v>
      </c>
      <c r="B14811">
        <v>48150</v>
      </c>
      <c r="C14811">
        <v>55000</v>
      </c>
      <c r="D14811">
        <v>61900</v>
      </c>
      <c r="E14811">
        <v>68750</v>
      </c>
      <c r="F14811">
        <v>74250</v>
      </c>
      <c r="G14811">
        <v>79750</v>
      </c>
      <c r="H14811">
        <v>85250</v>
      </c>
      <c r="I14811">
        <v>90750</v>
      </c>
      <c r="J14811">
        <v>96250</v>
      </c>
      <c r="K14811" t="s">
        <v>3081</v>
      </c>
      <c r="L14811">
        <v>73</v>
      </c>
      <c r="M14811">
        <v>80</v>
      </c>
      <c r="N14811" t="s">
        <v>4245</v>
      </c>
    </row>
    <row r="14812" spans="1:14" x14ac:dyDescent="0.2">
      <c r="A14812" t="s">
        <v>20571</v>
      </c>
      <c r="B14812">
        <v>35950</v>
      </c>
      <c r="C14812">
        <v>41100</v>
      </c>
      <c r="D14812">
        <v>46250</v>
      </c>
      <c r="E14812">
        <v>51350</v>
      </c>
      <c r="F14812">
        <v>55500</v>
      </c>
      <c r="G14812">
        <v>59600</v>
      </c>
      <c r="H14812">
        <v>63700</v>
      </c>
      <c r="I14812">
        <v>67800</v>
      </c>
      <c r="J14812">
        <v>71900</v>
      </c>
      <c r="K14812" t="s">
        <v>3081</v>
      </c>
      <c r="L14812">
        <v>75</v>
      </c>
      <c r="M14812">
        <v>80</v>
      </c>
      <c r="N14812" t="s">
        <v>4246</v>
      </c>
    </row>
    <row r="14813" spans="1:14" x14ac:dyDescent="0.2">
      <c r="A14813" t="s">
        <v>20572</v>
      </c>
      <c r="B14813">
        <v>35950</v>
      </c>
      <c r="C14813">
        <v>41100</v>
      </c>
      <c r="D14813">
        <v>46250</v>
      </c>
      <c r="E14813">
        <v>51350</v>
      </c>
      <c r="F14813">
        <v>55500</v>
      </c>
      <c r="G14813">
        <v>59600</v>
      </c>
      <c r="H14813">
        <v>63700</v>
      </c>
      <c r="I14813">
        <v>67800</v>
      </c>
      <c r="J14813">
        <v>71900</v>
      </c>
      <c r="K14813" t="s">
        <v>3081</v>
      </c>
      <c r="L14813">
        <v>77</v>
      </c>
      <c r="M14813">
        <v>80</v>
      </c>
      <c r="N14813" t="s">
        <v>4247</v>
      </c>
    </row>
    <row r="14814" spans="1:14" x14ac:dyDescent="0.2">
      <c r="A14814" t="s">
        <v>20573</v>
      </c>
      <c r="B14814">
        <v>35950</v>
      </c>
      <c r="C14814">
        <v>41100</v>
      </c>
      <c r="D14814">
        <v>46250</v>
      </c>
      <c r="E14814">
        <v>51350</v>
      </c>
      <c r="F14814">
        <v>55500</v>
      </c>
      <c r="G14814">
        <v>59600</v>
      </c>
      <c r="H14814">
        <v>63700</v>
      </c>
      <c r="I14814">
        <v>67800</v>
      </c>
      <c r="J14814">
        <v>71900</v>
      </c>
      <c r="K14814" t="s">
        <v>3081</v>
      </c>
      <c r="L14814">
        <v>79</v>
      </c>
      <c r="M14814">
        <v>80</v>
      </c>
      <c r="N14814" t="s">
        <v>3342</v>
      </c>
    </row>
    <row r="14815" spans="1:14" x14ac:dyDescent="0.2">
      <c r="A14815" t="s">
        <v>20574</v>
      </c>
      <c r="B14815">
        <v>51200</v>
      </c>
      <c r="C14815">
        <v>58500</v>
      </c>
      <c r="D14815">
        <v>65800</v>
      </c>
      <c r="E14815">
        <v>73100</v>
      </c>
      <c r="F14815">
        <v>78950</v>
      </c>
      <c r="G14815">
        <v>84800</v>
      </c>
      <c r="H14815">
        <v>90650</v>
      </c>
      <c r="I14815">
        <v>96500</v>
      </c>
      <c r="J14815">
        <v>102350</v>
      </c>
      <c r="K14815" t="s">
        <v>3081</v>
      </c>
      <c r="L14815">
        <v>81</v>
      </c>
      <c r="M14815">
        <v>80</v>
      </c>
      <c r="N14815" t="s">
        <v>4248</v>
      </c>
    </row>
    <row r="14816" spans="1:14" x14ac:dyDescent="0.2">
      <c r="A14816" t="s">
        <v>20575</v>
      </c>
      <c r="B14816">
        <v>36900</v>
      </c>
      <c r="C14816">
        <v>42150</v>
      </c>
      <c r="D14816">
        <v>47400</v>
      </c>
      <c r="E14816">
        <v>52650</v>
      </c>
      <c r="F14816">
        <v>56900</v>
      </c>
      <c r="G14816">
        <v>61100</v>
      </c>
      <c r="H14816">
        <v>65300</v>
      </c>
      <c r="I14816">
        <v>69500</v>
      </c>
      <c r="J14816">
        <v>73750</v>
      </c>
      <c r="K14816" t="s">
        <v>3081</v>
      </c>
      <c r="L14816">
        <v>83</v>
      </c>
      <c r="M14816">
        <v>80</v>
      </c>
      <c r="N14816" t="s">
        <v>3344</v>
      </c>
    </row>
    <row r="14817" spans="1:14" x14ac:dyDescent="0.2">
      <c r="A14817" t="s">
        <v>20576</v>
      </c>
      <c r="B14817">
        <v>47450</v>
      </c>
      <c r="C14817">
        <v>54200</v>
      </c>
      <c r="D14817">
        <v>61000</v>
      </c>
      <c r="E14817">
        <v>67750</v>
      </c>
      <c r="F14817">
        <v>73200</v>
      </c>
      <c r="G14817">
        <v>78600</v>
      </c>
      <c r="H14817">
        <v>84050</v>
      </c>
      <c r="I14817">
        <v>89450</v>
      </c>
      <c r="J14817">
        <v>94850</v>
      </c>
      <c r="K14817" t="s">
        <v>3081</v>
      </c>
      <c r="L14817">
        <v>85</v>
      </c>
      <c r="M14817">
        <v>80</v>
      </c>
      <c r="N14817" t="s">
        <v>4249</v>
      </c>
    </row>
    <row r="14818" spans="1:14" x14ac:dyDescent="0.2">
      <c r="A14818" t="s">
        <v>20577</v>
      </c>
      <c r="B14818">
        <v>57800</v>
      </c>
      <c r="C14818">
        <v>66050</v>
      </c>
      <c r="D14818">
        <v>74300</v>
      </c>
      <c r="E14818">
        <v>82550</v>
      </c>
      <c r="F14818">
        <v>89200</v>
      </c>
      <c r="G14818">
        <v>95800</v>
      </c>
      <c r="H14818">
        <v>102400</v>
      </c>
      <c r="I14818">
        <v>109000</v>
      </c>
      <c r="J14818">
        <v>115600</v>
      </c>
      <c r="K14818" t="s">
        <v>3081</v>
      </c>
      <c r="L14818">
        <v>86</v>
      </c>
      <c r="M14818">
        <v>80</v>
      </c>
      <c r="N14818" t="s">
        <v>4250</v>
      </c>
    </row>
    <row r="14819" spans="1:14" x14ac:dyDescent="0.2">
      <c r="A14819" t="s">
        <v>20578</v>
      </c>
      <c r="B14819">
        <v>60800</v>
      </c>
      <c r="C14819">
        <v>69450</v>
      </c>
      <c r="D14819">
        <v>78150</v>
      </c>
      <c r="E14819">
        <v>86800</v>
      </c>
      <c r="F14819">
        <v>93750</v>
      </c>
      <c r="G14819">
        <v>100700</v>
      </c>
      <c r="H14819">
        <v>107650</v>
      </c>
      <c r="I14819">
        <v>114600</v>
      </c>
      <c r="J14819">
        <v>121550</v>
      </c>
      <c r="K14819" t="s">
        <v>3081</v>
      </c>
      <c r="L14819">
        <v>87</v>
      </c>
      <c r="M14819">
        <v>80</v>
      </c>
      <c r="N14819" t="s">
        <v>3347</v>
      </c>
    </row>
    <row r="14820" spans="1:14" x14ac:dyDescent="0.2">
      <c r="A14820" t="s">
        <v>20579</v>
      </c>
      <c r="B14820">
        <v>49600</v>
      </c>
      <c r="C14820">
        <v>56650</v>
      </c>
      <c r="D14820">
        <v>63750</v>
      </c>
      <c r="E14820">
        <v>70800</v>
      </c>
      <c r="F14820">
        <v>76500</v>
      </c>
      <c r="G14820">
        <v>82150</v>
      </c>
      <c r="H14820">
        <v>87800</v>
      </c>
      <c r="I14820">
        <v>93500</v>
      </c>
      <c r="J14820">
        <v>99150</v>
      </c>
      <c r="K14820" t="s">
        <v>3081</v>
      </c>
      <c r="L14820">
        <v>89</v>
      </c>
      <c r="M14820">
        <v>80</v>
      </c>
      <c r="N14820" t="s">
        <v>4251</v>
      </c>
    </row>
    <row r="14821" spans="1:14" x14ac:dyDescent="0.2">
      <c r="A14821" t="s">
        <v>20580</v>
      </c>
      <c r="B14821">
        <v>52150</v>
      </c>
      <c r="C14821">
        <v>59600</v>
      </c>
      <c r="D14821">
        <v>67050</v>
      </c>
      <c r="E14821">
        <v>74450</v>
      </c>
      <c r="F14821">
        <v>80450</v>
      </c>
      <c r="G14821">
        <v>86400</v>
      </c>
      <c r="H14821">
        <v>92350</v>
      </c>
      <c r="I14821">
        <v>98300</v>
      </c>
      <c r="J14821">
        <v>104250</v>
      </c>
      <c r="K14821" t="s">
        <v>3081</v>
      </c>
      <c r="L14821">
        <v>91</v>
      </c>
      <c r="M14821">
        <v>80</v>
      </c>
      <c r="N14821" t="s">
        <v>4252</v>
      </c>
    </row>
    <row r="14822" spans="1:14" x14ac:dyDescent="0.2">
      <c r="A14822" t="s">
        <v>20581</v>
      </c>
      <c r="B14822">
        <v>35950</v>
      </c>
      <c r="C14822">
        <v>41100</v>
      </c>
      <c r="D14822">
        <v>46250</v>
      </c>
      <c r="E14822">
        <v>51350</v>
      </c>
      <c r="F14822">
        <v>55500</v>
      </c>
      <c r="G14822">
        <v>59600</v>
      </c>
      <c r="H14822">
        <v>63700</v>
      </c>
      <c r="I14822">
        <v>67800</v>
      </c>
      <c r="J14822">
        <v>71900</v>
      </c>
      <c r="K14822" t="s">
        <v>3081</v>
      </c>
      <c r="L14822">
        <v>93</v>
      </c>
      <c r="M14822">
        <v>80</v>
      </c>
      <c r="N14822" t="s">
        <v>4253</v>
      </c>
    </row>
    <row r="14823" spans="1:14" x14ac:dyDescent="0.2">
      <c r="A14823" t="s">
        <v>20582</v>
      </c>
      <c r="B14823">
        <v>49150</v>
      </c>
      <c r="C14823">
        <v>56200</v>
      </c>
      <c r="D14823">
        <v>63200</v>
      </c>
      <c r="E14823">
        <v>70200</v>
      </c>
      <c r="F14823">
        <v>75850</v>
      </c>
      <c r="G14823">
        <v>81450</v>
      </c>
      <c r="H14823">
        <v>87050</v>
      </c>
      <c r="I14823">
        <v>92700</v>
      </c>
      <c r="J14823">
        <v>98300</v>
      </c>
      <c r="K14823" t="s">
        <v>3081</v>
      </c>
      <c r="L14823">
        <v>95</v>
      </c>
      <c r="M14823">
        <v>80</v>
      </c>
      <c r="N14823" t="s">
        <v>3719</v>
      </c>
    </row>
    <row r="14824" spans="1:14" x14ac:dyDescent="0.2">
      <c r="A14824" t="s">
        <v>20583</v>
      </c>
      <c r="B14824">
        <v>49150</v>
      </c>
      <c r="C14824">
        <v>56200</v>
      </c>
      <c r="D14824">
        <v>63200</v>
      </c>
      <c r="E14824">
        <v>70200</v>
      </c>
      <c r="F14824">
        <v>75850</v>
      </c>
      <c r="G14824">
        <v>81450</v>
      </c>
      <c r="H14824">
        <v>87050</v>
      </c>
      <c r="I14824">
        <v>92700</v>
      </c>
      <c r="J14824">
        <v>98300</v>
      </c>
      <c r="K14824" t="s">
        <v>3081</v>
      </c>
      <c r="L14824">
        <v>97</v>
      </c>
      <c r="M14824">
        <v>80</v>
      </c>
      <c r="N14824" t="s">
        <v>4254</v>
      </c>
    </row>
    <row r="14825" spans="1:14" x14ac:dyDescent="0.2">
      <c r="A14825" t="s">
        <v>20584</v>
      </c>
      <c r="B14825">
        <v>54550</v>
      </c>
      <c r="C14825">
        <v>62350</v>
      </c>
      <c r="D14825">
        <v>70150</v>
      </c>
      <c r="E14825">
        <v>77900</v>
      </c>
      <c r="F14825">
        <v>84150</v>
      </c>
      <c r="G14825">
        <v>90400</v>
      </c>
      <c r="H14825">
        <v>96600</v>
      </c>
      <c r="I14825">
        <v>102850</v>
      </c>
      <c r="J14825">
        <v>109100</v>
      </c>
      <c r="K14825" t="s">
        <v>3081</v>
      </c>
      <c r="L14825">
        <v>99</v>
      </c>
      <c r="M14825">
        <v>80</v>
      </c>
      <c r="N14825" t="s">
        <v>4255</v>
      </c>
    </row>
    <row r="14826" spans="1:14" x14ac:dyDescent="0.2">
      <c r="A14826" t="s">
        <v>20585</v>
      </c>
      <c r="B14826">
        <v>48650</v>
      </c>
      <c r="C14826">
        <v>55600</v>
      </c>
      <c r="D14826">
        <v>62550</v>
      </c>
      <c r="E14826">
        <v>69500</v>
      </c>
      <c r="F14826">
        <v>75100</v>
      </c>
      <c r="G14826">
        <v>80650</v>
      </c>
      <c r="H14826">
        <v>86200</v>
      </c>
      <c r="I14826">
        <v>91750</v>
      </c>
      <c r="J14826">
        <v>97300</v>
      </c>
      <c r="K14826" t="s">
        <v>3081</v>
      </c>
      <c r="L14826">
        <v>101</v>
      </c>
      <c r="M14826">
        <v>80</v>
      </c>
      <c r="N14826" t="s">
        <v>4256</v>
      </c>
    </row>
    <row r="14827" spans="1:14" x14ac:dyDescent="0.2">
      <c r="A14827" t="s">
        <v>20586</v>
      </c>
      <c r="B14827">
        <v>48650</v>
      </c>
      <c r="C14827">
        <v>55600</v>
      </c>
      <c r="D14827">
        <v>62550</v>
      </c>
      <c r="E14827">
        <v>69500</v>
      </c>
      <c r="F14827">
        <v>75100</v>
      </c>
      <c r="G14827">
        <v>80650</v>
      </c>
      <c r="H14827">
        <v>86200</v>
      </c>
      <c r="I14827">
        <v>91750</v>
      </c>
      <c r="J14827">
        <v>97300</v>
      </c>
      <c r="K14827" t="s">
        <v>3081</v>
      </c>
      <c r="L14827">
        <v>103</v>
      </c>
      <c r="M14827">
        <v>80</v>
      </c>
      <c r="N14827" t="s">
        <v>4257</v>
      </c>
    </row>
    <row r="14828" spans="1:14" x14ac:dyDescent="0.2">
      <c r="A14828" t="s">
        <v>20587</v>
      </c>
      <c r="B14828">
        <v>40000</v>
      </c>
      <c r="C14828">
        <v>45700</v>
      </c>
      <c r="D14828">
        <v>51400</v>
      </c>
      <c r="E14828">
        <v>57100</v>
      </c>
      <c r="F14828">
        <v>61700</v>
      </c>
      <c r="G14828">
        <v>66250</v>
      </c>
      <c r="H14828">
        <v>70850</v>
      </c>
      <c r="I14828">
        <v>75400</v>
      </c>
      <c r="J14828">
        <v>79950</v>
      </c>
      <c r="K14828" t="s">
        <v>3081</v>
      </c>
      <c r="L14828">
        <v>105</v>
      </c>
      <c r="M14828">
        <v>80</v>
      </c>
      <c r="N14828" t="s">
        <v>3405</v>
      </c>
    </row>
    <row r="14829" spans="1:14" x14ac:dyDescent="0.2">
      <c r="A14829" t="s">
        <v>20588</v>
      </c>
      <c r="B14829">
        <v>35950</v>
      </c>
      <c r="C14829">
        <v>41100</v>
      </c>
      <c r="D14829">
        <v>46250</v>
      </c>
      <c r="E14829">
        <v>51350</v>
      </c>
      <c r="F14829">
        <v>55500</v>
      </c>
      <c r="G14829">
        <v>59600</v>
      </c>
      <c r="H14829">
        <v>63700</v>
      </c>
      <c r="I14829">
        <v>67800</v>
      </c>
      <c r="J14829">
        <v>71900</v>
      </c>
      <c r="K14829" t="s">
        <v>3081</v>
      </c>
      <c r="L14829">
        <v>107</v>
      </c>
      <c r="M14829">
        <v>80</v>
      </c>
      <c r="N14829" t="s">
        <v>2916</v>
      </c>
    </row>
    <row r="14830" spans="1:14" x14ac:dyDescent="0.2">
      <c r="A14830" t="s">
        <v>20589</v>
      </c>
      <c r="B14830">
        <v>49600</v>
      </c>
      <c r="C14830">
        <v>56650</v>
      </c>
      <c r="D14830">
        <v>63750</v>
      </c>
      <c r="E14830">
        <v>70800</v>
      </c>
      <c r="F14830">
        <v>76500</v>
      </c>
      <c r="G14830">
        <v>82150</v>
      </c>
      <c r="H14830">
        <v>87800</v>
      </c>
      <c r="I14830">
        <v>93500</v>
      </c>
      <c r="J14830">
        <v>99150</v>
      </c>
      <c r="K14830" t="s">
        <v>3081</v>
      </c>
      <c r="L14830">
        <v>109</v>
      </c>
      <c r="M14830">
        <v>80</v>
      </c>
      <c r="N14830" t="s">
        <v>2917</v>
      </c>
    </row>
    <row r="14831" spans="1:14" x14ac:dyDescent="0.2">
      <c r="A14831" t="s">
        <v>20590</v>
      </c>
      <c r="B14831">
        <v>47450</v>
      </c>
      <c r="C14831">
        <v>54200</v>
      </c>
      <c r="D14831">
        <v>61000</v>
      </c>
      <c r="E14831">
        <v>67750</v>
      </c>
      <c r="F14831">
        <v>73200</v>
      </c>
      <c r="G14831">
        <v>78600</v>
      </c>
      <c r="H14831">
        <v>84050</v>
      </c>
      <c r="I14831">
        <v>89450</v>
      </c>
      <c r="J14831">
        <v>94850</v>
      </c>
      <c r="K14831" t="s">
        <v>3081</v>
      </c>
      <c r="L14831">
        <v>111</v>
      </c>
      <c r="M14831">
        <v>80</v>
      </c>
      <c r="N14831" t="s">
        <v>2918</v>
      </c>
    </row>
    <row r="14832" spans="1:14" x14ac:dyDescent="0.2">
      <c r="A14832" t="s">
        <v>20591</v>
      </c>
      <c r="B14832">
        <v>45850</v>
      </c>
      <c r="C14832">
        <v>52400</v>
      </c>
      <c r="D14832">
        <v>58950</v>
      </c>
      <c r="E14832">
        <v>65450</v>
      </c>
      <c r="F14832">
        <v>70700</v>
      </c>
      <c r="G14832">
        <v>75950</v>
      </c>
      <c r="H14832">
        <v>81200</v>
      </c>
      <c r="I14832">
        <v>86400</v>
      </c>
      <c r="J14832">
        <v>91650</v>
      </c>
      <c r="K14832" t="s">
        <v>3081</v>
      </c>
      <c r="L14832">
        <v>113</v>
      </c>
      <c r="M14832">
        <v>80</v>
      </c>
      <c r="N14832" t="s">
        <v>2919</v>
      </c>
    </row>
    <row r="14833" spans="1:14" x14ac:dyDescent="0.2">
      <c r="A14833" t="s">
        <v>20592</v>
      </c>
      <c r="B14833">
        <v>51200</v>
      </c>
      <c r="C14833">
        <v>58500</v>
      </c>
      <c r="D14833">
        <v>65800</v>
      </c>
      <c r="E14833">
        <v>73100</v>
      </c>
      <c r="F14833">
        <v>78950</v>
      </c>
      <c r="G14833">
        <v>84800</v>
      </c>
      <c r="H14833">
        <v>90650</v>
      </c>
      <c r="I14833">
        <v>96500</v>
      </c>
      <c r="J14833">
        <v>102350</v>
      </c>
      <c r="K14833" t="s">
        <v>3081</v>
      </c>
      <c r="L14833">
        <v>115</v>
      </c>
      <c r="M14833">
        <v>80</v>
      </c>
      <c r="N14833" t="s">
        <v>2920</v>
      </c>
    </row>
    <row r="14834" spans="1:14" x14ac:dyDescent="0.2">
      <c r="A14834" t="s">
        <v>20593</v>
      </c>
      <c r="B14834">
        <v>49150</v>
      </c>
      <c r="C14834">
        <v>56200</v>
      </c>
      <c r="D14834">
        <v>63200</v>
      </c>
      <c r="E14834">
        <v>70200</v>
      </c>
      <c r="F14834">
        <v>75850</v>
      </c>
      <c r="G14834">
        <v>81450</v>
      </c>
      <c r="H14834">
        <v>87050</v>
      </c>
      <c r="I14834">
        <v>92700</v>
      </c>
      <c r="J14834">
        <v>98300</v>
      </c>
      <c r="K14834" t="s">
        <v>3081</v>
      </c>
      <c r="L14834">
        <v>117</v>
      </c>
      <c r="M14834">
        <v>80</v>
      </c>
      <c r="N14834" t="s">
        <v>2921</v>
      </c>
    </row>
    <row r="14835" spans="1:14" x14ac:dyDescent="0.2">
      <c r="A14835" t="s">
        <v>20594</v>
      </c>
      <c r="B14835">
        <v>44650</v>
      </c>
      <c r="C14835">
        <v>51000</v>
      </c>
      <c r="D14835">
        <v>57400</v>
      </c>
      <c r="E14835">
        <v>63750</v>
      </c>
      <c r="F14835">
        <v>68850</v>
      </c>
      <c r="G14835">
        <v>73950</v>
      </c>
      <c r="H14835">
        <v>79050</v>
      </c>
      <c r="I14835">
        <v>84150</v>
      </c>
      <c r="J14835">
        <v>89250</v>
      </c>
      <c r="K14835" t="s">
        <v>3081</v>
      </c>
      <c r="L14835">
        <v>119</v>
      </c>
      <c r="M14835">
        <v>80</v>
      </c>
      <c r="N14835" t="s">
        <v>3357</v>
      </c>
    </row>
    <row r="14836" spans="1:14" x14ac:dyDescent="0.2">
      <c r="A14836" t="s">
        <v>20595</v>
      </c>
      <c r="B14836">
        <v>35950</v>
      </c>
      <c r="C14836">
        <v>41100</v>
      </c>
      <c r="D14836">
        <v>46250</v>
      </c>
      <c r="E14836">
        <v>51350</v>
      </c>
      <c r="F14836">
        <v>55500</v>
      </c>
      <c r="G14836">
        <v>59600</v>
      </c>
      <c r="H14836">
        <v>63700</v>
      </c>
      <c r="I14836">
        <v>67800</v>
      </c>
      <c r="J14836">
        <v>71900</v>
      </c>
      <c r="K14836" t="s">
        <v>3081</v>
      </c>
      <c r="L14836">
        <v>121</v>
      </c>
      <c r="M14836">
        <v>80</v>
      </c>
      <c r="N14836" t="s">
        <v>2922</v>
      </c>
    </row>
    <row r="14837" spans="1:14" x14ac:dyDescent="0.2">
      <c r="A14837" t="s">
        <v>20596</v>
      </c>
      <c r="B14837">
        <v>35950</v>
      </c>
      <c r="C14837">
        <v>41100</v>
      </c>
      <c r="D14837">
        <v>46250</v>
      </c>
      <c r="E14837">
        <v>51350</v>
      </c>
      <c r="F14837">
        <v>55500</v>
      </c>
      <c r="G14837">
        <v>59600</v>
      </c>
      <c r="H14837">
        <v>63700</v>
      </c>
      <c r="I14837">
        <v>67800</v>
      </c>
      <c r="J14837">
        <v>71900</v>
      </c>
      <c r="K14837" t="s">
        <v>3081</v>
      </c>
      <c r="L14837">
        <v>123</v>
      </c>
      <c r="M14837">
        <v>80</v>
      </c>
      <c r="N14837" t="s">
        <v>2923</v>
      </c>
    </row>
    <row r="14838" spans="1:14" x14ac:dyDescent="0.2">
      <c r="A14838" t="s">
        <v>20597</v>
      </c>
      <c r="B14838">
        <v>35950</v>
      </c>
      <c r="C14838">
        <v>41100</v>
      </c>
      <c r="D14838">
        <v>46250</v>
      </c>
      <c r="E14838">
        <v>51350</v>
      </c>
      <c r="F14838">
        <v>55500</v>
      </c>
      <c r="G14838">
        <v>59600</v>
      </c>
      <c r="H14838">
        <v>63700</v>
      </c>
      <c r="I14838">
        <v>67800</v>
      </c>
      <c r="J14838">
        <v>71900</v>
      </c>
      <c r="K14838" t="s">
        <v>3081</v>
      </c>
      <c r="L14838">
        <v>125</v>
      </c>
      <c r="M14838">
        <v>80</v>
      </c>
      <c r="N14838" t="s">
        <v>3417</v>
      </c>
    </row>
    <row r="14839" spans="1:14" x14ac:dyDescent="0.2">
      <c r="A14839" t="s">
        <v>20598</v>
      </c>
      <c r="B14839">
        <v>43350</v>
      </c>
      <c r="C14839">
        <v>49550</v>
      </c>
      <c r="D14839">
        <v>55750</v>
      </c>
      <c r="E14839">
        <v>61900</v>
      </c>
      <c r="F14839">
        <v>66900</v>
      </c>
      <c r="G14839">
        <v>71850</v>
      </c>
      <c r="H14839">
        <v>76800</v>
      </c>
      <c r="I14839">
        <v>81750</v>
      </c>
      <c r="J14839">
        <v>86700</v>
      </c>
      <c r="K14839" t="s">
        <v>3081</v>
      </c>
      <c r="L14839">
        <v>127</v>
      </c>
      <c r="M14839">
        <v>80</v>
      </c>
      <c r="N14839" t="s">
        <v>2924</v>
      </c>
    </row>
    <row r="14840" spans="1:14" x14ac:dyDescent="0.2">
      <c r="A14840" t="s">
        <v>20599</v>
      </c>
      <c r="B14840">
        <v>46700</v>
      </c>
      <c r="C14840">
        <v>53400</v>
      </c>
      <c r="D14840">
        <v>60050</v>
      </c>
      <c r="E14840">
        <v>66700</v>
      </c>
      <c r="F14840">
        <v>72050</v>
      </c>
      <c r="G14840">
        <v>77400</v>
      </c>
      <c r="H14840">
        <v>82750</v>
      </c>
      <c r="I14840">
        <v>88050</v>
      </c>
      <c r="J14840">
        <v>93400</v>
      </c>
      <c r="K14840" t="s">
        <v>3081</v>
      </c>
      <c r="L14840">
        <v>129</v>
      </c>
      <c r="M14840">
        <v>80</v>
      </c>
      <c r="N14840" t="s">
        <v>2925</v>
      </c>
    </row>
    <row r="14841" spans="1:14" x14ac:dyDescent="0.2">
      <c r="A14841" t="s">
        <v>20600</v>
      </c>
      <c r="B14841">
        <v>46150</v>
      </c>
      <c r="C14841">
        <v>52750</v>
      </c>
      <c r="D14841">
        <v>59350</v>
      </c>
      <c r="E14841">
        <v>65900</v>
      </c>
      <c r="F14841">
        <v>71200</v>
      </c>
      <c r="G14841">
        <v>76450</v>
      </c>
      <c r="H14841">
        <v>81750</v>
      </c>
      <c r="I14841">
        <v>87000</v>
      </c>
      <c r="J14841">
        <v>92300</v>
      </c>
      <c r="K14841" t="s">
        <v>3081</v>
      </c>
      <c r="L14841">
        <v>131</v>
      </c>
      <c r="M14841">
        <v>80</v>
      </c>
      <c r="N14841" t="s">
        <v>2926</v>
      </c>
    </row>
    <row r="14842" spans="1:14" x14ac:dyDescent="0.2">
      <c r="A14842" t="s">
        <v>20601</v>
      </c>
      <c r="B14842">
        <v>35950</v>
      </c>
      <c r="C14842">
        <v>41100</v>
      </c>
      <c r="D14842">
        <v>46250</v>
      </c>
      <c r="E14842">
        <v>51350</v>
      </c>
      <c r="F14842">
        <v>55500</v>
      </c>
      <c r="G14842">
        <v>59600</v>
      </c>
      <c r="H14842">
        <v>63700</v>
      </c>
      <c r="I14842">
        <v>67800</v>
      </c>
      <c r="J14842">
        <v>71900</v>
      </c>
      <c r="K14842" t="s">
        <v>3081</v>
      </c>
      <c r="L14842">
        <v>133</v>
      </c>
      <c r="M14842">
        <v>80</v>
      </c>
      <c r="N14842" t="s">
        <v>3362</v>
      </c>
    </row>
    <row r="14843" spans="1:14" x14ac:dyDescent="0.2">
      <c r="A14843" t="s">
        <v>20602</v>
      </c>
      <c r="B14843">
        <v>36400</v>
      </c>
      <c r="C14843">
        <v>41600</v>
      </c>
      <c r="D14843">
        <v>46800</v>
      </c>
      <c r="E14843">
        <v>52000</v>
      </c>
      <c r="F14843">
        <v>56200</v>
      </c>
      <c r="G14843">
        <v>60350</v>
      </c>
      <c r="H14843">
        <v>64500</v>
      </c>
      <c r="I14843">
        <v>68650</v>
      </c>
      <c r="J14843">
        <v>72800</v>
      </c>
      <c r="K14843" t="s">
        <v>3082</v>
      </c>
      <c r="L14843">
        <v>1</v>
      </c>
      <c r="M14843">
        <v>80</v>
      </c>
      <c r="N14843" t="s">
        <v>2927</v>
      </c>
    </row>
    <row r="14844" spans="1:14" x14ac:dyDescent="0.2">
      <c r="A14844" t="s">
        <v>20603</v>
      </c>
      <c r="B14844">
        <v>36400</v>
      </c>
      <c r="C14844">
        <v>41600</v>
      </c>
      <c r="D14844">
        <v>46800</v>
      </c>
      <c r="E14844">
        <v>52000</v>
      </c>
      <c r="F14844">
        <v>56200</v>
      </c>
      <c r="G14844">
        <v>60350</v>
      </c>
      <c r="H14844">
        <v>64500</v>
      </c>
      <c r="I14844">
        <v>68650</v>
      </c>
      <c r="J14844">
        <v>72800</v>
      </c>
      <c r="K14844" t="s">
        <v>3082</v>
      </c>
      <c r="L14844">
        <v>3</v>
      </c>
      <c r="M14844">
        <v>80</v>
      </c>
      <c r="N14844" t="s">
        <v>2928</v>
      </c>
    </row>
    <row r="14845" spans="1:14" x14ac:dyDescent="0.2">
      <c r="A14845" t="s">
        <v>20604</v>
      </c>
      <c r="B14845">
        <v>36400</v>
      </c>
      <c r="C14845">
        <v>41600</v>
      </c>
      <c r="D14845">
        <v>46800</v>
      </c>
      <c r="E14845">
        <v>52000</v>
      </c>
      <c r="F14845">
        <v>56200</v>
      </c>
      <c r="G14845">
        <v>60350</v>
      </c>
      <c r="H14845">
        <v>64500</v>
      </c>
      <c r="I14845">
        <v>68650</v>
      </c>
      <c r="J14845">
        <v>72800</v>
      </c>
      <c r="K14845" t="s">
        <v>3082</v>
      </c>
      <c r="L14845">
        <v>5</v>
      </c>
      <c r="M14845">
        <v>80</v>
      </c>
      <c r="N14845" t="s">
        <v>2929</v>
      </c>
    </row>
    <row r="14846" spans="1:14" x14ac:dyDescent="0.2">
      <c r="A14846" t="s">
        <v>20605</v>
      </c>
      <c r="B14846">
        <v>36900</v>
      </c>
      <c r="C14846">
        <v>42200</v>
      </c>
      <c r="D14846">
        <v>47450</v>
      </c>
      <c r="E14846">
        <v>52700</v>
      </c>
      <c r="F14846">
        <v>56950</v>
      </c>
      <c r="G14846">
        <v>61150</v>
      </c>
      <c r="H14846">
        <v>65350</v>
      </c>
      <c r="I14846">
        <v>69600</v>
      </c>
      <c r="J14846">
        <v>73800</v>
      </c>
      <c r="K14846" t="s">
        <v>3082</v>
      </c>
      <c r="L14846">
        <v>7</v>
      </c>
      <c r="M14846">
        <v>80</v>
      </c>
      <c r="N14846" t="s">
        <v>4221</v>
      </c>
    </row>
    <row r="14847" spans="1:14" x14ac:dyDescent="0.2">
      <c r="A14847" t="s">
        <v>20606</v>
      </c>
      <c r="B14847">
        <v>37550</v>
      </c>
      <c r="C14847">
        <v>42900</v>
      </c>
      <c r="D14847">
        <v>48250</v>
      </c>
      <c r="E14847">
        <v>53600</v>
      </c>
      <c r="F14847">
        <v>57900</v>
      </c>
      <c r="G14847">
        <v>62200</v>
      </c>
      <c r="H14847">
        <v>66500</v>
      </c>
      <c r="I14847">
        <v>70800</v>
      </c>
      <c r="J14847">
        <v>75050</v>
      </c>
      <c r="K14847" t="s">
        <v>3082</v>
      </c>
      <c r="L14847">
        <v>9</v>
      </c>
      <c r="M14847">
        <v>80</v>
      </c>
      <c r="N14847" t="s">
        <v>3299</v>
      </c>
    </row>
    <row r="14848" spans="1:14" x14ac:dyDescent="0.2">
      <c r="A14848" t="s">
        <v>20607</v>
      </c>
      <c r="B14848">
        <v>37550</v>
      </c>
      <c r="C14848">
        <v>42900</v>
      </c>
      <c r="D14848">
        <v>48250</v>
      </c>
      <c r="E14848">
        <v>53600</v>
      </c>
      <c r="F14848">
        <v>57900</v>
      </c>
      <c r="G14848">
        <v>62200</v>
      </c>
      <c r="H14848">
        <v>66500</v>
      </c>
      <c r="I14848">
        <v>70800</v>
      </c>
      <c r="J14848">
        <v>75050</v>
      </c>
      <c r="K14848" t="s">
        <v>3082</v>
      </c>
      <c r="L14848">
        <v>11</v>
      </c>
      <c r="M14848">
        <v>80</v>
      </c>
      <c r="N14848" t="s">
        <v>2930</v>
      </c>
    </row>
    <row r="14849" spans="1:14" x14ac:dyDescent="0.2">
      <c r="A14849" t="s">
        <v>20608</v>
      </c>
      <c r="B14849">
        <v>57200</v>
      </c>
      <c r="C14849">
        <v>65350</v>
      </c>
      <c r="D14849">
        <v>73500</v>
      </c>
      <c r="E14849">
        <v>81650</v>
      </c>
      <c r="F14849">
        <v>88200</v>
      </c>
      <c r="G14849">
        <v>94750</v>
      </c>
      <c r="H14849">
        <v>101250</v>
      </c>
      <c r="I14849">
        <v>107800</v>
      </c>
      <c r="J14849">
        <v>114350</v>
      </c>
      <c r="K14849" t="s">
        <v>3082</v>
      </c>
      <c r="L14849">
        <v>13</v>
      </c>
      <c r="M14849">
        <v>80</v>
      </c>
      <c r="N14849" t="s">
        <v>2931</v>
      </c>
    </row>
    <row r="14850" spans="1:14" x14ac:dyDescent="0.2">
      <c r="A14850" t="s">
        <v>20609</v>
      </c>
      <c r="B14850">
        <v>57200</v>
      </c>
      <c r="C14850">
        <v>65350</v>
      </c>
      <c r="D14850">
        <v>73500</v>
      </c>
      <c r="E14850">
        <v>81650</v>
      </c>
      <c r="F14850">
        <v>88200</v>
      </c>
      <c r="G14850">
        <v>94750</v>
      </c>
      <c r="H14850">
        <v>101250</v>
      </c>
      <c r="I14850">
        <v>107800</v>
      </c>
      <c r="J14850">
        <v>114350</v>
      </c>
      <c r="K14850" t="s">
        <v>3082</v>
      </c>
      <c r="L14850">
        <v>15</v>
      </c>
      <c r="M14850">
        <v>80</v>
      </c>
      <c r="N14850" t="s">
        <v>2932</v>
      </c>
    </row>
    <row r="14851" spans="1:14" x14ac:dyDescent="0.2">
      <c r="A14851" t="s">
        <v>20610</v>
      </c>
      <c r="B14851">
        <v>36400</v>
      </c>
      <c r="C14851">
        <v>41600</v>
      </c>
      <c r="D14851">
        <v>46800</v>
      </c>
      <c r="E14851">
        <v>52000</v>
      </c>
      <c r="F14851">
        <v>56200</v>
      </c>
      <c r="G14851">
        <v>60350</v>
      </c>
      <c r="H14851">
        <v>64500</v>
      </c>
      <c r="I14851">
        <v>68650</v>
      </c>
      <c r="J14851">
        <v>72800</v>
      </c>
      <c r="K14851" t="s">
        <v>3082</v>
      </c>
      <c r="L14851">
        <v>17</v>
      </c>
      <c r="M14851">
        <v>80</v>
      </c>
      <c r="N14851" t="s">
        <v>2933</v>
      </c>
    </row>
    <row r="14852" spans="1:14" x14ac:dyDescent="0.2">
      <c r="A14852" t="s">
        <v>20611</v>
      </c>
      <c r="B14852">
        <v>36400</v>
      </c>
      <c r="C14852">
        <v>41600</v>
      </c>
      <c r="D14852">
        <v>46800</v>
      </c>
      <c r="E14852">
        <v>52000</v>
      </c>
      <c r="F14852">
        <v>56200</v>
      </c>
      <c r="G14852">
        <v>60350</v>
      </c>
      <c r="H14852">
        <v>64500</v>
      </c>
      <c r="I14852">
        <v>68650</v>
      </c>
      <c r="J14852">
        <v>72800</v>
      </c>
      <c r="K14852" t="s">
        <v>3082</v>
      </c>
      <c r="L14852">
        <v>19</v>
      </c>
      <c r="M14852">
        <v>80</v>
      </c>
      <c r="N14852" t="s">
        <v>2934</v>
      </c>
    </row>
    <row r="14853" spans="1:14" x14ac:dyDescent="0.2">
      <c r="A14853" t="s">
        <v>20612</v>
      </c>
      <c r="B14853">
        <v>37600</v>
      </c>
      <c r="C14853">
        <v>43000</v>
      </c>
      <c r="D14853">
        <v>48350</v>
      </c>
      <c r="E14853">
        <v>53700</v>
      </c>
      <c r="F14853">
        <v>58000</v>
      </c>
      <c r="G14853">
        <v>62300</v>
      </c>
      <c r="H14853">
        <v>66600</v>
      </c>
      <c r="I14853">
        <v>70900</v>
      </c>
      <c r="J14853">
        <v>75200</v>
      </c>
      <c r="K14853" t="s">
        <v>3082</v>
      </c>
      <c r="L14853">
        <v>21</v>
      </c>
      <c r="M14853">
        <v>80</v>
      </c>
      <c r="N14853" t="s">
        <v>3301</v>
      </c>
    </row>
    <row r="14854" spans="1:14" x14ac:dyDescent="0.2">
      <c r="A14854" t="s">
        <v>20613</v>
      </c>
      <c r="B14854">
        <v>37000</v>
      </c>
      <c r="C14854">
        <v>42250</v>
      </c>
      <c r="D14854">
        <v>47550</v>
      </c>
      <c r="E14854">
        <v>52800</v>
      </c>
      <c r="F14854">
        <v>57050</v>
      </c>
      <c r="G14854">
        <v>61250</v>
      </c>
      <c r="H14854">
        <v>65500</v>
      </c>
      <c r="I14854">
        <v>69700</v>
      </c>
      <c r="J14854">
        <v>73950</v>
      </c>
      <c r="K14854" t="s">
        <v>3082</v>
      </c>
      <c r="L14854">
        <v>23</v>
      </c>
      <c r="M14854">
        <v>80</v>
      </c>
      <c r="N14854" t="s">
        <v>2935</v>
      </c>
    </row>
    <row r="14855" spans="1:14" x14ac:dyDescent="0.2">
      <c r="A14855" t="s">
        <v>20614</v>
      </c>
      <c r="B14855">
        <v>39450</v>
      </c>
      <c r="C14855">
        <v>45050</v>
      </c>
      <c r="D14855">
        <v>50700</v>
      </c>
      <c r="E14855">
        <v>56300</v>
      </c>
      <c r="F14855">
        <v>60850</v>
      </c>
      <c r="G14855">
        <v>65350</v>
      </c>
      <c r="H14855">
        <v>69850</v>
      </c>
      <c r="I14855">
        <v>74350</v>
      </c>
      <c r="J14855">
        <v>78850</v>
      </c>
      <c r="K14855" t="s">
        <v>3082</v>
      </c>
      <c r="L14855">
        <v>25</v>
      </c>
      <c r="M14855">
        <v>80</v>
      </c>
      <c r="N14855" t="s">
        <v>2936</v>
      </c>
    </row>
    <row r="14856" spans="1:14" x14ac:dyDescent="0.2">
      <c r="A14856" t="s">
        <v>20615</v>
      </c>
      <c r="B14856">
        <v>38000</v>
      </c>
      <c r="C14856">
        <v>43400</v>
      </c>
      <c r="D14856">
        <v>48850</v>
      </c>
      <c r="E14856">
        <v>54250</v>
      </c>
      <c r="F14856">
        <v>58600</v>
      </c>
      <c r="G14856">
        <v>62950</v>
      </c>
      <c r="H14856">
        <v>67300</v>
      </c>
      <c r="I14856">
        <v>71650</v>
      </c>
      <c r="J14856">
        <v>75950</v>
      </c>
      <c r="K14856" t="s">
        <v>3082</v>
      </c>
      <c r="L14856">
        <v>27</v>
      </c>
      <c r="M14856">
        <v>80</v>
      </c>
      <c r="N14856" t="s">
        <v>2937</v>
      </c>
    </row>
    <row r="14857" spans="1:14" x14ac:dyDescent="0.2">
      <c r="A14857" t="s">
        <v>20616</v>
      </c>
      <c r="B14857">
        <v>49450</v>
      </c>
      <c r="C14857">
        <v>56500</v>
      </c>
      <c r="D14857">
        <v>63550</v>
      </c>
      <c r="E14857">
        <v>70600</v>
      </c>
      <c r="F14857">
        <v>76250</v>
      </c>
      <c r="G14857">
        <v>81900</v>
      </c>
      <c r="H14857">
        <v>87550</v>
      </c>
      <c r="I14857">
        <v>93200</v>
      </c>
      <c r="J14857">
        <v>98850</v>
      </c>
      <c r="K14857" t="s">
        <v>3082</v>
      </c>
      <c r="L14857">
        <v>29</v>
      </c>
      <c r="M14857">
        <v>80</v>
      </c>
      <c r="N14857" t="s">
        <v>2938</v>
      </c>
    </row>
    <row r="14858" spans="1:14" x14ac:dyDescent="0.2">
      <c r="A14858" t="s">
        <v>20617</v>
      </c>
      <c r="B14858">
        <v>36900</v>
      </c>
      <c r="C14858">
        <v>42150</v>
      </c>
      <c r="D14858">
        <v>47400</v>
      </c>
      <c r="E14858">
        <v>52650</v>
      </c>
      <c r="F14858">
        <v>56900</v>
      </c>
      <c r="G14858">
        <v>61100</v>
      </c>
      <c r="H14858">
        <v>65300</v>
      </c>
      <c r="I14858">
        <v>69500</v>
      </c>
      <c r="J14858">
        <v>73750</v>
      </c>
      <c r="K14858" t="s">
        <v>3082</v>
      </c>
      <c r="L14858">
        <v>31</v>
      </c>
      <c r="M14858">
        <v>80</v>
      </c>
      <c r="N14858" t="s">
        <v>2939</v>
      </c>
    </row>
    <row r="14859" spans="1:14" x14ac:dyDescent="0.2">
      <c r="A14859" t="s">
        <v>20618</v>
      </c>
      <c r="B14859">
        <v>43700</v>
      </c>
      <c r="C14859">
        <v>49950</v>
      </c>
      <c r="D14859">
        <v>56200</v>
      </c>
      <c r="E14859">
        <v>62400</v>
      </c>
      <c r="F14859">
        <v>67400</v>
      </c>
      <c r="G14859">
        <v>72400</v>
      </c>
      <c r="H14859">
        <v>77400</v>
      </c>
      <c r="I14859">
        <v>82400</v>
      </c>
      <c r="J14859">
        <v>87400</v>
      </c>
      <c r="K14859" t="s">
        <v>3082</v>
      </c>
      <c r="L14859">
        <v>33</v>
      </c>
      <c r="M14859">
        <v>80</v>
      </c>
      <c r="N14859" t="s">
        <v>2940</v>
      </c>
    </row>
    <row r="14860" spans="1:14" x14ac:dyDescent="0.2">
      <c r="A14860" t="s">
        <v>20619</v>
      </c>
      <c r="B14860">
        <v>36400</v>
      </c>
      <c r="C14860">
        <v>41600</v>
      </c>
      <c r="D14860">
        <v>46800</v>
      </c>
      <c r="E14860">
        <v>52000</v>
      </c>
      <c r="F14860">
        <v>56200</v>
      </c>
      <c r="G14860">
        <v>60350</v>
      </c>
      <c r="H14860">
        <v>64500</v>
      </c>
      <c r="I14860">
        <v>68650</v>
      </c>
      <c r="J14860">
        <v>72800</v>
      </c>
      <c r="K14860" t="s">
        <v>3082</v>
      </c>
      <c r="L14860">
        <v>35</v>
      </c>
      <c r="M14860">
        <v>80</v>
      </c>
      <c r="N14860" t="s">
        <v>2941</v>
      </c>
    </row>
    <row r="14861" spans="1:14" x14ac:dyDescent="0.2">
      <c r="A14861" t="s">
        <v>20620</v>
      </c>
      <c r="B14861">
        <v>36400</v>
      </c>
      <c r="C14861">
        <v>41600</v>
      </c>
      <c r="D14861">
        <v>46800</v>
      </c>
      <c r="E14861">
        <v>52000</v>
      </c>
      <c r="F14861">
        <v>56200</v>
      </c>
      <c r="G14861">
        <v>60350</v>
      </c>
      <c r="H14861">
        <v>64500</v>
      </c>
      <c r="I14861">
        <v>68650</v>
      </c>
      <c r="J14861">
        <v>72800</v>
      </c>
      <c r="K14861" t="s">
        <v>3082</v>
      </c>
      <c r="L14861">
        <v>37</v>
      </c>
      <c r="M14861">
        <v>80</v>
      </c>
      <c r="N14861" t="s">
        <v>3305</v>
      </c>
    </row>
    <row r="14862" spans="1:14" x14ac:dyDescent="0.2">
      <c r="A14862" t="s">
        <v>20621</v>
      </c>
      <c r="B14862">
        <v>41300</v>
      </c>
      <c r="C14862">
        <v>47200</v>
      </c>
      <c r="D14862">
        <v>53100</v>
      </c>
      <c r="E14862">
        <v>59000</v>
      </c>
      <c r="F14862">
        <v>63750</v>
      </c>
      <c r="G14862">
        <v>68450</v>
      </c>
      <c r="H14862">
        <v>73200</v>
      </c>
      <c r="I14862">
        <v>77900</v>
      </c>
      <c r="J14862">
        <v>82600</v>
      </c>
      <c r="K14862" t="s">
        <v>3082</v>
      </c>
      <c r="L14862">
        <v>39</v>
      </c>
      <c r="M14862">
        <v>80</v>
      </c>
      <c r="N14862" t="s">
        <v>2942</v>
      </c>
    </row>
    <row r="14863" spans="1:14" x14ac:dyDescent="0.2">
      <c r="A14863" t="s">
        <v>20622</v>
      </c>
      <c r="B14863">
        <v>36400</v>
      </c>
      <c r="C14863">
        <v>41600</v>
      </c>
      <c r="D14863">
        <v>46800</v>
      </c>
      <c r="E14863">
        <v>52000</v>
      </c>
      <c r="F14863">
        <v>56200</v>
      </c>
      <c r="G14863">
        <v>60350</v>
      </c>
      <c r="H14863">
        <v>64500</v>
      </c>
      <c r="I14863">
        <v>68650</v>
      </c>
      <c r="J14863">
        <v>72800</v>
      </c>
      <c r="K14863" t="s">
        <v>3082</v>
      </c>
      <c r="L14863">
        <v>43</v>
      </c>
      <c r="M14863">
        <v>80</v>
      </c>
      <c r="N14863" t="s">
        <v>2943</v>
      </c>
    </row>
    <row r="14864" spans="1:14" x14ac:dyDescent="0.2">
      <c r="A14864" t="s">
        <v>20623</v>
      </c>
      <c r="B14864">
        <v>57200</v>
      </c>
      <c r="C14864">
        <v>65350</v>
      </c>
      <c r="D14864">
        <v>73500</v>
      </c>
      <c r="E14864">
        <v>81650</v>
      </c>
      <c r="F14864">
        <v>88200</v>
      </c>
      <c r="G14864">
        <v>94750</v>
      </c>
      <c r="H14864">
        <v>101250</v>
      </c>
      <c r="I14864">
        <v>107800</v>
      </c>
      <c r="J14864">
        <v>114350</v>
      </c>
      <c r="K14864" t="s">
        <v>3082</v>
      </c>
      <c r="L14864">
        <v>45</v>
      </c>
      <c r="M14864">
        <v>80</v>
      </c>
      <c r="N14864" t="s">
        <v>3371</v>
      </c>
    </row>
    <row r="14865" spans="1:14" x14ac:dyDescent="0.2">
      <c r="A14865" t="s">
        <v>20624</v>
      </c>
      <c r="B14865">
        <v>44600</v>
      </c>
      <c r="C14865">
        <v>51000</v>
      </c>
      <c r="D14865">
        <v>57350</v>
      </c>
      <c r="E14865">
        <v>63700</v>
      </c>
      <c r="F14865">
        <v>68800</v>
      </c>
      <c r="G14865">
        <v>73900</v>
      </c>
      <c r="H14865">
        <v>79000</v>
      </c>
      <c r="I14865">
        <v>84100</v>
      </c>
      <c r="J14865">
        <v>89200</v>
      </c>
      <c r="K14865" t="s">
        <v>3082</v>
      </c>
      <c r="L14865">
        <v>47</v>
      </c>
      <c r="M14865">
        <v>80</v>
      </c>
      <c r="N14865" t="s">
        <v>2944</v>
      </c>
    </row>
    <row r="14866" spans="1:14" x14ac:dyDescent="0.2">
      <c r="A14866" t="s">
        <v>20625</v>
      </c>
      <c r="B14866">
        <v>36400</v>
      </c>
      <c r="C14866">
        <v>41600</v>
      </c>
      <c r="D14866">
        <v>46800</v>
      </c>
      <c r="E14866">
        <v>52000</v>
      </c>
      <c r="F14866">
        <v>56200</v>
      </c>
      <c r="G14866">
        <v>60350</v>
      </c>
      <c r="H14866">
        <v>64500</v>
      </c>
      <c r="I14866">
        <v>68650</v>
      </c>
      <c r="J14866">
        <v>72800</v>
      </c>
      <c r="K14866" t="s">
        <v>3082</v>
      </c>
      <c r="L14866">
        <v>49</v>
      </c>
      <c r="M14866">
        <v>80</v>
      </c>
      <c r="N14866" t="s">
        <v>2945</v>
      </c>
    </row>
    <row r="14867" spans="1:14" x14ac:dyDescent="0.2">
      <c r="A14867" t="s">
        <v>20626</v>
      </c>
      <c r="B14867">
        <v>49450</v>
      </c>
      <c r="C14867">
        <v>56500</v>
      </c>
      <c r="D14867">
        <v>63550</v>
      </c>
      <c r="E14867">
        <v>70600</v>
      </c>
      <c r="F14867">
        <v>76250</v>
      </c>
      <c r="G14867">
        <v>81900</v>
      </c>
      <c r="H14867">
        <v>87550</v>
      </c>
      <c r="I14867">
        <v>93200</v>
      </c>
      <c r="J14867">
        <v>98850</v>
      </c>
      <c r="K14867" t="s">
        <v>3082</v>
      </c>
      <c r="L14867">
        <v>51</v>
      </c>
      <c r="M14867">
        <v>80</v>
      </c>
      <c r="N14867" t="s">
        <v>2946</v>
      </c>
    </row>
    <row r="14868" spans="1:14" x14ac:dyDescent="0.2">
      <c r="A14868" t="s">
        <v>20627</v>
      </c>
      <c r="B14868">
        <v>40050</v>
      </c>
      <c r="C14868">
        <v>45800</v>
      </c>
      <c r="D14868">
        <v>51500</v>
      </c>
      <c r="E14868">
        <v>57200</v>
      </c>
      <c r="F14868">
        <v>61800</v>
      </c>
      <c r="G14868">
        <v>66400</v>
      </c>
      <c r="H14868">
        <v>70950</v>
      </c>
      <c r="I14868">
        <v>75550</v>
      </c>
      <c r="J14868">
        <v>80100</v>
      </c>
      <c r="K14868" t="s">
        <v>3082</v>
      </c>
      <c r="L14868">
        <v>53</v>
      </c>
      <c r="M14868">
        <v>80</v>
      </c>
      <c r="N14868" t="s">
        <v>2947</v>
      </c>
    </row>
    <row r="14869" spans="1:14" x14ac:dyDescent="0.2">
      <c r="A14869" t="s">
        <v>20628</v>
      </c>
      <c r="B14869">
        <v>36400</v>
      </c>
      <c r="C14869">
        <v>41600</v>
      </c>
      <c r="D14869">
        <v>46800</v>
      </c>
      <c r="E14869">
        <v>52000</v>
      </c>
      <c r="F14869">
        <v>56200</v>
      </c>
      <c r="G14869">
        <v>60350</v>
      </c>
      <c r="H14869">
        <v>64500</v>
      </c>
      <c r="I14869">
        <v>68650</v>
      </c>
      <c r="J14869">
        <v>72800</v>
      </c>
      <c r="K14869" t="s">
        <v>3082</v>
      </c>
      <c r="L14869">
        <v>55</v>
      </c>
      <c r="M14869">
        <v>80</v>
      </c>
      <c r="N14869" t="s">
        <v>2948</v>
      </c>
    </row>
    <row r="14870" spans="1:14" x14ac:dyDescent="0.2">
      <c r="A14870" t="s">
        <v>20629</v>
      </c>
      <c r="B14870">
        <v>57200</v>
      </c>
      <c r="C14870">
        <v>65350</v>
      </c>
      <c r="D14870">
        <v>73500</v>
      </c>
      <c r="E14870">
        <v>81650</v>
      </c>
      <c r="F14870">
        <v>88200</v>
      </c>
      <c r="G14870">
        <v>94750</v>
      </c>
      <c r="H14870">
        <v>101250</v>
      </c>
      <c r="I14870">
        <v>107800</v>
      </c>
      <c r="J14870">
        <v>114350</v>
      </c>
      <c r="K14870" t="s">
        <v>3082</v>
      </c>
      <c r="L14870">
        <v>57</v>
      </c>
      <c r="M14870">
        <v>80</v>
      </c>
      <c r="N14870" t="s">
        <v>3307</v>
      </c>
    </row>
    <row r="14871" spans="1:14" x14ac:dyDescent="0.2">
      <c r="A14871" t="s">
        <v>20630</v>
      </c>
      <c r="B14871">
        <v>45600</v>
      </c>
      <c r="C14871">
        <v>52100</v>
      </c>
      <c r="D14871">
        <v>58600</v>
      </c>
      <c r="E14871">
        <v>65100</v>
      </c>
      <c r="F14871">
        <v>70350</v>
      </c>
      <c r="G14871">
        <v>75550</v>
      </c>
      <c r="H14871">
        <v>80750</v>
      </c>
      <c r="I14871">
        <v>85950</v>
      </c>
      <c r="J14871">
        <v>91150</v>
      </c>
      <c r="K14871" t="s">
        <v>3082</v>
      </c>
      <c r="L14871">
        <v>59</v>
      </c>
      <c r="M14871">
        <v>80</v>
      </c>
      <c r="N14871" t="s">
        <v>3310</v>
      </c>
    </row>
    <row r="14872" spans="1:14" x14ac:dyDescent="0.2">
      <c r="A14872" t="s">
        <v>20631</v>
      </c>
      <c r="B14872">
        <v>36400</v>
      </c>
      <c r="C14872">
        <v>41600</v>
      </c>
      <c r="D14872">
        <v>46800</v>
      </c>
      <c r="E14872">
        <v>52000</v>
      </c>
      <c r="F14872">
        <v>56200</v>
      </c>
      <c r="G14872">
        <v>60350</v>
      </c>
      <c r="H14872">
        <v>64500</v>
      </c>
      <c r="I14872">
        <v>68650</v>
      </c>
      <c r="J14872">
        <v>72800</v>
      </c>
      <c r="K14872" t="s">
        <v>3082</v>
      </c>
      <c r="L14872">
        <v>61</v>
      </c>
      <c r="M14872">
        <v>80</v>
      </c>
      <c r="N14872" t="s">
        <v>3311</v>
      </c>
    </row>
    <row r="14873" spans="1:14" x14ac:dyDescent="0.2">
      <c r="A14873" t="s">
        <v>20632</v>
      </c>
      <c r="B14873">
        <v>57200</v>
      </c>
      <c r="C14873">
        <v>65350</v>
      </c>
      <c r="D14873">
        <v>73500</v>
      </c>
      <c r="E14873">
        <v>81650</v>
      </c>
      <c r="F14873">
        <v>88200</v>
      </c>
      <c r="G14873">
        <v>94750</v>
      </c>
      <c r="H14873">
        <v>101250</v>
      </c>
      <c r="I14873">
        <v>107800</v>
      </c>
      <c r="J14873">
        <v>114350</v>
      </c>
      <c r="K14873" t="s">
        <v>3082</v>
      </c>
      <c r="L14873">
        <v>63</v>
      </c>
      <c r="M14873">
        <v>80</v>
      </c>
      <c r="N14873" t="s">
        <v>2949</v>
      </c>
    </row>
    <row r="14874" spans="1:14" x14ac:dyDescent="0.2">
      <c r="A14874" t="s">
        <v>20633</v>
      </c>
      <c r="B14874">
        <v>36400</v>
      </c>
      <c r="C14874">
        <v>41600</v>
      </c>
      <c r="D14874">
        <v>46800</v>
      </c>
      <c r="E14874">
        <v>52000</v>
      </c>
      <c r="F14874">
        <v>56200</v>
      </c>
      <c r="G14874">
        <v>60350</v>
      </c>
      <c r="H14874">
        <v>64500</v>
      </c>
      <c r="I14874">
        <v>68650</v>
      </c>
      <c r="J14874">
        <v>72800</v>
      </c>
      <c r="K14874" t="s">
        <v>3082</v>
      </c>
      <c r="L14874">
        <v>65</v>
      </c>
      <c r="M14874">
        <v>80</v>
      </c>
      <c r="N14874" t="s">
        <v>2950</v>
      </c>
    </row>
    <row r="14875" spans="1:14" x14ac:dyDescent="0.2">
      <c r="A14875" t="s">
        <v>20634</v>
      </c>
      <c r="B14875">
        <v>57200</v>
      </c>
      <c r="C14875">
        <v>65350</v>
      </c>
      <c r="D14875">
        <v>73500</v>
      </c>
      <c r="E14875">
        <v>81650</v>
      </c>
      <c r="F14875">
        <v>88200</v>
      </c>
      <c r="G14875">
        <v>94750</v>
      </c>
      <c r="H14875">
        <v>101250</v>
      </c>
      <c r="I14875">
        <v>107800</v>
      </c>
      <c r="J14875">
        <v>114350</v>
      </c>
      <c r="K14875" t="s">
        <v>3082</v>
      </c>
      <c r="L14875">
        <v>67</v>
      </c>
      <c r="M14875">
        <v>80</v>
      </c>
      <c r="N14875" t="s">
        <v>2951</v>
      </c>
    </row>
    <row r="14876" spans="1:14" x14ac:dyDescent="0.2">
      <c r="A14876" t="s">
        <v>20635</v>
      </c>
      <c r="B14876">
        <v>36400</v>
      </c>
      <c r="C14876">
        <v>41600</v>
      </c>
      <c r="D14876">
        <v>46800</v>
      </c>
      <c r="E14876">
        <v>52000</v>
      </c>
      <c r="F14876">
        <v>56200</v>
      </c>
      <c r="G14876">
        <v>60350</v>
      </c>
      <c r="H14876">
        <v>64500</v>
      </c>
      <c r="I14876">
        <v>68650</v>
      </c>
      <c r="J14876">
        <v>72800</v>
      </c>
      <c r="K14876" t="s">
        <v>3082</v>
      </c>
      <c r="L14876">
        <v>69</v>
      </c>
      <c r="M14876">
        <v>80</v>
      </c>
      <c r="N14876" t="s">
        <v>3313</v>
      </c>
    </row>
    <row r="14877" spans="1:14" x14ac:dyDescent="0.2">
      <c r="A14877" t="s">
        <v>20636</v>
      </c>
      <c r="B14877">
        <v>36400</v>
      </c>
      <c r="C14877">
        <v>41600</v>
      </c>
      <c r="D14877">
        <v>46800</v>
      </c>
      <c r="E14877">
        <v>52000</v>
      </c>
      <c r="F14877">
        <v>56200</v>
      </c>
      <c r="G14877">
        <v>60350</v>
      </c>
      <c r="H14877">
        <v>64500</v>
      </c>
      <c r="I14877">
        <v>68650</v>
      </c>
      <c r="J14877">
        <v>72800</v>
      </c>
      <c r="K14877" t="s">
        <v>3082</v>
      </c>
      <c r="L14877">
        <v>71</v>
      </c>
      <c r="M14877">
        <v>80</v>
      </c>
      <c r="N14877" t="s">
        <v>2952</v>
      </c>
    </row>
    <row r="14878" spans="1:14" x14ac:dyDescent="0.2">
      <c r="A14878" t="s">
        <v>20637</v>
      </c>
      <c r="B14878">
        <v>43700</v>
      </c>
      <c r="C14878">
        <v>49950</v>
      </c>
      <c r="D14878">
        <v>56200</v>
      </c>
      <c r="E14878">
        <v>62400</v>
      </c>
      <c r="F14878">
        <v>67400</v>
      </c>
      <c r="G14878">
        <v>72400</v>
      </c>
      <c r="H14878">
        <v>77400</v>
      </c>
      <c r="I14878">
        <v>82400</v>
      </c>
      <c r="J14878">
        <v>87400</v>
      </c>
      <c r="K14878" t="s">
        <v>3082</v>
      </c>
      <c r="L14878">
        <v>73</v>
      </c>
      <c r="M14878">
        <v>80</v>
      </c>
      <c r="N14878" t="s">
        <v>3375</v>
      </c>
    </row>
    <row r="14879" spans="1:14" x14ac:dyDescent="0.2">
      <c r="A14879" t="s">
        <v>20638</v>
      </c>
      <c r="B14879">
        <v>36400</v>
      </c>
      <c r="C14879">
        <v>41600</v>
      </c>
      <c r="D14879">
        <v>46800</v>
      </c>
      <c r="E14879">
        <v>52000</v>
      </c>
      <c r="F14879">
        <v>56200</v>
      </c>
      <c r="G14879">
        <v>60350</v>
      </c>
      <c r="H14879">
        <v>64500</v>
      </c>
      <c r="I14879">
        <v>68650</v>
      </c>
      <c r="J14879">
        <v>72800</v>
      </c>
      <c r="K14879" t="s">
        <v>3082</v>
      </c>
      <c r="L14879">
        <v>75</v>
      </c>
      <c r="M14879">
        <v>80</v>
      </c>
      <c r="N14879" t="s">
        <v>3067</v>
      </c>
    </row>
    <row r="14880" spans="1:14" x14ac:dyDescent="0.2">
      <c r="A14880" t="s">
        <v>20639</v>
      </c>
      <c r="B14880">
        <v>57200</v>
      </c>
      <c r="C14880">
        <v>65350</v>
      </c>
      <c r="D14880">
        <v>73500</v>
      </c>
      <c r="E14880">
        <v>81650</v>
      </c>
      <c r="F14880">
        <v>88200</v>
      </c>
      <c r="G14880">
        <v>94750</v>
      </c>
      <c r="H14880">
        <v>101250</v>
      </c>
      <c r="I14880">
        <v>107800</v>
      </c>
      <c r="J14880">
        <v>114350</v>
      </c>
      <c r="K14880" t="s">
        <v>3082</v>
      </c>
      <c r="L14880">
        <v>77</v>
      </c>
      <c r="M14880">
        <v>80</v>
      </c>
      <c r="N14880" t="s">
        <v>2953</v>
      </c>
    </row>
    <row r="14881" spans="1:14" x14ac:dyDescent="0.2">
      <c r="A14881" t="s">
        <v>20640</v>
      </c>
      <c r="B14881">
        <v>37600</v>
      </c>
      <c r="C14881">
        <v>43000</v>
      </c>
      <c r="D14881">
        <v>48350</v>
      </c>
      <c r="E14881">
        <v>53700</v>
      </c>
      <c r="F14881">
        <v>58000</v>
      </c>
      <c r="G14881">
        <v>62300</v>
      </c>
      <c r="H14881">
        <v>66600</v>
      </c>
      <c r="I14881">
        <v>70900</v>
      </c>
      <c r="J14881">
        <v>75200</v>
      </c>
      <c r="K14881" t="s">
        <v>3082</v>
      </c>
      <c r="L14881">
        <v>79</v>
      </c>
      <c r="M14881">
        <v>80</v>
      </c>
      <c r="N14881" t="s">
        <v>3378</v>
      </c>
    </row>
    <row r="14882" spans="1:14" x14ac:dyDescent="0.2">
      <c r="A14882" t="s">
        <v>20641</v>
      </c>
      <c r="B14882">
        <v>36400</v>
      </c>
      <c r="C14882">
        <v>41600</v>
      </c>
      <c r="D14882">
        <v>46800</v>
      </c>
      <c r="E14882">
        <v>52000</v>
      </c>
      <c r="F14882">
        <v>56200</v>
      </c>
      <c r="G14882">
        <v>60350</v>
      </c>
      <c r="H14882">
        <v>64500</v>
      </c>
      <c r="I14882">
        <v>68650</v>
      </c>
      <c r="J14882">
        <v>72800</v>
      </c>
      <c r="K14882" t="s">
        <v>3082</v>
      </c>
      <c r="L14882">
        <v>81</v>
      </c>
      <c r="M14882">
        <v>80</v>
      </c>
      <c r="N14882" t="s">
        <v>2954</v>
      </c>
    </row>
    <row r="14883" spans="1:14" x14ac:dyDescent="0.2">
      <c r="A14883" t="s">
        <v>20642</v>
      </c>
      <c r="B14883">
        <v>44600</v>
      </c>
      <c r="C14883">
        <v>51000</v>
      </c>
      <c r="D14883">
        <v>57350</v>
      </c>
      <c r="E14883">
        <v>63700</v>
      </c>
      <c r="F14883">
        <v>68800</v>
      </c>
      <c r="G14883">
        <v>73900</v>
      </c>
      <c r="H14883">
        <v>79000</v>
      </c>
      <c r="I14883">
        <v>84100</v>
      </c>
      <c r="J14883">
        <v>89200</v>
      </c>
      <c r="K14883" t="s">
        <v>3082</v>
      </c>
      <c r="L14883">
        <v>83</v>
      </c>
      <c r="M14883">
        <v>80</v>
      </c>
      <c r="N14883" t="s">
        <v>2955</v>
      </c>
    </row>
    <row r="14884" spans="1:14" x14ac:dyDescent="0.2">
      <c r="A14884" t="s">
        <v>20643</v>
      </c>
      <c r="B14884">
        <v>57200</v>
      </c>
      <c r="C14884">
        <v>65350</v>
      </c>
      <c r="D14884">
        <v>73500</v>
      </c>
      <c r="E14884">
        <v>81650</v>
      </c>
      <c r="F14884">
        <v>88200</v>
      </c>
      <c r="G14884">
        <v>94750</v>
      </c>
      <c r="H14884">
        <v>101250</v>
      </c>
      <c r="I14884">
        <v>107800</v>
      </c>
      <c r="J14884">
        <v>114350</v>
      </c>
      <c r="K14884" t="s">
        <v>3082</v>
      </c>
      <c r="L14884">
        <v>85</v>
      </c>
      <c r="M14884">
        <v>80</v>
      </c>
      <c r="N14884" t="s">
        <v>2956</v>
      </c>
    </row>
    <row r="14885" spans="1:14" x14ac:dyDescent="0.2">
      <c r="A14885" t="s">
        <v>20644</v>
      </c>
      <c r="B14885">
        <v>36400</v>
      </c>
      <c r="C14885">
        <v>41600</v>
      </c>
      <c r="D14885">
        <v>46800</v>
      </c>
      <c r="E14885">
        <v>52000</v>
      </c>
      <c r="F14885">
        <v>56200</v>
      </c>
      <c r="G14885">
        <v>60350</v>
      </c>
      <c r="H14885">
        <v>64500</v>
      </c>
      <c r="I14885">
        <v>68650</v>
      </c>
      <c r="J14885">
        <v>72800</v>
      </c>
      <c r="K14885" t="s">
        <v>3082</v>
      </c>
      <c r="L14885">
        <v>87</v>
      </c>
      <c r="M14885">
        <v>80</v>
      </c>
      <c r="N14885" t="s">
        <v>2957</v>
      </c>
    </row>
    <row r="14886" spans="1:14" x14ac:dyDescent="0.2">
      <c r="A14886" t="s">
        <v>20645</v>
      </c>
      <c r="B14886">
        <v>57200</v>
      </c>
      <c r="C14886">
        <v>65350</v>
      </c>
      <c r="D14886">
        <v>73500</v>
      </c>
      <c r="E14886">
        <v>81650</v>
      </c>
      <c r="F14886">
        <v>88200</v>
      </c>
      <c r="G14886">
        <v>94750</v>
      </c>
      <c r="H14886">
        <v>101250</v>
      </c>
      <c r="I14886">
        <v>107800</v>
      </c>
      <c r="J14886">
        <v>114350</v>
      </c>
      <c r="K14886" t="s">
        <v>3082</v>
      </c>
      <c r="L14886">
        <v>89</v>
      </c>
      <c r="M14886">
        <v>80</v>
      </c>
      <c r="N14886" t="s">
        <v>3322</v>
      </c>
    </row>
    <row r="14887" spans="1:14" x14ac:dyDescent="0.2">
      <c r="A14887" t="s">
        <v>20646</v>
      </c>
      <c r="B14887">
        <v>36400</v>
      </c>
      <c r="C14887">
        <v>41600</v>
      </c>
      <c r="D14887">
        <v>46800</v>
      </c>
      <c r="E14887">
        <v>52000</v>
      </c>
      <c r="F14887">
        <v>56200</v>
      </c>
      <c r="G14887">
        <v>60350</v>
      </c>
      <c r="H14887">
        <v>64500</v>
      </c>
      <c r="I14887">
        <v>68650</v>
      </c>
      <c r="J14887">
        <v>72800</v>
      </c>
      <c r="K14887" t="s">
        <v>3082</v>
      </c>
      <c r="L14887">
        <v>91</v>
      </c>
      <c r="M14887">
        <v>80</v>
      </c>
      <c r="N14887" t="s">
        <v>2958</v>
      </c>
    </row>
    <row r="14888" spans="1:14" x14ac:dyDescent="0.2">
      <c r="A14888" t="s">
        <v>20647</v>
      </c>
      <c r="B14888">
        <v>36400</v>
      </c>
      <c r="C14888">
        <v>41600</v>
      </c>
      <c r="D14888">
        <v>46800</v>
      </c>
      <c r="E14888">
        <v>52000</v>
      </c>
      <c r="F14888">
        <v>56200</v>
      </c>
      <c r="G14888">
        <v>60350</v>
      </c>
      <c r="H14888">
        <v>64500</v>
      </c>
      <c r="I14888">
        <v>68650</v>
      </c>
      <c r="J14888">
        <v>72800</v>
      </c>
      <c r="K14888" t="s">
        <v>3082</v>
      </c>
      <c r="L14888">
        <v>93</v>
      </c>
      <c r="M14888">
        <v>80</v>
      </c>
      <c r="N14888" t="s">
        <v>2959</v>
      </c>
    </row>
    <row r="14889" spans="1:14" x14ac:dyDescent="0.2">
      <c r="A14889" t="s">
        <v>20648</v>
      </c>
      <c r="B14889">
        <v>36900</v>
      </c>
      <c r="C14889">
        <v>42200</v>
      </c>
      <c r="D14889">
        <v>47450</v>
      </c>
      <c r="E14889">
        <v>52700</v>
      </c>
      <c r="F14889">
        <v>56950</v>
      </c>
      <c r="G14889">
        <v>61150</v>
      </c>
      <c r="H14889">
        <v>65350</v>
      </c>
      <c r="I14889">
        <v>69600</v>
      </c>
      <c r="J14889">
        <v>73800</v>
      </c>
      <c r="K14889" t="s">
        <v>3082</v>
      </c>
      <c r="L14889">
        <v>95</v>
      </c>
      <c r="M14889">
        <v>80</v>
      </c>
      <c r="N14889" t="s">
        <v>2960</v>
      </c>
    </row>
    <row r="14890" spans="1:14" x14ac:dyDescent="0.2">
      <c r="A14890" t="s">
        <v>20649</v>
      </c>
      <c r="B14890">
        <v>57200</v>
      </c>
      <c r="C14890">
        <v>65350</v>
      </c>
      <c r="D14890">
        <v>73500</v>
      </c>
      <c r="E14890">
        <v>81650</v>
      </c>
      <c r="F14890">
        <v>88200</v>
      </c>
      <c r="G14890">
        <v>94750</v>
      </c>
      <c r="H14890">
        <v>101250</v>
      </c>
      <c r="I14890">
        <v>107800</v>
      </c>
      <c r="J14890">
        <v>114350</v>
      </c>
      <c r="K14890" t="s">
        <v>3082</v>
      </c>
      <c r="L14890">
        <v>97</v>
      </c>
      <c r="M14890">
        <v>80</v>
      </c>
      <c r="N14890" t="s">
        <v>2720</v>
      </c>
    </row>
    <row r="14891" spans="1:14" x14ac:dyDescent="0.2">
      <c r="A14891" t="s">
        <v>20650</v>
      </c>
      <c r="B14891">
        <v>36400</v>
      </c>
      <c r="C14891">
        <v>41600</v>
      </c>
      <c r="D14891">
        <v>46800</v>
      </c>
      <c r="E14891">
        <v>52000</v>
      </c>
      <c r="F14891">
        <v>56200</v>
      </c>
      <c r="G14891">
        <v>60350</v>
      </c>
      <c r="H14891">
        <v>64500</v>
      </c>
      <c r="I14891">
        <v>68650</v>
      </c>
      <c r="J14891">
        <v>72800</v>
      </c>
      <c r="K14891" t="s">
        <v>3082</v>
      </c>
      <c r="L14891">
        <v>99</v>
      </c>
      <c r="M14891">
        <v>80</v>
      </c>
      <c r="N14891" t="s">
        <v>2961</v>
      </c>
    </row>
    <row r="14892" spans="1:14" x14ac:dyDescent="0.2">
      <c r="A14892" t="s">
        <v>20651</v>
      </c>
      <c r="B14892">
        <v>38000</v>
      </c>
      <c r="C14892">
        <v>43400</v>
      </c>
      <c r="D14892">
        <v>48850</v>
      </c>
      <c r="E14892">
        <v>54250</v>
      </c>
      <c r="F14892">
        <v>58600</v>
      </c>
      <c r="G14892">
        <v>62950</v>
      </c>
      <c r="H14892">
        <v>67300</v>
      </c>
      <c r="I14892">
        <v>71650</v>
      </c>
      <c r="J14892">
        <v>75950</v>
      </c>
      <c r="K14892" t="s">
        <v>3082</v>
      </c>
      <c r="L14892">
        <v>101</v>
      </c>
      <c r="M14892">
        <v>80</v>
      </c>
      <c r="N14892" t="s">
        <v>2962</v>
      </c>
    </row>
    <row r="14893" spans="1:14" x14ac:dyDescent="0.2">
      <c r="A14893" t="s">
        <v>20652</v>
      </c>
      <c r="B14893">
        <v>49450</v>
      </c>
      <c r="C14893">
        <v>56500</v>
      </c>
      <c r="D14893">
        <v>63550</v>
      </c>
      <c r="E14893">
        <v>70600</v>
      </c>
      <c r="F14893">
        <v>76250</v>
      </c>
      <c r="G14893">
        <v>81900</v>
      </c>
      <c r="H14893">
        <v>87550</v>
      </c>
      <c r="I14893">
        <v>93200</v>
      </c>
      <c r="J14893">
        <v>98850</v>
      </c>
      <c r="K14893" t="s">
        <v>3082</v>
      </c>
      <c r="L14893">
        <v>103</v>
      </c>
      <c r="M14893">
        <v>80</v>
      </c>
      <c r="N14893" t="s">
        <v>2963</v>
      </c>
    </row>
    <row r="14894" spans="1:14" x14ac:dyDescent="0.2">
      <c r="A14894" t="s">
        <v>20653</v>
      </c>
      <c r="B14894">
        <v>36400</v>
      </c>
      <c r="C14894">
        <v>41600</v>
      </c>
      <c r="D14894">
        <v>46800</v>
      </c>
      <c r="E14894">
        <v>52000</v>
      </c>
      <c r="F14894">
        <v>56200</v>
      </c>
      <c r="G14894">
        <v>60350</v>
      </c>
      <c r="H14894">
        <v>64500</v>
      </c>
      <c r="I14894">
        <v>68650</v>
      </c>
      <c r="J14894">
        <v>72800</v>
      </c>
      <c r="K14894" t="s">
        <v>3082</v>
      </c>
      <c r="L14894">
        <v>105</v>
      </c>
      <c r="M14894">
        <v>80</v>
      </c>
      <c r="N14894" t="s">
        <v>2722</v>
      </c>
    </row>
    <row r="14895" spans="1:14" x14ac:dyDescent="0.2">
      <c r="A14895" t="s">
        <v>20654</v>
      </c>
      <c r="B14895">
        <v>36400</v>
      </c>
      <c r="C14895">
        <v>41600</v>
      </c>
      <c r="D14895">
        <v>46800</v>
      </c>
      <c r="E14895">
        <v>52000</v>
      </c>
      <c r="F14895">
        <v>56200</v>
      </c>
      <c r="G14895">
        <v>60350</v>
      </c>
      <c r="H14895">
        <v>64500</v>
      </c>
      <c r="I14895">
        <v>68650</v>
      </c>
      <c r="J14895">
        <v>72800</v>
      </c>
      <c r="K14895" t="s">
        <v>3082</v>
      </c>
      <c r="L14895">
        <v>107</v>
      </c>
      <c r="M14895">
        <v>80</v>
      </c>
      <c r="N14895" t="s">
        <v>2964</v>
      </c>
    </row>
    <row r="14896" spans="1:14" x14ac:dyDescent="0.2">
      <c r="A14896" t="s">
        <v>20655</v>
      </c>
      <c r="B14896">
        <v>36400</v>
      </c>
      <c r="C14896">
        <v>41600</v>
      </c>
      <c r="D14896">
        <v>46800</v>
      </c>
      <c r="E14896">
        <v>52000</v>
      </c>
      <c r="F14896">
        <v>56200</v>
      </c>
      <c r="G14896">
        <v>60350</v>
      </c>
      <c r="H14896">
        <v>64500</v>
      </c>
      <c r="I14896">
        <v>68650</v>
      </c>
      <c r="J14896">
        <v>72800</v>
      </c>
      <c r="K14896" t="s">
        <v>3082</v>
      </c>
      <c r="L14896">
        <v>109</v>
      </c>
      <c r="M14896">
        <v>80</v>
      </c>
      <c r="N14896" t="s">
        <v>2965</v>
      </c>
    </row>
    <row r="14897" spans="1:14" x14ac:dyDescent="0.2">
      <c r="A14897" t="s">
        <v>20656</v>
      </c>
      <c r="B14897">
        <v>38750</v>
      </c>
      <c r="C14897">
        <v>44250</v>
      </c>
      <c r="D14897">
        <v>49800</v>
      </c>
      <c r="E14897">
        <v>55300</v>
      </c>
      <c r="F14897">
        <v>59750</v>
      </c>
      <c r="G14897">
        <v>64150</v>
      </c>
      <c r="H14897">
        <v>68600</v>
      </c>
      <c r="I14897">
        <v>73000</v>
      </c>
      <c r="J14897">
        <v>77450</v>
      </c>
      <c r="K14897" t="s">
        <v>3082</v>
      </c>
      <c r="L14897">
        <v>111</v>
      </c>
      <c r="M14897">
        <v>80</v>
      </c>
      <c r="N14897" t="s">
        <v>2966</v>
      </c>
    </row>
    <row r="14898" spans="1:14" x14ac:dyDescent="0.2">
      <c r="A14898" t="s">
        <v>20657</v>
      </c>
      <c r="B14898">
        <v>57200</v>
      </c>
      <c r="C14898">
        <v>65350</v>
      </c>
      <c r="D14898">
        <v>73500</v>
      </c>
      <c r="E14898">
        <v>81650</v>
      </c>
      <c r="F14898">
        <v>88200</v>
      </c>
      <c r="G14898">
        <v>94750</v>
      </c>
      <c r="H14898">
        <v>101250</v>
      </c>
      <c r="I14898">
        <v>107800</v>
      </c>
      <c r="J14898">
        <v>114350</v>
      </c>
      <c r="K14898" t="s">
        <v>3082</v>
      </c>
      <c r="L14898">
        <v>113</v>
      </c>
      <c r="M14898">
        <v>80</v>
      </c>
      <c r="N14898" t="s">
        <v>3326</v>
      </c>
    </row>
    <row r="14899" spans="1:14" x14ac:dyDescent="0.2">
      <c r="A14899" t="s">
        <v>20658</v>
      </c>
      <c r="B14899">
        <v>37000</v>
      </c>
      <c r="C14899">
        <v>42250</v>
      </c>
      <c r="D14899">
        <v>47550</v>
      </c>
      <c r="E14899">
        <v>52800</v>
      </c>
      <c r="F14899">
        <v>57050</v>
      </c>
      <c r="G14899">
        <v>61250</v>
      </c>
      <c r="H14899">
        <v>65500</v>
      </c>
      <c r="I14899">
        <v>69700</v>
      </c>
      <c r="J14899">
        <v>73950</v>
      </c>
      <c r="K14899" t="s">
        <v>3082</v>
      </c>
      <c r="L14899">
        <v>115</v>
      </c>
      <c r="M14899">
        <v>80</v>
      </c>
      <c r="N14899" t="s">
        <v>2967</v>
      </c>
    </row>
    <row r="14900" spans="1:14" x14ac:dyDescent="0.2">
      <c r="A14900" t="s">
        <v>20659</v>
      </c>
      <c r="B14900">
        <v>57200</v>
      </c>
      <c r="C14900">
        <v>65350</v>
      </c>
      <c r="D14900">
        <v>73500</v>
      </c>
      <c r="E14900">
        <v>81650</v>
      </c>
      <c r="F14900">
        <v>88200</v>
      </c>
      <c r="G14900">
        <v>94750</v>
      </c>
      <c r="H14900">
        <v>101250</v>
      </c>
      <c r="I14900">
        <v>107800</v>
      </c>
      <c r="J14900">
        <v>114350</v>
      </c>
      <c r="K14900" t="s">
        <v>3082</v>
      </c>
      <c r="L14900">
        <v>117</v>
      </c>
      <c r="M14900">
        <v>80</v>
      </c>
      <c r="N14900" t="s">
        <v>2968</v>
      </c>
    </row>
    <row r="14901" spans="1:14" x14ac:dyDescent="0.2">
      <c r="A14901" t="s">
        <v>20660</v>
      </c>
      <c r="B14901">
        <v>36400</v>
      </c>
      <c r="C14901">
        <v>41600</v>
      </c>
      <c r="D14901">
        <v>46800</v>
      </c>
      <c r="E14901">
        <v>52000</v>
      </c>
      <c r="F14901">
        <v>56200</v>
      </c>
      <c r="G14901">
        <v>60350</v>
      </c>
      <c r="H14901">
        <v>64500</v>
      </c>
      <c r="I14901">
        <v>68650</v>
      </c>
      <c r="J14901">
        <v>72800</v>
      </c>
      <c r="K14901" t="s">
        <v>3082</v>
      </c>
      <c r="L14901">
        <v>119</v>
      </c>
      <c r="M14901">
        <v>80</v>
      </c>
      <c r="N14901" t="s">
        <v>3327</v>
      </c>
    </row>
    <row r="14902" spans="1:14" x14ac:dyDescent="0.2">
      <c r="A14902" t="s">
        <v>20661</v>
      </c>
      <c r="B14902">
        <v>57200</v>
      </c>
      <c r="C14902">
        <v>65350</v>
      </c>
      <c r="D14902">
        <v>73500</v>
      </c>
      <c r="E14902">
        <v>81650</v>
      </c>
      <c r="F14902">
        <v>88200</v>
      </c>
      <c r="G14902">
        <v>94750</v>
      </c>
      <c r="H14902">
        <v>101250</v>
      </c>
      <c r="I14902">
        <v>107800</v>
      </c>
      <c r="J14902">
        <v>114350</v>
      </c>
      <c r="K14902" t="s">
        <v>3082</v>
      </c>
      <c r="L14902">
        <v>121</v>
      </c>
      <c r="M14902">
        <v>80</v>
      </c>
      <c r="N14902" t="s">
        <v>3384</v>
      </c>
    </row>
    <row r="14903" spans="1:14" x14ac:dyDescent="0.2">
      <c r="A14903" t="s">
        <v>20662</v>
      </c>
      <c r="B14903">
        <v>40400</v>
      </c>
      <c r="C14903">
        <v>46150</v>
      </c>
      <c r="D14903">
        <v>51900</v>
      </c>
      <c r="E14903">
        <v>57650</v>
      </c>
      <c r="F14903">
        <v>62300</v>
      </c>
      <c r="G14903">
        <v>66900</v>
      </c>
      <c r="H14903">
        <v>71500</v>
      </c>
      <c r="I14903">
        <v>76100</v>
      </c>
      <c r="J14903">
        <v>80750</v>
      </c>
      <c r="K14903" t="s">
        <v>3082</v>
      </c>
      <c r="L14903">
        <v>123</v>
      </c>
      <c r="M14903">
        <v>80</v>
      </c>
      <c r="N14903" t="s">
        <v>2969</v>
      </c>
    </row>
    <row r="14904" spans="1:14" x14ac:dyDescent="0.2">
      <c r="A14904" t="s">
        <v>20663</v>
      </c>
      <c r="B14904">
        <v>37600</v>
      </c>
      <c r="C14904">
        <v>43000</v>
      </c>
      <c r="D14904">
        <v>48350</v>
      </c>
      <c r="E14904">
        <v>53700</v>
      </c>
      <c r="F14904">
        <v>58000</v>
      </c>
      <c r="G14904">
        <v>62300</v>
      </c>
      <c r="H14904">
        <v>66600</v>
      </c>
      <c r="I14904">
        <v>70900</v>
      </c>
      <c r="J14904">
        <v>75200</v>
      </c>
      <c r="K14904" t="s">
        <v>3082</v>
      </c>
      <c r="L14904">
        <v>125</v>
      </c>
      <c r="M14904">
        <v>80</v>
      </c>
      <c r="N14904" t="s">
        <v>2970</v>
      </c>
    </row>
    <row r="14905" spans="1:14" x14ac:dyDescent="0.2">
      <c r="A14905" t="s">
        <v>20664</v>
      </c>
      <c r="B14905">
        <v>39450</v>
      </c>
      <c r="C14905">
        <v>45050</v>
      </c>
      <c r="D14905">
        <v>50700</v>
      </c>
      <c r="E14905">
        <v>56300</v>
      </c>
      <c r="F14905">
        <v>60850</v>
      </c>
      <c r="G14905">
        <v>65350</v>
      </c>
      <c r="H14905">
        <v>69850</v>
      </c>
      <c r="I14905">
        <v>74350</v>
      </c>
      <c r="J14905">
        <v>78850</v>
      </c>
      <c r="K14905" t="s">
        <v>3082</v>
      </c>
      <c r="L14905">
        <v>127</v>
      </c>
      <c r="M14905">
        <v>80</v>
      </c>
      <c r="N14905" t="s">
        <v>2971</v>
      </c>
    </row>
    <row r="14906" spans="1:14" x14ac:dyDescent="0.2">
      <c r="A14906" t="s">
        <v>20665</v>
      </c>
      <c r="B14906">
        <v>36400</v>
      </c>
      <c r="C14906">
        <v>41600</v>
      </c>
      <c r="D14906">
        <v>46800</v>
      </c>
      <c r="E14906">
        <v>52000</v>
      </c>
      <c r="F14906">
        <v>56200</v>
      </c>
      <c r="G14906">
        <v>60350</v>
      </c>
      <c r="H14906">
        <v>64500</v>
      </c>
      <c r="I14906">
        <v>68650</v>
      </c>
      <c r="J14906">
        <v>72800</v>
      </c>
      <c r="K14906" t="s">
        <v>3082</v>
      </c>
      <c r="L14906">
        <v>129</v>
      </c>
      <c r="M14906">
        <v>80</v>
      </c>
      <c r="N14906" t="s">
        <v>2972</v>
      </c>
    </row>
    <row r="14907" spans="1:14" x14ac:dyDescent="0.2">
      <c r="A14907" t="s">
        <v>20666</v>
      </c>
      <c r="B14907">
        <v>36400</v>
      </c>
      <c r="C14907">
        <v>41600</v>
      </c>
      <c r="D14907">
        <v>46800</v>
      </c>
      <c r="E14907">
        <v>52000</v>
      </c>
      <c r="F14907">
        <v>56200</v>
      </c>
      <c r="G14907">
        <v>60350</v>
      </c>
      <c r="H14907">
        <v>64500</v>
      </c>
      <c r="I14907">
        <v>68650</v>
      </c>
      <c r="J14907">
        <v>72800</v>
      </c>
      <c r="K14907" t="s">
        <v>3082</v>
      </c>
      <c r="L14907">
        <v>131</v>
      </c>
      <c r="M14907">
        <v>80</v>
      </c>
      <c r="N14907" t="s">
        <v>2973</v>
      </c>
    </row>
    <row r="14908" spans="1:14" x14ac:dyDescent="0.2">
      <c r="A14908" t="s">
        <v>20667</v>
      </c>
      <c r="B14908">
        <v>43450</v>
      </c>
      <c r="C14908">
        <v>49650</v>
      </c>
      <c r="D14908">
        <v>55850</v>
      </c>
      <c r="E14908">
        <v>62050</v>
      </c>
      <c r="F14908">
        <v>67050</v>
      </c>
      <c r="G14908">
        <v>72000</v>
      </c>
      <c r="H14908">
        <v>76950</v>
      </c>
      <c r="I14908">
        <v>81950</v>
      </c>
      <c r="J14908">
        <v>86900</v>
      </c>
      <c r="K14908" t="s">
        <v>3082</v>
      </c>
      <c r="L14908">
        <v>133</v>
      </c>
      <c r="M14908">
        <v>80</v>
      </c>
      <c r="N14908" t="s">
        <v>3329</v>
      </c>
    </row>
    <row r="14909" spans="1:14" x14ac:dyDescent="0.2">
      <c r="A14909" t="s">
        <v>20668</v>
      </c>
      <c r="B14909">
        <v>57200</v>
      </c>
      <c r="C14909">
        <v>65350</v>
      </c>
      <c r="D14909">
        <v>73500</v>
      </c>
      <c r="E14909">
        <v>81650</v>
      </c>
      <c r="F14909">
        <v>88200</v>
      </c>
      <c r="G14909">
        <v>94750</v>
      </c>
      <c r="H14909">
        <v>101250</v>
      </c>
      <c r="I14909">
        <v>107800</v>
      </c>
      <c r="J14909">
        <v>114350</v>
      </c>
      <c r="K14909" t="s">
        <v>3082</v>
      </c>
      <c r="L14909">
        <v>135</v>
      </c>
      <c r="M14909">
        <v>80</v>
      </c>
      <c r="N14909" t="s">
        <v>2974</v>
      </c>
    </row>
    <row r="14910" spans="1:14" x14ac:dyDescent="0.2">
      <c r="A14910" t="s">
        <v>20669</v>
      </c>
      <c r="B14910">
        <v>40400</v>
      </c>
      <c r="C14910">
        <v>46150</v>
      </c>
      <c r="D14910">
        <v>51900</v>
      </c>
      <c r="E14910">
        <v>57650</v>
      </c>
      <c r="F14910">
        <v>62300</v>
      </c>
      <c r="G14910">
        <v>66900</v>
      </c>
      <c r="H14910">
        <v>71500</v>
      </c>
      <c r="I14910">
        <v>76100</v>
      </c>
      <c r="J14910">
        <v>80750</v>
      </c>
      <c r="K14910" t="s">
        <v>3082</v>
      </c>
      <c r="L14910">
        <v>137</v>
      </c>
      <c r="M14910">
        <v>80</v>
      </c>
      <c r="N14910" t="s">
        <v>2975</v>
      </c>
    </row>
    <row r="14911" spans="1:14" x14ac:dyDescent="0.2">
      <c r="A14911" t="s">
        <v>20670</v>
      </c>
      <c r="B14911">
        <v>48950</v>
      </c>
      <c r="C14911">
        <v>55950</v>
      </c>
      <c r="D14911">
        <v>62950</v>
      </c>
      <c r="E14911">
        <v>69900</v>
      </c>
      <c r="F14911">
        <v>75500</v>
      </c>
      <c r="G14911">
        <v>81100</v>
      </c>
      <c r="H14911">
        <v>86700</v>
      </c>
      <c r="I14911">
        <v>92300</v>
      </c>
      <c r="J14911">
        <v>97900</v>
      </c>
      <c r="K14911" t="s">
        <v>3082</v>
      </c>
      <c r="L14911">
        <v>139</v>
      </c>
      <c r="M14911">
        <v>80</v>
      </c>
      <c r="N14911" t="s">
        <v>2976</v>
      </c>
    </row>
    <row r="14912" spans="1:14" x14ac:dyDescent="0.2">
      <c r="A14912" t="s">
        <v>20671</v>
      </c>
      <c r="B14912">
        <v>36400</v>
      </c>
      <c r="C14912">
        <v>41600</v>
      </c>
      <c r="D14912">
        <v>46800</v>
      </c>
      <c r="E14912">
        <v>52000</v>
      </c>
      <c r="F14912">
        <v>56200</v>
      </c>
      <c r="G14912">
        <v>60350</v>
      </c>
      <c r="H14912">
        <v>64500</v>
      </c>
      <c r="I14912">
        <v>68650</v>
      </c>
      <c r="J14912">
        <v>72800</v>
      </c>
      <c r="K14912" t="s">
        <v>3082</v>
      </c>
      <c r="L14912">
        <v>141</v>
      </c>
      <c r="M14912">
        <v>80</v>
      </c>
      <c r="N14912" t="s">
        <v>2977</v>
      </c>
    </row>
    <row r="14913" spans="1:14" x14ac:dyDescent="0.2">
      <c r="A14913" t="s">
        <v>20672</v>
      </c>
      <c r="B14913">
        <v>38650</v>
      </c>
      <c r="C14913">
        <v>44200</v>
      </c>
      <c r="D14913">
        <v>49700</v>
      </c>
      <c r="E14913">
        <v>55200</v>
      </c>
      <c r="F14913">
        <v>59650</v>
      </c>
      <c r="G14913">
        <v>64050</v>
      </c>
      <c r="H14913">
        <v>68450</v>
      </c>
      <c r="I14913">
        <v>72900</v>
      </c>
      <c r="J14913">
        <v>77300</v>
      </c>
      <c r="K14913" t="s">
        <v>3082</v>
      </c>
      <c r="L14913">
        <v>143</v>
      </c>
      <c r="M14913">
        <v>80</v>
      </c>
      <c r="N14913" t="s">
        <v>3567</v>
      </c>
    </row>
    <row r="14914" spans="1:14" x14ac:dyDescent="0.2">
      <c r="A14914" t="s">
        <v>20673</v>
      </c>
      <c r="B14914">
        <v>40050</v>
      </c>
      <c r="C14914">
        <v>45800</v>
      </c>
      <c r="D14914">
        <v>51500</v>
      </c>
      <c r="E14914">
        <v>57200</v>
      </c>
      <c r="F14914">
        <v>61800</v>
      </c>
      <c r="G14914">
        <v>66400</v>
      </c>
      <c r="H14914">
        <v>70950</v>
      </c>
      <c r="I14914">
        <v>75550</v>
      </c>
      <c r="J14914">
        <v>80100</v>
      </c>
      <c r="K14914" t="s">
        <v>3082</v>
      </c>
      <c r="L14914">
        <v>145</v>
      </c>
      <c r="M14914">
        <v>80</v>
      </c>
      <c r="N14914" t="s">
        <v>3568</v>
      </c>
    </row>
    <row r="14915" spans="1:14" x14ac:dyDescent="0.2">
      <c r="A14915" t="s">
        <v>20674</v>
      </c>
      <c r="B14915">
        <v>37650</v>
      </c>
      <c r="C14915">
        <v>43000</v>
      </c>
      <c r="D14915">
        <v>48400</v>
      </c>
      <c r="E14915">
        <v>53750</v>
      </c>
      <c r="F14915">
        <v>58050</v>
      </c>
      <c r="G14915">
        <v>62350</v>
      </c>
      <c r="H14915">
        <v>66650</v>
      </c>
      <c r="I14915">
        <v>70950</v>
      </c>
      <c r="J14915">
        <v>75250</v>
      </c>
      <c r="K14915" t="s">
        <v>3082</v>
      </c>
      <c r="L14915">
        <v>147</v>
      </c>
      <c r="M14915">
        <v>80</v>
      </c>
      <c r="N14915" t="s">
        <v>3569</v>
      </c>
    </row>
    <row r="14916" spans="1:14" x14ac:dyDescent="0.2">
      <c r="A14916" t="s">
        <v>20675</v>
      </c>
      <c r="B14916">
        <v>57200</v>
      </c>
      <c r="C14916">
        <v>65350</v>
      </c>
      <c r="D14916">
        <v>73500</v>
      </c>
      <c r="E14916">
        <v>81650</v>
      </c>
      <c r="F14916">
        <v>88200</v>
      </c>
      <c r="G14916">
        <v>94750</v>
      </c>
      <c r="H14916">
        <v>101250</v>
      </c>
      <c r="I14916">
        <v>107800</v>
      </c>
      <c r="J14916">
        <v>114350</v>
      </c>
      <c r="K14916" t="s">
        <v>3082</v>
      </c>
      <c r="L14916">
        <v>149</v>
      </c>
      <c r="M14916">
        <v>80</v>
      </c>
      <c r="N14916" t="s">
        <v>3570</v>
      </c>
    </row>
    <row r="14917" spans="1:14" x14ac:dyDescent="0.2">
      <c r="A14917" t="s">
        <v>20676</v>
      </c>
      <c r="B14917">
        <v>57200</v>
      </c>
      <c r="C14917">
        <v>65350</v>
      </c>
      <c r="D14917">
        <v>73500</v>
      </c>
      <c r="E14917">
        <v>81650</v>
      </c>
      <c r="F14917">
        <v>88200</v>
      </c>
      <c r="G14917">
        <v>94750</v>
      </c>
      <c r="H14917">
        <v>101250</v>
      </c>
      <c r="I14917">
        <v>107800</v>
      </c>
      <c r="J14917">
        <v>114350</v>
      </c>
      <c r="K14917" t="s">
        <v>3082</v>
      </c>
      <c r="L14917">
        <v>151</v>
      </c>
      <c r="M14917">
        <v>80</v>
      </c>
      <c r="N14917" t="s">
        <v>3331</v>
      </c>
    </row>
    <row r="14918" spans="1:14" x14ac:dyDescent="0.2">
      <c r="A14918" t="s">
        <v>20677</v>
      </c>
      <c r="B14918">
        <v>48800</v>
      </c>
      <c r="C14918">
        <v>55800</v>
      </c>
      <c r="D14918">
        <v>62750</v>
      </c>
      <c r="E14918">
        <v>69700</v>
      </c>
      <c r="F14918">
        <v>75300</v>
      </c>
      <c r="G14918">
        <v>80900</v>
      </c>
      <c r="H14918">
        <v>86450</v>
      </c>
      <c r="I14918">
        <v>92050</v>
      </c>
      <c r="J14918">
        <v>97600</v>
      </c>
      <c r="K14918" t="s">
        <v>3082</v>
      </c>
      <c r="L14918">
        <v>153</v>
      </c>
      <c r="M14918">
        <v>80</v>
      </c>
      <c r="N14918" t="s">
        <v>3332</v>
      </c>
    </row>
    <row r="14919" spans="1:14" x14ac:dyDescent="0.2">
      <c r="A14919" t="s">
        <v>20678</v>
      </c>
      <c r="B14919">
        <v>36400</v>
      </c>
      <c r="C14919">
        <v>41600</v>
      </c>
      <c r="D14919">
        <v>46800</v>
      </c>
      <c r="E14919">
        <v>52000</v>
      </c>
      <c r="F14919">
        <v>56200</v>
      </c>
      <c r="G14919">
        <v>60350</v>
      </c>
      <c r="H14919">
        <v>64500</v>
      </c>
      <c r="I14919">
        <v>68650</v>
      </c>
      <c r="J14919">
        <v>72800</v>
      </c>
      <c r="K14919" t="s">
        <v>3082</v>
      </c>
      <c r="L14919">
        <v>155</v>
      </c>
      <c r="M14919">
        <v>80</v>
      </c>
      <c r="N14919" t="s">
        <v>3571</v>
      </c>
    </row>
    <row r="14920" spans="1:14" x14ac:dyDescent="0.2">
      <c r="A14920" t="s">
        <v>20679</v>
      </c>
      <c r="B14920">
        <v>50150</v>
      </c>
      <c r="C14920">
        <v>57300</v>
      </c>
      <c r="D14920">
        <v>64450</v>
      </c>
      <c r="E14920">
        <v>71600</v>
      </c>
      <c r="F14920">
        <v>77350</v>
      </c>
      <c r="G14920">
        <v>83100</v>
      </c>
      <c r="H14920">
        <v>88800</v>
      </c>
      <c r="I14920">
        <v>94550</v>
      </c>
      <c r="J14920">
        <v>100250</v>
      </c>
      <c r="K14920" t="s">
        <v>3082</v>
      </c>
      <c r="L14920">
        <v>157</v>
      </c>
      <c r="M14920">
        <v>80</v>
      </c>
      <c r="N14920" t="s">
        <v>3333</v>
      </c>
    </row>
    <row r="14921" spans="1:14" x14ac:dyDescent="0.2">
      <c r="A14921" t="s">
        <v>20680</v>
      </c>
      <c r="B14921">
        <v>57200</v>
      </c>
      <c r="C14921">
        <v>65350</v>
      </c>
      <c r="D14921">
        <v>73500</v>
      </c>
      <c r="E14921">
        <v>81650</v>
      </c>
      <c r="F14921">
        <v>88200</v>
      </c>
      <c r="G14921">
        <v>94750</v>
      </c>
      <c r="H14921">
        <v>101250</v>
      </c>
      <c r="I14921">
        <v>107800</v>
      </c>
      <c r="J14921">
        <v>114350</v>
      </c>
      <c r="K14921" t="s">
        <v>3082</v>
      </c>
      <c r="L14921">
        <v>159</v>
      </c>
      <c r="M14921">
        <v>80</v>
      </c>
      <c r="N14921" t="s">
        <v>3572</v>
      </c>
    </row>
    <row r="14922" spans="1:14" x14ac:dyDescent="0.2">
      <c r="A14922" t="s">
        <v>20681</v>
      </c>
      <c r="B14922">
        <v>36400</v>
      </c>
      <c r="C14922">
        <v>41600</v>
      </c>
      <c r="D14922">
        <v>46800</v>
      </c>
      <c r="E14922">
        <v>52000</v>
      </c>
      <c r="F14922">
        <v>56200</v>
      </c>
      <c r="G14922">
        <v>60350</v>
      </c>
      <c r="H14922">
        <v>64500</v>
      </c>
      <c r="I14922">
        <v>68650</v>
      </c>
      <c r="J14922">
        <v>72800</v>
      </c>
      <c r="K14922" t="s">
        <v>3082</v>
      </c>
      <c r="L14922">
        <v>161</v>
      </c>
      <c r="M14922">
        <v>80</v>
      </c>
      <c r="N14922" t="s">
        <v>3573</v>
      </c>
    </row>
    <row r="14923" spans="1:14" x14ac:dyDescent="0.2">
      <c r="A14923" t="s">
        <v>20682</v>
      </c>
      <c r="B14923">
        <v>36400</v>
      </c>
      <c r="C14923">
        <v>41600</v>
      </c>
      <c r="D14923">
        <v>46800</v>
      </c>
      <c r="E14923">
        <v>52000</v>
      </c>
      <c r="F14923">
        <v>56200</v>
      </c>
      <c r="G14923">
        <v>60350</v>
      </c>
      <c r="H14923">
        <v>64500</v>
      </c>
      <c r="I14923">
        <v>68650</v>
      </c>
      <c r="J14923">
        <v>72800</v>
      </c>
      <c r="K14923" t="s">
        <v>3082</v>
      </c>
      <c r="L14923">
        <v>163</v>
      </c>
      <c r="M14923">
        <v>80</v>
      </c>
      <c r="N14923" t="s">
        <v>3334</v>
      </c>
    </row>
    <row r="14924" spans="1:14" x14ac:dyDescent="0.2">
      <c r="A14924" t="s">
        <v>20683</v>
      </c>
      <c r="B14924">
        <v>36400</v>
      </c>
      <c r="C14924">
        <v>41600</v>
      </c>
      <c r="D14924">
        <v>46800</v>
      </c>
      <c r="E14924">
        <v>52000</v>
      </c>
      <c r="F14924">
        <v>56200</v>
      </c>
      <c r="G14924">
        <v>60350</v>
      </c>
      <c r="H14924">
        <v>64500</v>
      </c>
      <c r="I14924">
        <v>68650</v>
      </c>
      <c r="J14924">
        <v>72800</v>
      </c>
      <c r="K14924" t="s">
        <v>3082</v>
      </c>
      <c r="L14924">
        <v>165</v>
      </c>
      <c r="M14924">
        <v>80</v>
      </c>
      <c r="N14924" t="s">
        <v>3574</v>
      </c>
    </row>
    <row r="14925" spans="1:14" x14ac:dyDescent="0.2">
      <c r="A14925" t="s">
        <v>20684</v>
      </c>
      <c r="B14925">
        <v>36400</v>
      </c>
      <c r="C14925">
        <v>41600</v>
      </c>
      <c r="D14925">
        <v>46800</v>
      </c>
      <c r="E14925">
        <v>52000</v>
      </c>
      <c r="F14925">
        <v>56200</v>
      </c>
      <c r="G14925">
        <v>60350</v>
      </c>
      <c r="H14925">
        <v>64500</v>
      </c>
      <c r="I14925">
        <v>68650</v>
      </c>
      <c r="J14925">
        <v>72800</v>
      </c>
      <c r="K14925" t="s">
        <v>3082</v>
      </c>
      <c r="L14925">
        <v>167</v>
      </c>
      <c r="M14925">
        <v>80</v>
      </c>
      <c r="N14925" t="s">
        <v>3392</v>
      </c>
    </row>
    <row r="14926" spans="1:14" x14ac:dyDescent="0.2">
      <c r="A14926" t="s">
        <v>20685</v>
      </c>
      <c r="B14926">
        <v>37600</v>
      </c>
      <c r="C14926">
        <v>43000</v>
      </c>
      <c r="D14926">
        <v>48350</v>
      </c>
      <c r="E14926">
        <v>53700</v>
      </c>
      <c r="F14926">
        <v>58000</v>
      </c>
      <c r="G14926">
        <v>62300</v>
      </c>
      <c r="H14926">
        <v>66600</v>
      </c>
      <c r="I14926">
        <v>70900</v>
      </c>
      <c r="J14926">
        <v>75200</v>
      </c>
      <c r="K14926" t="s">
        <v>3082</v>
      </c>
      <c r="L14926">
        <v>169</v>
      </c>
      <c r="M14926">
        <v>80</v>
      </c>
      <c r="N14926" t="s">
        <v>3575</v>
      </c>
    </row>
    <row r="14927" spans="1:14" x14ac:dyDescent="0.2">
      <c r="A14927" t="s">
        <v>20686</v>
      </c>
      <c r="B14927">
        <v>39850</v>
      </c>
      <c r="C14927">
        <v>45550</v>
      </c>
      <c r="D14927">
        <v>51250</v>
      </c>
      <c r="E14927">
        <v>56900</v>
      </c>
      <c r="F14927">
        <v>61500</v>
      </c>
      <c r="G14927">
        <v>66050</v>
      </c>
      <c r="H14927">
        <v>70600</v>
      </c>
      <c r="I14927">
        <v>75150</v>
      </c>
      <c r="J14927">
        <v>79700</v>
      </c>
      <c r="K14927" t="s">
        <v>3082</v>
      </c>
      <c r="L14927">
        <v>171</v>
      </c>
      <c r="M14927">
        <v>80</v>
      </c>
      <c r="N14927" t="s">
        <v>3335</v>
      </c>
    </row>
    <row r="14928" spans="1:14" x14ac:dyDescent="0.2">
      <c r="A14928" t="s">
        <v>20687</v>
      </c>
      <c r="B14928">
        <v>38000</v>
      </c>
      <c r="C14928">
        <v>43400</v>
      </c>
      <c r="D14928">
        <v>48850</v>
      </c>
      <c r="E14928">
        <v>54250</v>
      </c>
      <c r="F14928">
        <v>58600</v>
      </c>
      <c r="G14928">
        <v>62950</v>
      </c>
      <c r="H14928">
        <v>67300</v>
      </c>
      <c r="I14928">
        <v>71650</v>
      </c>
      <c r="J14928">
        <v>75950</v>
      </c>
      <c r="K14928" t="s">
        <v>3082</v>
      </c>
      <c r="L14928">
        <v>173</v>
      </c>
      <c r="M14928">
        <v>80</v>
      </c>
      <c r="N14928" t="s">
        <v>3576</v>
      </c>
    </row>
    <row r="14929" spans="1:14" x14ac:dyDescent="0.2">
      <c r="A14929" t="s">
        <v>20688</v>
      </c>
      <c r="B14929">
        <v>36400</v>
      </c>
      <c r="C14929">
        <v>41600</v>
      </c>
      <c r="D14929">
        <v>46800</v>
      </c>
      <c r="E14929">
        <v>52000</v>
      </c>
      <c r="F14929">
        <v>56200</v>
      </c>
      <c r="G14929">
        <v>60350</v>
      </c>
      <c r="H14929">
        <v>64500</v>
      </c>
      <c r="I14929">
        <v>68650</v>
      </c>
      <c r="J14929">
        <v>72800</v>
      </c>
      <c r="K14929" t="s">
        <v>3082</v>
      </c>
      <c r="L14929">
        <v>175</v>
      </c>
      <c r="M14929">
        <v>80</v>
      </c>
      <c r="N14929" t="s">
        <v>3577</v>
      </c>
    </row>
    <row r="14930" spans="1:14" x14ac:dyDescent="0.2">
      <c r="A14930" t="s">
        <v>20689</v>
      </c>
      <c r="B14930">
        <v>36900</v>
      </c>
      <c r="C14930">
        <v>42200</v>
      </c>
      <c r="D14930">
        <v>47450</v>
      </c>
      <c r="E14930">
        <v>52700</v>
      </c>
      <c r="F14930">
        <v>56950</v>
      </c>
      <c r="G14930">
        <v>61150</v>
      </c>
      <c r="H14930">
        <v>65350</v>
      </c>
      <c r="I14930">
        <v>69600</v>
      </c>
      <c r="J14930">
        <v>73800</v>
      </c>
      <c r="K14930" t="s">
        <v>3082</v>
      </c>
      <c r="L14930">
        <v>177</v>
      </c>
      <c r="M14930">
        <v>80</v>
      </c>
      <c r="N14930" t="s">
        <v>3338</v>
      </c>
    </row>
    <row r="14931" spans="1:14" x14ac:dyDescent="0.2">
      <c r="A14931" t="s">
        <v>20690</v>
      </c>
      <c r="B14931">
        <v>36600</v>
      </c>
      <c r="C14931">
        <v>41800</v>
      </c>
      <c r="D14931">
        <v>47050</v>
      </c>
      <c r="E14931">
        <v>52250</v>
      </c>
      <c r="F14931">
        <v>56450</v>
      </c>
      <c r="G14931">
        <v>60650</v>
      </c>
      <c r="H14931">
        <v>64800</v>
      </c>
      <c r="I14931">
        <v>69000</v>
      </c>
      <c r="J14931">
        <v>73150</v>
      </c>
      <c r="K14931" t="s">
        <v>3082</v>
      </c>
      <c r="L14931">
        <v>179</v>
      </c>
      <c r="M14931">
        <v>80</v>
      </c>
      <c r="N14931" t="s">
        <v>4247</v>
      </c>
    </row>
    <row r="14932" spans="1:14" x14ac:dyDescent="0.2">
      <c r="A14932" t="s">
        <v>20691</v>
      </c>
      <c r="B14932">
        <v>38050</v>
      </c>
      <c r="C14932">
        <v>43500</v>
      </c>
      <c r="D14932">
        <v>48950</v>
      </c>
      <c r="E14932">
        <v>54350</v>
      </c>
      <c r="F14932">
        <v>58700</v>
      </c>
      <c r="G14932">
        <v>63050</v>
      </c>
      <c r="H14932">
        <v>67400</v>
      </c>
      <c r="I14932">
        <v>71750</v>
      </c>
      <c r="J14932">
        <v>76100</v>
      </c>
      <c r="K14932" t="s">
        <v>3082</v>
      </c>
      <c r="L14932">
        <v>181</v>
      </c>
      <c r="M14932">
        <v>80</v>
      </c>
      <c r="N14932" t="s">
        <v>3394</v>
      </c>
    </row>
    <row r="14933" spans="1:14" x14ac:dyDescent="0.2">
      <c r="A14933" t="s">
        <v>20692</v>
      </c>
      <c r="B14933">
        <v>38600</v>
      </c>
      <c r="C14933">
        <v>44100</v>
      </c>
      <c r="D14933">
        <v>49600</v>
      </c>
      <c r="E14933">
        <v>55100</v>
      </c>
      <c r="F14933">
        <v>59550</v>
      </c>
      <c r="G14933">
        <v>63950</v>
      </c>
      <c r="H14933">
        <v>68350</v>
      </c>
      <c r="I14933">
        <v>72750</v>
      </c>
      <c r="J14933">
        <v>77150</v>
      </c>
      <c r="K14933" t="s">
        <v>3082</v>
      </c>
      <c r="L14933">
        <v>183</v>
      </c>
      <c r="M14933">
        <v>80</v>
      </c>
      <c r="N14933" t="s">
        <v>3578</v>
      </c>
    </row>
    <row r="14934" spans="1:14" x14ac:dyDescent="0.2">
      <c r="A14934" t="s">
        <v>20693</v>
      </c>
      <c r="B14934">
        <v>38000</v>
      </c>
      <c r="C14934">
        <v>43400</v>
      </c>
      <c r="D14934">
        <v>48850</v>
      </c>
      <c r="E14934">
        <v>54250</v>
      </c>
      <c r="F14934">
        <v>58600</v>
      </c>
      <c r="G14934">
        <v>62950</v>
      </c>
      <c r="H14934">
        <v>67300</v>
      </c>
      <c r="I14934">
        <v>71650</v>
      </c>
      <c r="J14934">
        <v>75950</v>
      </c>
      <c r="K14934" t="s">
        <v>3082</v>
      </c>
      <c r="L14934">
        <v>185</v>
      </c>
      <c r="M14934">
        <v>80</v>
      </c>
      <c r="N14934" t="s">
        <v>3340</v>
      </c>
    </row>
    <row r="14935" spans="1:14" x14ac:dyDescent="0.2">
      <c r="A14935" t="s">
        <v>20694</v>
      </c>
      <c r="B14935">
        <v>41550</v>
      </c>
      <c r="C14935">
        <v>47500</v>
      </c>
      <c r="D14935">
        <v>53450</v>
      </c>
      <c r="E14935">
        <v>59350</v>
      </c>
      <c r="F14935">
        <v>64100</v>
      </c>
      <c r="G14935">
        <v>68850</v>
      </c>
      <c r="H14935">
        <v>73600</v>
      </c>
      <c r="I14935">
        <v>78350</v>
      </c>
      <c r="J14935">
        <v>83100</v>
      </c>
      <c r="K14935" t="s">
        <v>3082</v>
      </c>
      <c r="L14935">
        <v>187</v>
      </c>
      <c r="M14935">
        <v>80</v>
      </c>
      <c r="N14935" t="s">
        <v>3579</v>
      </c>
    </row>
    <row r="14936" spans="1:14" x14ac:dyDescent="0.2">
      <c r="A14936" t="s">
        <v>20695</v>
      </c>
      <c r="B14936">
        <v>43700</v>
      </c>
      <c r="C14936">
        <v>49950</v>
      </c>
      <c r="D14936">
        <v>56200</v>
      </c>
      <c r="E14936">
        <v>62400</v>
      </c>
      <c r="F14936">
        <v>67400</v>
      </c>
      <c r="G14936">
        <v>72400</v>
      </c>
      <c r="H14936">
        <v>77400</v>
      </c>
      <c r="I14936">
        <v>82400</v>
      </c>
      <c r="J14936">
        <v>87400</v>
      </c>
      <c r="K14936" t="s">
        <v>3082</v>
      </c>
      <c r="L14936">
        <v>189</v>
      </c>
      <c r="M14936">
        <v>80</v>
      </c>
      <c r="N14936" t="s">
        <v>3580</v>
      </c>
    </row>
    <row r="14937" spans="1:14" x14ac:dyDescent="0.2">
      <c r="A14937" t="s">
        <v>20696</v>
      </c>
      <c r="B14937">
        <v>39450</v>
      </c>
      <c r="C14937">
        <v>45050</v>
      </c>
      <c r="D14937">
        <v>50700</v>
      </c>
      <c r="E14937">
        <v>56300</v>
      </c>
      <c r="F14937">
        <v>60850</v>
      </c>
      <c r="G14937">
        <v>65350</v>
      </c>
      <c r="H14937">
        <v>69850</v>
      </c>
      <c r="I14937">
        <v>74350</v>
      </c>
      <c r="J14937">
        <v>78850</v>
      </c>
      <c r="K14937" t="s">
        <v>3082</v>
      </c>
      <c r="L14937">
        <v>191</v>
      </c>
      <c r="M14937">
        <v>80</v>
      </c>
      <c r="N14937" t="s">
        <v>3581</v>
      </c>
    </row>
    <row r="14938" spans="1:14" x14ac:dyDescent="0.2">
      <c r="A14938" t="s">
        <v>20697</v>
      </c>
      <c r="B14938">
        <v>36400</v>
      </c>
      <c r="C14938">
        <v>41600</v>
      </c>
      <c r="D14938">
        <v>46800</v>
      </c>
      <c r="E14938">
        <v>52000</v>
      </c>
      <c r="F14938">
        <v>56200</v>
      </c>
      <c r="G14938">
        <v>60350</v>
      </c>
      <c r="H14938">
        <v>64500</v>
      </c>
      <c r="I14938">
        <v>68650</v>
      </c>
      <c r="J14938">
        <v>72800</v>
      </c>
      <c r="K14938" t="s">
        <v>3082</v>
      </c>
      <c r="L14938">
        <v>193</v>
      </c>
      <c r="M14938">
        <v>80</v>
      </c>
      <c r="N14938" t="s">
        <v>3341</v>
      </c>
    </row>
    <row r="14939" spans="1:14" x14ac:dyDescent="0.2">
      <c r="A14939" t="s">
        <v>20698</v>
      </c>
      <c r="B14939">
        <v>45600</v>
      </c>
      <c r="C14939">
        <v>52100</v>
      </c>
      <c r="D14939">
        <v>58600</v>
      </c>
      <c r="E14939">
        <v>65100</v>
      </c>
      <c r="F14939">
        <v>70350</v>
      </c>
      <c r="G14939">
        <v>75550</v>
      </c>
      <c r="H14939">
        <v>80750</v>
      </c>
      <c r="I14939">
        <v>85950</v>
      </c>
      <c r="J14939">
        <v>91150</v>
      </c>
      <c r="K14939" t="s">
        <v>3082</v>
      </c>
      <c r="L14939">
        <v>195</v>
      </c>
      <c r="M14939">
        <v>80</v>
      </c>
      <c r="N14939" t="s">
        <v>3342</v>
      </c>
    </row>
    <row r="14940" spans="1:14" x14ac:dyDescent="0.2">
      <c r="A14940" t="s">
        <v>20699</v>
      </c>
      <c r="B14940">
        <v>40050</v>
      </c>
      <c r="C14940">
        <v>45800</v>
      </c>
      <c r="D14940">
        <v>51500</v>
      </c>
      <c r="E14940">
        <v>57200</v>
      </c>
      <c r="F14940">
        <v>61800</v>
      </c>
      <c r="G14940">
        <v>66400</v>
      </c>
      <c r="H14940">
        <v>70950</v>
      </c>
      <c r="I14940">
        <v>75550</v>
      </c>
      <c r="J14940">
        <v>80100</v>
      </c>
      <c r="K14940" t="s">
        <v>3082</v>
      </c>
      <c r="L14940">
        <v>197</v>
      </c>
      <c r="M14940">
        <v>80</v>
      </c>
      <c r="N14940" t="s">
        <v>3344</v>
      </c>
    </row>
    <row r="14941" spans="1:14" x14ac:dyDescent="0.2">
      <c r="A14941" t="s">
        <v>20700</v>
      </c>
      <c r="B14941">
        <v>36400</v>
      </c>
      <c r="C14941">
        <v>41600</v>
      </c>
      <c r="D14941">
        <v>46800</v>
      </c>
      <c r="E14941">
        <v>52000</v>
      </c>
      <c r="F14941">
        <v>56200</v>
      </c>
      <c r="G14941">
        <v>60350</v>
      </c>
      <c r="H14941">
        <v>64500</v>
      </c>
      <c r="I14941">
        <v>68650</v>
      </c>
      <c r="J14941">
        <v>72800</v>
      </c>
      <c r="K14941" t="s">
        <v>3082</v>
      </c>
      <c r="L14941">
        <v>199</v>
      </c>
      <c r="M14941">
        <v>80</v>
      </c>
      <c r="N14941" t="s">
        <v>3582</v>
      </c>
    </row>
    <row r="14942" spans="1:14" x14ac:dyDescent="0.2">
      <c r="A14942" t="s">
        <v>20701</v>
      </c>
      <c r="B14942">
        <v>36400</v>
      </c>
      <c r="C14942">
        <v>41600</v>
      </c>
      <c r="D14942">
        <v>46800</v>
      </c>
      <c r="E14942">
        <v>52000</v>
      </c>
      <c r="F14942">
        <v>56200</v>
      </c>
      <c r="G14942">
        <v>60350</v>
      </c>
      <c r="H14942">
        <v>64500</v>
      </c>
      <c r="I14942">
        <v>68650</v>
      </c>
      <c r="J14942">
        <v>72800</v>
      </c>
      <c r="K14942" t="s">
        <v>3082</v>
      </c>
      <c r="L14942">
        <v>201</v>
      </c>
      <c r="M14942">
        <v>80</v>
      </c>
      <c r="N14942" t="s">
        <v>3398</v>
      </c>
    </row>
    <row r="14943" spans="1:14" x14ac:dyDescent="0.2">
      <c r="A14943" t="s">
        <v>20702</v>
      </c>
      <c r="B14943">
        <v>36400</v>
      </c>
      <c r="C14943">
        <v>41600</v>
      </c>
      <c r="D14943">
        <v>46800</v>
      </c>
      <c r="E14943">
        <v>52000</v>
      </c>
      <c r="F14943">
        <v>56200</v>
      </c>
      <c r="G14943">
        <v>60350</v>
      </c>
      <c r="H14943">
        <v>64500</v>
      </c>
      <c r="I14943">
        <v>68650</v>
      </c>
      <c r="J14943">
        <v>72800</v>
      </c>
      <c r="K14943" t="s">
        <v>3082</v>
      </c>
      <c r="L14943">
        <v>205</v>
      </c>
      <c r="M14943">
        <v>80</v>
      </c>
      <c r="N14943" t="s">
        <v>3583</v>
      </c>
    </row>
    <row r="14944" spans="1:14" x14ac:dyDescent="0.2">
      <c r="A14944" t="s">
        <v>20703</v>
      </c>
      <c r="B14944">
        <v>47850</v>
      </c>
      <c r="C14944">
        <v>54650</v>
      </c>
      <c r="D14944">
        <v>61500</v>
      </c>
      <c r="E14944">
        <v>68300</v>
      </c>
      <c r="F14944">
        <v>73800</v>
      </c>
      <c r="G14944">
        <v>79250</v>
      </c>
      <c r="H14944">
        <v>84700</v>
      </c>
      <c r="I14944">
        <v>90200</v>
      </c>
      <c r="J14944">
        <v>95650</v>
      </c>
      <c r="K14944" t="s">
        <v>3082</v>
      </c>
      <c r="L14944">
        <v>207</v>
      </c>
      <c r="M14944">
        <v>80</v>
      </c>
      <c r="N14944" t="s">
        <v>3347</v>
      </c>
    </row>
    <row r="14945" spans="1:14" x14ac:dyDescent="0.2">
      <c r="A14945" t="s">
        <v>20704</v>
      </c>
      <c r="B14945">
        <v>36400</v>
      </c>
      <c r="C14945">
        <v>41600</v>
      </c>
      <c r="D14945">
        <v>46800</v>
      </c>
      <c r="E14945">
        <v>52000</v>
      </c>
      <c r="F14945">
        <v>56200</v>
      </c>
      <c r="G14945">
        <v>60350</v>
      </c>
      <c r="H14945">
        <v>64500</v>
      </c>
      <c r="I14945">
        <v>68650</v>
      </c>
      <c r="J14945">
        <v>72800</v>
      </c>
      <c r="K14945" t="s">
        <v>3082</v>
      </c>
      <c r="L14945">
        <v>209</v>
      </c>
      <c r="M14945">
        <v>80</v>
      </c>
      <c r="N14945" t="s">
        <v>3348</v>
      </c>
    </row>
    <row r="14946" spans="1:14" x14ac:dyDescent="0.2">
      <c r="A14946" t="s">
        <v>20705</v>
      </c>
      <c r="B14946">
        <v>46800</v>
      </c>
      <c r="C14946">
        <v>53450</v>
      </c>
      <c r="D14946">
        <v>60150</v>
      </c>
      <c r="E14946">
        <v>66800</v>
      </c>
      <c r="F14946">
        <v>72150</v>
      </c>
      <c r="G14946">
        <v>77500</v>
      </c>
      <c r="H14946">
        <v>82850</v>
      </c>
      <c r="I14946">
        <v>88200</v>
      </c>
      <c r="J14946">
        <v>93550</v>
      </c>
      <c r="K14946" t="s">
        <v>3082</v>
      </c>
      <c r="L14946">
        <v>211</v>
      </c>
      <c r="M14946">
        <v>80</v>
      </c>
      <c r="N14946" t="s">
        <v>3349</v>
      </c>
    </row>
    <row r="14947" spans="1:14" x14ac:dyDescent="0.2">
      <c r="A14947" t="s">
        <v>20706</v>
      </c>
      <c r="B14947">
        <v>36400</v>
      </c>
      <c r="C14947">
        <v>41600</v>
      </c>
      <c r="D14947">
        <v>46800</v>
      </c>
      <c r="E14947">
        <v>52000</v>
      </c>
      <c r="F14947">
        <v>56200</v>
      </c>
      <c r="G14947">
        <v>60350</v>
      </c>
      <c r="H14947">
        <v>64500</v>
      </c>
      <c r="I14947">
        <v>68650</v>
      </c>
      <c r="J14947">
        <v>72800</v>
      </c>
      <c r="K14947" t="s">
        <v>3082</v>
      </c>
      <c r="L14947">
        <v>213</v>
      </c>
      <c r="M14947">
        <v>80</v>
      </c>
      <c r="N14947" t="s">
        <v>3584</v>
      </c>
    </row>
    <row r="14948" spans="1:14" x14ac:dyDescent="0.2">
      <c r="A14948" t="s">
        <v>20707</v>
      </c>
      <c r="B14948">
        <v>40050</v>
      </c>
      <c r="C14948">
        <v>45800</v>
      </c>
      <c r="D14948">
        <v>51500</v>
      </c>
      <c r="E14948">
        <v>57200</v>
      </c>
      <c r="F14948">
        <v>61800</v>
      </c>
      <c r="G14948">
        <v>66400</v>
      </c>
      <c r="H14948">
        <v>70950</v>
      </c>
      <c r="I14948">
        <v>75550</v>
      </c>
      <c r="J14948">
        <v>80100</v>
      </c>
      <c r="K14948" t="s">
        <v>3082</v>
      </c>
      <c r="L14948">
        <v>215</v>
      </c>
      <c r="M14948">
        <v>80</v>
      </c>
      <c r="N14948" t="s">
        <v>3585</v>
      </c>
    </row>
    <row r="14949" spans="1:14" x14ac:dyDescent="0.2">
      <c r="A14949" t="s">
        <v>20708</v>
      </c>
      <c r="B14949">
        <v>57200</v>
      </c>
      <c r="C14949">
        <v>65350</v>
      </c>
      <c r="D14949">
        <v>73500</v>
      </c>
      <c r="E14949">
        <v>81650</v>
      </c>
      <c r="F14949">
        <v>88200</v>
      </c>
      <c r="G14949">
        <v>94750</v>
      </c>
      <c r="H14949">
        <v>101250</v>
      </c>
      <c r="I14949">
        <v>107800</v>
      </c>
      <c r="J14949">
        <v>114350</v>
      </c>
      <c r="K14949" t="s">
        <v>3082</v>
      </c>
      <c r="L14949">
        <v>217</v>
      </c>
      <c r="M14949">
        <v>80</v>
      </c>
      <c r="N14949" t="s">
        <v>3401</v>
      </c>
    </row>
    <row r="14950" spans="1:14" x14ac:dyDescent="0.2">
      <c r="A14950" t="s">
        <v>20709</v>
      </c>
      <c r="B14950">
        <v>45600</v>
      </c>
      <c r="C14950">
        <v>52100</v>
      </c>
      <c r="D14950">
        <v>58600</v>
      </c>
      <c r="E14950">
        <v>65100</v>
      </c>
      <c r="F14950">
        <v>70350</v>
      </c>
      <c r="G14950">
        <v>75550</v>
      </c>
      <c r="H14950">
        <v>80750</v>
      </c>
      <c r="I14950">
        <v>85950</v>
      </c>
      <c r="J14950">
        <v>91150</v>
      </c>
      <c r="K14950" t="s">
        <v>3082</v>
      </c>
      <c r="L14950">
        <v>219</v>
      </c>
      <c r="M14950">
        <v>80</v>
      </c>
      <c r="N14950" t="s">
        <v>3586</v>
      </c>
    </row>
    <row r="14951" spans="1:14" x14ac:dyDescent="0.2">
      <c r="A14951" t="s">
        <v>20710</v>
      </c>
      <c r="B14951">
        <v>45600</v>
      </c>
      <c r="C14951">
        <v>52100</v>
      </c>
      <c r="D14951">
        <v>58600</v>
      </c>
      <c r="E14951">
        <v>65100</v>
      </c>
      <c r="F14951">
        <v>70350</v>
      </c>
      <c r="G14951">
        <v>75550</v>
      </c>
      <c r="H14951">
        <v>80750</v>
      </c>
      <c r="I14951">
        <v>85950</v>
      </c>
      <c r="J14951">
        <v>91150</v>
      </c>
      <c r="K14951" t="s">
        <v>3082</v>
      </c>
      <c r="L14951">
        <v>221</v>
      </c>
      <c r="M14951">
        <v>80</v>
      </c>
      <c r="N14951" t="s">
        <v>3587</v>
      </c>
    </row>
    <row r="14952" spans="1:14" x14ac:dyDescent="0.2">
      <c r="A14952" t="s">
        <v>20711</v>
      </c>
      <c r="B14952">
        <v>57200</v>
      </c>
      <c r="C14952">
        <v>65350</v>
      </c>
      <c r="D14952">
        <v>73500</v>
      </c>
      <c r="E14952">
        <v>81650</v>
      </c>
      <c r="F14952">
        <v>88200</v>
      </c>
      <c r="G14952">
        <v>94750</v>
      </c>
      <c r="H14952">
        <v>101250</v>
      </c>
      <c r="I14952">
        <v>107800</v>
      </c>
      <c r="J14952">
        <v>114350</v>
      </c>
      <c r="K14952" t="s">
        <v>3082</v>
      </c>
      <c r="L14952">
        <v>223</v>
      </c>
      <c r="M14952">
        <v>80</v>
      </c>
      <c r="N14952" t="s">
        <v>3588</v>
      </c>
    </row>
    <row r="14953" spans="1:14" x14ac:dyDescent="0.2">
      <c r="A14953" t="s">
        <v>20712</v>
      </c>
      <c r="B14953">
        <v>37550</v>
      </c>
      <c r="C14953">
        <v>42900</v>
      </c>
      <c r="D14953">
        <v>48250</v>
      </c>
      <c r="E14953">
        <v>53600</v>
      </c>
      <c r="F14953">
        <v>57900</v>
      </c>
      <c r="G14953">
        <v>62200</v>
      </c>
      <c r="H14953">
        <v>66500</v>
      </c>
      <c r="I14953">
        <v>70800</v>
      </c>
      <c r="J14953">
        <v>75050</v>
      </c>
      <c r="K14953" t="s">
        <v>3082</v>
      </c>
      <c r="L14953">
        <v>225</v>
      </c>
      <c r="M14953">
        <v>80</v>
      </c>
      <c r="N14953" t="s">
        <v>3589</v>
      </c>
    </row>
    <row r="14954" spans="1:14" x14ac:dyDescent="0.2">
      <c r="A14954" t="s">
        <v>20713</v>
      </c>
      <c r="B14954">
        <v>57200</v>
      </c>
      <c r="C14954">
        <v>65350</v>
      </c>
      <c r="D14954">
        <v>73500</v>
      </c>
      <c r="E14954">
        <v>81650</v>
      </c>
      <c r="F14954">
        <v>88200</v>
      </c>
      <c r="G14954">
        <v>94750</v>
      </c>
      <c r="H14954">
        <v>101250</v>
      </c>
      <c r="I14954">
        <v>107800</v>
      </c>
      <c r="J14954">
        <v>114350</v>
      </c>
      <c r="K14954" t="s">
        <v>3082</v>
      </c>
      <c r="L14954">
        <v>227</v>
      </c>
      <c r="M14954">
        <v>80</v>
      </c>
      <c r="N14954" t="s">
        <v>3351</v>
      </c>
    </row>
    <row r="14955" spans="1:14" x14ac:dyDescent="0.2">
      <c r="A14955" t="s">
        <v>20714</v>
      </c>
      <c r="B14955">
        <v>36400</v>
      </c>
      <c r="C14955">
        <v>41600</v>
      </c>
      <c r="D14955">
        <v>46800</v>
      </c>
      <c r="E14955">
        <v>52000</v>
      </c>
      <c r="F14955">
        <v>56200</v>
      </c>
      <c r="G14955">
        <v>60350</v>
      </c>
      <c r="H14955">
        <v>64500</v>
      </c>
      <c r="I14955">
        <v>68650</v>
      </c>
      <c r="J14955">
        <v>72800</v>
      </c>
      <c r="K14955" t="s">
        <v>3082</v>
      </c>
      <c r="L14955">
        <v>229</v>
      </c>
      <c r="M14955">
        <v>80</v>
      </c>
      <c r="N14955" t="s">
        <v>3590</v>
      </c>
    </row>
    <row r="14956" spans="1:14" x14ac:dyDescent="0.2">
      <c r="A14956" t="s">
        <v>20715</v>
      </c>
      <c r="B14956">
        <v>57200</v>
      </c>
      <c r="C14956">
        <v>65350</v>
      </c>
      <c r="D14956">
        <v>73500</v>
      </c>
      <c r="E14956">
        <v>81650</v>
      </c>
      <c r="F14956">
        <v>88200</v>
      </c>
      <c r="G14956">
        <v>94750</v>
      </c>
      <c r="H14956">
        <v>101250</v>
      </c>
      <c r="I14956">
        <v>107800</v>
      </c>
      <c r="J14956">
        <v>114350</v>
      </c>
      <c r="K14956" t="s">
        <v>3082</v>
      </c>
      <c r="L14956">
        <v>231</v>
      </c>
      <c r="M14956">
        <v>80</v>
      </c>
      <c r="N14956" t="s">
        <v>3352</v>
      </c>
    </row>
    <row r="14957" spans="1:14" x14ac:dyDescent="0.2">
      <c r="A14957" t="s">
        <v>20716</v>
      </c>
      <c r="B14957">
        <v>37250</v>
      </c>
      <c r="C14957">
        <v>42600</v>
      </c>
      <c r="D14957">
        <v>47900</v>
      </c>
      <c r="E14957">
        <v>53200</v>
      </c>
      <c r="F14957">
        <v>57500</v>
      </c>
      <c r="G14957">
        <v>61750</v>
      </c>
      <c r="H14957">
        <v>66000</v>
      </c>
      <c r="I14957">
        <v>70250</v>
      </c>
      <c r="J14957">
        <v>74500</v>
      </c>
      <c r="K14957" t="s">
        <v>3082</v>
      </c>
      <c r="L14957">
        <v>233</v>
      </c>
      <c r="M14957">
        <v>80</v>
      </c>
      <c r="N14957" t="s">
        <v>3405</v>
      </c>
    </row>
    <row r="14958" spans="1:14" x14ac:dyDescent="0.2">
      <c r="A14958" t="s">
        <v>20717</v>
      </c>
      <c r="B14958">
        <v>36400</v>
      </c>
      <c r="C14958">
        <v>41600</v>
      </c>
      <c r="D14958">
        <v>46800</v>
      </c>
      <c r="E14958">
        <v>52000</v>
      </c>
      <c r="F14958">
        <v>56200</v>
      </c>
      <c r="G14958">
        <v>60350</v>
      </c>
      <c r="H14958">
        <v>64500</v>
      </c>
      <c r="I14958">
        <v>68650</v>
      </c>
      <c r="J14958">
        <v>72800</v>
      </c>
      <c r="K14958" t="s">
        <v>3082</v>
      </c>
      <c r="L14958">
        <v>235</v>
      </c>
      <c r="M14958">
        <v>80</v>
      </c>
      <c r="N14958" t="s">
        <v>3408</v>
      </c>
    </row>
    <row r="14959" spans="1:14" x14ac:dyDescent="0.2">
      <c r="A14959" t="s">
        <v>20718</v>
      </c>
      <c r="B14959">
        <v>41400</v>
      </c>
      <c r="C14959">
        <v>47300</v>
      </c>
      <c r="D14959">
        <v>53200</v>
      </c>
      <c r="E14959">
        <v>59100</v>
      </c>
      <c r="F14959">
        <v>63850</v>
      </c>
      <c r="G14959">
        <v>68600</v>
      </c>
      <c r="H14959">
        <v>73300</v>
      </c>
      <c r="I14959">
        <v>78050</v>
      </c>
      <c r="J14959">
        <v>82750</v>
      </c>
      <c r="K14959" t="s">
        <v>3082</v>
      </c>
      <c r="L14959">
        <v>237</v>
      </c>
      <c r="M14959">
        <v>80</v>
      </c>
      <c r="N14959" t="s">
        <v>2916</v>
      </c>
    </row>
    <row r="14960" spans="1:14" x14ac:dyDescent="0.2">
      <c r="A14960" t="s">
        <v>20719</v>
      </c>
      <c r="B14960">
        <v>36400</v>
      </c>
      <c r="C14960">
        <v>41600</v>
      </c>
      <c r="D14960">
        <v>46800</v>
      </c>
      <c r="E14960">
        <v>52000</v>
      </c>
      <c r="F14960">
        <v>56200</v>
      </c>
      <c r="G14960">
        <v>60350</v>
      </c>
      <c r="H14960">
        <v>64500</v>
      </c>
      <c r="I14960">
        <v>68650</v>
      </c>
      <c r="J14960">
        <v>72800</v>
      </c>
      <c r="K14960" t="s">
        <v>3082</v>
      </c>
      <c r="L14960">
        <v>239</v>
      </c>
      <c r="M14960">
        <v>80</v>
      </c>
      <c r="N14960" t="s">
        <v>3591</v>
      </c>
    </row>
    <row r="14961" spans="1:14" x14ac:dyDescent="0.2">
      <c r="A14961" t="s">
        <v>20720</v>
      </c>
      <c r="B14961">
        <v>36400</v>
      </c>
      <c r="C14961">
        <v>41600</v>
      </c>
      <c r="D14961">
        <v>46800</v>
      </c>
      <c r="E14961">
        <v>52000</v>
      </c>
      <c r="F14961">
        <v>56200</v>
      </c>
      <c r="G14961">
        <v>60350</v>
      </c>
      <c r="H14961">
        <v>64500</v>
      </c>
      <c r="I14961">
        <v>68650</v>
      </c>
      <c r="J14961">
        <v>72800</v>
      </c>
      <c r="K14961" t="s">
        <v>3082</v>
      </c>
      <c r="L14961">
        <v>241</v>
      </c>
      <c r="M14961">
        <v>80</v>
      </c>
      <c r="N14961" t="s">
        <v>3592</v>
      </c>
    </row>
    <row r="14962" spans="1:14" x14ac:dyDescent="0.2">
      <c r="A14962" t="s">
        <v>20721</v>
      </c>
      <c r="B14962">
        <v>36400</v>
      </c>
      <c r="C14962">
        <v>41600</v>
      </c>
      <c r="D14962">
        <v>46800</v>
      </c>
      <c r="E14962">
        <v>52000</v>
      </c>
      <c r="F14962">
        <v>56200</v>
      </c>
      <c r="G14962">
        <v>60350</v>
      </c>
      <c r="H14962">
        <v>64500</v>
      </c>
      <c r="I14962">
        <v>68650</v>
      </c>
      <c r="J14962">
        <v>72800</v>
      </c>
      <c r="K14962" t="s">
        <v>3082</v>
      </c>
      <c r="L14962">
        <v>243</v>
      </c>
      <c r="M14962">
        <v>80</v>
      </c>
      <c r="N14962" t="s">
        <v>3353</v>
      </c>
    </row>
    <row r="14963" spans="1:14" x14ac:dyDescent="0.2">
      <c r="A14963" t="s">
        <v>20722</v>
      </c>
      <c r="B14963">
        <v>43700</v>
      </c>
      <c r="C14963">
        <v>49950</v>
      </c>
      <c r="D14963">
        <v>56200</v>
      </c>
      <c r="E14963">
        <v>62400</v>
      </c>
      <c r="F14963">
        <v>67400</v>
      </c>
      <c r="G14963">
        <v>72400</v>
      </c>
      <c r="H14963">
        <v>77400</v>
      </c>
      <c r="I14963">
        <v>82400</v>
      </c>
      <c r="J14963">
        <v>87400</v>
      </c>
      <c r="K14963" t="s">
        <v>3082</v>
      </c>
      <c r="L14963">
        <v>245</v>
      </c>
      <c r="M14963">
        <v>80</v>
      </c>
      <c r="N14963" t="s">
        <v>3593</v>
      </c>
    </row>
    <row r="14964" spans="1:14" x14ac:dyDescent="0.2">
      <c r="A14964" t="s">
        <v>20723</v>
      </c>
      <c r="B14964">
        <v>57200</v>
      </c>
      <c r="C14964">
        <v>65350</v>
      </c>
      <c r="D14964">
        <v>73500</v>
      </c>
      <c r="E14964">
        <v>81650</v>
      </c>
      <c r="F14964">
        <v>88200</v>
      </c>
      <c r="G14964">
        <v>94750</v>
      </c>
      <c r="H14964">
        <v>101250</v>
      </c>
      <c r="I14964">
        <v>107800</v>
      </c>
      <c r="J14964">
        <v>114350</v>
      </c>
      <c r="K14964" t="s">
        <v>3082</v>
      </c>
      <c r="L14964">
        <v>247</v>
      </c>
      <c r="M14964">
        <v>80</v>
      </c>
      <c r="N14964" t="s">
        <v>3594</v>
      </c>
    </row>
    <row r="14965" spans="1:14" x14ac:dyDescent="0.2">
      <c r="A14965" t="s">
        <v>20724</v>
      </c>
      <c r="B14965">
        <v>36400</v>
      </c>
      <c r="C14965">
        <v>41600</v>
      </c>
      <c r="D14965">
        <v>46800</v>
      </c>
      <c r="E14965">
        <v>52000</v>
      </c>
      <c r="F14965">
        <v>56200</v>
      </c>
      <c r="G14965">
        <v>60350</v>
      </c>
      <c r="H14965">
        <v>64500</v>
      </c>
      <c r="I14965">
        <v>68650</v>
      </c>
      <c r="J14965">
        <v>72800</v>
      </c>
      <c r="K14965" t="s">
        <v>3082</v>
      </c>
      <c r="L14965">
        <v>249</v>
      </c>
      <c r="M14965">
        <v>80</v>
      </c>
      <c r="N14965" t="s">
        <v>3595</v>
      </c>
    </row>
    <row r="14966" spans="1:14" x14ac:dyDescent="0.2">
      <c r="A14966" t="s">
        <v>20725</v>
      </c>
      <c r="B14966">
        <v>36400</v>
      </c>
      <c r="C14966">
        <v>41600</v>
      </c>
      <c r="D14966">
        <v>46800</v>
      </c>
      <c r="E14966">
        <v>52000</v>
      </c>
      <c r="F14966">
        <v>56200</v>
      </c>
      <c r="G14966">
        <v>60350</v>
      </c>
      <c r="H14966">
        <v>64500</v>
      </c>
      <c r="I14966">
        <v>68650</v>
      </c>
      <c r="J14966">
        <v>72800</v>
      </c>
      <c r="K14966" t="s">
        <v>3082</v>
      </c>
      <c r="L14966">
        <v>251</v>
      </c>
      <c r="M14966">
        <v>80</v>
      </c>
      <c r="N14966" t="s">
        <v>3596</v>
      </c>
    </row>
    <row r="14967" spans="1:14" x14ac:dyDescent="0.2">
      <c r="A14967" t="s">
        <v>20726</v>
      </c>
      <c r="B14967">
        <v>36400</v>
      </c>
      <c r="C14967">
        <v>41600</v>
      </c>
      <c r="D14967">
        <v>46800</v>
      </c>
      <c r="E14967">
        <v>52000</v>
      </c>
      <c r="F14967">
        <v>56200</v>
      </c>
      <c r="G14967">
        <v>60350</v>
      </c>
      <c r="H14967">
        <v>64500</v>
      </c>
      <c r="I14967">
        <v>68650</v>
      </c>
      <c r="J14967">
        <v>72800</v>
      </c>
      <c r="K14967" t="s">
        <v>3082</v>
      </c>
      <c r="L14967">
        <v>253</v>
      </c>
      <c r="M14967">
        <v>80</v>
      </c>
      <c r="N14967" t="s">
        <v>2921</v>
      </c>
    </row>
    <row r="14968" spans="1:14" x14ac:dyDescent="0.2">
      <c r="A14968" t="s">
        <v>20727</v>
      </c>
      <c r="B14968">
        <v>57200</v>
      </c>
      <c r="C14968">
        <v>65350</v>
      </c>
      <c r="D14968">
        <v>73500</v>
      </c>
      <c r="E14968">
        <v>81650</v>
      </c>
      <c r="F14968">
        <v>88200</v>
      </c>
      <c r="G14968">
        <v>94750</v>
      </c>
      <c r="H14968">
        <v>101250</v>
      </c>
      <c r="I14968">
        <v>107800</v>
      </c>
      <c r="J14968">
        <v>114350</v>
      </c>
      <c r="K14968" t="s">
        <v>3082</v>
      </c>
      <c r="L14968">
        <v>255</v>
      </c>
      <c r="M14968">
        <v>80</v>
      </c>
      <c r="N14968" t="s">
        <v>3597</v>
      </c>
    </row>
    <row r="14969" spans="1:14" x14ac:dyDescent="0.2">
      <c r="A14969" t="s">
        <v>20728</v>
      </c>
      <c r="B14969">
        <v>36900</v>
      </c>
      <c r="C14969">
        <v>42150</v>
      </c>
      <c r="D14969">
        <v>47400</v>
      </c>
      <c r="E14969">
        <v>52650</v>
      </c>
      <c r="F14969">
        <v>56900</v>
      </c>
      <c r="G14969">
        <v>61100</v>
      </c>
      <c r="H14969">
        <v>65300</v>
      </c>
      <c r="I14969">
        <v>69500</v>
      </c>
      <c r="J14969">
        <v>73750</v>
      </c>
      <c r="K14969" t="s">
        <v>3082</v>
      </c>
      <c r="L14969">
        <v>257</v>
      </c>
      <c r="M14969">
        <v>80</v>
      </c>
      <c r="N14969" t="s">
        <v>3598</v>
      </c>
    </row>
    <row r="14970" spans="1:14" x14ac:dyDescent="0.2">
      <c r="A14970" t="s">
        <v>20729</v>
      </c>
      <c r="B14970">
        <v>36400</v>
      </c>
      <c r="C14970">
        <v>41600</v>
      </c>
      <c r="D14970">
        <v>46800</v>
      </c>
      <c r="E14970">
        <v>52000</v>
      </c>
      <c r="F14970">
        <v>56200</v>
      </c>
      <c r="G14970">
        <v>60350</v>
      </c>
      <c r="H14970">
        <v>64500</v>
      </c>
      <c r="I14970">
        <v>68650</v>
      </c>
      <c r="J14970">
        <v>72800</v>
      </c>
      <c r="K14970" t="s">
        <v>3082</v>
      </c>
      <c r="L14970">
        <v>259</v>
      </c>
      <c r="M14970">
        <v>80</v>
      </c>
      <c r="N14970" t="s">
        <v>3599</v>
      </c>
    </row>
    <row r="14971" spans="1:14" x14ac:dyDescent="0.2">
      <c r="A14971" t="s">
        <v>20730</v>
      </c>
      <c r="B14971">
        <v>36400</v>
      </c>
      <c r="C14971">
        <v>41600</v>
      </c>
      <c r="D14971">
        <v>46800</v>
      </c>
      <c r="E14971">
        <v>52000</v>
      </c>
      <c r="F14971">
        <v>56200</v>
      </c>
      <c r="G14971">
        <v>60350</v>
      </c>
      <c r="H14971">
        <v>64500</v>
      </c>
      <c r="I14971">
        <v>68650</v>
      </c>
      <c r="J14971">
        <v>72800</v>
      </c>
      <c r="K14971" t="s">
        <v>3082</v>
      </c>
      <c r="L14971">
        <v>261</v>
      </c>
      <c r="M14971">
        <v>80</v>
      </c>
      <c r="N14971" t="s">
        <v>3357</v>
      </c>
    </row>
    <row r="14972" spans="1:14" x14ac:dyDescent="0.2">
      <c r="A14972" t="s">
        <v>20731</v>
      </c>
      <c r="B14972">
        <v>36400</v>
      </c>
      <c r="C14972">
        <v>41600</v>
      </c>
      <c r="D14972">
        <v>46800</v>
      </c>
      <c r="E14972">
        <v>52000</v>
      </c>
      <c r="F14972">
        <v>56200</v>
      </c>
      <c r="G14972">
        <v>60350</v>
      </c>
      <c r="H14972">
        <v>64500</v>
      </c>
      <c r="I14972">
        <v>68650</v>
      </c>
      <c r="J14972">
        <v>72800</v>
      </c>
      <c r="K14972" t="s">
        <v>3082</v>
      </c>
      <c r="L14972">
        <v>263</v>
      </c>
      <c r="M14972">
        <v>80</v>
      </c>
      <c r="N14972" t="s">
        <v>3600</v>
      </c>
    </row>
    <row r="14973" spans="1:14" x14ac:dyDescent="0.2">
      <c r="A14973" t="s">
        <v>20732</v>
      </c>
      <c r="B14973">
        <v>36400</v>
      </c>
      <c r="C14973">
        <v>41600</v>
      </c>
      <c r="D14973">
        <v>46800</v>
      </c>
      <c r="E14973">
        <v>52000</v>
      </c>
      <c r="F14973">
        <v>56200</v>
      </c>
      <c r="G14973">
        <v>60350</v>
      </c>
      <c r="H14973">
        <v>64500</v>
      </c>
      <c r="I14973">
        <v>68650</v>
      </c>
      <c r="J14973">
        <v>72800</v>
      </c>
      <c r="K14973" t="s">
        <v>3082</v>
      </c>
      <c r="L14973">
        <v>265</v>
      </c>
      <c r="M14973">
        <v>80</v>
      </c>
      <c r="N14973" t="s">
        <v>3601</v>
      </c>
    </row>
    <row r="14974" spans="1:14" x14ac:dyDescent="0.2">
      <c r="A14974" t="s">
        <v>20733</v>
      </c>
      <c r="B14974">
        <v>36400</v>
      </c>
      <c r="C14974">
        <v>41600</v>
      </c>
      <c r="D14974">
        <v>46800</v>
      </c>
      <c r="E14974">
        <v>52000</v>
      </c>
      <c r="F14974">
        <v>56200</v>
      </c>
      <c r="G14974">
        <v>60350</v>
      </c>
      <c r="H14974">
        <v>64500</v>
      </c>
      <c r="I14974">
        <v>68650</v>
      </c>
      <c r="J14974">
        <v>72800</v>
      </c>
      <c r="K14974" t="s">
        <v>3082</v>
      </c>
      <c r="L14974">
        <v>267</v>
      </c>
      <c r="M14974">
        <v>80</v>
      </c>
      <c r="N14974" t="s">
        <v>3602</v>
      </c>
    </row>
    <row r="14975" spans="1:14" x14ac:dyDescent="0.2">
      <c r="A14975" t="s">
        <v>20734</v>
      </c>
      <c r="B14975">
        <v>36400</v>
      </c>
      <c r="C14975">
        <v>41600</v>
      </c>
      <c r="D14975">
        <v>46800</v>
      </c>
      <c r="E14975">
        <v>52000</v>
      </c>
      <c r="F14975">
        <v>56200</v>
      </c>
      <c r="G14975">
        <v>60350</v>
      </c>
      <c r="H14975">
        <v>64500</v>
      </c>
      <c r="I14975">
        <v>68650</v>
      </c>
      <c r="J14975">
        <v>72800</v>
      </c>
      <c r="K14975" t="s">
        <v>3082</v>
      </c>
      <c r="L14975">
        <v>269</v>
      </c>
      <c r="M14975">
        <v>80</v>
      </c>
      <c r="N14975" t="s">
        <v>2923</v>
      </c>
    </row>
    <row r="14976" spans="1:14" x14ac:dyDescent="0.2">
      <c r="A14976" t="s">
        <v>20735</v>
      </c>
      <c r="B14976">
        <v>36400</v>
      </c>
      <c r="C14976">
        <v>41600</v>
      </c>
      <c r="D14976">
        <v>46800</v>
      </c>
      <c r="E14976">
        <v>52000</v>
      </c>
      <c r="F14976">
        <v>56200</v>
      </c>
      <c r="G14976">
        <v>60350</v>
      </c>
      <c r="H14976">
        <v>64500</v>
      </c>
      <c r="I14976">
        <v>68650</v>
      </c>
      <c r="J14976">
        <v>72800</v>
      </c>
      <c r="K14976" t="s">
        <v>3082</v>
      </c>
      <c r="L14976">
        <v>271</v>
      </c>
      <c r="M14976">
        <v>80</v>
      </c>
      <c r="N14976" t="s">
        <v>3603</v>
      </c>
    </row>
    <row r="14977" spans="1:14" x14ac:dyDescent="0.2">
      <c r="A14977" t="s">
        <v>20736</v>
      </c>
      <c r="B14977">
        <v>36900</v>
      </c>
      <c r="C14977">
        <v>42200</v>
      </c>
      <c r="D14977">
        <v>47450</v>
      </c>
      <c r="E14977">
        <v>52700</v>
      </c>
      <c r="F14977">
        <v>56950</v>
      </c>
      <c r="G14977">
        <v>61150</v>
      </c>
      <c r="H14977">
        <v>65350</v>
      </c>
      <c r="I14977">
        <v>69600</v>
      </c>
      <c r="J14977">
        <v>73800</v>
      </c>
      <c r="K14977" t="s">
        <v>3082</v>
      </c>
      <c r="L14977">
        <v>273</v>
      </c>
      <c r="M14977">
        <v>80</v>
      </c>
      <c r="N14977" t="s">
        <v>3604</v>
      </c>
    </row>
    <row r="14978" spans="1:14" x14ac:dyDescent="0.2">
      <c r="A14978" t="s">
        <v>20737</v>
      </c>
      <c r="B14978">
        <v>36400</v>
      </c>
      <c r="C14978">
        <v>41600</v>
      </c>
      <c r="D14978">
        <v>46800</v>
      </c>
      <c r="E14978">
        <v>52000</v>
      </c>
      <c r="F14978">
        <v>56200</v>
      </c>
      <c r="G14978">
        <v>60350</v>
      </c>
      <c r="H14978">
        <v>64500</v>
      </c>
      <c r="I14978">
        <v>68650</v>
      </c>
      <c r="J14978">
        <v>72800</v>
      </c>
      <c r="K14978" t="s">
        <v>3082</v>
      </c>
      <c r="L14978">
        <v>275</v>
      </c>
      <c r="M14978">
        <v>80</v>
      </c>
      <c r="N14978" t="s">
        <v>3605</v>
      </c>
    </row>
    <row r="14979" spans="1:14" x14ac:dyDescent="0.2">
      <c r="A14979" t="s">
        <v>20738</v>
      </c>
      <c r="B14979">
        <v>37200</v>
      </c>
      <c r="C14979">
        <v>42500</v>
      </c>
      <c r="D14979">
        <v>47800</v>
      </c>
      <c r="E14979">
        <v>53100</v>
      </c>
      <c r="F14979">
        <v>57350</v>
      </c>
      <c r="G14979">
        <v>61600</v>
      </c>
      <c r="H14979">
        <v>65850</v>
      </c>
      <c r="I14979">
        <v>70100</v>
      </c>
      <c r="J14979">
        <v>74350</v>
      </c>
      <c r="K14979" t="s">
        <v>3082</v>
      </c>
      <c r="L14979">
        <v>277</v>
      </c>
      <c r="M14979">
        <v>80</v>
      </c>
      <c r="N14979" t="s">
        <v>3606</v>
      </c>
    </row>
    <row r="14980" spans="1:14" x14ac:dyDescent="0.2">
      <c r="A14980" t="s">
        <v>20739</v>
      </c>
      <c r="B14980">
        <v>36400</v>
      </c>
      <c r="C14980">
        <v>41600</v>
      </c>
      <c r="D14980">
        <v>46800</v>
      </c>
      <c r="E14980">
        <v>52000</v>
      </c>
      <c r="F14980">
        <v>56200</v>
      </c>
      <c r="G14980">
        <v>60350</v>
      </c>
      <c r="H14980">
        <v>64500</v>
      </c>
      <c r="I14980">
        <v>68650</v>
      </c>
      <c r="J14980">
        <v>72800</v>
      </c>
      <c r="K14980" t="s">
        <v>3082</v>
      </c>
      <c r="L14980">
        <v>279</v>
      </c>
      <c r="M14980">
        <v>80</v>
      </c>
      <c r="N14980" t="s">
        <v>3607</v>
      </c>
    </row>
    <row r="14981" spans="1:14" x14ac:dyDescent="0.2">
      <c r="A14981" t="s">
        <v>20740</v>
      </c>
      <c r="B14981">
        <v>36400</v>
      </c>
      <c r="C14981">
        <v>41600</v>
      </c>
      <c r="D14981">
        <v>46800</v>
      </c>
      <c r="E14981">
        <v>52000</v>
      </c>
      <c r="F14981">
        <v>56200</v>
      </c>
      <c r="G14981">
        <v>60350</v>
      </c>
      <c r="H14981">
        <v>64500</v>
      </c>
      <c r="I14981">
        <v>68650</v>
      </c>
      <c r="J14981">
        <v>72800</v>
      </c>
      <c r="K14981" t="s">
        <v>3082</v>
      </c>
      <c r="L14981">
        <v>281</v>
      </c>
      <c r="M14981">
        <v>80</v>
      </c>
      <c r="N14981" t="s">
        <v>3608</v>
      </c>
    </row>
    <row r="14982" spans="1:14" x14ac:dyDescent="0.2">
      <c r="A14982" t="s">
        <v>20741</v>
      </c>
      <c r="B14982">
        <v>37450</v>
      </c>
      <c r="C14982">
        <v>42800</v>
      </c>
      <c r="D14982">
        <v>48150</v>
      </c>
      <c r="E14982">
        <v>53500</v>
      </c>
      <c r="F14982">
        <v>57800</v>
      </c>
      <c r="G14982">
        <v>62100</v>
      </c>
      <c r="H14982">
        <v>66350</v>
      </c>
      <c r="I14982">
        <v>70650</v>
      </c>
      <c r="J14982">
        <v>74900</v>
      </c>
      <c r="K14982" t="s">
        <v>3082</v>
      </c>
      <c r="L14982">
        <v>283</v>
      </c>
      <c r="M14982">
        <v>80</v>
      </c>
      <c r="N14982" t="s">
        <v>3609</v>
      </c>
    </row>
    <row r="14983" spans="1:14" x14ac:dyDescent="0.2">
      <c r="A14983" t="s">
        <v>20742</v>
      </c>
      <c r="B14983">
        <v>39100</v>
      </c>
      <c r="C14983">
        <v>44650</v>
      </c>
      <c r="D14983">
        <v>50250</v>
      </c>
      <c r="E14983">
        <v>55800</v>
      </c>
      <c r="F14983">
        <v>60300</v>
      </c>
      <c r="G14983">
        <v>64750</v>
      </c>
      <c r="H14983">
        <v>69200</v>
      </c>
      <c r="I14983">
        <v>73700</v>
      </c>
      <c r="J14983">
        <v>78150</v>
      </c>
      <c r="K14983" t="s">
        <v>3082</v>
      </c>
      <c r="L14983">
        <v>285</v>
      </c>
      <c r="M14983">
        <v>80</v>
      </c>
      <c r="N14983" t="s">
        <v>3610</v>
      </c>
    </row>
    <row r="14984" spans="1:14" x14ac:dyDescent="0.2">
      <c r="A14984" t="s">
        <v>20743</v>
      </c>
      <c r="B14984">
        <v>36400</v>
      </c>
      <c r="C14984">
        <v>41600</v>
      </c>
      <c r="D14984">
        <v>46800</v>
      </c>
      <c r="E14984">
        <v>52000</v>
      </c>
      <c r="F14984">
        <v>56200</v>
      </c>
      <c r="G14984">
        <v>60350</v>
      </c>
      <c r="H14984">
        <v>64500</v>
      </c>
      <c r="I14984">
        <v>68650</v>
      </c>
      <c r="J14984">
        <v>72800</v>
      </c>
      <c r="K14984" t="s">
        <v>3082</v>
      </c>
      <c r="L14984">
        <v>287</v>
      </c>
      <c r="M14984">
        <v>80</v>
      </c>
      <c r="N14984" t="s">
        <v>3611</v>
      </c>
    </row>
    <row r="14985" spans="1:14" x14ac:dyDescent="0.2">
      <c r="A14985" t="s">
        <v>20744</v>
      </c>
      <c r="B14985">
        <v>37600</v>
      </c>
      <c r="C14985">
        <v>43000</v>
      </c>
      <c r="D14985">
        <v>48350</v>
      </c>
      <c r="E14985">
        <v>53700</v>
      </c>
      <c r="F14985">
        <v>58000</v>
      </c>
      <c r="G14985">
        <v>62300</v>
      </c>
      <c r="H14985">
        <v>66600</v>
      </c>
      <c r="I14985">
        <v>70900</v>
      </c>
      <c r="J14985">
        <v>75200</v>
      </c>
      <c r="K14985" t="s">
        <v>3082</v>
      </c>
      <c r="L14985">
        <v>289</v>
      </c>
      <c r="M14985">
        <v>80</v>
      </c>
      <c r="N14985" t="s">
        <v>3612</v>
      </c>
    </row>
    <row r="14986" spans="1:14" x14ac:dyDescent="0.2">
      <c r="A14986" t="s">
        <v>20745</v>
      </c>
      <c r="B14986">
        <v>40350</v>
      </c>
      <c r="C14986">
        <v>46100</v>
      </c>
      <c r="D14986">
        <v>51850</v>
      </c>
      <c r="E14986">
        <v>57600</v>
      </c>
      <c r="F14986">
        <v>62250</v>
      </c>
      <c r="G14986">
        <v>66850</v>
      </c>
      <c r="H14986">
        <v>71450</v>
      </c>
      <c r="I14986">
        <v>76050</v>
      </c>
      <c r="J14986">
        <v>80650</v>
      </c>
      <c r="K14986" t="s">
        <v>3082</v>
      </c>
      <c r="L14986">
        <v>291</v>
      </c>
      <c r="M14986">
        <v>80</v>
      </c>
      <c r="N14986" t="s">
        <v>3417</v>
      </c>
    </row>
    <row r="14987" spans="1:14" x14ac:dyDescent="0.2">
      <c r="A14987" t="s">
        <v>20746</v>
      </c>
      <c r="B14987">
        <v>36400</v>
      </c>
      <c r="C14987">
        <v>41600</v>
      </c>
      <c r="D14987">
        <v>46800</v>
      </c>
      <c r="E14987">
        <v>52000</v>
      </c>
      <c r="F14987">
        <v>56200</v>
      </c>
      <c r="G14987">
        <v>60350</v>
      </c>
      <c r="H14987">
        <v>64500</v>
      </c>
      <c r="I14987">
        <v>68650</v>
      </c>
      <c r="J14987">
        <v>72800</v>
      </c>
      <c r="K14987" t="s">
        <v>3082</v>
      </c>
      <c r="L14987">
        <v>293</v>
      </c>
      <c r="M14987">
        <v>80</v>
      </c>
      <c r="N14987" t="s">
        <v>3613</v>
      </c>
    </row>
    <row r="14988" spans="1:14" x14ac:dyDescent="0.2">
      <c r="A14988" t="s">
        <v>20747</v>
      </c>
      <c r="B14988">
        <v>44600</v>
      </c>
      <c r="C14988">
        <v>51000</v>
      </c>
      <c r="D14988">
        <v>57350</v>
      </c>
      <c r="E14988">
        <v>63700</v>
      </c>
      <c r="F14988">
        <v>68800</v>
      </c>
      <c r="G14988">
        <v>73900</v>
      </c>
      <c r="H14988">
        <v>79000</v>
      </c>
      <c r="I14988">
        <v>84100</v>
      </c>
      <c r="J14988">
        <v>89200</v>
      </c>
      <c r="K14988" t="s">
        <v>3082</v>
      </c>
      <c r="L14988">
        <v>295</v>
      </c>
      <c r="M14988">
        <v>80</v>
      </c>
      <c r="N14988" t="s">
        <v>3361</v>
      </c>
    </row>
    <row r="14989" spans="1:14" x14ac:dyDescent="0.2">
      <c r="A14989" t="s">
        <v>20748</v>
      </c>
      <c r="B14989">
        <v>57200</v>
      </c>
      <c r="C14989">
        <v>65350</v>
      </c>
      <c r="D14989">
        <v>73500</v>
      </c>
      <c r="E14989">
        <v>81650</v>
      </c>
      <c r="F14989">
        <v>88200</v>
      </c>
      <c r="G14989">
        <v>94750</v>
      </c>
      <c r="H14989">
        <v>101250</v>
      </c>
      <c r="I14989">
        <v>107800</v>
      </c>
      <c r="J14989">
        <v>114350</v>
      </c>
      <c r="K14989" t="s">
        <v>3082</v>
      </c>
      <c r="L14989">
        <v>297</v>
      </c>
      <c r="M14989">
        <v>80</v>
      </c>
      <c r="N14989" t="s">
        <v>2926</v>
      </c>
    </row>
    <row r="14990" spans="1:14" x14ac:dyDescent="0.2">
      <c r="A14990" t="s">
        <v>20749</v>
      </c>
      <c r="B14990">
        <v>36400</v>
      </c>
      <c r="C14990">
        <v>41600</v>
      </c>
      <c r="D14990">
        <v>46800</v>
      </c>
      <c r="E14990">
        <v>52000</v>
      </c>
      <c r="F14990">
        <v>56200</v>
      </c>
      <c r="G14990">
        <v>60350</v>
      </c>
      <c r="H14990">
        <v>64500</v>
      </c>
      <c r="I14990">
        <v>68650</v>
      </c>
      <c r="J14990">
        <v>72800</v>
      </c>
      <c r="K14990" t="s">
        <v>3082</v>
      </c>
      <c r="L14990">
        <v>299</v>
      </c>
      <c r="M14990">
        <v>80</v>
      </c>
      <c r="N14990" t="s">
        <v>3614</v>
      </c>
    </row>
    <row r="14991" spans="1:14" x14ac:dyDescent="0.2">
      <c r="A14991" t="s">
        <v>20750</v>
      </c>
      <c r="B14991">
        <v>36400</v>
      </c>
      <c r="C14991">
        <v>41600</v>
      </c>
      <c r="D14991">
        <v>46800</v>
      </c>
      <c r="E14991">
        <v>52000</v>
      </c>
      <c r="F14991">
        <v>56200</v>
      </c>
      <c r="G14991">
        <v>60350</v>
      </c>
      <c r="H14991">
        <v>64500</v>
      </c>
      <c r="I14991">
        <v>68650</v>
      </c>
      <c r="J14991">
        <v>72800</v>
      </c>
      <c r="K14991" t="s">
        <v>3082</v>
      </c>
      <c r="L14991">
        <v>301</v>
      </c>
      <c r="M14991">
        <v>80</v>
      </c>
      <c r="N14991" t="s">
        <v>3615</v>
      </c>
    </row>
    <row r="14992" spans="1:14" x14ac:dyDescent="0.2">
      <c r="A14992" t="s">
        <v>20751</v>
      </c>
      <c r="B14992">
        <v>36400</v>
      </c>
      <c r="C14992">
        <v>41600</v>
      </c>
      <c r="D14992">
        <v>46800</v>
      </c>
      <c r="E14992">
        <v>52000</v>
      </c>
      <c r="F14992">
        <v>56200</v>
      </c>
      <c r="G14992">
        <v>60350</v>
      </c>
      <c r="H14992">
        <v>64500</v>
      </c>
      <c r="I14992">
        <v>68650</v>
      </c>
      <c r="J14992">
        <v>72800</v>
      </c>
      <c r="K14992" t="s">
        <v>3082</v>
      </c>
      <c r="L14992">
        <v>303</v>
      </c>
      <c r="M14992">
        <v>80</v>
      </c>
      <c r="N14992" t="s">
        <v>3362</v>
      </c>
    </row>
    <row r="14993" spans="1:14" x14ac:dyDescent="0.2">
      <c r="A14993" t="s">
        <v>20752</v>
      </c>
      <c r="B14993">
        <v>36400</v>
      </c>
      <c r="C14993">
        <v>41600</v>
      </c>
      <c r="D14993">
        <v>46800</v>
      </c>
      <c r="E14993">
        <v>52000</v>
      </c>
      <c r="F14993">
        <v>56200</v>
      </c>
      <c r="G14993">
        <v>60350</v>
      </c>
      <c r="H14993">
        <v>64500</v>
      </c>
      <c r="I14993">
        <v>68650</v>
      </c>
      <c r="J14993">
        <v>72800</v>
      </c>
      <c r="K14993" t="s">
        <v>3082</v>
      </c>
      <c r="L14993">
        <v>305</v>
      </c>
      <c r="M14993">
        <v>80</v>
      </c>
      <c r="N14993" t="s">
        <v>3616</v>
      </c>
    </row>
    <row r="14994" spans="1:14" x14ac:dyDescent="0.2">
      <c r="A14994" t="s">
        <v>20753</v>
      </c>
      <c r="B14994">
        <v>36400</v>
      </c>
      <c r="C14994">
        <v>41600</v>
      </c>
      <c r="D14994">
        <v>46800</v>
      </c>
      <c r="E14994">
        <v>52000</v>
      </c>
      <c r="F14994">
        <v>56200</v>
      </c>
      <c r="G14994">
        <v>60350</v>
      </c>
      <c r="H14994">
        <v>64500</v>
      </c>
      <c r="I14994">
        <v>68650</v>
      </c>
      <c r="J14994">
        <v>72800</v>
      </c>
      <c r="K14994" t="s">
        <v>3082</v>
      </c>
      <c r="L14994">
        <v>307</v>
      </c>
      <c r="M14994">
        <v>80</v>
      </c>
      <c r="N14994" t="s">
        <v>3617</v>
      </c>
    </row>
    <row r="14995" spans="1:14" x14ac:dyDescent="0.2">
      <c r="A14995" t="s">
        <v>20754</v>
      </c>
      <c r="B14995">
        <v>36400</v>
      </c>
      <c r="C14995">
        <v>41600</v>
      </c>
      <c r="D14995">
        <v>46800</v>
      </c>
      <c r="E14995">
        <v>52000</v>
      </c>
      <c r="F14995">
        <v>56200</v>
      </c>
      <c r="G14995">
        <v>60350</v>
      </c>
      <c r="H14995">
        <v>64500</v>
      </c>
      <c r="I14995">
        <v>68650</v>
      </c>
      <c r="J14995">
        <v>72800</v>
      </c>
      <c r="K14995" t="s">
        <v>3082</v>
      </c>
      <c r="L14995">
        <v>309</v>
      </c>
      <c r="M14995">
        <v>80</v>
      </c>
      <c r="N14995" t="s">
        <v>3618</v>
      </c>
    </row>
    <row r="14996" spans="1:14" x14ac:dyDescent="0.2">
      <c r="A14996" t="s">
        <v>20755</v>
      </c>
      <c r="B14996">
        <v>38450</v>
      </c>
      <c r="C14996">
        <v>43950</v>
      </c>
      <c r="D14996">
        <v>49450</v>
      </c>
      <c r="E14996">
        <v>54900</v>
      </c>
      <c r="F14996">
        <v>59300</v>
      </c>
      <c r="G14996">
        <v>63700</v>
      </c>
      <c r="H14996">
        <v>68100</v>
      </c>
      <c r="I14996">
        <v>72500</v>
      </c>
      <c r="J14996">
        <v>76900</v>
      </c>
      <c r="K14996" t="s">
        <v>3082</v>
      </c>
      <c r="L14996">
        <v>311</v>
      </c>
      <c r="M14996">
        <v>80</v>
      </c>
      <c r="N14996" t="s">
        <v>3419</v>
      </c>
    </row>
    <row r="14997" spans="1:14" x14ac:dyDescent="0.2">
      <c r="A14997" t="s">
        <v>20756</v>
      </c>
      <c r="B14997">
        <v>38050</v>
      </c>
      <c r="C14997">
        <v>43500</v>
      </c>
      <c r="D14997">
        <v>48950</v>
      </c>
      <c r="E14997">
        <v>54350</v>
      </c>
      <c r="F14997">
        <v>58700</v>
      </c>
      <c r="G14997">
        <v>63050</v>
      </c>
      <c r="H14997">
        <v>67400</v>
      </c>
      <c r="I14997">
        <v>71750</v>
      </c>
      <c r="J14997">
        <v>76100</v>
      </c>
      <c r="K14997" t="s">
        <v>3082</v>
      </c>
      <c r="L14997">
        <v>313</v>
      </c>
      <c r="M14997">
        <v>80</v>
      </c>
      <c r="N14997" t="s">
        <v>3741</v>
      </c>
    </row>
    <row r="14998" spans="1:14" x14ac:dyDescent="0.2">
      <c r="A14998" t="s">
        <v>20757</v>
      </c>
      <c r="B14998">
        <v>36400</v>
      </c>
      <c r="C14998">
        <v>41600</v>
      </c>
      <c r="D14998">
        <v>46800</v>
      </c>
      <c r="E14998">
        <v>52000</v>
      </c>
      <c r="F14998">
        <v>56200</v>
      </c>
      <c r="G14998">
        <v>60350</v>
      </c>
      <c r="H14998">
        <v>64500</v>
      </c>
      <c r="I14998">
        <v>68650</v>
      </c>
      <c r="J14998">
        <v>72800</v>
      </c>
      <c r="K14998" t="s">
        <v>3082</v>
      </c>
      <c r="L14998">
        <v>315</v>
      </c>
      <c r="M14998">
        <v>80</v>
      </c>
      <c r="N14998" t="s">
        <v>3363</v>
      </c>
    </row>
    <row r="14999" spans="1:14" x14ac:dyDescent="0.2">
      <c r="A14999" t="s">
        <v>20758</v>
      </c>
      <c r="B14999">
        <v>36400</v>
      </c>
      <c r="C14999">
        <v>41600</v>
      </c>
      <c r="D14999">
        <v>46800</v>
      </c>
      <c r="E14999">
        <v>52000</v>
      </c>
      <c r="F14999">
        <v>56200</v>
      </c>
      <c r="G14999">
        <v>60350</v>
      </c>
      <c r="H14999">
        <v>64500</v>
      </c>
      <c r="I14999">
        <v>68650</v>
      </c>
      <c r="J14999">
        <v>72800</v>
      </c>
      <c r="K14999" t="s">
        <v>3082</v>
      </c>
      <c r="L14999">
        <v>317</v>
      </c>
      <c r="M14999">
        <v>80</v>
      </c>
      <c r="N14999" t="s">
        <v>3742</v>
      </c>
    </row>
    <row r="15000" spans="1:14" x14ac:dyDescent="0.2">
      <c r="A15000" t="s">
        <v>20759</v>
      </c>
      <c r="B15000">
        <v>36400</v>
      </c>
      <c r="C15000">
        <v>41600</v>
      </c>
      <c r="D15000">
        <v>46800</v>
      </c>
      <c r="E15000">
        <v>52000</v>
      </c>
      <c r="F15000">
        <v>56200</v>
      </c>
      <c r="G15000">
        <v>60350</v>
      </c>
      <c r="H15000">
        <v>64500</v>
      </c>
      <c r="I15000">
        <v>68650</v>
      </c>
      <c r="J15000">
        <v>72800</v>
      </c>
      <c r="K15000" t="s">
        <v>3082</v>
      </c>
      <c r="L15000">
        <v>319</v>
      </c>
      <c r="M15000">
        <v>80</v>
      </c>
      <c r="N15000" t="s">
        <v>3743</v>
      </c>
    </row>
    <row r="15001" spans="1:14" x14ac:dyDescent="0.2">
      <c r="A15001" t="s">
        <v>20760</v>
      </c>
      <c r="B15001">
        <v>36900</v>
      </c>
      <c r="C15001">
        <v>42200</v>
      </c>
      <c r="D15001">
        <v>47450</v>
      </c>
      <c r="E15001">
        <v>52700</v>
      </c>
      <c r="F15001">
        <v>56950</v>
      </c>
      <c r="G15001">
        <v>61150</v>
      </c>
      <c r="H15001">
        <v>65350</v>
      </c>
      <c r="I15001">
        <v>69600</v>
      </c>
      <c r="J15001">
        <v>73800</v>
      </c>
      <c r="K15001" t="s">
        <v>3082</v>
      </c>
      <c r="L15001">
        <v>321</v>
      </c>
      <c r="M15001">
        <v>80</v>
      </c>
      <c r="N15001" t="s">
        <v>3744</v>
      </c>
    </row>
    <row r="15002" spans="1:14" x14ac:dyDescent="0.2">
      <c r="A15002" t="s">
        <v>20761</v>
      </c>
      <c r="B15002">
        <v>56500</v>
      </c>
      <c r="C15002">
        <v>64550</v>
      </c>
      <c r="D15002">
        <v>72600</v>
      </c>
      <c r="E15002">
        <v>80650</v>
      </c>
      <c r="F15002">
        <v>87150</v>
      </c>
      <c r="G15002">
        <v>93600</v>
      </c>
      <c r="H15002">
        <v>100050</v>
      </c>
      <c r="I15002">
        <v>106500</v>
      </c>
      <c r="J15002">
        <v>112950</v>
      </c>
      <c r="K15002" t="s">
        <v>3083</v>
      </c>
      <c r="L15002">
        <v>1</v>
      </c>
      <c r="M15002">
        <v>80</v>
      </c>
      <c r="N15002" t="s">
        <v>3745</v>
      </c>
    </row>
    <row r="15003" spans="1:14" x14ac:dyDescent="0.2">
      <c r="A15003" t="s">
        <v>20762</v>
      </c>
      <c r="B15003">
        <v>73400</v>
      </c>
      <c r="C15003">
        <v>83850</v>
      </c>
      <c r="D15003">
        <v>94350</v>
      </c>
      <c r="E15003">
        <v>104800</v>
      </c>
      <c r="F15003">
        <v>113200</v>
      </c>
      <c r="G15003">
        <v>121600</v>
      </c>
      <c r="H15003">
        <v>130000</v>
      </c>
      <c r="I15003">
        <v>138350</v>
      </c>
      <c r="J15003">
        <v>146750</v>
      </c>
      <c r="K15003" t="s">
        <v>3083</v>
      </c>
      <c r="L15003">
        <v>3</v>
      </c>
      <c r="M15003">
        <v>80</v>
      </c>
      <c r="N15003" t="s">
        <v>3746</v>
      </c>
    </row>
    <row r="15004" spans="1:14" x14ac:dyDescent="0.2">
      <c r="A15004" t="s">
        <v>20763</v>
      </c>
      <c r="B15004">
        <v>66750</v>
      </c>
      <c r="C15004">
        <v>76250</v>
      </c>
      <c r="D15004">
        <v>85800</v>
      </c>
      <c r="E15004">
        <v>95300</v>
      </c>
      <c r="F15004">
        <v>102950</v>
      </c>
      <c r="G15004">
        <v>110550</v>
      </c>
      <c r="H15004">
        <v>118200</v>
      </c>
      <c r="I15004">
        <v>125800</v>
      </c>
      <c r="J15004">
        <v>133450</v>
      </c>
      <c r="K15004" t="s">
        <v>3083</v>
      </c>
      <c r="L15004">
        <v>5</v>
      </c>
      <c r="M15004">
        <v>80</v>
      </c>
      <c r="N15004" t="s">
        <v>3747</v>
      </c>
    </row>
    <row r="15005" spans="1:14" x14ac:dyDescent="0.2">
      <c r="A15005" t="s">
        <v>20764</v>
      </c>
      <c r="B15005">
        <v>67600</v>
      </c>
      <c r="C15005">
        <v>77250</v>
      </c>
      <c r="D15005">
        <v>86900</v>
      </c>
      <c r="E15005">
        <v>96550</v>
      </c>
      <c r="F15005">
        <v>104300</v>
      </c>
      <c r="G15005">
        <v>112000</v>
      </c>
      <c r="H15005">
        <v>119750</v>
      </c>
      <c r="I15005">
        <v>127450</v>
      </c>
      <c r="J15005">
        <v>135200</v>
      </c>
      <c r="K15005" t="s">
        <v>3083</v>
      </c>
      <c r="L15005">
        <v>7</v>
      </c>
      <c r="M15005">
        <v>80</v>
      </c>
      <c r="N15005" t="s">
        <v>3748</v>
      </c>
    </row>
    <row r="15006" spans="1:14" x14ac:dyDescent="0.2">
      <c r="A15006" t="s">
        <v>20765</v>
      </c>
      <c r="B15006">
        <v>64900</v>
      </c>
      <c r="C15006">
        <v>74150</v>
      </c>
      <c r="D15006">
        <v>83400</v>
      </c>
      <c r="E15006">
        <v>92650</v>
      </c>
      <c r="F15006">
        <v>100100</v>
      </c>
      <c r="G15006">
        <v>107500</v>
      </c>
      <c r="H15006">
        <v>114900</v>
      </c>
      <c r="I15006">
        <v>122300</v>
      </c>
      <c r="J15006">
        <v>129750</v>
      </c>
      <c r="K15006" t="s">
        <v>3083</v>
      </c>
      <c r="L15006">
        <v>9</v>
      </c>
      <c r="M15006">
        <v>80</v>
      </c>
      <c r="N15006" t="s">
        <v>3749</v>
      </c>
    </row>
    <row r="15007" spans="1:14" x14ac:dyDescent="0.2">
      <c r="A15007" t="s">
        <v>20766</v>
      </c>
      <c r="B15007">
        <v>49950</v>
      </c>
      <c r="C15007">
        <v>57050</v>
      </c>
      <c r="D15007">
        <v>64200</v>
      </c>
      <c r="E15007">
        <v>71300</v>
      </c>
      <c r="F15007">
        <v>77050</v>
      </c>
      <c r="G15007">
        <v>82750</v>
      </c>
      <c r="H15007">
        <v>88450</v>
      </c>
      <c r="I15007">
        <v>94150</v>
      </c>
      <c r="J15007">
        <v>99850</v>
      </c>
      <c r="K15007" t="s">
        <v>3084</v>
      </c>
      <c r="L15007">
        <v>1</v>
      </c>
      <c r="M15007">
        <v>80</v>
      </c>
      <c r="N15007" t="s">
        <v>3039</v>
      </c>
    </row>
    <row r="15008" spans="1:14" x14ac:dyDescent="0.2">
      <c r="A15008" t="s">
        <v>20767</v>
      </c>
      <c r="B15008">
        <v>39500</v>
      </c>
      <c r="C15008">
        <v>45150</v>
      </c>
      <c r="D15008">
        <v>50800</v>
      </c>
      <c r="E15008">
        <v>56400</v>
      </c>
      <c r="F15008">
        <v>60950</v>
      </c>
      <c r="G15008">
        <v>65450</v>
      </c>
      <c r="H15008">
        <v>69950</v>
      </c>
      <c r="I15008">
        <v>74450</v>
      </c>
      <c r="J15008">
        <v>79000</v>
      </c>
      <c r="K15008" t="s">
        <v>3084</v>
      </c>
      <c r="L15008">
        <v>3</v>
      </c>
      <c r="M15008">
        <v>80</v>
      </c>
      <c r="N15008" t="s">
        <v>3066</v>
      </c>
    </row>
    <row r="15009" spans="1:14" x14ac:dyDescent="0.2">
      <c r="A15009" t="s">
        <v>20768</v>
      </c>
      <c r="B15009">
        <v>43250</v>
      </c>
      <c r="C15009">
        <v>49400</v>
      </c>
      <c r="D15009">
        <v>55600</v>
      </c>
      <c r="E15009">
        <v>61750</v>
      </c>
      <c r="F15009">
        <v>66700</v>
      </c>
      <c r="G15009">
        <v>71650</v>
      </c>
      <c r="H15009">
        <v>76600</v>
      </c>
      <c r="I15009">
        <v>81550</v>
      </c>
      <c r="J15009">
        <v>86450</v>
      </c>
      <c r="K15009" t="s">
        <v>3084</v>
      </c>
      <c r="L15009">
        <v>5</v>
      </c>
      <c r="M15009">
        <v>80</v>
      </c>
      <c r="N15009" t="s">
        <v>3040</v>
      </c>
    </row>
    <row r="15010" spans="1:14" x14ac:dyDescent="0.2">
      <c r="A15010" t="s">
        <v>20769</v>
      </c>
      <c r="B15010">
        <v>44200</v>
      </c>
      <c r="C15010">
        <v>50500</v>
      </c>
      <c r="D15010">
        <v>56800</v>
      </c>
      <c r="E15010">
        <v>63100</v>
      </c>
      <c r="F15010">
        <v>68150</v>
      </c>
      <c r="G15010">
        <v>73200</v>
      </c>
      <c r="H15010">
        <v>78250</v>
      </c>
      <c r="I15010">
        <v>83300</v>
      </c>
      <c r="J15010">
        <v>88350</v>
      </c>
      <c r="K15010" t="s">
        <v>3084</v>
      </c>
      <c r="L15010">
        <v>7</v>
      </c>
      <c r="M15010">
        <v>80</v>
      </c>
      <c r="N15010" t="s">
        <v>3041</v>
      </c>
    </row>
    <row r="15011" spans="1:14" x14ac:dyDescent="0.2">
      <c r="A15011" t="s">
        <v>20770</v>
      </c>
      <c r="B15011">
        <v>39450</v>
      </c>
      <c r="C15011">
        <v>45050</v>
      </c>
      <c r="D15011">
        <v>50700</v>
      </c>
      <c r="E15011">
        <v>56300</v>
      </c>
      <c r="F15011">
        <v>60850</v>
      </c>
      <c r="G15011">
        <v>65350</v>
      </c>
      <c r="H15011">
        <v>69850</v>
      </c>
      <c r="I15011">
        <v>74350</v>
      </c>
      <c r="J15011">
        <v>78850</v>
      </c>
      <c r="K15011" t="s">
        <v>3084</v>
      </c>
      <c r="L15011">
        <v>9</v>
      </c>
      <c r="M15011">
        <v>80</v>
      </c>
      <c r="N15011" t="s">
        <v>3042</v>
      </c>
    </row>
    <row r="15012" spans="1:14" x14ac:dyDescent="0.2">
      <c r="A15012" t="s">
        <v>20771</v>
      </c>
      <c r="B15012">
        <v>42650</v>
      </c>
      <c r="C15012">
        <v>48750</v>
      </c>
      <c r="D15012">
        <v>54850</v>
      </c>
      <c r="E15012">
        <v>60900</v>
      </c>
      <c r="F15012">
        <v>65800</v>
      </c>
      <c r="G15012">
        <v>70650</v>
      </c>
      <c r="H15012">
        <v>75550</v>
      </c>
      <c r="I15012">
        <v>80400</v>
      </c>
      <c r="J15012">
        <v>85300</v>
      </c>
      <c r="K15012" t="s">
        <v>3084</v>
      </c>
      <c r="L15012">
        <v>11</v>
      </c>
      <c r="M15012">
        <v>80</v>
      </c>
      <c r="N15012" t="s">
        <v>3043</v>
      </c>
    </row>
    <row r="15013" spans="1:14" x14ac:dyDescent="0.2">
      <c r="A15013" t="s">
        <v>20772</v>
      </c>
      <c r="B15013">
        <v>47000</v>
      </c>
      <c r="C15013">
        <v>53700</v>
      </c>
      <c r="D15013">
        <v>60400</v>
      </c>
      <c r="E15013">
        <v>67100</v>
      </c>
      <c r="F15013">
        <v>72500</v>
      </c>
      <c r="G15013">
        <v>77850</v>
      </c>
      <c r="H15013">
        <v>83250</v>
      </c>
      <c r="I15013">
        <v>88600</v>
      </c>
      <c r="J15013">
        <v>93950</v>
      </c>
      <c r="K15013" t="s">
        <v>3084</v>
      </c>
      <c r="L15013">
        <v>13</v>
      </c>
      <c r="M15013">
        <v>80</v>
      </c>
      <c r="N15013" t="s">
        <v>3044</v>
      </c>
    </row>
    <row r="15014" spans="1:14" x14ac:dyDescent="0.2">
      <c r="A15014" t="s">
        <v>20773</v>
      </c>
      <c r="B15014">
        <v>49950</v>
      </c>
      <c r="C15014">
        <v>57050</v>
      </c>
      <c r="D15014">
        <v>64200</v>
      </c>
      <c r="E15014">
        <v>71300</v>
      </c>
      <c r="F15014">
        <v>77050</v>
      </c>
      <c r="G15014">
        <v>82750</v>
      </c>
      <c r="H15014">
        <v>88450</v>
      </c>
      <c r="I15014">
        <v>94150</v>
      </c>
      <c r="J15014">
        <v>99850</v>
      </c>
      <c r="K15014" t="s">
        <v>3084</v>
      </c>
      <c r="L15014">
        <v>15</v>
      </c>
      <c r="M15014">
        <v>80</v>
      </c>
      <c r="N15014" t="s">
        <v>3045</v>
      </c>
    </row>
    <row r="15015" spans="1:14" x14ac:dyDescent="0.2">
      <c r="A15015" t="s">
        <v>20774</v>
      </c>
      <c r="B15015">
        <v>42750</v>
      </c>
      <c r="C15015">
        <v>48850</v>
      </c>
      <c r="D15015">
        <v>54950</v>
      </c>
      <c r="E15015">
        <v>61050</v>
      </c>
      <c r="F15015">
        <v>65950</v>
      </c>
      <c r="G15015">
        <v>70850</v>
      </c>
      <c r="H15015">
        <v>75750</v>
      </c>
      <c r="I15015">
        <v>80600</v>
      </c>
      <c r="J15015">
        <v>85500</v>
      </c>
      <c r="K15015" t="s">
        <v>3084</v>
      </c>
      <c r="L15015">
        <v>17</v>
      </c>
      <c r="M15015">
        <v>80</v>
      </c>
      <c r="N15015" t="s">
        <v>2207</v>
      </c>
    </row>
    <row r="15016" spans="1:14" x14ac:dyDescent="0.2">
      <c r="A15016" t="s">
        <v>20775</v>
      </c>
      <c r="B15016">
        <v>47850</v>
      </c>
      <c r="C15016">
        <v>54650</v>
      </c>
      <c r="D15016">
        <v>61500</v>
      </c>
      <c r="E15016">
        <v>68300</v>
      </c>
      <c r="F15016">
        <v>73800</v>
      </c>
      <c r="G15016">
        <v>79250</v>
      </c>
      <c r="H15016">
        <v>84700</v>
      </c>
      <c r="I15016">
        <v>90200</v>
      </c>
      <c r="J15016">
        <v>95650</v>
      </c>
      <c r="K15016" t="s">
        <v>3084</v>
      </c>
      <c r="L15016">
        <v>19</v>
      </c>
      <c r="M15016">
        <v>80</v>
      </c>
      <c r="N15016" t="s">
        <v>2208</v>
      </c>
    </row>
    <row r="15017" spans="1:14" x14ac:dyDescent="0.2">
      <c r="A15017" t="s">
        <v>20776</v>
      </c>
      <c r="B15017">
        <v>42500</v>
      </c>
      <c r="C15017">
        <v>48550</v>
      </c>
      <c r="D15017">
        <v>54600</v>
      </c>
      <c r="E15017">
        <v>60650</v>
      </c>
      <c r="F15017">
        <v>65550</v>
      </c>
      <c r="G15017">
        <v>70400</v>
      </c>
      <c r="H15017">
        <v>75250</v>
      </c>
      <c r="I15017">
        <v>80100</v>
      </c>
      <c r="J15017">
        <v>84950</v>
      </c>
      <c r="K15017" t="s">
        <v>3084</v>
      </c>
      <c r="L15017">
        <v>21</v>
      </c>
      <c r="M15017">
        <v>80</v>
      </c>
      <c r="N15017" t="s">
        <v>2209</v>
      </c>
    </row>
    <row r="15018" spans="1:14" x14ac:dyDescent="0.2">
      <c r="A15018" t="s">
        <v>20777</v>
      </c>
      <c r="B15018">
        <v>39450</v>
      </c>
      <c r="C15018">
        <v>45050</v>
      </c>
      <c r="D15018">
        <v>50700</v>
      </c>
      <c r="E15018">
        <v>56300</v>
      </c>
      <c r="F15018">
        <v>60850</v>
      </c>
      <c r="G15018">
        <v>65350</v>
      </c>
      <c r="H15018">
        <v>69850</v>
      </c>
      <c r="I15018">
        <v>74350</v>
      </c>
      <c r="J15018">
        <v>78850</v>
      </c>
      <c r="K15018" t="s">
        <v>3084</v>
      </c>
      <c r="L15018">
        <v>23</v>
      </c>
      <c r="M15018">
        <v>80</v>
      </c>
      <c r="N15018" t="s">
        <v>3440</v>
      </c>
    </row>
    <row r="15019" spans="1:14" x14ac:dyDescent="0.2">
      <c r="A15019" t="s">
        <v>20778</v>
      </c>
      <c r="B15019">
        <v>39450</v>
      </c>
      <c r="C15019">
        <v>45050</v>
      </c>
      <c r="D15019">
        <v>50700</v>
      </c>
      <c r="E15019">
        <v>56300</v>
      </c>
      <c r="F15019">
        <v>60850</v>
      </c>
      <c r="G15019">
        <v>65350</v>
      </c>
      <c r="H15019">
        <v>69850</v>
      </c>
      <c r="I15019">
        <v>74350</v>
      </c>
      <c r="J15019">
        <v>78850</v>
      </c>
      <c r="K15019" t="s">
        <v>3084</v>
      </c>
      <c r="L15019">
        <v>25</v>
      </c>
      <c r="M15019">
        <v>80</v>
      </c>
      <c r="N15019" t="s">
        <v>2210</v>
      </c>
    </row>
    <row r="15020" spans="1:14" x14ac:dyDescent="0.2">
      <c r="A15020" t="s">
        <v>20779</v>
      </c>
      <c r="B15020">
        <v>49950</v>
      </c>
      <c r="C15020">
        <v>57050</v>
      </c>
      <c r="D15020">
        <v>64200</v>
      </c>
      <c r="E15020">
        <v>71300</v>
      </c>
      <c r="F15020">
        <v>77050</v>
      </c>
      <c r="G15020">
        <v>82750</v>
      </c>
      <c r="H15020">
        <v>88450</v>
      </c>
      <c r="I15020">
        <v>94150</v>
      </c>
      <c r="J15020">
        <v>99850</v>
      </c>
      <c r="K15020" t="s">
        <v>3084</v>
      </c>
      <c r="L15020">
        <v>27</v>
      </c>
      <c r="M15020">
        <v>80</v>
      </c>
      <c r="N15020" t="s">
        <v>2211</v>
      </c>
    </row>
    <row r="15021" spans="1:14" x14ac:dyDescent="0.2">
      <c r="A15021" t="s">
        <v>20780</v>
      </c>
      <c r="B15021">
        <v>43100</v>
      </c>
      <c r="C15021">
        <v>49250</v>
      </c>
      <c r="D15021">
        <v>55400</v>
      </c>
      <c r="E15021">
        <v>61550</v>
      </c>
      <c r="F15021">
        <v>66500</v>
      </c>
      <c r="G15021">
        <v>71400</v>
      </c>
      <c r="H15021">
        <v>76350</v>
      </c>
      <c r="I15021">
        <v>81250</v>
      </c>
      <c r="J15021">
        <v>86200</v>
      </c>
      <c r="K15021" t="s">
        <v>3084</v>
      </c>
      <c r="L15021">
        <v>29</v>
      </c>
      <c r="M15021">
        <v>80</v>
      </c>
      <c r="N15021" t="s">
        <v>2212</v>
      </c>
    </row>
    <row r="15022" spans="1:14" x14ac:dyDescent="0.2">
      <c r="A15022" t="s">
        <v>20781</v>
      </c>
      <c r="B15022">
        <v>39700</v>
      </c>
      <c r="C15022">
        <v>45400</v>
      </c>
      <c r="D15022">
        <v>51050</v>
      </c>
      <c r="E15022">
        <v>56700</v>
      </c>
      <c r="F15022">
        <v>61250</v>
      </c>
      <c r="G15022">
        <v>65800</v>
      </c>
      <c r="H15022">
        <v>70350</v>
      </c>
      <c r="I15022">
        <v>74850</v>
      </c>
      <c r="J15022">
        <v>79400</v>
      </c>
      <c r="K15022" t="s">
        <v>3084</v>
      </c>
      <c r="L15022">
        <v>31</v>
      </c>
      <c r="M15022">
        <v>80</v>
      </c>
      <c r="N15022" t="s">
        <v>2213</v>
      </c>
    </row>
    <row r="15023" spans="1:14" x14ac:dyDescent="0.2">
      <c r="A15023" t="s">
        <v>20782</v>
      </c>
      <c r="B15023">
        <v>39450</v>
      </c>
      <c r="C15023">
        <v>45050</v>
      </c>
      <c r="D15023">
        <v>50700</v>
      </c>
      <c r="E15023">
        <v>56300</v>
      </c>
      <c r="F15023">
        <v>60850</v>
      </c>
      <c r="G15023">
        <v>65350</v>
      </c>
      <c r="H15023">
        <v>69850</v>
      </c>
      <c r="I15023">
        <v>74350</v>
      </c>
      <c r="J15023">
        <v>78850</v>
      </c>
      <c r="K15023" t="s">
        <v>3084</v>
      </c>
      <c r="L15023">
        <v>33</v>
      </c>
      <c r="M15023">
        <v>80</v>
      </c>
      <c r="N15023" t="s">
        <v>3373</v>
      </c>
    </row>
    <row r="15024" spans="1:14" x14ac:dyDescent="0.2">
      <c r="A15024" t="s">
        <v>20783</v>
      </c>
      <c r="B15024">
        <v>39450</v>
      </c>
      <c r="C15024">
        <v>45050</v>
      </c>
      <c r="D15024">
        <v>50700</v>
      </c>
      <c r="E15024">
        <v>56300</v>
      </c>
      <c r="F15024">
        <v>60850</v>
      </c>
      <c r="G15024">
        <v>65350</v>
      </c>
      <c r="H15024">
        <v>69850</v>
      </c>
      <c r="I15024">
        <v>74350</v>
      </c>
      <c r="J15024">
        <v>78850</v>
      </c>
      <c r="K15024" t="s">
        <v>3084</v>
      </c>
      <c r="L15024">
        <v>35</v>
      </c>
      <c r="M15024">
        <v>80</v>
      </c>
      <c r="N15024" t="s">
        <v>2214</v>
      </c>
    </row>
    <row r="15025" spans="1:14" x14ac:dyDescent="0.2">
      <c r="A15025" t="s">
        <v>20784</v>
      </c>
      <c r="B15025">
        <v>39450</v>
      </c>
      <c r="C15025">
        <v>45050</v>
      </c>
      <c r="D15025">
        <v>50700</v>
      </c>
      <c r="E15025">
        <v>56300</v>
      </c>
      <c r="F15025">
        <v>60850</v>
      </c>
      <c r="G15025">
        <v>65350</v>
      </c>
      <c r="H15025">
        <v>69850</v>
      </c>
      <c r="I15025">
        <v>74350</v>
      </c>
      <c r="J15025">
        <v>78850</v>
      </c>
      <c r="K15025" t="s">
        <v>3084</v>
      </c>
      <c r="L15025">
        <v>37</v>
      </c>
      <c r="M15025">
        <v>80</v>
      </c>
      <c r="N15025" t="s">
        <v>2716</v>
      </c>
    </row>
    <row r="15026" spans="1:14" x14ac:dyDescent="0.2">
      <c r="A15026" t="s">
        <v>20785</v>
      </c>
      <c r="B15026">
        <v>39450</v>
      </c>
      <c r="C15026">
        <v>45050</v>
      </c>
      <c r="D15026">
        <v>50700</v>
      </c>
      <c r="E15026">
        <v>56300</v>
      </c>
      <c r="F15026">
        <v>60850</v>
      </c>
      <c r="G15026">
        <v>65350</v>
      </c>
      <c r="H15026">
        <v>69850</v>
      </c>
      <c r="I15026">
        <v>74350</v>
      </c>
      <c r="J15026">
        <v>78850</v>
      </c>
      <c r="K15026" t="s">
        <v>3084</v>
      </c>
      <c r="L15026">
        <v>39</v>
      </c>
      <c r="M15026">
        <v>80</v>
      </c>
      <c r="N15026" t="s">
        <v>3323</v>
      </c>
    </row>
    <row r="15027" spans="1:14" x14ac:dyDescent="0.2">
      <c r="A15027" t="s">
        <v>20786</v>
      </c>
      <c r="B15027">
        <v>48950</v>
      </c>
      <c r="C15027">
        <v>55950</v>
      </c>
      <c r="D15027">
        <v>62950</v>
      </c>
      <c r="E15027">
        <v>69900</v>
      </c>
      <c r="F15027">
        <v>75500</v>
      </c>
      <c r="G15027">
        <v>81100</v>
      </c>
      <c r="H15027">
        <v>86700</v>
      </c>
      <c r="I15027">
        <v>92300</v>
      </c>
      <c r="J15027">
        <v>97900</v>
      </c>
      <c r="K15027" t="s">
        <v>3084</v>
      </c>
      <c r="L15027">
        <v>41</v>
      </c>
      <c r="M15027">
        <v>80</v>
      </c>
      <c r="N15027" t="s">
        <v>3327</v>
      </c>
    </row>
    <row r="15028" spans="1:14" x14ac:dyDescent="0.2">
      <c r="A15028" t="s">
        <v>20787</v>
      </c>
      <c r="B15028">
        <v>42450</v>
      </c>
      <c r="C15028">
        <v>48500</v>
      </c>
      <c r="D15028">
        <v>54550</v>
      </c>
      <c r="E15028">
        <v>60600</v>
      </c>
      <c r="F15028">
        <v>65450</v>
      </c>
      <c r="G15028">
        <v>70300</v>
      </c>
      <c r="H15028">
        <v>75150</v>
      </c>
      <c r="I15028">
        <v>80000</v>
      </c>
      <c r="J15028">
        <v>84850</v>
      </c>
      <c r="K15028" t="s">
        <v>3084</v>
      </c>
      <c r="L15028">
        <v>43</v>
      </c>
      <c r="M15028">
        <v>80</v>
      </c>
      <c r="N15028" t="s">
        <v>2724</v>
      </c>
    </row>
    <row r="15029" spans="1:14" x14ac:dyDescent="0.2">
      <c r="A15029" t="s">
        <v>20788</v>
      </c>
      <c r="B15029">
        <v>39450</v>
      </c>
      <c r="C15029">
        <v>45050</v>
      </c>
      <c r="D15029">
        <v>50700</v>
      </c>
      <c r="E15029">
        <v>56300</v>
      </c>
      <c r="F15029">
        <v>60850</v>
      </c>
      <c r="G15029">
        <v>65350</v>
      </c>
      <c r="H15029">
        <v>69850</v>
      </c>
      <c r="I15029">
        <v>74350</v>
      </c>
      <c r="J15029">
        <v>78850</v>
      </c>
      <c r="K15029" t="s">
        <v>3084</v>
      </c>
      <c r="L15029">
        <v>45</v>
      </c>
      <c r="M15029">
        <v>80</v>
      </c>
      <c r="N15029" t="s">
        <v>2215</v>
      </c>
    </row>
    <row r="15030" spans="1:14" x14ac:dyDescent="0.2">
      <c r="A15030" t="s">
        <v>20789</v>
      </c>
      <c r="B15030">
        <v>40400</v>
      </c>
      <c r="C15030">
        <v>46150</v>
      </c>
      <c r="D15030">
        <v>51900</v>
      </c>
      <c r="E15030">
        <v>57650</v>
      </c>
      <c r="F15030">
        <v>62300</v>
      </c>
      <c r="G15030">
        <v>66900</v>
      </c>
      <c r="H15030">
        <v>71500</v>
      </c>
      <c r="I15030">
        <v>76100</v>
      </c>
      <c r="J15030">
        <v>80750</v>
      </c>
      <c r="K15030" t="s">
        <v>3084</v>
      </c>
      <c r="L15030">
        <v>47</v>
      </c>
      <c r="M15030">
        <v>80</v>
      </c>
      <c r="N15030" t="s">
        <v>2216</v>
      </c>
    </row>
    <row r="15031" spans="1:14" x14ac:dyDescent="0.2">
      <c r="A15031" t="s">
        <v>20790</v>
      </c>
      <c r="B15031">
        <v>39450</v>
      </c>
      <c r="C15031">
        <v>45050</v>
      </c>
      <c r="D15031">
        <v>50700</v>
      </c>
      <c r="E15031">
        <v>56300</v>
      </c>
      <c r="F15031">
        <v>60850</v>
      </c>
      <c r="G15031">
        <v>65350</v>
      </c>
      <c r="H15031">
        <v>69850</v>
      </c>
      <c r="I15031">
        <v>74350</v>
      </c>
      <c r="J15031">
        <v>78850</v>
      </c>
      <c r="K15031" t="s">
        <v>3084</v>
      </c>
      <c r="L15031">
        <v>49</v>
      </c>
      <c r="M15031">
        <v>80</v>
      </c>
      <c r="N15031" t="s">
        <v>2217</v>
      </c>
    </row>
    <row r="15032" spans="1:14" x14ac:dyDescent="0.2">
      <c r="A15032" t="s">
        <v>20791</v>
      </c>
      <c r="B15032">
        <v>47850</v>
      </c>
      <c r="C15032">
        <v>54650</v>
      </c>
      <c r="D15032">
        <v>61500</v>
      </c>
      <c r="E15032">
        <v>68300</v>
      </c>
      <c r="F15032">
        <v>73800</v>
      </c>
      <c r="G15032">
        <v>79250</v>
      </c>
      <c r="H15032">
        <v>84700</v>
      </c>
      <c r="I15032">
        <v>90200</v>
      </c>
      <c r="J15032">
        <v>95650</v>
      </c>
      <c r="K15032" t="s">
        <v>3084</v>
      </c>
      <c r="L15032">
        <v>51</v>
      </c>
      <c r="M15032">
        <v>80</v>
      </c>
      <c r="N15032" t="s">
        <v>3334</v>
      </c>
    </row>
    <row r="15033" spans="1:14" x14ac:dyDescent="0.2">
      <c r="A15033" t="s">
        <v>20792</v>
      </c>
      <c r="B15033">
        <v>39450</v>
      </c>
      <c r="C15033">
        <v>45050</v>
      </c>
      <c r="D15033">
        <v>50700</v>
      </c>
      <c r="E15033">
        <v>56300</v>
      </c>
      <c r="F15033">
        <v>60850</v>
      </c>
      <c r="G15033">
        <v>65350</v>
      </c>
      <c r="H15033">
        <v>69850</v>
      </c>
      <c r="I15033">
        <v>74350</v>
      </c>
      <c r="J15033">
        <v>78850</v>
      </c>
      <c r="K15033" t="s">
        <v>3084</v>
      </c>
      <c r="L15033">
        <v>53</v>
      </c>
      <c r="M15033">
        <v>80</v>
      </c>
      <c r="N15033" t="s">
        <v>2218</v>
      </c>
    </row>
    <row r="15034" spans="1:14" x14ac:dyDescent="0.2">
      <c r="A15034" t="s">
        <v>20793</v>
      </c>
      <c r="B15034">
        <v>43900</v>
      </c>
      <c r="C15034">
        <v>50200</v>
      </c>
      <c r="D15034">
        <v>56450</v>
      </c>
      <c r="E15034">
        <v>62700</v>
      </c>
      <c r="F15034">
        <v>67750</v>
      </c>
      <c r="G15034">
        <v>72750</v>
      </c>
      <c r="H15034">
        <v>77750</v>
      </c>
      <c r="I15034">
        <v>82800</v>
      </c>
      <c r="J15034">
        <v>87800</v>
      </c>
      <c r="K15034" t="s">
        <v>3084</v>
      </c>
      <c r="L15034">
        <v>55</v>
      </c>
      <c r="M15034">
        <v>80</v>
      </c>
      <c r="N15034" t="s">
        <v>2219</v>
      </c>
    </row>
    <row r="15035" spans="1:14" x14ac:dyDescent="0.2">
      <c r="A15035" t="s">
        <v>20794</v>
      </c>
      <c r="B15035">
        <v>46800</v>
      </c>
      <c r="C15035">
        <v>53450</v>
      </c>
      <c r="D15035">
        <v>60150</v>
      </c>
      <c r="E15035">
        <v>66800</v>
      </c>
      <c r="F15035">
        <v>72150</v>
      </c>
      <c r="G15035">
        <v>77500</v>
      </c>
      <c r="H15035">
        <v>82850</v>
      </c>
      <c r="I15035">
        <v>88200</v>
      </c>
      <c r="J15035">
        <v>93550</v>
      </c>
      <c r="K15035" t="s">
        <v>3084</v>
      </c>
      <c r="L15035">
        <v>57</v>
      </c>
      <c r="M15035">
        <v>80</v>
      </c>
      <c r="N15035" t="s">
        <v>2220</v>
      </c>
    </row>
    <row r="15036" spans="1:14" x14ac:dyDescent="0.2">
      <c r="A15036" t="s">
        <v>20795</v>
      </c>
      <c r="B15036">
        <v>39450</v>
      </c>
      <c r="C15036">
        <v>45050</v>
      </c>
      <c r="D15036">
        <v>50700</v>
      </c>
      <c r="E15036">
        <v>56300</v>
      </c>
      <c r="F15036">
        <v>60850</v>
      </c>
      <c r="G15036">
        <v>65350</v>
      </c>
      <c r="H15036">
        <v>69850</v>
      </c>
      <c r="I15036">
        <v>74350</v>
      </c>
      <c r="J15036">
        <v>78850</v>
      </c>
      <c r="K15036" t="s">
        <v>3084</v>
      </c>
      <c r="L15036">
        <v>59</v>
      </c>
      <c r="M15036">
        <v>80</v>
      </c>
      <c r="N15036" t="s">
        <v>2221</v>
      </c>
    </row>
    <row r="15037" spans="1:14" x14ac:dyDescent="0.2">
      <c r="A15037" t="s">
        <v>20796</v>
      </c>
      <c r="B15037">
        <v>39450</v>
      </c>
      <c r="C15037">
        <v>45050</v>
      </c>
      <c r="D15037">
        <v>50700</v>
      </c>
      <c r="E15037">
        <v>56300</v>
      </c>
      <c r="F15037">
        <v>60850</v>
      </c>
      <c r="G15037">
        <v>65350</v>
      </c>
      <c r="H15037">
        <v>69850</v>
      </c>
      <c r="I15037">
        <v>74350</v>
      </c>
      <c r="J15037">
        <v>78850</v>
      </c>
      <c r="K15037" t="s">
        <v>3084</v>
      </c>
      <c r="L15037">
        <v>61</v>
      </c>
      <c r="M15037">
        <v>80</v>
      </c>
      <c r="N15037" t="s">
        <v>2222</v>
      </c>
    </row>
    <row r="15038" spans="1:14" x14ac:dyDescent="0.2">
      <c r="A15038" t="s">
        <v>20797</v>
      </c>
      <c r="B15038">
        <v>39450</v>
      </c>
      <c r="C15038">
        <v>45050</v>
      </c>
      <c r="D15038">
        <v>50700</v>
      </c>
      <c r="E15038">
        <v>56300</v>
      </c>
      <c r="F15038">
        <v>60850</v>
      </c>
      <c r="G15038">
        <v>65350</v>
      </c>
      <c r="H15038">
        <v>69850</v>
      </c>
      <c r="I15038">
        <v>74350</v>
      </c>
      <c r="J15038">
        <v>78850</v>
      </c>
      <c r="K15038" t="s">
        <v>3084</v>
      </c>
      <c r="L15038">
        <v>63</v>
      </c>
      <c r="M15038">
        <v>80</v>
      </c>
      <c r="N15038" t="s">
        <v>3394</v>
      </c>
    </row>
    <row r="15039" spans="1:14" x14ac:dyDescent="0.2">
      <c r="A15039" t="s">
        <v>20798</v>
      </c>
      <c r="B15039">
        <v>39450</v>
      </c>
      <c r="C15039">
        <v>45050</v>
      </c>
      <c r="D15039">
        <v>50700</v>
      </c>
      <c r="E15039">
        <v>56300</v>
      </c>
      <c r="F15039">
        <v>60850</v>
      </c>
      <c r="G15039">
        <v>65350</v>
      </c>
      <c r="H15039">
        <v>69850</v>
      </c>
      <c r="I15039">
        <v>74350</v>
      </c>
      <c r="J15039">
        <v>78850</v>
      </c>
      <c r="K15039" t="s">
        <v>3084</v>
      </c>
      <c r="L15039">
        <v>65</v>
      </c>
      <c r="M15039">
        <v>80</v>
      </c>
      <c r="N15039" t="s">
        <v>3342</v>
      </c>
    </row>
    <row r="15040" spans="1:14" x14ac:dyDescent="0.2">
      <c r="A15040" t="s">
        <v>20799</v>
      </c>
      <c r="B15040">
        <v>39450</v>
      </c>
      <c r="C15040">
        <v>45050</v>
      </c>
      <c r="D15040">
        <v>50700</v>
      </c>
      <c r="E15040">
        <v>56300</v>
      </c>
      <c r="F15040">
        <v>60850</v>
      </c>
      <c r="G15040">
        <v>65350</v>
      </c>
      <c r="H15040">
        <v>69850</v>
      </c>
      <c r="I15040">
        <v>74350</v>
      </c>
      <c r="J15040">
        <v>78850</v>
      </c>
      <c r="K15040" t="s">
        <v>3084</v>
      </c>
      <c r="L15040">
        <v>67</v>
      </c>
      <c r="M15040">
        <v>80</v>
      </c>
      <c r="N15040" t="s">
        <v>2223</v>
      </c>
    </row>
    <row r="15041" spans="1:14" x14ac:dyDescent="0.2">
      <c r="A15041" t="s">
        <v>20800</v>
      </c>
      <c r="B15041">
        <v>47450</v>
      </c>
      <c r="C15041">
        <v>54200</v>
      </c>
      <c r="D15041">
        <v>61000</v>
      </c>
      <c r="E15041">
        <v>67750</v>
      </c>
      <c r="F15041">
        <v>73200</v>
      </c>
      <c r="G15041">
        <v>78600</v>
      </c>
      <c r="H15041">
        <v>84050</v>
      </c>
      <c r="I15041">
        <v>89450</v>
      </c>
      <c r="J15041">
        <v>94850</v>
      </c>
      <c r="K15041" t="s">
        <v>3084</v>
      </c>
      <c r="L15041">
        <v>69</v>
      </c>
      <c r="M15041">
        <v>80</v>
      </c>
      <c r="N15041" t="s">
        <v>2224</v>
      </c>
    </row>
    <row r="15042" spans="1:14" x14ac:dyDescent="0.2">
      <c r="A15042" t="s">
        <v>20801</v>
      </c>
      <c r="B15042">
        <v>40750</v>
      </c>
      <c r="C15042">
        <v>46550</v>
      </c>
      <c r="D15042">
        <v>52350</v>
      </c>
      <c r="E15042">
        <v>58150</v>
      </c>
      <c r="F15042">
        <v>62850</v>
      </c>
      <c r="G15042">
        <v>67500</v>
      </c>
      <c r="H15042">
        <v>72150</v>
      </c>
      <c r="I15042">
        <v>76800</v>
      </c>
      <c r="J15042">
        <v>81450</v>
      </c>
      <c r="K15042" t="s">
        <v>3084</v>
      </c>
      <c r="L15042">
        <v>71</v>
      </c>
      <c r="M15042">
        <v>80</v>
      </c>
      <c r="N15042" t="s">
        <v>3855</v>
      </c>
    </row>
    <row r="15043" spans="1:14" x14ac:dyDescent="0.2">
      <c r="A15043" t="s">
        <v>20802</v>
      </c>
      <c r="B15043">
        <v>49950</v>
      </c>
      <c r="C15043">
        <v>57050</v>
      </c>
      <c r="D15043">
        <v>64200</v>
      </c>
      <c r="E15043">
        <v>71300</v>
      </c>
      <c r="F15043">
        <v>77050</v>
      </c>
      <c r="G15043">
        <v>82750</v>
      </c>
      <c r="H15043">
        <v>88450</v>
      </c>
      <c r="I15043">
        <v>94150</v>
      </c>
      <c r="J15043">
        <v>99850</v>
      </c>
      <c r="K15043" t="s">
        <v>3084</v>
      </c>
      <c r="L15043">
        <v>73</v>
      </c>
      <c r="M15043">
        <v>80</v>
      </c>
      <c r="N15043" t="s">
        <v>3856</v>
      </c>
    </row>
    <row r="15044" spans="1:14" x14ac:dyDescent="0.2">
      <c r="A15044" t="s">
        <v>20803</v>
      </c>
      <c r="B15044">
        <v>41850</v>
      </c>
      <c r="C15044">
        <v>47800</v>
      </c>
      <c r="D15044">
        <v>53800</v>
      </c>
      <c r="E15044">
        <v>59750</v>
      </c>
      <c r="F15044">
        <v>64550</v>
      </c>
      <c r="G15044">
        <v>69350</v>
      </c>
      <c r="H15044">
        <v>74100</v>
      </c>
      <c r="I15044">
        <v>78900</v>
      </c>
      <c r="J15044">
        <v>83650</v>
      </c>
      <c r="K15044" t="s">
        <v>3084</v>
      </c>
      <c r="L15044">
        <v>75</v>
      </c>
      <c r="M15044">
        <v>80</v>
      </c>
      <c r="N15044" t="s">
        <v>3857</v>
      </c>
    </row>
    <row r="15045" spans="1:14" x14ac:dyDescent="0.2">
      <c r="A15045" t="s">
        <v>20804</v>
      </c>
      <c r="B15045">
        <v>42350</v>
      </c>
      <c r="C15045">
        <v>48400</v>
      </c>
      <c r="D15045">
        <v>54450</v>
      </c>
      <c r="E15045">
        <v>60450</v>
      </c>
      <c r="F15045">
        <v>65300</v>
      </c>
      <c r="G15045">
        <v>70150</v>
      </c>
      <c r="H15045">
        <v>75000</v>
      </c>
      <c r="I15045">
        <v>79800</v>
      </c>
      <c r="J15045">
        <v>84650</v>
      </c>
      <c r="K15045" t="s">
        <v>3084</v>
      </c>
      <c r="L15045">
        <v>77</v>
      </c>
      <c r="M15045">
        <v>80</v>
      </c>
      <c r="N15045" t="s">
        <v>3858</v>
      </c>
    </row>
    <row r="15046" spans="1:14" x14ac:dyDescent="0.2">
      <c r="A15046" t="s">
        <v>20805</v>
      </c>
      <c r="B15046">
        <v>39450</v>
      </c>
      <c r="C15046">
        <v>45050</v>
      </c>
      <c r="D15046">
        <v>50700</v>
      </c>
      <c r="E15046">
        <v>56300</v>
      </c>
      <c r="F15046">
        <v>60850</v>
      </c>
      <c r="G15046">
        <v>65350</v>
      </c>
      <c r="H15046">
        <v>69850</v>
      </c>
      <c r="I15046">
        <v>74350</v>
      </c>
      <c r="J15046">
        <v>78850</v>
      </c>
      <c r="K15046" t="s">
        <v>3084</v>
      </c>
      <c r="L15046">
        <v>79</v>
      </c>
      <c r="M15046">
        <v>80</v>
      </c>
      <c r="N15046" t="s">
        <v>3859</v>
      </c>
    </row>
    <row r="15047" spans="1:14" x14ac:dyDescent="0.2">
      <c r="A15047" t="s">
        <v>20806</v>
      </c>
      <c r="B15047">
        <v>50650</v>
      </c>
      <c r="C15047">
        <v>57850</v>
      </c>
      <c r="D15047">
        <v>65100</v>
      </c>
      <c r="E15047">
        <v>72300</v>
      </c>
      <c r="F15047">
        <v>78100</v>
      </c>
      <c r="G15047">
        <v>83900</v>
      </c>
      <c r="H15047">
        <v>89700</v>
      </c>
      <c r="I15047">
        <v>95450</v>
      </c>
      <c r="J15047">
        <v>101250</v>
      </c>
      <c r="K15047" t="s">
        <v>3084</v>
      </c>
      <c r="L15047">
        <v>81</v>
      </c>
      <c r="M15047">
        <v>80</v>
      </c>
      <c r="N15047" t="s">
        <v>3860</v>
      </c>
    </row>
    <row r="15048" spans="1:14" x14ac:dyDescent="0.2">
      <c r="A15048" t="s">
        <v>20807</v>
      </c>
      <c r="B15048">
        <v>43150</v>
      </c>
      <c r="C15048">
        <v>49300</v>
      </c>
      <c r="D15048">
        <v>55450</v>
      </c>
      <c r="E15048">
        <v>61600</v>
      </c>
      <c r="F15048">
        <v>66550</v>
      </c>
      <c r="G15048">
        <v>71500</v>
      </c>
      <c r="H15048">
        <v>76400</v>
      </c>
      <c r="I15048">
        <v>81350</v>
      </c>
      <c r="J15048">
        <v>86250</v>
      </c>
      <c r="K15048" t="s">
        <v>3084</v>
      </c>
      <c r="L15048">
        <v>83</v>
      </c>
      <c r="M15048">
        <v>80</v>
      </c>
      <c r="N15048" t="s">
        <v>3861</v>
      </c>
    </row>
    <row r="15049" spans="1:14" x14ac:dyDescent="0.2">
      <c r="A15049" t="s">
        <v>20808</v>
      </c>
      <c r="B15049">
        <v>46350</v>
      </c>
      <c r="C15049">
        <v>52950</v>
      </c>
      <c r="D15049">
        <v>59550</v>
      </c>
      <c r="E15049">
        <v>66150</v>
      </c>
      <c r="F15049">
        <v>71450</v>
      </c>
      <c r="G15049">
        <v>76750</v>
      </c>
      <c r="H15049">
        <v>82050</v>
      </c>
      <c r="I15049">
        <v>87350</v>
      </c>
      <c r="J15049">
        <v>92650</v>
      </c>
      <c r="K15049" t="s">
        <v>3084</v>
      </c>
      <c r="L15049">
        <v>85</v>
      </c>
      <c r="M15049">
        <v>80</v>
      </c>
      <c r="N15049" t="s">
        <v>3862</v>
      </c>
    </row>
    <row r="15050" spans="1:14" x14ac:dyDescent="0.2">
      <c r="A15050" t="s">
        <v>20809</v>
      </c>
      <c r="B15050">
        <v>39450</v>
      </c>
      <c r="C15050">
        <v>45050</v>
      </c>
      <c r="D15050">
        <v>50700</v>
      </c>
      <c r="E15050">
        <v>56300</v>
      </c>
      <c r="F15050">
        <v>60850</v>
      </c>
      <c r="G15050">
        <v>65350</v>
      </c>
      <c r="H15050">
        <v>69850</v>
      </c>
      <c r="I15050">
        <v>74350</v>
      </c>
      <c r="J15050">
        <v>78850</v>
      </c>
      <c r="K15050" t="s">
        <v>3084</v>
      </c>
      <c r="L15050">
        <v>87</v>
      </c>
      <c r="M15050">
        <v>80</v>
      </c>
      <c r="N15050" t="s">
        <v>3362</v>
      </c>
    </row>
    <row r="15051" spans="1:14" x14ac:dyDescent="0.2">
      <c r="A15051" t="s">
        <v>20810</v>
      </c>
      <c r="B15051">
        <v>47050</v>
      </c>
      <c r="C15051">
        <v>53800</v>
      </c>
      <c r="D15051">
        <v>60500</v>
      </c>
      <c r="E15051">
        <v>67200</v>
      </c>
      <c r="F15051">
        <v>72600</v>
      </c>
      <c r="G15051">
        <v>78000</v>
      </c>
      <c r="H15051">
        <v>83350</v>
      </c>
      <c r="I15051">
        <v>88750</v>
      </c>
      <c r="J15051">
        <v>94100</v>
      </c>
      <c r="K15051" t="s">
        <v>2765</v>
      </c>
      <c r="L15051">
        <v>1</v>
      </c>
      <c r="M15051">
        <v>80</v>
      </c>
      <c r="N15051" t="s">
        <v>3066</v>
      </c>
    </row>
    <row r="15052" spans="1:14" x14ac:dyDescent="0.2">
      <c r="A15052" t="s">
        <v>20811</v>
      </c>
      <c r="B15052">
        <v>42250</v>
      </c>
      <c r="C15052">
        <v>48250</v>
      </c>
      <c r="D15052">
        <v>54300</v>
      </c>
      <c r="E15052">
        <v>60300</v>
      </c>
      <c r="F15052">
        <v>65150</v>
      </c>
      <c r="G15052">
        <v>69950</v>
      </c>
      <c r="H15052">
        <v>74800</v>
      </c>
      <c r="I15052">
        <v>79600</v>
      </c>
      <c r="J15052">
        <v>84450</v>
      </c>
      <c r="K15052" t="s">
        <v>2765</v>
      </c>
      <c r="L15052">
        <v>3</v>
      </c>
      <c r="M15052">
        <v>80</v>
      </c>
      <c r="N15052" t="s">
        <v>3863</v>
      </c>
    </row>
    <row r="15053" spans="1:14" x14ac:dyDescent="0.2">
      <c r="A15053" t="s">
        <v>20812</v>
      </c>
      <c r="B15053">
        <v>46100</v>
      </c>
      <c r="C15053">
        <v>52700</v>
      </c>
      <c r="D15053">
        <v>59300</v>
      </c>
      <c r="E15053">
        <v>65850</v>
      </c>
      <c r="F15053">
        <v>71150</v>
      </c>
      <c r="G15053">
        <v>76400</v>
      </c>
      <c r="H15053">
        <v>81700</v>
      </c>
      <c r="I15053">
        <v>86950</v>
      </c>
      <c r="J15053">
        <v>92200</v>
      </c>
      <c r="K15053" t="s">
        <v>2765</v>
      </c>
      <c r="L15053">
        <v>5</v>
      </c>
      <c r="M15053">
        <v>80</v>
      </c>
      <c r="N15053" t="s">
        <v>3864</v>
      </c>
    </row>
    <row r="15054" spans="1:14" x14ac:dyDescent="0.2">
      <c r="A15054" t="s">
        <v>20813</v>
      </c>
      <c r="B15054">
        <v>46150</v>
      </c>
      <c r="C15054">
        <v>52750</v>
      </c>
      <c r="D15054">
        <v>59350</v>
      </c>
      <c r="E15054">
        <v>65900</v>
      </c>
      <c r="F15054">
        <v>71200</v>
      </c>
      <c r="G15054">
        <v>76450</v>
      </c>
      <c r="H15054">
        <v>81750</v>
      </c>
      <c r="I15054">
        <v>87000</v>
      </c>
      <c r="J15054">
        <v>92300</v>
      </c>
      <c r="K15054" t="s">
        <v>2765</v>
      </c>
      <c r="L15054">
        <v>7</v>
      </c>
      <c r="M15054">
        <v>80</v>
      </c>
      <c r="N15054" t="s">
        <v>3369</v>
      </c>
    </row>
    <row r="15055" spans="1:14" x14ac:dyDescent="0.2">
      <c r="A15055" t="s">
        <v>20814</v>
      </c>
      <c r="B15055">
        <v>50050</v>
      </c>
      <c r="C15055">
        <v>57200</v>
      </c>
      <c r="D15055">
        <v>64350</v>
      </c>
      <c r="E15055">
        <v>71450</v>
      </c>
      <c r="F15055">
        <v>77200</v>
      </c>
      <c r="G15055">
        <v>82900</v>
      </c>
      <c r="H15055">
        <v>88600</v>
      </c>
      <c r="I15055">
        <v>94350</v>
      </c>
      <c r="J15055">
        <v>100050</v>
      </c>
      <c r="K15055" t="s">
        <v>2765</v>
      </c>
      <c r="L15055">
        <v>9</v>
      </c>
      <c r="M15055">
        <v>80</v>
      </c>
      <c r="N15055" t="s">
        <v>3069</v>
      </c>
    </row>
    <row r="15056" spans="1:14" x14ac:dyDescent="0.2">
      <c r="A15056" t="s">
        <v>20815</v>
      </c>
      <c r="B15056">
        <v>46550</v>
      </c>
      <c r="C15056">
        <v>53200</v>
      </c>
      <c r="D15056">
        <v>59850</v>
      </c>
      <c r="E15056">
        <v>66500</v>
      </c>
      <c r="F15056">
        <v>71850</v>
      </c>
      <c r="G15056">
        <v>77150</v>
      </c>
      <c r="H15056">
        <v>82500</v>
      </c>
      <c r="I15056">
        <v>87800</v>
      </c>
      <c r="J15056">
        <v>93100</v>
      </c>
      <c r="K15056" t="s">
        <v>2765</v>
      </c>
      <c r="L15056">
        <v>11</v>
      </c>
      <c r="M15056">
        <v>80</v>
      </c>
      <c r="N15056" t="s">
        <v>3865</v>
      </c>
    </row>
    <row r="15057" spans="1:14" x14ac:dyDescent="0.2">
      <c r="A15057" t="s">
        <v>20816</v>
      </c>
      <c r="B15057">
        <v>56250</v>
      </c>
      <c r="C15057">
        <v>64300</v>
      </c>
      <c r="D15057">
        <v>72350</v>
      </c>
      <c r="E15057">
        <v>80350</v>
      </c>
      <c r="F15057">
        <v>86800</v>
      </c>
      <c r="G15057">
        <v>93250</v>
      </c>
      <c r="H15057">
        <v>99650</v>
      </c>
      <c r="I15057">
        <v>106100</v>
      </c>
      <c r="J15057">
        <v>112500</v>
      </c>
      <c r="K15057" t="s">
        <v>2765</v>
      </c>
      <c r="L15057">
        <v>13</v>
      </c>
      <c r="M15057">
        <v>80</v>
      </c>
      <c r="N15057" t="s">
        <v>3305</v>
      </c>
    </row>
    <row r="15058" spans="1:14" x14ac:dyDescent="0.2">
      <c r="A15058" t="s">
        <v>20817</v>
      </c>
      <c r="B15058">
        <v>45150</v>
      </c>
      <c r="C15058">
        <v>51600</v>
      </c>
      <c r="D15058">
        <v>58050</v>
      </c>
      <c r="E15058">
        <v>64500</v>
      </c>
      <c r="F15058">
        <v>69700</v>
      </c>
      <c r="G15058">
        <v>74850</v>
      </c>
      <c r="H15058">
        <v>80000</v>
      </c>
      <c r="I15058">
        <v>85150</v>
      </c>
      <c r="J15058">
        <v>90300</v>
      </c>
      <c r="K15058" t="s">
        <v>2765</v>
      </c>
      <c r="L15058">
        <v>15</v>
      </c>
      <c r="M15058">
        <v>80</v>
      </c>
      <c r="N15058" t="s">
        <v>3371</v>
      </c>
    </row>
    <row r="15059" spans="1:14" x14ac:dyDescent="0.2">
      <c r="A15059" t="s">
        <v>20818</v>
      </c>
      <c r="B15059">
        <v>45000</v>
      </c>
      <c r="C15059">
        <v>51400</v>
      </c>
      <c r="D15059">
        <v>57850</v>
      </c>
      <c r="E15059">
        <v>64250</v>
      </c>
      <c r="F15059">
        <v>69400</v>
      </c>
      <c r="G15059">
        <v>74550</v>
      </c>
      <c r="H15059">
        <v>79700</v>
      </c>
      <c r="I15059">
        <v>84850</v>
      </c>
      <c r="J15059">
        <v>89950</v>
      </c>
      <c r="K15059" t="s">
        <v>2765</v>
      </c>
      <c r="L15059">
        <v>17</v>
      </c>
      <c r="M15059">
        <v>80</v>
      </c>
      <c r="N15059" t="s">
        <v>3758</v>
      </c>
    </row>
    <row r="15060" spans="1:14" x14ac:dyDescent="0.2">
      <c r="A15060" t="s">
        <v>20819</v>
      </c>
      <c r="B15060">
        <v>54150</v>
      </c>
      <c r="C15060">
        <v>61900</v>
      </c>
      <c r="D15060">
        <v>69650</v>
      </c>
      <c r="E15060">
        <v>77350</v>
      </c>
      <c r="F15060">
        <v>83550</v>
      </c>
      <c r="G15060">
        <v>89750</v>
      </c>
      <c r="H15060">
        <v>95950</v>
      </c>
      <c r="I15060">
        <v>102150</v>
      </c>
      <c r="J15060">
        <v>108300</v>
      </c>
      <c r="K15060" t="s">
        <v>2765</v>
      </c>
      <c r="L15060">
        <v>19</v>
      </c>
      <c r="M15060">
        <v>80</v>
      </c>
      <c r="N15060" t="s">
        <v>2232</v>
      </c>
    </row>
    <row r="15061" spans="1:14" x14ac:dyDescent="0.2">
      <c r="A15061" t="s">
        <v>20820</v>
      </c>
      <c r="B15061">
        <v>45000</v>
      </c>
      <c r="C15061">
        <v>51400</v>
      </c>
      <c r="D15061">
        <v>57850</v>
      </c>
      <c r="E15061">
        <v>64250</v>
      </c>
      <c r="F15061">
        <v>69400</v>
      </c>
      <c r="G15061">
        <v>74550</v>
      </c>
      <c r="H15061">
        <v>79700</v>
      </c>
      <c r="I15061">
        <v>84850</v>
      </c>
      <c r="J15061">
        <v>89950</v>
      </c>
      <c r="K15061" t="s">
        <v>2765</v>
      </c>
      <c r="L15061">
        <v>21</v>
      </c>
      <c r="M15061">
        <v>80</v>
      </c>
      <c r="N15061" t="s">
        <v>2233</v>
      </c>
    </row>
    <row r="15062" spans="1:14" x14ac:dyDescent="0.2">
      <c r="A15062" t="s">
        <v>20821</v>
      </c>
      <c r="B15062">
        <v>45000</v>
      </c>
      <c r="C15062">
        <v>51400</v>
      </c>
      <c r="D15062">
        <v>57850</v>
      </c>
      <c r="E15062">
        <v>64250</v>
      </c>
      <c r="F15062">
        <v>69400</v>
      </c>
      <c r="G15062">
        <v>74550</v>
      </c>
      <c r="H15062">
        <v>79700</v>
      </c>
      <c r="I15062">
        <v>84850</v>
      </c>
      <c r="J15062">
        <v>89950</v>
      </c>
      <c r="K15062" t="s">
        <v>2765</v>
      </c>
      <c r="L15062">
        <v>23</v>
      </c>
      <c r="M15062">
        <v>80</v>
      </c>
      <c r="N15062" t="s">
        <v>3373</v>
      </c>
    </row>
    <row r="15063" spans="1:14" x14ac:dyDescent="0.2">
      <c r="A15063" t="s">
        <v>20822</v>
      </c>
      <c r="B15063">
        <v>45000</v>
      </c>
      <c r="C15063">
        <v>51400</v>
      </c>
      <c r="D15063">
        <v>57850</v>
      </c>
      <c r="E15063">
        <v>64250</v>
      </c>
      <c r="F15063">
        <v>69400</v>
      </c>
      <c r="G15063">
        <v>74550</v>
      </c>
      <c r="H15063">
        <v>79700</v>
      </c>
      <c r="I15063">
        <v>84850</v>
      </c>
      <c r="J15063">
        <v>89950</v>
      </c>
      <c r="K15063" t="s">
        <v>2765</v>
      </c>
      <c r="L15063">
        <v>25</v>
      </c>
      <c r="M15063">
        <v>80</v>
      </c>
      <c r="N15063" t="s">
        <v>3311</v>
      </c>
    </row>
    <row r="15064" spans="1:14" x14ac:dyDescent="0.2">
      <c r="A15064" t="s">
        <v>20823</v>
      </c>
      <c r="B15064">
        <v>56250</v>
      </c>
      <c r="C15064">
        <v>64300</v>
      </c>
      <c r="D15064">
        <v>72350</v>
      </c>
      <c r="E15064">
        <v>80350</v>
      </c>
      <c r="F15064">
        <v>86800</v>
      </c>
      <c r="G15064">
        <v>93250</v>
      </c>
      <c r="H15064">
        <v>99650</v>
      </c>
      <c r="I15064">
        <v>106100</v>
      </c>
      <c r="J15064">
        <v>112500</v>
      </c>
      <c r="K15064" t="s">
        <v>2765</v>
      </c>
      <c r="L15064">
        <v>27</v>
      </c>
      <c r="M15064">
        <v>80</v>
      </c>
      <c r="N15064" t="s">
        <v>3762</v>
      </c>
    </row>
    <row r="15065" spans="1:14" x14ac:dyDescent="0.2">
      <c r="A15065" t="s">
        <v>20824</v>
      </c>
      <c r="B15065">
        <v>45000</v>
      </c>
      <c r="C15065">
        <v>51400</v>
      </c>
      <c r="D15065">
        <v>57850</v>
      </c>
      <c r="E15065">
        <v>64250</v>
      </c>
      <c r="F15065">
        <v>69400</v>
      </c>
      <c r="G15065">
        <v>74550</v>
      </c>
      <c r="H15065">
        <v>79700</v>
      </c>
      <c r="I15065">
        <v>84850</v>
      </c>
      <c r="J15065">
        <v>89950</v>
      </c>
      <c r="K15065" t="s">
        <v>2765</v>
      </c>
      <c r="L15065">
        <v>29</v>
      </c>
      <c r="M15065">
        <v>80</v>
      </c>
      <c r="N15065" t="s">
        <v>2843</v>
      </c>
    </row>
    <row r="15066" spans="1:14" x14ac:dyDescent="0.2">
      <c r="A15066" t="s">
        <v>20825</v>
      </c>
      <c r="B15066">
        <v>61800</v>
      </c>
      <c r="C15066">
        <v>70600</v>
      </c>
      <c r="D15066">
        <v>79450</v>
      </c>
      <c r="E15066">
        <v>88250</v>
      </c>
      <c r="F15066">
        <v>95350</v>
      </c>
      <c r="G15066">
        <v>102400</v>
      </c>
      <c r="H15066">
        <v>109450</v>
      </c>
      <c r="I15066">
        <v>116500</v>
      </c>
      <c r="J15066">
        <v>123550</v>
      </c>
      <c r="K15066" t="s">
        <v>2765</v>
      </c>
      <c r="L15066">
        <v>31</v>
      </c>
      <c r="M15066">
        <v>80</v>
      </c>
      <c r="N15066" t="s">
        <v>3067</v>
      </c>
    </row>
    <row r="15067" spans="1:14" x14ac:dyDescent="0.2">
      <c r="A15067" t="s">
        <v>20826</v>
      </c>
      <c r="B15067">
        <v>45000</v>
      </c>
      <c r="C15067">
        <v>51400</v>
      </c>
      <c r="D15067">
        <v>57850</v>
      </c>
      <c r="E15067">
        <v>64250</v>
      </c>
      <c r="F15067">
        <v>69400</v>
      </c>
      <c r="G15067">
        <v>74550</v>
      </c>
      <c r="H15067">
        <v>79700</v>
      </c>
      <c r="I15067">
        <v>84850</v>
      </c>
      <c r="J15067">
        <v>89950</v>
      </c>
      <c r="K15067" t="s">
        <v>2765</v>
      </c>
      <c r="L15067">
        <v>33</v>
      </c>
      <c r="M15067">
        <v>80</v>
      </c>
      <c r="N15067" t="s">
        <v>3378</v>
      </c>
    </row>
    <row r="15068" spans="1:14" x14ac:dyDescent="0.2">
      <c r="A15068" t="s">
        <v>20827</v>
      </c>
      <c r="B15068">
        <v>46550</v>
      </c>
      <c r="C15068">
        <v>53200</v>
      </c>
      <c r="D15068">
        <v>59850</v>
      </c>
      <c r="E15068">
        <v>66500</v>
      </c>
      <c r="F15068">
        <v>71850</v>
      </c>
      <c r="G15068">
        <v>77150</v>
      </c>
      <c r="H15068">
        <v>82500</v>
      </c>
      <c r="I15068">
        <v>87800</v>
      </c>
      <c r="J15068">
        <v>93100</v>
      </c>
      <c r="K15068" t="s">
        <v>2765</v>
      </c>
      <c r="L15068">
        <v>35</v>
      </c>
      <c r="M15068">
        <v>80</v>
      </c>
      <c r="N15068" t="s">
        <v>2844</v>
      </c>
    </row>
    <row r="15069" spans="1:14" x14ac:dyDescent="0.2">
      <c r="A15069" t="s">
        <v>20828</v>
      </c>
      <c r="B15069">
        <v>51550</v>
      </c>
      <c r="C15069">
        <v>58900</v>
      </c>
      <c r="D15069">
        <v>66250</v>
      </c>
      <c r="E15069">
        <v>73600</v>
      </c>
      <c r="F15069">
        <v>79500</v>
      </c>
      <c r="G15069">
        <v>85400</v>
      </c>
      <c r="H15069">
        <v>91300</v>
      </c>
      <c r="I15069">
        <v>97200</v>
      </c>
      <c r="J15069">
        <v>103050</v>
      </c>
      <c r="K15069" t="s">
        <v>2765</v>
      </c>
      <c r="L15069">
        <v>37</v>
      </c>
      <c r="M15069">
        <v>80</v>
      </c>
      <c r="N15069" t="s">
        <v>3322</v>
      </c>
    </row>
    <row r="15070" spans="1:14" x14ac:dyDescent="0.2">
      <c r="A15070" t="s">
        <v>20829</v>
      </c>
      <c r="B15070">
        <v>45750</v>
      </c>
      <c r="C15070">
        <v>52250</v>
      </c>
      <c r="D15070">
        <v>58800</v>
      </c>
      <c r="E15070">
        <v>65300</v>
      </c>
      <c r="F15070">
        <v>70550</v>
      </c>
      <c r="G15070">
        <v>75750</v>
      </c>
      <c r="H15070">
        <v>81000</v>
      </c>
      <c r="I15070">
        <v>86200</v>
      </c>
      <c r="J15070">
        <v>91450</v>
      </c>
      <c r="K15070" t="s">
        <v>2765</v>
      </c>
      <c r="L15070">
        <v>39</v>
      </c>
      <c r="M15070">
        <v>80</v>
      </c>
      <c r="N15070" t="s">
        <v>4102</v>
      </c>
    </row>
    <row r="15071" spans="1:14" x14ac:dyDescent="0.2">
      <c r="A15071" t="s">
        <v>20830</v>
      </c>
      <c r="B15071">
        <v>45150</v>
      </c>
      <c r="C15071">
        <v>51600</v>
      </c>
      <c r="D15071">
        <v>58050</v>
      </c>
      <c r="E15071">
        <v>64500</v>
      </c>
      <c r="F15071">
        <v>69700</v>
      </c>
      <c r="G15071">
        <v>74850</v>
      </c>
      <c r="H15071">
        <v>80000</v>
      </c>
      <c r="I15071">
        <v>85150</v>
      </c>
      <c r="J15071">
        <v>90300</v>
      </c>
      <c r="K15071" t="s">
        <v>2765</v>
      </c>
      <c r="L15071">
        <v>41</v>
      </c>
      <c r="M15071">
        <v>80</v>
      </c>
      <c r="N15071" t="s">
        <v>2720</v>
      </c>
    </row>
    <row r="15072" spans="1:14" x14ac:dyDescent="0.2">
      <c r="A15072" t="s">
        <v>20831</v>
      </c>
      <c r="B15072">
        <v>61800</v>
      </c>
      <c r="C15072">
        <v>70600</v>
      </c>
      <c r="D15072">
        <v>79450</v>
      </c>
      <c r="E15072">
        <v>88250</v>
      </c>
      <c r="F15072">
        <v>95350</v>
      </c>
      <c r="G15072">
        <v>102400</v>
      </c>
      <c r="H15072">
        <v>109450</v>
      </c>
      <c r="I15072">
        <v>116500</v>
      </c>
      <c r="J15072">
        <v>123550</v>
      </c>
      <c r="K15072" t="s">
        <v>2765</v>
      </c>
      <c r="L15072">
        <v>43</v>
      </c>
      <c r="M15072">
        <v>80</v>
      </c>
      <c r="N15072" t="s">
        <v>4103</v>
      </c>
    </row>
    <row r="15073" spans="1:14" x14ac:dyDescent="0.2">
      <c r="A15073" t="s">
        <v>20832</v>
      </c>
      <c r="B15073">
        <v>45000</v>
      </c>
      <c r="C15073">
        <v>51400</v>
      </c>
      <c r="D15073">
        <v>57850</v>
      </c>
      <c r="E15073">
        <v>64250</v>
      </c>
      <c r="F15073">
        <v>69400</v>
      </c>
      <c r="G15073">
        <v>74550</v>
      </c>
      <c r="H15073">
        <v>79700</v>
      </c>
      <c r="I15073">
        <v>84850</v>
      </c>
      <c r="J15073">
        <v>89950</v>
      </c>
      <c r="K15073" t="s">
        <v>2765</v>
      </c>
      <c r="L15073">
        <v>45</v>
      </c>
      <c r="M15073">
        <v>80</v>
      </c>
      <c r="N15073" t="s">
        <v>4104</v>
      </c>
    </row>
    <row r="15074" spans="1:14" x14ac:dyDescent="0.2">
      <c r="A15074" t="s">
        <v>20833</v>
      </c>
      <c r="B15074">
        <v>45250</v>
      </c>
      <c r="C15074">
        <v>51700</v>
      </c>
      <c r="D15074">
        <v>58150</v>
      </c>
      <c r="E15074">
        <v>64600</v>
      </c>
      <c r="F15074">
        <v>69800</v>
      </c>
      <c r="G15074">
        <v>74950</v>
      </c>
      <c r="H15074">
        <v>80150</v>
      </c>
      <c r="I15074">
        <v>85300</v>
      </c>
      <c r="J15074">
        <v>90450</v>
      </c>
      <c r="K15074" t="s">
        <v>2765</v>
      </c>
      <c r="L15074">
        <v>47</v>
      </c>
      <c r="M15074">
        <v>80</v>
      </c>
      <c r="N15074" t="s">
        <v>4105</v>
      </c>
    </row>
    <row r="15075" spans="1:14" x14ac:dyDescent="0.2">
      <c r="A15075" t="s">
        <v>20834</v>
      </c>
      <c r="B15075">
        <v>48300</v>
      </c>
      <c r="C15075">
        <v>55200</v>
      </c>
      <c r="D15075">
        <v>62100</v>
      </c>
      <c r="E15075">
        <v>68950</v>
      </c>
      <c r="F15075">
        <v>74500</v>
      </c>
      <c r="G15075">
        <v>80000</v>
      </c>
      <c r="H15075">
        <v>85500</v>
      </c>
      <c r="I15075">
        <v>91050</v>
      </c>
      <c r="J15075">
        <v>96550</v>
      </c>
      <c r="K15075" t="s">
        <v>2765</v>
      </c>
      <c r="L15075">
        <v>49</v>
      </c>
      <c r="M15075">
        <v>80</v>
      </c>
      <c r="N15075" t="s">
        <v>2963</v>
      </c>
    </row>
    <row r="15076" spans="1:14" x14ac:dyDescent="0.2">
      <c r="A15076" t="s">
        <v>20835</v>
      </c>
      <c r="B15076">
        <v>45000</v>
      </c>
      <c r="C15076">
        <v>51400</v>
      </c>
      <c r="D15076">
        <v>57850</v>
      </c>
      <c r="E15076">
        <v>64250</v>
      </c>
      <c r="F15076">
        <v>69400</v>
      </c>
      <c r="G15076">
        <v>74550</v>
      </c>
      <c r="H15076">
        <v>79700</v>
      </c>
      <c r="I15076">
        <v>84850</v>
      </c>
      <c r="J15076">
        <v>89950</v>
      </c>
      <c r="K15076" t="s">
        <v>2765</v>
      </c>
      <c r="L15076">
        <v>51</v>
      </c>
      <c r="M15076">
        <v>80</v>
      </c>
      <c r="N15076" t="s">
        <v>3326</v>
      </c>
    </row>
    <row r="15077" spans="1:14" x14ac:dyDescent="0.2">
      <c r="A15077" t="s">
        <v>20836</v>
      </c>
      <c r="B15077">
        <v>48400</v>
      </c>
      <c r="C15077">
        <v>55300</v>
      </c>
      <c r="D15077">
        <v>62200</v>
      </c>
      <c r="E15077">
        <v>69100</v>
      </c>
      <c r="F15077">
        <v>74650</v>
      </c>
      <c r="G15077">
        <v>80200</v>
      </c>
      <c r="H15077">
        <v>85700</v>
      </c>
      <c r="I15077">
        <v>91250</v>
      </c>
      <c r="J15077">
        <v>96750</v>
      </c>
      <c r="K15077" t="s">
        <v>2765</v>
      </c>
      <c r="L15077">
        <v>53</v>
      </c>
      <c r="M15077">
        <v>80</v>
      </c>
      <c r="N15077" t="s">
        <v>4106</v>
      </c>
    </row>
    <row r="15078" spans="1:14" x14ac:dyDescent="0.2">
      <c r="A15078" t="s">
        <v>20837</v>
      </c>
      <c r="B15078">
        <v>45000</v>
      </c>
      <c r="C15078">
        <v>51400</v>
      </c>
      <c r="D15078">
        <v>57850</v>
      </c>
      <c r="E15078">
        <v>64250</v>
      </c>
      <c r="F15078">
        <v>69400</v>
      </c>
      <c r="G15078">
        <v>74550</v>
      </c>
      <c r="H15078">
        <v>79700</v>
      </c>
      <c r="I15078">
        <v>84850</v>
      </c>
      <c r="J15078">
        <v>89950</v>
      </c>
      <c r="K15078" t="s">
        <v>2765</v>
      </c>
      <c r="L15078">
        <v>55</v>
      </c>
      <c r="M15078">
        <v>80</v>
      </c>
      <c r="N15078" t="s">
        <v>3327</v>
      </c>
    </row>
    <row r="15079" spans="1:14" x14ac:dyDescent="0.2">
      <c r="A15079" t="s">
        <v>20838</v>
      </c>
      <c r="B15079">
        <v>45000</v>
      </c>
      <c r="C15079">
        <v>51400</v>
      </c>
      <c r="D15079">
        <v>57850</v>
      </c>
      <c r="E15079">
        <v>64250</v>
      </c>
      <c r="F15079">
        <v>69400</v>
      </c>
      <c r="G15079">
        <v>74550</v>
      </c>
      <c r="H15079">
        <v>79700</v>
      </c>
      <c r="I15079">
        <v>84850</v>
      </c>
      <c r="J15079">
        <v>89950</v>
      </c>
      <c r="K15079" t="s">
        <v>2765</v>
      </c>
      <c r="L15079">
        <v>57</v>
      </c>
      <c r="M15079">
        <v>80</v>
      </c>
      <c r="N15079" t="s">
        <v>3384</v>
      </c>
    </row>
    <row r="15080" spans="1:14" x14ac:dyDescent="0.2">
      <c r="A15080" t="s">
        <v>20839</v>
      </c>
      <c r="B15080">
        <v>45000</v>
      </c>
      <c r="C15080">
        <v>51400</v>
      </c>
      <c r="D15080">
        <v>57850</v>
      </c>
      <c r="E15080">
        <v>64250</v>
      </c>
      <c r="F15080">
        <v>69400</v>
      </c>
      <c r="G15080">
        <v>74550</v>
      </c>
      <c r="H15080">
        <v>79700</v>
      </c>
      <c r="I15080">
        <v>84850</v>
      </c>
      <c r="J15080">
        <v>89950</v>
      </c>
      <c r="K15080" t="s">
        <v>2765</v>
      </c>
      <c r="L15080">
        <v>59</v>
      </c>
      <c r="M15080">
        <v>80</v>
      </c>
      <c r="N15080" t="s">
        <v>4107</v>
      </c>
    </row>
    <row r="15081" spans="1:14" x14ac:dyDescent="0.2">
      <c r="A15081" t="s">
        <v>20840</v>
      </c>
      <c r="B15081">
        <v>45000</v>
      </c>
      <c r="C15081">
        <v>51400</v>
      </c>
      <c r="D15081">
        <v>57850</v>
      </c>
      <c r="E15081">
        <v>64250</v>
      </c>
      <c r="F15081">
        <v>69400</v>
      </c>
      <c r="G15081">
        <v>74550</v>
      </c>
      <c r="H15081">
        <v>79700</v>
      </c>
      <c r="I15081">
        <v>84850</v>
      </c>
      <c r="J15081">
        <v>89950</v>
      </c>
      <c r="K15081" t="s">
        <v>2765</v>
      </c>
      <c r="L15081">
        <v>61</v>
      </c>
      <c r="M15081">
        <v>80</v>
      </c>
      <c r="N15081" t="s">
        <v>3329</v>
      </c>
    </row>
    <row r="15082" spans="1:14" x14ac:dyDescent="0.2">
      <c r="A15082" t="s">
        <v>20841</v>
      </c>
      <c r="B15082">
        <v>57900</v>
      </c>
      <c r="C15082">
        <v>66150</v>
      </c>
      <c r="D15082">
        <v>74400</v>
      </c>
      <c r="E15082">
        <v>82650</v>
      </c>
      <c r="F15082">
        <v>89300</v>
      </c>
      <c r="G15082">
        <v>95900</v>
      </c>
      <c r="H15082">
        <v>102500</v>
      </c>
      <c r="I15082">
        <v>109100</v>
      </c>
      <c r="J15082">
        <v>115750</v>
      </c>
      <c r="K15082" t="s">
        <v>2765</v>
      </c>
      <c r="L15082">
        <v>63</v>
      </c>
      <c r="M15082">
        <v>80</v>
      </c>
      <c r="N15082" t="s">
        <v>3854</v>
      </c>
    </row>
    <row r="15083" spans="1:14" x14ac:dyDescent="0.2">
      <c r="A15083" t="s">
        <v>20842</v>
      </c>
      <c r="B15083">
        <v>45000</v>
      </c>
      <c r="C15083">
        <v>51400</v>
      </c>
      <c r="D15083">
        <v>57850</v>
      </c>
      <c r="E15083">
        <v>64250</v>
      </c>
      <c r="F15083">
        <v>69400</v>
      </c>
      <c r="G15083">
        <v>74550</v>
      </c>
      <c r="H15083">
        <v>79700</v>
      </c>
      <c r="I15083">
        <v>84850</v>
      </c>
      <c r="J15083">
        <v>89950</v>
      </c>
      <c r="K15083" t="s">
        <v>2765</v>
      </c>
      <c r="L15083">
        <v>65</v>
      </c>
      <c r="M15083">
        <v>80</v>
      </c>
      <c r="N15083" t="s">
        <v>4237</v>
      </c>
    </row>
    <row r="15084" spans="1:14" x14ac:dyDescent="0.2">
      <c r="A15084" t="s">
        <v>20843</v>
      </c>
      <c r="B15084">
        <v>45000</v>
      </c>
      <c r="C15084">
        <v>51400</v>
      </c>
      <c r="D15084">
        <v>57850</v>
      </c>
      <c r="E15084">
        <v>64250</v>
      </c>
      <c r="F15084">
        <v>69400</v>
      </c>
      <c r="G15084">
        <v>74550</v>
      </c>
      <c r="H15084">
        <v>79700</v>
      </c>
      <c r="I15084">
        <v>84850</v>
      </c>
      <c r="J15084">
        <v>89950</v>
      </c>
      <c r="K15084" t="s">
        <v>2765</v>
      </c>
      <c r="L15084">
        <v>67</v>
      </c>
      <c r="M15084">
        <v>80</v>
      </c>
      <c r="N15084" t="s">
        <v>2977</v>
      </c>
    </row>
    <row r="15085" spans="1:14" x14ac:dyDescent="0.2">
      <c r="A15085" t="s">
        <v>20844</v>
      </c>
      <c r="B15085">
        <v>45000</v>
      </c>
      <c r="C15085">
        <v>51400</v>
      </c>
      <c r="D15085">
        <v>57850</v>
      </c>
      <c r="E15085">
        <v>64250</v>
      </c>
      <c r="F15085">
        <v>69400</v>
      </c>
      <c r="G15085">
        <v>74550</v>
      </c>
      <c r="H15085">
        <v>79700</v>
      </c>
      <c r="I15085">
        <v>84850</v>
      </c>
      <c r="J15085">
        <v>89950</v>
      </c>
      <c r="K15085" t="s">
        <v>2765</v>
      </c>
      <c r="L15085">
        <v>69</v>
      </c>
      <c r="M15085">
        <v>80</v>
      </c>
      <c r="N15085" t="s">
        <v>3008</v>
      </c>
    </row>
    <row r="15086" spans="1:14" x14ac:dyDescent="0.2">
      <c r="A15086" t="s">
        <v>20845</v>
      </c>
      <c r="B15086">
        <v>45000</v>
      </c>
      <c r="C15086">
        <v>51400</v>
      </c>
      <c r="D15086">
        <v>57850</v>
      </c>
      <c r="E15086">
        <v>64250</v>
      </c>
      <c r="F15086">
        <v>69400</v>
      </c>
      <c r="G15086">
        <v>74550</v>
      </c>
      <c r="H15086">
        <v>79700</v>
      </c>
      <c r="I15086">
        <v>84850</v>
      </c>
      <c r="J15086">
        <v>89950</v>
      </c>
      <c r="K15086" t="s">
        <v>2765</v>
      </c>
      <c r="L15086">
        <v>71</v>
      </c>
      <c r="M15086">
        <v>80</v>
      </c>
      <c r="N15086" t="s">
        <v>4108</v>
      </c>
    </row>
    <row r="15087" spans="1:14" x14ac:dyDescent="0.2">
      <c r="A15087" t="s">
        <v>20846</v>
      </c>
      <c r="B15087">
        <v>49500</v>
      </c>
      <c r="C15087">
        <v>56600</v>
      </c>
      <c r="D15087">
        <v>63650</v>
      </c>
      <c r="E15087">
        <v>70700</v>
      </c>
      <c r="F15087">
        <v>76400</v>
      </c>
      <c r="G15087">
        <v>82050</v>
      </c>
      <c r="H15087">
        <v>87700</v>
      </c>
      <c r="I15087">
        <v>93350</v>
      </c>
      <c r="J15087">
        <v>99000</v>
      </c>
      <c r="K15087" t="s">
        <v>2765</v>
      </c>
      <c r="L15087">
        <v>73</v>
      </c>
      <c r="M15087">
        <v>80</v>
      </c>
      <c r="N15087" t="s">
        <v>3331</v>
      </c>
    </row>
    <row r="15088" spans="1:14" x14ac:dyDescent="0.2">
      <c r="A15088" t="s">
        <v>20847</v>
      </c>
      <c r="B15088">
        <v>45150</v>
      </c>
      <c r="C15088">
        <v>51600</v>
      </c>
      <c r="D15088">
        <v>58050</v>
      </c>
      <c r="E15088">
        <v>64500</v>
      </c>
      <c r="F15088">
        <v>69700</v>
      </c>
      <c r="G15088">
        <v>74850</v>
      </c>
      <c r="H15088">
        <v>80000</v>
      </c>
      <c r="I15088">
        <v>85150</v>
      </c>
      <c r="J15088">
        <v>90300</v>
      </c>
      <c r="K15088" t="s">
        <v>2765</v>
      </c>
      <c r="L15088">
        <v>75</v>
      </c>
      <c r="M15088">
        <v>80</v>
      </c>
      <c r="N15088" t="s">
        <v>4109</v>
      </c>
    </row>
    <row r="15089" spans="1:14" x14ac:dyDescent="0.2">
      <c r="A15089" t="s">
        <v>20848</v>
      </c>
      <c r="B15089">
        <v>45000</v>
      </c>
      <c r="C15089">
        <v>51400</v>
      </c>
      <c r="D15089">
        <v>57850</v>
      </c>
      <c r="E15089">
        <v>64250</v>
      </c>
      <c r="F15089">
        <v>69400</v>
      </c>
      <c r="G15089">
        <v>74550</v>
      </c>
      <c r="H15089">
        <v>79700</v>
      </c>
      <c r="I15089">
        <v>84850</v>
      </c>
      <c r="J15089">
        <v>89950</v>
      </c>
      <c r="K15089" t="s">
        <v>2765</v>
      </c>
      <c r="L15089">
        <v>77</v>
      </c>
      <c r="M15089">
        <v>80</v>
      </c>
      <c r="N15089" t="s">
        <v>3333</v>
      </c>
    </row>
    <row r="15090" spans="1:14" x14ac:dyDescent="0.2">
      <c r="A15090" t="s">
        <v>20849</v>
      </c>
      <c r="B15090">
        <v>45150</v>
      </c>
      <c r="C15090">
        <v>51600</v>
      </c>
      <c r="D15090">
        <v>58050</v>
      </c>
      <c r="E15090">
        <v>64500</v>
      </c>
      <c r="F15090">
        <v>69700</v>
      </c>
      <c r="G15090">
        <v>74850</v>
      </c>
      <c r="H15090">
        <v>80000</v>
      </c>
      <c r="I15090">
        <v>85150</v>
      </c>
      <c r="J15090">
        <v>90300</v>
      </c>
      <c r="K15090" t="s">
        <v>2765</v>
      </c>
      <c r="L15090">
        <v>79</v>
      </c>
      <c r="M15090">
        <v>80</v>
      </c>
      <c r="N15090" t="s">
        <v>3572</v>
      </c>
    </row>
    <row r="15091" spans="1:14" x14ac:dyDescent="0.2">
      <c r="A15091" t="s">
        <v>20850</v>
      </c>
      <c r="B15091">
        <v>45000</v>
      </c>
      <c r="C15091">
        <v>51400</v>
      </c>
      <c r="D15091">
        <v>57850</v>
      </c>
      <c r="E15091">
        <v>64250</v>
      </c>
      <c r="F15091">
        <v>69400</v>
      </c>
      <c r="G15091">
        <v>74550</v>
      </c>
      <c r="H15091">
        <v>79700</v>
      </c>
      <c r="I15091">
        <v>84850</v>
      </c>
      <c r="J15091">
        <v>89950</v>
      </c>
      <c r="K15091" t="s">
        <v>2765</v>
      </c>
      <c r="L15091">
        <v>81</v>
      </c>
      <c r="M15091">
        <v>80</v>
      </c>
      <c r="N15091" t="s">
        <v>3334</v>
      </c>
    </row>
    <row r="15092" spans="1:14" x14ac:dyDescent="0.2">
      <c r="A15092" t="s">
        <v>20851</v>
      </c>
      <c r="B15092">
        <v>56250</v>
      </c>
      <c r="C15092">
        <v>64300</v>
      </c>
      <c r="D15092">
        <v>72350</v>
      </c>
      <c r="E15092">
        <v>80350</v>
      </c>
      <c r="F15092">
        <v>86800</v>
      </c>
      <c r="G15092">
        <v>93250</v>
      </c>
      <c r="H15092">
        <v>99650</v>
      </c>
      <c r="I15092">
        <v>106100</v>
      </c>
      <c r="J15092">
        <v>112500</v>
      </c>
      <c r="K15092" t="s">
        <v>2765</v>
      </c>
      <c r="L15092">
        <v>83</v>
      </c>
      <c r="M15092">
        <v>80</v>
      </c>
      <c r="N15092" t="s">
        <v>4110</v>
      </c>
    </row>
    <row r="15093" spans="1:14" x14ac:dyDescent="0.2">
      <c r="A15093" t="s">
        <v>20852</v>
      </c>
      <c r="B15093">
        <v>49000</v>
      </c>
      <c r="C15093">
        <v>56000</v>
      </c>
      <c r="D15093">
        <v>63000</v>
      </c>
      <c r="E15093">
        <v>70000</v>
      </c>
      <c r="F15093">
        <v>75600</v>
      </c>
      <c r="G15093">
        <v>81200</v>
      </c>
      <c r="H15093">
        <v>86800</v>
      </c>
      <c r="I15093">
        <v>92400</v>
      </c>
      <c r="J15093">
        <v>98000</v>
      </c>
      <c r="K15093" t="s">
        <v>2765</v>
      </c>
      <c r="L15093">
        <v>85</v>
      </c>
      <c r="M15093">
        <v>80</v>
      </c>
      <c r="N15093" t="s">
        <v>4111</v>
      </c>
    </row>
    <row r="15094" spans="1:14" x14ac:dyDescent="0.2">
      <c r="A15094" t="s">
        <v>20853</v>
      </c>
      <c r="B15094">
        <v>45000</v>
      </c>
      <c r="C15094">
        <v>51400</v>
      </c>
      <c r="D15094">
        <v>57850</v>
      </c>
      <c r="E15094">
        <v>64250</v>
      </c>
      <c r="F15094">
        <v>69400</v>
      </c>
      <c r="G15094">
        <v>74550</v>
      </c>
      <c r="H15094">
        <v>79700</v>
      </c>
      <c r="I15094">
        <v>84850</v>
      </c>
      <c r="J15094">
        <v>89950</v>
      </c>
      <c r="K15094" t="s">
        <v>2765</v>
      </c>
      <c r="L15094">
        <v>87</v>
      </c>
      <c r="M15094">
        <v>80</v>
      </c>
      <c r="N15094" t="s">
        <v>3392</v>
      </c>
    </row>
    <row r="15095" spans="1:14" x14ac:dyDescent="0.2">
      <c r="A15095" t="s">
        <v>20854</v>
      </c>
      <c r="B15095">
        <v>61800</v>
      </c>
      <c r="C15095">
        <v>70600</v>
      </c>
      <c r="D15095">
        <v>79450</v>
      </c>
      <c r="E15095">
        <v>88250</v>
      </c>
      <c r="F15095">
        <v>95350</v>
      </c>
      <c r="G15095">
        <v>102400</v>
      </c>
      <c r="H15095">
        <v>109450</v>
      </c>
      <c r="I15095">
        <v>116500</v>
      </c>
      <c r="J15095">
        <v>123550</v>
      </c>
      <c r="K15095" t="s">
        <v>2765</v>
      </c>
      <c r="L15095">
        <v>89</v>
      </c>
      <c r="M15095">
        <v>80</v>
      </c>
      <c r="N15095" t="s">
        <v>4112</v>
      </c>
    </row>
    <row r="15096" spans="1:14" x14ac:dyDescent="0.2">
      <c r="A15096" t="s">
        <v>20855</v>
      </c>
      <c r="B15096">
        <v>46100</v>
      </c>
      <c r="C15096">
        <v>52700</v>
      </c>
      <c r="D15096">
        <v>59300</v>
      </c>
      <c r="E15096">
        <v>65850</v>
      </c>
      <c r="F15096">
        <v>71150</v>
      </c>
      <c r="G15096">
        <v>76400</v>
      </c>
      <c r="H15096">
        <v>81700</v>
      </c>
      <c r="I15096">
        <v>86950</v>
      </c>
      <c r="J15096">
        <v>92200</v>
      </c>
      <c r="K15096" t="s">
        <v>2765</v>
      </c>
      <c r="L15096">
        <v>91</v>
      </c>
      <c r="M15096">
        <v>80</v>
      </c>
      <c r="N15096" t="s">
        <v>4113</v>
      </c>
    </row>
    <row r="15097" spans="1:14" x14ac:dyDescent="0.2">
      <c r="A15097" t="s">
        <v>20856</v>
      </c>
      <c r="B15097">
        <v>62650</v>
      </c>
      <c r="C15097">
        <v>71600</v>
      </c>
      <c r="D15097">
        <v>80550</v>
      </c>
      <c r="E15097">
        <v>89500</v>
      </c>
      <c r="F15097">
        <v>96700</v>
      </c>
      <c r="G15097">
        <v>103850</v>
      </c>
      <c r="H15097">
        <v>111000</v>
      </c>
      <c r="I15097">
        <v>118150</v>
      </c>
      <c r="J15097">
        <v>125300</v>
      </c>
      <c r="K15097" t="s">
        <v>2765</v>
      </c>
      <c r="L15097">
        <v>93</v>
      </c>
      <c r="M15097">
        <v>80</v>
      </c>
      <c r="N15097" t="s">
        <v>4114</v>
      </c>
    </row>
    <row r="15098" spans="1:14" x14ac:dyDescent="0.2">
      <c r="A15098" t="s">
        <v>20857</v>
      </c>
      <c r="B15098">
        <v>45000</v>
      </c>
      <c r="C15098">
        <v>51400</v>
      </c>
      <c r="D15098">
        <v>57850</v>
      </c>
      <c r="E15098">
        <v>64250</v>
      </c>
      <c r="F15098">
        <v>69400</v>
      </c>
      <c r="G15098">
        <v>74550</v>
      </c>
      <c r="H15098">
        <v>79700</v>
      </c>
      <c r="I15098">
        <v>84850</v>
      </c>
      <c r="J15098">
        <v>89950</v>
      </c>
      <c r="K15098" t="s">
        <v>2765</v>
      </c>
      <c r="L15098">
        <v>95</v>
      </c>
      <c r="M15098">
        <v>80</v>
      </c>
      <c r="N15098" t="s">
        <v>4115</v>
      </c>
    </row>
    <row r="15099" spans="1:14" x14ac:dyDescent="0.2">
      <c r="A15099" t="s">
        <v>20858</v>
      </c>
      <c r="B15099">
        <v>61800</v>
      </c>
      <c r="C15099">
        <v>70600</v>
      </c>
      <c r="D15099">
        <v>79450</v>
      </c>
      <c r="E15099">
        <v>88250</v>
      </c>
      <c r="F15099">
        <v>95350</v>
      </c>
      <c r="G15099">
        <v>102400</v>
      </c>
      <c r="H15099">
        <v>109450</v>
      </c>
      <c r="I15099">
        <v>116500</v>
      </c>
      <c r="J15099">
        <v>123550</v>
      </c>
      <c r="K15099" t="s">
        <v>2765</v>
      </c>
      <c r="L15099">
        <v>97</v>
      </c>
      <c r="M15099">
        <v>80</v>
      </c>
      <c r="N15099" t="s">
        <v>3707</v>
      </c>
    </row>
    <row r="15100" spans="1:14" x14ac:dyDescent="0.2">
      <c r="A15100" t="s">
        <v>20859</v>
      </c>
      <c r="B15100">
        <v>45950</v>
      </c>
      <c r="C15100">
        <v>52500</v>
      </c>
      <c r="D15100">
        <v>59050</v>
      </c>
      <c r="E15100">
        <v>65600</v>
      </c>
      <c r="F15100">
        <v>70850</v>
      </c>
      <c r="G15100">
        <v>76100</v>
      </c>
      <c r="H15100">
        <v>81350</v>
      </c>
      <c r="I15100">
        <v>86600</v>
      </c>
      <c r="J15100">
        <v>91850</v>
      </c>
      <c r="K15100" t="s">
        <v>2765</v>
      </c>
      <c r="L15100">
        <v>99</v>
      </c>
      <c r="M15100">
        <v>80</v>
      </c>
      <c r="N15100" t="s">
        <v>4116</v>
      </c>
    </row>
    <row r="15101" spans="1:14" x14ac:dyDescent="0.2">
      <c r="A15101" t="s">
        <v>20860</v>
      </c>
      <c r="B15101">
        <v>45000</v>
      </c>
      <c r="C15101">
        <v>51400</v>
      </c>
      <c r="D15101">
        <v>57850</v>
      </c>
      <c r="E15101">
        <v>64250</v>
      </c>
      <c r="F15101">
        <v>69400</v>
      </c>
      <c r="G15101">
        <v>74550</v>
      </c>
      <c r="H15101">
        <v>79700</v>
      </c>
      <c r="I15101">
        <v>84850</v>
      </c>
      <c r="J15101">
        <v>89950</v>
      </c>
      <c r="K15101" t="s">
        <v>2765</v>
      </c>
      <c r="L15101">
        <v>101</v>
      </c>
      <c r="M15101">
        <v>80</v>
      </c>
      <c r="N15101" t="s">
        <v>3337</v>
      </c>
    </row>
    <row r="15102" spans="1:14" x14ac:dyDescent="0.2">
      <c r="A15102" t="s">
        <v>20861</v>
      </c>
      <c r="B15102">
        <v>49850</v>
      </c>
      <c r="C15102">
        <v>57000</v>
      </c>
      <c r="D15102">
        <v>64100</v>
      </c>
      <c r="E15102">
        <v>71200</v>
      </c>
      <c r="F15102">
        <v>76900</v>
      </c>
      <c r="G15102">
        <v>82600</v>
      </c>
      <c r="H15102">
        <v>88300</v>
      </c>
      <c r="I15102">
        <v>94000</v>
      </c>
      <c r="J15102">
        <v>99700</v>
      </c>
      <c r="K15102" t="s">
        <v>2765</v>
      </c>
      <c r="L15102">
        <v>103</v>
      </c>
      <c r="M15102">
        <v>80</v>
      </c>
      <c r="N15102" t="s">
        <v>3338</v>
      </c>
    </row>
    <row r="15103" spans="1:14" x14ac:dyDescent="0.2">
      <c r="A15103" t="s">
        <v>20862</v>
      </c>
      <c r="B15103">
        <v>46850</v>
      </c>
      <c r="C15103">
        <v>53550</v>
      </c>
      <c r="D15103">
        <v>60250</v>
      </c>
      <c r="E15103">
        <v>66900</v>
      </c>
      <c r="F15103">
        <v>72300</v>
      </c>
      <c r="G15103">
        <v>77650</v>
      </c>
      <c r="H15103">
        <v>83000</v>
      </c>
      <c r="I15103">
        <v>88350</v>
      </c>
      <c r="J15103">
        <v>93700</v>
      </c>
      <c r="K15103" t="s">
        <v>2765</v>
      </c>
      <c r="L15103">
        <v>105</v>
      </c>
      <c r="M15103">
        <v>80</v>
      </c>
      <c r="N15103" t="s">
        <v>4117</v>
      </c>
    </row>
    <row r="15104" spans="1:14" x14ac:dyDescent="0.2">
      <c r="A15104" t="s">
        <v>20863</v>
      </c>
      <c r="B15104">
        <v>47600</v>
      </c>
      <c r="C15104">
        <v>54400</v>
      </c>
      <c r="D15104">
        <v>61200</v>
      </c>
      <c r="E15104">
        <v>68000</v>
      </c>
      <c r="F15104">
        <v>73450</v>
      </c>
      <c r="G15104">
        <v>78900</v>
      </c>
      <c r="H15104">
        <v>84350</v>
      </c>
      <c r="I15104">
        <v>89800</v>
      </c>
      <c r="J15104">
        <v>95200</v>
      </c>
      <c r="K15104" t="s">
        <v>2765</v>
      </c>
      <c r="L15104">
        <v>107</v>
      </c>
      <c r="M15104">
        <v>80</v>
      </c>
      <c r="N15104" t="s">
        <v>3396</v>
      </c>
    </row>
    <row r="15105" spans="1:14" x14ac:dyDescent="0.2">
      <c r="A15105" t="s">
        <v>20864</v>
      </c>
      <c r="B15105">
        <v>46300</v>
      </c>
      <c r="C15105">
        <v>52900</v>
      </c>
      <c r="D15105">
        <v>59500</v>
      </c>
      <c r="E15105">
        <v>66100</v>
      </c>
      <c r="F15105">
        <v>71400</v>
      </c>
      <c r="G15105">
        <v>76700</v>
      </c>
      <c r="H15105">
        <v>82000</v>
      </c>
      <c r="I15105">
        <v>87300</v>
      </c>
      <c r="J15105">
        <v>92550</v>
      </c>
      <c r="K15105" t="s">
        <v>2765</v>
      </c>
      <c r="L15105">
        <v>109</v>
      </c>
      <c r="M15105">
        <v>80</v>
      </c>
      <c r="N15105" t="s">
        <v>4118</v>
      </c>
    </row>
    <row r="15106" spans="1:14" x14ac:dyDescent="0.2">
      <c r="A15106" t="s">
        <v>20865</v>
      </c>
      <c r="B15106">
        <v>61800</v>
      </c>
      <c r="C15106">
        <v>70600</v>
      </c>
      <c r="D15106">
        <v>79450</v>
      </c>
      <c r="E15106">
        <v>88250</v>
      </c>
      <c r="F15106">
        <v>95350</v>
      </c>
      <c r="G15106">
        <v>102400</v>
      </c>
      <c r="H15106">
        <v>109450</v>
      </c>
      <c r="I15106">
        <v>116500</v>
      </c>
      <c r="J15106">
        <v>123550</v>
      </c>
      <c r="K15106" t="s">
        <v>2765</v>
      </c>
      <c r="L15106">
        <v>111</v>
      </c>
      <c r="M15106">
        <v>80</v>
      </c>
      <c r="N15106" t="s">
        <v>4119</v>
      </c>
    </row>
    <row r="15107" spans="1:14" x14ac:dyDescent="0.2">
      <c r="A15107" t="s">
        <v>20866</v>
      </c>
      <c r="B15107">
        <v>61800</v>
      </c>
      <c r="C15107">
        <v>70600</v>
      </c>
      <c r="D15107">
        <v>79450</v>
      </c>
      <c r="E15107">
        <v>88250</v>
      </c>
      <c r="F15107">
        <v>95350</v>
      </c>
      <c r="G15107">
        <v>102400</v>
      </c>
      <c r="H15107">
        <v>109450</v>
      </c>
      <c r="I15107">
        <v>116500</v>
      </c>
      <c r="J15107">
        <v>123550</v>
      </c>
      <c r="K15107" t="s">
        <v>2765</v>
      </c>
      <c r="L15107">
        <v>113</v>
      </c>
      <c r="M15107">
        <v>80</v>
      </c>
      <c r="N15107" t="s">
        <v>4120</v>
      </c>
    </row>
    <row r="15108" spans="1:14" x14ac:dyDescent="0.2">
      <c r="A15108" t="s">
        <v>20867</v>
      </c>
      <c r="B15108">
        <v>45550</v>
      </c>
      <c r="C15108">
        <v>52050</v>
      </c>
      <c r="D15108">
        <v>58550</v>
      </c>
      <c r="E15108">
        <v>65050</v>
      </c>
      <c r="F15108">
        <v>70300</v>
      </c>
      <c r="G15108">
        <v>75500</v>
      </c>
      <c r="H15108">
        <v>80700</v>
      </c>
      <c r="I15108">
        <v>85900</v>
      </c>
      <c r="J15108">
        <v>91100</v>
      </c>
      <c r="K15108" t="s">
        <v>2765</v>
      </c>
      <c r="L15108">
        <v>115</v>
      </c>
      <c r="M15108">
        <v>80</v>
      </c>
      <c r="N15108" t="s">
        <v>3341</v>
      </c>
    </row>
    <row r="15109" spans="1:14" x14ac:dyDescent="0.2">
      <c r="A15109" t="s">
        <v>20868</v>
      </c>
      <c r="B15109">
        <v>45150</v>
      </c>
      <c r="C15109">
        <v>51600</v>
      </c>
      <c r="D15109">
        <v>58050</v>
      </c>
      <c r="E15109">
        <v>64500</v>
      </c>
      <c r="F15109">
        <v>69700</v>
      </c>
      <c r="G15109">
        <v>74850</v>
      </c>
      <c r="H15109">
        <v>80000</v>
      </c>
      <c r="I15109">
        <v>85150</v>
      </c>
      <c r="J15109">
        <v>90300</v>
      </c>
      <c r="K15109" t="s">
        <v>2765</v>
      </c>
      <c r="L15109">
        <v>117</v>
      </c>
      <c r="M15109">
        <v>80</v>
      </c>
      <c r="N15109" t="s">
        <v>4121</v>
      </c>
    </row>
    <row r="15110" spans="1:14" x14ac:dyDescent="0.2">
      <c r="A15110" t="s">
        <v>20869</v>
      </c>
      <c r="B15110">
        <v>56250</v>
      </c>
      <c r="C15110">
        <v>64300</v>
      </c>
      <c r="D15110">
        <v>72350</v>
      </c>
      <c r="E15110">
        <v>80350</v>
      </c>
      <c r="F15110">
        <v>86800</v>
      </c>
      <c r="G15110">
        <v>93250</v>
      </c>
      <c r="H15110">
        <v>99650</v>
      </c>
      <c r="I15110">
        <v>106100</v>
      </c>
      <c r="J15110">
        <v>112500</v>
      </c>
      <c r="K15110" t="s">
        <v>2765</v>
      </c>
      <c r="L15110">
        <v>119</v>
      </c>
      <c r="M15110">
        <v>80</v>
      </c>
      <c r="N15110" t="s">
        <v>3342</v>
      </c>
    </row>
    <row r="15111" spans="1:14" x14ac:dyDescent="0.2">
      <c r="A15111" t="s">
        <v>20870</v>
      </c>
      <c r="B15111">
        <v>45000</v>
      </c>
      <c r="C15111">
        <v>51400</v>
      </c>
      <c r="D15111">
        <v>57850</v>
      </c>
      <c r="E15111">
        <v>64250</v>
      </c>
      <c r="F15111">
        <v>69400</v>
      </c>
      <c r="G15111">
        <v>74550</v>
      </c>
      <c r="H15111">
        <v>79700</v>
      </c>
      <c r="I15111">
        <v>84850</v>
      </c>
      <c r="J15111">
        <v>89950</v>
      </c>
      <c r="K15111" t="s">
        <v>2765</v>
      </c>
      <c r="L15111">
        <v>121</v>
      </c>
      <c r="M15111">
        <v>80</v>
      </c>
      <c r="N15111" t="s">
        <v>3344</v>
      </c>
    </row>
    <row r="15112" spans="1:14" x14ac:dyDescent="0.2">
      <c r="A15112" t="s">
        <v>20871</v>
      </c>
      <c r="B15112">
        <v>50600</v>
      </c>
      <c r="C15112">
        <v>57800</v>
      </c>
      <c r="D15112">
        <v>65050</v>
      </c>
      <c r="E15112">
        <v>72250</v>
      </c>
      <c r="F15112">
        <v>78050</v>
      </c>
      <c r="G15112">
        <v>83850</v>
      </c>
      <c r="H15112">
        <v>89600</v>
      </c>
      <c r="I15112">
        <v>95400</v>
      </c>
      <c r="J15112">
        <v>101150</v>
      </c>
      <c r="K15112" t="s">
        <v>2765</v>
      </c>
      <c r="L15112">
        <v>123</v>
      </c>
      <c r="M15112">
        <v>80</v>
      </c>
      <c r="N15112" t="s">
        <v>3345</v>
      </c>
    </row>
    <row r="15113" spans="1:14" x14ac:dyDescent="0.2">
      <c r="A15113" t="s">
        <v>20872</v>
      </c>
      <c r="B15113">
        <v>45000</v>
      </c>
      <c r="C15113">
        <v>51400</v>
      </c>
      <c r="D15113">
        <v>57850</v>
      </c>
      <c r="E15113">
        <v>64250</v>
      </c>
      <c r="F15113">
        <v>69400</v>
      </c>
      <c r="G15113">
        <v>74550</v>
      </c>
      <c r="H15113">
        <v>79700</v>
      </c>
      <c r="I15113">
        <v>84850</v>
      </c>
      <c r="J15113">
        <v>89950</v>
      </c>
      <c r="K15113" t="s">
        <v>2765</v>
      </c>
      <c r="L15113">
        <v>125</v>
      </c>
      <c r="M15113">
        <v>80</v>
      </c>
      <c r="N15113" t="s">
        <v>4122</v>
      </c>
    </row>
    <row r="15114" spans="1:14" x14ac:dyDescent="0.2">
      <c r="A15114" t="s">
        <v>20873</v>
      </c>
      <c r="B15114">
        <v>45000</v>
      </c>
      <c r="C15114">
        <v>51400</v>
      </c>
      <c r="D15114">
        <v>57850</v>
      </c>
      <c r="E15114">
        <v>64250</v>
      </c>
      <c r="F15114">
        <v>69400</v>
      </c>
      <c r="G15114">
        <v>74550</v>
      </c>
      <c r="H15114">
        <v>79700</v>
      </c>
      <c r="I15114">
        <v>84850</v>
      </c>
      <c r="J15114">
        <v>89950</v>
      </c>
      <c r="K15114" t="s">
        <v>2765</v>
      </c>
      <c r="L15114">
        <v>127</v>
      </c>
      <c r="M15114">
        <v>80</v>
      </c>
      <c r="N15114" t="s">
        <v>4123</v>
      </c>
    </row>
    <row r="15115" spans="1:14" x14ac:dyDescent="0.2">
      <c r="A15115" t="s">
        <v>20874</v>
      </c>
      <c r="B15115">
        <v>55650</v>
      </c>
      <c r="C15115">
        <v>63600</v>
      </c>
      <c r="D15115">
        <v>71550</v>
      </c>
      <c r="E15115">
        <v>79450</v>
      </c>
      <c r="F15115">
        <v>85850</v>
      </c>
      <c r="G15115">
        <v>92200</v>
      </c>
      <c r="H15115">
        <v>98550</v>
      </c>
      <c r="I15115">
        <v>104900</v>
      </c>
      <c r="J15115">
        <v>111250</v>
      </c>
      <c r="K15115" t="s">
        <v>2765</v>
      </c>
      <c r="L15115">
        <v>129</v>
      </c>
      <c r="M15115">
        <v>80</v>
      </c>
      <c r="N15115" t="s">
        <v>4124</v>
      </c>
    </row>
    <row r="15116" spans="1:14" x14ac:dyDescent="0.2">
      <c r="A15116" t="s">
        <v>20875</v>
      </c>
      <c r="B15116">
        <v>49500</v>
      </c>
      <c r="C15116">
        <v>56600</v>
      </c>
      <c r="D15116">
        <v>63650</v>
      </c>
      <c r="E15116">
        <v>70700</v>
      </c>
      <c r="F15116">
        <v>76400</v>
      </c>
      <c r="G15116">
        <v>82050</v>
      </c>
      <c r="H15116">
        <v>87700</v>
      </c>
      <c r="I15116">
        <v>93350</v>
      </c>
      <c r="J15116">
        <v>99000</v>
      </c>
      <c r="K15116" t="s">
        <v>2765</v>
      </c>
      <c r="L15116">
        <v>131</v>
      </c>
      <c r="M15116">
        <v>80</v>
      </c>
      <c r="N15116" t="s">
        <v>4125</v>
      </c>
    </row>
    <row r="15117" spans="1:14" x14ac:dyDescent="0.2">
      <c r="A15117" t="s">
        <v>20876</v>
      </c>
      <c r="B15117">
        <v>56250</v>
      </c>
      <c r="C15117">
        <v>64300</v>
      </c>
      <c r="D15117">
        <v>72350</v>
      </c>
      <c r="E15117">
        <v>80350</v>
      </c>
      <c r="F15117">
        <v>86800</v>
      </c>
      <c r="G15117">
        <v>93250</v>
      </c>
      <c r="H15117">
        <v>99650</v>
      </c>
      <c r="I15117">
        <v>106100</v>
      </c>
      <c r="J15117">
        <v>112500</v>
      </c>
      <c r="K15117" t="s">
        <v>2765</v>
      </c>
      <c r="L15117">
        <v>133</v>
      </c>
      <c r="M15117">
        <v>80</v>
      </c>
      <c r="N15117" t="s">
        <v>3347</v>
      </c>
    </row>
    <row r="15118" spans="1:14" x14ac:dyDescent="0.2">
      <c r="A15118" t="s">
        <v>20877</v>
      </c>
      <c r="B15118">
        <v>45000</v>
      </c>
      <c r="C15118">
        <v>51400</v>
      </c>
      <c r="D15118">
        <v>57850</v>
      </c>
      <c r="E15118">
        <v>64250</v>
      </c>
      <c r="F15118">
        <v>69400</v>
      </c>
      <c r="G15118">
        <v>74550</v>
      </c>
      <c r="H15118">
        <v>79700</v>
      </c>
      <c r="I15118">
        <v>84850</v>
      </c>
      <c r="J15118">
        <v>89950</v>
      </c>
      <c r="K15118" t="s">
        <v>2765</v>
      </c>
      <c r="L15118">
        <v>135</v>
      </c>
      <c r="M15118">
        <v>80</v>
      </c>
      <c r="N15118" t="s">
        <v>3348</v>
      </c>
    </row>
    <row r="15119" spans="1:14" x14ac:dyDescent="0.2">
      <c r="A15119" t="s">
        <v>20878</v>
      </c>
      <c r="B15119">
        <v>45000</v>
      </c>
      <c r="C15119">
        <v>51400</v>
      </c>
      <c r="D15119">
        <v>57850</v>
      </c>
      <c r="E15119">
        <v>64250</v>
      </c>
      <c r="F15119">
        <v>69400</v>
      </c>
      <c r="G15119">
        <v>74550</v>
      </c>
      <c r="H15119">
        <v>79700</v>
      </c>
      <c r="I15119">
        <v>84850</v>
      </c>
      <c r="J15119">
        <v>89950</v>
      </c>
      <c r="K15119" t="s">
        <v>2765</v>
      </c>
      <c r="L15119">
        <v>137</v>
      </c>
      <c r="M15119">
        <v>80</v>
      </c>
      <c r="N15119" t="s">
        <v>3349</v>
      </c>
    </row>
    <row r="15120" spans="1:14" x14ac:dyDescent="0.2">
      <c r="A15120" t="s">
        <v>20879</v>
      </c>
      <c r="B15120">
        <v>47050</v>
      </c>
      <c r="C15120">
        <v>53800</v>
      </c>
      <c r="D15120">
        <v>60500</v>
      </c>
      <c r="E15120">
        <v>67200</v>
      </c>
      <c r="F15120">
        <v>72600</v>
      </c>
      <c r="G15120">
        <v>78000</v>
      </c>
      <c r="H15120">
        <v>83350</v>
      </c>
      <c r="I15120">
        <v>88750</v>
      </c>
      <c r="J15120">
        <v>94100</v>
      </c>
      <c r="K15120" t="s">
        <v>2765</v>
      </c>
      <c r="L15120">
        <v>139</v>
      </c>
      <c r="M15120">
        <v>80</v>
      </c>
      <c r="N15120" t="s">
        <v>4126</v>
      </c>
    </row>
    <row r="15121" spans="1:14" x14ac:dyDescent="0.2">
      <c r="A15121" t="s">
        <v>20880</v>
      </c>
      <c r="B15121">
        <v>49400</v>
      </c>
      <c r="C15121">
        <v>56450</v>
      </c>
      <c r="D15121">
        <v>63500</v>
      </c>
      <c r="E15121">
        <v>70550</v>
      </c>
      <c r="F15121">
        <v>76200</v>
      </c>
      <c r="G15121">
        <v>81850</v>
      </c>
      <c r="H15121">
        <v>87500</v>
      </c>
      <c r="I15121">
        <v>93150</v>
      </c>
      <c r="J15121">
        <v>98800</v>
      </c>
      <c r="K15121" t="s">
        <v>2765</v>
      </c>
      <c r="L15121">
        <v>141</v>
      </c>
      <c r="M15121">
        <v>80</v>
      </c>
      <c r="N15121" t="s">
        <v>4127</v>
      </c>
    </row>
    <row r="15122" spans="1:14" x14ac:dyDescent="0.2">
      <c r="A15122" t="s">
        <v>20881</v>
      </c>
      <c r="B15122">
        <v>50600</v>
      </c>
      <c r="C15122">
        <v>57800</v>
      </c>
      <c r="D15122">
        <v>65050</v>
      </c>
      <c r="E15122">
        <v>72250</v>
      </c>
      <c r="F15122">
        <v>78050</v>
      </c>
      <c r="G15122">
        <v>83850</v>
      </c>
      <c r="H15122">
        <v>89600</v>
      </c>
      <c r="I15122">
        <v>95400</v>
      </c>
      <c r="J15122">
        <v>101150</v>
      </c>
      <c r="K15122" t="s">
        <v>2765</v>
      </c>
      <c r="L15122">
        <v>143</v>
      </c>
      <c r="M15122">
        <v>80</v>
      </c>
      <c r="N15122" t="s">
        <v>4128</v>
      </c>
    </row>
    <row r="15123" spans="1:14" x14ac:dyDescent="0.2">
      <c r="A15123" t="s">
        <v>20882</v>
      </c>
      <c r="B15123">
        <v>45000</v>
      </c>
      <c r="C15123">
        <v>51400</v>
      </c>
      <c r="D15123">
        <v>57850</v>
      </c>
      <c r="E15123">
        <v>64250</v>
      </c>
      <c r="F15123">
        <v>69400</v>
      </c>
      <c r="G15123">
        <v>74550</v>
      </c>
      <c r="H15123">
        <v>79700</v>
      </c>
      <c r="I15123">
        <v>84850</v>
      </c>
      <c r="J15123">
        <v>89950</v>
      </c>
      <c r="K15123" t="s">
        <v>2765</v>
      </c>
      <c r="L15123">
        <v>145</v>
      </c>
      <c r="M15123">
        <v>80</v>
      </c>
      <c r="N15123" t="s">
        <v>3350</v>
      </c>
    </row>
    <row r="15124" spans="1:14" x14ac:dyDescent="0.2">
      <c r="A15124" t="s">
        <v>20883</v>
      </c>
      <c r="B15124">
        <v>54150</v>
      </c>
      <c r="C15124">
        <v>61900</v>
      </c>
      <c r="D15124">
        <v>69650</v>
      </c>
      <c r="E15124">
        <v>77350</v>
      </c>
      <c r="F15124">
        <v>83550</v>
      </c>
      <c r="G15124">
        <v>89750</v>
      </c>
      <c r="H15124">
        <v>95950</v>
      </c>
      <c r="I15124">
        <v>102150</v>
      </c>
      <c r="J15124">
        <v>108300</v>
      </c>
      <c r="K15124" t="s">
        <v>2765</v>
      </c>
      <c r="L15124">
        <v>147</v>
      </c>
      <c r="M15124">
        <v>80</v>
      </c>
      <c r="N15124" t="s">
        <v>4129</v>
      </c>
    </row>
    <row r="15125" spans="1:14" x14ac:dyDescent="0.2">
      <c r="A15125" t="s">
        <v>20884</v>
      </c>
      <c r="B15125">
        <v>45000</v>
      </c>
      <c r="C15125">
        <v>51400</v>
      </c>
      <c r="D15125">
        <v>57850</v>
      </c>
      <c r="E15125">
        <v>64250</v>
      </c>
      <c r="F15125">
        <v>69400</v>
      </c>
      <c r="G15125">
        <v>74550</v>
      </c>
      <c r="H15125">
        <v>79700</v>
      </c>
      <c r="I15125">
        <v>84850</v>
      </c>
      <c r="J15125">
        <v>89950</v>
      </c>
      <c r="K15125" t="s">
        <v>2765</v>
      </c>
      <c r="L15125">
        <v>149</v>
      </c>
      <c r="M15125">
        <v>80</v>
      </c>
      <c r="N15125" t="s">
        <v>3352</v>
      </c>
    </row>
    <row r="15126" spans="1:14" x14ac:dyDescent="0.2">
      <c r="A15126" t="s">
        <v>20885</v>
      </c>
      <c r="B15126">
        <v>45000</v>
      </c>
      <c r="C15126">
        <v>51400</v>
      </c>
      <c r="D15126">
        <v>57850</v>
      </c>
      <c r="E15126">
        <v>64250</v>
      </c>
      <c r="F15126">
        <v>69400</v>
      </c>
      <c r="G15126">
        <v>74550</v>
      </c>
      <c r="H15126">
        <v>79700</v>
      </c>
      <c r="I15126">
        <v>84850</v>
      </c>
      <c r="J15126">
        <v>89950</v>
      </c>
      <c r="K15126" t="s">
        <v>2765</v>
      </c>
      <c r="L15126">
        <v>151</v>
      </c>
      <c r="M15126">
        <v>80</v>
      </c>
      <c r="N15126" t="s">
        <v>3406</v>
      </c>
    </row>
    <row r="15127" spans="1:14" x14ac:dyDescent="0.2">
      <c r="A15127" t="s">
        <v>20886</v>
      </c>
      <c r="B15127">
        <v>45000</v>
      </c>
      <c r="C15127">
        <v>51400</v>
      </c>
      <c r="D15127">
        <v>57850</v>
      </c>
      <c r="E15127">
        <v>64250</v>
      </c>
      <c r="F15127">
        <v>69400</v>
      </c>
      <c r="G15127">
        <v>74550</v>
      </c>
      <c r="H15127">
        <v>79700</v>
      </c>
      <c r="I15127">
        <v>84850</v>
      </c>
      <c r="J15127">
        <v>89950</v>
      </c>
      <c r="K15127" t="s">
        <v>2765</v>
      </c>
      <c r="L15127">
        <v>153</v>
      </c>
      <c r="M15127">
        <v>80</v>
      </c>
      <c r="N15127" t="s">
        <v>3408</v>
      </c>
    </row>
    <row r="15128" spans="1:14" x14ac:dyDescent="0.2">
      <c r="A15128" t="s">
        <v>20887</v>
      </c>
      <c r="B15128">
        <v>51050</v>
      </c>
      <c r="C15128">
        <v>58350</v>
      </c>
      <c r="D15128">
        <v>65650</v>
      </c>
      <c r="E15128">
        <v>72900</v>
      </c>
      <c r="F15128">
        <v>78750</v>
      </c>
      <c r="G15128">
        <v>84600</v>
      </c>
      <c r="H15128">
        <v>90400</v>
      </c>
      <c r="I15128">
        <v>96250</v>
      </c>
      <c r="J15128">
        <v>102100</v>
      </c>
      <c r="K15128" t="s">
        <v>2765</v>
      </c>
      <c r="L15128">
        <v>155</v>
      </c>
      <c r="M15128">
        <v>80</v>
      </c>
      <c r="N15128" t="s">
        <v>2916</v>
      </c>
    </row>
    <row r="15129" spans="1:14" x14ac:dyDescent="0.2">
      <c r="A15129" t="s">
        <v>20888</v>
      </c>
      <c r="B15129">
        <v>45600</v>
      </c>
      <c r="C15129">
        <v>52100</v>
      </c>
      <c r="D15129">
        <v>58600</v>
      </c>
      <c r="E15129">
        <v>65100</v>
      </c>
      <c r="F15129">
        <v>70350</v>
      </c>
      <c r="G15129">
        <v>75550</v>
      </c>
      <c r="H15129">
        <v>80750</v>
      </c>
      <c r="I15129">
        <v>85950</v>
      </c>
      <c r="J15129">
        <v>91150</v>
      </c>
      <c r="K15129" t="s">
        <v>2765</v>
      </c>
      <c r="L15129">
        <v>157</v>
      </c>
      <c r="M15129">
        <v>80</v>
      </c>
      <c r="N15129" t="s">
        <v>3353</v>
      </c>
    </row>
    <row r="15130" spans="1:14" x14ac:dyDescent="0.2">
      <c r="A15130" t="s">
        <v>20889</v>
      </c>
      <c r="B15130">
        <v>45000</v>
      </c>
      <c r="C15130">
        <v>51400</v>
      </c>
      <c r="D15130">
        <v>57850</v>
      </c>
      <c r="E15130">
        <v>64250</v>
      </c>
      <c r="F15130">
        <v>69400</v>
      </c>
      <c r="G15130">
        <v>74550</v>
      </c>
      <c r="H15130">
        <v>79700</v>
      </c>
      <c r="I15130">
        <v>84850</v>
      </c>
      <c r="J15130">
        <v>89950</v>
      </c>
      <c r="K15130" t="s">
        <v>2765</v>
      </c>
      <c r="L15130">
        <v>159</v>
      </c>
      <c r="M15130">
        <v>80</v>
      </c>
      <c r="N15130" t="s">
        <v>4130</v>
      </c>
    </row>
    <row r="15131" spans="1:14" x14ac:dyDescent="0.2">
      <c r="A15131" t="s">
        <v>20890</v>
      </c>
      <c r="B15131">
        <v>49500</v>
      </c>
      <c r="C15131">
        <v>56600</v>
      </c>
      <c r="D15131">
        <v>63650</v>
      </c>
      <c r="E15131">
        <v>70700</v>
      </c>
      <c r="F15131">
        <v>76400</v>
      </c>
      <c r="G15131">
        <v>82050</v>
      </c>
      <c r="H15131">
        <v>87700</v>
      </c>
      <c r="I15131">
        <v>93350</v>
      </c>
      <c r="J15131">
        <v>99000</v>
      </c>
      <c r="K15131" t="s">
        <v>2765</v>
      </c>
      <c r="L15131">
        <v>161</v>
      </c>
      <c r="M15131">
        <v>80</v>
      </c>
      <c r="N15131" t="s">
        <v>4131</v>
      </c>
    </row>
    <row r="15132" spans="1:14" x14ac:dyDescent="0.2">
      <c r="A15132" t="s">
        <v>20891</v>
      </c>
      <c r="B15132">
        <v>56250</v>
      </c>
      <c r="C15132">
        <v>64300</v>
      </c>
      <c r="D15132">
        <v>72350</v>
      </c>
      <c r="E15132">
        <v>80350</v>
      </c>
      <c r="F15132">
        <v>86800</v>
      </c>
      <c r="G15132">
        <v>93250</v>
      </c>
      <c r="H15132">
        <v>99650</v>
      </c>
      <c r="I15132">
        <v>106100</v>
      </c>
      <c r="J15132">
        <v>112500</v>
      </c>
      <c r="K15132" t="s">
        <v>2765</v>
      </c>
      <c r="L15132">
        <v>163</v>
      </c>
      <c r="M15132">
        <v>80</v>
      </c>
      <c r="N15132" t="s">
        <v>3355</v>
      </c>
    </row>
    <row r="15133" spans="1:14" x14ac:dyDescent="0.2">
      <c r="A15133" t="s">
        <v>20892</v>
      </c>
      <c r="B15133">
        <v>45000</v>
      </c>
      <c r="C15133">
        <v>51400</v>
      </c>
      <c r="D15133">
        <v>57850</v>
      </c>
      <c r="E15133">
        <v>64250</v>
      </c>
      <c r="F15133">
        <v>69400</v>
      </c>
      <c r="G15133">
        <v>74550</v>
      </c>
      <c r="H15133">
        <v>79700</v>
      </c>
      <c r="I15133">
        <v>84850</v>
      </c>
      <c r="J15133">
        <v>89950</v>
      </c>
      <c r="K15133" t="s">
        <v>2765</v>
      </c>
      <c r="L15133">
        <v>165</v>
      </c>
      <c r="M15133">
        <v>80</v>
      </c>
      <c r="N15133" t="s">
        <v>3410</v>
      </c>
    </row>
    <row r="15134" spans="1:14" x14ac:dyDescent="0.2">
      <c r="A15134" t="s">
        <v>20893</v>
      </c>
      <c r="B15134">
        <v>55650</v>
      </c>
      <c r="C15134">
        <v>63600</v>
      </c>
      <c r="D15134">
        <v>71550</v>
      </c>
      <c r="E15134">
        <v>79450</v>
      </c>
      <c r="F15134">
        <v>85850</v>
      </c>
      <c r="G15134">
        <v>92200</v>
      </c>
      <c r="H15134">
        <v>98550</v>
      </c>
      <c r="I15134">
        <v>104900</v>
      </c>
      <c r="J15134">
        <v>111250</v>
      </c>
      <c r="K15134" t="s">
        <v>2765</v>
      </c>
      <c r="L15134">
        <v>167</v>
      </c>
      <c r="M15134">
        <v>80</v>
      </c>
      <c r="N15134" t="s">
        <v>4132</v>
      </c>
    </row>
    <row r="15135" spans="1:14" x14ac:dyDescent="0.2">
      <c r="A15135" t="s">
        <v>20894</v>
      </c>
      <c r="B15135">
        <v>45000</v>
      </c>
      <c r="C15135">
        <v>51400</v>
      </c>
      <c r="D15135">
        <v>57850</v>
      </c>
      <c r="E15135">
        <v>64250</v>
      </c>
      <c r="F15135">
        <v>69400</v>
      </c>
      <c r="G15135">
        <v>74550</v>
      </c>
      <c r="H15135">
        <v>79700</v>
      </c>
      <c r="I15135">
        <v>84850</v>
      </c>
      <c r="J15135">
        <v>89950</v>
      </c>
      <c r="K15135" t="s">
        <v>2765</v>
      </c>
      <c r="L15135">
        <v>169</v>
      </c>
      <c r="M15135">
        <v>80</v>
      </c>
      <c r="N15135" t="s">
        <v>4133</v>
      </c>
    </row>
    <row r="15136" spans="1:14" x14ac:dyDescent="0.2">
      <c r="A15136" t="s">
        <v>20895</v>
      </c>
      <c r="B15136">
        <v>46100</v>
      </c>
      <c r="C15136">
        <v>52700</v>
      </c>
      <c r="D15136">
        <v>59300</v>
      </c>
      <c r="E15136">
        <v>65850</v>
      </c>
      <c r="F15136">
        <v>71150</v>
      </c>
      <c r="G15136">
        <v>76400</v>
      </c>
      <c r="H15136">
        <v>81700</v>
      </c>
      <c r="I15136">
        <v>86950</v>
      </c>
      <c r="J15136">
        <v>92200</v>
      </c>
      <c r="K15136" t="s">
        <v>2765</v>
      </c>
      <c r="L15136">
        <v>171</v>
      </c>
      <c r="M15136">
        <v>80</v>
      </c>
      <c r="N15136" t="s">
        <v>3411</v>
      </c>
    </row>
    <row r="15137" spans="1:14" x14ac:dyDescent="0.2">
      <c r="A15137" t="s">
        <v>20896</v>
      </c>
      <c r="B15137">
        <v>45000</v>
      </c>
      <c r="C15137">
        <v>51400</v>
      </c>
      <c r="D15137">
        <v>57850</v>
      </c>
      <c r="E15137">
        <v>64250</v>
      </c>
      <c r="F15137">
        <v>69400</v>
      </c>
      <c r="G15137">
        <v>74550</v>
      </c>
      <c r="H15137">
        <v>79700</v>
      </c>
      <c r="I15137">
        <v>84850</v>
      </c>
      <c r="J15137">
        <v>89950</v>
      </c>
      <c r="K15137" t="s">
        <v>2765</v>
      </c>
      <c r="L15137">
        <v>173</v>
      </c>
      <c r="M15137">
        <v>80</v>
      </c>
      <c r="N15137" t="s">
        <v>3356</v>
      </c>
    </row>
    <row r="15138" spans="1:14" x14ac:dyDescent="0.2">
      <c r="A15138" t="s">
        <v>20897</v>
      </c>
      <c r="B15138">
        <v>50600</v>
      </c>
      <c r="C15138">
        <v>57800</v>
      </c>
      <c r="D15138">
        <v>65050</v>
      </c>
      <c r="E15138">
        <v>72250</v>
      </c>
      <c r="F15138">
        <v>78050</v>
      </c>
      <c r="G15138">
        <v>83850</v>
      </c>
      <c r="H15138">
        <v>89600</v>
      </c>
      <c r="I15138">
        <v>95400</v>
      </c>
      <c r="J15138">
        <v>101150</v>
      </c>
      <c r="K15138" t="s">
        <v>2765</v>
      </c>
      <c r="L15138">
        <v>175</v>
      </c>
      <c r="M15138">
        <v>80</v>
      </c>
      <c r="N15138" t="s">
        <v>4134</v>
      </c>
    </row>
    <row r="15139" spans="1:14" x14ac:dyDescent="0.2">
      <c r="A15139" t="s">
        <v>20898</v>
      </c>
      <c r="B15139">
        <v>45000</v>
      </c>
      <c r="C15139">
        <v>51400</v>
      </c>
      <c r="D15139">
        <v>57850</v>
      </c>
      <c r="E15139">
        <v>64250</v>
      </c>
      <c r="F15139">
        <v>69400</v>
      </c>
      <c r="G15139">
        <v>74550</v>
      </c>
      <c r="H15139">
        <v>79700</v>
      </c>
      <c r="I15139">
        <v>84850</v>
      </c>
      <c r="J15139">
        <v>89950</v>
      </c>
      <c r="K15139" t="s">
        <v>2765</v>
      </c>
      <c r="L15139">
        <v>177</v>
      </c>
      <c r="M15139">
        <v>80</v>
      </c>
      <c r="N15139" t="s">
        <v>4135</v>
      </c>
    </row>
    <row r="15140" spans="1:14" x14ac:dyDescent="0.2">
      <c r="A15140" t="s">
        <v>20899</v>
      </c>
      <c r="B15140">
        <v>50600</v>
      </c>
      <c r="C15140">
        <v>57800</v>
      </c>
      <c r="D15140">
        <v>65050</v>
      </c>
      <c r="E15140">
        <v>72250</v>
      </c>
      <c r="F15140">
        <v>78050</v>
      </c>
      <c r="G15140">
        <v>83850</v>
      </c>
      <c r="H15140">
        <v>89600</v>
      </c>
      <c r="I15140">
        <v>95400</v>
      </c>
      <c r="J15140">
        <v>101150</v>
      </c>
      <c r="K15140" t="s">
        <v>2765</v>
      </c>
      <c r="L15140">
        <v>179</v>
      </c>
      <c r="M15140">
        <v>80</v>
      </c>
      <c r="N15140" t="s">
        <v>4136</v>
      </c>
    </row>
    <row r="15141" spans="1:14" x14ac:dyDescent="0.2">
      <c r="A15141" t="s">
        <v>20900</v>
      </c>
      <c r="B15141">
        <v>45000</v>
      </c>
      <c r="C15141">
        <v>51400</v>
      </c>
      <c r="D15141">
        <v>57850</v>
      </c>
      <c r="E15141">
        <v>64250</v>
      </c>
      <c r="F15141">
        <v>69400</v>
      </c>
      <c r="G15141">
        <v>74550</v>
      </c>
      <c r="H15141">
        <v>79700</v>
      </c>
      <c r="I15141">
        <v>84850</v>
      </c>
      <c r="J15141">
        <v>89950</v>
      </c>
      <c r="K15141" t="s">
        <v>2765</v>
      </c>
      <c r="L15141">
        <v>181</v>
      </c>
      <c r="M15141">
        <v>80</v>
      </c>
      <c r="N15141" t="s">
        <v>3417</v>
      </c>
    </row>
    <row r="15142" spans="1:14" x14ac:dyDescent="0.2">
      <c r="A15142" t="s">
        <v>20901</v>
      </c>
      <c r="B15142">
        <v>45000</v>
      </c>
      <c r="C15142">
        <v>51400</v>
      </c>
      <c r="D15142">
        <v>57850</v>
      </c>
      <c r="E15142">
        <v>64250</v>
      </c>
      <c r="F15142">
        <v>69400</v>
      </c>
      <c r="G15142">
        <v>74550</v>
      </c>
      <c r="H15142">
        <v>79700</v>
      </c>
      <c r="I15142">
        <v>84850</v>
      </c>
      <c r="J15142">
        <v>89950</v>
      </c>
      <c r="K15142" t="s">
        <v>2765</v>
      </c>
      <c r="L15142">
        <v>183</v>
      </c>
      <c r="M15142">
        <v>80</v>
      </c>
      <c r="N15142" t="s">
        <v>4137</v>
      </c>
    </row>
    <row r="15143" spans="1:14" x14ac:dyDescent="0.2">
      <c r="A15143" t="s">
        <v>20902</v>
      </c>
      <c r="B15143">
        <v>46200</v>
      </c>
      <c r="C15143">
        <v>52800</v>
      </c>
      <c r="D15143">
        <v>59400</v>
      </c>
      <c r="E15143">
        <v>66000</v>
      </c>
      <c r="F15143">
        <v>71300</v>
      </c>
      <c r="G15143">
        <v>76600</v>
      </c>
      <c r="H15143">
        <v>81850</v>
      </c>
      <c r="I15143">
        <v>87150</v>
      </c>
      <c r="J15143">
        <v>92400</v>
      </c>
      <c r="K15143" t="s">
        <v>2765</v>
      </c>
      <c r="L15143">
        <v>185</v>
      </c>
      <c r="M15143">
        <v>80</v>
      </c>
      <c r="N15143" t="s">
        <v>4138</v>
      </c>
    </row>
    <row r="15144" spans="1:14" x14ac:dyDescent="0.2">
      <c r="A15144" t="s">
        <v>20903</v>
      </c>
      <c r="B15144">
        <v>45000</v>
      </c>
      <c r="C15144">
        <v>51400</v>
      </c>
      <c r="D15144">
        <v>57850</v>
      </c>
      <c r="E15144">
        <v>64250</v>
      </c>
      <c r="F15144">
        <v>69400</v>
      </c>
      <c r="G15144">
        <v>74550</v>
      </c>
      <c r="H15144">
        <v>79700</v>
      </c>
      <c r="I15144">
        <v>84850</v>
      </c>
      <c r="J15144">
        <v>89950</v>
      </c>
      <c r="K15144" t="s">
        <v>2765</v>
      </c>
      <c r="L15144">
        <v>187</v>
      </c>
      <c r="M15144">
        <v>80</v>
      </c>
      <c r="N15144" t="s">
        <v>3615</v>
      </c>
    </row>
    <row r="15145" spans="1:14" x14ac:dyDescent="0.2">
      <c r="A15145" t="s">
        <v>20904</v>
      </c>
      <c r="B15145">
        <v>51700</v>
      </c>
      <c r="C15145">
        <v>59100</v>
      </c>
      <c r="D15145">
        <v>66500</v>
      </c>
      <c r="E15145">
        <v>73850</v>
      </c>
      <c r="F15145">
        <v>79800</v>
      </c>
      <c r="G15145">
        <v>85700</v>
      </c>
      <c r="H15145">
        <v>91600</v>
      </c>
      <c r="I15145">
        <v>97500</v>
      </c>
      <c r="J15145">
        <v>103400</v>
      </c>
      <c r="K15145" t="s">
        <v>2765</v>
      </c>
      <c r="L15145">
        <v>189</v>
      </c>
      <c r="M15145">
        <v>80</v>
      </c>
      <c r="N15145" t="s">
        <v>3362</v>
      </c>
    </row>
    <row r="15146" spans="1:14" x14ac:dyDescent="0.2">
      <c r="A15146" t="s">
        <v>20905</v>
      </c>
      <c r="B15146">
        <v>45000</v>
      </c>
      <c r="C15146">
        <v>51400</v>
      </c>
      <c r="D15146">
        <v>57850</v>
      </c>
      <c r="E15146">
        <v>64250</v>
      </c>
      <c r="F15146">
        <v>69400</v>
      </c>
      <c r="G15146">
        <v>74550</v>
      </c>
      <c r="H15146">
        <v>79700</v>
      </c>
      <c r="I15146">
        <v>84850</v>
      </c>
      <c r="J15146">
        <v>89950</v>
      </c>
      <c r="K15146" t="s">
        <v>2765</v>
      </c>
      <c r="L15146">
        <v>191</v>
      </c>
      <c r="M15146">
        <v>80</v>
      </c>
      <c r="N15146" t="s">
        <v>3616</v>
      </c>
    </row>
    <row r="15147" spans="1:14" x14ac:dyDescent="0.2">
      <c r="A15147" t="s">
        <v>20906</v>
      </c>
      <c r="B15147">
        <v>45000</v>
      </c>
      <c r="C15147">
        <v>51400</v>
      </c>
      <c r="D15147">
        <v>57850</v>
      </c>
      <c r="E15147">
        <v>64250</v>
      </c>
      <c r="F15147">
        <v>69400</v>
      </c>
      <c r="G15147">
        <v>74550</v>
      </c>
      <c r="H15147">
        <v>79700</v>
      </c>
      <c r="I15147">
        <v>84850</v>
      </c>
      <c r="J15147">
        <v>89950</v>
      </c>
      <c r="K15147" t="s">
        <v>2765</v>
      </c>
      <c r="L15147">
        <v>193</v>
      </c>
      <c r="M15147">
        <v>80</v>
      </c>
      <c r="N15147" t="s">
        <v>3419</v>
      </c>
    </row>
    <row r="15148" spans="1:14" x14ac:dyDescent="0.2">
      <c r="A15148" t="s">
        <v>20907</v>
      </c>
      <c r="B15148">
        <v>45150</v>
      </c>
      <c r="C15148">
        <v>51600</v>
      </c>
      <c r="D15148">
        <v>58050</v>
      </c>
      <c r="E15148">
        <v>64500</v>
      </c>
      <c r="F15148">
        <v>69700</v>
      </c>
      <c r="G15148">
        <v>74850</v>
      </c>
      <c r="H15148">
        <v>80000</v>
      </c>
      <c r="I15148">
        <v>85150</v>
      </c>
      <c r="J15148">
        <v>90300</v>
      </c>
      <c r="K15148" t="s">
        <v>2765</v>
      </c>
      <c r="L15148">
        <v>195</v>
      </c>
      <c r="M15148">
        <v>80</v>
      </c>
      <c r="N15148" t="s">
        <v>4139</v>
      </c>
    </row>
    <row r="15149" spans="1:14" x14ac:dyDescent="0.2">
      <c r="A15149" t="s">
        <v>20908</v>
      </c>
      <c r="B15149">
        <v>61800</v>
      </c>
      <c r="C15149">
        <v>70600</v>
      </c>
      <c r="D15149">
        <v>79450</v>
      </c>
      <c r="E15149">
        <v>88250</v>
      </c>
      <c r="F15149">
        <v>95350</v>
      </c>
      <c r="G15149">
        <v>102400</v>
      </c>
      <c r="H15149">
        <v>109450</v>
      </c>
      <c r="I15149">
        <v>116500</v>
      </c>
      <c r="J15149">
        <v>123550</v>
      </c>
      <c r="K15149" t="s">
        <v>2765</v>
      </c>
      <c r="L15149">
        <v>197</v>
      </c>
      <c r="M15149">
        <v>80</v>
      </c>
      <c r="N15149" t="s">
        <v>4140</v>
      </c>
    </row>
    <row r="15150" spans="1:14" x14ac:dyDescent="0.2">
      <c r="A15150" t="s">
        <v>20909</v>
      </c>
      <c r="B15150">
        <v>46000</v>
      </c>
      <c r="C15150">
        <v>52600</v>
      </c>
      <c r="D15150">
        <v>59150</v>
      </c>
      <c r="E15150">
        <v>65700</v>
      </c>
      <c r="F15150">
        <v>71000</v>
      </c>
      <c r="G15150">
        <v>76250</v>
      </c>
      <c r="H15150">
        <v>81500</v>
      </c>
      <c r="I15150">
        <v>86750</v>
      </c>
      <c r="J15150">
        <v>92000</v>
      </c>
      <c r="K15150" t="s">
        <v>2765</v>
      </c>
      <c r="L15150">
        <v>199</v>
      </c>
      <c r="M15150">
        <v>80</v>
      </c>
      <c r="N15150" t="s">
        <v>4141</v>
      </c>
    </row>
    <row r="15151" spans="1:14" x14ac:dyDescent="0.2">
      <c r="A15151" t="s">
        <v>20910</v>
      </c>
      <c r="B15151">
        <v>46150</v>
      </c>
      <c r="C15151">
        <v>52750</v>
      </c>
      <c r="D15151">
        <v>59350</v>
      </c>
      <c r="E15151">
        <v>65900</v>
      </c>
      <c r="F15151">
        <v>71200</v>
      </c>
      <c r="G15151">
        <v>76450</v>
      </c>
      <c r="H15151">
        <v>81750</v>
      </c>
      <c r="I15151">
        <v>87000</v>
      </c>
      <c r="J15151">
        <v>92300</v>
      </c>
      <c r="K15151" t="s">
        <v>2765</v>
      </c>
      <c r="L15151">
        <v>201</v>
      </c>
      <c r="M15151">
        <v>80</v>
      </c>
      <c r="N15151" t="s">
        <v>3035</v>
      </c>
    </row>
    <row r="15152" spans="1:14" x14ac:dyDescent="0.2">
      <c r="A15152" t="s">
        <v>20911</v>
      </c>
      <c r="B15152">
        <v>50600</v>
      </c>
      <c r="C15152">
        <v>57800</v>
      </c>
      <c r="D15152">
        <v>65050</v>
      </c>
      <c r="E15152">
        <v>72250</v>
      </c>
      <c r="F15152">
        <v>78050</v>
      </c>
      <c r="G15152">
        <v>83850</v>
      </c>
      <c r="H15152">
        <v>89600</v>
      </c>
      <c r="I15152">
        <v>95400</v>
      </c>
      <c r="J15152">
        <v>101150</v>
      </c>
      <c r="K15152" t="s">
        <v>2765</v>
      </c>
      <c r="L15152">
        <v>203</v>
      </c>
      <c r="M15152">
        <v>80</v>
      </c>
      <c r="N15152" t="s">
        <v>3068</v>
      </c>
    </row>
    <row r="15153" spans="1:14" x14ac:dyDescent="0.2">
      <c r="A15153" t="s">
        <v>20912</v>
      </c>
      <c r="B15153">
        <v>44200</v>
      </c>
      <c r="C15153">
        <v>50500</v>
      </c>
      <c r="D15153">
        <v>56800</v>
      </c>
      <c r="E15153">
        <v>63100</v>
      </c>
      <c r="F15153">
        <v>68150</v>
      </c>
      <c r="G15153">
        <v>73200</v>
      </c>
      <c r="H15153">
        <v>78250</v>
      </c>
      <c r="I15153">
        <v>83300</v>
      </c>
      <c r="J15153">
        <v>88350</v>
      </c>
      <c r="K15153" t="s">
        <v>3085</v>
      </c>
      <c r="L15153">
        <v>1</v>
      </c>
      <c r="M15153">
        <v>80</v>
      </c>
      <c r="N15153" t="s">
        <v>3066</v>
      </c>
    </row>
    <row r="15154" spans="1:14" x14ac:dyDescent="0.2">
      <c r="A15154" t="s">
        <v>20913</v>
      </c>
      <c r="B15154">
        <v>46900</v>
      </c>
      <c r="C15154">
        <v>53600</v>
      </c>
      <c r="D15154">
        <v>60300</v>
      </c>
      <c r="E15154">
        <v>66950</v>
      </c>
      <c r="F15154">
        <v>72350</v>
      </c>
      <c r="G15154">
        <v>77700</v>
      </c>
      <c r="H15154">
        <v>83050</v>
      </c>
      <c r="I15154">
        <v>88400</v>
      </c>
      <c r="J15154">
        <v>93750</v>
      </c>
      <c r="K15154" t="s">
        <v>3085</v>
      </c>
      <c r="L15154">
        <v>3</v>
      </c>
      <c r="M15154">
        <v>80</v>
      </c>
      <c r="N15154" t="s">
        <v>4142</v>
      </c>
    </row>
    <row r="15155" spans="1:14" x14ac:dyDescent="0.2">
      <c r="A15155" t="s">
        <v>20914</v>
      </c>
      <c r="B15155">
        <v>51200</v>
      </c>
      <c r="C15155">
        <v>58500</v>
      </c>
      <c r="D15155">
        <v>65800</v>
      </c>
      <c r="E15155">
        <v>73100</v>
      </c>
      <c r="F15155">
        <v>78950</v>
      </c>
      <c r="G15155">
        <v>84800</v>
      </c>
      <c r="H15155">
        <v>90650</v>
      </c>
      <c r="I15155">
        <v>96500</v>
      </c>
      <c r="J15155">
        <v>102350</v>
      </c>
      <c r="K15155" t="s">
        <v>3085</v>
      </c>
      <c r="L15155">
        <v>5</v>
      </c>
      <c r="M15155">
        <v>80</v>
      </c>
      <c r="N15155" t="s">
        <v>4143</v>
      </c>
    </row>
    <row r="15156" spans="1:14" x14ac:dyDescent="0.2">
      <c r="A15156" t="s">
        <v>20915</v>
      </c>
      <c r="B15156">
        <v>46900</v>
      </c>
      <c r="C15156">
        <v>53600</v>
      </c>
      <c r="D15156">
        <v>60300</v>
      </c>
      <c r="E15156">
        <v>66950</v>
      </c>
      <c r="F15156">
        <v>72350</v>
      </c>
      <c r="G15156">
        <v>77700</v>
      </c>
      <c r="H15156">
        <v>83050</v>
      </c>
      <c r="I15156">
        <v>88400</v>
      </c>
      <c r="J15156">
        <v>93750</v>
      </c>
      <c r="K15156" t="s">
        <v>3085</v>
      </c>
      <c r="L15156">
        <v>7</v>
      </c>
      <c r="M15156">
        <v>80</v>
      </c>
      <c r="N15156" t="s">
        <v>3368</v>
      </c>
    </row>
    <row r="15157" spans="1:14" x14ac:dyDescent="0.2">
      <c r="A15157" t="s">
        <v>20916</v>
      </c>
      <c r="B15157">
        <v>44200</v>
      </c>
      <c r="C15157">
        <v>50500</v>
      </c>
      <c r="D15157">
        <v>56800</v>
      </c>
      <c r="E15157">
        <v>63100</v>
      </c>
      <c r="F15157">
        <v>68150</v>
      </c>
      <c r="G15157">
        <v>73200</v>
      </c>
      <c r="H15157">
        <v>78250</v>
      </c>
      <c r="I15157">
        <v>83300</v>
      </c>
      <c r="J15157">
        <v>88350</v>
      </c>
      <c r="K15157" t="s">
        <v>3085</v>
      </c>
      <c r="L15157">
        <v>9</v>
      </c>
      <c r="M15157">
        <v>80</v>
      </c>
      <c r="N15157" t="s">
        <v>4144</v>
      </c>
    </row>
    <row r="15158" spans="1:14" x14ac:dyDescent="0.2">
      <c r="A15158" t="s">
        <v>20917</v>
      </c>
      <c r="B15158">
        <v>54150</v>
      </c>
      <c r="C15158">
        <v>61900</v>
      </c>
      <c r="D15158">
        <v>69650</v>
      </c>
      <c r="E15158">
        <v>77350</v>
      </c>
      <c r="F15158">
        <v>83550</v>
      </c>
      <c r="G15158">
        <v>89750</v>
      </c>
      <c r="H15158">
        <v>95950</v>
      </c>
      <c r="I15158">
        <v>102150</v>
      </c>
      <c r="J15158">
        <v>108300</v>
      </c>
      <c r="K15158" t="s">
        <v>3085</v>
      </c>
      <c r="L15158">
        <v>11</v>
      </c>
      <c r="M15158">
        <v>80</v>
      </c>
      <c r="N15158" t="s">
        <v>3369</v>
      </c>
    </row>
    <row r="15159" spans="1:14" x14ac:dyDescent="0.2">
      <c r="A15159" t="s">
        <v>20918</v>
      </c>
      <c r="B15159">
        <v>54150</v>
      </c>
      <c r="C15159">
        <v>61900</v>
      </c>
      <c r="D15159">
        <v>69650</v>
      </c>
      <c r="E15159">
        <v>77350</v>
      </c>
      <c r="F15159">
        <v>83550</v>
      </c>
      <c r="G15159">
        <v>89750</v>
      </c>
      <c r="H15159">
        <v>95950</v>
      </c>
      <c r="I15159">
        <v>102150</v>
      </c>
      <c r="J15159">
        <v>108300</v>
      </c>
      <c r="K15159" t="s">
        <v>3085</v>
      </c>
      <c r="L15159">
        <v>13</v>
      </c>
      <c r="M15159">
        <v>80</v>
      </c>
      <c r="N15159" t="s">
        <v>3069</v>
      </c>
    </row>
    <row r="15160" spans="1:14" x14ac:dyDescent="0.2">
      <c r="A15160" t="s">
        <v>20919</v>
      </c>
      <c r="B15160">
        <v>44200</v>
      </c>
      <c r="C15160">
        <v>50500</v>
      </c>
      <c r="D15160">
        <v>56800</v>
      </c>
      <c r="E15160">
        <v>63100</v>
      </c>
      <c r="F15160">
        <v>68150</v>
      </c>
      <c r="G15160">
        <v>73200</v>
      </c>
      <c r="H15160">
        <v>78250</v>
      </c>
      <c r="I15160">
        <v>83300</v>
      </c>
      <c r="J15160">
        <v>88350</v>
      </c>
      <c r="K15160" t="s">
        <v>3085</v>
      </c>
      <c r="L15160">
        <v>15</v>
      </c>
      <c r="M15160">
        <v>80</v>
      </c>
      <c r="N15160" t="s">
        <v>3371</v>
      </c>
    </row>
    <row r="15161" spans="1:14" x14ac:dyDescent="0.2">
      <c r="A15161" t="s">
        <v>20920</v>
      </c>
      <c r="B15161">
        <v>44200</v>
      </c>
      <c r="C15161">
        <v>50500</v>
      </c>
      <c r="D15161">
        <v>56800</v>
      </c>
      <c r="E15161">
        <v>63100</v>
      </c>
      <c r="F15161">
        <v>68150</v>
      </c>
      <c r="G15161">
        <v>73200</v>
      </c>
      <c r="H15161">
        <v>78250</v>
      </c>
      <c r="I15161">
        <v>83300</v>
      </c>
      <c r="J15161">
        <v>88350</v>
      </c>
      <c r="K15161" t="s">
        <v>3085</v>
      </c>
      <c r="L15161">
        <v>17</v>
      </c>
      <c r="M15161">
        <v>80</v>
      </c>
      <c r="N15161" t="s">
        <v>3758</v>
      </c>
    </row>
    <row r="15162" spans="1:14" x14ac:dyDescent="0.2">
      <c r="A15162" t="s">
        <v>20921</v>
      </c>
      <c r="B15162">
        <v>50250</v>
      </c>
      <c r="C15162">
        <v>57400</v>
      </c>
      <c r="D15162">
        <v>64600</v>
      </c>
      <c r="E15162">
        <v>71750</v>
      </c>
      <c r="F15162">
        <v>77500</v>
      </c>
      <c r="G15162">
        <v>83250</v>
      </c>
      <c r="H15162">
        <v>89000</v>
      </c>
      <c r="I15162">
        <v>94750</v>
      </c>
      <c r="J15162">
        <v>100450</v>
      </c>
      <c r="K15162" t="s">
        <v>3085</v>
      </c>
      <c r="L15162">
        <v>19</v>
      </c>
      <c r="M15162">
        <v>80</v>
      </c>
      <c r="N15162" t="s">
        <v>3373</v>
      </c>
    </row>
    <row r="15163" spans="1:14" x14ac:dyDescent="0.2">
      <c r="A15163" t="s">
        <v>20922</v>
      </c>
      <c r="B15163">
        <v>44200</v>
      </c>
      <c r="C15163">
        <v>50500</v>
      </c>
      <c r="D15163">
        <v>56800</v>
      </c>
      <c r="E15163">
        <v>63100</v>
      </c>
      <c r="F15163">
        <v>68150</v>
      </c>
      <c r="G15163">
        <v>73200</v>
      </c>
      <c r="H15163">
        <v>78250</v>
      </c>
      <c r="I15163">
        <v>83300</v>
      </c>
      <c r="J15163">
        <v>88350</v>
      </c>
      <c r="K15163" t="s">
        <v>3085</v>
      </c>
      <c r="L15163">
        <v>21</v>
      </c>
      <c r="M15163">
        <v>80</v>
      </c>
      <c r="N15163" t="s">
        <v>3311</v>
      </c>
    </row>
    <row r="15164" spans="1:14" x14ac:dyDescent="0.2">
      <c r="A15164" t="s">
        <v>20923</v>
      </c>
      <c r="B15164">
        <v>44200</v>
      </c>
      <c r="C15164">
        <v>50500</v>
      </c>
      <c r="D15164">
        <v>56800</v>
      </c>
      <c r="E15164">
        <v>63100</v>
      </c>
      <c r="F15164">
        <v>68150</v>
      </c>
      <c r="G15164">
        <v>73200</v>
      </c>
      <c r="H15164">
        <v>78250</v>
      </c>
      <c r="I15164">
        <v>83300</v>
      </c>
      <c r="J15164">
        <v>88350</v>
      </c>
      <c r="K15164" t="s">
        <v>3085</v>
      </c>
      <c r="L15164">
        <v>23</v>
      </c>
      <c r="M15164">
        <v>80</v>
      </c>
      <c r="N15164" t="s">
        <v>3762</v>
      </c>
    </row>
    <row r="15165" spans="1:14" x14ac:dyDescent="0.2">
      <c r="A15165" t="s">
        <v>20924</v>
      </c>
      <c r="B15165">
        <v>44200</v>
      </c>
      <c r="C15165">
        <v>50500</v>
      </c>
      <c r="D15165">
        <v>56800</v>
      </c>
      <c r="E15165">
        <v>63100</v>
      </c>
      <c r="F15165">
        <v>68150</v>
      </c>
      <c r="G15165">
        <v>73200</v>
      </c>
      <c r="H15165">
        <v>78250</v>
      </c>
      <c r="I15165">
        <v>83300</v>
      </c>
      <c r="J15165">
        <v>88350</v>
      </c>
      <c r="K15165" t="s">
        <v>3085</v>
      </c>
      <c r="L15165">
        <v>25</v>
      </c>
      <c r="M15165">
        <v>80</v>
      </c>
      <c r="N15165" t="s">
        <v>3378</v>
      </c>
    </row>
    <row r="15166" spans="1:14" x14ac:dyDescent="0.2">
      <c r="A15166" t="s">
        <v>20925</v>
      </c>
      <c r="B15166">
        <v>44200</v>
      </c>
      <c r="C15166">
        <v>50500</v>
      </c>
      <c r="D15166">
        <v>56800</v>
      </c>
      <c r="E15166">
        <v>63100</v>
      </c>
      <c r="F15166">
        <v>68150</v>
      </c>
      <c r="G15166">
        <v>73200</v>
      </c>
      <c r="H15166">
        <v>78250</v>
      </c>
      <c r="I15166">
        <v>83300</v>
      </c>
      <c r="J15166">
        <v>88350</v>
      </c>
      <c r="K15166" t="s">
        <v>3085</v>
      </c>
      <c r="L15166">
        <v>27</v>
      </c>
      <c r="M15166">
        <v>80</v>
      </c>
      <c r="N15166" t="s">
        <v>4145</v>
      </c>
    </row>
    <row r="15167" spans="1:14" x14ac:dyDescent="0.2">
      <c r="A15167" t="s">
        <v>20926</v>
      </c>
      <c r="B15167">
        <v>56650</v>
      </c>
      <c r="C15167">
        <v>64750</v>
      </c>
      <c r="D15167">
        <v>72850</v>
      </c>
      <c r="E15167">
        <v>80900</v>
      </c>
      <c r="F15167">
        <v>87400</v>
      </c>
      <c r="G15167">
        <v>93850</v>
      </c>
      <c r="H15167">
        <v>100350</v>
      </c>
      <c r="I15167">
        <v>106800</v>
      </c>
      <c r="J15167">
        <v>113300</v>
      </c>
      <c r="K15167" t="s">
        <v>3085</v>
      </c>
      <c r="L15167">
        <v>29</v>
      </c>
      <c r="M15167">
        <v>80</v>
      </c>
      <c r="N15167" t="s">
        <v>4146</v>
      </c>
    </row>
    <row r="15168" spans="1:14" x14ac:dyDescent="0.2">
      <c r="A15168" t="s">
        <v>20927</v>
      </c>
      <c r="B15168">
        <v>44200</v>
      </c>
      <c r="C15168">
        <v>50500</v>
      </c>
      <c r="D15168">
        <v>56800</v>
      </c>
      <c r="E15168">
        <v>63100</v>
      </c>
      <c r="F15168">
        <v>68150</v>
      </c>
      <c r="G15168">
        <v>73200</v>
      </c>
      <c r="H15168">
        <v>78250</v>
      </c>
      <c r="I15168">
        <v>83300</v>
      </c>
      <c r="J15168">
        <v>88350</v>
      </c>
      <c r="K15168" t="s">
        <v>3085</v>
      </c>
      <c r="L15168">
        <v>31</v>
      </c>
      <c r="M15168">
        <v>80</v>
      </c>
      <c r="N15168" t="s">
        <v>2957</v>
      </c>
    </row>
    <row r="15169" spans="1:14" x14ac:dyDescent="0.2">
      <c r="A15169" t="s">
        <v>20928</v>
      </c>
      <c r="B15169">
        <v>45000</v>
      </c>
      <c r="C15169">
        <v>51400</v>
      </c>
      <c r="D15169">
        <v>57850</v>
      </c>
      <c r="E15169">
        <v>64250</v>
      </c>
      <c r="F15169">
        <v>69400</v>
      </c>
      <c r="G15169">
        <v>74550</v>
      </c>
      <c r="H15169">
        <v>79700</v>
      </c>
      <c r="I15169">
        <v>84850</v>
      </c>
      <c r="J15169">
        <v>89950</v>
      </c>
      <c r="K15169" t="s">
        <v>3085</v>
      </c>
      <c r="L15169">
        <v>33</v>
      </c>
      <c r="M15169">
        <v>80</v>
      </c>
      <c r="N15169" t="s">
        <v>3322</v>
      </c>
    </row>
    <row r="15170" spans="1:14" x14ac:dyDescent="0.2">
      <c r="A15170" t="s">
        <v>20929</v>
      </c>
      <c r="B15170">
        <v>44200</v>
      </c>
      <c r="C15170">
        <v>50500</v>
      </c>
      <c r="D15170">
        <v>56800</v>
      </c>
      <c r="E15170">
        <v>63100</v>
      </c>
      <c r="F15170">
        <v>68150</v>
      </c>
      <c r="G15170">
        <v>73200</v>
      </c>
      <c r="H15170">
        <v>78250</v>
      </c>
      <c r="I15170">
        <v>83300</v>
      </c>
      <c r="J15170">
        <v>88350</v>
      </c>
      <c r="K15170" t="s">
        <v>3085</v>
      </c>
      <c r="L15170">
        <v>35</v>
      </c>
      <c r="M15170">
        <v>80</v>
      </c>
      <c r="N15170" t="s">
        <v>3764</v>
      </c>
    </row>
    <row r="15171" spans="1:14" x14ac:dyDescent="0.2">
      <c r="A15171" t="s">
        <v>20930</v>
      </c>
      <c r="B15171">
        <v>49150</v>
      </c>
      <c r="C15171">
        <v>56150</v>
      </c>
      <c r="D15171">
        <v>63150</v>
      </c>
      <c r="E15171">
        <v>70150</v>
      </c>
      <c r="F15171">
        <v>75800</v>
      </c>
      <c r="G15171">
        <v>81400</v>
      </c>
      <c r="H15171">
        <v>87000</v>
      </c>
      <c r="I15171">
        <v>92600</v>
      </c>
      <c r="J15171">
        <v>98250</v>
      </c>
      <c r="K15171" t="s">
        <v>3085</v>
      </c>
      <c r="L15171">
        <v>37</v>
      </c>
      <c r="M15171">
        <v>80</v>
      </c>
      <c r="N15171" t="s">
        <v>4147</v>
      </c>
    </row>
    <row r="15172" spans="1:14" x14ac:dyDescent="0.2">
      <c r="A15172" t="s">
        <v>20931</v>
      </c>
      <c r="B15172">
        <v>44750</v>
      </c>
      <c r="C15172">
        <v>51150</v>
      </c>
      <c r="D15172">
        <v>57550</v>
      </c>
      <c r="E15172">
        <v>63900</v>
      </c>
      <c r="F15172">
        <v>69050</v>
      </c>
      <c r="G15172">
        <v>74150</v>
      </c>
      <c r="H15172">
        <v>79250</v>
      </c>
      <c r="I15172">
        <v>84350</v>
      </c>
      <c r="J15172">
        <v>89500</v>
      </c>
      <c r="K15172" t="s">
        <v>3085</v>
      </c>
      <c r="L15172">
        <v>39</v>
      </c>
      <c r="M15172">
        <v>80</v>
      </c>
      <c r="N15172" t="s">
        <v>4148</v>
      </c>
    </row>
    <row r="15173" spans="1:14" x14ac:dyDescent="0.2">
      <c r="A15173" t="s">
        <v>20932</v>
      </c>
      <c r="B15173">
        <v>44200</v>
      </c>
      <c r="C15173">
        <v>50500</v>
      </c>
      <c r="D15173">
        <v>56800</v>
      </c>
      <c r="E15173">
        <v>63100</v>
      </c>
      <c r="F15173">
        <v>68150</v>
      </c>
      <c r="G15173">
        <v>73200</v>
      </c>
      <c r="H15173">
        <v>78250</v>
      </c>
      <c r="I15173">
        <v>83300</v>
      </c>
      <c r="J15173">
        <v>88350</v>
      </c>
      <c r="K15173" t="s">
        <v>3085</v>
      </c>
      <c r="L15173">
        <v>41</v>
      </c>
      <c r="M15173">
        <v>80</v>
      </c>
      <c r="N15173" t="s">
        <v>3326</v>
      </c>
    </row>
    <row r="15174" spans="1:14" x14ac:dyDescent="0.2">
      <c r="A15174" t="s">
        <v>20933</v>
      </c>
      <c r="B15174">
        <v>50250</v>
      </c>
      <c r="C15174">
        <v>57400</v>
      </c>
      <c r="D15174">
        <v>64600</v>
      </c>
      <c r="E15174">
        <v>71750</v>
      </c>
      <c r="F15174">
        <v>77500</v>
      </c>
      <c r="G15174">
        <v>83250</v>
      </c>
      <c r="H15174">
        <v>89000</v>
      </c>
      <c r="I15174">
        <v>94750</v>
      </c>
      <c r="J15174">
        <v>100450</v>
      </c>
      <c r="K15174" t="s">
        <v>3085</v>
      </c>
      <c r="L15174">
        <v>43</v>
      </c>
      <c r="M15174">
        <v>80</v>
      </c>
      <c r="N15174" t="s">
        <v>2967</v>
      </c>
    </row>
    <row r="15175" spans="1:14" x14ac:dyDescent="0.2">
      <c r="A15175" t="s">
        <v>20934</v>
      </c>
      <c r="B15175">
        <v>44200</v>
      </c>
      <c r="C15175">
        <v>50500</v>
      </c>
      <c r="D15175">
        <v>56800</v>
      </c>
      <c r="E15175">
        <v>63100</v>
      </c>
      <c r="F15175">
        <v>68150</v>
      </c>
      <c r="G15175">
        <v>73200</v>
      </c>
      <c r="H15175">
        <v>78250</v>
      </c>
      <c r="I15175">
        <v>83300</v>
      </c>
      <c r="J15175">
        <v>88350</v>
      </c>
      <c r="K15175" t="s">
        <v>3085</v>
      </c>
      <c r="L15175">
        <v>45</v>
      </c>
      <c r="M15175">
        <v>80</v>
      </c>
      <c r="N15175" t="s">
        <v>4149</v>
      </c>
    </row>
    <row r="15176" spans="1:14" x14ac:dyDescent="0.2">
      <c r="A15176" t="s">
        <v>20935</v>
      </c>
      <c r="B15176">
        <v>45550</v>
      </c>
      <c r="C15176">
        <v>52050</v>
      </c>
      <c r="D15176">
        <v>58550</v>
      </c>
      <c r="E15176">
        <v>65050</v>
      </c>
      <c r="F15176">
        <v>70300</v>
      </c>
      <c r="G15176">
        <v>75500</v>
      </c>
      <c r="H15176">
        <v>80700</v>
      </c>
      <c r="I15176">
        <v>85900</v>
      </c>
      <c r="J15176">
        <v>91100</v>
      </c>
      <c r="K15176" t="s">
        <v>3085</v>
      </c>
      <c r="L15176">
        <v>47</v>
      </c>
      <c r="M15176">
        <v>80</v>
      </c>
      <c r="N15176" t="s">
        <v>3327</v>
      </c>
    </row>
    <row r="15177" spans="1:14" x14ac:dyDescent="0.2">
      <c r="A15177" t="s">
        <v>20936</v>
      </c>
      <c r="B15177">
        <v>44200</v>
      </c>
      <c r="C15177">
        <v>50500</v>
      </c>
      <c r="D15177">
        <v>56800</v>
      </c>
      <c r="E15177">
        <v>63100</v>
      </c>
      <c r="F15177">
        <v>68150</v>
      </c>
      <c r="G15177">
        <v>73200</v>
      </c>
      <c r="H15177">
        <v>78250</v>
      </c>
      <c r="I15177">
        <v>83300</v>
      </c>
      <c r="J15177">
        <v>88350</v>
      </c>
      <c r="K15177" t="s">
        <v>3085</v>
      </c>
      <c r="L15177">
        <v>49</v>
      </c>
      <c r="M15177">
        <v>80</v>
      </c>
      <c r="N15177" t="s">
        <v>3384</v>
      </c>
    </row>
    <row r="15178" spans="1:14" x14ac:dyDescent="0.2">
      <c r="A15178" t="s">
        <v>20937</v>
      </c>
      <c r="B15178">
        <v>46550</v>
      </c>
      <c r="C15178">
        <v>53200</v>
      </c>
      <c r="D15178">
        <v>59850</v>
      </c>
      <c r="E15178">
        <v>66500</v>
      </c>
      <c r="F15178">
        <v>71850</v>
      </c>
      <c r="G15178">
        <v>77150</v>
      </c>
      <c r="H15178">
        <v>82500</v>
      </c>
      <c r="I15178">
        <v>87800</v>
      </c>
      <c r="J15178">
        <v>93100</v>
      </c>
      <c r="K15178" t="s">
        <v>3085</v>
      </c>
      <c r="L15178">
        <v>51</v>
      </c>
      <c r="M15178">
        <v>80</v>
      </c>
      <c r="N15178" t="s">
        <v>4150</v>
      </c>
    </row>
    <row r="15179" spans="1:14" x14ac:dyDescent="0.2">
      <c r="A15179" t="s">
        <v>20938</v>
      </c>
      <c r="B15179">
        <v>44200</v>
      </c>
      <c r="C15179">
        <v>50500</v>
      </c>
      <c r="D15179">
        <v>56800</v>
      </c>
      <c r="E15179">
        <v>63100</v>
      </c>
      <c r="F15179">
        <v>68150</v>
      </c>
      <c r="G15179">
        <v>73200</v>
      </c>
      <c r="H15179">
        <v>78250</v>
      </c>
      <c r="I15179">
        <v>83300</v>
      </c>
      <c r="J15179">
        <v>88350</v>
      </c>
      <c r="K15179" t="s">
        <v>3085</v>
      </c>
      <c r="L15179">
        <v>53</v>
      </c>
      <c r="M15179">
        <v>80</v>
      </c>
      <c r="N15179" t="s">
        <v>3386</v>
      </c>
    </row>
    <row r="15180" spans="1:14" x14ac:dyDescent="0.2">
      <c r="A15180" t="s">
        <v>20939</v>
      </c>
      <c r="B15180">
        <v>44200</v>
      </c>
      <c r="C15180">
        <v>50500</v>
      </c>
      <c r="D15180">
        <v>56800</v>
      </c>
      <c r="E15180">
        <v>63100</v>
      </c>
      <c r="F15180">
        <v>68150</v>
      </c>
      <c r="G15180">
        <v>73200</v>
      </c>
      <c r="H15180">
        <v>78250</v>
      </c>
      <c r="I15180">
        <v>83300</v>
      </c>
      <c r="J15180">
        <v>88350</v>
      </c>
      <c r="K15180" t="s">
        <v>3085</v>
      </c>
      <c r="L15180">
        <v>55</v>
      </c>
      <c r="M15180">
        <v>80</v>
      </c>
      <c r="N15180" t="s">
        <v>3329</v>
      </c>
    </row>
    <row r="15181" spans="1:14" x14ac:dyDescent="0.2">
      <c r="A15181" t="s">
        <v>20940</v>
      </c>
      <c r="B15181">
        <v>54150</v>
      </c>
      <c r="C15181">
        <v>61900</v>
      </c>
      <c r="D15181">
        <v>69650</v>
      </c>
      <c r="E15181">
        <v>77350</v>
      </c>
      <c r="F15181">
        <v>83550</v>
      </c>
      <c r="G15181">
        <v>89750</v>
      </c>
      <c r="H15181">
        <v>95950</v>
      </c>
      <c r="I15181">
        <v>102150</v>
      </c>
      <c r="J15181">
        <v>108300</v>
      </c>
      <c r="K15181" t="s">
        <v>3085</v>
      </c>
      <c r="L15181">
        <v>57</v>
      </c>
      <c r="M15181">
        <v>80</v>
      </c>
      <c r="N15181" t="s">
        <v>4237</v>
      </c>
    </row>
    <row r="15182" spans="1:14" x14ac:dyDescent="0.2">
      <c r="A15182" t="s">
        <v>20941</v>
      </c>
      <c r="B15182">
        <v>54150</v>
      </c>
      <c r="C15182">
        <v>61900</v>
      </c>
      <c r="D15182">
        <v>69650</v>
      </c>
      <c r="E15182">
        <v>77350</v>
      </c>
      <c r="F15182">
        <v>83550</v>
      </c>
      <c r="G15182">
        <v>89750</v>
      </c>
      <c r="H15182">
        <v>95950</v>
      </c>
      <c r="I15182">
        <v>102150</v>
      </c>
      <c r="J15182">
        <v>108300</v>
      </c>
      <c r="K15182" t="s">
        <v>3085</v>
      </c>
      <c r="L15182">
        <v>59</v>
      </c>
      <c r="M15182">
        <v>80</v>
      </c>
      <c r="N15182" t="s">
        <v>2977</v>
      </c>
    </row>
    <row r="15183" spans="1:14" x14ac:dyDescent="0.2">
      <c r="A15183" t="s">
        <v>20942</v>
      </c>
      <c r="B15183">
        <v>50250</v>
      </c>
      <c r="C15183">
        <v>57400</v>
      </c>
      <c r="D15183">
        <v>64600</v>
      </c>
      <c r="E15183">
        <v>71750</v>
      </c>
      <c r="F15183">
        <v>77500</v>
      </c>
      <c r="G15183">
        <v>83250</v>
      </c>
      <c r="H15183">
        <v>89000</v>
      </c>
      <c r="I15183">
        <v>94750</v>
      </c>
      <c r="J15183">
        <v>100450</v>
      </c>
      <c r="K15183" t="s">
        <v>3085</v>
      </c>
      <c r="L15183">
        <v>61</v>
      </c>
      <c r="M15183">
        <v>80</v>
      </c>
      <c r="N15183" t="s">
        <v>3009</v>
      </c>
    </row>
    <row r="15184" spans="1:14" x14ac:dyDescent="0.2">
      <c r="A15184" t="s">
        <v>20943</v>
      </c>
      <c r="B15184">
        <v>54150</v>
      </c>
      <c r="C15184">
        <v>61900</v>
      </c>
      <c r="D15184">
        <v>69650</v>
      </c>
      <c r="E15184">
        <v>77350</v>
      </c>
      <c r="F15184">
        <v>83550</v>
      </c>
      <c r="G15184">
        <v>89750</v>
      </c>
      <c r="H15184">
        <v>95950</v>
      </c>
      <c r="I15184">
        <v>102150</v>
      </c>
      <c r="J15184">
        <v>108300</v>
      </c>
      <c r="K15184" t="s">
        <v>3085</v>
      </c>
      <c r="L15184">
        <v>63</v>
      </c>
      <c r="M15184">
        <v>80</v>
      </c>
      <c r="N15184" t="s">
        <v>4151</v>
      </c>
    </row>
    <row r="15185" spans="1:14" x14ac:dyDescent="0.2">
      <c r="A15185" t="s">
        <v>20944</v>
      </c>
      <c r="B15185">
        <v>44200</v>
      </c>
      <c r="C15185">
        <v>50500</v>
      </c>
      <c r="D15185">
        <v>56800</v>
      </c>
      <c r="E15185">
        <v>63100</v>
      </c>
      <c r="F15185">
        <v>68150</v>
      </c>
      <c r="G15185">
        <v>73200</v>
      </c>
      <c r="H15185">
        <v>78250</v>
      </c>
      <c r="I15185">
        <v>83300</v>
      </c>
      <c r="J15185">
        <v>88350</v>
      </c>
      <c r="K15185" t="s">
        <v>3085</v>
      </c>
      <c r="L15185">
        <v>65</v>
      </c>
      <c r="M15185">
        <v>80</v>
      </c>
      <c r="N15185" t="s">
        <v>3331</v>
      </c>
    </row>
    <row r="15186" spans="1:14" x14ac:dyDescent="0.2">
      <c r="A15186" t="s">
        <v>20945</v>
      </c>
      <c r="B15186">
        <v>44200</v>
      </c>
      <c r="C15186">
        <v>50500</v>
      </c>
      <c r="D15186">
        <v>56800</v>
      </c>
      <c r="E15186">
        <v>63100</v>
      </c>
      <c r="F15186">
        <v>68150</v>
      </c>
      <c r="G15186">
        <v>73200</v>
      </c>
      <c r="H15186">
        <v>78250</v>
      </c>
      <c r="I15186">
        <v>83300</v>
      </c>
      <c r="J15186">
        <v>88350</v>
      </c>
      <c r="K15186" t="s">
        <v>3085</v>
      </c>
      <c r="L15186">
        <v>67</v>
      </c>
      <c r="M15186">
        <v>80</v>
      </c>
      <c r="N15186" t="s">
        <v>3389</v>
      </c>
    </row>
    <row r="15187" spans="1:14" x14ac:dyDescent="0.2">
      <c r="A15187" t="s">
        <v>20946</v>
      </c>
      <c r="B15187">
        <v>44200</v>
      </c>
      <c r="C15187">
        <v>50500</v>
      </c>
      <c r="D15187">
        <v>56800</v>
      </c>
      <c r="E15187">
        <v>63100</v>
      </c>
      <c r="F15187">
        <v>68150</v>
      </c>
      <c r="G15187">
        <v>73200</v>
      </c>
      <c r="H15187">
        <v>78250</v>
      </c>
      <c r="I15187">
        <v>83300</v>
      </c>
      <c r="J15187">
        <v>88350</v>
      </c>
      <c r="K15187" t="s">
        <v>3085</v>
      </c>
      <c r="L15187">
        <v>69</v>
      </c>
      <c r="M15187">
        <v>80</v>
      </c>
      <c r="N15187" t="s">
        <v>4152</v>
      </c>
    </row>
    <row r="15188" spans="1:14" x14ac:dyDescent="0.2">
      <c r="A15188" t="s">
        <v>20947</v>
      </c>
      <c r="B15188">
        <v>44200</v>
      </c>
      <c r="C15188">
        <v>50500</v>
      </c>
      <c r="D15188">
        <v>56800</v>
      </c>
      <c r="E15188">
        <v>63100</v>
      </c>
      <c r="F15188">
        <v>68150</v>
      </c>
      <c r="G15188">
        <v>73200</v>
      </c>
      <c r="H15188">
        <v>78250</v>
      </c>
      <c r="I15188">
        <v>83300</v>
      </c>
      <c r="J15188">
        <v>88350</v>
      </c>
      <c r="K15188" t="s">
        <v>3085</v>
      </c>
      <c r="L15188">
        <v>71</v>
      </c>
      <c r="M15188">
        <v>80</v>
      </c>
      <c r="N15188" t="s">
        <v>3333</v>
      </c>
    </row>
    <row r="15189" spans="1:14" x14ac:dyDescent="0.2">
      <c r="A15189" t="s">
        <v>20948</v>
      </c>
      <c r="B15189">
        <v>47900</v>
      </c>
      <c r="C15189">
        <v>54750</v>
      </c>
      <c r="D15189">
        <v>61600</v>
      </c>
      <c r="E15189">
        <v>68400</v>
      </c>
      <c r="F15189">
        <v>73900</v>
      </c>
      <c r="G15189">
        <v>79350</v>
      </c>
      <c r="H15189">
        <v>84850</v>
      </c>
      <c r="I15189">
        <v>90300</v>
      </c>
      <c r="J15189">
        <v>95800</v>
      </c>
      <c r="K15189" t="s">
        <v>3085</v>
      </c>
      <c r="L15189">
        <v>73</v>
      </c>
      <c r="M15189">
        <v>80</v>
      </c>
      <c r="N15189" t="s">
        <v>3572</v>
      </c>
    </row>
    <row r="15190" spans="1:14" x14ac:dyDescent="0.2">
      <c r="A15190" t="s">
        <v>20949</v>
      </c>
      <c r="B15190">
        <v>44200</v>
      </c>
      <c r="C15190">
        <v>50500</v>
      </c>
      <c r="D15190">
        <v>56800</v>
      </c>
      <c r="E15190">
        <v>63100</v>
      </c>
      <c r="F15190">
        <v>68150</v>
      </c>
      <c r="G15190">
        <v>73200</v>
      </c>
      <c r="H15190">
        <v>78250</v>
      </c>
      <c r="I15190">
        <v>83300</v>
      </c>
      <c r="J15190">
        <v>88350</v>
      </c>
      <c r="K15190" t="s">
        <v>3085</v>
      </c>
      <c r="L15190">
        <v>75</v>
      </c>
      <c r="M15190">
        <v>80</v>
      </c>
      <c r="N15190" t="s">
        <v>4153</v>
      </c>
    </row>
    <row r="15191" spans="1:14" x14ac:dyDescent="0.2">
      <c r="A15191" t="s">
        <v>20950</v>
      </c>
      <c r="B15191">
        <v>44200</v>
      </c>
      <c r="C15191">
        <v>50500</v>
      </c>
      <c r="D15191">
        <v>56800</v>
      </c>
      <c r="E15191">
        <v>63100</v>
      </c>
      <c r="F15191">
        <v>68150</v>
      </c>
      <c r="G15191">
        <v>73200</v>
      </c>
      <c r="H15191">
        <v>78250</v>
      </c>
      <c r="I15191">
        <v>83300</v>
      </c>
      <c r="J15191">
        <v>88350</v>
      </c>
      <c r="K15191" t="s">
        <v>3085</v>
      </c>
      <c r="L15191">
        <v>77</v>
      </c>
      <c r="M15191">
        <v>80</v>
      </c>
      <c r="N15191" t="s">
        <v>3334</v>
      </c>
    </row>
    <row r="15192" spans="1:14" x14ac:dyDescent="0.2">
      <c r="A15192" t="s">
        <v>20951</v>
      </c>
      <c r="B15192">
        <v>44200</v>
      </c>
      <c r="C15192">
        <v>50500</v>
      </c>
      <c r="D15192">
        <v>56800</v>
      </c>
      <c r="E15192">
        <v>63100</v>
      </c>
      <c r="F15192">
        <v>68150</v>
      </c>
      <c r="G15192">
        <v>73200</v>
      </c>
      <c r="H15192">
        <v>78250</v>
      </c>
      <c r="I15192">
        <v>83300</v>
      </c>
      <c r="J15192">
        <v>88350</v>
      </c>
      <c r="K15192" t="s">
        <v>3085</v>
      </c>
      <c r="L15192">
        <v>79</v>
      </c>
      <c r="M15192">
        <v>80</v>
      </c>
      <c r="N15192" t="s">
        <v>4154</v>
      </c>
    </row>
    <row r="15193" spans="1:14" x14ac:dyDescent="0.2">
      <c r="A15193" t="s">
        <v>20952</v>
      </c>
      <c r="B15193">
        <v>54150</v>
      </c>
      <c r="C15193">
        <v>61900</v>
      </c>
      <c r="D15193">
        <v>69650</v>
      </c>
      <c r="E15193">
        <v>77350</v>
      </c>
      <c r="F15193">
        <v>83550</v>
      </c>
      <c r="G15193">
        <v>89750</v>
      </c>
      <c r="H15193">
        <v>95950</v>
      </c>
      <c r="I15193">
        <v>102150</v>
      </c>
      <c r="J15193">
        <v>108300</v>
      </c>
      <c r="K15193" t="s">
        <v>3085</v>
      </c>
      <c r="L15193">
        <v>81</v>
      </c>
      <c r="M15193">
        <v>80</v>
      </c>
      <c r="N15193" t="s">
        <v>3392</v>
      </c>
    </row>
    <row r="15194" spans="1:14" x14ac:dyDescent="0.2">
      <c r="A15194" t="s">
        <v>20953</v>
      </c>
      <c r="B15194">
        <v>44200</v>
      </c>
      <c r="C15194">
        <v>50500</v>
      </c>
      <c r="D15194">
        <v>56800</v>
      </c>
      <c r="E15194">
        <v>63100</v>
      </c>
      <c r="F15194">
        <v>68150</v>
      </c>
      <c r="G15194">
        <v>73200</v>
      </c>
      <c r="H15194">
        <v>78250</v>
      </c>
      <c r="I15194">
        <v>83300</v>
      </c>
      <c r="J15194">
        <v>88350</v>
      </c>
      <c r="K15194" t="s">
        <v>3085</v>
      </c>
      <c r="L15194">
        <v>83</v>
      </c>
      <c r="M15194">
        <v>80</v>
      </c>
      <c r="N15194" t="s">
        <v>4115</v>
      </c>
    </row>
    <row r="15195" spans="1:14" x14ac:dyDescent="0.2">
      <c r="A15195" t="s">
        <v>20954</v>
      </c>
      <c r="B15195">
        <v>47500</v>
      </c>
      <c r="C15195">
        <v>54300</v>
      </c>
      <c r="D15195">
        <v>61100</v>
      </c>
      <c r="E15195">
        <v>67850</v>
      </c>
      <c r="F15195">
        <v>73300</v>
      </c>
      <c r="G15195">
        <v>78750</v>
      </c>
      <c r="H15195">
        <v>84150</v>
      </c>
      <c r="I15195">
        <v>89600</v>
      </c>
      <c r="J15195">
        <v>95000</v>
      </c>
      <c r="K15195" t="s">
        <v>3085</v>
      </c>
      <c r="L15195">
        <v>85</v>
      </c>
      <c r="M15195">
        <v>80</v>
      </c>
      <c r="N15195" t="s">
        <v>4155</v>
      </c>
    </row>
    <row r="15196" spans="1:14" x14ac:dyDescent="0.2">
      <c r="A15196" t="s">
        <v>20955</v>
      </c>
      <c r="B15196">
        <v>47050</v>
      </c>
      <c r="C15196">
        <v>53800</v>
      </c>
      <c r="D15196">
        <v>60500</v>
      </c>
      <c r="E15196">
        <v>67200</v>
      </c>
      <c r="F15196">
        <v>72600</v>
      </c>
      <c r="G15196">
        <v>78000</v>
      </c>
      <c r="H15196">
        <v>83350</v>
      </c>
      <c r="I15196">
        <v>88750</v>
      </c>
      <c r="J15196">
        <v>94100</v>
      </c>
      <c r="K15196" t="s">
        <v>3085</v>
      </c>
      <c r="L15196">
        <v>87</v>
      </c>
      <c r="M15196">
        <v>80</v>
      </c>
      <c r="N15196" t="s">
        <v>4156</v>
      </c>
    </row>
    <row r="15197" spans="1:14" x14ac:dyDescent="0.2">
      <c r="A15197" t="s">
        <v>20956</v>
      </c>
      <c r="B15197">
        <v>50050</v>
      </c>
      <c r="C15197">
        <v>57200</v>
      </c>
      <c r="D15197">
        <v>64350</v>
      </c>
      <c r="E15197">
        <v>71450</v>
      </c>
      <c r="F15197">
        <v>77200</v>
      </c>
      <c r="G15197">
        <v>82900</v>
      </c>
      <c r="H15197">
        <v>88600</v>
      </c>
      <c r="I15197">
        <v>94350</v>
      </c>
      <c r="J15197">
        <v>100050</v>
      </c>
      <c r="K15197" t="s">
        <v>3085</v>
      </c>
      <c r="L15197">
        <v>89</v>
      </c>
      <c r="M15197">
        <v>80</v>
      </c>
      <c r="N15197" t="s">
        <v>3707</v>
      </c>
    </row>
    <row r="15198" spans="1:14" x14ac:dyDescent="0.2">
      <c r="A15198" t="s">
        <v>20957</v>
      </c>
      <c r="B15198">
        <v>45450</v>
      </c>
      <c r="C15198">
        <v>51950</v>
      </c>
      <c r="D15198">
        <v>58450</v>
      </c>
      <c r="E15198">
        <v>64900</v>
      </c>
      <c r="F15198">
        <v>70100</v>
      </c>
      <c r="G15198">
        <v>75300</v>
      </c>
      <c r="H15198">
        <v>80500</v>
      </c>
      <c r="I15198">
        <v>85700</v>
      </c>
      <c r="J15198">
        <v>90900</v>
      </c>
      <c r="K15198" t="s">
        <v>3085</v>
      </c>
      <c r="L15198">
        <v>91</v>
      </c>
      <c r="M15198">
        <v>80</v>
      </c>
      <c r="N15198" t="s">
        <v>4157</v>
      </c>
    </row>
    <row r="15199" spans="1:14" x14ac:dyDescent="0.2">
      <c r="A15199" t="s">
        <v>20958</v>
      </c>
      <c r="B15199">
        <v>44200</v>
      </c>
      <c r="C15199">
        <v>50500</v>
      </c>
      <c r="D15199">
        <v>56800</v>
      </c>
      <c r="E15199">
        <v>63100</v>
      </c>
      <c r="F15199">
        <v>68150</v>
      </c>
      <c r="G15199">
        <v>73200</v>
      </c>
      <c r="H15199">
        <v>78250</v>
      </c>
      <c r="I15199">
        <v>83300</v>
      </c>
      <c r="J15199">
        <v>88350</v>
      </c>
      <c r="K15199" t="s">
        <v>3085</v>
      </c>
      <c r="L15199">
        <v>93</v>
      </c>
      <c r="M15199">
        <v>80</v>
      </c>
      <c r="N15199" t="s">
        <v>3337</v>
      </c>
    </row>
    <row r="15200" spans="1:14" x14ac:dyDescent="0.2">
      <c r="A15200" t="s">
        <v>20959</v>
      </c>
      <c r="B15200">
        <v>44300</v>
      </c>
      <c r="C15200">
        <v>50600</v>
      </c>
      <c r="D15200">
        <v>56950</v>
      </c>
      <c r="E15200">
        <v>63250</v>
      </c>
      <c r="F15200">
        <v>68350</v>
      </c>
      <c r="G15200">
        <v>73400</v>
      </c>
      <c r="H15200">
        <v>78450</v>
      </c>
      <c r="I15200">
        <v>83500</v>
      </c>
      <c r="J15200">
        <v>88550</v>
      </c>
      <c r="K15200" t="s">
        <v>3085</v>
      </c>
      <c r="L15200">
        <v>95</v>
      </c>
      <c r="M15200">
        <v>80</v>
      </c>
      <c r="N15200" t="s">
        <v>3342</v>
      </c>
    </row>
    <row r="15201" spans="1:14" x14ac:dyDescent="0.2">
      <c r="A15201" t="s">
        <v>20960</v>
      </c>
      <c r="B15201">
        <v>54150</v>
      </c>
      <c r="C15201">
        <v>61900</v>
      </c>
      <c r="D15201">
        <v>69650</v>
      </c>
      <c r="E15201">
        <v>77350</v>
      </c>
      <c r="F15201">
        <v>83550</v>
      </c>
      <c r="G15201">
        <v>89750</v>
      </c>
      <c r="H15201">
        <v>95950</v>
      </c>
      <c r="I15201">
        <v>102150</v>
      </c>
      <c r="J15201">
        <v>108300</v>
      </c>
      <c r="K15201" t="s">
        <v>3085</v>
      </c>
      <c r="L15201">
        <v>97</v>
      </c>
      <c r="M15201">
        <v>80</v>
      </c>
      <c r="N15201" t="s">
        <v>3344</v>
      </c>
    </row>
    <row r="15202" spans="1:14" x14ac:dyDescent="0.2">
      <c r="A15202" t="s">
        <v>20961</v>
      </c>
      <c r="B15202">
        <v>44200</v>
      </c>
      <c r="C15202">
        <v>50500</v>
      </c>
      <c r="D15202">
        <v>56800</v>
      </c>
      <c r="E15202">
        <v>63100</v>
      </c>
      <c r="F15202">
        <v>68150</v>
      </c>
      <c r="G15202">
        <v>73200</v>
      </c>
      <c r="H15202">
        <v>78250</v>
      </c>
      <c r="I15202">
        <v>83300</v>
      </c>
      <c r="J15202">
        <v>88350</v>
      </c>
      <c r="K15202" t="s">
        <v>3085</v>
      </c>
      <c r="L15202">
        <v>99</v>
      </c>
      <c r="M15202">
        <v>80</v>
      </c>
      <c r="N15202" t="s">
        <v>3345</v>
      </c>
    </row>
    <row r="15203" spans="1:14" x14ac:dyDescent="0.2">
      <c r="A15203" t="s">
        <v>20962</v>
      </c>
      <c r="B15203">
        <v>44200</v>
      </c>
      <c r="C15203">
        <v>50500</v>
      </c>
      <c r="D15203">
        <v>56800</v>
      </c>
      <c r="E15203">
        <v>63100</v>
      </c>
      <c r="F15203">
        <v>68150</v>
      </c>
      <c r="G15203">
        <v>73200</v>
      </c>
      <c r="H15203">
        <v>78250</v>
      </c>
      <c r="I15203">
        <v>83300</v>
      </c>
      <c r="J15203">
        <v>88350</v>
      </c>
      <c r="K15203" t="s">
        <v>3085</v>
      </c>
      <c r="L15203">
        <v>101</v>
      </c>
      <c r="M15203">
        <v>80</v>
      </c>
      <c r="N15203" t="s">
        <v>4249</v>
      </c>
    </row>
    <row r="15204" spans="1:14" x14ac:dyDescent="0.2">
      <c r="A15204" t="s">
        <v>20963</v>
      </c>
      <c r="B15204">
        <v>44200</v>
      </c>
      <c r="C15204">
        <v>50500</v>
      </c>
      <c r="D15204">
        <v>56800</v>
      </c>
      <c r="E15204">
        <v>63100</v>
      </c>
      <c r="F15204">
        <v>68150</v>
      </c>
      <c r="G15204">
        <v>73200</v>
      </c>
      <c r="H15204">
        <v>78250</v>
      </c>
      <c r="I15204">
        <v>83300</v>
      </c>
      <c r="J15204">
        <v>88350</v>
      </c>
      <c r="K15204" t="s">
        <v>3085</v>
      </c>
      <c r="L15204">
        <v>103</v>
      </c>
      <c r="M15204">
        <v>80</v>
      </c>
      <c r="N15204" t="s">
        <v>4158</v>
      </c>
    </row>
    <row r="15205" spans="1:14" x14ac:dyDescent="0.2">
      <c r="A15205" t="s">
        <v>20964</v>
      </c>
      <c r="B15205">
        <v>50600</v>
      </c>
      <c r="C15205">
        <v>57800</v>
      </c>
      <c r="D15205">
        <v>65050</v>
      </c>
      <c r="E15205">
        <v>72250</v>
      </c>
      <c r="F15205">
        <v>78050</v>
      </c>
      <c r="G15205">
        <v>83850</v>
      </c>
      <c r="H15205">
        <v>89600</v>
      </c>
      <c r="I15205">
        <v>95400</v>
      </c>
      <c r="J15205">
        <v>101150</v>
      </c>
      <c r="K15205" t="s">
        <v>3085</v>
      </c>
      <c r="L15205">
        <v>105</v>
      </c>
      <c r="M15205">
        <v>80</v>
      </c>
      <c r="N15205" t="s">
        <v>3347</v>
      </c>
    </row>
    <row r="15206" spans="1:14" x14ac:dyDescent="0.2">
      <c r="A15206" t="s">
        <v>20965</v>
      </c>
      <c r="B15206">
        <v>44200</v>
      </c>
      <c r="C15206">
        <v>50500</v>
      </c>
      <c r="D15206">
        <v>56800</v>
      </c>
      <c r="E15206">
        <v>63100</v>
      </c>
      <c r="F15206">
        <v>68150</v>
      </c>
      <c r="G15206">
        <v>73200</v>
      </c>
      <c r="H15206">
        <v>78250</v>
      </c>
      <c r="I15206">
        <v>83300</v>
      </c>
      <c r="J15206">
        <v>88350</v>
      </c>
      <c r="K15206" t="s">
        <v>3085</v>
      </c>
      <c r="L15206">
        <v>107</v>
      </c>
      <c r="M15206">
        <v>80</v>
      </c>
      <c r="N15206" t="s">
        <v>3348</v>
      </c>
    </row>
    <row r="15207" spans="1:14" x14ac:dyDescent="0.2">
      <c r="A15207" t="s">
        <v>20966</v>
      </c>
      <c r="B15207">
        <v>54150</v>
      </c>
      <c r="C15207">
        <v>61900</v>
      </c>
      <c r="D15207">
        <v>69650</v>
      </c>
      <c r="E15207">
        <v>77350</v>
      </c>
      <c r="F15207">
        <v>83550</v>
      </c>
      <c r="G15207">
        <v>89750</v>
      </c>
      <c r="H15207">
        <v>95950</v>
      </c>
      <c r="I15207">
        <v>102150</v>
      </c>
      <c r="J15207">
        <v>108300</v>
      </c>
      <c r="K15207" t="s">
        <v>3085</v>
      </c>
      <c r="L15207">
        <v>109</v>
      </c>
      <c r="M15207">
        <v>80</v>
      </c>
      <c r="N15207" t="s">
        <v>3349</v>
      </c>
    </row>
    <row r="15208" spans="1:14" x14ac:dyDescent="0.2">
      <c r="A15208" t="s">
        <v>20967</v>
      </c>
      <c r="B15208">
        <v>50050</v>
      </c>
      <c r="C15208">
        <v>57200</v>
      </c>
      <c r="D15208">
        <v>64350</v>
      </c>
      <c r="E15208">
        <v>71450</v>
      </c>
      <c r="F15208">
        <v>77200</v>
      </c>
      <c r="G15208">
        <v>82900</v>
      </c>
      <c r="H15208">
        <v>88600</v>
      </c>
      <c r="I15208">
        <v>94350</v>
      </c>
      <c r="J15208">
        <v>100050</v>
      </c>
      <c r="K15208" t="s">
        <v>3085</v>
      </c>
      <c r="L15208">
        <v>111</v>
      </c>
      <c r="M15208">
        <v>80</v>
      </c>
      <c r="N15208" t="s">
        <v>3401</v>
      </c>
    </row>
    <row r="15209" spans="1:14" x14ac:dyDescent="0.2">
      <c r="A15209" t="s">
        <v>20968</v>
      </c>
      <c r="B15209">
        <v>44200</v>
      </c>
      <c r="C15209">
        <v>50500</v>
      </c>
      <c r="D15209">
        <v>56800</v>
      </c>
      <c r="E15209">
        <v>63100</v>
      </c>
      <c r="F15209">
        <v>68150</v>
      </c>
      <c r="G15209">
        <v>73200</v>
      </c>
      <c r="H15209">
        <v>78250</v>
      </c>
      <c r="I15209">
        <v>83300</v>
      </c>
      <c r="J15209">
        <v>88350</v>
      </c>
      <c r="K15209" t="s">
        <v>3085</v>
      </c>
      <c r="L15209">
        <v>113</v>
      </c>
      <c r="M15209">
        <v>80</v>
      </c>
      <c r="N15209" t="s">
        <v>4159</v>
      </c>
    </row>
    <row r="15210" spans="1:14" x14ac:dyDescent="0.2">
      <c r="A15210" t="s">
        <v>20969</v>
      </c>
      <c r="B15210">
        <v>56650</v>
      </c>
      <c r="C15210">
        <v>64750</v>
      </c>
      <c r="D15210">
        <v>72850</v>
      </c>
      <c r="E15210">
        <v>80900</v>
      </c>
      <c r="F15210">
        <v>87400</v>
      </c>
      <c r="G15210">
        <v>93850</v>
      </c>
      <c r="H15210">
        <v>100350</v>
      </c>
      <c r="I15210">
        <v>106800</v>
      </c>
      <c r="J15210">
        <v>113300</v>
      </c>
      <c r="K15210" t="s">
        <v>3085</v>
      </c>
      <c r="L15210">
        <v>115</v>
      </c>
      <c r="M15210">
        <v>80</v>
      </c>
      <c r="N15210" t="s">
        <v>4160</v>
      </c>
    </row>
    <row r="15211" spans="1:14" x14ac:dyDescent="0.2">
      <c r="A15211" t="s">
        <v>20970</v>
      </c>
      <c r="B15211">
        <v>44200</v>
      </c>
      <c r="C15211">
        <v>50500</v>
      </c>
      <c r="D15211">
        <v>56800</v>
      </c>
      <c r="E15211">
        <v>63100</v>
      </c>
      <c r="F15211">
        <v>68150</v>
      </c>
      <c r="G15211">
        <v>73200</v>
      </c>
      <c r="H15211">
        <v>78250</v>
      </c>
      <c r="I15211">
        <v>83300</v>
      </c>
      <c r="J15211">
        <v>88350</v>
      </c>
      <c r="K15211" t="s">
        <v>3085</v>
      </c>
      <c r="L15211">
        <v>117</v>
      </c>
      <c r="M15211">
        <v>80</v>
      </c>
      <c r="N15211" t="s">
        <v>3719</v>
      </c>
    </row>
    <row r="15212" spans="1:14" x14ac:dyDescent="0.2">
      <c r="A15212" t="s">
        <v>20971</v>
      </c>
      <c r="B15212">
        <v>44200</v>
      </c>
      <c r="C15212">
        <v>50500</v>
      </c>
      <c r="D15212">
        <v>56800</v>
      </c>
      <c r="E15212">
        <v>63100</v>
      </c>
      <c r="F15212">
        <v>68150</v>
      </c>
      <c r="G15212">
        <v>73200</v>
      </c>
      <c r="H15212">
        <v>78250</v>
      </c>
      <c r="I15212">
        <v>83300</v>
      </c>
      <c r="J15212">
        <v>88350</v>
      </c>
      <c r="K15212" t="s">
        <v>3085</v>
      </c>
      <c r="L15212">
        <v>119</v>
      </c>
      <c r="M15212">
        <v>80</v>
      </c>
      <c r="N15212" t="s">
        <v>4161</v>
      </c>
    </row>
    <row r="15213" spans="1:14" x14ac:dyDescent="0.2">
      <c r="A15213" t="s">
        <v>20972</v>
      </c>
      <c r="B15213">
        <v>44200</v>
      </c>
      <c r="C15213">
        <v>50500</v>
      </c>
      <c r="D15213">
        <v>56800</v>
      </c>
      <c r="E15213">
        <v>63100</v>
      </c>
      <c r="F15213">
        <v>68150</v>
      </c>
      <c r="G15213">
        <v>73200</v>
      </c>
      <c r="H15213">
        <v>78250</v>
      </c>
      <c r="I15213">
        <v>83300</v>
      </c>
      <c r="J15213">
        <v>88350</v>
      </c>
      <c r="K15213" t="s">
        <v>3085</v>
      </c>
      <c r="L15213">
        <v>121</v>
      </c>
      <c r="M15213">
        <v>80</v>
      </c>
      <c r="N15213" t="s">
        <v>4162</v>
      </c>
    </row>
    <row r="15214" spans="1:14" x14ac:dyDescent="0.2">
      <c r="A15214" t="s">
        <v>20973</v>
      </c>
      <c r="B15214">
        <v>44200</v>
      </c>
      <c r="C15214">
        <v>50500</v>
      </c>
      <c r="D15214">
        <v>56800</v>
      </c>
      <c r="E15214">
        <v>63100</v>
      </c>
      <c r="F15214">
        <v>68150</v>
      </c>
      <c r="G15214">
        <v>73200</v>
      </c>
      <c r="H15214">
        <v>78250</v>
      </c>
      <c r="I15214">
        <v>83300</v>
      </c>
      <c r="J15214">
        <v>88350</v>
      </c>
      <c r="K15214" t="s">
        <v>3085</v>
      </c>
      <c r="L15214">
        <v>123</v>
      </c>
      <c r="M15214">
        <v>80</v>
      </c>
      <c r="N15214" t="s">
        <v>3350</v>
      </c>
    </row>
    <row r="15215" spans="1:14" x14ac:dyDescent="0.2">
      <c r="A15215" t="s">
        <v>20974</v>
      </c>
      <c r="B15215">
        <v>44200</v>
      </c>
      <c r="C15215">
        <v>50500</v>
      </c>
      <c r="D15215">
        <v>56800</v>
      </c>
      <c r="E15215">
        <v>63100</v>
      </c>
      <c r="F15215">
        <v>68150</v>
      </c>
      <c r="G15215">
        <v>73200</v>
      </c>
      <c r="H15215">
        <v>78250</v>
      </c>
      <c r="I15215">
        <v>83300</v>
      </c>
      <c r="J15215">
        <v>88350</v>
      </c>
      <c r="K15215" t="s">
        <v>3085</v>
      </c>
      <c r="L15215">
        <v>125</v>
      </c>
      <c r="M15215">
        <v>80</v>
      </c>
      <c r="N15215" t="s">
        <v>3352</v>
      </c>
    </row>
    <row r="15216" spans="1:14" x14ac:dyDescent="0.2">
      <c r="A15216" t="s">
        <v>20975</v>
      </c>
      <c r="B15216">
        <v>50050</v>
      </c>
      <c r="C15216">
        <v>57200</v>
      </c>
      <c r="D15216">
        <v>64350</v>
      </c>
      <c r="E15216">
        <v>71450</v>
      </c>
      <c r="F15216">
        <v>77200</v>
      </c>
      <c r="G15216">
        <v>82900</v>
      </c>
      <c r="H15216">
        <v>88600</v>
      </c>
      <c r="I15216">
        <v>94350</v>
      </c>
      <c r="J15216">
        <v>100050</v>
      </c>
      <c r="K15216" t="s">
        <v>3085</v>
      </c>
      <c r="L15216">
        <v>127</v>
      </c>
      <c r="M15216">
        <v>80</v>
      </c>
      <c r="N15216" t="s">
        <v>4163</v>
      </c>
    </row>
    <row r="15217" spans="1:14" x14ac:dyDescent="0.2">
      <c r="A15217" t="s">
        <v>20976</v>
      </c>
      <c r="B15217">
        <v>48900</v>
      </c>
      <c r="C15217">
        <v>55900</v>
      </c>
      <c r="D15217">
        <v>62900</v>
      </c>
      <c r="E15217">
        <v>69850</v>
      </c>
      <c r="F15217">
        <v>75450</v>
      </c>
      <c r="G15217">
        <v>81050</v>
      </c>
      <c r="H15217">
        <v>86650</v>
      </c>
      <c r="I15217">
        <v>92250</v>
      </c>
      <c r="J15217">
        <v>97800</v>
      </c>
      <c r="K15217" t="s">
        <v>3085</v>
      </c>
      <c r="L15217">
        <v>129</v>
      </c>
      <c r="M15217">
        <v>80</v>
      </c>
      <c r="N15217" t="s">
        <v>4164</v>
      </c>
    </row>
    <row r="15218" spans="1:14" x14ac:dyDescent="0.2">
      <c r="A15218" t="s">
        <v>20977</v>
      </c>
      <c r="B15218">
        <v>44200</v>
      </c>
      <c r="C15218">
        <v>50500</v>
      </c>
      <c r="D15218">
        <v>56800</v>
      </c>
      <c r="E15218">
        <v>63100</v>
      </c>
      <c r="F15218">
        <v>68150</v>
      </c>
      <c r="G15218">
        <v>73200</v>
      </c>
      <c r="H15218">
        <v>78250</v>
      </c>
      <c r="I15218">
        <v>83300</v>
      </c>
      <c r="J15218">
        <v>88350</v>
      </c>
      <c r="K15218" t="s">
        <v>3085</v>
      </c>
      <c r="L15218">
        <v>131</v>
      </c>
      <c r="M15218">
        <v>80</v>
      </c>
      <c r="N15218" t="s">
        <v>3408</v>
      </c>
    </row>
    <row r="15219" spans="1:14" x14ac:dyDescent="0.2">
      <c r="A15219" t="s">
        <v>20978</v>
      </c>
      <c r="B15219">
        <v>47850</v>
      </c>
      <c r="C15219">
        <v>54650</v>
      </c>
      <c r="D15219">
        <v>61500</v>
      </c>
      <c r="E15219">
        <v>68300</v>
      </c>
      <c r="F15219">
        <v>73800</v>
      </c>
      <c r="G15219">
        <v>79250</v>
      </c>
      <c r="H15219">
        <v>84700</v>
      </c>
      <c r="I15219">
        <v>90200</v>
      </c>
      <c r="J15219">
        <v>95650</v>
      </c>
      <c r="K15219" t="s">
        <v>3085</v>
      </c>
      <c r="L15219">
        <v>133</v>
      </c>
      <c r="M15219">
        <v>80</v>
      </c>
      <c r="N15219" t="s">
        <v>2916</v>
      </c>
    </row>
    <row r="15220" spans="1:14" x14ac:dyDescent="0.2">
      <c r="A15220" t="s">
        <v>20979</v>
      </c>
      <c r="B15220">
        <v>44200</v>
      </c>
      <c r="C15220">
        <v>50500</v>
      </c>
      <c r="D15220">
        <v>56800</v>
      </c>
      <c r="E15220">
        <v>63100</v>
      </c>
      <c r="F15220">
        <v>68150</v>
      </c>
      <c r="G15220">
        <v>73200</v>
      </c>
      <c r="H15220">
        <v>78250</v>
      </c>
      <c r="I15220">
        <v>83300</v>
      </c>
      <c r="J15220">
        <v>88350</v>
      </c>
      <c r="K15220" t="s">
        <v>3085</v>
      </c>
      <c r="L15220">
        <v>135</v>
      </c>
      <c r="M15220">
        <v>80</v>
      </c>
      <c r="N15220" t="s">
        <v>3353</v>
      </c>
    </row>
    <row r="15221" spans="1:14" x14ac:dyDescent="0.2">
      <c r="A15221" t="s">
        <v>20980</v>
      </c>
      <c r="B15221">
        <v>46350</v>
      </c>
      <c r="C15221">
        <v>52950</v>
      </c>
      <c r="D15221">
        <v>59550</v>
      </c>
      <c r="E15221">
        <v>66150</v>
      </c>
      <c r="F15221">
        <v>71450</v>
      </c>
      <c r="G15221">
        <v>76750</v>
      </c>
      <c r="H15221">
        <v>82050</v>
      </c>
      <c r="I15221">
        <v>87350</v>
      </c>
      <c r="J15221">
        <v>92650</v>
      </c>
      <c r="K15221" t="s">
        <v>3085</v>
      </c>
      <c r="L15221">
        <v>137</v>
      </c>
      <c r="M15221">
        <v>80</v>
      </c>
      <c r="N15221" t="s">
        <v>4165</v>
      </c>
    </row>
    <row r="15222" spans="1:14" x14ac:dyDescent="0.2">
      <c r="A15222" t="s">
        <v>20981</v>
      </c>
      <c r="B15222">
        <v>44200</v>
      </c>
      <c r="C15222">
        <v>50500</v>
      </c>
      <c r="D15222">
        <v>56800</v>
      </c>
      <c r="E15222">
        <v>63100</v>
      </c>
      <c r="F15222">
        <v>68150</v>
      </c>
      <c r="G15222">
        <v>73200</v>
      </c>
      <c r="H15222">
        <v>78250</v>
      </c>
      <c r="I15222">
        <v>83300</v>
      </c>
      <c r="J15222">
        <v>88350</v>
      </c>
      <c r="K15222" t="s">
        <v>3085</v>
      </c>
      <c r="L15222">
        <v>139</v>
      </c>
      <c r="M15222">
        <v>80</v>
      </c>
      <c r="N15222" t="s">
        <v>4166</v>
      </c>
    </row>
    <row r="15223" spans="1:14" x14ac:dyDescent="0.2">
      <c r="A15223" t="s">
        <v>20982</v>
      </c>
      <c r="B15223">
        <v>46250</v>
      </c>
      <c r="C15223">
        <v>52850</v>
      </c>
      <c r="D15223">
        <v>59450</v>
      </c>
      <c r="E15223">
        <v>66050</v>
      </c>
      <c r="F15223">
        <v>71350</v>
      </c>
      <c r="G15223">
        <v>76650</v>
      </c>
      <c r="H15223">
        <v>81950</v>
      </c>
      <c r="I15223">
        <v>87200</v>
      </c>
      <c r="J15223">
        <v>92500</v>
      </c>
      <c r="K15223" t="s">
        <v>3085</v>
      </c>
      <c r="L15223">
        <v>141</v>
      </c>
      <c r="M15223">
        <v>80</v>
      </c>
      <c r="N15223" t="s">
        <v>4167</v>
      </c>
    </row>
    <row r="15224" spans="1:14" x14ac:dyDescent="0.2">
      <c r="A15224" t="s">
        <v>20983</v>
      </c>
      <c r="B15224">
        <v>44200</v>
      </c>
      <c r="C15224">
        <v>50500</v>
      </c>
      <c r="D15224">
        <v>56800</v>
      </c>
      <c r="E15224">
        <v>63100</v>
      </c>
      <c r="F15224">
        <v>68150</v>
      </c>
      <c r="G15224">
        <v>73200</v>
      </c>
      <c r="H15224">
        <v>78250</v>
      </c>
      <c r="I15224">
        <v>83300</v>
      </c>
      <c r="J15224">
        <v>88350</v>
      </c>
      <c r="K15224" t="s">
        <v>3085</v>
      </c>
      <c r="L15224">
        <v>143</v>
      </c>
      <c r="M15224">
        <v>80</v>
      </c>
      <c r="N15224" t="s">
        <v>3411</v>
      </c>
    </row>
    <row r="15225" spans="1:14" x14ac:dyDescent="0.2">
      <c r="A15225" t="s">
        <v>20984</v>
      </c>
      <c r="B15225">
        <v>54150</v>
      </c>
      <c r="C15225">
        <v>61900</v>
      </c>
      <c r="D15225">
        <v>69650</v>
      </c>
      <c r="E15225">
        <v>77350</v>
      </c>
      <c r="F15225">
        <v>83550</v>
      </c>
      <c r="G15225">
        <v>89750</v>
      </c>
      <c r="H15225">
        <v>95950</v>
      </c>
      <c r="I15225">
        <v>102150</v>
      </c>
      <c r="J15225">
        <v>108300</v>
      </c>
      <c r="K15225" t="s">
        <v>3085</v>
      </c>
      <c r="L15225">
        <v>145</v>
      </c>
      <c r="M15225">
        <v>80</v>
      </c>
      <c r="N15225" t="s">
        <v>3356</v>
      </c>
    </row>
    <row r="15226" spans="1:14" x14ac:dyDescent="0.2">
      <c r="A15226" t="s">
        <v>20985</v>
      </c>
      <c r="B15226">
        <v>49000</v>
      </c>
      <c r="C15226">
        <v>56000</v>
      </c>
      <c r="D15226">
        <v>63000</v>
      </c>
      <c r="E15226">
        <v>70000</v>
      </c>
      <c r="F15226">
        <v>75600</v>
      </c>
      <c r="G15226">
        <v>81200</v>
      </c>
      <c r="H15226">
        <v>86800</v>
      </c>
      <c r="I15226">
        <v>92400</v>
      </c>
      <c r="J15226">
        <v>98000</v>
      </c>
      <c r="K15226" t="s">
        <v>3085</v>
      </c>
      <c r="L15226">
        <v>147</v>
      </c>
      <c r="M15226">
        <v>80</v>
      </c>
      <c r="N15226" t="s">
        <v>4168</v>
      </c>
    </row>
    <row r="15227" spans="1:14" x14ac:dyDescent="0.2">
      <c r="A15227" t="s">
        <v>20986</v>
      </c>
      <c r="B15227">
        <v>44200</v>
      </c>
      <c r="C15227">
        <v>50500</v>
      </c>
      <c r="D15227">
        <v>56800</v>
      </c>
      <c r="E15227">
        <v>63100</v>
      </c>
      <c r="F15227">
        <v>68150</v>
      </c>
      <c r="G15227">
        <v>73200</v>
      </c>
      <c r="H15227">
        <v>78250</v>
      </c>
      <c r="I15227">
        <v>83300</v>
      </c>
      <c r="J15227">
        <v>88350</v>
      </c>
      <c r="K15227" t="s">
        <v>3085</v>
      </c>
      <c r="L15227">
        <v>149</v>
      </c>
      <c r="M15227">
        <v>80</v>
      </c>
      <c r="N15227" t="s">
        <v>4169</v>
      </c>
    </row>
    <row r="15228" spans="1:14" x14ac:dyDescent="0.2">
      <c r="A15228" t="s">
        <v>20987</v>
      </c>
      <c r="B15228">
        <v>46200</v>
      </c>
      <c r="C15228">
        <v>52800</v>
      </c>
      <c r="D15228">
        <v>59400</v>
      </c>
      <c r="E15228">
        <v>65950</v>
      </c>
      <c r="F15228">
        <v>71250</v>
      </c>
      <c r="G15228">
        <v>76550</v>
      </c>
      <c r="H15228">
        <v>81800</v>
      </c>
      <c r="I15228">
        <v>87100</v>
      </c>
      <c r="J15228">
        <v>92350</v>
      </c>
      <c r="K15228" t="s">
        <v>3085</v>
      </c>
      <c r="L15228">
        <v>151</v>
      </c>
      <c r="M15228">
        <v>80</v>
      </c>
      <c r="N15228" t="s">
        <v>4170</v>
      </c>
    </row>
    <row r="15229" spans="1:14" x14ac:dyDescent="0.2">
      <c r="A15229" t="s">
        <v>20988</v>
      </c>
      <c r="B15229">
        <v>44200</v>
      </c>
      <c r="C15229">
        <v>50500</v>
      </c>
      <c r="D15229">
        <v>56800</v>
      </c>
      <c r="E15229">
        <v>63100</v>
      </c>
      <c r="F15229">
        <v>68150</v>
      </c>
      <c r="G15229">
        <v>73200</v>
      </c>
      <c r="H15229">
        <v>78250</v>
      </c>
      <c r="I15229">
        <v>83300</v>
      </c>
      <c r="J15229">
        <v>88350</v>
      </c>
      <c r="K15229" t="s">
        <v>3085</v>
      </c>
      <c r="L15229">
        <v>153</v>
      </c>
      <c r="M15229">
        <v>80</v>
      </c>
      <c r="N15229" t="s">
        <v>4171</v>
      </c>
    </row>
    <row r="15230" spans="1:14" x14ac:dyDescent="0.2">
      <c r="A15230" t="s">
        <v>20989</v>
      </c>
      <c r="B15230">
        <v>44200</v>
      </c>
      <c r="C15230">
        <v>50500</v>
      </c>
      <c r="D15230">
        <v>56800</v>
      </c>
      <c r="E15230">
        <v>63100</v>
      </c>
      <c r="F15230">
        <v>68150</v>
      </c>
      <c r="G15230">
        <v>73200</v>
      </c>
      <c r="H15230">
        <v>78250</v>
      </c>
      <c r="I15230">
        <v>83300</v>
      </c>
      <c r="J15230">
        <v>88350</v>
      </c>
      <c r="K15230" t="s">
        <v>3085</v>
      </c>
      <c r="L15230">
        <v>155</v>
      </c>
      <c r="M15230">
        <v>80</v>
      </c>
      <c r="N15230" t="s">
        <v>4172</v>
      </c>
    </row>
    <row r="15231" spans="1:14" x14ac:dyDescent="0.2">
      <c r="A15231" t="s">
        <v>20990</v>
      </c>
      <c r="B15231">
        <v>46900</v>
      </c>
      <c r="C15231">
        <v>53600</v>
      </c>
      <c r="D15231">
        <v>60300</v>
      </c>
      <c r="E15231">
        <v>66950</v>
      </c>
      <c r="F15231">
        <v>72350</v>
      </c>
      <c r="G15231">
        <v>77700</v>
      </c>
      <c r="H15231">
        <v>83050</v>
      </c>
      <c r="I15231">
        <v>88400</v>
      </c>
      <c r="J15231">
        <v>93750</v>
      </c>
      <c r="K15231" t="s">
        <v>3085</v>
      </c>
      <c r="L15231">
        <v>157</v>
      </c>
      <c r="M15231">
        <v>80</v>
      </c>
      <c r="N15231" t="s">
        <v>4173</v>
      </c>
    </row>
    <row r="15232" spans="1:14" x14ac:dyDescent="0.2">
      <c r="A15232" t="s">
        <v>20991</v>
      </c>
      <c r="B15232">
        <v>48650</v>
      </c>
      <c r="C15232">
        <v>55600</v>
      </c>
      <c r="D15232">
        <v>62550</v>
      </c>
      <c r="E15232">
        <v>69500</v>
      </c>
      <c r="F15232">
        <v>75100</v>
      </c>
      <c r="G15232">
        <v>80650</v>
      </c>
      <c r="H15232">
        <v>86200</v>
      </c>
      <c r="I15232">
        <v>91750</v>
      </c>
      <c r="J15232">
        <v>97300</v>
      </c>
      <c r="K15232" t="s">
        <v>3085</v>
      </c>
      <c r="L15232">
        <v>159</v>
      </c>
      <c r="M15232">
        <v>80</v>
      </c>
      <c r="N15232" t="s">
        <v>4174</v>
      </c>
    </row>
    <row r="15233" spans="1:14" x14ac:dyDescent="0.2">
      <c r="A15233" t="s">
        <v>20992</v>
      </c>
      <c r="B15233">
        <v>44200</v>
      </c>
      <c r="C15233">
        <v>50500</v>
      </c>
      <c r="D15233">
        <v>56800</v>
      </c>
      <c r="E15233">
        <v>63100</v>
      </c>
      <c r="F15233">
        <v>68150</v>
      </c>
      <c r="G15233">
        <v>73200</v>
      </c>
      <c r="H15233">
        <v>78250</v>
      </c>
      <c r="I15233">
        <v>83300</v>
      </c>
      <c r="J15233">
        <v>88350</v>
      </c>
      <c r="K15233" t="s">
        <v>3085</v>
      </c>
      <c r="L15233">
        <v>161</v>
      </c>
      <c r="M15233">
        <v>80</v>
      </c>
      <c r="N15233" t="s">
        <v>3417</v>
      </c>
    </row>
    <row r="15234" spans="1:14" x14ac:dyDescent="0.2">
      <c r="A15234" t="s">
        <v>20993</v>
      </c>
      <c r="B15234">
        <v>48900</v>
      </c>
      <c r="C15234">
        <v>55900</v>
      </c>
      <c r="D15234">
        <v>62900</v>
      </c>
      <c r="E15234">
        <v>69850</v>
      </c>
      <c r="F15234">
        <v>75450</v>
      </c>
      <c r="G15234">
        <v>81050</v>
      </c>
      <c r="H15234">
        <v>86650</v>
      </c>
      <c r="I15234">
        <v>92250</v>
      </c>
      <c r="J15234">
        <v>97800</v>
      </c>
      <c r="K15234" t="s">
        <v>3085</v>
      </c>
      <c r="L15234">
        <v>163</v>
      </c>
      <c r="M15234">
        <v>80</v>
      </c>
      <c r="N15234" t="s">
        <v>4175</v>
      </c>
    </row>
    <row r="15235" spans="1:14" x14ac:dyDescent="0.2">
      <c r="A15235" t="s">
        <v>20994</v>
      </c>
      <c r="B15235">
        <v>44200</v>
      </c>
      <c r="C15235">
        <v>50500</v>
      </c>
      <c r="D15235">
        <v>56800</v>
      </c>
      <c r="E15235">
        <v>63100</v>
      </c>
      <c r="F15235">
        <v>68150</v>
      </c>
      <c r="G15235">
        <v>73200</v>
      </c>
      <c r="H15235">
        <v>78250</v>
      </c>
      <c r="I15235">
        <v>83300</v>
      </c>
      <c r="J15235">
        <v>88350</v>
      </c>
      <c r="K15235" t="s">
        <v>3085</v>
      </c>
      <c r="L15235">
        <v>165</v>
      </c>
      <c r="M15235">
        <v>80</v>
      </c>
      <c r="N15235" t="s">
        <v>4176</v>
      </c>
    </row>
    <row r="15236" spans="1:14" x14ac:dyDescent="0.2">
      <c r="A15236" t="s">
        <v>20995</v>
      </c>
      <c r="B15236">
        <v>44200</v>
      </c>
      <c r="C15236">
        <v>50500</v>
      </c>
      <c r="D15236">
        <v>56800</v>
      </c>
      <c r="E15236">
        <v>63100</v>
      </c>
      <c r="F15236">
        <v>68150</v>
      </c>
      <c r="G15236">
        <v>73200</v>
      </c>
      <c r="H15236">
        <v>78250</v>
      </c>
      <c r="I15236">
        <v>83300</v>
      </c>
      <c r="J15236">
        <v>88350</v>
      </c>
      <c r="K15236" t="s">
        <v>3085</v>
      </c>
      <c r="L15236">
        <v>167</v>
      </c>
      <c r="M15236">
        <v>80</v>
      </c>
      <c r="N15236" t="s">
        <v>4177</v>
      </c>
    </row>
    <row r="15237" spans="1:14" x14ac:dyDescent="0.2">
      <c r="A15237" t="s">
        <v>20996</v>
      </c>
      <c r="B15237">
        <v>44200</v>
      </c>
      <c r="C15237">
        <v>50500</v>
      </c>
      <c r="D15237">
        <v>56800</v>
      </c>
      <c r="E15237">
        <v>63100</v>
      </c>
      <c r="F15237">
        <v>68150</v>
      </c>
      <c r="G15237">
        <v>73200</v>
      </c>
      <c r="H15237">
        <v>78250</v>
      </c>
      <c r="I15237">
        <v>83300</v>
      </c>
      <c r="J15237">
        <v>88350</v>
      </c>
      <c r="K15237" t="s">
        <v>3085</v>
      </c>
      <c r="L15237">
        <v>169</v>
      </c>
      <c r="M15237">
        <v>80</v>
      </c>
      <c r="N15237" t="s">
        <v>4138</v>
      </c>
    </row>
    <row r="15238" spans="1:14" x14ac:dyDescent="0.2">
      <c r="A15238" t="s">
        <v>20997</v>
      </c>
      <c r="B15238">
        <v>47150</v>
      </c>
      <c r="C15238">
        <v>53900</v>
      </c>
      <c r="D15238">
        <v>60650</v>
      </c>
      <c r="E15238">
        <v>67350</v>
      </c>
      <c r="F15238">
        <v>72750</v>
      </c>
      <c r="G15238">
        <v>78150</v>
      </c>
      <c r="H15238">
        <v>83550</v>
      </c>
      <c r="I15238">
        <v>88950</v>
      </c>
      <c r="J15238">
        <v>94300</v>
      </c>
      <c r="K15238" t="s">
        <v>3085</v>
      </c>
      <c r="L15238">
        <v>171</v>
      </c>
      <c r="M15238">
        <v>80</v>
      </c>
      <c r="N15238" t="s">
        <v>3615</v>
      </c>
    </row>
    <row r="15239" spans="1:14" x14ac:dyDescent="0.2">
      <c r="A15239" t="s">
        <v>20998</v>
      </c>
      <c r="B15239">
        <v>48900</v>
      </c>
      <c r="C15239">
        <v>55900</v>
      </c>
      <c r="D15239">
        <v>62900</v>
      </c>
      <c r="E15239">
        <v>69850</v>
      </c>
      <c r="F15239">
        <v>75450</v>
      </c>
      <c r="G15239">
        <v>81050</v>
      </c>
      <c r="H15239">
        <v>86650</v>
      </c>
      <c r="I15239">
        <v>92250</v>
      </c>
      <c r="J15239">
        <v>97800</v>
      </c>
      <c r="K15239" t="s">
        <v>3085</v>
      </c>
      <c r="L15239">
        <v>173</v>
      </c>
      <c r="M15239">
        <v>80</v>
      </c>
      <c r="N15239" t="s">
        <v>4178</v>
      </c>
    </row>
    <row r="15240" spans="1:14" x14ac:dyDescent="0.2">
      <c r="A15240" t="s">
        <v>20999</v>
      </c>
      <c r="B15240">
        <v>44200</v>
      </c>
      <c r="C15240">
        <v>50500</v>
      </c>
      <c r="D15240">
        <v>56800</v>
      </c>
      <c r="E15240">
        <v>63100</v>
      </c>
      <c r="F15240">
        <v>68150</v>
      </c>
      <c r="G15240">
        <v>73200</v>
      </c>
      <c r="H15240">
        <v>78250</v>
      </c>
      <c r="I15240">
        <v>83300</v>
      </c>
      <c r="J15240">
        <v>88350</v>
      </c>
      <c r="K15240" t="s">
        <v>3085</v>
      </c>
      <c r="L15240">
        <v>175</v>
      </c>
      <c r="M15240">
        <v>80</v>
      </c>
      <c r="N15240" t="s">
        <v>3362</v>
      </c>
    </row>
    <row r="15241" spans="1:14" x14ac:dyDescent="0.2">
      <c r="A15241" t="s">
        <v>21000</v>
      </c>
      <c r="B15241">
        <v>44200</v>
      </c>
      <c r="C15241">
        <v>50500</v>
      </c>
      <c r="D15241">
        <v>56800</v>
      </c>
      <c r="E15241">
        <v>63100</v>
      </c>
      <c r="F15241">
        <v>68150</v>
      </c>
      <c r="G15241">
        <v>73200</v>
      </c>
      <c r="H15241">
        <v>78250</v>
      </c>
      <c r="I15241">
        <v>83300</v>
      </c>
      <c r="J15241">
        <v>88350</v>
      </c>
      <c r="K15241" t="s">
        <v>3085</v>
      </c>
      <c r="L15241">
        <v>177</v>
      </c>
      <c r="M15241">
        <v>80</v>
      </c>
      <c r="N15241" t="s">
        <v>3616</v>
      </c>
    </row>
    <row r="15242" spans="1:14" x14ac:dyDescent="0.2">
      <c r="A15242" t="s">
        <v>21001</v>
      </c>
      <c r="B15242">
        <v>47350</v>
      </c>
      <c r="C15242">
        <v>54100</v>
      </c>
      <c r="D15242">
        <v>60850</v>
      </c>
      <c r="E15242">
        <v>67600</v>
      </c>
      <c r="F15242">
        <v>73050</v>
      </c>
      <c r="G15242">
        <v>78450</v>
      </c>
      <c r="H15242">
        <v>83850</v>
      </c>
      <c r="I15242">
        <v>89250</v>
      </c>
      <c r="J15242">
        <v>94650</v>
      </c>
      <c r="K15242" t="s">
        <v>3085</v>
      </c>
      <c r="L15242">
        <v>179</v>
      </c>
      <c r="M15242">
        <v>80</v>
      </c>
      <c r="N15242" t="s">
        <v>4179</v>
      </c>
    </row>
    <row r="15243" spans="1:14" x14ac:dyDescent="0.2">
      <c r="A15243" t="s">
        <v>21002</v>
      </c>
      <c r="B15243">
        <v>44200</v>
      </c>
      <c r="C15243">
        <v>50500</v>
      </c>
      <c r="D15243">
        <v>56800</v>
      </c>
      <c r="E15243">
        <v>63100</v>
      </c>
      <c r="F15243">
        <v>68150</v>
      </c>
      <c r="G15243">
        <v>73200</v>
      </c>
      <c r="H15243">
        <v>78250</v>
      </c>
      <c r="I15243">
        <v>83300</v>
      </c>
      <c r="J15243">
        <v>88350</v>
      </c>
      <c r="K15243" t="s">
        <v>3085</v>
      </c>
      <c r="L15243">
        <v>181</v>
      </c>
      <c r="M15243">
        <v>80</v>
      </c>
      <c r="N15243" t="s">
        <v>3419</v>
      </c>
    </row>
    <row r="15244" spans="1:14" x14ac:dyDescent="0.2">
      <c r="A15244" t="s">
        <v>21003</v>
      </c>
      <c r="B15244">
        <v>46900</v>
      </c>
      <c r="C15244">
        <v>53600</v>
      </c>
      <c r="D15244">
        <v>60300</v>
      </c>
      <c r="E15244">
        <v>66950</v>
      </c>
      <c r="F15244">
        <v>72350</v>
      </c>
      <c r="G15244">
        <v>77700</v>
      </c>
      <c r="H15244">
        <v>83050</v>
      </c>
      <c r="I15244">
        <v>88400</v>
      </c>
      <c r="J15244">
        <v>93750</v>
      </c>
      <c r="K15244" t="s">
        <v>3085</v>
      </c>
      <c r="L15244">
        <v>183</v>
      </c>
      <c r="M15244">
        <v>80</v>
      </c>
      <c r="N15244" t="s">
        <v>4180</v>
      </c>
    </row>
    <row r="15245" spans="1:14" x14ac:dyDescent="0.2">
      <c r="A15245" t="s">
        <v>21004</v>
      </c>
      <c r="B15245">
        <v>47600</v>
      </c>
      <c r="C15245">
        <v>54400</v>
      </c>
      <c r="D15245">
        <v>61200</v>
      </c>
      <c r="E15245">
        <v>68000</v>
      </c>
      <c r="F15245">
        <v>73450</v>
      </c>
      <c r="G15245">
        <v>78900</v>
      </c>
      <c r="H15245">
        <v>84350</v>
      </c>
      <c r="I15245">
        <v>89800</v>
      </c>
      <c r="J15245">
        <v>95200</v>
      </c>
      <c r="K15245" t="s">
        <v>3086</v>
      </c>
      <c r="L15245">
        <v>1</v>
      </c>
      <c r="M15245">
        <v>80</v>
      </c>
      <c r="N15245" t="s">
        <v>3750</v>
      </c>
    </row>
    <row r="15246" spans="1:14" x14ac:dyDescent="0.2">
      <c r="A15246" t="s">
        <v>21005</v>
      </c>
      <c r="B15246">
        <v>46800</v>
      </c>
      <c r="C15246">
        <v>53450</v>
      </c>
      <c r="D15246">
        <v>60150</v>
      </c>
      <c r="E15246">
        <v>66800</v>
      </c>
      <c r="F15246">
        <v>72150</v>
      </c>
      <c r="G15246">
        <v>77500</v>
      </c>
      <c r="H15246">
        <v>82850</v>
      </c>
      <c r="I15246">
        <v>88200</v>
      </c>
      <c r="J15246">
        <v>93550</v>
      </c>
      <c r="K15246" t="s">
        <v>3086</v>
      </c>
      <c r="L15246">
        <v>3</v>
      </c>
      <c r="M15246">
        <v>80</v>
      </c>
      <c r="N15246" t="s">
        <v>3066</v>
      </c>
    </row>
    <row r="15247" spans="1:14" x14ac:dyDescent="0.2">
      <c r="A15247" t="s">
        <v>21006</v>
      </c>
      <c r="B15247">
        <v>46800</v>
      </c>
      <c r="C15247">
        <v>53450</v>
      </c>
      <c r="D15247">
        <v>60150</v>
      </c>
      <c r="E15247">
        <v>66800</v>
      </c>
      <c r="F15247">
        <v>72150</v>
      </c>
      <c r="G15247">
        <v>77500</v>
      </c>
      <c r="H15247">
        <v>82850</v>
      </c>
      <c r="I15247">
        <v>88200</v>
      </c>
      <c r="J15247">
        <v>93550</v>
      </c>
      <c r="K15247" t="s">
        <v>3086</v>
      </c>
      <c r="L15247">
        <v>5</v>
      </c>
      <c r="M15247">
        <v>80</v>
      </c>
      <c r="N15247" t="s">
        <v>3751</v>
      </c>
    </row>
    <row r="15248" spans="1:14" x14ac:dyDescent="0.2">
      <c r="A15248" t="s">
        <v>21007</v>
      </c>
      <c r="B15248">
        <v>46800</v>
      </c>
      <c r="C15248">
        <v>53450</v>
      </c>
      <c r="D15248">
        <v>60150</v>
      </c>
      <c r="E15248">
        <v>66800</v>
      </c>
      <c r="F15248">
        <v>72150</v>
      </c>
      <c r="G15248">
        <v>77500</v>
      </c>
      <c r="H15248">
        <v>82850</v>
      </c>
      <c r="I15248">
        <v>88200</v>
      </c>
      <c r="J15248">
        <v>93550</v>
      </c>
      <c r="K15248" t="s">
        <v>3086</v>
      </c>
      <c r="L15248">
        <v>7</v>
      </c>
      <c r="M15248">
        <v>80</v>
      </c>
      <c r="N15248" t="s">
        <v>3752</v>
      </c>
    </row>
    <row r="15249" spans="1:14" x14ac:dyDescent="0.2">
      <c r="A15249" t="s">
        <v>21008</v>
      </c>
      <c r="B15249">
        <v>46800</v>
      </c>
      <c r="C15249">
        <v>53450</v>
      </c>
      <c r="D15249">
        <v>60150</v>
      </c>
      <c r="E15249">
        <v>66800</v>
      </c>
      <c r="F15249">
        <v>72150</v>
      </c>
      <c r="G15249">
        <v>77500</v>
      </c>
      <c r="H15249">
        <v>82850</v>
      </c>
      <c r="I15249">
        <v>88200</v>
      </c>
      <c r="J15249">
        <v>93550</v>
      </c>
      <c r="K15249" t="s">
        <v>3086</v>
      </c>
      <c r="L15249">
        <v>9</v>
      </c>
      <c r="M15249">
        <v>80</v>
      </c>
      <c r="N15249" t="s">
        <v>3753</v>
      </c>
    </row>
    <row r="15250" spans="1:14" x14ac:dyDescent="0.2">
      <c r="A15250" t="s">
        <v>21009</v>
      </c>
      <c r="B15250">
        <v>53400</v>
      </c>
      <c r="C15250">
        <v>61000</v>
      </c>
      <c r="D15250">
        <v>68650</v>
      </c>
      <c r="E15250">
        <v>76250</v>
      </c>
      <c r="F15250">
        <v>82350</v>
      </c>
      <c r="G15250">
        <v>88450</v>
      </c>
      <c r="H15250">
        <v>94550</v>
      </c>
      <c r="I15250">
        <v>100650</v>
      </c>
      <c r="J15250">
        <v>106750</v>
      </c>
      <c r="K15250" t="s">
        <v>3086</v>
      </c>
      <c r="L15250">
        <v>11</v>
      </c>
      <c r="M15250">
        <v>80</v>
      </c>
      <c r="N15250" t="s">
        <v>3368</v>
      </c>
    </row>
    <row r="15251" spans="1:14" x14ac:dyDescent="0.2">
      <c r="A15251" t="s">
        <v>21010</v>
      </c>
      <c r="B15251">
        <v>49150</v>
      </c>
      <c r="C15251">
        <v>56200</v>
      </c>
      <c r="D15251">
        <v>63200</v>
      </c>
      <c r="E15251">
        <v>70200</v>
      </c>
      <c r="F15251">
        <v>75850</v>
      </c>
      <c r="G15251">
        <v>81450</v>
      </c>
      <c r="H15251">
        <v>87050</v>
      </c>
      <c r="I15251">
        <v>92700</v>
      </c>
      <c r="J15251">
        <v>98300</v>
      </c>
      <c r="K15251" t="s">
        <v>3086</v>
      </c>
      <c r="L15251">
        <v>13</v>
      </c>
      <c r="M15251">
        <v>80</v>
      </c>
      <c r="N15251" t="s">
        <v>3754</v>
      </c>
    </row>
    <row r="15252" spans="1:14" x14ac:dyDescent="0.2">
      <c r="A15252" t="s">
        <v>21011</v>
      </c>
      <c r="B15252">
        <v>51050</v>
      </c>
      <c r="C15252">
        <v>58350</v>
      </c>
      <c r="D15252">
        <v>65650</v>
      </c>
      <c r="E15252">
        <v>72900</v>
      </c>
      <c r="F15252">
        <v>78750</v>
      </c>
      <c r="G15252">
        <v>84600</v>
      </c>
      <c r="H15252">
        <v>90400</v>
      </c>
      <c r="I15252">
        <v>96250</v>
      </c>
      <c r="J15252">
        <v>102100</v>
      </c>
      <c r="K15252" t="s">
        <v>3086</v>
      </c>
      <c r="L15252">
        <v>15</v>
      </c>
      <c r="M15252">
        <v>80</v>
      </c>
      <c r="N15252" t="s">
        <v>3369</v>
      </c>
    </row>
    <row r="15253" spans="1:14" x14ac:dyDescent="0.2">
      <c r="A15253" t="s">
        <v>21012</v>
      </c>
      <c r="B15253">
        <v>55250</v>
      </c>
      <c r="C15253">
        <v>63150</v>
      </c>
      <c r="D15253">
        <v>71050</v>
      </c>
      <c r="E15253">
        <v>78900</v>
      </c>
      <c r="F15253">
        <v>85250</v>
      </c>
      <c r="G15253">
        <v>91550</v>
      </c>
      <c r="H15253">
        <v>97850</v>
      </c>
      <c r="I15253">
        <v>104150</v>
      </c>
      <c r="J15253">
        <v>110500</v>
      </c>
      <c r="K15253" t="s">
        <v>3086</v>
      </c>
      <c r="L15253">
        <v>17</v>
      </c>
      <c r="M15253">
        <v>80</v>
      </c>
      <c r="N15253" t="s">
        <v>3755</v>
      </c>
    </row>
    <row r="15254" spans="1:14" x14ac:dyDescent="0.2">
      <c r="A15254" t="s">
        <v>21013</v>
      </c>
      <c r="B15254">
        <v>51250</v>
      </c>
      <c r="C15254">
        <v>58550</v>
      </c>
      <c r="D15254">
        <v>65850</v>
      </c>
      <c r="E15254">
        <v>73150</v>
      </c>
      <c r="F15254">
        <v>79050</v>
      </c>
      <c r="G15254">
        <v>84900</v>
      </c>
      <c r="H15254">
        <v>90750</v>
      </c>
      <c r="I15254">
        <v>96600</v>
      </c>
      <c r="J15254">
        <v>102450</v>
      </c>
      <c r="K15254" t="s">
        <v>3086</v>
      </c>
      <c r="L15254">
        <v>19</v>
      </c>
      <c r="M15254">
        <v>80</v>
      </c>
      <c r="N15254" t="s">
        <v>3756</v>
      </c>
    </row>
    <row r="15255" spans="1:14" x14ac:dyDescent="0.2">
      <c r="A15255" t="s">
        <v>21014</v>
      </c>
      <c r="B15255">
        <v>46800</v>
      </c>
      <c r="C15255">
        <v>53450</v>
      </c>
      <c r="D15255">
        <v>60150</v>
      </c>
      <c r="E15255">
        <v>66800</v>
      </c>
      <c r="F15255">
        <v>72150</v>
      </c>
      <c r="G15255">
        <v>77500</v>
      </c>
      <c r="H15255">
        <v>82850</v>
      </c>
      <c r="I15255">
        <v>88200</v>
      </c>
      <c r="J15255">
        <v>93550</v>
      </c>
      <c r="K15255" t="s">
        <v>3086</v>
      </c>
      <c r="L15255">
        <v>21</v>
      </c>
      <c r="M15255">
        <v>80</v>
      </c>
      <c r="N15255" t="s">
        <v>3757</v>
      </c>
    </row>
    <row r="15256" spans="1:14" x14ac:dyDescent="0.2">
      <c r="A15256" t="s">
        <v>21015</v>
      </c>
      <c r="B15256">
        <v>46800</v>
      </c>
      <c r="C15256">
        <v>53450</v>
      </c>
      <c r="D15256">
        <v>60150</v>
      </c>
      <c r="E15256">
        <v>66800</v>
      </c>
      <c r="F15256">
        <v>72150</v>
      </c>
      <c r="G15256">
        <v>77500</v>
      </c>
      <c r="H15256">
        <v>82850</v>
      </c>
      <c r="I15256">
        <v>88200</v>
      </c>
      <c r="J15256">
        <v>93550</v>
      </c>
      <c r="K15256" t="s">
        <v>3086</v>
      </c>
      <c r="L15256">
        <v>23</v>
      </c>
      <c r="M15256">
        <v>80</v>
      </c>
      <c r="N15256" t="s">
        <v>3304</v>
      </c>
    </row>
    <row r="15257" spans="1:14" x14ac:dyDescent="0.2">
      <c r="A15257" t="s">
        <v>21016</v>
      </c>
      <c r="B15257">
        <v>46800</v>
      </c>
      <c r="C15257">
        <v>53450</v>
      </c>
      <c r="D15257">
        <v>60150</v>
      </c>
      <c r="E15257">
        <v>66800</v>
      </c>
      <c r="F15257">
        <v>72150</v>
      </c>
      <c r="G15257">
        <v>77500</v>
      </c>
      <c r="H15257">
        <v>82850</v>
      </c>
      <c r="I15257">
        <v>88200</v>
      </c>
      <c r="J15257">
        <v>93550</v>
      </c>
      <c r="K15257" t="s">
        <v>3086</v>
      </c>
      <c r="L15257">
        <v>25</v>
      </c>
      <c r="M15257">
        <v>80</v>
      </c>
      <c r="N15257" t="s">
        <v>3305</v>
      </c>
    </row>
    <row r="15258" spans="1:14" x14ac:dyDescent="0.2">
      <c r="A15258" t="s">
        <v>21017</v>
      </c>
      <c r="B15258">
        <v>50400</v>
      </c>
      <c r="C15258">
        <v>57600</v>
      </c>
      <c r="D15258">
        <v>64800</v>
      </c>
      <c r="E15258">
        <v>72000</v>
      </c>
      <c r="F15258">
        <v>77800</v>
      </c>
      <c r="G15258">
        <v>83550</v>
      </c>
      <c r="H15258">
        <v>89300</v>
      </c>
      <c r="I15258">
        <v>95050</v>
      </c>
      <c r="J15258">
        <v>100800</v>
      </c>
      <c r="K15258" t="s">
        <v>3086</v>
      </c>
      <c r="L15258">
        <v>27</v>
      </c>
      <c r="M15258">
        <v>80</v>
      </c>
      <c r="N15258" t="s">
        <v>3371</v>
      </c>
    </row>
    <row r="15259" spans="1:14" x14ac:dyDescent="0.2">
      <c r="A15259" t="s">
        <v>21018</v>
      </c>
      <c r="B15259">
        <v>46800</v>
      </c>
      <c r="C15259">
        <v>53450</v>
      </c>
      <c r="D15259">
        <v>60150</v>
      </c>
      <c r="E15259">
        <v>66800</v>
      </c>
      <c r="F15259">
        <v>72150</v>
      </c>
      <c r="G15259">
        <v>77500</v>
      </c>
      <c r="H15259">
        <v>82850</v>
      </c>
      <c r="I15259">
        <v>88200</v>
      </c>
      <c r="J15259">
        <v>93550</v>
      </c>
      <c r="K15259" t="s">
        <v>3086</v>
      </c>
      <c r="L15259">
        <v>29</v>
      </c>
      <c r="M15259">
        <v>80</v>
      </c>
      <c r="N15259" t="s">
        <v>3758</v>
      </c>
    </row>
    <row r="15260" spans="1:14" x14ac:dyDescent="0.2">
      <c r="A15260" t="s">
        <v>21019</v>
      </c>
      <c r="B15260">
        <v>55350</v>
      </c>
      <c r="C15260">
        <v>63250</v>
      </c>
      <c r="D15260">
        <v>71150</v>
      </c>
      <c r="E15260">
        <v>79050</v>
      </c>
      <c r="F15260">
        <v>85400</v>
      </c>
      <c r="G15260">
        <v>91700</v>
      </c>
      <c r="H15260">
        <v>98050</v>
      </c>
      <c r="I15260">
        <v>104350</v>
      </c>
      <c r="J15260">
        <v>110700</v>
      </c>
      <c r="K15260" t="s">
        <v>3086</v>
      </c>
      <c r="L15260">
        <v>31</v>
      </c>
      <c r="M15260">
        <v>80</v>
      </c>
      <c r="N15260" t="s">
        <v>3759</v>
      </c>
    </row>
    <row r="15261" spans="1:14" x14ac:dyDescent="0.2">
      <c r="A15261" t="s">
        <v>21020</v>
      </c>
      <c r="B15261">
        <v>47600</v>
      </c>
      <c r="C15261">
        <v>54400</v>
      </c>
      <c r="D15261">
        <v>61200</v>
      </c>
      <c r="E15261">
        <v>68000</v>
      </c>
      <c r="F15261">
        <v>73450</v>
      </c>
      <c r="G15261">
        <v>78900</v>
      </c>
      <c r="H15261">
        <v>84350</v>
      </c>
      <c r="I15261">
        <v>89800</v>
      </c>
      <c r="J15261">
        <v>95200</v>
      </c>
      <c r="K15261" t="s">
        <v>3086</v>
      </c>
      <c r="L15261">
        <v>33</v>
      </c>
      <c r="M15261">
        <v>80</v>
      </c>
      <c r="N15261" t="s">
        <v>3760</v>
      </c>
    </row>
    <row r="15262" spans="1:14" x14ac:dyDescent="0.2">
      <c r="A15262" t="s">
        <v>21021</v>
      </c>
      <c r="B15262">
        <v>48150</v>
      </c>
      <c r="C15262">
        <v>55000</v>
      </c>
      <c r="D15262">
        <v>61900</v>
      </c>
      <c r="E15262">
        <v>68750</v>
      </c>
      <c r="F15262">
        <v>74250</v>
      </c>
      <c r="G15262">
        <v>79750</v>
      </c>
      <c r="H15262">
        <v>85250</v>
      </c>
      <c r="I15262">
        <v>90750</v>
      </c>
      <c r="J15262">
        <v>96250</v>
      </c>
      <c r="K15262" t="s">
        <v>3086</v>
      </c>
      <c r="L15262">
        <v>35</v>
      </c>
      <c r="M15262">
        <v>80</v>
      </c>
      <c r="N15262" t="s">
        <v>3307</v>
      </c>
    </row>
    <row r="15263" spans="1:14" x14ac:dyDescent="0.2">
      <c r="A15263" t="s">
        <v>21022</v>
      </c>
      <c r="B15263">
        <v>50600</v>
      </c>
      <c r="C15263">
        <v>57800</v>
      </c>
      <c r="D15263">
        <v>65050</v>
      </c>
      <c r="E15263">
        <v>72250</v>
      </c>
      <c r="F15263">
        <v>78050</v>
      </c>
      <c r="G15263">
        <v>83850</v>
      </c>
      <c r="H15263">
        <v>89600</v>
      </c>
      <c r="I15263">
        <v>95400</v>
      </c>
      <c r="J15263">
        <v>101150</v>
      </c>
      <c r="K15263" t="s">
        <v>3086</v>
      </c>
      <c r="L15263">
        <v>37</v>
      </c>
      <c r="M15263">
        <v>80</v>
      </c>
      <c r="N15263" t="s">
        <v>3761</v>
      </c>
    </row>
    <row r="15264" spans="1:14" x14ac:dyDescent="0.2">
      <c r="A15264" t="s">
        <v>21023</v>
      </c>
      <c r="B15264">
        <v>46800</v>
      </c>
      <c r="C15264">
        <v>53450</v>
      </c>
      <c r="D15264">
        <v>60150</v>
      </c>
      <c r="E15264">
        <v>66800</v>
      </c>
      <c r="F15264">
        <v>72150</v>
      </c>
      <c r="G15264">
        <v>77500</v>
      </c>
      <c r="H15264">
        <v>82850</v>
      </c>
      <c r="I15264">
        <v>88200</v>
      </c>
      <c r="J15264">
        <v>93550</v>
      </c>
      <c r="K15264" t="s">
        <v>3086</v>
      </c>
      <c r="L15264">
        <v>39</v>
      </c>
      <c r="M15264">
        <v>80</v>
      </c>
      <c r="N15264" t="s">
        <v>3310</v>
      </c>
    </row>
    <row r="15265" spans="1:14" x14ac:dyDescent="0.2">
      <c r="A15265" t="s">
        <v>21024</v>
      </c>
      <c r="B15265">
        <v>46800</v>
      </c>
      <c r="C15265">
        <v>53450</v>
      </c>
      <c r="D15265">
        <v>60150</v>
      </c>
      <c r="E15265">
        <v>66800</v>
      </c>
      <c r="F15265">
        <v>72150</v>
      </c>
      <c r="G15265">
        <v>77500</v>
      </c>
      <c r="H15265">
        <v>82850</v>
      </c>
      <c r="I15265">
        <v>88200</v>
      </c>
      <c r="J15265">
        <v>93550</v>
      </c>
      <c r="K15265" t="s">
        <v>3086</v>
      </c>
      <c r="L15265">
        <v>41</v>
      </c>
      <c r="M15265">
        <v>80</v>
      </c>
      <c r="N15265" t="s">
        <v>3311</v>
      </c>
    </row>
    <row r="15266" spans="1:14" x14ac:dyDescent="0.2">
      <c r="A15266" t="s">
        <v>21025</v>
      </c>
      <c r="B15266">
        <v>46800</v>
      </c>
      <c r="C15266">
        <v>53450</v>
      </c>
      <c r="D15266">
        <v>60150</v>
      </c>
      <c r="E15266">
        <v>66800</v>
      </c>
      <c r="F15266">
        <v>72150</v>
      </c>
      <c r="G15266">
        <v>77500</v>
      </c>
      <c r="H15266">
        <v>82850</v>
      </c>
      <c r="I15266">
        <v>88200</v>
      </c>
      <c r="J15266">
        <v>93550</v>
      </c>
      <c r="K15266" t="s">
        <v>3086</v>
      </c>
      <c r="L15266">
        <v>43</v>
      </c>
      <c r="M15266">
        <v>80</v>
      </c>
      <c r="N15266" t="s">
        <v>2949</v>
      </c>
    </row>
    <row r="15267" spans="1:14" x14ac:dyDescent="0.2">
      <c r="A15267" t="s">
        <v>21026</v>
      </c>
      <c r="B15267">
        <v>46800</v>
      </c>
      <c r="C15267">
        <v>53450</v>
      </c>
      <c r="D15267">
        <v>60150</v>
      </c>
      <c r="E15267">
        <v>66800</v>
      </c>
      <c r="F15267">
        <v>72150</v>
      </c>
      <c r="G15267">
        <v>77500</v>
      </c>
      <c r="H15267">
        <v>82850</v>
      </c>
      <c r="I15267">
        <v>88200</v>
      </c>
      <c r="J15267">
        <v>93550</v>
      </c>
      <c r="K15267" t="s">
        <v>3086</v>
      </c>
      <c r="L15267">
        <v>45</v>
      </c>
      <c r="M15267">
        <v>80</v>
      </c>
      <c r="N15267" t="s">
        <v>3762</v>
      </c>
    </row>
    <row r="15268" spans="1:14" x14ac:dyDescent="0.2">
      <c r="A15268" t="s">
        <v>21027</v>
      </c>
      <c r="B15268">
        <v>47000</v>
      </c>
      <c r="C15268">
        <v>53700</v>
      </c>
      <c r="D15268">
        <v>60400</v>
      </c>
      <c r="E15268">
        <v>67100</v>
      </c>
      <c r="F15268">
        <v>72500</v>
      </c>
      <c r="G15268">
        <v>77850</v>
      </c>
      <c r="H15268">
        <v>83250</v>
      </c>
      <c r="I15268">
        <v>88600</v>
      </c>
      <c r="J15268">
        <v>93950</v>
      </c>
      <c r="K15268" t="s">
        <v>3086</v>
      </c>
      <c r="L15268">
        <v>47</v>
      </c>
      <c r="M15268">
        <v>80</v>
      </c>
      <c r="N15268" t="s">
        <v>3378</v>
      </c>
    </row>
    <row r="15269" spans="1:14" x14ac:dyDescent="0.2">
      <c r="A15269" t="s">
        <v>21028</v>
      </c>
      <c r="B15269">
        <v>58450</v>
      </c>
      <c r="C15269">
        <v>66800</v>
      </c>
      <c r="D15269">
        <v>75150</v>
      </c>
      <c r="E15269">
        <v>83450</v>
      </c>
      <c r="F15269">
        <v>90150</v>
      </c>
      <c r="G15269">
        <v>96850</v>
      </c>
      <c r="H15269">
        <v>103500</v>
      </c>
      <c r="I15269">
        <v>110200</v>
      </c>
      <c r="J15269">
        <v>116850</v>
      </c>
      <c r="K15269" t="s">
        <v>3086</v>
      </c>
      <c r="L15269">
        <v>49</v>
      </c>
      <c r="M15269">
        <v>80</v>
      </c>
      <c r="N15269" t="s">
        <v>3321</v>
      </c>
    </row>
    <row r="15270" spans="1:14" x14ac:dyDescent="0.2">
      <c r="A15270" t="s">
        <v>21029</v>
      </c>
      <c r="B15270">
        <v>50350</v>
      </c>
      <c r="C15270">
        <v>57550</v>
      </c>
      <c r="D15270">
        <v>64750</v>
      </c>
      <c r="E15270">
        <v>71900</v>
      </c>
      <c r="F15270">
        <v>77700</v>
      </c>
      <c r="G15270">
        <v>83450</v>
      </c>
      <c r="H15270">
        <v>89200</v>
      </c>
      <c r="I15270">
        <v>94950</v>
      </c>
      <c r="J15270">
        <v>100700</v>
      </c>
      <c r="K15270" t="s">
        <v>3086</v>
      </c>
      <c r="L15270">
        <v>51</v>
      </c>
      <c r="M15270">
        <v>80</v>
      </c>
      <c r="N15270" t="s">
        <v>3763</v>
      </c>
    </row>
    <row r="15271" spans="1:14" x14ac:dyDescent="0.2">
      <c r="A15271" t="s">
        <v>21030</v>
      </c>
      <c r="B15271">
        <v>46800</v>
      </c>
      <c r="C15271">
        <v>53450</v>
      </c>
      <c r="D15271">
        <v>60150</v>
      </c>
      <c r="E15271">
        <v>66800</v>
      </c>
      <c r="F15271">
        <v>72150</v>
      </c>
      <c r="G15271">
        <v>77500</v>
      </c>
      <c r="H15271">
        <v>82850</v>
      </c>
      <c r="I15271">
        <v>88200</v>
      </c>
      <c r="J15271">
        <v>93550</v>
      </c>
      <c r="K15271" t="s">
        <v>3086</v>
      </c>
      <c r="L15271">
        <v>53</v>
      </c>
      <c r="M15271">
        <v>80</v>
      </c>
      <c r="N15271" t="s">
        <v>2957</v>
      </c>
    </row>
    <row r="15272" spans="1:14" x14ac:dyDescent="0.2">
      <c r="A15272" t="s">
        <v>21031</v>
      </c>
      <c r="B15272">
        <v>50150</v>
      </c>
      <c r="C15272">
        <v>57300</v>
      </c>
      <c r="D15272">
        <v>64450</v>
      </c>
      <c r="E15272">
        <v>71600</v>
      </c>
      <c r="F15272">
        <v>77350</v>
      </c>
      <c r="G15272">
        <v>83100</v>
      </c>
      <c r="H15272">
        <v>88800</v>
      </c>
      <c r="I15272">
        <v>94550</v>
      </c>
      <c r="J15272">
        <v>100250</v>
      </c>
      <c r="K15272" t="s">
        <v>3086</v>
      </c>
      <c r="L15272">
        <v>55</v>
      </c>
      <c r="M15272">
        <v>80</v>
      </c>
      <c r="N15272" t="s">
        <v>3764</v>
      </c>
    </row>
    <row r="15273" spans="1:14" x14ac:dyDescent="0.2">
      <c r="A15273" t="s">
        <v>21032</v>
      </c>
      <c r="B15273">
        <v>46800</v>
      </c>
      <c r="C15273">
        <v>53450</v>
      </c>
      <c r="D15273">
        <v>60150</v>
      </c>
      <c r="E15273">
        <v>66800</v>
      </c>
      <c r="F15273">
        <v>72150</v>
      </c>
      <c r="G15273">
        <v>77500</v>
      </c>
      <c r="H15273">
        <v>82850</v>
      </c>
      <c r="I15273">
        <v>88200</v>
      </c>
      <c r="J15273">
        <v>93550</v>
      </c>
      <c r="K15273" t="s">
        <v>3086</v>
      </c>
      <c r="L15273">
        <v>57</v>
      </c>
      <c r="M15273">
        <v>80</v>
      </c>
      <c r="N15273" t="s">
        <v>3765</v>
      </c>
    </row>
    <row r="15274" spans="1:14" x14ac:dyDescent="0.2">
      <c r="A15274" t="s">
        <v>21033</v>
      </c>
      <c r="B15274">
        <v>51000</v>
      </c>
      <c r="C15274">
        <v>58250</v>
      </c>
      <c r="D15274">
        <v>65550</v>
      </c>
      <c r="E15274">
        <v>72800</v>
      </c>
      <c r="F15274">
        <v>78650</v>
      </c>
      <c r="G15274">
        <v>84450</v>
      </c>
      <c r="H15274">
        <v>90300</v>
      </c>
      <c r="I15274">
        <v>96100</v>
      </c>
      <c r="J15274">
        <v>101950</v>
      </c>
      <c r="K15274" t="s">
        <v>3086</v>
      </c>
      <c r="L15274">
        <v>59</v>
      </c>
      <c r="M15274">
        <v>80</v>
      </c>
      <c r="N15274" t="s">
        <v>3766</v>
      </c>
    </row>
    <row r="15275" spans="1:14" x14ac:dyDescent="0.2">
      <c r="A15275" t="s">
        <v>21034</v>
      </c>
      <c r="B15275">
        <v>51900</v>
      </c>
      <c r="C15275">
        <v>59300</v>
      </c>
      <c r="D15275">
        <v>66700</v>
      </c>
      <c r="E15275">
        <v>74100</v>
      </c>
      <c r="F15275">
        <v>80050</v>
      </c>
      <c r="G15275">
        <v>86000</v>
      </c>
      <c r="H15275">
        <v>91900</v>
      </c>
      <c r="I15275">
        <v>97850</v>
      </c>
      <c r="J15275">
        <v>103750</v>
      </c>
      <c r="K15275" t="s">
        <v>3086</v>
      </c>
      <c r="L15275">
        <v>61</v>
      </c>
      <c r="M15275">
        <v>80</v>
      </c>
      <c r="N15275" t="s">
        <v>3767</v>
      </c>
    </row>
    <row r="15276" spans="1:14" x14ac:dyDescent="0.2">
      <c r="A15276" t="s">
        <v>21035</v>
      </c>
      <c r="B15276">
        <v>46800</v>
      </c>
      <c r="C15276">
        <v>53450</v>
      </c>
      <c r="D15276">
        <v>60150</v>
      </c>
      <c r="E15276">
        <v>66800</v>
      </c>
      <c r="F15276">
        <v>72150</v>
      </c>
      <c r="G15276">
        <v>77500</v>
      </c>
      <c r="H15276">
        <v>82850</v>
      </c>
      <c r="I15276">
        <v>88200</v>
      </c>
      <c r="J15276">
        <v>93550</v>
      </c>
      <c r="K15276" t="s">
        <v>3086</v>
      </c>
      <c r="L15276">
        <v>63</v>
      </c>
      <c r="M15276">
        <v>80</v>
      </c>
      <c r="N15276" t="s">
        <v>3768</v>
      </c>
    </row>
    <row r="15277" spans="1:14" x14ac:dyDescent="0.2">
      <c r="A15277" t="s">
        <v>21036</v>
      </c>
      <c r="B15277">
        <v>46800</v>
      </c>
      <c r="C15277">
        <v>53450</v>
      </c>
      <c r="D15277">
        <v>60150</v>
      </c>
      <c r="E15277">
        <v>66800</v>
      </c>
      <c r="F15277">
        <v>72150</v>
      </c>
      <c r="G15277">
        <v>77500</v>
      </c>
      <c r="H15277">
        <v>82850</v>
      </c>
      <c r="I15277">
        <v>88200</v>
      </c>
      <c r="J15277">
        <v>93550</v>
      </c>
      <c r="K15277" t="s">
        <v>3086</v>
      </c>
      <c r="L15277">
        <v>65</v>
      </c>
      <c r="M15277">
        <v>80</v>
      </c>
      <c r="N15277" t="s">
        <v>3326</v>
      </c>
    </row>
    <row r="15278" spans="1:14" x14ac:dyDescent="0.2">
      <c r="A15278" t="s">
        <v>21037</v>
      </c>
      <c r="B15278">
        <v>46800</v>
      </c>
      <c r="C15278">
        <v>53450</v>
      </c>
      <c r="D15278">
        <v>60150</v>
      </c>
      <c r="E15278">
        <v>66800</v>
      </c>
      <c r="F15278">
        <v>72150</v>
      </c>
      <c r="G15278">
        <v>77500</v>
      </c>
      <c r="H15278">
        <v>82850</v>
      </c>
      <c r="I15278">
        <v>88200</v>
      </c>
      <c r="J15278">
        <v>93550</v>
      </c>
      <c r="K15278" t="s">
        <v>3086</v>
      </c>
      <c r="L15278">
        <v>67</v>
      </c>
      <c r="M15278">
        <v>80</v>
      </c>
      <c r="N15278" t="s">
        <v>2967</v>
      </c>
    </row>
    <row r="15279" spans="1:14" x14ac:dyDescent="0.2">
      <c r="A15279" t="s">
        <v>21038</v>
      </c>
      <c r="B15279">
        <v>46800</v>
      </c>
      <c r="C15279">
        <v>53450</v>
      </c>
      <c r="D15279">
        <v>60150</v>
      </c>
      <c r="E15279">
        <v>66800</v>
      </c>
      <c r="F15279">
        <v>72150</v>
      </c>
      <c r="G15279">
        <v>77500</v>
      </c>
      <c r="H15279">
        <v>82850</v>
      </c>
      <c r="I15279">
        <v>88200</v>
      </c>
      <c r="J15279">
        <v>93550</v>
      </c>
      <c r="K15279" t="s">
        <v>3086</v>
      </c>
      <c r="L15279">
        <v>69</v>
      </c>
      <c r="M15279">
        <v>80</v>
      </c>
      <c r="N15279" t="s">
        <v>3327</v>
      </c>
    </row>
    <row r="15280" spans="1:14" x14ac:dyDescent="0.2">
      <c r="A15280" t="s">
        <v>21039</v>
      </c>
      <c r="B15280">
        <v>46800</v>
      </c>
      <c r="C15280">
        <v>53450</v>
      </c>
      <c r="D15280">
        <v>60150</v>
      </c>
      <c r="E15280">
        <v>66800</v>
      </c>
      <c r="F15280">
        <v>72150</v>
      </c>
      <c r="G15280">
        <v>77500</v>
      </c>
      <c r="H15280">
        <v>82850</v>
      </c>
      <c r="I15280">
        <v>88200</v>
      </c>
      <c r="J15280">
        <v>93550</v>
      </c>
      <c r="K15280" t="s">
        <v>3086</v>
      </c>
      <c r="L15280">
        <v>71</v>
      </c>
      <c r="M15280">
        <v>80</v>
      </c>
      <c r="N15280" t="s">
        <v>2724</v>
      </c>
    </row>
    <row r="15281" spans="1:14" x14ac:dyDescent="0.2">
      <c r="A15281" t="s">
        <v>21040</v>
      </c>
      <c r="B15281">
        <v>46800</v>
      </c>
      <c r="C15281">
        <v>53450</v>
      </c>
      <c r="D15281">
        <v>60150</v>
      </c>
      <c r="E15281">
        <v>66800</v>
      </c>
      <c r="F15281">
        <v>72150</v>
      </c>
      <c r="G15281">
        <v>77500</v>
      </c>
      <c r="H15281">
        <v>82850</v>
      </c>
      <c r="I15281">
        <v>88200</v>
      </c>
      <c r="J15281">
        <v>93550</v>
      </c>
      <c r="K15281" t="s">
        <v>3086</v>
      </c>
      <c r="L15281">
        <v>73</v>
      </c>
      <c r="M15281">
        <v>80</v>
      </c>
      <c r="N15281" t="s">
        <v>3329</v>
      </c>
    </row>
    <row r="15282" spans="1:14" x14ac:dyDescent="0.2">
      <c r="A15282" t="s">
        <v>21041</v>
      </c>
      <c r="B15282">
        <v>49150</v>
      </c>
      <c r="C15282">
        <v>56200</v>
      </c>
      <c r="D15282">
        <v>63200</v>
      </c>
      <c r="E15282">
        <v>70200</v>
      </c>
      <c r="F15282">
        <v>75850</v>
      </c>
      <c r="G15282">
        <v>81450</v>
      </c>
      <c r="H15282">
        <v>87050</v>
      </c>
      <c r="I15282">
        <v>92700</v>
      </c>
      <c r="J15282">
        <v>98300</v>
      </c>
      <c r="K15282" t="s">
        <v>3086</v>
      </c>
      <c r="L15282">
        <v>75</v>
      </c>
      <c r="M15282">
        <v>80</v>
      </c>
      <c r="N15282" t="s">
        <v>3854</v>
      </c>
    </row>
    <row r="15283" spans="1:14" x14ac:dyDescent="0.2">
      <c r="A15283" t="s">
        <v>21042</v>
      </c>
      <c r="B15283">
        <v>58450</v>
      </c>
      <c r="C15283">
        <v>66800</v>
      </c>
      <c r="D15283">
        <v>75150</v>
      </c>
      <c r="E15283">
        <v>83450</v>
      </c>
      <c r="F15283">
        <v>90150</v>
      </c>
      <c r="G15283">
        <v>96850</v>
      </c>
      <c r="H15283">
        <v>103500</v>
      </c>
      <c r="I15283">
        <v>110200</v>
      </c>
      <c r="J15283">
        <v>116850</v>
      </c>
      <c r="K15283" t="s">
        <v>3086</v>
      </c>
      <c r="L15283">
        <v>77</v>
      </c>
      <c r="M15283">
        <v>80</v>
      </c>
      <c r="N15283" t="s">
        <v>3007</v>
      </c>
    </row>
    <row r="15284" spans="1:14" x14ac:dyDescent="0.2">
      <c r="A15284" t="s">
        <v>21043</v>
      </c>
      <c r="B15284">
        <v>48350</v>
      </c>
      <c r="C15284">
        <v>55250</v>
      </c>
      <c r="D15284">
        <v>62150</v>
      </c>
      <c r="E15284">
        <v>69050</v>
      </c>
      <c r="F15284">
        <v>74600</v>
      </c>
      <c r="G15284">
        <v>80100</v>
      </c>
      <c r="H15284">
        <v>85650</v>
      </c>
      <c r="I15284">
        <v>91150</v>
      </c>
      <c r="J15284">
        <v>96700</v>
      </c>
      <c r="K15284" t="s">
        <v>3086</v>
      </c>
      <c r="L15284">
        <v>79</v>
      </c>
      <c r="M15284">
        <v>80</v>
      </c>
      <c r="N15284" t="s">
        <v>4237</v>
      </c>
    </row>
    <row r="15285" spans="1:14" x14ac:dyDescent="0.2">
      <c r="A15285" t="s">
        <v>21044</v>
      </c>
      <c r="B15285">
        <v>47550</v>
      </c>
      <c r="C15285">
        <v>54350</v>
      </c>
      <c r="D15285">
        <v>61150</v>
      </c>
      <c r="E15285">
        <v>67900</v>
      </c>
      <c r="F15285">
        <v>73350</v>
      </c>
      <c r="G15285">
        <v>78800</v>
      </c>
      <c r="H15285">
        <v>84200</v>
      </c>
      <c r="I15285">
        <v>89650</v>
      </c>
      <c r="J15285">
        <v>95100</v>
      </c>
      <c r="K15285" t="s">
        <v>3086</v>
      </c>
      <c r="L15285">
        <v>81</v>
      </c>
      <c r="M15285">
        <v>80</v>
      </c>
      <c r="N15285" t="s">
        <v>2977</v>
      </c>
    </row>
    <row r="15286" spans="1:14" x14ac:dyDescent="0.2">
      <c r="A15286" t="s">
        <v>21045</v>
      </c>
      <c r="B15286">
        <v>46800</v>
      </c>
      <c r="C15286">
        <v>53450</v>
      </c>
      <c r="D15286">
        <v>60150</v>
      </c>
      <c r="E15286">
        <v>66800</v>
      </c>
      <c r="F15286">
        <v>72150</v>
      </c>
      <c r="G15286">
        <v>77500</v>
      </c>
      <c r="H15286">
        <v>82850</v>
      </c>
      <c r="I15286">
        <v>88200</v>
      </c>
      <c r="J15286">
        <v>93550</v>
      </c>
      <c r="K15286" t="s">
        <v>3086</v>
      </c>
      <c r="L15286">
        <v>83</v>
      </c>
      <c r="M15286">
        <v>80</v>
      </c>
      <c r="N15286" t="s">
        <v>3008</v>
      </c>
    </row>
    <row r="15287" spans="1:14" x14ac:dyDescent="0.2">
      <c r="A15287" t="s">
        <v>21046</v>
      </c>
      <c r="B15287">
        <v>56400</v>
      </c>
      <c r="C15287">
        <v>64450</v>
      </c>
      <c r="D15287">
        <v>72500</v>
      </c>
      <c r="E15287">
        <v>80550</v>
      </c>
      <c r="F15287">
        <v>87000</v>
      </c>
      <c r="G15287">
        <v>93450</v>
      </c>
      <c r="H15287">
        <v>99900</v>
      </c>
      <c r="I15287">
        <v>106350</v>
      </c>
      <c r="J15287">
        <v>112800</v>
      </c>
      <c r="K15287" t="s">
        <v>3086</v>
      </c>
      <c r="L15287">
        <v>85</v>
      </c>
      <c r="M15287">
        <v>80</v>
      </c>
      <c r="N15287" t="s">
        <v>3009</v>
      </c>
    </row>
    <row r="15288" spans="1:14" x14ac:dyDescent="0.2">
      <c r="A15288" t="s">
        <v>21047</v>
      </c>
      <c r="B15288">
        <v>46800</v>
      </c>
      <c r="C15288">
        <v>53450</v>
      </c>
      <c r="D15288">
        <v>60150</v>
      </c>
      <c r="E15288">
        <v>66800</v>
      </c>
      <c r="F15288">
        <v>72150</v>
      </c>
      <c r="G15288">
        <v>77500</v>
      </c>
      <c r="H15288">
        <v>82850</v>
      </c>
      <c r="I15288">
        <v>88200</v>
      </c>
      <c r="J15288">
        <v>93550</v>
      </c>
      <c r="K15288" t="s">
        <v>3086</v>
      </c>
      <c r="L15288">
        <v>87</v>
      </c>
      <c r="M15288">
        <v>80</v>
      </c>
      <c r="N15288" t="s">
        <v>3331</v>
      </c>
    </row>
    <row r="15289" spans="1:14" x14ac:dyDescent="0.2">
      <c r="A15289" t="s">
        <v>21048</v>
      </c>
      <c r="B15289">
        <v>46800</v>
      </c>
      <c r="C15289">
        <v>53450</v>
      </c>
      <c r="D15289">
        <v>60150</v>
      </c>
      <c r="E15289">
        <v>66800</v>
      </c>
      <c r="F15289">
        <v>72150</v>
      </c>
      <c r="G15289">
        <v>77500</v>
      </c>
      <c r="H15289">
        <v>82850</v>
      </c>
      <c r="I15289">
        <v>88200</v>
      </c>
      <c r="J15289">
        <v>93550</v>
      </c>
      <c r="K15289" t="s">
        <v>3086</v>
      </c>
      <c r="L15289">
        <v>89</v>
      </c>
      <c r="M15289">
        <v>80</v>
      </c>
      <c r="N15289" t="s">
        <v>3389</v>
      </c>
    </row>
    <row r="15290" spans="1:14" x14ac:dyDescent="0.2">
      <c r="A15290" t="s">
        <v>21049</v>
      </c>
      <c r="B15290">
        <v>47000</v>
      </c>
      <c r="C15290">
        <v>53700</v>
      </c>
      <c r="D15290">
        <v>60400</v>
      </c>
      <c r="E15290">
        <v>67100</v>
      </c>
      <c r="F15290">
        <v>72500</v>
      </c>
      <c r="G15290">
        <v>77850</v>
      </c>
      <c r="H15290">
        <v>83250</v>
      </c>
      <c r="I15290">
        <v>88600</v>
      </c>
      <c r="J15290">
        <v>93950</v>
      </c>
      <c r="K15290" t="s">
        <v>3086</v>
      </c>
      <c r="L15290">
        <v>91</v>
      </c>
      <c r="M15290">
        <v>80</v>
      </c>
      <c r="N15290" t="s">
        <v>3448</v>
      </c>
    </row>
    <row r="15291" spans="1:14" x14ac:dyDescent="0.2">
      <c r="A15291" t="s">
        <v>21050</v>
      </c>
      <c r="B15291">
        <v>48350</v>
      </c>
      <c r="C15291">
        <v>55250</v>
      </c>
      <c r="D15291">
        <v>62150</v>
      </c>
      <c r="E15291">
        <v>69050</v>
      </c>
      <c r="F15291">
        <v>74600</v>
      </c>
      <c r="G15291">
        <v>80100</v>
      </c>
      <c r="H15291">
        <v>85650</v>
      </c>
      <c r="I15291">
        <v>91150</v>
      </c>
      <c r="J15291">
        <v>96700</v>
      </c>
      <c r="K15291" t="s">
        <v>3086</v>
      </c>
      <c r="L15291">
        <v>93</v>
      </c>
      <c r="M15291">
        <v>80</v>
      </c>
      <c r="N15291" t="s">
        <v>3010</v>
      </c>
    </row>
    <row r="15292" spans="1:14" x14ac:dyDescent="0.2">
      <c r="A15292" t="s">
        <v>21051</v>
      </c>
      <c r="B15292">
        <v>48100</v>
      </c>
      <c r="C15292">
        <v>55000</v>
      </c>
      <c r="D15292">
        <v>61850</v>
      </c>
      <c r="E15292">
        <v>68700</v>
      </c>
      <c r="F15292">
        <v>74200</v>
      </c>
      <c r="G15292">
        <v>79700</v>
      </c>
      <c r="H15292">
        <v>85200</v>
      </c>
      <c r="I15292">
        <v>90700</v>
      </c>
      <c r="J15292">
        <v>96200</v>
      </c>
      <c r="K15292" t="s">
        <v>3086</v>
      </c>
      <c r="L15292">
        <v>95</v>
      </c>
      <c r="M15292">
        <v>80</v>
      </c>
      <c r="N15292" t="s">
        <v>3011</v>
      </c>
    </row>
    <row r="15293" spans="1:14" x14ac:dyDescent="0.2">
      <c r="A15293" t="s">
        <v>21052</v>
      </c>
      <c r="B15293">
        <v>47800</v>
      </c>
      <c r="C15293">
        <v>54600</v>
      </c>
      <c r="D15293">
        <v>61450</v>
      </c>
      <c r="E15293">
        <v>68250</v>
      </c>
      <c r="F15293">
        <v>73750</v>
      </c>
      <c r="G15293">
        <v>79200</v>
      </c>
      <c r="H15293">
        <v>84650</v>
      </c>
      <c r="I15293">
        <v>90100</v>
      </c>
      <c r="J15293">
        <v>95550</v>
      </c>
      <c r="K15293" t="s">
        <v>3086</v>
      </c>
      <c r="L15293">
        <v>97</v>
      </c>
      <c r="M15293">
        <v>80</v>
      </c>
      <c r="N15293" t="s">
        <v>3333</v>
      </c>
    </row>
    <row r="15294" spans="1:14" x14ac:dyDescent="0.2">
      <c r="A15294" t="s">
        <v>21053</v>
      </c>
      <c r="B15294">
        <v>46800</v>
      </c>
      <c r="C15294">
        <v>53450</v>
      </c>
      <c r="D15294">
        <v>60150</v>
      </c>
      <c r="E15294">
        <v>66800</v>
      </c>
      <c r="F15294">
        <v>72150</v>
      </c>
      <c r="G15294">
        <v>77500</v>
      </c>
      <c r="H15294">
        <v>82850</v>
      </c>
      <c r="I15294">
        <v>88200</v>
      </c>
      <c r="J15294">
        <v>93550</v>
      </c>
      <c r="K15294" t="s">
        <v>3086</v>
      </c>
      <c r="L15294">
        <v>99</v>
      </c>
      <c r="M15294">
        <v>80</v>
      </c>
      <c r="N15294" t="s">
        <v>3572</v>
      </c>
    </row>
    <row r="15295" spans="1:14" x14ac:dyDescent="0.2">
      <c r="A15295" t="s">
        <v>21054</v>
      </c>
      <c r="B15295">
        <v>46800</v>
      </c>
      <c r="C15295">
        <v>53450</v>
      </c>
      <c r="D15295">
        <v>60150</v>
      </c>
      <c r="E15295">
        <v>66800</v>
      </c>
      <c r="F15295">
        <v>72150</v>
      </c>
      <c r="G15295">
        <v>77500</v>
      </c>
      <c r="H15295">
        <v>82850</v>
      </c>
      <c r="I15295">
        <v>88200</v>
      </c>
      <c r="J15295">
        <v>93550</v>
      </c>
      <c r="K15295" t="s">
        <v>3086</v>
      </c>
      <c r="L15295">
        <v>101</v>
      </c>
      <c r="M15295">
        <v>80</v>
      </c>
      <c r="N15295" t="s">
        <v>3334</v>
      </c>
    </row>
    <row r="15296" spans="1:14" x14ac:dyDescent="0.2">
      <c r="A15296" t="s">
        <v>21055</v>
      </c>
      <c r="B15296">
        <v>64650</v>
      </c>
      <c r="C15296">
        <v>73850</v>
      </c>
      <c r="D15296">
        <v>83100</v>
      </c>
      <c r="E15296">
        <v>92300</v>
      </c>
      <c r="F15296">
        <v>99700</v>
      </c>
      <c r="G15296">
        <v>107100</v>
      </c>
      <c r="H15296">
        <v>114500</v>
      </c>
      <c r="I15296">
        <v>121850</v>
      </c>
      <c r="J15296">
        <v>129250</v>
      </c>
      <c r="K15296" t="s">
        <v>3086</v>
      </c>
      <c r="L15296">
        <v>103</v>
      </c>
      <c r="M15296">
        <v>80</v>
      </c>
      <c r="N15296" t="s">
        <v>3392</v>
      </c>
    </row>
    <row r="15297" spans="1:14" x14ac:dyDescent="0.2">
      <c r="A15297" t="s">
        <v>21056</v>
      </c>
      <c r="B15297">
        <v>49450</v>
      </c>
      <c r="C15297">
        <v>56500</v>
      </c>
      <c r="D15297">
        <v>63550</v>
      </c>
      <c r="E15297">
        <v>70600</v>
      </c>
      <c r="F15297">
        <v>76250</v>
      </c>
      <c r="G15297">
        <v>81900</v>
      </c>
      <c r="H15297">
        <v>87550</v>
      </c>
      <c r="I15297">
        <v>93200</v>
      </c>
      <c r="J15297">
        <v>98850</v>
      </c>
      <c r="K15297" t="s">
        <v>3086</v>
      </c>
      <c r="L15297">
        <v>105</v>
      </c>
      <c r="M15297">
        <v>80</v>
      </c>
      <c r="N15297" t="s">
        <v>3575</v>
      </c>
    </row>
    <row r="15298" spans="1:14" x14ac:dyDescent="0.2">
      <c r="A15298" t="s">
        <v>21057</v>
      </c>
      <c r="B15298">
        <v>46800</v>
      </c>
      <c r="C15298">
        <v>53450</v>
      </c>
      <c r="D15298">
        <v>60150</v>
      </c>
      <c r="E15298">
        <v>66800</v>
      </c>
      <c r="F15298">
        <v>72150</v>
      </c>
      <c r="G15298">
        <v>77500</v>
      </c>
      <c r="H15298">
        <v>82850</v>
      </c>
      <c r="I15298">
        <v>88200</v>
      </c>
      <c r="J15298">
        <v>93550</v>
      </c>
      <c r="K15298" t="s">
        <v>3086</v>
      </c>
      <c r="L15298">
        <v>107</v>
      </c>
      <c r="M15298">
        <v>80</v>
      </c>
      <c r="N15298" t="s">
        <v>3012</v>
      </c>
    </row>
    <row r="15299" spans="1:14" x14ac:dyDescent="0.2">
      <c r="A15299" t="s">
        <v>21058</v>
      </c>
      <c r="B15299">
        <v>46800</v>
      </c>
      <c r="C15299">
        <v>53450</v>
      </c>
      <c r="D15299">
        <v>60150</v>
      </c>
      <c r="E15299">
        <v>66800</v>
      </c>
      <c r="F15299">
        <v>72150</v>
      </c>
      <c r="G15299">
        <v>77500</v>
      </c>
      <c r="H15299">
        <v>82850</v>
      </c>
      <c r="I15299">
        <v>88200</v>
      </c>
      <c r="J15299">
        <v>93550</v>
      </c>
      <c r="K15299" t="s">
        <v>3086</v>
      </c>
      <c r="L15299">
        <v>109</v>
      </c>
      <c r="M15299">
        <v>80</v>
      </c>
      <c r="N15299" t="s">
        <v>3013</v>
      </c>
    </row>
    <row r="15300" spans="1:14" x14ac:dyDescent="0.2">
      <c r="A15300" t="s">
        <v>21059</v>
      </c>
      <c r="B15300">
        <v>46800</v>
      </c>
      <c r="C15300">
        <v>53450</v>
      </c>
      <c r="D15300">
        <v>60150</v>
      </c>
      <c r="E15300">
        <v>66800</v>
      </c>
      <c r="F15300">
        <v>72150</v>
      </c>
      <c r="G15300">
        <v>77500</v>
      </c>
      <c r="H15300">
        <v>82850</v>
      </c>
      <c r="I15300">
        <v>88200</v>
      </c>
      <c r="J15300">
        <v>93550</v>
      </c>
      <c r="K15300" t="s">
        <v>3086</v>
      </c>
      <c r="L15300">
        <v>111</v>
      </c>
      <c r="M15300">
        <v>80</v>
      </c>
      <c r="N15300" t="s">
        <v>3338</v>
      </c>
    </row>
    <row r="15301" spans="1:14" x14ac:dyDescent="0.2">
      <c r="A15301" t="s">
        <v>21060</v>
      </c>
      <c r="B15301">
        <v>53000</v>
      </c>
      <c r="C15301">
        <v>60600</v>
      </c>
      <c r="D15301">
        <v>68150</v>
      </c>
      <c r="E15301">
        <v>75700</v>
      </c>
      <c r="F15301">
        <v>81800</v>
      </c>
      <c r="G15301">
        <v>87850</v>
      </c>
      <c r="H15301">
        <v>93900</v>
      </c>
      <c r="I15301">
        <v>99950</v>
      </c>
      <c r="J15301">
        <v>106000</v>
      </c>
      <c r="K15301" t="s">
        <v>3086</v>
      </c>
      <c r="L15301">
        <v>113</v>
      </c>
      <c r="M15301">
        <v>80</v>
      </c>
      <c r="N15301" t="s">
        <v>3014</v>
      </c>
    </row>
    <row r="15302" spans="1:14" x14ac:dyDescent="0.2">
      <c r="A15302" t="s">
        <v>21061</v>
      </c>
      <c r="B15302">
        <v>47250</v>
      </c>
      <c r="C15302">
        <v>54000</v>
      </c>
      <c r="D15302">
        <v>60750</v>
      </c>
      <c r="E15302">
        <v>67450</v>
      </c>
      <c r="F15302">
        <v>72850</v>
      </c>
      <c r="G15302">
        <v>78250</v>
      </c>
      <c r="H15302">
        <v>83650</v>
      </c>
      <c r="I15302">
        <v>89050</v>
      </c>
      <c r="J15302">
        <v>94450</v>
      </c>
      <c r="K15302" t="s">
        <v>3086</v>
      </c>
      <c r="L15302">
        <v>115</v>
      </c>
      <c r="M15302">
        <v>80</v>
      </c>
      <c r="N15302" t="s">
        <v>3015</v>
      </c>
    </row>
    <row r="15303" spans="1:14" x14ac:dyDescent="0.2">
      <c r="A15303" t="s">
        <v>21062</v>
      </c>
      <c r="B15303">
        <v>46800</v>
      </c>
      <c r="C15303">
        <v>53450</v>
      </c>
      <c r="D15303">
        <v>60150</v>
      </c>
      <c r="E15303">
        <v>66800</v>
      </c>
      <c r="F15303">
        <v>72150</v>
      </c>
      <c r="G15303">
        <v>77500</v>
      </c>
      <c r="H15303">
        <v>82850</v>
      </c>
      <c r="I15303">
        <v>88200</v>
      </c>
      <c r="J15303">
        <v>93550</v>
      </c>
      <c r="K15303" t="s">
        <v>3086</v>
      </c>
      <c r="L15303">
        <v>117</v>
      </c>
      <c r="M15303">
        <v>80</v>
      </c>
      <c r="N15303" t="s">
        <v>3016</v>
      </c>
    </row>
    <row r="15304" spans="1:14" x14ac:dyDescent="0.2">
      <c r="A15304" t="s">
        <v>21063</v>
      </c>
      <c r="B15304">
        <v>49600</v>
      </c>
      <c r="C15304">
        <v>56650</v>
      </c>
      <c r="D15304">
        <v>63750</v>
      </c>
      <c r="E15304">
        <v>70800</v>
      </c>
      <c r="F15304">
        <v>76500</v>
      </c>
      <c r="G15304">
        <v>82150</v>
      </c>
      <c r="H15304">
        <v>87800</v>
      </c>
      <c r="I15304">
        <v>93500</v>
      </c>
      <c r="J15304">
        <v>99150</v>
      </c>
      <c r="K15304" t="s">
        <v>3086</v>
      </c>
      <c r="L15304">
        <v>119</v>
      </c>
      <c r="M15304">
        <v>80</v>
      </c>
      <c r="N15304" t="s">
        <v>3017</v>
      </c>
    </row>
    <row r="15305" spans="1:14" x14ac:dyDescent="0.2">
      <c r="A15305" t="s">
        <v>21064</v>
      </c>
      <c r="B15305">
        <v>58450</v>
      </c>
      <c r="C15305">
        <v>66800</v>
      </c>
      <c r="D15305">
        <v>75150</v>
      </c>
      <c r="E15305">
        <v>83450</v>
      </c>
      <c r="F15305">
        <v>90150</v>
      </c>
      <c r="G15305">
        <v>96850</v>
      </c>
      <c r="H15305">
        <v>103500</v>
      </c>
      <c r="I15305">
        <v>110200</v>
      </c>
      <c r="J15305">
        <v>116850</v>
      </c>
      <c r="K15305" t="s">
        <v>3086</v>
      </c>
      <c r="L15305">
        <v>121</v>
      </c>
      <c r="M15305">
        <v>80</v>
      </c>
      <c r="N15305" t="s">
        <v>3342</v>
      </c>
    </row>
    <row r="15306" spans="1:14" x14ac:dyDescent="0.2">
      <c r="A15306" t="s">
        <v>21065</v>
      </c>
      <c r="B15306">
        <v>46800</v>
      </c>
      <c r="C15306">
        <v>53450</v>
      </c>
      <c r="D15306">
        <v>60150</v>
      </c>
      <c r="E15306">
        <v>66800</v>
      </c>
      <c r="F15306">
        <v>72150</v>
      </c>
      <c r="G15306">
        <v>77500</v>
      </c>
      <c r="H15306">
        <v>82850</v>
      </c>
      <c r="I15306">
        <v>88200</v>
      </c>
      <c r="J15306">
        <v>93550</v>
      </c>
      <c r="K15306" t="s">
        <v>3086</v>
      </c>
      <c r="L15306">
        <v>123</v>
      </c>
      <c r="M15306">
        <v>80</v>
      </c>
      <c r="N15306" t="s">
        <v>3018</v>
      </c>
    </row>
    <row r="15307" spans="1:14" x14ac:dyDescent="0.2">
      <c r="A15307" t="s">
        <v>21066</v>
      </c>
      <c r="B15307">
        <v>49850</v>
      </c>
      <c r="C15307">
        <v>57000</v>
      </c>
      <c r="D15307">
        <v>64100</v>
      </c>
      <c r="E15307">
        <v>71200</v>
      </c>
      <c r="F15307">
        <v>76900</v>
      </c>
      <c r="G15307">
        <v>82600</v>
      </c>
      <c r="H15307">
        <v>88300</v>
      </c>
      <c r="I15307">
        <v>94000</v>
      </c>
      <c r="J15307">
        <v>99700</v>
      </c>
      <c r="K15307" t="s">
        <v>3086</v>
      </c>
      <c r="L15307">
        <v>125</v>
      </c>
      <c r="M15307">
        <v>80</v>
      </c>
      <c r="N15307" t="s">
        <v>3344</v>
      </c>
    </row>
    <row r="15308" spans="1:14" x14ac:dyDescent="0.2">
      <c r="A15308" t="s">
        <v>21067</v>
      </c>
      <c r="B15308">
        <v>46800</v>
      </c>
      <c r="C15308">
        <v>53450</v>
      </c>
      <c r="D15308">
        <v>60150</v>
      </c>
      <c r="E15308">
        <v>66800</v>
      </c>
      <c r="F15308">
        <v>72150</v>
      </c>
      <c r="G15308">
        <v>77500</v>
      </c>
      <c r="H15308">
        <v>82850</v>
      </c>
      <c r="I15308">
        <v>88200</v>
      </c>
      <c r="J15308">
        <v>93550</v>
      </c>
      <c r="K15308" t="s">
        <v>3086</v>
      </c>
      <c r="L15308">
        <v>127</v>
      </c>
      <c r="M15308">
        <v>80</v>
      </c>
      <c r="N15308" t="s">
        <v>3345</v>
      </c>
    </row>
    <row r="15309" spans="1:14" x14ac:dyDescent="0.2">
      <c r="A15309" t="s">
        <v>21068</v>
      </c>
      <c r="B15309">
        <v>56400</v>
      </c>
      <c r="C15309">
        <v>64450</v>
      </c>
      <c r="D15309">
        <v>72500</v>
      </c>
      <c r="E15309">
        <v>80550</v>
      </c>
      <c r="F15309">
        <v>87000</v>
      </c>
      <c r="G15309">
        <v>93450</v>
      </c>
      <c r="H15309">
        <v>99900</v>
      </c>
      <c r="I15309">
        <v>106350</v>
      </c>
      <c r="J15309">
        <v>112800</v>
      </c>
      <c r="K15309" t="s">
        <v>3086</v>
      </c>
      <c r="L15309">
        <v>129</v>
      </c>
      <c r="M15309">
        <v>80</v>
      </c>
      <c r="N15309" t="s">
        <v>3019</v>
      </c>
    </row>
    <row r="15310" spans="1:14" x14ac:dyDescent="0.2">
      <c r="A15310" t="s">
        <v>21069</v>
      </c>
      <c r="B15310">
        <v>46800</v>
      </c>
      <c r="C15310">
        <v>53450</v>
      </c>
      <c r="D15310">
        <v>60150</v>
      </c>
      <c r="E15310">
        <v>66800</v>
      </c>
      <c r="F15310">
        <v>72150</v>
      </c>
      <c r="G15310">
        <v>77500</v>
      </c>
      <c r="H15310">
        <v>82850</v>
      </c>
      <c r="I15310">
        <v>88200</v>
      </c>
      <c r="J15310">
        <v>93550</v>
      </c>
      <c r="K15310" t="s">
        <v>3086</v>
      </c>
      <c r="L15310">
        <v>131</v>
      </c>
      <c r="M15310">
        <v>80</v>
      </c>
      <c r="N15310" t="s">
        <v>3583</v>
      </c>
    </row>
    <row r="15311" spans="1:14" x14ac:dyDescent="0.2">
      <c r="A15311" t="s">
        <v>21070</v>
      </c>
      <c r="B15311">
        <v>46800</v>
      </c>
      <c r="C15311">
        <v>53450</v>
      </c>
      <c r="D15311">
        <v>60150</v>
      </c>
      <c r="E15311">
        <v>66800</v>
      </c>
      <c r="F15311">
        <v>72150</v>
      </c>
      <c r="G15311">
        <v>77500</v>
      </c>
      <c r="H15311">
        <v>82850</v>
      </c>
      <c r="I15311">
        <v>88200</v>
      </c>
      <c r="J15311">
        <v>93550</v>
      </c>
      <c r="K15311" t="s">
        <v>3086</v>
      </c>
      <c r="L15311">
        <v>133</v>
      </c>
      <c r="M15311">
        <v>80</v>
      </c>
      <c r="N15311" t="s">
        <v>3020</v>
      </c>
    </row>
    <row r="15312" spans="1:14" x14ac:dyDescent="0.2">
      <c r="A15312" t="s">
        <v>21071</v>
      </c>
      <c r="B15312">
        <v>47600</v>
      </c>
      <c r="C15312">
        <v>54400</v>
      </c>
      <c r="D15312">
        <v>61200</v>
      </c>
      <c r="E15312">
        <v>68000</v>
      </c>
      <c r="F15312">
        <v>73450</v>
      </c>
      <c r="G15312">
        <v>78900</v>
      </c>
      <c r="H15312">
        <v>84350</v>
      </c>
      <c r="I15312">
        <v>89800</v>
      </c>
      <c r="J15312">
        <v>95200</v>
      </c>
      <c r="K15312" t="s">
        <v>3086</v>
      </c>
      <c r="L15312">
        <v>135</v>
      </c>
      <c r="M15312">
        <v>80</v>
      </c>
      <c r="N15312" t="s">
        <v>3347</v>
      </c>
    </row>
    <row r="15313" spans="1:14" x14ac:dyDescent="0.2">
      <c r="A15313" t="s">
        <v>21072</v>
      </c>
      <c r="B15313">
        <v>46800</v>
      </c>
      <c r="C15313">
        <v>53450</v>
      </c>
      <c r="D15313">
        <v>60150</v>
      </c>
      <c r="E15313">
        <v>66800</v>
      </c>
      <c r="F15313">
        <v>72150</v>
      </c>
      <c r="G15313">
        <v>77500</v>
      </c>
      <c r="H15313">
        <v>82850</v>
      </c>
      <c r="I15313">
        <v>88200</v>
      </c>
      <c r="J15313">
        <v>93550</v>
      </c>
      <c r="K15313" t="s">
        <v>3086</v>
      </c>
      <c r="L15313">
        <v>137</v>
      </c>
      <c r="M15313">
        <v>80</v>
      </c>
      <c r="N15313" t="s">
        <v>3348</v>
      </c>
    </row>
    <row r="15314" spans="1:14" x14ac:dyDescent="0.2">
      <c r="A15314" t="s">
        <v>21073</v>
      </c>
      <c r="B15314">
        <v>47150</v>
      </c>
      <c r="C15314">
        <v>53900</v>
      </c>
      <c r="D15314">
        <v>60650</v>
      </c>
      <c r="E15314">
        <v>67350</v>
      </c>
      <c r="F15314">
        <v>72750</v>
      </c>
      <c r="G15314">
        <v>78150</v>
      </c>
      <c r="H15314">
        <v>83550</v>
      </c>
      <c r="I15314">
        <v>88950</v>
      </c>
      <c r="J15314">
        <v>94300</v>
      </c>
      <c r="K15314" t="s">
        <v>3086</v>
      </c>
      <c r="L15314">
        <v>139</v>
      </c>
      <c r="M15314">
        <v>80</v>
      </c>
      <c r="N15314" t="s">
        <v>3021</v>
      </c>
    </row>
    <row r="15315" spans="1:14" x14ac:dyDescent="0.2">
      <c r="A15315" t="s">
        <v>21074</v>
      </c>
      <c r="B15315">
        <v>47700</v>
      </c>
      <c r="C15315">
        <v>54500</v>
      </c>
      <c r="D15315">
        <v>61300</v>
      </c>
      <c r="E15315">
        <v>68100</v>
      </c>
      <c r="F15315">
        <v>73550</v>
      </c>
      <c r="G15315">
        <v>79000</v>
      </c>
      <c r="H15315">
        <v>84450</v>
      </c>
      <c r="I15315">
        <v>89900</v>
      </c>
      <c r="J15315">
        <v>95350</v>
      </c>
      <c r="K15315" t="s">
        <v>3086</v>
      </c>
      <c r="L15315">
        <v>141</v>
      </c>
      <c r="M15315">
        <v>80</v>
      </c>
      <c r="N15315" t="s">
        <v>3022</v>
      </c>
    </row>
    <row r="15316" spans="1:14" x14ac:dyDescent="0.2">
      <c r="A15316" t="s">
        <v>21075</v>
      </c>
      <c r="B15316">
        <v>46800</v>
      </c>
      <c r="C15316">
        <v>53450</v>
      </c>
      <c r="D15316">
        <v>60150</v>
      </c>
      <c r="E15316">
        <v>66800</v>
      </c>
      <c r="F15316">
        <v>72150</v>
      </c>
      <c r="G15316">
        <v>77500</v>
      </c>
      <c r="H15316">
        <v>82850</v>
      </c>
      <c r="I15316">
        <v>88200</v>
      </c>
      <c r="J15316">
        <v>93550</v>
      </c>
      <c r="K15316" t="s">
        <v>3086</v>
      </c>
      <c r="L15316">
        <v>143</v>
      </c>
      <c r="M15316">
        <v>80</v>
      </c>
      <c r="N15316" t="s">
        <v>4254</v>
      </c>
    </row>
    <row r="15317" spans="1:14" x14ac:dyDescent="0.2">
      <c r="A15317" t="s">
        <v>21076</v>
      </c>
      <c r="B15317">
        <v>46800</v>
      </c>
      <c r="C15317">
        <v>53450</v>
      </c>
      <c r="D15317">
        <v>60150</v>
      </c>
      <c r="E15317">
        <v>66800</v>
      </c>
      <c r="F15317">
        <v>72150</v>
      </c>
      <c r="G15317">
        <v>77500</v>
      </c>
      <c r="H15317">
        <v>82850</v>
      </c>
      <c r="I15317">
        <v>88200</v>
      </c>
      <c r="J15317">
        <v>93550</v>
      </c>
      <c r="K15317" t="s">
        <v>3086</v>
      </c>
      <c r="L15317">
        <v>145</v>
      </c>
      <c r="M15317">
        <v>80</v>
      </c>
      <c r="N15317" t="s">
        <v>3023</v>
      </c>
    </row>
    <row r="15318" spans="1:14" x14ac:dyDescent="0.2">
      <c r="A15318" t="s">
        <v>21077</v>
      </c>
      <c r="B15318">
        <v>46850</v>
      </c>
      <c r="C15318">
        <v>53550</v>
      </c>
      <c r="D15318">
        <v>60250</v>
      </c>
      <c r="E15318">
        <v>66900</v>
      </c>
      <c r="F15318">
        <v>72300</v>
      </c>
      <c r="G15318">
        <v>77650</v>
      </c>
      <c r="H15318">
        <v>83000</v>
      </c>
      <c r="I15318">
        <v>88350</v>
      </c>
      <c r="J15318">
        <v>93700</v>
      </c>
      <c r="K15318" t="s">
        <v>3086</v>
      </c>
      <c r="L15318">
        <v>147</v>
      </c>
      <c r="M15318">
        <v>80</v>
      </c>
      <c r="N15318" t="s">
        <v>3024</v>
      </c>
    </row>
    <row r="15319" spans="1:14" x14ac:dyDescent="0.2">
      <c r="A15319" t="s">
        <v>21078</v>
      </c>
      <c r="B15319">
        <v>53300</v>
      </c>
      <c r="C15319">
        <v>60900</v>
      </c>
      <c r="D15319">
        <v>68500</v>
      </c>
      <c r="E15319">
        <v>76100</v>
      </c>
      <c r="F15319">
        <v>82200</v>
      </c>
      <c r="G15319">
        <v>88300</v>
      </c>
      <c r="H15319">
        <v>94400</v>
      </c>
      <c r="I15319">
        <v>100500</v>
      </c>
      <c r="J15319">
        <v>106550</v>
      </c>
      <c r="K15319" t="s">
        <v>3086</v>
      </c>
      <c r="L15319">
        <v>149</v>
      </c>
      <c r="M15319">
        <v>80</v>
      </c>
      <c r="N15319" t="s">
        <v>3025</v>
      </c>
    </row>
    <row r="15320" spans="1:14" x14ac:dyDescent="0.2">
      <c r="A15320" t="s">
        <v>21079</v>
      </c>
      <c r="B15320">
        <v>47800</v>
      </c>
      <c r="C15320">
        <v>54600</v>
      </c>
      <c r="D15320">
        <v>61450</v>
      </c>
      <c r="E15320">
        <v>68250</v>
      </c>
      <c r="F15320">
        <v>73750</v>
      </c>
      <c r="G15320">
        <v>79200</v>
      </c>
      <c r="H15320">
        <v>84650</v>
      </c>
      <c r="I15320">
        <v>90100</v>
      </c>
      <c r="J15320">
        <v>95550</v>
      </c>
      <c r="K15320" t="s">
        <v>3086</v>
      </c>
      <c r="L15320">
        <v>151</v>
      </c>
      <c r="M15320">
        <v>80</v>
      </c>
      <c r="N15320" t="s">
        <v>3026</v>
      </c>
    </row>
    <row r="15321" spans="1:14" x14ac:dyDescent="0.2">
      <c r="A15321" t="s">
        <v>21080</v>
      </c>
      <c r="B15321">
        <v>58450</v>
      </c>
      <c r="C15321">
        <v>66800</v>
      </c>
      <c r="D15321">
        <v>75150</v>
      </c>
      <c r="E15321">
        <v>83450</v>
      </c>
      <c r="F15321">
        <v>90150</v>
      </c>
      <c r="G15321">
        <v>96850</v>
      </c>
      <c r="H15321">
        <v>103500</v>
      </c>
      <c r="I15321">
        <v>110200</v>
      </c>
      <c r="J15321">
        <v>116850</v>
      </c>
      <c r="K15321" t="s">
        <v>3086</v>
      </c>
      <c r="L15321">
        <v>153</v>
      </c>
      <c r="M15321">
        <v>80</v>
      </c>
      <c r="N15321" t="s">
        <v>3405</v>
      </c>
    </row>
    <row r="15322" spans="1:14" x14ac:dyDescent="0.2">
      <c r="A15322" t="s">
        <v>21081</v>
      </c>
      <c r="B15322">
        <v>56400</v>
      </c>
      <c r="C15322">
        <v>64450</v>
      </c>
      <c r="D15322">
        <v>72500</v>
      </c>
      <c r="E15322">
        <v>80550</v>
      </c>
      <c r="F15322">
        <v>87000</v>
      </c>
      <c r="G15322">
        <v>93450</v>
      </c>
      <c r="H15322">
        <v>99900</v>
      </c>
      <c r="I15322">
        <v>106350</v>
      </c>
      <c r="J15322">
        <v>112800</v>
      </c>
      <c r="K15322" t="s">
        <v>3086</v>
      </c>
      <c r="L15322">
        <v>155</v>
      </c>
      <c r="M15322">
        <v>80</v>
      </c>
      <c r="N15322" t="s">
        <v>3027</v>
      </c>
    </row>
    <row r="15323" spans="1:14" x14ac:dyDescent="0.2">
      <c r="A15323" t="s">
        <v>21082</v>
      </c>
      <c r="B15323">
        <v>49150</v>
      </c>
      <c r="C15323">
        <v>56150</v>
      </c>
      <c r="D15323">
        <v>63150</v>
      </c>
      <c r="E15323">
        <v>70150</v>
      </c>
      <c r="F15323">
        <v>75800</v>
      </c>
      <c r="G15323">
        <v>81400</v>
      </c>
      <c r="H15323">
        <v>87000</v>
      </c>
      <c r="I15323">
        <v>92600</v>
      </c>
      <c r="J15323">
        <v>98250</v>
      </c>
      <c r="K15323" t="s">
        <v>3086</v>
      </c>
      <c r="L15323">
        <v>157</v>
      </c>
      <c r="M15323">
        <v>80</v>
      </c>
      <c r="N15323" t="s">
        <v>3028</v>
      </c>
    </row>
    <row r="15324" spans="1:14" x14ac:dyDescent="0.2">
      <c r="A15324" t="s">
        <v>21083</v>
      </c>
      <c r="B15324">
        <v>46800</v>
      </c>
      <c r="C15324">
        <v>53450</v>
      </c>
      <c r="D15324">
        <v>60150</v>
      </c>
      <c r="E15324">
        <v>66800</v>
      </c>
      <c r="F15324">
        <v>72150</v>
      </c>
      <c r="G15324">
        <v>77500</v>
      </c>
      <c r="H15324">
        <v>82850</v>
      </c>
      <c r="I15324">
        <v>88200</v>
      </c>
      <c r="J15324">
        <v>93550</v>
      </c>
      <c r="K15324" t="s">
        <v>3086</v>
      </c>
      <c r="L15324">
        <v>159</v>
      </c>
      <c r="M15324">
        <v>80</v>
      </c>
      <c r="N15324" t="s">
        <v>3029</v>
      </c>
    </row>
    <row r="15325" spans="1:14" x14ac:dyDescent="0.2">
      <c r="A15325" t="s">
        <v>21084</v>
      </c>
      <c r="B15325">
        <v>46800</v>
      </c>
      <c r="C15325">
        <v>53450</v>
      </c>
      <c r="D15325">
        <v>60150</v>
      </c>
      <c r="E15325">
        <v>66800</v>
      </c>
      <c r="F15325">
        <v>72150</v>
      </c>
      <c r="G15325">
        <v>77500</v>
      </c>
      <c r="H15325">
        <v>82850</v>
      </c>
      <c r="I15325">
        <v>88200</v>
      </c>
      <c r="J15325">
        <v>93550</v>
      </c>
      <c r="K15325" t="s">
        <v>3086</v>
      </c>
      <c r="L15325">
        <v>161</v>
      </c>
      <c r="M15325">
        <v>80</v>
      </c>
      <c r="N15325" t="s">
        <v>3030</v>
      </c>
    </row>
    <row r="15326" spans="1:14" x14ac:dyDescent="0.2">
      <c r="A15326" t="s">
        <v>21085</v>
      </c>
      <c r="B15326">
        <v>49500</v>
      </c>
      <c r="C15326">
        <v>56600</v>
      </c>
      <c r="D15326">
        <v>63650</v>
      </c>
      <c r="E15326">
        <v>70700</v>
      </c>
      <c r="F15326">
        <v>76400</v>
      </c>
      <c r="G15326">
        <v>82050</v>
      </c>
      <c r="H15326">
        <v>87700</v>
      </c>
      <c r="I15326">
        <v>93350</v>
      </c>
      <c r="J15326">
        <v>99000</v>
      </c>
      <c r="K15326" t="s">
        <v>3086</v>
      </c>
      <c r="L15326">
        <v>163</v>
      </c>
      <c r="M15326">
        <v>80</v>
      </c>
      <c r="N15326" t="s">
        <v>3411</v>
      </c>
    </row>
    <row r="15327" spans="1:14" x14ac:dyDescent="0.2">
      <c r="A15327" t="s">
        <v>21086</v>
      </c>
      <c r="B15327">
        <v>50050</v>
      </c>
      <c r="C15327">
        <v>57200</v>
      </c>
      <c r="D15327">
        <v>64350</v>
      </c>
      <c r="E15327">
        <v>71450</v>
      </c>
      <c r="F15327">
        <v>77200</v>
      </c>
      <c r="G15327">
        <v>82900</v>
      </c>
      <c r="H15327">
        <v>88600</v>
      </c>
      <c r="I15327">
        <v>94350</v>
      </c>
      <c r="J15327">
        <v>100050</v>
      </c>
      <c r="K15327" t="s">
        <v>3086</v>
      </c>
      <c r="L15327">
        <v>165</v>
      </c>
      <c r="M15327">
        <v>80</v>
      </c>
      <c r="N15327" t="s">
        <v>3356</v>
      </c>
    </row>
    <row r="15328" spans="1:14" x14ac:dyDescent="0.2">
      <c r="A15328" t="s">
        <v>21087</v>
      </c>
      <c r="B15328">
        <v>53450</v>
      </c>
      <c r="C15328">
        <v>61050</v>
      </c>
      <c r="D15328">
        <v>68700</v>
      </c>
      <c r="E15328">
        <v>76300</v>
      </c>
      <c r="F15328">
        <v>82450</v>
      </c>
      <c r="G15328">
        <v>88550</v>
      </c>
      <c r="H15328">
        <v>94650</v>
      </c>
      <c r="I15328">
        <v>100750</v>
      </c>
      <c r="J15328">
        <v>106850</v>
      </c>
      <c r="K15328" t="s">
        <v>3086</v>
      </c>
      <c r="L15328">
        <v>167</v>
      </c>
      <c r="M15328">
        <v>80</v>
      </c>
      <c r="N15328" t="s">
        <v>3031</v>
      </c>
    </row>
    <row r="15329" spans="1:14" x14ac:dyDescent="0.2">
      <c r="A15329" t="s">
        <v>21088</v>
      </c>
      <c r="B15329">
        <v>59600</v>
      </c>
      <c r="C15329">
        <v>68100</v>
      </c>
      <c r="D15329">
        <v>76600</v>
      </c>
      <c r="E15329">
        <v>85100</v>
      </c>
      <c r="F15329">
        <v>91950</v>
      </c>
      <c r="G15329">
        <v>98750</v>
      </c>
      <c r="H15329">
        <v>105550</v>
      </c>
      <c r="I15329">
        <v>112350</v>
      </c>
      <c r="J15329">
        <v>119150</v>
      </c>
      <c r="K15329" t="s">
        <v>3086</v>
      </c>
      <c r="L15329">
        <v>169</v>
      </c>
      <c r="M15329">
        <v>80</v>
      </c>
      <c r="N15329" t="s">
        <v>3032</v>
      </c>
    </row>
    <row r="15330" spans="1:14" x14ac:dyDescent="0.2">
      <c r="A15330" t="s">
        <v>21089</v>
      </c>
      <c r="B15330">
        <v>46850</v>
      </c>
      <c r="C15330">
        <v>53550</v>
      </c>
      <c r="D15330">
        <v>60250</v>
      </c>
      <c r="E15330">
        <v>66900</v>
      </c>
      <c r="F15330">
        <v>72300</v>
      </c>
      <c r="G15330">
        <v>77650</v>
      </c>
      <c r="H15330">
        <v>83000</v>
      </c>
      <c r="I15330">
        <v>88350</v>
      </c>
      <c r="J15330">
        <v>93700</v>
      </c>
      <c r="K15330" t="s">
        <v>3086</v>
      </c>
      <c r="L15330">
        <v>171</v>
      </c>
      <c r="M15330">
        <v>80</v>
      </c>
      <c r="N15330" t="s">
        <v>3033</v>
      </c>
    </row>
    <row r="15331" spans="1:14" x14ac:dyDescent="0.2">
      <c r="A15331" t="s">
        <v>21090</v>
      </c>
      <c r="B15331">
        <v>46800</v>
      </c>
      <c r="C15331">
        <v>53450</v>
      </c>
      <c r="D15331">
        <v>60150</v>
      </c>
      <c r="E15331">
        <v>66800</v>
      </c>
      <c r="F15331">
        <v>72150</v>
      </c>
      <c r="G15331">
        <v>77500</v>
      </c>
      <c r="H15331">
        <v>82850</v>
      </c>
      <c r="I15331">
        <v>88200</v>
      </c>
      <c r="J15331">
        <v>93550</v>
      </c>
      <c r="K15331" t="s">
        <v>3086</v>
      </c>
      <c r="L15331">
        <v>173</v>
      </c>
      <c r="M15331">
        <v>80</v>
      </c>
      <c r="N15331" t="s">
        <v>2923</v>
      </c>
    </row>
    <row r="15332" spans="1:14" x14ac:dyDescent="0.2">
      <c r="A15332" t="s">
        <v>21091</v>
      </c>
      <c r="B15332">
        <v>47450</v>
      </c>
      <c r="C15332">
        <v>54200</v>
      </c>
      <c r="D15332">
        <v>61000</v>
      </c>
      <c r="E15332">
        <v>67750</v>
      </c>
      <c r="F15332">
        <v>73200</v>
      </c>
      <c r="G15332">
        <v>78600</v>
      </c>
      <c r="H15332">
        <v>84050</v>
      </c>
      <c r="I15332">
        <v>89450</v>
      </c>
      <c r="J15332">
        <v>94850</v>
      </c>
      <c r="K15332" t="s">
        <v>3086</v>
      </c>
      <c r="L15332">
        <v>175</v>
      </c>
      <c r="M15332">
        <v>80</v>
      </c>
      <c r="N15332" t="s">
        <v>3417</v>
      </c>
    </row>
    <row r="15333" spans="1:14" x14ac:dyDescent="0.2">
      <c r="A15333" t="s">
        <v>21092</v>
      </c>
      <c r="B15333">
        <v>46800</v>
      </c>
      <c r="C15333">
        <v>53450</v>
      </c>
      <c r="D15333">
        <v>60150</v>
      </c>
      <c r="E15333">
        <v>66800</v>
      </c>
      <c r="F15333">
        <v>72150</v>
      </c>
      <c r="G15333">
        <v>77500</v>
      </c>
      <c r="H15333">
        <v>82850</v>
      </c>
      <c r="I15333">
        <v>88200</v>
      </c>
      <c r="J15333">
        <v>93550</v>
      </c>
      <c r="K15333" t="s">
        <v>3086</v>
      </c>
      <c r="L15333">
        <v>177</v>
      </c>
      <c r="M15333">
        <v>80</v>
      </c>
      <c r="N15333" t="s">
        <v>3418</v>
      </c>
    </row>
    <row r="15334" spans="1:14" x14ac:dyDescent="0.2">
      <c r="A15334" t="s">
        <v>21093</v>
      </c>
      <c r="B15334">
        <v>46800</v>
      </c>
      <c r="C15334">
        <v>53450</v>
      </c>
      <c r="D15334">
        <v>60150</v>
      </c>
      <c r="E15334">
        <v>66800</v>
      </c>
      <c r="F15334">
        <v>72150</v>
      </c>
      <c r="G15334">
        <v>77500</v>
      </c>
      <c r="H15334">
        <v>82850</v>
      </c>
      <c r="I15334">
        <v>88200</v>
      </c>
      <c r="J15334">
        <v>93550</v>
      </c>
      <c r="K15334" t="s">
        <v>3086</v>
      </c>
      <c r="L15334">
        <v>179</v>
      </c>
      <c r="M15334">
        <v>80</v>
      </c>
      <c r="N15334" t="s">
        <v>3034</v>
      </c>
    </row>
    <row r="15335" spans="1:14" x14ac:dyDescent="0.2">
      <c r="A15335" t="s">
        <v>21094</v>
      </c>
      <c r="B15335">
        <v>58450</v>
      </c>
      <c r="C15335">
        <v>66800</v>
      </c>
      <c r="D15335">
        <v>75150</v>
      </c>
      <c r="E15335">
        <v>83450</v>
      </c>
      <c r="F15335">
        <v>90150</v>
      </c>
      <c r="G15335">
        <v>96850</v>
      </c>
      <c r="H15335">
        <v>103500</v>
      </c>
      <c r="I15335">
        <v>110200</v>
      </c>
      <c r="J15335">
        <v>116850</v>
      </c>
      <c r="K15335" t="s">
        <v>3086</v>
      </c>
      <c r="L15335">
        <v>181</v>
      </c>
      <c r="M15335">
        <v>80</v>
      </c>
      <c r="N15335" t="s">
        <v>3615</v>
      </c>
    </row>
    <row r="15336" spans="1:14" x14ac:dyDescent="0.2">
      <c r="A15336" t="s">
        <v>21095</v>
      </c>
      <c r="B15336">
        <v>49800</v>
      </c>
      <c r="C15336">
        <v>56900</v>
      </c>
      <c r="D15336">
        <v>64000</v>
      </c>
      <c r="E15336">
        <v>71100</v>
      </c>
      <c r="F15336">
        <v>76800</v>
      </c>
      <c r="G15336">
        <v>82500</v>
      </c>
      <c r="H15336">
        <v>88200</v>
      </c>
      <c r="I15336">
        <v>93900</v>
      </c>
      <c r="J15336">
        <v>99550</v>
      </c>
      <c r="K15336" t="s">
        <v>3086</v>
      </c>
      <c r="L15336">
        <v>183</v>
      </c>
      <c r="M15336">
        <v>80</v>
      </c>
      <c r="N15336" t="s">
        <v>3362</v>
      </c>
    </row>
    <row r="15337" spans="1:14" x14ac:dyDescent="0.2">
      <c r="A15337" t="s">
        <v>21096</v>
      </c>
      <c r="B15337">
        <v>46800</v>
      </c>
      <c r="C15337">
        <v>53450</v>
      </c>
      <c r="D15337">
        <v>60150</v>
      </c>
      <c r="E15337">
        <v>66800</v>
      </c>
      <c r="F15337">
        <v>72150</v>
      </c>
      <c r="G15337">
        <v>77500</v>
      </c>
      <c r="H15337">
        <v>82850</v>
      </c>
      <c r="I15337">
        <v>88200</v>
      </c>
      <c r="J15337">
        <v>93550</v>
      </c>
      <c r="K15337" t="s">
        <v>3086</v>
      </c>
      <c r="L15337">
        <v>185</v>
      </c>
      <c r="M15337">
        <v>80</v>
      </c>
      <c r="N15337" t="s">
        <v>3616</v>
      </c>
    </row>
    <row r="15338" spans="1:14" x14ac:dyDescent="0.2">
      <c r="A15338" t="s">
        <v>21097</v>
      </c>
      <c r="B15338">
        <v>46800</v>
      </c>
      <c r="C15338">
        <v>53450</v>
      </c>
      <c r="D15338">
        <v>60150</v>
      </c>
      <c r="E15338">
        <v>66800</v>
      </c>
      <c r="F15338">
        <v>72150</v>
      </c>
      <c r="G15338">
        <v>77500</v>
      </c>
      <c r="H15338">
        <v>82850</v>
      </c>
      <c r="I15338">
        <v>88200</v>
      </c>
      <c r="J15338">
        <v>93550</v>
      </c>
      <c r="K15338" t="s">
        <v>3086</v>
      </c>
      <c r="L15338">
        <v>187</v>
      </c>
      <c r="M15338">
        <v>80</v>
      </c>
      <c r="N15338" t="s">
        <v>3617</v>
      </c>
    </row>
    <row r="15339" spans="1:14" x14ac:dyDescent="0.2">
      <c r="A15339" t="s">
        <v>21098</v>
      </c>
      <c r="B15339">
        <v>46800</v>
      </c>
      <c r="C15339">
        <v>53450</v>
      </c>
      <c r="D15339">
        <v>60150</v>
      </c>
      <c r="E15339">
        <v>66800</v>
      </c>
      <c r="F15339">
        <v>72150</v>
      </c>
      <c r="G15339">
        <v>77500</v>
      </c>
      <c r="H15339">
        <v>82850</v>
      </c>
      <c r="I15339">
        <v>88200</v>
      </c>
      <c r="J15339">
        <v>93550</v>
      </c>
      <c r="K15339" t="s">
        <v>3086</v>
      </c>
      <c r="L15339">
        <v>189</v>
      </c>
      <c r="M15339">
        <v>80</v>
      </c>
      <c r="N15339" t="s">
        <v>3035</v>
      </c>
    </row>
    <row r="15340" spans="1:14" x14ac:dyDescent="0.2">
      <c r="A15340" t="s">
        <v>21099</v>
      </c>
      <c r="B15340">
        <v>51050</v>
      </c>
      <c r="C15340">
        <v>58350</v>
      </c>
      <c r="D15340">
        <v>65650</v>
      </c>
      <c r="E15340">
        <v>72900</v>
      </c>
      <c r="F15340">
        <v>78750</v>
      </c>
      <c r="G15340">
        <v>84600</v>
      </c>
      <c r="H15340">
        <v>90400</v>
      </c>
      <c r="I15340">
        <v>96250</v>
      </c>
      <c r="J15340">
        <v>102100</v>
      </c>
      <c r="K15340" t="s">
        <v>3086</v>
      </c>
      <c r="L15340">
        <v>191</v>
      </c>
      <c r="M15340">
        <v>80</v>
      </c>
      <c r="N15340" t="s">
        <v>3036</v>
      </c>
    </row>
    <row r="15341" spans="1:14" x14ac:dyDescent="0.2">
      <c r="A15341" t="s">
        <v>21100</v>
      </c>
      <c r="B15341">
        <v>48350</v>
      </c>
      <c r="C15341">
        <v>55250</v>
      </c>
      <c r="D15341">
        <v>62150</v>
      </c>
      <c r="E15341">
        <v>69050</v>
      </c>
      <c r="F15341">
        <v>74600</v>
      </c>
      <c r="G15341">
        <v>80100</v>
      </c>
      <c r="H15341">
        <v>85650</v>
      </c>
      <c r="I15341">
        <v>91150</v>
      </c>
      <c r="J15341">
        <v>96700</v>
      </c>
      <c r="K15341" t="s">
        <v>3086</v>
      </c>
      <c r="L15341">
        <v>193</v>
      </c>
      <c r="M15341">
        <v>80</v>
      </c>
      <c r="N15341" t="s">
        <v>3037</v>
      </c>
    </row>
    <row r="15342" spans="1:14" x14ac:dyDescent="0.2">
      <c r="A15342" t="s">
        <v>21101</v>
      </c>
      <c r="B15342">
        <v>47900</v>
      </c>
      <c r="C15342">
        <v>54750</v>
      </c>
      <c r="D15342">
        <v>61600</v>
      </c>
      <c r="E15342">
        <v>68400</v>
      </c>
      <c r="F15342">
        <v>73900</v>
      </c>
      <c r="G15342">
        <v>79350</v>
      </c>
      <c r="H15342">
        <v>84850</v>
      </c>
      <c r="I15342">
        <v>90300</v>
      </c>
      <c r="J15342">
        <v>95800</v>
      </c>
      <c r="K15342" t="s">
        <v>3086</v>
      </c>
      <c r="L15342">
        <v>195</v>
      </c>
      <c r="M15342">
        <v>80</v>
      </c>
      <c r="N15342" t="s">
        <v>3744</v>
      </c>
    </row>
    <row r="15343" spans="1:14" x14ac:dyDescent="0.2">
      <c r="A15343" t="s">
        <v>21102</v>
      </c>
      <c r="B15343">
        <v>46800</v>
      </c>
      <c r="C15343">
        <v>53450</v>
      </c>
      <c r="D15343">
        <v>60150</v>
      </c>
      <c r="E15343">
        <v>66800</v>
      </c>
      <c r="F15343">
        <v>72150</v>
      </c>
      <c r="G15343">
        <v>77500</v>
      </c>
      <c r="H15343">
        <v>82850</v>
      </c>
      <c r="I15343">
        <v>88200</v>
      </c>
      <c r="J15343">
        <v>93550</v>
      </c>
      <c r="K15343" t="s">
        <v>3086</v>
      </c>
      <c r="L15343">
        <v>197</v>
      </c>
      <c r="M15343">
        <v>80</v>
      </c>
      <c r="N15343" t="s">
        <v>3038</v>
      </c>
    </row>
    <row r="15344" spans="1:14" x14ac:dyDescent="0.2">
      <c r="A15344" t="s">
        <v>21103</v>
      </c>
      <c r="B15344">
        <v>43200</v>
      </c>
      <c r="C15344">
        <v>49350</v>
      </c>
      <c r="D15344">
        <v>55500</v>
      </c>
      <c r="E15344">
        <v>61650</v>
      </c>
      <c r="F15344">
        <v>66600</v>
      </c>
      <c r="G15344">
        <v>71550</v>
      </c>
      <c r="H15344">
        <v>76450</v>
      </c>
      <c r="I15344">
        <v>81400</v>
      </c>
      <c r="J15344">
        <v>86350</v>
      </c>
      <c r="K15344" t="s">
        <v>3087</v>
      </c>
      <c r="L15344">
        <v>1</v>
      </c>
      <c r="M15344">
        <v>80</v>
      </c>
      <c r="N15344" t="s">
        <v>4142</v>
      </c>
    </row>
    <row r="15345" spans="1:14" x14ac:dyDescent="0.2">
      <c r="A15345" t="s">
        <v>21104</v>
      </c>
      <c r="B15345">
        <v>43250</v>
      </c>
      <c r="C15345">
        <v>49400</v>
      </c>
      <c r="D15345">
        <v>55600</v>
      </c>
      <c r="E15345">
        <v>61750</v>
      </c>
      <c r="F15345">
        <v>66700</v>
      </c>
      <c r="G15345">
        <v>71650</v>
      </c>
      <c r="H15345">
        <v>76600</v>
      </c>
      <c r="I15345">
        <v>81550</v>
      </c>
      <c r="J15345">
        <v>86450</v>
      </c>
      <c r="K15345" t="s">
        <v>3087</v>
      </c>
      <c r="L15345">
        <v>3</v>
      </c>
      <c r="M15345">
        <v>80</v>
      </c>
      <c r="N15345" t="s">
        <v>4181</v>
      </c>
    </row>
    <row r="15346" spans="1:14" x14ac:dyDescent="0.2">
      <c r="A15346" t="s">
        <v>21105</v>
      </c>
      <c r="B15346">
        <v>43200</v>
      </c>
      <c r="C15346">
        <v>49350</v>
      </c>
      <c r="D15346">
        <v>55500</v>
      </c>
      <c r="E15346">
        <v>61650</v>
      </c>
      <c r="F15346">
        <v>66600</v>
      </c>
      <c r="G15346">
        <v>71550</v>
      </c>
      <c r="H15346">
        <v>76450</v>
      </c>
      <c r="I15346">
        <v>81400</v>
      </c>
      <c r="J15346">
        <v>86350</v>
      </c>
      <c r="K15346" t="s">
        <v>3087</v>
      </c>
      <c r="L15346">
        <v>5</v>
      </c>
      <c r="M15346">
        <v>80</v>
      </c>
      <c r="N15346" t="s">
        <v>4182</v>
      </c>
    </row>
    <row r="15347" spans="1:14" x14ac:dyDescent="0.2">
      <c r="A15347" t="s">
        <v>21106</v>
      </c>
      <c r="B15347">
        <v>43550</v>
      </c>
      <c r="C15347">
        <v>49750</v>
      </c>
      <c r="D15347">
        <v>55950</v>
      </c>
      <c r="E15347">
        <v>62150</v>
      </c>
      <c r="F15347">
        <v>67150</v>
      </c>
      <c r="G15347">
        <v>72100</v>
      </c>
      <c r="H15347">
        <v>77100</v>
      </c>
      <c r="I15347">
        <v>82050</v>
      </c>
      <c r="J15347">
        <v>87050</v>
      </c>
      <c r="K15347" t="s">
        <v>3087</v>
      </c>
      <c r="L15347">
        <v>7</v>
      </c>
      <c r="M15347">
        <v>80</v>
      </c>
      <c r="N15347" t="s">
        <v>4183</v>
      </c>
    </row>
    <row r="15348" spans="1:14" x14ac:dyDescent="0.2">
      <c r="A15348" t="s">
        <v>21107</v>
      </c>
      <c r="B15348">
        <v>44550</v>
      </c>
      <c r="C15348">
        <v>50900</v>
      </c>
      <c r="D15348">
        <v>57250</v>
      </c>
      <c r="E15348">
        <v>63600</v>
      </c>
      <c r="F15348">
        <v>68700</v>
      </c>
      <c r="G15348">
        <v>73800</v>
      </c>
      <c r="H15348">
        <v>78900</v>
      </c>
      <c r="I15348">
        <v>84000</v>
      </c>
      <c r="J15348">
        <v>89050</v>
      </c>
      <c r="K15348" t="s">
        <v>3087</v>
      </c>
      <c r="L15348">
        <v>9</v>
      </c>
      <c r="M15348">
        <v>80</v>
      </c>
      <c r="N15348" t="s">
        <v>4184</v>
      </c>
    </row>
    <row r="15349" spans="1:14" x14ac:dyDescent="0.2">
      <c r="A15349" t="s">
        <v>21108</v>
      </c>
      <c r="B15349">
        <v>43200</v>
      </c>
      <c r="C15349">
        <v>49350</v>
      </c>
      <c r="D15349">
        <v>55500</v>
      </c>
      <c r="E15349">
        <v>61650</v>
      </c>
      <c r="F15349">
        <v>66600</v>
      </c>
      <c r="G15349">
        <v>71550</v>
      </c>
      <c r="H15349">
        <v>76450</v>
      </c>
      <c r="I15349">
        <v>81400</v>
      </c>
      <c r="J15349">
        <v>86350</v>
      </c>
      <c r="K15349" t="s">
        <v>3087</v>
      </c>
      <c r="L15349">
        <v>11</v>
      </c>
      <c r="M15349">
        <v>80</v>
      </c>
      <c r="N15349" t="s">
        <v>4185</v>
      </c>
    </row>
    <row r="15350" spans="1:14" x14ac:dyDescent="0.2">
      <c r="A15350" t="s">
        <v>21109</v>
      </c>
      <c r="B15350">
        <v>43200</v>
      </c>
      <c r="C15350">
        <v>49350</v>
      </c>
      <c r="D15350">
        <v>55500</v>
      </c>
      <c r="E15350">
        <v>61650</v>
      </c>
      <c r="F15350">
        <v>66600</v>
      </c>
      <c r="G15350">
        <v>71550</v>
      </c>
      <c r="H15350">
        <v>76450</v>
      </c>
      <c r="I15350">
        <v>81400</v>
      </c>
      <c r="J15350">
        <v>86350</v>
      </c>
      <c r="K15350" t="s">
        <v>3087</v>
      </c>
      <c r="L15350">
        <v>13</v>
      </c>
      <c r="M15350">
        <v>80</v>
      </c>
      <c r="N15350" t="s">
        <v>3069</v>
      </c>
    </row>
    <row r="15351" spans="1:14" x14ac:dyDescent="0.2">
      <c r="A15351" t="s">
        <v>21110</v>
      </c>
      <c r="B15351">
        <v>47700</v>
      </c>
      <c r="C15351">
        <v>54500</v>
      </c>
      <c r="D15351">
        <v>61300</v>
      </c>
      <c r="E15351">
        <v>68100</v>
      </c>
      <c r="F15351">
        <v>73550</v>
      </c>
      <c r="G15351">
        <v>79000</v>
      </c>
      <c r="H15351">
        <v>84450</v>
      </c>
      <c r="I15351">
        <v>89900</v>
      </c>
      <c r="J15351">
        <v>95350</v>
      </c>
      <c r="K15351" t="s">
        <v>3087</v>
      </c>
      <c r="L15351">
        <v>15</v>
      </c>
      <c r="M15351">
        <v>80</v>
      </c>
      <c r="N15351" t="s">
        <v>3304</v>
      </c>
    </row>
    <row r="15352" spans="1:14" x14ac:dyDescent="0.2">
      <c r="A15352" t="s">
        <v>21111</v>
      </c>
      <c r="B15352">
        <v>43200</v>
      </c>
      <c r="C15352">
        <v>49350</v>
      </c>
      <c r="D15352">
        <v>55500</v>
      </c>
      <c r="E15352">
        <v>61650</v>
      </c>
      <c r="F15352">
        <v>66600</v>
      </c>
      <c r="G15352">
        <v>71550</v>
      </c>
      <c r="H15352">
        <v>76450</v>
      </c>
      <c r="I15352">
        <v>81400</v>
      </c>
      <c r="J15352">
        <v>86350</v>
      </c>
      <c r="K15352" t="s">
        <v>3087</v>
      </c>
      <c r="L15352">
        <v>17</v>
      </c>
      <c r="M15352">
        <v>80</v>
      </c>
      <c r="N15352" t="s">
        <v>4186</v>
      </c>
    </row>
    <row r="15353" spans="1:14" x14ac:dyDescent="0.2">
      <c r="A15353" t="s">
        <v>21112</v>
      </c>
      <c r="B15353">
        <v>43200</v>
      </c>
      <c r="C15353">
        <v>49350</v>
      </c>
      <c r="D15353">
        <v>55500</v>
      </c>
      <c r="E15353">
        <v>61650</v>
      </c>
      <c r="F15353">
        <v>66600</v>
      </c>
      <c r="G15353">
        <v>71550</v>
      </c>
      <c r="H15353">
        <v>76450</v>
      </c>
      <c r="I15353">
        <v>81400</v>
      </c>
      <c r="J15353">
        <v>86350</v>
      </c>
      <c r="K15353" t="s">
        <v>3087</v>
      </c>
      <c r="L15353">
        <v>19</v>
      </c>
      <c r="M15353">
        <v>80</v>
      </c>
      <c r="N15353" t="s">
        <v>4187</v>
      </c>
    </row>
    <row r="15354" spans="1:14" x14ac:dyDescent="0.2">
      <c r="A15354" t="s">
        <v>21113</v>
      </c>
      <c r="B15354">
        <v>43200</v>
      </c>
      <c r="C15354">
        <v>49350</v>
      </c>
      <c r="D15354">
        <v>55500</v>
      </c>
      <c r="E15354">
        <v>61650</v>
      </c>
      <c r="F15354">
        <v>66600</v>
      </c>
      <c r="G15354">
        <v>71550</v>
      </c>
      <c r="H15354">
        <v>76450</v>
      </c>
      <c r="I15354">
        <v>81400</v>
      </c>
      <c r="J15354">
        <v>86350</v>
      </c>
      <c r="K15354" t="s">
        <v>3087</v>
      </c>
      <c r="L15354">
        <v>21</v>
      </c>
      <c r="M15354">
        <v>80</v>
      </c>
      <c r="N15354" t="s">
        <v>3307</v>
      </c>
    </row>
    <row r="15355" spans="1:14" x14ac:dyDescent="0.2">
      <c r="A15355" t="s">
        <v>21114</v>
      </c>
      <c r="B15355">
        <v>43350</v>
      </c>
      <c r="C15355">
        <v>49550</v>
      </c>
      <c r="D15355">
        <v>55750</v>
      </c>
      <c r="E15355">
        <v>61900</v>
      </c>
      <c r="F15355">
        <v>66900</v>
      </c>
      <c r="G15355">
        <v>71850</v>
      </c>
      <c r="H15355">
        <v>76800</v>
      </c>
      <c r="I15355">
        <v>81750</v>
      </c>
      <c r="J15355">
        <v>86700</v>
      </c>
      <c r="K15355" t="s">
        <v>3087</v>
      </c>
      <c r="L15355">
        <v>23</v>
      </c>
      <c r="M15355">
        <v>80</v>
      </c>
      <c r="N15355" t="s">
        <v>2711</v>
      </c>
    </row>
    <row r="15356" spans="1:14" x14ac:dyDescent="0.2">
      <c r="A15356" t="s">
        <v>21115</v>
      </c>
      <c r="B15356">
        <v>43550</v>
      </c>
      <c r="C15356">
        <v>49750</v>
      </c>
      <c r="D15356">
        <v>55950</v>
      </c>
      <c r="E15356">
        <v>62150</v>
      </c>
      <c r="F15356">
        <v>67150</v>
      </c>
      <c r="G15356">
        <v>72100</v>
      </c>
      <c r="H15356">
        <v>77100</v>
      </c>
      <c r="I15356">
        <v>82050</v>
      </c>
      <c r="J15356">
        <v>87050</v>
      </c>
      <c r="K15356" t="s">
        <v>3087</v>
      </c>
      <c r="L15356">
        <v>25</v>
      </c>
      <c r="M15356">
        <v>80</v>
      </c>
      <c r="N15356" t="s">
        <v>3373</v>
      </c>
    </row>
    <row r="15357" spans="1:14" x14ac:dyDescent="0.2">
      <c r="A15357" t="s">
        <v>21116</v>
      </c>
      <c r="B15357">
        <v>44750</v>
      </c>
      <c r="C15357">
        <v>51150</v>
      </c>
      <c r="D15357">
        <v>57550</v>
      </c>
      <c r="E15357">
        <v>63900</v>
      </c>
      <c r="F15357">
        <v>69050</v>
      </c>
      <c r="G15357">
        <v>74150</v>
      </c>
      <c r="H15357">
        <v>79250</v>
      </c>
      <c r="I15357">
        <v>84350</v>
      </c>
      <c r="J15357">
        <v>89500</v>
      </c>
      <c r="K15357" t="s">
        <v>3087</v>
      </c>
      <c r="L15357">
        <v>27</v>
      </c>
      <c r="M15357">
        <v>80</v>
      </c>
      <c r="N15357" t="s">
        <v>3311</v>
      </c>
    </row>
    <row r="15358" spans="1:14" x14ac:dyDescent="0.2">
      <c r="A15358" t="s">
        <v>21117</v>
      </c>
      <c r="B15358">
        <v>43200</v>
      </c>
      <c r="C15358">
        <v>49350</v>
      </c>
      <c r="D15358">
        <v>55500</v>
      </c>
      <c r="E15358">
        <v>61650</v>
      </c>
      <c r="F15358">
        <v>66600</v>
      </c>
      <c r="G15358">
        <v>71550</v>
      </c>
      <c r="H15358">
        <v>76450</v>
      </c>
      <c r="I15358">
        <v>81400</v>
      </c>
      <c r="J15358">
        <v>86350</v>
      </c>
      <c r="K15358" t="s">
        <v>3087</v>
      </c>
      <c r="L15358">
        <v>29</v>
      </c>
      <c r="M15358">
        <v>80</v>
      </c>
      <c r="N15358" t="s">
        <v>4188</v>
      </c>
    </row>
    <row r="15359" spans="1:14" x14ac:dyDescent="0.2">
      <c r="A15359" t="s">
        <v>21118</v>
      </c>
      <c r="B15359">
        <v>50300</v>
      </c>
      <c r="C15359">
        <v>57500</v>
      </c>
      <c r="D15359">
        <v>64700</v>
      </c>
      <c r="E15359">
        <v>71850</v>
      </c>
      <c r="F15359">
        <v>77600</v>
      </c>
      <c r="G15359">
        <v>83350</v>
      </c>
      <c r="H15359">
        <v>89100</v>
      </c>
      <c r="I15359">
        <v>94850</v>
      </c>
      <c r="J15359">
        <v>100600</v>
      </c>
      <c r="K15359" t="s">
        <v>3087</v>
      </c>
      <c r="L15359">
        <v>31</v>
      </c>
      <c r="M15359">
        <v>80</v>
      </c>
      <c r="N15359" t="s">
        <v>4189</v>
      </c>
    </row>
    <row r="15360" spans="1:14" x14ac:dyDescent="0.2">
      <c r="A15360" t="s">
        <v>21119</v>
      </c>
      <c r="B15360">
        <v>45950</v>
      </c>
      <c r="C15360">
        <v>52500</v>
      </c>
      <c r="D15360">
        <v>59050</v>
      </c>
      <c r="E15360">
        <v>65600</v>
      </c>
      <c r="F15360">
        <v>70850</v>
      </c>
      <c r="G15360">
        <v>76100</v>
      </c>
      <c r="H15360">
        <v>81350</v>
      </c>
      <c r="I15360">
        <v>86600</v>
      </c>
      <c r="J15360">
        <v>91850</v>
      </c>
      <c r="K15360" t="s">
        <v>3087</v>
      </c>
      <c r="L15360">
        <v>33</v>
      </c>
      <c r="M15360">
        <v>80</v>
      </c>
      <c r="N15360" t="s">
        <v>4190</v>
      </c>
    </row>
    <row r="15361" spans="1:14" x14ac:dyDescent="0.2">
      <c r="A15361" t="s">
        <v>21120</v>
      </c>
      <c r="B15361">
        <v>43200</v>
      </c>
      <c r="C15361">
        <v>49350</v>
      </c>
      <c r="D15361">
        <v>55500</v>
      </c>
      <c r="E15361">
        <v>61650</v>
      </c>
      <c r="F15361">
        <v>66600</v>
      </c>
      <c r="G15361">
        <v>71550</v>
      </c>
      <c r="H15361">
        <v>76450</v>
      </c>
      <c r="I15361">
        <v>81400</v>
      </c>
      <c r="J15361">
        <v>86350</v>
      </c>
      <c r="K15361" t="s">
        <v>3087</v>
      </c>
      <c r="L15361">
        <v>35</v>
      </c>
      <c r="M15361">
        <v>80</v>
      </c>
      <c r="N15361" t="s">
        <v>4191</v>
      </c>
    </row>
    <row r="15362" spans="1:14" x14ac:dyDescent="0.2">
      <c r="A15362" t="s">
        <v>21121</v>
      </c>
      <c r="B15362">
        <v>43200</v>
      </c>
      <c r="C15362">
        <v>49350</v>
      </c>
      <c r="D15362">
        <v>55500</v>
      </c>
      <c r="E15362">
        <v>61650</v>
      </c>
      <c r="F15362">
        <v>66600</v>
      </c>
      <c r="G15362">
        <v>71550</v>
      </c>
      <c r="H15362">
        <v>76450</v>
      </c>
      <c r="I15362">
        <v>81400</v>
      </c>
      <c r="J15362">
        <v>86350</v>
      </c>
      <c r="K15362" t="s">
        <v>3087</v>
      </c>
      <c r="L15362">
        <v>37</v>
      </c>
      <c r="M15362">
        <v>80</v>
      </c>
      <c r="N15362" t="s">
        <v>3378</v>
      </c>
    </row>
    <row r="15363" spans="1:14" x14ac:dyDescent="0.2">
      <c r="A15363" t="s">
        <v>21122</v>
      </c>
      <c r="B15363">
        <v>43350</v>
      </c>
      <c r="C15363">
        <v>49550</v>
      </c>
      <c r="D15363">
        <v>55750</v>
      </c>
      <c r="E15363">
        <v>61900</v>
      </c>
      <c r="F15363">
        <v>66900</v>
      </c>
      <c r="G15363">
        <v>71850</v>
      </c>
      <c r="H15363">
        <v>76800</v>
      </c>
      <c r="I15363">
        <v>81750</v>
      </c>
      <c r="J15363">
        <v>86700</v>
      </c>
      <c r="K15363" t="s">
        <v>3087</v>
      </c>
      <c r="L15363">
        <v>39</v>
      </c>
      <c r="M15363">
        <v>80</v>
      </c>
      <c r="N15363" t="s">
        <v>2957</v>
      </c>
    </row>
    <row r="15364" spans="1:14" x14ac:dyDescent="0.2">
      <c r="A15364" t="s">
        <v>21123</v>
      </c>
      <c r="B15364">
        <v>43200</v>
      </c>
      <c r="C15364">
        <v>49350</v>
      </c>
      <c r="D15364">
        <v>55500</v>
      </c>
      <c r="E15364">
        <v>61650</v>
      </c>
      <c r="F15364">
        <v>66600</v>
      </c>
      <c r="G15364">
        <v>71550</v>
      </c>
      <c r="H15364">
        <v>76450</v>
      </c>
      <c r="I15364">
        <v>81400</v>
      </c>
      <c r="J15364">
        <v>86350</v>
      </c>
      <c r="K15364" t="s">
        <v>3087</v>
      </c>
      <c r="L15364">
        <v>41</v>
      </c>
      <c r="M15364">
        <v>80</v>
      </c>
      <c r="N15364" t="s">
        <v>3766</v>
      </c>
    </row>
    <row r="15365" spans="1:14" x14ac:dyDescent="0.2">
      <c r="A15365" t="s">
        <v>21124</v>
      </c>
      <c r="B15365">
        <v>43300</v>
      </c>
      <c r="C15365">
        <v>49500</v>
      </c>
      <c r="D15365">
        <v>55700</v>
      </c>
      <c r="E15365">
        <v>61850</v>
      </c>
      <c r="F15365">
        <v>66800</v>
      </c>
      <c r="G15365">
        <v>71750</v>
      </c>
      <c r="H15365">
        <v>76700</v>
      </c>
      <c r="I15365">
        <v>81650</v>
      </c>
      <c r="J15365">
        <v>86600</v>
      </c>
      <c r="K15365" t="s">
        <v>3087</v>
      </c>
      <c r="L15365">
        <v>43</v>
      </c>
      <c r="M15365">
        <v>80</v>
      </c>
      <c r="N15365" t="s">
        <v>4192</v>
      </c>
    </row>
    <row r="15366" spans="1:14" x14ac:dyDescent="0.2">
      <c r="A15366" t="s">
        <v>21125</v>
      </c>
      <c r="B15366">
        <v>53000</v>
      </c>
      <c r="C15366">
        <v>60600</v>
      </c>
      <c r="D15366">
        <v>68150</v>
      </c>
      <c r="E15366">
        <v>75700</v>
      </c>
      <c r="F15366">
        <v>81800</v>
      </c>
      <c r="G15366">
        <v>87850</v>
      </c>
      <c r="H15366">
        <v>93900</v>
      </c>
      <c r="I15366">
        <v>99950</v>
      </c>
      <c r="J15366">
        <v>106000</v>
      </c>
      <c r="K15366" t="s">
        <v>3087</v>
      </c>
      <c r="L15366">
        <v>45</v>
      </c>
      <c r="M15366">
        <v>80</v>
      </c>
      <c r="N15366" t="s">
        <v>2720</v>
      </c>
    </row>
    <row r="15367" spans="1:14" x14ac:dyDescent="0.2">
      <c r="A15367" t="s">
        <v>21126</v>
      </c>
      <c r="B15367">
        <v>43200</v>
      </c>
      <c r="C15367">
        <v>49350</v>
      </c>
      <c r="D15367">
        <v>55500</v>
      </c>
      <c r="E15367">
        <v>61650</v>
      </c>
      <c r="F15367">
        <v>66600</v>
      </c>
      <c r="G15367">
        <v>71550</v>
      </c>
      <c r="H15367">
        <v>76450</v>
      </c>
      <c r="I15367">
        <v>81400</v>
      </c>
      <c r="J15367">
        <v>86350</v>
      </c>
      <c r="K15367" t="s">
        <v>3087</v>
      </c>
      <c r="L15367">
        <v>47</v>
      </c>
      <c r="M15367">
        <v>80</v>
      </c>
      <c r="N15367" t="s">
        <v>4105</v>
      </c>
    </row>
    <row r="15368" spans="1:14" x14ac:dyDescent="0.2">
      <c r="A15368" t="s">
        <v>21127</v>
      </c>
      <c r="B15368">
        <v>43200</v>
      </c>
      <c r="C15368">
        <v>49350</v>
      </c>
      <c r="D15368">
        <v>55500</v>
      </c>
      <c r="E15368">
        <v>61650</v>
      </c>
      <c r="F15368">
        <v>66600</v>
      </c>
      <c r="G15368">
        <v>71550</v>
      </c>
      <c r="H15368">
        <v>76450</v>
      </c>
      <c r="I15368">
        <v>81400</v>
      </c>
      <c r="J15368">
        <v>86350</v>
      </c>
      <c r="K15368" t="s">
        <v>3087</v>
      </c>
      <c r="L15368">
        <v>49</v>
      </c>
      <c r="M15368">
        <v>80</v>
      </c>
      <c r="N15368" t="s">
        <v>4193</v>
      </c>
    </row>
    <row r="15369" spans="1:14" x14ac:dyDescent="0.2">
      <c r="A15369" t="s">
        <v>21128</v>
      </c>
      <c r="B15369">
        <v>49500</v>
      </c>
      <c r="C15369">
        <v>56600</v>
      </c>
      <c r="D15369">
        <v>63650</v>
      </c>
      <c r="E15369">
        <v>70700</v>
      </c>
      <c r="F15369">
        <v>76400</v>
      </c>
      <c r="G15369">
        <v>82050</v>
      </c>
      <c r="H15369">
        <v>87700</v>
      </c>
      <c r="I15369">
        <v>93350</v>
      </c>
      <c r="J15369">
        <v>99000</v>
      </c>
      <c r="K15369" t="s">
        <v>3087</v>
      </c>
      <c r="L15369">
        <v>51</v>
      </c>
      <c r="M15369">
        <v>80</v>
      </c>
      <c r="N15369" t="s">
        <v>4194</v>
      </c>
    </row>
    <row r="15370" spans="1:14" x14ac:dyDescent="0.2">
      <c r="A15370" t="s">
        <v>21129</v>
      </c>
      <c r="B15370">
        <v>47000</v>
      </c>
      <c r="C15370">
        <v>53700</v>
      </c>
      <c r="D15370">
        <v>60400</v>
      </c>
      <c r="E15370">
        <v>67100</v>
      </c>
      <c r="F15370">
        <v>72500</v>
      </c>
      <c r="G15370">
        <v>77850</v>
      </c>
      <c r="H15370">
        <v>83250</v>
      </c>
      <c r="I15370">
        <v>88600</v>
      </c>
      <c r="J15370">
        <v>93950</v>
      </c>
      <c r="K15370" t="s">
        <v>3087</v>
      </c>
      <c r="L15370">
        <v>53</v>
      </c>
      <c r="M15370">
        <v>80</v>
      </c>
      <c r="N15370" t="s">
        <v>4195</v>
      </c>
    </row>
    <row r="15371" spans="1:14" x14ac:dyDescent="0.2">
      <c r="A15371" t="s">
        <v>21130</v>
      </c>
      <c r="B15371">
        <v>44200</v>
      </c>
      <c r="C15371">
        <v>50500</v>
      </c>
      <c r="D15371">
        <v>56800</v>
      </c>
      <c r="E15371">
        <v>63100</v>
      </c>
      <c r="F15371">
        <v>68150</v>
      </c>
      <c r="G15371">
        <v>73200</v>
      </c>
      <c r="H15371">
        <v>78250</v>
      </c>
      <c r="I15371">
        <v>83300</v>
      </c>
      <c r="J15371">
        <v>88350</v>
      </c>
      <c r="K15371" t="s">
        <v>3087</v>
      </c>
      <c r="L15371">
        <v>55</v>
      </c>
      <c r="M15371">
        <v>80</v>
      </c>
      <c r="N15371" t="s">
        <v>4196</v>
      </c>
    </row>
    <row r="15372" spans="1:14" x14ac:dyDescent="0.2">
      <c r="A15372" t="s">
        <v>21131</v>
      </c>
      <c r="B15372">
        <v>43200</v>
      </c>
      <c r="C15372">
        <v>49350</v>
      </c>
      <c r="D15372">
        <v>55500</v>
      </c>
      <c r="E15372">
        <v>61650</v>
      </c>
      <c r="F15372">
        <v>66600</v>
      </c>
      <c r="G15372">
        <v>71550</v>
      </c>
      <c r="H15372">
        <v>76450</v>
      </c>
      <c r="I15372">
        <v>81400</v>
      </c>
      <c r="J15372">
        <v>86350</v>
      </c>
      <c r="K15372" t="s">
        <v>3087</v>
      </c>
      <c r="L15372">
        <v>57</v>
      </c>
      <c r="M15372">
        <v>80</v>
      </c>
      <c r="N15372" t="s">
        <v>4106</v>
      </c>
    </row>
    <row r="15373" spans="1:14" x14ac:dyDescent="0.2">
      <c r="A15373" t="s">
        <v>21132</v>
      </c>
      <c r="B15373">
        <v>45000</v>
      </c>
      <c r="C15373">
        <v>51400</v>
      </c>
      <c r="D15373">
        <v>57850</v>
      </c>
      <c r="E15373">
        <v>64250</v>
      </c>
      <c r="F15373">
        <v>69400</v>
      </c>
      <c r="G15373">
        <v>74550</v>
      </c>
      <c r="H15373">
        <v>79700</v>
      </c>
      <c r="I15373">
        <v>84850</v>
      </c>
      <c r="J15373">
        <v>89950</v>
      </c>
      <c r="K15373" t="s">
        <v>3087</v>
      </c>
      <c r="L15373">
        <v>59</v>
      </c>
      <c r="M15373">
        <v>80</v>
      </c>
      <c r="N15373" t="s">
        <v>3327</v>
      </c>
    </row>
    <row r="15374" spans="1:14" x14ac:dyDescent="0.2">
      <c r="A15374" t="s">
        <v>21133</v>
      </c>
      <c r="B15374">
        <v>43200</v>
      </c>
      <c r="C15374">
        <v>49350</v>
      </c>
      <c r="D15374">
        <v>55500</v>
      </c>
      <c r="E15374">
        <v>61650</v>
      </c>
      <c r="F15374">
        <v>66600</v>
      </c>
      <c r="G15374">
        <v>71550</v>
      </c>
      <c r="H15374">
        <v>76450</v>
      </c>
      <c r="I15374">
        <v>81400</v>
      </c>
      <c r="J15374">
        <v>86350</v>
      </c>
      <c r="K15374" t="s">
        <v>3087</v>
      </c>
      <c r="L15374">
        <v>61</v>
      </c>
      <c r="M15374">
        <v>80</v>
      </c>
      <c r="N15374" t="s">
        <v>4197</v>
      </c>
    </row>
    <row r="15375" spans="1:14" x14ac:dyDescent="0.2">
      <c r="A15375" t="s">
        <v>21134</v>
      </c>
      <c r="B15375">
        <v>43200</v>
      </c>
      <c r="C15375">
        <v>49350</v>
      </c>
      <c r="D15375">
        <v>55500</v>
      </c>
      <c r="E15375">
        <v>61650</v>
      </c>
      <c r="F15375">
        <v>66600</v>
      </c>
      <c r="G15375">
        <v>71550</v>
      </c>
      <c r="H15375">
        <v>76450</v>
      </c>
      <c r="I15375">
        <v>81400</v>
      </c>
      <c r="J15375">
        <v>86350</v>
      </c>
      <c r="K15375" t="s">
        <v>3087</v>
      </c>
      <c r="L15375">
        <v>63</v>
      </c>
      <c r="M15375">
        <v>80</v>
      </c>
      <c r="N15375" t="s">
        <v>4198</v>
      </c>
    </row>
    <row r="15376" spans="1:14" x14ac:dyDescent="0.2">
      <c r="A15376" t="s">
        <v>21135</v>
      </c>
      <c r="B15376">
        <v>43200</v>
      </c>
      <c r="C15376">
        <v>49350</v>
      </c>
      <c r="D15376">
        <v>55500</v>
      </c>
      <c r="E15376">
        <v>61650</v>
      </c>
      <c r="F15376">
        <v>66600</v>
      </c>
      <c r="G15376">
        <v>71550</v>
      </c>
      <c r="H15376">
        <v>76450</v>
      </c>
      <c r="I15376">
        <v>81400</v>
      </c>
      <c r="J15376">
        <v>86350</v>
      </c>
      <c r="K15376" t="s">
        <v>3087</v>
      </c>
      <c r="L15376">
        <v>65</v>
      </c>
      <c r="M15376">
        <v>80</v>
      </c>
      <c r="N15376" t="s">
        <v>3426</v>
      </c>
    </row>
    <row r="15377" spans="1:14" x14ac:dyDescent="0.2">
      <c r="A15377" t="s">
        <v>21136</v>
      </c>
      <c r="B15377">
        <v>48400</v>
      </c>
      <c r="C15377">
        <v>55300</v>
      </c>
      <c r="D15377">
        <v>62200</v>
      </c>
      <c r="E15377">
        <v>69100</v>
      </c>
      <c r="F15377">
        <v>74650</v>
      </c>
      <c r="G15377">
        <v>80200</v>
      </c>
      <c r="H15377">
        <v>85700</v>
      </c>
      <c r="I15377">
        <v>91250</v>
      </c>
      <c r="J15377">
        <v>96750</v>
      </c>
      <c r="K15377" t="s">
        <v>3087</v>
      </c>
      <c r="L15377">
        <v>67</v>
      </c>
      <c r="M15377">
        <v>80</v>
      </c>
      <c r="N15377" t="s">
        <v>3386</v>
      </c>
    </row>
    <row r="15378" spans="1:14" x14ac:dyDescent="0.2">
      <c r="A15378" t="s">
        <v>21137</v>
      </c>
      <c r="B15378">
        <v>47900</v>
      </c>
      <c r="C15378">
        <v>54750</v>
      </c>
      <c r="D15378">
        <v>61600</v>
      </c>
      <c r="E15378">
        <v>68400</v>
      </c>
      <c r="F15378">
        <v>73900</v>
      </c>
      <c r="G15378">
        <v>79350</v>
      </c>
      <c r="H15378">
        <v>84850</v>
      </c>
      <c r="I15378">
        <v>90300</v>
      </c>
      <c r="J15378">
        <v>95800</v>
      </c>
      <c r="K15378" t="s">
        <v>3087</v>
      </c>
      <c r="L15378">
        <v>69</v>
      </c>
      <c r="M15378">
        <v>80</v>
      </c>
      <c r="N15378" t="s">
        <v>4199</v>
      </c>
    </row>
    <row r="15379" spans="1:14" x14ac:dyDescent="0.2">
      <c r="A15379" t="s">
        <v>21138</v>
      </c>
      <c r="B15379">
        <v>43200</v>
      </c>
      <c r="C15379">
        <v>49350</v>
      </c>
      <c r="D15379">
        <v>55500</v>
      </c>
      <c r="E15379">
        <v>61650</v>
      </c>
      <c r="F15379">
        <v>66600</v>
      </c>
      <c r="G15379">
        <v>71550</v>
      </c>
      <c r="H15379">
        <v>76450</v>
      </c>
      <c r="I15379">
        <v>81400</v>
      </c>
      <c r="J15379">
        <v>86350</v>
      </c>
      <c r="K15379" t="s">
        <v>3087</v>
      </c>
      <c r="L15379">
        <v>71</v>
      </c>
      <c r="M15379">
        <v>80</v>
      </c>
      <c r="N15379" t="s">
        <v>4200</v>
      </c>
    </row>
    <row r="15380" spans="1:14" x14ac:dyDescent="0.2">
      <c r="A15380" t="s">
        <v>21139</v>
      </c>
      <c r="B15380">
        <v>43200</v>
      </c>
      <c r="C15380">
        <v>49350</v>
      </c>
      <c r="D15380">
        <v>55500</v>
      </c>
      <c r="E15380">
        <v>61650</v>
      </c>
      <c r="F15380">
        <v>66600</v>
      </c>
      <c r="G15380">
        <v>71550</v>
      </c>
      <c r="H15380">
        <v>76450</v>
      </c>
      <c r="I15380">
        <v>81400</v>
      </c>
      <c r="J15380">
        <v>86350</v>
      </c>
      <c r="K15380" t="s">
        <v>3087</v>
      </c>
      <c r="L15380">
        <v>73</v>
      </c>
      <c r="M15380">
        <v>80</v>
      </c>
      <c r="N15380" t="s">
        <v>4201</v>
      </c>
    </row>
    <row r="15381" spans="1:14" x14ac:dyDescent="0.2">
      <c r="A15381" t="s">
        <v>21140</v>
      </c>
      <c r="B15381">
        <v>43200</v>
      </c>
      <c r="C15381">
        <v>49350</v>
      </c>
      <c r="D15381">
        <v>55500</v>
      </c>
      <c r="E15381">
        <v>61650</v>
      </c>
      <c r="F15381">
        <v>66600</v>
      </c>
      <c r="G15381">
        <v>71550</v>
      </c>
      <c r="H15381">
        <v>76450</v>
      </c>
      <c r="I15381">
        <v>81400</v>
      </c>
      <c r="J15381">
        <v>86350</v>
      </c>
      <c r="K15381" t="s">
        <v>3087</v>
      </c>
      <c r="L15381">
        <v>75</v>
      </c>
      <c r="M15381">
        <v>80</v>
      </c>
      <c r="N15381" t="s">
        <v>4237</v>
      </c>
    </row>
    <row r="15382" spans="1:14" x14ac:dyDescent="0.2">
      <c r="A15382" t="s">
        <v>21141</v>
      </c>
      <c r="B15382">
        <v>43200</v>
      </c>
      <c r="C15382">
        <v>49350</v>
      </c>
      <c r="D15382">
        <v>55500</v>
      </c>
      <c r="E15382">
        <v>61650</v>
      </c>
      <c r="F15382">
        <v>66600</v>
      </c>
      <c r="G15382">
        <v>71550</v>
      </c>
      <c r="H15382">
        <v>76450</v>
      </c>
      <c r="I15382">
        <v>81400</v>
      </c>
      <c r="J15382">
        <v>86350</v>
      </c>
      <c r="K15382" t="s">
        <v>3087</v>
      </c>
      <c r="L15382">
        <v>77</v>
      </c>
      <c r="M15382">
        <v>80</v>
      </c>
      <c r="N15382" t="s">
        <v>4202</v>
      </c>
    </row>
    <row r="15383" spans="1:14" x14ac:dyDescent="0.2">
      <c r="A15383" t="s">
        <v>21142</v>
      </c>
      <c r="B15383">
        <v>47700</v>
      </c>
      <c r="C15383">
        <v>54500</v>
      </c>
      <c r="D15383">
        <v>61300</v>
      </c>
      <c r="E15383">
        <v>68100</v>
      </c>
      <c r="F15383">
        <v>73550</v>
      </c>
      <c r="G15383">
        <v>79000</v>
      </c>
      <c r="H15383">
        <v>84450</v>
      </c>
      <c r="I15383">
        <v>89900</v>
      </c>
      <c r="J15383">
        <v>95350</v>
      </c>
      <c r="K15383" t="s">
        <v>3087</v>
      </c>
      <c r="L15383">
        <v>79</v>
      </c>
      <c r="M15383">
        <v>80</v>
      </c>
      <c r="N15383" t="s">
        <v>4203</v>
      </c>
    </row>
    <row r="15384" spans="1:14" x14ac:dyDescent="0.2">
      <c r="A15384" t="s">
        <v>21143</v>
      </c>
      <c r="B15384">
        <v>43200</v>
      </c>
      <c r="C15384">
        <v>49350</v>
      </c>
      <c r="D15384">
        <v>55500</v>
      </c>
      <c r="E15384">
        <v>61650</v>
      </c>
      <c r="F15384">
        <v>66600</v>
      </c>
      <c r="G15384">
        <v>71550</v>
      </c>
      <c r="H15384">
        <v>76450</v>
      </c>
      <c r="I15384">
        <v>81400</v>
      </c>
      <c r="J15384">
        <v>86350</v>
      </c>
      <c r="K15384" t="s">
        <v>3087</v>
      </c>
      <c r="L15384">
        <v>81</v>
      </c>
      <c r="M15384">
        <v>80</v>
      </c>
      <c r="N15384" t="s">
        <v>4204</v>
      </c>
    </row>
    <row r="15385" spans="1:14" x14ac:dyDescent="0.2">
      <c r="A15385" t="s">
        <v>21144</v>
      </c>
      <c r="B15385">
        <v>49250</v>
      </c>
      <c r="C15385">
        <v>56250</v>
      </c>
      <c r="D15385">
        <v>63300</v>
      </c>
      <c r="E15385">
        <v>70300</v>
      </c>
      <c r="F15385">
        <v>75950</v>
      </c>
      <c r="G15385">
        <v>81550</v>
      </c>
      <c r="H15385">
        <v>87200</v>
      </c>
      <c r="I15385">
        <v>92800</v>
      </c>
      <c r="J15385">
        <v>98450</v>
      </c>
      <c r="K15385" t="s">
        <v>3087</v>
      </c>
      <c r="L15385">
        <v>83</v>
      </c>
      <c r="M15385">
        <v>80</v>
      </c>
      <c r="N15385" t="s">
        <v>4205</v>
      </c>
    </row>
    <row r="15386" spans="1:14" x14ac:dyDescent="0.2">
      <c r="A15386" t="s">
        <v>21145</v>
      </c>
      <c r="B15386">
        <v>48800</v>
      </c>
      <c r="C15386">
        <v>55800</v>
      </c>
      <c r="D15386">
        <v>62750</v>
      </c>
      <c r="E15386">
        <v>69700</v>
      </c>
      <c r="F15386">
        <v>75300</v>
      </c>
      <c r="G15386">
        <v>80900</v>
      </c>
      <c r="H15386">
        <v>86450</v>
      </c>
      <c r="I15386">
        <v>92050</v>
      </c>
      <c r="J15386">
        <v>97600</v>
      </c>
      <c r="K15386" t="s">
        <v>3087</v>
      </c>
      <c r="L15386">
        <v>85</v>
      </c>
      <c r="M15386">
        <v>80</v>
      </c>
      <c r="N15386" t="s">
        <v>3333</v>
      </c>
    </row>
    <row r="15387" spans="1:14" x14ac:dyDescent="0.2">
      <c r="A15387" t="s">
        <v>21146</v>
      </c>
      <c r="B15387">
        <v>48800</v>
      </c>
      <c r="C15387">
        <v>55800</v>
      </c>
      <c r="D15387">
        <v>62750</v>
      </c>
      <c r="E15387">
        <v>69700</v>
      </c>
      <c r="F15387">
        <v>75300</v>
      </c>
      <c r="G15387">
        <v>80900</v>
      </c>
      <c r="H15387">
        <v>86450</v>
      </c>
      <c r="I15387">
        <v>92050</v>
      </c>
      <c r="J15387">
        <v>97600</v>
      </c>
      <c r="K15387" t="s">
        <v>3087</v>
      </c>
      <c r="L15387">
        <v>87</v>
      </c>
      <c r="M15387">
        <v>80</v>
      </c>
      <c r="N15387" t="s">
        <v>3334</v>
      </c>
    </row>
    <row r="15388" spans="1:14" x14ac:dyDescent="0.2">
      <c r="A15388" t="s">
        <v>21147</v>
      </c>
      <c r="B15388">
        <v>43200</v>
      </c>
      <c r="C15388">
        <v>49350</v>
      </c>
      <c r="D15388">
        <v>55500</v>
      </c>
      <c r="E15388">
        <v>61650</v>
      </c>
      <c r="F15388">
        <v>66600</v>
      </c>
      <c r="G15388">
        <v>71550</v>
      </c>
      <c r="H15388">
        <v>76450</v>
      </c>
      <c r="I15388">
        <v>81400</v>
      </c>
      <c r="J15388">
        <v>86350</v>
      </c>
      <c r="K15388" t="s">
        <v>3087</v>
      </c>
      <c r="L15388">
        <v>89</v>
      </c>
      <c r="M15388">
        <v>80</v>
      </c>
      <c r="N15388" t="s">
        <v>4206</v>
      </c>
    </row>
    <row r="15389" spans="1:14" x14ac:dyDescent="0.2">
      <c r="A15389" t="s">
        <v>21148</v>
      </c>
      <c r="B15389">
        <v>57400</v>
      </c>
      <c r="C15389">
        <v>65600</v>
      </c>
      <c r="D15389">
        <v>73800</v>
      </c>
      <c r="E15389">
        <v>82000</v>
      </c>
      <c r="F15389">
        <v>88600</v>
      </c>
      <c r="G15389">
        <v>95150</v>
      </c>
      <c r="H15389">
        <v>101700</v>
      </c>
      <c r="I15389">
        <v>108250</v>
      </c>
      <c r="J15389">
        <v>114800</v>
      </c>
      <c r="K15389" t="s">
        <v>3087</v>
      </c>
      <c r="L15389">
        <v>91</v>
      </c>
      <c r="M15389">
        <v>80</v>
      </c>
      <c r="N15389" t="s">
        <v>3392</v>
      </c>
    </row>
    <row r="15390" spans="1:14" x14ac:dyDescent="0.2">
      <c r="A15390" t="s">
        <v>21149</v>
      </c>
      <c r="B15390">
        <v>43200</v>
      </c>
      <c r="C15390">
        <v>49350</v>
      </c>
      <c r="D15390">
        <v>55500</v>
      </c>
      <c r="E15390">
        <v>61650</v>
      </c>
      <c r="F15390">
        <v>66600</v>
      </c>
      <c r="G15390">
        <v>71550</v>
      </c>
      <c r="H15390">
        <v>76450</v>
      </c>
      <c r="I15390">
        <v>81400</v>
      </c>
      <c r="J15390">
        <v>86350</v>
      </c>
      <c r="K15390" t="s">
        <v>3087</v>
      </c>
      <c r="L15390">
        <v>93</v>
      </c>
      <c r="M15390">
        <v>80</v>
      </c>
      <c r="N15390" t="s">
        <v>4207</v>
      </c>
    </row>
    <row r="15391" spans="1:14" x14ac:dyDescent="0.2">
      <c r="A15391" t="s">
        <v>21150</v>
      </c>
      <c r="B15391">
        <v>44750</v>
      </c>
      <c r="C15391">
        <v>51150</v>
      </c>
      <c r="D15391">
        <v>57550</v>
      </c>
      <c r="E15391">
        <v>63900</v>
      </c>
      <c r="F15391">
        <v>69050</v>
      </c>
      <c r="G15391">
        <v>74150</v>
      </c>
      <c r="H15391">
        <v>79250</v>
      </c>
      <c r="I15391">
        <v>84350</v>
      </c>
      <c r="J15391">
        <v>89500</v>
      </c>
      <c r="K15391" t="s">
        <v>3087</v>
      </c>
      <c r="L15391">
        <v>95</v>
      </c>
      <c r="M15391">
        <v>80</v>
      </c>
      <c r="N15391" t="s">
        <v>4208</v>
      </c>
    </row>
    <row r="15392" spans="1:14" x14ac:dyDescent="0.2">
      <c r="A15392" t="s">
        <v>21151</v>
      </c>
      <c r="B15392">
        <v>43550</v>
      </c>
      <c r="C15392">
        <v>49750</v>
      </c>
      <c r="D15392">
        <v>55950</v>
      </c>
      <c r="E15392">
        <v>62150</v>
      </c>
      <c r="F15392">
        <v>67150</v>
      </c>
      <c r="G15392">
        <v>72100</v>
      </c>
      <c r="H15392">
        <v>77100</v>
      </c>
      <c r="I15392">
        <v>82050</v>
      </c>
      <c r="J15392">
        <v>87050</v>
      </c>
      <c r="K15392" t="s">
        <v>3087</v>
      </c>
      <c r="L15392">
        <v>97</v>
      </c>
      <c r="M15392">
        <v>80</v>
      </c>
      <c r="N15392" t="s">
        <v>2731</v>
      </c>
    </row>
    <row r="15393" spans="1:14" x14ac:dyDescent="0.2">
      <c r="A15393" t="s">
        <v>21152</v>
      </c>
      <c r="B15393">
        <v>43200</v>
      </c>
      <c r="C15393">
        <v>49350</v>
      </c>
      <c r="D15393">
        <v>55500</v>
      </c>
      <c r="E15393">
        <v>61650</v>
      </c>
      <c r="F15393">
        <v>66600</v>
      </c>
      <c r="G15393">
        <v>71550</v>
      </c>
      <c r="H15393">
        <v>76450</v>
      </c>
      <c r="I15393">
        <v>81400</v>
      </c>
      <c r="J15393">
        <v>86350</v>
      </c>
      <c r="K15393" t="s">
        <v>3087</v>
      </c>
      <c r="L15393">
        <v>99</v>
      </c>
      <c r="M15393">
        <v>80</v>
      </c>
      <c r="N15393" t="s">
        <v>4209</v>
      </c>
    </row>
    <row r="15394" spans="1:14" x14ac:dyDescent="0.2">
      <c r="A15394" t="s">
        <v>21153</v>
      </c>
      <c r="B15394">
        <v>46250</v>
      </c>
      <c r="C15394">
        <v>52850</v>
      </c>
      <c r="D15394">
        <v>59450</v>
      </c>
      <c r="E15394">
        <v>66050</v>
      </c>
      <c r="F15394">
        <v>71350</v>
      </c>
      <c r="G15394">
        <v>76650</v>
      </c>
      <c r="H15394">
        <v>81950</v>
      </c>
      <c r="I15394">
        <v>87200</v>
      </c>
      <c r="J15394">
        <v>92500</v>
      </c>
      <c r="K15394" t="s">
        <v>3087</v>
      </c>
      <c r="L15394">
        <v>101</v>
      </c>
      <c r="M15394">
        <v>80</v>
      </c>
      <c r="N15394" t="s">
        <v>4210</v>
      </c>
    </row>
    <row r="15395" spans="1:14" x14ac:dyDescent="0.2">
      <c r="A15395" t="s">
        <v>21154</v>
      </c>
      <c r="B15395">
        <v>57400</v>
      </c>
      <c r="C15395">
        <v>65600</v>
      </c>
      <c r="D15395">
        <v>73800</v>
      </c>
      <c r="E15395">
        <v>82000</v>
      </c>
      <c r="F15395">
        <v>88600</v>
      </c>
      <c r="G15395">
        <v>95150</v>
      </c>
      <c r="H15395">
        <v>101700</v>
      </c>
      <c r="I15395">
        <v>108250</v>
      </c>
      <c r="J15395">
        <v>114800</v>
      </c>
      <c r="K15395" t="s">
        <v>3087</v>
      </c>
      <c r="L15395">
        <v>103</v>
      </c>
      <c r="M15395">
        <v>80</v>
      </c>
      <c r="N15395" t="s">
        <v>4211</v>
      </c>
    </row>
    <row r="15396" spans="1:14" x14ac:dyDescent="0.2">
      <c r="A15396" t="s">
        <v>21155</v>
      </c>
      <c r="B15396">
        <v>43550</v>
      </c>
      <c r="C15396">
        <v>49750</v>
      </c>
      <c r="D15396">
        <v>55950</v>
      </c>
      <c r="E15396">
        <v>62150</v>
      </c>
      <c r="F15396">
        <v>67150</v>
      </c>
      <c r="G15396">
        <v>72100</v>
      </c>
      <c r="H15396">
        <v>77100</v>
      </c>
      <c r="I15396">
        <v>82050</v>
      </c>
      <c r="J15396">
        <v>87050</v>
      </c>
      <c r="K15396" t="s">
        <v>3087</v>
      </c>
      <c r="L15396">
        <v>105</v>
      </c>
      <c r="M15396">
        <v>80</v>
      </c>
      <c r="N15396" t="s">
        <v>3394</v>
      </c>
    </row>
    <row r="15397" spans="1:14" x14ac:dyDescent="0.2">
      <c r="A15397" t="s">
        <v>21156</v>
      </c>
      <c r="B15397">
        <v>57400</v>
      </c>
      <c r="C15397">
        <v>65600</v>
      </c>
      <c r="D15397">
        <v>73800</v>
      </c>
      <c r="E15397">
        <v>82000</v>
      </c>
      <c r="F15397">
        <v>88600</v>
      </c>
      <c r="G15397">
        <v>95150</v>
      </c>
      <c r="H15397">
        <v>101700</v>
      </c>
      <c r="I15397">
        <v>108250</v>
      </c>
      <c r="J15397">
        <v>114800</v>
      </c>
      <c r="K15397" t="s">
        <v>3087</v>
      </c>
      <c r="L15397">
        <v>107</v>
      </c>
      <c r="M15397">
        <v>80</v>
      </c>
      <c r="N15397" t="s">
        <v>3014</v>
      </c>
    </row>
    <row r="15398" spans="1:14" x14ac:dyDescent="0.2">
      <c r="A15398" t="s">
        <v>21157</v>
      </c>
      <c r="B15398">
        <v>43550</v>
      </c>
      <c r="C15398">
        <v>49750</v>
      </c>
      <c r="D15398">
        <v>55950</v>
      </c>
      <c r="E15398">
        <v>62150</v>
      </c>
      <c r="F15398">
        <v>67150</v>
      </c>
      <c r="G15398">
        <v>72100</v>
      </c>
      <c r="H15398">
        <v>77100</v>
      </c>
      <c r="I15398">
        <v>82050</v>
      </c>
      <c r="J15398">
        <v>87050</v>
      </c>
      <c r="K15398" t="s">
        <v>3087</v>
      </c>
      <c r="L15398">
        <v>109</v>
      </c>
      <c r="M15398">
        <v>80</v>
      </c>
      <c r="N15398" t="s">
        <v>3396</v>
      </c>
    </row>
    <row r="15399" spans="1:14" x14ac:dyDescent="0.2">
      <c r="A15399" t="s">
        <v>21158</v>
      </c>
      <c r="B15399">
        <v>43200</v>
      </c>
      <c r="C15399">
        <v>49350</v>
      </c>
      <c r="D15399">
        <v>55500</v>
      </c>
      <c r="E15399">
        <v>61650</v>
      </c>
      <c r="F15399">
        <v>66600</v>
      </c>
      <c r="G15399">
        <v>71550</v>
      </c>
      <c r="H15399">
        <v>76450</v>
      </c>
      <c r="I15399">
        <v>81400</v>
      </c>
      <c r="J15399">
        <v>86350</v>
      </c>
      <c r="K15399" t="s">
        <v>3087</v>
      </c>
      <c r="L15399">
        <v>111</v>
      </c>
      <c r="M15399">
        <v>80</v>
      </c>
      <c r="N15399" t="s">
        <v>3017</v>
      </c>
    </row>
    <row r="15400" spans="1:14" x14ac:dyDescent="0.2">
      <c r="A15400" t="s">
        <v>21159</v>
      </c>
      <c r="B15400">
        <v>47250</v>
      </c>
      <c r="C15400">
        <v>54000</v>
      </c>
      <c r="D15400">
        <v>60750</v>
      </c>
      <c r="E15400">
        <v>67500</v>
      </c>
      <c r="F15400">
        <v>72900</v>
      </c>
      <c r="G15400">
        <v>78300</v>
      </c>
      <c r="H15400">
        <v>83700</v>
      </c>
      <c r="I15400">
        <v>89100</v>
      </c>
      <c r="J15400">
        <v>94500</v>
      </c>
      <c r="K15400" t="s">
        <v>3087</v>
      </c>
      <c r="L15400">
        <v>113</v>
      </c>
      <c r="M15400">
        <v>80</v>
      </c>
      <c r="N15400" t="s">
        <v>4212</v>
      </c>
    </row>
    <row r="15401" spans="1:14" x14ac:dyDescent="0.2">
      <c r="A15401" t="s">
        <v>21160</v>
      </c>
      <c r="B15401">
        <v>44250</v>
      </c>
      <c r="C15401">
        <v>50600</v>
      </c>
      <c r="D15401">
        <v>56900</v>
      </c>
      <c r="E15401">
        <v>63200</v>
      </c>
      <c r="F15401">
        <v>68300</v>
      </c>
      <c r="G15401">
        <v>73350</v>
      </c>
      <c r="H15401">
        <v>78400</v>
      </c>
      <c r="I15401">
        <v>83450</v>
      </c>
      <c r="J15401">
        <v>88500</v>
      </c>
      <c r="K15401" t="s">
        <v>3087</v>
      </c>
      <c r="L15401">
        <v>115</v>
      </c>
      <c r="M15401">
        <v>80</v>
      </c>
      <c r="N15401" t="s">
        <v>3344</v>
      </c>
    </row>
    <row r="15402" spans="1:14" x14ac:dyDescent="0.2">
      <c r="A15402" t="s">
        <v>21161</v>
      </c>
      <c r="B15402">
        <v>43900</v>
      </c>
      <c r="C15402">
        <v>50200</v>
      </c>
      <c r="D15402">
        <v>56450</v>
      </c>
      <c r="E15402">
        <v>62700</v>
      </c>
      <c r="F15402">
        <v>67750</v>
      </c>
      <c r="G15402">
        <v>72750</v>
      </c>
      <c r="H15402">
        <v>77750</v>
      </c>
      <c r="I15402">
        <v>82800</v>
      </c>
      <c r="J15402">
        <v>87800</v>
      </c>
      <c r="K15402" t="s">
        <v>3087</v>
      </c>
      <c r="L15402">
        <v>117</v>
      </c>
      <c r="M15402">
        <v>80</v>
      </c>
      <c r="N15402" t="s">
        <v>3345</v>
      </c>
    </row>
    <row r="15403" spans="1:14" x14ac:dyDescent="0.2">
      <c r="A15403" t="s">
        <v>21162</v>
      </c>
      <c r="B15403">
        <v>46000</v>
      </c>
      <c r="C15403">
        <v>52600</v>
      </c>
      <c r="D15403">
        <v>59150</v>
      </c>
      <c r="E15403">
        <v>65700</v>
      </c>
      <c r="F15403">
        <v>71000</v>
      </c>
      <c r="G15403">
        <v>76250</v>
      </c>
      <c r="H15403">
        <v>81500</v>
      </c>
      <c r="I15403">
        <v>86750</v>
      </c>
      <c r="J15403">
        <v>92000</v>
      </c>
      <c r="K15403" t="s">
        <v>3087</v>
      </c>
      <c r="L15403">
        <v>119</v>
      </c>
      <c r="M15403">
        <v>80</v>
      </c>
      <c r="N15403" t="s">
        <v>3224</v>
      </c>
    </row>
    <row r="15404" spans="1:14" x14ac:dyDescent="0.2">
      <c r="A15404" t="s">
        <v>21163</v>
      </c>
      <c r="B15404">
        <v>57400</v>
      </c>
      <c r="C15404">
        <v>65600</v>
      </c>
      <c r="D15404">
        <v>73800</v>
      </c>
      <c r="E15404">
        <v>82000</v>
      </c>
      <c r="F15404">
        <v>88600</v>
      </c>
      <c r="G15404">
        <v>95150</v>
      </c>
      <c r="H15404">
        <v>101700</v>
      </c>
      <c r="I15404">
        <v>108250</v>
      </c>
      <c r="J15404">
        <v>114800</v>
      </c>
      <c r="K15404" t="s">
        <v>3087</v>
      </c>
      <c r="L15404">
        <v>121</v>
      </c>
      <c r="M15404">
        <v>80</v>
      </c>
      <c r="N15404" t="s">
        <v>4158</v>
      </c>
    </row>
    <row r="15405" spans="1:14" x14ac:dyDescent="0.2">
      <c r="A15405" t="s">
        <v>21164</v>
      </c>
      <c r="B15405">
        <v>43200</v>
      </c>
      <c r="C15405">
        <v>49350</v>
      </c>
      <c r="D15405">
        <v>55500</v>
      </c>
      <c r="E15405">
        <v>61650</v>
      </c>
      <c r="F15405">
        <v>66600</v>
      </c>
      <c r="G15405">
        <v>71550</v>
      </c>
      <c r="H15405">
        <v>76450</v>
      </c>
      <c r="I15405">
        <v>81400</v>
      </c>
      <c r="J15405">
        <v>86350</v>
      </c>
      <c r="K15405" t="s">
        <v>3087</v>
      </c>
      <c r="L15405">
        <v>123</v>
      </c>
      <c r="M15405">
        <v>80</v>
      </c>
      <c r="N15405" t="s">
        <v>3583</v>
      </c>
    </row>
    <row r="15406" spans="1:14" x14ac:dyDescent="0.2">
      <c r="A15406" t="s">
        <v>21165</v>
      </c>
      <c r="B15406">
        <v>43200</v>
      </c>
      <c r="C15406">
        <v>49350</v>
      </c>
      <c r="D15406">
        <v>55500</v>
      </c>
      <c r="E15406">
        <v>61650</v>
      </c>
      <c r="F15406">
        <v>66600</v>
      </c>
      <c r="G15406">
        <v>71550</v>
      </c>
      <c r="H15406">
        <v>76450</v>
      </c>
      <c r="I15406">
        <v>81400</v>
      </c>
      <c r="J15406">
        <v>86350</v>
      </c>
      <c r="K15406" t="s">
        <v>3087</v>
      </c>
      <c r="L15406">
        <v>125</v>
      </c>
      <c r="M15406">
        <v>80</v>
      </c>
      <c r="N15406" t="s">
        <v>3348</v>
      </c>
    </row>
    <row r="15407" spans="1:14" x14ac:dyDescent="0.2">
      <c r="A15407" t="s">
        <v>21166</v>
      </c>
      <c r="B15407">
        <v>44750</v>
      </c>
      <c r="C15407">
        <v>51150</v>
      </c>
      <c r="D15407">
        <v>57550</v>
      </c>
      <c r="E15407">
        <v>63900</v>
      </c>
      <c r="F15407">
        <v>69050</v>
      </c>
      <c r="G15407">
        <v>74150</v>
      </c>
      <c r="H15407">
        <v>79250</v>
      </c>
      <c r="I15407">
        <v>84350</v>
      </c>
      <c r="J15407">
        <v>89500</v>
      </c>
      <c r="K15407" t="s">
        <v>3087</v>
      </c>
      <c r="L15407">
        <v>127</v>
      </c>
      <c r="M15407">
        <v>80</v>
      </c>
      <c r="N15407" t="s">
        <v>3225</v>
      </c>
    </row>
    <row r="15408" spans="1:14" x14ac:dyDescent="0.2">
      <c r="A15408" t="s">
        <v>21167</v>
      </c>
      <c r="B15408">
        <v>43200</v>
      </c>
      <c r="C15408">
        <v>49350</v>
      </c>
      <c r="D15408">
        <v>55500</v>
      </c>
      <c r="E15408">
        <v>61650</v>
      </c>
      <c r="F15408">
        <v>66600</v>
      </c>
      <c r="G15408">
        <v>71550</v>
      </c>
      <c r="H15408">
        <v>76450</v>
      </c>
      <c r="I15408">
        <v>81400</v>
      </c>
      <c r="J15408">
        <v>86350</v>
      </c>
      <c r="K15408" t="s">
        <v>3087</v>
      </c>
      <c r="L15408">
        <v>129</v>
      </c>
      <c r="M15408">
        <v>80</v>
      </c>
      <c r="N15408" t="s">
        <v>3226</v>
      </c>
    </row>
    <row r="15409" spans="1:14" x14ac:dyDescent="0.2">
      <c r="A15409" t="s">
        <v>21168</v>
      </c>
      <c r="B15409">
        <v>51800</v>
      </c>
      <c r="C15409">
        <v>59200</v>
      </c>
      <c r="D15409">
        <v>66600</v>
      </c>
      <c r="E15409">
        <v>74000</v>
      </c>
      <c r="F15409">
        <v>79950</v>
      </c>
      <c r="G15409">
        <v>85850</v>
      </c>
      <c r="H15409">
        <v>91800</v>
      </c>
      <c r="I15409">
        <v>97700</v>
      </c>
      <c r="J15409">
        <v>103600</v>
      </c>
      <c r="K15409" t="s">
        <v>3087</v>
      </c>
      <c r="L15409">
        <v>131</v>
      </c>
      <c r="M15409">
        <v>80</v>
      </c>
      <c r="N15409" t="s">
        <v>3227</v>
      </c>
    </row>
    <row r="15410" spans="1:14" x14ac:dyDescent="0.2">
      <c r="A15410" t="s">
        <v>21169</v>
      </c>
      <c r="B15410">
        <v>43200</v>
      </c>
      <c r="C15410">
        <v>49350</v>
      </c>
      <c r="D15410">
        <v>55500</v>
      </c>
      <c r="E15410">
        <v>61650</v>
      </c>
      <c r="F15410">
        <v>66600</v>
      </c>
      <c r="G15410">
        <v>71550</v>
      </c>
      <c r="H15410">
        <v>76450</v>
      </c>
      <c r="I15410">
        <v>81400</v>
      </c>
      <c r="J15410">
        <v>86350</v>
      </c>
      <c r="K15410" t="s">
        <v>3087</v>
      </c>
      <c r="L15410">
        <v>133</v>
      </c>
      <c r="M15410">
        <v>80</v>
      </c>
      <c r="N15410" t="s">
        <v>3228</v>
      </c>
    </row>
    <row r="15411" spans="1:14" x14ac:dyDescent="0.2">
      <c r="A15411" t="s">
        <v>21170</v>
      </c>
      <c r="B15411">
        <v>43200</v>
      </c>
      <c r="C15411">
        <v>49350</v>
      </c>
      <c r="D15411">
        <v>55500</v>
      </c>
      <c r="E15411">
        <v>61650</v>
      </c>
      <c r="F15411">
        <v>66600</v>
      </c>
      <c r="G15411">
        <v>71550</v>
      </c>
      <c r="H15411">
        <v>76450</v>
      </c>
      <c r="I15411">
        <v>81400</v>
      </c>
      <c r="J15411">
        <v>86350</v>
      </c>
      <c r="K15411" t="s">
        <v>3087</v>
      </c>
      <c r="L15411">
        <v>135</v>
      </c>
      <c r="M15411">
        <v>80</v>
      </c>
      <c r="N15411" t="s">
        <v>3229</v>
      </c>
    </row>
    <row r="15412" spans="1:14" x14ac:dyDescent="0.2">
      <c r="A15412" t="s">
        <v>21171</v>
      </c>
      <c r="B15412">
        <v>43200</v>
      </c>
      <c r="C15412">
        <v>49350</v>
      </c>
      <c r="D15412">
        <v>55500</v>
      </c>
      <c r="E15412">
        <v>61650</v>
      </c>
      <c r="F15412">
        <v>66600</v>
      </c>
      <c r="G15412">
        <v>71550</v>
      </c>
      <c r="H15412">
        <v>76450</v>
      </c>
      <c r="I15412">
        <v>81400</v>
      </c>
      <c r="J15412">
        <v>86350</v>
      </c>
      <c r="K15412" t="s">
        <v>3087</v>
      </c>
      <c r="L15412">
        <v>137</v>
      </c>
      <c r="M15412">
        <v>80</v>
      </c>
      <c r="N15412" t="s">
        <v>3230</v>
      </c>
    </row>
    <row r="15413" spans="1:14" x14ac:dyDescent="0.2">
      <c r="A15413" t="s">
        <v>21172</v>
      </c>
      <c r="B15413">
        <v>48800</v>
      </c>
      <c r="C15413">
        <v>55800</v>
      </c>
      <c r="D15413">
        <v>62750</v>
      </c>
      <c r="E15413">
        <v>69700</v>
      </c>
      <c r="F15413">
        <v>75300</v>
      </c>
      <c r="G15413">
        <v>80900</v>
      </c>
      <c r="H15413">
        <v>86450</v>
      </c>
      <c r="I15413">
        <v>92050</v>
      </c>
      <c r="J15413">
        <v>97600</v>
      </c>
      <c r="K15413" t="s">
        <v>3087</v>
      </c>
      <c r="L15413">
        <v>139</v>
      </c>
      <c r="M15413">
        <v>80</v>
      </c>
      <c r="N15413" t="s">
        <v>3231</v>
      </c>
    </row>
    <row r="15414" spans="1:14" x14ac:dyDescent="0.2">
      <c r="A15414" t="s">
        <v>21173</v>
      </c>
      <c r="B15414">
        <v>44750</v>
      </c>
      <c r="C15414">
        <v>51150</v>
      </c>
      <c r="D15414">
        <v>57550</v>
      </c>
      <c r="E15414">
        <v>63900</v>
      </c>
      <c r="F15414">
        <v>69050</v>
      </c>
      <c r="G15414">
        <v>74150</v>
      </c>
      <c r="H15414">
        <v>79250</v>
      </c>
      <c r="I15414">
        <v>84350</v>
      </c>
      <c r="J15414">
        <v>89500</v>
      </c>
      <c r="K15414" t="s">
        <v>3087</v>
      </c>
      <c r="L15414">
        <v>141</v>
      </c>
      <c r="M15414">
        <v>80</v>
      </c>
      <c r="N15414" t="s">
        <v>3232</v>
      </c>
    </row>
    <row r="15415" spans="1:14" x14ac:dyDescent="0.2">
      <c r="A15415" t="s">
        <v>21174</v>
      </c>
      <c r="B15415">
        <v>46900</v>
      </c>
      <c r="C15415">
        <v>53600</v>
      </c>
      <c r="D15415">
        <v>60300</v>
      </c>
      <c r="E15415">
        <v>66950</v>
      </c>
      <c r="F15415">
        <v>72350</v>
      </c>
      <c r="G15415">
        <v>77700</v>
      </c>
      <c r="H15415">
        <v>83050</v>
      </c>
      <c r="I15415">
        <v>88400</v>
      </c>
      <c r="J15415">
        <v>93750</v>
      </c>
      <c r="K15415" t="s">
        <v>3087</v>
      </c>
      <c r="L15415">
        <v>143</v>
      </c>
      <c r="M15415">
        <v>80</v>
      </c>
      <c r="N15415" t="s">
        <v>3233</v>
      </c>
    </row>
    <row r="15416" spans="1:14" x14ac:dyDescent="0.2">
      <c r="A15416" t="s">
        <v>21175</v>
      </c>
      <c r="B15416">
        <v>43200</v>
      </c>
      <c r="C15416">
        <v>49350</v>
      </c>
      <c r="D15416">
        <v>55500</v>
      </c>
      <c r="E15416">
        <v>61650</v>
      </c>
      <c r="F15416">
        <v>66600</v>
      </c>
      <c r="G15416">
        <v>71550</v>
      </c>
      <c r="H15416">
        <v>76450</v>
      </c>
      <c r="I15416">
        <v>81400</v>
      </c>
      <c r="J15416">
        <v>86350</v>
      </c>
      <c r="K15416" t="s">
        <v>3087</v>
      </c>
      <c r="L15416">
        <v>145</v>
      </c>
      <c r="M15416">
        <v>80</v>
      </c>
      <c r="N15416" t="s">
        <v>3234</v>
      </c>
    </row>
    <row r="15417" spans="1:14" x14ac:dyDescent="0.2">
      <c r="A15417" t="s">
        <v>21176</v>
      </c>
      <c r="B15417">
        <v>43200</v>
      </c>
      <c r="C15417">
        <v>49350</v>
      </c>
      <c r="D15417">
        <v>55500</v>
      </c>
      <c r="E15417">
        <v>61650</v>
      </c>
      <c r="F15417">
        <v>66600</v>
      </c>
      <c r="G15417">
        <v>71550</v>
      </c>
      <c r="H15417">
        <v>76450</v>
      </c>
      <c r="I15417">
        <v>81400</v>
      </c>
      <c r="J15417">
        <v>86350</v>
      </c>
      <c r="K15417" t="s">
        <v>3087</v>
      </c>
      <c r="L15417">
        <v>147</v>
      </c>
      <c r="M15417">
        <v>80</v>
      </c>
      <c r="N15417" t="s">
        <v>3403</v>
      </c>
    </row>
    <row r="15418" spans="1:14" x14ac:dyDescent="0.2">
      <c r="A15418" t="s">
        <v>21177</v>
      </c>
      <c r="B15418">
        <v>50500</v>
      </c>
      <c r="C15418">
        <v>57700</v>
      </c>
      <c r="D15418">
        <v>64900</v>
      </c>
      <c r="E15418">
        <v>72100</v>
      </c>
      <c r="F15418">
        <v>77900</v>
      </c>
      <c r="G15418">
        <v>83650</v>
      </c>
      <c r="H15418">
        <v>89450</v>
      </c>
      <c r="I15418">
        <v>95200</v>
      </c>
      <c r="J15418">
        <v>100950</v>
      </c>
      <c r="K15418" t="s">
        <v>3087</v>
      </c>
      <c r="L15418">
        <v>149</v>
      </c>
      <c r="M15418">
        <v>80</v>
      </c>
      <c r="N15418" t="s">
        <v>3235</v>
      </c>
    </row>
    <row r="15419" spans="1:14" x14ac:dyDescent="0.2">
      <c r="A15419" t="s">
        <v>21178</v>
      </c>
      <c r="B15419">
        <v>43550</v>
      </c>
      <c r="C15419">
        <v>49750</v>
      </c>
      <c r="D15419">
        <v>55950</v>
      </c>
      <c r="E15419">
        <v>62150</v>
      </c>
      <c r="F15419">
        <v>67150</v>
      </c>
      <c r="G15419">
        <v>72100</v>
      </c>
      <c r="H15419">
        <v>77100</v>
      </c>
      <c r="I15419">
        <v>82050</v>
      </c>
      <c r="J15419">
        <v>87050</v>
      </c>
      <c r="K15419" t="s">
        <v>3087</v>
      </c>
      <c r="L15419">
        <v>151</v>
      </c>
      <c r="M15419">
        <v>80</v>
      </c>
      <c r="N15419" t="s">
        <v>3236</v>
      </c>
    </row>
    <row r="15420" spans="1:14" x14ac:dyDescent="0.2">
      <c r="A15420" t="s">
        <v>21179</v>
      </c>
      <c r="B15420">
        <v>45650</v>
      </c>
      <c r="C15420">
        <v>52200</v>
      </c>
      <c r="D15420">
        <v>58700</v>
      </c>
      <c r="E15420">
        <v>65200</v>
      </c>
      <c r="F15420">
        <v>70450</v>
      </c>
      <c r="G15420">
        <v>75650</v>
      </c>
      <c r="H15420">
        <v>80850</v>
      </c>
      <c r="I15420">
        <v>86100</v>
      </c>
      <c r="J15420">
        <v>91300</v>
      </c>
      <c r="K15420" t="s">
        <v>3087</v>
      </c>
      <c r="L15420">
        <v>153</v>
      </c>
      <c r="M15420">
        <v>80</v>
      </c>
      <c r="N15420" t="s">
        <v>3237</v>
      </c>
    </row>
    <row r="15421" spans="1:14" x14ac:dyDescent="0.2">
      <c r="A15421" t="s">
        <v>21180</v>
      </c>
      <c r="B15421">
        <v>43200</v>
      </c>
      <c r="C15421">
        <v>49350</v>
      </c>
      <c r="D15421">
        <v>55500</v>
      </c>
      <c r="E15421">
        <v>61650</v>
      </c>
      <c r="F15421">
        <v>66600</v>
      </c>
      <c r="G15421">
        <v>71550</v>
      </c>
      <c r="H15421">
        <v>76450</v>
      </c>
      <c r="I15421">
        <v>81400</v>
      </c>
      <c r="J15421">
        <v>86350</v>
      </c>
      <c r="K15421" t="s">
        <v>3087</v>
      </c>
      <c r="L15421">
        <v>155</v>
      </c>
      <c r="M15421">
        <v>80</v>
      </c>
      <c r="N15421" t="s">
        <v>3238</v>
      </c>
    </row>
    <row r="15422" spans="1:14" x14ac:dyDescent="0.2">
      <c r="A15422" t="s">
        <v>21181</v>
      </c>
      <c r="B15422">
        <v>43550</v>
      </c>
      <c r="C15422">
        <v>49750</v>
      </c>
      <c r="D15422">
        <v>55950</v>
      </c>
      <c r="E15422">
        <v>62150</v>
      </c>
      <c r="F15422">
        <v>67150</v>
      </c>
      <c r="G15422">
        <v>72100</v>
      </c>
      <c r="H15422">
        <v>77100</v>
      </c>
      <c r="I15422">
        <v>82050</v>
      </c>
      <c r="J15422">
        <v>87050</v>
      </c>
      <c r="K15422" t="s">
        <v>3087</v>
      </c>
      <c r="L15422">
        <v>157</v>
      </c>
      <c r="M15422">
        <v>80</v>
      </c>
      <c r="N15422" t="s">
        <v>3239</v>
      </c>
    </row>
    <row r="15423" spans="1:14" x14ac:dyDescent="0.2">
      <c r="A15423" t="s">
        <v>21182</v>
      </c>
      <c r="B15423">
        <v>43350</v>
      </c>
      <c r="C15423">
        <v>49550</v>
      </c>
      <c r="D15423">
        <v>55750</v>
      </c>
      <c r="E15423">
        <v>61900</v>
      </c>
      <c r="F15423">
        <v>66900</v>
      </c>
      <c r="G15423">
        <v>71850</v>
      </c>
      <c r="H15423">
        <v>76800</v>
      </c>
      <c r="I15423">
        <v>81750</v>
      </c>
      <c r="J15423">
        <v>86700</v>
      </c>
      <c r="K15423" t="s">
        <v>3087</v>
      </c>
      <c r="L15423">
        <v>159</v>
      </c>
      <c r="M15423">
        <v>80</v>
      </c>
      <c r="N15423" t="s">
        <v>3240</v>
      </c>
    </row>
    <row r="15424" spans="1:14" x14ac:dyDescent="0.2">
      <c r="A15424" t="s">
        <v>21183</v>
      </c>
      <c r="B15424">
        <v>50500</v>
      </c>
      <c r="C15424">
        <v>57700</v>
      </c>
      <c r="D15424">
        <v>64900</v>
      </c>
      <c r="E15424">
        <v>72100</v>
      </c>
      <c r="F15424">
        <v>77900</v>
      </c>
      <c r="G15424">
        <v>83650</v>
      </c>
      <c r="H15424">
        <v>89450</v>
      </c>
      <c r="I15424">
        <v>95200</v>
      </c>
      <c r="J15424">
        <v>100950</v>
      </c>
      <c r="K15424" t="s">
        <v>3087</v>
      </c>
      <c r="L15424">
        <v>161</v>
      </c>
      <c r="M15424">
        <v>80</v>
      </c>
      <c r="N15424" t="s">
        <v>3241</v>
      </c>
    </row>
    <row r="15425" spans="1:14" x14ac:dyDescent="0.2">
      <c r="A15425" t="s">
        <v>21184</v>
      </c>
      <c r="B15425">
        <v>43200</v>
      </c>
      <c r="C15425">
        <v>49350</v>
      </c>
      <c r="D15425">
        <v>55500</v>
      </c>
      <c r="E15425">
        <v>61650</v>
      </c>
      <c r="F15425">
        <v>66600</v>
      </c>
      <c r="G15425">
        <v>71550</v>
      </c>
      <c r="H15425">
        <v>76450</v>
      </c>
      <c r="I15425">
        <v>81400</v>
      </c>
      <c r="J15425">
        <v>86350</v>
      </c>
      <c r="K15425" t="s">
        <v>3087</v>
      </c>
      <c r="L15425">
        <v>163</v>
      </c>
      <c r="M15425">
        <v>80</v>
      </c>
      <c r="N15425" t="s">
        <v>3242</v>
      </c>
    </row>
    <row r="15426" spans="1:14" x14ac:dyDescent="0.2">
      <c r="A15426" t="s">
        <v>21185</v>
      </c>
      <c r="B15426">
        <v>44050</v>
      </c>
      <c r="C15426">
        <v>50350</v>
      </c>
      <c r="D15426">
        <v>56650</v>
      </c>
      <c r="E15426">
        <v>62900</v>
      </c>
      <c r="F15426">
        <v>67950</v>
      </c>
      <c r="G15426">
        <v>73000</v>
      </c>
      <c r="H15426">
        <v>78000</v>
      </c>
      <c r="I15426">
        <v>83050</v>
      </c>
      <c r="J15426">
        <v>88100</v>
      </c>
      <c r="K15426" t="s">
        <v>3087</v>
      </c>
      <c r="L15426">
        <v>165</v>
      </c>
      <c r="M15426">
        <v>80</v>
      </c>
      <c r="N15426" t="s">
        <v>4166</v>
      </c>
    </row>
    <row r="15427" spans="1:14" x14ac:dyDescent="0.2">
      <c r="A15427" t="s">
        <v>21186</v>
      </c>
      <c r="B15427">
        <v>43550</v>
      </c>
      <c r="C15427">
        <v>49750</v>
      </c>
      <c r="D15427">
        <v>55950</v>
      </c>
      <c r="E15427">
        <v>62150</v>
      </c>
      <c r="F15427">
        <v>67150</v>
      </c>
      <c r="G15427">
        <v>72100</v>
      </c>
      <c r="H15427">
        <v>77100</v>
      </c>
      <c r="I15427">
        <v>82050</v>
      </c>
      <c r="J15427">
        <v>87050</v>
      </c>
      <c r="K15427" t="s">
        <v>3087</v>
      </c>
      <c r="L15427">
        <v>167</v>
      </c>
      <c r="M15427">
        <v>80</v>
      </c>
      <c r="N15427" t="s">
        <v>3354</v>
      </c>
    </row>
    <row r="15428" spans="1:14" x14ac:dyDescent="0.2">
      <c r="A15428" t="s">
        <v>21187</v>
      </c>
      <c r="B15428">
        <v>46150</v>
      </c>
      <c r="C15428">
        <v>52750</v>
      </c>
      <c r="D15428">
        <v>59350</v>
      </c>
      <c r="E15428">
        <v>65900</v>
      </c>
      <c r="F15428">
        <v>71200</v>
      </c>
      <c r="G15428">
        <v>76450</v>
      </c>
      <c r="H15428">
        <v>81750</v>
      </c>
      <c r="I15428">
        <v>87000</v>
      </c>
      <c r="J15428">
        <v>92300</v>
      </c>
      <c r="K15428" t="s">
        <v>3087</v>
      </c>
      <c r="L15428">
        <v>169</v>
      </c>
      <c r="M15428">
        <v>80</v>
      </c>
      <c r="N15428" t="s">
        <v>3410</v>
      </c>
    </row>
    <row r="15429" spans="1:14" x14ac:dyDescent="0.2">
      <c r="A15429" t="s">
        <v>21188</v>
      </c>
      <c r="B15429">
        <v>45650</v>
      </c>
      <c r="C15429">
        <v>52200</v>
      </c>
      <c r="D15429">
        <v>58700</v>
      </c>
      <c r="E15429">
        <v>65200</v>
      </c>
      <c r="F15429">
        <v>70450</v>
      </c>
      <c r="G15429">
        <v>75650</v>
      </c>
      <c r="H15429">
        <v>80850</v>
      </c>
      <c r="I15429">
        <v>86100</v>
      </c>
      <c r="J15429">
        <v>91300</v>
      </c>
      <c r="K15429" t="s">
        <v>3087</v>
      </c>
      <c r="L15429">
        <v>171</v>
      </c>
      <c r="M15429">
        <v>80</v>
      </c>
      <c r="N15429" t="s">
        <v>3411</v>
      </c>
    </row>
    <row r="15430" spans="1:14" x14ac:dyDescent="0.2">
      <c r="A15430" t="s">
        <v>21189</v>
      </c>
      <c r="B15430">
        <v>47700</v>
      </c>
      <c r="C15430">
        <v>54500</v>
      </c>
      <c r="D15430">
        <v>61300</v>
      </c>
      <c r="E15430">
        <v>68100</v>
      </c>
      <c r="F15430">
        <v>73550</v>
      </c>
      <c r="G15430">
        <v>79000</v>
      </c>
      <c r="H15430">
        <v>84450</v>
      </c>
      <c r="I15430">
        <v>89900</v>
      </c>
      <c r="J15430">
        <v>95350</v>
      </c>
      <c r="K15430" t="s">
        <v>3087</v>
      </c>
      <c r="L15430">
        <v>173</v>
      </c>
      <c r="M15430">
        <v>80</v>
      </c>
      <c r="N15430" t="s">
        <v>2753</v>
      </c>
    </row>
    <row r="15431" spans="1:14" x14ac:dyDescent="0.2">
      <c r="A15431" t="s">
        <v>21190</v>
      </c>
      <c r="B15431">
        <v>43200</v>
      </c>
      <c r="C15431">
        <v>49350</v>
      </c>
      <c r="D15431">
        <v>55500</v>
      </c>
      <c r="E15431">
        <v>61650</v>
      </c>
      <c r="F15431">
        <v>66600</v>
      </c>
      <c r="G15431">
        <v>71550</v>
      </c>
      <c r="H15431">
        <v>76450</v>
      </c>
      <c r="I15431">
        <v>81400</v>
      </c>
      <c r="J15431">
        <v>86350</v>
      </c>
      <c r="K15431" t="s">
        <v>3087</v>
      </c>
      <c r="L15431">
        <v>175</v>
      </c>
      <c r="M15431">
        <v>80</v>
      </c>
      <c r="N15431" t="s">
        <v>3243</v>
      </c>
    </row>
    <row r="15432" spans="1:14" x14ac:dyDescent="0.2">
      <c r="A15432" t="s">
        <v>21191</v>
      </c>
      <c r="B15432">
        <v>48800</v>
      </c>
      <c r="C15432">
        <v>55800</v>
      </c>
      <c r="D15432">
        <v>62750</v>
      </c>
      <c r="E15432">
        <v>69700</v>
      </c>
      <c r="F15432">
        <v>75300</v>
      </c>
      <c r="G15432">
        <v>80900</v>
      </c>
      <c r="H15432">
        <v>86450</v>
      </c>
      <c r="I15432">
        <v>92050</v>
      </c>
      <c r="J15432">
        <v>97600</v>
      </c>
      <c r="K15432" t="s">
        <v>3087</v>
      </c>
      <c r="L15432">
        <v>177</v>
      </c>
      <c r="M15432">
        <v>80</v>
      </c>
      <c r="N15432" t="s">
        <v>3244</v>
      </c>
    </row>
    <row r="15433" spans="1:14" x14ac:dyDescent="0.2">
      <c r="A15433" t="s">
        <v>21192</v>
      </c>
      <c r="B15433">
        <v>48300</v>
      </c>
      <c r="C15433">
        <v>55200</v>
      </c>
      <c r="D15433">
        <v>62100</v>
      </c>
      <c r="E15433">
        <v>68950</v>
      </c>
      <c r="F15433">
        <v>74500</v>
      </c>
      <c r="G15433">
        <v>80000</v>
      </c>
      <c r="H15433">
        <v>85500</v>
      </c>
      <c r="I15433">
        <v>91050</v>
      </c>
      <c r="J15433">
        <v>96550</v>
      </c>
      <c r="K15433" t="s">
        <v>3087</v>
      </c>
      <c r="L15433">
        <v>179</v>
      </c>
      <c r="M15433">
        <v>80</v>
      </c>
      <c r="N15433" t="s">
        <v>3245</v>
      </c>
    </row>
    <row r="15434" spans="1:14" x14ac:dyDescent="0.2">
      <c r="A15434" t="s">
        <v>21193</v>
      </c>
      <c r="B15434">
        <v>43200</v>
      </c>
      <c r="C15434">
        <v>49350</v>
      </c>
      <c r="D15434">
        <v>55500</v>
      </c>
      <c r="E15434">
        <v>61650</v>
      </c>
      <c r="F15434">
        <v>66600</v>
      </c>
      <c r="G15434">
        <v>71550</v>
      </c>
      <c r="H15434">
        <v>76450</v>
      </c>
      <c r="I15434">
        <v>81400</v>
      </c>
      <c r="J15434">
        <v>86350</v>
      </c>
      <c r="K15434" t="s">
        <v>3087</v>
      </c>
      <c r="L15434">
        <v>181</v>
      </c>
      <c r="M15434">
        <v>80</v>
      </c>
      <c r="N15434" t="s">
        <v>3246</v>
      </c>
    </row>
    <row r="15435" spans="1:14" x14ac:dyDescent="0.2">
      <c r="A15435" t="s">
        <v>21194</v>
      </c>
      <c r="B15435">
        <v>43200</v>
      </c>
      <c r="C15435">
        <v>49350</v>
      </c>
      <c r="D15435">
        <v>55500</v>
      </c>
      <c r="E15435">
        <v>61650</v>
      </c>
      <c r="F15435">
        <v>66600</v>
      </c>
      <c r="G15435">
        <v>71550</v>
      </c>
      <c r="H15435">
        <v>76450</v>
      </c>
      <c r="I15435">
        <v>81400</v>
      </c>
      <c r="J15435">
        <v>86350</v>
      </c>
      <c r="K15435" t="s">
        <v>3087</v>
      </c>
      <c r="L15435">
        <v>183</v>
      </c>
      <c r="M15435">
        <v>80</v>
      </c>
      <c r="N15435" t="s">
        <v>3247</v>
      </c>
    </row>
    <row r="15436" spans="1:14" x14ac:dyDescent="0.2">
      <c r="A15436" t="s">
        <v>21195</v>
      </c>
      <c r="B15436">
        <v>43550</v>
      </c>
      <c r="C15436">
        <v>49750</v>
      </c>
      <c r="D15436">
        <v>55950</v>
      </c>
      <c r="E15436">
        <v>62150</v>
      </c>
      <c r="F15436">
        <v>67150</v>
      </c>
      <c r="G15436">
        <v>72100</v>
      </c>
      <c r="H15436">
        <v>77100</v>
      </c>
      <c r="I15436">
        <v>82050</v>
      </c>
      <c r="J15436">
        <v>87050</v>
      </c>
      <c r="K15436" t="s">
        <v>3087</v>
      </c>
      <c r="L15436">
        <v>185</v>
      </c>
      <c r="M15436">
        <v>80</v>
      </c>
      <c r="N15436" t="s">
        <v>3248</v>
      </c>
    </row>
    <row r="15437" spans="1:14" x14ac:dyDescent="0.2">
      <c r="A15437" t="s">
        <v>21196</v>
      </c>
      <c r="B15437">
        <v>43200</v>
      </c>
      <c r="C15437">
        <v>49350</v>
      </c>
      <c r="D15437">
        <v>55500</v>
      </c>
      <c r="E15437">
        <v>61650</v>
      </c>
      <c r="F15437">
        <v>66600</v>
      </c>
      <c r="G15437">
        <v>71550</v>
      </c>
      <c r="H15437">
        <v>76450</v>
      </c>
      <c r="I15437">
        <v>81400</v>
      </c>
      <c r="J15437">
        <v>86350</v>
      </c>
      <c r="K15437" t="s">
        <v>3087</v>
      </c>
      <c r="L15437">
        <v>187</v>
      </c>
      <c r="M15437">
        <v>80</v>
      </c>
      <c r="N15437" t="s">
        <v>3249</v>
      </c>
    </row>
    <row r="15438" spans="1:14" x14ac:dyDescent="0.2">
      <c r="A15438" t="s">
        <v>21197</v>
      </c>
      <c r="B15438">
        <v>43550</v>
      </c>
      <c r="C15438">
        <v>49750</v>
      </c>
      <c r="D15438">
        <v>55950</v>
      </c>
      <c r="E15438">
        <v>62150</v>
      </c>
      <c r="F15438">
        <v>67150</v>
      </c>
      <c r="G15438">
        <v>72100</v>
      </c>
      <c r="H15438">
        <v>77100</v>
      </c>
      <c r="I15438">
        <v>82050</v>
      </c>
      <c r="J15438">
        <v>87050</v>
      </c>
      <c r="K15438" t="s">
        <v>3087</v>
      </c>
      <c r="L15438">
        <v>189</v>
      </c>
      <c r="M15438">
        <v>80</v>
      </c>
      <c r="N15438" t="s">
        <v>3250</v>
      </c>
    </row>
    <row r="15439" spans="1:14" x14ac:dyDescent="0.2">
      <c r="A15439" t="s">
        <v>21198</v>
      </c>
      <c r="B15439">
        <v>45750</v>
      </c>
      <c r="C15439">
        <v>52250</v>
      </c>
      <c r="D15439">
        <v>58800</v>
      </c>
      <c r="E15439">
        <v>65300</v>
      </c>
      <c r="F15439">
        <v>70550</v>
      </c>
      <c r="G15439">
        <v>75750</v>
      </c>
      <c r="H15439">
        <v>81000</v>
      </c>
      <c r="I15439">
        <v>86200</v>
      </c>
      <c r="J15439">
        <v>91450</v>
      </c>
      <c r="K15439" t="s">
        <v>3087</v>
      </c>
      <c r="L15439">
        <v>191</v>
      </c>
      <c r="M15439">
        <v>80</v>
      </c>
      <c r="N15439" t="s">
        <v>3251</v>
      </c>
    </row>
    <row r="15440" spans="1:14" x14ac:dyDescent="0.2">
      <c r="A15440" t="s">
        <v>21199</v>
      </c>
      <c r="B15440">
        <v>47350</v>
      </c>
      <c r="C15440">
        <v>54100</v>
      </c>
      <c r="D15440">
        <v>60850</v>
      </c>
      <c r="E15440">
        <v>67600</v>
      </c>
      <c r="F15440">
        <v>73050</v>
      </c>
      <c r="G15440">
        <v>78450</v>
      </c>
      <c r="H15440">
        <v>83850</v>
      </c>
      <c r="I15440">
        <v>89250</v>
      </c>
      <c r="J15440">
        <v>94650</v>
      </c>
      <c r="K15440" t="s">
        <v>3087</v>
      </c>
      <c r="L15440">
        <v>193</v>
      </c>
      <c r="M15440">
        <v>80</v>
      </c>
      <c r="N15440" t="s">
        <v>3605</v>
      </c>
    </row>
    <row r="15441" spans="1:14" x14ac:dyDescent="0.2">
      <c r="A15441" t="s">
        <v>21200</v>
      </c>
      <c r="B15441">
        <v>48850</v>
      </c>
      <c r="C15441">
        <v>55800</v>
      </c>
      <c r="D15441">
        <v>62800</v>
      </c>
      <c r="E15441">
        <v>69750</v>
      </c>
      <c r="F15441">
        <v>75350</v>
      </c>
      <c r="G15441">
        <v>80950</v>
      </c>
      <c r="H15441">
        <v>86500</v>
      </c>
      <c r="I15441">
        <v>92100</v>
      </c>
      <c r="J15441">
        <v>97650</v>
      </c>
      <c r="K15441" t="s">
        <v>3087</v>
      </c>
      <c r="L15441">
        <v>195</v>
      </c>
      <c r="M15441">
        <v>80</v>
      </c>
      <c r="N15441" t="s">
        <v>3252</v>
      </c>
    </row>
    <row r="15442" spans="1:14" x14ac:dyDescent="0.2">
      <c r="A15442" t="s">
        <v>21201</v>
      </c>
      <c r="B15442">
        <v>48800</v>
      </c>
      <c r="C15442">
        <v>55800</v>
      </c>
      <c r="D15442">
        <v>62750</v>
      </c>
      <c r="E15442">
        <v>69700</v>
      </c>
      <c r="F15442">
        <v>75300</v>
      </c>
      <c r="G15442">
        <v>80900</v>
      </c>
      <c r="H15442">
        <v>86450</v>
      </c>
      <c r="I15442">
        <v>92050</v>
      </c>
      <c r="J15442">
        <v>97600</v>
      </c>
      <c r="K15442" t="s">
        <v>3087</v>
      </c>
      <c r="L15442">
        <v>197</v>
      </c>
      <c r="M15442">
        <v>80</v>
      </c>
      <c r="N15442" t="s">
        <v>3253</v>
      </c>
    </row>
    <row r="15443" spans="1:14" x14ac:dyDescent="0.2">
      <c r="A15443" t="s">
        <v>21202</v>
      </c>
      <c r="B15443">
        <v>52200</v>
      </c>
      <c r="C15443">
        <v>59650</v>
      </c>
      <c r="D15443">
        <v>67100</v>
      </c>
      <c r="E15443">
        <v>74550</v>
      </c>
      <c r="F15443">
        <v>80550</v>
      </c>
      <c r="G15443">
        <v>86500</v>
      </c>
      <c r="H15443">
        <v>92450</v>
      </c>
      <c r="I15443">
        <v>98450</v>
      </c>
      <c r="J15443">
        <v>104400</v>
      </c>
      <c r="K15443" t="s">
        <v>3087</v>
      </c>
      <c r="L15443">
        <v>199</v>
      </c>
      <c r="M15443">
        <v>80</v>
      </c>
      <c r="N15443" t="s">
        <v>3254</v>
      </c>
    </row>
    <row r="15444" spans="1:14" x14ac:dyDescent="0.2">
      <c r="A15444" t="s">
        <v>21203</v>
      </c>
      <c r="B15444">
        <v>43200</v>
      </c>
      <c r="C15444">
        <v>49350</v>
      </c>
      <c r="D15444">
        <v>55500</v>
      </c>
      <c r="E15444">
        <v>61650</v>
      </c>
      <c r="F15444">
        <v>66600</v>
      </c>
      <c r="G15444">
        <v>71550</v>
      </c>
      <c r="H15444">
        <v>76450</v>
      </c>
      <c r="I15444">
        <v>81400</v>
      </c>
      <c r="J15444">
        <v>86350</v>
      </c>
      <c r="K15444" t="s">
        <v>3087</v>
      </c>
      <c r="L15444">
        <v>201</v>
      </c>
      <c r="M15444">
        <v>80</v>
      </c>
      <c r="N15444" t="s">
        <v>3362</v>
      </c>
    </row>
    <row r="15445" spans="1:14" x14ac:dyDescent="0.2">
      <c r="A15445" t="s">
        <v>21204</v>
      </c>
      <c r="B15445">
        <v>43550</v>
      </c>
      <c r="C15445">
        <v>49750</v>
      </c>
      <c r="D15445">
        <v>55950</v>
      </c>
      <c r="E15445">
        <v>62150</v>
      </c>
      <c r="F15445">
        <v>67150</v>
      </c>
      <c r="G15445">
        <v>72100</v>
      </c>
      <c r="H15445">
        <v>77100</v>
      </c>
      <c r="I15445">
        <v>82050</v>
      </c>
      <c r="J15445">
        <v>87050</v>
      </c>
      <c r="K15445" t="s">
        <v>3087</v>
      </c>
      <c r="L15445">
        <v>203</v>
      </c>
      <c r="M15445">
        <v>80</v>
      </c>
      <c r="N15445" t="s">
        <v>3255</v>
      </c>
    </row>
    <row r="15446" spans="1:14" x14ac:dyDescent="0.2">
      <c r="A15446" t="s">
        <v>21205</v>
      </c>
      <c r="B15446">
        <v>43200</v>
      </c>
      <c r="C15446">
        <v>49350</v>
      </c>
      <c r="D15446">
        <v>55500</v>
      </c>
      <c r="E15446">
        <v>61650</v>
      </c>
      <c r="F15446">
        <v>66600</v>
      </c>
      <c r="G15446">
        <v>71550</v>
      </c>
      <c r="H15446">
        <v>76450</v>
      </c>
      <c r="I15446">
        <v>81400</v>
      </c>
      <c r="J15446">
        <v>86350</v>
      </c>
      <c r="K15446" t="s">
        <v>3087</v>
      </c>
      <c r="L15446">
        <v>205</v>
      </c>
      <c r="M15446">
        <v>80</v>
      </c>
      <c r="N15446" t="s">
        <v>3256</v>
      </c>
    </row>
    <row r="15447" spans="1:14" x14ac:dyDescent="0.2">
      <c r="A15447" t="s">
        <v>21206</v>
      </c>
      <c r="B15447">
        <v>43200</v>
      </c>
      <c r="C15447">
        <v>49350</v>
      </c>
      <c r="D15447">
        <v>55500</v>
      </c>
      <c r="E15447">
        <v>61650</v>
      </c>
      <c r="F15447">
        <v>66600</v>
      </c>
      <c r="G15447">
        <v>71550</v>
      </c>
      <c r="H15447">
        <v>76450</v>
      </c>
      <c r="I15447">
        <v>81400</v>
      </c>
      <c r="J15447">
        <v>86350</v>
      </c>
      <c r="K15447" t="s">
        <v>3087</v>
      </c>
      <c r="L15447">
        <v>207</v>
      </c>
      <c r="M15447">
        <v>80</v>
      </c>
      <c r="N15447" t="s">
        <v>3257</v>
      </c>
    </row>
    <row r="15448" spans="1:14" x14ac:dyDescent="0.2">
      <c r="A15448" t="s">
        <v>21207</v>
      </c>
      <c r="B15448">
        <v>57400</v>
      </c>
      <c r="C15448">
        <v>65600</v>
      </c>
      <c r="D15448">
        <v>73800</v>
      </c>
      <c r="E15448">
        <v>82000</v>
      </c>
      <c r="F15448">
        <v>88600</v>
      </c>
      <c r="G15448">
        <v>95150</v>
      </c>
      <c r="H15448">
        <v>101700</v>
      </c>
      <c r="I15448">
        <v>108250</v>
      </c>
      <c r="J15448">
        <v>114800</v>
      </c>
      <c r="K15448" t="s">
        <v>3087</v>
      </c>
      <c r="L15448">
        <v>209</v>
      </c>
      <c r="M15448">
        <v>80</v>
      </c>
      <c r="N15448" t="s">
        <v>3258</v>
      </c>
    </row>
    <row r="15449" spans="1:14" x14ac:dyDescent="0.2">
      <c r="A15449" t="s">
        <v>21208</v>
      </c>
      <c r="B15449">
        <v>35950</v>
      </c>
      <c r="C15449">
        <v>41100</v>
      </c>
      <c r="D15449">
        <v>46250</v>
      </c>
      <c r="E15449">
        <v>51350</v>
      </c>
      <c r="F15449">
        <v>55500</v>
      </c>
      <c r="G15449">
        <v>59600</v>
      </c>
      <c r="H15449">
        <v>63700</v>
      </c>
      <c r="I15449">
        <v>67800</v>
      </c>
      <c r="J15449">
        <v>71900</v>
      </c>
      <c r="K15449" t="s">
        <v>3088</v>
      </c>
      <c r="L15449">
        <v>1</v>
      </c>
      <c r="M15449">
        <v>80</v>
      </c>
      <c r="N15449" t="s">
        <v>3750</v>
      </c>
    </row>
    <row r="15450" spans="1:14" x14ac:dyDescent="0.2">
      <c r="A15450" t="s">
        <v>21209</v>
      </c>
      <c r="B15450">
        <v>36600</v>
      </c>
      <c r="C15450">
        <v>41800</v>
      </c>
      <c r="D15450">
        <v>47050</v>
      </c>
      <c r="E15450">
        <v>52250</v>
      </c>
      <c r="F15450">
        <v>56450</v>
      </c>
      <c r="G15450">
        <v>60650</v>
      </c>
      <c r="H15450">
        <v>64800</v>
      </c>
      <c r="I15450">
        <v>69000</v>
      </c>
      <c r="J15450">
        <v>73150</v>
      </c>
      <c r="K15450" t="s">
        <v>3088</v>
      </c>
      <c r="L15450">
        <v>3</v>
      </c>
      <c r="M15450">
        <v>80</v>
      </c>
      <c r="N15450" t="s">
        <v>4142</v>
      </c>
    </row>
    <row r="15451" spans="1:14" x14ac:dyDescent="0.2">
      <c r="A15451" t="s">
        <v>21210</v>
      </c>
      <c r="B15451">
        <v>44600</v>
      </c>
      <c r="C15451">
        <v>51000</v>
      </c>
      <c r="D15451">
        <v>57350</v>
      </c>
      <c r="E15451">
        <v>63700</v>
      </c>
      <c r="F15451">
        <v>68800</v>
      </c>
      <c r="G15451">
        <v>73900</v>
      </c>
      <c r="H15451">
        <v>79000</v>
      </c>
      <c r="I15451">
        <v>84100</v>
      </c>
      <c r="J15451">
        <v>89200</v>
      </c>
      <c r="K15451" t="s">
        <v>3088</v>
      </c>
      <c r="L15451">
        <v>5</v>
      </c>
      <c r="M15451">
        <v>80</v>
      </c>
      <c r="N15451" t="s">
        <v>4181</v>
      </c>
    </row>
    <row r="15452" spans="1:14" x14ac:dyDescent="0.2">
      <c r="A15452" t="s">
        <v>21211</v>
      </c>
      <c r="B15452">
        <v>37550</v>
      </c>
      <c r="C15452">
        <v>42900</v>
      </c>
      <c r="D15452">
        <v>48250</v>
      </c>
      <c r="E15452">
        <v>53600</v>
      </c>
      <c r="F15452">
        <v>57900</v>
      </c>
      <c r="G15452">
        <v>62200</v>
      </c>
      <c r="H15452">
        <v>66500</v>
      </c>
      <c r="I15452">
        <v>70800</v>
      </c>
      <c r="J15452">
        <v>75050</v>
      </c>
      <c r="K15452" t="s">
        <v>3088</v>
      </c>
      <c r="L15452">
        <v>7</v>
      </c>
      <c r="M15452">
        <v>80</v>
      </c>
      <c r="N15452" t="s">
        <v>3259</v>
      </c>
    </row>
    <row r="15453" spans="1:14" x14ac:dyDescent="0.2">
      <c r="A15453" t="s">
        <v>21212</v>
      </c>
      <c r="B15453">
        <v>35950</v>
      </c>
      <c r="C15453">
        <v>41100</v>
      </c>
      <c r="D15453">
        <v>46250</v>
      </c>
      <c r="E15453">
        <v>51350</v>
      </c>
      <c r="F15453">
        <v>55500</v>
      </c>
      <c r="G15453">
        <v>59600</v>
      </c>
      <c r="H15453">
        <v>63700</v>
      </c>
      <c r="I15453">
        <v>67800</v>
      </c>
      <c r="J15453">
        <v>71900</v>
      </c>
      <c r="K15453" t="s">
        <v>3088</v>
      </c>
      <c r="L15453">
        <v>9</v>
      </c>
      <c r="M15453">
        <v>80</v>
      </c>
      <c r="N15453" t="s">
        <v>3260</v>
      </c>
    </row>
    <row r="15454" spans="1:14" x14ac:dyDescent="0.2">
      <c r="A15454" t="s">
        <v>21213</v>
      </c>
      <c r="B15454">
        <v>35950</v>
      </c>
      <c r="C15454">
        <v>41100</v>
      </c>
      <c r="D15454">
        <v>46250</v>
      </c>
      <c r="E15454">
        <v>51350</v>
      </c>
      <c r="F15454">
        <v>55500</v>
      </c>
      <c r="G15454">
        <v>59600</v>
      </c>
      <c r="H15454">
        <v>63700</v>
      </c>
      <c r="I15454">
        <v>67800</v>
      </c>
      <c r="J15454">
        <v>71900</v>
      </c>
      <c r="K15454" t="s">
        <v>3088</v>
      </c>
      <c r="L15454">
        <v>11</v>
      </c>
      <c r="M15454">
        <v>80</v>
      </c>
      <c r="N15454" t="s">
        <v>3261</v>
      </c>
    </row>
    <row r="15455" spans="1:14" x14ac:dyDescent="0.2">
      <c r="A15455" t="s">
        <v>21214</v>
      </c>
      <c r="B15455">
        <v>35950</v>
      </c>
      <c r="C15455">
        <v>41100</v>
      </c>
      <c r="D15455">
        <v>46250</v>
      </c>
      <c r="E15455">
        <v>51350</v>
      </c>
      <c r="F15455">
        <v>55500</v>
      </c>
      <c r="G15455">
        <v>59600</v>
      </c>
      <c r="H15455">
        <v>63700</v>
      </c>
      <c r="I15455">
        <v>67800</v>
      </c>
      <c r="J15455">
        <v>71900</v>
      </c>
      <c r="K15455" t="s">
        <v>3088</v>
      </c>
      <c r="L15455">
        <v>13</v>
      </c>
      <c r="M15455">
        <v>80</v>
      </c>
      <c r="N15455" t="s">
        <v>3262</v>
      </c>
    </row>
    <row r="15456" spans="1:14" x14ac:dyDescent="0.2">
      <c r="A15456" t="s">
        <v>21215</v>
      </c>
      <c r="B15456">
        <v>56650</v>
      </c>
      <c r="C15456">
        <v>64750</v>
      </c>
      <c r="D15456">
        <v>72850</v>
      </c>
      <c r="E15456">
        <v>80900</v>
      </c>
      <c r="F15456">
        <v>87400</v>
      </c>
      <c r="G15456">
        <v>93850</v>
      </c>
      <c r="H15456">
        <v>100350</v>
      </c>
      <c r="I15456">
        <v>106800</v>
      </c>
      <c r="J15456">
        <v>113300</v>
      </c>
      <c r="K15456" t="s">
        <v>3088</v>
      </c>
      <c r="L15456">
        <v>15</v>
      </c>
      <c r="M15456">
        <v>80</v>
      </c>
      <c r="N15456" t="s">
        <v>3369</v>
      </c>
    </row>
    <row r="15457" spans="1:14" x14ac:dyDescent="0.2">
      <c r="A15457" t="s">
        <v>21216</v>
      </c>
      <c r="B15457">
        <v>50050</v>
      </c>
      <c r="C15457">
        <v>57200</v>
      </c>
      <c r="D15457">
        <v>64350</v>
      </c>
      <c r="E15457">
        <v>71450</v>
      </c>
      <c r="F15457">
        <v>77200</v>
      </c>
      <c r="G15457">
        <v>82900</v>
      </c>
      <c r="H15457">
        <v>88600</v>
      </c>
      <c r="I15457">
        <v>94350</v>
      </c>
      <c r="J15457">
        <v>100050</v>
      </c>
      <c r="K15457" t="s">
        <v>3088</v>
      </c>
      <c r="L15457">
        <v>17</v>
      </c>
      <c r="M15457">
        <v>80</v>
      </c>
      <c r="N15457" t="s">
        <v>4185</v>
      </c>
    </row>
    <row r="15458" spans="1:14" x14ac:dyDescent="0.2">
      <c r="A15458" t="s">
        <v>21217</v>
      </c>
      <c r="B15458">
        <v>38750</v>
      </c>
      <c r="C15458">
        <v>44300</v>
      </c>
      <c r="D15458">
        <v>49850</v>
      </c>
      <c r="E15458">
        <v>55350</v>
      </c>
      <c r="F15458">
        <v>59800</v>
      </c>
      <c r="G15458">
        <v>64250</v>
      </c>
      <c r="H15458">
        <v>68650</v>
      </c>
      <c r="I15458">
        <v>73100</v>
      </c>
      <c r="J15458">
        <v>77500</v>
      </c>
      <c r="K15458" t="s">
        <v>3088</v>
      </c>
      <c r="L15458">
        <v>19</v>
      </c>
      <c r="M15458">
        <v>80</v>
      </c>
      <c r="N15458" t="s">
        <v>3263</v>
      </c>
    </row>
    <row r="15459" spans="1:14" x14ac:dyDescent="0.2">
      <c r="A15459" t="s">
        <v>21218</v>
      </c>
      <c r="B15459">
        <v>37700</v>
      </c>
      <c r="C15459">
        <v>43100</v>
      </c>
      <c r="D15459">
        <v>48500</v>
      </c>
      <c r="E15459">
        <v>53850</v>
      </c>
      <c r="F15459">
        <v>58200</v>
      </c>
      <c r="G15459">
        <v>62500</v>
      </c>
      <c r="H15459">
        <v>66800</v>
      </c>
      <c r="I15459">
        <v>71100</v>
      </c>
      <c r="J15459">
        <v>75400</v>
      </c>
      <c r="K15459" t="s">
        <v>3088</v>
      </c>
      <c r="L15459">
        <v>21</v>
      </c>
      <c r="M15459">
        <v>80</v>
      </c>
      <c r="N15459" t="s">
        <v>3264</v>
      </c>
    </row>
    <row r="15460" spans="1:14" x14ac:dyDescent="0.2">
      <c r="A15460" t="s">
        <v>21219</v>
      </c>
      <c r="B15460">
        <v>56650</v>
      </c>
      <c r="C15460">
        <v>64750</v>
      </c>
      <c r="D15460">
        <v>72850</v>
      </c>
      <c r="E15460">
        <v>80900</v>
      </c>
      <c r="F15460">
        <v>87400</v>
      </c>
      <c r="G15460">
        <v>93850</v>
      </c>
      <c r="H15460">
        <v>100350</v>
      </c>
      <c r="I15460">
        <v>106800</v>
      </c>
      <c r="J15460">
        <v>113300</v>
      </c>
      <c r="K15460" t="s">
        <v>3088</v>
      </c>
      <c r="L15460">
        <v>23</v>
      </c>
      <c r="M15460">
        <v>80</v>
      </c>
      <c r="N15460" t="s">
        <v>3265</v>
      </c>
    </row>
    <row r="15461" spans="1:14" x14ac:dyDescent="0.2">
      <c r="A15461" t="s">
        <v>21220</v>
      </c>
      <c r="B15461">
        <v>35950</v>
      </c>
      <c r="C15461">
        <v>41100</v>
      </c>
      <c r="D15461">
        <v>46250</v>
      </c>
      <c r="E15461">
        <v>51350</v>
      </c>
      <c r="F15461">
        <v>55500</v>
      </c>
      <c r="G15461">
        <v>59600</v>
      </c>
      <c r="H15461">
        <v>63700</v>
      </c>
      <c r="I15461">
        <v>67800</v>
      </c>
      <c r="J15461">
        <v>71900</v>
      </c>
      <c r="K15461" t="s">
        <v>3088</v>
      </c>
      <c r="L15461">
        <v>25</v>
      </c>
      <c r="M15461">
        <v>80</v>
      </c>
      <c r="N15461" t="s">
        <v>3266</v>
      </c>
    </row>
    <row r="15462" spans="1:14" x14ac:dyDescent="0.2">
      <c r="A15462" t="s">
        <v>21221</v>
      </c>
      <c r="B15462">
        <v>41400</v>
      </c>
      <c r="C15462">
        <v>47300</v>
      </c>
      <c r="D15462">
        <v>53200</v>
      </c>
      <c r="E15462">
        <v>59100</v>
      </c>
      <c r="F15462">
        <v>63850</v>
      </c>
      <c r="G15462">
        <v>68600</v>
      </c>
      <c r="H15462">
        <v>73300</v>
      </c>
      <c r="I15462">
        <v>78050</v>
      </c>
      <c r="J15462">
        <v>82750</v>
      </c>
      <c r="K15462" t="s">
        <v>3088</v>
      </c>
      <c r="L15462">
        <v>27</v>
      </c>
      <c r="M15462">
        <v>80</v>
      </c>
      <c r="N15462" t="s">
        <v>3267</v>
      </c>
    </row>
    <row r="15463" spans="1:14" x14ac:dyDescent="0.2">
      <c r="A15463" t="s">
        <v>21222</v>
      </c>
      <c r="B15463">
        <v>50250</v>
      </c>
      <c r="C15463">
        <v>57400</v>
      </c>
      <c r="D15463">
        <v>64600</v>
      </c>
      <c r="E15463">
        <v>71750</v>
      </c>
      <c r="F15463">
        <v>77500</v>
      </c>
      <c r="G15463">
        <v>83250</v>
      </c>
      <c r="H15463">
        <v>89000</v>
      </c>
      <c r="I15463">
        <v>94750</v>
      </c>
      <c r="J15463">
        <v>100450</v>
      </c>
      <c r="K15463" t="s">
        <v>3088</v>
      </c>
      <c r="L15463">
        <v>29</v>
      </c>
      <c r="M15463">
        <v>80</v>
      </c>
      <c r="N15463" t="s">
        <v>3268</v>
      </c>
    </row>
    <row r="15464" spans="1:14" x14ac:dyDescent="0.2">
      <c r="A15464" t="s">
        <v>21223</v>
      </c>
      <c r="B15464">
        <v>36600</v>
      </c>
      <c r="C15464">
        <v>41800</v>
      </c>
      <c r="D15464">
        <v>47050</v>
      </c>
      <c r="E15464">
        <v>52250</v>
      </c>
      <c r="F15464">
        <v>56450</v>
      </c>
      <c r="G15464">
        <v>60650</v>
      </c>
      <c r="H15464">
        <v>64800</v>
      </c>
      <c r="I15464">
        <v>69000</v>
      </c>
      <c r="J15464">
        <v>73150</v>
      </c>
      <c r="K15464" t="s">
        <v>3088</v>
      </c>
      <c r="L15464">
        <v>31</v>
      </c>
      <c r="M15464">
        <v>80</v>
      </c>
      <c r="N15464" t="s">
        <v>3304</v>
      </c>
    </row>
    <row r="15465" spans="1:14" x14ac:dyDescent="0.2">
      <c r="A15465" t="s">
        <v>21224</v>
      </c>
      <c r="B15465">
        <v>39450</v>
      </c>
      <c r="C15465">
        <v>45050</v>
      </c>
      <c r="D15465">
        <v>50700</v>
      </c>
      <c r="E15465">
        <v>56300</v>
      </c>
      <c r="F15465">
        <v>60850</v>
      </c>
      <c r="G15465">
        <v>65350</v>
      </c>
      <c r="H15465">
        <v>69850</v>
      </c>
      <c r="I15465">
        <v>74350</v>
      </c>
      <c r="J15465">
        <v>78850</v>
      </c>
      <c r="K15465" t="s">
        <v>3088</v>
      </c>
      <c r="L15465">
        <v>33</v>
      </c>
      <c r="M15465">
        <v>80</v>
      </c>
      <c r="N15465" t="s">
        <v>3269</v>
      </c>
    </row>
    <row r="15466" spans="1:14" x14ac:dyDescent="0.2">
      <c r="A15466" t="s">
        <v>21225</v>
      </c>
      <c r="B15466">
        <v>38550</v>
      </c>
      <c r="C15466">
        <v>44050</v>
      </c>
      <c r="D15466">
        <v>49550</v>
      </c>
      <c r="E15466">
        <v>55050</v>
      </c>
      <c r="F15466">
        <v>59500</v>
      </c>
      <c r="G15466">
        <v>63900</v>
      </c>
      <c r="H15466">
        <v>68300</v>
      </c>
      <c r="I15466">
        <v>72700</v>
      </c>
      <c r="J15466">
        <v>77100</v>
      </c>
      <c r="K15466" t="s">
        <v>3088</v>
      </c>
      <c r="L15466">
        <v>35</v>
      </c>
      <c r="M15466">
        <v>80</v>
      </c>
      <c r="N15466" t="s">
        <v>3270</v>
      </c>
    </row>
    <row r="15467" spans="1:14" x14ac:dyDescent="0.2">
      <c r="A15467" t="s">
        <v>21226</v>
      </c>
      <c r="B15467">
        <v>56650</v>
      </c>
      <c r="C15467">
        <v>64750</v>
      </c>
      <c r="D15467">
        <v>72850</v>
      </c>
      <c r="E15467">
        <v>80900</v>
      </c>
      <c r="F15467">
        <v>87400</v>
      </c>
      <c r="G15467">
        <v>93850</v>
      </c>
      <c r="H15467">
        <v>100350</v>
      </c>
      <c r="I15467">
        <v>106800</v>
      </c>
      <c r="J15467">
        <v>113300</v>
      </c>
      <c r="K15467" t="s">
        <v>3088</v>
      </c>
      <c r="L15467">
        <v>37</v>
      </c>
      <c r="M15467">
        <v>80</v>
      </c>
      <c r="N15467" t="s">
        <v>3271</v>
      </c>
    </row>
    <row r="15468" spans="1:14" x14ac:dyDescent="0.2">
      <c r="A15468" t="s">
        <v>21227</v>
      </c>
      <c r="B15468">
        <v>36350</v>
      </c>
      <c r="C15468">
        <v>41550</v>
      </c>
      <c r="D15468">
        <v>46750</v>
      </c>
      <c r="E15468">
        <v>51900</v>
      </c>
      <c r="F15468">
        <v>56100</v>
      </c>
      <c r="G15468">
        <v>60250</v>
      </c>
      <c r="H15468">
        <v>64400</v>
      </c>
      <c r="I15468">
        <v>68550</v>
      </c>
      <c r="J15468">
        <v>72700</v>
      </c>
      <c r="K15468" t="s">
        <v>3088</v>
      </c>
      <c r="L15468">
        <v>39</v>
      </c>
      <c r="M15468">
        <v>80</v>
      </c>
      <c r="N15468" t="s">
        <v>3272</v>
      </c>
    </row>
    <row r="15469" spans="1:14" x14ac:dyDescent="0.2">
      <c r="A15469" t="s">
        <v>21228</v>
      </c>
      <c r="B15469">
        <v>35950</v>
      </c>
      <c r="C15469">
        <v>41100</v>
      </c>
      <c r="D15469">
        <v>46250</v>
      </c>
      <c r="E15469">
        <v>51350</v>
      </c>
      <c r="F15469">
        <v>55500</v>
      </c>
      <c r="G15469">
        <v>59600</v>
      </c>
      <c r="H15469">
        <v>63700</v>
      </c>
      <c r="I15469">
        <v>67800</v>
      </c>
      <c r="J15469">
        <v>71900</v>
      </c>
      <c r="K15469" t="s">
        <v>3088</v>
      </c>
      <c r="L15469">
        <v>41</v>
      </c>
      <c r="M15469">
        <v>80</v>
      </c>
      <c r="N15469" t="s">
        <v>3371</v>
      </c>
    </row>
    <row r="15470" spans="1:14" x14ac:dyDescent="0.2">
      <c r="A15470" t="s">
        <v>21229</v>
      </c>
      <c r="B15470">
        <v>35950</v>
      </c>
      <c r="C15470">
        <v>41100</v>
      </c>
      <c r="D15470">
        <v>46250</v>
      </c>
      <c r="E15470">
        <v>51350</v>
      </c>
      <c r="F15470">
        <v>55500</v>
      </c>
      <c r="G15470">
        <v>59600</v>
      </c>
      <c r="H15470">
        <v>63700</v>
      </c>
      <c r="I15470">
        <v>67800</v>
      </c>
      <c r="J15470">
        <v>71900</v>
      </c>
      <c r="K15470" t="s">
        <v>3088</v>
      </c>
      <c r="L15470">
        <v>43</v>
      </c>
      <c r="M15470">
        <v>80</v>
      </c>
      <c r="N15470" t="s">
        <v>3273</v>
      </c>
    </row>
    <row r="15471" spans="1:14" x14ac:dyDescent="0.2">
      <c r="A15471" t="s">
        <v>21230</v>
      </c>
      <c r="B15471">
        <v>35950</v>
      </c>
      <c r="C15471">
        <v>41100</v>
      </c>
      <c r="D15471">
        <v>46250</v>
      </c>
      <c r="E15471">
        <v>51350</v>
      </c>
      <c r="F15471">
        <v>55500</v>
      </c>
      <c r="G15471">
        <v>59600</v>
      </c>
      <c r="H15471">
        <v>63700</v>
      </c>
      <c r="I15471">
        <v>67800</v>
      </c>
      <c r="J15471">
        <v>71900</v>
      </c>
      <c r="K15471" t="s">
        <v>3088</v>
      </c>
      <c r="L15471">
        <v>45</v>
      </c>
      <c r="M15471">
        <v>80</v>
      </c>
      <c r="N15471" t="s">
        <v>3274</v>
      </c>
    </row>
    <row r="15472" spans="1:14" x14ac:dyDescent="0.2">
      <c r="A15472" t="s">
        <v>21231</v>
      </c>
      <c r="B15472">
        <v>40900</v>
      </c>
      <c r="C15472">
        <v>46750</v>
      </c>
      <c r="D15472">
        <v>52600</v>
      </c>
      <c r="E15472">
        <v>58400</v>
      </c>
      <c r="F15472">
        <v>63100</v>
      </c>
      <c r="G15472">
        <v>67750</v>
      </c>
      <c r="H15472">
        <v>72450</v>
      </c>
      <c r="I15472">
        <v>77100</v>
      </c>
      <c r="J15472">
        <v>81800</v>
      </c>
      <c r="K15472" t="s">
        <v>3088</v>
      </c>
      <c r="L15472">
        <v>47</v>
      </c>
      <c r="M15472">
        <v>80</v>
      </c>
      <c r="N15472" t="s">
        <v>2233</v>
      </c>
    </row>
    <row r="15473" spans="1:14" x14ac:dyDescent="0.2">
      <c r="A15473" t="s">
        <v>21232</v>
      </c>
      <c r="B15473">
        <v>50050</v>
      </c>
      <c r="C15473">
        <v>57200</v>
      </c>
      <c r="D15473">
        <v>64350</v>
      </c>
      <c r="E15473">
        <v>71450</v>
      </c>
      <c r="F15473">
        <v>77200</v>
      </c>
      <c r="G15473">
        <v>82900</v>
      </c>
      <c r="H15473">
        <v>88600</v>
      </c>
      <c r="I15473">
        <v>94350</v>
      </c>
      <c r="J15473">
        <v>100050</v>
      </c>
      <c r="K15473" t="s">
        <v>3088</v>
      </c>
      <c r="L15473">
        <v>49</v>
      </c>
      <c r="M15473">
        <v>80</v>
      </c>
      <c r="N15473" t="s">
        <v>3373</v>
      </c>
    </row>
    <row r="15474" spans="1:14" x14ac:dyDescent="0.2">
      <c r="A15474" t="s">
        <v>21233</v>
      </c>
      <c r="B15474">
        <v>35950</v>
      </c>
      <c r="C15474">
        <v>41100</v>
      </c>
      <c r="D15474">
        <v>46250</v>
      </c>
      <c r="E15474">
        <v>51350</v>
      </c>
      <c r="F15474">
        <v>55500</v>
      </c>
      <c r="G15474">
        <v>59600</v>
      </c>
      <c r="H15474">
        <v>63700</v>
      </c>
      <c r="I15474">
        <v>67800</v>
      </c>
      <c r="J15474">
        <v>71900</v>
      </c>
      <c r="K15474" t="s">
        <v>3088</v>
      </c>
      <c r="L15474">
        <v>51</v>
      </c>
      <c r="M15474">
        <v>80</v>
      </c>
      <c r="N15474" t="s">
        <v>3311</v>
      </c>
    </row>
    <row r="15475" spans="1:14" x14ac:dyDescent="0.2">
      <c r="A15475" t="s">
        <v>21234</v>
      </c>
      <c r="B15475">
        <v>35950</v>
      </c>
      <c r="C15475">
        <v>41100</v>
      </c>
      <c r="D15475">
        <v>46250</v>
      </c>
      <c r="E15475">
        <v>51350</v>
      </c>
      <c r="F15475">
        <v>55500</v>
      </c>
      <c r="G15475">
        <v>59600</v>
      </c>
      <c r="H15475">
        <v>63700</v>
      </c>
      <c r="I15475">
        <v>67800</v>
      </c>
      <c r="J15475">
        <v>71900</v>
      </c>
      <c r="K15475" t="s">
        <v>3088</v>
      </c>
      <c r="L15475">
        <v>53</v>
      </c>
      <c r="M15475">
        <v>80</v>
      </c>
      <c r="N15475" t="s">
        <v>3762</v>
      </c>
    </row>
    <row r="15476" spans="1:14" x14ac:dyDescent="0.2">
      <c r="A15476" t="s">
        <v>21235</v>
      </c>
      <c r="B15476">
        <v>39100</v>
      </c>
      <c r="C15476">
        <v>44650</v>
      </c>
      <c r="D15476">
        <v>50250</v>
      </c>
      <c r="E15476">
        <v>55800</v>
      </c>
      <c r="F15476">
        <v>60300</v>
      </c>
      <c r="G15476">
        <v>64750</v>
      </c>
      <c r="H15476">
        <v>69200</v>
      </c>
      <c r="I15476">
        <v>73700</v>
      </c>
      <c r="J15476">
        <v>78150</v>
      </c>
      <c r="K15476" t="s">
        <v>3088</v>
      </c>
      <c r="L15476">
        <v>55</v>
      </c>
      <c r="M15476">
        <v>80</v>
      </c>
      <c r="N15476" t="s">
        <v>3379</v>
      </c>
    </row>
    <row r="15477" spans="1:14" x14ac:dyDescent="0.2">
      <c r="A15477" t="s">
        <v>21236</v>
      </c>
      <c r="B15477">
        <v>35950</v>
      </c>
      <c r="C15477">
        <v>41100</v>
      </c>
      <c r="D15477">
        <v>46250</v>
      </c>
      <c r="E15477">
        <v>51350</v>
      </c>
      <c r="F15477">
        <v>55500</v>
      </c>
      <c r="G15477">
        <v>59600</v>
      </c>
      <c r="H15477">
        <v>63700</v>
      </c>
      <c r="I15477">
        <v>67800</v>
      </c>
      <c r="J15477">
        <v>71900</v>
      </c>
      <c r="K15477" t="s">
        <v>3088</v>
      </c>
      <c r="L15477">
        <v>57</v>
      </c>
      <c r="M15477">
        <v>80</v>
      </c>
      <c r="N15477" t="s">
        <v>2844</v>
      </c>
    </row>
    <row r="15478" spans="1:14" x14ac:dyDescent="0.2">
      <c r="A15478" t="s">
        <v>21237</v>
      </c>
      <c r="B15478">
        <v>42700</v>
      </c>
      <c r="C15478">
        <v>48800</v>
      </c>
      <c r="D15478">
        <v>54900</v>
      </c>
      <c r="E15478">
        <v>60950</v>
      </c>
      <c r="F15478">
        <v>65850</v>
      </c>
      <c r="G15478">
        <v>70750</v>
      </c>
      <c r="H15478">
        <v>75600</v>
      </c>
      <c r="I15478">
        <v>80500</v>
      </c>
      <c r="J15478">
        <v>85350</v>
      </c>
      <c r="K15478" t="s">
        <v>3088</v>
      </c>
      <c r="L15478">
        <v>59</v>
      </c>
      <c r="M15478">
        <v>80</v>
      </c>
      <c r="N15478" t="s">
        <v>4145</v>
      </c>
    </row>
    <row r="15479" spans="1:14" x14ac:dyDescent="0.2">
      <c r="A15479" t="s">
        <v>21238</v>
      </c>
      <c r="B15479">
        <v>43450</v>
      </c>
      <c r="C15479">
        <v>49650</v>
      </c>
      <c r="D15479">
        <v>55850</v>
      </c>
      <c r="E15479">
        <v>62050</v>
      </c>
      <c r="F15479">
        <v>67050</v>
      </c>
      <c r="G15479">
        <v>72000</v>
      </c>
      <c r="H15479">
        <v>76950</v>
      </c>
      <c r="I15479">
        <v>81950</v>
      </c>
      <c r="J15479">
        <v>86900</v>
      </c>
      <c r="K15479" t="s">
        <v>3088</v>
      </c>
      <c r="L15479">
        <v>61</v>
      </c>
      <c r="M15479">
        <v>80</v>
      </c>
      <c r="N15479" t="s">
        <v>3275</v>
      </c>
    </row>
    <row r="15480" spans="1:14" x14ac:dyDescent="0.2">
      <c r="A15480" t="s">
        <v>21239</v>
      </c>
      <c r="B15480">
        <v>35950</v>
      </c>
      <c r="C15480">
        <v>41100</v>
      </c>
      <c r="D15480">
        <v>46250</v>
      </c>
      <c r="E15480">
        <v>51350</v>
      </c>
      <c r="F15480">
        <v>55500</v>
      </c>
      <c r="G15480">
        <v>59600</v>
      </c>
      <c r="H15480">
        <v>63700</v>
      </c>
      <c r="I15480">
        <v>67800</v>
      </c>
      <c r="J15480">
        <v>71900</v>
      </c>
      <c r="K15480" t="s">
        <v>3088</v>
      </c>
      <c r="L15480">
        <v>63</v>
      </c>
      <c r="M15480">
        <v>80</v>
      </c>
      <c r="N15480" t="s">
        <v>3276</v>
      </c>
    </row>
    <row r="15481" spans="1:14" x14ac:dyDescent="0.2">
      <c r="A15481" t="s">
        <v>21240</v>
      </c>
      <c r="B15481">
        <v>35950</v>
      </c>
      <c r="C15481">
        <v>41100</v>
      </c>
      <c r="D15481">
        <v>46250</v>
      </c>
      <c r="E15481">
        <v>51350</v>
      </c>
      <c r="F15481">
        <v>55500</v>
      </c>
      <c r="G15481">
        <v>59600</v>
      </c>
      <c r="H15481">
        <v>63700</v>
      </c>
      <c r="I15481">
        <v>67800</v>
      </c>
      <c r="J15481">
        <v>71900</v>
      </c>
      <c r="K15481" t="s">
        <v>3088</v>
      </c>
      <c r="L15481">
        <v>65</v>
      </c>
      <c r="M15481">
        <v>80</v>
      </c>
      <c r="N15481" t="s">
        <v>3277</v>
      </c>
    </row>
    <row r="15482" spans="1:14" x14ac:dyDescent="0.2">
      <c r="A15482" t="s">
        <v>21241</v>
      </c>
      <c r="B15482">
        <v>50050</v>
      </c>
      <c r="C15482">
        <v>57200</v>
      </c>
      <c r="D15482">
        <v>64350</v>
      </c>
      <c r="E15482">
        <v>71450</v>
      </c>
      <c r="F15482">
        <v>77200</v>
      </c>
      <c r="G15482">
        <v>82900</v>
      </c>
      <c r="H15482">
        <v>88600</v>
      </c>
      <c r="I15482">
        <v>94350</v>
      </c>
      <c r="J15482">
        <v>100050</v>
      </c>
      <c r="K15482" t="s">
        <v>3088</v>
      </c>
      <c r="L15482">
        <v>67</v>
      </c>
      <c r="M15482">
        <v>80</v>
      </c>
      <c r="N15482" t="s">
        <v>3326</v>
      </c>
    </row>
    <row r="15483" spans="1:14" x14ac:dyDescent="0.2">
      <c r="A15483" t="s">
        <v>21242</v>
      </c>
      <c r="B15483">
        <v>35950</v>
      </c>
      <c r="C15483">
        <v>41100</v>
      </c>
      <c r="D15483">
        <v>46250</v>
      </c>
      <c r="E15483">
        <v>51350</v>
      </c>
      <c r="F15483">
        <v>55500</v>
      </c>
      <c r="G15483">
        <v>59600</v>
      </c>
      <c r="H15483">
        <v>63700</v>
      </c>
      <c r="I15483">
        <v>67800</v>
      </c>
      <c r="J15483">
        <v>71900</v>
      </c>
      <c r="K15483" t="s">
        <v>3088</v>
      </c>
      <c r="L15483">
        <v>69</v>
      </c>
      <c r="M15483">
        <v>80</v>
      </c>
      <c r="N15483" t="s">
        <v>3278</v>
      </c>
    </row>
    <row r="15484" spans="1:14" x14ac:dyDescent="0.2">
      <c r="A15484" t="s">
        <v>21243</v>
      </c>
      <c r="B15484">
        <v>35950</v>
      </c>
      <c r="C15484">
        <v>41100</v>
      </c>
      <c r="D15484">
        <v>46250</v>
      </c>
      <c r="E15484">
        <v>51350</v>
      </c>
      <c r="F15484">
        <v>55500</v>
      </c>
      <c r="G15484">
        <v>59600</v>
      </c>
      <c r="H15484">
        <v>63700</v>
      </c>
      <c r="I15484">
        <v>67800</v>
      </c>
      <c r="J15484">
        <v>71900</v>
      </c>
      <c r="K15484" t="s">
        <v>3088</v>
      </c>
      <c r="L15484">
        <v>71</v>
      </c>
      <c r="M15484">
        <v>80</v>
      </c>
      <c r="N15484" t="s">
        <v>2967</v>
      </c>
    </row>
    <row r="15485" spans="1:14" x14ac:dyDescent="0.2">
      <c r="A15485" t="s">
        <v>21244</v>
      </c>
      <c r="B15485">
        <v>46950</v>
      </c>
      <c r="C15485">
        <v>53650</v>
      </c>
      <c r="D15485">
        <v>60350</v>
      </c>
      <c r="E15485">
        <v>67050</v>
      </c>
      <c r="F15485">
        <v>72450</v>
      </c>
      <c r="G15485">
        <v>77800</v>
      </c>
      <c r="H15485">
        <v>83150</v>
      </c>
      <c r="I15485">
        <v>88550</v>
      </c>
      <c r="J15485">
        <v>93900</v>
      </c>
      <c r="K15485" t="s">
        <v>3088</v>
      </c>
      <c r="L15485">
        <v>73</v>
      </c>
      <c r="M15485">
        <v>80</v>
      </c>
      <c r="N15485" t="s">
        <v>3327</v>
      </c>
    </row>
    <row r="15486" spans="1:14" x14ac:dyDescent="0.2">
      <c r="A15486" t="s">
        <v>21245</v>
      </c>
      <c r="B15486">
        <v>35950</v>
      </c>
      <c r="C15486">
        <v>41100</v>
      </c>
      <c r="D15486">
        <v>46250</v>
      </c>
      <c r="E15486">
        <v>51350</v>
      </c>
      <c r="F15486">
        <v>55500</v>
      </c>
      <c r="G15486">
        <v>59600</v>
      </c>
      <c r="H15486">
        <v>63700</v>
      </c>
      <c r="I15486">
        <v>67800</v>
      </c>
      <c r="J15486">
        <v>71900</v>
      </c>
      <c r="K15486" t="s">
        <v>3088</v>
      </c>
      <c r="L15486">
        <v>75</v>
      </c>
      <c r="M15486">
        <v>80</v>
      </c>
      <c r="N15486" t="s">
        <v>3384</v>
      </c>
    </row>
    <row r="15487" spans="1:14" x14ac:dyDescent="0.2">
      <c r="A15487" t="s">
        <v>21246</v>
      </c>
      <c r="B15487">
        <v>56650</v>
      </c>
      <c r="C15487">
        <v>64750</v>
      </c>
      <c r="D15487">
        <v>72850</v>
      </c>
      <c r="E15487">
        <v>80900</v>
      </c>
      <c r="F15487">
        <v>87400</v>
      </c>
      <c r="G15487">
        <v>93850</v>
      </c>
      <c r="H15487">
        <v>100350</v>
      </c>
      <c r="I15487">
        <v>106800</v>
      </c>
      <c r="J15487">
        <v>113300</v>
      </c>
      <c r="K15487" t="s">
        <v>3088</v>
      </c>
      <c r="L15487">
        <v>77</v>
      </c>
      <c r="M15487">
        <v>80</v>
      </c>
      <c r="N15487" t="s">
        <v>4107</v>
      </c>
    </row>
    <row r="15488" spans="1:14" x14ac:dyDescent="0.2">
      <c r="A15488" t="s">
        <v>21247</v>
      </c>
      <c r="B15488">
        <v>41950</v>
      </c>
      <c r="C15488">
        <v>47950</v>
      </c>
      <c r="D15488">
        <v>53950</v>
      </c>
      <c r="E15488">
        <v>59900</v>
      </c>
      <c r="F15488">
        <v>64700</v>
      </c>
      <c r="G15488">
        <v>69500</v>
      </c>
      <c r="H15488">
        <v>74300</v>
      </c>
      <c r="I15488">
        <v>79100</v>
      </c>
      <c r="J15488">
        <v>83900</v>
      </c>
      <c r="K15488" t="s">
        <v>3088</v>
      </c>
      <c r="L15488">
        <v>79</v>
      </c>
      <c r="M15488">
        <v>80</v>
      </c>
      <c r="N15488" t="s">
        <v>3279</v>
      </c>
    </row>
    <row r="15489" spans="1:14" x14ac:dyDescent="0.2">
      <c r="A15489" t="s">
        <v>21248</v>
      </c>
      <c r="B15489">
        <v>37150</v>
      </c>
      <c r="C15489">
        <v>42450</v>
      </c>
      <c r="D15489">
        <v>47750</v>
      </c>
      <c r="E15489">
        <v>53050</v>
      </c>
      <c r="F15489">
        <v>57300</v>
      </c>
      <c r="G15489">
        <v>61550</v>
      </c>
      <c r="H15489">
        <v>65800</v>
      </c>
      <c r="I15489">
        <v>70050</v>
      </c>
      <c r="J15489">
        <v>74300</v>
      </c>
      <c r="K15489" t="s">
        <v>3088</v>
      </c>
      <c r="L15489">
        <v>81</v>
      </c>
      <c r="M15489">
        <v>80</v>
      </c>
      <c r="N15489" t="s">
        <v>3386</v>
      </c>
    </row>
    <row r="15490" spans="1:14" x14ac:dyDescent="0.2">
      <c r="A15490" t="s">
        <v>21249</v>
      </c>
      <c r="B15490">
        <v>38850</v>
      </c>
      <c r="C15490">
        <v>44400</v>
      </c>
      <c r="D15490">
        <v>49950</v>
      </c>
      <c r="E15490">
        <v>55450</v>
      </c>
      <c r="F15490">
        <v>59900</v>
      </c>
      <c r="G15490">
        <v>64350</v>
      </c>
      <c r="H15490">
        <v>68800</v>
      </c>
      <c r="I15490">
        <v>73200</v>
      </c>
      <c r="J15490">
        <v>77650</v>
      </c>
      <c r="K15490" t="s">
        <v>3088</v>
      </c>
      <c r="L15490">
        <v>83</v>
      </c>
      <c r="M15490">
        <v>80</v>
      </c>
      <c r="N15490" t="s">
        <v>3280</v>
      </c>
    </row>
    <row r="15491" spans="1:14" x14ac:dyDescent="0.2">
      <c r="A15491" t="s">
        <v>21250</v>
      </c>
      <c r="B15491">
        <v>35950</v>
      </c>
      <c r="C15491">
        <v>41100</v>
      </c>
      <c r="D15491">
        <v>46250</v>
      </c>
      <c r="E15491">
        <v>51350</v>
      </c>
      <c r="F15491">
        <v>55500</v>
      </c>
      <c r="G15491">
        <v>59600</v>
      </c>
      <c r="H15491">
        <v>63700</v>
      </c>
      <c r="I15491">
        <v>67800</v>
      </c>
      <c r="J15491">
        <v>71900</v>
      </c>
      <c r="K15491" t="s">
        <v>3088</v>
      </c>
      <c r="L15491">
        <v>85</v>
      </c>
      <c r="M15491">
        <v>80</v>
      </c>
      <c r="N15491" t="s">
        <v>3281</v>
      </c>
    </row>
    <row r="15492" spans="1:14" x14ac:dyDescent="0.2">
      <c r="A15492" t="s">
        <v>21251</v>
      </c>
      <c r="B15492">
        <v>35950</v>
      </c>
      <c r="C15492">
        <v>41100</v>
      </c>
      <c r="D15492">
        <v>46250</v>
      </c>
      <c r="E15492">
        <v>51350</v>
      </c>
      <c r="F15492">
        <v>55500</v>
      </c>
      <c r="G15492">
        <v>59600</v>
      </c>
      <c r="H15492">
        <v>63700</v>
      </c>
      <c r="I15492">
        <v>67800</v>
      </c>
      <c r="J15492">
        <v>71900</v>
      </c>
      <c r="K15492" t="s">
        <v>3088</v>
      </c>
      <c r="L15492">
        <v>87</v>
      </c>
      <c r="M15492">
        <v>80</v>
      </c>
      <c r="N15492" t="s">
        <v>3282</v>
      </c>
    </row>
    <row r="15493" spans="1:14" x14ac:dyDescent="0.2">
      <c r="A15493" t="s">
        <v>21252</v>
      </c>
      <c r="B15493">
        <v>38750</v>
      </c>
      <c r="C15493">
        <v>44300</v>
      </c>
      <c r="D15493">
        <v>49850</v>
      </c>
      <c r="E15493">
        <v>55350</v>
      </c>
      <c r="F15493">
        <v>59800</v>
      </c>
      <c r="G15493">
        <v>64250</v>
      </c>
      <c r="H15493">
        <v>68650</v>
      </c>
      <c r="I15493">
        <v>73100</v>
      </c>
      <c r="J15493">
        <v>77500</v>
      </c>
      <c r="K15493" t="s">
        <v>3088</v>
      </c>
      <c r="L15493">
        <v>89</v>
      </c>
      <c r="M15493">
        <v>80</v>
      </c>
      <c r="N15493" t="s">
        <v>3283</v>
      </c>
    </row>
    <row r="15494" spans="1:14" x14ac:dyDescent="0.2">
      <c r="A15494" t="s">
        <v>21253</v>
      </c>
      <c r="B15494">
        <v>42700</v>
      </c>
      <c r="C15494">
        <v>48800</v>
      </c>
      <c r="D15494">
        <v>54900</v>
      </c>
      <c r="E15494">
        <v>60950</v>
      </c>
      <c r="F15494">
        <v>65850</v>
      </c>
      <c r="G15494">
        <v>70750</v>
      </c>
      <c r="H15494">
        <v>75600</v>
      </c>
      <c r="I15494">
        <v>80500</v>
      </c>
      <c r="J15494">
        <v>85350</v>
      </c>
      <c r="K15494" t="s">
        <v>3088</v>
      </c>
      <c r="L15494">
        <v>91</v>
      </c>
      <c r="M15494">
        <v>80</v>
      </c>
      <c r="N15494" t="s">
        <v>2977</v>
      </c>
    </row>
    <row r="15495" spans="1:14" x14ac:dyDescent="0.2">
      <c r="A15495" t="s">
        <v>21254</v>
      </c>
      <c r="B15495">
        <v>43250</v>
      </c>
      <c r="C15495">
        <v>49400</v>
      </c>
      <c r="D15495">
        <v>55600</v>
      </c>
      <c r="E15495">
        <v>61750</v>
      </c>
      <c r="F15495">
        <v>66700</v>
      </c>
      <c r="G15495">
        <v>71650</v>
      </c>
      <c r="H15495">
        <v>76600</v>
      </c>
      <c r="I15495">
        <v>81550</v>
      </c>
      <c r="J15495">
        <v>86450</v>
      </c>
      <c r="K15495" t="s">
        <v>3088</v>
      </c>
      <c r="L15495">
        <v>93</v>
      </c>
      <c r="M15495">
        <v>80</v>
      </c>
      <c r="N15495" t="s">
        <v>3008</v>
      </c>
    </row>
    <row r="15496" spans="1:14" x14ac:dyDescent="0.2">
      <c r="A15496" t="s">
        <v>21255</v>
      </c>
      <c r="B15496">
        <v>35950</v>
      </c>
      <c r="C15496">
        <v>41100</v>
      </c>
      <c r="D15496">
        <v>46250</v>
      </c>
      <c r="E15496">
        <v>51350</v>
      </c>
      <c r="F15496">
        <v>55500</v>
      </c>
      <c r="G15496">
        <v>59600</v>
      </c>
      <c r="H15496">
        <v>63700</v>
      </c>
      <c r="I15496">
        <v>67800</v>
      </c>
      <c r="J15496">
        <v>71900</v>
      </c>
      <c r="K15496" t="s">
        <v>3088</v>
      </c>
      <c r="L15496">
        <v>95</v>
      </c>
      <c r="M15496">
        <v>80</v>
      </c>
      <c r="N15496" t="s">
        <v>3284</v>
      </c>
    </row>
    <row r="15497" spans="1:14" x14ac:dyDescent="0.2">
      <c r="A15497" t="s">
        <v>21256</v>
      </c>
      <c r="B15497">
        <v>41850</v>
      </c>
      <c r="C15497">
        <v>47800</v>
      </c>
      <c r="D15497">
        <v>53800</v>
      </c>
      <c r="E15497">
        <v>59750</v>
      </c>
      <c r="F15497">
        <v>64550</v>
      </c>
      <c r="G15497">
        <v>69350</v>
      </c>
      <c r="H15497">
        <v>74100</v>
      </c>
      <c r="I15497">
        <v>78900</v>
      </c>
      <c r="J15497">
        <v>83650</v>
      </c>
      <c r="K15497" t="s">
        <v>3088</v>
      </c>
      <c r="L15497">
        <v>97</v>
      </c>
      <c r="M15497">
        <v>80</v>
      </c>
      <c r="N15497" t="s">
        <v>3009</v>
      </c>
    </row>
    <row r="15498" spans="1:14" x14ac:dyDescent="0.2">
      <c r="A15498" t="s">
        <v>21257</v>
      </c>
      <c r="B15498">
        <v>35950</v>
      </c>
      <c r="C15498">
        <v>41100</v>
      </c>
      <c r="D15498">
        <v>46250</v>
      </c>
      <c r="E15498">
        <v>51350</v>
      </c>
      <c r="F15498">
        <v>55500</v>
      </c>
      <c r="G15498">
        <v>59600</v>
      </c>
      <c r="H15498">
        <v>63700</v>
      </c>
      <c r="I15498">
        <v>67800</v>
      </c>
      <c r="J15498">
        <v>71900</v>
      </c>
      <c r="K15498" t="s">
        <v>3088</v>
      </c>
      <c r="L15498">
        <v>99</v>
      </c>
      <c r="M15498">
        <v>80</v>
      </c>
      <c r="N15498" t="s">
        <v>3569</v>
      </c>
    </row>
    <row r="15499" spans="1:14" x14ac:dyDescent="0.2">
      <c r="A15499" t="s">
        <v>21258</v>
      </c>
      <c r="B15499">
        <v>48900</v>
      </c>
      <c r="C15499">
        <v>55900</v>
      </c>
      <c r="D15499">
        <v>62900</v>
      </c>
      <c r="E15499">
        <v>69850</v>
      </c>
      <c r="F15499">
        <v>75450</v>
      </c>
      <c r="G15499">
        <v>81050</v>
      </c>
      <c r="H15499">
        <v>86650</v>
      </c>
      <c r="I15499">
        <v>92250</v>
      </c>
      <c r="J15499">
        <v>97800</v>
      </c>
      <c r="K15499" t="s">
        <v>3088</v>
      </c>
      <c r="L15499">
        <v>101</v>
      </c>
      <c r="M15499">
        <v>80</v>
      </c>
      <c r="N15499" t="s">
        <v>4108</v>
      </c>
    </row>
    <row r="15500" spans="1:14" x14ac:dyDescent="0.2">
      <c r="A15500" t="s">
        <v>21259</v>
      </c>
      <c r="B15500">
        <v>50250</v>
      </c>
      <c r="C15500">
        <v>57400</v>
      </c>
      <c r="D15500">
        <v>64600</v>
      </c>
      <c r="E15500">
        <v>71750</v>
      </c>
      <c r="F15500">
        <v>77500</v>
      </c>
      <c r="G15500">
        <v>83250</v>
      </c>
      <c r="H15500">
        <v>89000</v>
      </c>
      <c r="I15500">
        <v>94750</v>
      </c>
      <c r="J15500">
        <v>100450</v>
      </c>
      <c r="K15500" t="s">
        <v>3088</v>
      </c>
      <c r="L15500">
        <v>103</v>
      </c>
      <c r="M15500">
        <v>80</v>
      </c>
      <c r="N15500" t="s">
        <v>3331</v>
      </c>
    </row>
    <row r="15501" spans="1:14" x14ac:dyDescent="0.2">
      <c r="A15501" t="s">
        <v>21260</v>
      </c>
      <c r="B15501">
        <v>37150</v>
      </c>
      <c r="C15501">
        <v>42450</v>
      </c>
      <c r="D15501">
        <v>47750</v>
      </c>
      <c r="E15501">
        <v>53050</v>
      </c>
      <c r="F15501">
        <v>57300</v>
      </c>
      <c r="G15501">
        <v>61550</v>
      </c>
      <c r="H15501">
        <v>65800</v>
      </c>
      <c r="I15501">
        <v>70050</v>
      </c>
      <c r="J15501">
        <v>74300</v>
      </c>
      <c r="K15501" t="s">
        <v>3088</v>
      </c>
      <c r="L15501">
        <v>105</v>
      </c>
      <c r="M15501">
        <v>80</v>
      </c>
      <c r="N15501" t="s">
        <v>2253</v>
      </c>
    </row>
    <row r="15502" spans="1:14" x14ac:dyDescent="0.2">
      <c r="A15502" t="s">
        <v>21261</v>
      </c>
      <c r="B15502">
        <v>37650</v>
      </c>
      <c r="C15502">
        <v>43000</v>
      </c>
      <c r="D15502">
        <v>48400</v>
      </c>
      <c r="E15502">
        <v>53750</v>
      </c>
      <c r="F15502">
        <v>58050</v>
      </c>
      <c r="G15502">
        <v>62350</v>
      </c>
      <c r="H15502">
        <v>66650</v>
      </c>
      <c r="I15502">
        <v>70950</v>
      </c>
      <c r="J15502">
        <v>75250</v>
      </c>
      <c r="K15502" t="s">
        <v>3088</v>
      </c>
      <c r="L15502">
        <v>107</v>
      </c>
      <c r="M15502">
        <v>80</v>
      </c>
      <c r="N15502" t="s">
        <v>2254</v>
      </c>
    </row>
    <row r="15503" spans="1:14" x14ac:dyDescent="0.2">
      <c r="A15503" t="s">
        <v>21262</v>
      </c>
      <c r="B15503">
        <v>35950</v>
      </c>
      <c r="C15503">
        <v>41100</v>
      </c>
      <c r="D15503">
        <v>46250</v>
      </c>
      <c r="E15503">
        <v>51350</v>
      </c>
      <c r="F15503">
        <v>55500</v>
      </c>
      <c r="G15503">
        <v>59600</v>
      </c>
      <c r="H15503">
        <v>63700</v>
      </c>
      <c r="I15503">
        <v>67800</v>
      </c>
      <c r="J15503">
        <v>71900</v>
      </c>
      <c r="K15503" t="s">
        <v>3088</v>
      </c>
      <c r="L15503">
        <v>109</v>
      </c>
      <c r="M15503">
        <v>80</v>
      </c>
      <c r="N15503" t="s">
        <v>3333</v>
      </c>
    </row>
    <row r="15504" spans="1:14" x14ac:dyDescent="0.2">
      <c r="A15504" t="s">
        <v>21263</v>
      </c>
      <c r="B15504">
        <v>50250</v>
      </c>
      <c r="C15504">
        <v>57400</v>
      </c>
      <c r="D15504">
        <v>64600</v>
      </c>
      <c r="E15504">
        <v>71750</v>
      </c>
      <c r="F15504">
        <v>77500</v>
      </c>
      <c r="G15504">
        <v>83250</v>
      </c>
      <c r="H15504">
        <v>89000</v>
      </c>
      <c r="I15504">
        <v>94750</v>
      </c>
      <c r="J15504">
        <v>100450</v>
      </c>
      <c r="K15504" t="s">
        <v>3088</v>
      </c>
      <c r="L15504">
        <v>111</v>
      </c>
      <c r="M15504">
        <v>80</v>
      </c>
      <c r="N15504" t="s">
        <v>3334</v>
      </c>
    </row>
    <row r="15505" spans="1:14" x14ac:dyDescent="0.2">
      <c r="A15505" t="s">
        <v>21264</v>
      </c>
      <c r="B15505">
        <v>50050</v>
      </c>
      <c r="C15505">
        <v>57200</v>
      </c>
      <c r="D15505">
        <v>64350</v>
      </c>
      <c r="E15505">
        <v>71450</v>
      </c>
      <c r="F15505">
        <v>77200</v>
      </c>
      <c r="G15505">
        <v>82900</v>
      </c>
      <c r="H15505">
        <v>88600</v>
      </c>
      <c r="I15505">
        <v>94350</v>
      </c>
      <c r="J15505">
        <v>100050</v>
      </c>
      <c r="K15505" t="s">
        <v>3088</v>
      </c>
      <c r="L15505">
        <v>113</v>
      </c>
      <c r="M15505">
        <v>80</v>
      </c>
      <c r="N15505" t="s">
        <v>2255</v>
      </c>
    </row>
    <row r="15506" spans="1:14" x14ac:dyDescent="0.2">
      <c r="A15506" t="s">
        <v>21265</v>
      </c>
      <c r="B15506">
        <v>35950</v>
      </c>
      <c r="C15506">
        <v>41100</v>
      </c>
      <c r="D15506">
        <v>46250</v>
      </c>
      <c r="E15506">
        <v>51350</v>
      </c>
      <c r="F15506">
        <v>55500</v>
      </c>
      <c r="G15506">
        <v>59600</v>
      </c>
      <c r="H15506">
        <v>63700</v>
      </c>
      <c r="I15506">
        <v>67800</v>
      </c>
      <c r="J15506">
        <v>71900</v>
      </c>
      <c r="K15506" t="s">
        <v>3088</v>
      </c>
      <c r="L15506">
        <v>115</v>
      </c>
      <c r="M15506">
        <v>80</v>
      </c>
      <c r="N15506" t="s">
        <v>3392</v>
      </c>
    </row>
    <row r="15507" spans="1:14" x14ac:dyDescent="0.2">
      <c r="A15507" t="s">
        <v>21266</v>
      </c>
      <c r="B15507">
        <v>56650</v>
      </c>
      <c r="C15507">
        <v>64750</v>
      </c>
      <c r="D15507">
        <v>72850</v>
      </c>
      <c r="E15507">
        <v>80900</v>
      </c>
      <c r="F15507">
        <v>87400</v>
      </c>
      <c r="G15507">
        <v>93850</v>
      </c>
      <c r="H15507">
        <v>100350</v>
      </c>
      <c r="I15507">
        <v>106800</v>
      </c>
      <c r="J15507">
        <v>113300</v>
      </c>
      <c r="K15507" t="s">
        <v>3088</v>
      </c>
      <c r="L15507">
        <v>117</v>
      </c>
      <c r="M15507">
        <v>80</v>
      </c>
      <c r="N15507" t="s">
        <v>2256</v>
      </c>
    </row>
    <row r="15508" spans="1:14" x14ac:dyDescent="0.2">
      <c r="A15508" t="s">
        <v>21267</v>
      </c>
      <c r="B15508">
        <v>35950</v>
      </c>
      <c r="C15508">
        <v>41100</v>
      </c>
      <c r="D15508">
        <v>46250</v>
      </c>
      <c r="E15508">
        <v>51350</v>
      </c>
      <c r="F15508">
        <v>55500</v>
      </c>
      <c r="G15508">
        <v>59600</v>
      </c>
      <c r="H15508">
        <v>63700</v>
      </c>
      <c r="I15508">
        <v>67800</v>
      </c>
      <c r="J15508">
        <v>71900</v>
      </c>
      <c r="K15508" t="s">
        <v>3088</v>
      </c>
      <c r="L15508">
        <v>119</v>
      </c>
      <c r="M15508">
        <v>80</v>
      </c>
      <c r="N15508" t="s">
        <v>2257</v>
      </c>
    </row>
    <row r="15509" spans="1:14" x14ac:dyDescent="0.2">
      <c r="A15509" t="s">
        <v>21268</v>
      </c>
      <c r="B15509">
        <v>35950</v>
      </c>
      <c r="C15509">
        <v>41100</v>
      </c>
      <c r="D15509">
        <v>46250</v>
      </c>
      <c r="E15509">
        <v>51350</v>
      </c>
      <c r="F15509">
        <v>55500</v>
      </c>
      <c r="G15509">
        <v>59600</v>
      </c>
      <c r="H15509">
        <v>63700</v>
      </c>
      <c r="I15509">
        <v>67800</v>
      </c>
      <c r="J15509">
        <v>71900</v>
      </c>
      <c r="K15509" t="s">
        <v>3088</v>
      </c>
      <c r="L15509">
        <v>121</v>
      </c>
      <c r="M15509">
        <v>80</v>
      </c>
      <c r="N15509" t="s">
        <v>4115</v>
      </c>
    </row>
    <row r="15510" spans="1:14" x14ac:dyDescent="0.2">
      <c r="A15510" t="s">
        <v>21269</v>
      </c>
      <c r="B15510">
        <v>43250</v>
      </c>
      <c r="C15510">
        <v>49400</v>
      </c>
      <c r="D15510">
        <v>55600</v>
      </c>
      <c r="E15510">
        <v>61750</v>
      </c>
      <c r="F15510">
        <v>66700</v>
      </c>
      <c r="G15510">
        <v>71650</v>
      </c>
      <c r="H15510">
        <v>76600</v>
      </c>
      <c r="I15510">
        <v>81550</v>
      </c>
      <c r="J15510">
        <v>86450</v>
      </c>
      <c r="K15510" t="s">
        <v>3088</v>
      </c>
      <c r="L15510">
        <v>123</v>
      </c>
      <c r="M15510">
        <v>80</v>
      </c>
      <c r="N15510" t="s">
        <v>2258</v>
      </c>
    </row>
    <row r="15511" spans="1:14" x14ac:dyDescent="0.2">
      <c r="A15511" t="s">
        <v>21270</v>
      </c>
      <c r="B15511">
        <v>35950</v>
      </c>
      <c r="C15511">
        <v>41100</v>
      </c>
      <c r="D15511">
        <v>46250</v>
      </c>
      <c r="E15511">
        <v>51350</v>
      </c>
      <c r="F15511">
        <v>55500</v>
      </c>
      <c r="G15511">
        <v>59600</v>
      </c>
      <c r="H15511">
        <v>63700</v>
      </c>
      <c r="I15511">
        <v>67800</v>
      </c>
      <c r="J15511">
        <v>71900</v>
      </c>
      <c r="K15511" t="s">
        <v>3088</v>
      </c>
      <c r="L15511">
        <v>125</v>
      </c>
      <c r="M15511">
        <v>80</v>
      </c>
      <c r="N15511" t="s">
        <v>2259</v>
      </c>
    </row>
    <row r="15512" spans="1:14" x14ac:dyDescent="0.2">
      <c r="A15512" t="s">
        <v>21271</v>
      </c>
      <c r="B15512">
        <v>35950</v>
      </c>
      <c r="C15512">
        <v>41100</v>
      </c>
      <c r="D15512">
        <v>46250</v>
      </c>
      <c r="E15512">
        <v>51350</v>
      </c>
      <c r="F15512">
        <v>55500</v>
      </c>
      <c r="G15512">
        <v>59600</v>
      </c>
      <c r="H15512">
        <v>63700</v>
      </c>
      <c r="I15512">
        <v>67800</v>
      </c>
      <c r="J15512">
        <v>71900</v>
      </c>
      <c r="K15512" t="s">
        <v>3088</v>
      </c>
      <c r="L15512">
        <v>127</v>
      </c>
      <c r="M15512">
        <v>80</v>
      </c>
      <c r="N15512" t="s">
        <v>3337</v>
      </c>
    </row>
    <row r="15513" spans="1:14" x14ac:dyDescent="0.2">
      <c r="A15513" t="s">
        <v>21272</v>
      </c>
      <c r="B15513">
        <v>35950</v>
      </c>
      <c r="C15513">
        <v>41100</v>
      </c>
      <c r="D15513">
        <v>46250</v>
      </c>
      <c r="E15513">
        <v>51350</v>
      </c>
      <c r="F15513">
        <v>55500</v>
      </c>
      <c r="G15513">
        <v>59600</v>
      </c>
      <c r="H15513">
        <v>63700</v>
      </c>
      <c r="I15513">
        <v>67800</v>
      </c>
      <c r="J15513">
        <v>71900</v>
      </c>
      <c r="K15513" t="s">
        <v>3088</v>
      </c>
      <c r="L15513">
        <v>129</v>
      </c>
      <c r="M15513">
        <v>80</v>
      </c>
      <c r="N15513" t="s">
        <v>3338</v>
      </c>
    </row>
    <row r="15514" spans="1:14" x14ac:dyDescent="0.2">
      <c r="A15514" t="s">
        <v>21273</v>
      </c>
      <c r="B15514">
        <v>35950</v>
      </c>
      <c r="C15514">
        <v>41100</v>
      </c>
      <c r="D15514">
        <v>46250</v>
      </c>
      <c r="E15514">
        <v>51350</v>
      </c>
      <c r="F15514">
        <v>55500</v>
      </c>
      <c r="G15514">
        <v>59600</v>
      </c>
      <c r="H15514">
        <v>63700</v>
      </c>
      <c r="I15514">
        <v>67800</v>
      </c>
      <c r="J15514">
        <v>71900</v>
      </c>
      <c r="K15514" t="s">
        <v>3088</v>
      </c>
      <c r="L15514">
        <v>131</v>
      </c>
      <c r="M15514">
        <v>80</v>
      </c>
      <c r="N15514" t="s">
        <v>2260</v>
      </c>
    </row>
    <row r="15515" spans="1:14" x14ac:dyDescent="0.2">
      <c r="A15515" t="s">
        <v>21274</v>
      </c>
      <c r="B15515">
        <v>35950</v>
      </c>
      <c r="C15515">
        <v>41100</v>
      </c>
      <c r="D15515">
        <v>46250</v>
      </c>
      <c r="E15515">
        <v>51350</v>
      </c>
      <c r="F15515">
        <v>55500</v>
      </c>
      <c r="G15515">
        <v>59600</v>
      </c>
      <c r="H15515">
        <v>63700</v>
      </c>
      <c r="I15515">
        <v>67800</v>
      </c>
      <c r="J15515">
        <v>71900</v>
      </c>
      <c r="K15515" t="s">
        <v>3088</v>
      </c>
      <c r="L15515">
        <v>133</v>
      </c>
      <c r="M15515">
        <v>80</v>
      </c>
      <c r="N15515" t="s">
        <v>2261</v>
      </c>
    </row>
    <row r="15516" spans="1:14" x14ac:dyDescent="0.2">
      <c r="A15516" t="s">
        <v>21275</v>
      </c>
      <c r="B15516">
        <v>35950</v>
      </c>
      <c r="C15516">
        <v>41100</v>
      </c>
      <c r="D15516">
        <v>46250</v>
      </c>
      <c r="E15516">
        <v>51350</v>
      </c>
      <c r="F15516">
        <v>55500</v>
      </c>
      <c r="G15516">
        <v>59600</v>
      </c>
      <c r="H15516">
        <v>63700</v>
      </c>
      <c r="I15516">
        <v>67800</v>
      </c>
      <c r="J15516">
        <v>71900</v>
      </c>
      <c r="K15516" t="s">
        <v>3088</v>
      </c>
      <c r="L15516">
        <v>135</v>
      </c>
      <c r="M15516">
        <v>80</v>
      </c>
      <c r="N15516" t="s">
        <v>2222</v>
      </c>
    </row>
    <row r="15517" spans="1:14" x14ac:dyDescent="0.2">
      <c r="A15517" t="s">
        <v>21276</v>
      </c>
      <c r="B15517">
        <v>35950</v>
      </c>
      <c r="C15517">
        <v>41100</v>
      </c>
      <c r="D15517">
        <v>46250</v>
      </c>
      <c r="E15517">
        <v>51350</v>
      </c>
      <c r="F15517">
        <v>55500</v>
      </c>
      <c r="G15517">
        <v>59600</v>
      </c>
      <c r="H15517">
        <v>63700</v>
      </c>
      <c r="I15517">
        <v>67800</v>
      </c>
      <c r="J15517">
        <v>71900</v>
      </c>
      <c r="K15517" t="s">
        <v>3088</v>
      </c>
      <c r="L15517">
        <v>137</v>
      </c>
      <c r="M15517">
        <v>80</v>
      </c>
      <c r="N15517" t="s">
        <v>3394</v>
      </c>
    </row>
    <row r="15518" spans="1:14" x14ac:dyDescent="0.2">
      <c r="A15518" t="s">
        <v>21277</v>
      </c>
      <c r="B15518">
        <v>38450</v>
      </c>
      <c r="C15518">
        <v>43950</v>
      </c>
      <c r="D15518">
        <v>49450</v>
      </c>
      <c r="E15518">
        <v>54900</v>
      </c>
      <c r="F15518">
        <v>59300</v>
      </c>
      <c r="G15518">
        <v>63700</v>
      </c>
      <c r="H15518">
        <v>68100</v>
      </c>
      <c r="I15518">
        <v>72500</v>
      </c>
      <c r="J15518">
        <v>76900</v>
      </c>
      <c r="K15518" t="s">
        <v>3088</v>
      </c>
      <c r="L15518">
        <v>139</v>
      </c>
      <c r="M15518">
        <v>80</v>
      </c>
      <c r="N15518" t="s">
        <v>4117</v>
      </c>
    </row>
    <row r="15519" spans="1:14" x14ac:dyDescent="0.2">
      <c r="A15519" t="s">
        <v>21278</v>
      </c>
      <c r="B15519">
        <v>37700</v>
      </c>
      <c r="C15519">
        <v>43100</v>
      </c>
      <c r="D15519">
        <v>48500</v>
      </c>
      <c r="E15519">
        <v>53850</v>
      </c>
      <c r="F15519">
        <v>58200</v>
      </c>
      <c r="G15519">
        <v>62500</v>
      </c>
      <c r="H15519">
        <v>66800</v>
      </c>
      <c r="I15519">
        <v>71100</v>
      </c>
      <c r="J15519">
        <v>75400</v>
      </c>
      <c r="K15519" t="s">
        <v>3088</v>
      </c>
      <c r="L15519">
        <v>141</v>
      </c>
      <c r="M15519">
        <v>80</v>
      </c>
      <c r="N15519" t="s">
        <v>3396</v>
      </c>
    </row>
    <row r="15520" spans="1:14" x14ac:dyDescent="0.2">
      <c r="A15520" t="s">
        <v>21279</v>
      </c>
      <c r="B15520">
        <v>41650</v>
      </c>
      <c r="C15520">
        <v>47600</v>
      </c>
      <c r="D15520">
        <v>53550</v>
      </c>
      <c r="E15520">
        <v>59500</v>
      </c>
      <c r="F15520">
        <v>64300</v>
      </c>
      <c r="G15520">
        <v>69050</v>
      </c>
      <c r="H15520">
        <v>73800</v>
      </c>
      <c r="I15520">
        <v>78550</v>
      </c>
      <c r="J15520">
        <v>83300</v>
      </c>
      <c r="K15520" t="s">
        <v>3088</v>
      </c>
      <c r="L15520">
        <v>143</v>
      </c>
      <c r="M15520">
        <v>80</v>
      </c>
      <c r="N15520" t="s">
        <v>3017</v>
      </c>
    </row>
    <row r="15521" spans="1:14" x14ac:dyDescent="0.2">
      <c r="A15521" t="s">
        <v>21280</v>
      </c>
      <c r="B15521">
        <v>42200</v>
      </c>
      <c r="C15521">
        <v>48200</v>
      </c>
      <c r="D15521">
        <v>54250</v>
      </c>
      <c r="E15521">
        <v>60250</v>
      </c>
      <c r="F15521">
        <v>65100</v>
      </c>
      <c r="G15521">
        <v>69900</v>
      </c>
      <c r="H15521">
        <v>74750</v>
      </c>
      <c r="I15521">
        <v>79550</v>
      </c>
      <c r="J15521">
        <v>84350</v>
      </c>
      <c r="K15521" t="s">
        <v>3088</v>
      </c>
      <c r="L15521">
        <v>145</v>
      </c>
      <c r="M15521">
        <v>80</v>
      </c>
      <c r="N15521" t="s">
        <v>2262</v>
      </c>
    </row>
    <row r="15522" spans="1:14" x14ac:dyDescent="0.2">
      <c r="A15522" t="s">
        <v>21281</v>
      </c>
      <c r="B15522">
        <v>35950</v>
      </c>
      <c r="C15522">
        <v>41100</v>
      </c>
      <c r="D15522">
        <v>46250</v>
      </c>
      <c r="E15522">
        <v>51350</v>
      </c>
      <c r="F15522">
        <v>55500</v>
      </c>
      <c r="G15522">
        <v>59600</v>
      </c>
      <c r="H15522">
        <v>63700</v>
      </c>
      <c r="I15522">
        <v>67800</v>
      </c>
      <c r="J15522">
        <v>71900</v>
      </c>
      <c r="K15522" t="s">
        <v>3088</v>
      </c>
      <c r="L15522">
        <v>147</v>
      </c>
      <c r="M15522">
        <v>80</v>
      </c>
      <c r="N15522" t="s">
        <v>2263</v>
      </c>
    </row>
    <row r="15523" spans="1:14" x14ac:dyDescent="0.2">
      <c r="A15523" t="s">
        <v>21282</v>
      </c>
      <c r="B15523">
        <v>42700</v>
      </c>
      <c r="C15523">
        <v>48800</v>
      </c>
      <c r="D15523">
        <v>54900</v>
      </c>
      <c r="E15523">
        <v>60950</v>
      </c>
      <c r="F15523">
        <v>65850</v>
      </c>
      <c r="G15523">
        <v>70750</v>
      </c>
      <c r="H15523">
        <v>75600</v>
      </c>
      <c r="I15523">
        <v>80500</v>
      </c>
      <c r="J15523">
        <v>85350</v>
      </c>
      <c r="K15523" t="s">
        <v>3088</v>
      </c>
      <c r="L15523">
        <v>149</v>
      </c>
      <c r="M15523">
        <v>80</v>
      </c>
      <c r="N15523" t="s">
        <v>4120</v>
      </c>
    </row>
    <row r="15524" spans="1:14" x14ac:dyDescent="0.2">
      <c r="A15524" t="s">
        <v>21283</v>
      </c>
      <c r="B15524">
        <v>42800</v>
      </c>
      <c r="C15524">
        <v>48900</v>
      </c>
      <c r="D15524">
        <v>55000</v>
      </c>
      <c r="E15524">
        <v>61100</v>
      </c>
      <c r="F15524">
        <v>66000</v>
      </c>
      <c r="G15524">
        <v>70900</v>
      </c>
      <c r="H15524">
        <v>75800</v>
      </c>
      <c r="I15524">
        <v>80700</v>
      </c>
      <c r="J15524">
        <v>85550</v>
      </c>
      <c r="K15524" t="s">
        <v>3088</v>
      </c>
      <c r="L15524">
        <v>151</v>
      </c>
      <c r="M15524">
        <v>80</v>
      </c>
      <c r="N15524" t="s">
        <v>3342</v>
      </c>
    </row>
    <row r="15525" spans="1:14" x14ac:dyDescent="0.2">
      <c r="A15525" t="s">
        <v>21284</v>
      </c>
      <c r="B15525">
        <v>35950</v>
      </c>
      <c r="C15525">
        <v>41100</v>
      </c>
      <c r="D15525">
        <v>46250</v>
      </c>
      <c r="E15525">
        <v>51350</v>
      </c>
      <c r="F15525">
        <v>55500</v>
      </c>
      <c r="G15525">
        <v>59600</v>
      </c>
      <c r="H15525">
        <v>63700</v>
      </c>
      <c r="I15525">
        <v>67800</v>
      </c>
      <c r="J15525">
        <v>71900</v>
      </c>
      <c r="K15525" t="s">
        <v>3088</v>
      </c>
      <c r="L15525">
        <v>153</v>
      </c>
      <c r="M15525">
        <v>80</v>
      </c>
      <c r="N15525" t="s">
        <v>2264</v>
      </c>
    </row>
    <row r="15526" spans="1:14" x14ac:dyDescent="0.2">
      <c r="A15526" t="s">
        <v>21285</v>
      </c>
      <c r="B15526">
        <v>37700</v>
      </c>
      <c r="C15526">
        <v>43100</v>
      </c>
      <c r="D15526">
        <v>48500</v>
      </c>
      <c r="E15526">
        <v>53850</v>
      </c>
      <c r="F15526">
        <v>58200</v>
      </c>
      <c r="G15526">
        <v>62500</v>
      </c>
      <c r="H15526">
        <v>66800</v>
      </c>
      <c r="I15526">
        <v>71100</v>
      </c>
      <c r="J15526">
        <v>75400</v>
      </c>
      <c r="K15526" t="s">
        <v>3088</v>
      </c>
      <c r="L15526">
        <v>155</v>
      </c>
      <c r="M15526">
        <v>80</v>
      </c>
      <c r="N15526" t="s">
        <v>3344</v>
      </c>
    </row>
    <row r="15527" spans="1:14" x14ac:dyDescent="0.2">
      <c r="A15527" t="s">
        <v>21286</v>
      </c>
      <c r="B15527">
        <v>45250</v>
      </c>
      <c r="C15527">
        <v>51700</v>
      </c>
      <c r="D15527">
        <v>58150</v>
      </c>
      <c r="E15527">
        <v>64600</v>
      </c>
      <c r="F15527">
        <v>69800</v>
      </c>
      <c r="G15527">
        <v>74950</v>
      </c>
      <c r="H15527">
        <v>80150</v>
      </c>
      <c r="I15527">
        <v>85300</v>
      </c>
      <c r="J15527">
        <v>90450</v>
      </c>
      <c r="K15527" t="s">
        <v>3088</v>
      </c>
      <c r="L15527">
        <v>157</v>
      </c>
      <c r="M15527">
        <v>80</v>
      </c>
      <c r="N15527" t="s">
        <v>3345</v>
      </c>
    </row>
    <row r="15528" spans="1:14" x14ac:dyDescent="0.2">
      <c r="A15528" t="s">
        <v>21287</v>
      </c>
      <c r="B15528">
        <v>35950</v>
      </c>
      <c r="C15528">
        <v>41100</v>
      </c>
      <c r="D15528">
        <v>46250</v>
      </c>
      <c r="E15528">
        <v>51350</v>
      </c>
      <c r="F15528">
        <v>55500</v>
      </c>
      <c r="G15528">
        <v>59600</v>
      </c>
      <c r="H15528">
        <v>63700</v>
      </c>
      <c r="I15528">
        <v>67800</v>
      </c>
      <c r="J15528">
        <v>71900</v>
      </c>
      <c r="K15528" t="s">
        <v>3088</v>
      </c>
      <c r="L15528">
        <v>159</v>
      </c>
      <c r="M15528">
        <v>80</v>
      </c>
      <c r="N15528" t="s">
        <v>4249</v>
      </c>
    </row>
    <row r="15529" spans="1:14" x14ac:dyDescent="0.2">
      <c r="A15529" t="s">
        <v>21288</v>
      </c>
      <c r="B15529">
        <v>40150</v>
      </c>
      <c r="C15529">
        <v>45850</v>
      </c>
      <c r="D15529">
        <v>51600</v>
      </c>
      <c r="E15529">
        <v>57300</v>
      </c>
      <c r="F15529">
        <v>61900</v>
      </c>
      <c r="G15529">
        <v>66500</v>
      </c>
      <c r="H15529">
        <v>71100</v>
      </c>
      <c r="I15529">
        <v>75650</v>
      </c>
      <c r="J15529">
        <v>80250</v>
      </c>
      <c r="K15529" t="s">
        <v>3088</v>
      </c>
      <c r="L15529">
        <v>161</v>
      </c>
      <c r="M15529">
        <v>80</v>
      </c>
      <c r="N15529" t="s">
        <v>4122</v>
      </c>
    </row>
    <row r="15530" spans="1:14" x14ac:dyDescent="0.2">
      <c r="A15530" t="s">
        <v>21289</v>
      </c>
      <c r="B15530">
        <v>45950</v>
      </c>
      <c r="C15530">
        <v>52500</v>
      </c>
      <c r="D15530">
        <v>59050</v>
      </c>
      <c r="E15530">
        <v>65600</v>
      </c>
      <c r="F15530">
        <v>70850</v>
      </c>
      <c r="G15530">
        <v>76100</v>
      </c>
      <c r="H15530">
        <v>81350</v>
      </c>
      <c r="I15530">
        <v>86600</v>
      </c>
      <c r="J15530">
        <v>91850</v>
      </c>
      <c r="K15530" t="s">
        <v>3088</v>
      </c>
      <c r="L15530">
        <v>163</v>
      </c>
      <c r="M15530">
        <v>80</v>
      </c>
      <c r="N15530" t="s">
        <v>3224</v>
      </c>
    </row>
    <row r="15531" spans="1:14" x14ac:dyDescent="0.2">
      <c r="A15531" t="s">
        <v>21290</v>
      </c>
      <c r="B15531">
        <v>35950</v>
      </c>
      <c r="C15531">
        <v>41100</v>
      </c>
      <c r="D15531">
        <v>46250</v>
      </c>
      <c r="E15531">
        <v>51350</v>
      </c>
      <c r="F15531">
        <v>55500</v>
      </c>
      <c r="G15531">
        <v>59600</v>
      </c>
      <c r="H15531">
        <v>63700</v>
      </c>
      <c r="I15531">
        <v>67800</v>
      </c>
      <c r="J15531">
        <v>71900</v>
      </c>
      <c r="K15531" t="s">
        <v>3088</v>
      </c>
      <c r="L15531">
        <v>165</v>
      </c>
      <c r="M15531">
        <v>80</v>
      </c>
      <c r="N15531" t="s">
        <v>2265</v>
      </c>
    </row>
    <row r="15532" spans="1:14" x14ac:dyDescent="0.2">
      <c r="A15532" t="s">
        <v>21291</v>
      </c>
      <c r="B15532">
        <v>43300</v>
      </c>
      <c r="C15532">
        <v>49500</v>
      </c>
      <c r="D15532">
        <v>55700</v>
      </c>
      <c r="E15532">
        <v>61850</v>
      </c>
      <c r="F15532">
        <v>66800</v>
      </c>
      <c r="G15532">
        <v>71750</v>
      </c>
      <c r="H15532">
        <v>76700</v>
      </c>
      <c r="I15532">
        <v>81650</v>
      </c>
      <c r="J15532">
        <v>86600</v>
      </c>
      <c r="K15532" t="s">
        <v>3088</v>
      </c>
      <c r="L15532">
        <v>167</v>
      </c>
      <c r="M15532">
        <v>80</v>
      </c>
      <c r="N15532" t="s">
        <v>4125</v>
      </c>
    </row>
    <row r="15533" spans="1:14" x14ac:dyDescent="0.2">
      <c r="A15533" t="s">
        <v>21292</v>
      </c>
      <c r="B15533">
        <v>35950</v>
      </c>
      <c r="C15533">
        <v>41100</v>
      </c>
      <c r="D15533">
        <v>46250</v>
      </c>
      <c r="E15533">
        <v>51350</v>
      </c>
      <c r="F15533">
        <v>55500</v>
      </c>
      <c r="G15533">
        <v>59600</v>
      </c>
      <c r="H15533">
        <v>63700</v>
      </c>
      <c r="I15533">
        <v>67800</v>
      </c>
      <c r="J15533">
        <v>71900</v>
      </c>
      <c r="K15533" t="s">
        <v>3088</v>
      </c>
      <c r="L15533">
        <v>169</v>
      </c>
      <c r="M15533">
        <v>80</v>
      </c>
      <c r="N15533" t="s">
        <v>2266</v>
      </c>
    </row>
    <row r="15534" spans="1:14" x14ac:dyDescent="0.2">
      <c r="A15534" t="s">
        <v>21293</v>
      </c>
      <c r="B15534">
        <v>35950</v>
      </c>
      <c r="C15534">
        <v>41100</v>
      </c>
      <c r="D15534">
        <v>46250</v>
      </c>
      <c r="E15534">
        <v>51350</v>
      </c>
      <c r="F15534">
        <v>55500</v>
      </c>
      <c r="G15534">
        <v>59600</v>
      </c>
      <c r="H15534">
        <v>63700</v>
      </c>
      <c r="I15534">
        <v>67800</v>
      </c>
      <c r="J15534">
        <v>71900</v>
      </c>
      <c r="K15534" t="s">
        <v>3088</v>
      </c>
      <c r="L15534">
        <v>171</v>
      </c>
      <c r="M15534">
        <v>80</v>
      </c>
      <c r="N15534" t="s">
        <v>3347</v>
      </c>
    </row>
    <row r="15535" spans="1:14" x14ac:dyDescent="0.2">
      <c r="A15535" t="s">
        <v>21294</v>
      </c>
      <c r="B15535">
        <v>36500</v>
      </c>
      <c r="C15535">
        <v>41700</v>
      </c>
      <c r="D15535">
        <v>46900</v>
      </c>
      <c r="E15535">
        <v>52100</v>
      </c>
      <c r="F15535">
        <v>56300</v>
      </c>
      <c r="G15535">
        <v>60450</v>
      </c>
      <c r="H15535">
        <v>64650</v>
      </c>
      <c r="I15535">
        <v>68800</v>
      </c>
      <c r="J15535">
        <v>72950</v>
      </c>
      <c r="K15535" t="s">
        <v>3088</v>
      </c>
      <c r="L15535">
        <v>173</v>
      </c>
      <c r="M15535">
        <v>80</v>
      </c>
      <c r="N15535" t="s">
        <v>3348</v>
      </c>
    </row>
    <row r="15536" spans="1:14" x14ac:dyDescent="0.2">
      <c r="A15536" t="s">
        <v>21295</v>
      </c>
      <c r="B15536">
        <v>35950</v>
      </c>
      <c r="C15536">
        <v>41100</v>
      </c>
      <c r="D15536">
        <v>46250</v>
      </c>
      <c r="E15536">
        <v>51350</v>
      </c>
      <c r="F15536">
        <v>55500</v>
      </c>
      <c r="G15536">
        <v>59600</v>
      </c>
      <c r="H15536">
        <v>63700</v>
      </c>
      <c r="I15536">
        <v>67800</v>
      </c>
      <c r="J15536">
        <v>71900</v>
      </c>
      <c r="K15536" t="s">
        <v>3088</v>
      </c>
      <c r="L15536">
        <v>175</v>
      </c>
      <c r="M15536">
        <v>80</v>
      </c>
      <c r="N15536" t="s">
        <v>3349</v>
      </c>
    </row>
    <row r="15537" spans="1:14" x14ac:dyDescent="0.2">
      <c r="A15537" t="s">
        <v>21296</v>
      </c>
      <c r="B15537">
        <v>36700</v>
      </c>
      <c r="C15537">
        <v>41950</v>
      </c>
      <c r="D15537">
        <v>47200</v>
      </c>
      <c r="E15537">
        <v>52400</v>
      </c>
      <c r="F15537">
        <v>56600</v>
      </c>
      <c r="G15537">
        <v>60800</v>
      </c>
      <c r="H15537">
        <v>65000</v>
      </c>
      <c r="I15537">
        <v>69200</v>
      </c>
      <c r="J15537">
        <v>73400</v>
      </c>
      <c r="K15537" t="s">
        <v>3088</v>
      </c>
      <c r="L15537">
        <v>177</v>
      </c>
      <c r="M15537">
        <v>80</v>
      </c>
      <c r="N15537" t="s">
        <v>2267</v>
      </c>
    </row>
    <row r="15538" spans="1:14" x14ac:dyDescent="0.2">
      <c r="A15538" t="s">
        <v>21297</v>
      </c>
      <c r="B15538">
        <v>47700</v>
      </c>
      <c r="C15538">
        <v>54500</v>
      </c>
      <c r="D15538">
        <v>61300</v>
      </c>
      <c r="E15538">
        <v>68100</v>
      </c>
      <c r="F15538">
        <v>73550</v>
      </c>
      <c r="G15538">
        <v>79000</v>
      </c>
      <c r="H15538">
        <v>84450</v>
      </c>
      <c r="I15538">
        <v>89900</v>
      </c>
      <c r="J15538">
        <v>95350</v>
      </c>
      <c r="K15538" t="s">
        <v>3088</v>
      </c>
      <c r="L15538">
        <v>179</v>
      </c>
      <c r="M15538">
        <v>80</v>
      </c>
      <c r="N15538" t="s">
        <v>2268</v>
      </c>
    </row>
    <row r="15539" spans="1:14" x14ac:dyDescent="0.2">
      <c r="A15539" t="s">
        <v>21298</v>
      </c>
      <c r="B15539">
        <v>36350</v>
      </c>
      <c r="C15539">
        <v>41550</v>
      </c>
      <c r="D15539">
        <v>46750</v>
      </c>
      <c r="E15539">
        <v>51900</v>
      </c>
      <c r="F15539">
        <v>56100</v>
      </c>
      <c r="G15539">
        <v>60250</v>
      </c>
      <c r="H15539">
        <v>64400</v>
      </c>
      <c r="I15539">
        <v>68550</v>
      </c>
      <c r="J15539">
        <v>72700</v>
      </c>
      <c r="K15539" t="s">
        <v>3088</v>
      </c>
      <c r="L15539">
        <v>181</v>
      </c>
      <c r="M15539">
        <v>80</v>
      </c>
      <c r="N15539" t="s">
        <v>2269</v>
      </c>
    </row>
    <row r="15540" spans="1:14" x14ac:dyDescent="0.2">
      <c r="A15540" t="s">
        <v>21299</v>
      </c>
      <c r="B15540">
        <v>35950</v>
      </c>
      <c r="C15540">
        <v>41100</v>
      </c>
      <c r="D15540">
        <v>46250</v>
      </c>
      <c r="E15540">
        <v>51350</v>
      </c>
      <c r="F15540">
        <v>55500</v>
      </c>
      <c r="G15540">
        <v>59600</v>
      </c>
      <c r="H15540">
        <v>63700</v>
      </c>
      <c r="I15540">
        <v>67800</v>
      </c>
      <c r="J15540">
        <v>71900</v>
      </c>
      <c r="K15540" t="s">
        <v>3088</v>
      </c>
      <c r="L15540">
        <v>183</v>
      </c>
      <c r="M15540">
        <v>80</v>
      </c>
      <c r="N15540" t="s">
        <v>4160</v>
      </c>
    </row>
    <row r="15541" spans="1:14" x14ac:dyDescent="0.2">
      <c r="A15541" t="s">
        <v>21300</v>
      </c>
      <c r="B15541">
        <v>50250</v>
      </c>
      <c r="C15541">
        <v>57400</v>
      </c>
      <c r="D15541">
        <v>64600</v>
      </c>
      <c r="E15541">
        <v>71750</v>
      </c>
      <c r="F15541">
        <v>77500</v>
      </c>
      <c r="G15541">
        <v>83250</v>
      </c>
      <c r="H15541">
        <v>89000</v>
      </c>
      <c r="I15541">
        <v>94750</v>
      </c>
      <c r="J15541">
        <v>100450</v>
      </c>
      <c r="K15541" t="s">
        <v>3088</v>
      </c>
      <c r="L15541">
        <v>185</v>
      </c>
      <c r="M15541">
        <v>80</v>
      </c>
      <c r="N15541" t="s">
        <v>2270</v>
      </c>
    </row>
    <row r="15542" spans="1:14" x14ac:dyDescent="0.2">
      <c r="A15542" t="s">
        <v>21301</v>
      </c>
      <c r="B15542">
        <v>36700</v>
      </c>
      <c r="C15542">
        <v>41950</v>
      </c>
      <c r="D15542">
        <v>47200</v>
      </c>
      <c r="E15542">
        <v>52400</v>
      </c>
      <c r="F15542">
        <v>56600</v>
      </c>
      <c r="G15542">
        <v>60800</v>
      </c>
      <c r="H15542">
        <v>65000</v>
      </c>
      <c r="I15542">
        <v>69200</v>
      </c>
      <c r="J15542">
        <v>73400</v>
      </c>
      <c r="K15542" t="s">
        <v>3088</v>
      </c>
      <c r="L15542">
        <v>187</v>
      </c>
      <c r="M15542">
        <v>80</v>
      </c>
      <c r="N15542" t="s">
        <v>4161</v>
      </c>
    </row>
    <row r="15543" spans="1:14" x14ac:dyDescent="0.2">
      <c r="A15543" t="s">
        <v>21302</v>
      </c>
      <c r="B15543">
        <v>35950</v>
      </c>
      <c r="C15543">
        <v>41100</v>
      </c>
      <c r="D15543">
        <v>46250</v>
      </c>
      <c r="E15543">
        <v>51350</v>
      </c>
      <c r="F15543">
        <v>55500</v>
      </c>
      <c r="G15543">
        <v>59600</v>
      </c>
      <c r="H15543">
        <v>63700</v>
      </c>
      <c r="I15543">
        <v>67800</v>
      </c>
      <c r="J15543">
        <v>71900</v>
      </c>
      <c r="K15543" t="s">
        <v>3088</v>
      </c>
      <c r="L15543">
        <v>189</v>
      </c>
      <c r="M15543">
        <v>80</v>
      </c>
      <c r="N15543" t="s">
        <v>2271</v>
      </c>
    </row>
    <row r="15544" spans="1:14" x14ac:dyDescent="0.2">
      <c r="A15544" t="s">
        <v>21303</v>
      </c>
      <c r="B15544">
        <v>56650</v>
      </c>
      <c r="C15544">
        <v>64750</v>
      </c>
      <c r="D15544">
        <v>72850</v>
      </c>
      <c r="E15544">
        <v>80900</v>
      </c>
      <c r="F15544">
        <v>87400</v>
      </c>
      <c r="G15544">
        <v>93850</v>
      </c>
      <c r="H15544">
        <v>100350</v>
      </c>
      <c r="I15544">
        <v>106800</v>
      </c>
      <c r="J15544">
        <v>113300</v>
      </c>
      <c r="K15544" t="s">
        <v>3088</v>
      </c>
      <c r="L15544">
        <v>191</v>
      </c>
      <c r="M15544">
        <v>80</v>
      </c>
      <c r="N15544" t="s">
        <v>2272</v>
      </c>
    </row>
    <row r="15545" spans="1:14" x14ac:dyDescent="0.2">
      <c r="A15545" t="s">
        <v>21304</v>
      </c>
      <c r="B15545">
        <v>35950</v>
      </c>
      <c r="C15545">
        <v>41100</v>
      </c>
      <c r="D15545">
        <v>46250</v>
      </c>
      <c r="E15545">
        <v>51350</v>
      </c>
      <c r="F15545">
        <v>55500</v>
      </c>
      <c r="G15545">
        <v>59600</v>
      </c>
      <c r="H15545">
        <v>63700</v>
      </c>
      <c r="I15545">
        <v>67800</v>
      </c>
      <c r="J15545">
        <v>71900</v>
      </c>
      <c r="K15545" t="s">
        <v>3088</v>
      </c>
      <c r="L15545">
        <v>193</v>
      </c>
      <c r="M15545">
        <v>80</v>
      </c>
      <c r="N15545" t="s">
        <v>3350</v>
      </c>
    </row>
    <row r="15546" spans="1:14" x14ac:dyDescent="0.2">
      <c r="A15546" t="s">
        <v>21305</v>
      </c>
      <c r="B15546">
        <v>35950</v>
      </c>
      <c r="C15546">
        <v>41100</v>
      </c>
      <c r="D15546">
        <v>46250</v>
      </c>
      <c r="E15546">
        <v>51350</v>
      </c>
      <c r="F15546">
        <v>55500</v>
      </c>
      <c r="G15546">
        <v>59600</v>
      </c>
      <c r="H15546">
        <v>63700</v>
      </c>
      <c r="I15546">
        <v>67800</v>
      </c>
      <c r="J15546">
        <v>71900</v>
      </c>
      <c r="K15546" t="s">
        <v>3088</v>
      </c>
      <c r="L15546">
        <v>195</v>
      </c>
      <c r="M15546">
        <v>80</v>
      </c>
      <c r="N15546" t="s">
        <v>3352</v>
      </c>
    </row>
    <row r="15547" spans="1:14" x14ac:dyDescent="0.2">
      <c r="A15547" t="s">
        <v>21306</v>
      </c>
      <c r="B15547">
        <v>35950</v>
      </c>
      <c r="C15547">
        <v>41100</v>
      </c>
      <c r="D15547">
        <v>46250</v>
      </c>
      <c r="E15547">
        <v>51350</v>
      </c>
      <c r="F15547">
        <v>55500</v>
      </c>
      <c r="G15547">
        <v>59600</v>
      </c>
      <c r="H15547">
        <v>63700</v>
      </c>
      <c r="I15547">
        <v>67800</v>
      </c>
      <c r="J15547">
        <v>71900</v>
      </c>
      <c r="K15547" t="s">
        <v>3088</v>
      </c>
      <c r="L15547">
        <v>197</v>
      </c>
      <c r="M15547">
        <v>80</v>
      </c>
      <c r="N15547" t="s">
        <v>2273</v>
      </c>
    </row>
    <row r="15548" spans="1:14" x14ac:dyDescent="0.2">
      <c r="A15548" t="s">
        <v>21307</v>
      </c>
      <c r="B15548">
        <v>35950</v>
      </c>
      <c r="C15548">
        <v>41100</v>
      </c>
      <c r="D15548">
        <v>46250</v>
      </c>
      <c r="E15548">
        <v>51350</v>
      </c>
      <c r="F15548">
        <v>55500</v>
      </c>
      <c r="G15548">
        <v>59600</v>
      </c>
      <c r="H15548">
        <v>63700</v>
      </c>
      <c r="I15548">
        <v>67800</v>
      </c>
      <c r="J15548">
        <v>71900</v>
      </c>
      <c r="K15548" t="s">
        <v>3088</v>
      </c>
      <c r="L15548">
        <v>199</v>
      </c>
      <c r="M15548">
        <v>80</v>
      </c>
      <c r="N15548" t="s">
        <v>3408</v>
      </c>
    </row>
    <row r="15549" spans="1:14" x14ac:dyDescent="0.2">
      <c r="A15549" t="s">
        <v>21308</v>
      </c>
      <c r="B15549">
        <v>37050</v>
      </c>
      <c r="C15549">
        <v>42350</v>
      </c>
      <c r="D15549">
        <v>47650</v>
      </c>
      <c r="E15549">
        <v>52900</v>
      </c>
      <c r="F15549">
        <v>57150</v>
      </c>
      <c r="G15549">
        <v>61400</v>
      </c>
      <c r="H15549">
        <v>65600</v>
      </c>
      <c r="I15549">
        <v>69850</v>
      </c>
      <c r="J15549">
        <v>74100</v>
      </c>
      <c r="K15549" t="s">
        <v>3088</v>
      </c>
      <c r="L15549">
        <v>201</v>
      </c>
      <c r="M15549">
        <v>80</v>
      </c>
      <c r="N15549" t="s">
        <v>2274</v>
      </c>
    </row>
    <row r="15550" spans="1:14" x14ac:dyDescent="0.2">
      <c r="A15550" t="s">
        <v>21309</v>
      </c>
      <c r="B15550">
        <v>35950</v>
      </c>
      <c r="C15550">
        <v>41100</v>
      </c>
      <c r="D15550">
        <v>46250</v>
      </c>
      <c r="E15550">
        <v>51350</v>
      </c>
      <c r="F15550">
        <v>55500</v>
      </c>
      <c r="G15550">
        <v>59600</v>
      </c>
      <c r="H15550">
        <v>63700</v>
      </c>
      <c r="I15550">
        <v>67800</v>
      </c>
      <c r="J15550">
        <v>71900</v>
      </c>
      <c r="K15550" t="s">
        <v>3088</v>
      </c>
      <c r="L15550">
        <v>203</v>
      </c>
      <c r="M15550">
        <v>80</v>
      </c>
      <c r="N15550" t="s">
        <v>2275</v>
      </c>
    </row>
    <row r="15551" spans="1:14" x14ac:dyDescent="0.2">
      <c r="A15551" t="s">
        <v>21310</v>
      </c>
      <c r="B15551">
        <v>35950</v>
      </c>
      <c r="C15551">
        <v>41100</v>
      </c>
      <c r="D15551">
        <v>46250</v>
      </c>
      <c r="E15551">
        <v>51350</v>
      </c>
      <c r="F15551">
        <v>55500</v>
      </c>
      <c r="G15551">
        <v>59600</v>
      </c>
      <c r="H15551">
        <v>63700</v>
      </c>
      <c r="I15551">
        <v>67800</v>
      </c>
      <c r="J15551">
        <v>71900</v>
      </c>
      <c r="K15551" t="s">
        <v>3088</v>
      </c>
      <c r="L15551">
        <v>205</v>
      </c>
      <c r="M15551">
        <v>80</v>
      </c>
      <c r="N15551" t="s">
        <v>2276</v>
      </c>
    </row>
    <row r="15552" spans="1:14" x14ac:dyDescent="0.2">
      <c r="A15552" t="s">
        <v>21311</v>
      </c>
      <c r="B15552">
        <v>35950</v>
      </c>
      <c r="C15552">
        <v>41100</v>
      </c>
      <c r="D15552">
        <v>46250</v>
      </c>
      <c r="E15552">
        <v>51350</v>
      </c>
      <c r="F15552">
        <v>55500</v>
      </c>
      <c r="G15552">
        <v>59600</v>
      </c>
      <c r="H15552">
        <v>63700</v>
      </c>
      <c r="I15552">
        <v>67800</v>
      </c>
      <c r="J15552">
        <v>71900</v>
      </c>
      <c r="K15552" t="s">
        <v>3088</v>
      </c>
      <c r="L15552">
        <v>207</v>
      </c>
      <c r="M15552">
        <v>80</v>
      </c>
      <c r="N15552" t="s">
        <v>3354</v>
      </c>
    </row>
    <row r="15553" spans="1:14" x14ac:dyDescent="0.2">
      <c r="A15553" t="s">
        <v>21312</v>
      </c>
      <c r="B15553">
        <v>50050</v>
      </c>
      <c r="C15553">
        <v>57200</v>
      </c>
      <c r="D15553">
        <v>64350</v>
      </c>
      <c r="E15553">
        <v>71450</v>
      </c>
      <c r="F15553">
        <v>77200</v>
      </c>
      <c r="G15553">
        <v>82900</v>
      </c>
      <c r="H15553">
        <v>88600</v>
      </c>
      <c r="I15553">
        <v>94350</v>
      </c>
      <c r="J15553">
        <v>100050</v>
      </c>
      <c r="K15553" t="s">
        <v>3088</v>
      </c>
      <c r="L15553">
        <v>209</v>
      </c>
      <c r="M15553">
        <v>80</v>
      </c>
      <c r="N15553" t="s">
        <v>3411</v>
      </c>
    </row>
    <row r="15554" spans="1:14" x14ac:dyDescent="0.2">
      <c r="A15554" t="s">
        <v>21313</v>
      </c>
      <c r="B15554">
        <v>51950</v>
      </c>
      <c r="C15554">
        <v>59350</v>
      </c>
      <c r="D15554">
        <v>66750</v>
      </c>
      <c r="E15554">
        <v>74150</v>
      </c>
      <c r="F15554">
        <v>80100</v>
      </c>
      <c r="G15554">
        <v>86050</v>
      </c>
      <c r="H15554">
        <v>91950</v>
      </c>
      <c r="I15554">
        <v>97900</v>
      </c>
      <c r="J15554">
        <v>103850</v>
      </c>
      <c r="K15554" t="s">
        <v>3088</v>
      </c>
      <c r="L15554">
        <v>211</v>
      </c>
      <c r="M15554">
        <v>80</v>
      </c>
      <c r="N15554" t="s">
        <v>3356</v>
      </c>
    </row>
    <row r="15555" spans="1:14" x14ac:dyDescent="0.2">
      <c r="A15555" t="s">
        <v>21314</v>
      </c>
      <c r="B15555">
        <v>38750</v>
      </c>
      <c r="C15555">
        <v>44250</v>
      </c>
      <c r="D15555">
        <v>49800</v>
      </c>
      <c r="E15555">
        <v>55300</v>
      </c>
      <c r="F15555">
        <v>59750</v>
      </c>
      <c r="G15555">
        <v>64150</v>
      </c>
      <c r="H15555">
        <v>68600</v>
      </c>
      <c r="I15555">
        <v>73000</v>
      </c>
      <c r="J15555">
        <v>77450</v>
      </c>
      <c r="K15555" t="s">
        <v>3088</v>
      </c>
      <c r="L15555">
        <v>213</v>
      </c>
      <c r="M15555">
        <v>80</v>
      </c>
      <c r="N15555" t="s">
        <v>1930</v>
      </c>
    </row>
    <row r="15556" spans="1:14" x14ac:dyDescent="0.2">
      <c r="A15556" t="s">
        <v>21315</v>
      </c>
      <c r="B15556">
        <v>50250</v>
      </c>
      <c r="C15556">
        <v>57400</v>
      </c>
      <c r="D15556">
        <v>64600</v>
      </c>
      <c r="E15556">
        <v>71750</v>
      </c>
      <c r="F15556">
        <v>77500</v>
      </c>
      <c r="G15556">
        <v>83250</v>
      </c>
      <c r="H15556">
        <v>89000</v>
      </c>
      <c r="I15556">
        <v>94750</v>
      </c>
      <c r="J15556">
        <v>100450</v>
      </c>
      <c r="K15556" t="s">
        <v>3088</v>
      </c>
      <c r="L15556">
        <v>215</v>
      </c>
      <c r="M15556">
        <v>80</v>
      </c>
      <c r="N15556" t="s">
        <v>4168</v>
      </c>
    </row>
    <row r="15557" spans="1:14" x14ac:dyDescent="0.2">
      <c r="A15557" t="s">
        <v>21316</v>
      </c>
      <c r="B15557">
        <v>35950</v>
      </c>
      <c r="C15557">
        <v>41100</v>
      </c>
      <c r="D15557">
        <v>46250</v>
      </c>
      <c r="E15557">
        <v>51350</v>
      </c>
      <c r="F15557">
        <v>55500</v>
      </c>
      <c r="G15557">
        <v>59600</v>
      </c>
      <c r="H15557">
        <v>63700</v>
      </c>
      <c r="I15557">
        <v>67800</v>
      </c>
      <c r="J15557">
        <v>71900</v>
      </c>
      <c r="K15557" t="s">
        <v>3088</v>
      </c>
      <c r="L15557">
        <v>217</v>
      </c>
      <c r="M15557">
        <v>80</v>
      </c>
      <c r="N15557" t="s">
        <v>2923</v>
      </c>
    </row>
    <row r="15558" spans="1:14" x14ac:dyDescent="0.2">
      <c r="A15558" t="s">
        <v>21317</v>
      </c>
      <c r="B15558">
        <v>35950</v>
      </c>
      <c r="C15558">
        <v>41100</v>
      </c>
      <c r="D15558">
        <v>46250</v>
      </c>
      <c r="E15558">
        <v>51350</v>
      </c>
      <c r="F15558">
        <v>55500</v>
      </c>
      <c r="G15558">
        <v>59600</v>
      </c>
      <c r="H15558">
        <v>63700</v>
      </c>
      <c r="I15558">
        <v>67800</v>
      </c>
      <c r="J15558">
        <v>71900</v>
      </c>
      <c r="K15558" t="s">
        <v>3088</v>
      </c>
      <c r="L15558">
        <v>219</v>
      </c>
      <c r="M15558">
        <v>80</v>
      </c>
      <c r="N15558" t="s">
        <v>1931</v>
      </c>
    </row>
    <row r="15559" spans="1:14" x14ac:dyDescent="0.2">
      <c r="A15559" t="s">
        <v>21318</v>
      </c>
      <c r="B15559">
        <v>40900</v>
      </c>
      <c r="C15559">
        <v>46750</v>
      </c>
      <c r="D15559">
        <v>52600</v>
      </c>
      <c r="E15559">
        <v>58400</v>
      </c>
      <c r="F15559">
        <v>63100</v>
      </c>
      <c r="G15559">
        <v>67750</v>
      </c>
      <c r="H15559">
        <v>72450</v>
      </c>
      <c r="I15559">
        <v>77100</v>
      </c>
      <c r="J15559">
        <v>81800</v>
      </c>
      <c r="K15559" t="s">
        <v>3088</v>
      </c>
      <c r="L15559">
        <v>221</v>
      </c>
      <c r="M15559">
        <v>80</v>
      </c>
      <c r="N15559" t="s">
        <v>1932</v>
      </c>
    </row>
    <row r="15560" spans="1:14" x14ac:dyDescent="0.2">
      <c r="A15560" t="s">
        <v>21319</v>
      </c>
      <c r="B15560">
        <v>43200</v>
      </c>
      <c r="C15560">
        <v>49400</v>
      </c>
      <c r="D15560">
        <v>55550</v>
      </c>
      <c r="E15560">
        <v>61700</v>
      </c>
      <c r="F15560">
        <v>66650</v>
      </c>
      <c r="G15560">
        <v>71600</v>
      </c>
      <c r="H15560">
        <v>76550</v>
      </c>
      <c r="I15560">
        <v>81450</v>
      </c>
      <c r="J15560">
        <v>86400</v>
      </c>
      <c r="K15560" t="s">
        <v>3088</v>
      </c>
      <c r="L15560">
        <v>223</v>
      </c>
      <c r="M15560">
        <v>80</v>
      </c>
      <c r="N15560" t="s">
        <v>1933</v>
      </c>
    </row>
    <row r="15561" spans="1:14" x14ac:dyDescent="0.2">
      <c r="A15561" t="s">
        <v>21320</v>
      </c>
      <c r="B15561">
        <v>36600</v>
      </c>
      <c r="C15561">
        <v>41800</v>
      </c>
      <c r="D15561">
        <v>47050</v>
      </c>
      <c r="E15561">
        <v>52250</v>
      </c>
      <c r="F15561">
        <v>56450</v>
      </c>
      <c r="G15561">
        <v>60650</v>
      </c>
      <c r="H15561">
        <v>64800</v>
      </c>
      <c r="I15561">
        <v>69000</v>
      </c>
      <c r="J15561">
        <v>73150</v>
      </c>
      <c r="K15561" t="s">
        <v>3088</v>
      </c>
      <c r="L15561">
        <v>225</v>
      </c>
      <c r="M15561">
        <v>80</v>
      </c>
      <c r="N15561" t="s">
        <v>3417</v>
      </c>
    </row>
    <row r="15562" spans="1:14" x14ac:dyDescent="0.2">
      <c r="A15562" t="s">
        <v>21321</v>
      </c>
      <c r="B15562">
        <v>43450</v>
      </c>
      <c r="C15562">
        <v>49650</v>
      </c>
      <c r="D15562">
        <v>55850</v>
      </c>
      <c r="E15562">
        <v>62050</v>
      </c>
      <c r="F15562">
        <v>67050</v>
      </c>
      <c r="G15562">
        <v>72000</v>
      </c>
      <c r="H15562">
        <v>76950</v>
      </c>
      <c r="I15562">
        <v>81950</v>
      </c>
      <c r="J15562">
        <v>86900</v>
      </c>
      <c r="K15562" t="s">
        <v>3088</v>
      </c>
      <c r="L15562">
        <v>227</v>
      </c>
      <c r="M15562">
        <v>80</v>
      </c>
      <c r="N15562" t="s">
        <v>3615</v>
      </c>
    </row>
    <row r="15563" spans="1:14" x14ac:dyDescent="0.2">
      <c r="A15563" t="s">
        <v>21322</v>
      </c>
      <c r="B15563">
        <v>42300</v>
      </c>
      <c r="C15563">
        <v>48350</v>
      </c>
      <c r="D15563">
        <v>54400</v>
      </c>
      <c r="E15563">
        <v>60400</v>
      </c>
      <c r="F15563">
        <v>65250</v>
      </c>
      <c r="G15563">
        <v>70100</v>
      </c>
      <c r="H15563">
        <v>74900</v>
      </c>
      <c r="I15563">
        <v>79750</v>
      </c>
      <c r="J15563">
        <v>84600</v>
      </c>
      <c r="K15563" t="s">
        <v>3088</v>
      </c>
      <c r="L15563">
        <v>229</v>
      </c>
      <c r="M15563">
        <v>80</v>
      </c>
      <c r="N15563" t="s">
        <v>3362</v>
      </c>
    </row>
    <row r="15564" spans="1:14" x14ac:dyDescent="0.2">
      <c r="A15564" t="s">
        <v>21323</v>
      </c>
      <c r="B15564">
        <v>35950</v>
      </c>
      <c r="C15564">
        <v>41100</v>
      </c>
      <c r="D15564">
        <v>46250</v>
      </c>
      <c r="E15564">
        <v>51350</v>
      </c>
      <c r="F15564">
        <v>55500</v>
      </c>
      <c r="G15564">
        <v>59600</v>
      </c>
      <c r="H15564">
        <v>63700</v>
      </c>
      <c r="I15564">
        <v>67800</v>
      </c>
      <c r="J15564">
        <v>71900</v>
      </c>
      <c r="K15564" t="s">
        <v>3088</v>
      </c>
      <c r="L15564">
        <v>231</v>
      </c>
      <c r="M15564">
        <v>80</v>
      </c>
      <c r="N15564" t="s">
        <v>3616</v>
      </c>
    </row>
    <row r="15565" spans="1:14" x14ac:dyDescent="0.2">
      <c r="A15565" t="s">
        <v>21324</v>
      </c>
      <c r="B15565">
        <v>36050</v>
      </c>
      <c r="C15565">
        <v>41200</v>
      </c>
      <c r="D15565">
        <v>46350</v>
      </c>
      <c r="E15565">
        <v>51450</v>
      </c>
      <c r="F15565">
        <v>55600</v>
      </c>
      <c r="G15565">
        <v>59700</v>
      </c>
      <c r="H15565">
        <v>63800</v>
      </c>
      <c r="I15565">
        <v>67950</v>
      </c>
      <c r="J15565">
        <v>72050</v>
      </c>
      <c r="K15565" t="s">
        <v>3088</v>
      </c>
      <c r="L15565">
        <v>233</v>
      </c>
      <c r="M15565">
        <v>80</v>
      </c>
      <c r="N15565" t="s">
        <v>3617</v>
      </c>
    </row>
    <row r="15566" spans="1:14" x14ac:dyDescent="0.2">
      <c r="A15566" t="s">
        <v>21325</v>
      </c>
      <c r="B15566">
        <v>35950</v>
      </c>
      <c r="C15566">
        <v>41100</v>
      </c>
      <c r="D15566">
        <v>46250</v>
      </c>
      <c r="E15566">
        <v>51350</v>
      </c>
      <c r="F15566">
        <v>55500</v>
      </c>
      <c r="G15566">
        <v>59600</v>
      </c>
      <c r="H15566">
        <v>63700</v>
      </c>
      <c r="I15566">
        <v>67800</v>
      </c>
      <c r="J15566">
        <v>71900</v>
      </c>
      <c r="K15566" t="s">
        <v>3088</v>
      </c>
      <c r="L15566">
        <v>235</v>
      </c>
      <c r="M15566">
        <v>80</v>
      </c>
      <c r="N15566" t="s">
        <v>4180</v>
      </c>
    </row>
    <row r="15567" spans="1:14" x14ac:dyDescent="0.2">
      <c r="A15567" t="s">
        <v>21326</v>
      </c>
      <c r="B15567">
        <v>35950</v>
      </c>
      <c r="C15567">
        <v>41100</v>
      </c>
      <c r="D15567">
        <v>46250</v>
      </c>
      <c r="E15567">
        <v>51350</v>
      </c>
      <c r="F15567">
        <v>55500</v>
      </c>
      <c r="G15567">
        <v>59600</v>
      </c>
      <c r="H15567">
        <v>63700</v>
      </c>
      <c r="I15567">
        <v>67800</v>
      </c>
      <c r="J15567">
        <v>71900</v>
      </c>
      <c r="K15567" t="s">
        <v>3088</v>
      </c>
      <c r="L15567">
        <v>237</v>
      </c>
      <c r="M15567">
        <v>80</v>
      </c>
      <c r="N15567" t="s">
        <v>1934</v>
      </c>
    </row>
    <row r="15568" spans="1:14" x14ac:dyDescent="0.2">
      <c r="A15568" t="s">
        <v>21327</v>
      </c>
      <c r="B15568">
        <v>50050</v>
      </c>
      <c r="C15568">
        <v>57200</v>
      </c>
      <c r="D15568">
        <v>64350</v>
      </c>
      <c r="E15568">
        <v>71450</v>
      </c>
      <c r="F15568">
        <v>77200</v>
      </c>
      <c r="G15568">
        <v>82900</v>
      </c>
      <c r="H15568">
        <v>88600</v>
      </c>
      <c r="I15568">
        <v>94350</v>
      </c>
      <c r="J15568">
        <v>100050</v>
      </c>
      <c r="K15568" t="s">
        <v>3088</v>
      </c>
      <c r="L15568">
        <v>239</v>
      </c>
      <c r="M15568">
        <v>80</v>
      </c>
      <c r="N15568" t="s">
        <v>3068</v>
      </c>
    </row>
    <row r="15569" spans="1:14" x14ac:dyDescent="0.2">
      <c r="A15569" t="s">
        <v>21328</v>
      </c>
      <c r="B15569">
        <v>37350</v>
      </c>
      <c r="C15569">
        <v>42700</v>
      </c>
      <c r="D15569">
        <v>48050</v>
      </c>
      <c r="E15569">
        <v>53350</v>
      </c>
      <c r="F15569">
        <v>57650</v>
      </c>
      <c r="G15569">
        <v>61900</v>
      </c>
      <c r="H15569">
        <v>66200</v>
      </c>
      <c r="I15569">
        <v>70450</v>
      </c>
      <c r="J15569">
        <v>74700</v>
      </c>
      <c r="K15569" t="s">
        <v>3089</v>
      </c>
      <c r="L15569">
        <v>1</v>
      </c>
      <c r="M15569">
        <v>80</v>
      </c>
      <c r="N15569" t="s">
        <v>1935</v>
      </c>
    </row>
    <row r="15570" spans="1:14" x14ac:dyDescent="0.2">
      <c r="A15570" t="s">
        <v>21329</v>
      </c>
      <c r="B15570">
        <v>36750</v>
      </c>
      <c r="C15570">
        <v>42000</v>
      </c>
      <c r="D15570">
        <v>47250</v>
      </c>
      <c r="E15570">
        <v>52500</v>
      </c>
      <c r="F15570">
        <v>56700</v>
      </c>
      <c r="G15570">
        <v>60900</v>
      </c>
      <c r="H15570">
        <v>65100</v>
      </c>
      <c r="I15570">
        <v>69300</v>
      </c>
      <c r="J15570">
        <v>73500</v>
      </c>
      <c r="K15570" t="s">
        <v>3089</v>
      </c>
      <c r="L15570">
        <v>3</v>
      </c>
      <c r="M15570">
        <v>80</v>
      </c>
      <c r="N15570" t="s">
        <v>1936</v>
      </c>
    </row>
    <row r="15571" spans="1:14" x14ac:dyDescent="0.2">
      <c r="A15571" t="s">
        <v>21330</v>
      </c>
      <c r="B15571">
        <v>47250</v>
      </c>
      <c r="C15571">
        <v>54000</v>
      </c>
      <c r="D15571">
        <v>60750</v>
      </c>
      <c r="E15571">
        <v>67450</v>
      </c>
      <c r="F15571">
        <v>72850</v>
      </c>
      <c r="G15571">
        <v>78250</v>
      </c>
      <c r="H15571">
        <v>83650</v>
      </c>
      <c r="I15571">
        <v>89050</v>
      </c>
      <c r="J15571">
        <v>94450</v>
      </c>
      <c r="K15571" t="s">
        <v>3089</v>
      </c>
      <c r="L15571">
        <v>5</v>
      </c>
      <c r="M15571">
        <v>80</v>
      </c>
      <c r="N15571" t="s">
        <v>1937</v>
      </c>
    </row>
    <row r="15572" spans="1:14" x14ac:dyDescent="0.2">
      <c r="A15572" t="s">
        <v>21331</v>
      </c>
      <c r="B15572">
        <v>39550</v>
      </c>
      <c r="C15572">
        <v>45200</v>
      </c>
      <c r="D15572">
        <v>50850</v>
      </c>
      <c r="E15572">
        <v>56500</v>
      </c>
      <c r="F15572">
        <v>61050</v>
      </c>
      <c r="G15572">
        <v>65550</v>
      </c>
      <c r="H15572">
        <v>70100</v>
      </c>
      <c r="I15572">
        <v>74600</v>
      </c>
      <c r="J15572">
        <v>79100</v>
      </c>
      <c r="K15572" t="s">
        <v>3089</v>
      </c>
      <c r="L15572">
        <v>7</v>
      </c>
      <c r="M15572">
        <v>80</v>
      </c>
      <c r="N15572" t="s">
        <v>1938</v>
      </c>
    </row>
    <row r="15573" spans="1:14" x14ac:dyDescent="0.2">
      <c r="A15573" t="s">
        <v>21332</v>
      </c>
      <c r="B15573">
        <v>32450</v>
      </c>
      <c r="C15573">
        <v>37050</v>
      </c>
      <c r="D15573">
        <v>41700</v>
      </c>
      <c r="E15573">
        <v>46300</v>
      </c>
      <c r="F15573">
        <v>50050</v>
      </c>
      <c r="G15573">
        <v>53750</v>
      </c>
      <c r="H15573">
        <v>57450</v>
      </c>
      <c r="I15573">
        <v>61150</v>
      </c>
      <c r="J15573">
        <v>64850</v>
      </c>
      <c r="K15573" t="s">
        <v>3089</v>
      </c>
      <c r="L15573">
        <v>9</v>
      </c>
      <c r="M15573">
        <v>80</v>
      </c>
      <c r="N15573" t="s">
        <v>1939</v>
      </c>
    </row>
    <row r="15574" spans="1:14" x14ac:dyDescent="0.2">
      <c r="A15574" t="s">
        <v>21333</v>
      </c>
      <c r="B15574">
        <v>42950</v>
      </c>
      <c r="C15574">
        <v>49100</v>
      </c>
      <c r="D15574">
        <v>55250</v>
      </c>
      <c r="E15574">
        <v>61350</v>
      </c>
      <c r="F15574">
        <v>66300</v>
      </c>
      <c r="G15574">
        <v>71200</v>
      </c>
      <c r="H15574">
        <v>76100</v>
      </c>
      <c r="I15574">
        <v>81000</v>
      </c>
      <c r="J15574">
        <v>85900</v>
      </c>
      <c r="K15574" t="s">
        <v>3089</v>
      </c>
      <c r="L15574">
        <v>11</v>
      </c>
      <c r="M15574">
        <v>80</v>
      </c>
      <c r="N15574" t="s">
        <v>1940</v>
      </c>
    </row>
    <row r="15575" spans="1:14" x14ac:dyDescent="0.2">
      <c r="A15575" t="s">
        <v>21334</v>
      </c>
      <c r="B15575">
        <v>32100</v>
      </c>
      <c r="C15575">
        <v>36700</v>
      </c>
      <c r="D15575">
        <v>41300</v>
      </c>
      <c r="E15575">
        <v>45850</v>
      </c>
      <c r="F15575">
        <v>49550</v>
      </c>
      <c r="G15575">
        <v>53200</v>
      </c>
      <c r="H15575">
        <v>56900</v>
      </c>
      <c r="I15575">
        <v>60550</v>
      </c>
      <c r="J15575">
        <v>64200</v>
      </c>
      <c r="K15575" t="s">
        <v>3089</v>
      </c>
      <c r="L15575">
        <v>13</v>
      </c>
      <c r="M15575">
        <v>80</v>
      </c>
      <c r="N15575" t="s">
        <v>1941</v>
      </c>
    </row>
    <row r="15576" spans="1:14" x14ac:dyDescent="0.2">
      <c r="A15576" t="s">
        <v>21335</v>
      </c>
      <c r="B15576">
        <v>38850</v>
      </c>
      <c r="C15576">
        <v>44400</v>
      </c>
      <c r="D15576">
        <v>49950</v>
      </c>
      <c r="E15576">
        <v>55450</v>
      </c>
      <c r="F15576">
        <v>59900</v>
      </c>
      <c r="G15576">
        <v>64350</v>
      </c>
      <c r="H15576">
        <v>68800</v>
      </c>
      <c r="I15576">
        <v>73200</v>
      </c>
      <c r="J15576">
        <v>77650</v>
      </c>
      <c r="K15576" t="s">
        <v>3089</v>
      </c>
      <c r="L15576">
        <v>15</v>
      </c>
      <c r="M15576">
        <v>80</v>
      </c>
      <c r="N15576" t="s">
        <v>1942</v>
      </c>
    </row>
    <row r="15577" spans="1:14" x14ac:dyDescent="0.2">
      <c r="A15577" t="s">
        <v>21336</v>
      </c>
      <c r="B15577">
        <v>38850</v>
      </c>
      <c r="C15577">
        <v>44400</v>
      </c>
      <c r="D15577">
        <v>49950</v>
      </c>
      <c r="E15577">
        <v>55450</v>
      </c>
      <c r="F15577">
        <v>59900</v>
      </c>
      <c r="G15577">
        <v>64350</v>
      </c>
      <c r="H15577">
        <v>68800</v>
      </c>
      <c r="I15577">
        <v>73200</v>
      </c>
      <c r="J15577">
        <v>77650</v>
      </c>
      <c r="K15577" t="s">
        <v>3089</v>
      </c>
      <c r="L15577">
        <v>17</v>
      </c>
      <c r="M15577">
        <v>80</v>
      </c>
      <c r="N15577" t="s">
        <v>1943</v>
      </c>
    </row>
    <row r="15578" spans="1:14" x14ac:dyDescent="0.2">
      <c r="A15578" t="s">
        <v>21337</v>
      </c>
      <c r="B15578">
        <v>42850</v>
      </c>
      <c r="C15578">
        <v>49000</v>
      </c>
      <c r="D15578">
        <v>55100</v>
      </c>
      <c r="E15578">
        <v>61200</v>
      </c>
      <c r="F15578">
        <v>66100</v>
      </c>
      <c r="G15578">
        <v>71000</v>
      </c>
      <c r="H15578">
        <v>75900</v>
      </c>
      <c r="I15578">
        <v>80800</v>
      </c>
      <c r="J15578">
        <v>85700</v>
      </c>
      <c r="K15578" t="s">
        <v>3089</v>
      </c>
      <c r="L15578">
        <v>19</v>
      </c>
      <c r="M15578">
        <v>80</v>
      </c>
      <c r="N15578" t="s">
        <v>1944</v>
      </c>
    </row>
    <row r="15579" spans="1:14" x14ac:dyDescent="0.2">
      <c r="A15579" t="s">
        <v>21338</v>
      </c>
      <c r="B15579">
        <v>32100</v>
      </c>
      <c r="C15579">
        <v>36700</v>
      </c>
      <c r="D15579">
        <v>41300</v>
      </c>
      <c r="E15579">
        <v>45850</v>
      </c>
      <c r="F15579">
        <v>49550</v>
      </c>
      <c r="G15579">
        <v>53200</v>
      </c>
      <c r="H15579">
        <v>56900</v>
      </c>
      <c r="I15579">
        <v>60550</v>
      </c>
      <c r="J15579">
        <v>64200</v>
      </c>
      <c r="K15579" t="s">
        <v>3089</v>
      </c>
      <c r="L15579">
        <v>21</v>
      </c>
      <c r="M15579">
        <v>80</v>
      </c>
      <c r="N15579" t="s">
        <v>1945</v>
      </c>
    </row>
    <row r="15580" spans="1:14" x14ac:dyDescent="0.2">
      <c r="A15580" t="s">
        <v>21339</v>
      </c>
      <c r="B15580">
        <v>42850</v>
      </c>
      <c r="C15580">
        <v>49000</v>
      </c>
      <c r="D15580">
        <v>55100</v>
      </c>
      <c r="E15580">
        <v>61200</v>
      </c>
      <c r="F15580">
        <v>66100</v>
      </c>
      <c r="G15580">
        <v>71000</v>
      </c>
      <c r="H15580">
        <v>75900</v>
      </c>
      <c r="I15580">
        <v>80800</v>
      </c>
      <c r="J15580">
        <v>85700</v>
      </c>
      <c r="K15580" t="s">
        <v>3089</v>
      </c>
      <c r="L15580">
        <v>23</v>
      </c>
      <c r="M15580">
        <v>80</v>
      </c>
      <c r="N15580" t="s">
        <v>1946</v>
      </c>
    </row>
    <row r="15581" spans="1:14" x14ac:dyDescent="0.2">
      <c r="A15581" t="s">
        <v>21340</v>
      </c>
      <c r="B15581">
        <v>35650</v>
      </c>
      <c r="C15581">
        <v>40750</v>
      </c>
      <c r="D15581">
        <v>45850</v>
      </c>
      <c r="E15581">
        <v>50900</v>
      </c>
      <c r="F15581">
        <v>55000</v>
      </c>
      <c r="G15581">
        <v>59050</v>
      </c>
      <c r="H15581">
        <v>63150</v>
      </c>
      <c r="I15581">
        <v>67200</v>
      </c>
      <c r="J15581">
        <v>71300</v>
      </c>
      <c r="K15581" t="s">
        <v>3089</v>
      </c>
      <c r="L15581">
        <v>25</v>
      </c>
      <c r="M15581">
        <v>80</v>
      </c>
      <c r="N15581" t="s">
        <v>1947</v>
      </c>
    </row>
    <row r="15582" spans="1:14" x14ac:dyDescent="0.2">
      <c r="A15582" t="s">
        <v>21341</v>
      </c>
      <c r="B15582">
        <v>32100</v>
      </c>
      <c r="C15582">
        <v>36700</v>
      </c>
      <c r="D15582">
        <v>41300</v>
      </c>
      <c r="E15582">
        <v>45850</v>
      </c>
      <c r="F15582">
        <v>49550</v>
      </c>
      <c r="G15582">
        <v>53200</v>
      </c>
      <c r="H15582">
        <v>56900</v>
      </c>
      <c r="I15582">
        <v>60550</v>
      </c>
      <c r="J15582">
        <v>64200</v>
      </c>
      <c r="K15582" t="s">
        <v>3089</v>
      </c>
      <c r="L15582">
        <v>27</v>
      </c>
      <c r="M15582">
        <v>80</v>
      </c>
      <c r="N15582" t="s">
        <v>1948</v>
      </c>
    </row>
    <row r="15583" spans="1:14" x14ac:dyDescent="0.2">
      <c r="A15583" t="s">
        <v>21342</v>
      </c>
      <c r="B15583">
        <v>32100</v>
      </c>
      <c r="C15583">
        <v>36700</v>
      </c>
      <c r="D15583">
        <v>41300</v>
      </c>
      <c r="E15583">
        <v>45850</v>
      </c>
      <c r="F15583">
        <v>49550</v>
      </c>
      <c r="G15583">
        <v>53200</v>
      </c>
      <c r="H15583">
        <v>56900</v>
      </c>
      <c r="I15583">
        <v>60550</v>
      </c>
      <c r="J15583">
        <v>64200</v>
      </c>
      <c r="K15583" t="s">
        <v>3089</v>
      </c>
      <c r="L15583">
        <v>29</v>
      </c>
      <c r="M15583">
        <v>80</v>
      </c>
      <c r="N15583" t="s">
        <v>2299</v>
      </c>
    </row>
    <row r="15584" spans="1:14" x14ac:dyDescent="0.2">
      <c r="A15584" t="s">
        <v>21343</v>
      </c>
      <c r="B15584">
        <v>38850</v>
      </c>
      <c r="C15584">
        <v>44400</v>
      </c>
      <c r="D15584">
        <v>49950</v>
      </c>
      <c r="E15584">
        <v>55450</v>
      </c>
      <c r="F15584">
        <v>59900</v>
      </c>
      <c r="G15584">
        <v>64350</v>
      </c>
      <c r="H15584">
        <v>68800</v>
      </c>
      <c r="I15584">
        <v>73200</v>
      </c>
      <c r="J15584">
        <v>77650</v>
      </c>
      <c r="K15584" t="s">
        <v>3089</v>
      </c>
      <c r="L15584">
        <v>31</v>
      </c>
      <c r="M15584">
        <v>80</v>
      </c>
      <c r="N15584" t="s">
        <v>2300</v>
      </c>
    </row>
    <row r="15585" spans="1:14" x14ac:dyDescent="0.2">
      <c r="A15585" t="s">
        <v>21344</v>
      </c>
      <c r="B15585">
        <v>47250</v>
      </c>
      <c r="C15585">
        <v>54000</v>
      </c>
      <c r="D15585">
        <v>60750</v>
      </c>
      <c r="E15585">
        <v>67450</v>
      </c>
      <c r="F15585">
        <v>72850</v>
      </c>
      <c r="G15585">
        <v>78250</v>
      </c>
      <c r="H15585">
        <v>83650</v>
      </c>
      <c r="I15585">
        <v>89050</v>
      </c>
      <c r="J15585">
        <v>94450</v>
      </c>
      <c r="K15585" t="s">
        <v>3089</v>
      </c>
      <c r="L15585">
        <v>33</v>
      </c>
      <c r="M15585">
        <v>80</v>
      </c>
      <c r="N15585" t="s">
        <v>2301</v>
      </c>
    </row>
    <row r="15586" spans="1:14" x14ac:dyDescent="0.2">
      <c r="A15586" t="s">
        <v>21345</v>
      </c>
      <c r="B15586">
        <v>32100</v>
      </c>
      <c r="C15586">
        <v>36700</v>
      </c>
      <c r="D15586">
        <v>41300</v>
      </c>
      <c r="E15586">
        <v>45850</v>
      </c>
      <c r="F15586">
        <v>49550</v>
      </c>
      <c r="G15586">
        <v>53200</v>
      </c>
      <c r="H15586">
        <v>56900</v>
      </c>
      <c r="I15586">
        <v>60550</v>
      </c>
      <c r="J15586">
        <v>64200</v>
      </c>
      <c r="K15586" t="s">
        <v>3089</v>
      </c>
      <c r="L15586">
        <v>35</v>
      </c>
      <c r="M15586">
        <v>80</v>
      </c>
      <c r="N15586" t="s">
        <v>2302</v>
      </c>
    </row>
    <row r="15587" spans="1:14" x14ac:dyDescent="0.2">
      <c r="A15587" t="s">
        <v>21346</v>
      </c>
      <c r="B15587">
        <v>47250</v>
      </c>
      <c r="C15587">
        <v>54000</v>
      </c>
      <c r="D15587">
        <v>60750</v>
      </c>
      <c r="E15587">
        <v>67450</v>
      </c>
      <c r="F15587">
        <v>72850</v>
      </c>
      <c r="G15587">
        <v>78250</v>
      </c>
      <c r="H15587">
        <v>83650</v>
      </c>
      <c r="I15587">
        <v>89050</v>
      </c>
      <c r="J15587">
        <v>94450</v>
      </c>
      <c r="K15587" t="s">
        <v>3089</v>
      </c>
      <c r="L15587">
        <v>37</v>
      </c>
      <c r="M15587">
        <v>80</v>
      </c>
      <c r="N15587" t="s">
        <v>2303</v>
      </c>
    </row>
    <row r="15588" spans="1:14" x14ac:dyDescent="0.2">
      <c r="A15588" t="s">
        <v>21347</v>
      </c>
      <c r="B15588">
        <v>32100</v>
      </c>
      <c r="C15588">
        <v>36700</v>
      </c>
      <c r="D15588">
        <v>41300</v>
      </c>
      <c r="E15588">
        <v>45850</v>
      </c>
      <c r="F15588">
        <v>49550</v>
      </c>
      <c r="G15588">
        <v>53200</v>
      </c>
      <c r="H15588">
        <v>56900</v>
      </c>
      <c r="I15588">
        <v>60550</v>
      </c>
      <c r="J15588">
        <v>64200</v>
      </c>
      <c r="K15588" t="s">
        <v>3089</v>
      </c>
      <c r="L15588">
        <v>39</v>
      </c>
      <c r="M15588">
        <v>80</v>
      </c>
      <c r="N15588" t="s">
        <v>2304</v>
      </c>
    </row>
    <row r="15589" spans="1:14" x14ac:dyDescent="0.2">
      <c r="A15589" t="s">
        <v>21348</v>
      </c>
      <c r="B15589">
        <v>32100</v>
      </c>
      <c r="C15589">
        <v>36700</v>
      </c>
      <c r="D15589">
        <v>41300</v>
      </c>
      <c r="E15589">
        <v>45850</v>
      </c>
      <c r="F15589">
        <v>49550</v>
      </c>
      <c r="G15589">
        <v>53200</v>
      </c>
      <c r="H15589">
        <v>56900</v>
      </c>
      <c r="I15589">
        <v>60550</v>
      </c>
      <c r="J15589">
        <v>64200</v>
      </c>
      <c r="K15589" t="s">
        <v>3089</v>
      </c>
      <c r="L15589">
        <v>41</v>
      </c>
      <c r="M15589">
        <v>80</v>
      </c>
      <c r="N15589" t="s">
        <v>2305</v>
      </c>
    </row>
    <row r="15590" spans="1:14" x14ac:dyDescent="0.2">
      <c r="A15590" t="s">
        <v>21349</v>
      </c>
      <c r="B15590">
        <v>35200</v>
      </c>
      <c r="C15590">
        <v>40200</v>
      </c>
      <c r="D15590">
        <v>45250</v>
      </c>
      <c r="E15590">
        <v>50250</v>
      </c>
      <c r="F15590">
        <v>54300</v>
      </c>
      <c r="G15590">
        <v>58300</v>
      </c>
      <c r="H15590">
        <v>62350</v>
      </c>
      <c r="I15590">
        <v>66350</v>
      </c>
      <c r="J15590">
        <v>70350</v>
      </c>
      <c r="K15590" t="s">
        <v>3089</v>
      </c>
      <c r="L15590">
        <v>43</v>
      </c>
      <c r="M15590">
        <v>80</v>
      </c>
      <c r="N15590" t="s">
        <v>2306</v>
      </c>
    </row>
    <row r="15591" spans="1:14" x14ac:dyDescent="0.2">
      <c r="A15591" t="s">
        <v>21350</v>
      </c>
      <c r="B15591">
        <v>35600</v>
      </c>
      <c r="C15591">
        <v>40650</v>
      </c>
      <c r="D15591">
        <v>45750</v>
      </c>
      <c r="E15591">
        <v>50800</v>
      </c>
      <c r="F15591">
        <v>54900</v>
      </c>
      <c r="G15591">
        <v>58950</v>
      </c>
      <c r="H15591">
        <v>63000</v>
      </c>
      <c r="I15591">
        <v>67100</v>
      </c>
      <c r="J15591">
        <v>71150</v>
      </c>
      <c r="K15591" t="s">
        <v>3089</v>
      </c>
      <c r="L15591">
        <v>45</v>
      </c>
      <c r="M15591">
        <v>80</v>
      </c>
      <c r="N15591" t="s">
        <v>2307</v>
      </c>
    </row>
    <row r="15592" spans="1:14" x14ac:dyDescent="0.2">
      <c r="A15592" t="s">
        <v>21351</v>
      </c>
      <c r="B15592">
        <v>37700</v>
      </c>
      <c r="C15592">
        <v>43100</v>
      </c>
      <c r="D15592">
        <v>48500</v>
      </c>
      <c r="E15592">
        <v>53850</v>
      </c>
      <c r="F15592">
        <v>58200</v>
      </c>
      <c r="G15592">
        <v>62500</v>
      </c>
      <c r="H15592">
        <v>66800</v>
      </c>
      <c r="I15592">
        <v>71100</v>
      </c>
      <c r="J15592">
        <v>75400</v>
      </c>
      <c r="K15592" t="s">
        <v>3089</v>
      </c>
      <c r="L15592">
        <v>47</v>
      </c>
      <c r="M15592">
        <v>80</v>
      </c>
      <c r="N15592" t="s">
        <v>2308</v>
      </c>
    </row>
    <row r="15593" spans="1:14" x14ac:dyDescent="0.2">
      <c r="A15593" t="s">
        <v>21352</v>
      </c>
      <c r="B15593">
        <v>33900</v>
      </c>
      <c r="C15593">
        <v>38750</v>
      </c>
      <c r="D15593">
        <v>43600</v>
      </c>
      <c r="E15593">
        <v>48400</v>
      </c>
      <c r="F15593">
        <v>52300</v>
      </c>
      <c r="G15593">
        <v>56150</v>
      </c>
      <c r="H15593">
        <v>60050</v>
      </c>
      <c r="I15593">
        <v>63900</v>
      </c>
      <c r="J15593">
        <v>67800</v>
      </c>
      <c r="K15593" t="s">
        <v>3089</v>
      </c>
      <c r="L15593">
        <v>49</v>
      </c>
      <c r="M15593">
        <v>80</v>
      </c>
      <c r="N15593" t="s">
        <v>2309</v>
      </c>
    </row>
    <row r="15594" spans="1:14" x14ac:dyDescent="0.2">
      <c r="A15594" t="s">
        <v>21353</v>
      </c>
      <c r="B15594">
        <v>45950</v>
      </c>
      <c r="C15594">
        <v>52500</v>
      </c>
      <c r="D15594">
        <v>59050</v>
      </c>
      <c r="E15594">
        <v>65600</v>
      </c>
      <c r="F15594">
        <v>70850</v>
      </c>
      <c r="G15594">
        <v>76100</v>
      </c>
      <c r="H15594">
        <v>81350</v>
      </c>
      <c r="I15594">
        <v>86600</v>
      </c>
      <c r="J15594">
        <v>91850</v>
      </c>
      <c r="K15594" t="s">
        <v>3089</v>
      </c>
      <c r="L15594">
        <v>51</v>
      </c>
      <c r="M15594">
        <v>80</v>
      </c>
      <c r="N15594" t="s">
        <v>2310</v>
      </c>
    </row>
    <row r="15595" spans="1:14" x14ac:dyDescent="0.2">
      <c r="A15595" t="s">
        <v>21354</v>
      </c>
      <c r="B15595">
        <v>37700</v>
      </c>
      <c r="C15595">
        <v>43100</v>
      </c>
      <c r="D15595">
        <v>48500</v>
      </c>
      <c r="E15595">
        <v>53850</v>
      </c>
      <c r="F15595">
        <v>58200</v>
      </c>
      <c r="G15595">
        <v>62500</v>
      </c>
      <c r="H15595">
        <v>66800</v>
      </c>
      <c r="I15595">
        <v>71100</v>
      </c>
      <c r="J15595">
        <v>75400</v>
      </c>
      <c r="K15595" t="s">
        <v>3089</v>
      </c>
      <c r="L15595">
        <v>53</v>
      </c>
      <c r="M15595">
        <v>80</v>
      </c>
      <c r="N15595" t="s">
        <v>2311</v>
      </c>
    </row>
    <row r="15596" spans="1:14" x14ac:dyDescent="0.2">
      <c r="A15596" t="s">
        <v>21355</v>
      </c>
      <c r="B15596">
        <v>45400</v>
      </c>
      <c r="C15596">
        <v>51850</v>
      </c>
      <c r="D15596">
        <v>58350</v>
      </c>
      <c r="E15596">
        <v>64800</v>
      </c>
      <c r="F15596">
        <v>70000</v>
      </c>
      <c r="G15596">
        <v>75200</v>
      </c>
      <c r="H15596">
        <v>80400</v>
      </c>
      <c r="I15596">
        <v>85550</v>
      </c>
      <c r="J15596">
        <v>90750</v>
      </c>
      <c r="K15596" t="s">
        <v>3089</v>
      </c>
      <c r="L15596">
        <v>55</v>
      </c>
      <c r="M15596">
        <v>80</v>
      </c>
      <c r="N15596" t="s">
        <v>2312</v>
      </c>
    </row>
    <row r="15597" spans="1:14" x14ac:dyDescent="0.2">
      <c r="A15597" t="s">
        <v>21356</v>
      </c>
      <c r="B15597">
        <v>41150</v>
      </c>
      <c r="C15597">
        <v>47000</v>
      </c>
      <c r="D15597">
        <v>52900</v>
      </c>
      <c r="E15597">
        <v>58750</v>
      </c>
      <c r="F15597">
        <v>63450</v>
      </c>
      <c r="G15597">
        <v>68150</v>
      </c>
      <c r="H15597">
        <v>72850</v>
      </c>
      <c r="I15597">
        <v>77550</v>
      </c>
      <c r="J15597">
        <v>82250</v>
      </c>
      <c r="K15597" t="s">
        <v>3089</v>
      </c>
      <c r="L15597">
        <v>57</v>
      </c>
      <c r="M15597">
        <v>80</v>
      </c>
      <c r="N15597" t="s">
        <v>2313</v>
      </c>
    </row>
    <row r="15598" spans="1:14" x14ac:dyDescent="0.2">
      <c r="A15598" t="s">
        <v>21357</v>
      </c>
      <c r="B15598">
        <v>33700</v>
      </c>
      <c r="C15598">
        <v>38500</v>
      </c>
      <c r="D15598">
        <v>43300</v>
      </c>
      <c r="E15598">
        <v>48100</v>
      </c>
      <c r="F15598">
        <v>51950</v>
      </c>
      <c r="G15598">
        <v>55800</v>
      </c>
      <c r="H15598">
        <v>59650</v>
      </c>
      <c r="I15598">
        <v>63500</v>
      </c>
      <c r="J15598">
        <v>67350</v>
      </c>
      <c r="K15598" t="s">
        <v>3089</v>
      </c>
      <c r="L15598">
        <v>59</v>
      </c>
      <c r="M15598">
        <v>80</v>
      </c>
      <c r="N15598" t="s">
        <v>2314</v>
      </c>
    </row>
    <row r="15599" spans="1:14" x14ac:dyDescent="0.2">
      <c r="A15599" t="s">
        <v>21358</v>
      </c>
      <c r="B15599">
        <v>35750</v>
      </c>
      <c r="C15599">
        <v>40850</v>
      </c>
      <c r="D15599">
        <v>45950</v>
      </c>
      <c r="E15599">
        <v>51050</v>
      </c>
      <c r="F15599">
        <v>55150</v>
      </c>
      <c r="G15599">
        <v>59250</v>
      </c>
      <c r="H15599">
        <v>63350</v>
      </c>
      <c r="I15599">
        <v>67400</v>
      </c>
      <c r="J15599">
        <v>71500</v>
      </c>
      <c r="K15599" t="s">
        <v>3089</v>
      </c>
      <c r="L15599">
        <v>61</v>
      </c>
      <c r="M15599">
        <v>80</v>
      </c>
      <c r="N15599" t="s">
        <v>2315</v>
      </c>
    </row>
    <row r="15600" spans="1:14" x14ac:dyDescent="0.2">
      <c r="A15600" t="s">
        <v>21359</v>
      </c>
      <c r="B15600">
        <v>47250</v>
      </c>
      <c r="C15600">
        <v>54000</v>
      </c>
      <c r="D15600">
        <v>60750</v>
      </c>
      <c r="E15600">
        <v>67450</v>
      </c>
      <c r="F15600">
        <v>72850</v>
      </c>
      <c r="G15600">
        <v>78250</v>
      </c>
      <c r="H15600">
        <v>83650</v>
      </c>
      <c r="I15600">
        <v>89050</v>
      </c>
      <c r="J15600">
        <v>94450</v>
      </c>
      <c r="K15600" t="s">
        <v>3089</v>
      </c>
      <c r="L15600">
        <v>63</v>
      </c>
      <c r="M15600">
        <v>80</v>
      </c>
      <c r="N15600" t="s">
        <v>2316</v>
      </c>
    </row>
    <row r="15601" spans="1:14" x14ac:dyDescent="0.2">
      <c r="A15601" t="s">
        <v>21360</v>
      </c>
      <c r="B15601">
        <v>32100</v>
      </c>
      <c r="C15601">
        <v>36700</v>
      </c>
      <c r="D15601">
        <v>41300</v>
      </c>
      <c r="E15601">
        <v>45850</v>
      </c>
      <c r="F15601">
        <v>49550</v>
      </c>
      <c r="G15601">
        <v>53200</v>
      </c>
      <c r="H15601">
        <v>56900</v>
      </c>
      <c r="I15601">
        <v>60550</v>
      </c>
      <c r="J15601">
        <v>64200</v>
      </c>
      <c r="K15601" t="s">
        <v>3089</v>
      </c>
      <c r="L15601">
        <v>65</v>
      </c>
      <c r="M15601">
        <v>80</v>
      </c>
      <c r="N15601" t="s">
        <v>2317</v>
      </c>
    </row>
    <row r="15602" spans="1:14" x14ac:dyDescent="0.2">
      <c r="A15602" t="s">
        <v>21361</v>
      </c>
      <c r="B15602">
        <v>32100</v>
      </c>
      <c r="C15602">
        <v>36700</v>
      </c>
      <c r="D15602">
        <v>41300</v>
      </c>
      <c r="E15602">
        <v>45850</v>
      </c>
      <c r="F15602">
        <v>49550</v>
      </c>
      <c r="G15602">
        <v>53200</v>
      </c>
      <c r="H15602">
        <v>56900</v>
      </c>
      <c r="I15602">
        <v>60550</v>
      </c>
      <c r="J15602">
        <v>64200</v>
      </c>
      <c r="K15602" t="s">
        <v>3089</v>
      </c>
      <c r="L15602">
        <v>67</v>
      </c>
      <c r="M15602">
        <v>80</v>
      </c>
      <c r="N15602" t="s">
        <v>2318</v>
      </c>
    </row>
    <row r="15603" spans="1:14" x14ac:dyDescent="0.2">
      <c r="A15603" t="s">
        <v>21362</v>
      </c>
      <c r="B15603">
        <v>32700</v>
      </c>
      <c r="C15603">
        <v>37400</v>
      </c>
      <c r="D15603">
        <v>42050</v>
      </c>
      <c r="E15603">
        <v>46700</v>
      </c>
      <c r="F15603">
        <v>50450</v>
      </c>
      <c r="G15603">
        <v>54200</v>
      </c>
      <c r="H15603">
        <v>57950</v>
      </c>
      <c r="I15603">
        <v>61650</v>
      </c>
      <c r="J15603">
        <v>65400</v>
      </c>
      <c r="K15603" t="s">
        <v>3089</v>
      </c>
      <c r="L15603">
        <v>69</v>
      </c>
      <c r="M15603">
        <v>80</v>
      </c>
      <c r="N15603" t="s">
        <v>2319</v>
      </c>
    </row>
    <row r="15604" spans="1:14" x14ac:dyDescent="0.2">
      <c r="A15604" t="s">
        <v>21363</v>
      </c>
      <c r="B15604">
        <v>45950</v>
      </c>
      <c r="C15604">
        <v>52500</v>
      </c>
      <c r="D15604">
        <v>59050</v>
      </c>
      <c r="E15604">
        <v>65600</v>
      </c>
      <c r="F15604">
        <v>70850</v>
      </c>
      <c r="G15604">
        <v>76100</v>
      </c>
      <c r="H15604">
        <v>81350</v>
      </c>
      <c r="I15604">
        <v>86600</v>
      </c>
      <c r="J15604">
        <v>91850</v>
      </c>
      <c r="K15604" t="s">
        <v>3089</v>
      </c>
      <c r="L15604">
        <v>71</v>
      </c>
      <c r="M15604">
        <v>80</v>
      </c>
      <c r="N15604" t="s">
        <v>2320</v>
      </c>
    </row>
    <row r="15605" spans="1:14" x14ac:dyDescent="0.2">
      <c r="A15605" t="s">
        <v>21364</v>
      </c>
      <c r="B15605">
        <v>34650</v>
      </c>
      <c r="C15605">
        <v>39600</v>
      </c>
      <c r="D15605">
        <v>44550</v>
      </c>
      <c r="E15605">
        <v>49500</v>
      </c>
      <c r="F15605">
        <v>53500</v>
      </c>
      <c r="G15605">
        <v>57450</v>
      </c>
      <c r="H15605">
        <v>61400</v>
      </c>
      <c r="I15605">
        <v>65350</v>
      </c>
      <c r="J15605">
        <v>69300</v>
      </c>
      <c r="K15605" t="s">
        <v>3089</v>
      </c>
      <c r="L15605">
        <v>73</v>
      </c>
      <c r="M15605">
        <v>80</v>
      </c>
      <c r="N15605" t="s">
        <v>2321</v>
      </c>
    </row>
    <row r="15606" spans="1:14" x14ac:dyDescent="0.2">
      <c r="A15606" t="s">
        <v>21365</v>
      </c>
      <c r="B15606">
        <v>45950</v>
      </c>
      <c r="C15606">
        <v>52500</v>
      </c>
      <c r="D15606">
        <v>59050</v>
      </c>
      <c r="E15606">
        <v>65600</v>
      </c>
      <c r="F15606">
        <v>70850</v>
      </c>
      <c r="G15606">
        <v>76100</v>
      </c>
      <c r="H15606">
        <v>81350</v>
      </c>
      <c r="I15606">
        <v>86600</v>
      </c>
      <c r="J15606">
        <v>91850</v>
      </c>
      <c r="K15606" t="s">
        <v>3089</v>
      </c>
      <c r="L15606">
        <v>75</v>
      </c>
      <c r="M15606">
        <v>80</v>
      </c>
      <c r="N15606" t="s">
        <v>2322</v>
      </c>
    </row>
    <row r="15607" spans="1:14" x14ac:dyDescent="0.2">
      <c r="A15607" t="s">
        <v>21366</v>
      </c>
      <c r="B15607">
        <v>47250</v>
      </c>
      <c r="C15607">
        <v>54000</v>
      </c>
      <c r="D15607">
        <v>60750</v>
      </c>
      <c r="E15607">
        <v>67450</v>
      </c>
      <c r="F15607">
        <v>72850</v>
      </c>
      <c r="G15607">
        <v>78250</v>
      </c>
      <c r="H15607">
        <v>83650</v>
      </c>
      <c r="I15607">
        <v>89050</v>
      </c>
      <c r="J15607">
        <v>94450</v>
      </c>
      <c r="K15607" t="s">
        <v>3089</v>
      </c>
      <c r="L15607">
        <v>77</v>
      </c>
      <c r="M15607">
        <v>80</v>
      </c>
      <c r="N15607" t="s">
        <v>2323</v>
      </c>
    </row>
    <row r="15608" spans="1:14" x14ac:dyDescent="0.2">
      <c r="A15608" t="s">
        <v>21367</v>
      </c>
      <c r="B15608">
        <v>35200</v>
      </c>
      <c r="C15608">
        <v>40200</v>
      </c>
      <c r="D15608">
        <v>45250</v>
      </c>
      <c r="E15608">
        <v>50250</v>
      </c>
      <c r="F15608">
        <v>54300</v>
      </c>
      <c r="G15608">
        <v>58300</v>
      </c>
      <c r="H15608">
        <v>62350</v>
      </c>
      <c r="I15608">
        <v>66350</v>
      </c>
      <c r="J15608">
        <v>70350</v>
      </c>
      <c r="K15608" t="s">
        <v>3089</v>
      </c>
      <c r="L15608">
        <v>79</v>
      </c>
      <c r="M15608">
        <v>80</v>
      </c>
      <c r="N15608" t="s">
        <v>2324</v>
      </c>
    </row>
    <row r="15609" spans="1:14" x14ac:dyDescent="0.2">
      <c r="A15609" t="s">
        <v>21368</v>
      </c>
      <c r="B15609">
        <v>33550</v>
      </c>
      <c r="C15609">
        <v>38350</v>
      </c>
      <c r="D15609">
        <v>43150</v>
      </c>
      <c r="E15609">
        <v>47900</v>
      </c>
      <c r="F15609">
        <v>51750</v>
      </c>
      <c r="G15609">
        <v>55600</v>
      </c>
      <c r="H15609">
        <v>59400</v>
      </c>
      <c r="I15609">
        <v>63250</v>
      </c>
      <c r="J15609">
        <v>67100</v>
      </c>
      <c r="K15609" t="s">
        <v>3089</v>
      </c>
      <c r="L15609">
        <v>81</v>
      </c>
      <c r="M15609">
        <v>80</v>
      </c>
      <c r="N15609" t="s">
        <v>2325</v>
      </c>
    </row>
    <row r="15610" spans="1:14" x14ac:dyDescent="0.2">
      <c r="A15610" t="s">
        <v>21369</v>
      </c>
      <c r="B15610">
        <v>32100</v>
      </c>
      <c r="C15610">
        <v>36700</v>
      </c>
      <c r="D15610">
        <v>41300</v>
      </c>
      <c r="E15610">
        <v>45850</v>
      </c>
      <c r="F15610">
        <v>49550</v>
      </c>
      <c r="G15610">
        <v>53200</v>
      </c>
      <c r="H15610">
        <v>56900</v>
      </c>
      <c r="I15610">
        <v>60550</v>
      </c>
      <c r="J15610">
        <v>64200</v>
      </c>
      <c r="K15610" t="s">
        <v>3089</v>
      </c>
      <c r="L15610">
        <v>83</v>
      </c>
      <c r="M15610">
        <v>80</v>
      </c>
      <c r="N15610" t="s">
        <v>2326</v>
      </c>
    </row>
    <row r="15611" spans="1:14" x14ac:dyDescent="0.2">
      <c r="A15611" t="s">
        <v>21370</v>
      </c>
      <c r="B15611">
        <v>34100</v>
      </c>
      <c r="C15611">
        <v>38950</v>
      </c>
      <c r="D15611">
        <v>43800</v>
      </c>
      <c r="E15611">
        <v>48650</v>
      </c>
      <c r="F15611">
        <v>52550</v>
      </c>
      <c r="G15611">
        <v>56450</v>
      </c>
      <c r="H15611">
        <v>60350</v>
      </c>
      <c r="I15611">
        <v>64250</v>
      </c>
      <c r="J15611">
        <v>68150</v>
      </c>
      <c r="K15611" t="s">
        <v>3089</v>
      </c>
      <c r="L15611">
        <v>85</v>
      </c>
      <c r="M15611">
        <v>80</v>
      </c>
      <c r="N15611" t="s">
        <v>2327</v>
      </c>
    </row>
    <row r="15612" spans="1:14" x14ac:dyDescent="0.2">
      <c r="A15612" t="s">
        <v>21371</v>
      </c>
      <c r="B15612">
        <v>45950</v>
      </c>
      <c r="C15612">
        <v>52500</v>
      </c>
      <c r="D15612">
        <v>59050</v>
      </c>
      <c r="E15612">
        <v>65600</v>
      </c>
      <c r="F15612">
        <v>70850</v>
      </c>
      <c r="G15612">
        <v>76100</v>
      </c>
      <c r="H15612">
        <v>81350</v>
      </c>
      <c r="I15612">
        <v>86600</v>
      </c>
      <c r="J15612">
        <v>91850</v>
      </c>
      <c r="K15612" t="s">
        <v>3089</v>
      </c>
      <c r="L15612">
        <v>87</v>
      </c>
      <c r="M15612">
        <v>80</v>
      </c>
      <c r="N15612" t="s">
        <v>2328</v>
      </c>
    </row>
    <row r="15613" spans="1:14" x14ac:dyDescent="0.2">
      <c r="A15613" t="s">
        <v>21372</v>
      </c>
      <c r="B15613">
        <v>45950</v>
      </c>
      <c r="C15613">
        <v>52500</v>
      </c>
      <c r="D15613">
        <v>59050</v>
      </c>
      <c r="E15613">
        <v>65600</v>
      </c>
      <c r="F15613">
        <v>70850</v>
      </c>
      <c r="G15613">
        <v>76100</v>
      </c>
      <c r="H15613">
        <v>81350</v>
      </c>
      <c r="I15613">
        <v>86600</v>
      </c>
      <c r="J15613">
        <v>91850</v>
      </c>
      <c r="K15613" t="s">
        <v>3089</v>
      </c>
      <c r="L15613">
        <v>89</v>
      </c>
      <c r="M15613">
        <v>80</v>
      </c>
      <c r="N15613" t="s">
        <v>2329</v>
      </c>
    </row>
    <row r="15614" spans="1:14" x14ac:dyDescent="0.2">
      <c r="A15614" t="s">
        <v>21373</v>
      </c>
      <c r="B15614">
        <v>47250</v>
      </c>
      <c r="C15614">
        <v>54000</v>
      </c>
      <c r="D15614">
        <v>60750</v>
      </c>
      <c r="E15614">
        <v>67450</v>
      </c>
      <c r="F15614">
        <v>72850</v>
      </c>
      <c r="G15614">
        <v>78250</v>
      </c>
      <c r="H15614">
        <v>83650</v>
      </c>
      <c r="I15614">
        <v>89050</v>
      </c>
      <c r="J15614">
        <v>94450</v>
      </c>
      <c r="K15614" t="s">
        <v>3089</v>
      </c>
      <c r="L15614">
        <v>91</v>
      </c>
      <c r="M15614">
        <v>80</v>
      </c>
      <c r="N15614" t="s">
        <v>2330</v>
      </c>
    </row>
    <row r="15615" spans="1:14" x14ac:dyDescent="0.2">
      <c r="A15615" t="s">
        <v>21374</v>
      </c>
      <c r="B15615">
        <v>43100</v>
      </c>
      <c r="C15615">
        <v>49250</v>
      </c>
      <c r="D15615">
        <v>55400</v>
      </c>
      <c r="E15615">
        <v>61550</v>
      </c>
      <c r="F15615">
        <v>66500</v>
      </c>
      <c r="G15615">
        <v>71400</v>
      </c>
      <c r="H15615">
        <v>76350</v>
      </c>
      <c r="I15615">
        <v>81250</v>
      </c>
      <c r="J15615">
        <v>86200</v>
      </c>
      <c r="K15615" t="s">
        <v>3089</v>
      </c>
      <c r="L15615">
        <v>93</v>
      </c>
      <c r="M15615">
        <v>80</v>
      </c>
      <c r="N15615" t="s">
        <v>2331</v>
      </c>
    </row>
    <row r="15616" spans="1:14" x14ac:dyDescent="0.2">
      <c r="A15616" t="s">
        <v>21375</v>
      </c>
      <c r="B15616">
        <v>45950</v>
      </c>
      <c r="C15616">
        <v>52500</v>
      </c>
      <c r="D15616">
        <v>59050</v>
      </c>
      <c r="E15616">
        <v>65600</v>
      </c>
      <c r="F15616">
        <v>70850</v>
      </c>
      <c r="G15616">
        <v>76100</v>
      </c>
      <c r="H15616">
        <v>81350</v>
      </c>
      <c r="I15616">
        <v>86600</v>
      </c>
      <c r="J15616">
        <v>91850</v>
      </c>
      <c r="K15616" t="s">
        <v>3089</v>
      </c>
      <c r="L15616">
        <v>95</v>
      </c>
      <c r="M15616">
        <v>80</v>
      </c>
      <c r="N15616" t="s">
        <v>2332</v>
      </c>
    </row>
    <row r="15617" spans="1:14" x14ac:dyDescent="0.2">
      <c r="A15617" t="s">
        <v>21376</v>
      </c>
      <c r="B15617">
        <v>32100</v>
      </c>
      <c r="C15617">
        <v>36700</v>
      </c>
      <c r="D15617">
        <v>41300</v>
      </c>
      <c r="E15617">
        <v>45850</v>
      </c>
      <c r="F15617">
        <v>49550</v>
      </c>
      <c r="G15617">
        <v>53200</v>
      </c>
      <c r="H15617">
        <v>56900</v>
      </c>
      <c r="I15617">
        <v>60550</v>
      </c>
      <c r="J15617">
        <v>64200</v>
      </c>
      <c r="K15617" t="s">
        <v>3089</v>
      </c>
      <c r="L15617">
        <v>97</v>
      </c>
      <c r="M15617">
        <v>80</v>
      </c>
      <c r="N15617" t="s">
        <v>2333</v>
      </c>
    </row>
    <row r="15618" spans="1:14" x14ac:dyDescent="0.2">
      <c r="A15618" t="s">
        <v>21377</v>
      </c>
      <c r="B15618">
        <v>45400</v>
      </c>
      <c r="C15618">
        <v>51850</v>
      </c>
      <c r="D15618">
        <v>58350</v>
      </c>
      <c r="E15618">
        <v>64800</v>
      </c>
      <c r="F15618">
        <v>70000</v>
      </c>
      <c r="G15618">
        <v>75200</v>
      </c>
      <c r="H15618">
        <v>80400</v>
      </c>
      <c r="I15618">
        <v>85550</v>
      </c>
      <c r="J15618">
        <v>90750</v>
      </c>
      <c r="K15618" t="s">
        <v>3089</v>
      </c>
      <c r="L15618">
        <v>99</v>
      </c>
      <c r="M15618">
        <v>80</v>
      </c>
      <c r="N15618" t="s">
        <v>2334</v>
      </c>
    </row>
    <row r="15619" spans="1:14" x14ac:dyDescent="0.2">
      <c r="A15619" t="s">
        <v>21378</v>
      </c>
      <c r="B15619">
        <v>33550</v>
      </c>
      <c r="C15619">
        <v>38350</v>
      </c>
      <c r="D15619">
        <v>43150</v>
      </c>
      <c r="E15619">
        <v>47900</v>
      </c>
      <c r="F15619">
        <v>51750</v>
      </c>
      <c r="G15619">
        <v>55600</v>
      </c>
      <c r="H15619">
        <v>59400</v>
      </c>
      <c r="I15619">
        <v>63250</v>
      </c>
      <c r="J15619">
        <v>67100</v>
      </c>
      <c r="K15619" t="s">
        <v>3089</v>
      </c>
      <c r="L15619">
        <v>101</v>
      </c>
      <c r="M15619">
        <v>80</v>
      </c>
      <c r="N15619" t="s">
        <v>2335</v>
      </c>
    </row>
    <row r="15620" spans="1:14" x14ac:dyDescent="0.2">
      <c r="A15620" t="s">
        <v>21379</v>
      </c>
      <c r="B15620">
        <v>45950</v>
      </c>
      <c r="C15620">
        <v>52500</v>
      </c>
      <c r="D15620">
        <v>59050</v>
      </c>
      <c r="E15620">
        <v>65600</v>
      </c>
      <c r="F15620">
        <v>70850</v>
      </c>
      <c r="G15620">
        <v>76100</v>
      </c>
      <c r="H15620">
        <v>81350</v>
      </c>
      <c r="I15620">
        <v>86600</v>
      </c>
      <c r="J15620">
        <v>91850</v>
      </c>
      <c r="K15620" t="s">
        <v>3089</v>
      </c>
      <c r="L15620">
        <v>103</v>
      </c>
      <c r="M15620">
        <v>80</v>
      </c>
      <c r="N15620" t="s">
        <v>2336</v>
      </c>
    </row>
    <row r="15621" spans="1:14" x14ac:dyDescent="0.2">
      <c r="A15621" t="s">
        <v>21380</v>
      </c>
      <c r="B15621">
        <v>40150</v>
      </c>
      <c r="C15621">
        <v>45850</v>
      </c>
      <c r="D15621">
        <v>51600</v>
      </c>
      <c r="E15621">
        <v>57300</v>
      </c>
      <c r="F15621">
        <v>61900</v>
      </c>
      <c r="G15621">
        <v>66500</v>
      </c>
      <c r="H15621">
        <v>71100</v>
      </c>
      <c r="I15621">
        <v>75650</v>
      </c>
      <c r="J15621">
        <v>80250</v>
      </c>
      <c r="K15621" t="s">
        <v>3089</v>
      </c>
      <c r="L15621">
        <v>105</v>
      </c>
      <c r="M15621">
        <v>80</v>
      </c>
      <c r="N15621" t="s">
        <v>2337</v>
      </c>
    </row>
    <row r="15622" spans="1:14" x14ac:dyDescent="0.2">
      <c r="A15622" t="s">
        <v>21381</v>
      </c>
      <c r="B15622">
        <v>32100</v>
      </c>
      <c r="C15622">
        <v>36700</v>
      </c>
      <c r="D15622">
        <v>41300</v>
      </c>
      <c r="E15622">
        <v>45850</v>
      </c>
      <c r="F15622">
        <v>49550</v>
      </c>
      <c r="G15622">
        <v>53200</v>
      </c>
      <c r="H15622">
        <v>56900</v>
      </c>
      <c r="I15622">
        <v>60550</v>
      </c>
      <c r="J15622">
        <v>64200</v>
      </c>
      <c r="K15622" t="s">
        <v>3089</v>
      </c>
      <c r="L15622">
        <v>107</v>
      </c>
      <c r="M15622">
        <v>80</v>
      </c>
      <c r="N15622" t="s">
        <v>2338</v>
      </c>
    </row>
    <row r="15623" spans="1:14" x14ac:dyDescent="0.2">
      <c r="A15623" t="s">
        <v>21382</v>
      </c>
      <c r="B15623">
        <v>41150</v>
      </c>
      <c r="C15623">
        <v>47000</v>
      </c>
      <c r="D15623">
        <v>52900</v>
      </c>
      <c r="E15623">
        <v>58750</v>
      </c>
      <c r="F15623">
        <v>63450</v>
      </c>
      <c r="G15623">
        <v>68150</v>
      </c>
      <c r="H15623">
        <v>72850</v>
      </c>
      <c r="I15623">
        <v>77550</v>
      </c>
      <c r="J15623">
        <v>82250</v>
      </c>
      <c r="K15623" t="s">
        <v>3089</v>
      </c>
      <c r="L15623">
        <v>109</v>
      </c>
      <c r="M15623">
        <v>80</v>
      </c>
      <c r="N15623" t="s">
        <v>2339</v>
      </c>
    </row>
    <row r="15624" spans="1:14" x14ac:dyDescent="0.2">
      <c r="A15624" t="s">
        <v>21383</v>
      </c>
      <c r="B15624">
        <v>34650</v>
      </c>
      <c r="C15624">
        <v>39600</v>
      </c>
      <c r="D15624">
        <v>44550</v>
      </c>
      <c r="E15624">
        <v>49500</v>
      </c>
      <c r="F15624">
        <v>53500</v>
      </c>
      <c r="G15624">
        <v>57450</v>
      </c>
      <c r="H15624">
        <v>61400</v>
      </c>
      <c r="I15624">
        <v>65350</v>
      </c>
      <c r="J15624">
        <v>69300</v>
      </c>
      <c r="K15624" t="s">
        <v>3089</v>
      </c>
      <c r="L15624">
        <v>111</v>
      </c>
      <c r="M15624">
        <v>80</v>
      </c>
      <c r="N15624" t="s">
        <v>2340</v>
      </c>
    </row>
    <row r="15625" spans="1:14" x14ac:dyDescent="0.2">
      <c r="A15625" t="s">
        <v>21384</v>
      </c>
      <c r="B15625">
        <v>41800</v>
      </c>
      <c r="C15625">
        <v>47800</v>
      </c>
      <c r="D15625">
        <v>53750</v>
      </c>
      <c r="E15625">
        <v>59700</v>
      </c>
      <c r="F15625">
        <v>64500</v>
      </c>
      <c r="G15625">
        <v>69300</v>
      </c>
      <c r="H15625">
        <v>74050</v>
      </c>
      <c r="I15625">
        <v>78850</v>
      </c>
      <c r="J15625">
        <v>83600</v>
      </c>
      <c r="K15625" t="s">
        <v>3089</v>
      </c>
      <c r="L15625">
        <v>113</v>
      </c>
      <c r="M15625">
        <v>80</v>
      </c>
      <c r="N15625" t="s">
        <v>2341</v>
      </c>
    </row>
    <row r="15626" spans="1:14" x14ac:dyDescent="0.2">
      <c r="A15626" t="s">
        <v>21385</v>
      </c>
      <c r="B15626">
        <v>38600</v>
      </c>
      <c r="C15626">
        <v>44100</v>
      </c>
      <c r="D15626">
        <v>49600</v>
      </c>
      <c r="E15626">
        <v>55100</v>
      </c>
      <c r="F15626">
        <v>59550</v>
      </c>
      <c r="G15626">
        <v>63950</v>
      </c>
      <c r="H15626">
        <v>68350</v>
      </c>
      <c r="I15626">
        <v>72750</v>
      </c>
      <c r="J15626">
        <v>77150</v>
      </c>
      <c r="K15626" t="s">
        <v>3089</v>
      </c>
      <c r="L15626">
        <v>115</v>
      </c>
      <c r="M15626">
        <v>80</v>
      </c>
      <c r="N15626" t="s">
        <v>2342</v>
      </c>
    </row>
    <row r="15627" spans="1:14" x14ac:dyDescent="0.2">
      <c r="A15627" t="s">
        <v>21386</v>
      </c>
      <c r="B15627">
        <v>32100</v>
      </c>
      <c r="C15627">
        <v>36700</v>
      </c>
      <c r="D15627">
        <v>41300</v>
      </c>
      <c r="E15627">
        <v>45850</v>
      </c>
      <c r="F15627">
        <v>49550</v>
      </c>
      <c r="G15627">
        <v>53200</v>
      </c>
      <c r="H15627">
        <v>56900</v>
      </c>
      <c r="I15627">
        <v>60550</v>
      </c>
      <c r="J15627">
        <v>64200</v>
      </c>
      <c r="K15627" t="s">
        <v>3089</v>
      </c>
      <c r="L15627">
        <v>117</v>
      </c>
      <c r="M15627">
        <v>80</v>
      </c>
      <c r="N15627" t="s">
        <v>2343</v>
      </c>
    </row>
    <row r="15628" spans="1:14" x14ac:dyDescent="0.2">
      <c r="A15628" t="s">
        <v>21387</v>
      </c>
      <c r="B15628">
        <v>32100</v>
      </c>
      <c r="C15628">
        <v>36700</v>
      </c>
      <c r="D15628">
        <v>41300</v>
      </c>
      <c r="E15628">
        <v>45850</v>
      </c>
      <c r="F15628">
        <v>49550</v>
      </c>
      <c r="G15628">
        <v>53200</v>
      </c>
      <c r="H15628">
        <v>56900</v>
      </c>
      <c r="I15628">
        <v>60550</v>
      </c>
      <c r="J15628">
        <v>64200</v>
      </c>
      <c r="K15628" t="s">
        <v>3089</v>
      </c>
      <c r="L15628">
        <v>119</v>
      </c>
      <c r="M15628">
        <v>80</v>
      </c>
      <c r="N15628" t="s">
        <v>2344</v>
      </c>
    </row>
    <row r="15629" spans="1:14" x14ac:dyDescent="0.2">
      <c r="A15629" t="s">
        <v>21388</v>
      </c>
      <c r="B15629">
        <v>47250</v>
      </c>
      <c r="C15629">
        <v>54000</v>
      </c>
      <c r="D15629">
        <v>60750</v>
      </c>
      <c r="E15629">
        <v>67450</v>
      </c>
      <c r="F15629">
        <v>72850</v>
      </c>
      <c r="G15629">
        <v>78250</v>
      </c>
      <c r="H15629">
        <v>83650</v>
      </c>
      <c r="I15629">
        <v>89050</v>
      </c>
      <c r="J15629">
        <v>94450</v>
      </c>
      <c r="K15629" t="s">
        <v>3089</v>
      </c>
      <c r="L15629">
        <v>121</v>
      </c>
      <c r="M15629">
        <v>80</v>
      </c>
      <c r="N15629" t="s">
        <v>2345</v>
      </c>
    </row>
    <row r="15630" spans="1:14" x14ac:dyDescent="0.2">
      <c r="A15630" t="s">
        <v>21389</v>
      </c>
      <c r="B15630">
        <v>33150</v>
      </c>
      <c r="C15630">
        <v>37850</v>
      </c>
      <c r="D15630">
        <v>42600</v>
      </c>
      <c r="E15630">
        <v>47300</v>
      </c>
      <c r="F15630">
        <v>51100</v>
      </c>
      <c r="G15630">
        <v>54900</v>
      </c>
      <c r="H15630">
        <v>58700</v>
      </c>
      <c r="I15630">
        <v>62450</v>
      </c>
      <c r="J15630">
        <v>66250</v>
      </c>
      <c r="K15630" t="s">
        <v>3089</v>
      </c>
      <c r="L15630">
        <v>123</v>
      </c>
      <c r="M15630">
        <v>80</v>
      </c>
      <c r="N15630" t="s">
        <v>2346</v>
      </c>
    </row>
    <row r="15631" spans="1:14" x14ac:dyDescent="0.2">
      <c r="A15631" t="s">
        <v>21390</v>
      </c>
      <c r="B15631">
        <v>47250</v>
      </c>
      <c r="C15631">
        <v>54000</v>
      </c>
      <c r="D15631">
        <v>60750</v>
      </c>
      <c r="E15631">
        <v>67450</v>
      </c>
      <c r="F15631">
        <v>72850</v>
      </c>
      <c r="G15631">
        <v>78250</v>
      </c>
      <c r="H15631">
        <v>83650</v>
      </c>
      <c r="I15631">
        <v>89050</v>
      </c>
      <c r="J15631">
        <v>94450</v>
      </c>
      <c r="K15631" t="s">
        <v>3089</v>
      </c>
      <c r="L15631">
        <v>125</v>
      </c>
      <c r="M15631">
        <v>80</v>
      </c>
      <c r="N15631" t="s">
        <v>2347</v>
      </c>
    </row>
    <row r="15632" spans="1:14" x14ac:dyDescent="0.2">
      <c r="A15632" t="s">
        <v>21391</v>
      </c>
      <c r="B15632">
        <v>32100</v>
      </c>
      <c r="C15632">
        <v>36700</v>
      </c>
      <c r="D15632">
        <v>41300</v>
      </c>
      <c r="E15632">
        <v>45850</v>
      </c>
      <c r="F15632">
        <v>49550</v>
      </c>
      <c r="G15632">
        <v>53200</v>
      </c>
      <c r="H15632">
        <v>56900</v>
      </c>
      <c r="I15632">
        <v>60550</v>
      </c>
      <c r="J15632">
        <v>64200</v>
      </c>
      <c r="K15632" t="s">
        <v>3089</v>
      </c>
      <c r="L15632">
        <v>127</v>
      </c>
      <c r="M15632">
        <v>80</v>
      </c>
      <c r="N15632" t="s">
        <v>2348</v>
      </c>
    </row>
    <row r="15633" spans="1:14" x14ac:dyDescent="0.2">
      <c r="A15633" t="s">
        <v>21392</v>
      </c>
      <c r="B15633">
        <v>47250</v>
      </c>
      <c r="C15633">
        <v>54000</v>
      </c>
      <c r="D15633">
        <v>60750</v>
      </c>
      <c r="E15633">
        <v>67450</v>
      </c>
      <c r="F15633">
        <v>72850</v>
      </c>
      <c r="G15633">
        <v>78250</v>
      </c>
      <c r="H15633">
        <v>83650</v>
      </c>
      <c r="I15633">
        <v>89050</v>
      </c>
      <c r="J15633">
        <v>94450</v>
      </c>
      <c r="K15633" t="s">
        <v>3090</v>
      </c>
      <c r="L15633">
        <v>1</v>
      </c>
      <c r="M15633">
        <v>80</v>
      </c>
      <c r="N15633" t="s">
        <v>905</v>
      </c>
    </row>
    <row r="15634" spans="1:14" x14ac:dyDescent="0.2">
      <c r="A15634" t="s">
        <v>21393</v>
      </c>
      <c r="B15634">
        <v>47250</v>
      </c>
      <c r="C15634">
        <v>54000</v>
      </c>
      <c r="D15634">
        <v>60750</v>
      </c>
      <c r="E15634">
        <v>67450</v>
      </c>
      <c r="F15634">
        <v>72850</v>
      </c>
      <c r="G15634">
        <v>78250</v>
      </c>
      <c r="H15634">
        <v>83650</v>
      </c>
      <c r="I15634">
        <v>89050</v>
      </c>
      <c r="J15634">
        <v>94450</v>
      </c>
      <c r="K15634" t="s">
        <v>3090</v>
      </c>
      <c r="L15634">
        <v>1</v>
      </c>
      <c r="M15634">
        <v>80</v>
      </c>
      <c r="N15634" t="s">
        <v>906</v>
      </c>
    </row>
    <row r="15635" spans="1:14" x14ac:dyDescent="0.2">
      <c r="A15635" t="s">
        <v>21394</v>
      </c>
      <c r="B15635">
        <v>47250</v>
      </c>
      <c r="C15635">
        <v>54000</v>
      </c>
      <c r="D15635">
        <v>60750</v>
      </c>
      <c r="E15635">
        <v>67450</v>
      </c>
      <c r="F15635">
        <v>72850</v>
      </c>
      <c r="G15635">
        <v>78250</v>
      </c>
      <c r="H15635">
        <v>83650</v>
      </c>
      <c r="I15635">
        <v>89050</v>
      </c>
      <c r="J15635">
        <v>94450</v>
      </c>
      <c r="K15635" t="s">
        <v>3090</v>
      </c>
      <c r="L15635">
        <v>1</v>
      </c>
      <c r="M15635">
        <v>80</v>
      </c>
      <c r="N15635" t="s">
        <v>907</v>
      </c>
    </row>
    <row r="15636" spans="1:14" x14ac:dyDescent="0.2">
      <c r="A15636" t="s">
        <v>21395</v>
      </c>
      <c r="B15636">
        <v>47250</v>
      </c>
      <c r="C15636">
        <v>54000</v>
      </c>
      <c r="D15636">
        <v>60750</v>
      </c>
      <c r="E15636">
        <v>67450</v>
      </c>
      <c r="F15636">
        <v>72850</v>
      </c>
      <c r="G15636">
        <v>78250</v>
      </c>
      <c r="H15636">
        <v>83650</v>
      </c>
      <c r="I15636">
        <v>89050</v>
      </c>
      <c r="J15636">
        <v>94450</v>
      </c>
      <c r="K15636" t="s">
        <v>3090</v>
      </c>
      <c r="L15636">
        <v>1</v>
      </c>
      <c r="M15636">
        <v>80</v>
      </c>
      <c r="N15636" t="s">
        <v>908</v>
      </c>
    </row>
    <row r="15637" spans="1:14" x14ac:dyDescent="0.2">
      <c r="A15637" t="s">
        <v>21396</v>
      </c>
      <c r="B15637">
        <v>47250</v>
      </c>
      <c r="C15637">
        <v>54000</v>
      </c>
      <c r="D15637">
        <v>60750</v>
      </c>
      <c r="E15637">
        <v>67450</v>
      </c>
      <c r="F15637">
        <v>72850</v>
      </c>
      <c r="G15637">
        <v>78250</v>
      </c>
      <c r="H15637">
        <v>83650</v>
      </c>
      <c r="I15637">
        <v>89050</v>
      </c>
      <c r="J15637">
        <v>94450</v>
      </c>
      <c r="K15637" t="s">
        <v>3090</v>
      </c>
      <c r="L15637">
        <v>1</v>
      </c>
      <c r="M15637">
        <v>80</v>
      </c>
      <c r="N15637" t="s">
        <v>909</v>
      </c>
    </row>
    <row r="15638" spans="1:14" x14ac:dyDescent="0.2">
      <c r="A15638" t="s">
        <v>21397</v>
      </c>
      <c r="B15638">
        <v>47250</v>
      </c>
      <c r="C15638">
        <v>54000</v>
      </c>
      <c r="D15638">
        <v>60750</v>
      </c>
      <c r="E15638">
        <v>67450</v>
      </c>
      <c r="F15638">
        <v>72850</v>
      </c>
      <c r="G15638">
        <v>78250</v>
      </c>
      <c r="H15638">
        <v>83650</v>
      </c>
      <c r="I15638">
        <v>89050</v>
      </c>
      <c r="J15638">
        <v>94450</v>
      </c>
      <c r="K15638" t="s">
        <v>3090</v>
      </c>
      <c r="L15638">
        <v>1</v>
      </c>
      <c r="M15638">
        <v>80</v>
      </c>
      <c r="N15638" t="s">
        <v>910</v>
      </c>
    </row>
    <row r="15639" spans="1:14" x14ac:dyDescent="0.2">
      <c r="A15639" t="s">
        <v>21398</v>
      </c>
      <c r="B15639">
        <v>47250</v>
      </c>
      <c r="C15639">
        <v>54000</v>
      </c>
      <c r="D15639">
        <v>60750</v>
      </c>
      <c r="E15639">
        <v>67450</v>
      </c>
      <c r="F15639">
        <v>72850</v>
      </c>
      <c r="G15639">
        <v>78250</v>
      </c>
      <c r="H15639">
        <v>83650</v>
      </c>
      <c r="I15639">
        <v>89050</v>
      </c>
      <c r="J15639">
        <v>94450</v>
      </c>
      <c r="K15639" t="s">
        <v>3090</v>
      </c>
      <c r="L15639">
        <v>1</v>
      </c>
      <c r="M15639">
        <v>80</v>
      </c>
      <c r="N15639" t="s">
        <v>912</v>
      </c>
    </row>
    <row r="15640" spans="1:14" x14ac:dyDescent="0.2">
      <c r="A15640" t="s">
        <v>21399</v>
      </c>
      <c r="B15640">
        <v>47250</v>
      </c>
      <c r="C15640">
        <v>54000</v>
      </c>
      <c r="D15640">
        <v>60750</v>
      </c>
      <c r="E15640">
        <v>67450</v>
      </c>
      <c r="F15640">
        <v>72850</v>
      </c>
      <c r="G15640">
        <v>78250</v>
      </c>
      <c r="H15640">
        <v>83650</v>
      </c>
      <c r="I15640">
        <v>89050</v>
      </c>
      <c r="J15640">
        <v>94450</v>
      </c>
      <c r="K15640" t="s">
        <v>3090</v>
      </c>
      <c r="L15640">
        <v>1</v>
      </c>
      <c r="M15640">
        <v>80</v>
      </c>
      <c r="N15640" t="s">
        <v>911</v>
      </c>
    </row>
    <row r="15641" spans="1:14" x14ac:dyDescent="0.2">
      <c r="A15641" t="s">
        <v>21400</v>
      </c>
      <c r="B15641">
        <v>47250</v>
      </c>
      <c r="C15641">
        <v>54000</v>
      </c>
      <c r="D15641">
        <v>60750</v>
      </c>
      <c r="E15641">
        <v>67450</v>
      </c>
      <c r="F15641">
        <v>72850</v>
      </c>
      <c r="G15641">
        <v>78250</v>
      </c>
      <c r="H15641">
        <v>83650</v>
      </c>
      <c r="I15641">
        <v>89050</v>
      </c>
      <c r="J15641">
        <v>94450</v>
      </c>
      <c r="K15641" t="s">
        <v>3090</v>
      </c>
      <c r="L15641">
        <v>1</v>
      </c>
      <c r="M15641">
        <v>80</v>
      </c>
      <c r="N15641" t="s">
        <v>913</v>
      </c>
    </row>
    <row r="15642" spans="1:14" x14ac:dyDescent="0.2">
      <c r="A15642" t="s">
        <v>21401</v>
      </c>
      <c r="B15642">
        <v>47250</v>
      </c>
      <c r="C15642">
        <v>54000</v>
      </c>
      <c r="D15642">
        <v>60750</v>
      </c>
      <c r="E15642">
        <v>67450</v>
      </c>
      <c r="F15642">
        <v>72850</v>
      </c>
      <c r="G15642">
        <v>78250</v>
      </c>
      <c r="H15642">
        <v>83650</v>
      </c>
      <c r="I15642">
        <v>89050</v>
      </c>
      <c r="J15642">
        <v>94450</v>
      </c>
      <c r="K15642" t="s">
        <v>3090</v>
      </c>
      <c r="L15642">
        <v>1</v>
      </c>
      <c r="M15642">
        <v>80</v>
      </c>
      <c r="N15642" t="s">
        <v>914</v>
      </c>
    </row>
    <row r="15643" spans="1:14" x14ac:dyDescent="0.2">
      <c r="A15643" t="s">
        <v>21402</v>
      </c>
      <c r="B15643">
        <v>47250</v>
      </c>
      <c r="C15643">
        <v>54000</v>
      </c>
      <c r="D15643">
        <v>60750</v>
      </c>
      <c r="E15643">
        <v>67450</v>
      </c>
      <c r="F15643">
        <v>72850</v>
      </c>
      <c r="G15643">
        <v>78250</v>
      </c>
      <c r="H15643">
        <v>83650</v>
      </c>
      <c r="I15643">
        <v>89050</v>
      </c>
      <c r="J15643">
        <v>94450</v>
      </c>
      <c r="K15643" t="s">
        <v>3090</v>
      </c>
      <c r="L15643">
        <v>1</v>
      </c>
      <c r="M15643">
        <v>80</v>
      </c>
      <c r="N15643" t="s">
        <v>915</v>
      </c>
    </row>
    <row r="15644" spans="1:14" x14ac:dyDescent="0.2">
      <c r="A15644" t="s">
        <v>21403</v>
      </c>
      <c r="B15644">
        <v>47250</v>
      </c>
      <c r="C15644">
        <v>54000</v>
      </c>
      <c r="D15644">
        <v>60750</v>
      </c>
      <c r="E15644">
        <v>67450</v>
      </c>
      <c r="F15644">
        <v>72850</v>
      </c>
      <c r="G15644">
        <v>78250</v>
      </c>
      <c r="H15644">
        <v>83650</v>
      </c>
      <c r="I15644">
        <v>89050</v>
      </c>
      <c r="J15644">
        <v>94450</v>
      </c>
      <c r="K15644" t="s">
        <v>3090</v>
      </c>
      <c r="L15644">
        <v>1</v>
      </c>
      <c r="M15644">
        <v>80</v>
      </c>
      <c r="N15644" t="s">
        <v>916</v>
      </c>
    </row>
    <row r="15645" spans="1:14" x14ac:dyDescent="0.2">
      <c r="A15645" t="s">
        <v>21404</v>
      </c>
      <c r="B15645">
        <v>47250</v>
      </c>
      <c r="C15645">
        <v>54000</v>
      </c>
      <c r="D15645">
        <v>60750</v>
      </c>
      <c r="E15645">
        <v>67450</v>
      </c>
      <c r="F15645">
        <v>72850</v>
      </c>
      <c r="G15645">
        <v>78250</v>
      </c>
      <c r="H15645">
        <v>83650</v>
      </c>
      <c r="I15645">
        <v>89050</v>
      </c>
      <c r="J15645">
        <v>94450</v>
      </c>
      <c r="K15645" t="s">
        <v>3090</v>
      </c>
      <c r="L15645">
        <v>1</v>
      </c>
      <c r="M15645">
        <v>80</v>
      </c>
      <c r="N15645" t="s">
        <v>917</v>
      </c>
    </row>
    <row r="15646" spans="1:14" x14ac:dyDescent="0.2">
      <c r="A15646" t="s">
        <v>21405</v>
      </c>
      <c r="B15646">
        <v>47250</v>
      </c>
      <c r="C15646">
        <v>54000</v>
      </c>
      <c r="D15646">
        <v>60750</v>
      </c>
      <c r="E15646">
        <v>67450</v>
      </c>
      <c r="F15646">
        <v>72850</v>
      </c>
      <c r="G15646">
        <v>78250</v>
      </c>
      <c r="H15646">
        <v>83650</v>
      </c>
      <c r="I15646">
        <v>89050</v>
      </c>
      <c r="J15646">
        <v>94450</v>
      </c>
      <c r="K15646" t="s">
        <v>3090</v>
      </c>
      <c r="L15646">
        <v>1</v>
      </c>
      <c r="M15646">
        <v>80</v>
      </c>
      <c r="N15646" t="s">
        <v>918</v>
      </c>
    </row>
    <row r="15647" spans="1:14" x14ac:dyDescent="0.2">
      <c r="A15647" t="s">
        <v>21406</v>
      </c>
      <c r="B15647">
        <v>42450</v>
      </c>
      <c r="C15647">
        <v>48500</v>
      </c>
      <c r="D15647">
        <v>54550</v>
      </c>
      <c r="E15647">
        <v>60600</v>
      </c>
      <c r="F15647">
        <v>65450</v>
      </c>
      <c r="G15647">
        <v>70300</v>
      </c>
      <c r="H15647">
        <v>75150</v>
      </c>
      <c r="I15647">
        <v>80000</v>
      </c>
      <c r="J15647">
        <v>84850</v>
      </c>
      <c r="K15647" t="s">
        <v>3090</v>
      </c>
      <c r="L15647">
        <v>3</v>
      </c>
      <c r="M15647">
        <v>80</v>
      </c>
      <c r="N15647" t="s">
        <v>919</v>
      </c>
    </row>
    <row r="15648" spans="1:14" x14ac:dyDescent="0.2">
      <c r="A15648" t="s">
        <v>21407</v>
      </c>
      <c r="B15648">
        <v>42450</v>
      </c>
      <c r="C15648">
        <v>48500</v>
      </c>
      <c r="D15648">
        <v>54550</v>
      </c>
      <c r="E15648">
        <v>60600</v>
      </c>
      <c r="F15648">
        <v>65450</v>
      </c>
      <c r="G15648">
        <v>70300</v>
      </c>
      <c r="H15648">
        <v>75150</v>
      </c>
      <c r="I15648">
        <v>80000</v>
      </c>
      <c r="J15648">
        <v>84850</v>
      </c>
      <c r="K15648" t="s">
        <v>3090</v>
      </c>
      <c r="L15648">
        <v>3</v>
      </c>
      <c r="M15648">
        <v>80</v>
      </c>
      <c r="N15648" t="s">
        <v>920</v>
      </c>
    </row>
    <row r="15649" spans="1:14" x14ac:dyDescent="0.2">
      <c r="A15649" t="s">
        <v>21408</v>
      </c>
      <c r="B15649">
        <v>42450</v>
      </c>
      <c r="C15649">
        <v>48500</v>
      </c>
      <c r="D15649">
        <v>54550</v>
      </c>
      <c r="E15649">
        <v>60600</v>
      </c>
      <c r="F15649">
        <v>65450</v>
      </c>
      <c r="G15649">
        <v>70300</v>
      </c>
      <c r="H15649">
        <v>75150</v>
      </c>
      <c r="I15649">
        <v>80000</v>
      </c>
      <c r="J15649">
        <v>84850</v>
      </c>
      <c r="K15649" t="s">
        <v>3090</v>
      </c>
      <c r="L15649">
        <v>3</v>
      </c>
      <c r="M15649">
        <v>80</v>
      </c>
      <c r="N15649" t="s">
        <v>921</v>
      </c>
    </row>
    <row r="15650" spans="1:14" x14ac:dyDescent="0.2">
      <c r="A15650" t="s">
        <v>21409</v>
      </c>
      <c r="B15650">
        <v>42450</v>
      </c>
      <c r="C15650">
        <v>48500</v>
      </c>
      <c r="D15650">
        <v>54550</v>
      </c>
      <c r="E15650">
        <v>60600</v>
      </c>
      <c r="F15650">
        <v>65450</v>
      </c>
      <c r="G15650">
        <v>70300</v>
      </c>
      <c r="H15650">
        <v>75150</v>
      </c>
      <c r="I15650">
        <v>80000</v>
      </c>
      <c r="J15650">
        <v>84850</v>
      </c>
      <c r="K15650" t="s">
        <v>3090</v>
      </c>
      <c r="L15650">
        <v>3</v>
      </c>
      <c r="M15650">
        <v>80</v>
      </c>
      <c r="N15650" t="s">
        <v>5756</v>
      </c>
    </row>
    <row r="15651" spans="1:14" x14ac:dyDescent="0.2">
      <c r="A15651" t="s">
        <v>21410</v>
      </c>
      <c r="B15651">
        <v>42450</v>
      </c>
      <c r="C15651">
        <v>48500</v>
      </c>
      <c r="D15651">
        <v>54550</v>
      </c>
      <c r="E15651">
        <v>60600</v>
      </c>
      <c r="F15651">
        <v>65450</v>
      </c>
      <c r="G15651">
        <v>70300</v>
      </c>
      <c r="H15651">
        <v>75150</v>
      </c>
      <c r="I15651">
        <v>80000</v>
      </c>
      <c r="J15651">
        <v>84850</v>
      </c>
      <c r="K15651" t="s">
        <v>3090</v>
      </c>
      <c r="L15651">
        <v>3</v>
      </c>
      <c r="M15651">
        <v>80</v>
      </c>
      <c r="N15651" t="s">
        <v>923</v>
      </c>
    </row>
    <row r="15652" spans="1:14" x14ac:dyDescent="0.2">
      <c r="A15652" t="s">
        <v>21411</v>
      </c>
      <c r="B15652">
        <v>42450</v>
      </c>
      <c r="C15652">
        <v>48500</v>
      </c>
      <c r="D15652">
        <v>54550</v>
      </c>
      <c r="E15652">
        <v>60600</v>
      </c>
      <c r="F15652">
        <v>65450</v>
      </c>
      <c r="G15652">
        <v>70300</v>
      </c>
      <c r="H15652">
        <v>75150</v>
      </c>
      <c r="I15652">
        <v>80000</v>
      </c>
      <c r="J15652">
        <v>84850</v>
      </c>
      <c r="K15652" t="s">
        <v>3090</v>
      </c>
      <c r="L15652">
        <v>3</v>
      </c>
      <c r="M15652">
        <v>80</v>
      </c>
      <c r="N15652" t="s">
        <v>924</v>
      </c>
    </row>
    <row r="15653" spans="1:14" x14ac:dyDescent="0.2">
      <c r="A15653" t="s">
        <v>21412</v>
      </c>
      <c r="B15653">
        <v>42450</v>
      </c>
      <c r="C15653">
        <v>48500</v>
      </c>
      <c r="D15653">
        <v>54550</v>
      </c>
      <c r="E15653">
        <v>60600</v>
      </c>
      <c r="F15653">
        <v>65450</v>
      </c>
      <c r="G15653">
        <v>70300</v>
      </c>
      <c r="H15653">
        <v>75150</v>
      </c>
      <c r="I15653">
        <v>80000</v>
      </c>
      <c r="J15653">
        <v>84850</v>
      </c>
      <c r="K15653" t="s">
        <v>3090</v>
      </c>
      <c r="L15653">
        <v>3</v>
      </c>
      <c r="M15653">
        <v>80</v>
      </c>
      <c r="N15653" t="s">
        <v>925</v>
      </c>
    </row>
    <row r="15654" spans="1:14" x14ac:dyDescent="0.2">
      <c r="A15654" t="s">
        <v>21413</v>
      </c>
      <c r="B15654">
        <v>42450</v>
      </c>
      <c r="C15654">
        <v>48500</v>
      </c>
      <c r="D15654">
        <v>54550</v>
      </c>
      <c r="E15654">
        <v>60600</v>
      </c>
      <c r="F15654">
        <v>65450</v>
      </c>
      <c r="G15654">
        <v>70300</v>
      </c>
      <c r="H15654">
        <v>75150</v>
      </c>
      <c r="I15654">
        <v>80000</v>
      </c>
      <c r="J15654">
        <v>84850</v>
      </c>
      <c r="K15654" t="s">
        <v>3090</v>
      </c>
      <c r="L15654">
        <v>3</v>
      </c>
      <c r="M15654">
        <v>80</v>
      </c>
      <c r="N15654" t="s">
        <v>927</v>
      </c>
    </row>
    <row r="15655" spans="1:14" x14ac:dyDescent="0.2">
      <c r="A15655" t="s">
        <v>21414</v>
      </c>
      <c r="B15655">
        <v>42450</v>
      </c>
      <c r="C15655">
        <v>48500</v>
      </c>
      <c r="D15655">
        <v>54550</v>
      </c>
      <c r="E15655">
        <v>60600</v>
      </c>
      <c r="F15655">
        <v>65450</v>
      </c>
      <c r="G15655">
        <v>70300</v>
      </c>
      <c r="H15655">
        <v>75150</v>
      </c>
      <c r="I15655">
        <v>80000</v>
      </c>
      <c r="J15655">
        <v>84850</v>
      </c>
      <c r="K15655" t="s">
        <v>3090</v>
      </c>
      <c r="L15655">
        <v>3</v>
      </c>
      <c r="M15655">
        <v>80</v>
      </c>
      <c r="N15655" t="s">
        <v>928</v>
      </c>
    </row>
    <row r="15656" spans="1:14" x14ac:dyDescent="0.2">
      <c r="A15656" t="s">
        <v>21415</v>
      </c>
      <c r="B15656">
        <v>42450</v>
      </c>
      <c r="C15656">
        <v>48500</v>
      </c>
      <c r="D15656">
        <v>54550</v>
      </c>
      <c r="E15656">
        <v>60600</v>
      </c>
      <c r="F15656">
        <v>65450</v>
      </c>
      <c r="G15656">
        <v>70300</v>
      </c>
      <c r="H15656">
        <v>75150</v>
      </c>
      <c r="I15656">
        <v>80000</v>
      </c>
      <c r="J15656">
        <v>84850</v>
      </c>
      <c r="K15656" t="s">
        <v>3090</v>
      </c>
      <c r="L15656">
        <v>3</v>
      </c>
      <c r="M15656">
        <v>80</v>
      </c>
      <c r="N15656" t="s">
        <v>929</v>
      </c>
    </row>
    <row r="15657" spans="1:14" x14ac:dyDescent="0.2">
      <c r="A15657" t="s">
        <v>21416</v>
      </c>
      <c r="B15657">
        <v>42450</v>
      </c>
      <c r="C15657">
        <v>48500</v>
      </c>
      <c r="D15657">
        <v>54550</v>
      </c>
      <c r="E15657">
        <v>60600</v>
      </c>
      <c r="F15657">
        <v>65450</v>
      </c>
      <c r="G15657">
        <v>70300</v>
      </c>
      <c r="H15657">
        <v>75150</v>
      </c>
      <c r="I15657">
        <v>80000</v>
      </c>
      <c r="J15657">
        <v>84850</v>
      </c>
      <c r="K15657" t="s">
        <v>3090</v>
      </c>
      <c r="L15657">
        <v>3</v>
      </c>
      <c r="M15657">
        <v>80</v>
      </c>
      <c r="N15657" t="s">
        <v>930</v>
      </c>
    </row>
    <row r="15658" spans="1:14" x14ac:dyDescent="0.2">
      <c r="A15658" t="s">
        <v>21417</v>
      </c>
      <c r="B15658">
        <v>42450</v>
      </c>
      <c r="C15658">
        <v>48500</v>
      </c>
      <c r="D15658">
        <v>54550</v>
      </c>
      <c r="E15658">
        <v>60600</v>
      </c>
      <c r="F15658">
        <v>65450</v>
      </c>
      <c r="G15658">
        <v>70300</v>
      </c>
      <c r="H15658">
        <v>75150</v>
      </c>
      <c r="I15658">
        <v>80000</v>
      </c>
      <c r="J15658">
        <v>84850</v>
      </c>
      <c r="K15658" t="s">
        <v>3090</v>
      </c>
      <c r="L15658">
        <v>3</v>
      </c>
      <c r="M15658">
        <v>80</v>
      </c>
      <c r="N15658" t="s">
        <v>931</v>
      </c>
    </row>
    <row r="15659" spans="1:14" x14ac:dyDescent="0.2">
      <c r="A15659" t="s">
        <v>21418</v>
      </c>
      <c r="B15659">
        <v>42450</v>
      </c>
      <c r="C15659">
        <v>48500</v>
      </c>
      <c r="D15659">
        <v>54550</v>
      </c>
      <c r="E15659">
        <v>60600</v>
      </c>
      <c r="F15659">
        <v>65450</v>
      </c>
      <c r="G15659">
        <v>70300</v>
      </c>
      <c r="H15659">
        <v>75150</v>
      </c>
      <c r="I15659">
        <v>80000</v>
      </c>
      <c r="J15659">
        <v>84850</v>
      </c>
      <c r="K15659" t="s">
        <v>3090</v>
      </c>
      <c r="L15659">
        <v>3</v>
      </c>
      <c r="M15659">
        <v>80</v>
      </c>
      <c r="N15659" t="s">
        <v>932</v>
      </c>
    </row>
    <row r="15660" spans="1:14" x14ac:dyDescent="0.2">
      <c r="A15660" t="s">
        <v>21419</v>
      </c>
      <c r="B15660">
        <v>42450</v>
      </c>
      <c r="C15660">
        <v>48500</v>
      </c>
      <c r="D15660">
        <v>54550</v>
      </c>
      <c r="E15660">
        <v>60600</v>
      </c>
      <c r="F15660">
        <v>65450</v>
      </c>
      <c r="G15660">
        <v>70300</v>
      </c>
      <c r="H15660">
        <v>75150</v>
      </c>
      <c r="I15660">
        <v>80000</v>
      </c>
      <c r="J15660">
        <v>84850</v>
      </c>
      <c r="K15660" t="s">
        <v>3090</v>
      </c>
      <c r="L15660">
        <v>3</v>
      </c>
      <c r="M15660">
        <v>80</v>
      </c>
      <c r="N15660" t="s">
        <v>933</v>
      </c>
    </row>
    <row r="15661" spans="1:14" x14ac:dyDescent="0.2">
      <c r="A15661" t="s">
        <v>21420</v>
      </c>
      <c r="B15661">
        <v>42450</v>
      </c>
      <c r="C15661">
        <v>48500</v>
      </c>
      <c r="D15661">
        <v>54550</v>
      </c>
      <c r="E15661">
        <v>60600</v>
      </c>
      <c r="F15661">
        <v>65450</v>
      </c>
      <c r="G15661">
        <v>70300</v>
      </c>
      <c r="H15661">
        <v>75150</v>
      </c>
      <c r="I15661">
        <v>80000</v>
      </c>
      <c r="J15661">
        <v>84850</v>
      </c>
      <c r="K15661" t="s">
        <v>3090</v>
      </c>
      <c r="L15661">
        <v>3</v>
      </c>
      <c r="M15661">
        <v>80</v>
      </c>
      <c r="N15661" t="s">
        <v>934</v>
      </c>
    </row>
    <row r="15662" spans="1:14" x14ac:dyDescent="0.2">
      <c r="A15662" t="s">
        <v>21421</v>
      </c>
      <c r="B15662">
        <v>42450</v>
      </c>
      <c r="C15662">
        <v>48500</v>
      </c>
      <c r="D15662">
        <v>54550</v>
      </c>
      <c r="E15662">
        <v>60600</v>
      </c>
      <c r="F15662">
        <v>65450</v>
      </c>
      <c r="G15662">
        <v>70300</v>
      </c>
      <c r="H15662">
        <v>75150</v>
      </c>
      <c r="I15662">
        <v>80000</v>
      </c>
      <c r="J15662">
        <v>84850</v>
      </c>
      <c r="K15662" t="s">
        <v>3090</v>
      </c>
      <c r="L15662">
        <v>3</v>
      </c>
      <c r="M15662">
        <v>80</v>
      </c>
      <c r="N15662" t="s">
        <v>935</v>
      </c>
    </row>
    <row r="15663" spans="1:14" x14ac:dyDescent="0.2">
      <c r="A15663" t="s">
        <v>21422</v>
      </c>
      <c r="B15663">
        <v>42450</v>
      </c>
      <c r="C15663">
        <v>48500</v>
      </c>
      <c r="D15663">
        <v>54550</v>
      </c>
      <c r="E15663">
        <v>60600</v>
      </c>
      <c r="F15663">
        <v>65450</v>
      </c>
      <c r="G15663">
        <v>70300</v>
      </c>
      <c r="H15663">
        <v>75150</v>
      </c>
      <c r="I15663">
        <v>80000</v>
      </c>
      <c r="J15663">
        <v>84850</v>
      </c>
      <c r="K15663" t="s">
        <v>3090</v>
      </c>
      <c r="L15663">
        <v>3</v>
      </c>
      <c r="M15663">
        <v>80</v>
      </c>
      <c r="N15663" t="s">
        <v>936</v>
      </c>
    </row>
    <row r="15664" spans="1:14" x14ac:dyDescent="0.2">
      <c r="A15664" t="s">
        <v>21423</v>
      </c>
      <c r="B15664">
        <v>42450</v>
      </c>
      <c r="C15664">
        <v>48500</v>
      </c>
      <c r="D15664">
        <v>54550</v>
      </c>
      <c r="E15664">
        <v>60600</v>
      </c>
      <c r="F15664">
        <v>65450</v>
      </c>
      <c r="G15664">
        <v>70300</v>
      </c>
      <c r="H15664">
        <v>75150</v>
      </c>
      <c r="I15664">
        <v>80000</v>
      </c>
      <c r="J15664">
        <v>84850</v>
      </c>
      <c r="K15664" t="s">
        <v>3090</v>
      </c>
      <c r="L15664">
        <v>3</v>
      </c>
      <c r="M15664">
        <v>80</v>
      </c>
      <c r="N15664" t="s">
        <v>937</v>
      </c>
    </row>
    <row r="15665" spans="1:14" x14ac:dyDescent="0.2">
      <c r="A15665" t="s">
        <v>21424</v>
      </c>
      <c r="B15665">
        <v>42450</v>
      </c>
      <c r="C15665">
        <v>48500</v>
      </c>
      <c r="D15665">
        <v>54550</v>
      </c>
      <c r="E15665">
        <v>60600</v>
      </c>
      <c r="F15665">
        <v>65450</v>
      </c>
      <c r="G15665">
        <v>70300</v>
      </c>
      <c r="H15665">
        <v>75150</v>
      </c>
      <c r="I15665">
        <v>80000</v>
      </c>
      <c r="J15665">
        <v>84850</v>
      </c>
      <c r="K15665" t="s">
        <v>3090</v>
      </c>
      <c r="L15665">
        <v>3</v>
      </c>
      <c r="M15665">
        <v>80</v>
      </c>
      <c r="N15665" t="s">
        <v>938</v>
      </c>
    </row>
    <row r="15666" spans="1:14" x14ac:dyDescent="0.2">
      <c r="A15666" t="s">
        <v>21425</v>
      </c>
      <c r="B15666">
        <v>42450</v>
      </c>
      <c r="C15666">
        <v>48500</v>
      </c>
      <c r="D15666">
        <v>54550</v>
      </c>
      <c r="E15666">
        <v>60600</v>
      </c>
      <c r="F15666">
        <v>65450</v>
      </c>
      <c r="G15666">
        <v>70300</v>
      </c>
      <c r="H15666">
        <v>75150</v>
      </c>
      <c r="I15666">
        <v>80000</v>
      </c>
      <c r="J15666">
        <v>84850</v>
      </c>
      <c r="K15666" t="s">
        <v>3090</v>
      </c>
      <c r="L15666">
        <v>3</v>
      </c>
      <c r="M15666">
        <v>80</v>
      </c>
      <c r="N15666" t="s">
        <v>939</v>
      </c>
    </row>
    <row r="15667" spans="1:14" x14ac:dyDescent="0.2">
      <c r="A15667" t="s">
        <v>21426</v>
      </c>
      <c r="B15667">
        <v>42450</v>
      </c>
      <c r="C15667">
        <v>48500</v>
      </c>
      <c r="D15667">
        <v>54550</v>
      </c>
      <c r="E15667">
        <v>60600</v>
      </c>
      <c r="F15667">
        <v>65450</v>
      </c>
      <c r="G15667">
        <v>70300</v>
      </c>
      <c r="H15667">
        <v>75150</v>
      </c>
      <c r="I15667">
        <v>80000</v>
      </c>
      <c r="J15667">
        <v>84850</v>
      </c>
      <c r="K15667" t="s">
        <v>3090</v>
      </c>
      <c r="L15667">
        <v>3</v>
      </c>
      <c r="M15667">
        <v>80</v>
      </c>
      <c r="N15667" t="s">
        <v>940</v>
      </c>
    </row>
    <row r="15668" spans="1:14" x14ac:dyDescent="0.2">
      <c r="A15668" t="s">
        <v>21427</v>
      </c>
      <c r="B15668">
        <v>42450</v>
      </c>
      <c r="C15668">
        <v>48500</v>
      </c>
      <c r="D15668">
        <v>54550</v>
      </c>
      <c r="E15668">
        <v>60600</v>
      </c>
      <c r="F15668">
        <v>65450</v>
      </c>
      <c r="G15668">
        <v>70300</v>
      </c>
      <c r="H15668">
        <v>75150</v>
      </c>
      <c r="I15668">
        <v>80000</v>
      </c>
      <c r="J15668">
        <v>84850</v>
      </c>
      <c r="K15668" t="s">
        <v>3090</v>
      </c>
      <c r="L15668">
        <v>3</v>
      </c>
      <c r="M15668">
        <v>80</v>
      </c>
      <c r="N15668" t="s">
        <v>941</v>
      </c>
    </row>
    <row r="15669" spans="1:14" x14ac:dyDescent="0.2">
      <c r="A15669" t="s">
        <v>21428</v>
      </c>
      <c r="B15669">
        <v>42450</v>
      </c>
      <c r="C15669">
        <v>48500</v>
      </c>
      <c r="D15669">
        <v>54550</v>
      </c>
      <c r="E15669">
        <v>60600</v>
      </c>
      <c r="F15669">
        <v>65450</v>
      </c>
      <c r="G15669">
        <v>70300</v>
      </c>
      <c r="H15669">
        <v>75150</v>
      </c>
      <c r="I15669">
        <v>80000</v>
      </c>
      <c r="J15669">
        <v>84850</v>
      </c>
      <c r="K15669" t="s">
        <v>3090</v>
      </c>
      <c r="L15669">
        <v>3</v>
      </c>
      <c r="M15669">
        <v>80</v>
      </c>
      <c r="N15669" t="s">
        <v>942</v>
      </c>
    </row>
    <row r="15670" spans="1:14" x14ac:dyDescent="0.2">
      <c r="A15670" t="s">
        <v>21429</v>
      </c>
      <c r="B15670">
        <v>42450</v>
      </c>
      <c r="C15670">
        <v>48500</v>
      </c>
      <c r="D15670">
        <v>54550</v>
      </c>
      <c r="E15670">
        <v>60600</v>
      </c>
      <c r="F15670">
        <v>65450</v>
      </c>
      <c r="G15670">
        <v>70300</v>
      </c>
      <c r="H15670">
        <v>75150</v>
      </c>
      <c r="I15670">
        <v>80000</v>
      </c>
      <c r="J15670">
        <v>84850</v>
      </c>
      <c r="K15670" t="s">
        <v>3090</v>
      </c>
      <c r="L15670">
        <v>3</v>
      </c>
      <c r="M15670">
        <v>80</v>
      </c>
      <c r="N15670" t="s">
        <v>943</v>
      </c>
    </row>
    <row r="15671" spans="1:14" x14ac:dyDescent="0.2">
      <c r="A15671" t="s">
        <v>21430</v>
      </c>
      <c r="B15671">
        <v>42450</v>
      </c>
      <c r="C15671">
        <v>48500</v>
      </c>
      <c r="D15671">
        <v>54550</v>
      </c>
      <c r="E15671">
        <v>60600</v>
      </c>
      <c r="F15671">
        <v>65450</v>
      </c>
      <c r="G15671">
        <v>70300</v>
      </c>
      <c r="H15671">
        <v>75150</v>
      </c>
      <c r="I15671">
        <v>80000</v>
      </c>
      <c r="J15671">
        <v>84850</v>
      </c>
      <c r="K15671" t="s">
        <v>3090</v>
      </c>
      <c r="L15671">
        <v>3</v>
      </c>
      <c r="M15671">
        <v>80</v>
      </c>
      <c r="N15671" t="s">
        <v>944</v>
      </c>
    </row>
    <row r="15672" spans="1:14" x14ac:dyDescent="0.2">
      <c r="A15672" t="s">
        <v>21431</v>
      </c>
      <c r="B15672">
        <v>42450</v>
      </c>
      <c r="C15672">
        <v>48500</v>
      </c>
      <c r="D15672">
        <v>54550</v>
      </c>
      <c r="E15672">
        <v>60600</v>
      </c>
      <c r="F15672">
        <v>65450</v>
      </c>
      <c r="G15672">
        <v>70300</v>
      </c>
      <c r="H15672">
        <v>75150</v>
      </c>
      <c r="I15672">
        <v>80000</v>
      </c>
      <c r="J15672">
        <v>84850</v>
      </c>
      <c r="K15672" t="s">
        <v>3090</v>
      </c>
      <c r="L15672">
        <v>3</v>
      </c>
      <c r="M15672">
        <v>80</v>
      </c>
      <c r="N15672" t="s">
        <v>945</v>
      </c>
    </row>
    <row r="15673" spans="1:14" x14ac:dyDescent="0.2">
      <c r="A15673" t="s">
        <v>21432</v>
      </c>
      <c r="B15673">
        <v>42450</v>
      </c>
      <c r="C15673">
        <v>48500</v>
      </c>
      <c r="D15673">
        <v>54550</v>
      </c>
      <c r="E15673">
        <v>60600</v>
      </c>
      <c r="F15673">
        <v>65450</v>
      </c>
      <c r="G15673">
        <v>70300</v>
      </c>
      <c r="H15673">
        <v>75150</v>
      </c>
      <c r="I15673">
        <v>80000</v>
      </c>
      <c r="J15673">
        <v>84850</v>
      </c>
      <c r="K15673" t="s">
        <v>3090</v>
      </c>
      <c r="L15673">
        <v>3</v>
      </c>
      <c r="M15673">
        <v>80</v>
      </c>
      <c r="N15673" t="s">
        <v>946</v>
      </c>
    </row>
    <row r="15674" spans="1:14" x14ac:dyDescent="0.2">
      <c r="A15674" t="s">
        <v>21433</v>
      </c>
      <c r="B15674">
        <v>42450</v>
      </c>
      <c r="C15674">
        <v>48500</v>
      </c>
      <c r="D15674">
        <v>54550</v>
      </c>
      <c r="E15674">
        <v>60600</v>
      </c>
      <c r="F15674">
        <v>65450</v>
      </c>
      <c r="G15674">
        <v>70300</v>
      </c>
      <c r="H15674">
        <v>75150</v>
      </c>
      <c r="I15674">
        <v>80000</v>
      </c>
      <c r="J15674">
        <v>84850</v>
      </c>
      <c r="K15674" t="s">
        <v>3090</v>
      </c>
      <c r="L15674">
        <v>3</v>
      </c>
      <c r="M15674">
        <v>80</v>
      </c>
      <c r="N15674" t="s">
        <v>947</v>
      </c>
    </row>
    <row r="15675" spans="1:14" x14ac:dyDescent="0.2">
      <c r="A15675" t="s">
        <v>21434</v>
      </c>
      <c r="B15675">
        <v>42450</v>
      </c>
      <c r="C15675">
        <v>48500</v>
      </c>
      <c r="D15675">
        <v>54550</v>
      </c>
      <c r="E15675">
        <v>60600</v>
      </c>
      <c r="F15675">
        <v>65450</v>
      </c>
      <c r="G15675">
        <v>70300</v>
      </c>
      <c r="H15675">
        <v>75150</v>
      </c>
      <c r="I15675">
        <v>80000</v>
      </c>
      <c r="J15675">
        <v>84850</v>
      </c>
      <c r="K15675" t="s">
        <v>3090</v>
      </c>
      <c r="L15675">
        <v>3</v>
      </c>
      <c r="M15675">
        <v>80</v>
      </c>
      <c r="N15675" t="s">
        <v>948</v>
      </c>
    </row>
    <row r="15676" spans="1:14" x14ac:dyDescent="0.2">
      <c r="A15676" t="s">
        <v>21435</v>
      </c>
      <c r="B15676">
        <v>42450</v>
      </c>
      <c r="C15676">
        <v>48500</v>
      </c>
      <c r="D15676">
        <v>54550</v>
      </c>
      <c r="E15676">
        <v>60600</v>
      </c>
      <c r="F15676">
        <v>65450</v>
      </c>
      <c r="G15676">
        <v>70300</v>
      </c>
      <c r="H15676">
        <v>75150</v>
      </c>
      <c r="I15676">
        <v>80000</v>
      </c>
      <c r="J15676">
        <v>84850</v>
      </c>
      <c r="K15676" t="s">
        <v>3090</v>
      </c>
      <c r="L15676">
        <v>3</v>
      </c>
      <c r="M15676">
        <v>80</v>
      </c>
      <c r="N15676" t="s">
        <v>949</v>
      </c>
    </row>
    <row r="15677" spans="1:14" x14ac:dyDescent="0.2">
      <c r="A15677" t="s">
        <v>21436</v>
      </c>
      <c r="B15677">
        <v>42450</v>
      </c>
      <c r="C15677">
        <v>48500</v>
      </c>
      <c r="D15677">
        <v>54550</v>
      </c>
      <c r="E15677">
        <v>60600</v>
      </c>
      <c r="F15677">
        <v>65450</v>
      </c>
      <c r="G15677">
        <v>70300</v>
      </c>
      <c r="H15677">
        <v>75150</v>
      </c>
      <c r="I15677">
        <v>80000</v>
      </c>
      <c r="J15677">
        <v>84850</v>
      </c>
      <c r="K15677" t="s">
        <v>3090</v>
      </c>
      <c r="L15677">
        <v>3</v>
      </c>
      <c r="M15677">
        <v>80</v>
      </c>
      <c r="N15677" t="s">
        <v>950</v>
      </c>
    </row>
    <row r="15678" spans="1:14" x14ac:dyDescent="0.2">
      <c r="A15678" t="s">
        <v>21437</v>
      </c>
      <c r="B15678">
        <v>42450</v>
      </c>
      <c r="C15678">
        <v>48500</v>
      </c>
      <c r="D15678">
        <v>54550</v>
      </c>
      <c r="E15678">
        <v>60600</v>
      </c>
      <c r="F15678">
        <v>65450</v>
      </c>
      <c r="G15678">
        <v>70300</v>
      </c>
      <c r="H15678">
        <v>75150</v>
      </c>
      <c r="I15678">
        <v>80000</v>
      </c>
      <c r="J15678">
        <v>84850</v>
      </c>
      <c r="K15678" t="s">
        <v>3090</v>
      </c>
      <c r="L15678">
        <v>3</v>
      </c>
      <c r="M15678">
        <v>80</v>
      </c>
      <c r="N15678" t="s">
        <v>951</v>
      </c>
    </row>
    <row r="15679" spans="1:14" x14ac:dyDescent="0.2">
      <c r="A15679" t="s">
        <v>21438</v>
      </c>
      <c r="B15679">
        <v>42450</v>
      </c>
      <c r="C15679">
        <v>48500</v>
      </c>
      <c r="D15679">
        <v>54550</v>
      </c>
      <c r="E15679">
        <v>60600</v>
      </c>
      <c r="F15679">
        <v>65450</v>
      </c>
      <c r="G15679">
        <v>70300</v>
      </c>
      <c r="H15679">
        <v>75150</v>
      </c>
      <c r="I15679">
        <v>80000</v>
      </c>
      <c r="J15679">
        <v>84850</v>
      </c>
      <c r="K15679" t="s">
        <v>3090</v>
      </c>
      <c r="L15679">
        <v>3</v>
      </c>
      <c r="M15679">
        <v>80</v>
      </c>
      <c r="N15679" t="s">
        <v>952</v>
      </c>
    </row>
    <row r="15680" spans="1:14" x14ac:dyDescent="0.2">
      <c r="A15680" t="s">
        <v>21439</v>
      </c>
      <c r="B15680">
        <v>42450</v>
      </c>
      <c r="C15680">
        <v>48500</v>
      </c>
      <c r="D15680">
        <v>54550</v>
      </c>
      <c r="E15680">
        <v>60600</v>
      </c>
      <c r="F15680">
        <v>65450</v>
      </c>
      <c r="G15680">
        <v>70300</v>
      </c>
      <c r="H15680">
        <v>75150</v>
      </c>
      <c r="I15680">
        <v>80000</v>
      </c>
      <c r="J15680">
        <v>84850</v>
      </c>
      <c r="K15680" t="s">
        <v>3090</v>
      </c>
      <c r="L15680">
        <v>3</v>
      </c>
      <c r="M15680">
        <v>80</v>
      </c>
      <c r="N15680" t="s">
        <v>953</v>
      </c>
    </row>
    <row r="15681" spans="1:14" x14ac:dyDescent="0.2">
      <c r="A15681" t="s">
        <v>21440</v>
      </c>
      <c r="B15681">
        <v>42450</v>
      </c>
      <c r="C15681">
        <v>48500</v>
      </c>
      <c r="D15681">
        <v>54550</v>
      </c>
      <c r="E15681">
        <v>60600</v>
      </c>
      <c r="F15681">
        <v>65450</v>
      </c>
      <c r="G15681">
        <v>70300</v>
      </c>
      <c r="H15681">
        <v>75150</v>
      </c>
      <c r="I15681">
        <v>80000</v>
      </c>
      <c r="J15681">
        <v>84850</v>
      </c>
      <c r="K15681" t="s">
        <v>3090</v>
      </c>
      <c r="L15681">
        <v>3</v>
      </c>
      <c r="M15681">
        <v>80</v>
      </c>
      <c r="N15681" t="s">
        <v>954</v>
      </c>
    </row>
    <row r="15682" spans="1:14" x14ac:dyDescent="0.2">
      <c r="A15682" t="s">
        <v>21441</v>
      </c>
      <c r="B15682">
        <v>42450</v>
      </c>
      <c r="C15682">
        <v>48500</v>
      </c>
      <c r="D15682">
        <v>54550</v>
      </c>
      <c r="E15682">
        <v>60600</v>
      </c>
      <c r="F15682">
        <v>65450</v>
      </c>
      <c r="G15682">
        <v>70300</v>
      </c>
      <c r="H15682">
        <v>75150</v>
      </c>
      <c r="I15682">
        <v>80000</v>
      </c>
      <c r="J15682">
        <v>84850</v>
      </c>
      <c r="K15682" t="s">
        <v>3090</v>
      </c>
      <c r="L15682">
        <v>3</v>
      </c>
      <c r="M15682">
        <v>80</v>
      </c>
      <c r="N15682" t="s">
        <v>955</v>
      </c>
    </row>
    <row r="15683" spans="1:14" x14ac:dyDescent="0.2">
      <c r="A15683" t="s">
        <v>21442</v>
      </c>
      <c r="B15683">
        <v>42450</v>
      </c>
      <c r="C15683">
        <v>48500</v>
      </c>
      <c r="D15683">
        <v>54550</v>
      </c>
      <c r="E15683">
        <v>60600</v>
      </c>
      <c r="F15683">
        <v>65450</v>
      </c>
      <c r="G15683">
        <v>70300</v>
      </c>
      <c r="H15683">
        <v>75150</v>
      </c>
      <c r="I15683">
        <v>80000</v>
      </c>
      <c r="J15683">
        <v>84850</v>
      </c>
      <c r="K15683" t="s">
        <v>3090</v>
      </c>
      <c r="L15683">
        <v>3</v>
      </c>
      <c r="M15683">
        <v>80</v>
      </c>
      <c r="N15683" t="s">
        <v>956</v>
      </c>
    </row>
    <row r="15684" spans="1:14" x14ac:dyDescent="0.2">
      <c r="A15684" t="s">
        <v>21443</v>
      </c>
      <c r="B15684">
        <v>42450</v>
      </c>
      <c r="C15684">
        <v>48500</v>
      </c>
      <c r="D15684">
        <v>54550</v>
      </c>
      <c r="E15684">
        <v>60600</v>
      </c>
      <c r="F15684">
        <v>65450</v>
      </c>
      <c r="G15684">
        <v>70300</v>
      </c>
      <c r="H15684">
        <v>75150</v>
      </c>
      <c r="I15684">
        <v>80000</v>
      </c>
      <c r="J15684">
        <v>84850</v>
      </c>
      <c r="K15684" t="s">
        <v>3090</v>
      </c>
      <c r="L15684">
        <v>3</v>
      </c>
      <c r="M15684">
        <v>80</v>
      </c>
      <c r="N15684" t="s">
        <v>957</v>
      </c>
    </row>
    <row r="15685" spans="1:14" x14ac:dyDescent="0.2">
      <c r="A15685" t="s">
        <v>21444</v>
      </c>
      <c r="B15685">
        <v>42450</v>
      </c>
      <c r="C15685">
        <v>48500</v>
      </c>
      <c r="D15685">
        <v>54550</v>
      </c>
      <c r="E15685">
        <v>60600</v>
      </c>
      <c r="F15685">
        <v>65450</v>
      </c>
      <c r="G15685">
        <v>70300</v>
      </c>
      <c r="H15685">
        <v>75150</v>
      </c>
      <c r="I15685">
        <v>80000</v>
      </c>
      <c r="J15685">
        <v>84850</v>
      </c>
      <c r="K15685" t="s">
        <v>3090</v>
      </c>
      <c r="L15685">
        <v>3</v>
      </c>
      <c r="M15685">
        <v>80</v>
      </c>
      <c r="N15685" t="s">
        <v>958</v>
      </c>
    </row>
    <row r="15686" spans="1:14" x14ac:dyDescent="0.2">
      <c r="A15686" t="s">
        <v>21445</v>
      </c>
      <c r="B15686">
        <v>42450</v>
      </c>
      <c r="C15686">
        <v>48500</v>
      </c>
      <c r="D15686">
        <v>54550</v>
      </c>
      <c r="E15686">
        <v>60600</v>
      </c>
      <c r="F15686">
        <v>65450</v>
      </c>
      <c r="G15686">
        <v>70300</v>
      </c>
      <c r="H15686">
        <v>75150</v>
      </c>
      <c r="I15686">
        <v>80000</v>
      </c>
      <c r="J15686">
        <v>84850</v>
      </c>
      <c r="K15686" t="s">
        <v>3090</v>
      </c>
      <c r="L15686">
        <v>3</v>
      </c>
      <c r="M15686">
        <v>80</v>
      </c>
      <c r="N15686" t="s">
        <v>959</v>
      </c>
    </row>
    <row r="15687" spans="1:14" x14ac:dyDescent="0.2">
      <c r="A15687" t="s">
        <v>21446</v>
      </c>
      <c r="B15687">
        <v>42450</v>
      </c>
      <c r="C15687">
        <v>48500</v>
      </c>
      <c r="D15687">
        <v>54550</v>
      </c>
      <c r="E15687">
        <v>60600</v>
      </c>
      <c r="F15687">
        <v>65450</v>
      </c>
      <c r="G15687">
        <v>70300</v>
      </c>
      <c r="H15687">
        <v>75150</v>
      </c>
      <c r="I15687">
        <v>80000</v>
      </c>
      <c r="J15687">
        <v>84850</v>
      </c>
      <c r="K15687" t="s">
        <v>3090</v>
      </c>
      <c r="L15687">
        <v>3</v>
      </c>
      <c r="M15687">
        <v>80</v>
      </c>
      <c r="N15687" t="s">
        <v>960</v>
      </c>
    </row>
    <row r="15688" spans="1:14" x14ac:dyDescent="0.2">
      <c r="A15688" t="s">
        <v>21447</v>
      </c>
      <c r="B15688">
        <v>42450</v>
      </c>
      <c r="C15688">
        <v>48500</v>
      </c>
      <c r="D15688">
        <v>54550</v>
      </c>
      <c r="E15688">
        <v>60600</v>
      </c>
      <c r="F15688">
        <v>65450</v>
      </c>
      <c r="G15688">
        <v>70300</v>
      </c>
      <c r="H15688">
        <v>75150</v>
      </c>
      <c r="I15688">
        <v>80000</v>
      </c>
      <c r="J15688">
        <v>84850</v>
      </c>
      <c r="K15688" t="s">
        <v>3090</v>
      </c>
      <c r="L15688">
        <v>3</v>
      </c>
      <c r="M15688">
        <v>80</v>
      </c>
      <c r="N15688" t="s">
        <v>961</v>
      </c>
    </row>
    <row r="15689" spans="1:14" x14ac:dyDescent="0.2">
      <c r="A15689" t="s">
        <v>21448</v>
      </c>
      <c r="B15689">
        <v>42450</v>
      </c>
      <c r="C15689">
        <v>48500</v>
      </c>
      <c r="D15689">
        <v>54550</v>
      </c>
      <c r="E15689">
        <v>60600</v>
      </c>
      <c r="F15689">
        <v>65450</v>
      </c>
      <c r="G15689">
        <v>70300</v>
      </c>
      <c r="H15689">
        <v>75150</v>
      </c>
      <c r="I15689">
        <v>80000</v>
      </c>
      <c r="J15689">
        <v>84850</v>
      </c>
      <c r="K15689" t="s">
        <v>3090</v>
      </c>
      <c r="L15689">
        <v>3</v>
      </c>
      <c r="M15689">
        <v>80</v>
      </c>
      <c r="N15689" t="s">
        <v>962</v>
      </c>
    </row>
    <row r="15690" spans="1:14" x14ac:dyDescent="0.2">
      <c r="A15690" t="s">
        <v>21449</v>
      </c>
      <c r="B15690">
        <v>42450</v>
      </c>
      <c r="C15690">
        <v>48500</v>
      </c>
      <c r="D15690">
        <v>54550</v>
      </c>
      <c r="E15690">
        <v>60600</v>
      </c>
      <c r="F15690">
        <v>65450</v>
      </c>
      <c r="G15690">
        <v>70300</v>
      </c>
      <c r="H15690">
        <v>75150</v>
      </c>
      <c r="I15690">
        <v>80000</v>
      </c>
      <c r="J15690">
        <v>84850</v>
      </c>
      <c r="K15690" t="s">
        <v>3090</v>
      </c>
      <c r="L15690">
        <v>3</v>
      </c>
      <c r="M15690">
        <v>80</v>
      </c>
      <c r="N15690" t="s">
        <v>963</v>
      </c>
    </row>
    <row r="15691" spans="1:14" x14ac:dyDescent="0.2">
      <c r="A15691" t="s">
        <v>21450</v>
      </c>
      <c r="B15691">
        <v>42450</v>
      </c>
      <c r="C15691">
        <v>48500</v>
      </c>
      <c r="D15691">
        <v>54550</v>
      </c>
      <c r="E15691">
        <v>60600</v>
      </c>
      <c r="F15691">
        <v>65450</v>
      </c>
      <c r="G15691">
        <v>70300</v>
      </c>
      <c r="H15691">
        <v>75150</v>
      </c>
      <c r="I15691">
        <v>80000</v>
      </c>
      <c r="J15691">
        <v>84850</v>
      </c>
      <c r="K15691" t="s">
        <v>3090</v>
      </c>
      <c r="L15691">
        <v>3</v>
      </c>
      <c r="M15691">
        <v>80</v>
      </c>
      <c r="N15691" t="s">
        <v>964</v>
      </c>
    </row>
    <row r="15692" spans="1:14" x14ac:dyDescent="0.2">
      <c r="A15692" t="s">
        <v>21451</v>
      </c>
      <c r="B15692">
        <v>42450</v>
      </c>
      <c r="C15692">
        <v>48500</v>
      </c>
      <c r="D15692">
        <v>54550</v>
      </c>
      <c r="E15692">
        <v>60600</v>
      </c>
      <c r="F15692">
        <v>65450</v>
      </c>
      <c r="G15692">
        <v>70300</v>
      </c>
      <c r="H15692">
        <v>75150</v>
      </c>
      <c r="I15692">
        <v>80000</v>
      </c>
      <c r="J15692">
        <v>84850</v>
      </c>
      <c r="K15692" t="s">
        <v>3090</v>
      </c>
      <c r="L15692">
        <v>3</v>
      </c>
      <c r="M15692">
        <v>80</v>
      </c>
      <c r="N15692" t="s">
        <v>965</v>
      </c>
    </row>
    <row r="15693" spans="1:14" x14ac:dyDescent="0.2">
      <c r="A15693" t="s">
        <v>21452</v>
      </c>
      <c r="B15693">
        <v>42450</v>
      </c>
      <c r="C15693">
        <v>48500</v>
      </c>
      <c r="D15693">
        <v>54550</v>
      </c>
      <c r="E15693">
        <v>60600</v>
      </c>
      <c r="F15693">
        <v>65450</v>
      </c>
      <c r="G15693">
        <v>70300</v>
      </c>
      <c r="H15693">
        <v>75150</v>
      </c>
      <c r="I15693">
        <v>80000</v>
      </c>
      <c r="J15693">
        <v>84850</v>
      </c>
      <c r="K15693" t="s">
        <v>3090</v>
      </c>
      <c r="L15693">
        <v>3</v>
      </c>
      <c r="M15693">
        <v>80</v>
      </c>
      <c r="N15693" t="s">
        <v>966</v>
      </c>
    </row>
    <row r="15694" spans="1:14" x14ac:dyDescent="0.2">
      <c r="A15694" t="s">
        <v>21453</v>
      </c>
      <c r="B15694">
        <v>42450</v>
      </c>
      <c r="C15694">
        <v>48500</v>
      </c>
      <c r="D15694">
        <v>54550</v>
      </c>
      <c r="E15694">
        <v>60600</v>
      </c>
      <c r="F15694">
        <v>65450</v>
      </c>
      <c r="G15694">
        <v>70300</v>
      </c>
      <c r="H15694">
        <v>75150</v>
      </c>
      <c r="I15694">
        <v>80000</v>
      </c>
      <c r="J15694">
        <v>84850</v>
      </c>
      <c r="K15694" t="s">
        <v>3090</v>
      </c>
      <c r="L15694">
        <v>3</v>
      </c>
      <c r="M15694">
        <v>80</v>
      </c>
      <c r="N15694" t="s">
        <v>967</v>
      </c>
    </row>
    <row r="15695" spans="1:14" x14ac:dyDescent="0.2">
      <c r="A15695" t="s">
        <v>21454</v>
      </c>
      <c r="B15695">
        <v>42450</v>
      </c>
      <c r="C15695">
        <v>48500</v>
      </c>
      <c r="D15695">
        <v>54550</v>
      </c>
      <c r="E15695">
        <v>60600</v>
      </c>
      <c r="F15695">
        <v>65450</v>
      </c>
      <c r="G15695">
        <v>70300</v>
      </c>
      <c r="H15695">
        <v>75150</v>
      </c>
      <c r="I15695">
        <v>80000</v>
      </c>
      <c r="J15695">
        <v>84850</v>
      </c>
      <c r="K15695" t="s">
        <v>3090</v>
      </c>
      <c r="L15695">
        <v>3</v>
      </c>
      <c r="M15695">
        <v>80</v>
      </c>
      <c r="N15695" t="s">
        <v>968</v>
      </c>
    </row>
    <row r="15696" spans="1:14" x14ac:dyDescent="0.2">
      <c r="A15696" t="s">
        <v>21455</v>
      </c>
      <c r="B15696">
        <v>42450</v>
      </c>
      <c r="C15696">
        <v>48500</v>
      </c>
      <c r="D15696">
        <v>54550</v>
      </c>
      <c r="E15696">
        <v>60600</v>
      </c>
      <c r="F15696">
        <v>65450</v>
      </c>
      <c r="G15696">
        <v>70300</v>
      </c>
      <c r="H15696">
        <v>75150</v>
      </c>
      <c r="I15696">
        <v>80000</v>
      </c>
      <c r="J15696">
        <v>84850</v>
      </c>
      <c r="K15696" t="s">
        <v>3090</v>
      </c>
      <c r="L15696">
        <v>3</v>
      </c>
      <c r="M15696">
        <v>80</v>
      </c>
      <c r="N15696" t="s">
        <v>970</v>
      </c>
    </row>
    <row r="15697" spans="1:14" x14ac:dyDescent="0.2">
      <c r="A15697" t="s">
        <v>21456</v>
      </c>
      <c r="B15697">
        <v>42450</v>
      </c>
      <c r="C15697">
        <v>48500</v>
      </c>
      <c r="D15697">
        <v>54550</v>
      </c>
      <c r="E15697">
        <v>60600</v>
      </c>
      <c r="F15697">
        <v>65450</v>
      </c>
      <c r="G15697">
        <v>70300</v>
      </c>
      <c r="H15697">
        <v>75150</v>
      </c>
      <c r="I15697">
        <v>80000</v>
      </c>
      <c r="J15697">
        <v>84850</v>
      </c>
      <c r="K15697" t="s">
        <v>3090</v>
      </c>
      <c r="L15697">
        <v>3</v>
      </c>
      <c r="M15697">
        <v>80</v>
      </c>
      <c r="N15697" t="s">
        <v>971</v>
      </c>
    </row>
    <row r="15698" spans="1:14" x14ac:dyDescent="0.2">
      <c r="A15698" t="s">
        <v>21457</v>
      </c>
      <c r="B15698">
        <v>42450</v>
      </c>
      <c r="C15698">
        <v>48500</v>
      </c>
      <c r="D15698">
        <v>54550</v>
      </c>
      <c r="E15698">
        <v>60600</v>
      </c>
      <c r="F15698">
        <v>65450</v>
      </c>
      <c r="G15698">
        <v>70300</v>
      </c>
      <c r="H15698">
        <v>75150</v>
      </c>
      <c r="I15698">
        <v>80000</v>
      </c>
      <c r="J15698">
        <v>84850</v>
      </c>
      <c r="K15698" t="s">
        <v>3090</v>
      </c>
      <c r="L15698">
        <v>3</v>
      </c>
      <c r="M15698">
        <v>80</v>
      </c>
      <c r="N15698" t="s">
        <v>972</v>
      </c>
    </row>
    <row r="15699" spans="1:14" x14ac:dyDescent="0.2">
      <c r="A15699" t="s">
        <v>21458</v>
      </c>
      <c r="B15699">
        <v>42450</v>
      </c>
      <c r="C15699">
        <v>48500</v>
      </c>
      <c r="D15699">
        <v>54550</v>
      </c>
      <c r="E15699">
        <v>60600</v>
      </c>
      <c r="F15699">
        <v>65450</v>
      </c>
      <c r="G15699">
        <v>70300</v>
      </c>
      <c r="H15699">
        <v>75150</v>
      </c>
      <c r="I15699">
        <v>80000</v>
      </c>
      <c r="J15699">
        <v>84850</v>
      </c>
      <c r="K15699" t="s">
        <v>3090</v>
      </c>
      <c r="L15699">
        <v>3</v>
      </c>
      <c r="M15699">
        <v>80</v>
      </c>
      <c r="N15699" t="s">
        <v>973</v>
      </c>
    </row>
    <row r="15700" spans="1:14" x14ac:dyDescent="0.2">
      <c r="A15700" t="s">
        <v>21459</v>
      </c>
      <c r="B15700">
        <v>42450</v>
      </c>
      <c r="C15700">
        <v>48500</v>
      </c>
      <c r="D15700">
        <v>54550</v>
      </c>
      <c r="E15700">
        <v>60600</v>
      </c>
      <c r="F15700">
        <v>65450</v>
      </c>
      <c r="G15700">
        <v>70300</v>
      </c>
      <c r="H15700">
        <v>75150</v>
      </c>
      <c r="I15700">
        <v>80000</v>
      </c>
      <c r="J15700">
        <v>84850</v>
      </c>
      <c r="K15700" t="s">
        <v>3090</v>
      </c>
      <c r="L15700">
        <v>3</v>
      </c>
      <c r="M15700">
        <v>80</v>
      </c>
      <c r="N15700" t="s">
        <v>974</v>
      </c>
    </row>
    <row r="15701" spans="1:14" x14ac:dyDescent="0.2">
      <c r="A15701" t="s">
        <v>21460</v>
      </c>
      <c r="B15701">
        <v>42450</v>
      </c>
      <c r="C15701">
        <v>48500</v>
      </c>
      <c r="D15701">
        <v>54550</v>
      </c>
      <c r="E15701">
        <v>60600</v>
      </c>
      <c r="F15701">
        <v>65450</v>
      </c>
      <c r="G15701">
        <v>70300</v>
      </c>
      <c r="H15701">
        <v>75150</v>
      </c>
      <c r="I15701">
        <v>80000</v>
      </c>
      <c r="J15701">
        <v>84850</v>
      </c>
      <c r="K15701" t="s">
        <v>3090</v>
      </c>
      <c r="L15701">
        <v>3</v>
      </c>
      <c r="M15701">
        <v>80</v>
      </c>
      <c r="N15701" t="s">
        <v>978</v>
      </c>
    </row>
    <row r="15702" spans="1:14" x14ac:dyDescent="0.2">
      <c r="A15702" t="s">
        <v>21461</v>
      </c>
      <c r="B15702">
        <v>42450</v>
      </c>
      <c r="C15702">
        <v>48500</v>
      </c>
      <c r="D15702">
        <v>54550</v>
      </c>
      <c r="E15702">
        <v>60600</v>
      </c>
      <c r="F15702">
        <v>65450</v>
      </c>
      <c r="G15702">
        <v>70300</v>
      </c>
      <c r="H15702">
        <v>75150</v>
      </c>
      <c r="I15702">
        <v>80000</v>
      </c>
      <c r="J15702">
        <v>84850</v>
      </c>
      <c r="K15702" t="s">
        <v>3090</v>
      </c>
      <c r="L15702">
        <v>3</v>
      </c>
      <c r="M15702">
        <v>80</v>
      </c>
      <c r="N15702" t="s">
        <v>979</v>
      </c>
    </row>
    <row r="15703" spans="1:14" x14ac:dyDescent="0.2">
      <c r="A15703" t="s">
        <v>21462</v>
      </c>
      <c r="B15703">
        <v>42450</v>
      </c>
      <c r="C15703">
        <v>48500</v>
      </c>
      <c r="D15703">
        <v>54550</v>
      </c>
      <c r="E15703">
        <v>60600</v>
      </c>
      <c r="F15703">
        <v>65450</v>
      </c>
      <c r="G15703">
        <v>70300</v>
      </c>
      <c r="H15703">
        <v>75150</v>
      </c>
      <c r="I15703">
        <v>80000</v>
      </c>
      <c r="J15703">
        <v>84850</v>
      </c>
      <c r="K15703" t="s">
        <v>3090</v>
      </c>
      <c r="L15703">
        <v>3</v>
      </c>
      <c r="M15703">
        <v>80</v>
      </c>
      <c r="N15703" t="s">
        <v>980</v>
      </c>
    </row>
    <row r="15704" spans="1:14" x14ac:dyDescent="0.2">
      <c r="A15704" t="s">
        <v>21463</v>
      </c>
      <c r="B15704">
        <v>42450</v>
      </c>
      <c r="C15704">
        <v>48500</v>
      </c>
      <c r="D15704">
        <v>54550</v>
      </c>
      <c r="E15704">
        <v>60600</v>
      </c>
      <c r="F15704">
        <v>65450</v>
      </c>
      <c r="G15704">
        <v>70300</v>
      </c>
      <c r="H15704">
        <v>75150</v>
      </c>
      <c r="I15704">
        <v>80000</v>
      </c>
      <c r="J15704">
        <v>84850</v>
      </c>
      <c r="K15704" t="s">
        <v>3090</v>
      </c>
      <c r="L15704">
        <v>3</v>
      </c>
      <c r="M15704">
        <v>80</v>
      </c>
      <c r="N15704" t="s">
        <v>981</v>
      </c>
    </row>
    <row r="15705" spans="1:14" x14ac:dyDescent="0.2">
      <c r="A15705" t="s">
        <v>21464</v>
      </c>
      <c r="B15705">
        <v>42450</v>
      </c>
      <c r="C15705">
        <v>48500</v>
      </c>
      <c r="D15705">
        <v>54550</v>
      </c>
      <c r="E15705">
        <v>60600</v>
      </c>
      <c r="F15705">
        <v>65450</v>
      </c>
      <c r="G15705">
        <v>70300</v>
      </c>
      <c r="H15705">
        <v>75150</v>
      </c>
      <c r="I15705">
        <v>80000</v>
      </c>
      <c r="J15705">
        <v>84850</v>
      </c>
      <c r="K15705" t="s">
        <v>3090</v>
      </c>
      <c r="L15705">
        <v>3</v>
      </c>
      <c r="M15705">
        <v>80</v>
      </c>
      <c r="N15705" t="s">
        <v>975</v>
      </c>
    </row>
    <row r="15706" spans="1:14" x14ac:dyDescent="0.2">
      <c r="A15706" t="s">
        <v>21465</v>
      </c>
      <c r="B15706">
        <v>42450</v>
      </c>
      <c r="C15706">
        <v>48500</v>
      </c>
      <c r="D15706">
        <v>54550</v>
      </c>
      <c r="E15706">
        <v>60600</v>
      </c>
      <c r="F15706">
        <v>65450</v>
      </c>
      <c r="G15706">
        <v>70300</v>
      </c>
      <c r="H15706">
        <v>75150</v>
      </c>
      <c r="I15706">
        <v>80000</v>
      </c>
      <c r="J15706">
        <v>84850</v>
      </c>
      <c r="K15706" t="s">
        <v>3090</v>
      </c>
      <c r="L15706">
        <v>3</v>
      </c>
      <c r="M15706">
        <v>80</v>
      </c>
      <c r="N15706" t="s">
        <v>976</v>
      </c>
    </row>
    <row r="15707" spans="1:14" x14ac:dyDescent="0.2">
      <c r="A15707" t="s">
        <v>21466</v>
      </c>
      <c r="B15707">
        <v>42450</v>
      </c>
      <c r="C15707">
        <v>48500</v>
      </c>
      <c r="D15707">
        <v>54550</v>
      </c>
      <c r="E15707">
        <v>60600</v>
      </c>
      <c r="F15707">
        <v>65450</v>
      </c>
      <c r="G15707">
        <v>70300</v>
      </c>
      <c r="H15707">
        <v>75150</v>
      </c>
      <c r="I15707">
        <v>80000</v>
      </c>
      <c r="J15707">
        <v>84850</v>
      </c>
      <c r="K15707" t="s">
        <v>3090</v>
      </c>
      <c r="L15707">
        <v>3</v>
      </c>
      <c r="M15707">
        <v>80</v>
      </c>
      <c r="N15707" t="s">
        <v>977</v>
      </c>
    </row>
    <row r="15708" spans="1:14" x14ac:dyDescent="0.2">
      <c r="A15708" t="s">
        <v>21467</v>
      </c>
      <c r="B15708">
        <v>42450</v>
      </c>
      <c r="C15708">
        <v>48500</v>
      </c>
      <c r="D15708">
        <v>54550</v>
      </c>
      <c r="E15708">
        <v>60600</v>
      </c>
      <c r="F15708">
        <v>65450</v>
      </c>
      <c r="G15708">
        <v>70300</v>
      </c>
      <c r="H15708">
        <v>75150</v>
      </c>
      <c r="I15708">
        <v>80000</v>
      </c>
      <c r="J15708">
        <v>84850</v>
      </c>
      <c r="K15708" t="s">
        <v>3090</v>
      </c>
      <c r="L15708">
        <v>3</v>
      </c>
      <c r="M15708">
        <v>80</v>
      </c>
      <c r="N15708" t="s">
        <v>982</v>
      </c>
    </row>
    <row r="15709" spans="1:14" x14ac:dyDescent="0.2">
      <c r="A15709" t="s">
        <v>21468</v>
      </c>
      <c r="B15709">
        <v>42450</v>
      </c>
      <c r="C15709">
        <v>48500</v>
      </c>
      <c r="D15709">
        <v>54550</v>
      </c>
      <c r="E15709">
        <v>60600</v>
      </c>
      <c r="F15709">
        <v>65450</v>
      </c>
      <c r="G15709">
        <v>70300</v>
      </c>
      <c r="H15709">
        <v>75150</v>
      </c>
      <c r="I15709">
        <v>80000</v>
      </c>
      <c r="J15709">
        <v>84850</v>
      </c>
      <c r="K15709" t="s">
        <v>3090</v>
      </c>
      <c r="L15709">
        <v>3</v>
      </c>
      <c r="M15709">
        <v>80</v>
      </c>
      <c r="N15709" t="s">
        <v>983</v>
      </c>
    </row>
    <row r="15710" spans="1:14" x14ac:dyDescent="0.2">
      <c r="A15710" t="s">
        <v>21469</v>
      </c>
      <c r="B15710">
        <v>42450</v>
      </c>
      <c r="C15710">
        <v>48500</v>
      </c>
      <c r="D15710">
        <v>54550</v>
      </c>
      <c r="E15710">
        <v>60600</v>
      </c>
      <c r="F15710">
        <v>65450</v>
      </c>
      <c r="G15710">
        <v>70300</v>
      </c>
      <c r="H15710">
        <v>75150</v>
      </c>
      <c r="I15710">
        <v>80000</v>
      </c>
      <c r="J15710">
        <v>84850</v>
      </c>
      <c r="K15710" t="s">
        <v>3090</v>
      </c>
      <c r="L15710">
        <v>3</v>
      </c>
      <c r="M15710">
        <v>80</v>
      </c>
      <c r="N15710" t="s">
        <v>1691</v>
      </c>
    </row>
    <row r="15711" spans="1:14" x14ac:dyDescent="0.2">
      <c r="A15711" t="s">
        <v>21470</v>
      </c>
      <c r="B15711">
        <v>42450</v>
      </c>
      <c r="C15711">
        <v>48500</v>
      </c>
      <c r="D15711">
        <v>54550</v>
      </c>
      <c r="E15711">
        <v>60600</v>
      </c>
      <c r="F15711">
        <v>65450</v>
      </c>
      <c r="G15711">
        <v>70300</v>
      </c>
      <c r="H15711">
        <v>75150</v>
      </c>
      <c r="I15711">
        <v>80000</v>
      </c>
      <c r="J15711">
        <v>84850</v>
      </c>
      <c r="K15711" t="s">
        <v>3090</v>
      </c>
      <c r="L15711">
        <v>3</v>
      </c>
      <c r="M15711">
        <v>80</v>
      </c>
      <c r="N15711" t="s">
        <v>1692</v>
      </c>
    </row>
    <row r="15712" spans="1:14" x14ac:dyDescent="0.2">
      <c r="A15712" t="s">
        <v>21471</v>
      </c>
      <c r="B15712">
        <v>42450</v>
      </c>
      <c r="C15712">
        <v>48500</v>
      </c>
      <c r="D15712">
        <v>54550</v>
      </c>
      <c r="E15712">
        <v>60600</v>
      </c>
      <c r="F15712">
        <v>65450</v>
      </c>
      <c r="G15712">
        <v>70300</v>
      </c>
      <c r="H15712">
        <v>75150</v>
      </c>
      <c r="I15712">
        <v>80000</v>
      </c>
      <c r="J15712">
        <v>84850</v>
      </c>
      <c r="K15712" t="s">
        <v>3090</v>
      </c>
      <c r="L15712">
        <v>3</v>
      </c>
      <c r="M15712">
        <v>80</v>
      </c>
      <c r="N15712" t="s">
        <v>1693</v>
      </c>
    </row>
    <row r="15713" spans="1:14" x14ac:dyDescent="0.2">
      <c r="A15713" t="s">
        <v>21472</v>
      </c>
      <c r="B15713">
        <v>42450</v>
      </c>
      <c r="C15713">
        <v>48500</v>
      </c>
      <c r="D15713">
        <v>54550</v>
      </c>
      <c r="E15713">
        <v>60600</v>
      </c>
      <c r="F15713">
        <v>65450</v>
      </c>
      <c r="G15713">
        <v>70300</v>
      </c>
      <c r="H15713">
        <v>75150</v>
      </c>
      <c r="I15713">
        <v>80000</v>
      </c>
      <c r="J15713">
        <v>84850</v>
      </c>
      <c r="K15713" t="s">
        <v>3090</v>
      </c>
      <c r="L15713">
        <v>3</v>
      </c>
      <c r="M15713">
        <v>80</v>
      </c>
      <c r="N15713" t="s">
        <v>1694</v>
      </c>
    </row>
    <row r="15714" spans="1:14" x14ac:dyDescent="0.2">
      <c r="A15714" t="s">
        <v>21473</v>
      </c>
      <c r="B15714">
        <v>42450</v>
      </c>
      <c r="C15714">
        <v>48500</v>
      </c>
      <c r="D15714">
        <v>54550</v>
      </c>
      <c r="E15714">
        <v>60600</v>
      </c>
      <c r="F15714">
        <v>65450</v>
      </c>
      <c r="G15714">
        <v>70300</v>
      </c>
      <c r="H15714">
        <v>75150</v>
      </c>
      <c r="I15714">
        <v>80000</v>
      </c>
      <c r="J15714">
        <v>84850</v>
      </c>
      <c r="K15714" t="s">
        <v>3090</v>
      </c>
      <c r="L15714">
        <v>3</v>
      </c>
      <c r="M15714">
        <v>80</v>
      </c>
      <c r="N15714" t="s">
        <v>1695</v>
      </c>
    </row>
    <row r="15715" spans="1:14" x14ac:dyDescent="0.2">
      <c r="A15715" t="s">
        <v>21474</v>
      </c>
      <c r="B15715">
        <v>42450</v>
      </c>
      <c r="C15715">
        <v>48500</v>
      </c>
      <c r="D15715">
        <v>54550</v>
      </c>
      <c r="E15715">
        <v>60600</v>
      </c>
      <c r="F15715">
        <v>65450</v>
      </c>
      <c r="G15715">
        <v>70300</v>
      </c>
      <c r="H15715">
        <v>75150</v>
      </c>
      <c r="I15715">
        <v>80000</v>
      </c>
      <c r="J15715">
        <v>84850</v>
      </c>
      <c r="K15715" t="s">
        <v>3090</v>
      </c>
      <c r="L15715">
        <v>3</v>
      </c>
      <c r="M15715">
        <v>80</v>
      </c>
      <c r="N15715" t="s">
        <v>1696</v>
      </c>
    </row>
    <row r="15716" spans="1:14" x14ac:dyDescent="0.2">
      <c r="A15716" t="s">
        <v>21475</v>
      </c>
      <c r="B15716">
        <v>42450</v>
      </c>
      <c r="C15716">
        <v>48500</v>
      </c>
      <c r="D15716">
        <v>54550</v>
      </c>
      <c r="E15716">
        <v>60600</v>
      </c>
      <c r="F15716">
        <v>65450</v>
      </c>
      <c r="G15716">
        <v>70300</v>
      </c>
      <c r="H15716">
        <v>75150</v>
      </c>
      <c r="I15716">
        <v>80000</v>
      </c>
      <c r="J15716">
        <v>84850</v>
      </c>
      <c r="K15716" t="s">
        <v>3090</v>
      </c>
      <c r="L15716">
        <v>3</v>
      </c>
      <c r="M15716">
        <v>80</v>
      </c>
      <c r="N15716" t="s">
        <v>1697</v>
      </c>
    </row>
    <row r="15717" spans="1:14" x14ac:dyDescent="0.2">
      <c r="A15717" t="s">
        <v>21476</v>
      </c>
      <c r="B15717">
        <v>42450</v>
      </c>
      <c r="C15717">
        <v>48500</v>
      </c>
      <c r="D15717">
        <v>54550</v>
      </c>
      <c r="E15717">
        <v>60600</v>
      </c>
      <c r="F15717">
        <v>65450</v>
      </c>
      <c r="G15717">
        <v>70300</v>
      </c>
      <c r="H15717">
        <v>75150</v>
      </c>
      <c r="I15717">
        <v>80000</v>
      </c>
      <c r="J15717">
        <v>84850</v>
      </c>
      <c r="K15717" t="s">
        <v>3090</v>
      </c>
      <c r="L15717">
        <v>3</v>
      </c>
      <c r="M15717">
        <v>80</v>
      </c>
      <c r="N15717" t="s">
        <v>1698</v>
      </c>
    </row>
    <row r="15718" spans="1:14" x14ac:dyDescent="0.2">
      <c r="A15718" t="s">
        <v>21477</v>
      </c>
      <c r="B15718">
        <v>52050</v>
      </c>
      <c r="C15718">
        <v>59450</v>
      </c>
      <c r="D15718">
        <v>66900</v>
      </c>
      <c r="E15718">
        <v>74300</v>
      </c>
      <c r="F15718">
        <v>80250</v>
      </c>
      <c r="G15718">
        <v>86200</v>
      </c>
      <c r="H15718">
        <v>92150</v>
      </c>
      <c r="I15718">
        <v>98100</v>
      </c>
      <c r="J15718">
        <v>104050</v>
      </c>
      <c r="K15718" t="s">
        <v>3090</v>
      </c>
      <c r="L15718">
        <v>5</v>
      </c>
      <c r="M15718">
        <v>80</v>
      </c>
      <c r="N15718" t="s">
        <v>1699</v>
      </c>
    </row>
    <row r="15719" spans="1:14" x14ac:dyDescent="0.2">
      <c r="A15719" t="s">
        <v>21478</v>
      </c>
      <c r="B15719">
        <v>52050</v>
      </c>
      <c r="C15719">
        <v>59450</v>
      </c>
      <c r="D15719">
        <v>66900</v>
      </c>
      <c r="E15719">
        <v>74300</v>
      </c>
      <c r="F15719">
        <v>80250</v>
      </c>
      <c r="G15719">
        <v>86200</v>
      </c>
      <c r="H15719">
        <v>92150</v>
      </c>
      <c r="I15719">
        <v>98100</v>
      </c>
      <c r="J15719">
        <v>104050</v>
      </c>
      <c r="K15719" t="s">
        <v>3090</v>
      </c>
      <c r="L15719">
        <v>5</v>
      </c>
      <c r="M15719">
        <v>80</v>
      </c>
      <c r="N15719" t="s">
        <v>1700</v>
      </c>
    </row>
    <row r="15720" spans="1:14" x14ac:dyDescent="0.2">
      <c r="A15720" t="s">
        <v>21479</v>
      </c>
      <c r="B15720">
        <v>52050</v>
      </c>
      <c r="C15720">
        <v>59450</v>
      </c>
      <c r="D15720">
        <v>66900</v>
      </c>
      <c r="E15720">
        <v>74300</v>
      </c>
      <c r="F15720">
        <v>80250</v>
      </c>
      <c r="G15720">
        <v>86200</v>
      </c>
      <c r="H15720">
        <v>92150</v>
      </c>
      <c r="I15720">
        <v>98100</v>
      </c>
      <c r="J15720">
        <v>104050</v>
      </c>
      <c r="K15720" t="s">
        <v>3090</v>
      </c>
      <c r="L15720">
        <v>5</v>
      </c>
      <c r="M15720">
        <v>80</v>
      </c>
      <c r="N15720" t="s">
        <v>1701</v>
      </c>
    </row>
    <row r="15721" spans="1:14" x14ac:dyDescent="0.2">
      <c r="A15721" t="s">
        <v>21480</v>
      </c>
      <c r="B15721">
        <v>66250</v>
      </c>
      <c r="C15721">
        <v>75700</v>
      </c>
      <c r="D15721">
        <v>85150</v>
      </c>
      <c r="E15721">
        <v>94600</v>
      </c>
      <c r="F15721">
        <v>102200</v>
      </c>
      <c r="G15721">
        <v>109750</v>
      </c>
      <c r="H15721">
        <v>117350</v>
      </c>
      <c r="I15721">
        <v>124900</v>
      </c>
      <c r="J15721">
        <v>132450</v>
      </c>
      <c r="K15721" t="s">
        <v>3090</v>
      </c>
      <c r="L15721">
        <v>5</v>
      </c>
      <c r="M15721">
        <v>80</v>
      </c>
      <c r="N15721" t="s">
        <v>1702</v>
      </c>
    </row>
    <row r="15722" spans="1:14" x14ac:dyDescent="0.2">
      <c r="A15722" t="s">
        <v>21481</v>
      </c>
      <c r="B15722">
        <v>66250</v>
      </c>
      <c r="C15722">
        <v>75700</v>
      </c>
      <c r="D15722">
        <v>85150</v>
      </c>
      <c r="E15722">
        <v>94600</v>
      </c>
      <c r="F15722">
        <v>102200</v>
      </c>
      <c r="G15722">
        <v>109750</v>
      </c>
      <c r="H15722">
        <v>117350</v>
      </c>
      <c r="I15722">
        <v>124900</v>
      </c>
      <c r="J15722">
        <v>132450</v>
      </c>
      <c r="K15722" t="s">
        <v>3090</v>
      </c>
      <c r="L15722">
        <v>5</v>
      </c>
      <c r="M15722">
        <v>80</v>
      </c>
      <c r="N15722" t="s">
        <v>1703</v>
      </c>
    </row>
    <row r="15723" spans="1:14" x14ac:dyDescent="0.2">
      <c r="A15723" t="s">
        <v>21482</v>
      </c>
      <c r="B15723">
        <v>66250</v>
      </c>
      <c r="C15723">
        <v>75700</v>
      </c>
      <c r="D15723">
        <v>85150</v>
      </c>
      <c r="E15723">
        <v>94600</v>
      </c>
      <c r="F15723">
        <v>102200</v>
      </c>
      <c r="G15723">
        <v>109750</v>
      </c>
      <c r="H15723">
        <v>117350</v>
      </c>
      <c r="I15723">
        <v>124900</v>
      </c>
      <c r="J15723">
        <v>132450</v>
      </c>
      <c r="K15723" t="s">
        <v>3090</v>
      </c>
      <c r="L15723">
        <v>5</v>
      </c>
      <c r="M15723">
        <v>80</v>
      </c>
      <c r="N15723" t="s">
        <v>4286</v>
      </c>
    </row>
    <row r="15724" spans="1:14" x14ac:dyDescent="0.2">
      <c r="A15724" t="s">
        <v>21483</v>
      </c>
      <c r="B15724">
        <v>66250</v>
      </c>
      <c r="C15724">
        <v>75700</v>
      </c>
      <c r="D15724">
        <v>85150</v>
      </c>
      <c r="E15724">
        <v>94600</v>
      </c>
      <c r="F15724">
        <v>102200</v>
      </c>
      <c r="G15724">
        <v>109750</v>
      </c>
      <c r="H15724">
        <v>117350</v>
      </c>
      <c r="I15724">
        <v>124900</v>
      </c>
      <c r="J15724">
        <v>132450</v>
      </c>
      <c r="K15724" t="s">
        <v>3090</v>
      </c>
      <c r="L15724">
        <v>5</v>
      </c>
      <c r="M15724">
        <v>80</v>
      </c>
      <c r="N15724" t="s">
        <v>1704</v>
      </c>
    </row>
    <row r="15725" spans="1:14" x14ac:dyDescent="0.2">
      <c r="A15725" t="s">
        <v>21484</v>
      </c>
      <c r="B15725">
        <v>66250</v>
      </c>
      <c r="C15725">
        <v>75700</v>
      </c>
      <c r="D15725">
        <v>85150</v>
      </c>
      <c r="E15725">
        <v>94600</v>
      </c>
      <c r="F15725">
        <v>102200</v>
      </c>
      <c r="G15725">
        <v>109750</v>
      </c>
      <c r="H15725">
        <v>117350</v>
      </c>
      <c r="I15725">
        <v>124900</v>
      </c>
      <c r="J15725">
        <v>132450</v>
      </c>
      <c r="K15725" t="s">
        <v>3090</v>
      </c>
      <c r="L15725">
        <v>5</v>
      </c>
      <c r="M15725">
        <v>80</v>
      </c>
      <c r="N15725" t="s">
        <v>1705</v>
      </c>
    </row>
    <row r="15726" spans="1:14" x14ac:dyDescent="0.2">
      <c r="A15726" t="s">
        <v>21485</v>
      </c>
      <c r="B15726">
        <v>66250</v>
      </c>
      <c r="C15726">
        <v>75700</v>
      </c>
      <c r="D15726">
        <v>85150</v>
      </c>
      <c r="E15726">
        <v>94600</v>
      </c>
      <c r="F15726">
        <v>102200</v>
      </c>
      <c r="G15726">
        <v>109750</v>
      </c>
      <c r="H15726">
        <v>117350</v>
      </c>
      <c r="I15726">
        <v>124900</v>
      </c>
      <c r="J15726">
        <v>132450</v>
      </c>
      <c r="K15726" t="s">
        <v>3090</v>
      </c>
      <c r="L15726">
        <v>5</v>
      </c>
      <c r="M15726">
        <v>80</v>
      </c>
      <c r="N15726" t="s">
        <v>1706</v>
      </c>
    </row>
    <row r="15727" spans="1:14" x14ac:dyDescent="0.2">
      <c r="A15727" t="s">
        <v>21486</v>
      </c>
      <c r="B15727">
        <v>66250</v>
      </c>
      <c r="C15727">
        <v>75700</v>
      </c>
      <c r="D15727">
        <v>85150</v>
      </c>
      <c r="E15727">
        <v>94600</v>
      </c>
      <c r="F15727">
        <v>102200</v>
      </c>
      <c r="G15727">
        <v>109750</v>
      </c>
      <c r="H15727">
        <v>117350</v>
      </c>
      <c r="I15727">
        <v>124900</v>
      </c>
      <c r="J15727">
        <v>132450</v>
      </c>
      <c r="K15727" t="s">
        <v>3090</v>
      </c>
      <c r="L15727">
        <v>5</v>
      </c>
      <c r="M15727">
        <v>80</v>
      </c>
      <c r="N15727" t="s">
        <v>1707</v>
      </c>
    </row>
    <row r="15728" spans="1:14" x14ac:dyDescent="0.2">
      <c r="A15728" t="s">
        <v>21487</v>
      </c>
      <c r="B15728">
        <v>66250</v>
      </c>
      <c r="C15728">
        <v>75700</v>
      </c>
      <c r="D15728">
        <v>85150</v>
      </c>
      <c r="E15728">
        <v>94600</v>
      </c>
      <c r="F15728">
        <v>102200</v>
      </c>
      <c r="G15728">
        <v>109750</v>
      </c>
      <c r="H15728">
        <v>117350</v>
      </c>
      <c r="I15728">
        <v>124900</v>
      </c>
      <c r="J15728">
        <v>132450</v>
      </c>
      <c r="K15728" t="s">
        <v>3090</v>
      </c>
      <c r="L15728">
        <v>5</v>
      </c>
      <c r="M15728">
        <v>80</v>
      </c>
      <c r="N15728" t="s">
        <v>1708</v>
      </c>
    </row>
    <row r="15729" spans="1:14" x14ac:dyDescent="0.2">
      <c r="A15729" t="s">
        <v>21488</v>
      </c>
      <c r="B15729">
        <v>66250</v>
      </c>
      <c r="C15729">
        <v>75700</v>
      </c>
      <c r="D15729">
        <v>85150</v>
      </c>
      <c r="E15729">
        <v>94600</v>
      </c>
      <c r="F15729">
        <v>102200</v>
      </c>
      <c r="G15729">
        <v>109750</v>
      </c>
      <c r="H15729">
        <v>117350</v>
      </c>
      <c r="I15729">
        <v>124900</v>
      </c>
      <c r="J15729">
        <v>132450</v>
      </c>
      <c r="K15729" t="s">
        <v>3090</v>
      </c>
      <c r="L15729">
        <v>5</v>
      </c>
      <c r="M15729">
        <v>80</v>
      </c>
      <c r="N15729" t="s">
        <v>1709</v>
      </c>
    </row>
    <row r="15730" spans="1:14" x14ac:dyDescent="0.2">
      <c r="A15730" t="s">
        <v>21489</v>
      </c>
      <c r="B15730">
        <v>52050</v>
      </c>
      <c r="C15730">
        <v>59450</v>
      </c>
      <c r="D15730">
        <v>66900</v>
      </c>
      <c r="E15730">
        <v>74300</v>
      </c>
      <c r="F15730">
        <v>80250</v>
      </c>
      <c r="G15730">
        <v>86200</v>
      </c>
      <c r="H15730">
        <v>92150</v>
      </c>
      <c r="I15730">
        <v>98100</v>
      </c>
      <c r="J15730">
        <v>104050</v>
      </c>
      <c r="K15730" t="s">
        <v>3090</v>
      </c>
      <c r="L15730">
        <v>5</v>
      </c>
      <c r="M15730">
        <v>80</v>
      </c>
      <c r="N15730" t="s">
        <v>1710</v>
      </c>
    </row>
    <row r="15731" spans="1:14" x14ac:dyDescent="0.2">
      <c r="A15731" t="s">
        <v>21490</v>
      </c>
      <c r="B15731">
        <v>52050</v>
      </c>
      <c r="C15731">
        <v>59450</v>
      </c>
      <c r="D15731">
        <v>66900</v>
      </c>
      <c r="E15731">
        <v>74300</v>
      </c>
      <c r="F15731">
        <v>80250</v>
      </c>
      <c r="G15731">
        <v>86200</v>
      </c>
      <c r="H15731">
        <v>92150</v>
      </c>
      <c r="I15731">
        <v>98100</v>
      </c>
      <c r="J15731">
        <v>104050</v>
      </c>
      <c r="K15731" t="s">
        <v>3090</v>
      </c>
      <c r="L15731">
        <v>5</v>
      </c>
      <c r="M15731">
        <v>80</v>
      </c>
      <c r="N15731" t="s">
        <v>1711</v>
      </c>
    </row>
    <row r="15732" spans="1:14" x14ac:dyDescent="0.2">
      <c r="A15732" t="s">
        <v>21491</v>
      </c>
      <c r="B15732">
        <v>66250</v>
      </c>
      <c r="C15732">
        <v>75700</v>
      </c>
      <c r="D15732">
        <v>85150</v>
      </c>
      <c r="E15732">
        <v>94600</v>
      </c>
      <c r="F15732">
        <v>102200</v>
      </c>
      <c r="G15732">
        <v>109750</v>
      </c>
      <c r="H15732">
        <v>117350</v>
      </c>
      <c r="I15732">
        <v>124900</v>
      </c>
      <c r="J15732">
        <v>132450</v>
      </c>
      <c r="K15732" t="s">
        <v>3090</v>
      </c>
      <c r="L15732">
        <v>5</v>
      </c>
      <c r="M15732">
        <v>80</v>
      </c>
      <c r="N15732" t="s">
        <v>1712</v>
      </c>
    </row>
    <row r="15733" spans="1:14" x14ac:dyDescent="0.2">
      <c r="A15733" t="s">
        <v>21492</v>
      </c>
      <c r="B15733">
        <v>52050</v>
      </c>
      <c r="C15733">
        <v>59450</v>
      </c>
      <c r="D15733">
        <v>66900</v>
      </c>
      <c r="E15733">
        <v>74300</v>
      </c>
      <c r="F15733">
        <v>80250</v>
      </c>
      <c r="G15733">
        <v>86200</v>
      </c>
      <c r="H15733">
        <v>92150</v>
      </c>
      <c r="I15733">
        <v>98100</v>
      </c>
      <c r="J15733">
        <v>104050</v>
      </c>
      <c r="K15733" t="s">
        <v>3090</v>
      </c>
      <c r="L15733">
        <v>5</v>
      </c>
      <c r="M15733">
        <v>80</v>
      </c>
      <c r="N15733" t="s">
        <v>1713</v>
      </c>
    </row>
    <row r="15734" spans="1:14" x14ac:dyDescent="0.2">
      <c r="A15734" t="s">
        <v>21493</v>
      </c>
      <c r="B15734">
        <v>52050</v>
      </c>
      <c r="C15734">
        <v>59450</v>
      </c>
      <c r="D15734">
        <v>66900</v>
      </c>
      <c r="E15734">
        <v>74300</v>
      </c>
      <c r="F15734">
        <v>80250</v>
      </c>
      <c r="G15734">
        <v>86200</v>
      </c>
      <c r="H15734">
        <v>92150</v>
      </c>
      <c r="I15734">
        <v>98100</v>
      </c>
      <c r="J15734">
        <v>104050</v>
      </c>
      <c r="K15734" t="s">
        <v>3090</v>
      </c>
      <c r="L15734">
        <v>5</v>
      </c>
      <c r="M15734">
        <v>80</v>
      </c>
      <c r="N15734" t="s">
        <v>1714</v>
      </c>
    </row>
    <row r="15735" spans="1:14" x14ac:dyDescent="0.2">
      <c r="A15735" t="s">
        <v>21494</v>
      </c>
      <c r="B15735">
        <v>66250</v>
      </c>
      <c r="C15735">
        <v>75700</v>
      </c>
      <c r="D15735">
        <v>85150</v>
      </c>
      <c r="E15735">
        <v>94600</v>
      </c>
      <c r="F15735">
        <v>102200</v>
      </c>
      <c r="G15735">
        <v>109750</v>
      </c>
      <c r="H15735">
        <v>117350</v>
      </c>
      <c r="I15735">
        <v>124900</v>
      </c>
      <c r="J15735">
        <v>132450</v>
      </c>
      <c r="K15735" t="s">
        <v>3090</v>
      </c>
      <c r="L15735">
        <v>5</v>
      </c>
      <c r="M15735">
        <v>80</v>
      </c>
      <c r="N15735" t="s">
        <v>1715</v>
      </c>
    </row>
    <row r="15736" spans="1:14" x14ac:dyDescent="0.2">
      <c r="A15736" t="s">
        <v>21495</v>
      </c>
      <c r="B15736">
        <v>66250</v>
      </c>
      <c r="C15736">
        <v>75700</v>
      </c>
      <c r="D15736">
        <v>85150</v>
      </c>
      <c r="E15736">
        <v>94600</v>
      </c>
      <c r="F15736">
        <v>102200</v>
      </c>
      <c r="G15736">
        <v>109750</v>
      </c>
      <c r="H15736">
        <v>117350</v>
      </c>
      <c r="I15736">
        <v>124900</v>
      </c>
      <c r="J15736">
        <v>132450</v>
      </c>
      <c r="K15736" t="s">
        <v>3090</v>
      </c>
      <c r="L15736">
        <v>5</v>
      </c>
      <c r="M15736">
        <v>80</v>
      </c>
      <c r="N15736" t="s">
        <v>1716</v>
      </c>
    </row>
    <row r="15737" spans="1:14" x14ac:dyDescent="0.2">
      <c r="A15737" t="s">
        <v>21496</v>
      </c>
      <c r="B15737">
        <v>52050</v>
      </c>
      <c r="C15737">
        <v>59450</v>
      </c>
      <c r="D15737">
        <v>66900</v>
      </c>
      <c r="E15737">
        <v>74300</v>
      </c>
      <c r="F15737">
        <v>80250</v>
      </c>
      <c r="G15737">
        <v>86200</v>
      </c>
      <c r="H15737">
        <v>92150</v>
      </c>
      <c r="I15737">
        <v>98100</v>
      </c>
      <c r="J15737">
        <v>104050</v>
      </c>
      <c r="K15737" t="s">
        <v>3090</v>
      </c>
      <c r="L15737">
        <v>5</v>
      </c>
      <c r="M15737">
        <v>80</v>
      </c>
      <c r="N15737" t="s">
        <v>1717</v>
      </c>
    </row>
    <row r="15738" spans="1:14" x14ac:dyDescent="0.2">
      <c r="A15738" t="s">
        <v>21497</v>
      </c>
      <c r="B15738">
        <v>66250</v>
      </c>
      <c r="C15738">
        <v>75700</v>
      </c>
      <c r="D15738">
        <v>85150</v>
      </c>
      <c r="E15738">
        <v>94600</v>
      </c>
      <c r="F15738">
        <v>102200</v>
      </c>
      <c r="G15738">
        <v>109750</v>
      </c>
      <c r="H15738">
        <v>117350</v>
      </c>
      <c r="I15738">
        <v>124900</v>
      </c>
      <c r="J15738">
        <v>132450</v>
      </c>
      <c r="K15738" t="s">
        <v>3090</v>
      </c>
      <c r="L15738">
        <v>5</v>
      </c>
      <c r="M15738">
        <v>80</v>
      </c>
      <c r="N15738" t="s">
        <v>1718</v>
      </c>
    </row>
    <row r="15739" spans="1:14" x14ac:dyDescent="0.2">
      <c r="A15739" t="s">
        <v>21498</v>
      </c>
      <c r="B15739">
        <v>66250</v>
      </c>
      <c r="C15739">
        <v>75700</v>
      </c>
      <c r="D15739">
        <v>85150</v>
      </c>
      <c r="E15739">
        <v>94600</v>
      </c>
      <c r="F15739">
        <v>102200</v>
      </c>
      <c r="G15739">
        <v>109750</v>
      </c>
      <c r="H15739">
        <v>117350</v>
      </c>
      <c r="I15739">
        <v>124900</v>
      </c>
      <c r="J15739">
        <v>132450</v>
      </c>
      <c r="K15739" t="s">
        <v>3090</v>
      </c>
      <c r="L15739">
        <v>5</v>
      </c>
      <c r="M15739">
        <v>80</v>
      </c>
      <c r="N15739" t="s">
        <v>1719</v>
      </c>
    </row>
    <row r="15740" spans="1:14" x14ac:dyDescent="0.2">
      <c r="A15740" t="s">
        <v>21499</v>
      </c>
      <c r="B15740">
        <v>52050</v>
      </c>
      <c r="C15740">
        <v>59450</v>
      </c>
      <c r="D15740">
        <v>66900</v>
      </c>
      <c r="E15740">
        <v>74300</v>
      </c>
      <c r="F15740">
        <v>80250</v>
      </c>
      <c r="G15740">
        <v>86200</v>
      </c>
      <c r="H15740">
        <v>92150</v>
      </c>
      <c r="I15740">
        <v>98100</v>
      </c>
      <c r="J15740">
        <v>104050</v>
      </c>
      <c r="K15740" t="s">
        <v>3090</v>
      </c>
      <c r="L15740">
        <v>5</v>
      </c>
      <c r="M15740">
        <v>80</v>
      </c>
      <c r="N15740" t="s">
        <v>1720</v>
      </c>
    </row>
    <row r="15741" spans="1:14" x14ac:dyDescent="0.2">
      <c r="A15741" t="s">
        <v>21500</v>
      </c>
      <c r="B15741">
        <v>66250</v>
      </c>
      <c r="C15741">
        <v>75700</v>
      </c>
      <c r="D15741">
        <v>85150</v>
      </c>
      <c r="E15741">
        <v>94600</v>
      </c>
      <c r="F15741">
        <v>102200</v>
      </c>
      <c r="G15741">
        <v>109750</v>
      </c>
      <c r="H15741">
        <v>117350</v>
      </c>
      <c r="I15741">
        <v>124900</v>
      </c>
      <c r="J15741">
        <v>132450</v>
      </c>
      <c r="K15741" t="s">
        <v>3090</v>
      </c>
      <c r="L15741">
        <v>5</v>
      </c>
      <c r="M15741">
        <v>80</v>
      </c>
      <c r="N15741" t="s">
        <v>1721</v>
      </c>
    </row>
    <row r="15742" spans="1:14" x14ac:dyDescent="0.2">
      <c r="A15742" t="s">
        <v>21501</v>
      </c>
      <c r="B15742">
        <v>66250</v>
      </c>
      <c r="C15742">
        <v>75700</v>
      </c>
      <c r="D15742">
        <v>85150</v>
      </c>
      <c r="E15742">
        <v>94600</v>
      </c>
      <c r="F15742">
        <v>102200</v>
      </c>
      <c r="G15742">
        <v>109750</v>
      </c>
      <c r="H15742">
        <v>117350</v>
      </c>
      <c r="I15742">
        <v>124900</v>
      </c>
      <c r="J15742">
        <v>132450</v>
      </c>
      <c r="K15742" t="s">
        <v>3090</v>
      </c>
      <c r="L15742">
        <v>5</v>
      </c>
      <c r="M15742">
        <v>80</v>
      </c>
      <c r="N15742" t="s">
        <v>1722</v>
      </c>
    </row>
    <row r="15743" spans="1:14" x14ac:dyDescent="0.2">
      <c r="A15743" t="s">
        <v>21502</v>
      </c>
      <c r="B15743">
        <v>66250</v>
      </c>
      <c r="C15743">
        <v>75700</v>
      </c>
      <c r="D15743">
        <v>85150</v>
      </c>
      <c r="E15743">
        <v>94600</v>
      </c>
      <c r="F15743">
        <v>102200</v>
      </c>
      <c r="G15743">
        <v>109750</v>
      </c>
      <c r="H15743">
        <v>117350</v>
      </c>
      <c r="I15743">
        <v>124900</v>
      </c>
      <c r="J15743">
        <v>132450</v>
      </c>
      <c r="K15743" t="s">
        <v>3090</v>
      </c>
      <c r="L15743">
        <v>5</v>
      </c>
      <c r="M15743">
        <v>80</v>
      </c>
      <c r="N15743" t="s">
        <v>1723</v>
      </c>
    </row>
    <row r="15744" spans="1:14" x14ac:dyDescent="0.2">
      <c r="A15744" t="s">
        <v>21503</v>
      </c>
      <c r="B15744">
        <v>66250</v>
      </c>
      <c r="C15744">
        <v>75700</v>
      </c>
      <c r="D15744">
        <v>85150</v>
      </c>
      <c r="E15744">
        <v>94600</v>
      </c>
      <c r="F15744">
        <v>102200</v>
      </c>
      <c r="G15744">
        <v>109750</v>
      </c>
      <c r="H15744">
        <v>117350</v>
      </c>
      <c r="I15744">
        <v>124900</v>
      </c>
      <c r="J15744">
        <v>132450</v>
      </c>
      <c r="K15744" t="s">
        <v>3090</v>
      </c>
      <c r="L15744">
        <v>5</v>
      </c>
      <c r="M15744">
        <v>80</v>
      </c>
      <c r="N15744" t="s">
        <v>1724</v>
      </c>
    </row>
    <row r="15745" spans="1:14" x14ac:dyDescent="0.2">
      <c r="A15745" t="s">
        <v>21504</v>
      </c>
      <c r="B15745">
        <v>66250</v>
      </c>
      <c r="C15745">
        <v>75700</v>
      </c>
      <c r="D15745">
        <v>85150</v>
      </c>
      <c r="E15745">
        <v>94600</v>
      </c>
      <c r="F15745">
        <v>102200</v>
      </c>
      <c r="G15745">
        <v>109750</v>
      </c>
      <c r="H15745">
        <v>117350</v>
      </c>
      <c r="I15745">
        <v>124900</v>
      </c>
      <c r="J15745">
        <v>132450</v>
      </c>
      <c r="K15745" t="s">
        <v>3090</v>
      </c>
      <c r="L15745">
        <v>5</v>
      </c>
      <c r="M15745">
        <v>80</v>
      </c>
      <c r="N15745" t="s">
        <v>1725</v>
      </c>
    </row>
    <row r="15746" spans="1:14" x14ac:dyDescent="0.2">
      <c r="A15746" t="s">
        <v>21505</v>
      </c>
      <c r="B15746">
        <v>42450</v>
      </c>
      <c r="C15746">
        <v>48500</v>
      </c>
      <c r="D15746">
        <v>54550</v>
      </c>
      <c r="E15746">
        <v>60600</v>
      </c>
      <c r="F15746">
        <v>65450</v>
      </c>
      <c r="G15746">
        <v>70300</v>
      </c>
      <c r="H15746">
        <v>75150</v>
      </c>
      <c r="I15746">
        <v>80000</v>
      </c>
      <c r="J15746">
        <v>84850</v>
      </c>
      <c r="K15746" t="s">
        <v>3090</v>
      </c>
      <c r="L15746">
        <v>7</v>
      </c>
      <c r="M15746">
        <v>80</v>
      </c>
      <c r="N15746" t="s">
        <v>1726</v>
      </c>
    </row>
    <row r="15747" spans="1:14" x14ac:dyDescent="0.2">
      <c r="A15747" t="s">
        <v>21506</v>
      </c>
      <c r="B15747">
        <v>42450</v>
      </c>
      <c r="C15747">
        <v>48500</v>
      </c>
      <c r="D15747">
        <v>54550</v>
      </c>
      <c r="E15747">
        <v>60600</v>
      </c>
      <c r="F15747">
        <v>65450</v>
      </c>
      <c r="G15747">
        <v>70300</v>
      </c>
      <c r="H15747">
        <v>75150</v>
      </c>
      <c r="I15747">
        <v>80000</v>
      </c>
      <c r="J15747">
        <v>84850</v>
      </c>
      <c r="K15747" t="s">
        <v>3090</v>
      </c>
      <c r="L15747">
        <v>7</v>
      </c>
      <c r="M15747">
        <v>80</v>
      </c>
      <c r="N15747" t="s">
        <v>1727</v>
      </c>
    </row>
    <row r="15748" spans="1:14" x14ac:dyDescent="0.2">
      <c r="A15748" t="s">
        <v>21507</v>
      </c>
      <c r="B15748">
        <v>42450</v>
      </c>
      <c r="C15748">
        <v>48500</v>
      </c>
      <c r="D15748">
        <v>54550</v>
      </c>
      <c r="E15748">
        <v>60600</v>
      </c>
      <c r="F15748">
        <v>65450</v>
      </c>
      <c r="G15748">
        <v>70300</v>
      </c>
      <c r="H15748">
        <v>75150</v>
      </c>
      <c r="I15748">
        <v>80000</v>
      </c>
      <c r="J15748">
        <v>84850</v>
      </c>
      <c r="K15748" t="s">
        <v>3090</v>
      </c>
      <c r="L15748">
        <v>7</v>
      </c>
      <c r="M15748">
        <v>80</v>
      </c>
      <c r="N15748" t="s">
        <v>1728</v>
      </c>
    </row>
    <row r="15749" spans="1:14" x14ac:dyDescent="0.2">
      <c r="A15749" t="s">
        <v>21508</v>
      </c>
      <c r="B15749">
        <v>42450</v>
      </c>
      <c r="C15749">
        <v>48500</v>
      </c>
      <c r="D15749">
        <v>54550</v>
      </c>
      <c r="E15749">
        <v>60600</v>
      </c>
      <c r="F15749">
        <v>65450</v>
      </c>
      <c r="G15749">
        <v>70300</v>
      </c>
      <c r="H15749">
        <v>75150</v>
      </c>
      <c r="I15749">
        <v>80000</v>
      </c>
      <c r="J15749">
        <v>84850</v>
      </c>
      <c r="K15749" t="s">
        <v>3090</v>
      </c>
      <c r="L15749">
        <v>7</v>
      </c>
      <c r="M15749">
        <v>80</v>
      </c>
      <c r="N15749" t="s">
        <v>1729</v>
      </c>
    </row>
    <row r="15750" spans="1:14" x14ac:dyDescent="0.2">
      <c r="A15750" t="s">
        <v>21509</v>
      </c>
      <c r="B15750">
        <v>42450</v>
      </c>
      <c r="C15750">
        <v>48500</v>
      </c>
      <c r="D15750">
        <v>54550</v>
      </c>
      <c r="E15750">
        <v>60600</v>
      </c>
      <c r="F15750">
        <v>65450</v>
      </c>
      <c r="G15750">
        <v>70300</v>
      </c>
      <c r="H15750">
        <v>75150</v>
      </c>
      <c r="I15750">
        <v>80000</v>
      </c>
      <c r="J15750">
        <v>84850</v>
      </c>
      <c r="K15750" t="s">
        <v>3090</v>
      </c>
      <c r="L15750">
        <v>7</v>
      </c>
      <c r="M15750">
        <v>80</v>
      </c>
      <c r="N15750" t="s">
        <v>1730</v>
      </c>
    </row>
    <row r="15751" spans="1:14" x14ac:dyDescent="0.2">
      <c r="A15751" t="s">
        <v>21510</v>
      </c>
      <c r="B15751">
        <v>42450</v>
      </c>
      <c r="C15751">
        <v>48500</v>
      </c>
      <c r="D15751">
        <v>54550</v>
      </c>
      <c r="E15751">
        <v>60600</v>
      </c>
      <c r="F15751">
        <v>65450</v>
      </c>
      <c r="G15751">
        <v>70300</v>
      </c>
      <c r="H15751">
        <v>75150</v>
      </c>
      <c r="I15751">
        <v>80000</v>
      </c>
      <c r="J15751">
        <v>84850</v>
      </c>
      <c r="K15751" t="s">
        <v>3090</v>
      </c>
      <c r="L15751">
        <v>7</v>
      </c>
      <c r="M15751">
        <v>80</v>
      </c>
      <c r="N15751" t="s">
        <v>1731</v>
      </c>
    </row>
    <row r="15752" spans="1:14" x14ac:dyDescent="0.2">
      <c r="A15752" t="s">
        <v>21511</v>
      </c>
      <c r="B15752">
        <v>42450</v>
      </c>
      <c r="C15752">
        <v>48500</v>
      </c>
      <c r="D15752">
        <v>54550</v>
      </c>
      <c r="E15752">
        <v>60600</v>
      </c>
      <c r="F15752">
        <v>65450</v>
      </c>
      <c r="G15752">
        <v>70300</v>
      </c>
      <c r="H15752">
        <v>75150</v>
      </c>
      <c r="I15752">
        <v>80000</v>
      </c>
      <c r="J15752">
        <v>84850</v>
      </c>
      <c r="K15752" t="s">
        <v>3090</v>
      </c>
      <c r="L15752">
        <v>7</v>
      </c>
      <c r="M15752">
        <v>80</v>
      </c>
      <c r="N15752" t="s">
        <v>1732</v>
      </c>
    </row>
    <row r="15753" spans="1:14" x14ac:dyDescent="0.2">
      <c r="A15753" t="s">
        <v>21512</v>
      </c>
      <c r="B15753">
        <v>42450</v>
      </c>
      <c r="C15753">
        <v>48500</v>
      </c>
      <c r="D15753">
        <v>54550</v>
      </c>
      <c r="E15753">
        <v>60600</v>
      </c>
      <c r="F15753">
        <v>65450</v>
      </c>
      <c r="G15753">
        <v>70300</v>
      </c>
      <c r="H15753">
        <v>75150</v>
      </c>
      <c r="I15753">
        <v>80000</v>
      </c>
      <c r="J15753">
        <v>84850</v>
      </c>
      <c r="K15753" t="s">
        <v>3090</v>
      </c>
      <c r="L15753">
        <v>7</v>
      </c>
      <c r="M15753">
        <v>80</v>
      </c>
      <c r="N15753" t="s">
        <v>1733</v>
      </c>
    </row>
    <row r="15754" spans="1:14" x14ac:dyDescent="0.2">
      <c r="A15754" t="s">
        <v>21513</v>
      </c>
      <c r="B15754">
        <v>42450</v>
      </c>
      <c r="C15754">
        <v>48500</v>
      </c>
      <c r="D15754">
        <v>54550</v>
      </c>
      <c r="E15754">
        <v>60600</v>
      </c>
      <c r="F15754">
        <v>65450</v>
      </c>
      <c r="G15754">
        <v>70300</v>
      </c>
      <c r="H15754">
        <v>75150</v>
      </c>
      <c r="I15754">
        <v>80000</v>
      </c>
      <c r="J15754">
        <v>84850</v>
      </c>
      <c r="K15754" t="s">
        <v>3090</v>
      </c>
      <c r="L15754">
        <v>7</v>
      </c>
      <c r="M15754">
        <v>80</v>
      </c>
      <c r="N15754" t="s">
        <v>1734</v>
      </c>
    </row>
    <row r="15755" spans="1:14" x14ac:dyDescent="0.2">
      <c r="A15755" t="s">
        <v>21514</v>
      </c>
      <c r="B15755">
        <v>42450</v>
      </c>
      <c r="C15755">
        <v>48500</v>
      </c>
      <c r="D15755">
        <v>54550</v>
      </c>
      <c r="E15755">
        <v>60600</v>
      </c>
      <c r="F15755">
        <v>65450</v>
      </c>
      <c r="G15755">
        <v>70300</v>
      </c>
      <c r="H15755">
        <v>75150</v>
      </c>
      <c r="I15755">
        <v>80000</v>
      </c>
      <c r="J15755">
        <v>84850</v>
      </c>
      <c r="K15755" t="s">
        <v>3090</v>
      </c>
      <c r="L15755">
        <v>7</v>
      </c>
      <c r="M15755">
        <v>80</v>
      </c>
      <c r="N15755" t="s">
        <v>1735</v>
      </c>
    </row>
    <row r="15756" spans="1:14" x14ac:dyDescent="0.2">
      <c r="A15756" t="s">
        <v>21515</v>
      </c>
      <c r="B15756">
        <v>42450</v>
      </c>
      <c r="C15756">
        <v>48500</v>
      </c>
      <c r="D15756">
        <v>54550</v>
      </c>
      <c r="E15756">
        <v>60600</v>
      </c>
      <c r="F15756">
        <v>65450</v>
      </c>
      <c r="G15756">
        <v>70300</v>
      </c>
      <c r="H15756">
        <v>75150</v>
      </c>
      <c r="I15756">
        <v>80000</v>
      </c>
      <c r="J15756">
        <v>84850</v>
      </c>
      <c r="K15756" t="s">
        <v>3090</v>
      </c>
      <c r="L15756">
        <v>7</v>
      </c>
      <c r="M15756">
        <v>80</v>
      </c>
      <c r="N15756" t="s">
        <v>1736</v>
      </c>
    </row>
    <row r="15757" spans="1:14" x14ac:dyDescent="0.2">
      <c r="A15757" t="s">
        <v>21516</v>
      </c>
      <c r="B15757">
        <v>42450</v>
      </c>
      <c r="C15757">
        <v>48500</v>
      </c>
      <c r="D15757">
        <v>54550</v>
      </c>
      <c r="E15757">
        <v>60600</v>
      </c>
      <c r="F15757">
        <v>65450</v>
      </c>
      <c r="G15757">
        <v>70300</v>
      </c>
      <c r="H15757">
        <v>75150</v>
      </c>
      <c r="I15757">
        <v>80000</v>
      </c>
      <c r="J15757">
        <v>84850</v>
      </c>
      <c r="K15757" t="s">
        <v>3090</v>
      </c>
      <c r="L15757">
        <v>7</v>
      </c>
      <c r="M15757">
        <v>80</v>
      </c>
      <c r="N15757" t="s">
        <v>1737</v>
      </c>
    </row>
    <row r="15758" spans="1:14" x14ac:dyDescent="0.2">
      <c r="A15758" t="s">
        <v>21517</v>
      </c>
      <c r="B15758">
        <v>42450</v>
      </c>
      <c r="C15758">
        <v>48500</v>
      </c>
      <c r="D15758">
        <v>54550</v>
      </c>
      <c r="E15758">
        <v>60600</v>
      </c>
      <c r="F15758">
        <v>65450</v>
      </c>
      <c r="G15758">
        <v>70300</v>
      </c>
      <c r="H15758">
        <v>75150</v>
      </c>
      <c r="I15758">
        <v>80000</v>
      </c>
      <c r="J15758">
        <v>84850</v>
      </c>
      <c r="K15758" t="s">
        <v>3090</v>
      </c>
      <c r="L15758">
        <v>7</v>
      </c>
      <c r="M15758">
        <v>80</v>
      </c>
      <c r="N15758" t="s">
        <v>1739</v>
      </c>
    </row>
    <row r="15759" spans="1:14" x14ac:dyDescent="0.2">
      <c r="A15759" t="s">
        <v>21518</v>
      </c>
      <c r="B15759">
        <v>42450</v>
      </c>
      <c r="C15759">
        <v>48500</v>
      </c>
      <c r="D15759">
        <v>54550</v>
      </c>
      <c r="E15759">
        <v>60600</v>
      </c>
      <c r="F15759">
        <v>65450</v>
      </c>
      <c r="G15759">
        <v>70300</v>
      </c>
      <c r="H15759">
        <v>75150</v>
      </c>
      <c r="I15759">
        <v>80000</v>
      </c>
      <c r="J15759">
        <v>84850</v>
      </c>
      <c r="K15759" t="s">
        <v>3090</v>
      </c>
      <c r="L15759">
        <v>7</v>
      </c>
      <c r="M15759">
        <v>80</v>
      </c>
      <c r="N15759" t="s">
        <v>1740</v>
      </c>
    </row>
    <row r="15760" spans="1:14" x14ac:dyDescent="0.2">
      <c r="A15760" t="s">
        <v>21519</v>
      </c>
      <c r="B15760">
        <v>42450</v>
      </c>
      <c r="C15760">
        <v>48500</v>
      </c>
      <c r="D15760">
        <v>54550</v>
      </c>
      <c r="E15760">
        <v>60600</v>
      </c>
      <c r="F15760">
        <v>65450</v>
      </c>
      <c r="G15760">
        <v>70300</v>
      </c>
      <c r="H15760">
        <v>75150</v>
      </c>
      <c r="I15760">
        <v>80000</v>
      </c>
      <c r="J15760">
        <v>84850</v>
      </c>
      <c r="K15760" t="s">
        <v>3090</v>
      </c>
      <c r="L15760">
        <v>7</v>
      </c>
      <c r="M15760">
        <v>80</v>
      </c>
      <c r="N15760" t="s">
        <v>1741</v>
      </c>
    </row>
    <row r="15761" spans="1:14" x14ac:dyDescent="0.2">
      <c r="A15761" t="s">
        <v>21520</v>
      </c>
      <c r="B15761">
        <v>42450</v>
      </c>
      <c r="C15761">
        <v>48500</v>
      </c>
      <c r="D15761">
        <v>54550</v>
      </c>
      <c r="E15761">
        <v>60600</v>
      </c>
      <c r="F15761">
        <v>65450</v>
      </c>
      <c r="G15761">
        <v>70300</v>
      </c>
      <c r="H15761">
        <v>75150</v>
      </c>
      <c r="I15761">
        <v>80000</v>
      </c>
      <c r="J15761">
        <v>84850</v>
      </c>
      <c r="K15761" t="s">
        <v>3090</v>
      </c>
      <c r="L15761">
        <v>7</v>
      </c>
      <c r="M15761">
        <v>80</v>
      </c>
      <c r="N15761" t="s">
        <v>1742</v>
      </c>
    </row>
    <row r="15762" spans="1:14" x14ac:dyDescent="0.2">
      <c r="A15762" t="s">
        <v>21521</v>
      </c>
      <c r="B15762">
        <v>42450</v>
      </c>
      <c r="C15762">
        <v>48500</v>
      </c>
      <c r="D15762">
        <v>54550</v>
      </c>
      <c r="E15762">
        <v>60600</v>
      </c>
      <c r="F15762">
        <v>65450</v>
      </c>
      <c r="G15762">
        <v>70300</v>
      </c>
      <c r="H15762">
        <v>75150</v>
      </c>
      <c r="I15762">
        <v>80000</v>
      </c>
      <c r="J15762">
        <v>84850</v>
      </c>
      <c r="K15762" t="s">
        <v>3090</v>
      </c>
      <c r="L15762">
        <v>7</v>
      </c>
      <c r="M15762">
        <v>80</v>
      </c>
      <c r="N15762" t="s">
        <v>1744</v>
      </c>
    </row>
    <row r="15763" spans="1:14" x14ac:dyDescent="0.2">
      <c r="A15763" t="s">
        <v>21522</v>
      </c>
      <c r="B15763">
        <v>42450</v>
      </c>
      <c r="C15763">
        <v>48500</v>
      </c>
      <c r="D15763">
        <v>54550</v>
      </c>
      <c r="E15763">
        <v>60600</v>
      </c>
      <c r="F15763">
        <v>65450</v>
      </c>
      <c r="G15763">
        <v>70300</v>
      </c>
      <c r="H15763">
        <v>75150</v>
      </c>
      <c r="I15763">
        <v>80000</v>
      </c>
      <c r="J15763">
        <v>84850</v>
      </c>
      <c r="K15763" t="s">
        <v>3090</v>
      </c>
      <c r="L15763">
        <v>7</v>
      </c>
      <c r="M15763">
        <v>80</v>
      </c>
      <c r="N15763" t="s">
        <v>1743</v>
      </c>
    </row>
    <row r="15764" spans="1:14" x14ac:dyDescent="0.2">
      <c r="A15764" t="s">
        <v>21523</v>
      </c>
      <c r="B15764">
        <v>42450</v>
      </c>
      <c r="C15764">
        <v>48500</v>
      </c>
      <c r="D15764">
        <v>54550</v>
      </c>
      <c r="E15764">
        <v>60600</v>
      </c>
      <c r="F15764">
        <v>65450</v>
      </c>
      <c r="G15764">
        <v>70300</v>
      </c>
      <c r="H15764">
        <v>75150</v>
      </c>
      <c r="I15764">
        <v>80000</v>
      </c>
      <c r="J15764">
        <v>84850</v>
      </c>
      <c r="K15764" t="s">
        <v>3090</v>
      </c>
      <c r="L15764">
        <v>7</v>
      </c>
      <c r="M15764">
        <v>80</v>
      </c>
      <c r="N15764" t="s">
        <v>1745</v>
      </c>
    </row>
    <row r="15765" spans="1:14" x14ac:dyDescent="0.2">
      <c r="A15765" t="s">
        <v>21524</v>
      </c>
      <c r="B15765">
        <v>42450</v>
      </c>
      <c r="C15765">
        <v>48500</v>
      </c>
      <c r="D15765">
        <v>54550</v>
      </c>
      <c r="E15765">
        <v>60600</v>
      </c>
      <c r="F15765">
        <v>65450</v>
      </c>
      <c r="G15765">
        <v>70300</v>
      </c>
      <c r="H15765">
        <v>75150</v>
      </c>
      <c r="I15765">
        <v>80000</v>
      </c>
      <c r="J15765">
        <v>84850</v>
      </c>
      <c r="K15765" t="s">
        <v>3090</v>
      </c>
      <c r="L15765">
        <v>7</v>
      </c>
      <c r="M15765">
        <v>80</v>
      </c>
      <c r="N15765" t="s">
        <v>1746</v>
      </c>
    </row>
    <row r="15766" spans="1:14" x14ac:dyDescent="0.2">
      <c r="A15766" t="s">
        <v>21525</v>
      </c>
      <c r="B15766">
        <v>42450</v>
      </c>
      <c r="C15766">
        <v>48500</v>
      </c>
      <c r="D15766">
        <v>54550</v>
      </c>
      <c r="E15766">
        <v>60600</v>
      </c>
      <c r="F15766">
        <v>65450</v>
      </c>
      <c r="G15766">
        <v>70300</v>
      </c>
      <c r="H15766">
        <v>75150</v>
      </c>
      <c r="I15766">
        <v>80000</v>
      </c>
      <c r="J15766">
        <v>84850</v>
      </c>
      <c r="K15766" t="s">
        <v>3090</v>
      </c>
      <c r="L15766">
        <v>7</v>
      </c>
      <c r="M15766">
        <v>80</v>
      </c>
      <c r="N15766" t="s">
        <v>1747</v>
      </c>
    </row>
    <row r="15767" spans="1:14" x14ac:dyDescent="0.2">
      <c r="A15767" t="s">
        <v>21526</v>
      </c>
      <c r="B15767">
        <v>42450</v>
      </c>
      <c r="C15767">
        <v>48500</v>
      </c>
      <c r="D15767">
        <v>54550</v>
      </c>
      <c r="E15767">
        <v>60600</v>
      </c>
      <c r="F15767">
        <v>65450</v>
      </c>
      <c r="G15767">
        <v>70300</v>
      </c>
      <c r="H15767">
        <v>75150</v>
      </c>
      <c r="I15767">
        <v>80000</v>
      </c>
      <c r="J15767">
        <v>84850</v>
      </c>
      <c r="K15767" t="s">
        <v>3090</v>
      </c>
      <c r="L15767">
        <v>7</v>
      </c>
      <c r="M15767">
        <v>80</v>
      </c>
      <c r="N15767" t="s">
        <v>1748</v>
      </c>
    </row>
    <row r="15768" spans="1:14" x14ac:dyDescent="0.2">
      <c r="A15768" t="s">
        <v>21527</v>
      </c>
      <c r="B15768">
        <v>42450</v>
      </c>
      <c r="C15768">
        <v>48500</v>
      </c>
      <c r="D15768">
        <v>54550</v>
      </c>
      <c r="E15768">
        <v>60600</v>
      </c>
      <c r="F15768">
        <v>65450</v>
      </c>
      <c r="G15768">
        <v>70300</v>
      </c>
      <c r="H15768">
        <v>75150</v>
      </c>
      <c r="I15768">
        <v>80000</v>
      </c>
      <c r="J15768">
        <v>84850</v>
      </c>
      <c r="K15768" t="s">
        <v>3090</v>
      </c>
      <c r="L15768">
        <v>7</v>
      </c>
      <c r="M15768">
        <v>80</v>
      </c>
      <c r="N15768" t="s">
        <v>1749</v>
      </c>
    </row>
    <row r="15769" spans="1:14" x14ac:dyDescent="0.2">
      <c r="A15769" t="s">
        <v>21528</v>
      </c>
      <c r="B15769">
        <v>42450</v>
      </c>
      <c r="C15769">
        <v>48500</v>
      </c>
      <c r="D15769">
        <v>54550</v>
      </c>
      <c r="E15769">
        <v>60600</v>
      </c>
      <c r="F15769">
        <v>65450</v>
      </c>
      <c r="G15769">
        <v>70300</v>
      </c>
      <c r="H15769">
        <v>75150</v>
      </c>
      <c r="I15769">
        <v>80000</v>
      </c>
      <c r="J15769">
        <v>84850</v>
      </c>
      <c r="K15769" t="s">
        <v>3090</v>
      </c>
      <c r="L15769">
        <v>7</v>
      </c>
      <c r="M15769">
        <v>80</v>
      </c>
      <c r="N15769" t="s">
        <v>1750</v>
      </c>
    </row>
    <row r="15770" spans="1:14" x14ac:dyDescent="0.2">
      <c r="A15770" t="s">
        <v>21529</v>
      </c>
      <c r="B15770">
        <v>42450</v>
      </c>
      <c r="C15770">
        <v>48500</v>
      </c>
      <c r="D15770">
        <v>54550</v>
      </c>
      <c r="E15770">
        <v>60600</v>
      </c>
      <c r="F15770">
        <v>65450</v>
      </c>
      <c r="G15770">
        <v>70300</v>
      </c>
      <c r="H15770">
        <v>75150</v>
      </c>
      <c r="I15770">
        <v>80000</v>
      </c>
      <c r="J15770">
        <v>84850</v>
      </c>
      <c r="K15770" t="s">
        <v>3090</v>
      </c>
      <c r="L15770">
        <v>7</v>
      </c>
      <c r="M15770">
        <v>80</v>
      </c>
      <c r="N15770" t="s">
        <v>1751</v>
      </c>
    </row>
    <row r="15771" spans="1:14" x14ac:dyDescent="0.2">
      <c r="A15771" t="s">
        <v>21530</v>
      </c>
      <c r="B15771">
        <v>42450</v>
      </c>
      <c r="C15771">
        <v>48500</v>
      </c>
      <c r="D15771">
        <v>54550</v>
      </c>
      <c r="E15771">
        <v>60600</v>
      </c>
      <c r="F15771">
        <v>65450</v>
      </c>
      <c r="G15771">
        <v>70300</v>
      </c>
      <c r="H15771">
        <v>75150</v>
      </c>
      <c r="I15771">
        <v>80000</v>
      </c>
      <c r="J15771">
        <v>84850</v>
      </c>
      <c r="K15771" t="s">
        <v>3090</v>
      </c>
      <c r="L15771">
        <v>7</v>
      </c>
      <c r="M15771">
        <v>80</v>
      </c>
      <c r="N15771" t="s">
        <v>1752</v>
      </c>
    </row>
    <row r="15772" spans="1:14" x14ac:dyDescent="0.2">
      <c r="A15772" t="s">
        <v>21531</v>
      </c>
      <c r="B15772">
        <v>47600</v>
      </c>
      <c r="C15772">
        <v>54400</v>
      </c>
      <c r="D15772">
        <v>61200</v>
      </c>
      <c r="E15772">
        <v>68000</v>
      </c>
      <c r="F15772">
        <v>73450</v>
      </c>
      <c r="G15772">
        <v>78900</v>
      </c>
      <c r="H15772">
        <v>84350</v>
      </c>
      <c r="I15772">
        <v>89800</v>
      </c>
      <c r="J15772">
        <v>95200</v>
      </c>
      <c r="K15772" t="s">
        <v>3090</v>
      </c>
      <c r="L15772">
        <v>9</v>
      </c>
      <c r="M15772">
        <v>80</v>
      </c>
      <c r="N15772" t="s">
        <v>1753</v>
      </c>
    </row>
    <row r="15773" spans="1:14" x14ac:dyDescent="0.2">
      <c r="A15773" t="s">
        <v>21532</v>
      </c>
      <c r="B15773">
        <v>47600</v>
      </c>
      <c r="C15773">
        <v>54400</v>
      </c>
      <c r="D15773">
        <v>61200</v>
      </c>
      <c r="E15773">
        <v>68000</v>
      </c>
      <c r="F15773">
        <v>73450</v>
      </c>
      <c r="G15773">
        <v>78900</v>
      </c>
      <c r="H15773">
        <v>84350</v>
      </c>
      <c r="I15773">
        <v>89800</v>
      </c>
      <c r="J15773">
        <v>95200</v>
      </c>
      <c r="K15773" t="s">
        <v>3090</v>
      </c>
      <c r="L15773">
        <v>9</v>
      </c>
      <c r="M15773">
        <v>80</v>
      </c>
      <c r="N15773" t="s">
        <v>1754</v>
      </c>
    </row>
    <row r="15774" spans="1:14" x14ac:dyDescent="0.2">
      <c r="A15774" t="s">
        <v>21533</v>
      </c>
      <c r="B15774">
        <v>47600</v>
      </c>
      <c r="C15774">
        <v>54400</v>
      </c>
      <c r="D15774">
        <v>61200</v>
      </c>
      <c r="E15774">
        <v>68000</v>
      </c>
      <c r="F15774">
        <v>73450</v>
      </c>
      <c r="G15774">
        <v>78900</v>
      </c>
      <c r="H15774">
        <v>84350</v>
      </c>
      <c r="I15774">
        <v>89800</v>
      </c>
      <c r="J15774">
        <v>95200</v>
      </c>
      <c r="K15774" t="s">
        <v>3090</v>
      </c>
      <c r="L15774">
        <v>9</v>
      </c>
      <c r="M15774">
        <v>80</v>
      </c>
      <c r="N15774" t="s">
        <v>1755</v>
      </c>
    </row>
    <row r="15775" spans="1:14" x14ac:dyDescent="0.2">
      <c r="A15775" t="s">
        <v>21534</v>
      </c>
      <c r="B15775">
        <v>47600</v>
      </c>
      <c r="C15775">
        <v>54400</v>
      </c>
      <c r="D15775">
        <v>61200</v>
      </c>
      <c r="E15775">
        <v>68000</v>
      </c>
      <c r="F15775">
        <v>73450</v>
      </c>
      <c r="G15775">
        <v>78900</v>
      </c>
      <c r="H15775">
        <v>84350</v>
      </c>
      <c r="I15775">
        <v>89800</v>
      </c>
      <c r="J15775">
        <v>95200</v>
      </c>
      <c r="K15775" t="s">
        <v>3090</v>
      </c>
      <c r="L15775">
        <v>9</v>
      </c>
      <c r="M15775">
        <v>80</v>
      </c>
      <c r="N15775" t="s">
        <v>1756</v>
      </c>
    </row>
    <row r="15776" spans="1:14" x14ac:dyDescent="0.2">
      <c r="A15776" t="s">
        <v>21535</v>
      </c>
      <c r="B15776">
        <v>47600</v>
      </c>
      <c r="C15776">
        <v>54400</v>
      </c>
      <c r="D15776">
        <v>61200</v>
      </c>
      <c r="E15776">
        <v>68000</v>
      </c>
      <c r="F15776">
        <v>73450</v>
      </c>
      <c r="G15776">
        <v>78900</v>
      </c>
      <c r="H15776">
        <v>84350</v>
      </c>
      <c r="I15776">
        <v>89800</v>
      </c>
      <c r="J15776">
        <v>95200</v>
      </c>
      <c r="K15776" t="s">
        <v>3090</v>
      </c>
      <c r="L15776">
        <v>9</v>
      </c>
      <c r="M15776">
        <v>80</v>
      </c>
      <c r="N15776" t="s">
        <v>1757</v>
      </c>
    </row>
    <row r="15777" spans="1:14" x14ac:dyDescent="0.2">
      <c r="A15777" t="s">
        <v>21536</v>
      </c>
      <c r="B15777">
        <v>47600</v>
      </c>
      <c r="C15777">
        <v>54400</v>
      </c>
      <c r="D15777">
        <v>61200</v>
      </c>
      <c r="E15777">
        <v>68000</v>
      </c>
      <c r="F15777">
        <v>73450</v>
      </c>
      <c r="G15777">
        <v>78900</v>
      </c>
      <c r="H15777">
        <v>84350</v>
      </c>
      <c r="I15777">
        <v>89800</v>
      </c>
      <c r="J15777">
        <v>95200</v>
      </c>
      <c r="K15777" t="s">
        <v>3090</v>
      </c>
      <c r="L15777">
        <v>9</v>
      </c>
      <c r="M15777">
        <v>80</v>
      </c>
      <c r="N15777" t="s">
        <v>1758</v>
      </c>
    </row>
    <row r="15778" spans="1:14" x14ac:dyDescent="0.2">
      <c r="A15778" t="s">
        <v>21537</v>
      </c>
      <c r="B15778">
        <v>47600</v>
      </c>
      <c r="C15778">
        <v>54400</v>
      </c>
      <c r="D15778">
        <v>61200</v>
      </c>
      <c r="E15778">
        <v>68000</v>
      </c>
      <c r="F15778">
        <v>73450</v>
      </c>
      <c r="G15778">
        <v>78900</v>
      </c>
      <c r="H15778">
        <v>84350</v>
      </c>
      <c r="I15778">
        <v>89800</v>
      </c>
      <c r="J15778">
        <v>95200</v>
      </c>
      <c r="K15778" t="s">
        <v>3090</v>
      </c>
      <c r="L15778">
        <v>9</v>
      </c>
      <c r="M15778">
        <v>80</v>
      </c>
      <c r="N15778" t="s">
        <v>1759</v>
      </c>
    </row>
    <row r="15779" spans="1:14" x14ac:dyDescent="0.2">
      <c r="A15779" t="s">
        <v>21538</v>
      </c>
      <c r="B15779">
        <v>47600</v>
      </c>
      <c r="C15779">
        <v>54400</v>
      </c>
      <c r="D15779">
        <v>61200</v>
      </c>
      <c r="E15779">
        <v>68000</v>
      </c>
      <c r="F15779">
        <v>73450</v>
      </c>
      <c r="G15779">
        <v>78900</v>
      </c>
      <c r="H15779">
        <v>84350</v>
      </c>
      <c r="I15779">
        <v>89800</v>
      </c>
      <c r="J15779">
        <v>95200</v>
      </c>
      <c r="K15779" t="s">
        <v>3090</v>
      </c>
      <c r="L15779">
        <v>9</v>
      </c>
      <c r="M15779">
        <v>80</v>
      </c>
      <c r="N15779" t="s">
        <v>1760</v>
      </c>
    </row>
    <row r="15780" spans="1:14" x14ac:dyDescent="0.2">
      <c r="A15780" t="s">
        <v>21539</v>
      </c>
      <c r="B15780">
        <v>47600</v>
      </c>
      <c r="C15780">
        <v>54400</v>
      </c>
      <c r="D15780">
        <v>61200</v>
      </c>
      <c r="E15780">
        <v>68000</v>
      </c>
      <c r="F15780">
        <v>73450</v>
      </c>
      <c r="G15780">
        <v>78900</v>
      </c>
      <c r="H15780">
        <v>84350</v>
      </c>
      <c r="I15780">
        <v>89800</v>
      </c>
      <c r="J15780">
        <v>95200</v>
      </c>
      <c r="K15780" t="s">
        <v>3090</v>
      </c>
      <c r="L15780">
        <v>9</v>
      </c>
      <c r="M15780">
        <v>80</v>
      </c>
      <c r="N15780" t="s">
        <v>1761</v>
      </c>
    </row>
    <row r="15781" spans="1:14" x14ac:dyDescent="0.2">
      <c r="A15781" t="s">
        <v>21540</v>
      </c>
      <c r="B15781">
        <v>47600</v>
      </c>
      <c r="C15781">
        <v>54400</v>
      </c>
      <c r="D15781">
        <v>61200</v>
      </c>
      <c r="E15781">
        <v>68000</v>
      </c>
      <c r="F15781">
        <v>73450</v>
      </c>
      <c r="G15781">
        <v>78900</v>
      </c>
      <c r="H15781">
        <v>84350</v>
      </c>
      <c r="I15781">
        <v>89800</v>
      </c>
      <c r="J15781">
        <v>95200</v>
      </c>
      <c r="K15781" t="s">
        <v>3090</v>
      </c>
      <c r="L15781">
        <v>9</v>
      </c>
      <c r="M15781">
        <v>80</v>
      </c>
      <c r="N15781" t="s">
        <v>1762</v>
      </c>
    </row>
    <row r="15782" spans="1:14" x14ac:dyDescent="0.2">
      <c r="A15782" t="s">
        <v>21541</v>
      </c>
      <c r="B15782">
        <v>47600</v>
      </c>
      <c r="C15782">
        <v>54400</v>
      </c>
      <c r="D15782">
        <v>61200</v>
      </c>
      <c r="E15782">
        <v>68000</v>
      </c>
      <c r="F15782">
        <v>73450</v>
      </c>
      <c r="G15782">
        <v>78900</v>
      </c>
      <c r="H15782">
        <v>84350</v>
      </c>
      <c r="I15782">
        <v>89800</v>
      </c>
      <c r="J15782">
        <v>95200</v>
      </c>
      <c r="K15782" t="s">
        <v>3090</v>
      </c>
      <c r="L15782">
        <v>9</v>
      </c>
      <c r="M15782">
        <v>80</v>
      </c>
      <c r="N15782" t="s">
        <v>1763</v>
      </c>
    </row>
    <row r="15783" spans="1:14" x14ac:dyDescent="0.2">
      <c r="A15783" t="s">
        <v>21542</v>
      </c>
      <c r="B15783">
        <v>47600</v>
      </c>
      <c r="C15783">
        <v>54400</v>
      </c>
      <c r="D15783">
        <v>61200</v>
      </c>
      <c r="E15783">
        <v>68000</v>
      </c>
      <c r="F15783">
        <v>73450</v>
      </c>
      <c r="G15783">
        <v>78900</v>
      </c>
      <c r="H15783">
        <v>84350</v>
      </c>
      <c r="I15783">
        <v>89800</v>
      </c>
      <c r="J15783">
        <v>95200</v>
      </c>
      <c r="K15783" t="s">
        <v>3090</v>
      </c>
      <c r="L15783">
        <v>9</v>
      </c>
      <c r="M15783">
        <v>80</v>
      </c>
      <c r="N15783" t="s">
        <v>1764</v>
      </c>
    </row>
    <row r="15784" spans="1:14" x14ac:dyDescent="0.2">
      <c r="A15784" t="s">
        <v>21543</v>
      </c>
      <c r="B15784">
        <v>47600</v>
      </c>
      <c r="C15784">
        <v>54400</v>
      </c>
      <c r="D15784">
        <v>61200</v>
      </c>
      <c r="E15784">
        <v>68000</v>
      </c>
      <c r="F15784">
        <v>73450</v>
      </c>
      <c r="G15784">
        <v>78900</v>
      </c>
      <c r="H15784">
        <v>84350</v>
      </c>
      <c r="I15784">
        <v>89800</v>
      </c>
      <c r="J15784">
        <v>95200</v>
      </c>
      <c r="K15784" t="s">
        <v>3090</v>
      </c>
      <c r="L15784">
        <v>9</v>
      </c>
      <c r="M15784">
        <v>80</v>
      </c>
      <c r="N15784" t="s">
        <v>1766</v>
      </c>
    </row>
    <row r="15785" spans="1:14" x14ac:dyDescent="0.2">
      <c r="A15785" t="s">
        <v>21544</v>
      </c>
      <c r="B15785">
        <v>47600</v>
      </c>
      <c r="C15785">
        <v>54400</v>
      </c>
      <c r="D15785">
        <v>61200</v>
      </c>
      <c r="E15785">
        <v>68000</v>
      </c>
      <c r="F15785">
        <v>73450</v>
      </c>
      <c r="G15785">
        <v>78900</v>
      </c>
      <c r="H15785">
        <v>84350</v>
      </c>
      <c r="I15785">
        <v>89800</v>
      </c>
      <c r="J15785">
        <v>95200</v>
      </c>
      <c r="K15785" t="s">
        <v>3090</v>
      </c>
      <c r="L15785">
        <v>9</v>
      </c>
      <c r="M15785">
        <v>80</v>
      </c>
      <c r="N15785" t="s">
        <v>1765</v>
      </c>
    </row>
    <row r="15786" spans="1:14" x14ac:dyDescent="0.2">
      <c r="A15786" t="s">
        <v>21545</v>
      </c>
      <c r="B15786">
        <v>47600</v>
      </c>
      <c r="C15786">
        <v>54400</v>
      </c>
      <c r="D15786">
        <v>61200</v>
      </c>
      <c r="E15786">
        <v>68000</v>
      </c>
      <c r="F15786">
        <v>73450</v>
      </c>
      <c r="G15786">
        <v>78900</v>
      </c>
      <c r="H15786">
        <v>84350</v>
      </c>
      <c r="I15786">
        <v>89800</v>
      </c>
      <c r="J15786">
        <v>95200</v>
      </c>
      <c r="K15786" t="s">
        <v>3090</v>
      </c>
      <c r="L15786">
        <v>9</v>
      </c>
      <c r="M15786">
        <v>80</v>
      </c>
      <c r="N15786" t="s">
        <v>1767</v>
      </c>
    </row>
    <row r="15787" spans="1:14" x14ac:dyDescent="0.2">
      <c r="A15787" t="s">
        <v>21546</v>
      </c>
      <c r="B15787">
        <v>47600</v>
      </c>
      <c r="C15787">
        <v>54400</v>
      </c>
      <c r="D15787">
        <v>61200</v>
      </c>
      <c r="E15787">
        <v>68000</v>
      </c>
      <c r="F15787">
        <v>73450</v>
      </c>
      <c r="G15787">
        <v>78900</v>
      </c>
      <c r="H15787">
        <v>84350</v>
      </c>
      <c r="I15787">
        <v>89800</v>
      </c>
      <c r="J15787">
        <v>95200</v>
      </c>
      <c r="K15787" t="s">
        <v>3090</v>
      </c>
      <c r="L15787">
        <v>9</v>
      </c>
      <c r="M15787">
        <v>80</v>
      </c>
      <c r="N15787" t="s">
        <v>1768</v>
      </c>
    </row>
    <row r="15788" spans="1:14" x14ac:dyDescent="0.2">
      <c r="A15788" t="s">
        <v>21547</v>
      </c>
      <c r="B15788">
        <v>47600</v>
      </c>
      <c r="C15788">
        <v>54400</v>
      </c>
      <c r="D15788">
        <v>61200</v>
      </c>
      <c r="E15788">
        <v>68000</v>
      </c>
      <c r="F15788">
        <v>73450</v>
      </c>
      <c r="G15788">
        <v>78900</v>
      </c>
      <c r="H15788">
        <v>84350</v>
      </c>
      <c r="I15788">
        <v>89800</v>
      </c>
      <c r="J15788">
        <v>95200</v>
      </c>
      <c r="K15788" t="s">
        <v>3090</v>
      </c>
      <c r="L15788">
        <v>9</v>
      </c>
      <c r="M15788">
        <v>80</v>
      </c>
      <c r="N15788" t="s">
        <v>1769</v>
      </c>
    </row>
    <row r="15789" spans="1:14" x14ac:dyDescent="0.2">
      <c r="A15789" t="s">
        <v>21548</v>
      </c>
      <c r="B15789">
        <v>47600</v>
      </c>
      <c r="C15789">
        <v>54400</v>
      </c>
      <c r="D15789">
        <v>61200</v>
      </c>
      <c r="E15789">
        <v>68000</v>
      </c>
      <c r="F15789">
        <v>73450</v>
      </c>
      <c r="G15789">
        <v>78900</v>
      </c>
      <c r="H15789">
        <v>84350</v>
      </c>
      <c r="I15789">
        <v>89800</v>
      </c>
      <c r="J15789">
        <v>95200</v>
      </c>
      <c r="K15789" t="s">
        <v>3090</v>
      </c>
      <c r="L15789">
        <v>9</v>
      </c>
      <c r="M15789">
        <v>80</v>
      </c>
      <c r="N15789" t="s">
        <v>1770</v>
      </c>
    </row>
    <row r="15790" spans="1:14" x14ac:dyDescent="0.2">
      <c r="A15790" t="s">
        <v>21549</v>
      </c>
      <c r="B15790">
        <v>47600</v>
      </c>
      <c r="C15790">
        <v>54400</v>
      </c>
      <c r="D15790">
        <v>61200</v>
      </c>
      <c r="E15790">
        <v>68000</v>
      </c>
      <c r="F15790">
        <v>73450</v>
      </c>
      <c r="G15790">
        <v>78900</v>
      </c>
      <c r="H15790">
        <v>84350</v>
      </c>
      <c r="I15790">
        <v>89800</v>
      </c>
      <c r="J15790">
        <v>95200</v>
      </c>
      <c r="K15790" t="s">
        <v>3090</v>
      </c>
      <c r="L15790">
        <v>9</v>
      </c>
      <c r="M15790">
        <v>80</v>
      </c>
      <c r="N15790" t="s">
        <v>1771</v>
      </c>
    </row>
    <row r="15791" spans="1:14" x14ac:dyDescent="0.2">
      <c r="A15791" t="s">
        <v>21550</v>
      </c>
      <c r="B15791">
        <v>47600</v>
      </c>
      <c r="C15791">
        <v>54400</v>
      </c>
      <c r="D15791">
        <v>61200</v>
      </c>
      <c r="E15791">
        <v>68000</v>
      </c>
      <c r="F15791">
        <v>73450</v>
      </c>
      <c r="G15791">
        <v>78900</v>
      </c>
      <c r="H15791">
        <v>84350</v>
      </c>
      <c r="I15791">
        <v>89800</v>
      </c>
      <c r="J15791">
        <v>95200</v>
      </c>
      <c r="K15791" t="s">
        <v>3090</v>
      </c>
      <c r="L15791">
        <v>9</v>
      </c>
      <c r="M15791">
        <v>80</v>
      </c>
      <c r="N15791" t="s">
        <v>1772</v>
      </c>
    </row>
    <row r="15792" spans="1:14" x14ac:dyDescent="0.2">
      <c r="A15792" t="s">
        <v>21551</v>
      </c>
      <c r="B15792">
        <v>47600</v>
      </c>
      <c r="C15792">
        <v>54400</v>
      </c>
      <c r="D15792">
        <v>61200</v>
      </c>
      <c r="E15792">
        <v>68000</v>
      </c>
      <c r="F15792">
        <v>73450</v>
      </c>
      <c r="G15792">
        <v>78900</v>
      </c>
      <c r="H15792">
        <v>84350</v>
      </c>
      <c r="I15792">
        <v>89800</v>
      </c>
      <c r="J15792">
        <v>95200</v>
      </c>
      <c r="K15792" t="s">
        <v>3090</v>
      </c>
      <c r="L15792">
        <v>9</v>
      </c>
      <c r="M15792">
        <v>80</v>
      </c>
      <c r="N15792" t="s">
        <v>1773</v>
      </c>
    </row>
    <row r="15793" spans="1:14" x14ac:dyDescent="0.2">
      <c r="A15793" t="s">
        <v>21552</v>
      </c>
      <c r="B15793">
        <v>47600</v>
      </c>
      <c r="C15793">
        <v>54400</v>
      </c>
      <c r="D15793">
        <v>61200</v>
      </c>
      <c r="E15793">
        <v>68000</v>
      </c>
      <c r="F15793">
        <v>73450</v>
      </c>
      <c r="G15793">
        <v>78900</v>
      </c>
      <c r="H15793">
        <v>84350</v>
      </c>
      <c r="I15793">
        <v>89800</v>
      </c>
      <c r="J15793">
        <v>95200</v>
      </c>
      <c r="K15793" t="s">
        <v>3090</v>
      </c>
      <c r="L15793">
        <v>9</v>
      </c>
      <c r="M15793">
        <v>80</v>
      </c>
      <c r="N15793" t="s">
        <v>1774</v>
      </c>
    </row>
    <row r="15794" spans="1:14" x14ac:dyDescent="0.2">
      <c r="A15794" t="s">
        <v>21553</v>
      </c>
      <c r="B15794">
        <v>47600</v>
      </c>
      <c r="C15794">
        <v>54400</v>
      </c>
      <c r="D15794">
        <v>61200</v>
      </c>
      <c r="E15794">
        <v>68000</v>
      </c>
      <c r="F15794">
        <v>73450</v>
      </c>
      <c r="G15794">
        <v>78900</v>
      </c>
      <c r="H15794">
        <v>84350</v>
      </c>
      <c r="I15794">
        <v>89800</v>
      </c>
      <c r="J15794">
        <v>95200</v>
      </c>
      <c r="K15794" t="s">
        <v>3090</v>
      </c>
      <c r="L15794">
        <v>9</v>
      </c>
      <c r="M15794">
        <v>80</v>
      </c>
      <c r="N15794" t="s">
        <v>5538</v>
      </c>
    </row>
    <row r="15795" spans="1:14" x14ac:dyDescent="0.2">
      <c r="A15795" t="s">
        <v>21554</v>
      </c>
      <c r="B15795">
        <v>47600</v>
      </c>
      <c r="C15795">
        <v>54400</v>
      </c>
      <c r="D15795">
        <v>61200</v>
      </c>
      <c r="E15795">
        <v>68000</v>
      </c>
      <c r="F15795">
        <v>73450</v>
      </c>
      <c r="G15795">
        <v>78900</v>
      </c>
      <c r="H15795">
        <v>84350</v>
      </c>
      <c r="I15795">
        <v>89800</v>
      </c>
      <c r="J15795">
        <v>95200</v>
      </c>
      <c r="K15795" t="s">
        <v>3090</v>
      </c>
      <c r="L15795">
        <v>9</v>
      </c>
      <c r="M15795">
        <v>80</v>
      </c>
      <c r="N15795" t="s">
        <v>1775</v>
      </c>
    </row>
    <row r="15796" spans="1:14" x14ac:dyDescent="0.2">
      <c r="A15796" t="s">
        <v>21555</v>
      </c>
      <c r="B15796">
        <v>47600</v>
      </c>
      <c r="C15796">
        <v>54400</v>
      </c>
      <c r="D15796">
        <v>61200</v>
      </c>
      <c r="E15796">
        <v>68000</v>
      </c>
      <c r="F15796">
        <v>73450</v>
      </c>
      <c r="G15796">
        <v>78900</v>
      </c>
      <c r="H15796">
        <v>84350</v>
      </c>
      <c r="I15796">
        <v>89800</v>
      </c>
      <c r="J15796">
        <v>95200</v>
      </c>
      <c r="K15796" t="s">
        <v>3090</v>
      </c>
      <c r="L15796">
        <v>9</v>
      </c>
      <c r="M15796">
        <v>80</v>
      </c>
      <c r="N15796" t="s">
        <v>1776</v>
      </c>
    </row>
    <row r="15797" spans="1:14" x14ac:dyDescent="0.2">
      <c r="A15797" t="s">
        <v>21556</v>
      </c>
      <c r="B15797">
        <v>47600</v>
      </c>
      <c r="C15797">
        <v>54400</v>
      </c>
      <c r="D15797">
        <v>61200</v>
      </c>
      <c r="E15797">
        <v>68000</v>
      </c>
      <c r="F15797">
        <v>73450</v>
      </c>
      <c r="G15797">
        <v>78900</v>
      </c>
      <c r="H15797">
        <v>84350</v>
      </c>
      <c r="I15797">
        <v>89800</v>
      </c>
      <c r="J15797">
        <v>95200</v>
      </c>
      <c r="K15797" t="s">
        <v>3090</v>
      </c>
      <c r="L15797">
        <v>9</v>
      </c>
      <c r="M15797">
        <v>80</v>
      </c>
      <c r="N15797" t="s">
        <v>1777</v>
      </c>
    </row>
    <row r="15798" spans="1:14" x14ac:dyDescent="0.2">
      <c r="A15798" t="s">
        <v>21557</v>
      </c>
      <c r="B15798">
        <v>47600</v>
      </c>
      <c r="C15798">
        <v>54400</v>
      </c>
      <c r="D15798">
        <v>61200</v>
      </c>
      <c r="E15798">
        <v>68000</v>
      </c>
      <c r="F15798">
        <v>73450</v>
      </c>
      <c r="G15798">
        <v>78900</v>
      </c>
      <c r="H15798">
        <v>84350</v>
      </c>
      <c r="I15798">
        <v>89800</v>
      </c>
      <c r="J15798">
        <v>95200</v>
      </c>
      <c r="K15798" t="s">
        <v>3090</v>
      </c>
      <c r="L15798">
        <v>9</v>
      </c>
      <c r="M15798">
        <v>80</v>
      </c>
      <c r="N15798" t="s">
        <v>1778</v>
      </c>
    </row>
    <row r="15799" spans="1:14" x14ac:dyDescent="0.2">
      <c r="A15799" t="s">
        <v>21558</v>
      </c>
      <c r="B15799">
        <v>47600</v>
      </c>
      <c r="C15799">
        <v>54400</v>
      </c>
      <c r="D15799">
        <v>61200</v>
      </c>
      <c r="E15799">
        <v>68000</v>
      </c>
      <c r="F15799">
        <v>73450</v>
      </c>
      <c r="G15799">
        <v>78900</v>
      </c>
      <c r="H15799">
        <v>84350</v>
      </c>
      <c r="I15799">
        <v>89800</v>
      </c>
      <c r="J15799">
        <v>95200</v>
      </c>
      <c r="K15799" t="s">
        <v>3090</v>
      </c>
      <c r="L15799">
        <v>9</v>
      </c>
      <c r="M15799">
        <v>80</v>
      </c>
      <c r="N15799" t="s">
        <v>1779</v>
      </c>
    </row>
    <row r="15800" spans="1:14" x14ac:dyDescent="0.2">
      <c r="A15800" t="s">
        <v>21559</v>
      </c>
      <c r="B15800">
        <v>47600</v>
      </c>
      <c r="C15800">
        <v>54400</v>
      </c>
      <c r="D15800">
        <v>61200</v>
      </c>
      <c r="E15800">
        <v>68000</v>
      </c>
      <c r="F15800">
        <v>73450</v>
      </c>
      <c r="G15800">
        <v>78900</v>
      </c>
      <c r="H15800">
        <v>84350</v>
      </c>
      <c r="I15800">
        <v>89800</v>
      </c>
      <c r="J15800">
        <v>95200</v>
      </c>
      <c r="K15800" t="s">
        <v>3090</v>
      </c>
      <c r="L15800">
        <v>9</v>
      </c>
      <c r="M15800">
        <v>80</v>
      </c>
      <c r="N15800" t="s">
        <v>1780</v>
      </c>
    </row>
    <row r="15801" spans="1:14" x14ac:dyDescent="0.2">
      <c r="A15801" t="s">
        <v>21560</v>
      </c>
      <c r="B15801">
        <v>47600</v>
      </c>
      <c r="C15801">
        <v>54400</v>
      </c>
      <c r="D15801">
        <v>61200</v>
      </c>
      <c r="E15801">
        <v>68000</v>
      </c>
      <c r="F15801">
        <v>73450</v>
      </c>
      <c r="G15801">
        <v>78900</v>
      </c>
      <c r="H15801">
        <v>84350</v>
      </c>
      <c r="I15801">
        <v>89800</v>
      </c>
      <c r="J15801">
        <v>95200</v>
      </c>
      <c r="K15801" t="s">
        <v>3090</v>
      </c>
      <c r="L15801">
        <v>9</v>
      </c>
      <c r="M15801">
        <v>80</v>
      </c>
      <c r="N15801" t="s">
        <v>1781</v>
      </c>
    </row>
    <row r="15802" spans="1:14" x14ac:dyDescent="0.2">
      <c r="A15802" t="s">
        <v>21561</v>
      </c>
      <c r="B15802">
        <v>47600</v>
      </c>
      <c r="C15802">
        <v>54400</v>
      </c>
      <c r="D15802">
        <v>61200</v>
      </c>
      <c r="E15802">
        <v>68000</v>
      </c>
      <c r="F15802">
        <v>73450</v>
      </c>
      <c r="G15802">
        <v>78900</v>
      </c>
      <c r="H15802">
        <v>84350</v>
      </c>
      <c r="I15802">
        <v>89800</v>
      </c>
      <c r="J15802">
        <v>95200</v>
      </c>
      <c r="K15802" t="s">
        <v>3090</v>
      </c>
      <c r="L15802">
        <v>9</v>
      </c>
      <c r="M15802">
        <v>80</v>
      </c>
      <c r="N15802" t="s">
        <v>1782</v>
      </c>
    </row>
    <row r="15803" spans="1:14" x14ac:dyDescent="0.2">
      <c r="A15803" t="s">
        <v>21562</v>
      </c>
      <c r="B15803">
        <v>47600</v>
      </c>
      <c r="C15803">
        <v>54400</v>
      </c>
      <c r="D15803">
        <v>61200</v>
      </c>
      <c r="E15803">
        <v>68000</v>
      </c>
      <c r="F15803">
        <v>73450</v>
      </c>
      <c r="G15803">
        <v>78900</v>
      </c>
      <c r="H15803">
        <v>84350</v>
      </c>
      <c r="I15803">
        <v>89800</v>
      </c>
      <c r="J15803">
        <v>95200</v>
      </c>
      <c r="K15803" t="s">
        <v>3090</v>
      </c>
      <c r="L15803">
        <v>9</v>
      </c>
      <c r="M15803">
        <v>80</v>
      </c>
      <c r="N15803" t="s">
        <v>1783</v>
      </c>
    </row>
    <row r="15804" spans="1:14" x14ac:dyDescent="0.2">
      <c r="A15804" t="s">
        <v>21563</v>
      </c>
      <c r="B15804">
        <v>47600</v>
      </c>
      <c r="C15804">
        <v>54400</v>
      </c>
      <c r="D15804">
        <v>61200</v>
      </c>
      <c r="E15804">
        <v>68000</v>
      </c>
      <c r="F15804">
        <v>73450</v>
      </c>
      <c r="G15804">
        <v>78900</v>
      </c>
      <c r="H15804">
        <v>84350</v>
      </c>
      <c r="I15804">
        <v>89800</v>
      </c>
      <c r="J15804">
        <v>95200</v>
      </c>
      <c r="K15804" t="s">
        <v>3090</v>
      </c>
      <c r="L15804">
        <v>9</v>
      </c>
      <c r="M15804">
        <v>80</v>
      </c>
      <c r="N15804" t="s">
        <v>1784</v>
      </c>
    </row>
    <row r="15805" spans="1:14" x14ac:dyDescent="0.2">
      <c r="A15805" t="s">
        <v>21564</v>
      </c>
      <c r="B15805">
        <v>47600</v>
      </c>
      <c r="C15805">
        <v>54400</v>
      </c>
      <c r="D15805">
        <v>61200</v>
      </c>
      <c r="E15805">
        <v>68000</v>
      </c>
      <c r="F15805">
        <v>73450</v>
      </c>
      <c r="G15805">
        <v>78900</v>
      </c>
      <c r="H15805">
        <v>84350</v>
      </c>
      <c r="I15805">
        <v>89800</v>
      </c>
      <c r="J15805">
        <v>95200</v>
      </c>
      <c r="K15805" t="s">
        <v>3090</v>
      </c>
      <c r="L15805">
        <v>9</v>
      </c>
      <c r="M15805">
        <v>80</v>
      </c>
      <c r="N15805" t="s">
        <v>1785</v>
      </c>
    </row>
    <row r="15806" spans="1:14" x14ac:dyDescent="0.2">
      <c r="A15806" t="s">
        <v>21565</v>
      </c>
      <c r="B15806">
        <v>47600</v>
      </c>
      <c r="C15806">
        <v>54400</v>
      </c>
      <c r="D15806">
        <v>61200</v>
      </c>
      <c r="E15806">
        <v>68000</v>
      </c>
      <c r="F15806">
        <v>73450</v>
      </c>
      <c r="G15806">
        <v>78900</v>
      </c>
      <c r="H15806">
        <v>84350</v>
      </c>
      <c r="I15806">
        <v>89800</v>
      </c>
      <c r="J15806">
        <v>95200</v>
      </c>
      <c r="K15806" t="s">
        <v>3090</v>
      </c>
      <c r="L15806">
        <v>9</v>
      </c>
      <c r="M15806">
        <v>80</v>
      </c>
      <c r="N15806" t="s">
        <v>1786</v>
      </c>
    </row>
    <row r="15807" spans="1:14" x14ac:dyDescent="0.2">
      <c r="A15807" t="s">
        <v>21566</v>
      </c>
      <c r="B15807">
        <v>47600</v>
      </c>
      <c r="C15807">
        <v>54400</v>
      </c>
      <c r="D15807">
        <v>61200</v>
      </c>
      <c r="E15807">
        <v>68000</v>
      </c>
      <c r="F15807">
        <v>73450</v>
      </c>
      <c r="G15807">
        <v>78900</v>
      </c>
      <c r="H15807">
        <v>84350</v>
      </c>
      <c r="I15807">
        <v>89800</v>
      </c>
      <c r="J15807">
        <v>95200</v>
      </c>
      <c r="K15807" t="s">
        <v>3090</v>
      </c>
      <c r="L15807">
        <v>9</v>
      </c>
      <c r="M15807">
        <v>80</v>
      </c>
      <c r="N15807" t="s">
        <v>1787</v>
      </c>
    </row>
    <row r="15808" spans="1:14" x14ac:dyDescent="0.2">
      <c r="A15808" t="s">
        <v>21567</v>
      </c>
      <c r="B15808">
        <v>47600</v>
      </c>
      <c r="C15808">
        <v>54400</v>
      </c>
      <c r="D15808">
        <v>61200</v>
      </c>
      <c r="E15808">
        <v>68000</v>
      </c>
      <c r="F15808">
        <v>73450</v>
      </c>
      <c r="G15808">
        <v>78900</v>
      </c>
      <c r="H15808">
        <v>84350</v>
      </c>
      <c r="I15808">
        <v>89800</v>
      </c>
      <c r="J15808">
        <v>95200</v>
      </c>
      <c r="K15808" t="s">
        <v>3090</v>
      </c>
      <c r="L15808">
        <v>9</v>
      </c>
      <c r="M15808">
        <v>80</v>
      </c>
      <c r="N15808" t="s">
        <v>1788</v>
      </c>
    </row>
    <row r="15809" spans="1:14" x14ac:dyDescent="0.2">
      <c r="A15809" t="s">
        <v>21568</v>
      </c>
      <c r="B15809">
        <v>47600</v>
      </c>
      <c r="C15809">
        <v>54400</v>
      </c>
      <c r="D15809">
        <v>61200</v>
      </c>
      <c r="E15809">
        <v>68000</v>
      </c>
      <c r="F15809">
        <v>73450</v>
      </c>
      <c r="G15809">
        <v>78900</v>
      </c>
      <c r="H15809">
        <v>84350</v>
      </c>
      <c r="I15809">
        <v>89800</v>
      </c>
      <c r="J15809">
        <v>95200</v>
      </c>
      <c r="K15809" t="s">
        <v>3090</v>
      </c>
      <c r="L15809">
        <v>9</v>
      </c>
      <c r="M15809">
        <v>80</v>
      </c>
      <c r="N15809" t="s">
        <v>1789</v>
      </c>
    </row>
    <row r="15810" spans="1:14" x14ac:dyDescent="0.2">
      <c r="A15810" t="s">
        <v>21569</v>
      </c>
      <c r="B15810">
        <v>47600</v>
      </c>
      <c r="C15810">
        <v>54400</v>
      </c>
      <c r="D15810">
        <v>61200</v>
      </c>
      <c r="E15810">
        <v>68000</v>
      </c>
      <c r="F15810">
        <v>73450</v>
      </c>
      <c r="G15810">
        <v>78900</v>
      </c>
      <c r="H15810">
        <v>84350</v>
      </c>
      <c r="I15810">
        <v>89800</v>
      </c>
      <c r="J15810">
        <v>95200</v>
      </c>
      <c r="K15810" t="s">
        <v>3090</v>
      </c>
      <c r="L15810">
        <v>9</v>
      </c>
      <c r="M15810">
        <v>80</v>
      </c>
      <c r="N15810" t="s">
        <v>4287</v>
      </c>
    </row>
    <row r="15811" spans="1:14" x14ac:dyDescent="0.2">
      <c r="A15811" t="s">
        <v>21570</v>
      </c>
      <c r="B15811">
        <v>47600</v>
      </c>
      <c r="C15811">
        <v>54400</v>
      </c>
      <c r="D15811">
        <v>61200</v>
      </c>
      <c r="E15811">
        <v>68000</v>
      </c>
      <c r="F15811">
        <v>73450</v>
      </c>
      <c r="G15811">
        <v>78900</v>
      </c>
      <c r="H15811">
        <v>84350</v>
      </c>
      <c r="I15811">
        <v>89800</v>
      </c>
      <c r="J15811">
        <v>95200</v>
      </c>
      <c r="K15811" t="s">
        <v>3090</v>
      </c>
      <c r="L15811">
        <v>9</v>
      </c>
      <c r="M15811">
        <v>80</v>
      </c>
      <c r="N15811" t="s">
        <v>1790</v>
      </c>
    </row>
    <row r="15812" spans="1:14" x14ac:dyDescent="0.2">
      <c r="A15812" t="s">
        <v>21571</v>
      </c>
      <c r="B15812">
        <v>47600</v>
      </c>
      <c r="C15812">
        <v>54400</v>
      </c>
      <c r="D15812">
        <v>61200</v>
      </c>
      <c r="E15812">
        <v>68000</v>
      </c>
      <c r="F15812">
        <v>73450</v>
      </c>
      <c r="G15812">
        <v>78900</v>
      </c>
      <c r="H15812">
        <v>84350</v>
      </c>
      <c r="I15812">
        <v>89800</v>
      </c>
      <c r="J15812">
        <v>95200</v>
      </c>
      <c r="K15812" t="s">
        <v>3090</v>
      </c>
      <c r="L15812">
        <v>9</v>
      </c>
      <c r="M15812">
        <v>80</v>
      </c>
      <c r="N15812" t="s">
        <v>1791</v>
      </c>
    </row>
    <row r="15813" spans="1:14" x14ac:dyDescent="0.2">
      <c r="A15813" t="s">
        <v>21572</v>
      </c>
      <c r="B15813">
        <v>45500</v>
      </c>
      <c r="C15813">
        <v>52000</v>
      </c>
      <c r="D15813">
        <v>58500</v>
      </c>
      <c r="E15813">
        <v>64950</v>
      </c>
      <c r="F15813">
        <v>70150</v>
      </c>
      <c r="G15813">
        <v>75350</v>
      </c>
      <c r="H15813">
        <v>80550</v>
      </c>
      <c r="I15813">
        <v>85750</v>
      </c>
      <c r="J15813">
        <v>90950</v>
      </c>
      <c r="K15813" t="s">
        <v>3090</v>
      </c>
      <c r="L15813">
        <v>11</v>
      </c>
      <c r="M15813">
        <v>80</v>
      </c>
      <c r="N15813" t="s">
        <v>1792</v>
      </c>
    </row>
    <row r="15814" spans="1:14" x14ac:dyDescent="0.2">
      <c r="A15814" t="s">
        <v>21573</v>
      </c>
      <c r="B15814">
        <v>45500</v>
      </c>
      <c r="C15814">
        <v>52000</v>
      </c>
      <c r="D15814">
        <v>58500</v>
      </c>
      <c r="E15814">
        <v>64950</v>
      </c>
      <c r="F15814">
        <v>70150</v>
      </c>
      <c r="G15814">
        <v>75350</v>
      </c>
      <c r="H15814">
        <v>80550</v>
      </c>
      <c r="I15814">
        <v>85750</v>
      </c>
      <c r="J15814">
        <v>90950</v>
      </c>
      <c r="K15814" t="s">
        <v>3090</v>
      </c>
      <c r="L15814">
        <v>11</v>
      </c>
      <c r="M15814">
        <v>80</v>
      </c>
      <c r="N15814" t="s">
        <v>1793</v>
      </c>
    </row>
    <row r="15815" spans="1:14" x14ac:dyDescent="0.2">
      <c r="A15815" t="s">
        <v>21574</v>
      </c>
      <c r="B15815">
        <v>45500</v>
      </c>
      <c r="C15815">
        <v>52000</v>
      </c>
      <c r="D15815">
        <v>58500</v>
      </c>
      <c r="E15815">
        <v>64950</v>
      </c>
      <c r="F15815">
        <v>70150</v>
      </c>
      <c r="G15815">
        <v>75350</v>
      </c>
      <c r="H15815">
        <v>80550</v>
      </c>
      <c r="I15815">
        <v>85750</v>
      </c>
      <c r="J15815">
        <v>90950</v>
      </c>
      <c r="K15815" t="s">
        <v>3090</v>
      </c>
      <c r="L15815">
        <v>11</v>
      </c>
      <c r="M15815">
        <v>80</v>
      </c>
      <c r="N15815" t="s">
        <v>1794</v>
      </c>
    </row>
    <row r="15816" spans="1:14" x14ac:dyDescent="0.2">
      <c r="A15816" t="s">
        <v>21575</v>
      </c>
      <c r="B15816">
        <v>45500</v>
      </c>
      <c r="C15816">
        <v>52000</v>
      </c>
      <c r="D15816">
        <v>58500</v>
      </c>
      <c r="E15816">
        <v>64950</v>
      </c>
      <c r="F15816">
        <v>70150</v>
      </c>
      <c r="G15816">
        <v>75350</v>
      </c>
      <c r="H15816">
        <v>80550</v>
      </c>
      <c r="I15816">
        <v>85750</v>
      </c>
      <c r="J15816">
        <v>90950</v>
      </c>
      <c r="K15816" t="s">
        <v>3090</v>
      </c>
      <c r="L15816">
        <v>11</v>
      </c>
      <c r="M15816">
        <v>80</v>
      </c>
      <c r="N15816" t="s">
        <v>1795</v>
      </c>
    </row>
    <row r="15817" spans="1:14" x14ac:dyDescent="0.2">
      <c r="A15817" t="s">
        <v>21576</v>
      </c>
      <c r="B15817">
        <v>45500</v>
      </c>
      <c r="C15817">
        <v>52000</v>
      </c>
      <c r="D15817">
        <v>58500</v>
      </c>
      <c r="E15817">
        <v>64950</v>
      </c>
      <c r="F15817">
        <v>70150</v>
      </c>
      <c r="G15817">
        <v>75350</v>
      </c>
      <c r="H15817">
        <v>80550</v>
      </c>
      <c r="I15817">
        <v>85750</v>
      </c>
      <c r="J15817">
        <v>90950</v>
      </c>
      <c r="K15817" t="s">
        <v>3090</v>
      </c>
      <c r="L15817">
        <v>11</v>
      </c>
      <c r="M15817">
        <v>80</v>
      </c>
      <c r="N15817" t="s">
        <v>1796</v>
      </c>
    </row>
    <row r="15818" spans="1:14" x14ac:dyDescent="0.2">
      <c r="A15818" t="s">
        <v>21577</v>
      </c>
      <c r="B15818">
        <v>45500</v>
      </c>
      <c r="C15818">
        <v>52000</v>
      </c>
      <c r="D15818">
        <v>58500</v>
      </c>
      <c r="E15818">
        <v>64950</v>
      </c>
      <c r="F15818">
        <v>70150</v>
      </c>
      <c r="G15818">
        <v>75350</v>
      </c>
      <c r="H15818">
        <v>80550</v>
      </c>
      <c r="I15818">
        <v>85750</v>
      </c>
      <c r="J15818">
        <v>90950</v>
      </c>
      <c r="K15818" t="s">
        <v>3090</v>
      </c>
      <c r="L15818">
        <v>11</v>
      </c>
      <c r="M15818">
        <v>80</v>
      </c>
      <c r="N15818" t="s">
        <v>1797</v>
      </c>
    </row>
    <row r="15819" spans="1:14" x14ac:dyDescent="0.2">
      <c r="A15819" t="s">
        <v>21578</v>
      </c>
      <c r="B15819">
        <v>45500</v>
      </c>
      <c r="C15819">
        <v>52000</v>
      </c>
      <c r="D15819">
        <v>58500</v>
      </c>
      <c r="E15819">
        <v>64950</v>
      </c>
      <c r="F15819">
        <v>70150</v>
      </c>
      <c r="G15819">
        <v>75350</v>
      </c>
      <c r="H15819">
        <v>80550</v>
      </c>
      <c r="I15819">
        <v>85750</v>
      </c>
      <c r="J15819">
        <v>90950</v>
      </c>
      <c r="K15819" t="s">
        <v>3090</v>
      </c>
      <c r="L15819">
        <v>11</v>
      </c>
      <c r="M15819">
        <v>80</v>
      </c>
      <c r="N15819" t="s">
        <v>1798</v>
      </c>
    </row>
    <row r="15820" spans="1:14" x14ac:dyDescent="0.2">
      <c r="A15820" t="s">
        <v>21579</v>
      </c>
      <c r="B15820">
        <v>45500</v>
      </c>
      <c r="C15820">
        <v>52000</v>
      </c>
      <c r="D15820">
        <v>58500</v>
      </c>
      <c r="E15820">
        <v>64950</v>
      </c>
      <c r="F15820">
        <v>70150</v>
      </c>
      <c r="G15820">
        <v>75350</v>
      </c>
      <c r="H15820">
        <v>80550</v>
      </c>
      <c r="I15820">
        <v>85750</v>
      </c>
      <c r="J15820">
        <v>90950</v>
      </c>
      <c r="K15820" t="s">
        <v>3090</v>
      </c>
      <c r="L15820">
        <v>11</v>
      </c>
      <c r="M15820">
        <v>80</v>
      </c>
      <c r="N15820" t="s">
        <v>1403</v>
      </c>
    </row>
    <row r="15821" spans="1:14" x14ac:dyDescent="0.2">
      <c r="A15821" t="s">
        <v>21580</v>
      </c>
      <c r="B15821">
        <v>45500</v>
      </c>
      <c r="C15821">
        <v>52000</v>
      </c>
      <c r="D15821">
        <v>58500</v>
      </c>
      <c r="E15821">
        <v>64950</v>
      </c>
      <c r="F15821">
        <v>70150</v>
      </c>
      <c r="G15821">
        <v>75350</v>
      </c>
      <c r="H15821">
        <v>80550</v>
      </c>
      <c r="I15821">
        <v>85750</v>
      </c>
      <c r="J15821">
        <v>90950</v>
      </c>
      <c r="K15821" t="s">
        <v>3090</v>
      </c>
      <c r="L15821">
        <v>11</v>
      </c>
      <c r="M15821">
        <v>80</v>
      </c>
      <c r="N15821" t="s">
        <v>1404</v>
      </c>
    </row>
    <row r="15822" spans="1:14" x14ac:dyDescent="0.2">
      <c r="A15822" t="s">
        <v>21581</v>
      </c>
      <c r="B15822">
        <v>45500</v>
      </c>
      <c r="C15822">
        <v>52000</v>
      </c>
      <c r="D15822">
        <v>58500</v>
      </c>
      <c r="E15822">
        <v>64950</v>
      </c>
      <c r="F15822">
        <v>70150</v>
      </c>
      <c r="G15822">
        <v>75350</v>
      </c>
      <c r="H15822">
        <v>80550</v>
      </c>
      <c r="I15822">
        <v>85750</v>
      </c>
      <c r="J15822">
        <v>90950</v>
      </c>
      <c r="K15822" t="s">
        <v>3090</v>
      </c>
      <c r="L15822">
        <v>11</v>
      </c>
      <c r="M15822">
        <v>80</v>
      </c>
      <c r="N15822" t="s">
        <v>1405</v>
      </c>
    </row>
    <row r="15823" spans="1:14" x14ac:dyDescent="0.2">
      <c r="A15823" t="s">
        <v>21582</v>
      </c>
      <c r="B15823">
        <v>45500</v>
      </c>
      <c r="C15823">
        <v>52000</v>
      </c>
      <c r="D15823">
        <v>58500</v>
      </c>
      <c r="E15823">
        <v>64950</v>
      </c>
      <c r="F15823">
        <v>70150</v>
      </c>
      <c r="G15823">
        <v>75350</v>
      </c>
      <c r="H15823">
        <v>80550</v>
      </c>
      <c r="I15823">
        <v>85750</v>
      </c>
      <c r="J15823">
        <v>90950</v>
      </c>
      <c r="K15823" t="s">
        <v>3090</v>
      </c>
      <c r="L15823">
        <v>11</v>
      </c>
      <c r="M15823">
        <v>80</v>
      </c>
      <c r="N15823" t="s">
        <v>1406</v>
      </c>
    </row>
    <row r="15824" spans="1:14" x14ac:dyDescent="0.2">
      <c r="A15824" t="s">
        <v>21583</v>
      </c>
      <c r="B15824">
        <v>45500</v>
      </c>
      <c r="C15824">
        <v>52000</v>
      </c>
      <c r="D15824">
        <v>58500</v>
      </c>
      <c r="E15824">
        <v>64950</v>
      </c>
      <c r="F15824">
        <v>70150</v>
      </c>
      <c r="G15824">
        <v>75350</v>
      </c>
      <c r="H15824">
        <v>80550</v>
      </c>
      <c r="I15824">
        <v>85750</v>
      </c>
      <c r="J15824">
        <v>90950</v>
      </c>
      <c r="K15824" t="s">
        <v>3090</v>
      </c>
      <c r="L15824">
        <v>11</v>
      </c>
      <c r="M15824">
        <v>80</v>
      </c>
      <c r="N15824" t="s">
        <v>1407</v>
      </c>
    </row>
    <row r="15825" spans="1:14" x14ac:dyDescent="0.2">
      <c r="A15825" t="s">
        <v>21584</v>
      </c>
      <c r="B15825">
        <v>45500</v>
      </c>
      <c r="C15825">
        <v>52000</v>
      </c>
      <c r="D15825">
        <v>58500</v>
      </c>
      <c r="E15825">
        <v>64950</v>
      </c>
      <c r="F15825">
        <v>70150</v>
      </c>
      <c r="G15825">
        <v>75350</v>
      </c>
      <c r="H15825">
        <v>80550</v>
      </c>
      <c r="I15825">
        <v>85750</v>
      </c>
      <c r="J15825">
        <v>90950</v>
      </c>
      <c r="K15825" t="s">
        <v>3090</v>
      </c>
      <c r="L15825">
        <v>11</v>
      </c>
      <c r="M15825">
        <v>80</v>
      </c>
      <c r="N15825" t="s">
        <v>1408</v>
      </c>
    </row>
    <row r="15826" spans="1:14" x14ac:dyDescent="0.2">
      <c r="A15826" t="s">
        <v>21585</v>
      </c>
      <c r="B15826">
        <v>45500</v>
      </c>
      <c r="C15826">
        <v>52000</v>
      </c>
      <c r="D15826">
        <v>58500</v>
      </c>
      <c r="E15826">
        <v>64950</v>
      </c>
      <c r="F15826">
        <v>70150</v>
      </c>
      <c r="G15826">
        <v>75350</v>
      </c>
      <c r="H15826">
        <v>80550</v>
      </c>
      <c r="I15826">
        <v>85750</v>
      </c>
      <c r="J15826">
        <v>90950</v>
      </c>
      <c r="K15826" t="s">
        <v>3090</v>
      </c>
      <c r="L15826">
        <v>11</v>
      </c>
      <c r="M15826">
        <v>80</v>
      </c>
      <c r="N15826" t="s">
        <v>1409</v>
      </c>
    </row>
    <row r="15827" spans="1:14" x14ac:dyDescent="0.2">
      <c r="A15827" t="s">
        <v>21586</v>
      </c>
      <c r="B15827">
        <v>45500</v>
      </c>
      <c r="C15827">
        <v>52000</v>
      </c>
      <c r="D15827">
        <v>58500</v>
      </c>
      <c r="E15827">
        <v>64950</v>
      </c>
      <c r="F15827">
        <v>70150</v>
      </c>
      <c r="G15827">
        <v>75350</v>
      </c>
      <c r="H15827">
        <v>80550</v>
      </c>
      <c r="I15827">
        <v>85750</v>
      </c>
      <c r="J15827">
        <v>90950</v>
      </c>
      <c r="K15827" t="s">
        <v>3090</v>
      </c>
      <c r="L15827">
        <v>11</v>
      </c>
      <c r="M15827">
        <v>80</v>
      </c>
      <c r="N15827" t="s">
        <v>1410</v>
      </c>
    </row>
    <row r="15828" spans="1:14" x14ac:dyDescent="0.2">
      <c r="A15828" t="s">
        <v>21587</v>
      </c>
      <c r="B15828">
        <v>45500</v>
      </c>
      <c r="C15828">
        <v>52000</v>
      </c>
      <c r="D15828">
        <v>58500</v>
      </c>
      <c r="E15828">
        <v>64950</v>
      </c>
      <c r="F15828">
        <v>70150</v>
      </c>
      <c r="G15828">
        <v>75350</v>
      </c>
      <c r="H15828">
        <v>80550</v>
      </c>
      <c r="I15828">
        <v>85750</v>
      </c>
      <c r="J15828">
        <v>90950</v>
      </c>
      <c r="K15828" t="s">
        <v>3090</v>
      </c>
      <c r="L15828">
        <v>11</v>
      </c>
      <c r="M15828">
        <v>80</v>
      </c>
      <c r="N15828" t="s">
        <v>1411</v>
      </c>
    </row>
    <row r="15829" spans="1:14" x14ac:dyDescent="0.2">
      <c r="A15829" t="s">
        <v>21588</v>
      </c>
      <c r="B15829">
        <v>45500</v>
      </c>
      <c r="C15829">
        <v>52000</v>
      </c>
      <c r="D15829">
        <v>58500</v>
      </c>
      <c r="E15829">
        <v>64950</v>
      </c>
      <c r="F15829">
        <v>70150</v>
      </c>
      <c r="G15829">
        <v>75350</v>
      </c>
      <c r="H15829">
        <v>80550</v>
      </c>
      <c r="I15829">
        <v>85750</v>
      </c>
      <c r="J15829">
        <v>90950</v>
      </c>
      <c r="K15829" t="s">
        <v>3090</v>
      </c>
      <c r="L15829">
        <v>11</v>
      </c>
      <c r="M15829">
        <v>80</v>
      </c>
      <c r="N15829" t="s">
        <v>1412</v>
      </c>
    </row>
    <row r="15830" spans="1:14" x14ac:dyDescent="0.2">
      <c r="A15830" t="s">
        <v>21589</v>
      </c>
      <c r="B15830">
        <v>45500</v>
      </c>
      <c r="C15830">
        <v>52000</v>
      </c>
      <c r="D15830">
        <v>58500</v>
      </c>
      <c r="E15830">
        <v>64950</v>
      </c>
      <c r="F15830">
        <v>70150</v>
      </c>
      <c r="G15830">
        <v>75350</v>
      </c>
      <c r="H15830">
        <v>80550</v>
      </c>
      <c r="I15830">
        <v>85750</v>
      </c>
      <c r="J15830">
        <v>90950</v>
      </c>
      <c r="K15830" t="s">
        <v>3090</v>
      </c>
      <c r="L15830">
        <v>11</v>
      </c>
      <c r="M15830">
        <v>80</v>
      </c>
      <c r="N15830" t="s">
        <v>1413</v>
      </c>
    </row>
    <row r="15831" spans="1:14" x14ac:dyDescent="0.2">
      <c r="A15831" t="s">
        <v>21590</v>
      </c>
      <c r="B15831">
        <v>45500</v>
      </c>
      <c r="C15831">
        <v>52000</v>
      </c>
      <c r="D15831">
        <v>58500</v>
      </c>
      <c r="E15831">
        <v>64950</v>
      </c>
      <c r="F15831">
        <v>70150</v>
      </c>
      <c r="G15831">
        <v>75350</v>
      </c>
      <c r="H15831">
        <v>80550</v>
      </c>
      <c r="I15831">
        <v>85750</v>
      </c>
      <c r="J15831">
        <v>90950</v>
      </c>
      <c r="K15831" t="s">
        <v>3090</v>
      </c>
      <c r="L15831">
        <v>11</v>
      </c>
      <c r="M15831">
        <v>80</v>
      </c>
      <c r="N15831" t="s">
        <v>1414</v>
      </c>
    </row>
    <row r="15832" spans="1:14" x14ac:dyDescent="0.2">
      <c r="A15832" t="s">
        <v>21591</v>
      </c>
      <c r="B15832">
        <v>45500</v>
      </c>
      <c r="C15832">
        <v>52000</v>
      </c>
      <c r="D15832">
        <v>58500</v>
      </c>
      <c r="E15832">
        <v>64950</v>
      </c>
      <c r="F15832">
        <v>70150</v>
      </c>
      <c r="G15832">
        <v>75350</v>
      </c>
      <c r="H15832">
        <v>80550</v>
      </c>
      <c r="I15832">
        <v>85750</v>
      </c>
      <c r="J15832">
        <v>90950</v>
      </c>
      <c r="K15832" t="s">
        <v>3090</v>
      </c>
      <c r="L15832">
        <v>11</v>
      </c>
      <c r="M15832">
        <v>80</v>
      </c>
      <c r="N15832" t="s">
        <v>1415</v>
      </c>
    </row>
    <row r="15833" spans="1:14" x14ac:dyDescent="0.2">
      <c r="A15833" t="s">
        <v>21592</v>
      </c>
      <c r="B15833">
        <v>45500</v>
      </c>
      <c r="C15833">
        <v>52000</v>
      </c>
      <c r="D15833">
        <v>58500</v>
      </c>
      <c r="E15833">
        <v>64950</v>
      </c>
      <c r="F15833">
        <v>70150</v>
      </c>
      <c r="G15833">
        <v>75350</v>
      </c>
      <c r="H15833">
        <v>80550</v>
      </c>
      <c r="I15833">
        <v>85750</v>
      </c>
      <c r="J15833">
        <v>90950</v>
      </c>
      <c r="K15833" t="s">
        <v>3090</v>
      </c>
      <c r="L15833">
        <v>11</v>
      </c>
      <c r="M15833">
        <v>80</v>
      </c>
      <c r="N15833" t="s">
        <v>1416</v>
      </c>
    </row>
    <row r="15834" spans="1:14" x14ac:dyDescent="0.2">
      <c r="A15834" t="s">
        <v>21593</v>
      </c>
      <c r="B15834">
        <v>45500</v>
      </c>
      <c r="C15834">
        <v>52000</v>
      </c>
      <c r="D15834">
        <v>58500</v>
      </c>
      <c r="E15834">
        <v>64950</v>
      </c>
      <c r="F15834">
        <v>70150</v>
      </c>
      <c r="G15834">
        <v>75350</v>
      </c>
      <c r="H15834">
        <v>80550</v>
      </c>
      <c r="I15834">
        <v>85750</v>
      </c>
      <c r="J15834">
        <v>90950</v>
      </c>
      <c r="K15834" t="s">
        <v>3090</v>
      </c>
      <c r="L15834">
        <v>11</v>
      </c>
      <c r="M15834">
        <v>80</v>
      </c>
      <c r="N15834" t="s">
        <v>1417</v>
      </c>
    </row>
    <row r="15835" spans="1:14" x14ac:dyDescent="0.2">
      <c r="A15835" t="s">
        <v>21594</v>
      </c>
      <c r="B15835">
        <v>45500</v>
      </c>
      <c r="C15835">
        <v>52000</v>
      </c>
      <c r="D15835">
        <v>58500</v>
      </c>
      <c r="E15835">
        <v>64950</v>
      </c>
      <c r="F15835">
        <v>70150</v>
      </c>
      <c r="G15835">
        <v>75350</v>
      </c>
      <c r="H15835">
        <v>80550</v>
      </c>
      <c r="I15835">
        <v>85750</v>
      </c>
      <c r="J15835">
        <v>90950</v>
      </c>
      <c r="K15835" t="s">
        <v>3090</v>
      </c>
      <c r="L15835">
        <v>11</v>
      </c>
      <c r="M15835">
        <v>80</v>
      </c>
      <c r="N15835" t="s">
        <v>1418</v>
      </c>
    </row>
    <row r="15836" spans="1:14" x14ac:dyDescent="0.2">
      <c r="A15836" t="s">
        <v>21595</v>
      </c>
      <c r="B15836">
        <v>45500</v>
      </c>
      <c r="C15836">
        <v>52000</v>
      </c>
      <c r="D15836">
        <v>58500</v>
      </c>
      <c r="E15836">
        <v>64950</v>
      </c>
      <c r="F15836">
        <v>70150</v>
      </c>
      <c r="G15836">
        <v>75350</v>
      </c>
      <c r="H15836">
        <v>80550</v>
      </c>
      <c r="I15836">
        <v>85750</v>
      </c>
      <c r="J15836">
        <v>90950</v>
      </c>
      <c r="K15836" t="s">
        <v>3090</v>
      </c>
      <c r="L15836">
        <v>11</v>
      </c>
      <c r="M15836">
        <v>80</v>
      </c>
      <c r="N15836" t="s">
        <v>1419</v>
      </c>
    </row>
    <row r="15837" spans="1:14" x14ac:dyDescent="0.2">
      <c r="A15837" t="s">
        <v>21596</v>
      </c>
      <c r="B15837">
        <v>45500</v>
      </c>
      <c r="C15837">
        <v>52000</v>
      </c>
      <c r="D15837">
        <v>58500</v>
      </c>
      <c r="E15837">
        <v>64950</v>
      </c>
      <c r="F15837">
        <v>70150</v>
      </c>
      <c r="G15837">
        <v>75350</v>
      </c>
      <c r="H15837">
        <v>80550</v>
      </c>
      <c r="I15837">
        <v>85750</v>
      </c>
      <c r="J15837">
        <v>90950</v>
      </c>
      <c r="K15837" t="s">
        <v>3090</v>
      </c>
      <c r="L15837">
        <v>11</v>
      </c>
      <c r="M15837">
        <v>80</v>
      </c>
      <c r="N15837" t="s">
        <v>1420</v>
      </c>
    </row>
    <row r="15838" spans="1:14" x14ac:dyDescent="0.2">
      <c r="A15838" t="s">
        <v>21597</v>
      </c>
      <c r="B15838">
        <v>45500</v>
      </c>
      <c r="C15838">
        <v>52000</v>
      </c>
      <c r="D15838">
        <v>58500</v>
      </c>
      <c r="E15838">
        <v>64950</v>
      </c>
      <c r="F15838">
        <v>70150</v>
      </c>
      <c r="G15838">
        <v>75350</v>
      </c>
      <c r="H15838">
        <v>80550</v>
      </c>
      <c r="I15838">
        <v>85750</v>
      </c>
      <c r="J15838">
        <v>90950</v>
      </c>
      <c r="K15838" t="s">
        <v>3090</v>
      </c>
      <c r="L15838">
        <v>11</v>
      </c>
      <c r="M15838">
        <v>80</v>
      </c>
      <c r="N15838" t="s">
        <v>1421</v>
      </c>
    </row>
    <row r="15839" spans="1:14" x14ac:dyDescent="0.2">
      <c r="A15839" t="s">
        <v>21598</v>
      </c>
      <c r="B15839">
        <v>45500</v>
      </c>
      <c r="C15839">
        <v>52000</v>
      </c>
      <c r="D15839">
        <v>58500</v>
      </c>
      <c r="E15839">
        <v>64950</v>
      </c>
      <c r="F15839">
        <v>70150</v>
      </c>
      <c r="G15839">
        <v>75350</v>
      </c>
      <c r="H15839">
        <v>80550</v>
      </c>
      <c r="I15839">
        <v>85750</v>
      </c>
      <c r="J15839">
        <v>90950</v>
      </c>
      <c r="K15839" t="s">
        <v>3090</v>
      </c>
      <c r="L15839">
        <v>11</v>
      </c>
      <c r="M15839">
        <v>80</v>
      </c>
      <c r="N15839" t="s">
        <v>1422</v>
      </c>
    </row>
    <row r="15840" spans="1:14" x14ac:dyDescent="0.2">
      <c r="A15840" t="s">
        <v>21599</v>
      </c>
      <c r="B15840">
        <v>45500</v>
      </c>
      <c r="C15840">
        <v>52000</v>
      </c>
      <c r="D15840">
        <v>58500</v>
      </c>
      <c r="E15840">
        <v>64950</v>
      </c>
      <c r="F15840">
        <v>70150</v>
      </c>
      <c r="G15840">
        <v>75350</v>
      </c>
      <c r="H15840">
        <v>80550</v>
      </c>
      <c r="I15840">
        <v>85750</v>
      </c>
      <c r="J15840">
        <v>90950</v>
      </c>
      <c r="K15840" t="s">
        <v>3090</v>
      </c>
      <c r="L15840">
        <v>11</v>
      </c>
      <c r="M15840">
        <v>80</v>
      </c>
      <c r="N15840" t="s">
        <v>1423</v>
      </c>
    </row>
    <row r="15841" spans="1:14" x14ac:dyDescent="0.2">
      <c r="A15841" t="s">
        <v>21600</v>
      </c>
      <c r="B15841">
        <v>45500</v>
      </c>
      <c r="C15841">
        <v>52000</v>
      </c>
      <c r="D15841">
        <v>58500</v>
      </c>
      <c r="E15841">
        <v>64950</v>
      </c>
      <c r="F15841">
        <v>70150</v>
      </c>
      <c r="G15841">
        <v>75350</v>
      </c>
      <c r="H15841">
        <v>80550</v>
      </c>
      <c r="I15841">
        <v>85750</v>
      </c>
      <c r="J15841">
        <v>90950</v>
      </c>
      <c r="K15841" t="s">
        <v>3090</v>
      </c>
      <c r="L15841">
        <v>11</v>
      </c>
      <c r="M15841">
        <v>80</v>
      </c>
      <c r="N15841" t="s">
        <v>1424</v>
      </c>
    </row>
    <row r="15842" spans="1:14" x14ac:dyDescent="0.2">
      <c r="A15842" t="s">
        <v>21601</v>
      </c>
      <c r="B15842">
        <v>45500</v>
      </c>
      <c r="C15842">
        <v>52000</v>
      </c>
      <c r="D15842">
        <v>58500</v>
      </c>
      <c r="E15842">
        <v>64950</v>
      </c>
      <c r="F15842">
        <v>70150</v>
      </c>
      <c r="G15842">
        <v>75350</v>
      </c>
      <c r="H15842">
        <v>80550</v>
      </c>
      <c r="I15842">
        <v>85750</v>
      </c>
      <c r="J15842">
        <v>90950</v>
      </c>
      <c r="K15842" t="s">
        <v>3090</v>
      </c>
      <c r="L15842">
        <v>11</v>
      </c>
      <c r="M15842">
        <v>80</v>
      </c>
      <c r="N15842" t="s">
        <v>1425</v>
      </c>
    </row>
    <row r="15843" spans="1:14" x14ac:dyDescent="0.2">
      <c r="A15843" t="s">
        <v>21602</v>
      </c>
      <c r="B15843">
        <v>46700</v>
      </c>
      <c r="C15843">
        <v>53350</v>
      </c>
      <c r="D15843">
        <v>60000</v>
      </c>
      <c r="E15843">
        <v>66650</v>
      </c>
      <c r="F15843">
        <v>72000</v>
      </c>
      <c r="G15843">
        <v>77350</v>
      </c>
      <c r="H15843">
        <v>82650</v>
      </c>
      <c r="I15843">
        <v>88000</v>
      </c>
      <c r="J15843">
        <v>93350</v>
      </c>
      <c r="K15843" t="s">
        <v>3090</v>
      </c>
      <c r="L15843">
        <v>13</v>
      </c>
      <c r="M15843">
        <v>80</v>
      </c>
      <c r="N15843" t="s">
        <v>1426</v>
      </c>
    </row>
    <row r="15844" spans="1:14" x14ac:dyDescent="0.2">
      <c r="A15844" t="s">
        <v>21603</v>
      </c>
      <c r="B15844">
        <v>46700</v>
      </c>
      <c r="C15844">
        <v>53350</v>
      </c>
      <c r="D15844">
        <v>60000</v>
      </c>
      <c r="E15844">
        <v>66650</v>
      </c>
      <c r="F15844">
        <v>72000</v>
      </c>
      <c r="G15844">
        <v>77350</v>
      </c>
      <c r="H15844">
        <v>82650</v>
      </c>
      <c r="I15844">
        <v>88000</v>
      </c>
      <c r="J15844">
        <v>93350</v>
      </c>
      <c r="K15844" t="s">
        <v>3090</v>
      </c>
      <c r="L15844">
        <v>13</v>
      </c>
      <c r="M15844">
        <v>80</v>
      </c>
      <c r="N15844" t="s">
        <v>1427</v>
      </c>
    </row>
    <row r="15845" spans="1:14" x14ac:dyDescent="0.2">
      <c r="A15845" t="s">
        <v>21604</v>
      </c>
      <c r="B15845">
        <v>46700</v>
      </c>
      <c r="C15845">
        <v>53350</v>
      </c>
      <c r="D15845">
        <v>60000</v>
      </c>
      <c r="E15845">
        <v>66650</v>
      </c>
      <c r="F15845">
        <v>72000</v>
      </c>
      <c r="G15845">
        <v>77350</v>
      </c>
      <c r="H15845">
        <v>82650</v>
      </c>
      <c r="I15845">
        <v>88000</v>
      </c>
      <c r="J15845">
        <v>93350</v>
      </c>
      <c r="K15845" t="s">
        <v>3090</v>
      </c>
      <c r="L15845">
        <v>13</v>
      </c>
      <c r="M15845">
        <v>80</v>
      </c>
      <c r="N15845" t="s">
        <v>1428</v>
      </c>
    </row>
    <row r="15846" spans="1:14" x14ac:dyDescent="0.2">
      <c r="A15846" t="s">
        <v>21605</v>
      </c>
      <c r="B15846">
        <v>46700</v>
      </c>
      <c r="C15846">
        <v>53350</v>
      </c>
      <c r="D15846">
        <v>60000</v>
      </c>
      <c r="E15846">
        <v>66650</v>
      </c>
      <c r="F15846">
        <v>72000</v>
      </c>
      <c r="G15846">
        <v>77350</v>
      </c>
      <c r="H15846">
        <v>82650</v>
      </c>
      <c r="I15846">
        <v>88000</v>
      </c>
      <c r="J15846">
        <v>93350</v>
      </c>
      <c r="K15846" t="s">
        <v>3090</v>
      </c>
      <c r="L15846">
        <v>13</v>
      </c>
      <c r="M15846">
        <v>80</v>
      </c>
      <c r="N15846" t="s">
        <v>1429</v>
      </c>
    </row>
    <row r="15847" spans="1:14" x14ac:dyDescent="0.2">
      <c r="A15847" t="s">
        <v>21606</v>
      </c>
      <c r="B15847">
        <v>46700</v>
      </c>
      <c r="C15847">
        <v>53350</v>
      </c>
      <c r="D15847">
        <v>60000</v>
      </c>
      <c r="E15847">
        <v>66650</v>
      </c>
      <c r="F15847">
        <v>72000</v>
      </c>
      <c r="G15847">
        <v>77350</v>
      </c>
      <c r="H15847">
        <v>82650</v>
      </c>
      <c r="I15847">
        <v>88000</v>
      </c>
      <c r="J15847">
        <v>93350</v>
      </c>
      <c r="K15847" t="s">
        <v>3090</v>
      </c>
      <c r="L15847">
        <v>13</v>
      </c>
      <c r="M15847">
        <v>80</v>
      </c>
      <c r="N15847" t="s">
        <v>1430</v>
      </c>
    </row>
    <row r="15848" spans="1:14" x14ac:dyDescent="0.2">
      <c r="A15848" t="s">
        <v>21607</v>
      </c>
      <c r="B15848">
        <v>46700</v>
      </c>
      <c r="C15848">
        <v>53350</v>
      </c>
      <c r="D15848">
        <v>60000</v>
      </c>
      <c r="E15848">
        <v>66650</v>
      </c>
      <c r="F15848">
        <v>72000</v>
      </c>
      <c r="G15848">
        <v>77350</v>
      </c>
      <c r="H15848">
        <v>82650</v>
      </c>
      <c r="I15848">
        <v>88000</v>
      </c>
      <c r="J15848">
        <v>93350</v>
      </c>
      <c r="K15848" t="s">
        <v>3090</v>
      </c>
      <c r="L15848">
        <v>13</v>
      </c>
      <c r="M15848">
        <v>80</v>
      </c>
      <c r="N15848" t="s">
        <v>1431</v>
      </c>
    </row>
    <row r="15849" spans="1:14" x14ac:dyDescent="0.2">
      <c r="A15849" t="s">
        <v>21608</v>
      </c>
      <c r="B15849">
        <v>46700</v>
      </c>
      <c r="C15849">
        <v>53350</v>
      </c>
      <c r="D15849">
        <v>60000</v>
      </c>
      <c r="E15849">
        <v>66650</v>
      </c>
      <c r="F15849">
        <v>72000</v>
      </c>
      <c r="G15849">
        <v>77350</v>
      </c>
      <c r="H15849">
        <v>82650</v>
      </c>
      <c r="I15849">
        <v>88000</v>
      </c>
      <c r="J15849">
        <v>93350</v>
      </c>
      <c r="K15849" t="s">
        <v>3090</v>
      </c>
      <c r="L15849">
        <v>13</v>
      </c>
      <c r="M15849">
        <v>80</v>
      </c>
      <c r="N15849" t="s">
        <v>1432</v>
      </c>
    </row>
    <row r="15850" spans="1:14" x14ac:dyDescent="0.2">
      <c r="A15850" t="s">
        <v>21609</v>
      </c>
      <c r="B15850">
        <v>46700</v>
      </c>
      <c r="C15850">
        <v>53350</v>
      </c>
      <c r="D15850">
        <v>60000</v>
      </c>
      <c r="E15850">
        <v>66650</v>
      </c>
      <c r="F15850">
        <v>72000</v>
      </c>
      <c r="G15850">
        <v>77350</v>
      </c>
      <c r="H15850">
        <v>82650</v>
      </c>
      <c r="I15850">
        <v>88000</v>
      </c>
      <c r="J15850">
        <v>93350</v>
      </c>
      <c r="K15850" t="s">
        <v>3090</v>
      </c>
      <c r="L15850">
        <v>13</v>
      </c>
      <c r="M15850">
        <v>80</v>
      </c>
      <c r="N15850" t="s">
        <v>1433</v>
      </c>
    </row>
    <row r="15851" spans="1:14" x14ac:dyDescent="0.2">
      <c r="A15851" t="s">
        <v>21610</v>
      </c>
      <c r="B15851">
        <v>46700</v>
      </c>
      <c r="C15851">
        <v>53350</v>
      </c>
      <c r="D15851">
        <v>60000</v>
      </c>
      <c r="E15851">
        <v>66650</v>
      </c>
      <c r="F15851">
        <v>72000</v>
      </c>
      <c r="G15851">
        <v>77350</v>
      </c>
      <c r="H15851">
        <v>82650</v>
      </c>
      <c r="I15851">
        <v>88000</v>
      </c>
      <c r="J15851">
        <v>93350</v>
      </c>
      <c r="K15851" t="s">
        <v>3090</v>
      </c>
      <c r="L15851">
        <v>13</v>
      </c>
      <c r="M15851">
        <v>80</v>
      </c>
      <c r="N15851" t="s">
        <v>5539</v>
      </c>
    </row>
    <row r="15852" spans="1:14" x14ac:dyDescent="0.2">
      <c r="A15852" t="s">
        <v>21611</v>
      </c>
      <c r="B15852">
        <v>46700</v>
      </c>
      <c r="C15852">
        <v>53350</v>
      </c>
      <c r="D15852">
        <v>60000</v>
      </c>
      <c r="E15852">
        <v>66650</v>
      </c>
      <c r="F15852">
        <v>72000</v>
      </c>
      <c r="G15852">
        <v>77350</v>
      </c>
      <c r="H15852">
        <v>82650</v>
      </c>
      <c r="I15852">
        <v>88000</v>
      </c>
      <c r="J15852">
        <v>93350</v>
      </c>
      <c r="K15852" t="s">
        <v>3090</v>
      </c>
      <c r="L15852">
        <v>13</v>
      </c>
      <c r="M15852">
        <v>80</v>
      </c>
      <c r="N15852" t="s">
        <v>1434</v>
      </c>
    </row>
    <row r="15853" spans="1:14" x14ac:dyDescent="0.2">
      <c r="A15853" t="s">
        <v>21612</v>
      </c>
      <c r="B15853">
        <v>46700</v>
      </c>
      <c r="C15853">
        <v>53350</v>
      </c>
      <c r="D15853">
        <v>60000</v>
      </c>
      <c r="E15853">
        <v>66650</v>
      </c>
      <c r="F15853">
        <v>72000</v>
      </c>
      <c r="G15853">
        <v>77350</v>
      </c>
      <c r="H15853">
        <v>82650</v>
      </c>
      <c r="I15853">
        <v>88000</v>
      </c>
      <c r="J15853">
        <v>93350</v>
      </c>
      <c r="K15853" t="s">
        <v>3090</v>
      </c>
      <c r="L15853">
        <v>13</v>
      </c>
      <c r="M15853">
        <v>80</v>
      </c>
      <c r="N15853" t="s">
        <v>1435</v>
      </c>
    </row>
    <row r="15854" spans="1:14" x14ac:dyDescent="0.2">
      <c r="A15854" t="s">
        <v>21613</v>
      </c>
      <c r="B15854">
        <v>46700</v>
      </c>
      <c r="C15854">
        <v>53350</v>
      </c>
      <c r="D15854">
        <v>60000</v>
      </c>
      <c r="E15854">
        <v>66650</v>
      </c>
      <c r="F15854">
        <v>72000</v>
      </c>
      <c r="G15854">
        <v>77350</v>
      </c>
      <c r="H15854">
        <v>82650</v>
      </c>
      <c r="I15854">
        <v>88000</v>
      </c>
      <c r="J15854">
        <v>93350</v>
      </c>
      <c r="K15854" t="s">
        <v>3090</v>
      </c>
      <c r="L15854">
        <v>13</v>
      </c>
      <c r="M15854">
        <v>80</v>
      </c>
      <c r="N15854" t="s">
        <v>1436</v>
      </c>
    </row>
    <row r="15855" spans="1:14" x14ac:dyDescent="0.2">
      <c r="A15855" t="s">
        <v>21614</v>
      </c>
      <c r="B15855">
        <v>46700</v>
      </c>
      <c r="C15855">
        <v>53350</v>
      </c>
      <c r="D15855">
        <v>60000</v>
      </c>
      <c r="E15855">
        <v>66650</v>
      </c>
      <c r="F15855">
        <v>72000</v>
      </c>
      <c r="G15855">
        <v>77350</v>
      </c>
      <c r="H15855">
        <v>82650</v>
      </c>
      <c r="I15855">
        <v>88000</v>
      </c>
      <c r="J15855">
        <v>93350</v>
      </c>
      <c r="K15855" t="s">
        <v>3090</v>
      </c>
      <c r="L15855">
        <v>13</v>
      </c>
      <c r="M15855">
        <v>80</v>
      </c>
      <c r="N15855" t="s">
        <v>1437</v>
      </c>
    </row>
    <row r="15856" spans="1:14" x14ac:dyDescent="0.2">
      <c r="A15856" t="s">
        <v>21615</v>
      </c>
      <c r="B15856">
        <v>46700</v>
      </c>
      <c r="C15856">
        <v>53350</v>
      </c>
      <c r="D15856">
        <v>60000</v>
      </c>
      <c r="E15856">
        <v>66650</v>
      </c>
      <c r="F15856">
        <v>72000</v>
      </c>
      <c r="G15856">
        <v>77350</v>
      </c>
      <c r="H15856">
        <v>82650</v>
      </c>
      <c r="I15856">
        <v>88000</v>
      </c>
      <c r="J15856">
        <v>93350</v>
      </c>
      <c r="K15856" t="s">
        <v>3090</v>
      </c>
      <c r="L15856">
        <v>13</v>
      </c>
      <c r="M15856">
        <v>80</v>
      </c>
      <c r="N15856" t="s">
        <v>1439</v>
      </c>
    </row>
    <row r="15857" spans="1:14" x14ac:dyDescent="0.2">
      <c r="A15857" t="s">
        <v>21616</v>
      </c>
      <c r="B15857">
        <v>46700</v>
      </c>
      <c r="C15857">
        <v>53350</v>
      </c>
      <c r="D15857">
        <v>60000</v>
      </c>
      <c r="E15857">
        <v>66650</v>
      </c>
      <c r="F15857">
        <v>72000</v>
      </c>
      <c r="G15857">
        <v>77350</v>
      </c>
      <c r="H15857">
        <v>82650</v>
      </c>
      <c r="I15857">
        <v>88000</v>
      </c>
      <c r="J15857">
        <v>93350</v>
      </c>
      <c r="K15857" t="s">
        <v>3090</v>
      </c>
      <c r="L15857">
        <v>13</v>
      </c>
      <c r="M15857">
        <v>80</v>
      </c>
      <c r="N15857" t="s">
        <v>1438</v>
      </c>
    </row>
    <row r="15858" spans="1:14" x14ac:dyDescent="0.2">
      <c r="A15858" t="s">
        <v>21617</v>
      </c>
      <c r="B15858">
        <v>46700</v>
      </c>
      <c r="C15858">
        <v>53350</v>
      </c>
      <c r="D15858">
        <v>60000</v>
      </c>
      <c r="E15858">
        <v>66650</v>
      </c>
      <c r="F15858">
        <v>72000</v>
      </c>
      <c r="G15858">
        <v>77350</v>
      </c>
      <c r="H15858">
        <v>82650</v>
      </c>
      <c r="I15858">
        <v>88000</v>
      </c>
      <c r="J15858">
        <v>93350</v>
      </c>
      <c r="K15858" t="s">
        <v>3090</v>
      </c>
      <c r="L15858">
        <v>13</v>
      </c>
      <c r="M15858">
        <v>80</v>
      </c>
      <c r="N15858" t="s">
        <v>1440</v>
      </c>
    </row>
    <row r="15859" spans="1:14" x14ac:dyDescent="0.2">
      <c r="A15859" t="s">
        <v>21618</v>
      </c>
      <c r="B15859">
        <v>46700</v>
      </c>
      <c r="C15859">
        <v>53350</v>
      </c>
      <c r="D15859">
        <v>60000</v>
      </c>
      <c r="E15859">
        <v>66650</v>
      </c>
      <c r="F15859">
        <v>72000</v>
      </c>
      <c r="G15859">
        <v>77350</v>
      </c>
      <c r="H15859">
        <v>82650</v>
      </c>
      <c r="I15859">
        <v>88000</v>
      </c>
      <c r="J15859">
        <v>93350</v>
      </c>
      <c r="K15859" t="s">
        <v>3090</v>
      </c>
      <c r="L15859">
        <v>13</v>
      </c>
      <c r="M15859">
        <v>80</v>
      </c>
      <c r="N15859" t="s">
        <v>1441</v>
      </c>
    </row>
    <row r="15860" spans="1:14" x14ac:dyDescent="0.2">
      <c r="A15860" t="s">
        <v>21619</v>
      </c>
      <c r="B15860">
        <v>46700</v>
      </c>
      <c r="C15860">
        <v>53350</v>
      </c>
      <c r="D15860">
        <v>60000</v>
      </c>
      <c r="E15860">
        <v>66650</v>
      </c>
      <c r="F15860">
        <v>72000</v>
      </c>
      <c r="G15860">
        <v>77350</v>
      </c>
      <c r="H15860">
        <v>82650</v>
      </c>
      <c r="I15860">
        <v>88000</v>
      </c>
      <c r="J15860">
        <v>93350</v>
      </c>
      <c r="K15860" t="s">
        <v>3090</v>
      </c>
      <c r="L15860">
        <v>13</v>
      </c>
      <c r="M15860">
        <v>80</v>
      </c>
      <c r="N15860" t="s">
        <v>1442</v>
      </c>
    </row>
    <row r="15861" spans="1:14" x14ac:dyDescent="0.2">
      <c r="A15861" t="s">
        <v>21620</v>
      </c>
      <c r="B15861">
        <v>46700</v>
      </c>
      <c r="C15861">
        <v>53350</v>
      </c>
      <c r="D15861">
        <v>60000</v>
      </c>
      <c r="E15861">
        <v>66650</v>
      </c>
      <c r="F15861">
        <v>72000</v>
      </c>
      <c r="G15861">
        <v>77350</v>
      </c>
      <c r="H15861">
        <v>82650</v>
      </c>
      <c r="I15861">
        <v>88000</v>
      </c>
      <c r="J15861">
        <v>93350</v>
      </c>
      <c r="K15861" t="s">
        <v>3090</v>
      </c>
      <c r="L15861">
        <v>13</v>
      </c>
      <c r="M15861">
        <v>80</v>
      </c>
      <c r="N15861" t="s">
        <v>1443</v>
      </c>
    </row>
    <row r="15862" spans="1:14" x14ac:dyDescent="0.2">
      <c r="A15862" t="s">
        <v>21621</v>
      </c>
      <c r="B15862">
        <v>46700</v>
      </c>
      <c r="C15862">
        <v>53350</v>
      </c>
      <c r="D15862">
        <v>60000</v>
      </c>
      <c r="E15862">
        <v>66650</v>
      </c>
      <c r="F15862">
        <v>72000</v>
      </c>
      <c r="G15862">
        <v>77350</v>
      </c>
      <c r="H15862">
        <v>82650</v>
      </c>
      <c r="I15862">
        <v>88000</v>
      </c>
      <c r="J15862">
        <v>93350</v>
      </c>
      <c r="K15862" t="s">
        <v>3090</v>
      </c>
      <c r="L15862">
        <v>13</v>
      </c>
      <c r="M15862">
        <v>80</v>
      </c>
      <c r="N15862" t="s">
        <v>1444</v>
      </c>
    </row>
    <row r="15863" spans="1:14" x14ac:dyDescent="0.2">
      <c r="A15863" t="s">
        <v>21622</v>
      </c>
      <c r="B15863">
        <v>47750</v>
      </c>
      <c r="C15863">
        <v>54550</v>
      </c>
      <c r="D15863">
        <v>61350</v>
      </c>
      <c r="E15863">
        <v>68150</v>
      </c>
      <c r="F15863">
        <v>73650</v>
      </c>
      <c r="G15863">
        <v>79100</v>
      </c>
      <c r="H15863">
        <v>84550</v>
      </c>
      <c r="I15863">
        <v>90000</v>
      </c>
      <c r="J15863">
        <v>95450</v>
      </c>
      <c r="K15863" t="s">
        <v>3090</v>
      </c>
      <c r="L15863">
        <v>15</v>
      </c>
      <c r="M15863">
        <v>80</v>
      </c>
      <c r="N15863" t="s">
        <v>1445</v>
      </c>
    </row>
    <row r="15864" spans="1:14" x14ac:dyDescent="0.2">
      <c r="A15864" t="s">
        <v>21623</v>
      </c>
      <c r="B15864">
        <v>47750</v>
      </c>
      <c r="C15864">
        <v>54550</v>
      </c>
      <c r="D15864">
        <v>61350</v>
      </c>
      <c r="E15864">
        <v>68150</v>
      </c>
      <c r="F15864">
        <v>73650</v>
      </c>
      <c r="G15864">
        <v>79100</v>
      </c>
      <c r="H15864">
        <v>84550</v>
      </c>
      <c r="I15864">
        <v>90000</v>
      </c>
      <c r="J15864">
        <v>95450</v>
      </c>
      <c r="K15864" t="s">
        <v>3090</v>
      </c>
      <c r="L15864">
        <v>15</v>
      </c>
      <c r="M15864">
        <v>80</v>
      </c>
      <c r="N15864" t="s">
        <v>1447</v>
      </c>
    </row>
    <row r="15865" spans="1:14" x14ac:dyDescent="0.2">
      <c r="A15865" t="s">
        <v>21624</v>
      </c>
      <c r="B15865">
        <v>47750</v>
      </c>
      <c r="C15865">
        <v>54550</v>
      </c>
      <c r="D15865">
        <v>61350</v>
      </c>
      <c r="E15865">
        <v>68150</v>
      </c>
      <c r="F15865">
        <v>73650</v>
      </c>
      <c r="G15865">
        <v>79100</v>
      </c>
      <c r="H15865">
        <v>84550</v>
      </c>
      <c r="I15865">
        <v>90000</v>
      </c>
      <c r="J15865">
        <v>95450</v>
      </c>
      <c r="K15865" t="s">
        <v>3090</v>
      </c>
      <c r="L15865">
        <v>15</v>
      </c>
      <c r="M15865">
        <v>80</v>
      </c>
      <c r="N15865" t="s">
        <v>1446</v>
      </c>
    </row>
    <row r="15866" spans="1:14" x14ac:dyDescent="0.2">
      <c r="A15866" t="s">
        <v>21625</v>
      </c>
      <c r="B15866">
        <v>47750</v>
      </c>
      <c r="C15866">
        <v>54550</v>
      </c>
      <c r="D15866">
        <v>61350</v>
      </c>
      <c r="E15866">
        <v>68150</v>
      </c>
      <c r="F15866">
        <v>73650</v>
      </c>
      <c r="G15866">
        <v>79100</v>
      </c>
      <c r="H15866">
        <v>84550</v>
      </c>
      <c r="I15866">
        <v>90000</v>
      </c>
      <c r="J15866">
        <v>95450</v>
      </c>
      <c r="K15866" t="s">
        <v>3090</v>
      </c>
      <c r="L15866">
        <v>15</v>
      </c>
      <c r="M15866">
        <v>80</v>
      </c>
      <c r="N15866" t="s">
        <v>1448</v>
      </c>
    </row>
    <row r="15867" spans="1:14" x14ac:dyDescent="0.2">
      <c r="A15867" t="s">
        <v>21626</v>
      </c>
      <c r="B15867">
        <v>47750</v>
      </c>
      <c r="C15867">
        <v>54550</v>
      </c>
      <c r="D15867">
        <v>61350</v>
      </c>
      <c r="E15867">
        <v>68150</v>
      </c>
      <c r="F15867">
        <v>73650</v>
      </c>
      <c r="G15867">
        <v>79100</v>
      </c>
      <c r="H15867">
        <v>84550</v>
      </c>
      <c r="I15867">
        <v>90000</v>
      </c>
      <c r="J15867">
        <v>95450</v>
      </c>
      <c r="K15867" t="s">
        <v>3090</v>
      </c>
      <c r="L15867">
        <v>15</v>
      </c>
      <c r="M15867">
        <v>80</v>
      </c>
      <c r="N15867" t="s">
        <v>1449</v>
      </c>
    </row>
    <row r="15868" spans="1:14" x14ac:dyDescent="0.2">
      <c r="A15868" t="s">
        <v>21627</v>
      </c>
      <c r="B15868">
        <v>47750</v>
      </c>
      <c r="C15868">
        <v>54550</v>
      </c>
      <c r="D15868">
        <v>61350</v>
      </c>
      <c r="E15868">
        <v>68150</v>
      </c>
      <c r="F15868">
        <v>73650</v>
      </c>
      <c r="G15868">
        <v>79100</v>
      </c>
      <c r="H15868">
        <v>84550</v>
      </c>
      <c r="I15868">
        <v>90000</v>
      </c>
      <c r="J15868">
        <v>95450</v>
      </c>
      <c r="K15868" t="s">
        <v>3090</v>
      </c>
      <c r="L15868">
        <v>15</v>
      </c>
      <c r="M15868">
        <v>80</v>
      </c>
      <c r="N15868" t="s">
        <v>1450</v>
      </c>
    </row>
    <row r="15869" spans="1:14" x14ac:dyDescent="0.2">
      <c r="A15869" t="s">
        <v>21628</v>
      </c>
      <c r="B15869">
        <v>47750</v>
      </c>
      <c r="C15869">
        <v>54550</v>
      </c>
      <c r="D15869">
        <v>61350</v>
      </c>
      <c r="E15869">
        <v>68150</v>
      </c>
      <c r="F15869">
        <v>73650</v>
      </c>
      <c r="G15869">
        <v>79100</v>
      </c>
      <c r="H15869">
        <v>84550</v>
      </c>
      <c r="I15869">
        <v>90000</v>
      </c>
      <c r="J15869">
        <v>95450</v>
      </c>
      <c r="K15869" t="s">
        <v>3090</v>
      </c>
      <c r="L15869">
        <v>15</v>
      </c>
      <c r="M15869">
        <v>80</v>
      </c>
      <c r="N15869" t="s">
        <v>1451</v>
      </c>
    </row>
    <row r="15870" spans="1:14" x14ac:dyDescent="0.2">
      <c r="A15870" t="s">
        <v>21629</v>
      </c>
      <c r="B15870">
        <v>47750</v>
      </c>
      <c r="C15870">
        <v>54550</v>
      </c>
      <c r="D15870">
        <v>61350</v>
      </c>
      <c r="E15870">
        <v>68150</v>
      </c>
      <c r="F15870">
        <v>73650</v>
      </c>
      <c r="G15870">
        <v>79100</v>
      </c>
      <c r="H15870">
        <v>84550</v>
      </c>
      <c r="I15870">
        <v>90000</v>
      </c>
      <c r="J15870">
        <v>95450</v>
      </c>
      <c r="K15870" t="s">
        <v>3090</v>
      </c>
      <c r="L15870">
        <v>15</v>
      </c>
      <c r="M15870">
        <v>80</v>
      </c>
      <c r="N15870" t="s">
        <v>1452</v>
      </c>
    </row>
    <row r="15871" spans="1:14" x14ac:dyDescent="0.2">
      <c r="A15871" t="s">
        <v>21630</v>
      </c>
      <c r="B15871">
        <v>47750</v>
      </c>
      <c r="C15871">
        <v>54550</v>
      </c>
      <c r="D15871">
        <v>61350</v>
      </c>
      <c r="E15871">
        <v>68150</v>
      </c>
      <c r="F15871">
        <v>73650</v>
      </c>
      <c r="G15871">
        <v>79100</v>
      </c>
      <c r="H15871">
        <v>84550</v>
      </c>
      <c r="I15871">
        <v>90000</v>
      </c>
      <c r="J15871">
        <v>95450</v>
      </c>
      <c r="K15871" t="s">
        <v>3090</v>
      </c>
      <c r="L15871">
        <v>15</v>
      </c>
      <c r="M15871">
        <v>80</v>
      </c>
      <c r="N15871" t="s">
        <v>1453</v>
      </c>
    </row>
    <row r="15872" spans="1:14" x14ac:dyDescent="0.2">
      <c r="A15872" t="s">
        <v>21631</v>
      </c>
      <c r="B15872">
        <v>47750</v>
      </c>
      <c r="C15872">
        <v>54550</v>
      </c>
      <c r="D15872">
        <v>61350</v>
      </c>
      <c r="E15872">
        <v>68150</v>
      </c>
      <c r="F15872">
        <v>73650</v>
      </c>
      <c r="G15872">
        <v>79100</v>
      </c>
      <c r="H15872">
        <v>84550</v>
      </c>
      <c r="I15872">
        <v>90000</v>
      </c>
      <c r="J15872">
        <v>95450</v>
      </c>
      <c r="K15872" t="s">
        <v>3090</v>
      </c>
      <c r="L15872">
        <v>15</v>
      </c>
      <c r="M15872">
        <v>80</v>
      </c>
      <c r="N15872" t="s">
        <v>1454</v>
      </c>
    </row>
    <row r="15873" spans="1:14" x14ac:dyDescent="0.2">
      <c r="A15873" t="s">
        <v>21632</v>
      </c>
      <c r="B15873">
        <v>47750</v>
      </c>
      <c r="C15873">
        <v>54550</v>
      </c>
      <c r="D15873">
        <v>61350</v>
      </c>
      <c r="E15873">
        <v>68150</v>
      </c>
      <c r="F15873">
        <v>73650</v>
      </c>
      <c r="G15873">
        <v>79100</v>
      </c>
      <c r="H15873">
        <v>84550</v>
      </c>
      <c r="I15873">
        <v>90000</v>
      </c>
      <c r="J15873">
        <v>95450</v>
      </c>
      <c r="K15873" t="s">
        <v>3090</v>
      </c>
      <c r="L15873">
        <v>15</v>
      </c>
      <c r="M15873">
        <v>80</v>
      </c>
      <c r="N15873" t="s">
        <v>5540</v>
      </c>
    </row>
    <row r="15874" spans="1:14" x14ac:dyDescent="0.2">
      <c r="A15874" t="s">
        <v>21633</v>
      </c>
      <c r="B15874">
        <v>47750</v>
      </c>
      <c r="C15874">
        <v>54550</v>
      </c>
      <c r="D15874">
        <v>61350</v>
      </c>
      <c r="E15874">
        <v>68150</v>
      </c>
      <c r="F15874">
        <v>73650</v>
      </c>
      <c r="G15874">
        <v>79100</v>
      </c>
      <c r="H15874">
        <v>84550</v>
      </c>
      <c r="I15874">
        <v>90000</v>
      </c>
      <c r="J15874">
        <v>95450</v>
      </c>
      <c r="K15874" t="s">
        <v>3090</v>
      </c>
      <c r="L15874">
        <v>15</v>
      </c>
      <c r="M15874">
        <v>80</v>
      </c>
      <c r="N15874" t="s">
        <v>1455</v>
      </c>
    </row>
    <row r="15875" spans="1:14" x14ac:dyDescent="0.2">
      <c r="A15875" t="s">
        <v>21634</v>
      </c>
      <c r="B15875">
        <v>47750</v>
      </c>
      <c r="C15875">
        <v>54550</v>
      </c>
      <c r="D15875">
        <v>61350</v>
      </c>
      <c r="E15875">
        <v>68150</v>
      </c>
      <c r="F15875">
        <v>73650</v>
      </c>
      <c r="G15875">
        <v>79100</v>
      </c>
      <c r="H15875">
        <v>84550</v>
      </c>
      <c r="I15875">
        <v>90000</v>
      </c>
      <c r="J15875">
        <v>95450</v>
      </c>
      <c r="K15875" t="s">
        <v>3090</v>
      </c>
      <c r="L15875">
        <v>15</v>
      </c>
      <c r="M15875">
        <v>80</v>
      </c>
      <c r="N15875" t="s">
        <v>1456</v>
      </c>
    </row>
    <row r="15876" spans="1:14" x14ac:dyDescent="0.2">
      <c r="A15876" t="s">
        <v>21635</v>
      </c>
      <c r="B15876">
        <v>47750</v>
      </c>
      <c r="C15876">
        <v>54550</v>
      </c>
      <c r="D15876">
        <v>61350</v>
      </c>
      <c r="E15876">
        <v>68150</v>
      </c>
      <c r="F15876">
        <v>73650</v>
      </c>
      <c r="G15876">
        <v>79100</v>
      </c>
      <c r="H15876">
        <v>84550</v>
      </c>
      <c r="I15876">
        <v>90000</v>
      </c>
      <c r="J15876">
        <v>95450</v>
      </c>
      <c r="K15876" t="s">
        <v>3090</v>
      </c>
      <c r="L15876">
        <v>15</v>
      </c>
      <c r="M15876">
        <v>80</v>
      </c>
      <c r="N15876" t="s">
        <v>1457</v>
      </c>
    </row>
    <row r="15877" spans="1:14" x14ac:dyDescent="0.2">
      <c r="A15877" t="s">
        <v>21636</v>
      </c>
      <c r="B15877">
        <v>47750</v>
      </c>
      <c r="C15877">
        <v>54550</v>
      </c>
      <c r="D15877">
        <v>61350</v>
      </c>
      <c r="E15877">
        <v>68150</v>
      </c>
      <c r="F15877">
        <v>73650</v>
      </c>
      <c r="G15877">
        <v>79100</v>
      </c>
      <c r="H15877">
        <v>84550</v>
      </c>
      <c r="I15877">
        <v>90000</v>
      </c>
      <c r="J15877">
        <v>95450</v>
      </c>
      <c r="K15877" t="s">
        <v>3090</v>
      </c>
      <c r="L15877">
        <v>15</v>
      </c>
      <c r="M15877">
        <v>80</v>
      </c>
      <c r="N15877" t="s">
        <v>1458</v>
      </c>
    </row>
    <row r="15878" spans="1:14" x14ac:dyDescent="0.2">
      <c r="A15878" t="s">
        <v>21637</v>
      </c>
      <c r="B15878">
        <v>47750</v>
      </c>
      <c r="C15878">
        <v>54550</v>
      </c>
      <c r="D15878">
        <v>61350</v>
      </c>
      <c r="E15878">
        <v>68150</v>
      </c>
      <c r="F15878">
        <v>73650</v>
      </c>
      <c r="G15878">
        <v>79100</v>
      </c>
      <c r="H15878">
        <v>84550</v>
      </c>
      <c r="I15878">
        <v>90000</v>
      </c>
      <c r="J15878">
        <v>95450</v>
      </c>
      <c r="K15878" t="s">
        <v>3090</v>
      </c>
      <c r="L15878">
        <v>15</v>
      </c>
      <c r="M15878">
        <v>80</v>
      </c>
      <c r="N15878" t="s">
        <v>1459</v>
      </c>
    </row>
    <row r="15879" spans="1:14" x14ac:dyDescent="0.2">
      <c r="A15879" t="s">
        <v>21638</v>
      </c>
      <c r="B15879">
        <v>47750</v>
      </c>
      <c r="C15879">
        <v>54550</v>
      </c>
      <c r="D15879">
        <v>61350</v>
      </c>
      <c r="E15879">
        <v>68150</v>
      </c>
      <c r="F15879">
        <v>73650</v>
      </c>
      <c r="G15879">
        <v>79100</v>
      </c>
      <c r="H15879">
        <v>84550</v>
      </c>
      <c r="I15879">
        <v>90000</v>
      </c>
      <c r="J15879">
        <v>95450</v>
      </c>
      <c r="K15879" t="s">
        <v>3090</v>
      </c>
      <c r="L15879">
        <v>15</v>
      </c>
      <c r="M15879">
        <v>80</v>
      </c>
      <c r="N15879" t="s">
        <v>1460</v>
      </c>
    </row>
    <row r="15880" spans="1:14" x14ac:dyDescent="0.2">
      <c r="A15880" t="s">
        <v>21639</v>
      </c>
      <c r="B15880">
        <v>47750</v>
      </c>
      <c r="C15880">
        <v>54550</v>
      </c>
      <c r="D15880">
        <v>61350</v>
      </c>
      <c r="E15880">
        <v>68150</v>
      </c>
      <c r="F15880">
        <v>73650</v>
      </c>
      <c r="G15880">
        <v>79100</v>
      </c>
      <c r="H15880">
        <v>84550</v>
      </c>
      <c r="I15880">
        <v>90000</v>
      </c>
      <c r="J15880">
        <v>95450</v>
      </c>
      <c r="K15880" t="s">
        <v>3090</v>
      </c>
      <c r="L15880">
        <v>15</v>
      </c>
      <c r="M15880">
        <v>80</v>
      </c>
      <c r="N15880" t="s">
        <v>1461</v>
      </c>
    </row>
    <row r="15881" spans="1:14" x14ac:dyDescent="0.2">
      <c r="A15881" t="s">
        <v>21640</v>
      </c>
      <c r="B15881">
        <v>47750</v>
      </c>
      <c r="C15881">
        <v>54550</v>
      </c>
      <c r="D15881">
        <v>61350</v>
      </c>
      <c r="E15881">
        <v>68150</v>
      </c>
      <c r="F15881">
        <v>73650</v>
      </c>
      <c r="G15881">
        <v>79100</v>
      </c>
      <c r="H15881">
        <v>84550</v>
      </c>
      <c r="I15881">
        <v>90000</v>
      </c>
      <c r="J15881">
        <v>95450</v>
      </c>
      <c r="K15881" t="s">
        <v>3090</v>
      </c>
      <c r="L15881">
        <v>15</v>
      </c>
      <c r="M15881">
        <v>80</v>
      </c>
      <c r="N15881" t="s">
        <v>4288</v>
      </c>
    </row>
    <row r="15882" spans="1:14" x14ac:dyDescent="0.2">
      <c r="A15882" t="s">
        <v>21641</v>
      </c>
      <c r="B15882">
        <v>47750</v>
      </c>
      <c r="C15882">
        <v>54550</v>
      </c>
      <c r="D15882">
        <v>61350</v>
      </c>
      <c r="E15882">
        <v>68150</v>
      </c>
      <c r="F15882">
        <v>73650</v>
      </c>
      <c r="G15882">
        <v>79100</v>
      </c>
      <c r="H15882">
        <v>84550</v>
      </c>
      <c r="I15882">
        <v>90000</v>
      </c>
      <c r="J15882">
        <v>95450</v>
      </c>
      <c r="K15882" t="s">
        <v>3090</v>
      </c>
      <c r="L15882">
        <v>15</v>
      </c>
      <c r="M15882">
        <v>80</v>
      </c>
      <c r="N15882" t="s">
        <v>1462</v>
      </c>
    </row>
    <row r="15883" spans="1:14" x14ac:dyDescent="0.2">
      <c r="A15883" t="s">
        <v>21642</v>
      </c>
      <c r="B15883">
        <v>47750</v>
      </c>
      <c r="C15883">
        <v>54550</v>
      </c>
      <c r="D15883">
        <v>61350</v>
      </c>
      <c r="E15883">
        <v>68150</v>
      </c>
      <c r="F15883">
        <v>73650</v>
      </c>
      <c r="G15883">
        <v>79100</v>
      </c>
      <c r="H15883">
        <v>84550</v>
      </c>
      <c r="I15883">
        <v>90000</v>
      </c>
      <c r="J15883">
        <v>95450</v>
      </c>
      <c r="K15883" t="s">
        <v>3090</v>
      </c>
      <c r="L15883">
        <v>15</v>
      </c>
      <c r="M15883">
        <v>80</v>
      </c>
      <c r="N15883" t="s">
        <v>1463</v>
      </c>
    </row>
    <row r="15884" spans="1:14" x14ac:dyDescent="0.2">
      <c r="A15884" t="s">
        <v>21643</v>
      </c>
      <c r="B15884">
        <v>42450</v>
      </c>
      <c r="C15884">
        <v>48500</v>
      </c>
      <c r="D15884">
        <v>54550</v>
      </c>
      <c r="E15884">
        <v>60600</v>
      </c>
      <c r="F15884">
        <v>65450</v>
      </c>
      <c r="G15884">
        <v>70300</v>
      </c>
      <c r="H15884">
        <v>75150</v>
      </c>
      <c r="I15884">
        <v>80000</v>
      </c>
      <c r="J15884">
        <v>84850</v>
      </c>
      <c r="K15884" t="s">
        <v>3090</v>
      </c>
      <c r="L15884">
        <v>17</v>
      </c>
      <c r="M15884">
        <v>80</v>
      </c>
      <c r="N15884" t="s">
        <v>1464</v>
      </c>
    </row>
    <row r="15885" spans="1:14" x14ac:dyDescent="0.2">
      <c r="A15885" t="s">
        <v>21644</v>
      </c>
      <c r="B15885">
        <v>42450</v>
      </c>
      <c r="C15885">
        <v>48500</v>
      </c>
      <c r="D15885">
        <v>54550</v>
      </c>
      <c r="E15885">
        <v>60600</v>
      </c>
      <c r="F15885">
        <v>65450</v>
      </c>
      <c r="G15885">
        <v>70300</v>
      </c>
      <c r="H15885">
        <v>75150</v>
      </c>
      <c r="I15885">
        <v>80000</v>
      </c>
      <c r="J15885">
        <v>84850</v>
      </c>
      <c r="K15885" t="s">
        <v>3090</v>
      </c>
      <c r="L15885">
        <v>17</v>
      </c>
      <c r="M15885">
        <v>80</v>
      </c>
      <c r="N15885" t="s">
        <v>1465</v>
      </c>
    </row>
    <row r="15886" spans="1:14" x14ac:dyDescent="0.2">
      <c r="A15886" t="s">
        <v>21645</v>
      </c>
      <c r="B15886">
        <v>42450</v>
      </c>
      <c r="C15886">
        <v>48500</v>
      </c>
      <c r="D15886">
        <v>54550</v>
      </c>
      <c r="E15886">
        <v>60600</v>
      </c>
      <c r="F15886">
        <v>65450</v>
      </c>
      <c r="G15886">
        <v>70300</v>
      </c>
      <c r="H15886">
        <v>75150</v>
      </c>
      <c r="I15886">
        <v>80000</v>
      </c>
      <c r="J15886">
        <v>84850</v>
      </c>
      <c r="K15886" t="s">
        <v>3090</v>
      </c>
      <c r="L15886">
        <v>17</v>
      </c>
      <c r="M15886">
        <v>80</v>
      </c>
      <c r="N15886" t="s">
        <v>1466</v>
      </c>
    </row>
    <row r="15887" spans="1:14" x14ac:dyDescent="0.2">
      <c r="A15887" t="s">
        <v>21646</v>
      </c>
      <c r="B15887">
        <v>42450</v>
      </c>
      <c r="C15887">
        <v>48500</v>
      </c>
      <c r="D15887">
        <v>54550</v>
      </c>
      <c r="E15887">
        <v>60600</v>
      </c>
      <c r="F15887">
        <v>65450</v>
      </c>
      <c r="G15887">
        <v>70300</v>
      </c>
      <c r="H15887">
        <v>75150</v>
      </c>
      <c r="I15887">
        <v>80000</v>
      </c>
      <c r="J15887">
        <v>84850</v>
      </c>
      <c r="K15887" t="s">
        <v>3090</v>
      </c>
      <c r="L15887">
        <v>17</v>
      </c>
      <c r="M15887">
        <v>80</v>
      </c>
      <c r="N15887" t="s">
        <v>1467</v>
      </c>
    </row>
    <row r="15888" spans="1:14" x14ac:dyDescent="0.2">
      <c r="A15888" t="s">
        <v>21647</v>
      </c>
      <c r="B15888">
        <v>42450</v>
      </c>
      <c r="C15888">
        <v>48500</v>
      </c>
      <c r="D15888">
        <v>54550</v>
      </c>
      <c r="E15888">
        <v>60600</v>
      </c>
      <c r="F15888">
        <v>65450</v>
      </c>
      <c r="G15888">
        <v>70300</v>
      </c>
      <c r="H15888">
        <v>75150</v>
      </c>
      <c r="I15888">
        <v>80000</v>
      </c>
      <c r="J15888">
        <v>84850</v>
      </c>
      <c r="K15888" t="s">
        <v>3090</v>
      </c>
      <c r="L15888">
        <v>17</v>
      </c>
      <c r="M15888">
        <v>80</v>
      </c>
      <c r="N15888" t="s">
        <v>1468</v>
      </c>
    </row>
    <row r="15889" spans="1:14" x14ac:dyDescent="0.2">
      <c r="A15889" t="s">
        <v>21648</v>
      </c>
      <c r="B15889">
        <v>42450</v>
      </c>
      <c r="C15889">
        <v>48500</v>
      </c>
      <c r="D15889">
        <v>54550</v>
      </c>
      <c r="E15889">
        <v>60600</v>
      </c>
      <c r="F15889">
        <v>65450</v>
      </c>
      <c r="G15889">
        <v>70300</v>
      </c>
      <c r="H15889">
        <v>75150</v>
      </c>
      <c r="I15889">
        <v>80000</v>
      </c>
      <c r="J15889">
        <v>84850</v>
      </c>
      <c r="K15889" t="s">
        <v>3090</v>
      </c>
      <c r="L15889">
        <v>17</v>
      </c>
      <c r="M15889">
        <v>80</v>
      </c>
      <c r="N15889" t="s">
        <v>1469</v>
      </c>
    </row>
    <row r="15890" spans="1:14" x14ac:dyDescent="0.2">
      <c r="A15890" t="s">
        <v>21649</v>
      </c>
      <c r="B15890">
        <v>42450</v>
      </c>
      <c r="C15890">
        <v>48500</v>
      </c>
      <c r="D15890">
        <v>54550</v>
      </c>
      <c r="E15890">
        <v>60600</v>
      </c>
      <c r="F15890">
        <v>65450</v>
      </c>
      <c r="G15890">
        <v>70300</v>
      </c>
      <c r="H15890">
        <v>75150</v>
      </c>
      <c r="I15890">
        <v>80000</v>
      </c>
      <c r="J15890">
        <v>84850</v>
      </c>
      <c r="K15890" t="s">
        <v>3090</v>
      </c>
      <c r="L15890">
        <v>17</v>
      </c>
      <c r="M15890">
        <v>80</v>
      </c>
      <c r="N15890" t="s">
        <v>1470</v>
      </c>
    </row>
    <row r="15891" spans="1:14" x14ac:dyDescent="0.2">
      <c r="A15891" t="s">
        <v>21650</v>
      </c>
      <c r="B15891">
        <v>42450</v>
      </c>
      <c r="C15891">
        <v>48500</v>
      </c>
      <c r="D15891">
        <v>54550</v>
      </c>
      <c r="E15891">
        <v>60600</v>
      </c>
      <c r="F15891">
        <v>65450</v>
      </c>
      <c r="G15891">
        <v>70300</v>
      </c>
      <c r="H15891">
        <v>75150</v>
      </c>
      <c r="I15891">
        <v>80000</v>
      </c>
      <c r="J15891">
        <v>84850</v>
      </c>
      <c r="K15891" t="s">
        <v>3090</v>
      </c>
      <c r="L15891">
        <v>17</v>
      </c>
      <c r="M15891">
        <v>80</v>
      </c>
      <c r="N15891" t="s">
        <v>1471</v>
      </c>
    </row>
    <row r="15892" spans="1:14" x14ac:dyDescent="0.2">
      <c r="A15892" t="s">
        <v>21651</v>
      </c>
      <c r="B15892">
        <v>42450</v>
      </c>
      <c r="C15892">
        <v>48500</v>
      </c>
      <c r="D15892">
        <v>54550</v>
      </c>
      <c r="E15892">
        <v>60600</v>
      </c>
      <c r="F15892">
        <v>65450</v>
      </c>
      <c r="G15892">
        <v>70300</v>
      </c>
      <c r="H15892">
        <v>75150</v>
      </c>
      <c r="I15892">
        <v>80000</v>
      </c>
      <c r="J15892">
        <v>84850</v>
      </c>
      <c r="K15892" t="s">
        <v>3090</v>
      </c>
      <c r="L15892">
        <v>17</v>
      </c>
      <c r="M15892">
        <v>80</v>
      </c>
      <c r="N15892" t="s">
        <v>1472</v>
      </c>
    </row>
    <row r="15893" spans="1:14" x14ac:dyDescent="0.2">
      <c r="A15893" t="s">
        <v>21652</v>
      </c>
      <c r="B15893">
        <v>42450</v>
      </c>
      <c r="C15893">
        <v>48500</v>
      </c>
      <c r="D15893">
        <v>54550</v>
      </c>
      <c r="E15893">
        <v>60600</v>
      </c>
      <c r="F15893">
        <v>65450</v>
      </c>
      <c r="G15893">
        <v>70300</v>
      </c>
      <c r="H15893">
        <v>75150</v>
      </c>
      <c r="I15893">
        <v>80000</v>
      </c>
      <c r="J15893">
        <v>84850</v>
      </c>
      <c r="K15893" t="s">
        <v>3090</v>
      </c>
      <c r="L15893">
        <v>17</v>
      </c>
      <c r="M15893">
        <v>80</v>
      </c>
      <c r="N15893" t="s">
        <v>1473</v>
      </c>
    </row>
    <row r="15894" spans="1:14" x14ac:dyDescent="0.2">
      <c r="A15894" t="s">
        <v>21653</v>
      </c>
      <c r="B15894">
        <v>42450</v>
      </c>
      <c r="C15894">
        <v>48500</v>
      </c>
      <c r="D15894">
        <v>54550</v>
      </c>
      <c r="E15894">
        <v>60600</v>
      </c>
      <c r="F15894">
        <v>65450</v>
      </c>
      <c r="G15894">
        <v>70300</v>
      </c>
      <c r="H15894">
        <v>75150</v>
      </c>
      <c r="I15894">
        <v>80000</v>
      </c>
      <c r="J15894">
        <v>84850</v>
      </c>
      <c r="K15894" t="s">
        <v>3090</v>
      </c>
      <c r="L15894">
        <v>17</v>
      </c>
      <c r="M15894">
        <v>80</v>
      </c>
      <c r="N15894" t="s">
        <v>1474</v>
      </c>
    </row>
    <row r="15895" spans="1:14" x14ac:dyDescent="0.2">
      <c r="A15895" t="s">
        <v>21654</v>
      </c>
      <c r="B15895">
        <v>42450</v>
      </c>
      <c r="C15895">
        <v>48500</v>
      </c>
      <c r="D15895">
        <v>54550</v>
      </c>
      <c r="E15895">
        <v>60600</v>
      </c>
      <c r="F15895">
        <v>65450</v>
      </c>
      <c r="G15895">
        <v>70300</v>
      </c>
      <c r="H15895">
        <v>75150</v>
      </c>
      <c r="I15895">
        <v>80000</v>
      </c>
      <c r="J15895">
        <v>84850</v>
      </c>
      <c r="K15895" t="s">
        <v>3090</v>
      </c>
      <c r="L15895">
        <v>17</v>
      </c>
      <c r="M15895">
        <v>80</v>
      </c>
      <c r="N15895" t="s">
        <v>1475</v>
      </c>
    </row>
    <row r="15896" spans="1:14" x14ac:dyDescent="0.2">
      <c r="A15896" t="s">
        <v>21655</v>
      </c>
      <c r="B15896">
        <v>42450</v>
      </c>
      <c r="C15896">
        <v>48500</v>
      </c>
      <c r="D15896">
        <v>54550</v>
      </c>
      <c r="E15896">
        <v>60600</v>
      </c>
      <c r="F15896">
        <v>65450</v>
      </c>
      <c r="G15896">
        <v>70300</v>
      </c>
      <c r="H15896">
        <v>75150</v>
      </c>
      <c r="I15896">
        <v>80000</v>
      </c>
      <c r="J15896">
        <v>84850</v>
      </c>
      <c r="K15896" t="s">
        <v>3090</v>
      </c>
      <c r="L15896">
        <v>17</v>
      </c>
      <c r="M15896">
        <v>80</v>
      </c>
      <c r="N15896" t="s">
        <v>1476</v>
      </c>
    </row>
    <row r="15897" spans="1:14" x14ac:dyDescent="0.2">
      <c r="A15897" t="s">
        <v>21656</v>
      </c>
      <c r="B15897">
        <v>42450</v>
      </c>
      <c r="C15897">
        <v>48500</v>
      </c>
      <c r="D15897">
        <v>54550</v>
      </c>
      <c r="E15897">
        <v>60600</v>
      </c>
      <c r="F15897">
        <v>65450</v>
      </c>
      <c r="G15897">
        <v>70300</v>
      </c>
      <c r="H15897">
        <v>75150</v>
      </c>
      <c r="I15897">
        <v>80000</v>
      </c>
      <c r="J15897">
        <v>84850</v>
      </c>
      <c r="K15897" t="s">
        <v>3090</v>
      </c>
      <c r="L15897">
        <v>17</v>
      </c>
      <c r="M15897">
        <v>80</v>
      </c>
      <c r="N15897" t="s">
        <v>1477</v>
      </c>
    </row>
    <row r="15898" spans="1:14" x14ac:dyDescent="0.2">
      <c r="A15898" t="s">
        <v>21657</v>
      </c>
      <c r="B15898">
        <v>42450</v>
      </c>
      <c r="C15898">
        <v>48500</v>
      </c>
      <c r="D15898">
        <v>54550</v>
      </c>
      <c r="E15898">
        <v>60600</v>
      </c>
      <c r="F15898">
        <v>65450</v>
      </c>
      <c r="G15898">
        <v>70300</v>
      </c>
      <c r="H15898">
        <v>75150</v>
      </c>
      <c r="I15898">
        <v>80000</v>
      </c>
      <c r="J15898">
        <v>84850</v>
      </c>
      <c r="K15898" t="s">
        <v>3090</v>
      </c>
      <c r="L15898">
        <v>17</v>
      </c>
      <c r="M15898">
        <v>80</v>
      </c>
      <c r="N15898" t="s">
        <v>1478</v>
      </c>
    </row>
    <row r="15899" spans="1:14" x14ac:dyDescent="0.2">
      <c r="A15899" t="s">
        <v>21658</v>
      </c>
      <c r="B15899">
        <v>42450</v>
      </c>
      <c r="C15899">
        <v>48500</v>
      </c>
      <c r="D15899">
        <v>54550</v>
      </c>
      <c r="E15899">
        <v>60600</v>
      </c>
      <c r="F15899">
        <v>65450</v>
      </c>
      <c r="G15899">
        <v>70300</v>
      </c>
      <c r="H15899">
        <v>75150</v>
      </c>
      <c r="I15899">
        <v>80000</v>
      </c>
      <c r="J15899">
        <v>84850</v>
      </c>
      <c r="K15899" t="s">
        <v>3090</v>
      </c>
      <c r="L15899">
        <v>17</v>
      </c>
      <c r="M15899">
        <v>80</v>
      </c>
      <c r="N15899" t="s">
        <v>1479</v>
      </c>
    </row>
    <row r="15900" spans="1:14" x14ac:dyDescent="0.2">
      <c r="A15900" t="s">
        <v>21659</v>
      </c>
      <c r="B15900">
        <v>42450</v>
      </c>
      <c r="C15900">
        <v>48500</v>
      </c>
      <c r="D15900">
        <v>54550</v>
      </c>
      <c r="E15900">
        <v>60600</v>
      </c>
      <c r="F15900">
        <v>65450</v>
      </c>
      <c r="G15900">
        <v>70300</v>
      </c>
      <c r="H15900">
        <v>75150</v>
      </c>
      <c r="I15900">
        <v>80000</v>
      </c>
      <c r="J15900">
        <v>84850</v>
      </c>
      <c r="K15900" t="s">
        <v>3090</v>
      </c>
      <c r="L15900">
        <v>17</v>
      </c>
      <c r="M15900">
        <v>80</v>
      </c>
      <c r="N15900" t="s">
        <v>1480</v>
      </c>
    </row>
    <row r="15901" spans="1:14" x14ac:dyDescent="0.2">
      <c r="A15901" t="s">
        <v>21660</v>
      </c>
      <c r="B15901">
        <v>42450</v>
      </c>
      <c r="C15901">
        <v>48500</v>
      </c>
      <c r="D15901">
        <v>54550</v>
      </c>
      <c r="E15901">
        <v>60600</v>
      </c>
      <c r="F15901">
        <v>65450</v>
      </c>
      <c r="G15901">
        <v>70300</v>
      </c>
      <c r="H15901">
        <v>75150</v>
      </c>
      <c r="I15901">
        <v>80000</v>
      </c>
      <c r="J15901">
        <v>84850</v>
      </c>
      <c r="K15901" t="s">
        <v>3090</v>
      </c>
      <c r="L15901">
        <v>17</v>
      </c>
      <c r="M15901">
        <v>80</v>
      </c>
      <c r="N15901" t="s">
        <v>1481</v>
      </c>
    </row>
    <row r="15902" spans="1:14" x14ac:dyDescent="0.2">
      <c r="A15902" t="s">
        <v>21661</v>
      </c>
      <c r="B15902">
        <v>42450</v>
      </c>
      <c r="C15902">
        <v>48500</v>
      </c>
      <c r="D15902">
        <v>54550</v>
      </c>
      <c r="E15902">
        <v>60600</v>
      </c>
      <c r="F15902">
        <v>65450</v>
      </c>
      <c r="G15902">
        <v>70300</v>
      </c>
      <c r="H15902">
        <v>75150</v>
      </c>
      <c r="I15902">
        <v>80000</v>
      </c>
      <c r="J15902">
        <v>84850</v>
      </c>
      <c r="K15902" t="s">
        <v>3090</v>
      </c>
      <c r="L15902">
        <v>17</v>
      </c>
      <c r="M15902">
        <v>80</v>
      </c>
      <c r="N15902" t="s">
        <v>1482</v>
      </c>
    </row>
    <row r="15903" spans="1:14" x14ac:dyDescent="0.2">
      <c r="A15903" t="s">
        <v>21662</v>
      </c>
      <c r="B15903">
        <v>42450</v>
      </c>
      <c r="C15903">
        <v>48500</v>
      </c>
      <c r="D15903">
        <v>54550</v>
      </c>
      <c r="E15903">
        <v>60600</v>
      </c>
      <c r="F15903">
        <v>65450</v>
      </c>
      <c r="G15903">
        <v>70300</v>
      </c>
      <c r="H15903">
        <v>75150</v>
      </c>
      <c r="I15903">
        <v>80000</v>
      </c>
      <c r="J15903">
        <v>84850</v>
      </c>
      <c r="K15903" t="s">
        <v>3090</v>
      </c>
      <c r="L15903">
        <v>17</v>
      </c>
      <c r="M15903">
        <v>80</v>
      </c>
      <c r="N15903" t="s">
        <v>1483</v>
      </c>
    </row>
    <row r="15904" spans="1:14" x14ac:dyDescent="0.2">
      <c r="A15904" t="s">
        <v>21663</v>
      </c>
      <c r="B15904">
        <v>42450</v>
      </c>
      <c r="C15904">
        <v>48500</v>
      </c>
      <c r="D15904">
        <v>54550</v>
      </c>
      <c r="E15904">
        <v>60600</v>
      </c>
      <c r="F15904">
        <v>65450</v>
      </c>
      <c r="G15904">
        <v>70300</v>
      </c>
      <c r="H15904">
        <v>75150</v>
      </c>
      <c r="I15904">
        <v>80000</v>
      </c>
      <c r="J15904">
        <v>84850</v>
      </c>
      <c r="K15904" t="s">
        <v>3090</v>
      </c>
      <c r="L15904">
        <v>17</v>
      </c>
      <c r="M15904">
        <v>80</v>
      </c>
      <c r="N15904" t="s">
        <v>1799</v>
      </c>
    </row>
    <row r="15905" spans="1:14" x14ac:dyDescent="0.2">
      <c r="A15905" t="s">
        <v>21664</v>
      </c>
      <c r="B15905">
        <v>42450</v>
      </c>
      <c r="C15905">
        <v>48500</v>
      </c>
      <c r="D15905">
        <v>54550</v>
      </c>
      <c r="E15905">
        <v>60600</v>
      </c>
      <c r="F15905">
        <v>65450</v>
      </c>
      <c r="G15905">
        <v>70300</v>
      </c>
      <c r="H15905">
        <v>75150</v>
      </c>
      <c r="I15905">
        <v>80000</v>
      </c>
      <c r="J15905">
        <v>84850</v>
      </c>
      <c r="K15905" t="s">
        <v>3090</v>
      </c>
      <c r="L15905">
        <v>17</v>
      </c>
      <c r="M15905">
        <v>80</v>
      </c>
      <c r="N15905" t="s">
        <v>1800</v>
      </c>
    </row>
    <row r="15906" spans="1:14" x14ac:dyDescent="0.2">
      <c r="A15906" t="s">
        <v>21665</v>
      </c>
      <c r="B15906">
        <v>42450</v>
      </c>
      <c r="C15906">
        <v>48500</v>
      </c>
      <c r="D15906">
        <v>54550</v>
      </c>
      <c r="E15906">
        <v>60600</v>
      </c>
      <c r="F15906">
        <v>65450</v>
      </c>
      <c r="G15906">
        <v>70300</v>
      </c>
      <c r="H15906">
        <v>75150</v>
      </c>
      <c r="I15906">
        <v>80000</v>
      </c>
      <c r="J15906">
        <v>84850</v>
      </c>
      <c r="K15906" t="s">
        <v>3090</v>
      </c>
      <c r="L15906">
        <v>17</v>
      </c>
      <c r="M15906">
        <v>80</v>
      </c>
      <c r="N15906" t="s">
        <v>1801</v>
      </c>
    </row>
    <row r="15907" spans="1:14" x14ac:dyDescent="0.2">
      <c r="A15907" t="s">
        <v>21666</v>
      </c>
      <c r="B15907">
        <v>42450</v>
      </c>
      <c r="C15907">
        <v>48500</v>
      </c>
      <c r="D15907">
        <v>54550</v>
      </c>
      <c r="E15907">
        <v>60600</v>
      </c>
      <c r="F15907">
        <v>65450</v>
      </c>
      <c r="G15907">
        <v>70300</v>
      </c>
      <c r="H15907">
        <v>75150</v>
      </c>
      <c r="I15907">
        <v>80000</v>
      </c>
      <c r="J15907">
        <v>84850</v>
      </c>
      <c r="K15907" t="s">
        <v>3090</v>
      </c>
      <c r="L15907">
        <v>17</v>
      </c>
      <c r="M15907">
        <v>80</v>
      </c>
      <c r="N15907" t="s">
        <v>1802</v>
      </c>
    </row>
    <row r="15908" spans="1:14" x14ac:dyDescent="0.2">
      <c r="A15908" t="s">
        <v>21667</v>
      </c>
      <c r="B15908">
        <v>42450</v>
      </c>
      <c r="C15908">
        <v>48500</v>
      </c>
      <c r="D15908">
        <v>54550</v>
      </c>
      <c r="E15908">
        <v>60600</v>
      </c>
      <c r="F15908">
        <v>65450</v>
      </c>
      <c r="G15908">
        <v>70300</v>
      </c>
      <c r="H15908">
        <v>75150</v>
      </c>
      <c r="I15908">
        <v>80000</v>
      </c>
      <c r="J15908">
        <v>84850</v>
      </c>
      <c r="K15908" t="s">
        <v>3090</v>
      </c>
      <c r="L15908">
        <v>17</v>
      </c>
      <c r="M15908">
        <v>80</v>
      </c>
      <c r="N15908" t="s">
        <v>1803</v>
      </c>
    </row>
    <row r="15909" spans="1:14" x14ac:dyDescent="0.2">
      <c r="A15909" t="s">
        <v>21668</v>
      </c>
      <c r="B15909">
        <v>42450</v>
      </c>
      <c r="C15909">
        <v>48500</v>
      </c>
      <c r="D15909">
        <v>54550</v>
      </c>
      <c r="E15909">
        <v>60600</v>
      </c>
      <c r="F15909">
        <v>65450</v>
      </c>
      <c r="G15909">
        <v>70300</v>
      </c>
      <c r="H15909">
        <v>75150</v>
      </c>
      <c r="I15909">
        <v>80000</v>
      </c>
      <c r="J15909">
        <v>84850</v>
      </c>
      <c r="K15909" t="s">
        <v>3090</v>
      </c>
      <c r="L15909">
        <v>17</v>
      </c>
      <c r="M15909">
        <v>80</v>
      </c>
      <c r="N15909" t="s">
        <v>1804</v>
      </c>
    </row>
    <row r="15910" spans="1:14" x14ac:dyDescent="0.2">
      <c r="A15910" t="s">
        <v>21669</v>
      </c>
      <c r="B15910">
        <v>42450</v>
      </c>
      <c r="C15910">
        <v>48500</v>
      </c>
      <c r="D15910">
        <v>54550</v>
      </c>
      <c r="E15910">
        <v>60600</v>
      </c>
      <c r="F15910">
        <v>65450</v>
      </c>
      <c r="G15910">
        <v>70300</v>
      </c>
      <c r="H15910">
        <v>75150</v>
      </c>
      <c r="I15910">
        <v>80000</v>
      </c>
      <c r="J15910">
        <v>84850</v>
      </c>
      <c r="K15910" t="s">
        <v>3090</v>
      </c>
      <c r="L15910">
        <v>17</v>
      </c>
      <c r="M15910">
        <v>80</v>
      </c>
      <c r="N15910" t="s">
        <v>1805</v>
      </c>
    </row>
    <row r="15911" spans="1:14" x14ac:dyDescent="0.2">
      <c r="A15911" t="s">
        <v>21670</v>
      </c>
      <c r="B15911">
        <v>42450</v>
      </c>
      <c r="C15911">
        <v>48500</v>
      </c>
      <c r="D15911">
        <v>54550</v>
      </c>
      <c r="E15911">
        <v>60600</v>
      </c>
      <c r="F15911">
        <v>65450</v>
      </c>
      <c r="G15911">
        <v>70300</v>
      </c>
      <c r="H15911">
        <v>75150</v>
      </c>
      <c r="I15911">
        <v>80000</v>
      </c>
      <c r="J15911">
        <v>84850</v>
      </c>
      <c r="K15911" t="s">
        <v>3090</v>
      </c>
      <c r="L15911">
        <v>17</v>
      </c>
      <c r="M15911">
        <v>80</v>
      </c>
      <c r="N15911" t="s">
        <v>1806</v>
      </c>
    </row>
    <row r="15912" spans="1:14" x14ac:dyDescent="0.2">
      <c r="A15912" t="s">
        <v>21671</v>
      </c>
      <c r="B15912">
        <v>42450</v>
      </c>
      <c r="C15912">
        <v>48500</v>
      </c>
      <c r="D15912">
        <v>54550</v>
      </c>
      <c r="E15912">
        <v>60600</v>
      </c>
      <c r="F15912">
        <v>65450</v>
      </c>
      <c r="G15912">
        <v>70300</v>
      </c>
      <c r="H15912">
        <v>75150</v>
      </c>
      <c r="I15912">
        <v>80000</v>
      </c>
      <c r="J15912">
        <v>84850</v>
      </c>
      <c r="K15912" t="s">
        <v>3090</v>
      </c>
      <c r="L15912">
        <v>17</v>
      </c>
      <c r="M15912">
        <v>80</v>
      </c>
      <c r="N15912" t="s">
        <v>1807</v>
      </c>
    </row>
    <row r="15913" spans="1:14" x14ac:dyDescent="0.2">
      <c r="A15913" t="s">
        <v>21672</v>
      </c>
      <c r="B15913">
        <v>42450</v>
      </c>
      <c r="C15913">
        <v>48500</v>
      </c>
      <c r="D15913">
        <v>54550</v>
      </c>
      <c r="E15913">
        <v>60600</v>
      </c>
      <c r="F15913">
        <v>65450</v>
      </c>
      <c r="G15913">
        <v>70300</v>
      </c>
      <c r="H15913">
        <v>75150</v>
      </c>
      <c r="I15913">
        <v>80000</v>
      </c>
      <c r="J15913">
        <v>84850</v>
      </c>
      <c r="K15913" t="s">
        <v>3090</v>
      </c>
      <c r="L15913">
        <v>17</v>
      </c>
      <c r="M15913">
        <v>80</v>
      </c>
      <c r="N15913" t="s">
        <v>1808</v>
      </c>
    </row>
    <row r="15914" spans="1:14" x14ac:dyDescent="0.2">
      <c r="A15914" t="s">
        <v>21673</v>
      </c>
      <c r="B15914">
        <v>42450</v>
      </c>
      <c r="C15914">
        <v>48500</v>
      </c>
      <c r="D15914">
        <v>54550</v>
      </c>
      <c r="E15914">
        <v>60600</v>
      </c>
      <c r="F15914">
        <v>65450</v>
      </c>
      <c r="G15914">
        <v>70300</v>
      </c>
      <c r="H15914">
        <v>75150</v>
      </c>
      <c r="I15914">
        <v>80000</v>
      </c>
      <c r="J15914">
        <v>84850</v>
      </c>
      <c r="K15914" t="s">
        <v>3090</v>
      </c>
      <c r="L15914">
        <v>17</v>
      </c>
      <c r="M15914">
        <v>80</v>
      </c>
      <c r="N15914" t="s">
        <v>1809</v>
      </c>
    </row>
    <row r="15915" spans="1:14" x14ac:dyDescent="0.2">
      <c r="A15915" t="s">
        <v>21674</v>
      </c>
      <c r="B15915">
        <v>42450</v>
      </c>
      <c r="C15915">
        <v>48500</v>
      </c>
      <c r="D15915">
        <v>54550</v>
      </c>
      <c r="E15915">
        <v>60600</v>
      </c>
      <c r="F15915">
        <v>65450</v>
      </c>
      <c r="G15915">
        <v>70300</v>
      </c>
      <c r="H15915">
        <v>75150</v>
      </c>
      <c r="I15915">
        <v>80000</v>
      </c>
      <c r="J15915">
        <v>84850</v>
      </c>
      <c r="K15915" t="s">
        <v>3090</v>
      </c>
      <c r="L15915">
        <v>17</v>
      </c>
      <c r="M15915">
        <v>80</v>
      </c>
      <c r="N15915" t="s">
        <v>1810</v>
      </c>
    </row>
    <row r="15916" spans="1:14" x14ac:dyDescent="0.2">
      <c r="A15916" t="s">
        <v>21675</v>
      </c>
      <c r="B15916">
        <v>42450</v>
      </c>
      <c r="C15916">
        <v>48500</v>
      </c>
      <c r="D15916">
        <v>54550</v>
      </c>
      <c r="E15916">
        <v>60600</v>
      </c>
      <c r="F15916">
        <v>65450</v>
      </c>
      <c r="G15916">
        <v>70300</v>
      </c>
      <c r="H15916">
        <v>75150</v>
      </c>
      <c r="I15916">
        <v>80000</v>
      </c>
      <c r="J15916">
        <v>84850</v>
      </c>
      <c r="K15916" t="s">
        <v>3090</v>
      </c>
      <c r="L15916">
        <v>17</v>
      </c>
      <c r="M15916">
        <v>80</v>
      </c>
      <c r="N15916" t="s">
        <v>1811</v>
      </c>
    </row>
    <row r="15917" spans="1:14" x14ac:dyDescent="0.2">
      <c r="A15917" t="s">
        <v>21676</v>
      </c>
      <c r="B15917">
        <v>42450</v>
      </c>
      <c r="C15917">
        <v>48500</v>
      </c>
      <c r="D15917">
        <v>54550</v>
      </c>
      <c r="E15917">
        <v>60600</v>
      </c>
      <c r="F15917">
        <v>65450</v>
      </c>
      <c r="G15917">
        <v>70300</v>
      </c>
      <c r="H15917">
        <v>75150</v>
      </c>
      <c r="I15917">
        <v>80000</v>
      </c>
      <c r="J15917">
        <v>84850</v>
      </c>
      <c r="K15917" t="s">
        <v>3090</v>
      </c>
      <c r="L15917">
        <v>17</v>
      </c>
      <c r="M15917">
        <v>80</v>
      </c>
      <c r="N15917" t="s">
        <v>1812</v>
      </c>
    </row>
    <row r="15918" spans="1:14" x14ac:dyDescent="0.2">
      <c r="A15918" t="s">
        <v>21677</v>
      </c>
      <c r="B15918">
        <v>42450</v>
      </c>
      <c r="C15918">
        <v>48500</v>
      </c>
      <c r="D15918">
        <v>54550</v>
      </c>
      <c r="E15918">
        <v>60600</v>
      </c>
      <c r="F15918">
        <v>65450</v>
      </c>
      <c r="G15918">
        <v>70300</v>
      </c>
      <c r="H15918">
        <v>75150</v>
      </c>
      <c r="I15918">
        <v>80000</v>
      </c>
      <c r="J15918">
        <v>84850</v>
      </c>
      <c r="K15918" t="s">
        <v>3090</v>
      </c>
      <c r="L15918">
        <v>17</v>
      </c>
      <c r="M15918">
        <v>80</v>
      </c>
      <c r="N15918" t="s">
        <v>1813</v>
      </c>
    </row>
    <row r="15919" spans="1:14" x14ac:dyDescent="0.2">
      <c r="A15919" t="s">
        <v>21678</v>
      </c>
      <c r="B15919">
        <v>42450</v>
      </c>
      <c r="C15919">
        <v>48500</v>
      </c>
      <c r="D15919">
        <v>54550</v>
      </c>
      <c r="E15919">
        <v>60600</v>
      </c>
      <c r="F15919">
        <v>65450</v>
      </c>
      <c r="G15919">
        <v>70300</v>
      </c>
      <c r="H15919">
        <v>75150</v>
      </c>
      <c r="I15919">
        <v>80000</v>
      </c>
      <c r="J15919">
        <v>84850</v>
      </c>
      <c r="K15919" t="s">
        <v>3090</v>
      </c>
      <c r="L15919">
        <v>17</v>
      </c>
      <c r="M15919">
        <v>80</v>
      </c>
      <c r="N15919" t="s">
        <v>1814</v>
      </c>
    </row>
    <row r="15920" spans="1:14" x14ac:dyDescent="0.2">
      <c r="A15920" t="s">
        <v>21679</v>
      </c>
      <c r="B15920">
        <v>42450</v>
      </c>
      <c r="C15920">
        <v>48500</v>
      </c>
      <c r="D15920">
        <v>54550</v>
      </c>
      <c r="E15920">
        <v>60600</v>
      </c>
      <c r="F15920">
        <v>65450</v>
      </c>
      <c r="G15920">
        <v>70300</v>
      </c>
      <c r="H15920">
        <v>75150</v>
      </c>
      <c r="I15920">
        <v>80000</v>
      </c>
      <c r="J15920">
        <v>84850</v>
      </c>
      <c r="K15920" t="s">
        <v>3090</v>
      </c>
      <c r="L15920">
        <v>17</v>
      </c>
      <c r="M15920">
        <v>80</v>
      </c>
      <c r="N15920" t="s">
        <v>1815</v>
      </c>
    </row>
    <row r="15921" spans="1:14" x14ac:dyDescent="0.2">
      <c r="A15921" t="s">
        <v>21680</v>
      </c>
      <c r="B15921">
        <v>42450</v>
      </c>
      <c r="C15921">
        <v>48500</v>
      </c>
      <c r="D15921">
        <v>54550</v>
      </c>
      <c r="E15921">
        <v>60600</v>
      </c>
      <c r="F15921">
        <v>65450</v>
      </c>
      <c r="G15921">
        <v>70300</v>
      </c>
      <c r="H15921">
        <v>75150</v>
      </c>
      <c r="I15921">
        <v>80000</v>
      </c>
      <c r="J15921">
        <v>84850</v>
      </c>
      <c r="K15921" t="s">
        <v>3090</v>
      </c>
      <c r="L15921">
        <v>17</v>
      </c>
      <c r="M15921">
        <v>80</v>
      </c>
      <c r="N15921" t="s">
        <v>1816</v>
      </c>
    </row>
    <row r="15922" spans="1:14" x14ac:dyDescent="0.2">
      <c r="A15922" t="s">
        <v>21681</v>
      </c>
      <c r="B15922">
        <v>42450</v>
      </c>
      <c r="C15922">
        <v>48500</v>
      </c>
      <c r="D15922">
        <v>54550</v>
      </c>
      <c r="E15922">
        <v>60600</v>
      </c>
      <c r="F15922">
        <v>65450</v>
      </c>
      <c r="G15922">
        <v>70300</v>
      </c>
      <c r="H15922">
        <v>75150</v>
      </c>
      <c r="I15922">
        <v>80000</v>
      </c>
      <c r="J15922">
        <v>84850</v>
      </c>
      <c r="K15922" t="s">
        <v>3090</v>
      </c>
      <c r="L15922">
        <v>17</v>
      </c>
      <c r="M15922">
        <v>80</v>
      </c>
      <c r="N15922" t="s">
        <v>1817</v>
      </c>
    </row>
    <row r="15923" spans="1:14" x14ac:dyDescent="0.2">
      <c r="A15923" t="s">
        <v>21682</v>
      </c>
      <c r="B15923">
        <v>42450</v>
      </c>
      <c r="C15923">
        <v>48500</v>
      </c>
      <c r="D15923">
        <v>54550</v>
      </c>
      <c r="E15923">
        <v>60600</v>
      </c>
      <c r="F15923">
        <v>65450</v>
      </c>
      <c r="G15923">
        <v>70300</v>
      </c>
      <c r="H15923">
        <v>75150</v>
      </c>
      <c r="I15923">
        <v>80000</v>
      </c>
      <c r="J15923">
        <v>84850</v>
      </c>
      <c r="K15923" t="s">
        <v>3090</v>
      </c>
      <c r="L15923">
        <v>19</v>
      </c>
      <c r="M15923">
        <v>80</v>
      </c>
      <c r="N15923" t="s">
        <v>1818</v>
      </c>
    </row>
    <row r="15924" spans="1:14" x14ac:dyDescent="0.2">
      <c r="A15924" t="s">
        <v>21683</v>
      </c>
      <c r="B15924">
        <v>42450</v>
      </c>
      <c r="C15924">
        <v>48500</v>
      </c>
      <c r="D15924">
        <v>54550</v>
      </c>
      <c r="E15924">
        <v>60600</v>
      </c>
      <c r="F15924">
        <v>65450</v>
      </c>
      <c r="G15924">
        <v>70300</v>
      </c>
      <c r="H15924">
        <v>75150</v>
      </c>
      <c r="I15924">
        <v>80000</v>
      </c>
      <c r="J15924">
        <v>84850</v>
      </c>
      <c r="K15924" t="s">
        <v>3090</v>
      </c>
      <c r="L15924">
        <v>19</v>
      </c>
      <c r="M15924">
        <v>80</v>
      </c>
      <c r="N15924" t="s">
        <v>1819</v>
      </c>
    </row>
    <row r="15925" spans="1:14" x14ac:dyDescent="0.2">
      <c r="A15925" t="s">
        <v>21684</v>
      </c>
      <c r="B15925">
        <v>48250</v>
      </c>
      <c r="C15925">
        <v>55150</v>
      </c>
      <c r="D15925">
        <v>62050</v>
      </c>
      <c r="E15925">
        <v>68900</v>
      </c>
      <c r="F15925">
        <v>74450</v>
      </c>
      <c r="G15925">
        <v>79950</v>
      </c>
      <c r="H15925">
        <v>85450</v>
      </c>
      <c r="I15925">
        <v>90950</v>
      </c>
      <c r="J15925">
        <v>96500</v>
      </c>
      <c r="K15925" t="s">
        <v>3090</v>
      </c>
      <c r="L15925">
        <v>19</v>
      </c>
      <c r="M15925">
        <v>80</v>
      </c>
      <c r="N15925" t="s">
        <v>1820</v>
      </c>
    </row>
    <row r="15926" spans="1:14" x14ac:dyDescent="0.2">
      <c r="A15926" t="s">
        <v>21685</v>
      </c>
      <c r="B15926">
        <v>42450</v>
      </c>
      <c r="C15926">
        <v>48500</v>
      </c>
      <c r="D15926">
        <v>54550</v>
      </c>
      <c r="E15926">
        <v>60600</v>
      </c>
      <c r="F15926">
        <v>65450</v>
      </c>
      <c r="G15926">
        <v>70300</v>
      </c>
      <c r="H15926">
        <v>75150</v>
      </c>
      <c r="I15926">
        <v>80000</v>
      </c>
      <c r="J15926">
        <v>84850</v>
      </c>
      <c r="K15926" t="s">
        <v>3090</v>
      </c>
      <c r="L15926">
        <v>19</v>
      </c>
      <c r="M15926">
        <v>80</v>
      </c>
      <c r="N15926" t="s">
        <v>1821</v>
      </c>
    </row>
    <row r="15927" spans="1:14" x14ac:dyDescent="0.2">
      <c r="A15927" t="s">
        <v>21686</v>
      </c>
      <c r="B15927">
        <v>42450</v>
      </c>
      <c r="C15927">
        <v>48500</v>
      </c>
      <c r="D15927">
        <v>54550</v>
      </c>
      <c r="E15927">
        <v>60600</v>
      </c>
      <c r="F15927">
        <v>65450</v>
      </c>
      <c r="G15927">
        <v>70300</v>
      </c>
      <c r="H15927">
        <v>75150</v>
      </c>
      <c r="I15927">
        <v>80000</v>
      </c>
      <c r="J15927">
        <v>84850</v>
      </c>
      <c r="K15927" t="s">
        <v>3090</v>
      </c>
      <c r="L15927">
        <v>19</v>
      </c>
      <c r="M15927">
        <v>80</v>
      </c>
      <c r="N15927" t="s">
        <v>1822</v>
      </c>
    </row>
    <row r="15928" spans="1:14" x14ac:dyDescent="0.2">
      <c r="A15928" t="s">
        <v>21687</v>
      </c>
      <c r="B15928">
        <v>48250</v>
      </c>
      <c r="C15928">
        <v>55150</v>
      </c>
      <c r="D15928">
        <v>62050</v>
      </c>
      <c r="E15928">
        <v>68900</v>
      </c>
      <c r="F15928">
        <v>74450</v>
      </c>
      <c r="G15928">
        <v>79950</v>
      </c>
      <c r="H15928">
        <v>85450</v>
      </c>
      <c r="I15928">
        <v>90950</v>
      </c>
      <c r="J15928">
        <v>96500</v>
      </c>
      <c r="K15928" t="s">
        <v>3090</v>
      </c>
      <c r="L15928">
        <v>19</v>
      </c>
      <c r="M15928">
        <v>80</v>
      </c>
      <c r="N15928" t="s">
        <v>1823</v>
      </c>
    </row>
    <row r="15929" spans="1:14" x14ac:dyDescent="0.2">
      <c r="A15929" t="s">
        <v>21688</v>
      </c>
      <c r="B15929">
        <v>42450</v>
      </c>
      <c r="C15929">
        <v>48500</v>
      </c>
      <c r="D15929">
        <v>54550</v>
      </c>
      <c r="E15929">
        <v>60600</v>
      </c>
      <c r="F15929">
        <v>65450</v>
      </c>
      <c r="G15929">
        <v>70300</v>
      </c>
      <c r="H15929">
        <v>75150</v>
      </c>
      <c r="I15929">
        <v>80000</v>
      </c>
      <c r="J15929">
        <v>84850</v>
      </c>
      <c r="K15929" t="s">
        <v>3090</v>
      </c>
      <c r="L15929">
        <v>19</v>
      </c>
      <c r="M15929">
        <v>80</v>
      </c>
      <c r="N15929" t="s">
        <v>1824</v>
      </c>
    </row>
    <row r="15930" spans="1:14" x14ac:dyDescent="0.2">
      <c r="A15930" t="s">
        <v>21689</v>
      </c>
      <c r="B15930">
        <v>42450</v>
      </c>
      <c r="C15930">
        <v>48500</v>
      </c>
      <c r="D15930">
        <v>54550</v>
      </c>
      <c r="E15930">
        <v>60600</v>
      </c>
      <c r="F15930">
        <v>65450</v>
      </c>
      <c r="G15930">
        <v>70300</v>
      </c>
      <c r="H15930">
        <v>75150</v>
      </c>
      <c r="I15930">
        <v>80000</v>
      </c>
      <c r="J15930">
        <v>84850</v>
      </c>
      <c r="K15930" t="s">
        <v>3090</v>
      </c>
      <c r="L15930">
        <v>19</v>
      </c>
      <c r="M15930">
        <v>80</v>
      </c>
      <c r="N15930" t="s">
        <v>1825</v>
      </c>
    </row>
    <row r="15931" spans="1:14" x14ac:dyDescent="0.2">
      <c r="A15931" t="s">
        <v>21690</v>
      </c>
      <c r="B15931">
        <v>42450</v>
      </c>
      <c r="C15931">
        <v>48500</v>
      </c>
      <c r="D15931">
        <v>54550</v>
      </c>
      <c r="E15931">
        <v>60600</v>
      </c>
      <c r="F15931">
        <v>65450</v>
      </c>
      <c r="G15931">
        <v>70300</v>
      </c>
      <c r="H15931">
        <v>75150</v>
      </c>
      <c r="I15931">
        <v>80000</v>
      </c>
      <c r="J15931">
        <v>84850</v>
      </c>
      <c r="K15931" t="s">
        <v>3090</v>
      </c>
      <c r="L15931">
        <v>19</v>
      </c>
      <c r="M15931">
        <v>80</v>
      </c>
      <c r="N15931" t="s">
        <v>1826</v>
      </c>
    </row>
    <row r="15932" spans="1:14" x14ac:dyDescent="0.2">
      <c r="A15932" t="s">
        <v>21691</v>
      </c>
      <c r="B15932">
        <v>42450</v>
      </c>
      <c r="C15932">
        <v>48500</v>
      </c>
      <c r="D15932">
        <v>54550</v>
      </c>
      <c r="E15932">
        <v>60600</v>
      </c>
      <c r="F15932">
        <v>65450</v>
      </c>
      <c r="G15932">
        <v>70300</v>
      </c>
      <c r="H15932">
        <v>75150</v>
      </c>
      <c r="I15932">
        <v>80000</v>
      </c>
      <c r="J15932">
        <v>84850</v>
      </c>
      <c r="K15932" t="s">
        <v>3090</v>
      </c>
      <c r="L15932">
        <v>19</v>
      </c>
      <c r="M15932">
        <v>80</v>
      </c>
      <c r="N15932" t="s">
        <v>1827</v>
      </c>
    </row>
    <row r="15933" spans="1:14" x14ac:dyDescent="0.2">
      <c r="A15933" t="s">
        <v>21692</v>
      </c>
      <c r="B15933">
        <v>42450</v>
      </c>
      <c r="C15933">
        <v>48500</v>
      </c>
      <c r="D15933">
        <v>54550</v>
      </c>
      <c r="E15933">
        <v>60600</v>
      </c>
      <c r="F15933">
        <v>65450</v>
      </c>
      <c r="G15933">
        <v>70300</v>
      </c>
      <c r="H15933">
        <v>75150</v>
      </c>
      <c r="I15933">
        <v>80000</v>
      </c>
      <c r="J15933">
        <v>84850</v>
      </c>
      <c r="K15933" t="s">
        <v>3090</v>
      </c>
      <c r="L15933">
        <v>19</v>
      </c>
      <c r="M15933">
        <v>80</v>
      </c>
      <c r="N15933" t="s">
        <v>1828</v>
      </c>
    </row>
    <row r="15934" spans="1:14" x14ac:dyDescent="0.2">
      <c r="A15934" t="s">
        <v>21693</v>
      </c>
      <c r="B15934">
        <v>42450</v>
      </c>
      <c r="C15934">
        <v>48500</v>
      </c>
      <c r="D15934">
        <v>54550</v>
      </c>
      <c r="E15934">
        <v>60600</v>
      </c>
      <c r="F15934">
        <v>65450</v>
      </c>
      <c r="G15934">
        <v>70300</v>
      </c>
      <c r="H15934">
        <v>75150</v>
      </c>
      <c r="I15934">
        <v>80000</v>
      </c>
      <c r="J15934">
        <v>84850</v>
      </c>
      <c r="K15934" t="s">
        <v>3090</v>
      </c>
      <c r="L15934">
        <v>19</v>
      </c>
      <c r="M15934">
        <v>80</v>
      </c>
      <c r="N15934" t="s">
        <v>1829</v>
      </c>
    </row>
    <row r="15935" spans="1:14" x14ac:dyDescent="0.2">
      <c r="A15935" t="s">
        <v>21694</v>
      </c>
      <c r="B15935">
        <v>42450</v>
      </c>
      <c r="C15935">
        <v>48500</v>
      </c>
      <c r="D15935">
        <v>54550</v>
      </c>
      <c r="E15935">
        <v>60600</v>
      </c>
      <c r="F15935">
        <v>65450</v>
      </c>
      <c r="G15935">
        <v>70300</v>
      </c>
      <c r="H15935">
        <v>75150</v>
      </c>
      <c r="I15935">
        <v>80000</v>
      </c>
      <c r="J15935">
        <v>84850</v>
      </c>
      <c r="K15935" t="s">
        <v>3090</v>
      </c>
      <c r="L15935">
        <v>19</v>
      </c>
      <c r="M15935">
        <v>80</v>
      </c>
      <c r="N15935" t="s">
        <v>1830</v>
      </c>
    </row>
    <row r="15936" spans="1:14" x14ac:dyDescent="0.2">
      <c r="A15936" t="s">
        <v>21695</v>
      </c>
      <c r="B15936">
        <v>42450</v>
      </c>
      <c r="C15936">
        <v>48500</v>
      </c>
      <c r="D15936">
        <v>54550</v>
      </c>
      <c r="E15936">
        <v>60600</v>
      </c>
      <c r="F15936">
        <v>65450</v>
      </c>
      <c r="G15936">
        <v>70300</v>
      </c>
      <c r="H15936">
        <v>75150</v>
      </c>
      <c r="I15936">
        <v>80000</v>
      </c>
      <c r="J15936">
        <v>84850</v>
      </c>
      <c r="K15936" t="s">
        <v>3090</v>
      </c>
      <c r="L15936">
        <v>19</v>
      </c>
      <c r="M15936">
        <v>80</v>
      </c>
      <c r="N15936" t="s">
        <v>1513</v>
      </c>
    </row>
    <row r="15937" spans="1:14" x14ac:dyDescent="0.2">
      <c r="A15937" t="s">
        <v>21696</v>
      </c>
      <c r="B15937">
        <v>42450</v>
      </c>
      <c r="C15937">
        <v>48500</v>
      </c>
      <c r="D15937">
        <v>54550</v>
      </c>
      <c r="E15937">
        <v>60600</v>
      </c>
      <c r="F15937">
        <v>65450</v>
      </c>
      <c r="G15937">
        <v>70300</v>
      </c>
      <c r="H15937">
        <v>75150</v>
      </c>
      <c r="I15937">
        <v>80000</v>
      </c>
      <c r="J15937">
        <v>84850</v>
      </c>
      <c r="K15937" t="s">
        <v>3090</v>
      </c>
      <c r="L15937">
        <v>19</v>
      </c>
      <c r="M15937">
        <v>80</v>
      </c>
      <c r="N15937" t="s">
        <v>1514</v>
      </c>
    </row>
    <row r="15938" spans="1:14" x14ac:dyDescent="0.2">
      <c r="A15938" t="s">
        <v>21697</v>
      </c>
      <c r="B15938">
        <v>42450</v>
      </c>
      <c r="C15938">
        <v>48500</v>
      </c>
      <c r="D15938">
        <v>54550</v>
      </c>
      <c r="E15938">
        <v>60600</v>
      </c>
      <c r="F15938">
        <v>65450</v>
      </c>
      <c r="G15938">
        <v>70300</v>
      </c>
      <c r="H15938">
        <v>75150</v>
      </c>
      <c r="I15938">
        <v>80000</v>
      </c>
      <c r="J15938">
        <v>84850</v>
      </c>
      <c r="K15938" t="s">
        <v>3090</v>
      </c>
      <c r="L15938">
        <v>19</v>
      </c>
      <c r="M15938">
        <v>80</v>
      </c>
      <c r="N15938" t="s">
        <v>1515</v>
      </c>
    </row>
    <row r="15939" spans="1:14" x14ac:dyDescent="0.2">
      <c r="A15939" t="s">
        <v>21698</v>
      </c>
      <c r="B15939">
        <v>42450</v>
      </c>
      <c r="C15939">
        <v>48500</v>
      </c>
      <c r="D15939">
        <v>54550</v>
      </c>
      <c r="E15939">
        <v>60600</v>
      </c>
      <c r="F15939">
        <v>65450</v>
      </c>
      <c r="G15939">
        <v>70300</v>
      </c>
      <c r="H15939">
        <v>75150</v>
      </c>
      <c r="I15939">
        <v>80000</v>
      </c>
      <c r="J15939">
        <v>84850</v>
      </c>
      <c r="K15939" t="s">
        <v>3090</v>
      </c>
      <c r="L15939">
        <v>19</v>
      </c>
      <c r="M15939">
        <v>80</v>
      </c>
      <c r="N15939" t="s">
        <v>1516</v>
      </c>
    </row>
    <row r="15940" spans="1:14" x14ac:dyDescent="0.2">
      <c r="A15940" t="s">
        <v>21699</v>
      </c>
      <c r="B15940">
        <v>42450</v>
      </c>
      <c r="C15940">
        <v>48500</v>
      </c>
      <c r="D15940">
        <v>54550</v>
      </c>
      <c r="E15940">
        <v>60600</v>
      </c>
      <c r="F15940">
        <v>65450</v>
      </c>
      <c r="G15940">
        <v>70300</v>
      </c>
      <c r="H15940">
        <v>75150</v>
      </c>
      <c r="I15940">
        <v>80000</v>
      </c>
      <c r="J15940">
        <v>84850</v>
      </c>
      <c r="K15940" t="s">
        <v>3090</v>
      </c>
      <c r="L15940">
        <v>19</v>
      </c>
      <c r="M15940">
        <v>80</v>
      </c>
      <c r="N15940" t="s">
        <v>1517</v>
      </c>
    </row>
    <row r="15941" spans="1:14" x14ac:dyDescent="0.2">
      <c r="A15941" t="s">
        <v>21700</v>
      </c>
      <c r="B15941">
        <v>42450</v>
      </c>
      <c r="C15941">
        <v>48500</v>
      </c>
      <c r="D15941">
        <v>54550</v>
      </c>
      <c r="E15941">
        <v>60600</v>
      </c>
      <c r="F15941">
        <v>65450</v>
      </c>
      <c r="G15941">
        <v>70300</v>
      </c>
      <c r="H15941">
        <v>75150</v>
      </c>
      <c r="I15941">
        <v>80000</v>
      </c>
      <c r="J15941">
        <v>84850</v>
      </c>
      <c r="K15941" t="s">
        <v>3090</v>
      </c>
      <c r="L15941">
        <v>19</v>
      </c>
      <c r="M15941">
        <v>80</v>
      </c>
      <c r="N15941" t="s">
        <v>1518</v>
      </c>
    </row>
    <row r="15942" spans="1:14" x14ac:dyDescent="0.2">
      <c r="A15942" t="s">
        <v>21701</v>
      </c>
      <c r="B15942">
        <v>48250</v>
      </c>
      <c r="C15942">
        <v>55150</v>
      </c>
      <c r="D15942">
        <v>62050</v>
      </c>
      <c r="E15942">
        <v>68900</v>
      </c>
      <c r="F15942">
        <v>74450</v>
      </c>
      <c r="G15942">
        <v>79950</v>
      </c>
      <c r="H15942">
        <v>85450</v>
      </c>
      <c r="I15942">
        <v>90950</v>
      </c>
      <c r="J15942">
        <v>96500</v>
      </c>
      <c r="K15942" t="s">
        <v>3090</v>
      </c>
      <c r="L15942">
        <v>19</v>
      </c>
      <c r="M15942">
        <v>80</v>
      </c>
      <c r="N15942" t="s">
        <v>1519</v>
      </c>
    </row>
    <row r="15943" spans="1:14" x14ac:dyDescent="0.2">
      <c r="A15943" t="s">
        <v>21702</v>
      </c>
      <c r="B15943">
        <v>42450</v>
      </c>
      <c r="C15943">
        <v>48500</v>
      </c>
      <c r="D15943">
        <v>54550</v>
      </c>
      <c r="E15943">
        <v>60600</v>
      </c>
      <c r="F15943">
        <v>65450</v>
      </c>
      <c r="G15943">
        <v>70300</v>
      </c>
      <c r="H15943">
        <v>75150</v>
      </c>
      <c r="I15943">
        <v>80000</v>
      </c>
      <c r="J15943">
        <v>84850</v>
      </c>
      <c r="K15943" t="s">
        <v>3090</v>
      </c>
      <c r="L15943">
        <v>19</v>
      </c>
      <c r="M15943">
        <v>80</v>
      </c>
      <c r="N15943" t="s">
        <v>1520</v>
      </c>
    </row>
    <row r="15944" spans="1:14" x14ac:dyDescent="0.2">
      <c r="A15944" t="s">
        <v>21703</v>
      </c>
      <c r="B15944">
        <v>42450</v>
      </c>
      <c r="C15944">
        <v>48500</v>
      </c>
      <c r="D15944">
        <v>54550</v>
      </c>
      <c r="E15944">
        <v>60600</v>
      </c>
      <c r="F15944">
        <v>65450</v>
      </c>
      <c r="G15944">
        <v>70300</v>
      </c>
      <c r="H15944">
        <v>75150</v>
      </c>
      <c r="I15944">
        <v>80000</v>
      </c>
      <c r="J15944">
        <v>84850</v>
      </c>
      <c r="K15944" t="s">
        <v>3090</v>
      </c>
      <c r="L15944">
        <v>19</v>
      </c>
      <c r="M15944">
        <v>80</v>
      </c>
      <c r="N15944" t="s">
        <v>1521</v>
      </c>
    </row>
    <row r="15945" spans="1:14" x14ac:dyDescent="0.2">
      <c r="A15945" t="s">
        <v>21704</v>
      </c>
      <c r="B15945">
        <v>42450</v>
      </c>
      <c r="C15945">
        <v>48500</v>
      </c>
      <c r="D15945">
        <v>54550</v>
      </c>
      <c r="E15945">
        <v>60600</v>
      </c>
      <c r="F15945">
        <v>65450</v>
      </c>
      <c r="G15945">
        <v>70300</v>
      </c>
      <c r="H15945">
        <v>75150</v>
      </c>
      <c r="I15945">
        <v>80000</v>
      </c>
      <c r="J15945">
        <v>84850</v>
      </c>
      <c r="K15945" t="s">
        <v>3090</v>
      </c>
      <c r="L15945">
        <v>19</v>
      </c>
      <c r="M15945">
        <v>80</v>
      </c>
      <c r="N15945" t="s">
        <v>1522</v>
      </c>
    </row>
    <row r="15946" spans="1:14" x14ac:dyDescent="0.2">
      <c r="A15946" t="s">
        <v>21705</v>
      </c>
      <c r="B15946">
        <v>42450</v>
      </c>
      <c r="C15946">
        <v>48500</v>
      </c>
      <c r="D15946">
        <v>54550</v>
      </c>
      <c r="E15946">
        <v>60600</v>
      </c>
      <c r="F15946">
        <v>65450</v>
      </c>
      <c r="G15946">
        <v>70300</v>
      </c>
      <c r="H15946">
        <v>75150</v>
      </c>
      <c r="I15946">
        <v>80000</v>
      </c>
      <c r="J15946">
        <v>84850</v>
      </c>
      <c r="K15946" t="s">
        <v>3090</v>
      </c>
      <c r="L15946">
        <v>19</v>
      </c>
      <c r="M15946">
        <v>80</v>
      </c>
      <c r="N15946" t="s">
        <v>1523</v>
      </c>
    </row>
    <row r="15947" spans="1:14" x14ac:dyDescent="0.2">
      <c r="A15947" t="s">
        <v>21706</v>
      </c>
      <c r="B15947">
        <v>42450</v>
      </c>
      <c r="C15947">
        <v>48500</v>
      </c>
      <c r="D15947">
        <v>54550</v>
      </c>
      <c r="E15947">
        <v>60600</v>
      </c>
      <c r="F15947">
        <v>65450</v>
      </c>
      <c r="G15947">
        <v>70300</v>
      </c>
      <c r="H15947">
        <v>75150</v>
      </c>
      <c r="I15947">
        <v>80000</v>
      </c>
      <c r="J15947">
        <v>84850</v>
      </c>
      <c r="K15947" t="s">
        <v>3090</v>
      </c>
      <c r="L15947">
        <v>19</v>
      </c>
      <c r="M15947">
        <v>80</v>
      </c>
      <c r="N15947" t="s">
        <v>1524</v>
      </c>
    </row>
    <row r="15948" spans="1:14" x14ac:dyDescent="0.2">
      <c r="A15948" t="s">
        <v>21707</v>
      </c>
      <c r="B15948">
        <v>48250</v>
      </c>
      <c r="C15948">
        <v>55150</v>
      </c>
      <c r="D15948">
        <v>62050</v>
      </c>
      <c r="E15948">
        <v>68900</v>
      </c>
      <c r="F15948">
        <v>74450</v>
      </c>
      <c r="G15948">
        <v>79950</v>
      </c>
      <c r="H15948">
        <v>85450</v>
      </c>
      <c r="I15948">
        <v>90950</v>
      </c>
      <c r="J15948">
        <v>96500</v>
      </c>
      <c r="K15948" t="s">
        <v>3090</v>
      </c>
      <c r="L15948">
        <v>19</v>
      </c>
      <c r="M15948">
        <v>80</v>
      </c>
      <c r="N15948" t="s">
        <v>1525</v>
      </c>
    </row>
    <row r="15949" spans="1:14" x14ac:dyDescent="0.2">
      <c r="A15949" t="s">
        <v>21708</v>
      </c>
      <c r="B15949">
        <v>42450</v>
      </c>
      <c r="C15949">
        <v>48500</v>
      </c>
      <c r="D15949">
        <v>54550</v>
      </c>
      <c r="E15949">
        <v>60600</v>
      </c>
      <c r="F15949">
        <v>65450</v>
      </c>
      <c r="G15949">
        <v>70300</v>
      </c>
      <c r="H15949">
        <v>75150</v>
      </c>
      <c r="I15949">
        <v>80000</v>
      </c>
      <c r="J15949">
        <v>84850</v>
      </c>
      <c r="K15949" t="s">
        <v>3090</v>
      </c>
      <c r="L15949">
        <v>19</v>
      </c>
      <c r="M15949">
        <v>80</v>
      </c>
      <c r="N15949" t="s">
        <v>1526</v>
      </c>
    </row>
    <row r="15950" spans="1:14" x14ac:dyDescent="0.2">
      <c r="A15950" t="s">
        <v>21709</v>
      </c>
      <c r="B15950">
        <v>48250</v>
      </c>
      <c r="C15950">
        <v>55150</v>
      </c>
      <c r="D15950">
        <v>62050</v>
      </c>
      <c r="E15950">
        <v>68900</v>
      </c>
      <c r="F15950">
        <v>74450</v>
      </c>
      <c r="G15950">
        <v>79950</v>
      </c>
      <c r="H15950">
        <v>85450</v>
      </c>
      <c r="I15950">
        <v>90950</v>
      </c>
      <c r="J15950">
        <v>96500</v>
      </c>
      <c r="K15950" t="s">
        <v>3090</v>
      </c>
      <c r="L15950">
        <v>19</v>
      </c>
      <c r="M15950">
        <v>80</v>
      </c>
      <c r="N15950" t="s">
        <v>1527</v>
      </c>
    </row>
    <row r="15951" spans="1:14" x14ac:dyDescent="0.2">
      <c r="A15951" t="s">
        <v>21710</v>
      </c>
      <c r="B15951">
        <v>48250</v>
      </c>
      <c r="C15951">
        <v>55150</v>
      </c>
      <c r="D15951">
        <v>62050</v>
      </c>
      <c r="E15951">
        <v>68900</v>
      </c>
      <c r="F15951">
        <v>74450</v>
      </c>
      <c r="G15951">
        <v>79950</v>
      </c>
      <c r="H15951">
        <v>85450</v>
      </c>
      <c r="I15951">
        <v>90950</v>
      </c>
      <c r="J15951">
        <v>96500</v>
      </c>
      <c r="K15951" t="s">
        <v>3090</v>
      </c>
      <c r="L15951">
        <v>19</v>
      </c>
      <c r="M15951">
        <v>80</v>
      </c>
      <c r="N15951" t="s">
        <v>1528</v>
      </c>
    </row>
    <row r="15952" spans="1:14" x14ac:dyDescent="0.2">
      <c r="A15952" t="s">
        <v>21711</v>
      </c>
      <c r="B15952">
        <v>48250</v>
      </c>
      <c r="C15952">
        <v>55150</v>
      </c>
      <c r="D15952">
        <v>62050</v>
      </c>
      <c r="E15952">
        <v>68900</v>
      </c>
      <c r="F15952">
        <v>74450</v>
      </c>
      <c r="G15952">
        <v>79950</v>
      </c>
      <c r="H15952">
        <v>85450</v>
      </c>
      <c r="I15952">
        <v>90950</v>
      </c>
      <c r="J15952">
        <v>96500</v>
      </c>
      <c r="K15952" t="s">
        <v>3090</v>
      </c>
      <c r="L15952">
        <v>19</v>
      </c>
      <c r="M15952">
        <v>80</v>
      </c>
      <c r="N15952" t="s">
        <v>1529</v>
      </c>
    </row>
    <row r="15953" spans="1:14" x14ac:dyDescent="0.2">
      <c r="A15953" t="s">
        <v>21712</v>
      </c>
      <c r="B15953">
        <v>42450</v>
      </c>
      <c r="C15953">
        <v>48500</v>
      </c>
      <c r="D15953">
        <v>54550</v>
      </c>
      <c r="E15953">
        <v>60600</v>
      </c>
      <c r="F15953">
        <v>65450</v>
      </c>
      <c r="G15953">
        <v>70300</v>
      </c>
      <c r="H15953">
        <v>75150</v>
      </c>
      <c r="I15953">
        <v>80000</v>
      </c>
      <c r="J15953">
        <v>84850</v>
      </c>
      <c r="K15953" t="s">
        <v>3090</v>
      </c>
      <c r="L15953">
        <v>19</v>
      </c>
      <c r="M15953">
        <v>80</v>
      </c>
      <c r="N15953" t="s">
        <v>1530</v>
      </c>
    </row>
    <row r="15954" spans="1:14" x14ac:dyDescent="0.2">
      <c r="A15954" t="s">
        <v>21713</v>
      </c>
      <c r="B15954">
        <v>42450</v>
      </c>
      <c r="C15954">
        <v>48500</v>
      </c>
      <c r="D15954">
        <v>54550</v>
      </c>
      <c r="E15954">
        <v>60600</v>
      </c>
      <c r="F15954">
        <v>65450</v>
      </c>
      <c r="G15954">
        <v>70300</v>
      </c>
      <c r="H15954">
        <v>75150</v>
      </c>
      <c r="I15954">
        <v>80000</v>
      </c>
      <c r="J15954">
        <v>84850</v>
      </c>
      <c r="K15954" t="s">
        <v>3090</v>
      </c>
      <c r="L15954">
        <v>19</v>
      </c>
      <c r="M15954">
        <v>80</v>
      </c>
      <c r="N15954" t="s">
        <v>1531</v>
      </c>
    </row>
    <row r="15955" spans="1:14" x14ac:dyDescent="0.2">
      <c r="A15955" t="s">
        <v>21714</v>
      </c>
      <c r="B15955">
        <v>48250</v>
      </c>
      <c r="C15955">
        <v>55150</v>
      </c>
      <c r="D15955">
        <v>62050</v>
      </c>
      <c r="E15955">
        <v>68900</v>
      </c>
      <c r="F15955">
        <v>74450</v>
      </c>
      <c r="G15955">
        <v>79950</v>
      </c>
      <c r="H15955">
        <v>85450</v>
      </c>
      <c r="I15955">
        <v>90950</v>
      </c>
      <c r="J15955">
        <v>96500</v>
      </c>
      <c r="K15955" t="s">
        <v>3090</v>
      </c>
      <c r="L15955">
        <v>19</v>
      </c>
      <c r="M15955">
        <v>80</v>
      </c>
      <c r="N15955" t="s">
        <v>1532</v>
      </c>
    </row>
    <row r="15956" spans="1:14" x14ac:dyDescent="0.2">
      <c r="A15956" t="s">
        <v>21715</v>
      </c>
      <c r="B15956">
        <v>42450</v>
      </c>
      <c r="C15956">
        <v>48500</v>
      </c>
      <c r="D15956">
        <v>54550</v>
      </c>
      <c r="E15956">
        <v>60600</v>
      </c>
      <c r="F15956">
        <v>65450</v>
      </c>
      <c r="G15956">
        <v>70300</v>
      </c>
      <c r="H15956">
        <v>75150</v>
      </c>
      <c r="I15956">
        <v>80000</v>
      </c>
      <c r="J15956">
        <v>84850</v>
      </c>
      <c r="K15956" t="s">
        <v>3090</v>
      </c>
      <c r="L15956">
        <v>19</v>
      </c>
      <c r="M15956">
        <v>80</v>
      </c>
      <c r="N15956" t="s">
        <v>1533</v>
      </c>
    </row>
    <row r="15957" spans="1:14" x14ac:dyDescent="0.2">
      <c r="A15957" t="s">
        <v>21716</v>
      </c>
      <c r="B15957">
        <v>42450</v>
      </c>
      <c r="C15957">
        <v>48500</v>
      </c>
      <c r="D15957">
        <v>54550</v>
      </c>
      <c r="E15957">
        <v>60600</v>
      </c>
      <c r="F15957">
        <v>65450</v>
      </c>
      <c r="G15957">
        <v>70300</v>
      </c>
      <c r="H15957">
        <v>75150</v>
      </c>
      <c r="I15957">
        <v>80000</v>
      </c>
      <c r="J15957">
        <v>84850</v>
      </c>
      <c r="K15957" t="s">
        <v>3090</v>
      </c>
      <c r="L15957">
        <v>19</v>
      </c>
      <c r="M15957">
        <v>80</v>
      </c>
      <c r="N15957" t="s">
        <v>1534</v>
      </c>
    </row>
    <row r="15958" spans="1:14" x14ac:dyDescent="0.2">
      <c r="A15958" t="s">
        <v>21717</v>
      </c>
      <c r="B15958">
        <v>42450</v>
      </c>
      <c r="C15958">
        <v>48500</v>
      </c>
      <c r="D15958">
        <v>54550</v>
      </c>
      <c r="E15958">
        <v>60600</v>
      </c>
      <c r="F15958">
        <v>65450</v>
      </c>
      <c r="G15958">
        <v>70300</v>
      </c>
      <c r="H15958">
        <v>75150</v>
      </c>
      <c r="I15958">
        <v>80000</v>
      </c>
      <c r="J15958">
        <v>84850</v>
      </c>
      <c r="K15958" t="s">
        <v>3090</v>
      </c>
      <c r="L15958">
        <v>19</v>
      </c>
      <c r="M15958">
        <v>80</v>
      </c>
      <c r="N15958" t="s">
        <v>1535</v>
      </c>
    </row>
    <row r="15959" spans="1:14" x14ac:dyDescent="0.2">
      <c r="A15959" t="s">
        <v>21718</v>
      </c>
      <c r="B15959">
        <v>42450</v>
      </c>
      <c r="C15959">
        <v>48500</v>
      </c>
      <c r="D15959">
        <v>54550</v>
      </c>
      <c r="E15959">
        <v>60600</v>
      </c>
      <c r="F15959">
        <v>65450</v>
      </c>
      <c r="G15959">
        <v>70300</v>
      </c>
      <c r="H15959">
        <v>75150</v>
      </c>
      <c r="I15959">
        <v>80000</v>
      </c>
      <c r="J15959">
        <v>84850</v>
      </c>
      <c r="K15959" t="s">
        <v>3090</v>
      </c>
      <c r="L15959">
        <v>19</v>
      </c>
      <c r="M15959">
        <v>80</v>
      </c>
      <c r="N15959" t="s">
        <v>1536</v>
      </c>
    </row>
    <row r="15960" spans="1:14" x14ac:dyDescent="0.2">
      <c r="A15960" t="s">
        <v>21719</v>
      </c>
      <c r="B15960">
        <v>42450</v>
      </c>
      <c r="C15960">
        <v>48500</v>
      </c>
      <c r="D15960">
        <v>54550</v>
      </c>
      <c r="E15960">
        <v>60600</v>
      </c>
      <c r="F15960">
        <v>65450</v>
      </c>
      <c r="G15960">
        <v>70300</v>
      </c>
      <c r="H15960">
        <v>75150</v>
      </c>
      <c r="I15960">
        <v>80000</v>
      </c>
      <c r="J15960">
        <v>84850</v>
      </c>
      <c r="K15960" t="s">
        <v>3090</v>
      </c>
      <c r="L15960">
        <v>19</v>
      </c>
      <c r="M15960">
        <v>80</v>
      </c>
      <c r="N15960" t="s">
        <v>1537</v>
      </c>
    </row>
    <row r="15961" spans="1:14" x14ac:dyDescent="0.2">
      <c r="A15961" t="s">
        <v>21720</v>
      </c>
      <c r="B15961">
        <v>42450</v>
      </c>
      <c r="C15961">
        <v>48500</v>
      </c>
      <c r="D15961">
        <v>54550</v>
      </c>
      <c r="E15961">
        <v>60600</v>
      </c>
      <c r="F15961">
        <v>65450</v>
      </c>
      <c r="G15961">
        <v>70300</v>
      </c>
      <c r="H15961">
        <v>75150</v>
      </c>
      <c r="I15961">
        <v>80000</v>
      </c>
      <c r="J15961">
        <v>84850</v>
      </c>
      <c r="K15961" t="s">
        <v>3090</v>
      </c>
      <c r="L15961">
        <v>19</v>
      </c>
      <c r="M15961">
        <v>80</v>
      </c>
      <c r="N15961" t="s">
        <v>1538</v>
      </c>
    </row>
    <row r="15962" spans="1:14" x14ac:dyDescent="0.2">
      <c r="A15962" t="s">
        <v>21721</v>
      </c>
      <c r="B15962">
        <v>42450</v>
      </c>
      <c r="C15962">
        <v>48500</v>
      </c>
      <c r="D15962">
        <v>54550</v>
      </c>
      <c r="E15962">
        <v>60600</v>
      </c>
      <c r="F15962">
        <v>65450</v>
      </c>
      <c r="G15962">
        <v>70300</v>
      </c>
      <c r="H15962">
        <v>75150</v>
      </c>
      <c r="I15962">
        <v>80000</v>
      </c>
      <c r="J15962">
        <v>84850</v>
      </c>
      <c r="K15962" t="s">
        <v>3090</v>
      </c>
      <c r="L15962">
        <v>19</v>
      </c>
      <c r="M15962">
        <v>80</v>
      </c>
      <c r="N15962" t="s">
        <v>1539</v>
      </c>
    </row>
    <row r="15963" spans="1:14" x14ac:dyDescent="0.2">
      <c r="A15963" t="s">
        <v>21722</v>
      </c>
      <c r="B15963">
        <v>42450</v>
      </c>
      <c r="C15963">
        <v>48500</v>
      </c>
      <c r="D15963">
        <v>54550</v>
      </c>
      <c r="E15963">
        <v>60600</v>
      </c>
      <c r="F15963">
        <v>65450</v>
      </c>
      <c r="G15963">
        <v>70300</v>
      </c>
      <c r="H15963">
        <v>75150</v>
      </c>
      <c r="I15963">
        <v>80000</v>
      </c>
      <c r="J15963">
        <v>84850</v>
      </c>
      <c r="K15963" t="s">
        <v>3090</v>
      </c>
      <c r="L15963">
        <v>19</v>
      </c>
      <c r="M15963">
        <v>80</v>
      </c>
      <c r="N15963" t="s">
        <v>1540</v>
      </c>
    </row>
    <row r="15964" spans="1:14" x14ac:dyDescent="0.2">
      <c r="A15964" t="s">
        <v>21723</v>
      </c>
      <c r="B15964">
        <v>42450</v>
      </c>
      <c r="C15964">
        <v>48500</v>
      </c>
      <c r="D15964">
        <v>54550</v>
      </c>
      <c r="E15964">
        <v>60600</v>
      </c>
      <c r="F15964">
        <v>65450</v>
      </c>
      <c r="G15964">
        <v>70300</v>
      </c>
      <c r="H15964">
        <v>75150</v>
      </c>
      <c r="I15964">
        <v>80000</v>
      </c>
      <c r="J15964">
        <v>84850</v>
      </c>
      <c r="K15964" t="s">
        <v>3090</v>
      </c>
      <c r="L15964">
        <v>19</v>
      </c>
      <c r="M15964">
        <v>80</v>
      </c>
      <c r="N15964" t="s">
        <v>1541</v>
      </c>
    </row>
    <row r="15965" spans="1:14" x14ac:dyDescent="0.2">
      <c r="A15965" t="s">
        <v>21724</v>
      </c>
      <c r="B15965">
        <v>42450</v>
      </c>
      <c r="C15965">
        <v>48500</v>
      </c>
      <c r="D15965">
        <v>54550</v>
      </c>
      <c r="E15965">
        <v>60600</v>
      </c>
      <c r="F15965">
        <v>65450</v>
      </c>
      <c r="G15965">
        <v>70300</v>
      </c>
      <c r="H15965">
        <v>75150</v>
      </c>
      <c r="I15965">
        <v>80000</v>
      </c>
      <c r="J15965">
        <v>84850</v>
      </c>
      <c r="K15965" t="s">
        <v>3090</v>
      </c>
      <c r="L15965">
        <v>19</v>
      </c>
      <c r="M15965">
        <v>80</v>
      </c>
      <c r="N15965" t="s">
        <v>1542</v>
      </c>
    </row>
    <row r="15966" spans="1:14" x14ac:dyDescent="0.2">
      <c r="A15966" t="s">
        <v>21725</v>
      </c>
      <c r="B15966">
        <v>48250</v>
      </c>
      <c r="C15966">
        <v>55150</v>
      </c>
      <c r="D15966">
        <v>62050</v>
      </c>
      <c r="E15966">
        <v>68900</v>
      </c>
      <c r="F15966">
        <v>74450</v>
      </c>
      <c r="G15966">
        <v>79950</v>
      </c>
      <c r="H15966">
        <v>85450</v>
      </c>
      <c r="I15966">
        <v>90950</v>
      </c>
      <c r="J15966">
        <v>96500</v>
      </c>
      <c r="K15966" t="s">
        <v>3090</v>
      </c>
      <c r="L15966">
        <v>19</v>
      </c>
      <c r="M15966">
        <v>80</v>
      </c>
      <c r="N15966" t="s">
        <v>1543</v>
      </c>
    </row>
    <row r="15967" spans="1:14" x14ac:dyDescent="0.2">
      <c r="A15967" t="s">
        <v>21726</v>
      </c>
      <c r="B15967">
        <v>42450</v>
      </c>
      <c r="C15967">
        <v>48500</v>
      </c>
      <c r="D15967">
        <v>54550</v>
      </c>
      <c r="E15967">
        <v>60600</v>
      </c>
      <c r="F15967">
        <v>65450</v>
      </c>
      <c r="G15967">
        <v>70300</v>
      </c>
      <c r="H15967">
        <v>75150</v>
      </c>
      <c r="I15967">
        <v>80000</v>
      </c>
      <c r="J15967">
        <v>84850</v>
      </c>
      <c r="K15967" t="s">
        <v>3090</v>
      </c>
      <c r="L15967">
        <v>19</v>
      </c>
      <c r="M15967">
        <v>80</v>
      </c>
      <c r="N15967" t="s">
        <v>1544</v>
      </c>
    </row>
    <row r="15968" spans="1:14" x14ac:dyDescent="0.2">
      <c r="A15968" t="s">
        <v>21727</v>
      </c>
      <c r="B15968">
        <v>42450</v>
      </c>
      <c r="C15968">
        <v>48500</v>
      </c>
      <c r="D15968">
        <v>54550</v>
      </c>
      <c r="E15968">
        <v>60600</v>
      </c>
      <c r="F15968">
        <v>65450</v>
      </c>
      <c r="G15968">
        <v>70300</v>
      </c>
      <c r="H15968">
        <v>75150</v>
      </c>
      <c r="I15968">
        <v>80000</v>
      </c>
      <c r="J15968">
        <v>84850</v>
      </c>
      <c r="K15968" t="s">
        <v>3090</v>
      </c>
      <c r="L15968">
        <v>19</v>
      </c>
      <c r="M15968">
        <v>80</v>
      </c>
      <c r="N15968" t="s">
        <v>1545</v>
      </c>
    </row>
    <row r="15969" spans="1:14" x14ac:dyDescent="0.2">
      <c r="A15969" t="s">
        <v>21728</v>
      </c>
      <c r="B15969">
        <v>42450</v>
      </c>
      <c r="C15969">
        <v>48500</v>
      </c>
      <c r="D15969">
        <v>54550</v>
      </c>
      <c r="E15969">
        <v>60600</v>
      </c>
      <c r="F15969">
        <v>65450</v>
      </c>
      <c r="G15969">
        <v>70300</v>
      </c>
      <c r="H15969">
        <v>75150</v>
      </c>
      <c r="I15969">
        <v>80000</v>
      </c>
      <c r="J15969">
        <v>84850</v>
      </c>
      <c r="K15969" t="s">
        <v>3090</v>
      </c>
      <c r="L15969">
        <v>19</v>
      </c>
      <c r="M15969">
        <v>80</v>
      </c>
      <c r="N15969" t="s">
        <v>1546</v>
      </c>
    </row>
    <row r="15970" spans="1:14" x14ac:dyDescent="0.2">
      <c r="A15970" t="s">
        <v>21729</v>
      </c>
      <c r="B15970">
        <v>42450</v>
      </c>
      <c r="C15970">
        <v>48500</v>
      </c>
      <c r="D15970">
        <v>54550</v>
      </c>
      <c r="E15970">
        <v>60600</v>
      </c>
      <c r="F15970">
        <v>65450</v>
      </c>
      <c r="G15970">
        <v>70300</v>
      </c>
      <c r="H15970">
        <v>75150</v>
      </c>
      <c r="I15970">
        <v>80000</v>
      </c>
      <c r="J15970">
        <v>84850</v>
      </c>
      <c r="K15970" t="s">
        <v>3090</v>
      </c>
      <c r="L15970">
        <v>19</v>
      </c>
      <c r="M15970">
        <v>80</v>
      </c>
      <c r="N15970" t="s">
        <v>1547</v>
      </c>
    </row>
    <row r="15971" spans="1:14" x14ac:dyDescent="0.2">
      <c r="A15971" t="s">
        <v>21730</v>
      </c>
      <c r="B15971">
        <v>42450</v>
      </c>
      <c r="C15971">
        <v>48500</v>
      </c>
      <c r="D15971">
        <v>54550</v>
      </c>
      <c r="E15971">
        <v>60600</v>
      </c>
      <c r="F15971">
        <v>65450</v>
      </c>
      <c r="G15971">
        <v>70300</v>
      </c>
      <c r="H15971">
        <v>75150</v>
      </c>
      <c r="I15971">
        <v>80000</v>
      </c>
      <c r="J15971">
        <v>84850</v>
      </c>
      <c r="K15971" t="s">
        <v>3090</v>
      </c>
      <c r="L15971">
        <v>19</v>
      </c>
      <c r="M15971">
        <v>80</v>
      </c>
      <c r="N15971" t="s">
        <v>1548</v>
      </c>
    </row>
    <row r="15972" spans="1:14" x14ac:dyDescent="0.2">
      <c r="A15972" t="s">
        <v>21731</v>
      </c>
      <c r="B15972">
        <v>48250</v>
      </c>
      <c r="C15972">
        <v>55150</v>
      </c>
      <c r="D15972">
        <v>62050</v>
      </c>
      <c r="E15972">
        <v>68900</v>
      </c>
      <c r="F15972">
        <v>74450</v>
      </c>
      <c r="G15972">
        <v>79950</v>
      </c>
      <c r="H15972">
        <v>85450</v>
      </c>
      <c r="I15972">
        <v>90950</v>
      </c>
      <c r="J15972">
        <v>96500</v>
      </c>
      <c r="K15972" t="s">
        <v>3090</v>
      </c>
      <c r="L15972">
        <v>19</v>
      </c>
      <c r="M15972">
        <v>80</v>
      </c>
      <c r="N15972" t="s">
        <v>1549</v>
      </c>
    </row>
    <row r="15973" spans="1:14" x14ac:dyDescent="0.2">
      <c r="A15973" t="s">
        <v>21732</v>
      </c>
      <c r="B15973">
        <v>48250</v>
      </c>
      <c r="C15973">
        <v>55150</v>
      </c>
      <c r="D15973">
        <v>62050</v>
      </c>
      <c r="E15973">
        <v>68900</v>
      </c>
      <c r="F15973">
        <v>74450</v>
      </c>
      <c r="G15973">
        <v>79950</v>
      </c>
      <c r="H15973">
        <v>85450</v>
      </c>
      <c r="I15973">
        <v>90950</v>
      </c>
      <c r="J15973">
        <v>96500</v>
      </c>
      <c r="K15973" t="s">
        <v>3090</v>
      </c>
      <c r="L15973">
        <v>19</v>
      </c>
      <c r="M15973">
        <v>80</v>
      </c>
      <c r="N15973" t="s">
        <v>1550</v>
      </c>
    </row>
    <row r="15974" spans="1:14" x14ac:dyDescent="0.2">
      <c r="A15974" t="s">
        <v>21733</v>
      </c>
      <c r="B15974">
        <v>48250</v>
      </c>
      <c r="C15974">
        <v>55150</v>
      </c>
      <c r="D15974">
        <v>62050</v>
      </c>
      <c r="E15974">
        <v>68900</v>
      </c>
      <c r="F15974">
        <v>74450</v>
      </c>
      <c r="G15974">
        <v>79950</v>
      </c>
      <c r="H15974">
        <v>85450</v>
      </c>
      <c r="I15974">
        <v>90950</v>
      </c>
      <c r="J15974">
        <v>96500</v>
      </c>
      <c r="K15974" t="s">
        <v>3090</v>
      </c>
      <c r="L15974">
        <v>19</v>
      </c>
      <c r="M15974">
        <v>80</v>
      </c>
      <c r="N15974" t="s">
        <v>1551</v>
      </c>
    </row>
    <row r="15975" spans="1:14" x14ac:dyDescent="0.2">
      <c r="A15975" t="s">
        <v>21734</v>
      </c>
      <c r="B15975">
        <v>42450</v>
      </c>
      <c r="C15975">
        <v>48500</v>
      </c>
      <c r="D15975">
        <v>54550</v>
      </c>
      <c r="E15975">
        <v>60600</v>
      </c>
      <c r="F15975">
        <v>65450</v>
      </c>
      <c r="G15975">
        <v>70300</v>
      </c>
      <c r="H15975">
        <v>75150</v>
      </c>
      <c r="I15975">
        <v>80000</v>
      </c>
      <c r="J15975">
        <v>84850</v>
      </c>
      <c r="K15975" t="s">
        <v>3090</v>
      </c>
      <c r="L15975">
        <v>19</v>
      </c>
      <c r="M15975">
        <v>80</v>
      </c>
      <c r="N15975" t="s">
        <v>1552</v>
      </c>
    </row>
    <row r="15976" spans="1:14" x14ac:dyDescent="0.2">
      <c r="A15976" t="s">
        <v>21735</v>
      </c>
      <c r="B15976">
        <v>42450</v>
      </c>
      <c r="C15976">
        <v>48500</v>
      </c>
      <c r="D15976">
        <v>54550</v>
      </c>
      <c r="E15976">
        <v>60600</v>
      </c>
      <c r="F15976">
        <v>65450</v>
      </c>
      <c r="G15976">
        <v>70300</v>
      </c>
      <c r="H15976">
        <v>75150</v>
      </c>
      <c r="I15976">
        <v>80000</v>
      </c>
      <c r="J15976">
        <v>84850</v>
      </c>
      <c r="K15976" t="s">
        <v>3090</v>
      </c>
      <c r="L15976">
        <v>19</v>
      </c>
      <c r="M15976">
        <v>80</v>
      </c>
      <c r="N15976" t="s">
        <v>1553</v>
      </c>
    </row>
    <row r="15977" spans="1:14" x14ac:dyDescent="0.2">
      <c r="A15977" t="s">
        <v>21736</v>
      </c>
      <c r="B15977">
        <v>48250</v>
      </c>
      <c r="C15977">
        <v>55150</v>
      </c>
      <c r="D15977">
        <v>62050</v>
      </c>
      <c r="E15977">
        <v>68900</v>
      </c>
      <c r="F15977">
        <v>74450</v>
      </c>
      <c r="G15977">
        <v>79950</v>
      </c>
      <c r="H15977">
        <v>85450</v>
      </c>
      <c r="I15977">
        <v>90950</v>
      </c>
      <c r="J15977">
        <v>96500</v>
      </c>
      <c r="K15977" t="s">
        <v>3090</v>
      </c>
      <c r="L15977">
        <v>19</v>
      </c>
      <c r="M15977">
        <v>80</v>
      </c>
      <c r="N15977" t="s">
        <v>1554</v>
      </c>
    </row>
    <row r="15978" spans="1:14" x14ac:dyDescent="0.2">
      <c r="A15978" t="s">
        <v>21737</v>
      </c>
      <c r="B15978">
        <v>42450</v>
      </c>
      <c r="C15978">
        <v>48500</v>
      </c>
      <c r="D15978">
        <v>54550</v>
      </c>
      <c r="E15978">
        <v>60600</v>
      </c>
      <c r="F15978">
        <v>65450</v>
      </c>
      <c r="G15978">
        <v>70300</v>
      </c>
      <c r="H15978">
        <v>75150</v>
      </c>
      <c r="I15978">
        <v>80000</v>
      </c>
      <c r="J15978">
        <v>84850</v>
      </c>
      <c r="K15978" t="s">
        <v>3090</v>
      </c>
      <c r="L15978">
        <v>19</v>
      </c>
      <c r="M15978">
        <v>80</v>
      </c>
      <c r="N15978" t="s">
        <v>1555</v>
      </c>
    </row>
    <row r="15979" spans="1:14" x14ac:dyDescent="0.2">
      <c r="A15979" t="s">
        <v>21738</v>
      </c>
      <c r="B15979">
        <v>42450</v>
      </c>
      <c r="C15979">
        <v>48500</v>
      </c>
      <c r="D15979">
        <v>54550</v>
      </c>
      <c r="E15979">
        <v>60600</v>
      </c>
      <c r="F15979">
        <v>65450</v>
      </c>
      <c r="G15979">
        <v>70300</v>
      </c>
      <c r="H15979">
        <v>75150</v>
      </c>
      <c r="I15979">
        <v>80000</v>
      </c>
      <c r="J15979">
        <v>84850</v>
      </c>
      <c r="K15979" t="s">
        <v>3090</v>
      </c>
      <c r="L15979">
        <v>19</v>
      </c>
      <c r="M15979">
        <v>80</v>
      </c>
      <c r="N15979" t="s">
        <v>1556</v>
      </c>
    </row>
    <row r="15980" spans="1:14" x14ac:dyDescent="0.2">
      <c r="A15980" t="s">
        <v>21739</v>
      </c>
      <c r="B15980">
        <v>42450</v>
      </c>
      <c r="C15980">
        <v>48500</v>
      </c>
      <c r="D15980">
        <v>54550</v>
      </c>
      <c r="E15980">
        <v>60600</v>
      </c>
      <c r="F15980">
        <v>65450</v>
      </c>
      <c r="G15980">
        <v>70300</v>
      </c>
      <c r="H15980">
        <v>75150</v>
      </c>
      <c r="I15980">
        <v>80000</v>
      </c>
      <c r="J15980">
        <v>84850</v>
      </c>
      <c r="K15980" t="s">
        <v>3090</v>
      </c>
      <c r="L15980">
        <v>19</v>
      </c>
      <c r="M15980">
        <v>80</v>
      </c>
      <c r="N15980" t="s">
        <v>1557</v>
      </c>
    </row>
    <row r="15981" spans="1:14" x14ac:dyDescent="0.2">
      <c r="A15981" t="s">
        <v>21740</v>
      </c>
      <c r="B15981">
        <v>42450</v>
      </c>
      <c r="C15981">
        <v>48500</v>
      </c>
      <c r="D15981">
        <v>54550</v>
      </c>
      <c r="E15981">
        <v>60600</v>
      </c>
      <c r="F15981">
        <v>65450</v>
      </c>
      <c r="G15981">
        <v>70300</v>
      </c>
      <c r="H15981">
        <v>75150</v>
      </c>
      <c r="I15981">
        <v>80000</v>
      </c>
      <c r="J15981">
        <v>84850</v>
      </c>
      <c r="K15981" t="s">
        <v>3090</v>
      </c>
      <c r="L15981">
        <v>19</v>
      </c>
      <c r="M15981">
        <v>80</v>
      </c>
      <c r="N15981" t="s">
        <v>1558</v>
      </c>
    </row>
    <row r="15982" spans="1:14" x14ac:dyDescent="0.2">
      <c r="A15982" t="s">
        <v>21741</v>
      </c>
      <c r="B15982">
        <v>42450</v>
      </c>
      <c r="C15982">
        <v>48500</v>
      </c>
      <c r="D15982">
        <v>54550</v>
      </c>
      <c r="E15982">
        <v>60600</v>
      </c>
      <c r="F15982">
        <v>65450</v>
      </c>
      <c r="G15982">
        <v>70300</v>
      </c>
      <c r="H15982">
        <v>75150</v>
      </c>
      <c r="I15982">
        <v>80000</v>
      </c>
      <c r="J15982">
        <v>84850</v>
      </c>
      <c r="K15982" t="s">
        <v>3090</v>
      </c>
      <c r="L15982">
        <v>19</v>
      </c>
      <c r="M15982">
        <v>80</v>
      </c>
      <c r="N15982" t="s">
        <v>1559</v>
      </c>
    </row>
    <row r="15983" spans="1:14" x14ac:dyDescent="0.2">
      <c r="A15983" t="s">
        <v>21742</v>
      </c>
      <c r="B15983">
        <v>42450</v>
      </c>
      <c r="C15983">
        <v>48500</v>
      </c>
      <c r="D15983">
        <v>54550</v>
      </c>
      <c r="E15983">
        <v>60600</v>
      </c>
      <c r="F15983">
        <v>65450</v>
      </c>
      <c r="G15983">
        <v>70300</v>
      </c>
      <c r="H15983">
        <v>75150</v>
      </c>
      <c r="I15983">
        <v>80000</v>
      </c>
      <c r="J15983">
        <v>84850</v>
      </c>
      <c r="K15983" t="s">
        <v>3090</v>
      </c>
      <c r="L15983">
        <v>19</v>
      </c>
      <c r="M15983">
        <v>80</v>
      </c>
      <c r="N15983" t="s">
        <v>1560</v>
      </c>
    </row>
    <row r="15984" spans="1:14" x14ac:dyDescent="0.2">
      <c r="A15984" t="s">
        <v>21743</v>
      </c>
      <c r="B15984">
        <v>42450</v>
      </c>
      <c r="C15984">
        <v>48500</v>
      </c>
      <c r="D15984">
        <v>54550</v>
      </c>
      <c r="E15984">
        <v>60600</v>
      </c>
      <c r="F15984">
        <v>65450</v>
      </c>
      <c r="G15984">
        <v>70300</v>
      </c>
      <c r="H15984">
        <v>75150</v>
      </c>
      <c r="I15984">
        <v>80000</v>
      </c>
      <c r="J15984">
        <v>84850</v>
      </c>
      <c r="K15984" t="s">
        <v>3090</v>
      </c>
      <c r="L15984">
        <v>19</v>
      </c>
      <c r="M15984">
        <v>80</v>
      </c>
      <c r="N15984" t="s">
        <v>1561</v>
      </c>
    </row>
    <row r="15985" spans="1:14" x14ac:dyDescent="0.2">
      <c r="A15985" t="s">
        <v>21744</v>
      </c>
      <c r="B15985">
        <v>48250</v>
      </c>
      <c r="C15985">
        <v>55150</v>
      </c>
      <c r="D15985">
        <v>62050</v>
      </c>
      <c r="E15985">
        <v>68900</v>
      </c>
      <c r="F15985">
        <v>74450</v>
      </c>
      <c r="G15985">
        <v>79950</v>
      </c>
      <c r="H15985">
        <v>85450</v>
      </c>
      <c r="I15985">
        <v>90950</v>
      </c>
      <c r="J15985">
        <v>96500</v>
      </c>
      <c r="K15985" t="s">
        <v>3090</v>
      </c>
      <c r="L15985">
        <v>19</v>
      </c>
      <c r="M15985">
        <v>80</v>
      </c>
      <c r="N15985" t="s">
        <v>1562</v>
      </c>
    </row>
    <row r="15986" spans="1:14" x14ac:dyDescent="0.2">
      <c r="A15986" t="s">
        <v>21745</v>
      </c>
      <c r="B15986">
        <v>42450</v>
      </c>
      <c r="C15986">
        <v>48500</v>
      </c>
      <c r="D15986">
        <v>54550</v>
      </c>
      <c r="E15986">
        <v>60600</v>
      </c>
      <c r="F15986">
        <v>65450</v>
      </c>
      <c r="G15986">
        <v>70300</v>
      </c>
      <c r="H15986">
        <v>75150</v>
      </c>
      <c r="I15986">
        <v>80000</v>
      </c>
      <c r="J15986">
        <v>84850</v>
      </c>
      <c r="K15986" t="s">
        <v>3090</v>
      </c>
      <c r="L15986">
        <v>19</v>
      </c>
      <c r="M15986">
        <v>80</v>
      </c>
      <c r="N15986" t="s">
        <v>1563</v>
      </c>
    </row>
    <row r="15987" spans="1:14" x14ac:dyDescent="0.2">
      <c r="A15987" t="s">
        <v>21746</v>
      </c>
      <c r="B15987">
        <v>42450</v>
      </c>
      <c r="C15987">
        <v>48500</v>
      </c>
      <c r="D15987">
        <v>54550</v>
      </c>
      <c r="E15987">
        <v>60600</v>
      </c>
      <c r="F15987">
        <v>65450</v>
      </c>
      <c r="G15987">
        <v>70300</v>
      </c>
      <c r="H15987">
        <v>75150</v>
      </c>
      <c r="I15987">
        <v>80000</v>
      </c>
      <c r="J15987">
        <v>84850</v>
      </c>
      <c r="K15987" t="s">
        <v>3090</v>
      </c>
      <c r="L15987">
        <v>19</v>
      </c>
      <c r="M15987">
        <v>80</v>
      </c>
      <c r="N15987" t="s">
        <v>1564</v>
      </c>
    </row>
    <row r="15988" spans="1:14" x14ac:dyDescent="0.2">
      <c r="A15988" t="s">
        <v>21747</v>
      </c>
      <c r="B15988">
        <v>42450</v>
      </c>
      <c r="C15988">
        <v>48500</v>
      </c>
      <c r="D15988">
        <v>54550</v>
      </c>
      <c r="E15988">
        <v>60600</v>
      </c>
      <c r="F15988">
        <v>65450</v>
      </c>
      <c r="G15988">
        <v>70300</v>
      </c>
      <c r="H15988">
        <v>75150</v>
      </c>
      <c r="I15988">
        <v>80000</v>
      </c>
      <c r="J15988">
        <v>84850</v>
      </c>
      <c r="K15988" t="s">
        <v>3090</v>
      </c>
      <c r="L15988">
        <v>19</v>
      </c>
      <c r="M15988">
        <v>80</v>
      </c>
      <c r="N15988" t="s">
        <v>1565</v>
      </c>
    </row>
    <row r="15989" spans="1:14" x14ac:dyDescent="0.2">
      <c r="A15989" t="s">
        <v>21748</v>
      </c>
      <c r="B15989">
        <v>42450</v>
      </c>
      <c r="C15989">
        <v>48500</v>
      </c>
      <c r="D15989">
        <v>54550</v>
      </c>
      <c r="E15989">
        <v>60600</v>
      </c>
      <c r="F15989">
        <v>65450</v>
      </c>
      <c r="G15989">
        <v>70300</v>
      </c>
      <c r="H15989">
        <v>75150</v>
      </c>
      <c r="I15989">
        <v>80000</v>
      </c>
      <c r="J15989">
        <v>84850</v>
      </c>
      <c r="K15989" t="s">
        <v>3090</v>
      </c>
      <c r="L15989">
        <v>19</v>
      </c>
      <c r="M15989">
        <v>80</v>
      </c>
      <c r="N15989" t="s">
        <v>1566</v>
      </c>
    </row>
    <row r="15990" spans="1:14" x14ac:dyDescent="0.2">
      <c r="A15990" t="s">
        <v>21749</v>
      </c>
      <c r="B15990">
        <v>42450</v>
      </c>
      <c r="C15990">
        <v>48500</v>
      </c>
      <c r="D15990">
        <v>54550</v>
      </c>
      <c r="E15990">
        <v>60600</v>
      </c>
      <c r="F15990">
        <v>65450</v>
      </c>
      <c r="G15990">
        <v>70300</v>
      </c>
      <c r="H15990">
        <v>75150</v>
      </c>
      <c r="I15990">
        <v>80000</v>
      </c>
      <c r="J15990">
        <v>84850</v>
      </c>
      <c r="K15990" t="s">
        <v>3090</v>
      </c>
      <c r="L15990">
        <v>21</v>
      </c>
      <c r="M15990">
        <v>80</v>
      </c>
      <c r="N15990" t="s">
        <v>1567</v>
      </c>
    </row>
    <row r="15991" spans="1:14" x14ac:dyDescent="0.2">
      <c r="A15991" t="s">
        <v>21750</v>
      </c>
      <c r="B15991">
        <v>42450</v>
      </c>
      <c r="C15991">
        <v>48500</v>
      </c>
      <c r="D15991">
        <v>54550</v>
      </c>
      <c r="E15991">
        <v>60600</v>
      </c>
      <c r="F15991">
        <v>65450</v>
      </c>
      <c r="G15991">
        <v>70300</v>
      </c>
      <c r="H15991">
        <v>75150</v>
      </c>
      <c r="I15991">
        <v>80000</v>
      </c>
      <c r="J15991">
        <v>84850</v>
      </c>
      <c r="K15991" t="s">
        <v>3090</v>
      </c>
      <c r="L15991">
        <v>21</v>
      </c>
      <c r="M15991">
        <v>80</v>
      </c>
      <c r="N15991" t="s">
        <v>1569</v>
      </c>
    </row>
    <row r="15992" spans="1:14" x14ac:dyDescent="0.2">
      <c r="A15992" t="s">
        <v>21751</v>
      </c>
      <c r="B15992">
        <v>42450</v>
      </c>
      <c r="C15992">
        <v>48500</v>
      </c>
      <c r="D15992">
        <v>54550</v>
      </c>
      <c r="E15992">
        <v>60600</v>
      </c>
      <c r="F15992">
        <v>65450</v>
      </c>
      <c r="G15992">
        <v>70300</v>
      </c>
      <c r="H15992">
        <v>75150</v>
      </c>
      <c r="I15992">
        <v>80000</v>
      </c>
      <c r="J15992">
        <v>84850</v>
      </c>
      <c r="K15992" t="s">
        <v>3090</v>
      </c>
      <c r="L15992">
        <v>21</v>
      </c>
      <c r="M15992">
        <v>80</v>
      </c>
      <c r="N15992" t="s">
        <v>852</v>
      </c>
    </row>
    <row r="15993" spans="1:14" x14ac:dyDescent="0.2">
      <c r="A15993" t="s">
        <v>21752</v>
      </c>
      <c r="B15993">
        <v>42450</v>
      </c>
      <c r="C15993">
        <v>48500</v>
      </c>
      <c r="D15993">
        <v>54550</v>
      </c>
      <c r="E15993">
        <v>60600</v>
      </c>
      <c r="F15993">
        <v>65450</v>
      </c>
      <c r="G15993">
        <v>70300</v>
      </c>
      <c r="H15993">
        <v>75150</v>
      </c>
      <c r="I15993">
        <v>80000</v>
      </c>
      <c r="J15993">
        <v>84850</v>
      </c>
      <c r="K15993" t="s">
        <v>3090</v>
      </c>
      <c r="L15993">
        <v>21</v>
      </c>
      <c r="M15993">
        <v>80</v>
      </c>
      <c r="N15993" t="s">
        <v>853</v>
      </c>
    </row>
    <row r="15994" spans="1:14" x14ac:dyDescent="0.2">
      <c r="A15994" t="s">
        <v>21753</v>
      </c>
      <c r="B15994">
        <v>42450</v>
      </c>
      <c r="C15994">
        <v>48500</v>
      </c>
      <c r="D15994">
        <v>54550</v>
      </c>
      <c r="E15994">
        <v>60600</v>
      </c>
      <c r="F15994">
        <v>65450</v>
      </c>
      <c r="G15994">
        <v>70300</v>
      </c>
      <c r="H15994">
        <v>75150</v>
      </c>
      <c r="I15994">
        <v>80000</v>
      </c>
      <c r="J15994">
        <v>84850</v>
      </c>
      <c r="K15994" t="s">
        <v>3090</v>
      </c>
      <c r="L15994">
        <v>21</v>
      </c>
      <c r="M15994">
        <v>80</v>
      </c>
      <c r="N15994" t="s">
        <v>854</v>
      </c>
    </row>
    <row r="15995" spans="1:14" x14ac:dyDescent="0.2">
      <c r="A15995" t="s">
        <v>21754</v>
      </c>
      <c r="B15995">
        <v>42450</v>
      </c>
      <c r="C15995">
        <v>48500</v>
      </c>
      <c r="D15995">
        <v>54550</v>
      </c>
      <c r="E15995">
        <v>60600</v>
      </c>
      <c r="F15995">
        <v>65450</v>
      </c>
      <c r="G15995">
        <v>70300</v>
      </c>
      <c r="H15995">
        <v>75150</v>
      </c>
      <c r="I15995">
        <v>80000</v>
      </c>
      <c r="J15995">
        <v>84850</v>
      </c>
      <c r="K15995" t="s">
        <v>3090</v>
      </c>
      <c r="L15995">
        <v>21</v>
      </c>
      <c r="M15995">
        <v>80</v>
      </c>
      <c r="N15995" t="s">
        <v>855</v>
      </c>
    </row>
    <row r="15996" spans="1:14" x14ac:dyDescent="0.2">
      <c r="A15996" t="s">
        <v>21755</v>
      </c>
      <c r="B15996">
        <v>42450</v>
      </c>
      <c r="C15996">
        <v>48500</v>
      </c>
      <c r="D15996">
        <v>54550</v>
      </c>
      <c r="E15996">
        <v>60600</v>
      </c>
      <c r="F15996">
        <v>65450</v>
      </c>
      <c r="G15996">
        <v>70300</v>
      </c>
      <c r="H15996">
        <v>75150</v>
      </c>
      <c r="I15996">
        <v>80000</v>
      </c>
      <c r="J15996">
        <v>84850</v>
      </c>
      <c r="K15996" t="s">
        <v>3090</v>
      </c>
      <c r="L15996">
        <v>21</v>
      </c>
      <c r="M15996">
        <v>80</v>
      </c>
      <c r="N15996" t="s">
        <v>856</v>
      </c>
    </row>
    <row r="15997" spans="1:14" x14ac:dyDescent="0.2">
      <c r="A15997" t="s">
        <v>21756</v>
      </c>
      <c r="B15997">
        <v>42450</v>
      </c>
      <c r="C15997">
        <v>48500</v>
      </c>
      <c r="D15997">
        <v>54550</v>
      </c>
      <c r="E15997">
        <v>60600</v>
      </c>
      <c r="F15997">
        <v>65450</v>
      </c>
      <c r="G15997">
        <v>70300</v>
      </c>
      <c r="H15997">
        <v>75150</v>
      </c>
      <c r="I15997">
        <v>80000</v>
      </c>
      <c r="J15997">
        <v>84850</v>
      </c>
      <c r="K15997" t="s">
        <v>3090</v>
      </c>
      <c r="L15997">
        <v>21</v>
      </c>
      <c r="M15997">
        <v>80</v>
      </c>
      <c r="N15997" t="s">
        <v>857</v>
      </c>
    </row>
    <row r="15998" spans="1:14" x14ac:dyDescent="0.2">
      <c r="A15998" t="s">
        <v>21757</v>
      </c>
      <c r="B15998">
        <v>42450</v>
      </c>
      <c r="C15998">
        <v>48500</v>
      </c>
      <c r="D15998">
        <v>54550</v>
      </c>
      <c r="E15998">
        <v>60600</v>
      </c>
      <c r="F15998">
        <v>65450</v>
      </c>
      <c r="G15998">
        <v>70300</v>
      </c>
      <c r="H15998">
        <v>75150</v>
      </c>
      <c r="I15998">
        <v>80000</v>
      </c>
      <c r="J15998">
        <v>84850</v>
      </c>
      <c r="K15998" t="s">
        <v>3090</v>
      </c>
      <c r="L15998">
        <v>21</v>
      </c>
      <c r="M15998">
        <v>80</v>
      </c>
      <c r="N15998" t="s">
        <v>858</v>
      </c>
    </row>
    <row r="15999" spans="1:14" x14ac:dyDescent="0.2">
      <c r="A15999" t="s">
        <v>21758</v>
      </c>
      <c r="B15999">
        <v>42450</v>
      </c>
      <c r="C15999">
        <v>48500</v>
      </c>
      <c r="D15999">
        <v>54550</v>
      </c>
      <c r="E15999">
        <v>60600</v>
      </c>
      <c r="F15999">
        <v>65450</v>
      </c>
      <c r="G15999">
        <v>70300</v>
      </c>
      <c r="H15999">
        <v>75150</v>
      </c>
      <c r="I15999">
        <v>80000</v>
      </c>
      <c r="J15999">
        <v>84850</v>
      </c>
      <c r="K15999" t="s">
        <v>3090</v>
      </c>
      <c r="L15999">
        <v>21</v>
      </c>
      <c r="M15999">
        <v>80</v>
      </c>
      <c r="N15999" t="s">
        <v>859</v>
      </c>
    </row>
    <row r="16000" spans="1:14" x14ac:dyDescent="0.2">
      <c r="A16000" t="s">
        <v>21759</v>
      </c>
      <c r="B16000">
        <v>42450</v>
      </c>
      <c r="C16000">
        <v>48500</v>
      </c>
      <c r="D16000">
        <v>54550</v>
      </c>
      <c r="E16000">
        <v>60600</v>
      </c>
      <c r="F16000">
        <v>65450</v>
      </c>
      <c r="G16000">
        <v>70300</v>
      </c>
      <c r="H16000">
        <v>75150</v>
      </c>
      <c r="I16000">
        <v>80000</v>
      </c>
      <c r="J16000">
        <v>84850</v>
      </c>
      <c r="K16000" t="s">
        <v>3090</v>
      </c>
      <c r="L16000">
        <v>21</v>
      </c>
      <c r="M16000">
        <v>80</v>
      </c>
      <c r="N16000" t="s">
        <v>860</v>
      </c>
    </row>
    <row r="16001" spans="1:14" x14ac:dyDescent="0.2">
      <c r="A16001" t="s">
        <v>21760</v>
      </c>
      <c r="B16001">
        <v>42450</v>
      </c>
      <c r="C16001">
        <v>48500</v>
      </c>
      <c r="D16001">
        <v>54550</v>
      </c>
      <c r="E16001">
        <v>60600</v>
      </c>
      <c r="F16001">
        <v>65450</v>
      </c>
      <c r="G16001">
        <v>70300</v>
      </c>
      <c r="H16001">
        <v>75150</v>
      </c>
      <c r="I16001">
        <v>80000</v>
      </c>
      <c r="J16001">
        <v>84850</v>
      </c>
      <c r="K16001" t="s">
        <v>3090</v>
      </c>
      <c r="L16001">
        <v>21</v>
      </c>
      <c r="M16001">
        <v>80</v>
      </c>
      <c r="N16001" t="s">
        <v>861</v>
      </c>
    </row>
    <row r="16002" spans="1:14" x14ac:dyDescent="0.2">
      <c r="A16002" t="s">
        <v>21761</v>
      </c>
      <c r="B16002">
        <v>42450</v>
      </c>
      <c r="C16002">
        <v>48500</v>
      </c>
      <c r="D16002">
        <v>54550</v>
      </c>
      <c r="E16002">
        <v>60600</v>
      </c>
      <c r="F16002">
        <v>65450</v>
      </c>
      <c r="G16002">
        <v>70300</v>
      </c>
      <c r="H16002">
        <v>75150</v>
      </c>
      <c r="I16002">
        <v>80000</v>
      </c>
      <c r="J16002">
        <v>84850</v>
      </c>
      <c r="K16002" t="s">
        <v>3090</v>
      </c>
      <c r="L16002">
        <v>21</v>
      </c>
      <c r="M16002">
        <v>80</v>
      </c>
      <c r="N16002" t="s">
        <v>862</v>
      </c>
    </row>
    <row r="16003" spans="1:14" x14ac:dyDescent="0.2">
      <c r="A16003" t="s">
        <v>21762</v>
      </c>
      <c r="B16003">
        <v>42450</v>
      </c>
      <c r="C16003">
        <v>48500</v>
      </c>
      <c r="D16003">
        <v>54550</v>
      </c>
      <c r="E16003">
        <v>60600</v>
      </c>
      <c r="F16003">
        <v>65450</v>
      </c>
      <c r="G16003">
        <v>70300</v>
      </c>
      <c r="H16003">
        <v>75150</v>
      </c>
      <c r="I16003">
        <v>80000</v>
      </c>
      <c r="J16003">
        <v>84850</v>
      </c>
      <c r="K16003" t="s">
        <v>3090</v>
      </c>
      <c r="L16003">
        <v>21</v>
      </c>
      <c r="M16003">
        <v>80</v>
      </c>
      <c r="N16003" t="s">
        <v>863</v>
      </c>
    </row>
    <row r="16004" spans="1:14" x14ac:dyDescent="0.2">
      <c r="A16004" t="s">
        <v>21763</v>
      </c>
      <c r="B16004">
        <v>42450</v>
      </c>
      <c r="C16004">
        <v>48500</v>
      </c>
      <c r="D16004">
        <v>54550</v>
      </c>
      <c r="E16004">
        <v>60600</v>
      </c>
      <c r="F16004">
        <v>65450</v>
      </c>
      <c r="G16004">
        <v>70300</v>
      </c>
      <c r="H16004">
        <v>75150</v>
      </c>
      <c r="I16004">
        <v>80000</v>
      </c>
      <c r="J16004">
        <v>84850</v>
      </c>
      <c r="K16004" t="s">
        <v>3090</v>
      </c>
      <c r="L16004">
        <v>21</v>
      </c>
      <c r="M16004">
        <v>80</v>
      </c>
      <c r="N16004" t="s">
        <v>864</v>
      </c>
    </row>
    <row r="16005" spans="1:14" x14ac:dyDescent="0.2">
      <c r="A16005" t="s">
        <v>21764</v>
      </c>
      <c r="B16005">
        <v>42450</v>
      </c>
      <c r="C16005">
        <v>48500</v>
      </c>
      <c r="D16005">
        <v>54550</v>
      </c>
      <c r="E16005">
        <v>60600</v>
      </c>
      <c r="F16005">
        <v>65450</v>
      </c>
      <c r="G16005">
        <v>70300</v>
      </c>
      <c r="H16005">
        <v>75150</v>
      </c>
      <c r="I16005">
        <v>80000</v>
      </c>
      <c r="J16005">
        <v>84850</v>
      </c>
      <c r="K16005" t="s">
        <v>3090</v>
      </c>
      <c r="L16005">
        <v>21</v>
      </c>
      <c r="M16005">
        <v>80</v>
      </c>
      <c r="N16005" t="s">
        <v>865</v>
      </c>
    </row>
    <row r="16006" spans="1:14" x14ac:dyDescent="0.2">
      <c r="A16006" t="s">
        <v>21765</v>
      </c>
      <c r="B16006">
        <v>42450</v>
      </c>
      <c r="C16006">
        <v>48500</v>
      </c>
      <c r="D16006">
        <v>54550</v>
      </c>
      <c r="E16006">
        <v>60600</v>
      </c>
      <c r="F16006">
        <v>65450</v>
      </c>
      <c r="G16006">
        <v>70300</v>
      </c>
      <c r="H16006">
        <v>75150</v>
      </c>
      <c r="I16006">
        <v>80000</v>
      </c>
      <c r="J16006">
        <v>84850</v>
      </c>
      <c r="K16006" t="s">
        <v>3090</v>
      </c>
      <c r="L16006">
        <v>21</v>
      </c>
      <c r="M16006">
        <v>80</v>
      </c>
      <c r="N16006" t="s">
        <v>866</v>
      </c>
    </row>
    <row r="16007" spans="1:14" x14ac:dyDescent="0.2">
      <c r="A16007" t="s">
        <v>21766</v>
      </c>
      <c r="B16007">
        <v>42450</v>
      </c>
      <c r="C16007">
        <v>48500</v>
      </c>
      <c r="D16007">
        <v>54550</v>
      </c>
      <c r="E16007">
        <v>60600</v>
      </c>
      <c r="F16007">
        <v>65450</v>
      </c>
      <c r="G16007">
        <v>70300</v>
      </c>
      <c r="H16007">
        <v>75150</v>
      </c>
      <c r="I16007">
        <v>80000</v>
      </c>
      <c r="J16007">
        <v>84850</v>
      </c>
      <c r="K16007" t="s">
        <v>3090</v>
      </c>
      <c r="L16007">
        <v>21</v>
      </c>
      <c r="M16007">
        <v>80</v>
      </c>
      <c r="N16007" t="s">
        <v>867</v>
      </c>
    </row>
    <row r="16008" spans="1:14" x14ac:dyDescent="0.2">
      <c r="A16008" t="s">
        <v>21767</v>
      </c>
      <c r="B16008">
        <v>42450</v>
      </c>
      <c r="C16008">
        <v>48500</v>
      </c>
      <c r="D16008">
        <v>54550</v>
      </c>
      <c r="E16008">
        <v>60600</v>
      </c>
      <c r="F16008">
        <v>65450</v>
      </c>
      <c r="G16008">
        <v>70300</v>
      </c>
      <c r="H16008">
        <v>75150</v>
      </c>
      <c r="I16008">
        <v>80000</v>
      </c>
      <c r="J16008">
        <v>84850</v>
      </c>
      <c r="K16008" t="s">
        <v>3090</v>
      </c>
      <c r="L16008">
        <v>21</v>
      </c>
      <c r="M16008">
        <v>80</v>
      </c>
      <c r="N16008" t="s">
        <v>868</v>
      </c>
    </row>
    <row r="16009" spans="1:14" x14ac:dyDescent="0.2">
      <c r="A16009" t="s">
        <v>21768</v>
      </c>
      <c r="B16009">
        <v>42450</v>
      </c>
      <c r="C16009">
        <v>48500</v>
      </c>
      <c r="D16009">
        <v>54550</v>
      </c>
      <c r="E16009">
        <v>60600</v>
      </c>
      <c r="F16009">
        <v>65450</v>
      </c>
      <c r="G16009">
        <v>70300</v>
      </c>
      <c r="H16009">
        <v>75150</v>
      </c>
      <c r="I16009">
        <v>80000</v>
      </c>
      <c r="J16009">
        <v>84850</v>
      </c>
      <c r="K16009" t="s">
        <v>3090</v>
      </c>
      <c r="L16009">
        <v>21</v>
      </c>
      <c r="M16009">
        <v>80</v>
      </c>
      <c r="N16009" t="s">
        <v>869</v>
      </c>
    </row>
    <row r="16010" spans="1:14" x14ac:dyDescent="0.2">
      <c r="A16010" t="s">
        <v>21769</v>
      </c>
      <c r="B16010">
        <v>42450</v>
      </c>
      <c r="C16010">
        <v>48500</v>
      </c>
      <c r="D16010">
        <v>54550</v>
      </c>
      <c r="E16010">
        <v>60600</v>
      </c>
      <c r="F16010">
        <v>65450</v>
      </c>
      <c r="G16010">
        <v>70300</v>
      </c>
      <c r="H16010">
        <v>75150</v>
      </c>
      <c r="I16010">
        <v>80000</v>
      </c>
      <c r="J16010">
        <v>84850</v>
      </c>
      <c r="K16010" t="s">
        <v>3090</v>
      </c>
      <c r="L16010">
        <v>21</v>
      </c>
      <c r="M16010">
        <v>80</v>
      </c>
      <c r="N16010" t="s">
        <v>870</v>
      </c>
    </row>
    <row r="16011" spans="1:14" x14ac:dyDescent="0.2">
      <c r="A16011" t="s">
        <v>21770</v>
      </c>
      <c r="B16011">
        <v>42450</v>
      </c>
      <c r="C16011">
        <v>48500</v>
      </c>
      <c r="D16011">
        <v>54550</v>
      </c>
      <c r="E16011">
        <v>60600</v>
      </c>
      <c r="F16011">
        <v>65450</v>
      </c>
      <c r="G16011">
        <v>70300</v>
      </c>
      <c r="H16011">
        <v>75150</v>
      </c>
      <c r="I16011">
        <v>80000</v>
      </c>
      <c r="J16011">
        <v>84850</v>
      </c>
      <c r="K16011" t="s">
        <v>3090</v>
      </c>
      <c r="L16011">
        <v>21</v>
      </c>
      <c r="M16011">
        <v>80</v>
      </c>
      <c r="N16011" t="s">
        <v>871</v>
      </c>
    </row>
    <row r="16012" spans="1:14" x14ac:dyDescent="0.2">
      <c r="A16012" t="s">
        <v>21771</v>
      </c>
      <c r="B16012">
        <v>51800</v>
      </c>
      <c r="C16012">
        <v>59200</v>
      </c>
      <c r="D16012">
        <v>66600</v>
      </c>
      <c r="E16012">
        <v>74000</v>
      </c>
      <c r="F16012">
        <v>79950</v>
      </c>
      <c r="G16012">
        <v>85850</v>
      </c>
      <c r="H16012">
        <v>91800</v>
      </c>
      <c r="I16012">
        <v>97700</v>
      </c>
      <c r="J16012">
        <v>103600</v>
      </c>
      <c r="K16012" t="s">
        <v>3090</v>
      </c>
      <c r="L16012">
        <v>23</v>
      </c>
      <c r="M16012">
        <v>80</v>
      </c>
      <c r="N16012" t="s">
        <v>872</v>
      </c>
    </row>
    <row r="16013" spans="1:14" x14ac:dyDescent="0.2">
      <c r="A16013" t="s">
        <v>21772</v>
      </c>
      <c r="B16013">
        <v>51800</v>
      </c>
      <c r="C16013">
        <v>59200</v>
      </c>
      <c r="D16013">
        <v>66600</v>
      </c>
      <c r="E16013">
        <v>74000</v>
      </c>
      <c r="F16013">
        <v>79950</v>
      </c>
      <c r="G16013">
        <v>85850</v>
      </c>
      <c r="H16013">
        <v>91800</v>
      </c>
      <c r="I16013">
        <v>97700</v>
      </c>
      <c r="J16013">
        <v>103600</v>
      </c>
      <c r="K16013" t="s">
        <v>3090</v>
      </c>
      <c r="L16013">
        <v>23</v>
      </c>
      <c r="M16013">
        <v>80</v>
      </c>
      <c r="N16013" t="s">
        <v>873</v>
      </c>
    </row>
    <row r="16014" spans="1:14" x14ac:dyDescent="0.2">
      <c r="A16014" t="s">
        <v>21773</v>
      </c>
      <c r="B16014">
        <v>51800</v>
      </c>
      <c r="C16014">
        <v>59200</v>
      </c>
      <c r="D16014">
        <v>66600</v>
      </c>
      <c r="E16014">
        <v>74000</v>
      </c>
      <c r="F16014">
        <v>79950</v>
      </c>
      <c r="G16014">
        <v>85850</v>
      </c>
      <c r="H16014">
        <v>91800</v>
      </c>
      <c r="I16014">
        <v>97700</v>
      </c>
      <c r="J16014">
        <v>103600</v>
      </c>
      <c r="K16014" t="s">
        <v>3090</v>
      </c>
      <c r="L16014">
        <v>23</v>
      </c>
      <c r="M16014">
        <v>80</v>
      </c>
      <c r="N16014" t="s">
        <v>874</v>
      </c>
    </row>
    <row r="16015" spans="1:14" x14ac:dyDescent="0.2">
      <c r="A16015" t="s">
        <v>21774</v>
      </c>
      <c r="B16015">
        <v>51800</v>
      </c>
      <c r="C16015">
        <v>59200</v>
      </c>
      <c r="D16015">
        <v>66600</v>
      </c>
      <c r="E16015">
        <v>74000</v>
      </c>
      <c r="F16015">
        <v>79950</v>
      </c>
      <c r="G16015">
        <v>85850</v>
      </c>
      <c r="H16015">
        <v>91800</v>
      </c>
      <c r="I16015">
        <v>97700</v>
      </c>
      <c r="J16015">
        <v>103600</v>
      </c>
      <c r="K16015" t="s">
        <v>3090</v>
      </c>
      <c r="L16015">
        <v>23</v>
      </c>
      <c r="M16015">
        <v>80</v>
      </c>
      <c r="N16015" t="s">
        <v>875</v>
      </c>
    </row>
    <row r="16016" spans="1:14" x14ac:dyDescent="0.2">
      <c r="A16016" t="s">
        <v>21775</v>
      </c>
      <c r="B16016">
        <v>51800</v>
      </c>
      <c r="C16016">
        <v>59200</v>
      </c>
      <c r="D16016">
        <v>66600</v>
      </c>
      <c r="E16016">
        <v>74000</v>
      </c>
      <c r="F16016">
        <v>79950</v>
      </c>
      <c r="G16016">
        <v>85850</v>
      </c>
      <c r="H16016">
        <v>91800</v>
      </c>
      <c r="I16016">
        <v>97700</v>
      </c>
      <c r="J16016">
        <v>103600</v>
      </c>
      <c r="K16016" t="s">
        <v>3090</v>
      </c>
      <c r="L16016">
        <v>23</v>
      </c>
      <c r="M16016">
        <v>80</v>
      </c>
      <c r="N16016" t="s">
        <v>876</v>
      </c>
    </row>
    <row r="16017" spans="1:14" x14ac:dyDescent="0.2">
      <c r="A16017" t="s">
        <v>21776</v>
      </c>
      <c r="B16017">
        <v>51800</v>
      </c>
      <c r="C16017">
        <v>59200</v>
      </c>
      <c r="D16017">
        <v>66600</v>
      </c>
      <c r="E16017">
        <v>74000</v>
      </c>
      <c r="F16017">
        <v>79950</v>
      </c>
      <c r="G16017">
        <v>85850</v>
      </c>
      <c r="H16017">
        <v>91800</v>
      </c>
      <c r="I16017">
        <v>97700</v>
      </c>
      <c r="J16017">
        <v>103600</v>
      </c>
      <c r="K16017" t="s">
        <v>3090</v>
      </c>
      <c r="L16017">
        <v>23</v>
      </c>
      <c r="M16017">
        <v>80</v>
      </c>
      <c r="N16017" t="s">
        <v>877</v>
      </c>
    </row>
    <row r="16018" spans="1:14" x14ac:dyDescent="0.2">
      <c r="A16018" t="s">
        <v>21777</v>
      </c>
      <c r="B16018">
        <v>51800</v>
      </c>
      <c r="C16018">
        <v>59200</v>
      </c>
      <c r="D16018">
        <v>66600</v>
      </c>
      <c r="E16018">
        <v>74000</v>
      </c>
      <c r="F16018">
        <v>79950</v>
      </c>
      <c r="G16018">
        <v>85850</v>
      </c>
      <c r="H16018">
        <v>91800</v>
      </c>
      <c r="I16018">
        <v>97700</v>
      </c>
      <c r="J16018">
        <v>103600</v>
      </c>
      <c r="K16018" t="s">
        <v>3090</v>
      </c>
      <c r="L16018">
        <v>23</v>
      </c>
      <c r="M16018">
        <v>80</v>
      </c>
      <c r="N16018" t="s">
        <v>878</v>
      </c>
    </row>
    <row r="16019" spans="1:14" x14ac:dyDescent="0.2">
      <c r="A16019" t="s">
        <v>21778</v>
      </c>
      <c r="B16019">
        <v>51800</v>
      </c>
      <c r="C16019">
        <v>59200</v>
      </c>
      <c r="D16019">
        <v>66600</v>
      </c>
      <c r="E16019">
        <v>74000</v>
      </c>
      <c r="F16019">
        <v>79950</v>
      </c>
      <c r="G16019">
        <v>85850</v>
      </c>
      <c r="H16019">
        <v>91800</v>
      </c>
      <c r="I16019">
        <v>97700</v>
      </c>
      <c r="J16019">
        <v>103600</v>
      </c>
      <c r="K16019" t="s">
        <v>3090</v>
      </c>
      <c r="L16019">
        <v>23</v>
      </c>
      <c r="M16019">
        <v>80</v>
      </c>
      <c r="N16019" t="s">
        <v>1208</v>
      </c>
    </row>
    <row r="16020" spans="1:14" x14ac:dyDescent="0.2">
      <c r="A16020" t="s">
        <v>21779</v>
      </c>
      <c r="B16020">
        <v>51800</v>
      </c>
      <c r="C16020">
        <v>59200</v>
      </c>
      <c r="D16020">
        <v>66600</v>
      </c>
      <c r="E16020">
        <v>74000</v>
      </c>
      <c r="F16020">
        <v>79950</v>
      </c>
      <c r="G16020">
        <v>85850</v>
      </c>
      <c r="H16020">
        <v>91800</v>
      </c>
      <c r="I16020">
        <v>97700</v>
      </c>
      <c r="J16020">
        <v>103600</v>
      </c>
      <c r="K16020" t="s">
        <v>3090</v>
      </c>
      <c r="L16020">
        <v>23</v>
      </c>
      <c r="M16020">
        <v>80</v>
      </c>
      <c r="N16020" t="s">
        <v>1209</v>
      </c>
    </row>
    <row r="16021" spans="1:14" x14ac:dyDescent="0.2">
      <c r="A16021" t="s">
        <v>21780</v>
      </c>
      <c r="B16021">
        <v>51800</v>
      </c>
      <c r="C16021">
        <v>59200</v>
      </c>
      <c r="D16021">
        <v>66600</v>
      </c>
      <c r="E16021">
        <v>74000</v>
      </c>
      <c r="F16021">
        <v>79950</v>
      </c>
      <c r="G16021">
        <v>85850</v>
      </c>
      <c r="H16021">
        <v>91800</v>
      </c>
      <c r="I16021">
        <v>97700</v>
      </c>
      <c r="J16021">
        <v>103600</v>
      </c>
      <c r="K16021" t="s">
        <v>3090</v>
      </c>
      <c r="L16021">
        <v>23</v>
      </c>
      <c r="M16021">
        <v>80</v>
      </c>
      <c r="N16021" t="s">
        <v>1210</v>
      </c>
    </row>
    <row r="16022" spans="1:14" x14ac:dyDescent="0.2">
      <c r="A16022" t="s">
        <v>21781</v>
      </c>
      <c r="B16022">
        <v>51800</v>
      </c>
      <c r="C16022">
        <v>59200</v>
      </c>
      <c r="D16022">
        <v>66600</v>
      </c>
      <c r="E16022">
        <v>74000</v>
      </c>
      <c r="F16022">
        <v>79950</v>
      </c>
      <c r="G16022">
        <v>85850</v>
      </c>
      <c r="H16022">
        <v>91800</v>
      </c>
      <c r="I16022">
        <v>97700</v>
      </c>
      <c r="J16022">
        <v>103600</v>
      </c>
      <c r="K16022" t="s">
        <v>3090</v>
      </c>
      <c r="L16022">
        <v>23</v>
      </c>
      <c r="M16022">
        <v>80</v>
      </c>
      <c r="N16022" t="s">
        <v>1211</v>
      </c>
    </row>
    <row r="16023" spans="1:14" x14ac:dyDescent="0.2">
      <c r="A16023" t="s">
        <v>21782</v>
      </c>
      <c r="B16023">
        <v>42450</v>
      </c>
      <c r="C16023">
        <v>48500</v>
      </c>
      <c r="D16023">
        <v>54550</v>
      </c>
      <c r="E16023">
        <v>60600</v>
      </c>
      <c r="F16023">
        <v>65450</v>
      </c>
      <c r="G16023">
        <v>70300</v>
      </c>
      <c r="H16023">
        <v>75150</v>
      </c>
      <c r="I16023">
        <v>80000</v>
      </c>
      <c r="J16023">
        <v>84850</v>
      </c>
      <c r="K16023" t="s">
        <v>3090</v>
      </c>
      <c r="L16023">
        <v>25</v>
      </c>
      <c r="M16023">
        <v>80</v>
      </c>
      <c r="N16023" t="s">
        <v>1212</v>
      </c>
    </row>
    <row r="16024" spans="1:14" x14ac:dyDescent="0.2">
      <c r="A16024" t="s">
        <v>21783</v>
      </c>
      <c r="B16024">
        <v>42450</v>
      </c>
      <c r="C16024">
        <v>48500</v>
      </c>
      <c r="D16024">
        <v>54550</v>
      </c>
      <c r="E16024">
        <v>60600</v>
      </c>
      <c r="F16024">
        <v>65450</v>
      </c>
      <c r="G16024">
        <v>70300</v>
      </c>
      <c r="H16024">
        <v>75150</v>
      </c>
      <c r="I16024">
        <v>80000</v>
      </c>
      <c r="J16024">
        <v>84850</v>
      </c>
      <c r="K16024" t="s">
        <v>3090</v>
      </c>
      <c r="L16024">
        <v>25</v>
      </c>
      <c r="M16024">
        <v>80</v>
      </c>
      <c r="N16024" t="s">
        <v>1213</v>
      </c>
    </row>
    <row r="16025" spans="1:14" x14ac:dyDescent="0.2">
      <c r="A16025" t="s">
        <v>21784</v>
      </c>
      <c r="B16025">
        <v>42450</v>
      </c>
      <c r="C16025">
        <v>48500</v>
      </c>
      <c r="D16025">
        <v>54550</v>
      </c>
      <c r="E16025">
        <v>60600</v>
      </c>
      <c r="F16025">
        <v>65450</v>
      </c>
      <c r="G16025">
        <v>70300</v>
      </c>
      <c r="H16025">
        <v>75150</v>
      </c>
      <c r="I16025">
        <v>80000</v>
      </c>
      <c r="J16025">
        <v>84850</v>
      </c>
      <c r="K16025" t="s">
        <v>3090</v>
      </c>
      <c r="L16025">
        <v>25</v>
      </c>
      <c r="M16025">
        <v>80</v>
      </c>
      <c r="N16025" t="s">
        <v>1214</v>
      </c>
    </row>
    <row r="16026" spans="1:14" x14ac:dyDescent="0.2">
      <c r="A16026" t="s">
        <v>21785</v>
      </c>
      <c r="B16026">
        <v>42450</v>
      </c>
      <c r="C16026">
        <v>48500</v>
      </c>
      <c r="D16026">
        <v>54550</v>
      </c>
      <c r="E16026">
        <v>60600</v>
      </c>
      <c r="F16026">
        <v>65450</v>
      </c>
      <c r="G16026">
        <v>70300</v>
      </c>
      <c r="H16026">
        <v>75150</v>
      </c>
      <c r="I16026">
        <v>80000</v>
      </c>
      <c r="J16026">
        <v>84850</v>
      </c>
      <c r="K16026" t="s">
        <v>3090</v>
      </c>
      <c r="L16026">
        <v>25</v>
      </c>
      <c r="M16026">
        <v>80</v>
      </c>
      <c r="N16026" t="s">
        <v>1215</v>
      </c>
    </row>
    <row r="16027" spans="1:14" x14ac:dyDescent="0.2">
      <c r="A16027" t="s">
        <v>21786</v>
      </c>
      <c r="B16027">
        <v>42450</v>
      </c>
      <c r="C16027">
        <v>48500</v>
      </c>
      <c r="D16027">
        <v>54550</v>
      </c>
      <c r="E16027">
        <v>60600</v>
      </c>
      <c r="F16027">
        <v>65450</v>
      </c>
      <c r="G16027">
        <v>70300</v>
      </c>
      <c r="H16027">
        <v>75150</v>
      </c>
      <c r="I16027">
        <v>80000</v>
      </c>
      <c r="J16027">
        <v>84850</v>
      </c>
      <c r="K16027" t="s">
        <v>3090</v>
      </c>
      <c r="L16027">
        <v>25</v>
      </c>
      <c r="M16027">
        <v>80</v>
      </c>
      <c r="N16027" t="s">
        <v>1216</v>
      </c>
    </row>
    <row r="16028" spans="1:14" x14ac:dyDescent="0.2">
      <c r="A16028" t="s">
        <v>21787</v>
      </c>
      <c r="B16028">
        <v>42450</v>
      </c>
      <c r="C16028">
        <v>48500</v>
      </c>
      <c r="D16028">
        <v>54550</v>
      </c>
      <c r="E16028">
        <v>60600</v>
      </c>
      <c r="F16028">
        <v>65450</v>
      </c>
      <c r="G16028">
        <v>70300</v>
      </c>
      <c r="H16028">
        <v>75150</v>
      </c>
      <c r="I16028">
        <v>80000</v>
      </c>
      <c r="J16028">
        <v>84850</v>
      </c>
      <c r="K16028" t="s">
        <v>3090</v>
      </c>
      <c r="L16028">
        <v>25</v>
      </c>
      <c r="M16028">
        <v>80</v>
      </c>
      <c r="N16028" t="s">
        <v>1217</v>
      </c>
    </row>
    <row r="16029" spans="1:14" x14ac:dyDescent="0.2">
      <c r="A16029" t="s">
        <v>21788</v>
      </c>
      <c r="B16029">
        <v>42450</v>
      </c>
      <c r="C16029">
        <v>48500</v>
      </c>
      <c r="D16029">
        <v>54550</v>
      </c>
      <c r="E16029">
        <v>60600</v>
      </c>
      <c r="F16029">
        <v>65450</v>
      </c>
      <c r="G16029">
        <v>70300</v>
      </c>
      <c r="H16029">
        <v>75150</v>
      </c>
      <c r="I16029">
        <v>80000</v>
      </c>
      <c r="J16029">
        <v>84850</v>
      </c>
      <c r="K16029" t="s">
        <v>3090</v>
      </c>
      <c r="L16029">
        <v>25</v>
      </c>
      <c r="M16029">
        <v>80</v>
      </c>
      <c r="N16029" t="s">
        <v>1218</v>
      </c>
    </row>
    <row r="16030" spans="1:14" x14ac:dyDescent="0.2">
      <c r="A16030" t="s">
        <v>21789</v>
      </c>
      <c r="B16030">
        <v>42450</v>
      </c>
      <c r="C16030">
        <v>48500</v>
      </c>
      <c r="D16030">
        <v>54550</v>
      </c>
      <c r="E16030">
        <v>60600</v>
      </c>
      <c r="F16030">
        <v>65450</v>
      </c>
      <c r="G16030">
        <v>70300</v>
      </c>
      <c r="H16030">
        <v>75150</v>
      </c>
      <c r="I16030">
        <v>80000</v>
      </c>
      <c r="J16030">
        <v>84850</v>
      </c>
      <c r="K16030" t="s">
        <v>3090</v>
      </c>
      <c r="L16030">
        <v>25</v>
      </c>
      <c r="M16030">
        <v>80</v>
      </c>
      <c r="N16030" t="s">
        <v>1219</v>
      </c>
    </row>
    <row r="16031" spans="1:14" x14ac:dyDescent="0.2">
      <c r="A16031" t="s">
        <v>21790</v>
      </c>
      <c r="B16031">
        <v>42450</v>
      </c>
      <c r="C16031">
        <v>48500</v>
      </c>
      <c r="D16031">
        <v>54550</v>
      </c>
      <c r="E16031">
        <v>60600</v>
      </c>
      <c r="F16031">
        <v>65450</v>
      </c>
      <c r="G16031">
        <v>70300</v>
      </c>
      <c r="H16031">
        <v>75150</v>
      </c>
      <c r="I16031">
        <v>80000</v>
      </c>
      <c r="J16031">
        <v>84850</v>
      </c>
      <c r="K16031" t="s">
        <v>3090</v>
      </c>
      <c r="L16031">
        <v>25</v>
      </c>
      <c r="M16031">
        <v>80</v>
      </c>
      <c r="N16031" t="s">
        <v>1220</v>
      </c>
    </row>
    <row r="16032" spans="1:14" x14ac:dyDescent="0.2">
      <c r="A16032" t="s">
        <v>21791</v>
      </c>
      <c r="B16032">
        <v>42450</v>
      </c>
      <c r="C16032">
        <v>48500</v>
      </c>
      <c r="D16032">
        <v>54550</v>
      </c>
      <c r="E16032">
        <v>60600</v>
      </c>
      <c r="F16032">
        <v>65450</v>
      </c>
      <c r="G16032">
        <v>70300</v>
      </c>
      <c r="H16032">
        <v>75150</v>
      </c>
      <c r="I16032">
        <v>80000</v>
      </c>
      <c r="J16032">
        <v>84850</v>
      </c>
      <c r="K16032" t="s">
        <v>3090</v>
      </c>
      <c r="L16032">
        <v>25</v>
      </c>
      <c r="M16032">
        <v>80</v>
      </c>
      <c r="N16032" t="s">
        <v>1221</v>
      </c>
    </row>
    <row r="16033" spans="1:14" x14ac:dyDescent="0.2">
      <c r="A16033" t="s">
        <v>21792</v>
      </c>
      <c r="B16033">
        <v>42450</v>
      </c>
      <c r="C16033">
        <v>48500</v>
      </c>
      <c r="D16033">
        <v>54550</v>
      </c>
      <c r="E16033">
        <v>60600</v>
      </c>
      <c r="F16033">
        <v>65450</v>
      </c>
      <c r="G16033">
        <v>70300</v>
      </c>
      <c r="H16033">
        <v>75150</v>
      </c>
      <c r="I16033">
        <v>80000</v>
      </c>
      <c r="J16033">
        <v>84850</v>
      </c>
      <c r="K16033" t="s">
        <v>3090</v>
      </c>
      <c r="L16033">
        <v>25</v>
      </c>
      <c r="M16033">
        <v>80</v>
      </c>
      <c r="N16033" t="s">
        <v>1222</v>
      </c>
    </row>
    <row r="16034" spans="1:14" x14ac:dyDescent="0.2">
      <c r="A16034" t="s">
        <v>21793</v>
      </c>
      <c r="B16034">
        <v>42450</v>
      </c>
      <c r="C16034">
        <v>48500</v>
      </c>
      <c r="D16034">
        <v>54550</v>
      </c>
      <c r="E16034">
        <v>60600</v>
      </c>
      <c r="F16034">
        <v>65450</v>
      </c>
      <c r="G16034">
        <v>70300</v>
      </c>
      <c r="H16034">
        <v>75150</v>
      </c>
      <c r="I16034">
        <v>80000</v>
      </c>
      <c r="J16034">
        <v>84850</v>
      </c>
      <c r="K16034" t="s">
        <v>3090</v>
      </c>
      <c r="L16034">
        <v>25</v>
      </c>
      <c r="M16034">
        <v>80</v>
      </c>
      <c r="N16034" t="s">
        <v>1223</v>
      </c>
    </row>
    <row r="16035" spans="1:14" x14ac:dyDescent="0.2">
      <c r="A16035" t="s">
        <v>21794</v>
      </c>
      <c r="B16035">
        <v>42450</v>
      </c>
      <c r="C16035">
        <v>48500</v>
      </c>
      <c r="D16035">
        <v>54550</v>
      </c>
      <c r="E16035">
        <v>60600</v>
      </c>
      <c r="F16035">
        <v>65450</v>
      </c>
      <c r="G16035">
        <v>70300</v>
      </c>
      <c r="H16035">
        <v>75150</v>
      </c>
      <c r="I16035">
        <v>80000</v>
      </c>
      <c r="J16035">
        <v>84850</v>
      </c>
      <c r="K16035" t="s">
        <v>3090</v>
      </c>
      <c r="L16035">
        <v>25</v>
      </c>
      <c r="M16035">
        <v>80</v>
      </c>
      <c r="N16035" t="s">
        <v>1224</v>
      </c>
    </row>
    <row r="16036" spans="1:14" x14ac:dyDescent="0.2">
      <c r="A16036" t="s">
        <v>21795</v>
      </c>
      <c r="B16036">
        <v>42450</v>
      </c>
      <c r="C16036">
        <v>48500</v>
      </c>
      <c r="D16036">
        <v>54550</v>
      </c>
      <c r="E16036">
        <v>60600</v>
      </c>
      <c r="F16036">
        <v>65450</v>
      </c>
      <c r="G16036">
        <v>70300</v>
      </c>
      <c r="H16036">
        <v>75150</v>
      </c>
      <c r="I16036">
        <v>80000</v>
      </c>
      <c r="J16036">
        <v>84850</v>
      </c>
      <c r="K16036" t="s">
        <v>3090</v>
      </c>
      <c r="L16036">
        <v>25</v>
      </c>
      <c r="M16036">
        <v>80</v>
      </c>
      <c r="N16036" t="s">
        <v>1225</v>
      </c>
    </row>
    <row r="16037" spans="1:14" x14ac:dyDescent="0.2">
      <c r="A16037" t="s">
        <v>21796</v>
      </c>
      <c r="B16037">
        <v>42450</v>
      </c>
      <c r="C16037">
        <v>48500</v>
      </c>
      <c r="D16037">
        <v>54550</v>
      </c>
      <c r="E16037">
        <v>60600</v>
      </c>
      <c r="F16037">
        <v>65450</v>
      </c>
      <c r="G16037">
        <v>70300</v>
      </c>
      <c r="H16037">
        <v>75150</v>
      </c>
      <c r="I16037">
        <v>80000</v>
      </c>
      <c r="J16037">
        <v>84850</v>
      </c>
      <c r="K16037" t="s">
        <v>3090</v>
      </c>
      <c r="L16037">
        <v>25</v>
      </c>
      <c r="M16037">
        <v>80</v>
      </c>
      <c r="N16037" t="s">
        <v>1226</v>
      </c>
    </row>
    <row r="16038" spans="1:14" x14ac:dyDescent="0.2">
      <c r="A16038" t="s">
        <v>21797</v>
      </c>
      <c r="B16038">
        <v>42450</v>
      </c>
      <c r="C16038">
        <v>48500</v>
      </c>
      <c r="D16038">
        <v>54550</v>
      </c>
      <c r="E16038">
        <v>60600</v>
      </c>
      <c r="F16038">
        <v>65450</v>
      </c>
      <c r="G16038">
        <v>70300</v>
      </c>
      <c r="H16038">
        <v>75150</v>
      </c>
      <c r="I16038">
        <v>80000</v>
      </c>
      <c r="J16038">
        <v>84850</v>
      </c>
      <c r="K16038" t="s">
        <v>3090</v>
      </c>
      <c r="L16038">
        <v>25</v>
      </c>
      <c r="M16038">
        <v>80</v>
      </c>
      <c r="N16038" t="s">
        <v>1227</v>
      </c>
    </row>
    <row r="16039" spans="1:14" x14ac:dyDescent="0.2">
      <c r="A16039" t="s">
        <v>21798</v>
      </c>
      <c r="B16039">
        <v>42450</v>
      </c>
      <c r="C16039">
        <v>48500</v>
      </c>
      <c r="D16039">
        <v>54550</v>
      </c>
      <c r="E16039">
        <v>60600</v>
      </c>
      <c r="F16039">
        <v>65450</v>
      </c>
      <c r="G16039">
        <v>70300</v>
      </c>
      <c r="H16039">
        <v>75150</v>
      </c>
      <c r="I16039">
        <v>80000</v>
      </c>
      <c r="J16039">
        <v>84850</v>
      </c>
      <c r="K16039" t="s">
        <v>3090</v>
      </c>
      <c r="L16039">
        <v>25</v>
      </c>
      <c r="M16039">
        <v>80</v>
      </c>
      <c r="N16039" t="s">
        <v>1228</v>
      </c>
    </row>
    <row r="16040" spans="1:14" x14ac:dyDescent="0.2">
      <c r="A16040" t="s">
        <v>21799</v>
      </c>
      <c r="B16040">
        <v>42450</v>
      </c>
      <c r="C16040">
        <v>48500</v>
      </c>
      <c r="D16040">
        <v>54550</v>
      </c>
      <c r="E16040">
        <v>60600</v>
      </c>
      <c r="F16040">
        <v>65450</v>
      </c>
      <c r="G16040">
        <v>70300</v>
      </c>
      <c r="H16040">
        <v>75150</v>
      </c>
      <c r="I16040">
        <v>80000</v>
      </c>
      <c r="J16040">
        <v>84850</v>
      </c>
      <c r="K16040" t="s">
        <v>3090</v>
      </c>
      <c r="L16040">
        <v>25</v>
      </c>
      <c r="M16040">
        <v>80</v>
      </c>
      <c r="N16040" t="s">
        <v>1229</v>
      </c>
    </row>
    <row r="16041" spans="1:14" x14ac:dyDescent="0.2">
      <c r="A16041" t="s">
        <v>21800</v>
      </c>
      <c r="B16041">
        <v>42450</v>
      </c>
      <c r="C16041">
        <v>48500</v>
      </c>
      <c r="D16041">
        <v>54550</v>
      </c>
      <c r="E16041">
        <v>60600</v>
      </c>
      <c r="F16041">
        <v>65450</v>
      </c>
      <c r="G16041">
        <v>70300</v>
      </c>
      <c r="H16041">
        <v>75150</v>
      </c>
      <c r="I16041">
        <v>80000</v>
      </c>
      <c r="J16041">
        <v>84850</v>
      </c>
      <c r="K16041" t="s">
        <v>3090</v>
      </c>
      <c r="L16041">
        <v>25</v>
      </c>
      <c r="M16041">
        <v>80</v>
      </c>
      <c r="N16041" t="s">
        <v>1230</v>
      </c>
    </row>
    <row r="16042" spans="1:14" x14ac:dyDescent="0.2">
      <c r="A16042" t="s">
        <v>21801</v>
      </c>
      <c r="B16042">
        <v>42450</v>
      </c>
      <c r="C16042">
        <v>48500</v>
      </c>
      <c r="D16042">
        <v>54550</v>
      </c>
      <c r="E16042">
        <v>60600</v>
      </c>
      <c r="F16042">
        <v>65450</v>
      </c>
      <c r="G16042">
        <v>70300</v>
      </c>
      <c r="H16042">
        <v>75150</v>
      </c>
      <c r="I16042">
        <v>80000</v>
      </c>
      <c r="J16042">
        <v>84850</v>
      </c>
      <c r="K16042" t="s">
        <v>3090</v>
      </c>
      <c r="L16042">
        <v>25</v>
      </c>
      <c r="M16042">
        <v>80</v>
      </c>
      <c r="N16042" t="s">
        <v>1231</v>
      </c>
    </row>
    <row r="16043" spans="1:14" x14ac:dyDescent="0.2">
      <c r="A16043" t="s">
        <v>21802</v>
      </c>
      <c r="B16043">
        <v>42450</v>
      </c>
      <c r="C16043">
        <v>48500</v>
      </c>
      <c r="D16043">
        <v>54550</v>
      </c>
      <c r="E16043">
        <v>60600</v>
      </c>
      <c r="F16043">
        <v>65450</v>
      </c>
      <c r="G16043">
        <v>70300</v>
      </c>
      <c r="H16043">
        <v>75150</v>
      </c>
      <c r="I16043">
        <v>80000</v>
      </c>
      <c r="J16043">
        <v>84850</v>
      </c>
      <c r="K16043" t="s">
        <v>3090</v>
      </c>
      <c r="L16043">
        <v>25</v>
      </c>
      <c r="M16043">
        <v>80</v>
      </c>
      <c r="N16043" t="s">
        <v>1232</v>
      </c>
    </row>
    <row r="16044" spans="1:14" x14ac:dyDescent="0.2">
      <c r="A16044" t="s">
        <v>21803</v>
      </c>
      <c r="B16044">
        <v>42450</v>
      </c>
      <c r="C16044">
        <v>48500</v>
      </c>
      <c r="D16044">
        <v>54550</v>
      </c>
      <c r="E16044">
        <v>60600</v>
      </c>
      <c r="F16044">
        <v>65450</v>
      </c>
      <c r="G16044">
        <v>70300</v>
      </c>
      <c r="H16044">
        <v>75150</v>
      </c>
      <c r="I16044">
        <v>80000</v>
      </c>
      <c r="J16044">
        <v>84850</v>
      </c>
      <c r="K16044" t="s">
        <v>3090</v>
      </c>
      <c r="L16044">
        <v>25</v>
      </c>
      <c r="M16044">
        <v>80</v>
      </c>
      <c r="N16044" t="s">
        <v>1233</v>
      </c>
    </row>
    <row r="16045" spans="1:14" x14ac:dyDescent="0.2">
      <c r="A16045" t="s">
        <v>21804</v>
      </c>
      <c r="B16045">
        <v>42450</v>
      </c>
      <c r="C16045">
        <v>48500</v>
      </c>
      <c r="D16045">
        <v>54550</v>
      </c>
      <c r="E16045">
        <v>60600</v>
      </c>
      <c r="F16045">
        <v>65450</v>
      </c>
      <c r="G16045">
        <v>70300</v>
      </c>
      <c r="H16045">
        <v>75150</v>
      </c>
      <c r="I16045">
        <v>80000</v>
      </c>
      <c r="J16045">
        <v>84850</v>
      </c>
      <c r="K16045" t="s">
        <v>3090</v>
      </c>
      <c r="L16045">
        <v>25</v>
      </c>
      <c r="M16045">
        <v>80</v>
      </c>
      <c r="N16045" t="s">
        <v>1234</v>
      </c>
    </row>
    <row r="16046" spans="1:14" x14ac:dyDescent="0.2">
      <c r="A16046" t="s">
        <v>21805</v>
      </c>
      <c r="B16046">
        <v>42450</v>
      </c>
      <c r="C16046">
        <v>48500</v>
      </c>
      <c r="D16046">
        <v>54550</v>
      </c>
      <c r="E16046">
        <v>60600</v>
      </c>
      <c r="F16046">
        <v>65450</v>
      </c>
      <c r="G16046">
        <v>70300</v>
      </c>
      <c r="H16046">
        <v>75150</v>
      </c>
      <c r="I16046">
        <v>80000</v>
      </c>
      <c r="J16046">
        <v>84850</v>
      </c>
      <c r="K16046" t="s">
        <v>3090</v>
      </c>
      <c r="L16046">
        <v>25</v>
      </c>
      <c r="M16046">
        <v>80</v>
      </c>
      <c r="N16046" t="s">
        <v>1235</v>
      </c>
    </row>
    <row r="16047" spans="1:14" x14ac:dyDescent="0.2">
      <c r="A16047" t="s">
        <v>21806</v>
      </c>
      <c r="B16047">
        <v>42450</v>
      </c>
      <c r="C16047">
        <v>48500</v>
      </c>
      <c r="D16047">
        <v>54550</v>
      </c>
      <c r="E16047">
        <v>60600</v>
      </c>
      <c r="F16047">
        <v>65450</v>
      </c>
      <c r="G16047">
        <v>70300</v>
      </c>
      <c r="H16047">
        <v>75150</v>
      </c>
      <c r="I16047">
        <v>80000</v>
      </c>
      <c r="J16047">
        <v>84850</v>
      </c>
      <c r="K16047" t="s">
        <v>3090</v>
      </c>
      <c r="L16047">
        <v>25</v>
      </c>
      <c r="M16047">
        <v>80</v>
      </c>
      <c r="N16047" t="s">
        <v>1236</v>
      </c>
    </row>
    <row r="16048" spans="1:14" x14ac:dyDescent="0.2">
      <c r="A16048" t="s">
        <v>21807</v>
      </c>
      <c r="B16048">
        <v>42450</v>
      </c>
      <c r="C16048">
        <v>48500</v>
      </c>
      <c r="D16048">
        <v>54550</v>
      </c>
      <c r="E16048">
        <v>60600</v>
      </c>
      <c r="F16048">
        <v>65450</v>
      </c>
      <c r="G16048">
        <v>70300</v>
      </c>
      <c r="H16048">
        <v>75150</v>
      </c>
      <c r="I16048">
        <v>80000</v>
      </c>
      <c r="J16048">
        <v>84850</v>
      </c>
      <c r="K16048" t="s">
        <v>3090</v>
      </c>
      <c r="L16048">
        <v>25</v>
      </c>
      <c r="M16048">
        <v>80</v>
      </c>
      <c r="N16048" t="s">
        <v>1237</v>
      </c>
    </row>
    <row r="16049" spans="1:14" x14ac:dyDescent="0.2">
      <c r="A16049" t="s">
        <v>21808</v>
      </c>
      <c r="B16049">
        <v>42450</v>
      </c>
      <c r="C16049">
        <v>48500</v>
      </c>
      <c r="D16049">
        <v>54550</v>
      </c>
      <c r="E16049">
        <v>60600</v>
      </c>
      <c r="F16049">
        <v>65450</v>
      </c>
      <c r="G16049">
        <v>70300</v>
      </c>
      <c r="H16049">
        <v>75150</v>
      </c>
      <c r="I16049">
        <v>80000</v>
      </c>
      <c r="J16049">
        <v>84850</v>
      </c>
      <c r="K16049" t="s">
        <v>3090</v>
      </c>
      <c r="L16049">
        <v>25</v>
      </c>
      <c r="M16049">
        <v>80</v>
      </c>
      <c r="N16049" t="s">
        <v>1238</v>
      </c>
    </row>
    <row r="16050" spans="1:14" x14ac:dyDescent="0.2">
      <c r="A16050" t="s">
        <v>21809</v>
      </c>
      <c r="B16050">
        <v>42450</v>
      </c>
      <c r="C16050">
        <v>48500</v>
      </c>
      <c r="D16050">
        <v>54550</v>
      </c>
      <c r="E16050">
        <v>60600</v>
      </c>
      <c r="F16050">
        <v>65450</v>
      </c>
      <c r="G16050">
        <v>70300</v>
      </c>
      <c r="H16050">
        <v>75150</v>
      </c>
      <c r="I16050">
        <v>80000</v>
      </c>
      <c r="J16050">
        <v>84850</v>
      </c>
      <c r="K16050" t="s">
        <v>3090</v>
      </c>
      <c r="L16050">
        <v>25</v>
      </c>
      <c r="M16050">
        <v>80</v>
      </c>
      <c r="N16050" t="s">
        <v>1239</v>
      </c>
    </row>
    <row r="16051" spans="1:14" x14ac:dyDescent="0.2">
      <c r="A16051" t="s">
        <v>21810</v>
      </c>
      <c r="B16051">
        <v>42450</v>
      </c>
      <c r="C16051">
        <v>48500</v>
      </c>
      <c r="D16051">
        <v>54550</v>
      </c>
      <c r="E16051">
        <v>60600</v>
      </c>
      <c r="F16051">
        <v>65450</v>
      </c>
      <c r="G16051">
        <v>70300</v>
      </c>
      <c r="H16051">
        <v>75150</v>
      </c>
      <c r="I16051">
        <v>80000</v>
      </c>
      <c r="J16051">
        <v>84850</v>
      </c>
      <c r="K16051" t="s">
        <v>3090</v>
      </c>
      <c r="L16051">
        <v>25</v>
      </c>
      <c r="M16051">
        <v>80</v>
      </c>
      <c r="N16051" t="s">
        <v>1240</v>
      </c>
    </row>
    <row r="16052" spans="1:14" x14ac:dyDescent="0.2">
      <c r="A16052" t="s">
        <v>21811</v>
      </c>
      <c r="B16052">
        <v>42450</v>
      </c>
      <c r="C16052">
        <v>48500</v>
      </c>
      <c r="D16052">
        <v>54550</v>
      </c>
      <c r="E16052">
        <v>60600</v>
      </c>
      <c r="F16052">
        <v>65450</v>
      </c>
      <c r="G16052">
        <v>70300</v>
      </c>
      <c r="H16052">
        <v>75150</v>
      </c>
      <c r="I16052">
        <v>80000</v>
      </c>
      <c r="J16052">
        <v>84850</v>
      </c>
      <c r="K16052" t="s">
        <v>3090</v>
      </c>
      <c r="L16052">
        <v>25</v>
      </c>
      <c r="M16052">
        <v>80</v>
      </c>
      <c r="N16052" t="s">
        <v>1242</v>
      </c>
    </row>
    <row r="16053" spans="1:14" x14ac:dyDescent="0.2">
      <c r="A16053" t="s">
        <v>21812</v>
      </c>
      <c r="B16053">
        <v>42450</v>
      </c>
      <c r="C16053">
        <v>48500</v>
      </c>
      <c r="D16053">
        <v>54550</v>
      </c>
      <c r="E16053">
        <v>60600</v>
      </c>
      <c r="F16053">
        <v>65450</v>
      </c>
      <c r="G16053">
        <v>70300</v>
      </c>
      <c r="H16053">
        <v>75150</v>
      </c>
      <c r="I16053">
        <v>80000</v>
      </c>
      <c r="J16053">
        <v>84850</v>
      </c>
      <c r="K16053" t="s">
        <v>3090</v>
      </c>
      <c r="L16053">
        <v>25</v>
      </c>
      <c r="M16053">
        <v>80</v>
      </c>
      <c r="N16053" t="s">
        <v>1243</v>
      </c>
    </row>
    <row r="16054" spans="1:14" x14ac:dyDescent="0.2">
      <c r="A16054" t="s">
        <v>21813</v>
      </c>
      <c r="B16054">
        <v>42450</v>
      </c>
      <c r="C16054">
        <v>48500</v>
      </c>
      <c r="D16054">
        <v>54550</v>
      </c>
      <c r="E16054">
        <v>60600</v>
      </c>
      <c r="F16054">
        <v>65450</v>
      </c>
      <c r="G16054">
        <v>70300</v>
      </c>
      <c r="H16054">
        <v>75150</v>
      </c>
      <c r="I16054">
        <v>80000</v>
      </c>
      <c r="J16054">
        <v>84850</v>
      </c>
      <c r="K16054" t="s">
        <v>3090</v>
      </c>
      <c r="L16054">
        <v>25</v>
      </c>
      <c r="M16054">
        <v>80</v>
      </c>
      <c r="N16054" t="s">
        <v>1244</v>
      </c>
    </row>
    <row r="16055" spans="1:14" x14ac:dyDescent="0.2">
      <c r="A16055" t="s">
        <v>21814</v>
      </c>
      <c r="B16055">
        <v>42450</v>
      </c>
      <c r="C16055">
        <v>48500</v>
      </c>
      <c r="D16055">
        <v>54550</v>
      </c>
      <c r="E16055">
        <v>60600</v>
      </c>
      <c r="F16055">
        <v>65450</v>
      </c>
      <c r="G16055">
        <v>70300</v>
      </c>
      <c r="H16055">
        <v>75150</v>
      </c>
      <c r="I16055">
        <v>80000</v>
      </c>
      <c r="J16055">
        <v>84850</v>
      </c>
      <c r="K16055" t="s">
        <v>3090</v>
      </c>
      <c r="L16055">
        <v>25</v>
      </c>
      <c r="M16055">
        <v>80</v>
      </c>
      <c r="N16055" t="s">
        <v>1245</v>
      </c>
    </row>
    <row r="16056" spans="1:14" x14ac:dyDescent="0.2">
      <c r="A16056" t="s">
        <v>21815</v>
      </c>
      <c r="B16056">
        <v>42450</v>
      </c>
      <c r="C16056">
        <v>48500</v>
      </c>
      <c r="D16056">
        <v>54550</v>
      </c>
      <c r="E16056">
        <v>60600</v>
      </c>
      <c r="F16056">
        <v>65450</v>
      </c>
      <c r="G16056">
        <v>70300</v>
      </c>
      <c r="H16056">
        <v>75150</v>
      </c>
      <c r="I16056">
        <v>80000</v>
      </c>
      <c r="J16056">
        <v>84850</v>
      </c>
      <c r="K16056" t="s">
        <v>3090</v>
      </c>
      <c r="L16056">
        <v>25</v>
      </c>
      <c r="M16056">
        <v>80</v>
      </c>
      <c r="N16056" t="s">
        <v>1241</v>
      </c>
    </row>
    <row r="16057" spans="1:14" x14ac:dyDescent="0.2">
      <c r="A16057" t="s">
        <v>21816</v>
      </c>
      <c r="B16057">
        <v>42450</v>
      </c>
      <c r="C16057">
        <v>48500</v>
      </c>
      <c r="D16057">
        <v>54550</v>
      </c>
      <c r="E16057">
        <v>60600</v>
      </c>
      <c r="F16057">
        <v>65450</v>
      </c>
      <c r="G16057">
        <v>70300</v>
      </c>
      <c r="H16057">
        <v>75150</v>
      </c>
      <c r="I16057">
        <v>80000</v>
      </c>
      <c r="J16057">
        <v>84850</v>
      </c>
      <c r="K16057" t="s">
        <v>3090</v>
      </c>
      <c r="L16057">
        <v>25</v>
      </c>
      <c r="M16057">
        <v>80</v>
      </c>
      <c r="N16057" t="s">
        <v>1246</v>
      </c>
    </row>
    <row r="16058" spans="1:14" x14ac:dyDescent="0.2">
      <c r="A16058" t="s">
        <v>21817</v>
      </c>
      <c r="B16058">
        <v>42450</v>
      </c>
      <c r="C16058">
        <v>48500</v>
      </c>
      <c r="D16058">
        <v>54550</v>
      </c>
      <c r="E16058">
        <v>60600</v>
      </c>
      <c r="F16058">
        <v>65450</v>
      </c>
      <c r="G16058">
        <v>70300</v>
      </c>
      <c r="H16058">
        <v>75150</v>
      </c>
      <c r="I16058">
        <v>80000</v>
      </c>
      <c r="J16058">
        <v>84850</v>
      </c>
      <c r="K16058" t="s">
        <v>3090</v>
      </c>
      <c r="L16058">
        <v>25</v>
      </c>
      <c r="M16058">
        <v>80</v>
      </c>
      <c r="N16058" t="s">
        <v>1247</v>
      </c>
    </row>
    <row r="16059" spans="1:14" x14ac:dyDescent="0.2">
      <c r="A16059" t="s">
        <v>21818</v>
      </c>
      <c r="B16059">
        <v>42450</v>
      </c>
      <c r="C16059">
        <v>48500</v>
      </c>
      <c r="D16059">
        <v>54550</v>
      </c>
      <c r="E16059">
        <v>60600</v>
      </c>
      <c r="F16059">
        <v>65450</v>
      </c>
      <c r="G16059">
        <v>70300</v>
      </c>
      <c r="H16059">
        <v>75150</v>
      </c>
      <c r="I16059">
        <v>80000</v>
      </c>
      <c r="J16059">
        <v>84850</v>
      </c>
      <c r="K16059" t="s">
        <v>3090</v>
      </c>
      <c r="L16059">
        <v>25</v>
      </c>
      <c r="M16059">
        <v>80</v>
      </c>
      <c r="N16059" t="s">
        <v>1248</v>
      </c>
    </row>
    <row r="16060" spans="1:14" x14ac:dyDescent="0.2">
      <c r="A16060" t="s">
        <v>21819</v>
      </c>
      <c r="B16060">
        <v>42750</v>
      </c>
      <c r="C16060">
        <v>48850</v>
      </c>
      <c r="D16060">
        <v>54950</v>
      </c>
      <c r="E16060">
        <v>61050</v>
      </c>
      <c r="F16060">
        <v>65950</v>
      </c>
      <c r="G16060">
        <v>70850</v>
      </c>
      <c r="H16060">
        <v>75750</v>
      </c>
      <c r="I16060">
        <v>80600</v>
      </c>
      <c r="J16060">
        <v>85500</v>
      </c>
      <c r="K16060" t="s">
        <v>3090</v>
      </c>
      <c r="L16060">
        <v>27</v>
      </c>
      <c r="M16060">
        <v>80</v>
      </c>
      <c r="N16060" t="s">
        <v>1249</v>
      </c>
    </row>
    <row r="16061" spans="1:14" x14ac:dyDescent="0.2">
      <c r="A16061" t="s">
        <v>21820</v>
      </c>
      <c r="B16061">
        <v>42750</v>
      </c>
      <c r="C16061">
        <v>48850</v>
      </c>
      <c r="D16061">
        <v>54950</v>
      </c>
      <c r="E16061">
        <v>61050</v>
      </c>
      <c r="F16061">
        <v>65950</v>
      </c>
      <c r="G16061">
        <v>70850</v>
      </c>
      <c r="H16061">
        <v>75750</v>
      </c>
      <c r="I16061">
        <v>80600</v>
      </c>
      <c r="J16061">
        <v>85500</v>
      </c>
      <c r="K16061" t="s">
        <v>3090</v>
      </c>
      <c r="L16061">
        <v>27</v>
      </c>
      <c r="M16061">
        <v>80</v>
      </c>
      <c r="N16061" t="s">
        <v>1250</v>
      </c>
    </row>
    <row r="16062" spans="1:14" x14ac:dyDescent="0.2">
      <c r="A16062" t="s">
        <v>21821</v>
      </c>
      <c r="B16062">
        <v>42750</v>
      </c>
      <c r="C16062">
        <v>48850</v>
      </c>
      <c r="D16062">
        <v>54950</v>
      </c>
      <c r="E16062">
        <v>61050</v>
      </c>
      <c r="F16062">
        <v>65950</v>
      </c>
      <c r="G16062">
        <v>70850</v>
      </c>
      <c r="H16062">
        <v>75750</v>
      </c>
      <c r="I16062">
        <v>80600</v>
      </c>
      <c r="J16062">
        <v>85500</v>
      </c>
      <c r="K16062" t="s">
        <v>3090</v>
      </c>
      <c r="L16062">
        <v>27</v>
      </c>
      <c r="M16062">
        <v>80</v>
      </c>
      <c r="N16062" t="s">
        <v>1251</v>
      </c>
    </row>
    <row r="16063" spans="1:14" x14ac:dyDescent="0.2">
      <c r="A16063" t="s">
        <v>21822</v>
      </c>
      <c r="B16063">
        <v>42750</v>
      </c>
      <c r="C16063">
        <v>48850</v>
      </c>
      <c r="D16063">
        <v>54950</v>
      </c>
      <c r="E16063">
        <v>61050</v>
      </c>
      <c r="F16063">
        <v>65950</v>
      </c>
      <c r="G16063">
        <v>70850</v>
      </c>
      <c r="H16063">
        <v>75750</v>
      </c>
      <c r="I16063">
        <v>80600</v>
      </c>
      <c r="J16063">
        <v>85500</v>
      </c>
      <c r="K16063" t="s">
        <v>3090</v>
      </c>
      <c r="L16063">
        <v>27</v>
      </c>
      <c r="M16063">
        <v>80</v>
      </c>
      <c r="N16063" t="s">
        <v>1252</v>
      </c>
    </row>
    <row r="16064" spans="1:14" x14ac:dyDescent="0.2">
      <c r="A16064" t="s">
        <v>21823</v>
      </c>
      <c r="B16064">
        <v>42750</v>
      </c>
      <c r="C16064">
        <v>48850</v>
      </c>
      <c r="D16064">
        <v>54950</v>
      </c>
      <c r="E16064">
        <v>61050</v>
      </c>
      <c r="F16064">
        <v>65950</v>
      </c>
      <c r="G16064">
        <v>70850</v>
      </c>
      <c r="H16064">
        <v>75750</v>
      </c>
      <c r="I16064">
        <v>80600</v>
      </c>
      <c r="J16064">
        <v>85500</v>
      </c>
      <c r="K16064" t="s">
        <v>3090</v>
      </c>
      <c r="L16064">
        <v>27</v>
      </c>
      <c r="M16064">
        <v>80</v>
      </c>
      <c r="N16064" t="s">
        <v>1253</v>
      </c>
    </row>
    <row r="16065" spans="1:14" x14ac:dyDescent="0.2">
      <c r="A16065" t="s">
        <v>21824</v>
      </c>
      <c r="B16065">
        <v>42750</v>
      </c>
      <c r="C16065">
        <v>48850</v>
      </c>
      <c r="D16065">
        <v>54950</v>
      </c>
      <c r="E16065">
        <v>61050</v>
      </c>
      <c r="F16065">
        <v>65950</v>
      </c>
      <c r="G16065">
        <v>70850</v>
      </c>
      <c r="H16065">
        <v>75750</v>
      </c>
      <c r="I16065">
        <v>80600</v>
      </c>
      <c r="J16065">
        <v>85500</v>
      </c>
      <c r="K16065" t="s">
        <v>3090</v>
      </c>
      <c r="L16065">
        <v>27</v>
      </c>
      <c r="M16065">
        <v>80</v>
      </c>
      <c r="N16065" t="s">
        <v>1254</v>
      </c>
    </row>
    <row r="16066" spans="1:14" x14ac:dyDescent="0.2">
      <c r="A16066" t="s">
        <v>21825</v>
      </c>
      <c r="B16066">
        <v>42750</v>
      </c>
      <c r="C16066">
        <v>48850</v>
      </c>
      <c r="D16066">
        <v>54950</v>
      </c>
      <c r="E16066">
        <v>61050</v>
      </c>
      <c r="F16066">
        <v>65950</v>
      </c>
      <c r="G16066">
        <v>70850</v>
      </c>
      <c r="H16066">
        <v>75750</v>
      </c>
      <c r="I16066">
        <v>80600</v>
      </c>
      <c r="J16066">
        <v>85500</v>
      </c>
      <c r="K16066" t="s">
        <v>3090</v>
      </c>
      <c r="L16066">
        <v>27</v>
      </c>
      <c r="M16066">
        <v>80</v>
      </c>
      <c r="N16066" t="s">
        <v>1255</v>
      </c>
    </row>
    <row r="16067" spans="1:14" x14ac:dyDescent="0.2">
      <c r="A16067" t="s">
        <v>21826</v>
      </c>
      <c r="B16067">
        <v>42750</v>
      </c>
      <c r="C16067">
        <v>48850</v>
      </c>
      <c r="D16067">
        <v>54950</v>
      </c>
      <c r="E16067">
        <v>61050</v>
      </c>
      <c r="F16067">
        <v>65950</v>
      </c>
      <c r="G16067">
        <v>70850</v>
      </c>
      <c r="H16067">
        <v>75750</v>
      </c>
      <c r="I16067">
        <v>80600</v>
      </c>
      <c r="J16067">
        <v>85500</v>
      </c>
      <c r="K16067" t="s">
        <v>3090</v>
      </c>
      <c r="L16067">
        <v>27</v>
      </c>
      <c r="M16067">
        <v>80</v>
      </c>
      <c r="N16067" t="s">
        <v>1256</v>
      </c>
    </row>
    <row r="16068" spans="1:14" x14ac:dyDescent="0.2">
      <c r="A16068" t="s">
        <v>21827</v>
      </c>
      <c r="B16068">
        <v>42750</v>
      </c>
      <c r="C16068">
        <v>48850</v>
      </c>
      <c r="D16068">
        <v>54950</v>
      </c>
      <c r="E16068">
        <v>61050</v>
      </c>
      <c r="F16068">
        <v>65950</v>
      </c>
      <c r="G16068">
        <v>70850</v>
      </c>
      <c r="H16068">
        <v>75750</v>
      </c>
      <c r="I16068">
        <v>80600</v>
      </c>
      <c r="J16068">
        <v>85500</v>
      </c>
      <c r="K16068" t="s">
        <v>3090</v>
      </c>
      <c r="L16068">
        <v>27</v>
      </c>
      <c r="M16068">
        <v>80</v>
      </c>
      <c r="N16068" t="s">
        <v>1257</v>
      </c>
    </row>
    <row r="16069" spans="1:14" x14ac:dyDescent="0.2">
      <c r="A16069" t="s">
        <v>21828</v>
      </c>
      <c r="B16069">
        <v>42750</v>
      </c>
      <c r="C16069">
        <v>48850</v>
      </c>
      <c r="D16069">
        <v>54950</v>
      </c>
      <c r="E16069">
        <v>61050</v>
      </c>
      <c r="F16069">
        <v>65950</v>
      </c>
      <c r="G16069">
        <v>70850</v>
      </c>
      <c r="H16069">
        <v>75750</v>
      </c>
      <c r="I16069">
        <v>80600</v>
      </c>
      <c r="J16069">
        <v>85500</v>
      </c>
      <c r="K16069" t="s">
        <v>3090</v>
      </c>
      <c r="L16069">
        <v>27</v>
      </c>
      <c r="M16069">
        <v>80</v>
      </c>
      <c r="N16069" t="s">
        <v>1258</v>
      </c>
    </row>
    <row r="16070" spans="1:14" x14ac:dyDescent="0.2">
      <c r="A16070" t="s">
        <v>21829</v>
      </c>
      <c r="B16070">
        <v>42750</v>
      </c>
      <c r="C16070">
        <v>48850</v>
      </c>
      <c r="D16070">
        <v>54950</v>
      </c>
      <c r="E16070">
        <v>61050</v>
      </c>
      <c r="F16070">
        <v>65950</v>
      </c>
      <c r="G16070">
        <v>70850</v>
      </c>
      <c r="H16070">
        <v>75750</v>
      </c>
      <c r="I16070">
        <v>80600</v>
      </c>
      <c r="J16070">
        <v>85500</v>
      </c>
      <c r="K16070" t="s">
        <v>3090</v>
      </c>
      <c r="L16070">
        <v>27</v>
      </c>
      <c r="M16070">
        <v>80</v>
      </c>
      <c r="N16070" t="s">
        <v>1259</v>
      </c>
    </row>
    <row r="16071" spans="1:14" x14ac:dyDescent="0.2">
      <c r="A16071" t="s">
        <v>21830</v>
      </c>
      <c r="B16071">
        <v>42750</v>
      </c>
      <c r="C16071">
        <v>48850</v>
      </c>
      <c r="D16071">
        <v>54950</v>
      </c>
      <c r="E16071">
        <v>61050</v>
      </c>
      <c r="F16071">
        <v>65950</v>
      </c>
      <c r="G16071">
        <v>70850</v>
      </c>
      <c r="H16071">
        <v>75750</v>
      </c>
      <c r="I16071">
        <v>80600</v>
      </c>
      <c r="J16071">
        <v>85500</v>
      </c>
      <c r="K16071" t="s">
        <v>3090</v>
      </c>
      <c r="L16071">
        <v>27</v>
      </c>
      <c r="M16071">
        <v>80</v>
      </c>
      <c r="N16071" t="s">
        <v>1260</v>
      </c>
    </row>
    <row r="16072" spans="1:14" x14ac:dyDescent="0.2">
      <c r="A16072" t="s">
        <v>21831</v>
      </c>
      <c r="B16072">
        <v>42750</v>
      </c>
      <c r="C16072">
        <v>48850</v>
      </c>
      <c r="D16072">
        <v>54950</v>
      </c>
      <c r="E16072">
        <v>61050</v>
      </c>
      <c r="F16072">
        <v>65950</v>
      </c>
      <c r="G16072">
        <v>70850</v>
      </c>
      <c r="H16072">
        <v>75750</v>
      </c>
      <c r="I16072">
        <v>80600</v>
      </c>
      <c r="J16072">
        <v>85500</v>
      </c>
      <c r="K16072" t="s">
        <v>3090</v>
      </c>
      <c r="L16072">
        <v>27</v>
      </c>
      <c r="M16072">
        <v>80</v>
      </c>
      <c r="N16072" t="s">
        <v>1261</v>
      </c>
    </row>
    <row r="16073" spans="1:14" x14ac:dyDescent="0.2">
      <c r="A16073" t="s">
        <v>21832</v>
      </c>
      <c r="B16073">
        <v>42750</v>
      </c>
      <c r="C16073">
        <v>48850</v>
      </c>
      <c r="D16073">
        <v>54950</v>
      </c>
      <c r="E16073">
        <v>61050</v>
      </c>
      <c r="F16073">
        <v>65950</v>
      </c>
      <c r="G16073">
        <v>70850</v>
      </c>
      <c r="H16073">
        <v>75750</v>
      </c>
      <c r="I16073">
        <v>80600</v>
      </c>
      <c r="J16073">
        <v>85500</v>
      </c>
      <c r="K16073" t="s">
        <v>3090</v>
      </c>
      <c r="L16073">
        <v>27</v>
      </c>
      <c r="M16073">
        <v>80</v>
      </c>
      <c r="N16073" t="s">
        <v>1262</v>
      </c>
    </row>
    <row r="16074" spans="1:14" x14ac:dyDescent="0.2">
      <c r="A16074" t="s">
        <v>21833</v>
      </c>
      <c r="B16074">
        <v>42750</v>
      </c>
      <c r="C16074">
        <v>48850</v>
      </c>
      <c r="D16074">
        <v>54950</v>
      </c>
      <c r="E16074">
        <v>61050</v>
      </c>
      <c r="F16074">
        <v>65950</v>
      </c>
      <c r="G16074">
        <v>70850</v>
      </c>
      <c r="H16074">
        <v>75750</v>
      </c>
      <c r="I16074">
        <v>80600</v>
      </c>
      <c r="J16074">
        <v>85500</v>
      </c>
      <c r="K16074" t="s">
        <v>3090</v>
      </c>
      <c r="L16074">
        <v>27</v>
      </c>
      <c r="M16074">
        <v>80</v>
      </c>
      <c r="N16074" t="s">
        <v>1263</v>
      </c>
    </row>
    <row r="16075" spans="1:14" x14ac:dyDescent="0.2">
      <c r="A16075" t="s">
        <v>21834</v>
      </c>
      <c r="B16075">
        <v>42750</v>
      </c>
      <c r="C16075">
        <v>48850</v>
      </c>
      <c r="D16075">
        <v>54950</v>
      </c>
      <c r="E16075">
        <v>61050</v>
      </c>
      <c r="F16075">
        <v>65950</v>
      </c>
      <c r="G16075">
        <v>70850</v>
      </c>
      <c r="H16075">
        <v>75750</v>
      </c>
      <c r="I16075">
        <v>80600</v>
      </c>
      <c r="J16075">
        <v>85500</v>
      </c>
      <c r="K16075" t="s">
        <v>3090</v>
      </c>
      <c r="L16075">
        <v>27</v>
      </c>
      <c r="M16075">
        <v>80</v>
      </c>
      <c r="N16075" t="s">
        <v>1264</v>
      </c>
    </row>
    <row r="16076" spans="1:14" x14ac:dyDescent="0.2">
      <c r="A16076" t="s">
        <v>21835</v>
      </c>
      <c r="B16076">
        <v>42750</v>
      </c>
      <c r="C16076">
        <v>48850</v>
      </c>
      <c r="D16076">
        <v>54950</v>
      </c>
      <c r="E16076">
        <v>61050</v>
      </c>
      <c r="F16076">
        <v>65950</v>
      </c>
      <c r="G16076">
        <v>70850</v>
      </c>
      <c r="H16076">
        <v>75750</v>
      </c>
      <c r="I16076">
        <v>80600</v>
      </c>
      <c r="J16076">
        <v>85500</v>
      </c>
      <c r="K16076" t="s">
        <v>3090</v>
      </c>
      <c r="L16076">
        <v>27</v>
      </c>
      <c r="M16076">
        <v>80</v>
      </c>
      <c r="N16076" t="s">
        <v>1265</v>
      </c>
    </row>
    <row r="16077" spans="1:14" x14ac:dyDescent="0.2">
      <c r="A16077" t="s">
        <v>21836</v>
      </c>
      <c r="B16077">
        <v>42750</v>
      </c>
      <c r="C16077">
        <v>48850</v>
      </c>
      <c r="D16077">
        <v>54950</v>
      </c>
      <c r="E16077">
        <v>61050</v>
      </c>
      <c r="F16077">
        <v>65950</v>
      </c>
      <c r="G16077">
        <v>70850</v>
      </c>
      <c r="H16077">
        <v>75750</v>
      </c>
      <c r="I16077">
        <v>80600</v>
      </c>
      <c r="J16077">
        <v>85500</v>
      </c>
      <c r="K16077" t="s">
        <v>3090</v>
      </c>
      <c r="L16077">
        <v>27</v>
      </c>
      <c r="M16077">
        <v>80</v>
      </c>
      <c r="N16077" t="s">
        <v>1266</v>
      </c>
    </row>
    <row r="16078" spans="1:14" x14ac:dyDescent="0.2">
      <c r="A16078" t="s">
        <v>21837</v>
      </c>
      <c r="B16078">
        <v>42750</v>
      </c>
      <c r="C16078">
        <v>48850</v>
      </c>
      <c r="D16078">
        <v>54950</v>
      </c>
      <c r="E16078">
        <v>61050</v>
      </c>
      <c r="F16078">
        <v>65950</v>
      </c>
      <c r="G16078">
        <v>70850</v>
      </c>
      <c r="H16078">
        <v>75750</v>
      </c>
      <c r="I16078">
        <v>80600</v>
      </c>
      <c r="J16078">
        <v>85500</v>
      </c>
      <c r="K16078" t="s">
        <v>3090</v>
      </c>
      <c r="L16078">
        <v>27</v>
      </c>
      <c r="M16078">
        <v>80</v>
      </c>
      <c r="N16078" t="s">
        <v>1267</v>
      </c>
    </row>
    <row r="16079" spans="1:14" x14ac:dyDescent="0.2">
      <c r="A16079" t="s">
        <v>21838</v>
      </c>
      <c r="B16079">
        <v>42750</v>
      </c>
      <c r="C16079">
        <v>48850</v>
      </c>
      <c r="D16079">
        <v>54950</v>
      </c>
      <c r="E16079">
        <v>61050</v>
      </c>
      <c r="F16079">
        <v>65950</v>
      </c>
      <c r="G16079">
        <v>70850</v>
      </c>
      <c r="H16079">
        <v>75750</v>
      </c>
      <c r="I16079">
        <v>80600</v>
      </c>
      <c r="J16079">
        <v>85500</v>
      </c>
      <c r="K16079" t="s">
        <v>3090</v>
      </c>
      <c r="L16079">
        <v>27</v>
      </c>
      <c r="M16079">
        <v>80</v>
      </c>
      <c r="N16079" t="s">
        <v>1268</v>
      </c>
    </row>
    <row r="16080" spans="1:14" x14ac:dyDescent="0.2">
      <c r="A16080" t="s">
        <v>21839</v>
      </c>
      <c r="B16080">
        <v>42750</v>
      </c>
      <c r="C16080">
        <v>48850</v>
      </c>
      <c r="D16080">
        <v>54950</v>
      </c>
      <c r="E16080">
        <v>61050</v>
      </c>
      <c r="F16080">
        <v>65950</v>
      </c>
      <c r="G16080">
        <v>70850</v>
      </c>
      <c r="H16080">
        <v>75750</v>
      </c>
      <c r="I16080">
        <v>80600</v>
      </c>
      <c r="J16080">
        <v>85500</v>
      </c>
      <c r="K16080" t="s">
        <v>3090</v>
      </c>
      <c r="L16080">
        <v>27</v>
      </c>
      <c r="M16080">
        <v>80</v>
      </c>
      <c r="N16080" t="s">
        <v>1269</v>
      </c>
    </row>
    <row r="16081" spans="1:14" x14ac:dyDescent="0.2">
      <c r="A16081" t="s">
        <v>21840</v>
      </c>
      <c r="B16081">
        <v>42750</v>
      </c>
      <c r="C16081">
        <v>48850</v>
      </c>
      <c r="D16081">
        <v>54950</v>
      </c>
      <c r="E16081">
        <v>61050</v>
      </c>
      <c r="F16081">
        <v>65950</v>
      </c>
      <c r="G16081">
        <v>70850</v>
      </c>
      <c r="H16081">
        <v>75750</v>
      </c>
      <c r="I16081">
        <v>80600</v>
      </c>
      <c r="J16081">
        <v>85500</v>
      </c>
      <c r="K16081" t="s">
        <v>3090</v>
      </c>
      <c r="L16081">
        <v>27</v>
      </c>
      <c r="M16081">
        <v>80</v>
      </c>
      <c r="N16081" t="s">
        <v>1270</v>
      </c>
    </row>
    <row r="16082" spans="1:14" x14ac:dyDescent="0.2">
      <c r="A16082" t="s">
        <v>21841</v>
      </c>
      <c r="B16082">
        <v>42750</v>
      </c>
      <c r="C16082">
        <v>48850</v>
      </c>
      <c r="D16082">
        <v>54950</v>
      </c>
      <c r="E16082">
        <v>61050</v>
      </c>
      <c r="F16082">
        <v>65950</v>
      </c>
      <c r="G16082">
        <v>70850</v>
      </c>
      <c r="H16082">
        <v>75750</v>
      </c>
      <c r="I16082">
        <v>80600</v>
      </c>
      <c r="J16082">
        <v>85500</v>
      </c>
      <c r="K16082" t="s">
        <v>3090</v>
      </c>
      <c r="L16082">
        <v>27</v>
      </c>
      <c r="M16082">
        <v>80</v>
      </c>
      <c r="N16082" t="s">
        <v>1271</v>
      </c>
    </row>
    <row r="16083" spans="1:14" x14ac:dyDescent="0.2">
      <c r="A16083" t="s">
        <v>21842</v>
      </c>
      <c r="B16083">
        <v>42750</v>
      </c>
      <c r="C16083">
        <v>48850</v>
      </c>
      <c r="D16083">
        <v>54950</v>
      </c>
      <c r="E16083">
        <v>61050</v>
      </c>
      <c r="F16083">
        <v>65950</v>
      </c>
      <c r="G16083">
        <v>70850</v>
      </c>
      <c r="H16083">
        <v>75750</v>
      </c>
      <c r="I16083">
        <v>80600</v>
      </c>
      <c r="J16083">
        <v>85500</v>
      </c>
      <c r="K16083" t="s">
        <v>3090</v>
      </c>
      <c r="L16083">
        <v>27</v>
      </c>
      <c r="M16083">
        <v>80</v>
      </c>
      <c r="N16083" t="s">
        <v>1272</v>
      </c>
    </row>
    <row r="16084" spans="1:14" x14ac:dyDescent="0.2">
      <c r="A16084" t="s">
        <v>21843</v>
      </c>
      <c r="B16084">
        <v>42750</v>
      </c>
      <c r="C16084">
        <v>48850</v>
      </c>
      <c r="D16084">
        <v>54950</v>
      </c>
      <c r="E16084">
        <v>61050</v>
      </c>
      <c r="F16084">
        <v>65950</v>
      </c>
      <c r="G16084">
        <v>70850</v>
      </c>
      <c r="H16084">
        <v>75750</v>
      </c>
      <c r="I16084">
        <v>80600</v>
      </c>
      <c r="J16084">
        <v>85500</v>
      </c>
      <c r="K16084" t="s">
        <v>3090</v>
      </c>
      <c r="L16084">
        <v>27</v>
      </c>
      <c r="M16084">
        <v>80</v>
      </c>
      <c r="N16084" t="s">
        <v>1273</v>
      </c>
    </row>
    <row r="16085" spans="1:14" x14ac:dyDescent="0.2">
      <c r="A16085" t="s">
        <v>21844</v>
      </c>
      <c r="B16085">
        <v>42750</v>
      </c>
      <c r="C16085">
        <v>48850</v>
      </c>
      <c r="D16085">
        <v>54950</v>
      </c>
      <c r="E16085">
        <v>61050</v>
      </c>
      <c r="F16085">
        <v>65950</v>
      </c>
      <c r="G16085">
        <v>70850</v>
      </c>
      <c r="H16085">
        <v>75750</v>
      </c>
      <c r="I16085">
        <v>80600</v>
      </c>
      <c r="J16085">
        <v>85500</v>
      </c>
      <c r="K16085" t="s">
        <v>3090</v>
      </c>
      <c r="L16085">
        <v>27</v>
      </c>
      <c r="M16085">
        <v>80</v>
      </c>
      <c r="N16085" t="s">
        <v>1274</v>
      </c>
    </row>
    <row r="16086" spans="1:14" x14ac:dyDescent="0.2">
      <c r="A16086" t="s">
        <v>21845</v>
      </c>
      <c r="B16086">
        <v>42450</v>
      </c>
      <c r="C16086">
        <v>48500</v>
      </c>
      <c r="D16086">
        <v>54550</v>
      </c>
      <c r="E16086">
        <v>60600</v>
      </c>
      <c r="F16086">
        <v>65450</v>
      </c>
      <c r="G16086">
        <v>70300</v>
      </c>
      <c r="H16086">
        <v>75150</v>
      </c>
      <c r="I16086">
        <v>80000</v>
      </c>
      <c r="J16086">
        <v>84850</v>
      </c>
      <c r="K16086" t="s">
        <v>3090</v>
      </c>
      <c r="L16086">
        <v>29</v>
      </c>
      <c r="M16086">
        <v>80</v>
      </c>
      <c r="N16086" t="s">
        <v>1275</v>
      </c>
    </row>
    <row r="16087" spans="1:14" x14ac:dyDescent="0.2">
      <c r="A16087" t="s">
        <v>21846</v>
      </c>
      <c r="B16087">
        <v>42450</v>
      </c>
      <c r="C16087">
        <v>48500</v>
      </c>
      <c r="D16087">
        <v>54550</v>
      </c>
      <c r="E16087">
        <v>60600</v>
      </c>
      <c r="F16087">
        <v>65450</v>
      </c>
      <c r="G16087">
        <v>70300</v>
      </c>
      <c r="H16087">
        <v>75150</v>
      </c>
      <c r="I16087">
        <v>80000</v>
      </c>
      <c r="J16087">
        <v>84850</v>
      </c>
      <c r="K16087" t="s">
        <v>3090</v>
      </c>
      <c r="L16087">
        <v>29</v>
      </c>
      <c r="M16087">
        <v>80</v>
      </c>
      <c r="N16087" t="s">
        <v>1276</v>
      </c>
    </row>
    <row r="16088" spans="1:14" x14ac:dyDescent="0.2">
      <c r="A16088" t="s">
        <v>21847</v>
      </c>
      <c r="B16088">
        <v>42450</v>
      </c>
      <c r="C16088">
        <v>48500</v>
      </c>
      <c r="D16088">
        <v>54550</v>
      </c>
      <c r="E16088">
        <v>60600</v>
      </c>
      <c r="F16088">
        <v>65450</v>
      </c>
      <c r="G16088">
        <v>70300</v>
      </c>
      <c r="H16088">
        <v>75150</v>
      </c>
      <c r="I16088">
        <v>80000</v>
      </c>
      <c r="J16088">
        <v>84850</v>
      </c>
      <c r="K16088" t="s">
        <v>3090</v>
      </c>
      <c r="L16088">
        <v>29</v>
      </c>
      <c r="M16088">
        <v>80</v>
      </c>
      <c r="N16088" t="s">
        <v>1277</v>
      </c>
    </row>
    <row r="16089" spans="1:14" x14ac:dyDescent="0.2">
      <c r="A16089" t="s">
        <v>21848</v>
      </c>
      <c r="B16089">
        <v>42450</v>
      </c>
      <c r="C16089">
        <v>48500</v>
      </c>
      <c r="D16089">
        <v>54550</v>
      </c>
      <c r="E16089">
        <v>60600</v>
      </c>
      <c r="F16089">
        <v>65450</v>
      </c>
      <c r="G16089">
        <v>70300</v>
      </c>
      <c r="H16089">
        <v>75150</v>
      </c>
      <c r="I16089">
        <v>80000</v>
      </c>
      <c r="J16089">
        <v>84850</v>
      </c>
      <c r="K16089" t="s">
        <v>3090</v>
      </c>
      <c r="L16089">
        <v>29</v>
      </c>
      <c r="M16089">
        <v>80</v>
      </c>
      <c r="N16089" t="s">
        <v>1278</v>
      </c>
    </row>
    <row r="16090" spans="1:14" x14ac:dyDescent="0.2">
      <c r="A16090" t="s">
        <v>21849</v>
      </c>
      <c r="B16090">
        <v>42450</v>
      </c>
      <c r="C16090">
        <v>48500</v>
      </c>
      <c r="D16090">
        <v>54550</v>
      </c>
      <c r="E16090">
        <v>60600</v>
      </c>
      <c r="F16090">
        <v>65450</v>
      </c>
      <c r="G16090">
        <v>70300</v>
      </c>
      <c r="H16090">
        <v>75150</v>
      </c>
      <c r="I16090">
        <v>80000</v>
      </c>
      <c r="J16090">
        <v>84850</v>
      </c>
      <c r="K16090" t="s">
        <v>3090</v>
      </c>
      <c r="L16090">
        <v>29</v>
      </c>
      <c r="M16090">
        <v>80</v>
      </c>
      <c r="N16090" t="s">
        <v>1279</v>
      </c>
    </row>
    <row r="16091" spans="1:14" x14ac:dyDescent="0.2">
      <c r="A16091" t="s">
        <v>21850</v>
      </c>
      <c r="B16091">
        <v>42450</v>
      </c>
      <c r="C16091">
        <v>48500</v>
      </c>
      <c r="D16091">
        <v>54550</v>
      </c>
      <c r="E16091">
        <v>60600</v>
      </c>
      <c r="F16091">
        <v>65450</v>
      </c>
      <c r="G16091">
        <v>70300</v>
      </c>
      <c r="H16091">
        <v>75150</v>
      </c>
      <c r="I16091">
        <v>80000</v>
      </c>
      <c r="J16091">
        <v>84850</v>
      </c>
      <c r="K16091" t="s">
        <v>3090</v>
      </c>
      <c r="L16091">
        <v>29</v>
      </c>
      <c r="M16091">
        <v>80</v>
      </c>
      <c r="N16091" t="s">
        <v>1280</v>
      </c>
    </row>
    <row r="16092" spans="1:14" x14ac:dyDescent="0.2">
      <c r="A16092" t="s">
        <v>21851</v>
      </c>
      <c r="B16092">
        <v>42450</v>
      </c>
      <c r="C16092">
        <v>48500</v>
      </c>
      <c r="D16092">
        <v>54550</v>
      </c>
      <c r="E16092">
        <v>60600</v>
      </c>
      <c r="F16092">
        <v>65450</v>
      </c>
      <c r="G16092">
        <v>70300</v>
      </c>
      <c r="H16092">
        <v>75150</v>
      </c>
      <c r="I16092">
        <v>80000</v>
      </c>
      <c r="J16092">
        <v>84850</v>
      </c>
      <c r="K16092" t="s">
        <v>3090</v>
      </c>
      <c r="L16092">
        <v>29</v>
      </c>
      <c r="M16092">
        <v>80</v>
      </c>
      <c r="N16092" t="s">
        <v>1281</v>
      </c>
    </row>
    <row r="16093" spans="1:14" x14ac:dyDescent="0.2">
      <c r="A16093" t="s">
        <v>21852</v>
      </c>
      <c r="B16093">
        <v>42450</v>
      </c>
      <c r="C16093">
        <v>48500</v>
      </c>
      <c r="D16093">
        <v>54550</v>
      </c>
      <c r="E16093">
        <v>60600</v>
      </c>
      <c r="F16093">
        <v>65450</v>
      </c>
      <c r="G16093">
        <v>70300</v>
      </c>
      <c r="H16093">
        <v>75150</v>
      </c>
      <c r="I16093">
        <v>80000</v>
      </c>
      <c r="J16093">
        <v>84850</v>
      </c>
      <c r="K16093" t="s">
        <v>3090</v>
      </c>
      <c r="L16093">
        <v>29</v>
      </c>
      <c r="M16093">
        <v>80</v>
      </c>
      <c r="N16093" t="s">
        <v>1283</v>
      </c>
    </row>
    <row r="16094" spans="1:14" x14ac:dyDescent="0.2">
      <c r="A16094" t="s">
        <v>21853</v>
      </c>
      <c r="B16094">
        <v>42450</v>
      </c>
      <c r="C16094">
        <v>48500</v>
      </c>
      <c r="D16094">
        <v>54550</v>
      </c>
      <c r="E16094">
        <v>60600</v>
      </c>
      <c r="F16094">
        <v>65450</v>
      </c>
      <c r="G16094">
        <v>70300</v>
      </c>
      <c r="H16094">
        <v>75150</v>
      </c>
      <c r="I16094">
        <v>80000</v>
      </c>
      <c r="J16094">
        <v>84850</v>
      </c>
      <c r="K16094" t="s">
        <v>3090</v>
      </c>
      <c r="L16094">
        <v>29</v>
      </c>
      <c r="M16094">
        <v>80</v>
      </c>
      <c r="N16094" t="s">
        <v>1284</v>
      </c>
    </row>
    <row r="16095" spans="1:14" x14ac:dyDescent="0.2">
      <c r="A16095" t="s">
        <v>21854</v>
      </c>
      <c r="B16095">
        <v>42450</v>
      </c>
      <c r="C16095">
        <v>48500</v>
      </c>
      <c r="D16095">
        <v>54550</v>
      </c>
      <c r="E16095">
        <v>60600</v>
      </c>
      <c r="F16095">
        <v>65450</v>
      </c>
      <c r="G16095">
        <v>70300</v>
      </c>
      <c r="H16095">
        <v>75150</v>
      </c>
      <c r="I16095">
        <v>80000</v>
      </c>
      <c r="J16095">
        <v>84850</v>
      </c>
      <c r="K16095" t="s">
        <v>3090</v>
      </c>
      <c r="L16095">
        <v>29</v>
      </c>
      <c r="M16095">
        <v>80</v>
      </c>
      <c r="N16095" t="s">
        <v>1285</v>
      </c>
    </row>
    <row r="16096" spans="1:14" x14ac:dyDescent="0.2">
      <c r="A16096" t="s">
        <v>21855</v>
      </c>
      <c r="B16096">
        <v>42450</v>
      </c>
      <c r="C16096">
        <v>48500</v>
      </c>
      <c r="D16096">
        <v>54550</v>
      </c>
      <c r="E16096">
        <v>60600</v>
      </c>
      <c r="F16096">
        <v>65450</v>
      </c>
      <c r="G16096">
        <v>70300</v>
      </c>
      <c r="H16096">
        <v>75150</v>
      </c>
      <c r="I16096">
        <v>80000</v>
      </c>
      <c r="J16096">
        <v>84850</v>
      </c>
      <c r="K16096" t="s">
        <v>3090</v>
      </c>
      <c r="L16096">
        <v>29</v>
      </c>
      <c r="M16096">
        <v>80</v>
      </c>
      <c r="N16096" t="s">
        <v>1287</v>
      </c>
    </row>
    <row r="16097" spans="1:14" x14ac:dyDescent="0.2">
      <c r="A16097" t="s">
        <v>21856</v>
      </c>
      <c r="B16097">
        <v>42450</v>
      </c>
      <c r="C16097">
        <v>48500</v>
      </c>
      <c r="D16097">
        <v>54550</v>
      </c>
      <c r="E16097">
        <v>60600</v>
      </c>
      <c r="F16097">
        <v>65450</v>
      </c>
      <c r="G16097">
        <v>70300</v>
      </c>
      <c r="H16097">
        <v>75150</v>
      </c>
      <c r="I16097">
        <v>80000</v>
      </c>
      <c r="J16097">
        <v>84850</v>
      </c>
      <c r="K16097" t="s">
        <v>3090</v>
      </c>
      <c r="L16097">
        <v>29</v>
      </c>
      <c r="M16097">
        <v>80</v>
      </c>
      <c r="N16097" t="s">
        <v>1286</v>
      </c>
    </row>
    <row r="16098" spans="1:14" x14ac:dyDescent="0.2">
      <c r="A16098" t="s">
        <v>21857</v>
      </c>
      <c r="B16098">
        <v>42450</v>
      </c>
      <c r="C16098">
        <v>48500</v>
      </c>
      <c r="D16098">
        <v>54550</v>
      </c>
      <c r="E16098">
        <v>60600</v>
      </c>
      <c r="F16098">
        <v>65450</v>
      </c>
      <c r="G16098">
        <v>70300</v>
      </c>
      <c r="H16098">
        <v>75150</v>
      </c>
      <c r="I16098">
        <v>80000</v>
      </c>
      <c r="J16098">
        <v>84850</v>
      </c>
      <c r="K16098" t="s">
        <v>3090</v>
      </c>
      <c r="L16098">
        <v>29</v>
      </c>
      <c r="M16098">
        <v>80</v>
      </c>
      <c r="N16098" t="s">
        <v>1288</v>
      </c>
    </row>
    <row r="16099" spans="1:14" x14ac:dyDescent="0.2">
      <c r="A16099" t="s">
        <v>21858</v>
      </c>
      <c r="B16099">
        <v>42450</v>
      </c>
      <c r="C16099">
        <v>48500</v>
      </c>
      <c r="D16099">
        <v>54550</v>
      </c>
      <c r="E16099">
        <v>60600</v>
      </c>
      <c r="F16099">
        <v>65450</v>
      </c>
      <c r="G16099">
        <v>70300</v>
      </c>
      <c r="H16099">
        <v>75150</v>
      </c>
      <c r="I16099">
        <v>80000</v>
      </c>
      <c r="J16099">
        <v>84850</v>
      </c>
      <c r="K16099" t="s">
        <v>3090</v>
      </c>
      <c r="L16099">
        <v>29</v>
      </c>
      <c r="M16099">
        <v>80</v>
      </c>
      <c r="N16099" t="s">
        <v>1289</v>
      </c>
    </row>
    <row r="16100" spans="1:14" x14ac:dyDescent="0.2">
      <c r="A16100" t="s">
        <v>21859</v>
      </c>
      <c r="B16100">
        <v>42450</v>
      </c>
      <c r="C16100">
        <v>48500</v>
      </c>
      <c r="D16100">
        <v>54550</v>
      </c>
      <c r="E16100">
        <v>60600</v>
      </c>
      <c r="F16100">
        <v>65450</v>
      </c>
      <c r="G16100">
        <v>70300</v>
      </c>
      <c r="H16100">
        <v>75150</v>
      </c>
      <c r="I16100">
        <v>80000</v>
      </c>
      <c r="J16100">
        <v>84850</v>
      </c>
      <c r="K16100" t="s">
        <v>3090</v>
      </c>
      <c r="L16100">
        <v>29</v>
      </c>
      <c r="M16100">
        <v>80</v>
      </c>
      <c r="N16100" t="s">
        <v>1290</v>
      </c>
    </row>
    <row r="16101" spans="1:14" x14ac:dyDescent="0.2">
      <c r="A16101" t="s">
        <v>21860</v>
      </c>
      <c r="B16101">
        <v>42450</v>
      </c>
      <c r="C16101">
        <v>48500</v>
      </c>
      <c r="D16101">
        <v>54550</v>
      </c>
      <c r="E16101">
        <v>60600</v>
      </c>
      <c r="F16101">
        <v>65450</v>
      </c>
      <c r="G16101">
        <v>70300</v>
      </c>
      <c r="H16101">
        <v>75150</v>
      </c>
      <c r="I16101">
        <v>80000</v>
      </c>
      <c r="J16101">
        <v>84850</v>
      </c>
      <c r="K16101" t="s">
        <v>3090</v>
      </c>
      <c r="L16101">
        <v>29</v>
      </c>
      <c r="M16101">
        <v>80</v>
      </c>
      <c r="N16101" t="s">
        <v>1291</v>
      </c>
    </row>
    <row r="16102" spans="1:14" x14ac:dyDescent="0.2">
      <c r="A16102" t="s">
        <v>21861</v>
      </c>
      <c r="B16102">
        <v>42450</v>
      </c>
      <c r="C16102">
        <v>48500</v>
      </c>
      <c r="D16102">
        <v>54550</v>
      </c>
      <c r="E16102">
        <v>60600</v>
      </c>
      <c r="F16102">
        <v>65450</v>
      </c>
      <c r="G16102">
        <v>70300</v>
      </c>
      <c r="H16102">
        <v>75150</v>
      </c>
      <c r="I16102">
        <v>80000</v>
      </c>
      <c r="J16102">
        <v>84850</v>
      </c>
      <c r="K16102" t="s">
        <v>3090</v>
      </c>
      <c r="L16102">
        <v>29</v>
      </c>
      <c r="M16102">
        <v>80</v>
      </c>
      <c r="N16102" t="s">
        <v>1292</v>
      </c>
    </row>
    <row r="16103" spans="1:14" x14ac:dyDescent="0.2">
      <c r="A16103" t="s">
        <v>21862</v>
      </c>
      <c r="B16103">
        <v>42450</v>
      </c>
      <c r="C16103">
        <v>48500</v>
      </c>
      <c r="D16103">
        <v>54550</v>
      </c>
      <c r="E16103">
        <v>60600</v>
      </c>
      <c r="F16103">
        <v>65450</v>
      </c>
      <c r="G16103">
        <v>70300</v>
      </c>
      <c r="H16103">
        <v>75150</v>
      </c>
      <c r="I16103">
        <v>80000</v>
      </c>
      <c r="J16103">
        <v>84850</v>
      </c>
      <c r="K16103" t="s">
        <v>3090</v>
      </c>
      <c r="L16103">
        <v>29</v>
      </c>
      <c r="M16103">
        <v>80</v>
      </c>
      <c r="N16103" t="s">
        <v>1293</v>
      </c>
    </row>
    <row r="16104" spans="1:14" x14ac:dyDescent="0.2">
      <c r="A16104" t="s">
        <v>21863</v>
      </c>
      <c r="B16104">
        <v>42450</v>
      </c>
      <c r="C16104">
        <v>48500</v>
      </c>
      <c r="D16104">
        <v>54550</v>
      </c>
      <c r="E16104">
        <v>60600</v>
      </c>
      <c r="F16104">
        <v>65450</v>
      </c>
      <c r="G16104">
        <v>70300</v>
      </c>
      <c r="H16104">
        <v>75150</v>
      </c>
      <c r="I16104">
        <v>80000</v>
      </c>
      <c r="J16104">
        <v>84850</v>
      </c>
      <c r="K16104" t="s">
        <v>3090</v>
      </c>
      <c r="L16104">
        <v>29</v>
      </c>
      <c r="M16104">
        <v>80</v>
      </c>
      <c r="N16104" t="s">
        <v>508</v>
      </c>
    </row>
    <row r="16105" spans="1:14" x14ac:dyDescent="0.2">
      <c r="A16105" t="s">
        <v>21864</v>
      </c>
      <c r="B16105">
        <v>42450</v>
      </c>
      <c r="C16105">
        <v>48500</v>
      </c>
      <c r="D16105">
        <v>54550</v>
      </c>
      <c r="E16105">
        <v>60600</v>
      </c>
      <c r="F16105">
        <v>65450</v>
      </c>
      <c r="G16105">
        <v>70300</v>
      </c>
      <c r="H16105">
        <v>75150</v>
      </c>
      <c r="I16105">
        <v>80000</v>
      </c>
      <c r="J16105">
        <v>84850</v>
      </c>
      <c r="K16105" t="s">
        <v>3090</v>
      </c>
      <c r="L16105">
        <v>29</v>
      </c>
      <c r="M16105">
        <v>80</v>
      </c>
      <c r="N16105" t="s">
        <v>509</v>
      </c>
    </row>
    <row r="16106" spans="1:14" x14ac:dyDescent="0.2">
      <c r="A16106" t="s">
        <v>21865</v>
      </c>
      <c r="B16106">
        <v>42450</v>
      </c>
      <c r="C16106">
        <v>48500</v>
      </c>
      <c r="D16106">
        <v>54550</v>
      </c>
      <c r="E16106">
        <v>60600</v>
      </c>
      <c r="F16106">
        <v>65450</v>
      </c>
      <c r="G16106">
        <v>70300</v>
      </c>
      <c r="H16106">
        <v>75150</v>
      </c>
      <c r="I16106">
        <v>80000</v>
      </c>
      <c r="J16106">
        <v>84850</v>
      </c>
      <c r="K16106" t="s">
        <v>3090</v>
      </c>
      <c r="L16106">
        <v>29</v>
      </c>
      <c r="M16106">
        <v>80</v>
      </c>
      <c r="N16106" t="s">
        <v>510</v>
      </c>
    </row>
    <row r="16107" spans="1:14" x14ac:dyDescent="0.2">
      <c r="A16107" t="s">
        <v>21866</v>
      </c>
      <c r="B16107">
        <v>42450</v>
      </c>
      <c r="C16107">
        <v>48500</v>
      </c>
      <c r="D16107">
        <v>54550</v>
      </c>
      <c r="E16107">
        <v>60600</v>
      </c>
      <c r="F16107">
        <v>65450</v>
      </c>
      <c r="G16107">
        <v>70300</v>
      </c>
      <c r="H16107">
        <v>75150</v>
      </c>
      <c r="I16107">
        <v>80000</v>
      </c>
      <c r="J16107">
        <v>84850</v>
      </c>
      <c r="K16107" t="s">
        <v>3090</v>
      </c>
      <c r="L16107">
        <v>29</v>
      </c>
      <c r="M16107">
        <v>80</v>
      </c>
      <c r="N16107" t="s">
        <v>511</v>
      </c>
    </row>
    <row r="16108" spans="1:14" x14ac:dyDescent="0.2">
      <c r="A16108" t="s">
        <v>21867</v>
      </c>
      <c r="B16108">
        <v>42450</v>
      </c>
      <c r="C16108">
        <v>48500</v>
      </c>
      <c r="D16108">
        <v>54550</v>
      </c>
      <c r="E16108">
        <v>60600</v>
      </c>
      <c r="F16108">
        <v>65450</v>
      </c>
      <c r="G16108">
        <v>70300</v>
      </c>
      <c r="H16108">
        <v>75150</v>
      </c>
      <c r="I16108">
        <v>80000</v>
      </c>
      <c r="J16108">
        <v>84850</v>
      </c>
      <c r="K16108" t="s">
        <v>3090</v>
      </c>
      <c r="L16108">
        <v>29</v>
      </c>
      <c r="M16108">
        <v>80</v>
      </c>
      <c r="N16108" t="s">
        <v>512</v>
      </c>
    </row>
    <row r="16109" spans="1:14" x14ac:dyDescent="0.2">
      <c r="A16109" t="s">
        <v>21868</v>
      </c>
      <c r="B16109">
        <v>42450</v>
      </c>
      <c r="C16109">
        <v>48500</v>
      </c>
      <c r="D16109">
        <v>54550</v>
      </c>
      <c r="E16109">
        <v>60600</v>
      </c>
      <c r="F16109">
        <v>65450</v>
      </c>
      <c r="G16109">
        <v>70300</v>
      </c>
      <c r="H16109">
        <v>75150</v>
      </c>
      <c r="I16109">
        <v>80000</v>
      </c>
      <c r="J16109">
        <v>84850</v>
      </c>
      <c r="K16109" t="s">
        <v>3090</v>
      </c>
      <c r="L16109">
        <v>29</v>
      </c>
      <c r="M16109">
        <v>80</v>
      </c>
      <c r="N16109" t="s">
        <v>513</v>
      </c>
    </row>
    <row r="16110" spans="1:14" x14ac:dyDescent="0.2">
      <c r="A16110" t="s">
        <v>21869</v>
      </c>
      <c r="B16110">
        <v>42450</v>
      </c>
      <c r="C16110">
        <v>48500</v>
      </c>
      <c r="D16110">
        <v>54550</v>
      </c>
      <c r="E16110">
        <v>60600</v>
      </c>
      <c r="F16110">
        <v>65450</v>
      </c>
      <c r="G16110">
        <v>70300</v>
      </c>
      <c r="H16110">
        <v>75150</v>
      </c>
      <c r="I16110">
        <v>80000</v>
      </c>
      <c r="J16110">
        <v>84850</v>
      </c>
      <c r="K16110" t="s">
        <v>3090</v>
      </c>
      <c r="L16110">
        <v>29</v>
      </c>
      <c r="M16110">
        <v>80</v>
      </c>
      <c r="N16110" t="s">
        <v>514</v>
      </c>
    </row>
    <row r="16111" spans="1:14" x14ac:dyDescent="0.2">
      <c r="A16111" t="s">
        <v>21870</v>
      </c>
      <c r="B16111">
        <v>42450</v>
      </c>
      <c r="C16111">
        <v>48500</v>
      </c>
      <c r="D16111">
        <v>54550</v>
      </c>
      <c r="E16111">
        <v>60600</v>
      </c>
      <c r="F16111">
        <v>65450</v>
      </c>
      <c r="G16111">
        <v>70300</v>
      </c>
      <c r="H16111">
        <v>75150</v>
      </c>
      <c r="I16111">
        <v>80000</v>
      </c>
      <c r="J16111">
        <v>84850</v>
      </c>
      <c r="K16111" t="s">
        <v>3090</v>
      </c>
      <c r="L16111">
        <v>29</v>
      </c>
      <c r="M16111">
        <v>80</v>
      </c>
      <c r="N16111" t="s">
        <v>515</v>
      </c>
    </row>
    <row r="16112" spans="1:14" x14ac:dyDescent="0.2">
      <c r="A16112" t="s">
        <v>21871</v>
      </c>
      <c r="B16112">
        <v>42450</v>
      </c>
      <c r="C16112">
        <v>48500</v>
      </c>
      <c r="D16112">
        <v>54550</v>
      </c>
      <c r="E16112">
        <v>60600</v>
      </c>
      <c r="F16112">
        <v>65450</v>
      </c>
      <c r="G16112">
        <v>70300</v>
      </c>
      <c r="H16112">
        <v>75150</v>
      </c>
      <c r="I16112">
        <v>80000</v>
      </c>
      <c r="J16112">
        <v>84850</v>
      </c>
      <c r="K16112" t="s">
        <v>3090</v>
      </c>
      <c r="L16112">
        <v>29</v>
      </c>
      <c r="M16112">
        <v>80</v>
      </c>
      <c r="N16112" t="s">
        <v>516</v>
      </c>
    </row>
    <row r="16113" spans="1:14" x14ac:dyDescent="0.2">
      <c r="A16113" t="s">
        <v>21872</v>
      </c>
      <c r="B16113">
        <v>42450</v>
      </c>
      <c r="C16113">
        <v>48500</v>
      </c>
      <c r="D16113">
        <v>54550</v>
      </c>
      <c r="E16113">
        <v>60600</v>
      </c>
      <c r="F16113">
        <v>65450</v>
      </c>
      <c r="G16113">
        <v>70300</v>
      </c>
      <c r="H16113">
        <v>75150</v>
      </c>
      <c r="I16113">
        <v>80000</v>
      </c>
      <c r="J16113">
        <v>84850</v>
      </c>
      <c r="K16113" t="s">
        <v>3090</v>
      </c>
      <c r="L16113">
        <v>29</v>
      </c>
      <c r="M16113">
        <v>80</v>
      </c>
      <c r="N16113" t="s">
        <v>517</v>
      </c>
    </row>
    <row r="16114" spans="1:14" x14ac:dyDescent="0.2">
      <c r="A16114" t="s">
        <v>21873</v>
      </c>
      <c r="B16114">
        <v>42450</v>
      </c>
      <c r="C16114">
        <v>48500</v>
      </c>
      <c r="D16114">
        <v>54550</v>
      </c>
      <c r="E16114">
        <v>60600</v>
      </c>
      <c r="F16114">
        <v>65450</v>
      </c>
      <c r="G16114">
        <v>70300</v>
      </c>
      <c r="H16114">
        <v>75150</v>
      </c>
      <c r="I16114">
        <v>80000</v>
      </c>
      <c r="J16114">
        <v>84850</v>
      </c>
      <c r="K16114" t="s">
        <v>3090</v>
      </c>
      <c r="L16114">
        <v>29</v>
      </c>
      <c r="M16114">
        <v>80</v>
      </c>
      <c r="N16114" t="s">
        <v>518</v>
      </c>
    </row>
    <row r="16115" spans="1:14" x14ac:dyDescent="0.2">
      <c r="A16115" t="s">
        <v>21874</v>
      </c>
      <c r="B16115">
        <v>42450</v>
      </c>
      <c r="C16115">
        <v>48500</v>
      </c>
      <c r="D16115">
        <v>54550</v>
      </c>
      <c r="E16115">
        <v>60600</v>
      </c>
      <c r="F16115">
        <v>65450</v>
      </c>
      <c r="G16115">
        <v>70300</v>
      </c>
      <c r="H16115">
        <v>75150</v>
      </c>
      <c r="I16115">
        <v>80000</v>
      </c>
      <c r="J16115">
        <v>84850</v>
      </c>
      <c r="K16115" t="s">
        <v>3090</v>
      </c>
      <c r="L16115">
        <v>29</v>
      </c>
      <c r="M16115">
        <v>80</v>
      </c>
      <c r="N16115" t="s">
        <v>519</v>
      </c>
    </row>
    <row r="16116" spans="1:14" x14ac:dyDescent="0.2">
      <c r="A16116" t="s">
        <v>21875</v>
      </c>
      <c r="B16116">
        <v>42450</v>
      </c>
      <c r="C16116">
        <v>48500</v>
      </c>
      <c r="D16116">
        <v>54550</v>
      </c>
      <c r="E16116">
        <v>60600</v>
      </c>
      <c r="F16116">
        <v>65450</v>
      </c>
      <c r="G16116">
        <v>70300</v>
      </c>
      <c r="H16116">
        <v>75150</v>
      </c>
      <c r="I16116">
        <v>80000</v>
      </c>
      <c r="J16116">
        <v>84850</v>
      </c>
      <c r="K16116" t="s">
        <v>3090</v>
      </c>
      <c r="L16116">
        <v>29</v>
      </c>
      <c r="M16116">
        <v>80</v>
      </c>
      <c r="N16116" t="s">
        <v>520</v>
      </c>
    </row>
    <row r="16117" spans="1:14" x14ac:dyDescent="0.2">
      <c r="A16117" t="s">
        <v>21876</v>
      </c>
      <c r="B16117">
        <v>42450</v>
      </c>
      <c r="C16117">
        <v>48500</v>
      </c>
      <c r="D16117">
        <v>54550</v>
      </c>
      <c r="E16117">
        <v>60600</v>
      </c>
      <c r="F16117">
        <v>65450</v>
      </c>
      <c r="G16117">
        <v>70300</v>
      </c>
      <c r="H16117">
        <v>75150</v>
      </c>
      <c r="I16117">
        <v>80000</v>
      </c>
      <c r="J16117">
        <v>84850</v>
      </c>
      <c r="K16117" t="s">
        <v>3090</v>
      </c>
      <c r="L16117">
        <v>29</v>
      </c>
      <c r="M16117">
        <v>80</v>
      </c>
      <c r="N16117" t="s">
        <v>522</v>
      </c>
    </row>
    <row r="16118" spans="1:14" x14ac:dyDescent="0.2">
      <c r="A16118" t="s">
        <v>21877</v>
      </c>
      <c r="B16118">
        <v>42450</v>
      </c>
      <c r="C16118">
        <v>48500</v>
      </c>
      <c r="D16118">
        <v>54550</v>
      </c>
      <c r="E16118">
        <v>60600</v>
      </c>
      <c r="F16118">
        <v>65450</v>
      </c>
      <c r="G16118">
        <v>70300</v>
      </c>
      <c r="H16118">
        <v>75150</v>
      </c>
      <c r="I16118">
        <v>80000</v>
      </c>
      <c r="J16118">
        <v>84850</v>
      </c>
      <c r="K16118" t="s">
        <v>3090</v>
      </c>
      <c r="L16118">
        <v>29</v>
      </c>
      <c r="M16118">
        <v>80</v>
      </c>
      <c r="N16118" t="s">
        <v>521</v>
      </c>
    </row>
    <row r="16119" spans="1:14" x14ac:dyDescent="0.2">
      <c r="A16119" t="s">
        <v>21878</v>
      </c>
      <c r="B16119">
        <v>42450</v>
      </c>
      <c r="C16119">
        <v>48500</v>
      </c>
      <c r="D16119">
        <v>54550</v>
      </c>
      <c r="E16119">
        <v>60600</v>
      </c>
      <c r="F16119">
        <v>65450</v>
      </c>
      <c r="G16119">
        <v>70300</v>
      </c>
      <c r="H16119">
        <v>75150</v>
      </c>
      <c r="I16119">
        <v>80000</v>
      </c>
      <c r="J16119">
        <v>84850</v>
      </c>
      <c r="K16119" t="s">
        <v>3090</v>
      </c>
      <c r="L16119">
        <v>29</v>
      </c>
      <c r="M16119">
        <v>80</v>
      </c>
      <c r="N16119" t="s">
        <v>523</v>
      </c>
    </row>
    <row r="16120" spans="1:14" x14ac:dyDescent="0.2">
      <c r="A16120" t="s">
        <v>21879</v>
      </c>
      <c r="B16120">
        <v>42450</v>
      </c>
      <c r="C16120">
        <v>48500</v>
      </c>
      <c r="D16120">
        <v>54550</v>
      </c>
      <c r="E16120">
        <v>60600</v>
      </c>
      <c r="F16120">
        <v>65450</v>
      </c>
      <c r="G16120">
        <v>70300</v>
      </c>
      <c r="H16120">
        <v>75150</v>
      </c>
      <c r="I16120">
        <v>80000</v>
      </c>
      <c r="J16120">
        <v>84850</v>
      </c>
      <c r="K16120" t="s">
        <v>3090</v>
      </c>
      <c r="L16120">
        <v>29</v>
      </c>
      <c r="M16120">
        <v>80</v>
      </c>
      <c r="N16120" t="s">
        <v>524</v>
      </c>
    </row>
    <row r="16121" spans="1:14" x14ac:dyDescent="0.2">
      <c r="A16121" t="s">
        <v>21880</v>
      </c>
      <c r="B16121">
        <v>42450</v>
      </c>
      <c r="C16121">
        <v>48500</v>
      </c>
      <c r="D16121">
        <v>54550</v>
      </c>
      <c r="E16121">
        <v>60600</v>
      </c>
      <c r="F16121">
        <v>65450</v>
      </c>
      <c r="G16121">
        <v>70300</v>
      </c>
      <c r="H16121">
        <v>75150</v>
      </c>
      <c r="I16121">
        <v>80000</v>
      </c>
      <c r="J16121">
        <v>84850</v>
      </c>
      <c r="K16121" t="s">
        <v>3090</v>
      </c>
      <c r="L16121">
        <v>29</v>
      </c>
      <c r="M16121">
        <v>80</v>
      </c>
      <c r="N16121" t="s">
        <v>525</v>
      </c>
    </row>
    <row r="16122" spans="1:14" x14ac:dyDescent="0.2">
      <c r="A16122" t="s">
        <v>21881</v>
      </c>
      <c r="B16122">
        <v>42450</v>
      </c>
      <c r="C16122">
        <v>48500</v>
      </c>
      <c r="D16122">
        <v>54550</v>
      </c>
      <c r="E16122">
        <v>60600</v>
      </c>
      <c r="F16122">
        <v>65450</v>
      </c>
      <c r="G16122">
        <v>70300</v>
      </c>
      <c r="H16122">
        <v>75150</v>
      </c>
      <c r="I16122">
        <v>80000</v>
      </c>
      <c r="J16122">
        <v>84850</v>
      </c>
      <c r="K16122" t="s">
        <v>3090</v>
      </c>
      <c r="L16122">
        <v>29</v>
      </c>
      <c r="M16122">
        <v>80</v>
      </c>
      <c r="N16122" t="s">
        <v>526</v>
      </c>
    </row>
    <row r="16123" spans="1:14" x14ac:dyDescent="0.2">
      <c r="A16123" t="s">
        <v>21882</v>
      </c>
      <c r="B16123">
        <v>42450</v>
      </c>
      <c r="C16123">
        <v>48500</v>
      </c>
      <c r="D16123">
        <v>54550</v>
      </c>
      <c r="E16123">
        <v>60600</v>
      </c>
      <c r="F16123">
        <v>65450</v>
      </c>
      <c r="G16123">
        <v>70300</v>
      </c>
      <c r="H16123">
        <v>75150</v>
      </c>
      <c r="I16123">
        <v>80000</v>
      </c>
      <c r="J16123">
        <v>84850</v>
      </c>
      <c r="K16123" t="s">
        <v>3090</v>
      </c>
      <c r="L16123">
        <v>29</v>
      </c>
      <c r="M16123">
        <v>80</v>
      </c>
      <c r="N16123" t="s">
        <v>527</v>
      </c>
    </row>
    <row r="16124" spans="1:14" x14ac:dyDescent="0.2">
      <c r="A16124" t="s">
        <v>21883</v>
      </c>
      <c r="B16124">
        <v>42450</v>
      </c>
      <c r="C16124">
        <v>48500</v>
      </c>
      <c r="D16124">
        <v>54550</v>
      </c>
      <c r="E16124">
        <v>60600</v>
      </c>
      <c r="F16124">
        <v>65450</v>
      </c>
      <c r="G16124">
        <v>70300</v>
      </c>
      <c r="H16124">
        <v>75150</v>
      </c>
      <c r="I16124">
        <v>80000</v>
      </c>
      <c r="J16124">
        <v>84850</v>
      </c>
      <c r="K16124" t="s">
        <v>3090</v>
      </c>
      <c r="L16124">
        <v>29</v>
      </c>
      <c r="M16124">
        <v>80</v>
      </c>
      <c r="N16124" t="s">
        <v>528</v>
      </c>
    </row>
    <row r="16125" spans="1:14" x14ac:dyDescent="0.2">
      <c r="A16125" t="s">
        <v>21884</v>
      </c>
      <c r="B16125">
        <v>42450</v>
      </c>
      <c r="C16125">
        <v>48500</v>
      </c>
      <c r="D16125">
        <v>54550</v>
      </c>
      <c r="E16125">
        <v>60600</v>
      </c>
      <c r="F16125">
        <v>65450</v>
      </c>
      <c r="G16125">
        <v>70300</v>
      </c>
      <c r="H16125">
        <v>75150</v>
      </c>
      <c r="I16125">
        <v>80000</v>
      </c>
      <c r="J16125">
        <v>84850</v>
      </c>
      <c r="K16125" t="s">
        <v>3090</v>
      </c>
      <c r="L16125">
        <v>29</v>
      </c>
      <c r="M16125">
        <v>80</v>
      </c>
      <c r="N16125" t="s">
        <v>529</v>
      </c>
    </row>
    <row r="16126" spans="1:14" x14ac:dyDescent="0.2">
      <c r="A16126" t="s">
        <v>21885</v>
      </c>
      <c r="B16126">
        <v>42450</v>
      </c>
      <c r="C16126">
        <v>48500</v>
      </c>
      <c r="D16126">
        <v>54550</v>
      </c>
      <c r="E16126">
        <v>60600</v>
      </c>
      <c r="F16126">
        <v>65450</v>
      </c>
      <c r="G16126">
        <v>70300</v>
      </c>
      <c r="H16126">
        <v>75150</v>
      </c>
      <c r="I16126">
        <v>80000</v>
      </c>
      <c r="J16126">
        <v>84850</v>
      </c>
      <c r="K16126" t="s">
        <v>3090</v>
      </c>
      <c r="L16126">
        <v>29</v>
      </c>
      <c r="M16126">
        <v>80</v>
      </c>
      <c r="N16126" t="s">
        <v>530</v>
      </c>
    </row>
    <row r="16127" spans="1:14" x14ac:dyDescent="0.2">
      <c r="A16127" t="s">
        <v>21886</v>
      </c>
      <c r="B16127">
        <v>42450</v>
      </c>
      <c r="C16127">
        <v>48500</v>
      </c>
      <c r="D16127">
        <v>54550</v>
      </c>
      <c r="E16127">
        <v>60600</v>
      </c>
      <c r="F16127">
        <v>65450</v>
      </c>
      <c r="G16127">
        <v>70300</v>
      </c>
      <c r="H16127">
        <v>75150</v>
      </c>
      <c r="I16127">
        <v>80000</v>
      </c>
      <c r="J16127">
        <v>84850</v>
      </c>
      <c r="K16127" t="s">
        <v>3090</v>
      </c>
      <c r="L16127">
        <v>29</v>
      </c>
      <c r="M16127">
        <v>80</v>
      </c>
      <c r="N16127" t="s">
        <v>531</v>
      </c>
    </row>
    <row r="16128" spans="1:14" x14ac:dyDescent="0.2">
      <c r="A16128" t="s">
        <v>21887</v>
      </c>
      <c r="B16128">
        <v>42450</v>
      </c>
      <c r="C16128">
        <v>48500</v>
      </c>
      <c r="D16128">
        <v>54550</v>
      </c>
      <c r="E16128">
        <v>60600</v>
      </c>
      <c r="F16128">
        <v>65450</v>
      </c>
      <c r="G16128">
        <v>70300</v>
      </c>
      <c r="H16128">
        <v>75150</v>
      </c>
      <c r="I16128">
        <v>80000</v>
      </c>
      <c r="J16128">
        <v>84850</v>
      </c>
      <c r="K16128" t="s">
        <v>3090</v>
      </c>
      <c r="L16128">
        <v>29</v>
      </c>
      <c r="M16128">
        <v>80</v>
      </c>
      <c r="N16128" t="s">
        <v>532</v>
      </c>
    </row>
    <row r="16129" spans="1:14" x14ac:dyDescent="0.2">
      <c r="A16129" t="s">
        <v>21888</v>
      </c>
      <c r="B16129">
        <v>42450</v>
      </c>
      <c r="C16129">
        <v>48500</v>
      </c>
      <c r="D16129">
        <v>54550</v>
      </c>
      <c r="E16129">
        <v>60600</v>
      </c>
      <c r="F16129">
        <v>65450</v>
      </c>
      <c r="G16129">
        <v>70300</v>
      </c>
      <c r="H16129">
        <v>75150</v>
      </c>
      <c r="I16129">
        <v>80000</v>
      </c>
      <c r="J16129">
        <v>84850</v>
      </c>
      <c r="K16129" t="s">
        <v>3090</v>
      </c>
      <c r="L16129">
        <v>29</v>
      </c>
      <c r="M16129">
        <v>80</v>
      </c>
      <c r="N16129" t="s">
        <v>533</v>
      </c>
    </row>
    <row r="16130" spans="1:14" x14ac:dyDescent="0.2">
      <c r="A16130" t="s">
        <v>21889</v>
      </c>
      <c r="B16130">
        <v>42450</v>
      </c>
      <c r="C16130">
        <v>48500</v>
      </c>
      <c r="D16130">
        <v>54550</v>
      </c>
      <c r="E16130">
        <v>60600</v>
      </c>
      <c r="F16130">
        <v>65450</v>
      </c>
      <c r="G16130">
        <v>70300</v>
      </c>
      <c r="H16130">
        <v>75150</v>
      </c>
      <c r="I16130">
        <v>80000</v>
      </c>
      <c r="J16130">
        <v>84850</v>
      </c>
      <c r="K16130" t="s">
        <v>3090</v>
      </c>
      <c r="L16130">
        <v>29</v>
      </c>
      <c r="M16130">
        <v>80</v>
      </c>
      <c r="N16130" t="s">
        <v>534</v>
      </c>
    </row>
    <row r="16131" spans="1:14" x14ac:dyDescent="0.2">
      <c r="A16131" t="s">
        <v>21890</v>
      </c>
      <c r="B16131">
        <v>42450</v>
      </c>
      <c r="C16131">
        <v>48500</v>
      </c>
      <c r="D16131">
        <v>54550</v>
      </c>
      <c r="E16131">
        <v>60600</v>
      </c>
      <c r="F16131">
        <v>65450</v>
      </c>
      <c r="G16131">
        <v>70300</v>
      </c>
      <c r="H16131">
        <v>75150</v>
      </c>
      <c r="I16131">
        <v>80000</v>
      </c>
      <c r="J16131">
        <v>84850</v>
      </c>
      <c r="K16131" t="s">
        <v>3090</v>
      </c>
      <c r="L16131">
        <v>29</v>
      </c>
      <c r="M16131">
        <v>80</v>
      </c>
      <c r="N16131" t="s">
        <v>535</v>
      </c>
    </row>
    <row r="16132" spans="1:14" x14ac:dyDescent="0.2">
      <c r="A16132" t="s">
        <v>21891</v>
      </c>
      <c r="B16132">
        <v>42450</v>
      </c>
      <c r="C16132">
        <v>48500</v>
      </c>
      <c r="D16132">
        <v>54550</v>
      </c>
      <c r="E16132">
        <v>60600</v>
      </c>
      <c r="F16132">
        <v>65450</v>
      </c>
      <c r="G16132">
        <v>70300</v>
      </c>
      <c r="H16132">
        <v>75150</v>
      </c>
      <c r="I16132">
        <v>80000</v>
      </c>
      <c r="J16132">
        <v>84850</v>
      </c>
      <c r="K16132" t="s">
        <v>3090</v>
      </c>
      <c r="L16132">
        <v>29</v>
      </c>
      <c r="M16132">
        <v>80</v>
      </c>
      <c r="N16132" t="s">
        <v>536</v>
      </c>
    </row>
    <row r="16133" spans="1:14" x14ac:dyDescent="0.2">
      <c r="A16133" t="s">
        <v>21892</v>
      </c>
      <c r="B16133">
        <v>42450</v>
      </c>
      <c r="C16133">
        <v>48500</v>
      </c>
      <c r="D16133">
        <v>54550</v>
      </c>
      <c r="E16133">
        <v>60600</v>
      </c>
      <c r="F16133">
        <v>65450</v>
      </c>
      <c r="G16133">
        <v>70300</v>
      </c>
      <c r="H16133">
        <v>75150</v>
      </c>
      <c r="I16133">
        <v>80000</v>
      </c>
      <c r="J16133">
        <v>84850</v>
      </c>
      <c r="K16133" t="s">
        <v>3090</v>
      </c>
      <c r="L16133">
        <v>29</v>
      </c>
      <c r="M16133">
        <v>80</v>
      </c>
      <c r="N16133" t="s">
        <v>537</v>
      </c>
    </row>
    <row r="16134" spans="1:14" x14ac:dyDescent="0.2">
      <c r="A16134" t="s">
        <v>21893</v>
      </c>
      <c r="B16134">
        <v>54050</v>
      </c>
      <c r="C16134">
        <v>61800</v>
      </c>
      <c r="D16134">
        <v>69500</v>
      </c>
      <c r="E16134">
        <v>77200</v>
      </c>
      <c r="F16134">
        <v>83400</v>
      </c>
      <c r="G16134">
        <v>89600</v>
      </c>
      <c r="H16134">
        <v>95750</v>
      </c>
      <c r="I16134">
        <v>101950</v>
      </c>
      <c r="J16134">
        <v>108100</v>
      </c>
      <c r="K16134" t="s">
        <v>3090</v>
      </c>
      <c r="L16134">
        <v>31</v>
      </c>
      <c r="M16134">
        <v>80</v>
      </c>
      <c r="N16134" t="s">
        <v>538</v>
      </c>
    </row>
    <row r="16135" spans="1:14" x14ac:dyDescent="0.2">
      <c r="A16135" t="s">
        <v>21894</v>
      </c>
      <c r="B16135">
        <v>54050</v>
      </c>
      <c r="C16135">
        <v>61800</v>
      </c>
      <c r="D16135">
        <v>69500</v>
      </c>
      <c r="E16135">
        <v>77200</v>
      </c>
      <c r="F16135">
        <v>83400</v>
      </c>
      <c r="G16135">
        <v>89600</v>
      </c>
      <c r="H16135">
        <v>95750</v>
      </c>
      <c r="I16135">
        <v>101950</v>
      </c>
      <c r="J16135">
        <v>108100</v>
      </c>
      <c r="K16135" t="s">
        <v>3090</v>
      </c>
      <c r="L16135">
        <v>31</v>
      </c>
      <c r="M16135">
        <v>80</v>
      </c>
      <c r="N16135" t="s">
        <v>539</v>
      </c>
    </row>
    <row r="16136" spans="1:14" x14ac:dyDescent="0.2">
      <c r="A16136" t="s">
        <v>21895</v>
      </c>
      <c r="B16136">
        <v>54050</v>
      </c>
      <c r="C16136">
        <v>61800</v>
      </c>
      <c r="D16136">
        <v>69500</v>
      </c>
      <c r="E16136">
        <v>77200</v>
      </c>
      <c r="F16136">
        <v>83400</v>
      </c>
      <c r="G16136">
        <v>89600</v>
      </c>
      <c r="H16136">
        <v>95750</v>
      </c>
      <c r="I16136">
        <v>101950</v>
      </c>
      <c r="J16136">
        <v>108100</v>
      </c>
      <c r="K16136" t="s">
        <v>3090</v>
      </c>
      <c r="L16136">
        <v>31</v>
      </c>
      <c r="M16136">
        <v>80</v>
      </c>
      <c r="N16136" t="s">
        <v>540</v>
      </c>
    </row>
    <row r="16137" spans="1:14" x14ac:dyDescent="0.2">
      <c r="A16137" t="s">
        <v>21896</v>
      </c>
      <c r="B16137">
        <v>66300</v>
      </c>
      <c r="C16137">
        <v>75750</v>
      </c>
      <c r="D16137">
        <v>85200</v>
      </c>
      <c r="E16137">
        <v>94650</v>
      </c>
      <c r="F16137">
        <v>102250</v>
      </c>
      <c r="G16137">
        <v>109800</v>
      </c>
      <c r="H16137">
        <v>117400</v>
      </c>
      <c r="I16137">
        <v>124950</v>
      </c>
      <c r="J16137">
        <v>132550</v>
      </c>
      <c r="K16137" t="s">
        <v>3090</v>
      </c>
      <c r="L16137">
        <v>31</v>
      </c>
      <c r="M16137">
        <v>80</v>
      </c>
      <c r="N16137" t="s">
        <v>541</v>
      </c>
    </row>
    <row r="16138" spans="1:14" x14ac:dyDescent="0.2">
      <c r="A16138" t="s">
        <v>21897</v>
      </c>
      <c r="B16138">
        <v>54050</v>
      </c>
      <c r="C16138">
        <v>61800</v>
      </c>
      <c r="D16138">
        <v>69500</v>
      </c>
      <c r="E16138">
        <v>77200</v>
      </c>
      <c r="F16138">
        <v>83400</v>
      </c>
      <c r="G16138">
        <v>89600</v>
      </c>
      <c r="H16138">
        <v>95750</v>
      </c>
      <c r="I16138">
        <v>101950</v>
      </c>
      <c r="J16138">
        <v>108100</v>
      </c>
      <c r="K16138" t="s">
        <v>3090</v>
      </c>
      <c r="L16138">
        <v>31</v>
      </c>
      <c r="M16138">
        <v>80</v>
      </c>
      <c r="N16138" t="s">
        <v>542</v>
      </c>
    </row>
    <row r="16139" spans="1:14" x14ac:dyDescent="0.2">
      <c r="A16139" t="s">
        <v>21898</v>
      </c>
      <c r="B16139">
        <v>66250</v>
      </c>
      <c r="C16139">
        <v>75700</v>
      </c>
      <c r="D16139">
        <v>85150</v>
      </c>
      <c r="E16139">
        <v>94600</v>
      </c>
      <c r="F16139">
        <v>102200</v>
      </c>
      <c r="G16139">
        <v>109750</v>
      </c>
      <c r="H16139">
        <v>117350</v>
      </c>
      <c r="I16139">
        <v>124900</v>
      </c>
      <c r="J16139">
        <v>132450</v>
      </c>
      <c r="K16139" t="s">
        <v>3090</v>
      </c>
      <c r="L16139">
        <v>31</v>
      </c>
      <c r="M16139">
        <v>80</v>
      </c>
      <c r="N16139" t="s">
        <v>543</v>
      </c>
    </row>
    <row r="16140" spans="1:14" x14ac:dyDescent="0.2">
      <c r="A16140" t="s">
        <v>21899</v>
      </c>
      <c r="B16140">
        <v>54050</v>
      </c>
      <c r="C16140">
        <v>61800</v>
      </c>
      <c r="D16140">
        <v>69500</v>
      </c>
      <c r="E16140">
        <v>77200</v>
      </c>
      <c r="F16140">
        <v>83400</v>
      </c>
      <c r="G16140">
        <v>89600</v>
      </c>
      <c r="H16140">
        <v>95750</v>
      </c>
      <c r="I16140">
        <v>101950</v>
      </c>
      <c r="J16140">
        <v>108100</v>
      </c>
      <c r="K16140" t="s">
        <v>3090</v>
      </c>
      <c r="L16140">
        <v>31</v>
      </c>
      <c r="M16140">
        <v>80</v>
      </c>
      <c r="N16140" t="s">
        <v>544</v>
      </c>
    </row>
    <row r="16141" spans="1:14" x14ac:dyDescent="0.2">
      <c r="A16141" t="s">
        <v>21900</v>
      </c>
      <c r="B16141">
        <v>54050</v>
      </c>
      <c r="C16141">
        <v>61800</v>
      </c>
      <c r="D16141">
        <v>69500</v>
      </c>
      <c r="E16141">
        <v>77200</v>
      </c>
      <c r="F16141">
        <v>83400</v>
      </c>
      <c r="G16141">
        <v>89600</v>
      </c>
      <c r="H16141">
        <v>95750</v>
      </c>
      <c r="I16141">
        <v>101950</v>
      </c>
      <c r="J16141">
        <v>108100</v>
      </c>
      <c r="K16141" t="s">
        <v>3090</v>
      </c>
      <c r="L16141">
        <v>31</v>
      </c>
      <c r="M16141">
        <v>80</v>
      </c>
      <c r="N16141" t="s">
        <v>545</v>
      </c>
    </row>
    <row r="16142" spans="1:14" x14ac:dyDescent="0.2">
      <c r="A16142" t="s">
        <v>21901</v>
      </c>
      <c r="B16142">
        <v>66300</v>
      </c>
      <c r="C16142">
        <v>75750</v>
      </c>
      <c r="D16142">
        <v>85200</v>
      </c>
      <c r="E16142">
        <v>94650</v>
      </c>
      <c r="F16142">
        <v>102250</v>
      </c>
      <c r="G16142">
        <v>109800</v>
      </c>
      <c r="H16142">
        <v>117400</v>
      </c>
      <c r="I16142">
        <v>124950</v>
      </c>
      <c r="J16142">
        <v>132550</v>
      </c>
      <c r="K16142" t="s">
        <v>3090</v>
      </c>
      <c r="L16142">
        <v>31</v>
      </c>
      <c r="M16142">
        <v>80</v>
      </c>
      <c r="N16142" t="s">
        <v>546</v>
      </c>
    </row>
    <row r="16143" spans="1:14" x14ac:dyDescent="0.2">
      <c r="A16143" t="s">
        <v>21902</v>
      </c>
      <c r="B16143">
        <v>66250</v>
      </c>
      <c r="C16143">
        <v>75700</v>
      </c>
      <c r="D16143">
        <v>85150</v>
      </c>
      <c r="E16143">
        <v>94600</v>
      </c>
      <c r="F16143">
        <v>102200</v>
      </c>
      <c r="G16143">
        <v>109750</v>
      </c>
      <c r="H16143">
        <v>117350</v>
      </c>
      <c r="I16143">
        <v>124900</v>
      </c>
      <c r="J16143">
        <v>132450</v>
      </c>
      <c r="K16143" t="s">
        <v>3090</v>
      </c>
      <c r="L16143">
        <v>31</v>
      </c>
      <c r="M16143">
        <v>80</v>
      </c>
      <c r="N16143" t="s">
        <v>547</v>
      </c>
    </row>
    <row r="16144" spans="1:14" x14ac:dyDescent="0.2">
      <c r="A16144" t="s">
        <v>21903</v>
      </c>
      <c r="B16144">
        <v>54050</v>
      </c>
      <c r="C16144">
        <v>61800</v>
      </c>
      <c r="D16144">
        <v>69500</v>
      </c>
      <c r="E16144">
        <v>77200</v>
      </c>
      <c r="F16144">
        <v>83400</v>
      </c>
      <c r="G16144">
        <v>89600</v>
      </c>
      <c r="H16144">
        <v>95750</v>
      </c>
      <c r="I16144">
        <v>101950</v>
      </c>
      <c r="J16144">
        <v>108100</v>
      </c>
      <c r="K16144" t="s">
        <v>3090</v>
      </c>
      <c r="L16144">
        <v>31</v>
      </c>
      <c r="M16144">
        <v>80</v>
      </c>
      <c r="N16144" t="s">
        <v>548</v>
      </c>
    </row>
    <row r="16145" spans="1:14" x14ac:dyDescent="0.2">
      <c r="A16145" t="s">
        <v>21904</v>
      </c>
      <c r="B16145">
        <v>54050</v>
      </c>
      <c r="C16145">
        <v>61800</v>
      </c>
      <c r="D16145">
        <v>69500</v>
      </c>
      <c r="E16145">
        <v>77200</v>
      </c>
      <c r="F16145">
        <v>83400</v>
      </c>
      <c r="G16145">
        <v>89600</v>
      </c>
      <c r="H16145">
        <v>95750</v>
      </c>
      <c r="I16145">
        <v>101950</v>
      </c>
      <c r="J16145">
        <v>108100</v>
      </c>
      <c r="K16145" t="s">
        <v>3090</v>
      </c>
      <c r="L16145">
        <v>31</v>
      </c>
      <c r="M16145">
        <v>80</v>
      </c>
      <c r="N16145" t="s">
        <v>549</v>
      </c>
    </row>
    <row r="16146" spans="1:14" x14ac:dyDescent="0.2">
      <c r="A16146" t="s">
        <v>21905</v>
      </c>
      <c r="B16146">
        <v>66300</v>
      </c>
      <c r="C16146">
        <v>75750</v>
      </c>
      <c r="D16146">
        <v>85200</v>
      </c>
      <c r="E16146">
        <v>94650</v>
      </c>
      <c r="F16146">
        <v>102250</v>
      </c>
      <c r="G16146">
        <v>109800</v>
      </c>
      <c r="H16146">
        <v>117400</v>
      </c>
      <c r="I16146">
        <v>124950</v>
      </c>
      <c r="J16146">
        <v>132550</v>
      </c>
      <c r="K16146" t="s">
        <v>3090</v>
      </c>
      <c r="L16146">
        <v>31</v>
      </c>
      <c r="M16146">
        <v>80</v>
      </c>
      <c r="N16146" t="s">
        <v>550</v>
      </c>
    </row>
    <row r="16147" spans="1:14" x14ac:dyDescent="0.2">
      <c r="A16147" t="s">
        <v>21906</v>
      </c>
      <c r="B16147">
        <v>54050</v>
      </c>
      <c r="C16147">
        <v>61800</v>
      </c>
      <c r="D16147">
        <v>69500</v>
      </c>
      <c r="E16147">
        <v>77200</v>
      </c>
      <c r="F16147">
        <v>83400</v>
      </c>
      <c r="G16147">
        <v>89600</v>
      </c>
      <c r="H16147">
        <v>95750</v>
      </c>
      <c r="I16147">
        <v>101950</v>
      </c>
      <c r="J16147">
        <v>108100</v>
      </c>
      <c r="K16147" t="s">
        <v>3090</v>
      </c>
      <c r="L16147">
        <v>31</v>
      </c>
      <c r="M16147">
        <v>80</v>
      </c>
      <c r="N16147" t="s">
        <v>551</v>
      </c>
    </row>
    <row r="16148" spans="1:14" x14ac:dyDescent="0.2">
      <c r="A16148" t="s">
        <v>21907</v>
      </c>
      <c r="B16148">
        <v>54050</v>
      </c>
      <c r="C16148">
        <v>61800</v>
      </c>
      <c r="D16148">
        <v>69500</v>
      </c>
      <c r="E16148">
        <v>77200</v>
      </c>
      <c r="F16148">
        <v>83400</v>
      </c>
      <c r="G16148">
        <v>89600</v>
      </c>
      <c r="H16148">
        <v>95750</v>
      </c>
      <c r="I16148">
        <v>101950</v>
      </c>
      <c r="J16148">
        <v>108100</v>
      </c>
      <c r="K16148" t="s">
        <v>3090</v>
      </c>
      <c r="L16148">
        <v>31</v>
      </c>
      <c r="M16148">
        <v>80</v>
      </c>
      <c r="N16148" t="s">
        <v>552</v>
      </c>
    </row>
    <row r="16149" spans="1:14" x14ac:dyDescent="0.2">
      <c r="A16149" t="s">
        <v>21908</v>
      </c>
      <c r="B16149">
        <v>66250</v>
      </c>
      <c r="C16149">
        <v>75700</v>
      </c>
      <c r="D16149">
        <v>85150</v>
      </c>
      <c r="E16149">
        <v>94600</v>
      </c>
      <c r="F16149">
        <v>102200</v>
      </c>
      <c r="G16149">
        <v>109750</v>
      </c>
      <c r="H16149">
        <v>117350</v>
      </c>
      <c r="I16149">
        <v>124900</v>
      </c>
      <c r="J16149">
        <v>132450</v>
      </c>
      <c r="K16149" t="s">
        <v>3090</v>
      </c>
      <c r="L16149">
        <v>31</v>
      </c>
      <c r="M16149">
        <v>80</v>
      </c>
      <c r="N16149" t="s">
        <v>553</v>
      </c>
    </row>
    <row r="16150" spans="1:14" x14ac:dyDescent="0.2">
      <c r="A16150" t="s">
        <v>21909</v>
      </c>
      <c r="B16150">
        <v>54050</v>
      </c>
      <c r="C16150">
        <v>61800</v>
      </c>
      <c r="D16150">
        <v>69500</v>
      </c>
      <c r="E16150">
        <v>77200</v>
      </c>
      <c r="F16150">
        <v>83400</v>
      </c>
      <c r="G16150">
        <v>89600</v>
      </c>
      <c r="H16150">
        <v>95750</v>
      </c>
      <c r="I16150">
        <v>101950</v>
      </c>
      <c r="J16150">
        <v>108100</v>
      </c>
      <c r="K16150" t="s">
        <v>3090</v>
      </c>
      <c r="L16150">
        <v>31</v>
      </c>
      <c r="M16150">
        <v>80</v>
      </c>
      <c r="N16150" t="s">
        <v>554</v>
      </c>
    </row>
    <row r="16151" spans="1:14" x14ac:dyDescent="0.2">
      <c r="A16151" t="s">
        <v>21910</v>
      </c>
      <c r="B16151">
        <v>54050</v>
      </c>
      <c r="C16151">
        <v>61800</v>
      </c>
      <c r="D16151">
        <v>69500</v>
      </c>
      <c r="E16151">
        <v>77200</v>
      </c>
      <c r="F16151">
        <v>83400</v>
      </c>
      <c r="G16151">
        <v>89600</v>
      </c>
      <c r="H16151">
        <v>95750</v>
      </c>
      <c r="I16151">
        <v>101950</v>
      </c>
      <c r="J16151">
        <v>108100</v>
      </c>
      <c r="K16151" t="s">
        <v>3090</v>
      </c>
      <c r="L16151">
        <v>31</v>
      </c>
      <c r="M16151">
        <v>80</v>
      </c>
      <c r="N16151" t="s">
        <v>555</v>
      </c>
    </row>
    <row r="16152" spans="1:14" x14ac:dyDescent="0.2">
      <c r="A16152" t="s">
        <v>21911</v>
      </c>
      <c r="B16152">
        <v>54050</v>
      </c>
      <c r="C16152">
        <v>61800</v>
      </c>
      <c r="D16152">
        <v>69500</v>
      </c>
      <c r="E16152">
        <v>77200</v>
      </c>
      <c r="F16152">
        <v>83400</v>
      </c>
      <c r="G16152">
        <v>89600</v>
      </c>
      <c r="H16152">
        <v>95750</v>
      </c>
      <c r="I16152">
        <v>101950</v>
      </c>
      <c r="J16152">
        <v>108100</v>
      </c>
      <c r="K16152" t="s">
        <v>3090</v>
      </c>
      <c r="L16152">
        <v>31</v>
      </c>
      <c r="M16152">
        <v>80</v>
      </c>
      <c r="N16152" t="s">
        <v>556</v>
      </c>
    </row>
    <row r="16153" spans="1:14" x14ac:dyDescent="0.2">
      <c r="A16153" t="s">
        <v>21912</v>
      </c>
      <c r="B16153">
        <v>54050</v>
      </c>
      <c r="C16153">
        <v>61800</v>
      </c>
      <c r="D16153">
        <v>69500</v>
      </c>
      <c r="E16153">
        <v>77200</v>
      </c>
      <c r="F16153">
        <v>83400</v>
      </c>
      <c r="G16153">
        <v>89600</v>
      </c>
      <c r="H16153">
        <v>95750</v>
      </c>
      <c r="I16153">
        <v>101950</v>
      </c>
      <c r="J16153">
        <v>108100</v>
      </c>
      <c r="K16153" t="s">
        <v>3090</v>
      </c>
      <c r="L16153">
        <v>31</v>
      </c>
      <c r="M16153">
        <v>80</v>
      </c>
      <c r="N16153" t="s">
        <v>557</v>
      </c>
    </row>
    <row r="16154" spans="1:14" x14ac:dyDescent="0.2">
      <c r="A16154" t="s">
        <v>21913</v>
      </c>
      <c r="B16154">
        <v>66250</v>
      </c>
      <c r="C16154">
        <v>75700</v>
      </c>
      <c r="D16154">
        <v>85150</v>
      </c>
      <c r="E16154">
        <v>94600</v>
      </c>
      <c r="F16154">
        <v>102200</v>
      </c>
      <c r="G16154">
        <v>109750</v>
      </c>
      <c r="H16154">
        <v>117350</v>
      </c>
      <c r="I16154">
        <v>124900</v>
      </c>
      <c r="J16154">
        <v>132450</v>
      </c>
      <c r="K16154" t="s">
        <v>3090</v>
      </c>
      <c r="L16154">
        <v>31</v>
      </c>
      <c r="M16154">
        <v>80</v>
      </c>
      <c r="N16154" t="s">
        <v>558</v>
      </c>
    </row>
    <row r="16155" spans="1:14" x14ac:dyDescent="0.2">
      <c r="A16155" t="s">
        <v>21914</v>
      </c>
      <c r="B16155">
        <v>54050</v>
      </c>
      <c r="C16155">
        <v>61800</v>
      </c>
      <c r="D16155">
        <v>69500</v>
      </c>
      <c r="E16155">
        <v>77200</v>
      </c>
      <c r="F16155">
        <v>83400</v>
      </c>
      <c r="G16155">
        <v>89600</v>
      </c>
      <c r="H16155">
        <v>95750</v>
      </c>
      <c r="I16155">
        <v>101950</v>
      </c>
      <c r="J16155">
        <v>108100</v>
      </c>
      <c r="K16155" t="s">
        <v>3090</v>
      </c>
      <c r="L16155">
        <v>31</v>
      </c>
      <c r="M16155">
        <v>80</v>
      </c>
      <c r="N16155" t="s">
        <v>559</v>
      </c>
    </row>
    <row r="16156" spans="1:14" x14ac:dyDescent="0.2">
      <c r="A16156" t="s">
        <v>21915</v>
      </c>
      <c r="B16156">
        <v>54050</v>
      </c>
      <c r="C16156">
        <v>61800</v>
      </c>
      <c r="D16156">
        <v>69500</v>
      </c>
      <c r="E16156">
        <v>77200</v>
      </c>
      <c r="F16156">
        <v>83400</v>
      </c>
      <c r="G16156">
        <v>89600</v>
      </c>
      <c r="H16156">
        <v>95750</v>
      </c>
      <c r="I16156">
        <v>101950</v>
      </c>
      <c r="J16156">
        <v>108100</v>
      </c>
      <c r="K16156" t="s">
        <v>3090</v>
      </c>
      <c r="L16156">
        <v>31</v>
      </c>
      <c r="M16156">
        <v>80</v>
      </c>
      <c r="N16156" t="s">
        <v>560</v>
      </c>
    </row>
    <row r="16157" spans="1:14" x14ac:dyDescent="0.2">
      <c r="A16157" t="s">
        <v>21916</v>
      </c>
      <c r="B16157">
        <v>54050</v>
      </c>
      <c r="C16157">
        <v>61800</v>
      </c>
      <c r="D16157">
        <v>69500</v>
      </c>
      <c r="E16157">
        <v>77200</v>
      </c>
      <c r="F16157">
        <v>83400</v>
      </c>
      <c r="G16157">
        <v>89600</v>
      </c>
      <c r="H16157">
        <v>95750</v>
      </c>
      <c r="I16157">
        <v>101950</v>
      </c>
      <c r="J16157">
        <v>108100</v>
      </c>
      <c r="K16157" t="s">
        <v>3090</v>
      </c>
      <c r="L16157">
        <v>31</v>
      </c>
      <c r="M16157">
        <v>80</v>
      </c>
      <c r="N16157" t="s">
        <v>5729</v>
      </c>
    </row>
    <row r="16158" spans="1:14" x14ac:dyDescent="0.2">
      <c r="A16158" t="s">
        <v>21917</v>
      </c>
      <c r="B16158">
        <v>54050</v>
      </c>
      <c r="C16158">
        <v>61800</v>
      </c>
      <c r="D16158">
        <v>69500</v>
      </c>
      <c r="E16158">
        <v>77200</v>
      </c>
      <c r="F16158">
        <v>83400</v>
      </c>
      <c r="G16158">
        <v>89600</v>
      </c>
      <c r="H16158">
        <v>95750</v>
      </c>
      <c r="I16158">
        <v>101950</v>
      </c>
      <c r="J16158">
        <v>108100</v>
      </c>
      <c r="K16158" t="s">
        <v>3090</v>
      </c>
      <c r="L16158">
        <v>31</v>
      </c>
      <c r="M16158">
        <v>80</v>
      </c>
      <c r="N16158" t="s">
        <v>880</v>
      </c>
    </row>
    <row r="16159" spans="1:14" x14ac:dyDescent="0.2">
      <c r="A16159" t="s">
        <v>21918</v>
      </c>
      <c r="B16159">
        <v>66300</v>
      </c>
      <c r="C16159">
        <v>75750</v>
      </c>
      <c r="D16159">
        <v>85200</v>
      </c>
      <c r="E16159">
        <v>94650</v>
      </c>
      <c r="F16159">
        <v>102250</v>
      </c>
      <c r="G16159">
        <v>109800</v>
      </c>
      <c r="H16159">
        <v>117400</v>
      </c>
      <c r="I16159">
        <v>124950</v>
      </c>
      <c r="J16159">
        <v>132550</v>
      </c>
      <c r="K16159" t="s">
        <v>3090</v>
      </c>
      <c r="L16159">
        <v>31</v>
      </c>
      <c r="M16159">
        <v>80</v>
      </c>
      <c r="N16159" t="s">
        <v>881</v>
      </c>
    </row>
    <row r="16160" spans="1:14" x14ac:dyDescent="0.2">
      <c r="A16160" t="s">
        <v>21919</v>
      </c>
      <c r="B16160">
        <v>54050</v>
      </c>
      <c r="C16160">
        <v>61800</v>
      </c>
      <c r="D16160">
        <v>69500</v>
      </c>
      <c r="E16160">
        <v>77200</v>
      </c>
      <c r="F16160">
        <v>83400</v>
      </c>
      <c r="G16160">
        <v>89600</v>
      </c>
      <c r="H16160">
        <v>95750</v>
      </c>
      <c r="I16160">
        <v>101950</v>
      </c>
      <c r="J16160">
        <v>108100</v>
      </c>
      <c r="K16160" t="s">
        <v>3090</v>
      </c>
      <c r="L16160">
        <v>31</v>
      </c>
      <c r="M16160">
        <v>80</v>
      </c>
      <c r="N16160" t="s">
        <v>882</v>
      </c>
    </row>
    <row r="16161" spans="1:14" x14ac:dyDescent="0.2">
      <c r="A16161" t="s">
        <v>21920</v>
      </c>
      <c r="B16161">
        <v>54050</v>
      </c>
      <c r="C16161">
        <v>61800</v>
      </c>
      <c r="D16161">
        <v>69500</v>
      </c>
      <c r="E16161">
        <v>77200</v>
      </c>
      <c r="F16161">
        <v>83400</v>
      </c>
      <c r="G16161">
        <v>89600</v>
      </c>
      <c r="H16161">
        <v>95750</v>
      </c>
      <c r="I16161">
        <v>101950</v>
      </c>
      <c r="J16161">
        <v>108100</v>
      </c>
      <c r="K16161" t="s">
        <v>3090</v>
      </c>
      <c r="L16161">
        <v>31</v>
      </c>
      <c r="M16161">
        <v>80</v>
      </c>
      <c r="N16161" t="s">
        <v>883</v>
      </c>
    </row>
    <row r="16162" spans="1:14" x14ac:dyDescent="0.2">
      <c r="A16162" t="s">
        <v>21921</v>
      </c>
      <c r="B16162">
        <v>66300</v>
      </c>
      <c r="C16162">
        <v>75750</v>
      </c>
      <c r="D16162">
        <v>85200</v>
      </c>
      <c r="E16162">
        <v>94650</v>
      </c>
      <c r="F16162">
        <v>102250</v>
      </c>
      <c r="G16162">
        <v>109800</v>
      </c>
      <c r="H16162">
        <v>117400</v>
      </c>
      <c r="I16162">
        <v>124950</v>
      </c>
      <c r="J16162">
        <v>132550</v>
      </c>
      <c r="K16162" t="s">
        <v>3090</v>
      </c>
      <c r="L16162">
        <v>31</v>
      </c>
      <c r="M16162">
        <v>80</v>
      </c>
      <c r="N16162" t="s">
        <v>884</v>
      </c>
    </row>
    <row r="16163" spans="1:14" x14ac:dyDescent="0.2">
      <c r="A16163" t="s">
        <v>21922</v>
      </c>
      <c r="B16163">
        <v>47750</v>
      </c>
      <c r="C16163">
        <v>54550</v>
      </c>
      <c r="D16163">
        <v>61350</v>
      </c>
      <c r="E16163">
        <v>68150</v>
      </c>
      <c r="F16163">
        <v>73650</v>
      </c>
      <c r="G16163">
        <v>79100</v>
      </c>
      <c r="H16163">
        <v>84550</v>
      </c>
      <c r="I16163">
        <v>90000</v>
      </c>
      <c r="J16163">
        <v>95450</v>
      </c>
      <c r="K16163" t="s">
        <v>3091</v>
      </c>
      <c r="L16163">
        <v>1</v>
      </c>
      <c r="M16163">
        <v>80</v>
      </c>
      <c r="N16163" t="s">
        <v>2351</v>
      </c>
    </row>
    <row r="16164" spans="1:14" x14ac:dyDescent="0.2">
      <c r="A16164" t="s">
        <v>21923</v>
      </c>
      <c r="B16164">
        <v>66300</v>
      </c>
      <c r="C16164">
        <v>75750</v>
      </c>
      <c r="D16164">
        <v>85200</v>
      </c>
      <c r="E16164">
        <v>94650</v>
      </c>
      <c r="F16164">
        <v>102250</v>
      </c>
      <c r="G16164">
        <v>109800</v>
      </c>
      <c r="H16164">
        <v>117400</v>
      </c>
      <c r="I16164">
        <v>124950</v>
      </c>
      <c r="J16164">
        <v>132550</v>
      </c>
      <c r="K16164" t="s">
        <v>3091</v>
      </c>
      <c r="L16164">
        <v>3</v>
      </c>
      <c r="M16164">
        <v>80</v>
      </c>
      <c r="N16164" t="s">
        <v>2352</v>
      </c>
    </row>
    <row r="16165" spans="1:14" x14ac:dyDescent="0.2">
      <c r="A16165" t="s">
        <v>21924</v>
      </c>
      <c r="B16165">
        <v>66300</v>
      </c>
      <c r="C16165">
        <v>75750</v>
      </c>
      <c r="D16165">
        <v>85200</v>
      </c>
      <c r="E16165">
        <v>94650</v>
      </c>
      <c r="F16165">
        <v>102250</v>
      </c>
      <c r="G16165">
        <v>109800</v>
      </c>
      <c r="H16165">
        <v>117400</v>
      </c>
      <c r="I16165">
        <v>124950</v>
      </c>
      <c r="J16165">
        <v>132550</v>
      </c>
      <c r="K16165" t="s">
        <v>3091</v>
      </c>
      <c r="L16165">
        <v>5</v>
      </c>
      <c r="M16165">
        <v>80</v>
      </c>
      <c r="N16165" t="s">
        <v>2353</v>
      </c>
    </row>
    <row r="16166" spans="1:14" x14ac:dyDescent="0.2">
      <c r="A16166" t="s">
        <v>21925</v>
      </c>
      <c r="B16166">
        <v>66750</v>
      </c>
      <c r="C16166">
        <v>76250</v>
      </c>
      <c r="D16166">
        <v>85800</v>
      </c>
      <c r="E16166">
        <v>95300</v>
      </c>
      <c r="F16166">
        <v>102950</v>
      </c>
      <c r="G16166">
        <v>110550</v>
      </c>
      <c r="H16166">
        <v>118200</v>
      </c>
      <c r="I16166">
        <v>125800</v>
      </c>
      <c r="J16166">
        <v>133450</v>
      </c>
      <c r="K16166" t="s">
        <v>3091</v>
      </c>
      <c r="L16166">
        <v>9</v>
      </c>
      <c r="M16166">
        <v>80</v>
      </c>
      <c r="N16166" t="s">
        <v>2354</v>
      </c>
    </row>
    <row r="16167" spans="1:14" x14ac:dyDescent="0.2">
      <c r="A16167" t="s">
        <v>21926</v>
      </c>
      <c r="B16167">
        <v>47750</v>
      </c>
      <c r="C16167">
        <v>54550</v>
      </c>
      <c r="D16167">
        <v>61350</v>
      </c>
      <c r="E16167">
        <v>68150</v>
      </c>
      <c r="F16167">
        <v>73650</v>
      </c>
      <c r="G16167">
        <v>79100</v>
      </c>
      <c r="H16167">
        <v>84550</v>
      </c>
      <c r="I16167">
        <v>90000</v>
      </c>
      <c r="J16167">
        <v>95450</v>
      </c>
      <c r="K16167" t="s">
        <v>3091</v>
      </c>
      <c r="L16167">
        <v>11</v>
      </c>
      <c r="M16167">
        <v>80</v>
      </c>
      <c r="N16167" t="s">
        <v>2355</v>
      </c>
    </row>
    <row r="16168" spans="1:14" x14ac:dyDescent="0.2">
      <c r="A16168" t="s">
        <v>21927</v>
      </c>
      <c r="B16168">
        <v>66300</v>
      </c>
      <c r="C16168">
        <v>75750</v>
      </c>
      <c r="D16168">
        <v>85200</v>
      </c>
      <c r="E16168">
        <v>94650</v>
      </c>
      <c r="F16168">
        <v>102250</v>
      </c>
      <c r="G16168">
        <v>109800</v>
      </c>
      <c r="H16168">
        <v>117400</v>
      </c>
      <c r="I16168">
        <v>124950</v>
      </c>
      <c r="J16168">
        <v>132550</v>
      </c>
      <c r="K16168" t="s">
        <v>3091</v>
      </c>
      <c r="L16168">
        <v>13</v>
      </c>
      <c r="M16168">
        <v>80</v>
      </c>
      <c r="N16168" t="s">
        <v>3371</v>
      </c>
    </row>
    <row r="16169" spans="1:14" x14ac:dyDescent="0.2">
      <c r="A16169" t="s">
        <v>21928</v>
      </c>
      <c r="B16169">
        <v>62500</v>
      </c>
      <c r="C16169">
        <v>71400</v>
      </c>
      <c r="D16169">
        <v>80350</v>
      </c>
      <c r="E16169">
        <v>89250</v>
      </c>
      <c r="F16169">
        <v>96400</v>
      </c>
      <c r="G16169">
        <v>103550</v>
      </c>
      <c r="H16169">
        <v>110700</v>
      </c>
      <c r="I16169">
        <v>117850</v>
      </c>
      <c r="J16169">
        <v>124950</v>
      </c>
      <c r="K16169" t="s">
        <v>3091</v>
      </c>
      <c r="L16169">
        <v>15</v>
      </c>
      <c r="M16169">
        <v>80</v>
      </c>
      <c r="N16169" t="s">
        <v>2356</v>
      </c>
    </row>
    <row r="16170" spans="1:14" x14ac:dyDescent="0.2">
      <c r="A16170" t="s">
        <v>21929</v>
      </c>
      <c r="B16170">
        <v>66750</v>
      </c>
      <c r="C16170">
        <v>76250</v>
      </c>
      <c r="D16170">
        <v>85800</v>
      </c>
      <c r="E16170">
        <v>95300</v>
      </c>
      <c r="F16170">
        <v>102950</v>
      </c>
      <c r="G16170">
        <v>110550</v>
      </c>
      <c r="H16170">
        <v>118200</v>
      </c>
      <c r="I16170">
        <v>125800</v>
      </c>
      <c r="J16170">
        <v>133450</v>
      </c>
      <c r="K16170" t="s">
        <v>3091</v>
      </c>
      <c r="L16170">
        <v>17</v>
      </c>
      <c r="M16170">
        <v>80</v>
      </c>
      <c r="N16170" t="s">
        <v>2357</v>
      </c>
    </row>
    <row r="16171" spans="1:14" x14ac:dyDescent="0.2">
      <c r="A16171" t="s">
        <v>21930</v>
      </c>
      <c r="B16171">
        <v>47750</v>
      </c>
      <c r="C16171">
        <v>54550</v>
      </c>
      <c r="D16171">
        <v>61350</v>
      </c>
      <c r="E16171">
        <v>68150</v>
      </c>
      <c r="F16171">
        <v>73650</v>
      </c>
      <c r="G16171">
        <v>79100</v>
      </c>
      <c r="H16171">
        <v>84550</v>
      </c>
      <c r="I16171">
        <v>90000</v>
      </c>
      <c r="J16171">
        <v>95450</v>
      </c>
      <c r="K16171" t="s">
        <v>3091</v>
      </c>
      <c r="L16171">
        <v>19</v>
      </c>
      <c r="M16171">
        <v>80</v>
      </c>
      <c r="N16171" t="s">
        <v>2358</v>
      </c>
    </row>
    <row r="16172" spans="1:14" x14ac:dyDescent="0.2">
      <c r="A16172" t="s">
        <v>21931</v>
      </c>
      <c r="B16172">
        <v>66750</v>
      </c>
      <c r="C16172">
        <v>76250</v>
      </c>
      <c r="D16172">
        <v>85800</v>
      </c>
      <c r="E16172">
        <v>95300</v>
      </c>
      <c r="F16172">
        <v>102950</v>
      </c>
      <c r="G16172">
        <v>110550</v>
      </c>
      <c r="H16172">
        <v>118200</v>
      </c>
      <c r="I16172">
        <v>125800</v>
      </c>
      <c r="J16172">
        <v>133450</v>
      </c>
      <c r="K16172" t="s">
        <v>3091</v>
      </c>
      <c r="L16172">
        <v>21</v>
      </c>
      <c r="M16172">
        <v>80</v>
      </c>
      <c r="N16172" t="s">
        <v>2359</v>
      </c>
    </row>
    <row r="16173" spans="1:14" x14ac:dyDescent="0.2">
      <c r="A16173" t="s">
        <v>21932</v>
      </c>
      <c r="B16173">
        <v>47750</v>
      </c>
      <c r="C16173">
        <v>54550</v>
      </c>
      <c r="D16173">
        <v>61350</v>
      </c>
      <c r="E16173">
        <v>68150</v>
      </c>
      <c r="F16173">
        <v>73650</v>
      </c>
      <c r="G16173">
        <v>79100</v>
      </c>
      <c r="H16173">
        <v>84550</v>
      </c>
      <c r="I16173">
        <v>90000</v>
      </c>
      <c r="J16173">
        <v>95450</v>
      </c>
      <c r="K16173" t="s">
        <v>3091</v>
      </c>
      <c r="L16173">
        <v>23</v>
      </c>
      <c r="M16173">
        <v>80</v>
      </c>
      <c r="N16173" t="s">
        <v>2360</v>
      </c>
    </row>
    <row r="16174" spans="1:14" x14ac:dyDescent="0.2">
      <c r="A16174" t="s">
        <v>21933</v>
      </c>
      <c r="B16174">
        <v>66300</v>
      </c>
      <c r="C16174">
        <v>75750</v>
      </c>
      <c r="D16174">
        <v>85200</v>
      </c>
      <c r="E16174">
        <v>94650</v>
      </c>
      <c r="F16174">
        <v>102250</v>
      </c>
      <c r="G16174">
        <v>109800</v>
      </c>
      <c r="H16174">
        <v>117400</v>
      </c>
      <c r="I16174">
        <v>124950</v>
      </c>
      <c r="J16174">
        <v>132550</v>
      </c>
      <c r="K16174" t="s">
        <v>3091</v>
      </c>
      <c r="L16174">
        <v>25</v>
      </c>
      <c r="M16174">
        <v>80</v>
      </c>
      <c r="N16174" t="s">
        <v>2361</v>
      </c>
    </row>
    <row r="16175" spans="1:14" x14ac:dyDescent="0.2">
      <c r="A16175" t="s">
        <v>21934</v>
      </c>
      <c r="B16175">
        <v>66300</v>
      </c>
      <c r="C16175">
        <v>75750</v>
      </c>
      <c r="D16175">
        <v>85200</v>
      </c>
      <c r="E16175">
        <v>94650</v>
      </c>
      <c r="F16175">
        <v>102250</v>
      </c>
      <c r="G16175">
        <v>109800</v>
      </c>
      <c r="H16175">
        <v>117400</v>
      </c>
      <c r="I16175">
        <v>124950</v>
      </c>
      <c r="J16175">
        <v>132550</v>
      </c>
      <c r="K16175" t="s">
        <v>3091</v>
      </c>
      <c r="L16175">
        <v>27</v>
      </c>
      <c r="M16175">
        <v>80</v>
      </c>
      <c r="N16175" t="s">
        <v>3389</v>
      </c>
    </row>
    <row r="16176" spans="1:14" x14ac:dyDescent="0.2">
      <c r="A16176" t="s">
        <v>21935</v>
      </c>
      <c r="B16176">
        <v>52050</v>
      </c>
      <c r="C16176">
        <v>59450</v>
      </c>
      <c r="D16176">
        <v>66900</v>
      </c>
      <c r="E16176">
        <v>74300</v>
      </c>
      <c r="F16176">
        <v>80250</v>
      </c>
      <c r="G16176">
        <v>86200</v>
      </c>
      <c r="H16176">
        <v>92150</v>
      </c>
      <c r="I16176">
        <v>98100</v>
      </c>
      <c r="J16176">
        <v>104050</v>
      </c>
      <c r="K16176" t="s">
        <v>3091</v>
      </c>
      <c r="L16176">
        <v>29</v>
      </c>
      <c r="M16176">
        <v>80</v>
      </c>
      <c r="N16176" t="s">
        <v>2758</v>
      </c>
    </row>
    <row r="16177" spans="1:14" x14ac:dyDescent="0.2">
      <c r="A16177" t="s">
        <v>21936</v>
      </c>
      <c r="B16177">
        <v>66750</v>
      </c>
      <c r="C16177">
        <v>76250</v>
      </c>
      <c r="D16177">
        <v>85800</v>
      </c>
      <c r="E16177">
        <v>95300</v>
      </c>
      <c r="F16177">
        <v>102950</v>
      </c>
      <c r="G16177">
        <v>110550</v>
      </c>
      <c r="H16177">
        <v>118200</v>
      </c>
      <c r="I16177">
        <v>125800</v>
      </c>
      <c r="J16177">
        <v>133450</v>
      </c>
      <c r="K16177" t="s">
        <v>3091</v>
      </c>
      <c r="L16177">
        <v>31</v>
      </c>
      <c r="M16177">
        <v>80</v>
      </c>
      <c r="N16177" t="s">
        <v>3348</v>
      </c>
    </row>
    <row r="16178" spans="1:14" x14ac:dyDescent="0.2">
      <c r="A16178" t="s">
        <v>21937</v>
      </c>
      <c r="B16178">
        <v>66750</v>
      </c>
      <c r="C16178">
        <v>76250</v>
      </c>
      <c r="D16178">
        <v>85800</v>
      </c>
      <c r="E16178">
        <v>95300</v>
      </c>
      <c r="F16178">
        <v>102950</v>
      </c>
      <c r="G16178">
        <v>110550</v>
      </c>
      <c r="H16178">
        <v>118200</v>
      </c>
      <c r="I16178">
        <v>125800</v>
      </c>
      <c r="J16178">
        <v>133450</v>
      </c>
      <c r="K16178" t="s">
        <v>3091</v>
      </c>
      <c r="L16178">
        <v>33</v>
      </c>
      <c r="M16178">
        <v>80</v>
      </c>
      <c r="N16178" t="s">
        <v>2362</v>
      </c>
    </row>
    <row r="16179" spans="1:14" x14ac:dyDescent="0.2">
      <c r="A16179" t="s">
        <v>21938</v>
      </c>
      <c r="B16179">
        <v>66300</v>
      </c>
      <c r="C16179">
        <v>75750</v>
      </c>
      <c r="D16179">
        <v>85200</v>
      </c>
      <c r="E16179">
        <v>94650</v>
      </c>
      <c r="F16179">
        <v>102250</v>
      </c>
      <c r="G16179">
        <v>109800</v>
      </c>
      <c r="H16179">
        <v>117400</v>
      </c>
      <c r="I16179">
        <v>124950</v>
      </c>
      <c r="J16179">
        <v>132550</v>
      </c>
      <c r="K16179" t="s">
        <v>3091</v>
      </c>
      <c r="L16179">
        <v>35</v>
      </c>
      <c r="M16179">
        <v>80</v>
      </c>
      <c r="N16179" t="s">
        <v>2363</v>
      </c>
    </row>
    <row r="16180" spans="1:14" x14ac:dyDescent="0.2">
      <c r="A16180" t="s">
        <v>21939</v>
      </c>
      <c r="B16180">
        <v>66300</v>
      </c>
      <c r="C16180">
        <v>75750</v>
      </c>
      <c r="D16180">
        <v>85200</v>
      </c>
      <c r="E16180">
        <v>94650</v>
      </c>
      <c r="F16180">
        <v>102250</v>
      </c>
      <c r="G16180">
        <v>109800</v>
      </c>
      <c r="H16180">
        <v>117400</v>
      </c>
      <c r="I16180">
        <v>124950</v>
      </c>
      <c r="J16180">
        <v>132550</v>
      </c>
      <c r="K16180" t="s">
        <v>3091</v>
      </c>
      <c r="L16180">
        <v>37</v>
      </c>
      <c r="M16180">
        <v>80</v>
      </c>
      <c r="N16180" t="s">
        <v>2364</v>
      </c>
    </row>
    <row r="16181" spans="1:14" x14ac:dyDescent="0.2">
      <c r="A16181" t="s">
        <v>21940</v>
      </c>
      <c r="B16181">
        <v>47750</v>
      </c>
      <c r="C16181">
        <v>54550</v>
      </c>
      <c r="D16181">
        <v>61350</v>
      </c>
      <c r="E16181">
        <v>68150</v>
      </c>
      <c r="F16181">
        <v>73650</v>
      </c>
      <c r="G16181">
        <v>79100</v>
      </c>
      <c r="H16181">
        <v>84550</v>
      </c>
      <c r="I16181">
        <v>90000</v>
      </c>
      <c r="J16181">
        <v>95450</v>
      </c>
      <c r="K16181" t="s">
        <v>3091</v>
      </c>
      <c r="L16181">
        <v>39</v>
      </c>
      <c r="M16181">
        <v>80</v>
      </c>
      <c r="N16181" t="s">
        <v>2365</v>
      </c>
    </row>
    <row r="16182" spans="1:14" x14ac:dyDescent="0.2">
      <c r="A16182" t="s">
        <v>21941</v>
      </c>
      <c r="B16182">
        <v>57900</v>
      </c>
      <c r="C16182">
        <v>66200</v>
      </c>
      <c r="D16182">
        <v>74450</v>
      </c>
      <c r="E16182">
        <v>82700</v>
      </c>
      <c r="F16182">
        <v>89350</v>
      </c>
      <c r="G16182">
        <v>95950</v>
      </c>
      <c r="H16182">
        <v>102550</v>
      </c>
      <c r="I16182">
        <v>109200</v>
      </c>
      <c r="J16182">
        <v>115800</v>
      </c>
      <c r="K16182" t="s">
        <v>3091</v>
      </c>
      <c r="L16182">
        <v>41</v>
      </c>
      <c r="M16182">
        <v>80</v>
      </c>
      <c r="N16182" t="s">
        <v>3600</v>
      </c>
    </row>
    <row r="16183" spans="1:14" x14ac:dyDescent="0.2">
      <c r="A16183" t="s">
        <v>21942</v>
      </c>
      <c r="B16183">
        <v>51200</v>
      </c>
      <c r="C16183">
        <v>58500</v>
      </c>
      <c r="D16183">
        <v>65800</v>
      </c>
      <c r="E16183">
        <v>73100</v>
      </c>
      <c r="F16183">
        <v>78950</v>
      </c>
      <c r="G16183">
        <v>84800</v>
      </c>
      <c r="H16183">
        <v>90650</v>
      </c>
      <c r="I16183">
        <v>96500</v>
      </c>
      <c r="J16183">
        <v>102350</v>
      </c>
      <c r="K16183" t="s">
        <v>3091</v>
      </c>
      <c r="L16183">
        <v>43</v>
      </c>
      <c r="M16183">
        <v>80</v>
      </c>
      <c r="N16183" t="s">
        <v>3362</v>
      </c>
    </row>
    <row r="16184" spans="1:14" x14ac:dyDescent="0.2">
      <c r="A16184" t="s">
        <v>21943</v>
      </c>
      <c r="B16184">
        <v>47750</v>
      </c>
      <c r="C16184">
        <v>54550</v>
      </c>
      <c r="D16184">
        <v>61350</v>
      </c>
      <c r="E16184">
        <v>68150</v>
      </c>
      <c r="F16184">
        <v>73650</v>
      </c>
      <c r="G16184">
        <v>79100</v>
      </c>
      <c r="H16184">
        <v>84550</v>
      </c>
      <c r="I16184">
        <v>90000</v>
      </c>
      <c r="J16184">
        <v>95450</v>
      </c>
      <c r="K16184" t="s">
        <v>3091</v>
      </c>
      <c r="L16184">
        <v>45</v>
      </c>
      <c r="M16184">
        <v>80</v>
      </c>
      <c r="N16184" t="s">
        <v>2366</v>
      </c>
    </row>
    <row r="16185" spans="1:14" x14ac:dyDescent="0.2">
      <c r="A16185" t="s">
        <v>21944</v>
      </c>
      <c r="B16185">
        <v>52850</v>
      </c>
      <c r="C16185">
        <v>60400</v>
      </c>
      <c r="D16185">
        <v>67950</v>
      </c>
      <c r="E16185">
        <v>75500</v>
      </c>
      <c r="F16185">
        <v>81550</v>
      </c>
      <c r="G16185">
        <v>87600</v>
      </c>
      <c r="H16185">
        <v>93650</v>
      </c>
      <c r="I16185">
        <v>99700</v>
      </c>
      <c r="J16185">
        <v>105700</v>
      </c>
      <c r="K16185" t="s">
        <v>3091</v>
      </c>
      <c r="L16185">
        <v>47</v>
      </c>
      <c r="M16185">
        <v>80</v>
      </c>
      <c r="N16185" t="s">
        <v>2367</v>
      </c>
    </row>
    <row r="16186" spans="1:14" x14ac:dyDescent="0.2">
      <c r="A16186" t="s">
        <v>21945</v>
      </c>
      <c r="B16186">
        <v>66300</v>
      </c>
      <c r="C16186">
        <v>75750</v>
      </c>
      <c r="D16186">
        <v>85200</v>
      </c>
      <c r="E16186">
        <v>94650</v>
      </c>
      <c r="F16186">
        <v>102250</v>
      </c>
      <c r="G16186">
        <v>109800</v>
      </c>
      <c r="H16186">
        <v>117400</v>
      </c>
      <c r="I16186">
        <v>124950</v>
      </c>
      <c r="J16186">
        <v>132550</v>
      </c>
      <c r="K16186" t="s">
        <v>3091</v>
      </c>
      <c r="L16186">
        <v>510</v>
      </c>
      <c r="M16186">
        <v>80</v>
      </c>
      <c r="N16186" t="s">
        <v>4289</v>
      </c>
    </row>
    <row r="16187" spans="1:14" x14ac:dyDescent="0.2">
      <c r="A16187" t="s">
        <v>21946</v>
      </c>
      <c r="B16187">
        <v>64450</v>
      </c>
      <c r="C16187">
        <v>73650</v>
      </c>
      <c r="D16187">
        <v>82850</v>
      </c>
      <c r="E16187">
        <v>92050</v>
      </c>
      <c r="F16187">
        <v>99450</v>
      </c>
      <c r="G16187">
        <v>106800</v>
      </c>
      <c r="H16187">
        <v>114150</v>
      </c>
      <c r="I16187">
        <v>121550</v>
      </c>
      <c r="J16187">
        <v>128900</v>
      </c>
      <c r="K16187" t="s">
        <v>3092</v>
      </c>
      <c r="L16187">
        <v>1</v>
      </c>
      <c r="M16187">
        <v>80</v>
      </c>
      <c r="N16187" t="s">
        <v>885</v>
      </c>
    </row>
    <row r="16188" spans="1:14" x14ac:dyDescent="0.2">
      <c r="A16188" t="s">
        <v>21947</v>
      </c>
      <c r="B16188">
        <v>64450</v>
      </c>
      <c r="C16188">
        <v>73650</v>
      </c>
      <c r="D16188">
        <v>82850</v>
      </c>
      <c r="E16188">
        <v>92050</v>
      </c>
      <c r="F16188">
        <v>99450</v>
      </c>
      <c r="G16188">
        <v>106800</v>
      </c>
      <c r="H16188">
        <v>114150</v>
      </c>
      <c r="I16188">
        <v>121550</v>
      </c>
      <c r="J16188">
        <v>128900</v>
      </c>
      <c r="K16188" t="s">
        <v>3092</v>
      </c>
      <c r="L16188">
        <v>1</v>
      </c>
      <c r="M16188">
        <v>80</v>
      </c>
      <c r="N16188" t="s">
        <v>886</v>
      </c>
    </row>
    <row r="16189" spans="1:14" x14ac:dyDescent="0.2">
      <c r="A16189" t="s">
        <v>21948</v>
      </c>
      <c r="B16189">
        <v>64450</v>
      </c>
      <c r="C16189">
        <v>73650</v>
      </c>
      <c r="D16189">
        <v>82850</v>
      </c>
      <c r="E16189">
        <v>92050</v>
      </c>
      <c r="F16189">
        <v>99450</v>
      </c>
      <c r="G16189">
        <v>106800</v>
      </c>
      <c r="H16189">
        <v>114150</v>
      </c>
      <c r="I16189">
        <v>121550</v>
      </c>
      <c r="J16189">
        <v>128900</v>
      </c>
      <c r="K16189" t="s">
        <v>3092</v>
      </c>
      <c r="L16189">
        <v>1</v>
      </c>
      <c r="M16189">
        <v>80</v>
      </c>
      <c r="N16189" t="s">
        <v>887</v>
      </c>
    </row>
    <row r="16190" spans="1:14" x14ac:dyDescent="0.2">
      <c r="A16190" t="s">
        <v>21949</v>
      </c>
      <c r="B16190">
        <v>64450</v>
      </c>
      <c r="C16190">
        <v>73650</v>
      </c>
      <c r="D16190">
        <v>82850</v>
      </c>
      <c r="E16190">
        <v>92050</v>
      </c>
      <c r="F16190">
        <v>99450</v>
      </c>
      <c r="G16190">
        <v>106800</v>
      </c>
      <c r="H16190">
        <v>114150</v>
      </c>
      <c r="I16190">
        <v>121550</v>
      </c>
      <c r="J16190">
        <v>128900</v>
      </c>
      <c r="K16190" t="s">
        <v>3092</v>
      </c>
      <c r="L16190">
        <v>1</v>
      </c>
      <c r="M16190">
        <v>80</v>
      </c>
      <c r="N16190" t="s">
        <v>888</v>
      </c>
    </row>
    <row r="16191" spans="1:14" x14ac:dyDescent="0.2">
      <c r="A16191" t="s">
        <v>21950</v>
      </c>
      <c r="B16191">
        <v>64450</v>
      </c>
      <c r="C16191">
        <v>73650</v>
      </c>
      <c r="D16191">
        <v>82850</v>
      </c>
      <c r="E16191">
        <v>92050</v>
      </c>
      <c r="F16191">
        <v>99450</v>
      </c>
      <c r="G16191">
        <v>106800</v>
      </c>
      <c r="H16191">
        <v>114150</v>
      </c>
      <c r="I16191">
        <v>121550</v>
      </c>
      <c r="J16191">
        <v>128900</v>
      </c>
      <c r="K16191" t="s">
        <v>3092</v>
      </c>
      <c r="L16191">
        <v>1</v>
      </c>
      <c r="M16191">
        <v>80</v>
      </c>
      <c r="N16191" t="s">
        <v>889</v>
      </c>
    </row>
    <row r="16192" spans="1:14" x14ac:dyDescent="0.2">
      <c r="A16192" t="s">
        <v>21951</v>
      </c>
      <c r="B16192">
        <v>64450</v>
      </c>
      <c r="C16192">
        <v>73650</v>
      </c>
      <c r="D16192">
        <v>82850</v>
      </c>
      <c r="E16192">
        <v>92050</v>
      </c>
      <c r="F16192">
        <v>99450</v>
      </c>
      <c r="G16192">
        <v>106800</v>
      </c>
      <c r="H16192">
        <v>114150</v>
      </c>
      <c r="I16192">
        <v>121550</v>
      </c>
      <c r="J16192">
        <v>128900</v>
      </c>
      <c r="K16192" t="s">
        <v>3092</v>
      </c>
      <c r="L16192">
        <v>1</v>
      </c>
      <c r="M16192">
        <v>80</v>
      </c>
      <c r="N16192" t="s">
        <v>890</v>
      </c>
    </row>
    <row r="16193" spans="1:14" x14ac:dyDescent="0.2">
      <c r="A16193" t="s">
        <v>21952</v>
      </c>
      <c r="B16193">
        <v>64450</v>
      </c>
      <c r="C16193">
        <v>73650</v>
      </c>
      <c r="D16193">
        <v>82850</v>
      </c>
      <c r="E16193">
        <v>92050</v>
      </c>
      <c r="F16193">
        <v>99450</v>
      </c>
      <c r="G16193">
        <v>106800</v>
      </c>
      <c r="H16193">
        <v>114150</v>
      </c>
      <c r="I16193">
        <v>121550</v>
      </c>
      <c r="J16193">
        <v>128900</v>
      </c>
      <c r="K16193" t="s">
        <v>3092</v>
      </c>
      <c r="L16193">
        <v>1</v>
      </c>
      <c r="M16193">
        <v>80</v>
      </c>
      <c r="N16193" t="s">
        <v>891</v>
      </c>
    </row>
    <row r="16194" spans="1:14" x14ac:dyDescent="0.2">
      <c r="A16194" t="s">
        <v>21953</v>
      </c>
      <c r="B16194">
        <v>64450</v>
      </c>
      <c r="C16194">
        <v>73650</v>
      </c>
      <c r="D16194">
        <v>82850</v>
      </c>
      <c r="E16194">
        <v>92050</v>
      </c>
      <c r="F16194">
        <v>99450</v>
      </c>
      <c r="G16194">
        <v>106800</v>
      </c>
      <c r="H16194">
        <v>114150</v>
      </c>
      <c r="I16194">
        <v>121550</v>
      </c>
      <c r="J16194">
        <v>128900</v>
      </c>
      <c r="K16194" t="s">
        <v>3092</v>
      </c>
      <c r="L16194">
        <v>1</v>
      </c>
      <c r="M16194">
        <v>80</v>
      </c>
      <c r="N16194" t="s">
        <v>170</v>
      </c>
    </row>
    <row r="16195" spans="1:14" x14ac:dyDescent="0.2">
      <c r="A16195" t="s">
        <v>21954</v>
      </c>
      <c r="B16195">
        <v>64450</v>
      </c>
      <c r="C16195">
        <v>73650</v>
      </c>
      <c r="D16195">
        <v>82850</v>
      </c>
      <c r="E16195">
        <v>92050</v>
      </c>
      <c r="F16195">
        <v>99450</v>
      </c>
      <c r="G16195">
        <v>106800</v>
      </c>
      <c r="H16195">
        <v>114150</v>
      </c>
      <c r="I16195">
        <v>121550</v>
      </c>
      <c r="J16195">
        <v>128900</v>
      </c>
      <c r="K16195" t="s">
        <v>3092</v>
      </c>
      <c r="L16195">
        <v>1</v>
      </c>
      <c r="M16195">
        <v>80</v>
      </c>
      <c r="N16195" t="s">
        <v>171</v>
      </c>
    </row>
    <row r="16196" spans="1:14" x14ac:dyDescent="0.2">
      <c r="A16196" t="s">
        <v>21955</v>
      </c>
      <c r="B16196">
        <v>64450</v>
      </c>
      <c r="C16196">
        <v>73650</v>
      </c>
      <c r="D16196">
        <v>82850</v>
      </c>
      <c r="E16196">
        <v>92050</v>
      </c>
      <c r="F16196">
        <v>99450</v>
      </c>
      <c r="G16196">
        <v>106800</v>
      </c>
      <c r="H16196">
        <v>114150</v>
      </c>
      <c r="I16196">
        <v>121550</v>
      </c>
      <c r="J16196">
        <v>128900</v>
      </c>
      <c r="K16196" t="s">
        <v>3092</v>
      </c>
      <c r="L16196">
        <v>1</v>
      </c>
      <c r="M16196">
        <v>80</v>
      </c>
      <c r="N16196" t="s">
        <v>172</v>
      </c>
    </row>
    <row r="16197" spans="1:14" x14ac:dyDescent="0.2">
      <c r="A16197" t="s">
        <v>21956</v>
      </c>
      <c r="B16197">
        <v>64450</v>
      </c>
      <c r="C16197">
        <v>73650</v>
      </c>
      <c r="D16197">
        <v>82850</v>
      </c>
      <c r="E16197">
        <v>92050</v>
      </c>
      <c r="F16197">
        <v>99450</v>
      </c>
      <c r="G16197">
        <v>106800</v>
      </c>
      <c r="H16197">
        <v>114150</v>
      </c>
      <c r="I16197">
        <v>121550</v>
      </c>
      <c r="J16197">
        <v>128900</v>
      </c>
      <c r="K16197" t="s">
        <v>3092</v>
      </c>
      <c r="L16197">
        <v>1</v>
      </c>
      <c r="M16197">
        <v>80</v>
      </c>
      <c r="N16197" t="s">
        <v>173</v>
      </c>
    </row>
    <row r="16198" spans="1:14" x14ac:dyDescent="0.2">
      <c r="A16198" t="s">
        <v>21957</v>
      </c>
      <c r="B16198">
        <v>64450</v>
      </c>
      <c r="C16198">
        <v>73650</v>
      </c>
      <c r="D16198">
        <v>82850</v>
      </c>
      <c r="E16198">
        <v>92050</v>
      </c>
      <c r="F16198">
        <v>99450</v>
      </c>
      <c r="G16198">
        <v>106800</v>
      </c>
      <c r="H16198">
        <v>114150</v>
      </c>
      <c r="I16198">
        <v>121550</v>
      </c>
      <c r="J16198">
        <v>128900</v>
      </c>
      <c r="K16198" t="s">
        <v>3092</v>
      </c>
      <c r="L16198">
        <v>1</v>
      </c>
      <c r="M16198">
        <v>80</v>
      </c>
      <c r="N16198" t="s">
        <v>174</v>
      </c>
    </row>
    <row r="16199" spans="1:14" x14ac:dyDescent="0.2">
      <c r="A16199" t="s">
        <v>21958</v>
      </c>
      <c r="B16199">
        <v>64450</v>
      </c>
      <c r="C16199">
        <v>73650</v>
      </c>
      <c r="D16199">
        <v>82850</v>
      </c>
      <c r="E16199">
        <v>92050</v>
      </c>
      <c r="F16199">
        <v>99450</v>
      </c>
      <c r="G16199">
        <v>106800</v>
      </c>
      <c r="H16199">
        <v>114150</v>
      </c>
      <c r="I16199">
        <v>121550</v>
      </c>
      <c r="J16199">
        <v>128900</v>
      </c>
      <c r="K16199" t="s">
        <v>3092</v>
      </c>
      <c r="L16199">
        <v>1</v>
      </c>
      <c r="M16199">
        <v>80</v>
      </c>
      <c r="N16199" t="s">
        <v>175</v>
      </c>
    </row>
    <row r="16200" spans="1:14" x14ac:dyDescent="0.2">
      <c r="A16200" t="s">
        <v>21959</v>
      </c>
      <c r="B16200">
        <v>64450</v>
      </c>
      <c r="C16200">
        <v>73650</v>
      </c>
      <c r="D16200">
        <v>82850</v>
      </c>
      <c r="E16200">
        <v>92050</v>
      </c>
      <c r="F16200">
        <v>99450</v>
      </c>
      <c r="G16200">
        <v>106800</v>
      </c>
      <c r="H16200">
        <v>114150</v>
      </c>
      <c r="I16200">
        <v>121550</v>
      </c>
      <c r="J16200">
        <v>128900</v>
      </c>
      <c r="K16200" t="s">
        <v>3092</v>
      </c>
      <c r="L16200">
        <v>1</v>
      </c>
      <c r="M16200">
        <v>80</v>
      </c>
      <c r="N16200" t="s">
        <v>176</v>
      </c>
    </row>
    <row r="16201" spans="1:14" x14ac:dyDescent="0.2">
      <c r="A16201" t="s">
        <v>21960</v>
      </c>
      <c r="B16201">
        <v>64450</v>
      </c>
      <c r="C16201">
        <v>73650</v>
      </c>
      <c r="D16201">
        <v>82850</v>
      </c>
      <c r="E16201">
        <v>92050</v>
      </c>
      <c r="F16201">
        <v>99450</v>
      </c>
      <c r="G16201">
        <v>106800</v>
      </c>
      <c r="H16201">
        <v>114150</v>
      </c>
      <c r="I16201">
        <v>121550</v>
      </c>
      <c r="J16201">
        <v>128900</v>
      </c>
      <c r="K16201" t="s">
        <v>3092</v>
      </c>
      <c r="L16201">
        <v>1</v>
      </c>
      <c r="M16201">
        <v>80</v>
      </c>
      <c r="N16201" t="s">
        <v>177</v>
      </c>
    </row>
    <row r="16202" spans="1:14" x14ac:dyDescent="0.2">
      <c r="A16202" t="s">
        <v>21961</v>
      </c>
      <c r="B16202">
        <v>57300</v>
      </c>
      <c r="C16202">
        <v>65500</v>
      </c>
      <c r="D16202">
        <v>73700</v>
      </c>
      <c r="E16202">
        <v>81850</v>
      </c>
      <c r="F16202">
        <v>88400</v>
      </c>
      <c r="G16202">
        <v>94950</v>
      </c>
      <c r="H16202">
        <v>101500</v>
      </c>
      <c r="I16202">
        <v>108050</v>
      </c>
      <c r="J16202">
        <v>114600</v>
      </c>
      <c r="K16202" t="s">
        <v>3092</v>
      </c>
      <c r="L16202">
        <v>3</v>
      </c>
      <c r="M16202">
        <v>80</v>
      </c>
      <c r="N16202" t="s">
        <v>178</v>
      </c>
    </row>
    <row r="16203" spans="1:14" x14ac:dyDescent="0.2">
      <c r="A16203" t="s">
        <v>21962</v>
      </c>
      <c r="B16203">
        <v>55800</v>
      </c>
      <c r="C16203">
        <v>63800</v>
      </c>
      <c r="D16203">
        <v>71750</v>
      </c>
      <c r="E16203">
        <v>79700</v>
      </c>
      <c r="F16203">
        <v>86100</v>
      </c>
      <c r="G16203">
        <v>92500</v>
      </c>
      <c r="H16203">
        <v>98850</v>
      </c>
      <c r="I16203">
        <v>105250</v>
      </c>
      <c r="J16203">
        <v>111600</v>
      </c>
      <c r="K16203" t="s">
        <v>3092</v>
      </c>
      <c r="L16203">
        <v>3</v>
      </c>
      <c r="M16203">
        <v>80</v>
      </c>
      <c r="N16203" t="s">
        <v>179</v>
      </c>
    </row>
    <row r="16204" spans="1:14" x14ac:dyDescent="0.2">
      <c r="A16204" t="s">
        <v>21963</v>
      </c>
      <c r="B16204">
        <v>55800</v>
      </c>
      <c r="C16204">
        <v>63800</v>
      </c>
      <c r="D16204">
        <v>71750</v>
      </c>
      <c r="E16204">
        <v>79700</v>
      </c>
      <c r="F16204">
        <v>86100</v>
      </c>
      <c r="G16204">
        <v>92500</v>
      </c>
      <c r="H16204">
        <v>98850</v>
      </c>
      <c r="I16204">
        <v>105250</v>
      </c>
      <c r="J16204">
        <v>111600</v>
      </c>
      <c r="K16204" t="s">
        <v>3092</v>
      </c>
      <c r="L16204">
        <v>3</v>
      </c>
      <c r="M16204">
        <v>80</v>
      </c>
      <c r="N16204" t="s">
        <v>180</v>
      </c>
    </row>
    <row r="16205" spans="1:14" x14ac:dyDescent="0.2">
      <c r="A16205" t="s">
        <v>21964</v>
      </c>
      <c r="B16205">
        <v>57300</v>
      </c>
      <c r="C16205">
        <v>65500</v>
      </c>
      <c r="D16205">
        <v>73700</v>
      </c>
      <c r="E16205">
        <v>81850</v>
      </c>
      <c r="F16205">
        <v>88400</v>
      </c>
      <c r="G16205">
        <v>94950</v>
      </c>
      <c r="H16205">
        <v>101500</v>
      </c>
      <c r="I16205">
        <v>108050</v>
      </c>
      <c r="J16205">
        <v>114600</v>
      </c>
      <c r="K16205" t="s">
        <v>3092</v>
      </c>
      <c r="L16205">
        <v>3</v>
      </c>
      <c r="M16205">
        <v>80</v>
      </c>
      <c r="N16205" t="s">
        <v>181</v>
      </c>
    </row>
    <row r="16206" spans="1:14" x14ac:dyDescent="0.2">
      <c r="A16206" t="s">
        <v>21965</v>
      </c>
      <c r="B16206">
        <v>55800</v>
      </c>
      <c r="C16206">
        <v>63800</v>
      </c>
      <c r="D16206">
        <v>71750</v>
      </c>
      <c r="E16206">
        <v>79700</v>
      </c>
      <c r="F16206">
        <v>86100</v>
      </c>
      <c r="G16206">
        <v>92500</v>
      </c>
      <c r="H16206">
        <v>98850</v>
      </c>
      <c r="I16206">
        <v>105250</v>
      </c>
      <c r="J16206">
        <v>111600</v>
      </c>
      <c r="K16206" t="s">
        <v>3092</v>
      </c>
      <c r="L16206">
        <v>3</v>
      </c>
      <c r="M16206">
        <v>80</v>
      </c>
      <c r="N16206" t="s">
        <v>182</v>
      </c>
    </row>
    <row r="16207" spans="1:14" x14ac:dyDescent="0.2">
      <c r="A16207" t="s">
        <v>21966</v>
      </c>
      <c r="B16207">
        <v>57300</v>
      </c>
      <c r="C16207">
        <v>65500</v>
      </c>
      <c r="D16207">
        <v>73700</v>
      </c>
      <c r="E16207">
        <v>81850</v>
      </c>
      <c r="F16207">
        <v>88400</v>
      </c>
      <c r="G16207">
        <v>94950</v>
      </c>
      <c r="H16207">
        <v>101500</v>
      </c>
      <c r="I16207">
        <v>108050</v>
      </c>
      <c r="J16207">
        <v>114600</v>
      </c>
      <c r="K16207" t="s">
        <v>3092</v>
      </c>
      <c r="L16207">
        <v>3</v>
      </c>
      <c r="M16207">
        <v>80</v>
      </c>
      <c r="N16207" t="s">
        <v>183</v>
      </c>
    </row>
    <row r="16208" spans="1:14" x14ac:dyDescent="0.2">
      <c r="A16208" t="s">
        <v>21967</v>
      </c>
      <c r="B16208">
        <v>55800</v>
      </c>
      <c r="C16208">
        <v>63800</v>
      </c>
      <c r="D16208">
        <v>71750</v>
      </c>
      <c r="E16208">
        <v>79700</v>
      </c>
      <c r="F16208">
        <v>86100</v>
      </c>
      <c r="G16208">
        <v>92500</v>
      </c>
      <c r="H16208">
        <v>98850</v>
      </c>
      <c r="I16208">
        <v>105250</v>
      </c>
      <c r="J16208">
        <v>111600</v>
      </c>
      <c r="K16208" t="s">
        <v>3092</v>
      </c>
      <c r="L16208">
        <v>3</v>
      </c>
      <c r="M16208">
        <v>80</v>
      </c>
      <c r="N16208" t="s">
        <v>184</v>
      </c>
    </row>
    <row r="16209" spans="1:14" x14ac:dyDescent="0.2">
      <c r="A16209" t="s">
        <v>21968</v>
      </c>
      <c r="B16209">
        <v>55800</v>
      </c>
      <c r="C16209">
        <v>63800</v>
      </c>
      <c r="D16209">
        <v>71750</v>
      </c>
      <c r="E16209">
        <v>79700</v>
      </c>
      <c r="F16209">
        <v>86100</v>
      </c>
      <c r="G16209">
        <v>92500</v>
      </c>
      <c r="H16209">
        <v>98850</v>
      </c>
      <c r="I16209">
        <v>105250</v>
      </c>
      <c r="J16209">
        <v>111600</v>
      </c>
      <c r="K16209" t="s">
        <v>3092</v>
      </c>
      <c r="L16209">
        <v>3</v>
      </c>
      <c r="M16209">
        <v>80</v>
      </c>
      <c r="N16209" t="s">
        <v>185</v>
      </c>
    </row>
    <row r="16210" spans="1:14" x14ac:dyDescent="0.2">
      <c r="A16210" t="s">
        <v>21969</v>
      </c>
      <c r="B16210">
        <v>55800</v>
      </c>
      <c r="C16210">
        <v>63800</v>
      </c>
      <c r="D16210">
        <v>71750</v>
      </c>
      <c r="E16210">
        <v>79700</v>
      </c>
      <c r="F16210">
        <v>86100</v>
      </c>
      <c r="G16210">
        <v>92500</v>
      </c>
      <c r="H16210">
        <v>98850</v>
      </c>
      <c r="I16210">
        <v>105250</v>
      </c>
      <c r="J16210">
        <v>111600</v>
      </c>
      <c r="K16210" t="s">
        <v>3092</v>
      </c>
      <c r="L16210">
        <v>3</v>
      </c>
      <c r="M16210">
        <v>80</v>
      </c>
      <c r="N16210" t="s">
        <v>186</v>
      </c>
    </row>
    <row r="16211" spans="1:14" x14ac:dyDescent="0.2">
      <c r="A16211" t="s">
        <v>21970</v>
      </c>
      <c r="B16211">
        <v>55800</v>
      </c>
      <c r="C16211">
        <v>63800</v>
      </c>
      <c r="D16211">
        <v>71750</v>
      </c>
      <c r="E16211">
        <v>79700</v>
      </c>
      <c r="F16211">
        <v>86100</v>
      </c>
      <c r="G16211">
        <v>92500</v>
      </c>
      <c r="H16211">
        <v>98850</v>
      </c>
      <c r="I16211">
        <v>105250</v>
      </c>
      <c r="J16211">
        <v>111600</v>
      </c>
      <c r="K16211" t="s">
        <v>3092</v>
      </c>
      <c r="L16211">
        <v>3</v>
      </c>
      <c r="M16211">
        <v>80</v>
      </c>
      <c r="N16211" t="s">
        <v>187</v>
      </c>
    </row>
    <row r="16212" spans="1:14" x14ac:dyDescent="0.2">
      <c r="A16212" t="s">
        <v>21971</v>
      </c>
      <c r="B16212">
        <v>57300</v>
      </c>
      <c r="C16212">
        <v>65500</v>
      </c>
      <c r="D16212">
        <v>73700</v>
      </c>
      <c r="E16212">
        <v>81850</v>
      </c>
      <c r="F16212">
        <v>88400</v>
      </c>
      <c r="G16212">
        <v>94950</v>
      </c>
      <c r="H16212">
        <v>101500</v>
      </c>
      <c r="I16212">
        <v>108050</v>
      </c>
      <c r="J16212">
        <v>114600</v>
      </c>
      <c r="K16212" t="s">
        <v>3092</v>
      </c>
      <c r="L16212">
        <v>3</v>
      </c>
      <c r="M16212">
        <v>80</v>
      </c>
      <c r="N16212" t="s">
        <v>188</v>
      </c>
    </row>
    <row r="16213" spans="1:14" x14ac:dyDescent="0.2">
      <c r="A16213" t="s">
        <v>21972</v>
      </c>
      <c r="B16213">
        <v>57300</v>
      </c>
      <c r="C16213">
        <v>65500</v>
      </c>
      <c r="D16213">
        <v>73700</v>
      </c>
      <c r="E16213">
        <v>81850</v>
      </c>
      <c r="F16213">
        <v>88400</v>
      </c>
      <c r="G16213">
        <v>94950</v>
      </c>
      <c r="H16213">
        <v>101500</v>
      </c>
      <c r="I16213">
        <v>108050</v>
      </c>
      <c r="J16213">
        <v>114600</v>
      </c>
      <c r="K16213" t="s">
        <v>3092</v>
      </c>
      <c r="L16213">
        <v>3</v>
      </c>
      <c r="M16213">
        <v>80</v>
      </c>
      <c r="N16213" t="s">
        <v>189</v>
      </c>
    </row>
    <row r="16214" spans="1:14" x14ac:dyDescent="0.2">
      <c r="A16214" t="s">
        <v>21973</v>
      </c>
      <c r="B16214">
        <v>57300</v>
      </c>
      <c r="C16214">
        <v>65500</v>
      </c>
      <c r="D16214">
        <v>73700</v>
      </c>
      <c r="E16214">
        <v>81850</v>
      </c>
      <c r="F16214">
        <v>88400</v>
      </c>
      <c r="G16214">
        <v>94950</v>
      </c>
      <c r="H16214">
        <v>101500</v>
      </c>
      <c r="I16214">
        <v>108050</v>
      </c>
      <c r="J16214">
        <v>114600</v>
      </c>
      <c r="K16214" t="s">
        <v>3092</v>
      </c>
      <c r="L16214">
        <v>3</v>
      </c>
      <c r="M16214">
        <v>80</v>
      </c>
      <c r="N16214" t="s">
        <v>190</v>
      </c>
    </row>
    <row r="16215" spans="1:14" x14ac:dyDescent="0.2">
      <c r="A16215" t="s">
        <v>21974</v>
      </c>
      <c r="B16215">
        <v>57300</v>
      </c>
      <c r="C16215">
        <v>65500</v>
      </c>
      <c r="D16215">
        <v>73700</v>
      </c>
      <c r="E16215">
        <v>81850</v>
      </c>
      <c r="F16215">
        <v>88400</v>
      </c>
      <c r="G16215">
        <v>94950</v>
      </c>
      <c r="H16215">
        <v>101500</v>
      </c>
      <c r="I16215">
        <v>108050</v>
      </c>
      <c r="J16215">
        <v>114600</v>
      </c>
      <c r="K16215" t="s">
        <v>3092</v>
      </c>
      <c r="L16215">
        <v>3</v>
      </c>
      <c r="M16215">
        <v>80</v>
      </c>
      <c r="N16215" t="s">
        <v>191</v>
      </c>
    </row>
    <row r="16216" spans="1:14" x14ac:dyDescent="0.2">
      <c r="A16216" t="s">
        <v>21975</v>
      </c>
      <c r="B16216">
        <v>55800</v>
      </c>
      <c r="C16216">
        <v>63800</v>
      </c>
      <c r="D16216">
        <v>71750</v>
      </c>
      <c r="E16216">
        <v>79700</v>
      </c>
      <c r="F16216">
        <v>86100</v>
      </c>
      <c r="G16216">
        <v>92500</v>
      </c>
      <c r="H16216">
        <v>98850</v>
      </c>
      <c r="I16216">
        <v>105250</v>
      </c>
      <c r="J16216">
        <v>111600</v>
      </c>
      <c r="K16216" t="s">
        <v>3092</v>
      </c>
      <c r="L16216">
        <v>3</v>
      </c>
      <c r="M16216">
        <v>80</v>
      </c>
      <c r="N16216" t="s">
        <v>192</v>
      </c>
    </row>
    <row r="16217" spans="1:14" x14ac:dyDescent="0.2">
      <c r="A16217" t="s">
        <v>21976</v>
      </c>
      <c r="B16217">
        <v>55800</v>
      </c>
      <c r="C16217">
        <v>63800</v>
      </c>
      <c r="D16217">
        <v>71750</v>
      </c>
      <c r="E16217">
        <v>79700</v>
      </c>
      <c r="F16217">
        <v>86100</v>
      </c>
      <c r="G16217">
        <v>92500</v>
      </c>
      <c r="H16217">
        <v>98850</v>
      </c>
      <c r="I16217">
        <v>105250</v>
      </c>
      <c r="J16217">
        <v>111600</v>
      </c>
      <c r="K16217" t="s">
        <v>3092</v>
      </c>
      <c r="L16217">
        <v>3</v>
      </c>
      <c r="M16217">
        <v>80</v>
      </c>
      <c r="N16217" t="s">
        <v>193</v>
      </c>
    </row>
    <row r="16218" spans="1:14" x14ac:dyDescent="0.2">
      <c r="A16218" t="s">
        <v>21977</v>
      </c>
      <c r="B16218">
        <v>55800</v>
      </c>
      <c r="C16218">
        <v>63800</v>
      </c>
      <c r="D16218">
        <v>71750</v>
      </c>
      <c r="E16218">
        <v>79700</v>
      </c>
      <c r="F16218">
        <v>86100</v>
      </c>
      <c r="G16218">
        <v>92500</v>
      </c>
      <c r="H16218">
        <v>98850</v>
      </c>
      <c r="I16218">
        <v>105250</v>
      </c>
      <c r="J16218">
        <v>111600</v>
      </c>
      <c r="K16218" t="s">
        <v>3092</v>
      </c>
      <c r="L16218">
        <v>3</v>
      </c>
      <c r="M16218">
        <v>80</v>
      </c>
      <c r="N16218" t="s">
        <v>194</v>
      </c>
    </row>
    <row r="16219" spans="1:14" x14ac:dyDescent="0.2">
      <c r="A16219" t="s">
        <v>21978</v>
      </c>
      <c r="B16219">
        <v>55800</v>
      </c>
      <c r="C16219">
        <v>63800</v>
      </c>
      <c r="D16219">
        <v>71750</v>
      </c>
      <c r="E16219">
        <v>79700</v>
      </c>
      <c r="F16219">
        <v>86100</v>
      </c>
      <c r="G16219">
        <v>92500</v>
      </c>
      <c r="H16219">
        <v>98850</v>
      </c>
      <c r="I16219">
        <v>105250</v>
      </c>
      <c r="J16219">
        <v>111600</v>
      </c>
      <c r="K16219" t="s">
        <v>3092</v>
      </c>
      <c r="L16219">
        <v>3</v>
      </c>
      <c r="M16219">
        <v>80</v>
      </c>
      <c r="N16219" t="s">
        <v>195</v>
      </c>
    </row>
    <row r="16220" spans="1:14" x14ac:dyDescent="0.2">
      <c r="A16220" t="s">
        <v>21979</v>
      </c>
      <c r="B16220">
        <v>55800</v>
      </c>
      <c r="C16220">
        <v>63800</v>
      </c>
      <c r="D16220">
        <v>71750</v>
      </c>
      <c r="E16220">
        <v>79700</v>
      </c>
      <c r="F16220">
        <v>86100</v>
      </c>
      <c r="G16220">
        <v>92500</v>
      </c>
      <c r="H16220">
        <v>98850</v>
      </c>
      <c r="I16220">
        <v>105250</v>
      </c>
      <c r="J16220">
        <v>111600</v>
      </c>
      <c r="K16220" t="s">
        <v>3092</v>
      </c>
      <c r="L16220">
        <v>3</v>
      </c>
      <c r="M16220">
        <v>80</v>
      </c>
      <c r="N16220" t="s">
        <v>196</v>
      </c>
    </row>
    <row r="16221" spans="1:14" x14ac:dyDescent="0.2">
      <c r="A16221" t="s">
        <v>21980</v>
      </c>
      <c r="B16221">
        <v>55800</v>
      </c>
      <c r="C16221">
        <v>63800</v>
      </c>
      <c r="D16221">
        <v>71750</v>
      </c>
      <c r="E16221">
        <v>79700</v>
      </c>
      <c r="F16221">
        <v>86100</v>
      </c>
      <c r="G16221">
        <v>92500</v>
      </c>
      <c r="H16221">
        <v>98850</v>
      </c>
      <c r="I16221">
        <v>105250</v>
      </c>
      <c r="J16221">
        <v>111600</v>
      </c>
      <c r="K16221" t="s">
        <v>3092</v>
      </c>
      <c r="L16221">
        <v>3</v>
      </c>
      <c r="M16221">
        <v>80</v>
      </c>
      <c r="N16221" t="s">
        <v>197</v>
      </c>
    </row>
    <row r="16222" spans="1:14" x14ac:dyDescent="0.2">
      <c r="A16222" t="s">
        <v>21981</v>
      </c>
      <c r="B16222">
        <v>55800</v>
      </c>
      <c r="C16222">
        <v>63800</v>
      </c>
      <c r="D16222">
        <v>71750</v>
      </c>
      <c r="E16222">
        <v>79700</v>
      </c>
      <c r="F16222">
        <v>86100</v>
      </c>
      <c r="G16222">
        <v>92500</v>
      </c>
      <c r="H16222">
        <v>98850</v>
      </c>
      <c r="I16222">
        <v>105250</v>
      </c>
      <c r="J16222">
        <v>111600</v>
      </c>
      <c r="K16222" t="s">
        <v>3092</v>
      </c>
      <c r="L16222">
        <v>3</v>
      </c>
      <c r="M16222">
        <v>80</v>
      </c>
      <c r="N16222" t="s">
        <v>198</v>
      </c>
    </row>
    <row r="16223" spans="1:14" x14ac:dyDescent="0.2">
      <c r="A16223" t="s">
        <v>21982</v>
      </c>
      <c r="B16223">
        <v>57300</v>
      </c>
      <c r="C16223">
        <v>65500</v>
      </c>
      <c r="D16223">
        <v>73700</v>
      </c>
      <c r="E16223">
        <v>81850</v>
      </c>
      <c r="F16223">
        <v>88400</v>
      </c>
      <c r="G16223">
        <v>94950</v>
      </c>
      <c r="H16223">
        <v>101500</v>
      </c>
      <c r="I16223">
        <v>108050</v>
      </c>
      <c r="J16223">
        <v>114600</v>
      </c>
      <c r="K16223" t="s">
        <v>3092</v>
      </c>
      <c r="L16223">
        <v>3</v>
      </c>
      <c r="M16223">
        <v>80</v>
      </c>
      <c r="N16223" t="s">
        <v>199</v>
      </c>
    </row>
    <row r="16224" spans="1:14" x14ac:dyDescent="0.2">
      <c r="A16224" t="s">
        <v>21983</v>
      </c>
      <c r="B16224">
        <v>57300</v>
      </c>
      <c r="C16224">
        <v>65500</v>
      </c>
      <c r="D16224">
        <v>73700</v>
      </c>
      <c r="E16224">
        <v>81850</v>
      </c>
      <c r="F16224">
        <v>88400</v>
      </c>
      <c r="G16224">
        <v>94950</v>
      </c>
      <c r="H16224">
        <v>101500</v>
      </c>
      <c r="I16224">
        <v>108050</v>
      </c>
      <c r="J16224">
        <v>114600</v>
      </c>
      <c r="K16224" t="s">
        <v>3092</v>
      </c>
      <c r="L16224">
        <v>3</v>
      </c>
      <c r="M16224">
        <v>80</v>
      </c>
      <c r="N16224" t="s">
        <v>200</v>
      </c>
    </row>
    <row r="16225" spans="1:14" x14ac:dyDescent="0.2">
      <c r="A16225" t="s">
        <v>21984</v>
      </c>
      <c r="B16225">
        <v>55800</v>
      </c>
      <c r="C16225">
        <v>63800</v>
      </c>
      <c r="D16225">
        <v>71750</v>
      </c>
      <c r="E16225">
        <v>79700</v>
      </c>
      <c r="F16225">
        <v>86100</v>
      </c>
      <c r="G16225">
        <v>92500</v>
      </c>
      <c r="H16225">
        <v>98850</v>
      </c>
      <c r="I16225">
        <v>105250</v>
      </c>
      <c r="J16225">
        <v>111600</v>
      </c>
      <c r="K16225" t="s">
        <v>3092</v>
      </c>
      <c r="L16225">
        <v>3</v>
      </c>
      <c r="M16225">
        <v>80</v>
      </c>
      <c r="N16225" t="s">
        <v>201</v>
      </c>
    </row>
    <row r="16226" spans="1:14" x14ac:dyDescent="0.2">
      <c r="A16226" t="s">
        <v>21985</v>
      </c>
      <c r="B16226">
        <v>55800</v>
      </c>
      <c r="C16226">
        <v>63800</v>
      </c>
      <c r="D16226">
        <v>71750</v>
      </c>
      <c r="E16226">
        <v>79700</v>
      </c>
      <c r="F16226">
        <v>86100</v>
      </c>
      <c r="G16226">
        <v>92500</v>
      </c>
      <c r="H16226">
        <v>98850</v>
      </c>
      <c r="I16226">
        <v>105250</v>
      </c>
      <c r="J16226">
        <v>111600</v>
      </c>
      <c r="K16226" t="s">
        <v>3092</v>
      </c>
      <c r="L16226">
        <v>3</v>
      </c>
      <c r="M16226">
        <v>80</v>
      </c>
      <c r="N16226" t="s">
        <v>202</v>
      </c>
    </row>
    <row r="16227" spans="1:14" x14ac:dyDescent="0.2">
      <c r="A16227" t="s">
        <v>21986</v>
      </c>
      <c r="B16227">
        <v>55800</v>
      </c>
      <c r="C16227">
        <v>63800</v>
      </c>
      <c r="D16227">
        <v>71750</v>
      </c>
      <c r="E16227">
        <v>79700</v>
      </c>
      <c r="F16227">
        <v>86100</v>
      </c>
      <c r="G16227">
        <v>92500</v>
      </c>
      <c r="H16227">
        <v>98850</v>
      </c>
      <c r="I16227">
        <v>105250</v>
      </c>
      <c r="J16227">
        <v>111600</v>
      </c>
      <c r="K16227" t="s">
        <v>3092</v>
      </c>
      <c r="L16227">
        <v>3</v>
      </c>
      <c r="M16227">
        <v>80</v>
      </c>
      <c r="N16227" t="s">
        <v>203</v>
      </c>
    </row>
    <row r="16228" spans="1:14" x14ac:dyDescent="0.2">
      <c r="A16228" t="s">
        <v>21987</v>
      </c>
      <c r="B16228">
        <v>57300</v>
      </c>
      <c r="C16228">
        <v>65500</v>
      </c>
      <c r="D16228">
        <v>73700</v>
      </c>
      <c r="E16228">
        <v>81850</v>
      </c>
      <c r="F16228">
        <v>88400</v>
      </c>
      <c r="G16228">
        <v>94950</v>
      </c>
      <c r="H16228">
        <v>101500</v>
      </c>
      <c r="I16228">
        <v>108050</v>
      </c>
      <c r="J16228">
        <v>114600</v>
      </c>
      <c r="K16228" t="s">
        <v>3092</v>
      </c>
      <c r="L16228">
        <v>3</v>
      </c>
      <c r="M16228">
        <v>80</v>
      </c>
      <c r="N16228" t="s">
        <v>204</v>
      </c>
    </row>
    <row r="16229" spans="1:14" x14ac:dyDescent="0.2">
      <c r="A16229" t="s">
        <v>21988</v>
      </c>
      <c r="B16229">
        <v>55800</v>
      </c>
      <c r="C16229">
        <v>63800</v>
      </c>
      <c r="D16229">
        <v>71750</v>
      </c>
      <c r="E16229">
        <v>79700</v>
      </c>
      <c r="F16229">
        <v>86100</v>
      </c>
      <c r="G16229">
        <v>92500</v>
      </c>
      <c r="H16229">
        <v>98850</v>
      </c>
      <c r="I16229">
        <v>105250</v>
      </c>
      <c r="J16229">
        <v>111600</v>
      </c>
      <c r="K16229" t="s">
        <v>3092</v>
      </c>
      <c r="L16229">
        <v>3</v>
      </c>
      <c r="M16229">
        <v>80</v>
      </c>
      <c r="N16229" t="s">
        <v>205</v>
      </c>
    </row>
    <row r="16230" spans="1:14" x14ac:dyDescent="0.2">
      <c r="A16230" t="s">
        <v>21989</v>
      </c>
      <c r="B16230">
        <v>55800</v>
      </c>
      <c r="C16230">
        <v>63800</v>
      </c>
      <c r="D16230">
        <v>71750</v>
      </c>
      <c r="E16230">
        <v>79700</v>
      </c>
      <c r="F16230">
        <v>86100</v>
      </c>
      <c r="G16230">
        <v>92500</v>
      </c>
      <c r="H16230">
        <v>98850</v>
      </c>
      <c r="I16230">
        <v>105250</v>
      </c>
      <c r="J16230">
        <v>111600</v>
      </c>
      <c r="K16230" t="s">
        <v>3092</v>
      </c>
      <c r="L16230">
        <v>3</v>
      </c>
      <c r="M16230">
        <v>80</v>
      </c>
      <c r="N16230" t="s">
        <v>206</v>
      </c>
    </row>
    <row r="16231" spans="1:14" x14ac:dyDescent="0.2">
      <c r="A16231" t="s">
        <v>21990</v>
      </c>
      <c r="B16231">
        <v>55800</v>
      </c>
      <c r="C16231">
        <v>63800</v>
      </c>
      <c r="D16231">
        <v>71750</v>
      </c>
      <c r="E16231">
        <v>79700</v>
      </c>
      <c r="F16231">
        <v>86100</v>
      </c>
      <c r="G16231">
        <v>92500</v>
      </c>
      <c r="H16231">
        <v>98850</v>
      </c>
      <c r="I16231">
        <v>105250</v>
      </c>
      <c r="J16231">
        <v>111600</v>
      </c>
      <c r="K16231" t="s">
        <v>3092</v>
      </c>
      <c r="L16231">
        <v>3</v>
      </c>
      <c r="M16231">
        <v>80</v>
      </c>
      <c r="N16231" t="s">
        <v>207</v>
      </c>
    </row>
    <row r="16232" spans="1:14" x14ac:dyDescent="0.2">
      <c r="A16232" t="s">
        <v>21991</v>
      </c>
      <c r="B16232">
        <v>55800</v>
      </c>
      <c r="C16232">
        <v>63800</v>
      </c>
      <c r="D16232">
        <v>71750</v>
      </c>
      <c r="E16232">
        <v>79700</v>
      </c>
      <c r="F16232">
        <v>86100</v>
      </c>
      <c r="G16232">
        <v>92500</v>
      </c>
      <c r="H16232">
        <v>98850</v>
      </c>
      <c r="I16232">
        <v>105250</v>
      </c>
      <c r="J16232">
        <v>111600</v>
      </c>
      <c r="K16232" t="s">
        <v>3092</v>
      </c>
      <c r="L16232">
        <v>3</v>
      </c>
      <c r="M16232">
        <v>80</v>
      </c>
      <c r="N16232" t="s">
        <v>208</v>
      </c>
    </row>
    <row r="16233" spans="1:14" x14ac:dyDescent="0.2">
      <c r="A16233" t="s">
        <v>21992</v>
      </c>
      <c r="B16233">
        <v>55800</v>
      </c>
      <c r="C16233">
        <v>63800</v>
      </c>
      <c r="D16233">
        <v>71750</v>
      </c>
      <c r="E16233">
        <v>79700</v>
      </c>
      <c r="F16233">
        <v>86100</v>
      </c>
      <c r="G16233">
        <v>92500</v>
      </c>
      <c r="H16233">
        <v>98850</v>
      </c>
      <c r="I16233">
        <v>105250</v>
      </c>
      <c r="J16233">
        <v>111600</v>
      </c>
      <c r="K16233" t="s">
        <v>3092</v>
      </c>
      <c r="L16233">
        <v>3</v>
      </c>
      <c r="M16233">
        <v>80</v>
      </c>
      <c r="N16233" t="s">
        <v>209</v>
      </c>
    </row>
    <row r="16234" spans="1:14" x14ac:dyDescent="0.2">
      <c r="A16234" t="s">
        <v>21993</v>
      </c>
      <c r="B16234">
        <v>55800</v>
      </c>
      <c r="C16234">
        <v>63800</v>
      </c>
      <c r="D16234">
        <v>71750</v>
      </c>
      <c r="E16234">
        <v>79700</v>
      </c>
      <c r="F16234">
        <v>86100</v>
      </c>
      <c r="G16234">
        <v>92500</v>
      </c>
      <c r="H16234">
        <v>98850</v>
      </c>
      <c r="I16234">
        <v>105250</v>
      </c>
      <c r="J16234">
        <v>111600</v>
      </c>
      <c r="K16234" t="s">
        <v>3092</v>
      </c>
      <c r="L16234">
        <v>5</v>
      </c>
      <c r="M16234">
        <v>80</v>
      </c>
      <c r="N16234" t="s">
        <v>210</v>
      </c>
    </row>
    <row r="16235" spans="1:14" x14ac:dyDescent="0.2">
      <c r="A16235" t="s">
        <v>21994</v>
      </c>
      <c r="B16235">
        <v>57350</v>
      </c>
      <c r="C16235">
        <v>65550</v>
      </c>
      <c r="D16235">
        <v>73750</v>
      </c>
      <c r="E16235">
        <v>81900</v>
      </c>
      <c r="F16235">
        <v>88500</v>
      </c>
      <c r="G16235">
        <v>95050</v>
      </c>
      <c r="H16235">
        <v>101600</v>
      </c>
      <c r="I16235">
        <v>108150</v>
      </c>
      <c r="J16235">
        <v>114700</v>
      </c>
      <c r="K16235" t="s">
        <v>3092</v>
      </c>
      <c r="L16235">
        <v>5</v>
      </c>
      <c r="M16235">
        <v>80</v>
      </c>
      <c r="N16235" t="s">
        <v>211</v>
      </c>
    </row>
    <row r="16236" spans="1:14" x14ac:dyDescent="0.2">
      <c r="A16236" t="s">
        <v>21995</v>
      </c>
      <c r="B16236">
        <v>66250</v>
      </c>
      <c r="C16236">
        <v>75700</v>
      </c>
      <c r="D16236">
        <v>85150</v>
      </c>
      <c r="E16236">
        <v>94600</v>
      </c>
      <c r="F16236">
        <v>102200</v>
      </c>
      <c r="G16236">
        <v>109750</v>
      </c>
      <c r="H16236">
        <v>117350</v>
      </c>
      <c r="I16236">
        <v>124900</v>
      </c>
      <c r="J16236">
        <v>132450</v>
      </c>
      <c r="K16236" t="s">
        <v>3092</v>
      </c>
      <c r="L16236">
        <v>5</v>
      </c>
      <c r="M16236">
        <v>80</v>
      </c>
      <c r="N16236" t="s">
        <v>212</v>
      </c>
    </row>
    <row r="16237" spans="1:14" x14ac:dyDescent="0.2">
      <c r="A16237" t="s">
        <v>21996</v>
      </c>
      <c r="B16237">
        <v>55800</v>
      </c>
      <c r="C16237">
        <v>63800</v>
      </c>
      <c r="D16237">
        <v>71750</v>
      </c>
      <c r="E16237">
        <v>79700</v>
      </c>
      <c r="F16237">
        <v>86100</v>
      </c>
      <c r="G16237">
        <v>92500</v>
      </c>
      <c r="H16237">
        <v>98850</v>
      </c>
      <c r="I16237">
        <v>105250</v>
      </c>
      <c r="J16237">
        <v>111600</v>
      </c>
      <c r="K16237" t="s">
        <v>3092</v>
      </c>
      <c r="L16237">
        <v>5</v>
      </c>
      <c r="M16237">
        <v>80</v>
      </c>
      <c r="N16237" t="s">
        <v>213</v>
      </c>
    </row>
    <row r="16238" spans="1:14" x14ac:dyDescent="0.2">
      <c r="A16238" t="s">
        <v>21997</v>
      </c>
      <c r="B16238">
        <v>66250</v>
      </c>
      <c r="C16238">
        <v>75700</v>
      </c>
      <c r="D16238">
        <v>85150</v>
      </c>
      <c r="E16238">
        <v>94600</v>
      </c>
      <c r="F16238">
        <v>102200</v>
      </c>
      <c r="G16238">
        <v>109750</v>
      </c>
      <c r="H16238">
        <v>117350</v>
      </c>
      <c r="I16238">
        <v>124900</v>
      </c>
      <c r="J16238">
        <v>132450</v>
      </c>
      <c r="K16238" t="s">
        <v>3092</v>
      </c>
      <c r="L16238">
        <v>5</v>
      </c>
      <c r="M16238">
        <v>80</v>
      </c>
      <c r="N16238" t="s">
        <v>214</v>
      </c>
    </row>
    <row r="16239" spans="1:14" x14ac:dyDescent="0.2">
      <c r="A16239" t="s">
        <v>21998</v>
      </c>
      <c r="B16239">
        <v>66300</v>
      </c>
      <c r="C16239">
        <v>75750</v>
      </c>
      <c r="D16239">
        <v>85200</v>
      </c>
      <c r="E16239">
        <v>94650</v>
      </c>
      <c r="F16239">
        <v>102250</v>
      </c>
      <c r="G16239">
        <v>109800</v>
      </c>
      <c r="H16239">
        <v>117400</v>
      </c>
      <c r="I16239">
        <v>124950</v>
      </c>
      <c r="J16239">
        <v>132550</v>
      </c>
      <c r="K16239" t="s">
        <v>3092</v>
      </c>
      <c r="L16239">
        <v>5</v>
      </c>
      <c r="M16239">
        <v>80</v>
      </c>
      <c r="N16239" t="s">
        <v>215</v>
      </c>
    </row>
    <row r="16240" spans="1:14" x14ac:dyDescent="0.2">
      <c r="A16240" t="s">
        <v>21999</v>
      </c>
      <c r="B16240">
        <v>55800</v>
      </c>
      <c r="C16240">
        <v>63800</v>
      </c>
      <c r="D16240">
        <v>71750</v>
      </c>
      <c r="E16240">
        <v>79700</v>
      </c>
      <c r="F16240">
        <v>86100</v>
      </c>
      <c r="G16240">
        <v>92500</v>
      </c>
      <c r="H16240">
        <v>98850</v>
      </c>
      <c r="I16240">
        <v>105250</v>
      </c>
      <c r="J16240">
        <v>111600</v>
      </c>
      <c r="K16240" t="s">
        <v>3092</v>
      </c>
      <c r="L16240">
        <v>5</v>
      </c>
      <c r="M16240">
        <v>80</v>
      </c>
      <c r="N16240" t="s">
        <v>216</v>
      </c>
    </row>
    <row r="16241" spans="1:14" x14ac:dyDescent="0.2">
      <c r="A16241" t="s">
        <v>22000</v>
      </c>
      <c r="B16241">
        <v>57350</v>
      </c>
      <c r="C16241">
        <v>65550</v>
      </c>
      <c r="D16241">
        <v>73750</v>
      </c>
      <c r="E16241">
        <v>81900</v>
      </c>
      <c r="F16241">
        <v>88500</v>
      </c>
      <c r="G16241">
        <v>95050</v>
      </c>
      <c r="H16241">
        <v>101600</v>
      </c>
      <c r="I16241">
        <v>108150</v>
      </c>
      <c r="J16241">
        <v>114700</v>
      </c>
      <c r="K16241" t="s">
        <v>3092</v>
      </c>
      <c r="L16241">
        <v>5</v>
      </c>
      <c r="M16241">
        <v>80</v>
      </c>
      <c r="N16241" t="s">
        <v>217</v>
      </c>
    </row>
    <row r="16242" spans="1:14" x14ac:dyDescent="0.2">
      <c r="A16242" t="s">
        <v>22001</v>
      </c>
      <c r="B16242">
        <v>55800</v>
      </c>
      <c r="C16242">
        <v>63800</v>
      </c>
      <c r="D16242">
        <v>71750</v>
      </c>
      <c r="E16242">
        <v>79700</v>
      </c>
      <c r="F16242">
        <v>86100</v>
      </c>
      <c r="G16242">
        <v>92500</v>
      </c>
      <c r="H16242">
        <v>98850</v>
      </c>
      <c r="I16242">
        <v>105250</v>
      </c>
      <c r="J16242">
        <v>111600</v>
      </c>
      <c r="K16242" t="s">
        <v>3092</v>
      </c>
      <c r="L16242">
        <v>5</v>
      </c>
      <c r="M16242">
        <v>80</v>
      </c>
      <c r="N16242" t="s">
        <v>218</v>
      </c>
    </row>
    <row r="16243" spans="1:14" x14ac:dyDescent="0.2">
      <c r="A16243" t="s">
        <v>22002</v>
      </c>
      <c r="B16243">
        <v>66250</v>
      </c>
      <c r="C16243">
        <v>75700</v>
      </c>
      <c r="D16243">
        <v>85150</v>
      </c>
      <c r="E16243">
        <v>94600</v>
      </c>
      <c r="F16243">
        <v>102200</v>
      </c>
      <c r="G16243">
        <v>109750</v>
      </c>
      <c r="H16243">
        <v>117350</v>
      </c>
      <c r="I16243">
        <v>124900</v>
      </c>
      <c r="J16243">
        <v>132450</v>
      </c>
      <c r="K16243" t="s">
        <v>3092</v>
      </c>
      <c r="L16243">
        <v>5</v>
      </c>
      <c r="M16243">
        <v>80</v>
      </c>
      <c r="N16243" t="s">
        <v>219</v>
      </c>
    </row>
    <row r="16244" spans="1:14" x14ac:dyDescent="0.2">
      <c r="A16244" t="s">
        <v>22003</v>
      </c>
      <c r="B16244">
        <v>55800</v>
      </c>
      <c r="C16244">
        <v>63800</v>
      </c>
      <c r="D16244">
        <v>71750</v>
      </c>
      <c r="E16244">
        <v>79700</v>
      </c>
      <c r="F16244">
        <v>86100</v>
      </c>
      <c r="G16244">
        <v>92500</v>
      </c>
      <c r="H16244">
        <v>98850</v>
      </c>
      <c r="I16244">
        <v>105250</v>
      </c>
      <c r="J16244">
        <v>111600</v>
      </c>
      <c r="K16244" t="s">
        <v>3092</v>
      </c>
      <c r="L16244">
        <v>5</v>
      </c>
      <c r="M16244">
        <v>80</v>
      </c>
      <c r="N16244" t="s">
        <v>220</v>
      </c>
    </row>
    <row r="16245" spans="1:14" x14ac:dyDescent="0.2">
      <c r="A16245" t="s">
        <v>22004</v>
      </c>
      <c r="B16245">
        <v>57350</v>
      </c>
      <c r="C16245">
        <v>65550</v>
      </c>
      <c r="D16245">
        <v>73750</v>
      </c>
      <c r="E16245">
        <v>81900</v>
      </c>
      <c r="F16245">
        <v>88500</v>
      </c>
      <c r="G16245">
        <v>95050</v>
      </c>
      <c r="H16245">
        <v>101600</v>
      </c>
      <c r="I16245">
        <v>108150</v>
      </c>
      <c r="J16245">
        <v>114700</v>
      </c>
      <c r="K16245" t="s">
        <v>3092</v>
      </c>
      <c r="L16245">
        <v>5</v>
      </c>
      <c r="M16245">
        <v>80</v>
      </c>
      <c r="N16245" t="s">
        <v>5757</v>
      </c>
    </row>
    <row r="16246" spans="1:14" x14ac:dyDescent="0.2">
      <c r="A16246" t="s">
        <v>22005</v>
      </c>
      <c r="B16246">
        <v>66250</v>
      </c>
      <c r="C16246">
        <v>75700</v>
      </c>
      <c r="D16246">
        <v>85150</v>
      </c>
      <c r="E16246">
        <v>94600</v>
      </c>
      <c r="F16246">
        <v>102200</v>
      </c>
      <c r="G16246">
        <v>109750</v>
      </c>
      <c r="H16246">
        <v>117350</v>
      </c>
      <c r="I16246">
        <v>124900</v>
      </c>
      <c r="J16246">
        <v>132450</v>
      </c>
      <c r="K16246" t="s">
        <v>3092</v>
      </c>
      <c r="L16246">
        <v>5</v>
      </c>
      <c r="M16246">
        <v>80</v>
      </c>
      <c r="N16246" t="s">
        <v>222</v>
      </c>
    </row>
    <row r="16247" spans="1:14" x14ac:dyDescent="0.2">
      <c r="A16247" t="s">
        <v>22006</v>
      </c>
      <c r="B16247">
        <v>66300</v>
      </c>
      <c r="C16247">
        <v>75750</v>
      </c>
      <c r="D16247">
        <v>85200</v>
      </c>
      <c r="E16247">
        <v>94650</v>
      </c>
      <c r="F16247">
        <v>102250</v>
      </c>
      <c r="G16247">
        <v>109800</v>
      </c>
      <c r="H16247">
        <v>117400</v>
      </c>
      <c r="I16247">
        <v>124950</v>
      </c>
      <c r="J16247">
        <v>132550</v>
      </c>
      <c r="K16247" t="s">
        <v>3092</v>
      </c>
      <c r="L16247">
        <v>5</v>
      </c>
      <c r="M16247">
        <v>80</v>
      </c>
      <c r="N16247" t="s">
        <v>223</v>
      </c>
    </row>
    <row r="16248" spans="1:14" x14ac:dyDescent="0.2">
      <c r="A16248" t="s">
        <v>22007</v>
      </c>
      <c r="B16248">
        <v>57350</v>
      </c>
      <c r="C16248">
        <v>65550</v>
      </c>
      <c r="D16248">
        <v>73750</v>
      </c>
      <c r="E16248">
        <v>81900</v>
      </c>
      <c r="F16248">
        <v>88500</v>
      </c>
      <c r="G16248">
        <v>95050</v>
      </c>
      <c r="H16248">
        <v>101600</v>
      </c>
      <c r="I16248">
        <v>108150</v>
      </c>
      <c r="J16248">
        <v>114700</v>
      </c>
      <c r="K16248" t="s">
        <v>3092</v>
      </c>
      <c r="L16248">
        <v>5</v>
      </c>
      <c r="M16248">
        <v>80</v>
      </c>
      <c r="N16248" t="s">
        <v>224</v>
      </c>
    </row>
    <row r="16249" spans="1:14" x14ac:dyDescent="0.2">
      <c r="A16249" t="s">
        <v>22008</v>
      </c>
      <c r="B16249">
        <v>57350</v>
      </c>
      <c r="C16249">
        <v>65550</v>
      </c>
      <c r="D16249">
        <v>73750</v>
      </c>
      <c r="E16249">
        <v>81900</v>
      </c>
      <c r="F16249">
        <v>88500</v>
      </c>
      <c r="G16249">
        <v>95050</v>
      </c>
      <c r="H16249">
        <v>101600</v>
      </c>
      <c r="I16249">
        <v>108150</v>
      </c>
      <c r="J16249">
        <v>114700</v>
      </c>
      <c r="K16249" t="s">
        <v>3092</v>
      </c>
      <c r="L16249">
        <v>5</v>
      </c>
      <c r="M16249">
        <v>80</v>
      </c>
      <c r="N16249" t="s">
        <v>225</v>
      </c>
    </row>
    <row r="16250" spans="1:14" x14ac:dyDescent="0.2">
      <c r="A16250" t="s">
        <v>22009</v>
      </c>
      <c r="B16250">
        <v>57350</v>
      </c>
      <c r="C16250">
        <v>65550</v>
      </c>
      <c r="D16250">
        <v>73750</v>
      </c>
      <c r="E16250">
        <v>81900</v>
      </c>
      <c r="F16250">
        <v>88500</v>
      </c>
      <c r="G16250">
        <v>95050</v>
      </c>
      <c r="H16250">
        <v>101600</v>
      </c>
      <c r="I16250">
        <v>108150</v>
      </c>
      <c r="J16250">
        <v>114700</v>
      </c>
      <c r="K16250" t="s">
        <v>3092</v>
      </c>
      <c r="L16250">
        <v>5</v>
      </c>
      <c r="M16250">
        <v>80</v>
      </c>
      <c r="N16250" t="s">
        <v>226</v>
      </c>
    </row>
    <row r="16251" spans="1:14" x14ac:dyDescent="0.2">
      <c r="A16251" t="s">
        <v>22010</v>
      </c>
      <c r="B16251">
        <v>57350</v>
      </c>
      <c r="C16251">
        <v>65550</v>
      </c>
      <c r="D16251">
        <v>73750</v>
      </c>
      <c r="E16251">
        <v>81900</v>
      </c>
      <c r="F16251">
        <v>88500</v>
      </c>
      <c r="G16251">
        <v>95050</v>
      </c>
      <c r="H16251">
        <v>101600</v>
      </c>
      <c r="I16251">
        <v>108150</v>
      </c>
      <c r="J16251">
        <v>114700</v>
      </c>
      <c r="K16251" t="s">
        <v>3092</v>
      </c>
      <c r="L16251">
        <v>5</v>
      </c>
      <c r="M16251">
        <v>80</v>
      </c>
      <c r="N16251" t="s">
        <v>227</v>
      </c>
    </row>
    <row r="16252" spans="1:14" x14ac:dyDescent="0.2">
      <c r="A16252" t="s">
        <v>22011</v>
      </c>
      <c r="B16252">
        <v>66250</v>
      </c>
      <c r="C16252">
        <v>75700</v>
      </c>
      <c r="D16252">
        <v>85150</v>
      </c>
      <c r="E16252">
        <v>94600</v>
      </c>
      <c r="F16252">
        <v>102200</v>
      </c>
      <c r="G16252">
        <v>109750</v>
      </c>
      <c r="H16252">
        <v>117350</v>
      </c>
      <c r="I16252">
        <v>124900</v>
      </c>
      <c r="J16252">
        <v>132450</v>
      </c>
      <c r="K16252" t="s">
        <v>3092</v>
      </c>
      <c r="L16252">
        <v>5</v>
      </c>
      <c r="M16252">
        <v>80</v>
      </c>
      <c r="N16252" t="s">
        <v>228</v>
      </c>
    </row>
    <row r="16253" spans="1:14" x14ac:dyDescent="0.2">
      <c r="A16253" t="s">
        <v>22012</v>
      </c>
      <c r="B16253">
        <v>57350</v>
      </c>
      <c r="C16253">
        <v>65550</v>
      </c>
      <c r="D16253">
        <v>73750</v>
      </c>
      <c r="E16253">
        <v>81900</v>
      </c>
      <c r="F16253">
        <v>88500</v>
      </c>
      <c r="G16253">
        <v>95050</v>
      </c>
      <c r="H16253">
        <v>101600</v>
      </c>
      <c r="I16253">
        <v>108150</v>
      </c>
      <c r="J16253">
        <v>114700</v>
      </c>
      <c r="K16253" t="s">
        <v>3092</v>
      </c>
      <c r="L16253">
        <v>5</v>
      </c>
      <c r="M16253">
        <v>80</v>
      </c>
      <c r="N16253" t="s">
        <v>229</v>
      </c>
    </row>
    <row r="16254" spans="1:14" x14ac:dyDescent="0.2">
      <c r="A16254" t="s">
        <v>22013</v>
      </c>
      <c r="B16254">
        <v>70150</v>
      </c>
      <c r="C16254">
        <v>80150</v>
      </c>
      <c r="D16254">
        <v>90150</v>
      </c>
      <c r="E16254">
        <v>100150</v>
      </c>
      <c r="F16254">
        <v>108200</v>
      </c>
      <c r="G16254">
        <v>116200</v>
      </c>
      <c r="H16254">
        <v>124200</v>
      </c>
      <c r="I16254">
        <v>132200</v>
      </c>
      <c r="J16254">
        <v>140250</v>
      </c>
      <c r="K16254" t="s">
        <v>3092</v>
      </c>
      <c r="L16254">
        <v>7</v>
      </c>
      <c r="M16254">
        <v>80</v>
      </c>
      <c r="N16254" t="s">
        <v>230</v>
      </c>
    </row>
    <row r="16255" spans="1:14" x14ac:dyDescent="0.2">
      <c r="A16255" t="s">
        <v>22014</v>
      </c>
      <c r="B16255">
        <v>70150</v>
      </c>
      <c r="C16255">
        <v>80150</v>
      </c>
      <c r="D16255">
        <v>90150</v>
      </c>
      <c r="E16255">
        <v>100150</v>
      </c>
      <c r="F16255">
        <v>108200</v>
      </c>
      <c r="G16255">
        <v>116200</v>
      </c>
      <c r="H16255">
        <v>124200</v>
      </c>
      <c r="I16255">
        <v>132200</v>
      </c>
      <c r="J16255">
        <v>140250</v>
      </c>
      <c r="K16255" t="s">
        <v>3092</v>
      </c>
      <c r="L16255">
        <v>7</v>
      </c>
      <c r="M16255">
        <v>80</v>
      </c>
      <c r="N16255" t="s">
        <v>231</v>
      </c>
    </row>
    <row r="16256" spans="1:14" x14ac:dyDescent="0.2">
      <c r="A16256" t="s">
        <v>22015</v>
      </c>
      <c r="B16256">
        <v>70150</v>
      </c>
      <c r="C16256">
        <v>80150</v>
      </c>
      <c r="D16256">
        <v>90150</v>
      </c>
      <c r="E16256">
        <v>100150</v>
      </c>
      <c r="F16256">
        <v>108200</v>
      </c>
      <c r="G16256">
        <v>116200</v>
      </c>
      <c r="H16256">
        <v>124200</v>
      </c>
      <c r="I16256">
        <v>132200</v>
      </c>
      <c r="J16256">
        <v>140250</v>
      </c>
      <c r="K16256" t="s">
        <v>3092</v>
      </c>
      <c r="L16256">
        <v>7</v>
      </c>
      <c r="M16256">
        <v>80</v>
      </c>
      <c r="N16256" t="s">
        <v>232</v>
      </c>
    </row>
    <row r="16257" spans="1:14" x14ac:dyDescent="0.2">
      <c r="A16257" t="s">
        <v>22016</v>
      </c>
      <c r="B16257">
        <v>70150</v>
      </c>
      <c r="C16257">
        <v>80150</v>
      </c>
      <c r="D16257">
        <v>90150</v>
      </c>
      <c r="E16257">
        <v>100150</v>
      </c>
      <c r="F16257">
        <v>108200</v>
      </c>
      <c r="G16257">
        <v>116200</v>
      </c>
      <c r="H16257">
        <v>124200</v>
      </c>
      <c r="I16257">
        <v>132200</v>
      </c>
      <c r="J16257">
        <v>140250</v>
      </c>
      <c r="K16257" t="s">
        <v>3092</v>
      </c>
      <c r="L16257">
        <v>7</v>
      </c>
      <c r="M16257">
        <v>80</v>
      </c>
      <c r="N16257" t="s">
        <v>233</v>
      </c>
    </row>
    <row r="16258" spans="1:14" x14ac:dyDescent="0.2">
      <c r="A16258" t="s">
        <v>22017</v>
      </c>
      <c r="B16258">
        <v>70150</v>
      </c>
      <c r="C16258">
        <v>80150</v>
      </c>
      <c r="D16258">
        <v>90150</v>
      </c>
      <c r="E16258">
        <v>100150</v>
      </c>
      <c r="F16258">
        <v>108200</v>
      </c>
      <c r="G16258">
        <v>116200</v>
      </c>
      <c r="H16258">
        <v>124200</v>
      </c>
      <c r="I16258">
        <v>132200</v>
      </c>
      <c r="J16258">
        <v>140250</v>
      </c>
      <c r="K16258" t="s">
        <v>3092</v>
      </c>
      <c r="L16258">
        <v>7</v>
      </c>
      <c r="M16258">
        <v>80</v>
      </c>
      <c r="N16258" t="s">
        <v>234</v>
      </c>
    </row>
    <row r="16259" spans="1:14" x14ac:dyDescent="0.2">
      <c r="A16259" t="s">
        <v>22018</v>
      </c>
      <c r="B16259">
        <v>70150</v>
      </c>
      <c r="C16259">
        <v>80150</v>
      </c>
      <c r="D16259">
        <v>90150</v>
      </c>
      <c r="E16259">
        <v>100150</v>
      </c>
      <c r="F16259">
        <v>108200</v>
      </c>
      <c r="G16259">
        <v>116200</v>
      </c>
      <c r="H16259">
        <v>124200</v>
      </c>
      <c r="I16259">
        <v>132200</v>
      </c>
      <c r="J16259">
        <v>140250</v>
      </c>
      <c r="K16259" t="s">
        <v>3092</v>
      </c>
      <c r="L16259">
        <v>7</v>
      </c>
      <c r="M16259">
        <v>80</v>
      </c>
      <c r="N16259" t="s">
        <v>235</v>
      </c>
    </row>
    <row r="16260" spans="1:14" x14ac:dyDescent="0.2">
      <c r="A16260" t="s">
        <v>22019</v>
      </c>
      <c r="B16260">
        <v>70150</v>
      </c>
      <c r="C16260">
        <v>80150</v>
      </c>
      <c r="D16260">
        <v>90150</v>
      </c>
      <c r="E16260">
        <v>100150</v>
      </c>
      <c r="F16260">
        <v>108200</v>
      </c>
      <c r="G16260">
        <v>116200</v>
      </c>
      <c r="H16260">
        <v>124200</v>
      </c>
      <c r="I16260">
        <v>132200</v>
      </c>
      <c r="J16260">
        <v>140250</v>
      </c>
      <c r="K16260" t="s">
        <v>3092</v>
      </c>
      <c r="L16260">
        <v>7</v>
      </c>
      <c r="M16260">
        <v>80</v>
      </c>
      <c r="N16260" t="s">
        <v>236</v>
      </c>
    </row>
    <row r="16261" spans="1:14" x14ac:dyDescent="0.2">
      <c r="A16261" t="s">
        <v>22020</v>
      </c>
      <c r="B16261">
        <v>82950</v>
      </c>
      <c r="C16261">
        <v>94800</v>
      </c>
      <c r="D16261">
        <v>106650</v>
      </c>
      <c r="E16261">
        <v>118450</v>
      </c>
      <c r="F16261">
        <v>127950</v>
      </c>
      <c r="G16261">
        <v>137450</v>
      </c>
      <c r="H16261">
        <v>146900</v>
      </c>
      <c r="I16261">
        <v>156400</v>
      </c>
      <c r="J16261">
        <v>165850</v>
      </c>
      <c r="K16261" t="s">
        <v>3092</v>
      </c>
      <c r="L16261">
        <v>9</v>
      </c>
      <c r="M16261">
        <v>80</v>
      </c>
      <c r="N16261" t="s">
        <v>4290</v>
      </c>
    </row>
    <row r="16262" spans="1:14" x14ac:dyDescent="0.2">
      <c r="A16262" t="s">
        <v>22021</v>
      </c>
      <c r="B16262">
        <v>66300</v>
      </c>
      <c r="C16262">
        <v>75750</v>
      </c>
      <c r="D16262">
        <v>85200</v>
      </c>
      <c r="E16262">
        <v>94650</v>
      </c>
      <c r="F16262">
        <v>102250</v>
      </c>
      <c r="G16262">
        <v>109800</v>
      </c>
      <c r="H16262">
        <v>117400</v>
      </c>
      <c r="I16262">
        <v>124950</v>
      </c>
      <c r="J16262">
        <v>132550</v>
      </c>
      <c r="K16262" t="s">
        <v>3092</v>
      </c>
      <c r="L16262">
        <v>9</v>
      </c>
      <c r="M16262">
        <v>80</v>
      </c>
      <c r="N16262" t="s">
        <v>237</v>
      </c>
    </row>
    <row r="16263" spans="1:14" x14ac:dyDescent="0.2">
      <c r="A16263" t="s">
        <v>22022</v>
      </c>
      <c r="B16263">
        <v>82950</v>
      </c>
      <c r="C16263">
        <v>94800</v>
      </c>
      <c r="D16263">
        <v>106650</v>
      </c>
      <c r="E16263">
        <v>118450</v>
      </c>
      <c r="F16263">
        <v>127950</v>
      </c>
      <c r="G16263">
        <v>137450</v>
      </c>
      <c r="H16263">
        <v>146900</v>
      </c>
      <c r="I16263">
        <v>156400</v>
      </c>
      <c r="J16263">
        <v>165850</v>
      </c>
      <c r="K16263" t="s">
        <v>3092</v>
      </c>
      <c r="L16263">
        <v>9</v>
      </c>
      <c r="M16263">
        <v>80</v>
      </c>
      <c r="N16263" t="s">
        <v>238</v>
      </c>
    </row>
    <row r="16264" spans="1:14" x14ac:dyDescent="0.2">
      <c r="A16264" t="s">
        <v>22023</v>
      </c>
      <c r="B16264">
        <v>66300</v>
      </c>
      <c r="C16264">
        <v>75750</v>
      </c>
      <c r="D16264">
        <v>85200</v>
      </c>
      <c r="E16264">
        <v>94650</v>
      </c>
      <c r="F16264">
        <v>102250</v>
      </c>
      <c r="G16264">
        <v>109800</v>
      </c>
      <c r="H16264">
        <v>117400</v>
      </c>
      <c r="I16264">
        <v>124950</v>
      </c>
      <c r="J16264">
        <v>132550</v>
      </c>
      <c r="K16264" t="s">
        <v>3092</v>
      </c>
      <c r="L16264">
        <v>9</v>
      </c>
      <c r="M16264">
        <v>80</v>
      </c>
      <c r="N16264" t="s">
        <v>239</v>
      </c>
    </row>
    <row r="16265" spans="1:14" x14ac:dyDescent="0.2">
      <c r="A16265" t="s">
        <v>22024</v>
      </c>
      <c r="B16265">
        <v>82950</v>
      </c>
      <c r="C16265">
        <v>94800</v>
      </c>
      <c r="D16265">
        <v>106650</v>
      </c>
      <c r="E16265">
        <v>118450</v>
      </c>
      <c r="F16265">
        <v>127950</v>
      </c>
      <c r="G16265">
        <v>137450</v>
      </c>
      <c r="H16265">
        <v>146900</v>
      </c>
      <c r="I16265">
        <v>156400</v>
      </c>
      <c r="J16265">
        <v>165850</v>
      </c>
      <c r="K16265" t="s">
        <v>3092</v>
      </c>
      <c r="L16265">
        <v>9</v>
      </c>
      <c r="M16265">
        <v>80</v>
      </c>
      <c r="N16265" t="s">
        <v>240</v>
      </c>
    </row>
    <row r="16266" spans="1:14" x14ac:dyDescent="0.2">
      <c r="A16266" t="s">
        <v>22025</v>
      </c>
      <c r="B16266">
        <v>82950</v>
      </c>
      <c r="C16266">
        <v>94800</v>
      </c>
      <c r="D16266">
        <v>106650</v>
      </c>
      <c r="E16266">
        <v>118450</v>
      </c>
      <c r="F16266">
        <v>127950</v>
      </c>
      <c r="G16266">
        <v>137450</v>
      </c>
      <c r="H16266">
        <v>146900</v>
      </c>
      <c r="I16266">
        <v>156400</v>
      </c>
      <c r="J16266">
        <v>165850</v>
      </c>
      <c r="K16266" t="s">
        <v>3092</v>
      </c>
      <c r="L16266">
        <v>9</v>
      </c>
      <c r="M16266">
        <v>80</v>
      </c>
      <c r="N16266" t="s">
        <v>241</v>
      </c>
    </row>
    <row r="16267" spans="1:14" x14ac:dyDescent="0.2">
      <c r="A16267" t="s">
        <v>22026</v>
      </c>
      <c r="B16267">
        <v>66300</v>
      </c>
      <c r="C16267">
        <v>75750</v>
      </c>
      <c r="D16267">
        <v>85200</v>
      </c>
      <c r="E16267">
        <v>94650</v>
      </c>
      <c r="F16267">
        <v>102250</v>
      </c>
      <c r="G16267">
        <v>109800</v>
      </c>
      <c r="H16267">
        <v>117400</v>
      </c>
      <c r="I16267">
        <v>124950</v>
      </c>
      <c r="J16267">
        <v>132550</v>
      </c>
      <c r="K16267" t="s">
        <v>3092</v>
      </c>
      <c r="L16267">
        <v>9</v>
      </c>
      <c r="M16267">
        <v>80</v>
      </c>
      <c r="N16267" t="s">
        <v>242</v>
      </c>
    </row>
    <row r="16268" spans="1:14" x14ac:dyDescent="0.2">
      <c r="A16268" t="s">
        <v>22027</v>
      </c>
      <c r="B16268">
        <v>82950</v>
      </c>
      <c r="C16268">
        <v>94800</v>
      </c>
      <c r="D16268">
        <v>106650</v>
      </c>
      <c r="E16268">
        <v>118450</v>
      </c>
      <c r="F16268">
        <v>127950</v>
      </c>
      <c r="G16268">
        <v>137450</v>
      </c>
      <c r="H16268">
        <v>146900</v>
      </c>
      <c r="I16268">
        <v>156400</v>
      </c>
      <c r="J16268">
        <v>165850</v>
      </c>
      <c r="K16268" t="s">
        <v>3092</v>
      </c>
      <c r="L16268">
        <v>9</v>
      </c>
      <c r="M16268">
        <v>80</v>
      </c>
      <c r="N16268" t="s">
        <v>243</v>
      </c>
    </row>
    <row r="16269" spans="1:14" x14ac:dyDescent="0.2">
      <c r="A16269" t="s">
        <v>22028</v>
      </c>
      <c r="B16269">
        <v>66300</v>
      </c>
      <c r="C16269">
        <v>75750</v>
      </c>
      <c r="D16269">
        <v>85200</v>
      </c>
      <c r="E16269">
        <v>94650</v>
      </c>
      <c r="F16269">
        <v>102250</v>
      </c>
      <c r="G16269">
        <v>109800</v>
      </c>
      <c r="H16269">
        <v>117400</v>
      </c>
      <c r="I16269">
        <v>124950</v>
      </c>
      <c r="J16269">
        <v>132550</v>
      </c>
      <c r="K16269" t="s">
        <v>3092</v>
      </c>
      <c r="L16269">
        <v>9</v>
      </c>
      <c r="M16269">
        <v>80</v>
      </c>
      <c r="N16269" t="s">
        <v>244</v>
      </c>
    </row>
    <row r="16270" spans="1:14" x14ac:dyDescent="0.2">
      <c r="A16270" t="s">
        <v>22029</v>
      </c>
      <c r="B16270">
        <v>82950</v>
      </c>
      <c r="C16270">
        <v>94800</v>
      </c>
      <c r="D16270">
        <v>106650</v>
      </c>
      <c r="E16270">
        <v>118450</v>
      </c>
      <c r="F16270">
        <v>127950</v>
      </c>
      <c r="G16270">
        <v>137450</v>
      </c>
      <c r="H16270">
        <v>146900</v>
      </c>
      <c r="I16270">
        <v>156400</v>
      </c>
      <c r="J16270">
        <v>165850</v>
      </c>
      <c r="K16270" t="s">
        <v>3092</v>
      </c>
      <c r="L16270">
        <v>9</v>
      </c>
      <c r="M16270">
        <v>80</v>
      </c>
      <c r="N16270" t="s">
        <v>245</v>
      </c>
    </row>
    <row r="16271" spans="1:14" x14ac:dyDescent="0.2">
      <c r="A16271" t="s">
        <v>22030</v>
      </c>
      <c r="B16271">
        <v>66300</v>
      </c>
      <c r="C16271">
        <v>75750</v>
      </c>
      <c r="D16271">
        <v>85200</v>
      </c>
      <c r="E16271">
        <v>94650</v>
      </c>
      <c r="F16271">
        <v>102250</v>
      </c>
      <c r="G16271">
        <v>109800</v>
      </c>
      <c r="H16271">
        <v>117400</v>
      </c>
      <c r="I16271">
        <v>124950</v>
      </c>
      <c r="J16271">
        <v>132550</v>
      </c>
      <c r="K16271" t="s">
        <v>3092</v>
      </c>
      <c r="L16271">
        <v>9</v>
      </c>
      <c r="M16271">
        <v>80</v>
      </c>
      <c r="N16271" t="s">
        <v>246</v>
      </c>
    </row>
    <row r="16272" spans="1:14" x14ac:dyDescent="0.2">
      <c r="A16272" t="s">
        <v>22031</v>
      </c>
      <c r="B16272">
        <v>82950</v>
      </c>
      <c r="C16272">
        <v>94800</v>
      </c>
      <c r="D16272">
        <v>106650</v>
      </c>
      <c r="E16272">
        <v>118450</v>
      </c>
      <c r="F16272">
        <v>127950</v>
      </c>
      <c r="G16272">
        <v>137450</v>
      </c>
      <c r="H16272">
        <v>146900</v>
      </c>
      <c r="I16272">
        <v>156400</v>
      </c>
      <c r="J16272">
        <v>165850</v>
      </c>
      <c r="K16272" t="s">
        <v>3092</v>
      </c>
      <c r="L16272">
        <v>9</v>
      </c>
      <c r="M16272">
        <v>80</v>
      </c>
      <c r="N16272" t="s">
        <v>247</v>
      </c>
    </row>
    <row r="16273" spans="1:14" x14ac:dyDescent="0.2">
      <c r="A16273" t="s">
        <v>22032</v>
      </c>
      <c r="B16273">
        <v>66300</v>
      </c>
      <c r="C16273">
        <v>75750</v>
      </c>
      <c r="D16273">
        <v>85200</v>
      </c>
      <c r="E16273">
        <v>94650</v>
      </c>
      <c r="F16273">
        <v>102250</v>
      </c>
      <c r="G16273">
        <v>109800</v>
      </c>
      <c r="H16273">
        <v>117400</v>
      </c>
      <c r="I16273">
        <v>124950</v>
      </c>
      <c r="J16273">
        <v>132550</v>
      </c>
      <c r="K16273" t="s">
        <v>3092</v>
      </c>
      <c r="L16273">
        <v>9</v>
      </c>
      <c r="M16273">
        <v>80</v>
      </c>
      <c r="N16273" t="s">
        <v>248</v>
      </c>
    </row>
    <row r="16274" spans="1:14" x14ac:dyDescent="0.2">
      <c r="A16274" t="s">
        <v>22033</v>
      </c>
      <c r="B16274">
        <v>82950</v>
      </c>
      <c r="C16274">
        <v>94800</v>
      </c>
      <c r="D16274">
        <v>106650</v>
      </c>
      <c r="E16274">
        <v>118450</v>
      </c>
      <c r="F16274">
        <v>127950</v>
      </c>
      <c r="G16274">
        <v>137450</v>
      </c>
      <c r="H16274">
        <v>146900</v>
      </c>
      <c r="I16274">
        <v>156400</v>
      </c>
      <c r="J16274">
        <v>165850</v>
      </c>
      <c r="K16274" t="s">
        <v>3092</v>
      </c>
      <c r="L16274">
        <v>9</v>
      </c>
      <c r="M16274">
        <v>80</v>
      </c>
      <c r="N16274" t="s">
        <v>249</v>
      </c>
    </row>
    <row r="16275" spans="1:14" x14ac:dyDescent="0.2">
      <c r="A16275" t="s">
        <v>22034</v>
      </c>
      <c r="B16275">
        <v>82950</v>
      </c>
      <c r="C16275">
        <v>94800</v>
      </c>
      <c r="D16275">
        <v>106650</v>
      </c>
      <c r="E16275">
        <v>118450</v>
      </c>
      <c r="F16275">
        <v>127950</v>
      </c>
      <c r="G16275">
        <v>137450</v>
      </c>
      <c r="H16275">
        <v>146900</v>
      </c>
      <c r="I16275">
        <v>156400</v>
      </c>
      <c r="J16275">
        <v>165850</v>
      </c>
      <c r="K16275" t="s">
        <v>3092</v>
      </c>
      <c r="L16275">
        <v>9</v>
      </c>
      <c r="M16275">
        <v>80</v>
      </c>
      <c r="N16275" t="s">
        <v>250</v>
      </c>
    </row>
    <row r="16276" spans="1:14" x14ac:dyDescent="0.2">
      <c r="A16276" t="s">
        <v>22035</v>
      </c>
      <c r="B16276">
        <v>82950</v>
      </c>
      <c r="C16276">
        <v>94800</v>
      </c>
      <c r="D16276">
        <v>106650</v>
      </c>
      <c r="E16276">
        <v>118450</v>
      </c>
      <c r="F16276">
        <v>127950</v>
      </c>
      <c r="G16276">
        <v>137450</v>
      </c>
      <c r="H16276">
        <v>146900</v>
      </c>
      <c r="I16276">
        <v>156400</v>
      </c>
      <c r="J16276">
        <v>165850</v>
      </c>
      <c r="K16276" t="s">
        <v>3092</v>
      </c>
      <c r="L16276">
        <v>9</v>
      </c>
      <c r="M16276">
        <v>80</v>
      </c>
      <c r="N16276" t="s">
        <v>251</v>
      </c>
    </row>
    <row r="16277" spans="1:14" x14ac:dyDescent="0.2">
      <c r="A16277" t="s">
        <v>22036</v>
      </c>
      <c r="B16277">
        <v>82950</v>
      </c>
      <c r="C16277">
        <v>94800</v>
      </c>
      <c r="D16277">
        <v>106650</v>
      </c>
      <c r="E16277">
        <v>118450</v>
      </c>
      <c r="F16277">
        <v>127950</v>
      </c>
      <c r="G16277">
        <v>137450</v>
      </c>
      <c r="H16277">
        <v>146900</v>
      </c>
      <c r="I16277">
        <v>156400</v>
      </c>
      <c r="J16277">
        <v>165850</v>
      </c>
      <c r="K16277" t="s">
        <v>3092</v>
      </c>
      <c r="L16277">
        <v>9</v>
      </c>
      <c r="M16277">
        <v>80</v>
      </c>
      <c r="N16277" t="s">
        <v>252</v>
      </c>
    </row>
    <row r="16278" spans="1:14" x14ac:dyDescent="0.2">
      <c r="A16278" t="s">
        <v>22037</v>
      </c>
      <c r="B16278">
        <v>66300</v>
      </c>
      <c r="C16278">
        <v>75750</v>
      </c>
      <c r="D16278">
        <v>85200</v>
      </c>
      <c r="E16278">
        <v>94650</v>
      </c>
      <c r="F16278">
        <v>102250</v>
      </c>
      <c r="G16278">
        <v>109800</v>
      </c>
      <c r="H16278">
        <v>117400</v>
      </c>
      <c r="I16278">
        <v>124950</v>
      </c>
      <c r="J16278">
        <v>132550</v>
      </c>
      <c r="K16278" t="s">
        <v>3092</v>
      </c>
      <c r="L16278">
        <v>9</v>
      </c>
      <c r="M16278">
        <v>80</v>
      </c>
      <c r="N16278" t="s">
        <v>253</v>
      </c>
    </row>
    <row r="16279" spans="1:14" x14ac:dyDescent="0.2">
      <c r="A16279" t="s">
        <v>22038</v>
      </c>
      <c r="B16279">
        <v>66300</v>
      </c>
      <c r="C16279">
        <v>75750</v>
      </c>
      <c r="D16279">
        <v>85200</v>
      </c>
      <c r="E16279">
        <v>94650</v>
      </c>
      <c r="F16279">
        <v>102250</v>
      </c>
      <c r="G16279">
        <v>109800</v>
      </c>
      <c r="H16279">
        <v>117400</v>
      </c>
      <c r="I16279">
        <v>124950</v>
      </c>
      <c r="J16279">
        <v>132550</v>
      </c>
      <c r="K16279" t="s">
        <v>3092</v>
      </c>
      <c r="L16279">
        <v>9</v>
      </c>
      <c r="M16279">
        <v>80</v>
      </c>
      <c r="N16279" t="s">
        <v>254</v>
      </c>
    </row>
    <row r="16280" spans="1:14" x14ac:dyDescent="0.2">
      <c r="A16280" t="s">
        <v>22039</v>
      </c>
      <c r="B16280">
        <v>82950</v>
      </c>
      <c r="C16280">
        <v>94800</v>
      </c>
      <c r="D16280">
        <v>106650</v>
      </c>
      <c r="E16280">
        <v>118450</v>
      </c>
      <c r="F16280">
        <v>127950</v>
      </c>
      <c r="G16280">
        <v>137450</v>
      </c>
      <c r="H16280">
        <v>146900</v>
      </c>
      <c r="I16280">
        <v>156400</v>
      </c>
      <c r="J16280">
        <v>165850</v>
      </c>
      <c r="K16280" t="s">
        <v>3092</v>
      </c>
      <c r="L16280">
        <v>9</v>
      </c>
      <c r="M16280">
        <v>80</v>
      </c>
      <c r="N16280" t="s">
        <v>255</v>
      </c>
    </row>
    <row r="16281" spans="1:14" x14ac:dyDescent="0.2">
      <c r="A16281" t="s">
        <v>22040</v>
      </c>
      <c r="B16281">
        <v>82950</v>
      </c>
      <c r="C16281">
        <v>94800</v>
      </c>
      <c r="D16281">
        <v>106650</v>
      </c>
      <c r="E16281">
        <v>118450</v>
      </c>
      <c r="F16281">
        <v>127950</v>
      </c>
      <c r="G16281">
        <v>137450</v>
      </c>
      <c r="H16281">
        <v>146900</v>
      </c>
      <c r="I16281">
        <v>156400</v>
      </c>
      <c r="J16281">
        <v>165850</v>
      </c>
      <c r="K16281" t="s">
        <v>3092</v>
      </c>
      <c r="L16281">
        <v>9</v>
      </c>
      <c r="M16281">
        <v>80</v>
      </c>
      <c r="N16281" t="s">
        <v>256</v>
      </c>
    </row>
    <row r="16282" spans="1:14" x14ac:dyDescent="0.2">
      <c r="A16282" t="s">
        <v>22041</v>
      </c>
      <c r="B16282">
        <v>82950</v>
      </c>
      <c r="C16282">
        <v>94800</v>
      </c>
      <c r="D16282">
        <v>106650</v>
      </c>
      <c r="E16282">
        <v>118450</v>
      </c>
      <c r="F16282">
        <v>127950</v>
      </c>
      <c r="G16282">
        <v>137450</v>
      </c>
      <c r="H16282">
        <v>146900</v>
      </c>
      <c r="I16282">
        <v>156400</v>
      </c>
      <c r="J16282">
        <v>165850</v>
      </c>
      <c r="K16282" t="s">
        <v>3092</v>
      </c>
      <c r="L16282">
        <v>9</v>
      </c>
      <c r="M16282">
        <v>80</v>
      </c>
      <c r="N16282" t="s">
        <v>257</v>
      </c>
    </row>
    <row r="16283" spans="1:14" x14ac:dyDescent="0.2">
      <c r="A16283" t="s">
        <v>22042</v>
      </c>
      <c r="B16283">
        <v>82950</v>
      </c>
      <c r="C16283">
        <v>94800</v>
      </c>
      <c r="D16283">
        <v>106650</v>
      </c>
      <c r="E16283">
        <v>118450</v>
      </c>
      <c r="F16283">
        <v>127950</v>
      </c>
      <c r="G16283">
        <v>137450</v>
      </c>
      <c r="H16283">
        <v>146900</v>
      </c>
      <c r="I16283">
        <v>156400</v>
      </c>
      <c r="J16283">
        <v>165850</v>
      </c>
      <c r="K16283" t="s">
        <v>3092</v>
      </c>
      <c r="L16283">
        <v>9</v>
      </c>
      <c r="M16283">
        <v>80</v>
      </c>
      <c r="N16283" t="s">
        <v>258</v>
      </c>
    </row>
    <row r="16284" spans="1:14" x14ac:dyDescent="0.2">
      <c r="A16284" t="s">
        <v>22043</v>
      </c>
      <c r="B16284">
        <v>66300</v>
      </c>
      <c r="C16284">
        <v>75750</v>
      </c>
      <c r="D16284">
        <v>85200</v>
      </c>
      <c r="E16284">
        <v>94650</v>
      </c>
      <c r="F16284">
        <v>102250</v>
      </c>
      <c r="G16284">
        <v>109800</v>
      </c>
      <c r="H16284">
        <v>117400</v>
      </c>
      <c r="I16284">
        <v>124950</v>
      </c>
      <c r="J16284">
        <v>132550</v>
      </c>
      <c r="K16284" t="s">
        <v>3092</v>
      </c>
      <c r="L16284">
        <v>9</v>
      </c>
      <c r="M16284">
        <v>80</v>
      </c>
      <c r="N16284" t="s">
        <v>259</v>
      </c>
    </row>
    <row r="16285" spans="1:14" x14ac:dyDescent="0.2">
      <c r="A16285" t="s">
        <v>22044</v>
      </c>
      <c r="B16285">
        <v>82950</v>
      </c>
      <c r="C16285">
        <v>94800</v>
      </c>
      <c r="D16285">
        <v>106650</v>
      </c>
      <c r="E16285">
        <v>118450</v>
      </c>
      <c r="F16285">
        <v>127950</v>
      </c>
      <c r="G16285">
        <v>137450</v>
      </c>
      <c r="H16285">
        <v>146900</v>
      </c>
      <c r="I16285">
        <v>156400</v>
      </c>
      <c r="J16285">
        <v>165850</v>
      </c>
      <c r="K16285" t="s">
        <v>3092</v>
      </c>
      <c r="L16285">
        <v>9</v>
      </c>
      <c r="M16285">
        <v>80</v>
      </c>
      <c r="N16285" t="s">
        <v>260</v>
      </c>
    </row>
    <row r="16286" spans="1:14" x14ac:dyDescent="0.2">
      <c r="A16286" t="s">
        <v>22045</v>
      </c>
      <c r="B16286">
        <v>82950</v>
      </c>
      <c r="C16286">
        <v>94800</v>
      </c>
      <c r="D16286">
        <v>106650</v>
      </c>
      <c r="E16286">
        <v>118450</v>
      </c>
      <c r="F16286">
        <v>127950</v>
      </c>
      <c r="G16286">
        <v>137450</v>
      </c>
      <c r="H16286">
        <v>146900</v>
      </c>
      <c r="I16286">
        <v>156400</v>
      </c>
      <c r="J16286">
        <v>165850</v>
      </c>
      <c r="K16286" t="s">
        <v>3092</v>
      </c>
      <c r="L16286">
        <v>9</v>
      </c>
      <c r="M16286">
        <v>80</v>
      </c>
      <c r="N16286" t="s">
        <v>261</v>
      </c>
    </row>
    <row r="16287" spans="1:14" x14ac:dyDescent="0.2">
      <c r="A16287" t="s">
        <v>22046</v>
      </c>
      <c r="B16287">
        <v>82950</v>
      </c>
      <c r="C16287">
        <v>94800</v>
      </c>
      <c r="D16287">
        <v>106650</v>
      </c>
      <c r="E16287">
        <v>118450</v>
      </c>
      <c r="F16287">
        <v>127950</v>
      </c>
      <c r="G16287">
        <v>137450</v>
      </c>
      <c r="H16287">
        <v>146900</v>
      </c>
      <c r="I16287">
        <v>156400</v>
      </c>
      <c r="J16287">
        <v>165850</v>
      </c>
      <c r="K16287" t="s">
        <v>3092</v>
      </c>
      <c r="L16287">
        <v>9</v>
      </c>
      <c r="M16287">
        <v>80</v>
      </c>
      <c r="N16287" t="s">
        <v>262</v>
      </c>
    </row>
    <row r="16288" spans="1:14" x14ac:dyDescent="0.2">
      <c r="A16288" t="s">
        <v>22047</v>
      </c>
      <c r="B16288">
        <v>82950</v>
      </c>
      <c r="C16288">
        <v>94800</v>
      </c>
      <c r="D16288">
        <v>106650</v>
      </c>
      <c r="E16288">
        <v>118450</v>
      </c>
      <c r="F16288">
        <v>127950</v>
      </c>
      <c r="G16288">
        <v>137450</v>
      </c>
      <c r="H16288">
        <v>146900</v>
      </c>
      <c r="I16288">
        <v>156400</v>
      </c>
      <c r="J16288">
        <v>165850</v>
      </c>
      <c r="K16288" t="s">
        <v>3092</v>
      </c>
      <c r="L16288">
        <v>9</v>
      </c>
      <c r="M16288">
        <v>80</v>
      </c>
      <c r="N16288" t="s">
        <v>263</v>
      </c>
    </row>
    <row r="16289" spans="1:14" x14ac:dyDescent="0.2">
      <c r="A16289" t="s">
        <v>22048</v>
      </c>
      <c r="B16289">
        <v>82950</v>
      </c>
      <c r="C16289">
        <v>94800</v>
      </c>
      <c r="D16289">
        <v>106650</v>
      </c>
      <c r="E16289">
        <v>118450</v>
      </c>
      <c r="F16289">
        <v>127950</v>
      </c>
      <c r="G16289">
        <v>137450</v>
      </c>
      <c r="H16289">
        <v>146900</v>
      </c>
      <c r="I16289">
        <v>156400</v>
      </c>
      <c r="J16289">
        <v>165850</v>
      </c>
      <c r="K16289" t="s">
        <v>3092</v>
      </c>
      <c r="L16289">
        <v>9</v>
      </c>
      <c r="M16289">
        <v>80</v>
      </c>
      <c r="N16289" t="s">
        <v>264</v>
      </c>
    </row>
    <row r="16290" spans="1:14" x14ac:dyDescent="0.2">
      <c r="A16290" t="s">
        <v>22049</v>
      </c>
      <c r="B16290">
        <v>82950</v>
      </c>
      <c r="C16290">
        <v>94800</v>
      </c>
      <c r="D16290">
        <v>106650</v>
      </c>
      <c r="E16290">
        <v>118450</v>
      </c>
      <c r="F16290">
        <v>127950</v>
      </c>
      <c r="G16290">
        <v>137450</v>
      </c>
      <c r="H16290">
        <v>146900</v>
      </c>
      <c r="I16290">
        <v>156400</v>
      </c>
      <c r="J16290">
        <v>165850</v>
      </c>
      <c r="K16290" t="s">
        <v>3092</v>
      </c>
      <c r="L16290">
        <v>9</v>
      </c>
      <c r="M16290">
        <v>80</v>
      </c>
      <c r="N16290" t="s">
        <v>265</v>
      </c>
    </row>
    <row r="16291" spans="1:14" x14ac:dyDescent="0.2">
      <c r="A16291" t="s">
        <v>22050</v>
      </c>
      <c r="B16291">
        <v>82950</v>
      </c>
      <c r="C16291">
        <v>94800</v>
      </c>
      <c r="D16291">
        <v>106650</v>
      </c>
      <c r="E16291">
        <v>118450</v>
      </c>
      <c r="F16291">
        <v>127950</v>
      </c>
      <c r="G16291">
        <v>137450</v>
      </c>
      <c r="H16291">
        <v>146900</v>
      </c>
      <c r="I16291">
        <v>156400</v>
      </c>
      <c r="J16291">
        <v>165850</v>
      </c>
      <c r="K16291" t="s">
        <v>3092</v>
      </c>
      <c r="L16291">
        <v>9</v>
      </c>
      <c r="M16291">
        <v>80</v>
      </c>
      <c r="N16291" t="s">
        <v>266</v>
      </c>
    </row>
    <row r="16292" spans="1:14" x14ac:dyDescent="0.2">
      <c r="A16292" t="s">
        <v>22051</v>
      </c>
      <c r="B16292">
        <v>82950</v>
      </c>
      <c r="C16292">
        <v>94800</v>
      </c>
      <c r="D16292">
        <v>106650</v>
      </c>
      <c r="E16292">
        <v>118450</v>
      </c>
      <c r="F16292">
        <v>127950</v>
      </c>
      <c r="G16292">
        <v>137450</v>
      </c>
      <c r="H16292">
        <v>146900</v>
      </c>
      <c r="I16292">
        <v>156400</v>
      </c>
      <c r="J16292">
        <v>165850</v>
      </c>
      <c r="K16292" t="s">
        <v>3092</v>
      </c>
      <c r="L16292">
        <v>9</v>
      </c>
      <c r="M16292">
        <v>80</v>
      </c>
      <c r="N16292" t="s">
        <v>267</v>
      </c>
    </row>
    <row r="16293" spans="1:14" x14ac:dyDescent="0.2">
      <c r="A16293" t="s">
        <v>22052</v>
      </c>
      <c r="B16293">
        <v>82950</v>
      </c>
      <c r="C16293">
        <v>94800</v>
      </c>
      <c r="D16293">
        <v>106650</v>
      </c>
      <c r="E16293">
        <v>118450</v>
      </c>
      <c r="F16293">
        <v>127950</v>
      </c>
      <c r="G16293">
        <v>137450</v>
      </c>
      <c r="H16293">
        <v>146900</v>
      </c>
      <c r="I16293">
        <v>156400</v>
      </c>
      <c r="J16293">
        <v>165850</v>
      </c>
      <c r="K16293" t="s">
        <v>3092</v>
      </c>
      <c r="L16293">
        <v>9</v>
      </c>
      <c r="M16293">
        <v>80</v>
      </c>
      <c r="N16293" t="s">
        <v>268</v>
      </c>
    </row>
    <row r="16294" spans="1:14" x14ac:dyDescent="0.2">
      <c r="A16294" t="s">
        <v>22053</v>
      </c>
      <c r="B16294">
        <v>66300</v>
      </c>
      <c r="C16294">
        <v>75750</v>
      </c>
      <c r="D16294">
        <v>85200</v>
      </c>
      <c r="E16294">
        <v>94650</v>
      </c>
      <c r="F16294">
        <v>102250</v>
      </c>
      <c r="G16294">
        <v>109800</v>
      </c>
      <c r="H16294">
        <v>117400</v>
      </c>
      <c r="I16294">
        <v>124950</v>
      </c>
      <c r="J16294">
        <v>132550</v>
      </c>
      <c r="K16294" t="s">
        <v>3092</v>
      </c>
      <c r="L16294">
        <v>9</v>
      </c>
      <c r="M16294">
        <v>80</v>
      </c>
      <c r="N16294" t="s">
        <v>269</v>
      </c>
    </row>
    <row r="16295" spans="1:14" x14ac:dyDescent="0.2">
      <c r="A16295" t="s">
        <v>22054</v>
      </c>
      <c r="B16295">
        <v>55800</v>
      </c>
      <c r="C16295">
        <v>63800</v>
      </c>
      <c r="D16295">
        <v>71750</v>
      </c>
      <c r="E16295">
        <v>79700</v>
      </c>
      <c r="F16295">
        <v>86100</v>
      </c>
      <c r="G16295">
        <v>92500</v>
      </c>
      <c r="H16295">
        <v>98850</v>
      </c>
      <c r="I16295">
        <v>105250</v>
      </c>
      <c r="J16295">
        <v>111600</v>
      </c>
      <c r="K16295" t="s">
        <v>3092</v>
      </c>
      <c r="L16295">
        <v>11</v>
      </c>
      <c r="M16295">
        <v>80</v>
      </c>
      <c r="N16295" t="s">
        <v>270</v>
      </c>
    </row>
    <row r="16296" spans="1:14" x14ac:dyDescent="0.2">
      <c r="A16296" t="s">
        <v>22055</v>
      </c>
      <c r="B16296">
        <v>55800</v>
      </c>
      <c r="C16296">
        <v>63800</v>
      </c>
      <c r="D16296">
        <v>71750</v>
      </c>
      <c r="E16296">
        <v>79700</v>
      </c>
      <c r="F16296">
        <v>86100</v>
      </c>
      <c r="G16296">
        <v>92500</v>
      </c>
      <c r="H16296">
        <v>98850</v>
      </c>
      <c r="I16296">
        <v>105250</v>
      </c>
      <c r="J16296">
        <v>111600</v>
      </c>
      <c r="K16296" t="s">
        <v>3092</v>
      </c>
      <c r="L16296">
        <v>11</v>
      </c>
      <c r="M16296">
        <v>80</v>
      </c>
      <c r="N16296" t="s">
        <v>271</v>
      </c>
    </row>
    <row r="16297" spans="1:14" x14ac:dyDescent="0.2">
      <c r="A16297" t="s">
        <v>22056</v>
      </c>
      <c r="B16297">
        <v>55800</v>
      </c>
      <c r="C16297">
        <v>63800</v>
      </c>
      <c r="D16297">
        <v>71750</v>
      </c>
      <c r="E16297">
        <v>79700</v>
      </c>
      <c r="F16297">
        <v>86100</v>
      </c>
      <c r="G16297">
        <v>92500</v>
      </c>
      <c r="H16297">
        <v>98850</v>
      </c>
      <c r="I16297">
        <v>105250</v>
      </c>
      <c r="J16297">
        <v>111600</v>
      </c>
      <c r="K16297" t="s">
        <v>3092</v>
      </c>
      <c r="L16297">
        <v>11</v>
      </c>
      <c r="M16297">
        <v>80</v>
      </c>
      <c r="N16297" t="s">
        <v>272</v>
      </c>
    </row>
    <row r="16298" spans="1:14" x14ac:dyDescent="0.2">
      <c r="A16298" t="s">
        <v>22057</v>
      </c>
      <c r="B16298">
        <v>55800</v>
      </c>
      <c r="C16298">
        <v>63800</v>
      </c>
      <c r="D16298">
        <v>71750</v>
      </c>
      <c r="E16298">
        <v>79700</v>
      </c>
      <c r="F16298">
        <v>86100</v>
      </c>
      <c r="G16298">
        <v>92500</v>
      </c>
      <c r="H16298">
        <v>98850</v>
      </c>
      <c r="I16298">
        <v>105250</v>
      </c>
      <c r="J16298">
        <v>111600</v>
      </c>
      <c r="K16298" t="s">
        <v>3092</v>
      </c>
      <c r="L16298">
        <v>11</v>
      </c>
      <c r="M16298">
        <v>80</v>
      </c>
      <c r="N16298" t="s">
        <v>273</v>
      </c>
    </row>
    <row r="16299" spans="1:14" x14ac:dyDescent="0.2">
      <c r="A16299" t="s">
        <v>22058</v>
      </c>
      <c r="B16299">
        <v>55800</v>
      </c>
      <c r="C16299">
        <v>63800</v>
      </c>
      <c r="D16299">
        <v>71750</v>
      </c>
      <c r="E16299">
        <v>79700</v>
      </c>
      <c r="F16299">
        <v>86100</v>
      </c>
      <c r="G16299">
        <v>92500</v>
      </c>
      <c r="H16299">
        <v>98850</v>
      </c>
      <c r="I16299">
        <v>105250</v>
      </c>
      <c r="J16299">
        <v>111600</v>
      </c>
      <c r="K16299" t="s">
        <v>3092</v>
      </c>
      <c r="L16299">
        <v>11</v>
      </c>
      <c r="M16299">
        <v>80</v>
      </c>
      <c r="N16299" t="s">
        <v>274</v>
      </c>
    </row>
    <row r="16300" spans="1:14" x14ac:dyDescent="0.2">
      <c r="A16300" t="s">
        <v>22059</v>
      </c>
      <c r="B16300">
        <v>55800</v>
      </c>
      <c r="C16300">
        <v>63800</v>
      </c>
      <c r="D16300">
        <v>71750</v>
      </c>
      <c r="E16300">
        <v>79700</v>
      </c>
      <c r="F16300">
        <v>86100</v>
      </c>
      <c r="G16300">
        <v>92500</v>
      </c>
      <c r="H16300">
        <v>98850</v>
      </c>
      <c r="I16300">
        <v>105250</v>
      </c>
      <c r="J16300">
        <v>111600</v>
      </c>
      <c r="K16300" t="s">
        <v>3092</v>
      </c>
      <c r="L16300">
        <v>11</v>
      </c>
      <c r="M16300">
        <v>80</v>
      </c>
      <c r="N16300" t="s">
        <v>275</v>
      </c>
    </row>
    <row r="16301" spans="1:14" x14ac:dyDescent="0.2">
      <c r="A16301" t="s">
        <v>22060</v>
      </c>
      <c r="B16301">
        <v>55800</v>
      </c>
      <c r="C16301">
        <v>63800</v>
      </c>
      <c r="D16301">
        <v>71750</v>
      </c>
      <c r="E16301">
        <v>79700</v>
      </c>
      <c r="F16301">
        <v>86100</v>
      </c>
      <c r="G16301">
        <v>92500</v>
      </c>
      <c r="H16301">
        <v>98850</v>
      </c>
      <c r="I16301">
        <v>105250</v>
      </c>
      <c r="J16301">
        <v>111600</v>
      </c>
      <c r="K16301" t="s">
        <v>3092</v>
      </c>
      <c r="L16301">
        <v>11</v>
      </c>
      <c r="M16301">
        <v>80</v>
      </c>
      <c r="N16301" t="s">
        <v>276</v>
      </c>
    </row>
    <row r="16302" spans="1:14" x14ac:dyDescent="0.2">
      <c r="A16302" t="s">
        <v>22061</v>
      </c>
      <c r="B16302">
        <v>55800</v>
      </c>
      <c r="C16302">
        <v>63800</v>
      </c>
      <c r="D16302">
        <v>71750</v>
      </c>
      <c r="E16302">
        <v>79700</v>
      </c>
      <c r="F16302">
        <v>86100</v>
      </c>
      <c r="G16302">
        <v>92500</v>
      </c>
      <c r="H16302">
        <v>98850</v>
      </c>
      <c r="I16302">
        <v>105250</v>
      </c>
      <c r="J16302">
        <v>111600</v>
      </c>
      <c r="K16302" t="s">
        <v>3092</v>
      </c>
      <c r="L16302">
        <v>11</v>
      </c>
      <c r="M16302">
        <v>80</v>
      </c>
      <c r="N16302" t="s">
        <v>277</v>
      </c>
    </row>
    <row r="16303" spans="1:14" x14ac:dyDescent="0.2">
      <c r="A16303" t="s">
        <v>22062</v>
      </c>
      <c r="B16303">
        <v>55800</v>
      </c>
      <c r="C16303">
        <v>63800</v>
      </c>
      <c r="D16303">
        <v>71750</v>
      </c>
      <c r="E16303">
        <v>79700</v>
      </c>
      <c r="F16303">
        <v>86100</v>
      </c>
      <c r="G16303">
        <v>92500</v>
      </c>
      <c r="H16303">
        <v>98850</v>
      </c>
      <c r="I16303">
        <v>105250</v>
      </c>
      <c r="J16303">
        <v>111600</v>
      </c>
      <c r="K16303" t="s">
        <v>3092</v>
      </c>
      <c r="L16303">
        <v>11</v>
      </c>
      <c r="M16303">
        <v>80</v>
      </c>
      <c r="N16303" t="s">
        <v>278</v>
      </c>
    </row>
    <row r="16304" spans="1:14" x14ac:dyDescent="0.2">
      <c r="A16304" t="s">
        <v>22063</v>
      </c>
      <c r="B16304">
        <v>55800</v>
      </c>
      <c r="C16304">
        <v>63800</v>
      </c>
      <c r="D16304">
        <v>71750</v>
      </c>
      <c r="E16304">
        <v>79700</v>
      </c>
      <c r="F16304">
        <v>86100</v>
      </c>
      <c r="G16304">
        <v>92500</v>
      </c>
      <c r="H16304">
        <v>98850</v>
      </c>
      <c r="I16304">
        <v>105250</v>
      </c>
      <c r="J16304">
        <v>111600</v>
      </c>
      <c r="K16304" t="s">
        <v>3092</v>
      </c>
      <c r="L16304">
        <v>11</v>
      </c>
      <c r="M16304">
        <v>80</v>
      </c>
      <c r="N16304" t="s">
        <v>5758</v>
      </c>
    </row>
    <row r="16305" spans="1:14" x14ac:dyDescent="0.2">
      <c r="A16305" t="s">
        <v>22064</v>
      </c>
      <c r="B16305">
        <v>55800</v>
      </c>
      <c r="C16305">
        <v>63800</v>
      </c>
      <c r="D16305">
        <v>71750</v>
      </c>
      <c r="E16305">
        <v>79700</v>
      </c>
      <c r="F16305">
        <v>86100</v>
      </c>
      <c r="G16305">
        <v>92500</v>
      </c>
      <c r="H16305">
        <v>98850</v>
      </c>
      <c r="I16305">
        <v>105250</v>
      </c>
      <c r="J16305">
        <v>111600</v>
      </c>
      <c r="K16305" t="s">
        <v>3092</v>
      </c>
      <c r="L16305">
        <v>11</v>
      </c>
      <c r="M16305">
        <v>80</v>
      </c>
      <c r="N16305" t="s">
        <v>279</v>
      </c>
    </row>
    <row r="16306" spans="1:14" x14ac:dyDescent="0.2">
      <c r="A16306" t="s">
        <v>22065</v>
      </c>
      <c r="B16306">
        <v>55800</v>
      </c>
      <c r="C16306">
        <v>63800</v>
      </c>
      <c r="D16306">
        <v>71750</v>
      </c>
      <c r="E16306">
        <v>79700</v>
      </c>
      <c r="F16306">
        <v>86100</v>
      </c>
      <c r="G16306">
        <v>92500</v>
      </c>
      <c r="H16306">
        <v>98850</v>
      </c>
      <c r="I16306">
        <v>105250</v>
      </c>
      <c r="J16306">
        <v>111600</v>
      </c>
      <c r="K16306" t="s">
        <v>3092</v>
      </c>
      <c r="L16306">
        <v>11</v>
      </c>
      <c r="M16306">
        <v>80</v>
      </c>
      <c r="N16306" t="s">
        <v>280</v>
      </c>
    </row>
    <row r="16307" spans="1:14" x14ac:dyDescent="0.2">
      <c r="A16307" t="s">
        <v>22066</v>
      </c>
      <c r="B16307">
        <v>55800</v>
      </c>
      <c r="C16307">
        <v>63800</v>
      </c>
      <c r="D16307">
        <v>71750</v>
      </c>
      <c r="E16307">
        <v>79700</v>
      </c>
      <c r="F16307">
        <v>86100</v>
      </c>
      <c r="G16307">
        <v>92500</v>
      </c>
      <c r="H16307">
        <v>98850</v>
      </c>
      <c r="I16307">
        <v>105250</v>
      </c>
      <c r="J16307">
        <v>111600</v>
      </c>
      <c r="K16307" t="s">
        <v>3092</v>
      </c>
      <c r="L16307">
        <v>11</v>
      </c>
      <c r="M16307">
        <v>80</v>
      </c>
      <c r="N16307" t="s">
        <v>281</v>
      </c>
    </row>
    <row r="16308" spans="1:14" x14ac:dyDescent="0.2">
      <c r="A16308" t="s">
        <v>22067</v>
      </c>
      <c r="B16308">
        <v>55800</v>
      </c>
      <c r="C16308">
        <v>63800</v>
      </c>
      <c r="D16308">
        <v>71750</v>
      </c>
      <c r="E16308">
        <v>79700</v>
      </c>
      <c r="F16308">
        <v>86100</v>
      </c>
      <c r="G16308">
        <v>92500</v>
      </c>
      <c r="H16308">
        <v>98850</v>
      </c>
      <c r="I16308">
        <v>105250</v>
      </c>
      <c r="J16308">
        <v>111600</v>
      </c>
      <c r="K16308" t="s">
        <v>3092</v>
      </c>
      <c r="L16308">
        <v>11</v>
      </c>
      <c r="M16308">
        <v>80</v>
      </c>
      <c r="N16308" t="s">
        <v>282</v>
      </c>
    </row>
    <row r="16309" spans="1:14" x14ac:dyDescent="0.2">
      <c r="A16309" t="s">
        <v>22068</v>
      </c>
      <c r="B16309">
        <v>55800</v>
      </c>
      <c r="C16309">
        <v>63800</v>
      </c>
      <c r="D16309">
        <v>71750</v>
      </c>
      <c r="E16309">
        <v>79700</v>
      </c>
      <c r="F16309">
        <v>86100</v>
      </c>
      <c r="G16309">
        <v>92500</v>
      </c>
      <c r="H16309">
        <v>98850</v>
      </c>
      <c r="I16309">
        <v>105250</v>
      </c>
      <c r="J16309">
        <v>111600</v>
      </c>
      <c r="K16309" t="s">
        <v>3092</v>
      </c>
      <c r="L16309">
        <v>11</v>
      </c>
      <c r="M16309">
        <v>80</v>
      </c>
      <c r="N16309" t="s">
        <v>283</v>
      </c>
    </row>
    <row r="16310" spans="1:14" x14ac:dyDescent="0.2">
      <c r="A16310" t="s">
        <v>22069</v>
      </c>
      <c r="B16310">
        <v>55800</v>
      </c>
      <c r="C16310">
        <v>63800</v>
      </c>
      <c r="D16310">
        <v>71750</v>
      </c>
      <c r="E16310">
        <v>79700</v>
      </c>
      <c r="F16310">
        <v>86100</v>
      </c>
      <c r="G16310">
        <v>92500</v>
      </c>
      <c r="H16310">
        <v>98850</v>
      </c>
      <c r="I16310">
        <v>105250</v>
      </c>
      <c r="J16310">
        <v>111600</v>
      </c>
      <c r="K16310" t="s">
        <v>3092</v>
      </c>
      <c r="L16310">
        <v>11</v>
      </c>
      <c r="M16310">
        <v>80</v>
      </c>
      <c r="N16310" t="s">
        <v>284</v>
      </c>
    </row>
    <row r="16311" spans="1:14" x14ac:dyDescent="0.2">
      <c r="A16311" t="s">
        <v>22070</v>
      </c>
      <c r="B16311">
        <v>55800</v>
      </c>
      <c r="C16311">
        <v>63800</v>
      </c>
      <c r="D16311">
        <v>71750</v>
      </c>
      <c r="E16311">
        <v>79700</v>
      </c>
      <c r="F16311">
        <v>86100</v>
      </c>
      <c r="G16311">
        <v>92500</v>
      </c>
      <c r="H16311">
        <v>98850</v>
      </c>
      <c r="I16311">
        <v>105250</v>
      </c>
      <c r="J16311">
        <v>111600</v>
      </c>
      <c r="K16311" t="s">
        <v>3092</v>
      </c>
      <c r="L16311">
        <v>11</v>
      </c>
      <c r="M16311">
        <v>80</v>
      </c>
      <c r="N16311" t="s">
        <v>285</v>
      </c>
    </row>
    <row r="16312" spans="1:14" x14ac:dyDescent="0.2">
      <c r="A16312" t="s">
        <v>22071</v>
      </c>
      <c r="B16312">
        <v>55800</v>
      </c>
      <c r="C16312">
        <v>63800</v>
      </c>
      <c r="D16312">
        <v>71750</v>
      </c>
      <c r="E16312">
        <v>79700</v>
      </c>
      <c r="F16312">
        <v>86100</v>
      </c>
      <c r="G16312">
        <v>92500</v>
      </c>
      <c r="H16312">
        <v>98850</v>
      </c>
      <c r="I16312">
        <v>105250</v>
      </c>
      <c r="J16312">
        <v>111600</v>
      </c>
      <c r="K16312" t="s">
        <v>3092</v>
      </c>
      <c r="L16312">
        <v>11</v>
      </c>
      <c r="M16312">
        <v>80</v>
      </c>
      <c r="N16312" t="s">
        <v>286</v>
      </c>
    </row>
    <row r="16313" spans="1:14" x14ac:dyDescent="0.2">
      <c r="A16313" t="s">
        <v>22072</v>
      </c>
      <c r="B16313">
        <v>55800</v>
      </c>
      <c r="C16313">
        <v>63800</v>
      </c>
      <c r="D16313">
        <v>71750</v>
      </c>
      <c r="E16313">
        <v>79700</v>
      </c>
      <c r="F16313">
        <v>86100</v>
      </c>
      <c r="G16313">
        <v>92500</v>
      </c>
      <c r="H16313">
        <v>98850</v>
      </c>
      <c r="I16313">
        <v>105250</v>
      </c>
      <c r="J16313">
        <v>111600</v>
      </c>
      <c r="K16313" t="s">
        <v>3092</v>
      </c>
      <c r="L16313">
        <v>11</v>
      </c>
      <c r="M16313">
        <v>80</v>
      </c>
      <c r="N16313" t="s">
        <v>287</v>
      </c>
    </row>
    <row r="16314" spans="1:14" x14ac:dyDescent="0.2">
      <c r="A16314" t="s">
        <v>22073</v>
      </c>
      <c r="B16314">
        <v>55800</v>
      </c>
      <c r="C16314">
        <v>63800</v>
      </c>
      <c r="D16314">
        <v>71750</v>
      </c>
      <c r="E16314">
        <v>79700</v>
      </c>
      <c r="F16314">
        <v>86100</v>
      </c>
      <c r="G16314">
        <v>92500</v>
      </c>
      <c r="H16314">
        <v>98850</v>
      </c>
      <c r="I16314">
        <v>105250</v>
      </c>
      <c r="J16314">
        <v>111600</v>
      </c>
      <c r="K16314" t="s">
        <v>3092</v>
      </c>
      <c r="L16314">
        <v>11</v>
      </c>
      <c r="M16314">
        <v>80</v>
      </c>
      <c r="N16314" t="s">
        <v>288</v>
      </c>
    </row>
    <row r="16315" spans="1:14" x14ac:dyDescent="0.2">
      <c r="A16315" t="s">
        <v>22074</v>
      </c>
      <c r="B16315">
        <v>55800</v>
      </c>
      <c r="C16315">
        <v>63800</v>
      </c>
      <c r="D16315">
        <v>71750</v>
      </c>
      <c r="E16315">
        <v>79700</v>
      </c>
      <c r="F16315">
        <v>86100</v>
      </c>
      <c r="G16315">
        <v>92500</v>
      </c>
      <c r="H16315">
        <v>98850</v>
      </c>
      <c r="I16315">
        <v>105250</v>
      </c>
      <c r="J16315">
        <v>111600</v>
      </c>
      <c r="K16315" t="s">
        <v>3092</v>
      </c>
      <c r="L16315">
        <v>11</v>
      </c>
      <c r="M16315">
        <v>80</v>
      </c>
      <c r="N16315" t="s">
        <v>289</v>
      </c>
    </row>
    <row r="16316" spans="1:14" x14ac:dyDescent="0.2">
      <c r="A16316" t="s">
        <v>22075</v>
      </c>
      <c r="B16316">
        <v>55800</v>
      </c>
      <c r="C16316">
        <v>63800</v>
      </c>
      <c r="D16316">
        <v>71750</v>
      </c>
      <c r="E16316">
        <v>79700</v>
      </c>
      <c r="F16316">
        <v>86100</v>
      </c>
      <c r="G16316">
        <v>92500</v>
      </c>
      <c r="H16316">
        <v>98850</v>
      </c>
      <c r="I16316">
        <v>105250</v>
      </c>
      <c r="J16316">
        <v>111600</v>
      </c>
      <c r="K16316" t="s">
        <v>3092</v>
      </c>
      <c r="L16316">
        <v>11</v>
      </c>
      <c r="M16316">
        <v>80</v>
      </c>
      <c r="N16316" t="s">
        <v>290</v>
      </c>
    </row>
    <row r="16317" spans="1:14" x14ac:dyDescent="0.2">
      <c r="A16317" t="s">
        <v>22076</v>
      </c>
      <c r="B16317">
        <v>55800</v>
      </c>
      <c r="C16317">
        <v>63800</v>
      </c>
      <c r="D16317">
        <v>71750</v>
      </c>
      <c r="E16317">
        <v>79700</v>
      </c>
      <c r="F16317">
        <v>86100</v>
      </c>
      <c r="G16317">
        <v>92500</v>
      </c>
      <c r="H16317">
        <v>98850</v>
      </c>
      <c r="I16317">
        <v>105250</v>
      </c>
      <c r="J16317">
        <v>111600</v>
      </c>
      <c r="K16317" t="s">
        <v>3092</v>
      </c>
      <c r="L16317">
        <v>11</v>
      </c>
      <c r="M16317">
        <v>80</v>
      </c>
      <c r="N16317" t="s">
        <v>291</v>
      </c>
    </row>
    <row r="16318" spans="1:14" x14ac:dyDescent="0.2">
      <c r="A16318" t="s">
        <v>22077</v>
      </c>
      <c r="B16318">
        <v>55800</v>
      </c>
      <c r="C16318">
        <v>63800</v>
      </c>
      <c r="D16318">
        <v>71750</v>
      </c>
      <c r="E16318">
        <v>79700</v>
      </c>
      <c r="F16318">
        <v>86100</v>
      </c>
      <c r="G16318">
        <v>92500</v>
      </c>
      <c r="H16318">
        <v>98850</v>
      </c>
      <c r="I16318">
        <v>105250</v>
      </c>
      <c r="J16318">
        <v>111600</v>
      </c>
      <c r="K16318" t="s">
        <v>3092</v>
      </c>
      <c r="L16318">
        <v>11</v>
      </c>
      <c r="M16318">
        <v>80</v>
      </c>
      <c r="N16318" t="s">
        <v>292</v>
      </c>
    </row>
    <row r="16319" spans="1:14" x14ac:dyDescent="0.2">
      <c r="A16319" t="s">
        <v>22078</v>
      </c>
      <c r="B16319">
        <v>55800</v>
      </c>
      <c r="C16319">
        <v>63800</v>
      </c>
      <c r="D16319">
        <v>71750</v>
      </c>
      <c r="E16319">
        <v>79700</v>
      </c>
      <c r="F16319">
        <v>86100</v>
      </c>
      <c r="G16319">
        <v>92500</v>
      </c>
      <c r="H16319">
        <v>98850</v>
      </c>
      <c r="I16319">
        <v>105250</v>
      </c>
      <c r="J16319">
        <v>111600</v>
      </c>
      <c r="K16319" t="s">
        <v>3092</v>
      </c>
      <c r="L16319">
        <v>11</v>
      </c>
      <c r="M16319">
        <v>80</v>
      </c>
      <c r="N16319" t="s">
        <v>293</v>
      </c>
    </row>
    <row r="16320" spans="1:14" x14ac:dyDescent="0.2">
      <c r="A16320" t="s">
        <v>22079</v>
      </c>
      <c r="B16320">
        <v>55800</v>
      </c>
      <c r="C16320">
        <v>63800</v>
      </c>
      <c r="D16320">
        <v>71750</v>
      </c>
      <c r="E16320">
        <v>79700</v>
      </c>
      <c r="F16320">
        <v>86100</v>
      </c>
      <c r="G16320">
        <v>92500</v>
      </c>
      <c r="H16320">
        <v>98850</v>
      </c>
      <c r="I16320">
        <v>105250</v>
      </c>
      <c r="J16320">
        <v>111600</v>
      </c>
      <c r="K16320" t="s">
        <v>3092</v>
      </c>
      <c r="L16320">
        <v>11</v>
      </c>
      <c r="M16320">
        <v>80</v>
      </c>
      <c r="N16320" t="s">
        <v>305</v>
      </c>
    </row>
    <row r="16321" spans="1:14" x14ac:dyDescent="0.2">
      <c r="A16321" t="s">
        <v>22080</v>
      </c>
      <c r="B16321">
        <v>55800</v>
      </c>
      <c r="C16321">
        <v>63800</v>
      </c>
      <c r="D16321">
        <v>71750</v>
      </c>
      <c r="E16321">
        <v>79700</v>
      </c>
      <c r="F16321">
        <v>86100</v>
      </c>
      <c r="G16321">
        <v>92500</v>
      </c>
      <c r="H16321">
        <v>98850</v>
      </c>
      <c r="I16321">
        <v>105250</v>
      </c>
      <c r="J16321">
        <v>111600</v>
      </c>
      <c r="K16321" t="s">
        <v>3092</v>
      </c>
      <c r="L16321">
        <v>13</v>
      </c>
      <c r="M16321">
        <v>80</v>
      </c>
      <c r="N16321" t="s">
        <v>4292</v>
      </c>
    </row>
    <row r="16322" spans="1:14" x14ac:dyDescent="0.2">
      <c r="A16322" t="s">
        <v>22081</v>
      </c>
      <c r="B16322">
        <v>55800</v>
      </c>
      <c r="C16322">
        <v>63800</v>
      </c>
      <c r="D16322">
        <v>71750</v>
      </c>
      <c r="E16322">
        <v>79700</v>
      </c>
      <c r="F16322">
        <v>86100</v>
      </c>
      <c r="G16322">
        <v>92500</v>
      </c>
      <c r="H16322">
        <v>98850</v>
      </c>
      <c r="I16322">
        <v>105250</v>
      </c>
      <c r="J16322">
        <v>111600</v>
      </c>
      <c r="K16322" t="s">
        <v>3092</v>
      </c>
      <c r="L16322">
        <v>13</v>
      </c>
      <c r="M16322">
        <v>80</v>
      </c>
      <c r="N16322" t="s">
        <v>306</v>
      </c>
    </row>
    <row r="16323" spans="1:14" x14ac:dyDescent="0.2">
      <c r="A16323" t="s">
        <v>22082</v>
      </c>
      <c r="B16323">
        <v>55800</v>
      </c>
      <c r="C16323">
        <v>63800</v>
      </c>
      <c r="D16323">
        <v>71750</v>
      </c>
      <c r="E16323">
        <v>79700</v>
      </c>
      <c r="F16323">
        <v>86100</v>
      </c>
      <c r="G16323">
        <v>92500</v>
      </c>
      <c r="H16323">
        <v>98850</v>
      </c>
      <c r="I16323">
        <v>105250</v>
      </c>
      <c r="J16323">
        <v>111600</v>
      </c>
      <c r="K16323" t="s">
        <v>3092</v>
      </c>
      <c r="L16323">
        <v>13</v>
      </c>
      <c r="M16323">
        <v>80</v>
      </c>
      <c r="N16323" t="s">
        <v>307</v>
      </c>
    </row>
    <row r="16324" spans="1:14" x14ac:dyDescent="0.2">
      <c r="A16324" t="s">
        <v>22083</v>
      </c>
      <c r="B16324">
        <v>55800</v>
      </c>
      <c r="C16324">
        <v>63800</v>
      </c>
      <c r="D16324">
        <v>71750</v>
      </c>
      <c r="E16324">
        <v>79700</v>
      </c>
      <c r="F16324">
        <v>86100</v>
      </c>
      <c r="G16324">
        <v>92500</v>
      </c>
      <c r="H16324">
        <v>98850</v>
      </c>
      <c r="I16324">
        <v>105250</v>
      </c>
      <c r="J16324">
        <v>111600</v>
      </c>
      <c r="K16324" t="s">
        <v>3092</v>
      </c>
      <c r="L16324">
        <v>13</v>
      </c>
      <c r="M16324">
        <v>80</v>
      </c>
      <c r="N16324" t="s">
        <v>308</v>
      </c>
    </row>
    <row r="16325" spans="1:14" x14ac:dyDescent="0.2">
      <c r="A16325" t="s">
        <v>22084</v>
      </c>
      <c r="B16325">
        <v>55800</v>
      </c>
      <c r="C16325">
        <v>63800</v>
      </c>
      <c r="D16325">
        <v>71750</v>
      </c>
      <c r="E16325">
        <v>79700</v>
      </c>
      <c r="F16325">
        <v>86100</v>
      </c>
      <c r="G16325">
        <v>92500</v>
      </c>
      <c r="H16325">
        <v>98850</v>
      </c>
      <c r="I16325">
        <v>105250</v>
      </c>
      <c r="J16325">
        <v>111600</v>
      </c>
      <c r="K16325" t="s">
        <v>3092</v>
      </c>
      <c r="L16325">
        <v>13</v>
      </c>
      <c r="M16325">
        <v>80</v>
      </c>
      <c r="N16325" t="s">
        <v>309</v>
      </c>
    </row>
    <row r="16326" spans="1:14" x14ac:dyDescent="0.2">
      <c r="A16326" t="s">
        <v>22085</v>
      </c>
      <c r="B16326">
        <v>55800</v>
      </c>
      <c r="C16326">
        <v>63800</v>
      </c>
      <c r="D16326">
        <v>71750</v>
      </c>
      <c r="E16326">
        <v>79700</v>
      </c>
      <c r="F16326">
        <v>86100</v>
      </c>
      <c r="G16326">
        <v>92500</v>
      </c>
      <c r="H16326">
        <v>98850</v>
      </c>
      <c r="I16326">
        <v>105250</v>
      </c>
      <c r="J16326">
        <v>111600</v>
      </c>
      <c r="K16326" t="s">
        <v>3092</v>
      </c>
      <c r="L16326">
        <v>13</v>
      </c>
      <c r="M16326">
        <v>80</v>
      </c>
      <c r="N16326" t="s">
        <v>310</v>
      </c>
    </row>
    <row r="16327" spans="1:14" x14ac:dyDescent="0.2">
      <c r="A16327" t="s">
        <v>22086</v>
      </c>
      <c r="B16327">
        <v>55800</v>
      </c>
      <c r="C16327">
        <v>63800</v>
      </c>
      <c r="D16327">
        <v>71750</v>
      </c>
      <c r="E16327">
        <v>79700</v>
      </c>
      <c r="F16327">
        <v>86100</v>
      </c>
      <c r="G16327">
        <v>92500</v>
      </c>
      <c r="H16327">
        <v>98850</v>
      </c>
      <c r="I16327">
        <v>105250</v>
      </c>
      <c r="J16327">
        <v>111600</v>
      </c>
      <c r="K16327" t="s">
        <v>3092</v>
      </c>
      <c r="L16327">
        <v>13</v>
      </c>
      <c r="M16327">
        <v>80</v>
      </c>
      <c r="N16327" t="s">
        <v>311</v>
      </c>
    </row>
    <row r="16328" spans="1:14" x14ac:dyDescent="0.2">
      <c r="A16328" t="s">
        <v>22087</v>
      </c>
      <c r="B16328">
        <v>55800</v>
      </c>
      <c r="C16328">
        <v>63800</v>
      </c>
      <c r="D16328">
        <v>71750</v>
      </c>
      <c r="E16328">
        <v>79700</v>
      </c>
      <c r="F16328">
        <v>86100</v>
      </c>
      <c r="G16328">
        <v>92500</v>
      </c>
      <c r="H16328">
        <v>98850</v>
      </c>
      <c r="I16328">
        <v>105250</v>
      </c>
      <c r="J16328">
        <v>111600</v>
      </c>
      <c r="K16328" t="s">
        <v>3092</v>
      </c>
      <c r="L16328">
        <v>13</v>
      </c>
      <c r="M16328">
        <v>80</v>
      </c>
      <c r="N16328" t="s">
        <v>312</v>
      </c>
    </row>
    <row r="16329" spans="1:14" x14ac:dyDescent="0.2">
      <c r="A16329" t="s">
        <v>22088</v>
      </c>
      <c r="B16329">
        <v>55800</v>
      </c>
      <c r="C16329">
        <v>63800</v>
      </c>
      <c r="D16329">
        <v>71750</v>
      </c>
      <c r="E16329">
        <v>79700</v>
      </c>
      <c r="F16329">
        <v>86100</v>
      </c>
      <c r="G16329">
        <v>92500</v>
      </c>
      <c r="H16329">
        <v>98850</v>
      </c>
      <c r="I16329">
        <v>105250</v>
      </c>
      <c r="J16329">
        <v>111600</v>
      </c>
      <c r="K16329" t="s">
        <v>3092</v>
      </c>
      <c r="L16329">
        <v>13</v>
      </c>
      <c r="M16329">
        <v>80</v>
      </c>
      <c r="N16329" t="s">
        <v>313</v>
      </c>
    </row>
    <row r="16330" spans="1:14" x14ac:dyDescent="0.2">
      <c r="A16330" t="s">
        <v>22089</v>
      </c>
      <c r="B16330">
        <v>55800</v>
      </c>
      <c r="C16330">
        <v>63800</v>
      </c>
      <c r="D16330">
        <v>71750</v>
      </c>
      <c r="E16330">
        <v>79700</v>
      </c>
      <c r="F16330">
        <v>86100</v>
      </c>
      <c r="G16330">
        <v>92500</v>
      </c>
      <c r="H16330">
        <v>98850</v>
      </c>
      <c r="I16330">
        <v>105250</v>
      </c>
      <c r="J16330">
        <v>111600</v>
      </c>
      <c r="K16330" t="s">
        <v>3092</v>
      </c>
      <c r="L16330">
        <v>13</v>
      </c>
      <c r="M16330">
        <v>80</v>
      </c>
      <c r="N16330" t="s">
        <v>314</v>
      </c>
    </row>
    <row r="16331" spans="1:14" x14ac:dyDescent="0.2">
      <c r="A16331" t="s">
        <v>22090</v>
      </c>
      <c r="B16331">
        <v>55800</v>
      </c>
      <c r="C16331">
        <v>63800</v>
      </c>
      <c r="D16331">
        <v>71750</v>
      </c>
      <c r="E16331">
        <v>79700</v>
      </c>
      <c r="F16331">
        <v>86100</v>
      </c>
      <c r="G16331">
        <v>92500</v>
      </c>
      <c r="H16331">
        <v>98850</v>
      </c>
      <c r="I16331">
        <v>105250</v>
      </c>
      <c r="J16331">
        <v>111600</v>
      </c>
      <c r="K16331" t="s">
        <v>3092</v>
      </c>
      <c r="L16331">
        <v>13</v>
      </c>
      <c r="M16331">
        <v>80</v>
      </c>
      <c r="N16331" t="s">
        <v>315</v>
      </c>
    </row>
    <row r="16332" spans="1:14" x14ac:dyDescent="0.2">
      <c r="A16332" t="s">
        <v>22091</v>
      </c>
      <c r="B16332">
        <v>55800</v>
      </c>
      <c r="C16332">
        <v>63800</v>
      </c>
      <c r="D16332">
        <v>71750</v>
      </c>
      <c r="E16332">
        <v>79700</v>
      </c>
      <c r="F16332">
        <v>86100</v>
      </c>
      <c r="G16332">
        <v>92500</v>
      </c>
      <c r="H16332">
        <v>98850</v>
      </c>
      <c r="I16332">
        <v>105250</v>
      </c>
      <c r="J16332">
        <v>111600</v>
      </c>
      <c r="K16332" t="s">
        <v>3092</v>
      </c>
      <c r="L16332">
        <v>13</v>
      </c>
      <c r="M16332">
        <v>80</v>
      </c>
      <c r="N16332" t="s">
        <v>316</v>
      </c>
    </row>
    <row r="16333" spans="1:14" x14ac:dyDescent="0.2">
      <c r="A16333" t="s">
        <v>22092</v>
      </c>
      <c r="B16333">
        <v>55800</v>
      </c>
      <c r="C16333">
        <v>63800</v>
      </c>
      <c r="D16333">
        <v>71750</v>
      </c>
      <c r="E16333">
        <v>79700</v>
      </c>
      <c r="F16333">
        <v>86100</v>
      </c>
      <c r="G16333">
        <v>92500</v>
      </c>
      <c r="H16333">
        <v>98850</v>
      </c>
      <c r="I16333">
        <v>105250</v>
      </c>
      <c r="J16333">
        <v>111600</v>
      </c>
      <c r="K16333" t="s">
        <v>3092</v>
      </c>
      <c r="L16333">
        <v>13</v>
      </c>
      <c r="M16333">
        <v>80</v>
      </c>
      <c r="N16333" t="s">
        <v>317</v>
      </c>
    </row>
    <row r="16334" spans="1:14" x14ac:dyDescent="0.2">
      <c r="A16334" t="s">
        <v>22093</v>
      </c>
      <c r="B16334">
        <v>55800</v>
      </c>
      <c r="C16334">
        <v>63800</v>
      </c>
      <c r="D16334">
        <v>71750</v>
      </c>
      <c r="E16334">
        <v>79700</v>
      </c>
      <c r="F16334">
        <v>86100</v>
      </c>
      <c r="G16334">
        <v>92500</v>
      </c>
      <c r="H16334">
        <v>98850</v>
      </c>
      <c r="I16334">
        <v>105250</v>
      </c>
      <c r="J16334">
        <v>111600</v>
      </c>
      <c r="K16334" t="s">
        <v>3092</v>
      </c>
      <c r="L16334">
        <v>13</v>
      </c>
      <c r="M16334">
        <v>80</v>
      </c>
      <c r="N16334" t="s">
        <v>318</v>
      </c>
    </row>
    <row r="16335" spans="1:14" x14ac:dyDescent="0.2">
      <c r="A16335" t="s">
        <v>22094</v>
      </c>
      <c r="B16335">
        <v>55800</v>
      </c>
      <c r="C16335">
        <v>63800</v>
      </c>
      <c r="D16335">
        <v>71750</v>
      </c>
      <c r="E16335">
        <v>79700</v>
      </c>
      <c r="F16335">
        <v>86100</v>
      </c>
      <c r="G16335">
        <v>92500</v>
      </c>
      <c r="H16335">
        <v>98850</v>
      </c>
      <c r="I16335">
        <v>105250</v>
      </c>
      <c r="J16335">
        <v>111600</v>
      </c>
      <c r="K16335" t="s">
        <v>3092</v>
      </c>
      <c r="L16335">
        <v>13</v>
      </c>
      <c r="M16335">
        <v>80</v>
      </c>
      <c r="N16335" t="s">
        <v>4293</v>
      </c>
    </row>
    <row r="16336" spans="1:14" x14ac:dyDescent="0.2">
      <c r="A16336" t="s">
        <v>22095</v>
      </c>
      <c r="B16336">
        <v>55800</v>
      </c>
      <c r="C16336">
        <v>63800</v>
      </c>
      <c r="D16336">
        <v>71750</v>
      </c>
      <c r="E16336">
        <v>79700</v>
      </c>
      <c r="F16336">
        <v>86100</v>
      </c>
      <c r="G16336">
        <v>92500</v>
      </c>
      <c r="H16336">
        <v>98850</v>
      </c>
      <c r="I16336">
        <v>105250</v>
      </c>
      <c r="J16336">
        <v>111600</v>
      </c>
      <c r="K16336" t="s">
        <v>3092</v>
      </c>
      <c r="L16336">
        <v>13</v>
      </c>
      <c r="M16336">
        <v>80</v>
      </c>
      <c r="N16336" t="s">
        <v>319</v>
      </c>
    </row>
    <row r="16337" spans="1:14" x14ac:dyDescent="0.2">
      <c r="A16337" t="s">
        <v>22096</v>
      </c>
      <c r="B16337">
        <v>55800</v>
      </c>
      <c r="C16337">
        <v>63800</v>
      </c>
      <c r="D16337">
        <v>71750</v>
      </c>
      <c r="E16337">
        <v>79700</v>
      </c>
      <c r="F16337">
        <v>86100</v>
      </c>
      <c r="G16337">
        <v>92500</v>
      </c>
      <c r="H16337">
        <v>98850</v>
      </c>
      <c r="I16337">
        <v>105250</v>
      </c>
      <c r="J16337">
        <v>111600</v>
      </c>
      <c r="K16337" t="s">
        <v>3092</v>
      </c>
      <c r="L16337">
        <v>13</v>
      </c>
      <c r="M16337">
        <v>80</v>
      </c>
      <c r="N16337" t="s">
        <v>320</v>
      </c>
    </row>
    <row r="16338" spans="1:14" x14ac:dyDescent="0.2">
      <c r="A16338" t="s">
        <v>22097</v>
      </c>
      <c r="B16338">
        <v>55800</v>
      </c>
      <c r="C16338">
        <v>63800</v>
      </c>
      <c r="D16338">
        <v>71750</v>
      </c>
      <c r="E16338">
        <v>79700</v>
      </c>
      <c r="F16338">
        <v>86100</v>
      </c>
      <c r="G16338">
        <v>92500</v>
      </c>
      <c r="H16338">
        <v>98850</v>
      </c>
      <c r="I16338">
        <v>105250</v>
      </c>
      <c r="J16338">
        <v>111600</v>
      </c>
      <c r="K16338" t="s">
        <v>3092</v>
      </c>
      <c r="L16338">
        <v>13</v>
      </c>
      <c r="M16338">
        <v>80</v>
      </c>
      <c r="N16338" t="s">
        <v>321</v>
      </c>
    </row>
    <row r="16339" spans="1:14" x14ac:dyDescent="0.2">
      <c r="A16339" t="s">
        <v>22098</v>
      </c>
      <c r="B16339">
        <v>55800</v>
      </c>
      <c r="C16339">
        <v>63800</v>
      </c>
      <c r="D16339">
        <v>71750</v>
      </c>
      <c r="E16339">
        <v>79700</v>
      </c>
      <c r="F16339">
        <v>86100</v>
      </c>
      <c r="G16339">
        <v>92500</v>
      </c>
      <c r="H16339">
        <v>98850</v>
      </c>
      <c r="I16339">
        <v>105250</v>
      </c>
      <c r="J16339">
        <v>111600</v>
      </c>
      <c r="K16339" t="s">
        <v>3092</v>
      </c>
      <c r="L16339">
        <v>13</v>
      </c>
      <c r="M16339">
        <v>80</v>
      </c>
      <c r="N16339" t="s">
        <v>322</v>
      </c>
    </row>
    <row r="16340" spans="1:14" x14ac:dyDescent="0.2">
      <c r="A16340" t="s">
        <v>22099</v>
      </c>
      <c r="B16340">
        <v>55800</v>
      </c>
      <c r="C16340">
        <v>63800</v>
      </c>
      <c r="D16340">
        <v>71750</v>
      </c>
      <c r="E16340">
        <v>79700</v>
      </c>
      <c r="F16340">
        <v>86100</v>
      </c>
      <c r="G16340">
        <v>92500</v>
      </c>
      <c r="H16340">
        <v>98850</v>
      </c>
      <c r="I16340">
        <v>105250</v>
      </c>
      <c r="J16340">
        <v>111600</v>
      </c>
      <c r="K16340" t="s">
        <v>3092</v>
      </c>
      <c r="L16340">
        <v>13</v>
      </c>
      <c r="M16340">
        <v>80</v>
      </c>
      <c r="N16340" t="s">
        <v>323</v>
      </c>
    </row>
    <row r="16341" spans="1:14" x14ac:dyDescent="0.2">
      <c r="A16341" t="s">
        <v>22100</v>
      </c>
      <c r="B16341">
        <v>55800</v>
      </c>
      <c r="C16341">
        <v>63800</v>
      </c>
      <c r="D16341">
        <v>71750</v>
      </c>
      <c r="E16341">
        <v>79700</v>
      </c>
      <c r="F16341">
        <v>86100</v>
      </c>
      <c r="G16341">
        <v>92500</v>
      </c>
      <c r="H16341">
        <v>98850</v>
      </c>
      <c r="I16341">
        <v>105250</v>
      </c>
      <c r="J16341">
        <v>111600</v>
      </c>
      <c r="K16341" t="s">
        <v>3092</v>
      </c>
      <c r="L16341">
        <v>13</v>
      </c>
      <c r="M16341">
        <v>80</v>
      </c>
      <c r="N16341" t="s">
        <v>4294</v>
      </c>
    </row>
    <row r="16342" spans="1:14" x14ac:dyDescent="0.2">
      <c r="A16342" t="s">
        <v>22101</v>
      </c>
      <c r="B16342">
        <v>55800</v>
      </c>
      <c r="C16342">
        <v>63800</v>
      </c>
      <c r="D16342">
        <v>71750</v>
      </c>
      <c r="E16342">
        <v>79700</v>
      </c>
      <c r="F16342">
        <v>86100</v>
      </c>
      <c r="G16342">
        <v>92500</v>
      </c>
      <c r="H16342">
        <v>98850</v>
      </c>
      <c r="I16342">
        <v>105250</v>
      </c>
      <c r="J16342">
        <v>111600</v>
      </c>
      <c r="K16342" t="s">
        <v>3092</v>
      </c>
      <c r="L16342">
        <v>13</v>
      </c>
      <c r="M16342">
        <v>80</v>
      </c>
      <c r="N16342" t="s">
        <v>324</v>
      </c>
    </row>
    <row r="16343" spans="1:14" x14ac:dyDescent="0.2">
      <c r="A16343" t="s">
        <v>22102</v>
      </c>
      <c r="B16343">
        <v>55800</v>
      </c>
      <c r="C16343">
        <v>63800</v>
      </c>
      <c r="D16343">
        <v>71750</v>
      </c>
      <c r="E16343">
        <v>79700</v>
      </c>
      <c r="F16343">
        <v>86100</v>
      </c>
      <c r="G16343">
        <v>92500</v>
      </c>
      <c r="H16343">
        <v>98850</v>
      </c>
      <c r="I16343">
        <v>105250</v>
      </c>
      <c r="J16343">
        <v>111600</v>
      </c>
      <c r="K16343" t="s">
        <v>3092</v>
      </c>
      <c r="L16343">
        <v>13</v>
      </c>
      <c r="M16343">
        <v>80</v>
      </c>
      <c r="N16343" t="s">
        <v>325</v>
      </c>
    </row>
    <row r="16344" spans="1:14" x14ac:dyDescent="0.2">
      <c r="A16344" t="s">
        <v>22103</v>
      </c>
      <c r="B16344">
        <v>55800</v>
      </c>
      <c r="C16344">
        <v>63800</v>
      </c>
      <c r="D16344">
        <v>71750</v>
      </c>
      <c r="E16344">
        <v>79700</v>
      </c>
      <c r="F16344">
        <v>86100</v>
      </c>
      <c r="G16344">
        <v>92500</v>
      </c>
      <c r="H16344">
        <v>98850</v>
      </c>
      <c r="I16344">
        <v>105250</v>
      </c>
      <c r="J16344">
        <v>111600</v>
      </c>
      <c r="K16344" t="s">
        <v>3092</v>
      </c>
      <c r="L16344">
        <v>15</v>
      </c>
      <c r="M16344">
        <v>80</v>
      </c>
      <c r="N16344" t="s">
        <v>5759</v>
      </c>
    </row>
    <row r="16345" spans="1:14" x14ac:dyDescent="0.2">
      <c r="A16345" t="s">
        <v>22104</v>
      </c>
      <c r="B16345">
        <v>55800</v>
      </c>
      <c r="C16345">
        <v>63800</v>
      </c>
      <c r="D16345">
        <v>71750</v>
      </c>
      <c r="E16345">
        <v>79700</v>
      </c>
      <c r="F16345">
        <v>86100</v>
      </c>
      <c r="G16345">
        <v>92500</v>
      </c>
      <c r="H16345">
        <v>98850</v>
      </c>
      <c r="I16345">
        <v>105250</v>
      </c>
      <c r="J16345">
        <v>111600</v>
      </c>
      <c r="K16345" t="s">
        <v>3092</v>
      </c>
      <c r="L16345">
        <v>15</v>
      </c>
      <c r="M16345">
        <v>80</v>
      </c>
      <c r="N16345" t="s">
        <v>327</v>
      </c>
    </row>
    <row r="16346" spans="1:14" x14ac:dyDescent="0.2">
      <c r="A16346" t="s">
        <v>22105</v>
      </c>
      <c r="B16346">
        <v>55800</v>
      </c>
      <c r="C16346">
        <v>63800</v>
      </c>
      <c r="D16346">
        <v>71750</v>
      </c>
      <c r="E16346">
        <v>79700</v>
      </c>
      <c r="F16346">
        <v>86100</v>
      </c>
      <c r="G16346">
        <v>92500</v>
      </c>
      <c r="H16346">
        <v>98850</v>
      </c>
      <c r="I16346">
        <v>105250</v>
      </c>
      <c r="J16346">
        <v>111600</v>
      </c>
      <c r="K16346" t="s">
        <v>3092</v>
      </c>
      <c r="L16346">
        <v>15</v>
      </c>
      <c r="M16346">
        <v>80</v>
      </c>
      <c r="N16346" t="s">
        <v>328</v>
      </c>
    </row>
    <row r="16347" spans="1:14" x14ac:dyDescent="0.2">
      <c r="A16347" t="s">
        <v>22106</v>
      </c>
      <c r="B16347">
        <v>55800</v>
      </c>
      <c r="C16347">
        <v>63800</v>
      </c>
      <c r="D16347">
        <v>71750</v>
      </c>
      <c r="E16347">
        <v>79700</v>
      </c>
      <c r="F16347">
        <v>86100</v>
      </c>
      <c r="G16347">
        <v>92500</v>
      </c>
      <c r="H16347">
        <v>98850</v>
      </c>
      <c r="I16347">
        <v>105250</v>
      </c>
      <c r="J16347">
        <v>111600</v>
      </c>
      <c r="K16347" t="s">
        <v>3092</v>
      </c>
      <c r="L16347">
        <v>15</v>
      </c>
      <c r="M16347">
        <v>80</v>
      </c>
      <c r="N16347" t="s">
        <v>329</v>
      </c>
    </row>
    <row r="16348" spans="1:14" x14ac:dyDescent="0.2">
      <c r="A16348" t="s">
        <v>22107</v>
      </c>
      <c r="B16348">
        <v>55800</v>
      </c>
      <c r="C16348">
        <v>63800</v>
      </c>
      <c r="D16348">
        <v>71750</v>
      </c>
      <c r="E16348">
        <v>79700</v>
      </c>
      <c r="F16348">
        <v>86100</v>
      </c>
      <c r="G16348">
        <v>92500</v>
      </c>
      <c r="H16348">
        <v>98850</v>
      </c>
      <c r="I16348">
        <v>105250</v>
      </c>
      <c r="J16348">
        <v>111600</v>
      </c>
      <c r="K16348" t="s">
        <v>3092</v>
      </c>
      <c r="L16348">
        <v>15</v>
      </c>
      <c r="M16348">
        <v>80</v>
      </c>
      <c r="N16348" t="s">
        <v>4295</v>
      </c>
    </row>
    <row r="16349" spans="1:14" x14ac:dyDescent="0.2">
      <c r="A16349" t="s">
        <v>22108</v>
      </c>
      <c r="B16349">
        <v>55800</v>
      </c>
      <c r="C16349">
        <v>63800</v>
      </c>
      <c r="D16349">
        <v>71750</v>
      </c>
      <c r="E16349">
        <v>79700</v>
      </c>
      <c r="F16349">
        <v>86100</v>
      </c>
      <c r="G16349">
        <v>92500</v>
      </c>
      <c r="H16349">
        <v>98850</v>
      </c>
      <c r="I16349">
        <v>105250</v>
      </c>
      <c r="J16349">
        <v>111600</v>
      </c>
      <c r="K16349" t="s">
        <v>3092</v>
      </c>
      <c r="L16349">
        <v>15</v>
      </c>
      <c r="M16349">
        <v>80</v>
      </c>
      <c r="N16349" t="s">
        <v>330</v>
      </c>
    </row>
    <row r="16350" spans="1:14" x14ac:dyDescent="0.2">
      <c r="A16350" t="s">
        <v>22109</v>
      </c>
      <c r="B16350">
        <v>55800</v>
      </c>
      <c r="C16350">
        <v>63800</v>
      </c>
      <c r="D16350">
        <v>71750</v>
      </c>
      <c r="E16350">
        <v>79700</v>
      </c>
      <c r="F16350">
        <v>86100</v>
      </c>
      <c r="G16350">
        <v>92500</v>
      </c>
      <c r="H16350">
        <v>98850</v>
      </c>
      <c r="I16350">
        <v>105250</v>
      </c>
      <c r="J16350">
        <v>111600</v>
      </c>
      <c r="K16350" t="s">
        <v>3092</v>
      </c>
      <c r="L16350">
        <v>15</v>
      </c>
      <c r="M16350">
        <v>80</v>
      </c>
      <c r="N16350" t="s">
        <v>331</v>
      </c>
    </row>
    <row r="16351" spans="1:14" x14ac:dyDescent="0.2">
      <c r="A16351" t="s">
        <v>22110</v>
      </c>
      <c r="B16351">
        <v>55800</v>
      </c>
      <c r="C16351">
        <v>63800</v>
      </c>
      <c r="D16351">
        <v>71750</v>
      </c>
      <c r="E16351">
        <v>79700</v>
      </c>
      <c r="F16351">
        <v>86100</v>
      </c>
      <c r="G16351">
        <v>92500</v>
      </c>
      <c r="H16351">
        <v>98850</v>
      </c>
      <c r="I16351">
        <v>105250</v>
      </c>
      <c r="J16351">
        <v>111600</v>
      </c>
      <c r="K16351" t="s">
        <v>3092</v>
      </c>
      <c r="L16351">
        <v>15</v>
      </c>
      <c r="M16351">
        <v>80</v>
      </c>
      <c r="N16351" t="s">
        <v>332</v>
      </c>
    </row>
    <row r="16352" spans="1:14" x14ac:dyDescent="0.2">
      <c r="A16352" t="s">
        <v>22111</v>
      </c>
      <c r="B16352">
        <v>55800</v>
      </c>
      <c r="C16352">
        <v>63800</v>
      </c>
      <c r="D16352">
        <v>71750</v>
      </c>
      <c r="E16352">
        <v>79700</v>
      </c>
      <c r="F16352">
        <v>86100</v>
      </c>
      <c r="G16352">
        <v>92500</v>
      </c>
      <c r="H16352">
        <v>98850</v>
      </c>
      <c r="I16352">
        <v>105250</v>
      </c>
      <c r="J16352">
        <v>111600</v>
      </c>
      <c r="K16352" t="s">
        <v>3092</v>
      </c>
      <c r="L16352">
        <v>15</v>
      </c>
      <c r="M16352">
        <v>80</v>
      </c>
      <c r="N16352" t="s">
        <v>333</v>
      </c>
    </row>
    <row r="16353" spans="1:14" x14ac:dyDescent="0.2">
      <c r="A16353" t="s">
        <v>22112</v>
      </c>
      <c r="B16353">
        <v>55800</v>
      </c>
      <c r="C16353">
        <v>63800</v>
      </c>
      <c r="D16353">
        <v>71750</v>
      </c>
      <c r="E16353">
        <v>79700</v>
      </c>
      <c r="F16353">
        <v>86100</v>
      </c>
      <c r="G16353">
        <v>92500</v>
      </c>
      <c r="H16353">
        <v>98850</v>
      </c>
      <c r="I16353">
        <v>105250</v>
      </c>
      <c r="J16353">
        <v>111600</v>
      </c>
      <c r="K16353" t="s">
        <v>3092</v>
      </c>
      <c r="L16353">
        <v>15</v>
      </c>
      <c r="M16353">
        <v>80</v>
      </c>
      <c r="N16353" t="s">
        <v>334</v>
      </c>
    </row>
    <row r="16354" spans="1:14" x14ac:dyDescent="0.2">
      <c r="A16354" t="s">
        <v>22113</v>
      </c>
      <c r="B16354">
        <v>55800</v>
      </c>
      <c r="C16354">
        <v>63800</v>
      </c>
      <c r="D16354">
        <v>71750</v>
      </c>
      <c r="E16354">
        <v>79700</v>
      </c>
      <c r="F16354">
        <v>86100</v>
      </c>
      <c r="G16354">
        <v>92500</v>
      </c>
      <c r="H16354">
        <v>98850</v>
      </c>
      <c r="I16354">
        <v>105250</v>
      </c>
      <c r="J16354">
        <v>111600</v>
      </c>
      <c r="K16354" t="s">
        <v>3092</v>
      </c>
      <c r="L16354">
        <v>15</v>
      </c>
      <c r="M16354">
        <v>80</v>
      </c>
      <c r="N16354" t="s">
        <v>335</v>
      </c>
    </row>
    <row r="16355" spans="1:14" x14ac:dyDescent="0.2">
      <c r="A16355" t="s">
        <v>22114</v>
      </c>
      <c r="B16355">
        <v>55800</v>
      </c>
      <c r="C16355">
        <v>63800</v>
      </c>
      <c r="D16355">
        <v>71750</v>
      </c>
      <c r="E16355">
        <v>79700</v>
      </c>
      <c r="F16355">
        <v>86100</v>
      </c>
      <c r="G16355">
        <v>92500</v>
      </c>
      <c r="H16355">
        <v>98850</v>
      </c>
      <c r="I16355">
        <v>105250</v>
      </c>
      <c r="J16355">
        <v>111600</v>
      </c>
      <c r="K16355" t="s">
        <v>3092</v>
      </c>
      <c r="L16355">
        <v>15</v>
      </c>
      <c r="M16355">
        <v>80</v>
      </c>
      <c r="N16355" t="s">
        <v>336</v>
      </c>
    </row>
    <row r="16356" spans="1:14" x14ac:dyDescent="0.2">
      <c r="A16356" t="s">
        <v>22115</v>
      </c>
      <c r="B16356">
        <v>55800</v>
      </c>
      <c r="C16356">
        <v>63800</v>
      </c>
      <c r="D16356">
        <v>71750</v>
      </c>
      <c r="E16356">
        <v>79700</v>
      </c>
      <c r="F16356">
        <v>86100</v>
      </c>
      <c r="G16356">
        <v>92500</v>
      </c>
      <c r="H16356">
        <v>98850</v>
      </c>
      <c r="I16356">
        <v>105250</v>
      </c>
      <c r="J16356">
        <v>111600</v>
      </c>
      <c r="K16356" t="s">
        <v>3092</v>
      </c>
      <c r="L16356">
        <v>15</v>
      </c>
      <c r="M16356">
        <v>80</v>
      </c>
      <c r="N16356" t="s">
        <v>337</v>
      </c>
    </row>
    <row r="16357" spans="1:14" x14ac:dyDescent="0.2">
      <c r="A16357" t="s">
        <v>22116</v>
      </c>
      <c r="B16357">
        <v>55800</v>
      </c>
      <c r="C16357">
        <v>63800</v>
      </c>
      <c r="D16357">
        <v>71750</v>
      </c>
      <c r="E16357">
        <v>79700</v>
      </c>
      <c r="F16357">
        <v>86100</v>
      </c>
      <c r="G16357">
        <v>92500</v>
      </c>
      <c r="H16357">
        <v>98850</v>
      </c>
      <c r="I16357">
        <v>105250</v>
      </c>
      <c r="J16357">
        <v>111600</v>
      </c>
      <c r="K16357" t="s">
        <v>3092</v>
      </c>
      <c r="L16357">
        <v>15</v>
      </c>
      <c r="M16357">
        <v>80</v>
      </c>
      <c r="N16357" t="s">
        <v>338</v>
      </c>
    </row>
    <row r="16358" spans="1:14" x14ac:dyDescent="0.2">
      <c r="A16358" t="s">
        <v>22117</v>
      </c>
      <c r="B16358">
        <v>55800</v>
      </c>
      <c r="C16358">
        <v>63800</v>
      </c>
      <c r="D16358">
        <v>71750</v>
      </c>
      <c r="E16358">
        <v>79700</v>
      </c>
      <c r="F16358">
        <v>86100</v>
      </c>
      <c r="G16358">
        <v>92500</v>
      </c>
      <c r="H16358">
        <v>98850</v>
      </c>
      <c r="I16358">
        <v>105250</v>
      </c>
      <c r="J16358">
        <v>111600</v>
      </c>
      <c r="K16358" t="s">
        <v>3092</v>
      </c>
      <c r="L16358">
        <v>15</v>
      </c>
      <c r="M16358">
        <v>80</v>
      </c>
      <c r="N16358" t="s">
        <v>340</v>
      </c>
    </row>
    <row r="16359" spans="1:14" x14ac:dyDescent="0.2">
      <c r="A16359" t="s">
        <v>22118</v>
      </c>
      <c r="B16359">
        <v>55800</v>
      </c>
      <c r="C16359">
        <v>63800</v>
      </c>
      <c r="D16359">
        <v>71750</v>
      </c>
      <c r="E16359">
        <v>79700</v>
      </c>
      <c r="F16359">
        <v>86100</v>
      </c>
      <c r="G16359">
        <v>92500</v>
      </c>
      <c r="H16359">
        <v>98850</v>
      </c>
      <c r="I16359">
        <v>105250</v>
      </c>
      <c r="J16359">
        <v>111600</v>
      </c>
      <c r="K16359" t="s">
        <v>3092</v>
      </c>
      <c r="L16359">
        <v>15</v>
      </c>
      <c r="M16359">
        <v>80</v>
      </c>
      <c r="N16359" t="s">
        <v>339</v>
      </c>
    </row>
    <row r="16360" spans="1:14" x14ac:dyDescent="0.2">
      <c r="A16360" t="s">
        <v>22119</v>
      </c>
      <c r="B16360">
        <v>55800</v>
      </c>
      <c r="C16360">
        <v>63800</v>
      </c>
      <c r="D16360">
        <v>71750</v>
      </c>
      <c r="E16360">
        <v>79700</v>
      </c>
      <c r="F16360">
        <v>86100</v>
      </c>
      <c r="G16360">
        <v>92500</v>
      </c>
      <c r="H16360">
        <v>98850</v>
      </c>
      <c r="I16360">
        <v>105250</v>
      </c>
      <c r="J16360">
        <v>111600</v>
      </c>
      <c r="K16360" t="s">
        <v>3092</v>
      </c>
      <c r="L16360">
        <v>15</v>
      </c>
      <c r="M16360">
        <v>80</v>
      </c>
      <c r="N16360" t="s">
        <v>341</v>
      </c>
    </row>
    <row r="16361" spans="1:14" x14ac:dyDescent="0.2">
      <c r="A16361" t="s">
        <v>22120</v>
      </c>
      <c r="B16361">
        <v>55800</v>
      </c>
      <c r="C16361">
        <v>63800</v>
      </c>
      <c r="D16361">
        <v>71750</v>
      </c>
      <c r="E16361">
        <v>79700</v>
      </c>
      <c r="F16361">
        <v>86100</v>
      </c>
      <c r="G16361">
        <v>92500</v>
      </c>
      <c r="H16361">
        <v>98850</v>
      </c>
      <c r="I16361">
        <v>105250</v>
      </c>
      <c r="J16361">
        <v>111600</v>
      </c>
      <c r="K16361" t="s">
        <v>3092</v>
      </c>
      <c r="L16361">
        <v>15</v>
      </c>
      <c r="M16361">
        <v>80</v>
      </c>
      <c r="N16361" t="s">
        <v>342</v>
      </c>
    </row>
    <row r="16362" spans="1:14" x14ac:dyDescent="0.2">
      <c r="A16362" t="s">
        <v>22121</v>
      </c>
      <c r="B16362">
        <v>55800</v>
      </c>
      <c r="C16362">
        <v>63800</v>
      </c>
      <c r="D16362">
        <v>71750</v>
      </c>
      <c r="E16362">
        <v>79700</v>
      </c>
      <c r="F16362">
        <v>86100</v>
      </c>
      <c r="G16362">
        <v>92500</v>
      </c>
      <c r="H16362">
        <v>98850</v>
      </c>
      <c r="I16362">
        <v>105250</v>
      </c>
      <c r="J16362">
        <v>111600</v>
      </c>
      <c r="K16362" t="s">
        <v>3092</v>
      </c>
      <c r="L16362">
        <v>15</v>
      </c>
      <c r="M16362">
        <v>80</v>
      </c>
      <c r="N16362" t="s">
        <v>343</v>
      </c>
    </row>
    <row r="16363" spans="1:14" x14ac:dyDescent="0.2">
      <c r="A16363" t="s">
        <v>22122</v>
      </c>
      <c r="B16363">
        <v>55800</v>
      </c>
      <c r="C16363">
        <v>63800</v>
      </c>
      <c r="D16363">
        <v>71750</v>
      </c>
      <c r="E16363">
        <v>79700</v>
      </c>
      <c r="F16363">
        <v>86100</v>
      </c>
      <c r="G16363">
        <v>92500</v>
      </c>
      <c r="H16363">
        <v>98850</v>
      </c>
      <c r="I16363">
        <v>105250</v>
      </c>
      <c r="J16363">
        <v>111600</v>
      </c>
      <c r="K16363" t="s">
        <v>3092</v>
      </c>
      <c r="L16363">
        <v>15</v>
      </c>
      <c r="M16363">
        <v>80</v>
      </c>
      <c r="N16363" t="s">
        <v>344</v>
      </c>
    </row>
    <row r="16364" spans="1:14" x14ac:dyDescent="0.2">
      <c r="A16364" t="s">
        <v>22123</v>
      </c>
      <c r="B16364">
        <v>82950</v>
      </c>
      <c r="C16364">
        <v>94800</v>
      </c>
      <c r="D16364">
        <v>106650</v>
      </c>
      <c r="E16364">
        <v>118450</v>
      </c>
      <c r="F16364">
        <v>127950</v>
      </c>
      <c r="G16364">
        <v>137450</v>
      </c>
      <c r="H16364">
        <v>146900</v>
      </c>
      <c r="I16364">
        <v>156400</v>
      </c>
      <c r="J16364">
        <v>165850</v>
      </c>
      <c r="K16364" t="s">
        <v>3092</v>
      </c>
      <c r="L16364">
        <v>17</v>
      </c>
      <c r="M16364">
        <v>80</v>
      </c>
      <c r="N16364" t="s">
        <v>345</v>
      </c>
    </row>
    <row r="16365" spans="1:14" x14ac:dyDescent="0.2">
      <c r="A16365" t="s">
        <v>22124</v>
      </c>
      <c r="B16365">
        <v>82950</v>
      </c>
      <c r="C16365">
        <v>94800</v>
      </c>
      <c r="D16365">
        <v>106650</v>
      </c>
      <c r="E16365">
        <v>118450</v>
      </c>
      <c r="F16365">
        <v>127950</v>
      </c>
      <c r="G16365">
        <v>137450</v>
      </c>
      <c r="H16365">
        <v>146900</v>
      </c>
      <c r="I16365">
        <v>156400</v>
      </c>
      <c r="J16365">
        <v>165850</v>
      </c>
      <c r="K16365" t="s">
        <v>3092</v>
      </c>
      <c r="L16365">
        <v>17</v>
      </c>
      <c r="M16365">
        <v>80</v>
      </c>
      <c r="N16365" t="s">
        <v>346</v>
      </c>
    </row>
    <row r="16366" spans="1:14" x14ac:dyDescent="0.2">
      <c r="A16366" t="s">
        <v>22125</v>
      </c>
      <c r="B16366">
        <v>82950</v>
      </c>
      <c r="C16366">
        <v>94800</v>
      </c>
      <c r="D16366">
        <v>106650</v>
      </c>
      <c r="E16366">
        <v>118450</v>
      </c>
      <c r="F16366">
        <v>127950</v>
      </c>
      <c r="G16366">
        <v>137450</v>
      </c>
      <c r="H16366">
        <v>146900</v>
      </c>
      <c r="I16366">
        <v>156400</v>
      </c>
      <c r="J16366">
        <v>165850</v>
      </c>
      <c r="K16366" t="s">
        <v>3092</v>
      </c>
      <c r="L16366">
        <v>17</v>
      </c>
      <c r="M16366">
        <v>80</v>
      </c>
      <c r="N16366" t="s">
        <v>347</v>
      </c>
    </row>
    <row r="16367" spans="1:14" x14ac:dyDescent="0.2">
      <c r="A16367" t="s">
        <v>22126</v>
      </c>
      <c r="B16367">
        <v>82950</v>
      </c>
      <c r="C16367">
        <v>94800</v>
      </c>
      <c r="D16367">
        <v>106650</v>
      </c>
      <c r="E16367">
        <v>118450</v>
      </c>
      <c r="F16367">
        <v>127950</v>
      </c>
      <c r="G16367">
        <v>137450</v>
      </c>
      <c r="H16367">
        <v>146900</v>
      </c>
      <c r="I16367">
        <v>156400</v>
      </c>
      <c r="J16367">
        <v>165850</v>
      </c>
      <c r="K16367" t="s">
        <v>3092</v>
      </c>
      <c r="L16367">
        <v>17</v>
      </c>
      <c r="M16367">
        <v>80</v>
      </c>
      <c r="N16367" t="s">
        <v>348</v>
      </c>
    </row>
    <row r="16368" spans="1:14" x14ac:dyDescent="0.2">
      <c r="A16368" t="s">
        <v>22127</v>
      </c>
      <c r="B16368">
        <v>82950</v>
      </c>
      <c r="C16368">
        <v>94800</v>
      </c>
      <c r="D16368">
        <v>106650</v>
      </c>
      <c r="E16368">
        <v>118450</v>
      </c>
      <c r="F16368">
        <v>127950</v>
      </c>
      <c r="G16368">
        <v>137450</v>
      </c>
      <c r="H16368">
        <v>146900</v>
      </c>
      <c r="I16368">
        <v>156400</v>
      </c>
      <c r="J16368">
        <v>165850</v>
      </c>
      <c r="K16368" t="s">
        <v>3092</v>
      </c>
      <c r="L16368">
        <v>17</v>
      </c>
      <c r="M16368">
        <v>80</v>
      </c>
      <c r="N16368" t="s">
        <v>349</v>
      </c>
    </row>
    <row r="16369" spans="1:14" x14ac:dyDescent="0.2">
      <c r="A16369" t="s">
        <v>22128</v>
      </c>
      <c r="B16369">
        <v>82950</v>
      </c>
      <c r="C16369">
        <v>94800</v>
      </c>
      <c r="D16369">
        <v>106650</v>
      </c>
      <c r="E16369">
        <v>118450</v>
      </c>
      <c r="F16369">
        <v>127950</v>
      </c>
      <c r="G16369">
        <v>137450</v>
      </c>
      <c r="H16369">
        <v>146900</v>
      </c>
      <c r="I16369">
        <v>156400</v>
      </c>
      <c r="J16369">
        <v>165850</v>
      </c>
      <c r="K16369" t="s">
        <v>3092</v>
      </c>
      <c r="L16369">
        <v>17</v>
      </c>
      <c r="M16369">
        <v>80</v>
      </c>
      <c r="N16369" t="s">
        <v>350</v>
      </c>
    </row>
    <row r="16370" spans="1:14" x14ac:dyDescent="0.2">
      <c r="A16370" t="s">
        <v>22129</v>
      </c>
      <c r="B16370">
        <v>82950</v>
      </c>
      <c r="C16370">
        <v>94800</v>
      </c>
      <c r="D16370">
        <v>106650</v>
      </c>
      <c r="E16370">
        <v>118450</v>
      </c>
      <c r="F16370">
        <v>127950</v>
      </c>
      <c r="G16370">
        <v>137450</v>
      </c>
      <c r="H16370">
        <v>146900</v>
      </c>
      <c r="I16370">
        <v>156400</v>
      </c>
      <c r="J16370">
        <v>165850</v>
      </c>
      <c r="K16370" t="s">
        <v>3092</v>
      </c>
      <c r="L16370">
        <v>17</v>
      </c>
      <c r="M16370">
        <v>80</v>
      </c>
      <c r="N16370" t="s">
        <v>351</v>
      </c>
    </row>
    <row r="16371" spans="1:14" x14ac:dyDescent="0.2">
      <c r="A16371" t="s">
        <v>22130</v>
      </c>
      <c r="B16371">
        <v>66300</v>
      </c>
      <c r="C16371">
        <v>75750</v>
      </c>
      <c r="D16371">
        <v>85200</v>
      </c>
      <c r="E16371">
        <v>94650</v>
      </c>
      <c r="F16371">
        <v>102250</v>
      </c>
      <c r="G16371">
        <v>109800</v>
      </c>
      <c r="H16371">
        <v>117400</v>
      </c>
      <c r="I16371">
        <v>124950</v>
      </c>
      <c r="J16371">
        <v>132550</v>
      </c>
      <c r="K16371" t="s">
        <v>3092</v>
      </c>
      <c r="L16371">
        <v>17</v>
      </c>
      <c r="M16371">
        <v>80</v>
      </c>
      <c r="N16371" t="s">
        <v>352</v>
      </c>
    </row>
    <row r="16372" spans="1:14" x14ac:dyDescent="0.2">
      <c r="A16372" t="s">
        <v>22131</v>
      </c>
      <c r="B16372">
        <v>82950</v>
      </c>
      <c r="C16372">
        <v>94800</v>
      </c>
      <c r="D16372">
        <v>106650</v>
      </c>
      <c r="E16372">
        <v>118450</v>
      </c>
      <c r="F16372">
        <v>127950</v>
      </c>
      <c r="G16372">
        <v>137450</v>
      </c>
      <c r="H16372">
        <v>146900</v>
      </c>
      <c r="I16372">
        <v>156400</v>
      </c>
      <c r="J16372">
        <v>165850</v>
      </c>
      <c r="K16372" t="s">
        <v>3092</v>
      </c>
      <c r="L16372">
        <v>17</v>
      </c>
      <c r="M16372">
        <v>80</v>
      </c>
      <c r="N16372" t="s">
        <v>353</v>
      </c>
    </row>
    <row r="16373" spans="1:14" x14ac:dyDescent="0.2">
      <c r="A16373" t="s">
        <v>22132</v>
      </c>
      <c r="B16373">
        <v>82950</v>
      </c>
      <c r="C16373">
        <v>94800</v>
      </c>
      <c r="D16373">
        <v>106650</v>
      </c>
      <c r="E16373">
        <v>118450</v>
      </c>
      <c r="F16373">
        <v>127950</v>
      </c>
      <c r="G16373">
        <v>137450</v>
      </c>
      <c r="H16373">
        <v>146900</v>
      </c>
      <c r="I16373">
        <v>156400</v>
      </c>
      <c r="J16373">
        <v>165850</v>
      </c>
      <c r="K16373" t="s">
        <v>3092</v>
      </c>
      <c r="L16373">
        <v>17</v>
      </c>
      <c r="M16373">
        <v>80</v>
      </c>
      <c r="N16373" t="s">
        <v>354</v>
      </c>
    </row>
    <row r="16374" spans="1:14" x14ac:dyDescent="0.2">
      <c r="A16374" t="s">
        <v>22133</v>
      </c>
      <c r="B16374">
        <v>82950</v>
      </c>
      <c r="C16374">
        <v>94800</v>
      </c>
      <c r="D16374">
        <v>106650</v>
      </c>
      <c r="E16374">
        <v>118450</v>
      </c>
      <c r="F16374">
        <v>127950</v>
      </c>
      <c r="G16374">
        <v>137450</v>
      </c>
      <c r="H16374">
        <v>146900</v>
      </c>
      <c r="I16374">
        <v>156400</v>
      </c>
      <c r="J16374">
        <v>165850</v>
      </c>
      <c r="K16374" t="s">
        <v>3092</v>
      </c>
      <c r="L16374">
        <v>17</v>
      </c>
      <c r="M16374">
        <v>80</v>
      </c>
      <c r="N16374" t="s">
        <v>355</v>
      </c>
    </row>
    <row r="16375" spans="1:14" x14ac:dyDescent="0.2">
      <c r="A16375" t="s">
        <v>22134</v>
      </c>
      <c r="B16375">
        <v>82950</v>
      </c>
      <c r="C16375">
        <v>94800</v>
      </c>
      <c r="D16375">
        <v>106650</v>
      </c>
      <c r="E16375">
        <v>118450</v>
      </c>
      <c r="F16375">
        <v>127950</v>
      </c>
      <c r="G16375">
        <v>137450</v>
      </c>
      <c r="H16375">
        <v>146900</v>
      </c>
      <c r="I16375">
        <v>156400</v>
      </c>
      <c r="J16375">
        <v>165850</v>
      </c>
      <c r="K16375" t="s">
        <v>3092</v>
      </c>
      <c r="L16375">
        <v>17</v>
      </c>
      <c r="M16375">
        <v>80</v>
      </c>
      <c r="N16375" t="s">
        <v>356</v>
      </c>
    </row>
    <row r="16376" spans="1:14" x14ac:dyDescent="0.2">
      <c r="A16376" t="s">
        <v>22135</v>
      </c>
      <c r="B16376">
        <v>66300</v>
      </c>
      <c r="C16376">
        <v>75750</v>
      </c>
      <c r="D16376">
        <v>85200</v>
      </c>
      <c r="E16376">
        <v>94650</v>
      </c>
      <c r="F16376">
        <v>102250</v>
      </c>
      <c r="G16376">
        <v>109800</v>
      </c>
      <c r="H16376">
        <v>117400</v>
      </c>
      <c r="I16376">
        <v>124950</v>
      </c>
      <c r="J16376">
        <v>132550</v>
      </c>
      <c r="K16376" t="s">
        <v>3092</v>
      </c>
      <c r="L16376">
        <v>17</v>
      </c>
      <c r="M16376">
        <v>80</v>
      </c>
      <c r="N16376" t="s">
        <v>357</v>
      </c>
    </row>
    <row r="16377" spans="1:14" x14ac:dyDescent="0.2">
      <c r="A16377" t="s">
        <v>22136</v>
      </c>
      <c r="B16377">
        <v>82950</v>
      </c>
      <c r="C16377">
        <v>94800</v>
      </c>
      <c r="D16377">
        <v>106650</v>
      </c>
      <c r="E16377">
        <v>118450</v>
      </c>
      <c r="F16377">
        <v>127950</v>
      </c>
      <c r="G16377">
        <v>137450</v>
      </c>
      <c r="H16377">
        <v>146900</v>
      </c>
      <c r="I16377">
        <v>156400</v>
      </c>
      <c r="J16377">
        <v>165850</v>
      </c>
      <c r="K16377" t="s">
        <v>3092</v>
      </c>
      <c r="L16377">
        <v>17</v>
      </c>
      <c r="M16377">
        <v>80</v>
      </c>
      <c r="N16377" t="s">
        <v>358</v>
      </c>
    </row>
    <row r="16378" spans="1:14" x14ac:dyDescent="0.2">
      <c r="A16378" t="s">
        <v>22137</v>
      </c>
      <c r="B16378">
        <v>66300</v>
      </c>
      <c r="C16378">
        <v>75750</v>
      </c>
      <c r="D16378">
        <v>85200</v>
      </c>
      <c r="E16378">
        <v>94650</v>
      </c>
      <c r="F16378">
        <v>102250</v>
      </c>
      <c r="G16378">
        <v>109800</v>
      </c>
      <c r="H16378">
        <v>117400</v>
      </c>
      <c r="I16378">
        <v>124950</v>
      </c>
      <c r="J16378">
        <v>132550</v>
      </c>
      <c r="K16378" t="s">
        <v>3092</v>
      </c>
      <c r="L16378">
        <v>17</v>
      </c>
      <c r="M16378">
        <v>80</v>
      </c>
      <c r="N16378" t="s">
        <v>359</v>
      </c>
    </row>
    <row r="16379" spans="1:14" x14ac:dyDescent="0.2">
      <c r="A16379" t="s">
        <v>22138</v>
      </c>
      <c r="B16379">
        <v>66300</v>
      </c>
      <c r="C16379">
        <v>75750</v>
      </c>
      <c r="D16379">
        <v>85200</v>
      </c>
      <c r="E16379">
        <v>94650</v>
      </c>
      <c r="F16379">
        <v>102250</v>
      </c>
      <c r="G16379">
        <v>109800</v>
      </c>
      <c r="H16379">
        <v>117400</v>
      </c>
      <c r="I16379">
        <v>124950</v>
      </c>
      <c r="J16379">
        <v>132550</v>
      </c>
      <c r="K16379" t="s">
        <v>3092</v>
      </c>
      <c r="L16379">
        <v>17</v>
      </c>
      <c r="M16379">
        <v>80</v>
      </c>
      <c r="N16379" t="s">
        <v>360</v>
      </c>
    </row>
    <row r="16380" spans="1:14" x14ac:dyDescent="0.2">
      <c r="A16380" t="s">
        <v>22139</v>
      </c>
      <c r="B16380">
        <v>82950</v>
      </c>
      <c r="C16380">
        <v>94800</v>
      </c>
      <c r="D16380">
        <v>106650</v>
      </c>
      <c r="E16380">
        <v>118450</v>
      </c>
      <c r="F16380">
        <v>127950</v>
      </c>
      <c r="G16380">
        <v>137450</v>
      </c>
      <c r="H16380">
        <v>146900</v>
      </c>
      <c r="I16380">
        <v>156400</v>
      </c>
      <c r="J16380">
        <v>165850</v>
      </c>
      <c r="K16380" t="s">
        <v>3092</v>
      </c>
      <c r="L16380">
        <v>17</v>
      </c>
      <c r="M16380">
        <v>80</v>
      </c>
      <c r="N16380" t="s">
        <v>361</v>
      </c>
    </row>
    <row r="16381" spans="1:14" x14ac:dyDescent="0.2">
      <c r="A16381" t="s">
        <v>22140</v>
      </c>
      <c r="B16381">
        <v>82950</v>
      </c>
      <c r="C16381">
        <v>94800</v>
      </c>
      <c r="D16381">
        <v>106650</v>
      </c>
      <c r="E16381">
        <v>118450</v>
      </c>
      <c r="F16381">
        <v>127950</v>
      </c>
      <c r="G16381">
        <v>137450</v>
      </c>
      <c r="H16381">
        <v>146900</v>
      </c>
      <c r="I16381">
        <v>156400</v>
      </c>
      <c r="J16381">
        <v>165850</v>
      </c>
      <c r="K16381" t="s">
        <v>3092</v>
      </c>
      <c r="L16381">
        <v>17</v>
      </c>
      <c r="M16381">
        <v>80</v>
      </c>
      <c r="N16381" t="s">
        <v>5747</v>
      </c>
    </row>
    <row r="16382" spans="1:14" x14ac:dyDescent="0.2">
      <c r="A16382" t="s">
        <v>22141</v>
      </c>
      <c r="B16382">
        <v>66300</v>
      </c>
      <c r="C16382">
        <v>75750</v>
      </c>
      <c r="D16382">
        <v>85200</v>
      </c>
      <c r="E16382">
        <v>94650</v>
      </c>
      <c r="F16382">
        <v>102250</v>
      </c>
      <c r="G16382">
        <v>109800</v>
      </c>
      <c r="H16382">
        <v>117400</v>
      </c>
      <c r="I16382">
        <v>124950</v>
      </c>
      <c r="J16382">
        <v>132550</v>
      </c>
      <c r="K16382" t="s">
        <v>3092</v>
      </c>
      <c r="L16382">
        <v>17</v>
      </c>
      <c r="M16382">
        <v>80</v>
      </c>
      <c r="N16382" t="s">
        <v>363</v>
      </c>
    </row>
    <row r="16383" spans="1:14" x14ac:dyDescent="0.2">
      <c r="A16383" t="s">
        <v>22142</v>
      </c>
      <c r="B16383">
        <v>82950</v>
      </c>
      <c r="C16383">
        <v>94800</v>
      </c>
      <c r="D16383">
        <v>106650</v>
      </c>
      <c r="E16383">
        <v>118450</v>
      </c>
      <c r="F16383">
        <v>127950</v>
      </c>
      <c r="G16383">
        <v>137450</v>
      </c>
      <c r="H16383">
        <v>146900</v>
      </c>
      <c r="I16383">
        <v>156400</v>
      </c>
      <c r="J16383">
        <v>165850</v>
      </c>
      <c r="K16383" t="s">
        <v>3092</v>
      </c>
      <c r="L16383">
        <v>17</v>
      </c>
      <c r="M16383">
        <v>80</v>
      </c>
      <c r="N16383" t="s">
        <v>364</v>
      </c>
    </row>
    <row r="16384" spans="1:14" x14ac:dyDescent="0.2">
      <c r="A16384" t="s">
        <v>22143</v>
      </c>
      <c r="B16384">
        <v>82950</v>
      </c>
      <c r="C16384">
        <v>94800</v>
      </c>
      <c r="D16384">
        <v>106650</v>
      </c>
      <c r="E16384">
        <v>118450</v>
      </c>
      <c r="F16384">
        <v>127950</v>
      </c>
      <c r="G16384">
        <v>137450</v>
      </c>
      <c r="H16384">
        <v>146900</v>
      </c>
      <c r="I16384">
        <v>156400</v>
      </c>
      <c r="J16384">
        <v>165850</v>
      </c>
      <c r="K16384" t="s">
        <v>3092</v>
      </c>
      <c r="L16384">
        <v>17</v>
      </c>
      <c r="M16384">
        <v>80</v>
      </c>
      <c r="N16384" t="s">
        <v>1010</v>
      </c>
    </row>
    <row r="16385" spans="1:14" x14ac:dyDescent="0.2">
      <c r="A16385" t="s">
        <v>22144</v>
      </c>
      <c r="B16385">
        <v>82950</v>
      </c>
      <c r="C16385">
        <v>94800</v>
      </c>
      <c r="D16385">
        <v>106650</v>
      </c>
      <c r="E16385">
        <v>118450</v>
      </c>
      <c r="F16385">
        <v>127950</v>
      </c>
      <c r="G16385">
        <v>137450</v>
      </c>
      <c r="H16385">
        <v>146900</v>
      </c>
      <c r="I16385">
        <v>156400</v>
      </c>
      <c r="J16385">
        <v>165850</v>
      </c>
      <c r="K16385" t="s">
        <v>3092</v>
      </c>
      <c r="L16385">
        <v>17</v>
      </c>
      <c r="M16385">
        <v>80</v>
      </c>
      <c r="N16385" t="s">
        <v>1011</v>
      </c>
    </row>
    <row r="16386" spans="1:14" x14ac:dyDescent="0.2">
      <c r="A16386" t="s">
        <v>22145</v>
      </c>
      <c r="B16386">
        <v>82950</v>
      </c>
      <c r="C16386">
        <v>94800</v>
      </c>
      <c r="D16386">
        <v>106650</v>
      </c>
      <c r="E16386">
        <v>118450</v>
      </c>
      <c r="F16386">
        <v>127950</v>
      </c>
      <c r="G16386">
        <v>137450</v>
      </c>
      <c r="H16386">
        <v>146900</v>
      </c>
      <c r="I16386">
        <v>156400</v>
      </c>
      <c r="J16386">
        <v>165850</v>
      </c>
      <c r="K16386" t="s">
        <v>3092</v>
      </c>
      <c r="L16386">
        <v>17</v>
      </c>
      <c r="M16386">
        <v>80</v>
      </c>
      <c r="N16386" t="s">
        <v>1012</v>
      </c>
    </row>
    <row r="16387" spans="1:14" x14ac:dyDescent="0.2">
      <c r="A16387" t="s">
        <v>22146</v>
      </c>
      <c r="B16387">
        <v>82950</v>
      </c>
      <c r="C16387">
        <v>94800</v>
      </c>
      <c r="D16387">
        <v>106650</v>
      </c>
      <c r="E16387">
        <v>118450</v>
      </c>
      <c r="F16387">
        <v>127950</v>
      </c>
      <c r="G16387">
        <v>137450</v>
      </c>
      <c r="H16387">
        <v>146900</v>
      </c>
      <c r="I16387">
        <v>156400</v>
      </c>
      <c r="J16387">
        <v>165850</v>
      </c>
      <c r="K16387" t="s">
        <v>3092</v>
      </c>
      <c r="L16387">
        <v>17</v>
      </c>
      <c r="M16387">
        <v>80</v>
      </c>
      <c r="N16387" t="s">
        <v>1013</v>
      </c>
    </row>
    <row r="16388" spans="1:14" x14ac:dyDescent="0.2">
      <c r="A16388" t="s">
        <v>22147</v>
      </c>
      <c r="B16388">
        <v>82950</v>
      </c>
      <c r="C16388">
        <v>94800</v>
      </c>
      <c r="D16388">
        <v>106650</v>
      </c>
      <c r="E16388">
        <v>118450</v>
      </c>
      <c r="F16388">
        <v>127950</v>
      </c>
      <c r="G16388">
        <v>137450</v>
      </c>
      <c r="H16388">
        <v>146900</v>
      </c>
      <c r="I16388">
        <v>156400</v>
      </c>
      <c r="J16388">
        <v>165850</v>
      </c>
      <c r="K16388" t="s">
        <v>3092</v>
      </c>
      <c r="L16388">
        <v>17</v>
      </c>
      <c r="M16388">
        <v>80</v>
      </c>
      <c r="N16388" t="s">
        <v>1014</v>
      </c>
    </row>
    <row r="16389" spans="1:14" x14ac:dyDescent="0.2">
      <c r="A16389" t="s">
        <v>22148</v>
      </c>
      <c r="B16389">
        <v>66300</v>
      </c>
      <c r="C16389">
        <v>75750</v>
      </c>
      <c r="D16389">
        <v>85200</v>
      </c>
      <c r="E16389">
        <v>94650</v>
      </c>
      <c r="F16389">
        <v>102250</v>
      </c>
      <c r="G16389">
        <v>109800</v>
      </c>
      <c r="H16389">
        <v>117400</v>
      </c>
      <c r="I16389">
        <v>124950</v>
      </c>
      <c r="J16389">
        <v>132550</v>
      </c>
      <c r="K16389" t="s">
        <v>3092</v>
      </c>
      <c r="L16389">
        <v>17</v>
      </c>
      <c r="M16389">
        <v>80</v>
      </c>
      <c r="N16389" t="s">
        <v>1015</v>
      </c>
    </row>
    <row r="16390" spans="1:14" x14ac:dyDescent="0.2">
      <c r="A16390" t="s">
        <v>22149</v>
      </c>
      <c r="B16390">
        <v>82950</v>
      </c>
      <c r="C16390">
        <v>94800</v>
      </c>
      <c r="D16390">
        <v>106650</v>
      </c>
      <c r="E16390">
        <v>118450</v>
      </c>
      <c r="F16390">
        <v>127950</v>
      </c>
      <c r="G16390">
        <v>137450</v>
      </c>
      <c r="H16390">
        <v>146900</v>
      </c>
      <c r="I16390">
        <v>156400</v>
      </c>
      <c r="J16390">
        <v>165850</v>
      </c>
      <c r="K16390" t="s">
        <v>3092</v>
      </c>
      <c r="L16390">
        <v>17</v>
      </c>
      <c r="M16390">
        <v>80</v>
      </c>
      <c r="N16390" t="s">
        <v>1016</v>
      </c>
    </row>
    <row r="16391" spans="1:14" x14ac:dyDescent="0.2">
      <c r="A16391" t="s">
        <v>22150</v>
      </c>
      <c r="B16391">
        <v>82950</v>
      </c>
      <c r="C16391">
        <v>94800</v>
      </c>
      <c r="D16391">
        <v>106650</v>
      </c>
      <c r="E16391">
        <v>118450</v>
      </c>
      <c r="F16391">
        <v>127950</v>
      </c>
      <c r="G16391">
        <v>137450</v>
      </c>
      <c r="H16391">
        <v>146900</v>
      </c>
      <c r="I16391">
        <v>156400</v>
      </c>
      <c r="J16391">
        <v>165850</v>
      </c>
      <c r="K16391" t="s">
        <v>3092</v>
      </c>
      <c r="L16391">
        <v>17</v>
      </c>
      <c r="M16391">
        <v>80</v>
      </c>
      <c r="N16391" t="s">
        <v>1017</v>
      </c>
    </row>
    <row r="16392" spans="1:14" x14ac:dyDescent="0.2">
      <c r="A16392" t="s">
        <v>22151</v>
      </c>
      <c r="B16392">
        <v>82950</v>
      </c>
      <c r="C16392">
        <v>94800</v>
      </c>
      <c r="D16392">
        <v>106650</v>
      </c>
      <c r="E16392">
        <v>118450</v>
      </c>
      <c r="F16392">
        <v>127950</v>
      </c>
      <c r="G16392">
        <v>137450</v>
      </c>
      <c r="H16392">
        <v>146900</v>
      </c>
      <c r="I16392">
        <v>156400</v>
      </c>
      <c r="J16392">
        <v>165850</v>
      </c>
      <c r="K16392" t="s">
        <v>3092</v>
      </c>
      <c r="L16392">
        <v>17</v>
      </c>
      <c r="M16392">
        <v>80</v>
      </c>
      <c r="N16392" t="s">
        <v>1018</v>
      </c>
    </row>
    <row r="16393" spans="1:14" x14ac:dyDescent="0.2">
      <c r="A16393" t="s">
        <v>22152</v>
      </c>
      <c r="B16393">
        <v>82950</v>
      </c>
      <c r="C16393">
        <v>94800</v>
      </c>
      <c r="D16393">
        <v>106650</v>
      </c>
      <c r="E16393">
        <v>118450</v>
      </c>
      <c r="F16393">
        <v>127950</v>
      </c>
      <c r="G16393">
        <v>137450</v>
      </c>
      <c r="H16393">
        <v>146900</v>
      </c>
      <c r="I16393">
        <v>156400</v>
      </c>
      <c r="J16393">
        <v>165850</v>
      </c>
      <c r="K16393" t="s">
        <v>3092</v>
      </c>
      <c r="L16393">
        <v>17</v>
      </c>
      <c r="M16393">
        <v>80</v>
      </c>
      <c r="N16393" t="s">
        <v>1019</v>
      </c>
    </row>
    <row r="16394" spans="1:14" x14ac:dyDescent="0.2">
      <c r="A16394" t="s">
        <v>22153</v>
      </c>
      <c r="B16394">
        <v>82950</v>
      </c>
      <c r="C16394">
        <v>94800</v>
      </c>
      <c r="D16394">
        <v>106650</v>
      </c>
      <c r="E16394">
        <v>118450</v>
      </c>
      <c r="F16394">
        <v>127950</v>
      </c>
      <c r="G16394">
        <v>137450</v>
      </c>
      <c r="H16394">
        <v>146900</v>
      </c>
      <c r="I16394">
        <v>156400</v>
      </c>
      <c r="J16394">
        <v>165850</v>
      </c>
      <c r="K16394" t="s">
        <v>3092</v>
      </c>
      <c r="L16394">
        <v>17</v>
      </c>
      <c r="M16394">
        <v>80</v>
      </c>
      <c r="N16394" t="s">
        <v>1020</v>
      </c>
    </row>
    <row r="16395" spans="1:14" x14ac:dyDescent="0.2">
      <c r="A16395" t="s">
        <v>22154</v>
      </c>
      <c r="B16395">
        <v>82950</v>
      </c>
      <c r="C16395">
        <v>94800</v>
      </c>
      <c r="D16395">
        <v>106650</v>
      </c>
      <c r="E16395">
        <v>118450</v>
      </c>
      <c r="F16395">
        <v>127950</v>
      </c>
      <c r="G16395">
        <v>137450</v>
      </c>
      <c r="H16395">
        <v>146900</v>
      </c>
      <c r="I16395">
        <v>156400</v>
      </c>
      <c r="J16395">
        <v>165850</v>
      </c>
      <c r="K16395" t="s">
        <v>3092</v>
      </c>
      <c r="L16395">
        <v>17</v>
      </c>
      <c r="M16395">
        <v>80</v>
      </c>
      <c r="N16395" t="s">
        <v>1021</v>
      </c>
    </row>
    <row r="16396" spans="1:14" x14ac:dyDescent="0.2">
      <c r="A16396" t="s">
        <v>22155</v>
      </c>
      <c r="B16396">
        <v>82950</v>
      </c>
      <c r="C16396">
        <v>94800</v>
      </c>
      <c r="D16396">
        <v>106650</v>
      </c>
      <c r="E16396">
        <v>118450</v>
      </c>
      <c r="F16396">
        <v>127950</v>
      </c>
      <c r="G16396">
        <v>137450</v>
      </c>
      <c r="H16396">
        <v>146900</v>
      </c>
      <c r="I16396">
        <v>156400</v>
      </c>
      <c r="J16396">
        <v>165850</v>
      </c>
      <c r="K16396" t="s">
        <v>3092</v>
      </c>
      <c r="L16396">
        <v>17</v>
      </c>
      <c r="M16396">
        <v>80</v>
      </c>
      <c r="N16396" t="s">
        <v>1022</v>
      </c>
    </row>
    <row r="16397" spans="1:14" x14ac:dyDescent="0.2">
      <c r="A16397" t="s">
        <v>22156</v>
      </c>
      <c r="B16397">
        <v>82950</v>
      </c>
      <c r="C16397">
        <v>94800</v>
      </c>
      <c r="D16397">
        <v>106650</v>
      </c>
      <c r="E16397">
        <v>118450</v>
      </c>
      <c r="F16397">
        <v>127950</v>
      </c>
      <c r="G16397">
        <v>137450</v>
      </c>
      <c r="H16397">
        <v>146900</v>
      </c>
      <c r="I16397">
        <v>156400</v>
      </c>
      <c r="J16397">
        <v>165850</v>
      </c>
      <c r="K16397" t="s">
        <v>3092</v>
      </c>
      <c r="L16397">
        <v>17</v>
      </c>
      <c r="M16397">
        <v>80</v>
      </c>
      <c r="N16397" t="s">
        <v>1023</v>
      </c>
    </row>
    <row r="16398" spans="1:14" x14ac:dyDescent="0.2">
      <c r="A16398" t="s">
        <v>22157</v>
      </c>
      <c r="B16398">
        <v>66300</v>
      </c>
      <c r="C16398">
        <v>75750</v>
      </c>
      <c r="D16398">
        <v>85200</v>
      </c>
      <c r="E16398">
        <v>94650</v>
      </c>
      <c r="F16398">
        <v>102250</v>
      </c>
      <c r="G16398">
        <v>109800</v>
      </c>
      <c r="H16398">
        <v>117400</v>
      </c>
      <c r="I16398">
        <v>124950</v>
      </c>
      <c r="J16398">
        <v>132550</v>
      </c>
      <c r="K16398" t="s">
        <v>3092</v>
      </c>
      <c r="L16398">
        <v>17</v>
      </c>
      <c r="M16398">
        <v>80</v>
      </c>
      <c r="N16398" t="s">
        <v>1024</v>
      </c>
    </row>
    <row r="16399" spans="1:14" x14ac:dyDescent="0.2">
      <c r="A16399" t="s">
        <v>22158</v>
      </c>
      <c r="B16399">
        <v>82950</v>
      </c>
      <c r="C16399">
        <v>94800</v>
      </c>
      <c r="D16399">
        <v>106650</v>
      </c>
      <c r="E16399">
        <v>118450</v>
      </c>
      <c r="F16399">
        <v>127950</v>
      </c>
      <c r="G16399">
        <v>137450</v>
      </c>
      <c r="H16399">
        <v>146900</v>
      </c>
      <c r="I16399">
        <v>156400</v>
      </c>
      <c r="J16399">
        <v>165850</v>
      </c>
      <c r="K16399" t="s">
        <v>3092</v>
      </c>
      <c r="L16399">
        <v>17</v>
      </c>
      <c r="M16399">
        <v>80</v>
      </c>
      <c r="N16399" t="s">
        <v>1025</v>
      </c>
    </row>
    <row r="16400" spans="1:14" x14ac:dyDescent="0.2">
      <c r="A16400" t="s">
        <v>22159</v>
      </c>
      <c r="B16400">
        <v>82950</v>
      </c>
      <c r="C16400">
        <v>94800</v>
      </c>
      <c r="D16400">
        <v>106650</v>
      </c>
      <c r="E16400">
        <v>118450</v>
      </c>
      <c r="F16400">
        <v>127950</v>
      </c>
      <c r="G16400">
        <v>137450</v>
      </c>
      <c r="H16400">
        <v>146900</v>
      </c>
      <c r="I16400">
        <v>156400</v>
      </c>
      <c r="J16400">
        <v>165850</v>
      </c>
      <c r="K16400" t="s">
        <v>3092</v>
      </c>
      <c r="L16400">
        <v>17</v>
      </c>
      <c r="M16400">
        <v>80</v>
      </c>
      <c r="N16400" t="s">
        <v>1026</v>
      </c>
    </row>
    <row r="16401" spans="1:14" x14ac:dyDescent="0.2">
      <c r="A16401" t="s">
        <v>22160</v>
      </c>
      <c r="B16401">
        <v>82950</v>
      </c>
      <c r="C16401">
        <v>94800</v>
      </c>
      <c r="D16401">
        <v>106650</v>
      </c>
      <c r="E16401">
        <v>118450</v>
      </c>
      <c r="F16401">
        <v>127950</v>
      </c>
      <c r="G16401">
        <v>137450</v>
      </c>
      <c r="H16401">
        <v>146900</v>
      </c>
      <c r="I16401">
        <v>156400</v>
      </c>
      <c r="J16401">
        <v>165850</v>
      </c>
      <c r="K16401" t="s">
        <v>3092</v>
      </c>
      <c r="L16401">
        <v>17</v>
      </c>
      <c r="M16401">
        <v>80</v>
      </c>
      <c r="N16401" t="s">
        <v>1027</v>
      </c>
    </row>
    <row r="16402" spans="1:14" x14ac:dyDescent="0.2">
      <c r="A16402" t="s">
        <v>22161</v>
      </c>
      <c r="B16402">
        <v>82950</v>
      </c>
      <c r="C16402">
        <v>94800</v>
      </c>
      <c r="D16402">
        <v>106650</v>
      </c>
      <c r="E16402">
        <v>118450</v>
      </c>
      <c r="F16402">
        <v>127950</v>
      </c>
      <c r="G16402">
        <v>137450</v>
      </c>
      <c r="H16402">
        <v>146900</v>
      </c>
      <c r="I16402">
        <v>156400</v>
      </c>
      <c r="J16402">
        <v>165850</v>
      </c>
      <c r="K16402" t="s">
        <v>3092</v>
      </c>
      <c r="L16402">
        <v>17</v>
      </c>
      <c r="M16402">
        <v>80</v>
      </c>
      <c r="N16402" t="s">
        <v>1028</v>
      </c>
    </row>
    <row r="16403" spans="1:14" x14ac:dyDescent="0.2">
      <c r="A16403" t="s">
        <v>22162</v>
      </c>
      <c r="B16403">
        <v>82950</v>
      </c>
      <c r="C16403">
        <v>94800</v>
      </c>
      <c r="D16403">
        <v>106650</v>
      </c>
      <c r="E16403">
        <v>118450</v>
      </c>
      <c r="F16403">
        <v>127950</v>
      </c>
      <c r="G16403">
        <v>137450</v>
      </c>
      <c r="H16403">
        <v>146900</v>
      </c>
      <c r="I16403">
        <v>156400</v>
      </c>
      <c r="J16403">
        <v>165850</v>
      </c>
      <c r="K16403" t="s">
        <v>3092</v>
      </c>
      <c r="L16403">
        <v>17</v>
      </c>
      <c r="M16403">
        <v>80</v>
      </c>
      <c r="N16403" t="s">
        <v>1029</v>
      </c>
    </row>
    <row r="16404" spans="1:14" x14ac:dyDescent="0.2">
      <c r="A16404" t="s">
        <v>22163</v>
      </c>
      <c r="B16404">
        <v>82950</v>
      </c>
      <c r="C16404">
        <v>94800</v>
      </c>
      <c r="D16404">
        <v>106650</v>
      </c>
      <c r="E16404">
        <v>118450</v>
      </c>
      <c r="F16404">
        <v>127950</v>
      </c>
      <c r="G16404">
        <v>137450</v>
      </c>
      <c r="H16404">
        <v>146900</v>
      </c>
      <c r="I16404">
        <v>156400</v>
      </c>
      <c r="J16404">
        <v>165850</v>
      </c>
      <c r="K16404" t="s">
        <v>3092</v>
      </c>
      <c r="L16404">
        <v>17</v>
      </c>
      <c r="M16404">
        <v>80</v>
      </c>
      <c r="N16404" t="s">
        <v>1030</v>
      </c>
    </row>
    <row r="16405" spans="1:14" x14ac:dyDescent="0.2">
      <c r="A16405" t="s">
        <v>22164</v>
      </c>
      <c r="B16405">
        <v>82950</v>
      </c>
      <c r="C16405">
        <v>94800</v>
      </c>
      <c r="D16405">
        <v>106650</v>
      </c>
      <c r="E16405">
        <v>118450</v>
      </c>
      <c r="F16405">
        <v>127950</v>
      </c>
      <c r="G16405">
        <v>137450</v>
      </c>
      <c r="H16405">
        <v>146900</v>
      </c>
      <c r="I16405">
        <v>156400</v>
      </c>
      <c r="J16405">
        <v>165850</v>
      </c>
      <c r="K16405" t="s">
        <v>3092</v>
      </c>
      <c r="L16405">
        <v>17</v>
      </c>
      <c r="M16405">
        <v>80</v>
      </c>
      <c r="N16405" t="s">
        <v>1031</v>
      </c>
    </row>
    <row r="16406" spans="1:14" x14ac:dyDescent="0.2">
      <c r="A16406" t="s">
        <v>22165</v>
      </c>
      <c r="B16406">
        <v>66300</v>
      </c>
      <c r="C16406">
        <v>75750</v>
      </c>
      <c r="D16406">
        <v>85200</v>
      </c>
      <c r="E16406">
        <v>94650</v>
      </c>
      <c r="F16406">
        <v>102250</v>
      </c>
      <c r="G16406">
        <v>109800</v>
      </c>
      <c r="H16406">
        <v>117400</v>
      </c>
      <c r="I16406">
        <v>124950</v>
      </c>
      <c r="J16406">
        <v>132550</v>
      </c>
      <c r="K16406" t="s">
        <v>3092</v>
      </c>
      <c r="L16406">
        <v>17</v>
      </c>
      <c r="M16406">
        <v>80</v>
      </c>
      <c r="N16406" t="s">
        <v>1032</v>
      </c>
    </row>
    <row r="16407" spans="1:14" x14ac:dyDescent="0.2">
      <c r="A16407" t="s">
        <v>22166</v>
      </c>
      <c r="B16407">
        <v>82950</v>
      </c>
      <c r="C16407">
        <v>94800</v>
      </c>
      <c r="D16407">
        <v>106650</v>
      </c>
      <c r="E16407">
        <v>118450</v>
      </c>
      <c r="F16407">
        <v>127950</v>
      </c>
      <c r="G16407">
        <v>137450</v>
      </c>
      <c r="H16407">
        <v>146900</v>
      </c>
      <c r="I16407">
        <v>156400</v>
      </c>
      <c r="J16407">
        <v>165850</v>
      </c>
      <c r="K16407" t="s">
        <v>3092</v>
      </c>
      <c r="L16407">
        <v>17</v>
      </c>
      <c r="M16407">
        <v>80</v>
      </c>
      <c r="N16407" t="s">
        <v>1033</v>
      </c>
    </row>
    <row r="16408" spans="1:14" x14ac:dyDescent="0.2">
      <c r="A16408" t="s">
        <v>22167</v>
      </c>
      <c r="B16408">
        <v>66300</v>
      </c>
      <c r="C16408">
        <v>75750</v>
      </c>
      <c r="D16408">
        <v>85200</v>
      </c>
      <c r="E16408">
        <v>94650</v>
      </c>
      <c r="F16408">
        <v>102250</v>
      </c>
      <c r="G16408">
        <v>109800</v>
      </c>
      <c r="H16408">
        <v>117400</v>
      </c>
      <c r="I16408">
        <v>124950</v>
      </c>
      <c r="J16408">
        <v>132550</v>
      </c>
      <c r="K16408" t="s">
        <v>3092</v>
      </c>
      <c r="L16408">
        <v>17</v>
      </c>
      <c r="M16408">
        <v>80</v>
      </c>
      <c r="N16408" t="s">
        <v>1034</v>
      </c>
    </row>
    <row r="16409" spans="1:14" x14ac:dyDescent="0.2">
      <c r="A16409" t="s">
        <v>22168</v>
      </c>
      <c r="B16409">
        <v>82950</v>
      </c>
      <c r="C16409">
        <v>94800</v>
      </c>
      <c r="D16409">
        <v>106650</v>
      </c>
      <c r="E16409">
        <v>118450</v>
      </c>
      <c r="F16409">
        <v>127950</v>
      </c>
      <c r="G16409">
        <v>137450</v>
      </c>
      <c r="H16409">
        <v>146900</v>
      </c>
      <c r="I16409">
        <v>156400</v>
      </c>
      <c r="J16409">
        <v>165850</v>
      </c>
      <c r="K16409" t="s">
        <v>3092</v>
      </c>
      <c r="L16409">
        <v>17</v>
      </c>
      <c r="M16409">
        <v>80</v>
      </c>
      <c r="N16409" t="s">
        <v>1035</v>
      </c>
    </row>
    <row r="16410" spans="1:14" x14ac:dyDescent="0.2">
      <c r="A16410" t="s">
        <v>22169</v>
      </c>
      <c r="B16410">
        <v>82950</v>
      </c>
      <c r="C16410">
        <v>94800</v>
      </c>
      <c r="D16410">
        <v>106650</v>
      </c>
      <c r="E16410">
        <v>118450</v>
      </c>
      <c r="F16410">
        <v>127950</v>
      </c>
      <c r="G16410">
        <v>137450</v>
      </c>
      <c r="H16410">
        <v>146900</v>
      </c>
      <c r="I16410">
        <v>156400</v>
      </c>
      <c r="J16410">
        <v>165850</v>
      </c>
      <c r="K16410" t="s">
        <v>3092</v>
      </c>
      <c r="L16410">
        <v>17</v>
      </c>
      <c r="M16410">
        <v>80</v>
      </c>
      <c r="N16410" t="s">
        <v>1036</v>
      </c>
    </row>
    <row r="16411" spans="1:14" x14ac:dyDescent="0.2">
      <c r="A16411" t="s">
        <v>22170</v>
      </c>
      <c r="B16411">
        <v>82950</v>
      </c>
      <c r="C16411">
        <v>94800</v>
      </c>
      <c r="D16411">
        <v>106650</v>
      </c>
      <c r="E16411">
        <v>118450</v>
      </c>
      <c r="F16411">
        <v>127950</v>
      </c>
      <c r="G16411">
        <v>137450</v>
      </c>
      <c r="H16411">
        <v>146900</v>
      </c>
      <c r="I16411">
        <v>156400</v>
      </c>
      <c r="J16411">
        <v>165850</v>
      </c>
      <c r="K16411" t="s">
        <v>3092</v>
      </c>
      <c r="L16411">
        <v>17</v>
      </c>
      <c r="M16411">
        <v>80</v>
      </c>
      <c r="N16411" t="s">
        <v>1037</v>
      </c>
    </row>
    <row r="16412" spans="1:14" x14ac:dyDescent="0.2">
      <c r="A16412" t="s">
        <v>22171</v>
      </c>
      <c r="B16412">
        <v>82950</v>
      </c>
      <c r="C16412">
        <v>94800</v>
      </c>
      <c r="D16412">
        <v>106650</v>
      </c>
      <c r="E16412">
        <v>118450</v>
      </c>
      <c r="F16412">
        <v>127950</v>
      </c>
      <c r="G16412">
        <v>137450</v>
      </c>
      <c r="H16412">
        <v>146900</v>
      </c>
      <c r="I16412">
        <v>156400</v>
      </c>
      <c r="J16412">
        <v>165850</v>
      </c>
      <c r="K16412" t="s">
        <v>3092</v>
      </c>
      <c r="L16412">
        <v>17</v>
      </c>
      <c r="M16412">
        <v>80</v>
      </c>
      <c r="N16412" t="s">
        <v>1038</v>
      </c>
    </row>
    <row r="16413" spans="1:14" x14ac:dyDescent="0.2">
      <c r="A16413" t="s">
        <v>22172</v>
      </c>
      <c r="B16413">
        <v>66300</v>
      </c>
      <c r="C16413">
        <v>75750</v>
      </c>
      <c r="D16413">
        <v>85200</v>
      </c>
      <c r="E16413">
        <v>94650</v>
      </c>
      <c r="F16413">
        <v>102250</v>
      </c>
      <c r="G16413">
        <v>109800</v>
      </c>
      <c r="H16413">
        <v>117400</v>
      </c>
      <c r="I16413">
        <v>124950</v>
      </c>
      <c r="J16413">
        <v>132550</v>
      </c>
      <c r="K16413" t="s">
        <v>3092</v>
      </c>
      <c r="L16413">
        <v>17</v>
      </c>
      <c r="M16413">
        <v>80</v>
      </c>
      <c r="N16413" t="s">
        <v>1039</v>
      </c>
    </row>
    <row r="16414" spans="1:14" x14ac:dyDescent="0.2">
      <c r="A16414" t="s">
        <v>22173</v>
      </c>
      <c r="B16414">
        <v>82950</v>
      </c>
      <c r="C16414">
        <v>94800</v>
      </c>
      <c r="D16414">
        <v>106650</v>
      </c>
      <c r="E16414">
        <v>118450</v>
      </c>
      <c r="F16414">
        <v>127950</v>
      </c>
      <c r="G16414">
        <v>137450</v>
      </c>
      <c r="H16414">
        <v>146900</v>
      </c>
      <c r="I16414">
        <v>156400</v>
      </c>
      <c r="J16414">
        <v>165850</v>
      </c>
      <c r="K16414" t="s">
        <v>3092</v>
      </c>
      <c r="L16414">
        <v>17</v>
      </c>
      <c r="M16414">
        <v>80</v>
      </c>
      <c r="N16414" t="s">
        <v>1040</v>
      </c>
    </row>
    <row r="16415" spans="1:14" x14ac:dyDescent="0.2">
      <c r="A16415" t="s">
        <v>22174</v>
      </c>
      <c r="B16415">
        <v>82950</v>
      </c>
      <c r="C16415">
        <v>94800</v>
      </c>
      <c r="D16415">
        <v>106650</v>
      </c>
      <c r="E16415">
        <v>118450</v>
      </c>
      <c r="F16415">
        <v>127950</v>
      </c>
      <c r="G16415">
        <v>137450</v>
      </c>
      <c r="H16415">
        <v>146900</v>
      </c>
      <c r="I16415">
        <v>156400</v>
      </c>
      <c r="J16415">
        <v>165850</v>
      </c>
      <c r="K16415" t="s">
        <v>3092</v>
      </c>
      <c r="L16415">
        <v>17</v>
      </c>
      <c r="M16415">
        <v>80</v>
      </c>
      <c r="N16415" t="s">
        <v>1041</v>
      </c>
    </row>
    <row r="16416" spans="1:14" x14ac:dyDescent="0.2">
      <c r="A16416" t="s">
        <v>22175</v>
      </c>
      <c r="B16416">
        <v>82950</v>
      </c>
      <c r="C16416">
        <v>94800</v>
      </c>
      <c r="D16416">
        <v>106650</v>
      </c>
      <c r="E16416">
        <v>118450</v>
      </c>
      <c r="F16416">
        <v>127950</v>
      </c>
      <c r="G16416">
        <v>137450</v>
      </c>
      <c r="H16416">
        <v>146900</v>
      </c>
      <c r="I16416">
        <v>156400</v>
      </c>
      <c r="J16416">
        <v>165850</v>
      </c>
      <c r="K16416" t="s">
        <v>3092</v>
      </c>
      <c r="L16416">
        <v>17</v>
      </c>
      <c r="M16416">
        <v>80</v>
      </c>
      <c r="N16416" t="s">
        <v>1042</v>
      </c>
    </row>
    <row r="16417" spans="1:14" x14ac:dyDescent="0.2">
      <c r="A16417" t="s">
        <v>22176</v>
      </c>
      <c r="B16417">
        <v>82950</v>
      </c>
      <c r="C16417">
        <v>94800</v>
      </c>
      <c r="D16417">
        <v>106650</v>
      </c>
      <c r="E16417">
        <v>118450</v>
      </c>
      <c r="F16417">
        <v>127950</v>
      </c>
      <c r="G16417">
        <v>137450</v>
      </c>
      <c r="H16417">
        <v>146900</v>
      </c>
      <c r="I16417">
        <v>156400</v>
      </c>
      <c r="J16417">
        <v>165850</v>
      </c>
      <c r="K16417" t="s">
        <v>3092</v>
      </c>
      <c r="L16417">
        <v>17</v>
      </c>
      <c r="M16417">
        <v>80</v>
      </c>
      <c r="N16417" t="s">
        <v>1043</v>
      </c>
    </row>
    <row r="16418" spans="1:14" x14ac:dyDescent="0.2">
      <c r="A16418" t="s">
        <v>22177</v>
      </c>
      <c r="B16418">
        <v>69800</v>
      </c>
      <c r="C16418">
        <v>79800</v>
      </c>
      <c r="D16418">
        <v>89750</v>
      </c>
      <c r="E16418">
        <v>99700</v>
      </c>
      <c r="F16418">
        <v>107700</v>
      </c>
      <c r="G16418">
        <v>115700</v>
      </c>
      <c r="H16418">
        <v>123650</v>
      </c>
      <c r="I16418">
        <v>131650</v>
      </c>
      <c r="J16418">
        <v>139600</v>
      </c>
      <c r="K16418" t="s">
        <v>3092</v>
      </c>
      <c r="L16418">
        <v>19</v>
      </c>
      <c r="M16418">
        <v>80</v>
      </c>
      <c r="N16418" t="s">
        <v>1044</v>
      </c>
    </row>
    <row r="16419" spans="1:14" x14ac:dyDescent="0.2">
      <c r="A16419" t="s">
        <v>22178</v>
      </c>
      <c r="B16419">
        <v>66250</v>
      </c>
      <c r="C16419">
        <v>75700</v>
      </c>
      <c r="D16419">
        <v>85150</v>
      </c>
      <c r="E16419">
        <v>94600</v>
      </c>
      <c r="F16419">
        <v>102200</v>
      </c>
      <c r="G16419">
        <v>109750</v>
      </c>
      <c r="H16419">
        <v>117350</v>
      </c>
      <c r="I16419">
        <v>124900</v>
      </c>
      <c r="J16419">
        <v>132450</v>
      </c>
      <c r="K16419" t="s">
        <v>3092</v>
      </c>
      <c r="L16419">
        <v>21</v>
      </c>
      <c r="M16419">
        <v>80</v>
      </c>
      <c r="N16419" t="s">
        <v>1045</v>
      </c>
    </row>
    <row r="16420" spans="1:14" x14ac:dyDescent="0.2">
      <c r="A16420" t="s">
        <v>22179</v>
      </c>
      <c r="B16420">
        <v>82950</v>
      </c>
      <c r="C16420">
        <v>94800</v>
      </c>
      <c r="D16420">
        <v>106650</v>
      </c>
      <c r="E16420">
        <v>118450</v>
      </c>
      <c r="F16420">
        <v>127950</v>
      </c>
      <c r="G16420">
        <v>137450</v>
      </c>
      <c r="H16420">
        <v>146900</v>
      </c>
      <c r="I16420">
        <v>156400</v>
      </c>
      <c r="J16420">
        <v>165850</v>
      </c>
      <c r="K16420" t="s">
        <v>3092</v>
      </c>
      <c r="L16420">
        <v>21</v>
      </c>
      <c r="M16420">
        <v>80</v>
      </c>
      <c r="N16420" t="s">
        <v>1046</v>
      </c>
    </row>
    <row r="16421" spans="1:14" x14ac:dyDescent="0.2">
      <c r="A16421" t="s">
        <v>22180</v>
      </c>
      <c r="B16421">
        <v>82950</v>
      </c>
      <c r="C16421">
        <v>94800</v>
      </c>
      <c r="D16421">
        <v>106650</v>
      </c>
      <c r="E16421">
        <v>118450</v>
      </c>
      <c r="F16421">
        <v>127950</v>
      </c>
      <c r="G16421">
        <v>137450</v>
      </c>
      <c r="H16421">
        <v>146900</v>
      </c>
      <c r="I16421">
        <v>156400</v>
      </c>
      <c r="J16421">
        <v>165850</v>
      </c>
      <c r="K16421" t="s">
        <v>3092</v>
      </c>
      <c r="L16421">
        <v>21</v>
      </c>
      <c r="M16421">
        <v>80</v>
      </c>
      <c r="N16421" t="s">
        <v>4296</v>
      </c>
    </row>
    <row r="16422" spans="1:14" x14ac:dyDescent="0.2">
      <c r="A16422" t="s">
        <v>22181</v>
      </c>
      <c r="B16422">
        <v>82950</v>
      </c>
      <c r="C16422">
        <v>94800</v>
      </c>
      <c r="D16422">
        <v>106650</v>
      </c>
      <c r="E16422">
        <v>118450</v>
      </c>
      <c r="F16422">
        <v>127950</v>
      </c>
      <c r="G16422">
        <v>137450</v>
      </c>
      <c r="H16422">
        <v>146900</v>
      </c>
      <c r="I16422">
        <v>156400</v>
      </c>
      <c r="J16422">
        <v>165850</v>
      </c>
      <c r="K16422" t="s">
        <v>3092</v>
      </c>
      <c r="L16422">
        <v>21</v>
      </c>
      <c r="M16422">
        <v>80</v>
      </c>
      <c r="N16422" t="s">
        <v>1047</v>
      </c>
    </row>
    <row r="16423" spans="1:14" x14ac:dyDescent="0.2">
      <c r="A16423" t="s">
        <v>22182</v>
      </c>
      <c r="B16423">
        <v>82950</v>
      </c>
      <c r="C16423">
        <v>94800</v>
      </c>
      <c r="D16423">
        <v>106650</v>
      </c>
      <c r="E16423">
        <v>118450</v>
      </c>
      <c r="F16423">
        <v>127950</v>
      </c>
      <c r="G16423">
        <v>137450</v>
      </c>
      <c r="H16423">
        <v>146900</v>
      </c>
      <c r="I16423">
        <v>156400</v>
      </c>
      <c r="J16423">
        <v>165850</v>
      </c>
      <c r="K16423" t="s">
        <v>3092</v>
      </c>
      <c r="L16423">
        <v>21</v>
      </c>
      <c r="M16423">
        <v>80</v>
      </c>
      <c r="N16423" t="s">
        <v>1048</v>
      </c>
    </row>
    <row r="16424" spans="1:14" x14ac:dyDescent="0.2">
      <c r="A16424" t="s">
        <v>22183</v>
      </c>
      <c r="B16424">
        <v>82950</v>
      </c>
      <c r="C16424">
        <v>94800</v>
      </c>
      <c r="D16424">
        <v>106650</v>
      </c>
      <c r="E16424">
        <v>118450</v>
      </c>
      <c r="F16424">
        <v>127950</v>
      </c>
      <c r="G16424">
        <v>137450</v>
      </c>
      <c r="H16424">
        <v>146900</v>
      </c>
      <c r="I16424">
        <v>156400</v>
      </c>
      <c r="J16424">
        <v>165850</v>
      </c>
      <c r="K16424" t="s">
        <v>3092</v>
      </c>
      <c r="L16424">
        <v>21</v>
      </c>
      <c r="M16424">
        <v>80</v>
      </c>
      <c r="N16424" t="s">
        <v>1049</v>
      </c>
    </row>
    <row r="16425" spans="1:14" x14ac:dyDescent="0.2">
      <c r="A16425" t="s">
        <v>22184</v>
      </c>
      <c r="B16425">
        <v>82950</v>
      </c>
      <c r="C16425">
        <v>94800</v>
      </c>
      <c r="D16425">
        <v>106650</v>
      </c>
      <c r="E16425">
        <v>118450</v>
      </c>
      <c r="F16425">
        <v>127950</v>
      </c>
      <c r="G16425">
        <v>137450</v>
      </c>
      <c r="H16425">
        <v>146900</v>
      </c>
      <c r="I16425">
        <v>156400</v>
      </c>
      <c r="J16425">
        <v>165850</v>
      </c>
      <c r="K16425" t="s">
        <v>3092</v>
      </c>
      <c r="L16425">
        <v>21</v>
      </c>
      <c r="M16425">
        <v>80</v>
      </c>
      <c r="N16425" t="s">
        <v>1050</v>
      </c>
    </row>
    <row r="16426" spans="1:14" x14ac:dyDescent="0.2">
      <c r="A16426" t="s">
        <v>22185</v>
      </c>
      <c r="B16426">
        <v>82950</v>
      </c>
      <c r="C16426">
        <v>94800</v>
      </c>
      <c r="D16426">
        <v>106650</v>
      </c>
      <c r="E16426">
        <v>118450</v>
      </c>
      <c r="F16426">
        <v>127950</v>
      </c>
      <c r="G16426">
        <v>137450</v>
      </c>
      <c r="H16426">
        <v>146900</v>
      </c>
      <c r="I16426">
        <v>156400</v>
      </c>
      <c r="J16426">
        <v>165850</v>
      </c>
      <c r="K16426" t="s">
        <v>3092</v>
      </c>
      <c r="L16426">
        <v>21</v>
      </c>
      <c r="M16426">
        <v>80</v>
      </c>
      <c r="N16426" t="s">
        <v>1051</v>
      </c>
    </row>
    <row r="16427" spans="1:14" x14ac:dyDescent="0.2">
      <c r="A16427" t="s">
        <v>22186</v>
      </c>
      <c r="B16427">
        <v>82950</v>
      </c>
      <c r="C16427">
        <v>94800</v>
      </c>
      <c r="D16427">
        <v>106650</v>
      </c>
      <c r="E16427">
        <v>118450</v>
      </c>
      <c r="F16427">
        <v>127950</v>
      </c>
      <c r="G16427">
        <v>137450</v>
      </c>
      <c r="H16427">
        <v>146900</v>
      </c>
      <c r="I16427">
        <v>156400</v>
      </c>
      <c r="J16427">
        <v>165850</v>
      </c>
      <c r="K16427" t="s">
        <v>3092</v>
      </c>
      <c r="L16427">
        <v>21</v>
      </c>
      <c r="M16427">
        <v>80</v>
      </c>
      <c r="N16427" t="s">
        <v>1052</v>
      </c>
    </row>
    <row r="16428" spans="1:14" x14ac:dyDescent="0.2">
      <c r="A16428" t="s">
        <v>22187</v>
      </c>
      <c r="B16428">
        <v>82950</v>
      </c>
      <c r="C16428">
        <v>94800</v>
      </c>
      <c r="D16428">
        <v>106650</v>
      </c>
      <c r="E16428">
        <v>118450</v>
      </c>
      <c r="F16428">
        <v>127950</v>
      </c>
      <c r="G16428">
        <v>137450</v>
      </c>
      <c r="H16428">
        <v>146900</v>
      </c>
      <c r="I16428">
        <v>156400</v>
      </c>
      <c r="J16428">
        <v>165850</v>
      </c>
      <c r="K16428" t="s">
        <v>3092</v>
      </c>
      <c r="L16428">
        <v>21</v>
      </c>
      <c r="M16428">
        <v>80</v>
      </c>
      <c r="N16428" t="s">
        <v>4297</v>
      </c>
    </row>
    <row r="16429" spans="1:14" x14ac:dyDescent="0.2">
      <c r="A16429" t="s">
        <v>22188</v>
      </c>
      <c r="B16429">
        <v>82950</v>
      </c>
      <c r="C16429">
        <v>94800</v>
      </c>
      <c r="D16429">
        <v>106650</v>
      </c>
      <c r="E16429">
        <v>118450</v>
      </c>
      <c r="F16429">
        <v>127950</v>
      </c>
      <c r="G16429">
        <v>137450</v>
      </c>
      <c r="H16429">
        <v>146900</v>
      </c>
      <c r="I16429">
        <v>156400</v>
      </c>
      <c r="J16429">
        <v>165850</v>
      </c>
      <c r="K16429" t="s">
        <v>3092</v>
      </c>
      <c r="L16429">
        <v>21</v>
      </c>
      <c r="M16429">
        <v>80</v>
      </c>
      <c r="N16429" t="s">
        <v>1053</v>
      </c>
    </row>
    <row r="16430" spans="1:14" x14ac:dyDescent="0.2">
      <c r="A16430" t="s">
        <v>22189</v>
      </c>
      <c r="B16430">
        <v>82950</v>
      </c>
      <c r="C16430">
        <v>94800</v>
      </c>
      <c r="D16430">
        <v>106650</v>
      </c>
      <c r="E16430">
        <v>118450</v>
      </c>
      <c r="F16430">
        <v>127950</v>
      </c>
      <c r="G16430">
        <v>137450</v>
      </c>
      <c r="H16430">
        <v>146900</v>
      </c>
      <c r="I16430">
        <v>156400</v>
      </c>
      <c r="J16430">
        <v>165850</v>
      </c>
      <c r="K16430" t="s">
        <v>3092</v>
      </c>
      <c r="L16430">
        <v>21</v>
      </c>
      <c r="M16430">
        <v>80</v>
      </c>
      <c r="N16430" t="s">
        <v>1054</v>
      </c>
    </row>
    <row r="16431" spans="1:14" x14ac:dyDescent="0.2">
      <c r="A16431" t="s">
        <v>22190</v>
      </c>
      <c r="B16431">
        <v>82950</v>
      </c>
      <c r="C16431">
        <v>94800</v>
      </c>
      <c r="D16431">
        <v>106650</v>
      </c>
      <c r="E16431">
        <v>118450</v>
      </c>
      <c r="F16431">
        <v>127950</v>
      </c>
      <c r="G16431">
        <v>137450</v>
      </c>
      <c r="H16431">
        <v>146900</v>
      </c>
      <c r="I16431">
        <v>156400</v>
      </c>
      <c r="J16431">
        <v>165850</v>
      </c>
      <c r="K16431" t="s">
        <v>3092</v>
      </c>
      <c r="L16431">
        <v>21</v>
      </c>
      <c r="M16431">
        <v>80</v>
      </c>
      <c r="N16431" t="s">
        <v>1055</v>
      </c>
    </row>
    <row r="16432" spans="1:14" x14ac:dyDescent="0.2">
      <c r="A16432" t="s">
        <v>22191</v>
      </c>
      <c r="B16432">
        <v>82950</v>
      </c>
      <c r="C16432">
        <v>94800</v>
      </c>
      <c r="D16432">
        <v>106650</v>
      </c>
      <c r="E16432">
        <v>118450</v>
      </c>
      <c r="F16432">
        <v>127950</v>
      </c>
      <c r="G16432">
        <v>137450</v>
      </c>
      <c r="H16432">
        <v>146900</v>
      </c>
      <c r="I16432">
        <v>156400</v>
      </c>
      <c r="J16432">
        <v>165850</v>
      </c>
      <c r="K16432" t="s">
        <v>3092</v>
      </c>
      <c r="L16432">
        <v>21</v>
      </c>
      <c r="M16432">
        <v>80</v>
      </c>
      <c r="N16432" t="s">
        <v>1056</v>
      </c>
    </row>
    <row r="16433" spans="1:14" x14ac:dyDescent="0.2">
      <c r="A16433" t="s">
        <v>22192</v>
      </c>
      <c r="B16433">
        <v>82950</v>
      </c>
      <c r="C16433">
        <v>94800</v>
      </c>
      <c r="D16433">
        <v>106650</v>
      </c>
      <c r="E16433">
        <v>118450</v>
      </c>
      <c r="F16433">
        <v>127950</v>
      </c>
      <c r="G16433">
        <v>137450</v>
      </c>
      <c r="H16433">
        <v>146900</v>
      </c>
      <c r="I16433">
        <v>156400</v>
      </c>
      <c r="J16433">
        <v>165850</v>
      </c>
      <c r="K16433" t="s">
        <v>3092</v>
      </c>
      <c r="L16433">
        <v>21</v>
      </c>
      <c r="M16433">
        <v>80</v>
      </c>
      <c r="N16433" t="s">
        <v>1057</v>
      </c>
    </row>
    <row r="16434" spans="1:14" x14ac:dyDescent="0.2">
      <c r="A16434" t="s">
        <v>22193</v>
      </c>
      <c r="B16434">
        <v>82950</v>
      </c>
      <c r="C16434">
        <v>94800</v>
      </c>
      <c r="D16434">
        <v>106650</v>
      </c>
      <c r="E16434">
        <v>118450</v>
      </c>
      <c r="F16434">
        <v>127950</v>
      </c>
      <c r="G16434">
        <v>137450</v>
      </c>
      <c r="H16434">
        <v>146900</v>
      </c>
      <c r="I16434">
        <v>156400</v>
      </c>
      <c r="J16434">
        <v>165850</v>
      </c>
      <c r="K16434" t="s">
        <v>3092</v>
      </c>
      <c r="L16434">
        <v>21</v>
      </c>
      <c r="M16434">
        <v>80</v>
      </c>
      <c r="N16434" t="s">
        <v>1058</v>
      </c>
    </row>
    <row r="16435" spans="1:14" x14ac:dyDescent="0.2">
      <c r="A16435" t="s">
        <v>22194</v>
      </c>
      <c r="B16435">
        <v>82950</v>
      </c>
      <c r="C16435">
        <v>94800</v>
      </c>
      <c r="D16435">
        <v>106650</v>
      </c>
      <c r="E16435">
        <v>118450</v>
      </c>
      <c r="F16435">
        <v>127950</v>
      </c>
      <c r="G16435">
        <v>137450</v>
      </c>
      <c r="H16435">
        <v>146900</v>
      </c>
      <c r="I16435">
        <v>156400</v>
      </c>
      <c r="J16435">
        <v>165850</v>
      </c>
      <c r="K16435" t="s">
        <v>3092</v>
      </c>
      <c r="L16435">
        <v>21</v>
      </c>
      <c r="M16435">
        <v>80</v>
      </c>
      <c r="N16435" t="s">
        <v>1059</v>
      </c>
    </row>
    <row r="16436" spans="1:14" x14ac:dyDescent="0.2">
      <c r="A16436" t="s">
        <v>22195</v>
      </c>
      <c r="B16436">
        <v>82950</v>
      </c>
      <c r="C16436">
        <v>94800</v>
      </c>
      <c r="D16436">
        <v>106650</v>
      </c>
      <c r="E16436">
        <v>118450</v>
      </c>
      <c r="F16436">
        <v>127950</v>
      </c>
      <c r="G16436">
        <v>137450</v>
      </c>
      <c r="H16436">
        <v>146900</v>
      </c>
      <c r="I16436">
        <v>156400</v>
      </c>
      <c r="J16436">
        <v>165850</v>
      </c>
      <c r="K16436" t="s">
        <v>3092</v>
      </c>
      <c r="L16436">
        <v>21</v>
      </c>
      <c r="M16436">
        <v>80</v>
      </c>
      <c r="N16436" t="s">
        <v>1060</v>
      </c>
    </row>
    <row r="16437" spans="1:14" x14ac:dyDescent="0.2">
      <c r="A16437" t="s">
        <v>22196</v>
      </c>
      <c r="B16437">
        <v>82950</v>
      </c>
      <c r="C16437">
        <v>94800</v>
      </c>
      <c r="D16437">
        <v>106650</v>
      </c>
      <c r="E16437">
        <v>118450</v>
      </c>
      <c r="F16437">
        <v>127950</v>
      </c>
      <c r="G16437">
        <v>137450</v>
      </c>
      <c r="H16437">
        <v>146900</v>
      </c>
      <c r="I16437">
        <v>156400</v>
      </c>
      <c r="J16437">
        <v>165850</v>
      </c>
      <c r="K16437" t="s">
        <v>3092</v>
      </c>
      <c r="L16437">
        <v>21</v>
      </c>
      <c r="M16437">
        <v>80</v>
      </c>
      <c r="N16437" t="s">
        <v>1061</v>
      </c>
    </row>
    <row r="16438" spans="1:14" x14ac:dyDescent="0.2">
      <c r="A16438" t="s">
        <v>22197</v>
      </c>
      <c r="B16438">
        <v>82950</v>
      </c>
      <c r="C16438">
        <v>94800</v>
      </c>
      <c r="D16438">
        <v>106650</v>
      </c>
      <c r="E16438">
        <v>118450</v>
      </c>
      <c r="F16438">
        <v>127950</v>
      </c>
      <c r="G16438">
        <v>137450</v>
      </c>
      <c r="H16438">
        <v>146900</v>
      </c>
      <c r="I16438">
        <v>156400</v>
      </c>
      <c r="J16438">
        <v>165850</v>
      </c>
      <c r="K16438" t="s">
        <v>3092</v>
      </c>
      <c r="L16438">
        <v>21</v>
      </c>
      <c r="M16438">
        <v>80</v>
      </c>
      <c r="N16438" t="s">
        <v>1062</v>
      </c>
    </row>
    <row r="16439" spans="1:14" x14ac:dyDescent="0.2">
      <c r="A16439" t="s">
        <v>22198</v>
      </c>
      <c r="B16439">
        <v>82950</v>
      </c>
      <c r="C16439">
        <v>94800</v>
      </c>
      <c r="D16439">
        <v>106650</v>
      </c>
      <c r="E16439">
        <v>118450</v>
      </c>
      <c r="F16439">
        <v>127950</v>
      </c>
      <c r="G16439">
        <v>137450</v>
      </c>
      <c r="H16439">
        <v>146900</v>
      </c>
      <c r="I16439">
        <v>156400</v>
      </c>
      <c r="J16439">
        <v>165850</v>
      </c>
      <c r="K16439" t="s">
        <v>3092</v>
      </c>
      <c r="L16439">
        <v>21</v>
      </c>
      <c r="M16439">
        <v>80</v>
      </c>
      <c r="N16439" t="s">
        <v>5748</v>
      </c>
    </row>
    <row r="16440" spans="1:14" x14ac:dyDescent="0.2">
      <c r="A16440" t="s">
        <v>22199</v>
      </c>
      <c r="B16440">
        <v>82950</v>
      </c>
      <c r="C16440">
        <v>94800</v>
      </c>
      <c r="D16440">
        <v>106650</v>
      </c>
      <c r="E16440">
        <v>118450</v>
      </c>
      <c r="F16440">
        <v>127950</v>
      </c>
      <c r="G16440">
        <v>137450</v>
      </c>
      <c r="H16440">
        <v>146900</v>
      </c>
      <c r="I16440">
        <v>156400</v>
      </c>
      <c r="J16440">
        <v>165850</v>
      </c>
      <c r="K16440" t="s">
        <v>3092</v>
      </c>
      <c r="L16440">
        <v>21</v>
      </c>
      <c r="M16440">
        <v>80</v>
      </c>
      <c r="N16440" t="s">
        <v>1064</v>
      </c>
    </row>
    <row r="16441" spans="1:14" x14ac:dyDescent="0.2">
      <c r="A16441" t="s">
        <v>22200</v>
      </c>
      <c r="B16441">
        <v>82950</v>
      </c>
      <c r="C16441">
        <v>94800</v>
      </c>
      <c r="D16441">
        <v>106650</v>
      </c>
      <c r="E16441">
        <v>118450</v>
      </c>
      <c r="F16441">
        <v>127950</v>
      </c>
      <c r="G16441">
        <v>137450</v>
      </c>
      <c r="H16441">
        <v>146900</v>
      </c>
      <c r="I16441">
        <v>156400</v>
      </c>
      <c r="J16441">
        <v>165850</v>
      </c>
      <c r="K16441" t="s">
        <v>3092</v>
      </c>
      <c r="L16441">
        <v>21</v>
      </c>
      <c r="M16441">
        <v>80</v>
      </c>
      <c r="N16441" t="s">
        <v>1065</v>
      </c>
    </row>
    <row r="16442" spans="1:14" x14ac:dyDescent="0.2">
      <c r="A16442" t="s">
        <v>22201</v>
      </c>
      <c r="B16442">
        <v>82950</v>
      </c>
      <c r="C16442">
        <v>94800</v>
      </c>
      <c r="D16442">
        <v>106650</v>
      </c>
      <c r="E16442">
        <v>118450</v>
      </c>
      <c r="F16442">
        <v>127950</v>
      </c>
      <c r="G16442">
        <v>137450</v>
      </c>
      <c r="H16442">
        <v>146900</v>
      </c>
      <c r="I16442">
        <v>156400</v>
      </c>
      <c r="J16442">
        <v>165850</v>
      </c>
      <c r="K16442" t="s">
        <v>3092</v>
      </c>
      <c r="L16442">
        <v>21</v>
      </c>
      <c r="M16442">
        <v>80</v>
      </c>
      <c r="N16442" t="s">
        <v>1066</v>
      </c>
    </row>
    <row r="16443" spans="1:14" x14ac:dyDescent="0.2">
      <c r="A16443" t="s">
        <v>22202</v>
      </c>
      <c r="B16443">
        <v>82950</v>
      </c>
      <c r="C16443">
        <v>94800</v>
      </c>
      <c r="D16443">
        <v>106650</v>
      </c>
      <c r="E16443">
        <v>118450</v>
      </c>
      <c r="F16443">
        <v>127950</v>
      </c>
      <c r="G16443">
        <v>137450</v>
      </c>
      <c r="H16443">
        <v>146900</v>
      </c>
      <c r="I16443">
        <v>156400</v>
      </c>
      <c r="J16443">
        <v>165850</v>
      </c>
      <c r="K16443" t="s">
        <v>3092</v>
      </c>
      <c r="L16443">
        <v>21</v>
      </c>
      <c r="M16443">
        <v>80</v>
      </c>
      <c r="N16443" t="s">
        <v>1067</v>
      </c>
    </row>
    <row r="16444" spans="1:14" x14ac:dyDescent="0.2">
      <c r="A16444" t="s">
        <v>22203</v>
      </c>
      <c r="B16444">
        <v>82950</v>
      </c>
      <c r="C16444">
        <v>94800</v>
      </c>
      <c r="D16444">
        <v>106650</v>
      </c>
      <c r="E16444">
        <v>118450</v>
      </c>
      <c r="F16444">
        <v>127950</v>
      </c>
      <c r="G16444">
        <v>137450</v>
      </c>
      <c r="H16444">
        <v>146900</v>
      </c>
      <c r="I16444">
        <v>156400</v>
      </c>
      <c r="J16444">
        <v>165850</v>
      </c>
      <c r="K16444" t="s">
        <v>3092</v>
      </c>
      <c r="L16444">
        <v>21</v>
      </c>
      <c r="M16444">
        <v>80</v>
      </c>
      <c r="N16444" t="s">
        <v>1068</v>
      </c>
    </row>
    <row r="16445" spans="1:14" x14ac:dyDescent="0.2">
      <c r="A16445" t="s">
        <v>22204</v>
      </c>
      <c r="B16445">
        <v>82950</v>
      </c>
      <c r="C16445">
        <v>94800</v>
      </c>
      <c r="D16445">
        <v>106650</v>
      </c>
      <c r="E16445">
        <v>118450</v>
      </c>
      <c r="F16445">
        <v>127950</v>
      </c>
      <c r="G16445">
        <v>137450</v>
      </c>
      <c r="H16445">
        <v>146900</v>
      </c>
      <c r="I16445">
        <v>156400</v>
      </c>
      <c r="J16445">
        <v>165850</v>
      </c>
      <c r="K16445" t="s">
        <v>3092</v>
      </c>
      <c r="L16445">
        <v>21</v>
      </c>
      <c r="M16445">
        <v>80</v>
      </c>
      <c r="N16445" t="s">
        <v>4298</v>
      </c>
    </row>
    <row r="16446" spans="1:14" x14ac:dyDescent="0.2">
      <c r="A16446" t="s">
        <v>22205</v>
      </c>
      <c r="B16446">
        <v>82950</v>
      </c>
      <c r="C16446">
        <v>94800</v>
      </c>
      <c r="D16446">
        <v>106650</v>
      </c>
      <c r="E16446">
        <v>118450</v>
      </c>
      <c r="F16446">
        <v>127950</v>
      </c>
      <c r="G16446">
        <v>137450</v>
      </c>
      <c r="H16446">
        <v>146900</v>
      </c>
      <c r="I16446">
        <v>156400</v>
      </c>
      <c r="J16446">
        <v>165850</v>
      </c>
      <c r="K16446" t="s">
        <v>3092</v>
      </c>
      <c r="L16446">
        <v>21</v>
      </c>
      <c r="M16446">
        <v>80</v>
      </c>
      <c r="N16446" t="s">
        <v>1069</v>
      </c>
    </row>
    <row r="16447" spans="1:14" x14ac:dyDescent="0.2">
      <c r="A16447" t="s">
        <v>22206</v>
      </c>
      <c r="B16447">
        <v>66250</v>
      </c>
      <c r="C16447">
        <v>75700</v>
      </c>
      <c r="D16447">
        <v>85150</v>
      </c>
      <c r="E16447">
        <v>94600</v>
      </c>
      <c r="F16447">
        <v>102200</v>
      </c>
      <c r="G16447">
        <v>109750</v>
      </c>
      <c r="H16447">
        <v>117350</v>
      </c>
      <c r="I16447">
        <v>124900</v>
      </c>
      <c r="J16447">
        <v>132450</v>
      </c>
      <c r="K16447" t="s">
        <v>3092</v>
      </c>
      <c r="L16447">
        <v>23</v>
      </c>
      <c r="M16447">
        <v>80</v>
      </c>
      <c r="N16447" t="s">
        <v>1070</v>
      </c>
    </row>
    <row r="16448" spans="1:14" x14ac:dyDescent="0.2">
      <c r="A16448" t="s">
        <v>22207</v>
      </c>
      <c r="B16448">
        <v>66250</v>
      </c>
      <c r="C16448">
        <v>75700</v>
      </c>
      <c r="D16448">
        <v>85150</v>
      </c>
      <c r="E16448">
        <v>94600</v>
      </c>
      <c r="F16448">
        <v>102200</v>
      </c>
      <c r="G16448">
        <v>109750</v>
      </c>
      <c r="H16448">
        <v>117350</v>
      </c>
      <c r="I16448">
        <v>124900</v>
      </c>
      <c r="J16448">
        <v>132450</v>
      </c>
      <c r="K16448" t="s">
        <v>3092</v>
      </c>
      <c r="L16448">
        <v>23</v>
      </c>
      <c r="M16448">
        <v>80</v>
      </c>
      <c r="N16448" t="s">
        <v>5749</v>
      </c>
    </row>
    <row r="16449" spans="1:14" x14ac:dyDescent="0.2">
      <c r="A16449" t="s">
        <v>22208</v>
      </c>
      <c r="B16449">
        <v>66250</v>
      </c>
      <c r="C16449">
        <v>75700</v>
      </c>
      <c r="D16449">
        <v>85150</v>
      </c>
      <c r="E16449">
        <v>94600</v>
      </c>
      <c r="F16449">
        <v>102200</v>
      </c>
      <c r="G16449">
        <v>109750</v>
      </c>
      <c r="H16449">
        <v>117350</v>
      </c>
      <c r="I16449">
        <v>124900</v>
      </c>
      <c r="J16449">
        <v>132450</v>
      </c>
      <c r="K16449" t="s">
        <v>3092</v>
      </c>
      <c r="L16449">
        <v>23</v>
      </c>
      <c r="M16449">
        <v>80</v>
      </c>
      <c r="N16449" t="s">
        <v>1072</v>
      </c>
    </row>
    <row r="16450" spans="1:14" x14ac:dyDescent="0.2">
      <c r="A16450" t="s">
        <v>22209</v>
      </c>
      <c r="B16450">
        <v>82950</v>
      </c>
      <c r="C16450">
        <v>94800</v>
      </c>
      <c r="D16450">
        <v>106650</v>
      </c>
      <c r="E16450">
        <v>118450</v>
      </c>
      <c r="F16450">
        <v>127950</v>
      </c>
      <c r="G16450">
        <v>137450</v>
      </c>
      <c r="H16450">
        <v>146900</v>
      </c>
      <c r="I16450">
        <v>156400</v>
      </c>
      <c r="J16450">
        <v>165850</v>
      </c>
      <c r="K16450" t="s">
        <v>3092</v>
      </c>
      <c r="L16450">
        <v>23</v>
      </c>
      <c r="M16450">
        <v>80</v>
      </c>
      <c r="N16450" t="s">
        <v>1073</v>
      </c>
    </row>
    <row r="16451" spans="1:14" x14ac:dyDescent="0.2">
      <c r="A16451" t="s">
        <v>22210</v>
      </c>
      <c r="B16451">
        <v>82950</v>
      </c>
      <c r="C16451">
        <v>94800</v>
      </c>
      <c r="D16451">
        <v>106650</v>
      </c>
      <c r="E16451">
        <v>118450</v>
      </c>
      <c r="F16451">
        <v>127950</v>
      </c>
      <c r="G16451">
        <v>137450</v>
      </c>
      <c r="H16451">
        <v>146900</v>
      </c>
      <c r="I16451">
        <v>156400</v>
      </c>
      <c r="J16451">
        <v>165850</v>
      </c>
      <c r="K16451" t="s">
        <v>3092</v>
      </c>
      <c r="L16451">
        <v>23</v>
      </c>
      <c r="M16451">
        <v>80</v>
      </c>
      <c r="N16451" t="s">
        <v>1074</v>
      </c>
    </row>
    <row r="16452" spans="1:14" x14ac:dyDescent="0.2">
      <c r="A16452" t="s">
        <v>22211</v>
      </c>
      <c r="B16452">
        <v>66250</v>
      </c>
      <c r="C16452">
        <v>75700</v>
      </c>
      <c r="D16452">
        <v>85150</v>
      </c>
      <c r="E16452">
        <v>94600</v>
      </c>
      <c r="F16452">
        <v>102200</v>
      </c>
      <c r="G16452">
        <v>109750</v>
      </c>
      <c r="H16452">
        <v>117350</v>
      </c>
      <c r="I16452">
        <v>124900</v>
      </c>
      <c r="J16452">
        <v>132450</v>
      </c>
      <c r="K16452" t="s">
        <v>3092</v>
      </c>
      <c r="L16452">
        <v>23</v>
      </c>
      <c r="M16452">
        <v>80</v>
      </c>
      <c r="N16452" t="s">
        <v>1075</v>
      </c>
    </row>
    <row r="16453" spans="1:14" x14ac:dyDescent="0.2">
      <c r="A16453" t="s">
        <v>22212</v>
      </c>
      <c r="B16453">
        <v>66250</v>
      </c>
      <c r="C16453">
        <v>75700</v>
      </c>
      <c r="D16453">
        <v>85150</v>
      </c>
      <c r="E16453">
        <v>94600</v>
      </c>
      <c r="F16453">
        <v>102200</v>
      </c>
      <c r="G16453">
        <v>109750</v>
      </c>
      <c r="H16453">
        <v>117350</v>
      </c>
      <c r="I16453">
        <v>124900</v>
      </c>
      <c r="J16453">
        <v>132450</v>
      </c>
      <c r="K16453" t="s">
        <v>3092</v>
      </c>
      <c r="L16453">
        <v>23</v>
      </c>
      <c r="M16453">
        <v>80</v>
      </c>
      <c r="N16453" t="s">
        <v>1076</v>
      </c>
    </row>
    <row r="16454" spans="1:14" x14ac:dyDescent="0.2">
      <c r="A16454" t="s">
        <v>22213</v>
      </c>
      <c r="B16454">
        <v>82950</v>
      </c>
      <c r="C16454">
        <v>94800</v>
      </c>
      <c r="D16454">
        <v>106650</v>
      </c>
      <c r="E16454">
        <v>118450</v>
      </c>
      <c r="F16454">
        <v>127950</v>
      </c>
      <c r="G16454">
        <v>137450</v>
      </c>
      <c r="H16454">
        <v>146900</v>
      </c>
      <c r="I16454">
        <v>156400</v>
      </c>
      <c r="J16454">
        <v>165850</v>
      </c>
      <c r="K16454" t="s">
        <v>3092</v>
      </c>
      <c r="L16454">
        <v>23</v>
      </c>
      <c r="M16454">
        <v>80</v>
      </c>
      <c r="N16454" t="s">
        <v>1077</v>
      </c>
    </row>
    <row r="16455" spans="1:14" x14ac:dyDescent="0.2">
      <c r="A16455" t="s">
        <v>22214</v>
      </c>
      <c r="B16455">
        <v>66250</v>
      </c>
      <c r="C16455">
        <v>75700</v>
      </c>
      <c r="D16455">
        <v>85150</v>
      </c>
      <c r="E16455">
        <v>94600</v>
      </c>
      <c r="F16455">
        <v>102200</v>
      </c>
      <c r="G16455">
        <v>109750</v>
      </c>
      <c r="H16455">
        <v>117350</v>
      </c>
      <c r="I16455">
        <v>124900</v>
      </c>
      <c r="J16455">
        <v>132450</v>
      </c>
      <c r="K16455" t="s">
        <v>3092</v>
      </c>
      <c r="L16455">
        <v>23</v>
      </c>
      <c r="M16455">
        <v>80</v>
      </c>
      <c r="N16455" t="s">
        <v>1078</v>
      </c>
    </row>
    <row r="16456" spans="1:14" x14ac:dyDescent="0.2">
      <c r="A16456" t="s">
        <v>22215</v>
      </c>
      <c r="B16456">
        <v>82950</v>
      </c>
      <c r="C16456">
        <v>94800</v>
      </c>
      <c r="D16456">
        <v>106650</v>
      </c>
      <c r="E16456">
        <v>118450</v>
      </c>
      <c r="F16456">
        <v>127950</v>
      </c>
      <c r="G16456">
        <v>137450</v>
      </c>
      <c r="H16456">
        <v>146900</v>
      </c>
      <c r="I16456">
        <v>156400</v>
      </c>
      <c r="J16456">
        <v>165850</v>
      </c>
      <c r="K16456" t="s">
        <v>3092</v>
      </c>
      <c r="L16456">
        <v>23</v>
      </c>
      <c r="M16456">
        <v>80</v>
      </c>
      <c r="N16456" t="s">
        <v>1079</v>
      </c>
    </row>
    <row r="16457" spans="1:14" x14ac:dyDescent="0.2">
      <c r="A16457" t="s">
        <v>22216</v>
      </c>
      <c r="B16457">
        <v>82950</v>
      </c>
      <c r="C16457">
        <v>94800</v>
      </c>
      <c r="D16457">
        <v>106650</v>
      </c>
      <c r="E16457">
        <v>118450</v>
      </c>
      <c r="F16457">
        <v>127950</v>
      </c>
      <c r="G16457">
        <v>137450</v>
      </c>
      <c r="H16457">
        <v>146900</v>
      </c>
      <c r="I16457">
        <v>156400</v>
      </c>
      <c r="J16457">
        <v>165850</v>
      </c>
      <c r="K16457" t="s">
        <v>3092</v>
      </c>
      <c r="L16457">
        <v>23</v>
      </c>
      <c r="M16457">
        <v>80</v>
      </c>
      <c r="N16457" t="s">
        <v>1080</v>
      </c>
    </row>
    <row r="16458" spans="1:14" x14ac:dyDescent="0.2">
      <c r="A16458" t="s">
        <v>22217</v>
      </c>
      <c r="B16458">
        <v>82950</v>
      </c>
      <c r="C16458">
        <v>94800</v>
      </c>
      <c r="D16458">
        <v>106650</v>
      </c>
      <c r="E16458">
        <v>118450</v>
      </c>
      <c r="F16458">
        <v>127950</v>
      </c>
      <c r="G16458">
        <v>137450</v>
      </c>
      <c r="H16458">
        <v>146900</v>
      </c>
      <c r="I16458">
        <v>156400</v>
      </c>
      <c r="J16458">
        <v>165850</v>
      </c>
      <c r="K16458" t="s">
        <v>3092</v>
      </c>
      <c r="L16458">
        <v>23</v>
      </c>
      <c r="M16458">
        <v>80</v>
      </c>
      <c r="N16458" t="s">
        <v>1081</v>
      </c>
    </row>
    <row r="16459" spans="1:14" x14ac:dyDescent="0.2">
      <c r="A16459" t="s">
        <v>22218</v>
      </c>
      <c r="B16459">
        <v>66250</v>
      </c>
      <c r="C16459">
        <v>75700</v>
      </c>
      <c r="D16459">
        <v>85150</v>
      </c>
      <c r="E16459">
        <v>94600</v>
      </c>
      <c r="F16459">
        <v>102200</v>
      </c>
      <c r="G16459">
        <v>109750</v>
      </c>
      <c r="H16459">
        <v>117350</v>
      </c>
      <c r="I16459">
        <v>124900</v>
      </c>
      <c r="J16459">
        <v>132450</v>
      </c>
      <c r="K16459" t="s">
        <v>3092</v>
      </c>
      <c r="L16459">
        <v>23</v>
      </c>
      <c r="M16459">
        <v>80</v>
      </c>
      <c r="N16459" t="s">
        <v>1082</v>
      </c>
    </row>
    <row r="16460" spans="1:14" x14ac:dyDescent="0.2">
      <c r="A16460" t="s">
        <v>22219</v>
      </c>
      <c r="B16460">
        <v>66250</v>
      </c>
      <c r="C16460">
        <v>75700</v>
      </c>
      <c r="D16460">
        <v>85150</v>
      </c>
      <c r="E16460">
        <v>94600</v>
      </c>
      <c r="F16460">
        <v>102200</v>
      </c>
      <c r="G16460">
        <v>109750</v>
      </c>
      <c r="H16460">
        <v>117350</v>
      </c>
      <c r="I16460">
        <v>124900</v>
      </c>
      <c r="J16460">
        <v>132450</v>
      </c>
      <c r="K16460" t="s">
        <v>3092</v>
      </c>
      <c r="L16460">
        <v>23</v>
      </c>
      <c r="M16460">
        <v>80</v>
      </c>
      <c r="N16460" t="s">
        <v>1083</v>
      </c>
    </row>
    <row r="16461" spans="1:14" x14ac:dyDescent="0.2">
      <c r="A16461" t="s">
        <v>22220</v>
      </c>
      <c r="B16461">
        <v>82950</v>
      </c>
      <c r="C16461">
        <v>94800</v>
      </c>
      <c r="D16461">
        <v>106650</v>
      </c>
      <c r="E16461">
        <v>118450</v>
      </c>
      <c r="F16461">
        <v>127950</v>
      </c>
      <c r="G16461">
        <v>137450</v>
      </c>
      <c r="H16461">
        <v>146900</v>
      </c>
      <c r="I16461">
        <v>156400</v>
      </c>
      <c r="J16461">
        <v>165850</v>
      </c>
      <c r="K16461" t="s">
        <v>3092</v>
      </c>
      <c r="L16461">
        <v>23</v>
      </c>
      <c r="M16461">
        <v>80</v>
      </c>
      <c r="N16461" t="s">
        <v>1084</v>
      </c>
    </row>
    <row r="16462" spans="1:14" x14ac:dyDescent="0.2">
      <c r="A16462" t="s">
        <v>22221</v>
      </c>
      <c r="B16462">
        <v>66250</v>
      </c>
      <c r="C16462">
        <v>75700</v>
      </c>
      <c r="D16462">
        <v>85150</v>
      </c>
      <c r="E16462">
        <v>94600</v>
      </c>
      <c r="F16462">
        <v>102200</v>
      </c>
      <c r="G16462">
        <v>109750</v>
      </c>
      <c r="H16462">
        <v>117350</v>
      </c>
      <c r="I16462">
        <v>124900</v>
      </c>
      <c r="J16462">
        <v>132450</v>
      </c>
      <c r="K16462" t="s">
        <v>3092</v>
      </c>
      <c r="L16462">
        <v>23</v>
      </c>
      <c r="M16462">
        <v>80</v>
      </c>
      <c r="N16462" t="s">
        <v>1085</v>
      </c>
    </row>
    <row r="16463" spans="1:14" x14ac:dyDescent="0.2">
      <c r="A16463" t="s">
        <v>22222</v>
      </c>
      <c r="B16463">
        <v>66250</v>
      </c>
      <c r="C16463">
        <v>75700</v>
      </c>
      <c r="D16463">
        <v>85150</v>
      </c>
      <c r="E16463">
        <v>94600</v>
      </c>
      <c r="F16463">
        <v>102200</v>
      </c>
      <c r="G16463">
        <v>109750</v>
      </c>
      <c r="H16463">
        <v>117350</v>
      </c>
      <c r="I16463">
        <v>124900</v>
      </c>
      <c r="J16463">
        <v>132450</v>
      </c>
      <c r="K16463" t="s">
        <v>3092</v>
      </c>
      <c r="L16463">
        <v>23</v>
      </c>
      <c r="M16463">
        <v>80</v>
      </c>
      <c r="N16463" t="s">
        <v>1086</v>
      </c>
    </row>
    <row r="16464" spans="1:14" x14ac:dyDescent="0.2">
      <c r="A16464" t="s">
        <v>22223</v>
      </c>
      <c r="B16464">
        <v>82950</v>
      </c>
      <c r="C16464">
        <v>94800</v>
      </c>
      <c r="D16464">
        <v>106650</v>
      </c>
      <c r="E16464">
        <v>118450</v>
      </c>
      <c r="F16464">
        <v>127950</v>
      </c>
      <c r="G16464">
        <v>137450</v>
      </c>
      <c r="H16464">
        <v>146900</v>
      </c>
      <c r="I16464">
        <v>156400</v>
      </c>
      <c r="J16464">
        <v>165850</v>
      </c>
      <c r="K16464" t="s">
        <v>3092</v>
      </c>
      <c r="L16464">
        <v>23</v>
      </c>
      <c r="M16464">
        <v>80</v>
      </c>
      <c r="N16464" t="s">
        <v>1087</v>
      </c>
    </row>
    <row r="16465" spans="1:14" x14ac:dyDescent="0.2">
      <c r="A16465" t="s">
        <v>22224</v>
      </c>
      <c r="B16465">
        <v>82950</v>
      </c>
      <c r="C16465">
        <v>94800</v>
      </c>
      <c r="D16465">
        <v>106650</v>
      </c>
      <c r="E16465">
        <v>118450</v>
      </c>
      <c r="F16465">
        <v>127950</v>
      </c>
      <c r="G16465">
        <v>137450</v>
      </c>
      <c r="H16465">
        <v>146900</v>
      </c>
      <c r="I16465">
        <v>156400</v>
      </c>
      <c r="J16465">
        <v>165850</v>
      </c>
      <c r="K16465" t="s">
        <v>3092</v>
      </c>
      <c r="L16465">
        <v>23</v>
      </c>
      <c r="M16465">
        <v>80</v>
      </c>
      <c r="N16465" t="s">
        <v>1088</v>
      </c>
    </row>
    <row r="16466" spans="1:14" x14ac:dyDescent="0.2">
      <c r="A16466" t="s">
        <v>22225</v>
      </c>
      <c r="B16466">
        <v>82950</v>
      </c>
      <c r="C16466">
        <v>94800</v>
      </c>
      <c r="D16466">
        <v>106650</v>
      </c>
      <c r="E16466">
        <v>118450</v>
      </c>
      <c r="F16466">
        <v>127950</v>
      </c>
      <c r="G16466">
        <v>137450</v>
      </c>
      <c r="H16466">
        <v>146900</v>
      </c>
      <c r="I16466">
        <v>156400</v>
      </c>
      <c r="J16466">
        <v>165850</v>
      </c>
      <c r="K16466" t="s">
        <v>3092</v>
      </c>
      <c r="L16466">
        <v>23</v>
      </c>
      <c r="M16466">
        <v>80</v>
      </c>
      <c r="N16466" t="s">
        <v>1089</v>
      </c>
    </row>
    <row r="16467" spans="1:14" x14ac:dyDescent="0.2">
      <c r="A16467" t="s">
        <v>22226</v>
      </c>
      <c r="B16467">
        <v>66250</v>
      </c>
      <c r="C16467">
        <v>75700</v>
      </c>
      <c r="D16467">
        <v>85150</v>
      </c>
      <c r="E16467">
        <v>94600</v>
      </c>
      <c r="F16467">
        <v>102200</v>
      </c>
      <c r="G16467">
        <v>109750</v>
      </c>
      <c r="H16467">
        <v>117350</v>
      </c>
      <c r="I16467">
        <v>124900</v>
      </c>
      <c r="J16467">
        <v>132450</v>
      </c>
      <c r="K16467" t="s">
        <v>3092</v>
      </c>
      <c r="L16467">
        <v>23</v>
      </c>
      <c r="M16467">
        <v>80</v>
      </c>
      <c r="N16467" t="s">
        <v>1090</v>
      </c>
    </row>
    <row r="16468" spans="1:14" x14ac:dyDescent="0.2">
      <c r="A16468" t="s">
        <v>22227</v>
      </c>
      <c r="B16468">
        <v>66250</v>
      </c>
      <c r="C16468">
        <v>75700</v>
      </c>
      <c r="D16468">
        <v>85150</v>
      </c>
      <c r="E16468">
        <v>94600</v>
      </c>
      <c r="F16468">
        <v>102200</v>
      </c>
      <c r="G16468">
        <v>109750</v>
      </c>
      <c r="H16468">
        <v>117350</v>
      </c>
      <c r="I16468">
        <v>124900</v>
      </c>
      <c r="J16468">
        <v>132450</v>
      </c>
      <c r="K16468" t="s">
        <v>3092</v>
      </c>
      <c r="L16468">
        <v>23</v>
      </c>
      <c r="M16468">
        <v>80</v>
      </c>
      <c r="N16468" t="s">
        <v>1091</v>
      </c>
    </row>
    <row r="16469" spans="1:14" x14ac:dyDescent="0.2">
      <c r="A16469" t="s">
        <v>22228</v>
      </c>
      <c r="B16469">
        <v>82950</v>
      </c>
      <c r="C16469">
        <v>94800</v>
      </c>
      <c r="D16469">
        <v>106650</v>
      </c>
      <c r="E16469">
        <v>118450</v>
      </c>
      <c r="F16469">
        <v>127950</v>
      </c>
      <c r="G16469">
        <v>137450</v>
      </c>
      <c r="H16469">
        <v>146900</v>
      </c>
      <c r="I16469">
        <v>156400</v>
      </c>
      <c r="J16469">
        <v>165850</v>
      </c>
      <c r="K16469" t="s">
        <v>3092</v>
      </c>
      <c r="L16469">
        <v>23</v>
      </c>
      <c r="M16469">
        <v>80</v>
      </c>
      <c r="N16469" t="s">
        <v>1092</v>
      </c>
    </row>
    <row r="16470" spans="1:14" x14ac:dyDescent="0.2">
      <c r="A16470" t="s">
        <v>22229</v>
      </c>
      <c r="B16470">
        <v>82950</v>
      </c>
      <c r="C16470">
        <v>94800</v>
      </c>
      <c r="D16470">
        <v>106650</v>
      </c>
      <c r="E16470">
        <v>118450</v>
      </c>
      <c r="F16470">
        <v>127950</v>
      </c>
      <c r="G16470">
        <v>137450</v>
      </c>
      <c r="H16470">
        <v>146900</v>
      </c>
      <c r="I16470">
        <v>156400</v>
      </c>
      <c r="J16470">
        <v>165850</v>
      </c>
      <c r="K16470" t="s">
        <v>3092</v>
      </c>
      <c r="L16470">
        <v>23</v>
      </c>
      <c r="M16470">
        <v>80</v>
      </c>
      <c r="N16470" t="s">
        <v>1093</v>
      </c>
    </row>
    <row r="16471" spans="1:14" x14ac:dyDescent="0.2">
      <c r="A16471" t="s">
        <v>22230</v>
      </c>
      <c r="B16471">
        <v>82950</v>
      </c>
      <c r="C16471">
        <v>94800</v>
      </c>
      <c r="D16471">
        <v>106650</v>
      </c>
      <c r="E16471">
        <v>118450</v>
      </c>
      <c r="F16471">
        <v>127950</v>
      </c>
      <c r="G16471">
        <v>137450</v>
      </c>
      <c r="H16471">
        <v>146900</v>
      </c>
      <c r="I16471">
        <v>156400</v>
      </c>
      <c r="J16471">
        <v>165850</v>
      </c>
      <c r="K16471" t="s">
        <v>3092</v>
      </c>
      <c r="L16471">
        <v>23</v>
      </c>
      <c r="M16471">
        <v>80</v>
      </c>
      <c r="N16471" t="s">
        <v>1094</v>
      </c>
    </row>
    <row r="16472" spans="1:14" x14ac:dyDescent="0.2">
      <c r="A16472" t="s">
        <v>22231</v>
      </c>
      <c r="B16472">
        <v>66250</v>
      </c>
      <c r="C16472">
        <v>75700</v>
      </c>
      <c r="D16472">
        <v>85150</v>
      </c>
      <c r="E16472">
        <v>94600</v>
      </c>
      <c r="F16472">
        <v>102200</v>
      </c>
      <c r="G16472">
        <v>109750</v>
      </c>
      <c r="H16472">
        <v>117350</v>
      </c>
      <c r="I16472">
        <v>124900</v>
      </c>
      <c r="J16472">
        <v>132450</v>
      </c>
      <c r="K16472" t="s">
        <v>3092</v>
      </c>
      <c r="L16472">
        <v>23</v>
      </c>
      <c r="M16472">
        <v>80</v>
      </c>
      <c r="N16472" t="s">
        <v>1095</v>
      </c>
    </row>
    <row r="16473" spans="1:14" x14ac:dyDescent="0.2">
      <c r="A16473" t="s">
        <v>22232</v>
      </c>
      <c r="B16473">
        <v>66250</v>
      </c>
      <c r="C16473">
        <v>75700</v>
      </c>
      <c r="D16473">
        <v>85150</v>
      </c>
      <c r="E16473">
        <v>94600</v>
      </c>
      <c r="F16473">
        <v>102200</v>
      </c>
      <c r="G16473">
        <v>109750</v>
      </c>
      <c r="H16473">
        <v>117350</v>
      </c>
      <c r="I16473">
        <v>124900</v>
      </c>
      <c r="J16473">
        <v>132450</v>
      </c>
      <c r="K16473" t="s">
        <v>3092</v>
      </c>
      <c r="L16473">
        <v>23</v>
      </c>
      <c r="M16473">
        <v>80</v>
      </c>
      <c r="N16473" t="s">
        <v>1096</v>
      </c>
    </row>
    <row r="16474" spans="1:14" x14ac:dyDescent="0.2">
      <c r="A16474" t="s">
        <v>22233</v>
      </c>
      <c r="B16474">
        <v>82950</v>
      </c>
      <c r="C16474">
        <v>94800</v>
      </c>
      <c r="D16474">
        <v>106650</v>
      </c>
      <c r="E16474">
        <v>118450</v>
      </c>
      <c r="F16474">
        <v>127950</v>
      </c>
      <c r="G16474">
        <v>137450</v>
      </c>
      <c r="H16474">
        <v>146900</v>
      </c>
      <c r="I16474">
        <v>156400</v>
      </c>
      <c r="J16474">
        <v>165850</v>
      </c>
      <c r="K16474" t="s">
        <v>3092</v>
      </c>
      <c r="L16474">
        <v>25</v>
      </c>
      <c r="M16474">
        <v>80</v>
      </c>
      <c r="N16474" t="s">
        <v>1097</v>
      </c>
    </row>
    <row r="16475" spans="1:14" x14ac:dyDescent="0.2">
      <c r="A16475" t="s">
        <v>22234</v>
      </c>
      <c r="B16475">
        <v>82950</v>
      </c>
      <c r="C16475">
        <v>94800</v>
      </c>
      <c r="D16475">
        <v>106650</v>
      </c>
      <c r="E16475">
        <v>118450</v>
      </c>
      <c r="F16475">
        <v>127950</v>
      </c>
      <c r="G16475">
        <v>137450</v>
      </c>
      <c r="H16475">
        <v>146900</v>
      </c>
      <c r="I16475">
        <v>156400</v>
      </c>
      <c r="J16475">
        <v>165850</v>
      </c>
      <c r="K16475" t="s">
        <v>3092</v>
      </c>
      <c r="L16475">
        <v>25</v>
      </c>
      <c r="M16475">
        <v>80</v>
      </c>
      <c r="N16475" t="s">
        <v>1098</v>
      </c>
    </row>
    <row r="16476" spans="1:14" x14ac:dyDescent="0.2">
      <c r="A16476" t="s">
        <v>22235</v>
      </c>
      <c r="B16476">
        <v>82950</v>
      </c>
      <c r="C16476">
        <v>94800</v>
      </c>
      <c r="D16476">
        <v>106650</v>
      </c>
      <c r="E16476">
        <v>118450</v>
      </c>
      <c r="F16476">
        <v>127950</v>
      </c>
      <c r="G16476">
        <v>137450</v>
      </c>
      <c r="H16476">
        <v>146900</v>
      </c>
      <c r="I16476">
        <v>156400</v>
      </c>
      <c r="J16476">
        <v>165850</v>
      </c>
      <c r="K16476" t="s">
        <v>3092</v>
      </c>
      <c r="L16476">
        <v>25</v>
      </c>
      <c r="M16476">
        <v>80</v>
      </c>
      <c r="N16476" t="s">
        <v>1099</v>
      </c>
    </row>
    <row r="16477" spans="1:14" x14ac:dyDescent="0.2">
      <c r="A16477" t="s">
        <v>22236</v>
      </c>
      <c r="B16477">
        <v>82950</v>
      </c>
      <c r="C16477">
        <v>94800</v>
      </c>
      <c r="D16477">
        <v>106650</v>
      </c>
      <c r="E16477">
        <v>118450</v>
      </c>
      <c r="F16477">
        <v>127950</v>
      </c>
      <c r="G16477">
        <v>137450</v>
      </c>
      <c r="H16477">
        <v>146900</v>
      </c>
      <c r="I16477">
        <v>156400</v>
      </c>
      <c r="J16477">
        <v>165850</v>
      </c>
      <c r="K16477" t="s">
        <v>3092</v>
      </c>
      <c r="L16477">
        <v>25</v>
      </c>
      <c r="M16477">
        <v>80</v>
      </c>
      <c r="N16477" t="s">
        <v>4299</v>
      </c>
    </row>
    <row r="16478" spans="1:14" x14ac:dyDescent="0.2">
      <c r="A16478" t="s">
        <v>22237</v>
      </c>
      <c r="B16478">
        <v>59400</v>
      </c>
      <c r="C16478">
        <v>67900</v>
      </c>
      <c r="D16478">
        <v>76400</v>
      </c>
      <c r="E16478">
        <v>84850</v>
      </c>
      <c r="F16478">
        <v>91650</v>
      </c>
      <c r="G16478">
        <v>98450</v>
      </c>
      <c r="H16478">
        <v>105250</v>
      </c>
      <c r="I16478">
        <v>112050</v>
      </c>
      <c r="J16478">
        <v>118800</v>
      </c>
      <c r="K16478" t="s">
        <v>3092</v>
      </c>
      <c r="L16478">
        <v>27</v>
      </c>
      <c r="M16478">
        <v>80</v>
      </c>
      <c r="N16478" t="s">
        <v>1100</v>
      </c>
    </row>
    <row r="16479" spans="1:14" x14ac:dyDescent="0.2">
      <c r="A16479" t="s">
        <v>22238</v>
      </c>
      <c r="B16479">
        <v>57900</v>
      </c>
      <c r="C16479">
        <v>66200</v>
      </c>
      <c r="D16479">
        <v>74450</v>
      </c>
      <c r="E16479">
        <v>82700</v>
      </c>
      <c r="F16479">
        <v>89350</v>
      </c>
      <c r="G16479">
        <v>95950</v>
      </c>
      <c r="H16479">
        <v>102550</v>
      </c>
      <c r="I16479">
        <v>109200</v>
      </c>
      <c r="J16479">
        <v>115800</v>
      </c>
      <c r="K16479" t="s">
        <v>3092</v>
      </c>
      <c r="L16479">
        <v>27</v>
      </c>
      <c r="M16479">
        <v>80</v>
      </c>
      <c r="N16479" t="s">
        <v>1101</v>
      </c>
    </row>
    <row r="16480" spans="1:14" x14ac:dyDescent="0.2">
      <c r="A16480" t="s">
        <v>22239</v>
      </c>
      <c r="B16480">
        <v>65550</v>
      </c>
      <c r="C16480">
        <v>74900</v>
      </c>
      <c r="D16480">
        <v>84250</v>
      </c>
      <c r="E16480">
        <v>93600</v>
      </c>
      <c r="F16480">
        <v>101100</v>
      </c>
      <c r="G16480">
        <v>108600</v>
      </c>
      <c r="H16480">
        <v>116100</v>
      </c>
      <c r="I16480">
        <v>123600</v>
      </c>
      <c r="J16480">
        <v>131050</v>
      </c>
      <c r="K16480" t="s">
        <v>3092</v>
      </c>
      <c r="L16480">
        <v>27</v>
      </c>
      <c r="M16480">
        <v>80</v>
      </c>
      <c r="N16480" t="s">
        <v>1102</v>
      </c>
    </row>
    <row r="16481" spans="1:14" x14ac:dyDescent="0.2">
      <c r="A16481" t="s">
        <v>22240</v>
      </c>
      <c r="B16481">
        <v>65550</v>
      </c>
      <c r="C16481">
        <v>74900</v>
      </c>
      <c r="D16481">
        <v>84250</v>
      </c>
      <c r="E16481">
        <v>93600</v>
      </c>
      <c r="F16481">
        <v>101100</v>
      </c>
      <c r="G16481">
        <v>108600</v>
      </c>
      <c r="H16481">
        <v>116100</v>
      </c>
      <c r="I16481">
        <v>123600</v>
      </c>
      <c r="J16481">
        <v>131050</v>
      </c>
      <c r="K16481" t="s">
        <v>3092</v>
      </c>
      <c r="L16481">
        <v>27</v>
      </c>
      <c r="M16481">
        <v>80</v>
      </c>
      <c r="N16481" t="s">
        <v>1103</v>
      </c>
    </row>
    <row r="16482" spans="1:14" x14ac:dyDescent="0.2">
      <c r="A16482" t="s">
        <v>22241</v>
      </c>
      <c r="B16482">
        <v>66300</v>
      </c>
      <c r="C16482">
        <v>75750</v>
      </c>
      <c r="D16482">
        <v>85200</v>
      </c>
      <c r="E16482">
        <v>94650</v>
      </c>
      <c r="F16482">
        <v>102250</v>
      </c>
      <c r="G16482">
        <v>109800</v>
      </c>
      <c r="H16482">
        <v>117400</v>
      </c>
      <c r="I16482">
        <v>124950</v>
      </c>
      <c r="J16482">
        <v>132550</v>
      </c>
      <c r="K16482" t="s">
        <v>3092</v>
      </c>
      <c r="L16482">
        <v>27</v>
      </c>
      <c r="M16482">
        <v>80</v>
      </c>
      <c r="N16482" t="s">
        <v>1104</v>
      </c>
    </row>
    <row r="16483" spans="1:14" x14ac:dyDescent="0.2">
      <c r="A16483" t="s">
        <v>22242</v>
      </c>
      <c r="B16483">
        <v>66300</v>
      </c>
      <c r="C16483">
        <v>75750</v>
      </c>
      <c r="D16483">
        <v>85200</v>
      </c>
      <c r="E16483">
        <v>94650</v>
      </c>
      <c r="F16483">
        <v>102250</v>
      </c>
      <c r="G16483">
        <v>109800</v>
      </c>
      <c r="H16483">
        <v>117400</v>
      </c>
      <c r="I16483">
        <v>124950</v>
      </c>
      <c r="J16483">
        <v>132550</v>
      </c>
      <c r="K16483" t="s">
        <v>3092</v>
      </c>
      <c r="L16483">
        <v>27</v>
      </c>
      <c r="M16483">
        <v>80</v>
      </c>
      <c r="N16483" t="s">
        <v>1105</v>
      </c>
    </row>
    <row r="16484" spans="1:14" x14ac:dyDescent="0.2">
      <c r="A16484" t="s">
        <v>22243</v>
      </c>
      <c r="B16484">
        <v>66300</v>
      </c>
      <c r="C16484">
        <v>75750</v>
      </c>
      <c r="D16484">
        <v>85200</v>
      </c>
      <c r="E16484">
        <v>94650</v>
      </c>
      <c r="F16484">
        <v>102250</v>
      </c>
      <c r="G16484">
        <v>109800</v>
      </c>
      <c r="H16484">
        <v>117400</v>
      </c>
      <c r="I16484">
        <v>124950</v>
      </c>
      <c r="J16484">
        <v>132550</v>
      </c>
      <c r="K16484" t="s">
        <v>3092</v>
      </c>
      <c r="L16484">
        <v>27</v>
      </c>
      <c r="M16484">
        <v>80</v>
      </c>
      <c r="N16484" t="s">
        <v>1106</v>
      </c>
    </row>
    <row r="16485" spans="1:14" x14ac:dyDescent="0.2">
      <c r="A16485" t="s">
        <v>22244</v>
      </c>
      <c r="B16485">
        <v>65550</v>
      </c>
      <c r="C16485">
        <v>74900</v>
      </c>
      <c r="D16485">
        <v>84250</v>
      </c>
      <c r="E16485">
        <v>93600</v>
      </c>
      <c r="F16485">
        <v>101100</v>
      </c>
      <c r="G16485">
        <v>108600</v>
      </c>
      <c r="H16485">
        <v>116100</v>
      </c>
      <c r="I16485">
        <v>123600</v>
      </c>
      <c r="J16485">
        <v>131050</v>
      </c>
      <c r="K16485" t="s">
        <v>3092</v>
      </c>
      <c r="L16485">
        <v>27</v>
      </c>
      <c r="M16485">
        <v>80</v>
      </c>
      <c r="N16485" t="s">
        <v>1107</v>
      </c>
    </row>
    <row r="16486" spans="1:14" x14ac:dyDescent="0.2">
      <c r="A16486" t="s">
        <v>22245</v>
      </c>
      <c r="B16486">
        <v>65550</v>
      </c>
      <c r="C16486">
        <v>74900</v>
      </c>
      <c r="D16486">
        <v>84250</v>
      </c>
      <c r="E16486">
        <v>93600</v>
      </c>
      <c r="F16486">
        <v>101100</v>
      </c>
      <c r="G16486">
        <v>108600</v>
      </c>
      <c r="H16486">
        <v>116100</v>
      </c>
      <c r="I16486">
        <v>123600</v>
      </c>
      <c r="J16486">
        <v>131050</v>
      </c>
      <c r="K16486" t="s">
        <v>3092</v>
      </c>
      <c r="L16486">
        <v>27</v>
      </c>
      <c r="M16486">
        <v>80</v>
      </c>
      <c r="N16486" t="s">
        <v>1108</v>
      </c>
    </row>
    <row r="16487" spans="1:14" x14ac:dyDescent="0.2">
      <c r="A16487" t="s">
        <v>22246</v>
      </c>
      <c r="B16487">
        <v>65550</v>
      </c>
      <c r="C16487">
        <v>74900</v>
      </c>
      <c r="D16487">
        <v>84250</v>
      </c>
      <c r="E16487">
        <v>93600</v>
      </c>
      <c r="F16487">
        <v>101100</v>
      </c>
      <c r="G16487">
        <v>108600</v>
      </c>
      <c r="H16487">
        <v>116100</v>
      </c>
      <c r="I16487">
        <v>123600</v>
      </c>
      <c r="J16487">
        <v>131050</v>
      </c>
      <c r="K16487" t="s">
        <v>3092</v>
      </c>
      <c r="L16487">
        <v>27</v>
      </c>
      <c r="M16487">
        <v>80</v>
      </c>
      <c r="N16487" t="s">
        <v>1109</v>
      </c>
    </row>
    <row r="16488" spans="1:14" x14ac:dyDescent="0.2">
      <c r="A16488" t="s">
        <v>22247</v>
      </c>
      <c r="B16488">
        <v>65550</v>
      </c>
      <c r="C16488">
        <v>74900</v>
      </c>
      <c r="D16488">
        <v>84250</v>
      </c>
      <c r="E16488">
        <v>93600</v>
      </c>
      <c r="F16488">
        <v>101100</v>
      </c>
      <c r="G16488">
        <v>108600</v>
      </c>
      <c r="H16488">
        <v>116100</v>
      </c>
      <c r="I16488">
        <v>123600</v>
      </c>
      <c r="J16488">
        <v>131050</v>
      </c>
      <c r="K16488" t="s">
        <v>3092</v>
      </c>
      <c r="L16488">
        <v>27</v>
      </c>
      <c r="M16488">
        <v>80</v>
      </c>
      <c r="N16488" t="s">
        <v>1110</v>
      </c>
    </row>
    <row r="16489" spans="1:14" x14ac:dyDescent="0.2">
      <c r="A16489" t="s">
        <v>22248</v>
      </c>
      <c r="B16489">
        <v>65550</v>
      </c>
      <c r="C16489">
        <v>74900</v>
      </c>
      <c r="D16489">
        <v>84250</v>
      </c>
      <c r="E16489">
        <v>93600</v>
      </c>
      <c r="F16489">
        <v>101100</v>
      </c>
      <c r="G16489">
        <v>108600</v>
      </c>
      <c r="H16489">
        <v>116100</v>
      </c>
      <c r="I16489">
        <v>123600</v>
      </c>
      <c r="J16489">
        <v>131050</v>
      </c>
      <c r="K16489" t="s">
        <v>3092</v>
      </c>
      <c r="L16489">
        <v>27</v>
      </c>
      <c r="M16489">
        <v>80</v>
      </c>
      <c r="N16489" t="s">
        <v>1111</v>
      </c>
    </row>
    <row r="16490" spans="1:14" x14ac:dyDescent="0.2">
      <c r="A16490" t="s">
        <v>22249</v>
      </c>
      <c r="B16490">
        <v>65550</v>
      </c>
      <c r="C16490">
        <v>74900</v>
      </c>
      <c r="D16490">
        <v>84250</v>
      </c>
      <c r="E16490">
        <v>93600</v>
      </c>
      <c r="F16490">
        <v>101100</v>
      </c>
      <c r="G16490">
        <v>108600</v>
      </c>
      <c r="H16490">
        <v>116100</v>
      </c>
      <c r="I16490">
        <v>123600</v>
      </c>
      <c r="J16490">
        <v>131050</v>
      </c>
      <c r="K16490" t="s">
        <v>3092</v>
      </c>
      <c r="L16490">
        <v>27</v>
      </c>
      <c r="M16490">
        <v>80</v>
      </c>
      <c r="N16490" t="s">
        <v>1112</v>
      </c>
    </row>
    <row r="16491" spans="1:14" x14ac:dyDescent="0.2">
      <c r="A16491" t="s">
        <v>22250</v>
      </c>
      <c r="B16491">
        <v>65550</v>
      </c>
      <c r="C16491">
        <v>74900</v>
      </c>
      <c r="D16491">
        <v>84250</v>
      </c>
      <c r="E16491">
        <v>93600</v>
      </c>
      <c r="F16491">
        <v>101100</v>
      </c>
      <c r="G16491">
        <v>108600</v>
      </c>
      <c r="H16491">
        <v>116100</v>
      </c>
      <c r="I16491">
        <v>123600</v>
      </c>
      <c r="J16491">
        <v>131050</v>
      </c>
      <c r="K16491" t="s">
        <v>3092</v>
      </c>
      <c r="L16491">
        <v>27</v>
      </c>
      <c r="M16491">
        <v>80</v>
      </c>
      <c r="N16491" t="s">
        <v>1113</v>
      </c>
    </row>
    <row r="16492" spans="1:14" x14ac:dyDescent="0.2">
      <c r="A16492" t="s">
        <v>22251</v>
      </c>
      <c r="B16492">
        <v>59400</v>
      </c>
      <c r="C16492">
        <v>67900</v>
      </c>
      <c r="D16492">
        <v>76400</v>
      </c>
      <c r="E16492">
        <v>84850</v>
      </c>
      <c r="F16492">
        <v>91650</v>
      </c>
      <c r="G16492">
        <v>98450</v>
      </c>
      <c r="H16492">
        <v>105250</v>
      </c>
      <c r="I16492">
        <v>112050</v>
      </c>
      <c r="J16492">
        <v>118800</v>
      </c>
      <c r="K16492" t="s">
        <v>3092</v>
      </c>
      <c r="L16492">
        <v>27</v>
      </c>
      <c r="M16492">
        <v>80</v>
      </c>
      <c r="N16492" t="s">
        <v>1114</v>
      </c>
    </row>
    <row r="16493" spans="1:14" x14ac:dyDescent="0.2">
      <c r="A16493" t="s">
        <v>22252</v>
      </c>
      <c r="B16493">
        <v>59400</v>
      </c>
      <c r="C16493">
        <v>67900</v>
      </c>
      <c r="D16493">
        <v>76400</v>
      </c>
      <c r="E16493">
        <v>84850</v>
      </c>
      <c r="F16493">
        <v>91650</v>
      </c>
      <c r="G16493">
        <v>98450</v>
      </c>
      <c r="H16493">
        <v>105250</v>
      </c>
      <c r="I16493">
        <v>112050</v>
      </c>
      <c r="J16493">
        <v>118800</v>
      </c>
      <c r="K16493" t="s">
        <v>3092</v>
      </c>
      <c r="L16493">
        <v>27</v>
      </c>
      <c r="M16493">
        <v>80</v>
      </c>
      <c r="N16493" t="s">
        <v>1115</v>
      </c>
    </row>
    <row r="16494" spans="1:14" x14ac:dyDescent="0.2">
      <c r="A16494" t="s">
        <v>22253</v>
      </c>
      <c r="B16494">
        <v>65550</v>
      </c>
      <c r="C16494">
        <v>74900</v>
      </c>
      <c r="D16494">
        <v>84250</v>
      </c>
      <c r="E16494">
        <v>93600</v>
      </c>
      <c r="F16494">
        <v>101100</v>
      </c>
      <c r="G16494">
        <v>108600</v>
      </c>
      <c r="H16494">
        <v>116100</v>
      </c>
      <c r="I16494">
        <v>123600</v>
      </c>
      <c r="J16494">
        <v>131050</v>
      </c>
      <c r="K16494" t="s">
        <v>3092</v>
      </c>
      <c r="L16494">
        <v>27</v>
      </c>
      <c r="M16494">
        <v>80</v>
      </c>
      <c r="N16494" t="s">
        <v>1116</v>
      </c>
    </row>
    <row r="16495" spans="1:14" x14ac:dyDescent="0.2">
      <c r="A16495" t="s">
        <v>22254</v>
      </c>
      <c r="B16495">
        <v>57900</v>
      </c>
      <c r="C16495">
        <v>66200</v>
      </c>
      <c r="D16495">
        <v>74450</v>
      </c>
      <c r="E16495">
        <v>82700</v>
      </c>
      <c r="F16495">
        <v>89350</v>
      </c>
      <c r="G16495">
        <v>95950</v>
      </c>
      <c r="H16495">
        <v>102550</v>
      </c>
      <c r="I16495">
        <v>109200</v>
      </c>
      <c r="J16495">
        <v>115800</v>
      </c>
      <c r="K16495" t="s">
        <v>3092</v>
      </c>
      <c r="L16495">
        <v>27</v>
      </c>
      <c r="M16495">
        <v>80</v>
      </c>
      <c r="N16495" t="s">
        <v>1117</v>
      </c>
    </row>
    <row r="16496" spans="1:14" x14ac:dyDescent="0.2">
      <c r="A16496" t="s">
        <v>22255</v>
      </c>
      <c r="B16496">
        <v>66300</v>
      </c>
      <c r="C16496">
        <v>75750</v>
      </c>
      <c r="D16496">
        <v>85200</v>
      </c>
      <c r="E16496">
        <v>94650</v>
      </c>
      <c r="F16496">
        <v>102250</v>
      </c>
      <c r="G16496">
        <v>109800</v>
      </c>
      <c r="H16496">
        <v>117400</v>
      </c>
      <c r="I16496">
        <v>124950</v>
      </c>
      <c r="J16496">
        <v>132550</v>
      </c>
      <c r="K16496" t="s">
        <v>3092</v>
      </c>
      <c r="L16496">
        <v>27</v>
      </c>
      <c r="M16496">
        <v>80</v>
      </c>
      <c r="N16496" t="s">
        <v>1118</v>
      </c>
    </row>
    <row r="16497" spans="1:14" x14ac:dyDescent="0.2">
      <c r="A16497" t="s">
        <v>22256</v>
      </c>
      <c r="B16497">
        <v>65550</v>
      </c>
      <c r="C16497">
        <v>74900</v>
      </c>
      <c r="D16497">
        <v>84250</v>
      </c>
      <c r="E16497">
        <v>93600</v>
      </c>
      <c r="F16497">
        <v>101100</v>
      </c>
      <c r="G16497">
        <v>108600</v>
      </c>
      <c r="H16497">
        <v>116100</v>
      </c>
      <c r="I16497">
        <v>123600</v>
      </c>
      <c r="J16497">
        <v>131050</v>
      </c>
      <c r="K16497" t="s">
        <v>3092</v>
      </c>
      <c r="L16497">
        <v>27</v>
      </c>
      <c r="M16497">
        <v>80</v>
      </c>
      <c r="N16497" t="s">
        <v>1119</v>
      </c>
    </row>
    <row r="16498" spans="1:14" x14ac:dyDescent="0.2">
      <c r="A16498" t="s">
        <v>22257</v>
      </c>
      <c r="B16498">
        <v>66300</v>
      </c>
      <c r="C16498">
        <v>75750</v>
      </c>
      <c r="D16498">
        <v>85200</v>
      </c>
      <c r="E16498">
        <v>94650</v>
      </c>
      <c r="F16498">
        <v>102250</v>
      </c>
      <c r="G16498">
        <v>109800</v>
      </c>
      <c r="H16498">
        <v>117400</v>
      </c>
      <c r="I16498">
        <v>124950</v>
      </c>
      <c r="J16498">
        <v>132550</v>
      </c>
      <c r="K16498" t="s">
        <v>3092</v>
      </c>
      <c r="L16498">
        <v>27</v>
      </c>
      <c r="M16498">
        <v>80</v>
      </c>
      <c r="N16498" t="s">
        <v>1120</v>
      </c>
    </row>
    <row r="16499" spans="1:14" x14ac:dyDescent="0.2">
      <c r="A16499" t="s">
        <v>22258</v>
      </c>
      <c r="B16499">
        <v>57900</v>
      </c>
      <c r="C16499">
        <v>66200</v>
      </c>
      <c r="D16499">
        <v>74450</v>
      </c>
      <c r="E16499">
        <v>82700</v>
      </c>
      <c r="F16499">
        <v>89350</v>
      </c>
      <c r="G16499">
        <v>95950</v>
      </c>
      <c r="H16499">
        <v>102550</v>
      </c>
      <c r="I16499">
        <v>109200</v>
      </c>
      <c r="J16499">
        <v>115800</v>
      </c>
      <c r="K16499" t="s">
        <v>3092</v>
      </c>
      <c r="L16499">
        <v>27</v>
      </c>
      <c r="M16499">
        <v>80</v>
      </c>
      <c r="N16499" t="s">
        <v>1121</v>
      </c>
    </row>
    <row r="16500" spans="1:14" x14ac:dyDescent="0.2">
      <c r="A16500" t="s">
        <v>22259</v>
      </c>
      <c r="B16500">
        <v>66300</v>
      </c>
      <c r="C16500">
        <v>75750</v>
      </c>
      <c r="D16500">
        <v>85200</v>
      </c>
      <c r="E16500">
        <v>94650</v>
      </c>
      <c r="F16500">
        <v>102250</v>
      </c>
      <c r="G16500">
        <v>109800</v>
      </c>
      <c r="H16500">
        <v>117400</v>
      </c>
      <c r="I16500">
        <v>124950</v>
      </c>
      <c r="J16500">
        <v>132550</v>
      </c>
      <c r="K16500" t="s">
        <v>3092</v>
      </c>
      <c r="L16500">
        <v>27</v>
      </c>
      <c r="M16500">
        <v>80</v>
      </c>
      <c r="N16500" t="s">
        <v>1122</v>
      </c>
    </row>
    <row r="16501" spans="1:14" x14ac:dyDescent="0.2">
      <c r="A16501" t="s">
        <v>22260</v>
      </c>
      <c r="B16501">
        <v>65550</v>
      </c>
      <c r="C16501">
        <v>74900</v>
      </c>
      <c r="D16501">
        <v>84250</v>
      </c>
      <c r="E16501">
        <v>93600</v>
      </c>
      <c r="F16501">
        <v>101100</v>
      </c>
      <c r="G16501">
        <v>108600</v>
      </c>
      <c r="H16501">
        <v>116100</v>
      </c>
      <c r="I16501">
        <v>123600</v>
      </c>
      <c r="J16501">
        <v>131050</v>
      </c>
      <c r="K16501" t="s">
        <v>3092</v>
      </c>
      <c r="L16501">
        <v>27</v>
      </c>
      <c r="M16501">
        <v>80</v>
      </c>
      <c r="N16501" t="s">
        <v>1123</v>
      </c>
    </row>
    <row r="16502" spans="1:14" x14ac:dyDescent="0.2">
      <c r="A16502" t="s">
        <v>22261</v>
      </c>
      <c r="B16502">
        <v>59400</v>
      </c>
      <c r="C16502">
        <v>67900</v>
      </c>
      <c r="D16502">
        <v>76400</v>
      </c>
      <c r="E16502">
        <v>84850</v>
      </c>
      <c r="F16502">
        <v>91650</v>
      </c>
      <c r="G16502">
        <v>98450</v>
      </c>
      <c r="H16502">
        <v>105250</v>
      </c>
      <c r="I16502">
        <v>112050</v>
      </c>
      <c r="J16502">
        <v>118800</v>
      </c>
      <c r="K16502" t="s">
        <v>3092</v>
      </c>
      <c r="L16502">
        <v>27</v>
      </c>
      <c r="M16502">
        <v>80</v>
      </c>
      <c r="N16502" t="s">
        <v>1124</v>
      </c>
    </row>
    <row r="16503" spans="1:14" x14ac:dyDescent="0.2">
      <c r="A16503" t="s">
        <v>22262</v>
      </c>
      <c r="B16503">
        <v>59400</v>
      </c>
      <c r="C16503">
        <v>67900</v>
      </c>
      <c r="D16503">
        <v>76400</v>
      </c>
      <c r="E16503">
        <v>84850</v>
      </c>
      <c r="F16503">
        <v>91650</v>
      </c>
      <c r="G16503">
        <v>98450</v>
      </c>
      <c r="H16503">
        <v>105250</v>
      </c>
      <c r="I16503">
        <v>112050</v>
      </c>
      <c r="J16503">
        <v>118800</v>
      </c>
      <c r="K16503" t="s">
        <v>3092</v>
      </c>
      <c r="L16503">
        <v>27</v>
      </c>
      <c r="M16503">
        <v>80</v>
      </c>
      <c r="N16503" t="s">
        <v>1125</v>
      </c>
    </row>
    <row r="16504" spans="1:14" x14ac:dyDescent="0.2">
      <c r="A16504" t="s">
        <v>22263</v>
      </c>
      <c r="B16504">
        <v>66300</v>
      </c>
      <c r="C16504">
        <v>75750</v>
      </c>
      <c r="D16504">
        <v>85200</v>
      </c>
      <c r="E16504">
        <v>94650</v>
      </c>
      <c r="F16504">
        <v>102250</v>
      </c>
      <c r="G16504">
        <v>109800</v>
      </c>
      <c r="H16504">
        <v>117400</v>
      </c>
      <c r="I16504">
        <v>124950</v>
      </c>
      <c r="J16504">
        <v>132550</v>
      </c>
      <c r="K16504" t="s">
        <v>3092</v>
      </c>
      <c r="L16504">
        <v>27</v>
      </c>
      <c r="M16504">
        <v>80</v>
      </c>
      <c r="N16504" t="s">
        <v>1126</v>
      </c>
    </row>
    <row r="16505" spans="1:14" x14ac:dyDescent="0.2">
      <c r="A16505" t="s">
        <v>22264</v>
      </c>
      <c r="B16505">
        <v>66300</v>
      </c>
      <c r="C16505">
        <v>75750</v>
      </c>
      <c r="D16505">
        <v>85200</v>
      </c>
      <c r="E16505">
        <v>94650</v>
      </c>
      <c r="F16505">
        <v>102250</v>
      </c>
      <c r="G16505">
        <v>109800</v>
      </c>
      <c r="H16505">
        <v>117400</v>
      </c>
      <c r="I16505">
        <v>124950</v>
      </c>
      <c r="J16505">
        <v>132550</v>
      </c>
      <c r="K16505" t="s">
        <v>3092</v>
      </c>
      <c r="L16505">
        <v>27</v>
      </c>
      <c r="M16505">
        <v>80</v>
      </c>
      <c r="N16505" t="s">
        <v>1127</v>
      </c>
    </row>
    <row r="16506" spans="1:14" x14ac:dyDescent="0.2">
      <c r="A16506" t="s">
        <v>22265</v>
      </c>
      <c r="B16506">
        <v>65550</v>
      </c>
      <c r="C16506">
        <v>74900</v>
      </c>
      <c r="D16506">
        <v>84250</v>
      </c>
      <c r="E16506">
        <v>93600</v>
      </c>
      <c r="F16506">
        <v>101100</v>
      </c>
      <c r="G16506">
        <v>108600</v>
      </c>
      <c r="H16506">
        <v>116100</v>
      </c>
      <c r="I16506">
        <v>123600</v>
      </c>
      <c r="J16506">
        <v>131050</v>
      </c>
      <c r="K16506" t="s">
        <v>3092</v>
      </c>
      <c r="L16506">
        <v>27</v>
      </c>
      <c r="M16506">
        <v>80</v>
      </c>
      <c r="N16506" t="s">
        <v>1128</v>
      </c>
    </row>
    <row r="16507" spans="1:14" x14ac:dyDescent="0.2">
      <c r="A16507" t="s">
        <v>22266</v>
      </c>
      <c r="B16507">
        <v>66300</v>
      </c>
      <c r="C16507">
        <v>75750</v>
      </c>
      <c r="D16507">
        <v>85200</v>
      </c>
      <c r="E16507">
        <v>94650</v>
      </c>
      <c r="F16507">
        <v>102250</v>
      </c>
      <c r="G16507">
        <v>109800</v>
      </c>
      <c r="H16507">
        <v>117400</v>
      </c>
      <c r="I16507">
        <v>124950</v>
      </c>
      <c r="J16507">
        <v>132550</v>
      </c>
      <c r="K16507" t="s">
        <v>3092</v>
      </c>
      <c r="L16507">
        <v>27</v>
      </c>
      <c r="M16507">
        <v>80</v>
      </c>
      <c r="N16507" t="s">
        <v>1129</v>
      </c>
    </row>
    <row r="16508" spans="1:14" x14ac:dyDescent="0.2">
      <c r="A16508" t="s">
        <v>22267</v>
      </c>
      <c r="B16508">
        <v>57900</v>
      </c>
      <c r="C16508">
        <v>66200</v>
      </c>
      <c r="D16508">
        <v>74450</v>
      </c>
      <c r="E16508">
        <v>82700</v>
      </c>
      <c r="F16508">
        <v>89350</v>
      </c>
      <c r="G16508">
        <v>95950</v>
      </c>
      <c r="H16508">
        <v>102550</v>
      </c>
      <c r="I16508">
        <v>109200</v>
      </c>
      <c r="J16508">
        <v>115800</v>
      </c>
      <c r="K16508" t="s">
        <v>3092</v>
      </c>
      <c r="L16508">
        <v>27</v>
      </c>
      <c r="M16508">
        <v>80</v>
      </c>
      <c r="N16508" t="s">
        <v>1130</v>
      </c>
    </row>
    <row r="16509" spans="1:14" x14ac:dyDescent="0.2">
      <c r="A16509" t="s">
        <v>22268</v>
      </c>
      <c r="B16509">
        <v>65550</v>
      </c>
      <c r="C16509">
        <v>74900</v>
      </c>
      <c r="D16509">
        <v>84250</v>
      </c>
      <c r="E16509">
        <v>93600</v>
      </c>
      <c r="F16509">
        <v>101100</v>
      </c>
      <c r="G16509">
        <v>108600</v>
      </c>
      <c r="H16509">
        <v>116100</v>
      </c>
      <c r="I16509">
        <v>123600</v>
      </c>
      <c r="J16509">
        <v>131050</v>
      </c>
      <c r="K16509" t="s">
        <v>3092</v>
      </c>
      <c r="L16509">
        <v>27</v>
      </c>
      <c r="M16509">
        <v>80</v>
      </c>
      <c r="N16509" t="s">
        <v>402</v>
      </c>
    </row>
    <row r="16510" spans="1:14" x14ac:dyDescent="0.2">
      <c r="A16510" t="s">
        <v>22269</v>
      </c>
      <c r="B16510">
        <v>65550</v>
      </c>
      <c r="C16510">
        <v>74900</v>
      </c>
      <c r="D16510">
        <v>84250</v>
      </c>
      <c r="E16510">
        <v>93600</v>
      </c>
      <c r="F16510">
        <v>101100</v>
      </c>
      <c r="G16510">
        <v>108600</v>
      </c>
      <c r="H16510">
        <v>116100</v>
      </c>
      <c r="I16510">
        <v>123600</v>
      </c>
      <c r="J16510">
        <v>131050</v>
      </c>
      <c r="K16510" t="s">
        <v>3092</v>
      </c>
      <c r="L16510">
        <v>27</v>
      </c>
      <c r="M16510">
        <v>80</v>
      </c>
      <c r="N16510" t="s">
        <v>400</v>
      </c>
    </row>
    <row r="16511" spans="1:14" x14ac:dyDescent="0.2">
      <c r="A16511" t="s">
        <v>22270</v>
      </c>
      <c r="B16511">
        <v>65550</v>
      </c>
      <c r="C16511">
        <v>74900</v>
      </c>
      <c r="D16511">
        <v>84250</v>
      </c>
      <c r="E16511">
        <v>93600</v>
      </c>
      <c r="F16511">
        <v>101100</v>
      </c>
      <c r="G16511">
        <v>108600</v>
      </c>
      <c r="H16511">
        <v>116100</v>
      </c>
      <c r="I16511">
        <v>123600</v>
      </c>
      <c r="J16511">
        <v>131050</v>
      </c>
      <c r="K16511" t="s">
        <v>3092</v>
      </c>
      <c r="L16511">
        <v>27</v>
      </c>
      <c r="M16511">
        <v>80</v>
      </c>
      <c r="N16511" t="s">
        <v>401</v>
      </c>
    </row>
    <row r="16512" spans="1:14" x14ac:dyDescent="0.2">
      <c r="A16512" t="s">
        <v>22271</v>
      </c>
      <c r="B16512">
        <v>65550</v>
      </c>
      <c r="C16512">
        <v>74900</v>
      </c>
      <c r="D16512">
        <v>84250</v>
      </c>
      <c r="E16512">
        <v>93600</v>
      </c>
      <c r="F16512">
        <v>101100</v>
      </c>
      <c r="G16512">
        <v>108600</v>
      </c>
      <c r="H16512">
        <v>116100</v>
      </c>
      <c r="I16512">
        <v>123600</v>
      </c>
      <c r="J16512">
        <v>131050</v>
      </c>
      <c r="K16512" t="s">
        <v>3092</v>
      </c>
      <c r="L16512">
        <v>27</v>
      </c>
      <c r="M16512">
        <v>80</v>
      </c>
      <c r="N16512" t="s">
        <v>403</v>
      </c>
    </row>
    <row r="16513" spans="1:14" x14ac:dyDescent="0.2">
      <c r="A16513" t="s">
        <v>22272</v>
      </c>
      <c r="B16513">
        <v>65550</v>
      </c>
      <c r="C16513">
        <v>74900</v>
      </c>
      <c r="D16513">
        <v>84250</v>
      </c>
      <c r="E16513">
        <v>93600</v>
      </c>
      <c r="F16513">
        <v>101100</v>
      </c>
      <c r="G16513">
        <v>108600</v>
      </c>
      <c r="H16513">
        <v>116100</v>
      </c>
      <c r="I16513">
        <v>123600</v>
      </c>
      <c r="J16513">
        <v>131050</v>
      </c>
      <c r="K16513" t="s">
        <v>3092</v>
      </c>
      <c r="L16513">
        <v>27</v>
      </c>
      <c r="M16513">
        <v>80</v>
      </c>
      <c r="N16513" t="s">
        <v>404</v>
      </c>
    </row>
    <row r="16514" spans="1:14" x14ac:dyDescent="0.2">
      <c r="A16514" t="s">
        <v>22273</v>
      </c>
      <c r="B16514">
        <v>65550</v>
      </c>
      <c r="C16514">
        <v>74900</v>
      </c>
      <c r="D16514">
        <v>84250</v>
      </c>
      <c r="E16514">
        <v>93600</v>
      </c>
      <c r="F16514">
        <v>101100</v>
      </c>
      <c r="G16514">
        <v>108600</v>
      </c>
      <c r="H16514">
        <v>116100</v>
      </c>
      <c r="I16514">
        <v>123600</v>
      </c>
      <c r="J16514">
        <v>131050</v>
      </c>
      <c r="K16514" t="s">
        <v>3092</v>
      </c>
      <c r="L16514">
        <v>27</v>
      </c>
      <c r="M16514">
        <v>80</v>
      </c>
      <c r="N16514" t="s">
        <v>405</v>
      </c>
    </row>
    <row r="16515" spans="1:14" x14ac:dyDescent="0.2">
      <c r="A16515" t="s">
        <v>22274</v>
      </c>
      <c r="B16515">
        <v>57900</v>
      </c>
      <c r="C16515">
        <v>66200</v>
      </c>
      <c r="D16515">
        <v>74450</v>
      </c>
      <c r="E16515">
        <v>82700</v>
      </c>
      <c r="F16515">
        <v>89350</v>
      </c>
      <c r="G16515">
        <v>95950</v>
      </c>
      <c r="H16515">
        <v>102550</v>
      </c>
      <c r="I16515">
        <v>109200</v>
      </c>
      <c r="J16515">
        <v>115800</v>
      </c>
      <c r="K16515" t="s">
        <v>3092</v>
      </c>
      <c r="L16515">
        <v>27</v>
      </c>
      <c r="M16515">
        <v>80</v>
      </c>
      <c r="N16515" t="s">
        <v>406</v>
      </c>
    </row>
    <row r="16516" spans="1:14" x14ac:dyDescent="0.2">
      <c r="A16516" t="s">
        <v>22275</v>
      </c>
      <c r="B16516">
        <v>57900</v>
      </c>
      <c r="C16516">
        <v>66200</v>
      </c>
      <c r="D16516">
        <v>74450</v>
      </c>
      <c r="E16516">
        <v>82700</v>
      </c>
      <c r="F16516">
        <v>89350</v>
      </c>
      <c r="G16516">
        <v>95950</v>
      </c>
      <c r="H16516">
        <v>102550</v>
      </c>
      <c r="I16516">
        <v>109200</v>
      </c>
      <c r="J16516">
        <v>115800</v>
      </c>
      <c r="K16516" t="s">
        <v>3092</v>
      </c>
      <c r="L16516">
        <v>27</v>
      </c>
      <c r="M16516">
        <v>80</v>
      </c>
      <c r="N16516" t="s">
        <v>407</v>
      </c>
    </row>
    <row r="16517" spans="1:14" x14ac:dyDescent="0.2">
      <c r="A16517" t="s">
        <v>22276</v>
      </c>
      <c r="B16517">
        <v>65550</v>
      </c>
      <c r="C16517">
        <v>74900</v>
      </c>
      <c r="D16517">
        <v>84250</v>
      </c>
      <c r="E16517">
        <v>93600</v>
      </c>
      <c r="F16517">
        <v>101100</v>
      </c>
      <c r="G16517">
        <v>108600</v>
      </c>
      <c r="H16517">
        <v>116100</v>
      </c>
      <c r="I16517">
        <v>123600</v>
      </c>
      <c r="J16517">
        <v>131050</v>
      </c>
      <c r="K16517" t="s">
        <v>3092</v>
      </c>
      <c r="L16517">
        <v>27</v>
      </c>
      <c r="M16517">
        <v>80</v>
      </c>
      <c r="N16517" t="s">
        <v>408</v>
      </c>
    </row>
    <row r="16518" spans="1:14" x14ac:dyDescent="0.2">
      <c r="A16518" t="s">
        <v>22277</v>
      </c>
      <c r="B16518">
        <v>57900</v>
      </c>
      <c r="C16518">
        <v>66200</v>
      </c>
      <c r="D16518">
        <v>74450</v>
      </c>
      <c r="E16518">
        <v>82700</v>
      </c>
      <c r="F16518">
        <v>89350</v>
      </c>
      <c r="G16518">
        <v>95950</v>
      </c>
      <c r="H16518">
        <v>102550</v>
      </c>
      <c r="I16518">
        <v>109200</v>
      </c>
      <c r="J16518">
        <v>115800</v>
      </c>
      <c r="K16518" t="s">
        <v>3092</v>
      </c>
      <c r="L16518">
        <v>27</v>
      </c>
      <c r="M16518">
        <v>80</v>
      </c>
      <c r="N16518" t="s">
        <v>409</v>
      </c>
    </row>
    <row r="16519" spans="1:14" x14ac:dyDescent="0.2">
      <c r="A16519" t="s">
        <v>22278</v>
      </c>
      <c r="B16519">
        <v>65550</v>
      </c>
      <c r="C16519">
        <v>74900</v>
      </c>
      <c r="D16519">
        <v>84250</v>
      </c>
      <c r="E16519">
        <v>93600</v>
      </c>
      <c r="F16519">
        <v>101100</v>
      </c>
      <c r="G16519">
        <v>108600</v>
      </c>
      <c r="H16519">
        <v>116100</v>
      </c>
      <c r="I16519">
        <v>123600</v>
      </c>
      <c r="J16519">
        <v>131050</v>
      </c>
      <c r="K16519" t="s">
        <v>3092</v>
      </c>
      <c r="L16519">
        <v>27</v>
      </c>
      <c r="M16519">
        <v>80</v>
      </c>
      <c r="N16519" t="s">
        <v>410</v>
      </c>
    </row>
    <row r="16520" spans="1:14" x14ac:dyDescent="0.2">
      <c r="A16520" t="s">
        <v>22279</v>
      </c>
      <c r="B16520">
        <v>65550</v>
      </c>
      <c r="C16520">
        <v>74900</v>
      </c>
      <c r="D16520">
        <v>84250</v>
      </c>
      <c r="E16520">
        <v>93600</v>
      </c>
      <c r="F16520">
        <v>101100</v>
      </c>
      <c r="G16520">
        <v>108600</v>
      </c>
      <c r="H16520">
        <v>116100</v>
      </c>
      <c r="I16520">
        <v>123600</v>
      </c>
      <c r="J16520">
        <v>131050</v>
      </c>
      <c r="K16520" t="s">
        <v>3092</v>
      </c>
      <c r="L16520">
        <v>27</v>
      </c>
      <c r="M16520">
        <v>80</v>
      </c>
      <c r="N16520" t="s">
        <v>411</v>
      </c>
    </row>
    <row r="16521" spans="1:14" x14ac:dyDescent="0.2">
      <c r="A16521" t="s">
        <v>22280</v>
      </c>
      <c r="B16521">
        <v>66300</v>
      </c>
      <c r="C16521">
        <v>75750</v>
      </c>
      <c r="D16521">
        <v>85200</v>
      </c>
      <c r="E16521">
        <v>94650</v>
      </c>
      <c r="F16521">
        <v>102250</v>
      </c>
      <c r="G16521">
        <v>109800</v>
      </c>
      <c r="H16521">
        <v>117400</v>
      </c>
      <c r="I16521">
        <v>124950</v>
      </c>
      <c r="J16521">
        <v>132550</v>
      </c>
      <c r="K16521" t="s">
        <v>3092</v>
      </c>
      <c r="L16521">
        <v>27</v>
      </c>
      <c r="M16521">
        <v>80</v>
      </c>
      <c r="N16521" t="s">
        <v>412</v>
      </c>
    </row>
    <row r="16522" spans="1:14" x14ac:dyDescent="0.2">
      <c r="A16522" t="s">
        <v>22281</v>
      </c>
      <c r="B16522">
        <v>65550</v>
      </c>
      <c r="C16522">
        <v>74900</v>
      </c>
      <c r="D16522">
        <v>84250</v>
      </c>
      <c r="E16522">
        <v>93600</v>
      </c>
      <c r="F16522">
        <v>101100</v>
      </c>
      <c r="G16522">
        <v>108600</v>
      </c>
      <c r="H16522">
        <v>116100</v>
      </c>
      <c r="I16522">
        <v>123600</v>
      </c>
      <c r="J16522">
        <v>131050</v>
      </c>
      <c r="K16522" t="s">
        <v>3092</v>
      </c>
      <c r="L16522">
        <v>27</v>
      </c>
      <c r="M16522">
        <v>80</v>
      </c>
      <c r="N16522" t="s">
        <v>4300</v>
      </c>
    </row>
    <row r="16523" spans="1:14" x14ac:dyDescent="0.2">
      <c r="A16523" t="s">
        <v>22282</v>
      </c>
      <c r="B16523">
        <v>65550</v>
      </c>
      <c r="C16523">
        <v>74900</v>
      </c>
      <c r="D16523">
        <v>84250</v>
      </c>
      <c r="E16523">
        <v>93600</v>
      </c>
      <c r="F16523">
        <v>101100</v>
      </c>
      <c r="G16523">
        <v>108600</v>
      </c>
      <c r="H16523">
        <v>116100</v>
      </c>
      <c r="I16523">
        <v>123600</v>
      </c>
      <c r="J16523">
        <v>131050</v>
      </c>
      <c r="K16523" t="s">
        <v>3092</v>
      </c>
      <c r="L16523">
        <v>27</v>
      </c>
      <c r="M16523">
        <v>80</v>
      </c>
      <c r="N16523" t="s">
        <v>413</v>
      </c>
    </row>
    <row r="16524" spans="1:14" x14ac:dyDescent="0.2">
      <c r="A16524" t="s">
        <v>22283</v>
      </c>
      <c r="B16524">
        <v>65550</v>
      </c>
      <c r="C16524">
        <v>74900</v>
      </c>
      <c r="D16524">
        <v>84250</v>
      </c>
      <c r="E16524">
        <v>93600</v>
      </c>
      <c r="F16524">
        <v>101100</v>
      </c>
      <c r="G16524">
        <v>108600</v>
      </c>
      <c r="H16524">
        <v>116100</v>
      </c>
      <c r="I16524">
        <v>123600</v>
      </c>
      <c r="J16524">
        <v>131050</v>
      </c>
      <c r="K16524" t="s">
        <v>3092</v>
      </c>
      <c r="L16524">
        <v>27</v>
      </c>
      <c r="M16524">
        <v>80</v>
      </c>
      <c r="N16524" t="s">
        <v>414</v>
      </c>
    </row>
    <row r="16525" spans="1:14" x14ac:dyDescent="0.2">
      <c r="A16525" t="s">
        <v>22284</v>
      </c>
      <c r="B16525">
        <v>65550</v>
      </c>
      <c r="C16525">
        <v>74900</v>
      </c>
      <c r="D16525">
        <v>84250</v>
      </c>
      <c r="E16525">
        <v>93600</v>
      </c>
      <c r="F16525">
        <v>101100</v>
      </c>
      <c r="G16525">
        <v>108600</v>
      </c>
      <c r="H16525">
        <v>116100</v>
      </c>
      <c r="I16525">
        <v>123600</v>
      </c>
      <c r="J16525">
        <v>131050</v>
      </c>
      <c r="K16525" t="s">
        <v>3092</v>
      </c>
      <c r="L16525">
        <v>27</v>
      </c>
      <c r="M16525">
        <v>80</v>
      </c>
      <c r="N16525" t="s">
        <v>415</v>
      </c>
    </row>
    <row r="16526" spans="1:14" x14ac:dyDescent="0.2">
      <c r="A16526" t="s">
        <v>22285</v>
      </c>
      <c r="B16526">
        <v>65550</v>
      </c>
      <c r="C16526">
        <v>74900</v>
      </c>
      <c r="D16526">
        <v>84250</v>
      </c>
      <c r="E16526">
        <v>93600</v>
      </c>
      <c r="F16526">
        <v>101100</v>
      </c>
      <c r="G16526">
        <v>108600</v>
      </c>
      <c r="H16526">
        <v>116100</v>
      </c>
      <c r="I16526">
        <v>123600</v>
      </c>
      <c r="J16526">
        <v>131050</v>
      </c>
      <c r="K16526" t="s">
        <v>3092</v>
      </c>
      <c r="L16526">
        <v>27</v>
      </c>
      <c r="M16526">
        <v>80</v>
      </c>
      <c r="N16526" t="s">
        <v>416</v>
      </c>
    </row>
    <row r="16527" spans="1:14" x14ac:dyDescent="0.2">
      <c r="A16527" t="s">
        <v>22286</v>
      </c>
      <c r="B16527">
        <v>59400</v>
      </c>
      <c r="C16527">
        <v>67900</v>
      </c>
      <c r="D16527">
        <v>76400</v>
      </c>
      <c r="E16527">
        <v>84850</v>
      </c>
      <c r="F16527">
        <v>91650</v>
      </c>
      <c r="G16527">
        <v>98450</v>
      </c>
      <c r="H16527">
        <v>105250</v>
      </c>
      <c r="I16527">
        <v>112050</v>
      </c>
      <c r="J16527">
        <v>118800</v>
      </c>
      <c r="K16527" t="s">
        <v>3092</v>
      </c>
      <c r="L16527">
        <v>27</v>
      </c>
      <c r="M16527">
        <v>80</v>
      </c>
      <c r="N16527" t="s">
        <v>417</v>
      </c>
    </row>
    <row r="16528" spans="1:14" x14ac:dyDescent="0.2">
      <c r="A16528" t="s">
        <v>22287</v>
      </c>
      <c r="B16528">
        <v>66300</v>
      </c>
      <c r="C16528">
        <v>75750</v>
      </c>
      <c r="D16528">
        <v>85200</v>
      </c>
      <c r="E16528">
        <v>94650</v>
      </c>
      <c r="F16528">
        <v>102250</v>
      </c>
      <c r="G16528">
        <v>109800</v>
      </c>
      <c r="H16528">
        <v>117400</v>
      </c>
      <c r="I16528">
        <v>124950</v>
      </c>
      <c r="J16528">
        <v>132550</v>
      </c>
      <c r="K16528" t="s">
        <v>3092</v>
      </c>
      <c r="L16528">
        <v>27</v>
      </c>
      <c r="M16528">
        <v>80</v>
      </c>
      <c r="N16528" t="s">
        <v>418</v>
      </c>
    </row>
    <row r="16529" spans="1:14" x14ac:dyDescent="0.2">
      <c r="A16529" t="s">
        <v>22288</v>
      </c>
      <c r="B16529">
        <v>65550</v>
      </c>
      <c r="C16529">
        <v>74900</v>
      </c>
      <c r="D16529">
        <v>84250</v>
      </c>
      <c r="E16529">
        <v>93600</v>
      </c>
      <c r="F16529">
        <v>101100</v>
      </c>
      <c r="G16529">
        <v>108600</v>
      </c>
      <c r="H16529">
        <v>116100</v>
      </c>
      <c r="I16529">
        <v>123600</v>
      </c>
      <c r="J16529">
        <v>131050</v>
      </c>
      <c r="K16529" t="s">
        <v>3092</v>
      </c>
      <c r="L16529">
        <v>27</v>
      </c>
      <c r="M16529">
        <v>80</v>
      </c>
      <c r="N16529" t="s">
        <v>419</v>
      </c>
    </row>
    <row r="16530" spans="1:14" x14ac:dyDescent="0.2">
      <c r="A16530" t="s">
        <v>22289</v>
      </c>
      <c r="B16530">
        <v>57900</v>
      </c>
      <c r="C16530">
        <v>66200</v>
      </c>
      <c r="D16530">
        <v>74450</v>
      </c>
      <c r="E16530">
        <v>82700</v>
      </c>
      <c r="F16530">
        <v>89350</v>
      </c>
      <c r="G16530">
        <v>95950</v>
      </c>
      <c r="H16530">
        <v>102550</v>
      </c>
      <c r="I16530">
        <v>109200</v>
      </c>
      <c r="J16530">
        <v>115800</v>
      </c>
      <c r="K16530" t="s">
        <v>3092</v>
      </c>
      <c r="L16530">
        <v>27</v>
      </c>
      <c r="M16530">
        <v>80</v>
      </c>
      <c r="N16530" t="s">
        <v>420</v>
      </c>
    </row>
    <row r="16531" spans="1:14" x14ac:dyDescent="0.2">
      <c r="A16531" t="s">
        <v>22290</v>
      </c>
      <c r="B16531">
        <v>65550</v>
      </c>
      <c r="C16531">
        <v>74900</v>
      </c>
      <c r="D16531">
        <v>84250</v>
      </c>
      <c r="E16531">
        <v>93600</v>
      </c>
      <c r="F16531">
        <v>101100</v>
      </c>
      <c r="G16531">
        <v>108600</v>
      </c>
      <c r="H16531">
        <v>116100</v>
      </c>
      <c r="I16531">
        <v>123600</v>
      </c>
      <c r="J16531">
        <v>131050</v>
      </c>
      <c r="K16531" t="s">
        <v>3092</v>
      </c>
      <c r="L16531">
        <v>27</v>
      </c>
      <c r="M16531">
        <v>80</v>
      </c>
      <c r="N16531" t="s">
        <v>421</v>
      </c>
    </row>
    <row r="16532" spans="1:14" x14ac:dyDescent="0.2">
      <c r="A16532" t="s">
        <v>22291</v>
      </c>
      <c r="B16532">
        <v>65550</v>
      </c>
      <c r="C16532">
        <v>74900</v>
      </c>
      <c r="D16532">
        <v>84250</v>
      </c>
      <c r="E16532">
        <v>93600</v>
      </c>
      <c r="F16532">
        <v>101100</v>
      </c>
      <c r="G16532">
        <v>108600</v>
      </c>
      <c r="H16532">
        <v>116100</v>
      </c>
      <c r="I16532">
        <v>123600</v>
      </c>
      <c r="J16532">
        <v>131050</v>
      </c>
      <c r="K16532" t="s">
        <v>3092</v>
      </c>
      <c r="L16532">
        <v>27</v>
      </c>
      <c r="M16532">
        <v>80</v>
      </c>
      <c r="N16532" t="s">
        <v>423</v>
      </c>
    </row>
    <row r="16533" spans="1:14" x14ac:dyDescent="0.2">
      <c r="A16533" t="s">
        <v>22292</v>
      </c>
      <c r="B16533">
        <v>65550</v>
      </c>
      <c r="C16533">
        <v>74900</v>
      </c>
      <c r="D16533">
        <v>84250</v>
      </c>
      <c r="E16533">
        <v>93600</v>
      </c>
      <c r="F16533">
        <v>101100</v>
      </c>
      <c r="G16533">
        <v>108600</v>
      </c>
      <c r="H16533">
        <v>116100</v>
      </c>
      <c r="I16533">
        <v>123600</v>
      </c>
      <c r="J16533">
        <v>131050</v>
      </c>
      <c r="K16533" t="s">
        <v>3092</v>
      </c>
      <c r="L16533">
        <v>27</v>
      </c>
      <c r="M16533">
        <v>80</v>
      </c>
      <c r="N16533" t="s">
        <v>424</v>
      </c>
    </row>
    <row r="16534" spans="1:14" x14ac:dyDescent="0.2">
      <c r="A16534" t="s">
        <v>22293</v>
      </c>
      <c r="B16534">
        <v>65550</v>
      </c>
      <c r="C16534">
        <v>74900</v>
      </c>
      <c r="D16534">
        <v>84250</v>
      </c>
      <c r="E16534">
        <v>93600</v>
      </c>
      <c r="F16534">
        <v>101100</v>
      </c>
      <c r="G16534">
        <v>108600</v>
      </c>
      <c r="H16534">
        <v>116100</v>
      </c>
      <c r="I16534">
        <v>123600</v>
      </c>
      <c r="J16534">
        <v>131050</v>
      </c>
      <c r="K16534" t="s">
        <v>3092</v>
      </c>
      <c r="L16534">
        <v>27</v>
      </c>
      <c r="M16534">
        <v>80</v>
      </c>
      <c r="N16534" t="s">
        <v>422</v>
      </c>
    </row>
    <row r="16535" spans="1:14" x14ac:dyDescent="0.2">
      <c r="A16535" t="s">
        <v>22294</v>
      </c>
      <c r="B16535">
        <v>59400</v>
      </c>
      <c r="C16535">
        <v>67900</v>
      </c>
      <c r="D16535">
        <v>76400</v>
      </c>
      <c r="E16535">
        <v>84850</v>
      </c>
      <c r="F16535">
        <v>91650</v>
      </c>
      <c r="G16535">
        <v>98450</v>
      </c>
      <c r="H16535">
        <v>105250</v>
      </c>
      <c r="I16535">
        <v>112050</v>
      </c>
      <c r="J16535">
        <v>118800</v>
      </c>
      <c r="K16535" t="s">
        <v>3092</v>
      </c>
      <c r="L16535">
        <v>27</v>
      </c>
      <c r="M16535">
        <v>80</v>
      </c>
      <c r="N16535" t="s">
        <v>425</v>
      </c>
    </row>
    <row r="16536" spans="1:14" x14ac:dyDescent="0.2">
      <c r="A16536" t="s">
        <v>22295</v>
      </c>
      <c r="B16536">
        <v>59400</v>
      </c>
      <c r="C16536">
        <v>67900</v>
      </c>
      <c r="D16536">
        <v>76400</v>
      </c>
      <c r="E16536">
        <v>84850</v>
      </c>
      <c r="F16536">
        <v>91650</v>
      </c>
      <c r="G16536">
        <v>98450</v>
      </c>
      <c r="H16536">
        <v>105250</v>
      </c>
      <c r="I16536">
        <v>112050</v>
      </c>
      <c r="J16536">
        <v>118800</v>
      </c>
      <c r="K16536" t="s">
        <v>3092</v>
      </c>
      <c r="L16536">
        <v>27</v>
      </c>
      <c r="M16536">
        <v>80</v>
      </c>
      <c r="N16536" t="s">
        <v>426</v>
      </c>
    </row>
    <row r="16537" spans="1:14" x14ac:dyDescent="0.2">
      <c r="A16537" t="s">
        <v>22296</v>
      </c>
      <c r="B16537">
        <v>65550</v>
      </c>
      <c r="C16537">
        <v>74900</v>
      </c>
      <c r="D16537">
        <v>84250</v>
      </c>
      <c r="E16537">
        <v>93600</v>
      </c>
      <c r="F16537">
        <v>101100</v>
      </c>
      <c r="G16537">
        <v>108600</v>
      </c>
      <c r="H16537">
        <v>116100</v>
      </c>
      <c r="I16537">
        <v>123600</v>
      </c>
      <c r="J16537">
        <v>131050</v>
      </c>
      <c r="K16537" t="s">
        <v>3092</v>
      </c>
      <c r="L16537">
        <v>27</v>
      </c>
      <c r="M16537">
        <v>80</v>
      </c>
      <c r="N16537" t="s">
        <v>427</v>
      </c>
    </row>
    <row r="16538" spans="1:14" x14ac:dyDescent="0.2">
      <c r="A16538" t="s">
        <v>22297</v>
      </c>
      <c r="B16538">
        <v>42400</v>
      </c>
      <c r="C16538">
        <v>48450</v>
      </c>
      <c r="D16538">
        <v>54500</v>
      </c>
      <c r="E16538">
        <v>60550</v>
      </c>
      <c r="F16538">
        <v>65400</v>
      </c>
      <c r="G16538">
        <v>70250</v>
      </c>
      <c r="H16538">
        <v>75100</v>
      </c>
      <c r="I16538">
        <v>79950</v>
      </c>
      <c r="J16538">
        <v>84800</v>
      </c>
      <c r="K16538" t="s">
        <v>3093</v>
      </c>
      <c r="L16538">
        <v>1</v>
      </c>
      <c r="M16538">
        <v>80</v>
      </c>
      <c r="N16538" t="s">
        <v>2368</v>
      </c>
    </row>
    <row r="16539" spans="1:14" x14ac:dyDescent="0.2">
      <c r="A16539" t="s">
        <v>22298</v>
      </c>
      <c r="B16539">
        <v>42400</v>
      </c>
      <c r="C16539">
        <v>48450</v>
      </c>
      <c r="D16539">
        <v>54500</v>
      </c>
      <c r="E16539">
        <v>60550</v>
      </c>
      <c r="F16539">
        <v>65400</v>
      </c>
      <c r="G16539">
        <v>70250</v>
      </c>
      <c r="H16539">
        <v>75100</v>
      </c>
      <c r="I16539">
        <v>79950</v>
      </c>
      <c r="J16539">
        <v>84800</v>
      </c>
      <c r="K16539" t="s">
        <v>3093</v>
      </c>
      <c r="L16539">
        <v>3</v>
      </c>
      <c r="M16539">
        <v>80</v>
      </c>
      <c r="N16539" t="s">
        <v>2369</v>
      </c>
    </row>
    <row r="16540" spans="1:14" x14ac:dyDescent="0.2">
      <c r="A16540" t="s">
        <v>22299</v>
      </c>
      <c r="B16540">
        <v>49100</v>
      </c>
      <c r="C16540">
        <v>56100</v>
      </c>
      <c r="D16540">
        <v>63100</v>
      </c>
      <c r="E16540">
        <v>70100</v>
      </c>
      <c r="F16540">
        <v>75750</v>
      </c>
      <c r="G16540">
        <v>81350</v>
      </c>
      <c r="H16540">
        <v>86950</v>
      </c>
      <c r="I16540">
        <v>92550</v>
      </c>
      <c r="J16540">
        <v>98150</v>
      </c>
      <c r="K16540" t="s">
        <v>3093</v>
      </c>
      <c r="L16540">
        <v>5</v>
      </c>
      <c r="M16540">
        <v>80</v>
      </c>
      <c r="N16540" t="s">
        <v>2370</v>
      </c>
    </row>
    <row r="16541" spans="1:14" x14ac:dyDescent="0.2">
      <c r="A16541" t="s">
        <v>22300</v>
      </c>
      <c r="B16541">
        <v>42400</v>
      </c>
      <c r="C16541">
        <v>48450</v>
      </c>
      <c r="D16541">
        <v>54500</v>
      </c>
      <c r="E16541">
        <v>60550</v>
      </c>
      <c r="F16541">
        <v>65400</v>
      </c>
      <c r="G16541">
        <v>70250</v>
      </c>
      <c r="H16541">
        <v>75100</v>
      </c>
      <c r="I16541">
        <v>79950</v>
      </c>
      <c r="J16541">
        <v>84800</v>
      </c>
      <c r="K16541" t="s">
        <v>3093</v>
      </c>
      <c r="L16541">
        <v>7</v>
      </c>
      <c r="M16541">
        <v>80</v>
      </c>
      <c r="N16541" t="s">
        <v>2371</v>
      </c>
    </row>
    <row r="16542" spans="1:14" x14ac:dyDescent="0.2">
      <c r="A16542" t="s">
        <v>22301</v>
      </c>
      <c r="B16542">
        <v>44000</v>
      </c>
      <c r="C16542">
        <v>50250</v>
      </c>
      <c r="D16542">
        <v>56550</v>
      </c>
      <c r="E16542">
        <v>62800</v>
      </c>
      <c r="F16542">
        <v>67850</v>
      </c>
      <c r="G16542">
        <v>72850</v>
      </c>
      <c r="H16542">
        <v>77900</v>
      </c>
      <c r="I16542">
        <v>82900</v>
      </c>
      <c r="J16542">
        <v>87950</v>
      </c>
      <c r="K16542" t="s">
        <v>3093</v>
      </c>
      <c r="L16542">
        <v>9</v>
      </c>
      <c r="M16542">
        <v>80</v>
      </c>
      <c r="N16542" t="s">
        <v>2372</v>
      </c>
    </row>
    <row r="16543" spans="1:14" x14ac:dyDescent="0.2">
      <c r="A16543" t="s">
        <v>22302</v>
      </c>
      <c r="B16543">
        <v>42400</v>
      </c>
      <c r="C16543">
        <v>48450</v>
      </c>
      <c r="D16543">
        <v>54500</v>
      </c>
      <c r="E16543">
        <v>60550</v>
      </c>
      <c r="F16543">
        <v>65400</v>
      </c>
      <c r="G16543">
        <v>70250</v>
      </c>
      <c r="H16543">
        <v>75100</v>
      </c>
      <c r="I16543">
        <v>79950</v>
      </c>
      <c r="J16543">
        <v>84800</v>
      </c>
      <c r="K16543" t="s">
        <v>3093</v>
      </c>
      <c r="L16543">
        <v>11</v>
      </c>
      <c r="M16543">
        <v>80</v>
      </c>
      <c r="N16543" t="s">
        <v>2373</v>
      </c>
    </row>
    <row r="16544" spans="1:14" x14ac:dyDescent="0.2">
      <c r="A16544" t="s">
        <v>22303</v>
      </c>
      <c r="B16544">
        <v>42400</v>
      </c>
      <c r="C16544">
        <v>48450</v>
      </c>
      <c r="D16544">
        <v>54500</v>
      </c>
      <c r="E16544">
        <v>60550</v>
      </c>
      <c r="F16544">
        <v>65400</v>
      </c>
      <c r="G16544">
        <v>70250</v>
      </c>
      <c r="H16544">
        <v>75100</v>
      </c>
      <c r="I16544">
        <v>79950</v>
      </c>
      <c r="J16544">
        <v>84800</v>
      </c>
      <c r="K16544" t="s">
        <v>3093</v>
      </c>
      <c r="L16544">
        <v>13</v>
      </c>
      <c r="M16544">
        <v>80</v>
      </c>
      <c r="N16544" t="s">
        <v>2374</v>
      </c>
    </row>
    <row r="16545" spans="1:14" x14ac:dyDescent="0.2">
      <c r="A16545" t="s">
        <v>22304</v>
      </c>
      <c r="B16545">
        <v>49450</v>
      </c>
      <c r="C16545">
        <v>56500</v>
      </c>
      <c r="D16545">
        <v>63550</v>
      </c>
      <c r="E16545">
        <v>70600</v>
      </c>
      <c r="F16545">
        <v>76250</v>
      </c>
      <c r="G16545">
        <v>81900</v>
      </c>
      <c r="H16545">
        <v>87550</v>
      </c>
      <c r="I16545">
        <v>93200</v>
      </c>
      <c r="J16545">
        <v>98850</v>
      </c>
      <c r="K16545" t="s">
        <v>3093</v>
      </c>
      <c r="L16545">
        <v>15</v>
      </c>
      <c r="M16545">
        <v>80</v>
      </c>
      <c r="N16545" t="s">
        <v>2375</v>
      </c>
    </row>
    <row r="16546" spans="1:14" x14ac:dyDescent="0.2">
      <c r="A16546" t="s">
        <v>22305</v>
      </c>
      <c r="B16546">
        <v>42750</v>
      </c>
      <c r="C16546">
        <v>48850</v>
      </c>
      <c r="D16546">
        <v>54950</v>
      </c>
      <c r="E16546">
        <v>61050</v>
      </c>
      <c r="F16546">
        <v>65950</v>
      </c>
      <c r="G16546">
        <v>70850</v>
      </c>
      <c r="H16546">
        <v>75750</v>
      </c>
      <c r="I16546">
        <v>80600</v>
      </c>
      <c r="J16546">
        <v>85500</v>
      </c>
      <c r="K16546" t="s">
        <v>3093</v>
      </c>
      <c r="L16546">
        <v>17</v>
      </c>
      <c r="M16546">
        <v>80</v>
      </c>
      <c r="N16546" t="s">
        <v>4222</v>
      </c>
    </row>
    <row r="16547" spans="1:14" x14ac:dyDescent="0.2">
      <c r="A16547" t="s">
        <v>22306</v>
      </c>
      <c r="B16547">
        <v>46550</v>
      </c>
      <c r="C16547">
        <v>53200</v>
      </c>
      <c r="D16547">
        <v>59850</v>
      </c>
      <c r="E16547">
        <v>66500</v>
      </c>
      <c r="F16547">
        <v>71850</v>
      </c>
      <c r="G16547">
        <v>77150</v>
      </c>
      <c r="H16547">
        <v>82500</v>
      </c>
      <c r="I16547">
        <v>87800</v>
      </c>
      <c r="J16547">
        <v>93100</v>
      </c>
      <c r="K16547" t="s">
        <v>3093</v>
      </c>
      <c r="L16547">
        <v>19</v>
      </c>
      <c r="M16547">
        <v>80</v>
      </c>
      <c r="N16547" t="s">
        <v>2376</v>
      </c>
    </row>
    <row r="16548" spans="1:14" x14ac:dyDescent="0.2">
      <c r="A16548" t="s">
        <v>22307</v>
      </c>
      <c r="B16548">
        <v>43700</v>
      </c>
      <c r="C16548">
        <v>49950</v>
      </c>
      <c r="D16548">
        <v>56200</v>
      </c>
      <c r="E16548">
        <v>62400</v>
      </c>
      <c r="F16548">
        <v>67400</v>
      </c>
      <c r="G16548">
        <v>72400</v>
      </c>
      <c r="H16548">
        <v>77400</v>
      </c>
      <c r="I16548">
        <v>82400</v>
      </c>
      <c r="J16548">
        <v>87400</v>
      </c>
      <c r="K16548" t="s">
        <v>3093</v>
      </c>
      <c r="L16548">
        <v>21</v>
      </c>
      <c r="M16548">
        <v>80</v>
      </c>
      <c r="N16548" t="s">
        <v>2934</v>
      </c>
    </row>
    <row r="16549" spans="1:14" x14ac:dyDescent="0.2">
      <c r="A16549" t="s">
        <v>22308</v>
      </c>
      <c r="B16549">
        <v>42400</v>
      </c>
      <c r="C16549">
        <v>48450</v>
      </c>
      <c r="D16549">
        <v>54500</v>
      </c>
      <c r="E16549">
        <v>60550</v>
      </c>
      <c r="F16549">
        <v>65400</v>
      </c>
      <c r="G16549">
        <v>70250</v>
      </c>
      <c r="H16549">
        <v>75100</v>
      </c>
      <c r="I16549">
        <v>79950</v>
      </c>
      <c r="J16549">
        <v>84800</v>
      </c>
      <c r="K16549" t="s">
        <v>3093</v>
      </c>
      <c r="L16549">
        <v>23</v>
      </c>
      <c r="M16549">
        <v>80</v>
      </c>
      <c r="N16549" t="s">
        <v>2377</v>
      </c>
    </row>
    <row r="16550" spans="1:14" x14ac:dyDescent="0.2">
      <c r="A16550" t="s">
        <v>22309</v>
      </c>
      <c r="B16550">
        <v>42750</v>
      </c>
      <c r="C16550">
        <v>48850</v>
      </c>
      <c r="D16550">
        <v>54950</v>
      </c>
      <c r="E16550">
        <v>61050</v>
      </c>
      <c r="F16550">
        <v>65950</v>
      </c>
      <c r="G16550">
        <v>70850</v>
      </c>
      <c r="H16550">
        <v>75750</v>
      </c>
      <c r="I16550">
        <v>80600</v>
      </c>
      <c r="J16550">
        <v>85500</v>
      </c>
      <c r="K16550" t="s">
        <v>3093</v>
      </c>
      <c r="L16550">
        <v>25</v>
      </c>
      <c r="M16550">
        <v>80</v>
      </c>
      <c r="N16550" t="s">
        <v>3305</v>
      </c>
    </row>
    <row r="16551" spans="1:14" x14ac:dyDescent="0.2">
      <c r="A16551" t="s">
        <v>22310</v>
      </c>
      <c r="B16551">
        <v>44350</v>
      </c>
      <c r="C16551">
        <v>50700</v>
      </c>
      <c r="D16551">
        <v>57050</v>
      </c>
      <c r="E16551">
        <v>63350</v>
      </c>
      <c r="F16551">
        <v>68450</v>
      </c>
      <c r="G16551">
        <v>73500</v>
      </c>
      <c r="H16551">
        <v>78600</v>
      </c>
      <c r="I16551">
        <v>83650</v>
      </c>
      <c r="J16551">
        <v>88700</v>
      </c>
      <c r="K16551" t="s">
        <v>3093</v>
      </c>
      <c r="L16551">
        <v>27</v>
      </c>
      <c r="M16551">
        <v>80</v>
      </c>
      <c r="N16551" t="s">
        <v>3758</v>
      </c>
    </row>
    <row r="16552" spans="1:14" x14ac:dyDescent="0.2">
      <c r="A16552" t="s">
        <v>22311</v>
      </c>
      <c r="B16552">
        <v>46700</v>
      </c>
      <c r="C16552">
        <v>53400</v>
      </c>
      <c r="D16552">
        <v>60050</v>
      </c>
      <c r="E16552">
        <v>66700</v>
      </c>
      <c r="F16552">
        <v>72050</v>
      </c>
      <c r="G16552">
        <v>77400</v>
      </c>
      <c r="H16552">
        <v>82750</v>
      </c>
      <c r="I16552">
        <v>88050</v>
      </c>
      <c r="J16552">
        <v>93400</v>
      </c>
      <c r="K16552" t="s">
        <v>3093</v>
      </c>
      <c r="L16552">
        <v>29</v>
      </c>
      <c r="M16552">
        <v>80</v>
      </c>
      <c r="N16552" t="s">
        <v>2378</v>
      </c>
    </row>
    <row r="16553" spans="1:14" x14ac:dyDescent="0.2">
      <c r="A16553" t="s">
        <v>22312</v>
      </c>
      <c r="B16553">
        <v>42400</v>
      </c>
      <c r="C16553">
        <v>48450</v>
      </c>
      <c r="D16553">
        <v>54500</v>
      </c>
      <c r="E16553">
        <v>60550</v>
      </c>
      <c r="F16553">
        <v>65400</v>
      </c>
      <c r="G16553">
        <v>70250</v>
      </c>
      <c r="H16553">
        <v>75100</v>
      </c>
      <c r="I16553">
        <v>79950</v>
      </c>
      <c r="J16553">
        <v>84800</v>
      </c>
      <c r="K16553" t="s">
        <v>3093</v>
      </c>
      <c r="L16553">
        <v>31</v>
      </c>
      <c r="M16553">
        <v>80</v>
      </c>
      <c r="N16553" t="s">
        <v>2379</v>
      </c>
    </row>
    <row r="16554" spans="1:14" x14ac:dyDescent="0.2">
      <c r="A16554" t="s">
        <v>22313</v>
      </c>
      <c r="B16554">
        <v>42400</v>
      </c>
      <c r="C16554">
        <v>48450</v>
      </c>
      <c r="D16554">
        <v>54500</v>
      </c>
      <c r="E16554">
        <v>60550</v>
      </c>
      <c r="F16554">
        <v>65400</v>
      </c>
      <c r="G16554">
        <v>70250</v>
      </c>
      <c r="H16554">
        <v>75100</v>
      </c>
      <c r="I16554">
        <v>79950</v>
      </c>
      <c r="J16554">
        <v>84800</v>
      </c>
      <c r="K16554" t="s">
        <v>3093</v>
      </c>
      <c r="L16554">
        <v>33</v>
      </c>
      <c r="M16554">
        <v>80</v>
      </c>
      <c r="N16554" t="s">
        <v>2380</v>
      </c>
    </row>
    <row r="16555" spans="1:14" x14ac:dyDescent="0.2">
      <c r="A16555" t="s">
        <v>22314</v>
      </c>
      <c r="B16555">
        <v>42400</v>
      </c>
      <c r="C16555">
        <v>48450</v>
      </c>
      <c r="D16555">
        <v>54500</v>
      </c>
      <c r="E16555">
        <v>60550</v>
      </c>
      <c r="F16555">
        <v>65400</v>
      </c>
      <c r="G16555">
        <v>70250</v>
      </c>
      <c r="H16555">
        <v>75100</v>
      </c>
      <c r="I16555">
        <v>79950</v>
      </c>
      <c r="J16555">
        <v>84800</v>
      </c>
      <c r="K16555" t="s">
        <v>3093</v>
      </c>
      <c r="L16555">
        <v>35</v>
      </c>
      <c r="M16555">
        <v>80</v>
      </c>
      <c r="N16555" t="s">
        <v>2381</v>
      </c>
    </row>
    <row r="16556" spans="1:14" x14ac:dyDescent="0.2">
      <c r="A16556" t="s">
        <v>22315</v>
      </c>
      <c r="B16556">
        <v>52500</v>
      </c>
      <c r="C16556">
        <v>60000</v>
      </c>
      <c r="D16556">
        <v>67500</v>
      </c>
      <c r="E16556">
        <v>74950</v>
      </c>
      <c r="F16556">
        <v>80950</v>
      </c>
      <c r="G16556">
        <v>86950</v>
      </c>
      <c r="H16556">
        <v>92950</v>
      </c>
      <c r="I16556">
        <v>98950</v>
      </c>
      <c r="J16556">
        <v>104950</v>
      </c>
      <c r="K16556" t="s">
        <v>3093</v>
      </c>
      <c r="L16556">
        <v>37</v>
      </c>
      <c r="M16556">
        <v>80</v>
      </c>
      <c r="N16556" t="s">
        <v>3762</v>
      </c>
    </row>
    <row r="16557" spans="1:14" x14ac:dyDescent="0.2">
      <c r="A16557" t="s">
        <v>22316</v>
      </c>
      <c r="B16557">
        <v>42400</v>
      </c>
      <c r="C16557">
        <v>48450</v>
      </c>
      <c r="D16557">
        <v>54500</v>
      </c>
      <c r="E16557">
        <v>60550</v>
      </c>
      <c r="F16557">
        <v>65400</v>
      </c>
      <c r="G16557">
        <v>70250</v>
      </c>
      <c r="H16557">
        <v>75100</v>
      </c>
      <c r="I16557">
        <v>79950</v>
      </c>
      <c r="J16557">
        <v>84800</v>
      </c>
      <c r="K16557" t="s">
        <v>3093</v>
      </c>
      <c r="L16557">
        <v>39</v>
      </c>
      <c r="M16557">
        <v>80</v>
      </c>
      <c r="N16557" t="s">
        <v>3378</v>
      </c>
    </row>
    <row r="16558" spans="1:14" x14ac:dyDescent="0.2">
      <c r="A16558" t="s">
        <v>22317</v>
      </c>
      <c r="B16558">
        <v>42400</v>
      </c>
      <c r="C16558">
        <v>48450</v>
      </c>
      <c r="D16558">
        <v>54500</v>
      </c>
      <c r="E16558">
        <v>60550</v>
      </c>
      <c r="F16558">
        <v>65400</v>
      </c>
      <c r="G16558">
        <v>70250</v>
      </c>
      <c r="H16558">
        <v>75100</v>
      </c>
      <c r="I16558">
        <v>79950</v>
      </c>
      <c r="J16558">
        <v>84800</v>
      </c>
      <c r="K16558" t="s">
        <v>3093</v>
      </c>
      <c r="L16558">
        <v>41</v>
      </c>
      <c r="M16558">
        <v>80</v>
      </c>
      <c r="N16558" t="s">
        <v>2717</v>
      </c>
    </row>
    <row r="16559" spans="1:14" x14ac:dyDescent="0.2">
      <c r="A16559" t="s">
        <v>22318</v>
      </c>
      <c r="B16559">
        <v>42750</v>
      </c>
      <c r="C16559">
        <v>48850</v>
      </c>
      <c r="D16559">
        <v>54950</v>
      </c>
      <c r="E16559">
        <v>61050</v>
      </c>
      <c r="F16559">
        <v>65950</v>
      </c>
      <c r="G16559">
        <v>70850</v>
      </c>
      <c r="H16559">
        <v>75750</v>
      </c>
      <c r="I16559">
        <v>80600</v>
      </c>
      <c r="J16559">
        <v>85500</v>
      </c>
      <c r="K16559" t="s">
        <v>3093</v>
      </c>
      <c r="L16559">
        <v>43</v>
      </c>
      <c r="M16559">
        <v>80</v>
      </c>
      <c r="N16559" t="s">
        <v>3766</v>
      </c>
    </row>
    <row r="16560" spans="1:14" x14ac:dyDescent="0.2">
      <c r="A16560" t="s">
        <v>22319</v>
      </c>
      <c r="B16560">
        <v>52500</v>
      </c>
      <c r="C16560">
        <v>60000</v>
      </c>
      <c r="D16560">
        <v>67500</v>
      </c>
      <c r="E16560">
        <v>74950</v>
      </c>
      <c r="F16560">
        <v>80950</v>
      </c>
      <c r="G16560">
        <v>86950</v>
      </c>
      <c r="H16560">
        <v>92950</v>
      </c>
      <c r="I16560">
        <v>98950</v>
      </c>
      <c r="J16560">
        <v>104950</v>
      </c>
      <c r="K16560" t="s">
        <v>3093</v>
      </c>
      <c r="L16560">
        <v>45</v>
      </c>
      <c r="M16560">
        <v>80</v>
      </c>
      <c r="N16560" t="s">
        <v>2382</v>
      </c>
    </row>
    <row r="16561" spans="1:14" x14ac:dyDescent="0.2">
      <c r="A16561" t="s">
        <v>22320</v>
      </c>
      <c r="B16561">
        <v>46600</v>
      </c>
      <c r="C16561">
        <v>53250</v>
      </c>
      <c r="D16561">
        <v>59900</v>
      </c>
      <c r="E16561">
        <v>66550</v>
      </c>
      <c r="F16561">
        <v>71900</v>
      </c>
      <c r="G16561">
        <v>77200</v>
      </c>
      <c r="H16561">
        <v>82550</v>
      </c>
      <c r="I16561">
        <v>87850</v>
      </c>
      <c r="J16561">
        <v>93200</v>
      </c>
      <c r="K16561" t="s">
        <v>3093</v>
      </c>
      <c r="L16561">
        <v>47</v>
      </c>
      <c r="M16561">
        <v>80</v>
      </c>
      <c r="N16561" t="s">
        <v>3768</v>
      </c>
    </row>
    <row r="16562" spans="1:14" x14ac:dyDescent="0.2">
      <c r="A16562" t="s">
        <v>22321</v>
      </c>
      <c r="B16562">
        <v>42500</v>
      </c>
      <c r="C16562">
        <v>48550</v>
      </c>
      <c r="D16562">
        <v>54600</v>
      </c>
      <c r="E16562">
        <v>60650</v>
      </c>
      <c r="F16562">
        <v>65550</v>
      </c>
      <c r="G16562">
        <v>70400</v>
      </c>
      <c r="H16562">
        <v>75250</v>
      </c>
      <c r="I16562">
        <v>80100</v>
      </c>
      <c r="J16562">
        <v>84950</v>
      </c>
      <c r="K16562" t="s">
        <v>3093</v>
      </c>
      <c r="L16562">
        <v>49</v>
      </c>
      <c r="M16562">
        <v>80</v>
      </c>
      <c r="N16562" t="s">
        <v>2383</v>
      </c>
    </row>
    <row r="16563" spans="1:14" x14ac:dyDescent="0.2">
      <c r="A16563" t="s">
        <v>22322</v>
      </c>
      <c r="B16563">
        <v>42400</v>
      </c>
      <c r="C16563">
        <v>48450</v>
      </c>
      <c r="D16563">
        <v>54500</v>
      </c>
      <c r="E16563">
        <v>60550</v>
      </c>
      <c r="F16563">
        <v>65400</v>
      </c>
      <c r="G16563">
        <v>70250</v>
      </c>
      <c r="H16563">
        <v>75100</v>
      </c>
      <c r="I16563">
        <v>79950</v>
      </c>
      <c r="J16563">
        <v>84800</v>
      </c>
      <c r="K16563" t="s">
        <v>3093</v>
      </c>
      <c r="L16563">
        <v>51</v>
      </c>
      <c r="M16563">
        <v>80</v>
      </c>
      <c r="N16563" t="s">
        <v>2384</v>
      </c>
    </row>
    <row r="16564" spans="1:14" x14ac:dyDescent="0.2">
      <c r="A16564" t="s">
        <v>22323</v>
      </c>
      <c r="B16564">
        <v>42400</v>
      </c>
      <c r="C16564">
        <v>48450</v>
      </c>
      <c r="D16564">
        <v>54500</v>
      </c>
      <c r="E16564">
        <v>60550</v>
      </c>
      <c r="F16564">
        <v>65400</v>
      </c>
      <c r="G16564">
        <v>70250</v>
      </c>
      <c r="H16564">
        <v>75100</v>
      </c>
      <c r="I16564">
        <v>79950</v>
      </c>
      <c r="J16564">
        <v>84800</v>
      </c>
      <c r="K16564" t="s">
        <v>3093</v>
      </c>
      <c r="L16564">
        <v>53</v>
      </c>
      <c r="M16564">
        <v>80</v>
      </c>
      <c r="N16564" t="s">
        <v>2385</v>
      </c>
    </row>
    <row r="16565" spans="1:14" x14ac:dyDescent="0.2">
      <c r="A16565" t="s">
        <v>22324</v>
      </c>
      <c r="B16565">
        <v>50350</v>
      </c>
      <c r="C16565">
        <v>57550</v>
      </c>
      <c r="D16565">
        <v>64750</v>
      </c>
      <c r="E16565">
        <v>71900</v>
      </c>
      <c r="F16565">
        <v>77700</v>
      </c>
      <c r="G16565">
        <v>83450</v>
      </c>
      <c r="H16565">
        <v>89200</v>
      </c>
      <c r="I16565">
        <v>94950</v>
      </c>
      <c r="J16565">
        <v>100700</v>
      </c>
      <c r="K16565" t="s">
        <v>3093</v>
      </c>
      <c r="L16565">
        <v>55</v>
      </c>
      <c r="M16565">
        <v>80</v>
      </c>
      <c r="N16565" t="s">
        <v>2386</v>
      </c>
    </row>
    <row r="16566" spans="1:14" x14ac:dyDescent="0.2">
      <c r="A16566" t="s">
        <v>22325</v>
      </c>
      <c r="B16566">
        <v>42400</v>
      </c>
      <c r="C16566">
        <v>48450</v>
      </c>
      <c r="D16566">
        <v>54500</v>
      </c>
      <c r="E16566">
        <v>60550</v>
      </c>
      <c r="F16566">
        <v>65400</v>
      </c>
      <c r="G16566">
        <v>70250</v>
      </c>
      <c r="H16566">
        <v>75100</v>
      </c>
      <c r="I16566">
        <v>79950</v>
      </c>
      <c r="J16566">
        <v>84800</v>
      </c>
      <c r="K16566" t="s">
        <v>3093</v>
      </c>
      <c r="L16566">
        <v>57</v>
      </c>
      <c r="M16566">
        <v>80</v>
      </c>
      <c r="N16566" t="s">
        <v>2387</v>
      </c>
    </row>
    <row r="16567" spans="1:14" x14ac:dyDescent="0.2">
      <c r="A16567" t="s">
        <v>22326</v>
      </c>
      <c r="B16567">
        <v>42400</v>
      </c>
      <c r="C16567">
        <v>48450</v>
      </c>
      <c r="D16567">
        <v>54500</v>
      </c>
      <c r="E16567">
        <v>60550</v>
      </c>
      <c r="F16567">
        <v>65400</v>
      </c>
      <c r="G16567">
        <v>70250</v>
      </c>
      <c r="H16567">
        <v>75100</v>
      </c>
      <c r="I16567">
        <v>79950</v>
      </c>
      <c r="J16567">
        <v>84800</v>
      </c>
      <c r="K16567" t="s">
        <v>3093</v>
      </c>
      <c r="L16567">
        <v>59</v>
      </c>
      <c r="M16567">
        <v>80</v>
      </c>
      <c r="N16567" t="s">
        <v>2388</v>
      </c>
    </row>
    <row r="16568" spans="1:14" x14ac:dyDescent="0.2">
      <c r="A16568" t="s">
        <v>22327</v>
      </c>
      <c r="B16568">
        <v>42400</v>
      </c>
      <c r="C16568">
        <v>48450</v>
      </c>
      <c r="D16568">
        <v>54500</v>
      </c>
      <c r="E16568">
        <v>60550</v>
      </c>
      <c r="F16568">
        <v>65400</v>
      </c>
      <c r="G16568">
        <v>70250</v>
      </c>
      <c r="H16568">
        <v>75100</v>
      </c>
      <c r="I16568">
        <v>79950</v>
      </c>
      <c r="J16568">
        <v>84800</v>
      </c>
      <c r="K16568" t="s">
        <v>3093</v>
      </c>
      <c r="L16568">
        <v>61</v>
      </c>
      <c r="M16568">
        <v>80</v>
      </c>
      <c r="N16568" t="s">
        <v>2389</v>
      </c>
    </row>
    <row r="16569" spans="1:14" x14ac:dyDescent="0.2">
      <c r="A16569" t="s">
        <v>22328</v>
      </c>
      <c r="B16569">
        <v>42400</v>
      </c>
      <c r="C16569">
        <v>48450</v>
      </c>
      <c r="D16569">
        <v>54500</v>
      </c>
      <c r="E16569">
        <v>60550</v>
      </c>
      <c r="F16569">
        <v>65400</v>
      </c>
      <c r="G16569">
        <v>70250</v>
      </c>
      <c r="H16569">
        <v>75100</v>
      </c>
      <c r="I16569">
        <v>79950</v>
      </c>
      <c r="J16569">
        <v>84800</v>
      </c>
      <c r="K16569" t="s">
        <v>3093</v>
      </c>
      <c r="L16569">
        <v>63</v>
      </c>
      <c r="M16569">
        <v>80</v>
      </c>
      <c r="N16569" t="s">
        <v>2390</v>
      </c>
    </row>
    <row r="16570" spans="1:14" x14ac:dyDescent="0.2">
      <c r="A16570" t="s">
        <v>22329</v>
      </c>
      <c r="B16570">
        <v>52500</v>
      </c>
      <c r="C16570">
        <v>60000</v>
      </c>
      <c r="D16570">
        <v>67500</v>
      </c>
      <c r="E16570">
        <v>74950</v>
      </c>
      <c r="F16570">
        <v>80950</v>
      </c>
      <c r="G16570">
        <v>86950</v>
      </c>
      <c r="H16570">
        <v>92950</v>
      </c>
      <c r="I16570">
        <v>98950</v>
      </c>
      <c r="J16570">
        <v>104950</v>
      </c>
      <c r="K16570" t="s">
        <v>3093</v>
      </c>
      <c r="L16570">
        <v>65</v>
      </c>
      <c r="M16570">
        <v>80</v>
      </c>
      <c r="N16570" t="s">
        <v>2391</v>
      </c>
    </row>
    <row r="16571" spans="1:14" x14ac:dyDescent="0.2">
      <c r="A16571" t="s">
        <v>22330</v>
      </c>
      <c r="B16571">
        <v>43350</v>
      </c>
      <c r="C16571">
        <v>49550</v>
      </c>
      <c r="D16571">
        <v>55750</v>
      </c>
      <c r="E16571">
        <v>61900</v>
      </c>
      <c r="F16571">
        <v>66900</v>
      </c>
      <c r="G16571">
        <v>71850</v>
      </c>
      <c r="H16571">
        <v>76800</v>
      </c>
      <c r="I16571">
        <v>81750</v>
      </c>
      <c r="J16571">
        <v>86700</v>
      </c>
      <c r="K16571" t="s">
        <v>3093</v>
      </c>
      <c r="L16571">
        <v>67</v>
      </c>
      <c r="M16571">
        <v>80</v>
      </c>
      <c r="N16571" t="s">
        <v>2392</v>
      </c>
    </row>
    <row r="16572" spans="1:14" x14ac:dyDescent="0.2">
      <c r="A16572" t="s">
        <v>22331</v>
      </c>
      <c r="B16572">
        <v>42400</v>
      </c>
      <c r="C16572">
        <v>48450</v>
      </c>
      <c r="D16572">
        <v>54500</v>
      </c>
      <c r="E16572">
        <v>60550</v>
      </c>
      <c r="F16572">
        <v>65400</v>
      </c>
      <c r="G16572">
        <v>70250</v>
      </c>
      <c r="H16572">
        <v>75100</v>
      </c>
      <c r="I16572">
        <v>79950</v>
      </c>
      <c r="J16572">
        <v>84800</v>
      </c>
      <c r="K16572" t="s">
        <v>3093</v>
      </c>
      <c r="L16572">
        <v>69</v>
      </c>
      <c r="M16572">
        <v>80</v>
      </c>
      <c r="N16572" t="s">
        <v>2393</v>
      </c>
    </row>
    <row r="16573" spans="1:14" x14ac:dyDescent="0.2">
      <c r="A16573" t="s">
        <v>22332</v>
      </c>
      <c r="B16573">
        <v>42400</v>
      </c>
      <c r="C16573">
        <v>48450</v>
      </c>
      <c r="D16573">
        <v>54500</v>
      </c>
      <c r="E16573">
        <v>60550</v>
      </c>
      <c r="F16573">
        <v>65400</v>
      </c>
      <c r="G16573">
        <v>70250</v>
      </c>
      <c r="H16573">
        <v>75100</v>
      </c>
      <c r="I16573">
        <v>79950</v>
      </c>
      <c r="J16573">
        <v>84800</v>
      </c>
      <c r="K16573" t="s">
        <v>3093</v>
      </c>
      <c r="L16573">
        <v>71</v>
      </c>
      <c r="M16573">
        <v>80</v>
      </c>
      <c r="N16573" t="s">
        <v>2394</v>
      </c>
    </row>
    <row r="16574" spans="1:14" x14ac:dyDescent="0.2">
      <c r="A16574" t="s">
        <v>22333</v>
      </c>
      <c r="B16574">
        <v>42400</v>
      </c>
      <c r="C16574">
        <v>48450</v>
      </c>
      <c r="D16574">
        <v>54500</v>
      </c>
      <c r="E16574">
        <v>60550</v>
      </c>
      <c r="F16574">
        <v>65400</v>
      </c>
      <c r="G16574">
        <v>70250</v>
      </c>
      <c r="H16574">
        <v>75100</v>
      </c>
      <c r="I16574">
        <v>79950</v>
      </c>
      <c r="J16574">
        <v>84800</v>
      </c>
      <c r="K16574" t="s">
        <v>3093</v>
      </c>
      <c r="L16574">
        <v>73</v>
      </c>
      <c r="M16574">
        <v>80</v>
      </c>
      <c r="N16574" t="s">
        <v>2395</v>
      </c>
    </row>
    <row r="16575" spans="1:14" x14ac:dyDescent="0.2">
      <c r="A16575" t="s">
        <v>22334</v>
      </c>
      <c r="B16575">
        <v>42950</v>
      </c>
      <c r="C16575">
        <v>49100</v>
      </c>
      <c r="D16575">
        <v>55250</v>
      </c>
      <c r="E16575">
        <v>61350</v>
      </c>
      <c r="F16575">
        <v>66300</v>
      </c>
      <c r="G16575">
        <v>71200</v>
      </c>
      <c r="H16575">
        <v>76100</v>
      </c>
      <c r="I16575">
        <v>81000</v>
      </c>
      <c r="J16575">
        <v>85900</v>
      </c>
      <c r="K16575" t="s">
        <v>3093</v>
      </c>
      <c r="L16575">
        <v>75</v>
      </c>
      <c r="M16575">
        <v>80</v>
      </c>
      <c r="N16575" t="s">
        <v>3333</v>
      </c>
    </row>
    <row r="16576" spans="1:14" x14ac:dyDescent="0.2">
      <c r="A16576" t="s">
        <v>22335</v>
      </c>
      <c r="B16576">
        <v>51350</v>
      </c>
      <c r="C16576">
        <v>58650</v>
      </c>
      <c r="D16576">
        <v>66000</v>
      </c>
      <c r="E16576">
        <v>73300</v>
      </c>
      <c r="F16576">
        <v>79200</v>
      </c>
      <c r="G16576">
        <v>85050</v>
      </c>
      <c r="H16576">
        <v>90900</v>
      </c>
      <c r="I16576">
        <v>96800</v>
      </c>
      <c r="J16576">
        <v>102650</v>
      </c>
      <c r="K16576" t="s">
        <v>3093</v>
      </c>
      <c r="L16576">
        <v>77</v>
      </c>
      <c r="M16576">
        <v>80</v>
      </c>
      <c r="N16576" t="s">
        <v>2396</v>
      </c>
    </row>
    <row r="16577" spans="1:14" x14ac:dyDescent="0.2">
      <c r="A16577" t="s">
        <v>22336</v>
      </c>
      <c r="B16577">
        <v>42400</v>
      </c>
      <c r="C16577">
        <v>48450</v>
      </c>
      <c r="D16577">
        <v>54500</v>
      </c>
      <c r="E16577">
        <v>60550</v>
      </c>
      <c r="F16577">
        <v>65400</v>
      </c>
      <c r="G16577">
        <v>70250</v>
      </c>
      <c r="H16577">
        <v>75100</v>
      </c>
      <c r="I16577">
        <v>79950</v>
      </c>
      <c r="J16577">
        <v>84800</v>
      </c>
      <c r="K16577" t="s">
        <v>3093</v>
      </c>
      <c r="L16577">
        <v>79</v>
      </c>
      <c r="M16577">
        <v>80</v>
      </c>
      <c r="N16577" t="s">
        <v>2279</v>
      </c>
    </row>
    <row r="16578" spans="1:14" x14ac:dyDescent="0.2">
      <c r="A16578" t="s">
        <v>22337</v>
      </c>
      <c r="B16578">
        <v>53050</v>
      </c>
      <c r="C16578">
        <v>60600</v>
      </c>
      <c r="D16578">
        <v>68200</v>
      </c>
      <c r="E16578">
        <v>75750</v>
      </c>
      <c r="F16578">
        <v>81850</v>
      </c>
      <c r="G16578">
        <v>87900</v>
      </c>
      <c r="H16578">
        <v>93950</v>
      </c>
      <c r="I16578">
        <v>100000</v>
      </c>
      <c r="J16578">
        <v>106050</v>
      </c>
      <c r="K16578" t="s">
        <v>3093</v>
      </c>
      <c r="L16578">
        <v>81</v>
      </c>
      <c r="M16578">
        <v>80</v>
      </c>
      <c r="N16578" t="s">
        <v>2758</v>
      </c>
    </row>
    <row r="16579" spans="1:14" x14ac:dyDescent="0.2">
      <c r="A16579" t="s">
        <v>22338</v>
      </c>
      <c r="B16579">
        <v>42400</v>
      </c>
      <c r="C16579">
        <v>48450</v>
      </c>
      <c r="D16579">
        <v>54500</v>
      </c>
      <c r="E16579">
        <v>60550</v>
      </c>
      <c r="F16579">
        <v>65400</v>
      </c>
      <c r="G16579">
        <v>70250</v>
      </c>
      <c r="H16579">
        <v>75100</v>
      </c>
      <c r="I16579">
        <v>79950</v>
      </c>
      <c r="J16579">
        <v>84800</v>
      </c>
      <c r="K16579" t="s">
        <v>3093</v>
      </c>
      <c r="L16579">
        <v>83</v>
      </c>
      <c r="M16579">
        <v>80</v>
      </c>
      <c r="N16579" t="s">
        <v>2280</v>
      </c>
    </row>
    <row r="16580" spans="1:14" x14ac:dyDescent="0.2">
      <c r="A16580" t="s">
        <v>22339</v>
      </c>
      <c r="B16580">
        <v>42400</v>
      </c>
      <c r="C16580">
        <v>48450</v>
      </c>
      <c r="D16580">
        <v>54500</v>
      </c>
      <c r="E16580">
        <v>60550</v>
      </c>
      <c r="F16580">
        <v>65400</v>
      </c>
      <c r="G16580">
        <v>70250</v>
      </c>
      <c r="H16580">
        <v>75100</v>
      </c>
      <c r="I16580">
        <v>79950</v>
      </c>
      <c r="J16580">
        <v>84800</v>
      </c>
      <c r="K16580" t="s">
        <v>3093</v>
      </c>
      <c r="L16580">
        <v>85</v>
      </c>
      <c r="M16580">
        <v>80</v>
      </c>
      <c r="N16580" t="s">
        <v>3707</v>
      </c>
    </row>
    <row r="16581" spans="1:14" x14ac:dyDescent="0.2">
      <c r="A16581" t="s">
        <v>22340</v>
      </c>
      <c r="B16581">
        <v>53050</v>
      </c>
      <c r="C16581">
        <v>60600</v>
      </c>
      <c r="D16581">
        <v>68200</v>
      </c>
      <c r="E16581">
        <v>75750</v>
      </c>
      <c r="F16581">
        <v>81850</v>
      </c>
      <c r="G16581">
        <v>87900</v>
      </c>
      <c r="H16581">
        <v>93950</v>
      </c>
      <c r="I16581">
        <v>100000</v>
      </c>
      <c r="J16581">
        <v>106050</v>
      </c>
      <c r="K16581" t="s">
        <v>3093</v>
      </c>
      <c r="L16581">
        <v>87</v>
      </c>
      <c r="M16581">
        <v>80</v>
      </c>
      <c r="N16581" t="s">
        <v>2281</v>
      </c>
    </row>
    <row r="16582" spans="1:14" x14ac:dyDescent="0.2">
      <c r="A16582" t="s">
        <v>22341</v>
      </c>
      <c r="B16582">
        <v>52300</v>
      </c>
      <c r="C16582">
        <v>59800</v>
      </c>
      <c r="D16582">
        <v>67250</v>
      </c>
      <c r="E16582">
        <v>74700</v>
      </c>
      <c r="F16582">
        <v>80700</v>
      </c>
      <c r="G16582">
        <v>86700</v>
      </c>
      <c r="H16582">
        <v>92650</v>
      </c>
      <c r="I16582">
        <v>98650</v>
      </c>
      <c r="J16582">
        <v>104600</v>
      </c>
      <c r="K16582" t="s">
        <v>3093</v>
      </c>
      <c r="L16582">
        <v>89</v>
      </c>
      <c r="M16582">
        <v>80</v>
      </c>
      <c r="N16582" t="s">
        <v>2282</v>
      </c>
    </row>
    <row r="16583" spans="1:14" x14ac:dyDescent="0.2">
      <c r="A16583" t="s">
        <v>22342</v>
      </c>
      <c r="B16583">
        <v>42400</v>
      </c>
      <c r="C16583">
        <v>48450</v>
      </c>
      <c r="D16583">
        <v>54500</v>
      </c>
      <c r="E16583">
        <v>60550</v>
      </c>
      <c r="F16583">
        <v>65400</v>
      </c>
      <c r="G16583">
        <v>70250</v>
      </c>
      <c r="H16583">
        <v>75100</v>
      </c>
      <c r="I16583">
        <v>79950</v>
      </c>
      <c r="J16583">
        <v>84800</v>
      </c>
      <c r="K16583" t="s">
        <v>3093</v>
      </c>
      <c r="L16583">
        <v>91</v>
      </c>
      <c r="M16583">
        <v>80</v>
      </c>
      <c r="N16583" t="s">
        <v>2283</v>
      </c>
    </row>
    <row r="16584" spans="1:14" x14ac:dyDescent="0.2">
      <c r="A16584" t="s">
        <v>22343</v>
      </c>
      <c r="B16584">
        <v>66200</v>
      </c>
      <c r="C16584">
        <v>75650</v>
      </c>
      <c r="D16584">
        <v>85100</v>
      </c>
      <c r="E16584">
        <v>94550</v>
      </c>
      <c r="F16584">
        <v>102150</v>
      </c>
      <c r="G16584">
        <v>109700</v>
      </c>
      <c r="H16584">
        <v>117250</v>
      </c>
      <c r="I16584">
        <v>124850</v>
      </c>
      <c r="J16584">
        <v>132400</v>
      </c>
      <c r="K16584" t="s">
        <v>3093</v>
      </c>
      <c r="L16584">
        <v>93</v>
      </c>
      <c r="M16584">
        <v>80</v>
      </c>
      <c r="N16584" t="s">
        <v>4117</v>
      </c>
    </row>
    <row r="16585" spans="1:14" x14ac:dyDescent="0.2">
      <c r="A16585" t="s">
        <v>22344</v>
      </c>
      <c r="B16585">
        <v>42400</v>
      </c>
      <c r="C16585">
        <v>48450</v>
      </c>
      <c r="D16585">
        <v>54500</v>
      </c>
      <c r="E16585">
        <v>60550</v>
      </c>
      <c r="F16585">
        <v>65400</v>
      </c>
      <c r="G16585">
        <v>70250</v>
      </c>
      <c r="H16585">
        <v>75100</v>
      </c>
      <c r="I16585">
        <v>79950</v>
      </c>
      <c r="J16585">
        <v>84800</v>
      </c>
      <c r="K16585" t="s">
        <v>3093</v>
      </c>
      <c r="L16585">
        <v>95</v>
      </c>
      <c r="M16585">
        <v>80</v>
      </c>
      <c r="N16585" t="s">
        <v>2284</v>
      </c>
    </row>
    <row r="16586" spans="1:14" x14ac:dyDescent="0.2">
      <c r="A16586" t="s">
        <v>22345</v>
      </c>
      <c r="B16586">
        <v>42400</v>
      </c>
      <c r="C16586">
        <v>48450</v>
      </c>
      <c r="D16586">
        <v>54500</v>
      </c>
      <c r="E16586">
        <v>60550</v>
      </c>
      <c r="F16586">
        <v>65400</v>
      </c>
      <c r="G16586">
        <v>70250</v>
      </c>
      <c r="H16586">
        <v>75100</v>
      </c>
      <c r="I16586">
        <v>79950</v>
      </c>
      <c r="J16586">
        <v>84800</v>
      </c>
      <c r="K16586" t="s">
        <v>3093</v>
      </c>
      <c r="L16586">
        <v>97</v>
      </c>
      <c r="M16586">
        <v>80</v>
      </c>
      <c r="N16586" t="s">
        <v>2285</v>
      </c>
    </row>
    <row r="16587" spans="1:14" x14ac:dyDescent="0.2">
      <c r="A16587" t="s">
        <v>22346</v>
      </c>
      <c r="B16587">
        <v>53050</v>
      </c>
      <c r="C16587">
        <v>60600</v>
      </c>
      <c r="D16587">
        <v>68200</v>
      </c>
      <c r="E16587">
        <v>75750</v>
      </c>
      <c r="F16587">
        <v>81850</v>
      </c>
      <c r="G16587">
        <v>87900</v>
      </c>
      <c r="H16587">
        <v>93950</v>
      </c>
      <c r="I16587">
        <v>100000</v>
      </c>
      <c r="J16587">
        <v>106050</v>
      </c>
      <c r="K16587" t="s">
        <v>3093</v>
      </c>
      <c r="L16587">
        <v>99</v>
      </c>
      <c r="M16587">
        <v>80</v>
      </c>
      <c r="N16587" t="s">
        <v>2286</v>
      </c>
    </row>
    <row r="16588" spans="1:14" x14ac:dyDescent="0.2">
      <c r="A16588" t="s">
        <v>22347</v>
      </c>
      <c r="B16588">
        <v>42400</v>
      </c>
      <c r="C16588">
        <v>48450</v>
      </c>
      <c r="D16588">
        <v>54500</v>
      </c>
      <c r="E16588">
        <v>60550</v>
      </c>
      <c r="F16588">
        <v>65400</v>
      </c>
      <c r="G16588">
        <v>70250</v>
      </c>
      <c r="H16588">
        <v>75100</v>
      </c>
      <c r="I16588">
        <v>79950</v>
      </c>
      <c r="J16588">
        <v>84800</v>
      </c>
      <c r="K16588" t="s">
        <v>3093</v>
      </c>
      <c r="L16588">
        <v>101</v>
      </c>
      <c r="M16588">
        <v>80</v>
      </c>
      <c r="N16588" t="s">
        <v>2287</v>
      </c>
    </row>
    <row r="16589" spans="1:14" x14ac:dyDescent="0.2">
      <c r="A16589" t="s">
        <v>22348</v>
      </c>
      <c r="B16589">
        <v>45750</v>
      </c>
      <c r="C16589">
        <v>52300</v>
      </c>
      <c r="D16589">
        <v>58850</v>
      </c>
      <c r="E16589">
        <v>65350</v>
      </c>
      <c r="F16589">
        <v>70600</v>
      </c>
      <c r="G16589">
        <v>75850</v>
      </c>
      <c r="H16589">
        <v>81050</v>
      </c>
      <c r="I16589">
        <v>86300</v>
      </c>
      <c r="J16589">
        <v>91500</v>
      </c>
      <c r="K16589" t="s">
        <v>3093</v>
      </c>
      <c r="L16589">
        <v>103</v>
      </c>
      <c r="M16589">
        <v>80</v>
      </c>
      <c r="N16589" t="s">
        <v>2288</v>
      </c>
    </row>
    <row r="16590" spans="1:14" x14ac:dyDescent="0.2">
      <c r="A16590" t="s">
        <v>22349</v>
      </c>
      <c r="B16590">
        <v>42400</v>
      </c>
      <c r="C16590">
        <v>48450</v>
      </c>
      <c r="D16590">
        <v>54500</v>
      </c>
      <c r="E16590">
        <v>60550</v>
      </c>
      <c r="F16590">
        <v>65400</v>
      </c>
      <c r="G16590">
        <v>70250</v>
      </c>
      <c r="H16590">
        <v>75100</v>
      </c>
      <c r="I16590">
        <v>79950</v>
      </c>
      <c r="J16590">
        <v>84800</v>
      </c>
      <c r="K16590" t="s">
        <v>3093</v>
      </c>
      <c r="L16590">
        <v>105</v>
      </c>
      <c r="M16590">
        <v>80</v>
      </c>
      <c r="N16590" t="s">
        <v>4122</v>
      </c>
    </row>
    <row r="16591" spans="1:14" x14ac:dyDescent="0.2">
      <c r="A16591" t="s">
        <v>22350</v>
      </c>
      <c r="B16591">
        <v>42400</v>
      </c>
      <c r="C16591">
        <v>48450</v>
      </c>
      <c r="D16591">
        <v>54500</v>
      </c>
      <c r="E16591">
        <v>60550</v>
      </c>
      <c r="F16591">
        <v>65400</v>
      </c>
      <c r="G16591">
        <v>70250</v>
      </c>
      <c r="H16591">
        <v>75100</v>
      </c>
      <c r="I16591">
        <v>79950</v>
      </c>
      <c r="J16591">
        <v>84800</v>
      </c>
      <c r="K16591" t="s">
        <v>3093</v>
      </c>
      <c r="L16591">
        <v>107</v>
      </c>
      <c r="M16591">
        <v>80</v>
      </c>
      <c r="N16591" t="s">
        <v>2289</v>
      </c>
    </row>
    <row r="16592" spans="1:14" x14ac:dyDescent="0.2">
      <c r="A16592" t="s">
        <v>22351</v>
      </c>
      <c r="B16592">
        <v>42400</v>
      </c>
      <c r="C16592">
        <v>48450</v>
      </c>
      <c r="D16592">
        <v>54500</v>
      </c>
      <c r="E16592">
        <v>60550</v>
      </c>
      <c r="F16592">
        <v>65400</v>
      </c>
      <c r="G16592">
        <v>70250</v>
      </c>
      <c r="H16592">
        <v>75100</v>
      </c>
      <c r="I16592">
        <v>79950</v>
      </c>
      <c r="J16592">
        <v>84800</v>
      </c>
      <c r="K16592" t="s">
        <v>3093</v>
      </c>
      <c r="L16592">
        <v>109</v>
      </c>
      <c r="M16592">
        <v>80</v>
      </c>
      <c r="N16592" t="s">
        <v>2766</v>
      </c>
    </row>
    <row r="16593" spans="1:14" x14ac:dyDescent="0.2">
      <c r="A16593" t="s">
        <v>22352</v>
      </c>
      <c r="B16593">
        <v>50700</v>
      </c>
      <c r="C16593">
        <v>57950</v>
      </c>
      <c r="D16593">
        <v>65200</v>
      </c>
      <c r="E16593">
        <v>72400</v>
      </c>
      <c r="F16593">
        <v>78200</v>
      </c>
      <c r="G16593">
        <v>84000</v>
      </c>
      <c r="H16593">
        <v>89800</v>
      </c>
      <c r="I16593">
        <v>95600</v>
      </c>
      <c r="J16593">
        <v>101400</v>
      </c>
      <c r="K16593" t="s">
        <v>3093</v>
      </c>
      <c r="L16593">
        <v>111</v>
      </c>
      <c r="M16593">
        <v>80</v>
      </c>
      <c r="N16593" t="s">
        <v>2290</v>
      </c>
    </row>
    <row r="16594" spans="1:14" x14ac:dyDescent="0.2">
      <c r="A16594" t="s">
        <v>22353</v>
      </c>
      <c r="B16594">
        <v>42400</v>
      </c>
      <c r="C16594">
        <v>48450</v>
      </c>
      <c r="D16594">
        <v>54500</v>
      </c>
      <c r="E16594">
        <v>60550</v>
      </c>
      <c r="F16594">
        <v>65400</v>
      </c>
      <c r="G16594">
        <v>70250</v>
      </c>
      <c r="H16594">
        <v>75100</v>
      </c>
      <c r="I16594">
        <v>79950</v>
      </c>
      <c r="J16594">
        <v>84800</v>
      </c>
      <c r="K16594" t="s">
        <v>3093</v>
      </c>
      <c r="L16594">
        <v>113</v>
      </c>
      <c r="M16594">
        <v>80</v>
      </c>
      <c r="N16594" t="s">
        <v>2291</v>
      </c>
    </row>
    <row r="16595" spans="1:14" x14ac:dyDescent="0.2">
      <c r="A16595" t="s">
        <v>22354</v>
      </c>
      <c r="B16595">
        <v>50900</v>
      </c>
      <c r="C16595">
        <v>58150</v>
      </c>
      <c r="D16595">
        <v>65400</v>
      </c>
      <c r="E16595">
        <v>72650</v>
      </c>
      <c r="F16595">
        <v>78500</v>
      </c>
      <c r="G16595">
        <v>84300</v>
      </c>
      <c r="H16595">
        <v>90100</v>
      </c>
      <c r="I16595">
        <v>95900</v>
      </c>
      <c r="J16595">
        <v>101750</v>
      </c>
      <c r="K16595" t="s">
        <v>3093</v>
      </c>
      <c r="L16595">
        <v>115</v>
      </c>
      <c r="M16595">
        <v>80</v>
      </c>
      <c r="N16595" t="s">
        <v>3347</v>
      </c>
    </row>
    <row r="16596" spans="1:14" x14ac:dyDescent="0.2">
      <c r="A16596" t="s">
        <v>22355</v>
      </c>
      <c r="B16596">
        <v>42400</v>
      </c>
      <c r="C16596">
        <v>48450</v>
      </c>
      <c r="D16596">
        <v>54500</v>
      </c>
      <c r="E16596">
        <v>60550</v>
      </c>
      <c r="F16596">
        <v>65400</v>
      </c>
      <c r="G16596">
        <v>70250</v>
      </c>
      <c r="H16596">
        <v>75100</v>
      </c>
      <c r="I16596">
        <v>79950</v>
      </c>
      <c r="J16596">
        <v>84800</v>
      </c>
      <c r="K16596" t="s">
        <v>3093</v>
      </c>
      <c r="L16596">
        <v>117</v>
      </c>
      <c r="M16596">
        <v>80</v>
      </c>
      <c r="N16596" t="s">
        <v>2292</v>
      </c>
    </row>
    <row r="16597" spans="1:14" x14ac:dyDescent="0.2">
      <c r="A16597" t="s">
        <v>22356</v>
      </c>
      <c r="B16597">
        <v>42400</v>
      </c>
      <c r="C16597">
        <v>48450</v>
      </c>
      <c r="D16597">
        <v>54500</v>
      </c>
      <c r="E16597">
        <v>60550</v>
      </c>
      <c r="F16597">
        <v>65400</v>
      </c>
      <c r="G16597">
        <v>70250</v>
      </c>
      <c r="H16597">
        <v>75100</v>
      </c>
      <c r="I16597">
        <v>79950</v>
      </c>
      <c r="J16597">
        <v>84800</v>
      </c>
      <c r="K16597" t="s">
        <v>3093</v>
      </c>
      <c r="L16597">
        <v>119</v>
      </c>
      <c r="M16597">
        <v>80</v>
      </c>
      <c r="N16597" t="s">
        <v>2293</v>
      </c>
    </row>
    <row r="16598" spans="1:14" x14ac:dyDescent="0.2">
      <c r="A16598" t="s">
        <v>22357</v>
      </c>
      <c r="B16598">
        <v>42400</v>
      </c>
      <c r="C16598">
        <v>48450</v>
      </c>
      <c r="D16598">
        <v>54500</v>
      </c>
      <c r="E16598">
        <v>60550</v>
      </c>
      <c r="F16598">
        <v>65400</v>
      </c>
      <c r="G16598">
        <v>70250</v>
      </c>
      <c r="H16598">
        <v>75100</v>
      </c>
      <c r="I16598">
        <v>79950</v>
      </c>
      <c r="J16598">
        <v>84800</v>
      </c>
      <c r="K16598" t="s">
        <v>3093</v>
      </c>
      <c r="L16598">
        <v>121</v>
      </c>
      <c r="M16598">
        <v>80</v>
      </c>
      <c r="N16598" t="s">
        <v>2294</v>
      </c>
    </row>
    <row r="16599" spans="1:14" x14ac:dyDescent="0.2">
      <c r="A16599" t="s">
        <v>22358</v>
      </c>
      <c r="B16599">
        <v>42400</v>
      </c>
      <c r="C16599">
        <v>48450</v>
      </c>
      <c r="D16599">
        <v>54500</v>
      </c>
      <c r="E16599">
        <v>60550</v>
      </c>
      <c r="F16599">
        <v>65400</v>
      </c>
      <c r="G16599">
        <v>70250</v>
      </c>
      <c r="H16599">
        <v>75100</v>
      </c>
      <c r="I16599">
        <v>79950</v>
      </c>
      <c r="J16599">
        <v>84800</v>
      </c>
      <c r="K16599" t="s">
        <v>3093</v>
      </c>
      <c r="L16599">
        <v>123</v>
      </c>
      <c r="M16599">
        <v>80</v>
      </c>
      <c r="N16599" t="s">
        <v>2295</v>
      </c>
    </row>
    <row r="16600" spans="1:14" x14ac:dyDescent="0.2">
      <c r="A16600" t="s">
        <v>22359</v>
      </c>
      <c r="B16600">
        <v>53050</v>
      </c>
      <c r="C16600">
        <v>60600</v>
      </c>
      <c r="D16600">
        <v>68200</v>
      </c>
      <c r="E16600">
        <v>75750</v>
      </c>
      <c r="F16600">
        <v>81850</v>
      </c>
      <c r="G16600">
        <v>87900</v>
      </c>
      <c r="H16600">
        <v>93950</v>
      </c>
      <c r="I16600">
        <v>100000</v>
      </c>
      <c r="J16600">
        <v>106050</v>
      </c>
      <c r="K16600" t="s">
        <v>3093</v>
      </c>
      <c r="L16600">
        <v>125</v>
      </c>
      <c r="M16600">
        <v>80</v>
      </c>
      <c r="N16600" t="s">
        <v>2296</v>
      </c>
    </row>
    <row r="16601" spans="1:14" x14ac:dyDescent="0.2">
      <c r="A16601" t="s">
        <v>22360</v>
      </c>
      <c r="B16601">
        <v>42400</v>
      </c>
      <c r="C16601">
        <v>48450</v>
      </c>
      <c r="D16601">
        <v>54500</v>
      </c>
      <c r="E16601">
        <v>60550</v>
      </c>
      <c r="F16601">
        <v>65400</v>
      </c>
      <c r="G16601">
        <v>70250</v>
      </c>
      <c r="H16601">
        <v>75100</v>
      </c>
      <c r="I16601">
        <v>79950</v>
      </c>
      <c r="J16601">
        <v>84800</v>
      </c>
      <c r="K16601" t="s">
        <v>3093</v>
      </c>
      <c r="L16601">
        <v>127</v>
      </c>
      <c r="M16601">
        <v>80</v>
      </c>
      <c r="N16601" t="s">
        <v>2297</v>
      </c>
    </row>
    <row r="16602" spans="1:14" x14ac:dyDescent="0.2">
      <c r="A16602" t="s">
        <v>22361</v>
      </c>
      <c r="B16602">
        <v>42400</v>
      </c>
      <c r="C16602">
        <v>48450</v>
      </c>
      <c r="D16602">
        <v>54500</v>
      </c>
      <c r="E16602">
        <v>60550</v>
      </c>
      <c r="F16602">
        <v>65400</v>
      </c>
      <c r="G16602">
        <v>70250</v>
      </c>
      <c r="H16602">
        <v>75100</v>
      </c>
      <c r="I16602">
        <v>79950</v>
      </c>
      <c r="J16602">
        <v>84800</v>
      </c>
      <c r="K16602" t="s">
        <v>3093</v>
      </c>
      <c r="L16602">
        <v>129</v>
      </c>
      <c r="M16602">
        <v>80</v>
      </c>
      <c r="N16602" t="s">
        <v>2298</v>
      </c>
    </row>
    <row r="16603" spans="1:14" x14ac:dyDescent="0.2">
      <c r="A16603" t="s">
        <v>22362</v>
      </c>
      <c r="B16603">
        <v>42400</v>
      </c>
      <c r="C16603">
        <v>48450</v>
      </c>
      <c r="D16603">
        <v>54500</v>
      </c>
      <c r="E16603">
        <v>60550</v>
      </c>
      <c r="F16603">
        <v>65400</v>
      </c>
      <c r="G16603">
        <v>70250</v>
      </c>
      <c r="H16603">
        <v>75100</v>
      </c>
      <c r="I16603">
        <v>79950</v>
      </c>
      <c r="J16603">
        <v>84800</v>
      </c>
      <c r="K16603" t="s">
        <v>3093</v>
      </c>
      <c r="L16603">
        <v>131</v>
      </c>
      <c r="M16603">
        <v>80</v>
      </c>
      <c r="N16603" t="s">
        <v>3450</v>
      </c>
    </row>
    <row r="16604" spans="1:14" x14ac:dyDescent="0.2">
      <c r="A16604" t="s">
        <v>22363</v>
      </c>
      <c r="B16604">
        <v>42400</v>
      </c>
      <c r="C16604">
        <v>48450</v>
      </c>
      <c r="D16604">
        <v>54500</v>
      </c>
      <c r="E16604">
        <v>60550</v>
      </c>
      <c r="F16604">
        <v>65400</v>
      </c>
      <c r="G16604">
        <v>70250</v>
      </c>
      <c r="H16604">
        <v>75100</v>
      </c>
      <c r="I16604">
        <v>79950</v>
      </c>
      <c r="J16604">
        <v>84800</v>
      </c>
      <c r="K16604" t="s">
        <v>3093</v>
      </c>
      <c r="L16604">
        <v>133</v>
      </c>
      <c r="M16604">
        <v>80</v>
      </c>
      <c r="N16604" t="s">
        <v>4254</v>
      </c>
    </row>
    <row r="16605" spans="1:14" x14ac:dyDescent="0.2">
      <c r="A16605" t="s">
        <v>22364</v>
      </c>
      <c r="B16605">
        <v>42400</v>
      </c>
      <c r="C16605">
        <v>48450</v>
      </c>
      <c r="D16605">
        <v>54500</v>
      </c>
      <c r="E16605">
        <v>60550</v>
      </c>
      <c r="F16605">
        <v>65400</v>
      </c>
      <c r="G16605">
        <v>70250</v>
      </c>
      <c r="H16605">
        <v>75100</v>
      </c>
      <c r="I16605">
        <v>79950</v>
      </c>
      <c r="J16605">
        <v>84800</v>
      </c>
      <c r="K16605" t="s">
        <v>3093</v>
      </c>
      <c r="L16605">
        <v>135</v>
      </c>
      <c r="M16605">
        <v>80</v>
      </c>
      <c r="N16605" t="s">
        <v>3451</v>
      </c>
    </row>
    <row r="16606" spans="1:14" x14ac:dyDescent="0.2">
      <c r="A16606" t="s">
        <v>22365</v>
      </c>
      <c r="B16606">
        <v>42400</v>
      </c>
      <c r="C16606">
        <v>48450</v>
      </c>
      <c r="D16606">
        <v>54500</v>
      </c>
      <c r="E16606">
        <v>60550</v>
      </c>
      <c r="F16606">
        <v>65400</v>
      </c>
      <c r="G16606">
        <v>70250</v>
      </c>
      <c r="H16606">
        <v>75100</v>
      </c>
      <c r="I16606">
        <v>79950</v>
      </c>
      <c r="J16606">
        <v>84800</v>
      </c>
      <c r="K16606" t="s">
        <v>3093</v>
      </c>
      <c r="L16606">
        <v>137</v>
      </c>
      <c r="M16606">
        <v>80</v>
      </c>
      <c r="N16606" t="s">
        <v>3452</v>
      </c>
    </row>
    <row r="16607" spans="1:14" x14ac:dyDescent="0.2">
      <c r="A16607" t="s">
        <v>22366</v>
      </c>
      <c r="B16607">
        <v>55800</v>
      </c>
      <c r="C16607">
        <v>63800</v>
      </c>
      <c r="D16607">
        <v>71750</v>
      </c>
      <c r="E16607">
        <v>79700</v>
      </c>
      <c r="F16607">
        <v>86100</v>
      </c>
      <c r="G16607">
        <v>92500</v>
      </c>
      <c r="H16607">
        <v>98850</v>
      </c>
      <c r="I16607">
        <v>105250</v>
      </c>
      <c r="J16607">
        <v>111600</v>
      </c>
      <c r="K16607" t="s">
        <v>3093</v>
      </c>
      <c r="L16607">
        <v>139</v>
      </c>
      <c r="M16607">
        <v>80</v>
      </c>
      <c r="N16607" t="s">
        <v>3233</v>
      </c>
    </row>
    <row r="16608" spans="1:14" x14ac:dyDescent="0.2">
      <c r="A16608" t="s">
        <v>22367</v>
      </c>
      <c r="B16608">
        <v>42400</v>
      </c>
      <c r="C16608">
        <v>48450</v>
      </c>
      <c r="D16608">
        <v>54500</v>
      </c>
      <c r="E16608">
        <v>60550</v>
      </c>
      <c r="F16608">
        <v>65400</v>
      </c>
      <c r="G16608">
        <v>70250</v>
      </c>
      <c r="H16608">
        <v>75100</v>
      </c>
      <c r="I16608">
        <v>79950</v>
      </c>
      <c r="J16608">
        <v>84800</v>
      </c>
      <c r="K16608" t="s">
        <v>3093</v>
      </c>
      <c r="L16608">
        <v>141</v>
      </c>
      <c r="M16608">
        <v>80</v>
      </c>
      <c r="N16608" t="s">
        <v>3453</v>
      </c>
    </row>
    <row r="16609" spans="1:14" x14ac:dyDescent="0.2">
      <c r="A16609" t="s">
        <v>22368</v>
      </c>
      <c r="B16609">
        <v>42400</v>
      </c>
      <c r="C16609">
        <v>48450</v>
      </c>
      <c r="D16609">
        <v>54500</v>
      </c>
      <c r="E16609">
        <v>60550</v>
      </c>
      <c r="F16609">
        <v>65400</v>
      </c>
      <c r="G16609">
        <v>70250</v>
      </c>
      <c r="H16609">
        <v>75100</v>
      </c>
      <c r="I16609">
        <v>79950</v>
      </c>
      <c r="J16609">
        <v>84800</v>
      </c>
      <c r="K16609" t="s">
        <v>3093</v>
      </c>
      <c r="L16609">
        <v>143</v>
      </c>
      <c r="M16609">
        <v>80</v>
      </c>
      <c r="N16609" t="s">
        <v>3454</v>
      </c>
    </row>
    <row r="16610" spans="1:14" x14ac:dyDescent="0.2">
      <c r="A16610" t="s">
        <v>22369</v>
      </c>
      <c r="B16610">
        <v>42400</v>
      </c>
      <c r="C16610">
        <v>48450</v>
      </c>
      <c r="D16610">
        <v>54500</v>
      </c>
      <c r="E16610">
        <v>60550</v>
      </c>
      <c r="F16610">
        <v>65400</v>
      </c>
      <c r="G16610">
        <v>70250</v>
      </c>
      <c r="H16610">
        <v>75100</v>
      </c>
      <c r="I16610">
        <v>79950</v>
      </c>
      <c r="J16610">
        <v>84800</v>
      </c>
      <c r="K16610" t="s">
        <v>3093</v>
      </c>
      <c r="L16610">
        <v>145</v>
      </c>
      <c r="M16610">
        <v>80</v>
      </c>
      <c r="N16610" t="s">
        <v>3455</v>
      </c>
    </row>
    <row r="16611" spans="1:14" x14ac:dyDescent="0.2">
      <c r="A16611" t="s">
        <v>22370</v>
      </c>
      <c r="B16611">
        <v>53050</v>
      </c>
      <c r="C16611">
        <v>60600</v>
      </c>
      <c r="D16611">
        <v>68200</v>
      </c>
      <c r="E16611">
        <v>75750</v>
      </c>
      <c r="F16611">
        <v>81850</v>
      </c>
      <c r="G16611">
        <v>87900</v>
      </c>
      <c r="H16611">
        <v>93950</v>
      </c>
      <c r="I16611">
        <v>100000</v>
      </c>
      <c r="J16611">
        <v>106050</v>
      </c>
      <c r="K16611" t="s">
        <v>3093</v>
      </c>
      <c r="L16611">
        <v>147</v>
      </c>
      <c r="M16611">
        <v>80</v>
      </c>
      <c r="N16611" t="s">
        <v>3355</v>
      </c>
    </row>
    <row r="16612" spans="1:14" x14ac:dyDescent="0.2">
      <c r="A16612" t="s">
        <v>22371</v>
      </c>
      <c r="B16612">
        <v>42400</v>
      </c>
      <c r="C16612">
        <v>48450</v>
      </c>
      <c r="D16612">
        <v>54500</v>
      </c>
      <c r="E16612">
        <v>60550</v>
      </c>
      <c r="F16612">
        <v>65400</v>
      </c>
      <c r="G16612">
        <v>70250</v>
      </c>
      <c r="H16612">
        <v>75100</v>
      </c>
      <c r="I16612">
        <v>79950</v>
      </c>
      <c r="J16612">
        <v>84800</v>
      </c>
      <c r="K16612" t="s">
        <v>3093</v>
      </c>
      <c r="L16612">
        <v>149</v>
      </c>
      <c r="M16612">
        <v>80</v>
      </c>
      <c r="N16612" t="s">
        <v>4167</v>
      </c>
    </row>
    <row r="16613" spans="1:14" x14ac:dyDescent="0.2">
      <c r="A16613" t="s">
        <v>22372</v>
      </c>
      <c r="B16613">
        <v>42400</v>
      </c>
      <c r="C16613">
        <v>48450</v>
      </c>
      <c r="D16613">
        <v>54500</v>
      </c>
      <c r="E16613">
        <v>60550</v>
      </c>
      <c r="F16613">
        <v>65400</v>
      </c>
      <c r="G16613">
        <v>70250</v>
      </c>
      <c r="H16613">
        <v>75100</v>
      </c>
      <c r="I16613">
        <v>79950</v>
      </c>
      <c r="J16613">
        <v>84800</v>
      </c>
      <c r="K16613" t="s">
        <v>3093</v>
      </c>
      <c r="L16613">
        <v>151</v>
      </c>
      <c r="M16613">
        <v>80</v>
      </c>
      <c r="N16613" t="s">
        <v>3456</v>
      </c>
    </row>
    <row r="16614" spans="1:14" x14ac:dyDescent="0.2">
      <c r="A16614" t="s">
        <v>22373</v>
      </c>
      <c r="B16614">
        <v>42400</v>
      </c>
      <c r="C16614">
        <v>48450</v>
      </c>
      <c r="D16614">
        <v>54500</v>
      </c>
      <c r="E16614">
        <v>60550</v>
      </c>
      <c r="F16614">
        <v>65400</v>
      </c>
      <c r="G16614">
        <v>70250</v>
      </c>
      <c r="H16614">
        <v>75100</v>
      </c>
      <c r="I16614">
        <v>79950</v>
      </c>
      <c r="J16614">
        <v>84800</v>
      </c>
      <c r="K16614" t="s">
        <v>3093</v>
      </c>
      <c r="L16614">
        <v>153</v>
      </c>
      <c r="M16614">
        <v>80</v>
      </c>
      <c r="N16614" t="s">
        <v>3457</v>
      </c>
    </row>
    <row r="16615" spans="1:14" x14ac:dyDescent="0.2">
      <c r="A16615" t="s">
        <v>22374</v>
      </c>
      <c r="B16615">
        <v>44700</v>
      </c>
      <c r="C16615">
        <v>51100</v>
      </c>
      <c r="D16615">
        <v>57500</v>
      </c>
      <c r="E16615">
        <v>63850</v>
      </c>
      <c r="F16615">
        <v>69000</v>
      </c>
      <c r="G16615">
        <v>74100</v>
      </c>
      <c r="H16615">
        <v>79200</v>
      </c>
      <c r="I16615">
        <v>84300</v>
      </c>
      <c r="J16615">
        <v>89400</v>
      </c>
      <c r="K16615" t="s">
        <v>3093</v>
      </c>
      <c r="L16615">
        <v>155</v>
      </c>
      <c r="M16615">
        <v>80</v>
      </c>
      <c r="N16615" t="s">
        <v>3458</v>
      </c>
    </row>
    <row r="16616" spans="1:14" x14ac:dyDescent="0.2">
      <c r="A16616" t="s">
        <v>22375</v>
      </c>
      <c r="B16616">
        <v>42400</v>
      </c>
      <c r="C16616">
        <v>48450</v>
      </c>
      <c r="D16616">
        <v>54500</v>
      </c>
      <c r="E16616">
        <v>60550</v>
      </c>
      <c r="F16616">
        <v>65400</v>
      </c>
      <c r="G16616">
        <v>70250</v>
      </c>
      <c r="H16616">
        <v>75100</v>
      </c>
      <c r="I16616">
        <v>79950</v>
      </c>
      <c r="J16616">
        <v>84800</v>
      </c>
      <c r="K16616" t="s">
        <v>3093</v>
      </c>
      <c r="L16616">
        <v>157</v>
      </c>
      <c r="M16616">
        <v>80</v>
      </c>
      <c r="N16616" t="s">
        <v>3459</v>
      </c>
    </row>
    <row r="16617" spans="1:14" x14ac:dyDescent="0.2">
      <c r="A16617" t="s">
        <v>22376</v>
      </c>
      <c r="B16617">
        <v>44700</v>
      </c>
      <c r="C16617">
        <v>51100</v>
      </c>
      <c r="D16617">
        <v>57500</v>
      </c>
      <c r="E16617">
        <v>63850</v>
      </c>
      <c r="F16617">
        <v>69000</v>
      </c>
      <c r="G16617">
        <v>74100</v>
      </c>
      <c r="H16617">
        <v>79200</v>
      </c>
      <c r="I16617">
        <v>84300</v>
      </c>
      <c r="J16617">
        <v>89400</v>
      </c>
      <c r="K16617" t="s">
        <v>3093</v>
      </c>
      <c r="L16617">
        <v>159</v>
      </c>
      <c r="M16617">
        <v>80</v>
      </c>
      <c r="N16617" t="s">
        <v>3418</v>
      </c>
    </row>
    <row r="16618" spans="1:14" x14ac:dyDescent="0.2">
      <c r="A16618" t="s">
        <v>22377</v>
      </c>
      <c r="B16618">
        <v>66300</v>
      </c>
      <c r="C16618">
        <v>75750</v>
      </c>
      <c r="D16618">
        <v>85200</v>
      </c>
      <c r="E16618">
        <v>94650</v>
      </c>
      <c r="F16618">
        <v>102250</v>
      </c>
      <c r="G16618">
        <v>109800</v>
      </c>
      <c r="H16618">
        <v>117400</v>
      </c>
      <c r="I16618">
        <v>124950</v>
      </c>
      <c r="J16618">
        <v>132550</v>
      </c>
      <c r="K16618" t="s">
        <v>3093</v>
      </c>
      <c r="L16618">
        <v>161</v>
      </c>
      <c r="M16618">
        <v>80</v>
      </c>
      <c r="N16618" t="s">
        <v>3460</v>
      </c>
    </row>
    <row r="16619" spans="1:14" x14ac:dyDescent="0.2">
      <c r="A16619" t="s">
        <v>22378</v>
      </c>
      <c r="B16619">
        <v>53050</v>
      </c>
      <c r="C16619">
        <v>60600</v>
      </c>
      <c r="D16619">
        <v>68200</v>
      </c>
      <c r="E16619">
        <v>75750</v>
      </c>
      <c r="F16619">
        <v>81850</v>
      </c>
      <c r="G16619">
        <v>87900</v>
      </c>
      <c r="H16619">
        <v>93950</v>
      </c>
      <c r="I16619">
        <v>100000</v>
      </c>
      <c r="J16619">
        <v>106050</v>
      </c>
      <c r="K16619" t="s">
        <v>3093</v>
      </c>
      <c r="L16619">
        <v>163</v>
      </c>
      <c r="M16619">
        <v>80</v>
      </c>
      <c r="N16619" t="s">
        <v>3616</v>
      </c>
    </row>
    <row r="16620" spans="1:14" x14ac:dyDescent="0.2">
      <c r="A16620" t="s">
        <v>22379</v>
      </c>
      <c r="B16620">
        <v>42400</v>
      </c>
      <c r="C16620">
        <v>48450</v>
      </c>
      <c r="D16620">
        <v>54500</v>
      </c>
      <c r="E16620">
        <v>60550</v>
      </c>
      <c r="F16620">
        <v>65400</v>
      </c>
      <c r="G16620">
        <v>70250</v>
      </c>
      <c r="H16620">
        <v>75100</v>
      </c>
      <c r="I16620">
        <v>79950</v>
      </c>
      <c r="J16620">
        <v>84800</v>
      </c>
      <c r="K16620" t="s">
        <v>3093</v>
      </c>
      <c r="L16620">
        <v>165</v>
      </c>
      <c r="M16620">
        <v>80</v>
      </c>
      <c r="N16620" t="s">
        <v>3461</v>
      </c>
    </row>
    <row r="16621" spans="1:14" x14ac:dyDescent="0.2">
      <c r="A16621" t="s">
        <v>22380</v>
      </c>
      <c r="B16621">
        <v>49400</v>
      </c>
      <c r="C16621">
        <v>56450</v>
      </c>
      <c r="D16621">
        <v>63500</v>
      </c>
      <c r="E16621">
        <v>70550</v>
      </c>
      <c r="F16621">
        <v>76200</v>
      </c>
      <c r="G16621">
        <v>81850</v>
      </c>
      <c r="H16621">
        <v>87500</v>
      </c>
      <c r="I16621">
        <v>93150</v>
      </c>
      <c r="J16621">
        <v>98800</v>
      </c>
      <c r="K16621" t="s">
        <v>3094</v>
      </c>
      <c r="L16621">
        <v>1</v>
      </c>
      <c r="M16621">
        <v>80</v>
      </c>
      <c r="N16621" t="s">
        <v>3462</v>
      </c>
    </row>
    <row r="16622" spans="1:14" x14ac:dyDescent="0.2">
      <c r="A16622" t="s">
        <v>22381</v>
      </c>
      <c r="B16622">
        <v>66300</v>
      </c>
      <c r="C16622">
        <v>75750</v>
      </c>
      <c r="D16622">
        <v>85200</v>
      </c>
      <c r="E16622">
        <v>94650</v>
      </c>
      <c r="F16622">
        <v>102250</v>
      </c>
      <c r="G16622">
        <v>109800</v>
      </c>
      <c r="H16622">
        <v>117400</v>
      </c>
      <c r="I16622">
        <v>124950</v>
      </c>
      <c r="J16622">
        <v>132550</v>
      </c>
      <c r="K16622" t="s">
        <v>3094</v>
      </c>
      <c r="L16622">
        <v>3</v>
      </c>
      <c r="M16622">
        <v>80</v>
      </c>
      <c r="N16622" t="s">
        <v>3463</v>
      </c>
    </row>
    <row r="16623" spans="1:14" x14ac:dyDescent="0.2">
      <c r="A16623" t="s">
        <v>22382</v>
      </c>
      <c r="B16623">
        <v>49400</v>
      </c>
      <c r="C16623">
        <v>56450</v>
      </c>
      <c r="D16623">
        <v>63500</v>
      </c>
      <c r="E16623">
        <v>70550</v>
      </c>
      <c r="F16623">
        <v>76200</v>
      </c>
      <c r="G16623">
        <v>81850</v>
      </c>
      <c r="H16623">
        <v>87500</v>
      </c>
      <c r="I16623">
        <v>93150</v>
      </c>
      <c r="J16623">
        <v>98800</v>
      </c>
      <c r="K16623" t="s">
        <v>3094</v>
      </c>
      <c r="L16623">
        <v>5</v>
      </c>
      <c r="M16623">
        <v>80</v>
      </c>
      <c r="N16623" t="s">
        <v>3464</v>
      </c>
    </row>
    <row r="16624" spans="1:14" x14ac:dyDescent="0.2">
      <c r="A16624" t="s">
        <v>22383</v>
      </c>
      <c r="B16624">
        <v>49400</v>
      </c>
      <c r="C16624">
        <v>56450</v>
      </c>
      <c r="D16624">
        <v>63500</v>
      </c>
      <c r="E16624">
        <v>70550</v>
      </c>
      <c r="F16624">
        <v>76200</v>
      </c>
      <c r="G16624">
        <v>81850</v>
      </c>
      <c r="H16624">
        <v>87500</v>
      </c>
      <c r="I16624">
        <v>93150</v>
      </c>
      <c r="J16624">
        <v>98800</v>
      </c>
      <c r="K16624" t="s">
        <v>3094</v>
      </c>
      <c r="L16624">
        <v>7</v>
      </c>
      <c r="M16624">
        <v>80</v>
      </c>
      <c r="N16624" t="s">
        <v>3465</v>
      </c>
    </row>
    <row r="16625" spans="1:14" x14ac:dyDescent="0.2">
      <c r="A16625" t="s">
        <v>22384</v>
      </c>
      <c r="B16625">
        <v>52400</v>
      </c>
      <c r="C16625">
        <v>59850</v>
      </c>
      <c r="D16625">
        <v>67350</v>
      </c>
      <c r="E16625">
        <v>74800</v>
      </c>
      <c r="F16625">
        <v>80800</v>
      </c>
      <c r="G16625">
        <v>86800</v>
      </c>
      <c r="H16625">
        <v>92800</v>
      </c>
      <c r="I16625">
        <v>98750</v>
      </c>
      <c r="J16625">
        <v>104750</v>
      </c>
      <c r="K16625" t="s">
        <v>3094</v>
      </c>
      <c r="L16625">
        <v>9</v>
      </c>
      <c r="M16625">
        <v>80</v>
      </c>
      <c r="N16625" t="s">
        <v>3368</v>
      </c>
    </row>
    <row r="16626" spans="1:14" x14ac:dyDescent="0.2">
      <c r="A16626" t="s">
        <v>22385</v>
      </c>
      <c r="B16626">
        <v>49400</v>
      </c>
      <c r="C16626">
        <v>56450</v>
      </c>
      <c r="D16626">
        <v>63500</v>
      </c>
      <c r="E16626">
        <v>70550</v>
      </c>
      <c r="F16626">
        <v>76200</v>
      </c>
      <c r="G16626">
        <v>81850</v>
      </c>
      <c r="H16626">
        <v>87500</v>
      </c>
      <c r="I16626">
        <v>93150</v>
      </c>
      <c r="J16626">
        <v>98800</v>
      </c>
      <c r="K16626" t="s">
        <v>3094</v>
      </c>
      <c r="L16626">
        <v>11</v>
      </c>
      <c r="M16626">
        <v>80</v>
      </c>
      <c r="N16626" t="s">
        <v>3466</v>
      </c>
    </row>
    <row r="16627" spans="1:14" x14ac:dyDescent="0.2">
      <c r="A16627" t="s">
        <v>22386</v>
      </c>
      <c r="B16627">
        <v>53400</v>
      </c>
      <c r="C16627">
        <v>61000</v>
      </c>
      <c r="D16627">
        <v>68650</v>
      </c>
      <c r="E16627">
        <v>76250</v>
      </c>
      <c r="F16627">
        <v>82350</v>
      </c>
      <c r="G16627">
        <v>88450</v>
      </c>
      <c r="H16627">
        <v>94550</v>
      </c>
      <c r="I16627">
        <v>100650</v>
      </c>
      <c r="J16627">
        <v>106750</v>
      </c>
      <c r="K16627" t="s">
        <v>3094</v>
      </c>
      <c r="L16627">
        <v>13</v>
      </c>
      <c r="M16627">
        <v>80</v>
      </c>
      <c r="N16627" t="s">
        <v>3467</v>
      </c>
    </row>
    <row r="16628" spans="1:14" x14ac:dyDescent="0.2">
      <c r="A16628" t="s">
        <v>22387</v>
      </c>
      <c r="B16628">
        <v>51000</v>
      </c>
      <c r="C16628">
        <v>58250</v>
      </c>
      <c r="D16628">
        <v>65550</v>
      </c>
      <c r="E16628">
        <v>72800</v>
      </c>
      <c r="F16628">
        <v>78650</v>
      </c>
      <c r="G16628">
        <v>84450</v>
      </c>
      <c r="H16628">
        <v>90300</v>
      </c>
      <c r="I16628">
        <v>96100</v>
      </c>
      <c r="J16628">
        <v>101950</v>
      </c>
      <c r="K16628" t="s">
        <v>3094</v>
      </c>
      <c r="L16628">
        <v>15</v>
      </c>
      <c r="M16628">
        <v>80</v>
      </c>
      <c r="N16628" t="s">
        <v>3069</v>
      </c>
    </row>
    <row r="16629" spans="1:14" x14ac:dyDescent="0.2">
      <c r="A16629" t="s">
        <v>22388</v>
      </c>
      <c r="B16629">
        <v>50600</v>
      </c>
      <c r="C16629">
        <v>57800</v>
      </c>
      <c r="D16629">
        <v>65050</v>
      </c>
      <c r="E16629">
        <v>72250</v>
      </c>
      <c r="F16629">
        <v>78050</v>
      </c>
      <c r="G16629">
        <v>83850</v>
      </c>
      <c r="H16629">
        <v>89600</v>
      </c>
      <c r="I16629">
        <v>95400</v>
      </c>
      <c r="J16629">
        <v>101150</v>
      </c>
      <c r="K16629" t="s">
        <v>3094</v>
      </c>
      <c r="L16629">
        <v>17</v>
      </c>
      <c r="M16629">
        <v>80</v>
      </c>
      <c r="N16629" t="s">
        <v>3468</v>
      </c>
    </row>
    <row r="16630" spans="1:14" x14ac:dyDescent="0.2">
      <c r="A16630" t="s">
        <v>22389</v>
      </c>
      <c r="B16630">
        <v>66300</v>
      </c>
      <c r="C16630">
        <v>75750</v>
      </c>
      <c r="D16630">
        <v>85200</v>
      </c>
      <c r="E16630">
        <v>94650</v>
      </c>
      <c r="F16630">
        <v>102250</v>
      </c>
      <c r="G16630">
        <v>109800</v>
      </c>
      <c r="H16630">
        <v>117400</v>
      </c>
      <c r="I16630">
        <v>124950</v>
      </c>
      <c r="J16630">
        <v>132550</v>
      </c>
      <c r="K16630" t="s">
        <v>3094</v>
      </c>
      <c r="L16630">
        <v>19</v>
      </c>
      <c r="M16630">
        <v>80</v>
      </c>
      <c r="N16630" t="s">
        <v>3469</v>
      </c>
    </row>
    <row r="16631" spans="1:14" x14ac:dyDescent="0.2">
      <c r="A16631" t="s">
        <v>22390</v>
      </c>
      <c r="B16631">
        <v>49400</v>
      </c>
      <c r="C16631">
        <v>56450</v>
      </c>
      <c r="D16631">
        <v>63500</v>
      </c>
      <c r="E16631">
        <v>70550</v>
      </c>
      <c r="F16631">
        <v>76200</v>
      </c>
      <c r="G16631">
        <v>81850</v>
      </c>
      <c r="H16631">
        <v>87500</v>
      </c>
      <c r="I16631">
        <v>93150</v>
      </c>
      <c r="J16631">
        <v>98800</v>
      </c>
      <c r="K16631" t="s">
        <v>3094</v>
      </c>
      <c r="L16631">
        <v>21</v>
      </c>
      <c r="M16631">
        <v>80</v>
      </c>
      <c r="N16631" t="s">
        <v>3758</v>
      </c>
    </row>
    <row r="16632" spans="1:14" x14ac:dyDescent="0.2">
      <c r="A16632" t="s">
        <v>22391</v>
      </c>
      <c r="B16632">
        <v>49400</v>
      </c>
      <c r="C16632">
        <v>56450</v>
      </c>
      <c r="D16632">
        <v>63500</v>
      </c>
      <c r="E16632">
        <v>70550</v>
      </c>
      <c r="F16632">
        <v>76200</v>
      </c>
      <c r="G16632">
        <v>81850</v>
      </c>
      <c r="H16632">
        <v>87500</v>
      </c>
      <c r="I16632">
        <v>93150</v>
      </c>
      <c r="J16632">
        <v>98800</v>
      </c>
      <c r="K16632" t="s">
        <v>3094</v>
      </c>
      <c r="L16632">
        <v>23</v>
      </c>
      <c r="M16632">
        <v>80</v>
      </c>
      <c r="N16632" t="s">
        <v>2380</v>
      </c>
    </row>
    <row r="16633" spans="1:14" x14ac:dyDescent="0.2">
      <c r="A16633" t="s">
        <v>22392</v>
      </c>
      <c r="B16633">
        <v>66300</v>
      </c>
      <c r="C16633">
        <v>75750</v>
      </c>
      <c r="D16633">
        <v>85200</v>
      </c>
      <c r="E16633">
        <v>94650</v>
      </c>
      <c r="F16633">
        <v>102250</v>
      </c>
      <c r="G16633">
        <v>109800</v>
      </c>
      <c r="H16633">
        <v>117400</v>
      </c>
      <c r="I16633">
        <v>124950</v>
      </c>
      <c r="J16633">
        <v>132550</v>
      </c>
      <c r="K16633" t="s">
        <v>3094</v>
      </c>
      <c r="L16633">
        <v>25</v>
      </c>
      <c r="M16633">
        <v>80</v>
      </c>
      <c r="N16633" t="s">
        <v>3470</v>
      </c>
    </row>
    <row r="16634" spans="1:14" x14ac:dyDescent="0.2">
      <c r="A16634" t="s">
        <v>22393</v>
      </c>
      <c r="B16634">
        <v>58350</v>
      </c>
      <c r="C16634">
        <v>66650</v>
      </c>
      <c r="D16634">
        <v>75000</v>
      </c>
      <c r="E16634">
        <v>83300</v>
      </c>
      <c r="F16634">
        <v>90000</v>
      </c>
      <c r="G16634">
        <v>96650</v>
      </c>
      <c r="H16634">
        <v>103300</v>
      </c>
      <c r="I16634">
        <v>110000</v>
      </c>
      <c r="J16634">
        <v>116650</v>
      </c>
      <c r="K16634" t="s">
        <v>3094</v>
      </c>
      <c r="L16634">
        <v>27</v>
      </c>
      <c r="M16634">
        <v>80</v>
      </c>
      <c r="N16634" t="s">
        <v>3311</v>
      </c>
    </row>
    <row r="16635" spans="1:14" x14ac:dyDescent="0.2">
      <c r="A16635" t="s">
        <v>22394</v>
      </c>
      <c r="B16635">
        <v>49400</v>
      </c>
      <c r="C16635">
        <v>56450</v>
      </c>
      <c r="D16635">
        <v>63500</v>
      </c>
      <c r="E16635">
        <v>70550</v>
      </c>
      <c r="F16635">
        <v>76200</v>
      </c>
      <c r="G16635">
        <v>81850</v>
      </c>
      <c r="H16635">
        <v>87500</v>
      </c>
      <c r="I16635">
        <v>93150</v>
      </c>
      <c r="J16635">
        <v>98800</v>
      </c>
      <c r="K16635" t="s">
        <v>3094</v>
      </c>
      <c r="L16635">
        <v>29</v>
      </c>
      <c r="M16635">
        <v>80</v>
      </c>
      <c r="N16635" t="s">
        <v>2214</v>
      </c>
    </row>
    <row r="16636" spans="1:14" x14ac:dyDescent="0.2">
      <c r="A16636" t="s">
        <v>22395</v>
      </c>
      <c r="B16636">
        <v>49400</v>
      </c>
      <c r="C16636">
        <v>56450</v>
      </c>
      <c r="D16636">
        <v>63500</v>
      </c>
      <c r="E16636">
        <v>70550</v>
      </c>
      <c r="F16636">
        <v>76200</v>
      </c>
      <c r="G16636">
        <v>81850</v>
      </c>
      <c r="H16636">
        <v>87500</v>
      </c>
      <c r="I16636">
        <v>93150</v>
      </c>
      <c r="J16636">
        <v>98800</v>
      </c>
      <c r="K16636" t="s">
        <v>3094</v>
      </c>
      <c r="L16636">
        <v>31</v>
      </c>
      <c r="M16636">
        <v>80</v>
      </c>
      <c r="N16636" t="s">
        <v>3067</v>
      </c>
    </row>
    <row r="16637" spans="1:14" x14ac:dyDescent="0.2">
      <c r="A16637" t="s">
        <v>22396</v>
      </c>
      <c r="B16637">
        <v>49400</v>
      </c>
      <c r="C16637">
        <v>56450</v>
      </c>
      <c r="D16637">
        <v>63500</v>
      </c>
      <c r="E16637">
        <v>70550</v>
      </c>
      <c r="F16637">
        <v>76200</v>
      </c>
      <c r="G16637">
        <v>81850</v>
      </c>
      <c r="H16637">
        <v>87500</v>
      </c>
      <c r="I16637">
        <v>93150</v>
      </c>
      <c r="J16637">
        <v>98800</v>
      </c>
      <c r="K16637" t="s">
        <v>3094</v>
      </c>
      <c r="L16637">
        <v>33</v>
      </c>
      <c r="M16637">
        <v>80</v>
      </c>
      <c r="N16637" t="s">
        <v>3471</v>
      </c>
    </row>
    <row r="16638" spans="1:14" x14ac:dyDescent="0.2">
      <c r="A16638" t="s">
        <v>22397</v>
      </c>
      <c r="B16638">
        <v>49400</v>
      </c>
      <c r="C16638">
        <v>56450</v>
      </c>
      <c r="D16638">
        <v>63500</v>
      </c>
      <c r="E16638">
        <v>70550</v>
      </c>
      <c r="F16638">
        <v>76200</v>
      </c>
      <c r="G16638">
        <v>81850</v>
      </c>
      <c r="H16638">
        <v>87500</v>
      </c>
      <c r="I16638">
        <v>93150</v>
      </c>
      <c r="J16638">
        <v>98800</v>
      </c>
      <c r="K16638" t="s">
        <v>3094</v>
      </c>
      <c r="L16638">
        <v>35</v>
      </c>
      <c r="M16638">
        <v>80</v>
      </c>
      <c r="N16638" t="s">
        <v>3472</v>
      </c>
    </row>
    <row r="16639" spans="1:14" x14ac:dyDescent="0.2">
      <c r="A16639" t="s">
        <v>22398</v>
      </c>
      <c r="B16639">
        <v>66300</v>
      </c>
      <c r="C16639">
        <v>75750</v>
      </c>
      <c r="D16639">
        <v>85200</v>
      </c>
      <c r="E16639">
        <v>94650</v>
      </c>
      <c r="F16639">
        <v>102250</v>
      </c>
      <c r="G16639">
        <v>109800</v>
      </c>
      <c r="H16639">
        <v>117400</v>
      </c>
      <c r="I16639">
        <v>124950</v>
      </c>
      <c r="J16639">
        <v>132550</v>
      </c>
      <c r="K16639" t="s">
        <v>3094</v>
      </c>
      <c r="L16639">
        <v>37</v>
      </c>
      <c r="M16639">
        <v>80</v>
      </c>
      <c r="N16639" t="s">
        <v>3473</v>
      </c>
    </row>
    <row r="16640" spans="1:14" x14ac:dyDescent="0.2">
      <c r="A16640" t="s">
        <v>22399</v>
      </c>
      <c r="B16640">
        <v>66100</v>
      </c>
      <c r="C16640">
        <v>75550</v>
      </c>
      <c r="D16640">
        <v>85000</v>
      </c>
      <c r="E16640">
        <v>94400</v>
      </c>
      <c r="F16640">
        <v>102000</v>
      </c>
      <c r="G16640">
        <v>109550</v>
      </c>
      <c r="H16640">
        <v>117100</v>
      </c>
      <c r="I16640">
        <v>124650</v>
      </c>
      <c r="J16640">
        <v>132200</v>
      </c>
      <c r="K16640" t="s">
        <v>3094</v>
      </c>
      <c r="L16640">
        <v>39</v>
      </c>
      <c r="M16640">
        <v>80</v>
      </c>
      <c r="N16640" t="s">
        <v>2958</v>
      </c>
    </row>
    <row r="16641" spans="1:14" x14ac:dyDescent="0.2">
      <c r="A16641" t="s">
        <v>22400</v>
      </c>
      <c r="B16641">
        <v>52600</v>
      </c>
      <c r="C16641">
        <v>60100</v>
      </c>
      <c r="D16641">
        <v>67600</v>
      </c>
      <c r="E16641">
        <v>75100</v>
      </c>
      <c r="F16641">
        <v>81150</v>
      </c>
      <c r="G16641">
        <v>87150</v>
      </c>
      <c r="H16641">
        <v>93150</v>
      </c>
      <c r="I16641">
        <v>99150</v>
      </c>
      <c r="J16641">
        <v>105150</v>
      </c>
      <c r="K16641" t="s">
        <v>3094</v>
      </c>
      <c r="L16641">
        <v>41</v>
      </c>
      <c r="M16641">
        <v>80</v>
      </c>
      <c r="N16641" t="s">
        <v>2720</v>
      </c>
    </row>
    <row r="16642" spans="1:14" x14ac:dyDescent="0.2">
      <c r="A16642" t="s">
        <v>22401</v>
      </c>
      <c r="B16642">
        <v>49400</v>
      </c>
      <c r="C16642">
        <v>56450</v>
      </c>
      <c r="D16642">
        <v>63500</v>
      </c>
      <c r="E16642">
        <v>70550</v>
      </c>
      <c r="F16642">
        <v>76200</v>
      </c>
      <c r="G16642">
        <v>81850</v>
      </c>
      <c r="H16642">
        <v>87500</v>
      </c>
      <c r="I16642">
        <v>93150</v>
      </c>
      <c r="J16642">
        <v>98800</v>
      </c>
      <c r="K16642" t="s">
        <v>3094</v>
      </c>
      <c r="L16642">
        <v>43</v>
      </c>
      <c r="M16642">
        <v>80</v>
      </c>
      <c r="N16642" t="s">
        <v>3474</v>
      </c>
    </row>
    <row r="16643" spans="1:14" x14ac:dyDescent="0.2">
      <c r="A16643" t="s">
        <v>22402</v>
      </c>
      <c r="B16643">
        <v>51450</v>
      </c>
      <c r="C16643">
        <v>58800</v>
      </c>
      <c r="D16643">
        <v>66150</v>
      </c>
      <c r="E16643">
        <v>73450</v>
      </c>
      <c r="F16643">
        <v>79350</v>
      </c>
      <c r="G16643">
        <v>85250</v>
      </c>
      <c r="H16643">
        <v>91100</v>
      </c>
      <c r="I16643">
        <v>97000</v>
      </c>
      <c r="J16643">
        <v>102850</v>
      </c>
      <c r="K16643" t="s">
        <v>3094</v>
      </c>
      <c r="L16643">
        <v>45</v>
      </c>
      <c r="M16643">
        <v>80</v>
      </c>
      <c r="N16643" t="s">
        <v>3475</v>
      </c>
    </row>
    <row r="16644" spans="1:14" x14ac:dyDescent="0.2">
      <c r="A16644" t="s">
        <v>22403</v>
      </c>
      <c r="B16644">
        <v>49400</v>
      </c>
      <c r="C16644">
        <v>56450</v>
      </c>
      <c r="D16644">
        <v>63500</v>
      </c>
      <c r="E16644">
        <v>70550</v>
      </c>
      <c r="F16644">
        <v>76200</v>
      </c>
      <c r="G16644">
        <v>81850</v>
      </c>
      <c r="H16644">
        <v>87500</v>
      </c>
      <c r="I16644">
        <v>93150</v>
      </c>
      <c r="J16644">
        <v>98800</v>
      </c>
      <c r="K16644" t="s">
        <v>3094</v>
      </c>
      <c r="L16644">
        <v>47</v>
      </c>
      <c r="M16644">
        <v>80</v>
      </c>
      <c r="N16644" t="s">
        <v>3476</v>
      </c>
    </row>
    <row r="16645" spans="1:14" x14ac:dyDescent="0.2">
      <c r="A16645" t="s">
        <v>22404</v>
      </c>
      <c r="B16645">
        <v>57400</v>
      </c>
      <c r="C16645">
        <v>65600</v>
      </c>
      <c r="D16645">
        <v>73800</v>
      </c>
      <c r="E16645">
        <v>82000</v>
      </c>
      <c r="F16645">
        <v>88600</v>
      </c>
      <c r="G16645">
        <v>95150</v>
      </c>
      <c r="H16645">
        <v>101700</v>
      </c>
      <c r="I16645">
        <v>108250</v>
      </c>
      <c r="J16645">
        <v>114800</v>
      </c>
      <c r="K16645" t="s">
        <v>3094</v>
      </c>
      <c r="L16645">
        <v>49</v>
      </c>
      <c r="M16645">
        <v>80</v>
      </c>
      <c r="N16645" t="s">
        <v>3477</v>
      </c>
    </row>
    <row r="16646" spans="1:14" x14ac:dyDescent="0.2">
      <c r="A16646" t="s">
        <v>22405</v>
      </c>
      <c r="B16646">
        <v>49400</v>
      </c>
      <c r="C16646">
        <v>56450</v>
      </c>
      <c r="D16646">
        <v>63500</v>
      </c>
      <c r="E16646">
        <v>70550</v>
      </c>
      <c r="F16646">
        <v>76200</v>
      </c>
      <c r="G16646">
        <v>81850</v>
      </c>
      <c r="H16646">
        <v>87500</v>
      </c>
      <c r="I16646">
        <v>93150</v>
      </c>
      <c r="J16646">
        <v>98800</v>
      </c>
      <c r="K16646" t="s">
        <v>3094</v>
      </c>
      <c r="L16646">
        <v>51</v>
      </c>
      <c r="M16646">
        <v>80</v>
      </c>
      <c r="N16646" t="s">
        <v>3386</v>
      </c>
    </row>
    <row r="16647" spans="1:14" x14ac:dyDescent="0.2">
      <c r="A16647" t="s">
        <v>22406</v>
      </c>
      <c r="B16647">
        <v>66300</v>
      </c>
      <c r="C16647">
        <v>75750</v>
      </c>
      <c r="D16647">
        <v>85200</v>
      </c>
      <c r="E16647">
        <v>94650</v>
      </c>
      <c r="F16647">
        <v>102250</v>
      </c>
      <c r="G16647">
        <v>109800</v>
      </c>
      <c r="H16647">
        <v>117400</v>
      </c>
      <c r="I16647">
        <v>124950</v>
      </c>
      <c r="J16647">
        <v>132550</v>
      </c>
      <c r="K16647" t="s">
        <v>3094</v>
      </c>
      <c r="L16647">
        <v>53</v>
      </c>
      <c r="M16647">
        <v>80</v>
      </c>
      <c r="N16647" t="s">
        <v>3478</v>
      </c>
    </row>
    <row r="16648" spans="1:14" x14ac:dyDescent="0.2">
      <c r="A16648" t="s">
        <v>22407</v>
      </c>
      <c r="B16648">
        <v>52300</v>
      </c>
      <c r="C16648">
        <v>59800</v>
      </c>
      <c r="D16648">
        <v>67250</v>
      </c>
      <c r="E16648">
        <v>74700</v>
      </c>
      <c r="F16648">
        <v>80700</v>
      </c>
      <c r="G16648">
        <v>86700</v>
      </c>
      <c r="H16648">
        <v>92650</v>
      </c>
      <c r="I16648">
        <v>98650</v>
      </c>
      <c r="J16648">
        <v>104600</v>
      </c>
      <c r="K16648" t="s">
        <v>3094</v>
      </c>
      <c r="L16648">
        <v>55</v>
      </c>
      <c r="M16648">
        <v>80</v>
      </c>
      <c r="N16648" t="s">
        <v>3332</v>
      </c>
    </row>
    <row r="16649" spans="1:14" x14ac:dyDescent="0.2">
      <c r="A16649" t="s">
        <v>22408</v>
      </c>
      <c r="B16649">
        <v>49400</v>
      </c>
      <c r="C16649">
        <v>56450</v>
      </c>
      <c r="D16649">
        <v>63500</v>
      </c>
      <c r="E16649">
        <v>70550</v>
      </c>
      <c r="F16649">
        <v>76200</v>
      </c>
      <c r="G16649">
        <v>81850</v>
      </c>
      <c r="H16649">
        <v>87500</v>
      </c>
      <c r="I16649">
        <v>93150</v>
      </c>
      <c r="J16649">
        <v>98800</v>
      </c>
      <c r="K16649" t="s">
        <v>3094</v>
      </c>
      <c r="L16649">
        <v>57</v>
      </c>
      <c r="M16649">
        <v>80</v>
      </c>
      <c r="N16649" t="s">
        <v>3479</v>
      </c>
    </row>
    <row r="16650" spans="1:14" x14ac:dyDescent="0.2">
      <c r="A16650" t="s">
        <v>22409</v>
      </c>
      <c r="B16650">
        <v>66300</v>
      </c>
      <c r="C16650">
        <v>75750</v>
      </c>
      <c r="D16650">
        <v>85200</v>
      </c>
      <c r="E16650">
        <v>94650</v>
      </c>
      <c r="F16650">
        <v>102250</v>
      </c>
      <c r="G16650">
        <v>109800</v>
      </c>
      <c r="H16650">
        <v>117400</v>
      </c>
      <c r="I16650">
        <v>124950</v>
      </c>
      <c r="J16650">
        <v>132550</v>
      </c>
      <c r="K16650" t="s">
        <v>3094</v>
      </c>
      <c r="L16650">
        <v>59</v>
      </c>
      <c r="M16650">
        <v>80</v>
      </c>
      <c r="N16650" t="s">
        <v>3480</v>
      </c>
    </row>
    <row r="16651" spans="1:14" x14ac:dyDescent="0.2">
      <c r="A16651" t="s">
        <v>22410</v>
      </c>
      <c r="B16651">
        <v>49400</v>
      </c>
      <c r="C16651">
        <v>56450</v>
      </c>
      <c r="D16651">
        <v>63500</v>
      </c>
      <c r="E16651">
        <v>70550</v>
      </c>
      <c r="F16651">
        <v>76200</v>
      </c>
      <c r="G16651">
        <v>81850</v>
      </c>
      <c r="H16651">
        <v>87500</v>
      </c>
      <c r="I16651">
        <v>93150</v>
      </c>
      <c r="J16651">
        <v>98800</v>
      </c>
      <c r="K16651" t="s">
        <v>3094</v>
      </c>
      <c r="L16651">
        <v>61</v>
      </c>
      <c r="M16651">
        <v>80</v>
      </c>
      <c r="N16651" t="s">
        <v>3481</v>
      </c>
    </row>
    <row r="16652" spans="1:14" x14ac:dyDescent="0.2">
      <c r="A16652" t="s">
        <v>22411</v>
      </c>
      <c r="B16652">
        <v>49600</v>
      </c>
      <c r="C16652">
        <v>56650</v>
      </c>
      <c r="D16652">
        <v>63750</v>
      </c>
      <c r="E16652">
        <v>70800</v>
      </c>
      <c r="F16652">
        <v>76500</v>
      </c>
      <c r="G16652">
        <v>82150</v>
      </c>
      <c r="H16652">
        <v>87800</v>
      </c>
      <c r="I16652">
        <v>93500</v>
      </c>
      <c r="J16652">
        <v>99150</v>
      </c>
      <c r="K16652" t="s">
        <v>3094</v>
      </c>
      <c r="L16652">
        <v>63</v>
      </c>
      <c r="M16652">
        <v>80</v>
      </c>
      <c r="N16652" t="s">
        <v>3333</v>
      </c>
    </row>
    <row r="16653" spans="1:14" x14ac:dyDescent="0.2">
      <c r="A16653" t="s">
        <v>22412</v>
      </c>
      <c r="B16653">
        <v>49400</v>
      </c>
      <c r="C16653">
        <v>56450</v>
      </c>
      <c r="D16653">
        <v>63500</v>
      </c>
      <c r="E16653">
        <v>70550</v>
      </c>
      <c r="F16653">
        <v>76200</v>
      </c>
      <c r="G16653">
        <v>81850</v>
      </c>
      <c r="H16653">
        <v>87500</v>
      </c>
      <c r="I16653">
        <v>93150</v>
      </c>
      <c r="J16653">
        <v>98800</v>
      </c>
      <c r="K16653" t="s">
        <v>3094</v>
      </c>
      <c r="L16653">
        <v>65</v>
      </c>
      <c r="M16653">
        <v>80</v>
      </c>
      <c r="N16653" t="s">
        <v>3482</v>
      </c>
    </row>
    <row r="16654" spans="1:14" x14ac:dyDescent="0.2">
      <c r="A16654" t="s">
        <v>22413</v>
      </c>
      <c r="B16654">
        <v>49600</v>
      </c>
      <c r="C16654">
        <v>56650</v>
      </c>
      <c r="D16654">
        <v>63750</v>
      </c>
      <c r="E16654">
        <v>70800</v>
      </c>
      <c r="F16654">
        <v>76500</v>
      </c>
      <c r="G16654">
        <v>82150</v>
      </c>
      <c r="H16654">
        <v>87800</v>
      </c>
      <c r="I16654">
        <v>93500</v>
      </c>
      <c r="J16654">
        <v>99150</v>
      </c>
      <c r="K16654" t="s">
        <v>3094</v>
      </c>
      <c r="L16654">
        <v>67</v>
      </c>
      <c r="M16654">
        <v>80</v>
      </c>
      <c r="N16654" t="s">
        <v>3483</v>
      </c>
    </row>
    <row r="16655" spans="1:14" x14ac:dyDescent="0.2">
      <c r="A16655" t="s">
        <v>22414</v>
      </c>
      <c r="B16655">
        <v>49500</v>
      </c>
      <c r="C16655">
        <v>56600</v>
      </c>
      <c r="D16655">
        <v>63650</v>
      </c>
      <c r="E16655">
        <v>70700</v>
      </c>
      <c r="F16655">
        <v>76400</v>
      </c>
      <c r="G16655">
        <v>82050</v>
      </c>
      <c r="H16655">
        <v>87700</v>
      </c>
      <c r="I16655">
        <v>93350</v>
      </c>
      <c r="J16655">
        <v>99000</v>
      </c>
      <c r="K16655" t="s">
        <v>3094</v>
      </c>
      <c r="L16655">
        <v>69</v>
      </c>
      <c r="M16655">
        <v>80</v>
      </c>
      <c r="N16655" t="s">
        <v>3484</v>
      </c>
    </row>
    <row r="16656" spans="1:14" x14ac:dyDescent="0.2">
      <c r="A16656" t="s">
        <v>22415</v>
      </c>
      <c r="B16656">
        <v>49400</v>
      </c>
      <c r="C16656">
        <v>56450</v>
      </c>
      <c r="D16656">
        <v>63500</v>
      </c>
      <c r="E16656">
        <v>70550</v>
      </c>
      <c r="F16656">
        <v>76200</v>
      </c>
      <c r="G16656">
        <v>81850</v>
      </c>
      <c r="H16656">
        <v>87500</v>
      </c>
      <c r="I16656">
        <v>93150</v>
      </c>
      <c r="J16656">
        <v>98800</v>
      </c>
      <c r="K16656" t="s">
        <v>3094</v>
      </c>
      <c r="L16656">
        <v>71</v>
      </c>
      <c r="M16656">
        <v>80</v>
      </c>
      <c r="N16656" t="s">
        <v>3485</v>
      </c>
    </row>
    <row r="16657" spans="1:14" x14ac:dyDescent="0.2">
      <c r="A16657" t="s">
        <v>22416</v>
      </c>
      <c r="B16657">
        <v>49400</v>
      </c>
      <c r="C16657">
        <v>56450</v>
      </c>
      <c r="D16657">
        <v>63500</v>
      </c>
      <c r="E16657">
        <v>70550</v>
      </c>
      <c r="F16657">
        <v>76200</v>
      </c>
      <c r="G16657">
        <v>81850</v>
      </c>
      <c r="H16657">
        <v>87500</v>
      </c>
      <c r="I16657">
        <v>93150</v>
      </c>
      <c r="J16657">
        <v>98800</v>
      </c>
      <c r="K16657" t="s">
        <v>3094</v>
      </c>
      <c r="L16657">
        <v>73</v>
      </c>
      <c r="M16657">
        <v>80</v>
      </c>
      <c r="N16657" t="s">
        <v>3486</v>
      </c>
    </row>
    <row r="16658" spans="1:14" x14ac:dyDescent="0.2">
      <c r="A16658" t="s">
        <v>22417</v>
      </c>
      <c r="B16658">
        <v>49400</v>
      </c>
      <c r="C16658">
        <v>56450</v>
      </c>
      <c r="D16658">
        <v>63500</v>
      </c>
      <c r="E16658">
        <v>70550</v>
      </c>
      <c r="F16658">
        <v>76200</v>
      </c>
      <c r="G16658">
        <v>81850</v>
      </c>
      <c r="H16658">
        <v>87500</v>
      </c>
      <c r="I16658">
        <v>93150</v>
      </c>
      <c r="J16658">
        <v>98800</v>
      </c>
      <c r="K16658" t="s">
        <v>3094</v>
      </c>
      <c r="L16658">
        <v>75</v>
      </c>
      <c r="M16658">
        <v>80</v>
      </c>
      <c r="N16658" t="s">
        <v>3707</v>
      </c>
    </row>
    <row r="16659" spans="1:14" x14ac:dyDescent="0.2">
      <c r="A16659" t="s">
        <v>22418</v>
      </c>
      <c r="B16659">
        <v>49400</v>
      </c>
      <c r="C16659">
        <v>56450</v>
      </c>
      <c r="D16659">
        <v>63500</v>
      </c>
      <c r="E16659">
        <v>70550</v>
      </c>
      <c r="F16659">
        <v>76200</v>
      </c>
      <c r="G16659">
        <v>81850</v>
      </c>
      <c r="H16659">
        <v>87500</v>
      </c>
      <c r="I16659">
        <v>93150</v>
      </c>
      <c r="J16659">
        <v>98800</v>
      </c>
      <c r="K16659" t="s">
        <v>3094</v>
      </c>
      <c r="L16659">
        <v>77</v>
      </c>
      <c r="M16659">
        <v>80</v>
      </c>
      <c r="N16659" t="s">
        <v>3487</v>
      </c>
    </row>
    <row r="16660" spans="1:14" x14ac:dyDescent="0.2">
      <c r="A16660" t="s">
        <v>22419</v>
      </c>
      <c r="B16660">
        <v>57500</v>
      </c>
      <c r="C16660">
        <v>65700</v>
      </c>
      <c r="D16660">
        <v>73900</v>
      </c>
      <c r="E16660">
        <v>82100</v>
      </c>
      <c r="F16660">
        <v>88700</v>
      </c>
      <c r="G16660">
        <v>95250</v>
      </c>
      <c r="H16660">
        <v>101850</v>
      </c>
      <c r="I16660">
        <v>108400</v>
      </c>
      <c r="J16660">
        <v>114950</v>
      </c>
      <c r="K16660" t="s">
        <v>3094</v>
      </c>
      <c r="L16660">
        <v>79</v>
      </c>
      <c r="M16660">
        <v>80</v>
      </c>
      <c r="N16660" t="s">
        <v>3488</v>
      </c>
    </row>
    <row r="16661" spans="1:14" x14ac:dyDescent="0.2">
      <c r="A16661" t="s">
        <v>22420</v>
      </c>
      <c r="B16661">
        <v>49400</v>
      </c>
      <c r="C16661">
        <v>56450</v>
      </c>
      <c r="D16661">
        <v>63500</v>
      </c>
      <c r="E16661">
        <v>70550</v>
      </c>
      <c r="F16661">
        <v>76200</v>
      </c>
      <c r="G16661">
        <v>81850</v>
      </c>
      <c r="H16661">
        <v>87500</v>
      </c>
      <c r="I16661">
        <v>93150</v>
      </c>
      <c r="J16661">
        <v>98800</v>
      </c>
      <c r="K16661" t="s">
        <v>3094</v>
      </c>
      <c r="L16661">
        <v>81</v>
      </c>
      <c r="M16661">
        <v>80</v>
      </c>
      <c r="N16661" t="s">
        <v>3394</v>
      </c>
    </row>
    <row r="16662" spans="1:14" x14ac:dyDescent="0.2">
      <c r="A16662" t="s">
        <v>22421</v>
      </c>
      <c r="B16662">
        <v>49600</v>
      </c>
      <c r="C16662">
        <v>56650</v>
      </c>
      <c r="D16662">
        <v>63750</v>
      </c>
      <c r="E16662">
        <v>70800</v>
      </c>
      <c r="F16662">
        <v>76500</v>
      </c>
      <c r="G16662">
        <v>82150</v>
      </c>
      <c r="H16662">
        <v>87800</v>
      </c>
      <c r="I16662">
        <v>93500</v>
      </c>
      <c r="J16662">
        <v>99150</v>
      </c>
      <c r="K16662" t="s">
        <v>3094</v>
      </c>
      <c r="L16662">
        <v>83</v>
      </c>
      <c r="M16662">
        <v>80</v>
      </c>
      <c r="N16662" t="s">
        <v>3017</v>
      </c>
    </row>
    <row r="16663" spans="1:14" x14ac:dyDescent="0.2">
      <c r="A16663" t="s">
        <v>22422</v>
      </c>
      <c r="B16663">
        <v>52650</v>
      </c>
      <c r="C16663">
        <v>60200</v>
      </c>
      <c r="D16663">
        <v>67700</v>
      </c>
      <c r="E16663">
        <v>75200</v>
      </c>
      <c r="F16663">
        <v>81250</v>
      </c>
      <c r="G16663">
        <v>87250</v>
      </c>
      <c r="H16663">
        <v>93250</v>
      </c>
      <c r="I16663">
        <v>99300</v>
      </c>
      <c r="J16663">
        <v>105300</v>
      </c>
      <c r="K16663" t="s">
        <v>3094</v>
      </c>
      <c r="L16663">
        <v>85</v>
      </c>
      <c r="M16663">
        <v>80</v>
      </c>
      <c r="N16663" t="s">
        <v>3489</v>
      </c>
    </row>
    <row r="16664" spans="1:14" x14ac:dyDescent="0.2">
      <c r="A16664" t="s">
        <v>22423</v>
      </c>
      <c r="B16664">
        <v>49400</v>
      </c>
      <c r="C16664">
        <v>56450</v>
      </c>
      <c r="D16664">
        <v>63500</v>
      </c>
      <c r="E16664">
        <v>70550</v>
      </c>
      <c r="F16664">
        <v>76200</v>
      </c>
      <c r="G16664">
        <v>81850</v>
      </c>
      <c r="H16664">
        <v>87500</v>
      </c>
      <c r="I16664">
        <v>93150</v>
      </c>
      <c r="J16664">
        <v>98800</v>
      </c>
      <c r="K16664" t="s">
        <v>3094</v>
      </c>
      <c r="L16664">
        <v>87</v>
      </c>
      <c r="M16664">
        <v>80</v>
      </c>
      <c r="N16664" t="s">
        <v>3490</v>
      </c>
    </row>
    <row r="16665" spans="1:14" x14ac:dyDescent="0.2">
      <c r="A16665" t="s">
        <v>22424</v>
      </c>
      <c r="B16665">
        <v>50250</v>
      </c>
      <c r="C16665">
        <v>57400</v>
      </c>
      <c r="D16665">
        <v>64600</v>
      </c>
      <c r="E16665">
        <v>71750</v>
      </c>
      <c r="F16665">
        <v>77500</v>
      </c>
      <c r="G16665">
        <v>83250</v>
      </c>
      <c r="H16665">
        <v>89000</v>
      </c>
      <c r="I16665">
        <v>94750</v>
      </c>
      <c r="J16665">
        <v>100450</v>
      </c>
      <c r="K16665" t="s">
        <v>3094</v>
      </c>
      <c r="L16665">
        <v>89</v>
      </c>
      <c r="M16665">
        <v>80</v>
      </c>
      <c r="N16665" t="s">
        <v>3345</v>
      </c>
    </row>
    <row r="16666" spans="1:14" x14ac:dyDescent="0.2">
      <c r="A16666" t="s">
        <v>22425</v>
      </c>
      <c r="B16666">
        <v>49400</v>
      </c>
      <c r="C16666">
        <v>56450</v>
      </c>
      <c r="D16666">
        <v>63500</v>
      </c>
      <c r="E16666">
        <v>70550</v>
      </c>
      <c r="F16666">
        <v>76200</v>
      </c>
      <c r="G16666">
        <v>81850</v>
      </c>
      <c r="H16666">
        <v>87500</v>
      </c>
      <c r="I16666">
        <v>93150</v>
      </c>
      <c r="J16666">
        <v>98800</v>
      </c>
      <c r="K16666" t="s">
        <v>3094</v>
      </c>
      <c r="L16666">
        <v>91</v>
      </c>
      <c r="M16666">
        <v>80</v>
      </c>
      <c r="N16666" t="s">
        <v>4249</v>
      </c>
    </row>
    <row r="16667" spans="1:14" x14ac:dyDescent="0.2">
      <c r="A16667" t="s">
        <v>22426</v>
      </c>
      <c r="B16667">
        <v>51650</v>
      </c>
      <c r="C16667">
        <v>59000</v>
      </c>
      <c r="D16667">
        <v>66400</v>
      </c>
      <c r="E16667">
        <v>73750</v>
      </c>
      <c r="F16667">
        <v>79650</v>
      </c>
      <c r="G16667">
        <v>85550</v>
      </c>
      <c r="H16667">
        <v>91450</v>
      </c>
      <c r="I16667">
        <v>97350</v>
      </c>
      <c r="J16667">
        <v>103250</v>
      </c>
      <c r="K16667" t="s">
        <v>3094</v>
      </c>
      <c r="L16667">
        <v>93</v>
      </c>
      <c r="M16667">
        <v>80</v>
      </c>
      <c r="N16667" t="s">
        <v>3491</v>
      </c>
    </row>
    <row r="16668" spans="1:14" x14ac:dyDescent="0.2">
      <c r="A16668" t="s">
        <v>22427</v>
      </c>
      <c r="B16668">
        <v>49400</v>
      </c>
      <c r="C16668">
        <v>56450</v>
      </c>
      <c r="D16668">
        <v>63500</v>
      </c>
      <c r="E16668">
        <v>70550</v>
      </c>
      <c r="F16668">
        <v>76200</v>
      </c>
      <c r="G16668">
        <v>81850</v>
      </c>
      <c r="H16668">
        <v>87500</v>
      </c>
      <c r="I16668">
        <v>93150</v>
      </c>
      <c r="J16668">
        <v>98800</v>
      </c>
      <c r="K16668" t="s">
        <v>3094</v>
      </c>
      <c r="L16668">
        <v>95</v>
      </c>
      <c r="M16668">
        <v>80</v>
      </c>
      <c r="N16668" t="s">
        <v>3492</v>
      </c>
    </row>
    <row r="16669" spans="1:14" x14ac:dyDescent="0.2">
      <c r="A16669" t="s">
        <v>22428</v>
      </c>
      <c r="B16669">
        <v>49400</v>
      </c>
      <c r="C16669">
        <v>56450</v>
      </c>
      <c r="D16669">
        <v>63500</v>
      </c>
      <c r="E16669">
        <v>70550</v>
      </c>
      <c r="F16669">
        <v>76200</v>
      </c>
      <c r="G16669">
        <v>81850</v>
      </c>
      <c r="H16669">
        <v>87500</v>
      </c>
      <c r="I16669">
        <v>93150</v>
      </c>
      <c r="J16669">
        <v>98800</v>
      </c>
      <c r="K16669" t="s">
        <v>3094</v>
      </c>
      <c r="L16669">
        <v>97</v>
      </c>
      <c r="M16669">
        <v>80</v>
      </c>
      <c r="N16669" t="s">
        <v>3493</v>
      </c>
    </row>
    <row r="16670" spans="1:14" x14ac:dyDescent="0.2">
      <c r="A16670" t="s">
        <v>22429</v>
      </c>
      <c r="B16670">
        <v>49400</v>
      </c>
      <c r="C16670">
        <v>56450</v>
      </c>
      <c r="D16670">
        <v>63500</v>
      </c>
      <c r="E16670">
        <v>70550</v>
      </c>
      <c r="F16670">
        <v>76200</v>
      </c>
      <c r="G16670">
        <v>81850</v>
      </c>
      <c r="H16670">
        <v>87500</v>
      </c>
      <c r="I16670">
        <v>93150</v>
      </c>
      <c r="J16670">
        <v>98800</v>
      </c>
      <c r="K16670" t="s">
        <v>3094</v>
      </c>
      <c r="L16670">
        <v>99</v>
      </c>
      <c r="M16670">
        <v>80</v>
      </c>
      <c r="N16670" t="s">
        <v>3494</v>
      </c>
    </row>
    <row r="16671" spans="1:14" x14ac:dyDescent="0.2">
      <c r="A16671" t="s">
        <v>22430</v>
      </c>
      <c r="B16671">
        <v>50700</v>
      </c>
      <c r="C16671">
        <v>57950</v>
      </c>
      <c r="D16671">
        <v>65200</v>
      </c>
      <c r="E16671">
        <v>72400</v>
      </c>
      <c r="F16671">
        <v>78200</v>
      </c>
      <c r="G16671">
        <v>84000</v>
      </c>
      <c r="H16671">
        <v>89800</v>
      </c>
      <c r="I16671">
        <v>95600</v>
      </c>
      <c r="J16671">
        <v>101400</v>
      </c>
      <c r="K16671" t="s">
        <v>3094</v>
      </c>
      <c r="L16671">
        <v>101</v>
      </c>
      <c r="M16671">
        <v>80</v>
      </c>
      <c r="N16671" t="s">
        <v>3584</v>
      </c>
    </row>
    <row r="16672" spans="1:14" x14ac:dyDescent="0.2">
      <c r="A16672" t="s">
        <v>22431</v>
      </c>
      <c r="B16672">
        <v>53400</v>
      </c>
      <c r="C16672">
        <v>61000</v>
      </c>
      <c r="D16672">
        <v>68650</v>
      </c>
      <c r="E16672">
        <v>76250</v>
      </c>
      <c r="F16672">
        <v>82350</v>
      </c>
      <c r="G16672">
        <v>88450</v>
      </c>
      <c r="H16672">
        <v>94550</v>
      </c>
      <c r="I16672">
        <v>100650</v>
      </c>
      <c r="J16672">
        <v>106750</v>
      </c>
      <c r="K16672" t="s">
        <v>3094</v>
      </c>
      <c r="L16672">
        <v>103</v>
      </c>
      <c r="M16672">
        <v>80</v>
      </c>
      <c r="N16672" t="s">
        <v>3495</v>
      </c>
    </row>
    <row r="16673" spans="1:14" x14ac:dyDescent="0.2">
      <c r="A16673" t="s">
        <v>22432</v>
      </c>
      <c r="B16673">
        <v>49400</v>
      </c>
      <c r="C16673">
        <v>56450</v>
      </c>
      <c r="D16673">
        <v>63500</v>
      </c>
      <c r="E16673">
        <v>70550</v>
      </c>
      <c r="F16673">
        <v>76200</v>
      </c>
      <c r="G16673">
        <v>81850</v>
      </c>
      <c r="H16673">
        <v>87500</v>
      </c>
      <c r="I16673">
        <v>93150</v>
      </c>
      <c r="J16673">
        <v>98800</v>
      </c>
      <c r="K16673" t="s">
        <v>3094</v>
      </c>
      <c r="L16673">
        <v>105</v>
      </c>
      <c r="M16673">
        <v>80</v>
      </c>
      <c r="N16673" t="s">
        <v>3496</v>
      </c>
    </row>
    <row r="16674" spans="1:14" x14ac:dyDescent="0.2">
      <c r="A16674" t="s">
        <v>22433</v>
      </c>
      <c r="B16674">
        <v>49400</v>
      </c>
      <c r="C16674">
        <v>56450</v>
      </c>
      <c r="D16674">
        <v>63500</v>
      </c>
      <c r="E16674">
        <v>70550</v>
      </c>
      <c r="F16674">
        <v>76200</v>
      </c>
      <c r="G16674">
        <v>81850</v>
      </c>
      <c r="H16674">
        <v>87500</v>
      </c>
      <c r="I16674">
        <v>93150</v>
      </c>
      <c r="J16674">
        <v>98800</v>
      </c>
      <c r="K16674" t="s">
        <v>3094</v>
      </c>
      <c r="L16674">
        <v>107</v>
      </c>
      <c r="M16674">
        <v>80</v>
      </c>
      <c r="N16674" t="s">
        <v>3497</v>
      </c>
    </row>
    <row r="16675" spans="1:14" x14ac:dyDescent="0.2">
      <c r="A16675" t="s">
        <v>22434</v>
      </c>
      <c r="B16675">
        <v>66100</v>
      </c>
      <c r="C16675">
        <v>75550</v>
      </c>
      <c r="D16675">
        <v>85000</v>
      </c>
      <c r="E16675">
        <v>94400</v>
      </c>
      <c r="F16675">
        <v>102000</v>
      </c>
      <c r="G16675">
        <v>109550</v>
      </c>
      <c r="H16675">
        <v>117100</v>
      </c>
      <c r="I16675">
        <v>124650</v>
      </c>
      <c r="J16675">
        <v>132200</v>
      </c>
      <c r="K16675" t="s">
        <v>3094</v>
      </c>
      <c r="L16675">
        <v>109</v>
      </c>
      <c r="M16675">
        <v>80</v>
      </c>
      <c r="N16675" t="s">
        <v>3498</v>
      </c>
    </row>
    <row r="16676" spans="1:14" x14ac:dyDescent="0.2">
      <c r="A16676" t="s">
        <v>22435</v>
      </c>
      <c r="B16676">
        <v>49400</v>
      </c>
      <c r="C16676">
        <v>56450</v>
      </c>
      <c r="D16676">
        <v>63500</v>
      </c>
      <c r="E16676">
        <v>70550</v>
      </c>
      <c r="F16676">
        <v>76200</v>
      </c>
      <c r="G16676">
        <v>81850</v>
      </c>
      <c r="H16676">
        <v>87500</v>
      </c>
      <c r="I16676">
        <v>93150</v>
      </c>
      <c r="J16676">
        <v>98800</v>
      </c>
      <c r="K16676" t="s">
        <v>3094</v>
      </c>
      <c r="L16676">
        <v>111</v>
      </c>
      <c r="M16676">
        <v>80</v>
      </c>
      <c r="N16676" t="s">
        <v>3499</v>
      </c>
    </row>
    <row r="16677" spans="1:14" x14ac:dyDescent="0.2">
      <c r="A16677" t="s">
        <v>22436</v>
      </c>
      <c r="B16677">
        <v>49600</v>
      </c>
      <c r="C16677">
        <v>56650</v>
      </c>
      <c r="D16677">
        <v>63750</v>
      </c>
      <c r="E16677">
        <v>70800</v>
      </c>
      <c r="F16677">
        <v>76500</v>
      </c>
      <c r="G16677">
        <v>82150</v>
      </c>
      <c r="H16677">
        <v>87800</v>
      </c>
      <c r="I16677">
        <v>93500</v>
      </c>
      <c r="J16677">
        <v>99150</v>
      </c>
      <c r="K16677" t="s">
        <v>3094</v>
      </c>
      <c r="L16677">
        <v>113</v>
      </c>
      <c r="M16677">
        <v>80</v>
      </c>
      <c r="N16677" t="s">
        <v>3500</v>
      </c>
    </row>
    <row r="16678" spans="1:14" x14ac:dyDescent="0.2">
      <c r="A16678" t="s">
        <v>22437</v>
      </c>
      <c r="B16678">
        <v>49400</v>
      </c>
      <c r="C16678">
        <v>56450</v>
      </c>
      <c r="D16678">
        <v>63500</v>
      </c>
      <c r="E16678">
        <v>70550</v>
      </c>
      <c r="F16678">
        <v>76200</v>
      </c>
      <c r="G16678">
        <v>81850</v>
      </c>
      <c r="H16678">
        <v>87500</v>
      </c>
      <c r="I16678">
        <v>93150</v>
      </c>
      <c r="J16678">
        <v>98800</v>
      </c>
      <c r="K16678" t="s">
        <v>3094</v>
      </c>
      <c r="L16678">
        <v>115</v>
      </c>
      <c r="M16678">
        <v>80</v>
      </c>
      <c r="N16678" t="s">
        <v>3501</v>
      </c>
    </row>
    <row r="16679" spans="1:14" x14ac:dyDescent="0.2">
      <c r="A16679" t="s">
        <v>22438</v>
      </c>
      <c r="B16679">
        <v>49400</v>
      </c>
      <c r="C16679">
        <v>56450</v>
      </c>
      <c r="D16679">
        <v>63500</v>
      </c>
      <c r="E16679">
        <v>70550</v>
      </c>
      <c r="F16679">
        <v>76200</v>
      </c>
      <c r="G16679">
        <v>81850</v>
      </c>
      <c r="H16679">
        <v>87500</v>
      </c>
      <c r="I16679">
        <v>93150</v>
      </c>
      <c r="J16679">
        <v>98800</v>
      </c>
      <c r="K16679" t="s">
        <v>3094</v>
      </c>
      <c r="L16679">
        <v>117</v>
      </c>
      <c r="M16679">
        <v>80</v>
      </c>
      <c r="N16679" t="s">
        <v>3502</v>
      </c>
    </row>
    <row r="16680" spans="1:14" x14ac:dyDescent="0.2">
      <c r="A16680" t="s">
        <v>22439</v>
      </c>
      <c r="B16680">
        <v>53600</v>
      </c>
      <c r="C16680">
        <v>61250</v>
      </c>
      <c r="D16680">
        <v>68900</v>
      </c>
      <c r="E16680">
        <v>76550</v>
      </c>
      <c r="F16680">
        <v>82700</v>
      </c>
      <c r="G16680">
        <v>88800</v>
      </c>
      <c r="H16680">
        <v>94950</v>
      </c>
      <c r="I16680">
        <v>101050</v>
      </c>
      <c r="J16680">
        <v>107200</v>
      </c>
      <c r="K16680" t="s">
        <v>3094</v>
      </c>
      <c r="L16680">
        <v>119</v>
      </c>
      <c r="M16680">
        <v>80</v>
      </c>
      <c r="N16680" t="s">
        <v>3405</v>
      </c>
    </row>
    <row r="16681" spans="1:14" x14ac:dyDescent="0.2">
      <c r="A16681" t="s">
        <v>22440</v>
      </c>
      <c r="B16681">
        <v>51450</v>
      </c>
      <c r="C16681">
        <v>58800</v>
      </c>
      <c r="D16681">
        <v>66150</v>
      </c>
      <c r="E16681">
        <v>73450</v>
      </c>
      <c r="F16681">
        <v>79350</v>
      </c>
      <c r="G16681">
        <v>85250</v>
      </c>
      <c r="H16681">
        <v>91100</v>
      </c>
      <c r="I16681">
        <v>97000</v>
      </c>
      <c r="J16681">
        <v>102850</v>
      </c>
      <c r="K16681" t="s">
        <v>3094</v>
      </c>
      <c r="L16681">
        <v>121</v>
      </c>
      <c r="M16681">
        <v>80</v>
      </c>
      <c r="N16681" t="s">
        <v>3406</v>
      </c>
    </row>
    <row r="16682" spans="1:14" x14ac:dyDescent="0.2">
      <c r="A16682" t="s">
        <v>22441</v>
      </c>
      <c r="B16682">
        <v>66300</v>
      </c>
      <c r="C16682">
        <v>75750</v>
      </c>
      <c r="D16682">
        <v>85200</v>
      </c>
      <c r="E16682">
        <v>94650</v>
      </c>
      <c r="F16682">
        <v>102250</v>
      </c>
      <c r="G16682">
        <v>109800</v>
      </c>
      <c r="H16682">
        <v>117400</v>
      </c>
      <c r="I16682">
        <v>124950</v>
      </c>
      <c r="J16682">
        <v>132550</v>
      </c>
      <c r="K16682" t="s">
        <v>3094</v>
      </c>
      <c r="L16682">
        <v>123</v>
      </c>
      <c r="M16682">
        <v>80</v>
      </c>
      <c r="N16682" t="s">
        <v>3503</v>
      </c>
    </row>
    <row r="16683" spans="1:14" x14ac:dyDescent="0.2">
      <c r="A16683" t="s">
        <v>22442</v>
      </c>
      <c r="B16683">
        <v>50650</v>
      </c>
      <c r="C16683">
        <v>57850</v>
      </c>
      <c r="D16683">
        <v>65100</v>
      </c>
      <c r="E16683">
        <v>72300</v>
      </c>
      <c r="F16683">
        <v>78100</v>
      </c>
      <c r="G16683">
        <v>83900</v>
      </c>
      <c r="H16683">
        <v>89700</v>
      </c>
      <c r="I16683">
        <v>95450</v>
      </c>
      <c r="J16683">
        <v>101250</v>
      </c>
      <c r="K16683" t="s">
        <v>3094</v>
      </c>
      <c r="L16683">
        <v>125</v>
      </c>
      <c r="M16683">
        <v>80</v>
      </c>
      <c r="N16683" t="s">
        <v>3504</v>
      </c>
    </row>
    <row r="16684" spans="1:14" x14ac:dyDescent="0.2">
      <c r="A16684" t="s">
        <v>22443</v>
      </c>
      <c r="B16684">
        <v>49400</v>
      </c>
      <c r="C16684">
        <v>56450</v>
      </c>
      <c r="D16684">
        <v>63500</v>
      </c>
      <c r="E16684">
        <v>70550</v>
      </c>
      <c r="F16684">
        <v>76200</v>
      </c>
      <c r="G16684">
        <v>81850</v>
      </c>
      <c r="H16684">
        <v>87500</v>
      </c>
      <c r="I16684">
        <v>93150</v>
      </c>
      <c r="J16684">
        <v>98800</v>
      </c>
      <c r="K16684" t="s">
        <v>3094</v>
      </c>
      <c r="L16684">
        <v>127</v>
      </c>
      <c r="M16684">
        <v>80</v>
      </c>
      <c r="N16684" t="s">
        <v>3505</v>
      </c>
    </row>
    <row r="16685" spans="1:14" x14ac:dyDescent="0.2">
      <c r="A16685" t="s">
        <v>22444</v>
      </c>
      <c r="B16685">
        <v>49600</v>
      </c>
      <c r="C16685">
        <v>56650</v>
      </c>
      <c r="D16685">
        <v>63750</v>
      </c>
      <c r="E16685">
        <v>70800</v>
      </c>
      <c r="F16685">
        <v>76500</v>
      </c>
      <c r="G16685">
        <v>82150</v>
      </c>
      <c r="H16685">
        <v>87800</v>
      </c>
      <c r="I16685">
        <v>93500</v>
      </c>
      <c r="J16685">
        <v>99150</v>
      </c>
      <c r="K16685" t="s">
        <v>3094</v>
      </c>
      <c r="L16685">
        <v>129</v>
      </c>
      <c r="M16685">
        <v>80</v>
      </c>
      <c r="N16685" t="s">
        <v>3506</v>
      </c>
    </row>
    <row r="16686" spans="1:14" x14ac:dyDescent="0.2">
      <c r="A16686" t="s">
        <v>22445</v>
      </c>
      <c r="B16686">
        <v>52100</v>
      </c>
      <c r="C16686">
        <v>59550</v>
      </c>
      <c r="D16686">
        <v>67000</v>
      </c>
      <c r="E16686">
        <v>74400</v>
      </c>
      <c r="F16686">
        <v>80400</v>
      </c>
      <c r="G16686">
        <v>86350</v>
      </c>
      <c r="H16686">
        <v>92300</v>
      </c>
      <c r="I16686">
        <v>98250</v>
      </c>
      <c r="J16686">
        <v>104200</v>
      </c>
      <c r="K16686" t="s">
        <v>3094</v>
      </c>
      <c r="L16686">
        <v>131</v>
      </c>
      <c r="M16686">
        <v>80</v>
      </c>
      <c r="N16686" t="s">
        <v>3240</v>
      </c>
    </row>
    <row r="16687" spans="1:14" x14ac:dyDescent="0.2">
      <c r="A16687" t="s">
        <v>22446</v>
      </c>
      <c r="B16687">
        <v>49400</v>
      </c>
      <c r="C16687">
        <v>56450</v>
      </c>
      <c r="D16687">
        <v>63500</v>
      </c>
      <c r="E16687">
        <v>70550</v>
      </c>
      <c r="F16687">
        <v>76200</v>
      </c>
      <c r="G16687">
        <v>81850</v>
      </c>
      <c r="H16687">
        <v>87500</v>
      </c>
      <c r="I16687">
        <v>93150</v>
      </c>
      <c r="J16687">
        <v>98800</v>
      </c>
      <c r="K16687" t="s">
        <v>3094</v>
      </c>
      <c r="L16687">
        <v>133</v>
      </c>
      <c r="M16687">
        <v>80</v>
      </c>
      <c r="N16687" t="s">
        <v>3507</v>
      </c>
    </row>
    <row r="16688" spans="1:14" x14ac:dyDescent="0.2">
      <c r="A16688" t="s">
        <v>22447</v>
      </c>
      <c r="B16688">
        <v>49800</v>
      </c>
      <c r="C16688">
        <v>56900</v>
      </c>
      <c r="D16688">
        <v>64000</v>
      </c>
      <c r="E16688">
        <v>71100</v>
      </c>
      <c r="F16688">
        <v>76800</v>
      </c>
      <c r="G16688">
        <v>82500</v>
      </c>
      <c r="H16688">
        <v>88200</v>
      </c>
      <c r="I16688">
        <v>93900</v>
      </c>
      <c r="J16688">
        <v>99550</v>
      </c>
      <c r="K16688" t="s">
        <v>3094</v>
      </c>
      <c r="L16688">
        <v>135</v>
      </c>
      <c r="M16688">
        <v>80</v>
      </c>
      <c r="N16688" t="s">
        <v>3508</v>
      </c>
    </row>
    <row r="16689" spans="1:14" x14ac:dyDescent="0.2">
      <c r="A16689" t="s">
        <v>22448</v>
      </c>
      <c r="B16689">
        <v>50600</v>
      </c>
      <c r="C16689">
        <v>57800</v>
      </c>
      <c r="D16689">
        <v>65050</v>
      </c>
      <c r="E16689">
        <v>72250</v>
      </c>
      <c r="F16689">
        <v>78050</v>
      </c>
      <c r="G16689">
        <v>83850</v>
      </c>
      <c r="H16689">
        <v>89600</v>
      </c>
      <c r="I16689">
        <v>95400</v>
      </c>
      <c r="J16689">
        <v>101150</v>
      </c>
      <c r="K16689" t="s">
        <v>3094</v>
      </c>
      <c r="L16689">
        <v>137</v>
      </c>
      <c r="M16689">
        <v>80</v>
      </c>
      <c r="N16689" t="s">
        <v>3509</v>
      </c>
    </row>
    <row r="16690" spans="1:14" x14ac:dyDescent="0.2">
      <c r="A16690" t="s">
        <v>22449</v>
      </c>
      <c r="B16690">
        <v>66300</v>
      </c>
      <c r="C16690">
        <v>75750</v>
      </c>
      <c r="D16690">
        <v>85200</v>
      </c>
      <c r="E16690">
        <v>94650</v>
      </c>
      <c r="F16690">
        <v>102250</v>
      </c>
      <c r="G16690">
        <v>109800</v>
      </c>
      <c r="H16690">
        <v>117400</v>
      </c>
      <c r="I16690">
        <v>124950</v>
      </c>
      <c r="J16690">
        <v>132550</v>
      </c>
      <c r="K16690" t="s">
        <v>3094</v>
      </c>
      <c r="L16690">
        <v>139</v>
      </c>
      <c r="M16690">
        <v>80</v>
      </c>
      <c r="N16690" t="s">
        <v>3411</v>
      </c>
    </row>
    <row r="16691" spans="1:14" x14ac:dyDescent="0.2">
      <c r="A16691" t="s">
        <v>22450</v>
      </c>
      <c r="B16691">
        <v>66300</v>
      </c>
      <c r="C16691">
        <v>75750</v>
      </c>
      <c r="D16691">
        <v>85200</v>
      </c>
      <c r="E16691">
        <v>94650</v>
      </c>
      <c r="F16691">
        <v>102250</v>
      </c>
      <c r="G16691">
        <v>109800</v>
      </c>
      <c r="H16691">
        <v>117400</v>
      </c>
      <c r="I16691">
        <v>124950</v>
      </c>
      <c r="J16691">
        <v>132550</v>
      </c>
      <c r="K16691" t="s">
        <v>3094</v>
      </c>
      <c r="L16691">
        <v>141</v>
      </c>
      <c r="M16691">
        <v>80</v>
      </c>
      <c r="N16691" t="s">
        <v>3510</v>
      </c>
    </row>
    <row r="16692" spans="1:14" x14ac:dyDescent="0.2">
      <c r="A16692" t="s">
        <v>22451</v>
      </c>
      <c r="B16692">
        <v>50400</v>
      </c>
      <c r="C16692">
        <v>57600</v>
      </c>
      <c r="D16692">
        <v>64800</v>
      </c>
      <c r="E16692">
        <v>72000</v>
      </c>
      <c r="F16692">
        <v>77800</v>
      </c>
      <c r="G16692">
        <v>83550</v>
      </c>
      <c r="H16692">
        <v>89300</v>
      </c>
      <c r="I16692">
        <v>95050</v>
      </c>
      <c r="J16692">
        <v>100800</v>
      </c>
      <c r="K16692" t="s">
        <v>3094</v>
      </c>
      <c r="L16692">
        <v>143</v>
      </c>
      <c r="M16692">
        <v>80</v>
      </c>
      <c r="N16692" t="s">
        <v>3511</v>
      </c>
    </row>
    <row r="16693" spans="1:14" x14ac:dyDescent="0.2">
      <c r="A16693" t="s">
        <v>22452</v>
      </c>
      <c r="B16693">
        <v>52400</v>
      </c>
      <c r="C16693">
        <v>59850</v>
      </c>
      <c r="D16693">
        <v>67350</v>
      </c>
      <c r="E16693">
        <v>74800</v>
      </c>
      <c r="F16693">
        <v>80800</v>
      </c>
      <c r="G16693">
        <v>86800</v>
      </c>
      <c r="H16693">
        <v>92800</v>
      </c>
      <c r="I16693">
        <v>98750</v>
      </c>
      <c r="J16693">
        <v>104750</v>
      </c>
      <c r="K16693" t="s">
        <v>3094</v>
      </c>
      <c r="L16693">
        <v>145</v>
      </c>
      <c r="M16693">
        <v>80</v>
      </c>
      <c r="N16693" t="s">
        <v>3512</v>
      </c>
    </row>
    <row r="16694" spans="1:14" x14ac:dyDescent="0.2">
      <c r="A16694" t="s">
        <v>22453</v>
      </c>
      <c r="B16694">
        <v>53800</v>
      </c>
      <c r="C16694">
        <v>61450</v>
      </c>
      <c r="D16694">
        <v>69150</v>
      </c>
      <c r="E16694">
        <v>76800</v>
      </c>
      <c r="F16694">
        <v>82950</v>
      </c>
      <c r="G16694">
        <v>89100</v>
      </c>
      <c r="H16694">
        <v>95250</v>
      </c>
      <c r="I16694">
        <v>101400</v>
      </c>
      <c r="J16694">
        <v>107550</v>
      </c>
      <c r="K16694" t="s">
        <v>3094</v>
      </c>
      <c r="L16694">
        <v>147</v>
      </c>
      <c r="M16694">
        <v>80</v>
      </c>
      <c r="N16694" t="s">
        <v>3513</v>
      </c>
    </row>
    <row r="16695" spans="1:14" x14ac:dyDescent="0.2">
      <c r="A16695" t="s">
        <v>22454</v>
      </c>
      <c r="B16695">
        <v>55300</v>
      </c>
      <c r="C16695">
        <v>63200</v>
      </c>
      <c r="D16695">
        <v>71100</v>
      </c>
      <c r="E16695">
        <v>79000</v>
      </c>
      <c r="F16695">
        <v>85350</v>
      </c>
      <c r="G16695">
        <v>91650</v>
      </c>
      <c r="H16695">
        <v>98000</v>
      </c>
      <c r="I16695">
        <v>104300</v>
      </c>
      <c r="J16695">
        <v>110600</v>
      </c>
      <c r="K16695" t="s">
        <v>3094</v>
      </c>
      <c r="L16695">
        <v>149</v>
      </c>
      <c r="M16695">
        <v>80</v>
      </c>
      <c r="N16695" t="s">
        <v>3250</v>
      </c>
    </row>
    <row r="16696" spans="1:14" x14ac:dyDescent="0.2">
      <c r="A16696" t="s">
        <v>22455</v>
      </c>
      <c r="B16696">
        <v>49400</v>
      </c>
      <c r="C16696">
        <v>56450</v>
      </c>
      <c r="D16696">
        <v>63500</v>
      </c>
      <c r="E16696">
        <v>70550</v>
      </c>
      <c r="F16696">
        <v>76200</v>
      </c>
      <c r="G16696">
        <v>81850</v>
      </c>
      <c r="H16696">
        <v>87500</v>
      </c>
      <c r="I16696">
        <v>93150</v>
      </c>
      <c r="J16696">
        <v>98800</v>
      </c>
      <c r="K16696" t="s">
        <v>3094</v>
      </c>
      <c r="L16696">
        <v>151</v>
      </c>
      <c r="M16696">
        <v>80</v>
      </c>
      <c r="N16696" t="s">
        <v>3514</v>
      </c>
    </row>
    <row r="16697" spans="1:14" x14ac:dyDescent="0.2">
      <c r="A16697" t="s">
        <v>22456</v>
      </c>
      <c r="B16697">
        <v>49400</v>
      </c>
      <c r="C16697">
        <v>56450</v>
      </c>
      <c r="D16697">
        <v>63500</v>
      </c>
      <c r="E16697">
        <v>70550</v>
      </c>
      <c r="F16697">
        <v>76200</v>
      </c>
      <c r="G16697">
        <v>81850</v>
      </c>
      <c r="H16697">
        <v>87500</v>
      </c>
      <c r="I16697">
        <v>93150</v>
      </c>
      <c r="J16697">
        <v>98800</v>
      </c>
      <c r="K16697" t="s">
        <v>3094</v>
      </c>
      <c r="L16697">
        <v>153</v>
      </c>
      <c r="M16697">
        <v>80</v>
      </c>
      <c r="N16697" t="s">
        <v>1931</v>
      </c>
    </row>
    <row r="16698" spans="1:14" x14ac:dyDescent="0.2">
      <c r="A16698" t="s">
        <v>22457</v>
      </c>
      <c r="B16698">
        <v>49400</v>
      </c>
      <c r="C16698">
        <v>56450</v>
      </c>
      <c r="D16698">
        <v>63500</v>
      </c>
      <c r="E16698">
        <v>70550</v>
      </c>
      <c r="F16698">
        <v>76200</v>
      </c>
      <c r="G16698">
        <v>81850</v>
      </c>
      <c r="H16698">
        <v>87500</v>
      </c>
      <c r="I16698">
        <v>93150</v>
      </c>
      <c r="J16698">
        <v>98800</v>
      </c>
      <c r="K16698" t="s">
        <v>3094</v>
      </c>
      <c r="L16698">
        <v>155</v>
      </c>
      <c r="M16698">
        <v>80</v>
      </c>
      <c r="N16698" t="s">
        <v>3515</v>
      </c>
    </row>
    <row r="16699" spans="1:14" x14ac:dyDescent="0.2">
      <c r="A16699" t="s">
        <v>22458</v>
      </c>
      <c r="B16699">
        <v>53000</v>
      </c>
      <c r="C16699">
        <v>60600</v>
      </c>
      <c r="D16699">
        <v>68150</v>
      </c>
      <c r="E16699">
        <v>75700</v>
      </c>
      <c r="F16699">
        <v>81800</v>
      </c>
      <c r="G16699">
        <v>87850</v>
      </c>
      <c r="H16699">
        <v>93900</v>
      </c>
      <c r="I16699">
        <v>99950</v>
      </c>
      <c r="J16699">
        <v>106000</v>
      </c>
      <c r="K16699" t="s">
        <v>3094</v>
      </c>
      <c r="L16699">
        <v>157</v>
      </c>
      <c r="M16699">
        <v>80</v>
      </c>
      <c r="N16699" t="s">
        <v>3516</v>
      </c>
    </row>
    <row r="16700" spans="1:14" x14ac:dyDescent="0.2">
      <c r="A16700" t="s">
        <v>22459</v>
      </c>
      <c r="B16700">
        <v>49400</v>
      </c>
      <c r="C16700">
        <v>56450</v>
      </c>
      <c r="D16700">
        <v>63500</v>
      </c>
      <c r="E16700">
        <v>70550</v>
      </c>
      <c r="F16700">
        <v>76200</v>
      </c>
      <c r="G16700">
        <v>81850</v>
      </c>
      <c r="H16700">
        <v>87500</v>
      </c>
      <c r="I16700">
        <v>93150</v>
      </c>
      <c r="J16700">
        <v>98800</v>
      </c>
      <c r="K16700" t="s">
        <v>3094</v>
      </c>
      <c r="L16700">
        <v>159</v>
      </c>
      <c r="M16700">
        <v>80</v>
      </c>
      <c r="N16700" t="s">
        <v>3517</v>
      </c>
    </row>
    <row r="16701" spans="1:14" x14ac:dyDescent="0.2">
      <c r="A16701" t="s">
        <v>22460</v>
      </c>
      <c r="B16701">
        <v>49600</v>
      </c>
      <c r="C16701">
        <v>56650</v>
      </c>
      <c r="D16701">
        <v>63750</v>
      </c>
      <c r="E16701">
        <v>70800</v>
      </c>
      <c r="F16701">
        <v>76500</v>
      </c>
      <c r="G16701">
        <v>82150</v>
      </c>
      <c r="H16701">
        <v>87800</v>
      </c>
      <c r="I16701">
        <v>93500</v>
      </c>
      <c r="J16701">
        <v>99150</v>
      </c>
      <c r="K16701" t="s">
        <v>3094</v>
      </c>
      <c r="L16701">
        <v>161</v>
      </c>
      <c r="M16701">
        <v>80</v>
      </c>
      <c r="N16701" t="s">
        <v>3518</v>
      </c>
    </row>
    <row r="16702" spans="1:14" x14ac:dyDescent="0.2">
      <c r="A16702" t="s">
        <v>22461</v>
      </c>
      <c r="B16702">
        <v>66300</v>
      </c>
      <c r="C16702">
        <v>75750</v>
      </c>
      <c r="D16702">
        <v>85200</v>
      </c>
      <c r="E16702">
        <v>94650</v>
      </c>
      <c r="F16702">
        <v>102250</v>
      </c>
      <c r="G16702">
        <v>109800</v>
      </c>
      <c r="H16702">
        <v>117400</v>
      </c>
      <c r="I16702">
        <v>124950</v>
      </c>
      <c r="J16702">
        <v>132550</v>
      </c>
      <c r="K16702" t="s">
        <v>3094</v>
      </c>
      <c r="L16702">
        <v>163</v>
      </c>
      <c r="M16702">
        <v>80</v>
      </c>
      <c r="N16702" t="s">
        <v>3362</v>
      </c>
    </row>
    <row r="16703" spans="1:14" x14ac:dyDescent="0.2">
      <c r="A16703" t="s">
        <v>22462</v>
      </c>
      <c r="B16703">
        <v>49400</v>
      </c>
      <c r="C16703">
        <v>56450</v>
      </c>
      <c r="D16703">
        <v>63500</v>
      </c>
      <c r="E16703">
        <v>70550</v>
      </c>
      <c r="F16703">
        <v>76200</v>
      </c>
      <c r="G16703">
        <v>81850</v>
      </c>
      <c r="H16703">
        <v>87500</v>
      </c>
      <c r="I16703">
        <v>93150</v>
      </c>
      <c r="J16703">
        <v>98800</v>
      </c>
      <c r="K16703" t="s">
        <v>3094</v>
      </c>
      <c r="L16703">
        <v>165</v>
      </c>
      <c r="M16703">
        <v>80</v>
      </c>
      <c r="N16703" t="s">
        <v>3519</v>
      </c>
    </row>
    <row r="16704" spans="1:14" x14ac:dyDescent="0.2">
      <c r="A16704" t="s">
        <v>22463</v>
      </c>
      <c r="B16704">
        <v>49400</v>
      </c>
      <c r="C16704">
        <v>56450</v>
      </c>
      <c r="D16704">
        <v>63500</v>
      </c>
      <c r="E16704">
        <v>70550</v>
      </c>
      <c r="F16704">
        <v>76200</v>
      </c>
      <c r="G16704">
        <v>81850</v>
      </c>
      <c r="H16704">
        <v>87500</v>
      </c>
      <c r="I16704">
        <v>93150</v>
      </c>
      <c r="J16704">
        <v>98800</v>
      </c>
      <c r="K16704" t="s">
        <v>3094</v>
      </c>
      <c r="L16704">
        <v>167</v>
      </c>
      <c r="M16704">
        <v>80</v>
      </c>
      <c r="N16704" t="s">
        <v>3520</v>
      </c>
    </row>
    <row r="16705" spans="1:14" x14ac:dyDescent="0.2">
      <c r="A16705" t="s">
        <v>22464</v>
      </c>
      <c r="B16705">
        <v>51800</v>
      </c>
      <c r="C16705">
        <v>59200</v>
      </c>
      <c r="D16705">
        <v>66600</v>
      </c>
      <c r="E16705">
        <v>74000</v>
      </c>
      <c r="F16705">
        <v>79950</v>
      </c>
      <c r="G16705">
        <v>85850</v>
      </c>
      <c r="H16705">
        <v>91800</v>
      </c>
      <c r="I16705">
        <v>97700</v>
      </c>
      <c r="J16705">
        <v>103600</v>
      </c>
      <c r="K16705" t="s">
        <v>3094</v>
      </c>
      <c r="L16705">
        <v>169</v>
      </c>
      <c r="M16705">
        <v>80</v>
      </c>
      <c r="N16705" t="s">
        <v>3521</v>
      </c>
    </row>
    <row r="16706" spans="1:14" x14ac:dyDescent="0.2">
      <c r="A16706" t="s">
        <v>22465</v>
      </c>
      <c r="B16706">
        <v>66300</v>
      </c>
      <c r="C16706">
        <v>75750</v>
      </c>
      <c r="D16706">
        <v>85200</v>
      </c>
      <c r="E16706">
        <v>94650</v>
      </c>
      <c r="F16706">
        <v>102250</v>
      </c>
      <c r="G16706">
        <v>109800</v>
      </c>
      <c r="H16706">
        <v>117400</v>
      </c>
      <c r="I16706">
        <v>124950</v>
      </c>
      <c r="J16706">
        <v>132550</v>
      </c>
      <c r="K16706" t="s">
        <v>3094</v>
      </c>
      <c r="L16706">
        <v>171</v>
      </c>
      <c r="M16706">
        <v>80</v>
      </c>
      <c r="N16706" t="s">
        <v>3038</v>
      </c>
    </row>
    <row r="16707" spans="1:14" x14ac:dyDescent="0.2">
      <c r="A16707" t="s">
        <v>22466</v>
      </c>
      <c r="B16707">
        <v>49400</v>
      </c>
      <c r="C16707">
        <v>56450</v>
      </c>
      <c r="D16707">
        <v>63500</v>
      </c>
      <c r="E16707">
        <v>70550</v>
      </c>
      <c r="F16707">
        <v>76200</v>
      </c>
      <c r="G16707">
        <v>81850</v>
      </c>
      <c r="H16707">
        <v>87500</v>
      </c>
      <c r="I16707">
        <v>93150</v>
      </c>
      <c r="J16707">
        <v>98800</v>
      </c>
      <c r="K16707" t="s">
        <v>3094</v>
      </c>
      <c r="L16707">
        <v>173</v>
      </c>
      <c r="M16707">
        <v>80</v>
      </c>
      <c r="N16707" t="s">
        <v>3522</v>
      </c>
    </row>
    <row r="16708" spans="1:14" x14ac:dyDescent="0.2">
      <c r="A16708" t="s">
        <v>22467</v>
      </c>
      <c r="B16708">
        <v>34850</v>
      </c>
      <c r="C16708">
        <v>39800</v>
      </c>
      <c r="D16708">
        <v>44800</v>
      </c>
      <c r="E16708">
        <v>49750</v>
      </c>
      <c r="F16708">
        <v>53750</v>
      </c>
      <c r="G16708">
        <v>57750</v>
      </c>
      <c r="H16708">
        <v>61700</v>
      </c>
      <c r="I16708">
        <v>65700</v>
      </c>
      <c r="J16708">
        <v>69650</v>
      </c>
      <c r="K16708" t="s">
        <v>3095</v>
      </c>
      <c r="L16708">
        <v>1</v>
      </c>
      <c r="M16708">
        <v>80</v>
      </c>
      <c r="N16708" t="s">
        <v>3066</v>
      </c>
    </row>
    <row r="16709" spans="1:14" x14ac:dyDescent="0.2">
      <c r="A16709" t="s">
        <v>22468</v>
      </c>
      <c r="B16709">
        <v>35150</v>
      </c>
      <c r="C16709">
        <v>40150</v>
      </c>
      <c r="D16709">
        <v>45150</v>
      </c>
      <c r="E16709">
        <v>50150</v>
      </c>
      <c r="F16709">
        <v>54200</v>
      </c>
      <c r="G16709">
        <v>58200</v>
      </c>
      <c r="H16709">
        <v>62200</v>
      </c>
      <c r="I16709">
        <v>66200</v>
      </c>
      <c r="J16709">
        <v>70250</v>
      </c>
      <c r="K16709" t="s">
        <v>3095</v>
      </c>
      <c r="L16709">
        <v>3</v>
      </c>
      <c r="M16709">
        <v>80</v>
      </c>
      <c r="N16709" t="s">
        <v>3563</v>
      </c>
    </row>
    <row r="16710" spans="1:14" x14ac:dyDescent="0.2">
      <c r="A16710" t="s">
        <v>22469</v>
      </c>
      <c r="B16710">
        <v>34850</v>
      </c>
      <c r="C16710">
        <v>39800</v>
      </c>
      <c r="D16710">
        <v>44800</v>
      </c>
      <c r="E16710">
        <v>49750</v>
      </c>
      <c r="F16710">
        <v>53750</v>
      </c>
      <c r="G16710">
        <v>57750</v>
      </c>
      <c r="H16710">
        <v>61700</v>
      </c>
      <c r="I16710">
        <v>65700</v>
      </c>
      <c r="J16710">
        <v>69650</v>
      </c>
      <c r="K16710" t="s">
        <v>3095</v>
      </c>
      <c r="L16710">
        <v>5</v>
      </c>
      <c r="M16710">
        <v>80</v>
      </c>
      <c r="N16710" t="s">
        <v>3564</v>
      </c>
    </row>
    <row r="16711" spans="1:14" x14ac:dyDescent="0.2">
      <c r="A16711" t="s">
        <v>22470</v>
      </c>
      <c r="B16711">
        <v>34850</v>
      </c>
      <c r="C16711">
        <v>39800</v>
      </c>
      <c r="D16711">
        <v>44800</v>
      </c>
      <c r="E16711">
        <v>49750</v>
      </c>
      <c r="F16711">
        <v>53750</v>
      </c>
      <c r="G16711">
        <v>57750</v>
      </c>
      <c r="H16711">
        <v>61700</v>
      </c>
      <c r="I16711">
        <v>65700</v>
      </c>
      <c r="J16711">
        <v>69650</v>
      </c>
      <c r="K16711" t="s">
        <v>3095</v>
      </c>
      <c r="L16711">
        <v>7</v>
      </c>
      <c r="M16711">
        <v>80</v>
      </c>
      <c r="N16711" t="s">
        <v>3565</v>
      </c>
    </row>
    <row r="16712" spans="1:14" x14ac:dyDescent="0.2">
      <c r="A16712" t="s">
        <v>22471</v>
      </c>
      <c r="B16712">
        <v>34850</v>
      </c>
      <c r="C16712">
        <v>39800</v>
      </c>
      <c r="D16712">
        <v>44800</v>
      </c>
      <c r="E16712">
        <v>49750</v>
      </c>
      <c r="F16712">
        <v>53750</v>
      </c>
      <c r="G16712">
        <v>57750</v>
      </c>
      <c r="H16712">
        <v>61700</v>
      </c>
      <c r="I16712">
        <v>65700</v>
      </c>
      <c r="J16712">
        <v>69650</v>
      </c>
      <c r="K16712" t="s">
        <v>3095</v>
      </c>
      <c r="L16712">
        <v>9</v>
      </c>
      <c r="M16712">
        <v>80</v>
      </c>
      <c r="N16712" t="s">
        <v>3368</v>
      </c>
    </row>
    <row r="16713" spans="1:14" x14ac:dyDescent="0.2">
      <c r="A16713" t="s">
        <v>22472</v>
      </c>
      <c r="B16713">
        <v>34850</v>
      </c>
      <c r="C16713">
        <v>39800</v>
      </c>
      <c r="D16713">
        <v>44800</v>
      </c>
      <c r="E16713">
        <v>49750</v>
      </c>
      <c r="F16713">
        <v>53750</v>
      </c>
      <c r="G16713">
        <v>57750</v>
      </c>
      <c r="H16713">
        <v>61700</v>
      </c>
      <c r="I16713">
        <v>65700</v>
      </c>
      <c r="J16713">
        <v>69650</v>
      </c>
      <c r="K16713" t="s">
        <v>3095</v>
      </c>
      <c r="L16713">
        <v>11</v>
      </c>
      <c r="M16713">
        <v>80</v>
      </c>
      <c r="N16713" t="s">
        <v>3566</v>
      </c>
    </row>
    <row r="16714" spans="1:14" x14ac:dyDescent="0.2">
      <c r="A16714" t="s">
        <v>22473</v>
      </c>
      <c r="B16714">
        <v>34850</v>
      </c>
      <c r="C16714">
        <v>39800</v>
      </c>
      <c r="D16714">
        <v>44800</v>
      </c>
      <c r="E16714">
        <v>49750</v>
      </c>
      <c r="F16714">
        <v>53750</v>
      </c>
      <c r="G16714">
        <v>57750</v>
      </c>
      <c r="H16714">
        <v>61700</v>
      </c>
      <c r="I16714">
        <v>65700</v>
      </c>
      <c r="J16714">
        <v>69650</v>
      </c>
      <c r="K16714" t="s">
        <v>3095</v>
      </c>
      <c r="L16714">
        <v>13</v>
      </c>
      <c r="M16714">
        <v>80</v>
      </c>
      <c r="N16714" t="s">
        <v>3305</v>
      </c>
    </row>
    <row r="16715" spans="1:14" x14ac:dyDescent="0.2">
      <c r="A16715" t="s">
        <v>22474</v>
      </c>
      <c r="B16715">
        <v>38000</v>
      </c>
      <c r="C16715">
        <v>43400</v>
      </c>
      <c r="D16715">
        <v>48850</v>
      </c>
      <c r="E16715">
        <v>54250</v>
      </c>
      <c r="F16715">
        <v>58600</v>
      </c>
      <c r="G16715">
        <v>62950</v>
      </c>
      <c r="H16715">
        <v>67300</v>
      </c>
      <c r="I16715">
        <v>71650</v>
      </c>
      <c r="J16715">
        <v>75950</v>
      </c>
      <c r="K16715" t="s">
        <v>3095</v>
      </c>
      <c r="L16715">
        <v>15</v>
      </c>
      <c r="M16715">
        <v>80</v>
      </c>
      <c r="N16715" t="s">
        <v>3371</v>
      </c>
    </row>
    <row r="16716" spans="1:14" x14ac:dyDescent="0.2">
      <c r="A16716" t="s">
        <v>22475</v>
      </c>
      <c r="B16716">
        <v>34850</v>
      </c>
      <c r="C16716">
        <v>39800</v>
      </c>
      <c r="D16716">
        <v>44800</v>
      </c>
      <c r="E16716">
        <v>49750</v>
      </c>
      <c r="F16716">
        <v>53750</v>
      </c>
      <c r="G16716">
        <v>57750</v>
      </c>
      <c r="H16716">
        <v>61700</v>
      </c>
      <c r="I16716">
        <v>65700</v>
      </c>
      <c r="J16716">
        <v>69650</v>
      </c>
      <c r="K16716" t="s">
        <v>3095</v>
      </c>
      <c r="L16716">
        <v>17</v>
      </c>
      <c r="M16716">
        <v>80</v>
      </c>
      <c r="N16716" t="s">
        <v>3761</v>
      </c>
    </row>
    <row r="16717" spans="1:14" x14ac:dyDescent="0.2">
      <c r="A16717" t="s">
        <v>22476</v>
      </c>
      <c r="B16717">
        <v>34850</v>
      </c>
      <c r="C16717">
        <v>39800</v>
      </c>
      <c r="D16717">
        <v>44800</v>
      </c>
      <c r="E16717">
        <v>49750</v>
      </c>
      <c r="F16717">
        <v>53750</v>
      </c>
      <c r="G16717">
        <v>57750</v>
      </c>
      <c r="H16717">
        <v>61700</v>
      </c>
      <c r="I16717">
        <v>65700</v>
      </c>
      <c r="J16717">
        <v>69650</v>
      </c>
      <c r="K16717" t="s">
        <v>3095</v>
      </c>
      <c r="L16717">
        <v>19</v>
      </c>
      <c r="M16717">
        <v>80</v>
      </c>
      <c r="N16717" t="s">
        <v>3309</v>
      </c>
    </row>
    <row r="16718" spans="1:14" x14ac:dyDescent="0.2">
      <c r="A16718" t="s">
        <v>22477</v>
      </c>
      <c r="B16718">
        <v>34850</v>
      </c>
      <c r="C16718">
        <v>39800</v>
      </c>
      <c r="D16718">
        <v>44800</v>
      </c>
      <c r="E16718">
        <v>49750</v>
      </c>
      <c r="F16718">
        <v>53750</v>
      </c>
      <c r="G16718">
        <v>57750</v>
      </c>
      <c r="H16718">
        <v>61700</v>
      </c>
      <c r="I16718">
        <v>65700</v>
      </c>
      <c r="J16718">
        <v>69650</v>
      </c>
      <c r="K16718" t="s">
        <v>3095</v>
      </c>
      <c r="L16718">
        <v>21</v>
      </c>
      <c r="M16718">
        <v>80</v>
      </c>
      <c r="N16718" t="s">
        <v>3619</v>
      </c>
    </row>
    <row r="16719" spans="1:14" x14ac:dyDescent="0.2">
      <c r="A16719" t="s">
        <v>22478</v>
      </c>
      <c r="B16719">
        <v>35950</v>
      </c>
      <c r="C16719">
        <v>41100</v>
      </c>
      <c r="D16719">
        <v>46250</v>
      </c>
      <c r="E16719">
        <v>51350</v>
      </c>
      <c r="F16719">
        <v>55500</v>
      </c>
      <c r="G16719">
        <v>59600</v>
      </c>
      <c r="H16719">
        <v>63700</v>
      </c>
      <c r="I16719">
        <v>67800</v>
      </c>
      <c r="J16719">
        <v>71900</v>
      </c>
      <c r="K16719" t="s">
        <v>3095</v>
      </c>
      <c r="L16719">
        <v>23</v>
      </c>
      <c r="M16719">
        <v>80</v>
      </c>
      <c r="N16719" t="s">
        <v>3310</v>
      </c>
    </row>
    <row r="16720" spans="1:14" x14ac:dyDescent="0.2">
      <c r="A16720" t="s">
        <v>22479</v>
      </c>
      <c r="B16720">
        <v>34850</v>
      </c>
      <c r="C16720">
        <v>39800</v>
      </c>
      <c r="D16720">
        <v>44800</v>
      </c>
      <c r="E16720">
        <v>49750</v>
      </c>
      <c r="F16720">
        <v>53750</v>
      </c>
      <c r="G16720">
        <v>57750</v>
      </c>
      <c r="H16720">
        <v>61700</v>
      </c>
      <c r="I16720">
        <v>65700</v>
      </c>
      <c r="J16720">
        <v>69650</v>
      </c>
      <c r="K16720" t="s">
        <v>3095</v>
      </c>
      <c r="L16720">
        <v>25</v>
      </c>
      <c r="M16720">
        <v>80</v>
      </c>
      <c r="N16720" t="s">
        <v>3311</v>
      </c>
    </row>
    <row r="16721" spans="1:14" x14ac:dyDescent="0.2">
      <c r="A16721" t="s">
        <v>22480</v>
      </c>
      <c r="B16721">
        <v>34850</v>
      </c>
      <c r="C16721">
        <v>39800</v>
      </c>
      <c r="D16721">
        <v>44800</v>
      </c>
      <c r="E16721">
        <v>49750</v>
      </c>
      <c r="F16721">
        <v>53750</v>
      </c>
      <c r="G16721">
        <v>57750</v>
      </c>
      <c r="H16721">
        <v>61700</v>
      </c>
      <c r="I16721">
        <v>65700</v>
      </c>
      <c r="J16721">
        <v>69650</v>
      </c>
      <c r="K16721" t="s">
        <v>3095</v>
      </c>
      <c r="L16721">
        <v>27</v>
      </c>
      <c r="M16721">
        <v>80</v>
      </c>
      <c r="N16721" t="s">
        <v>3620</v>
      </c>
    </row>
    <row r="16722" spans="1:14" x14ac:dyDescent="0.2">
      <c r="A16722" t="s">
        <v>22481</v>
      </c>
      <c r="B16722">
        <v>44750</v>
      </c>
      <c r="C16722">
        <v>51150</v>
      </c>
      <c r="D16722">
        <v>57550</v>
      </c>
      <c r="E16722">
        <v>63900</v>
      </c>
      <c r="F16722">
        <v>69050</v>
      </c>
      <c r="G16722">
        <v>74150</v>
      </c>
      <c r="H16722">
        <v>79250</v>
      </c>
      <c r="I16722">
        <v>84350</v>
      </c>
      <c r="J16722">
        <v>89500</v>
      </c>
      <c r="K16722" t="s">
        <v>3095</v>
      </c>
      <c r="L16722">
        <v>29</v>
      </c>
      <c r="M16722">
        <v>80</v>
      </c>
      <c r="N16722" t="s">
        <v>3621</v>
      </c>
    </row>
    <row r="16723" spans="1:14" x14ac:dyDescent="0.2">
      <c r="A16723" t="s">
        <v>22482</v>
      </c>
      <c r="B16723">
        <v>34850</v>
      </c>
      <c r="C16723">
        <v>39800</v>
      </c>
      <c r="D16723">
        <v>44800</v>
      </c>
      <c r="E16723">
        <v>49750</v>
      </c>
      <c r="F16723">
        <v>53750</v>
      </c>
      <c r="G16723">
        <v>57750</v>
      </c>
      <c r="H16723">
        <v>61700</v>
      </c>
      <c r="I16723">
        <v>65700</v>
      </c>
      <c r="J16723">
        <v>69650</v>
      </c>
      <c r="K16723" t="s">
        <v>3095</v>
      </c>
      <c r="L16723">
        <v>31</v>
      </c>
      <c r="M16723">
        <v>80</v>
      </c>
      <c r="N16723" t="s">
        <v>3317</v>
      </c>
    </row>
    <row r="16724" spans="1:14" x14ac:dyDescent="0.2">
      <c r="A16724" t="s">
        <v>22483</v>
      </c>
      <c r="B16724">
        <v>45400</v>
      </c>
      <c r="C16724">
        <v>51850</v>
      </c>
      <c r="D16724">
        <v>58350</v>
      </c>
      <c r="E16724">
        <v>64800</v>
      </c>
      <c r="F16724">
        <v>70000</v>
      </c>
      <c r="G16724">
        <v>75200</v>
      </c>
      <c r="H16724">
        <v>80400</v>
      </c>
      <c r="I16724">
        <v>85550</v>
      </c>
      <c r="J16724">
        <v>90750</v>
      </c>
      <c r="K16724" t="s">
        <v>3095</v>
      </c>
      <c r="L16724">
        <v>33</v>
      </c>
      <c r="M16724">
        <v>80</v>
      </c>
      <c r="N16724" t="s">
        <v>4229</v>
      </c>
    </row>
    <row r="16725" spans="1:14" x14ac:dyDescent="0.2">
      <c r="A16725" t="s">
        <v>22484</v>
      </c>
      <c r="B16725">
        <v>37250</v>
      </c>
      <c r="C16725">
        <v>42600</v>
      </c>
      <c r="D16725">
        <v>47900</v>
      </c>
      <c r="E16725">
        <v>53200</v>
      </c>
      <c r="F16725">
        <v>57500</v>
      </c>
      <c r="G16725">
        <v>61750</v>
      </c>
      <c r="H16725">
        <v>66000</v>
      </c>
      <c r="I16725">
        <v>70250</v>
      </c>
      <c r="J16725">
        <v>74500</v>
      </c>
      <c r="K16725" t="s">
        <v>3095</v>
      </c>
      <c r="L16725">
        <v>35</v>
      </c>
      <c r="M16725">
        <v>80</v>
      </c>
      <c r="N16725" t="s">
        <v>3622</v>
      </c>
    </row>
    <row r="16726" spans="1:14" x14ac:dyDescent="0.2">
      <c r="A16726" t="s">
        <v>22485</v>
      </c>
      <c r="B16726">
        <v>34850</v>
      </c>
      <c r="C16726">
        <v>39800</v>
      </c>
      <c r="D16726">
        <v>44800</v>
      </c>
      <c r="E16726">
        <v>49750</v>
      </c>
      <c r="F16726">
        <v>53750</v>
      </c>
      <c r="G16726">
        <v>57750</v>
      </c>
      <c r="H16726">
        <v>61700</v>
      </c>
      <c r="I16726">
        <v>65700</v>
      </c>
      <c r="J16726">
        <v>69650</v>
      </c>
      <c r="K16726" t="s">
        <v>3095</v>
      </c>
      <c r="L16726">
        <v>37</v>
      </c>
      <c r="M16726">
        <v>80</v>
      </c>
      <c r="N16726" t="s">
        <v>3327</v>
      </c>
    </row>
    <row r="16727" spans="1:14" x14ac:dyDescent="0.2">
      <c r="A16727" t="s">
        <v>22486</v>
      </c>
      <c r="B16727">
        <v>35950</v>
      </c>
      <c r="C16727">
        <v>41100</v>
      </c>
      <c r="D16727">
        <v>46250</v>
      </c>
      <c r="E16727">
        <v>51350</v>
      </c>
      <c r="F16727">
        <v>55500</v>
      </c>
      <c r="G16727">
        <v>59600</v>
      </c>
      <c r="H16727">
        <v>63700</v>
      </c>
      <c r="I16727">
        <v>67800</v>
      </c>
      <c r="J16727">
        <v>71900</v>
      </c>
      <c r="K16727" t="s">
        <v>3095</v>
      </c>
      <c r="L16727">
        <v>39</v>
      </c>
      <c r="M16727">
        <v>80</v>
      </c>
      <c r="N16727" t="s">
        <v>3623</v>
      </c>
    </row>
    <row r="16728" spans="1:14" x14ac:dyDescent="0.2">
      <c r="A16728" t="s">
        <v>22487</v>
      </c>
      <c r="B16728">
        <v>39000</v>
      </c>
      <c r="C16728">
        <v>44600</v>
      </c>
      <c r="D16728">
        <v>50150</v>
      </c>
      <c r="E16728">
        <v>55700</v>
      </c>
      <c r="F16728">
        <v>60200</v>
      </c>
      <c r="G16728">
        <v>64650</v>
      </c>
      <c r="H16728">
        <v>69100</v>
      </c>
      <c r="I16728">
        <v>73550</v>
      </c>
      <c r="J16728">
        <v>78000</v>
      </c>
      <c r="K16728" t="s">
        <v>3095</v>
      </c>
      <c r="L16728">
        <v>41</v>
      </c>
      <c r="M16728">
        <v>80</v>
      </c>
      <c r="N16728" t="s">
        <v>3329</v>
      </c>
    </row>
    <row r="16729" spans="1:14" x14ac:dyDescent="0.2">
      <c r="A16729" t="s">
        <v>22488</v>
      </c>
      <c r="B16729">
        <v>34850</v>
      </c>
      <c r="C16729">
        <v>39800</v>
      </c>
      <c r="D16729">
        <v>44800</v>
      </c>
      <c r="E16729">
        <v>49750</v>
      </c>
      <c r="F16729">
        <v>53750</v>
      </c>
      <c r="G16729">
        <v>57750</v>
      </c>
      <c r="H16729">
        <v>61700</v>
      </c>
      <c r="I16729">
        <v>65700</v>
      </c>
      <c r="J16729">
        <v>69650</v>
      </c>
      <c r="K16729" t="s">
        <v>3095</v>
      </c>
      <c r="L16729">
        <v>43</v>
      </c>
      <c r="M16729">
        <v>80</v>
      </c>
      <c r="N16729" t="s">
        <v>3624</v>
      </c>
    </row>
    <row r="16730" spans="1:14" x14ac:dyDescent="0.2">
      <c r="A16730" t="s">
        <v>22489</v>
      </c>
      <c r="B16730">
        <v>40000</v>
      </c>
      <c r="C16730">
        <v>45700</v>
      </c>
      <c r="D16730">
        <v>51400</v>
      </c>
      <c r="E16730">
        <v>57100</v>
      </c>
      <c r="F16730">
        <v>61700</v>
      </c>
      <c r="G16730">
        <v>66250</v>
      </c>
      <c r="H16730">
        <v>70850</v>
      </c>
      <c r="I16730">
        <v>75400</v>
      </c>
      <c r="J16730">
        <v>79950</v>
      </c>
      <c r="K16730" t="s">
        <v>3095</v>
      </c>
      <c r="L16730">
        <v>45</v>
      </c>
      <c r="M16730">
        <v>80</v>
      </c>
      <c r="N16730" t="s">
        <v>2977</v>
      </c>
    </row>
    <row r="16731" spans="1:14" x14ac:dyDescent="0.2">
      <c r="A16731" t="s">
        <v>22490</v>
      </c>
      <c r="B16731">
        <v>40000</v>
      </c>
      <c r="C16731">
        <v>45700</v>
      </c>
      <c r="D16731">
        <v>51400</v>
      </c>
      <c r="E16731">
        <v>57100</v>
      </c>
      <c r="F16731">
        <v>61700</v>
      </c>
      <c r="G16731">
        <v>66250</v>
      </c>
      <c r="H16731">
        <v>70850</v>
      </c>
      <c r="I16731">
        <v>75400</v>
      </c>
      <c r="J16731">
        <v>79950</v>
      </c>
      <c r="K16731" t="s">
        <v>3095</v>
      </c>
      <c r="L16731">
        <v>47</v>
      </c>
      <c r="M16731">
        <v>80</v>
      </c>
      <c r="N16731" t="s">
        <v>3009</v>
      </c>
    </row>
    <row r="16732" spans="1:14" x14ac:dyDescent="0.2">
      <c r="A16732" t="s">
        <v>22491</v>
      </c>
      <c r="B16732">
        <v>44750</v>
      </c>
      <c r="C16732">
        <v>51150</v>
      </c>
      <c r="D16732">
        <v>57550</v>
      </c>
      <c r="E16732">
        <v>63900</v>
      </c>
      <c r="F16732">
        <v>69050</v>
      </c>
      <c r="G16732">
        <v>74150</v>
      </c>
      <c r="H16732">
        <v>79250</v>
      </c>
      <c r="I16732">
        <v>84350</v>
      </c>
      <c r="J16732">
        <v>89500</v>
      </c>
      <c r="K16732" t="s">
        <v>3095</v>
      </c>
      <c r="L16732">
        <v>49</v>
      </c>
      <c r="M16732">
        <v>80</v>
      </c>
      <c r="N16732" t="s">
        <v>3625</v>
      </c>
    </row>
    <row r="16733" spans="1:14" x14ac:dyDescent="0.2">
      <c r="A16733" t="s">
        <v>22492</v>
      </c>
      <c r="B16733">
        <v>34850</v>
      </c>
      <c r="C16733">
        <v>39800</v>
      </c>
      <c r="D16733">
        <v>44800</v>
      </c>
      <c r="E16733">
        <v>49750</v>
      </c>
      <c r="F16733">
        <v>53750</v>
      </c>
      <c r="G16733">
        <v>57750</v>
      </c>
      <c r="H16733">
        <v>61700</v>
      </c>
      <c r="I16733">
        <v>65700</v>
      </c>
      <c r="J16733">
        <v>69650</v>
      </c>
      <c r="K16733" t="s">
        <v>3095</v>
      </c>
      <c r="L16733">
        <v>51</v>
      </c>
      <c r="M16733">
        <v>80</v>
      </c>
      <c r="N16733" t="s">
        <v>4243</v>
      </c>
    </row>
    <row r="16734" spans="1:14" x14ac:dyDescent="0.2">
      <c r="A16734" t="s">
        <v>22493</v>
      </c>
      <c r="B16734">
        <v>34850</v>
      </c>
      <c r="C16734">
        <v>39800</v>
      </c>
      <c r="D16734">
        <v>44800</v>
      </c>
      <c r="E16734">
        <v>49750</v>
      </c>
      <c r="F16734">
        <v>53750</v>
      </c>
      <c r="G16734">
        <v>57750</v>
      </c>
      <c r="H16734">
        <v>61700</v>
      </c>
      <c r="I16734">
        <v>65700</v>
      </c>
      <c r="J16734">
        <v>69650</v>
      </c>
      <c r="K16734" t="s">
        <v>3095</v>
      </c>
      <c r="L16734">
        <v>53</v>
      </c>
      <c r="M16734">
        <v>80</v>
      </c>
      <c r="N16734" t="s">
        <v>3626</v>
      </c>
    </row>
    <row r="16735" spans="1:14" x14ac:dyDescent="0.2">
      <c r="A16735" t="s">
        <v>22494</v>
      </c>
      <c r="B16735">
        <v>34850</v>
      </c>
      <c r="C16735">
        <v>39800</v>
      </c>
      <c r="D16735">
        <v>44800</v>
      </c>
      <c r="E16735">
        <v>49750</v>
      </c>
      <c r="F16735">
        <v>53750</v>
      </c>
      <c r="G16735">
        <v>57750</v>
      </c>
      <c r="H16735">
        <v>61700</v>
      </c>
      <c r="I16735">
        <v>65700</v>
      </c>
      <c r="J16735">
        <v>69650</v>
      </c>
      <c r="K16735" t="s">
        <v>3095</v>
      </c>
      <c r="L16735">
        <v>55</v>
      </c>
      <c r="M16735">
        <v>80</v>
      </c>
      <c r="N16735" t="s">
        <v>3627</v>
      </c>
    </row>
    <row r="16736" spans="1:14" x14ac:dyDescent="0.2">
      <c r="A16736" t="s">
        <v>22495</v>
      </c>
      <c r="B16736">
        <v>35000</v>
      </c>
      <c r="C16736">
        <v>40000</v>
      </c>
      <c r="D16736">
        <v>45000</v>
      </c>
      <c r="E16736">
        <v>50000</v>
      </c>
      <c r="F16736">
        <v>54000</v>
      </c>
      <c r="G16736">
        <v>58000</v>
      </c>
      <c r="H16736">
        <v>62000</v>
      </c>
      <c r="I16736">
        <v>66000</v>
      </c>
      <c r="J16736">
        <v>70000</v>
      </c>
      <c r="K16736" t="s">
        <v>3095</v>
      </c>
      <c r="L16736">
        <v>57</v>
      </c>
      <c r="M16736">
        <v>80</v>
      </c>
      <c r="N16736" t="s">
        <v>3628</v>
      </c>
    </row>
    <row r="16737" spans="1:14" x14ac:dyDescent="0.2">
      <c r="A16737" t="s">
        <v>22496</v>
      </c>
      <c r="B16737">
        <v>43550</v>
      </c>
      <c r="C16737">
        <v>49800</v>
      </c>
      <c r="D16737">
        <v>56000</v>
      </c>
      <c r="E16737">
        <v>62200</v>
      </c>
      <c r="F16737">
        <v>67200</v>
      </c>
      <c r="G16737">
        <v>72200</v>
      </c>
      <c r="H16737">
        <v>77150</v>
      </c>
      <c r="I16737">
        <v>82150</v>
      </c>
      <c r="J16737">
        <v>87100</v>
      </c>
      <c r="K16737" t="s">
        <v>3095</v>
      </c>
      <c r="L16737">
        <v>59</v>
      </c>
      <c r="M16737">
        <v>80</v>
      </c>
      <c r="N16737" t="s">
        <v>3333</v>
      </c>
    </row>
    <row r="16738" spans="1:14" x14ac:dyDescent="0.2">
      <c r="A16738" t="s">
        <v>22497</v>
      </c>
      <c r="B16738">
        <v>34850</v>
      </c>
      <c r="C16738">
        <v>39800</v>
      </c>
      <c r="D16738">
        <v>44800</v>
      </c>
      <c r="E16738">
        <v>49750</v>
      </c>
      <c r="F16738">
        <v>53750</v>
      </c>
      <c r="G16738">
        <v>57750</v>
      </c>
      <c r="H16738">
        <v>61700</v>
      </c>
      <c r="I16738">
        <v>65700</v>
      </c>
      <c r="J16738">
        <v>69650</v>
      </c>
      <c r="K16738" t="s">
        <v>3095</v>
      </c>
      <c r="L16738">
        <v>61</v>
      </c>
      <c r="M16738">
        <v>80</v>
      </c>
      <c r="N16738" t="s">
        <v>3572</v>
      </c>
    </row>
    <row r="16739" spans="1:14" x14ac:dyDescent="0.2">
      <c r="A16739" t="s">
        <v>22498</v>
      </c>
      <c r="B16739">
        <v>34850</v>
      </c>
      <c r="C16739">
        <v>39800</v>
      </c>
      <c r="D16739">
        <v>44800</v>
      </c>
      <c r="E16739">
        <v>49750</v>
      </c>
      <c r="F16739">
        <v>53750</v>
      </c>
      <c r="G16739">
        <v>57750</v>
      </c>
      <c r="H16739">
        <v>61700</v>
      </c>
      <c r="I16739">
        <v>65700</v>
      </c>
      <c r="J16739">
        <v>69650</v>
      </c>
      <c r="K16739" t="s">
        <v>3095</v>
      </c>
      <c r="L16739">
        <v>63</v>
      </c>
      <c r="M16739">
        <v>80</v>
      </c>
      <c r="N16739" t="s">
        <v>3334</v>
      </c>
    </row>
    <row r="16740" spans="1:14" x14ac:dyDescent="0.2">
      <c r="A16740" t="s">
        <v>22499</v>
      </c>
      <c r="B16740">
        <v>34850</v>
      </c>
      <c r="C16740">
        <v>39800</v>
      </c>
      <c r="D16740">
        <v>44800</v>
      </c>
      <c r="E16740">
        <v>49750</v>
      </c>
      <c r="F16740">
        <v>53750</v>
      </c>
      <c r="G16740">
        <v>57750</v>
      </c>
      <c r="H16740">
        <v>61700</v>
      </c>
      <c r="I16740">
        <v>65700</v>
      </c>
      <c r="J16740">
        <v>69650</v>
      </c>
      <c r="K16740" t="s">
        <v>3095</v>
      </c>
      <c r="L16740">
        <v>65</v>
      </c>
      <c r="M16740">
        <v>80</v>
      </c>
      <c r="N16740" t="s">
        <v>3629</v>
      </c>
    </row>
    <row r="16741" spans="1:14" x14ac:dyDescent="0.2">
      <c r="A16741" t="s">
        <v>22500</v>
      </c>
      <c r="B16741">
        <v>34850</v>
      </c>
      <c r="C16741">
        <v>39800</v>
      </c>
      <c r="D16741">
        <v>44800</v>
      </c>
      <c r="E16741">
        <v>49750</v>
      </c>
      <c r="F16741">
        <v>53750</v>
      </c>
      <c r="G16741">
        <v>57750</v>
      </c>
      <c r="H16741">
        <v>61700</v>
      </c>
      <c r="I16741">
        <v>65700</v>
      </c>
      <c r="J16741">
        <v>69650</v>
      </c>
      <c r="K16741" t="s">
        <v>3095</v>
      </c>
      <c r="L16741">
        <v>67</v>
      </c>
      <c r="M16741">
        <v>80</v>
      </c>
      <c r="N16741" t="s">
        <v>3575</v>
      </c>
    </row>
    <row r="16742" spans="1:14" x14ac:dyDescent="0.2">
      <c r="A16742" t="s">
        <v>22501</v>
      </c>
      <c r="B16742">
        <v>34850</v>
      </c>
      <c r="C16742">
        <v>39800</v>
      </c>
      <c r="D16742">
        <v>44800</v>
      </c>
      <c r="E16742">
        <v>49750</v>
      </c>
      <c r="F16742">
        <v>53750</v>
      </c>
      <c r="G16742">
        <v>57750</v>
      </c>
      <c r="H16742">
        <v>61700</v>
      </c>
      <c r="I16742">
        <v>65700</v>
      </c>
      <c r="J16742">
        <v>69650</v>
      </c>
      <c r="K16742" t="s">
        <v>3095</v>
      </c>
      <c r="L16742">
        <v>69</v>
      </c>
      <c r="M16742">
        <v>80</v>
      </c>
      <c r="N16742" t="s">
        <v>3630</v>
      </c>
    </row>
    <row r="16743" spans="1:14" x14ac:dyDescent="0.2">
      <c r="A16743" t="s">
        <v>22502</v>
      </c>
      <c r="B16743">
        <v>42700</v>
      </c>
      <c r="C16743">
        <v>48800</v>
      </c>
      <c r="D16743">
        <v>54900</v>
      </c>
      <c r="E16743">
        <v>60950</v>
      </c>
      <c r="F16743">
        <v>65850</v>
      </c>
      <c r="G16743">
        <v>70750</v>
      </c>
      <c r="H16743">
        <v>75600</v>
      </c>
      <c r="I16743">
        <v>80500</v>
      </c>
      <c r="J16743">
        <v>85350</v>
      </c>
      <c r="K16743" t="s">
        <v>3095</v>
      </c>
      <c r="L16743">
        <v>71</v>
      </c>
      <c r="M16743">
        <v>80</v>
      </c>
      <c r="N16743" t="s">
        <v>3393</v>
      </c>
    </row>
    <row r="16744" spans="1:14" x14ac:dyDescent="0.2">
      <c r="A16744" t="s">
        <v>22503</v>
      </c>
      <c r="B16744">
        <v>37250</v>
      </c>
      <c r="C16744">
        <v>42600</v>
      </c>
      <c r="D16744">
        <v>47900</v>
      </c>
      <c r="E16744">
        <v>53200</v>
      </c>
      <c r="F16744">
        <v>57500</v>
      </c>
      <c r="G16744">
        <v>61750</v>
      </c>
      <c r="H16744">
        <v>66000</v>
      </c>
      <c r="I16744">
        <v>70250</v>
      </c>
      <c r="J16744">
        <v>74500</v>
      </c>
      <c r="K16744" t="s">
        <v>3095</v>
      </c>
      <c r="L16744">
        <v>73</v>
      </c>
      <c r="M16744">
        <v>80</v>
      </c>
      <c r="N16744" t="s">
        <v>3335</v>
      </c>
    </row>
    <row r="16745" spans="1:14" x14ac:dyDescent="0.2">
      <c r="A16745" t="s">
        <v>22504</v>
      </c>
      <c r="B16745">
        <v>34850</v>
      </c>
      <c r="C16745">
        <v>39800</v>
      </c>
      <c r="D16745">
        <v>44800</v>
      </c>
      <c r="E16745">
        <v>49750</v>
      </c>
      <c r="F16745">
        <v>53750</v>
      </c>
      <c r="G16745">
        <v>57750</v>
      </c>
      <c r="H16745">
        <v>61700</v>
      </c>
      <c r="I16745">
        <v>65700</v>
      </c>
      <c r="J16745">
        <v>69650</v>
      </c>
      <c r="K16745" t="s">
        <v>3095</v>
      </c>
      <c r="L16745">
        <v>75</v>
      </c>
      <c r="M16745">
        <v>80</v>
      </c>
      <c r="N16745" t="s">
        <v>3336</v>
      </c>
    </row>
    <row r="16746" spans="1:14" x14ac:dyDescent="0.2">
      <c r="A16746" t="s">
        <v>22505</v>
      </c>
      <c r="B16746">
        <v>35950</v>
      </c>
      <c r="C16746">
        <v>41100</v>
      </c>
      <c r="D16746">
        <v>46250</v>
      </c>
      <c r="E16746">
        <v>51350</v>
      </c>
      <c r="F16746">
        <v>55500</v>
      </c>
      <c r="G16746">
        <v>59600</v>
      </c>
      <c r="H16746">
        <v>63700</v>
      </c>
      <c r="I16746">
        <v>67800</v>
      </c>
      <c r="J16746">
        <v>71900</v>
      </c>
      <c r="K16746" t="s">
        <v>3095</v>
      </c>
      <c r="L16746">
        <v>77</v>
      </c>
      <c r="M16746">
        <v>80</v>
      </c>
      <c r="N16746" t="s">
        <v>3337</v>
      </c>
    </row>
    <row r="16747" spans="1:14" x14ac:dyDescent="0.2">
      <c r="A16747" t="s">
        <v>22506</v>
      </c>
      <c r="B16747">
        <v>34850</v>
      </c>
      <c r="C16747">
        <v>39800</v>
      </c>
      <c r="D16747">
        <v>44800</v>
      </c>
      <c r="E16747">
        <v>49750</v>
      </c>
      <c r="F16747">
        <v>53750</v>
      </c>
      <c r="G16747">
        <v>57750</v>
      </c>
      <c r="H16747">
        <v>61700</v>
      </c>
      <c r="I16747">
        <v>65700</v>
      </c>
      <c r="J16747">
        <v>69650</v>
      </c>
      <c r="K16747" t="s">
        <v>3095</v>
      </c>
      <c r="L16747">
        <v>79</v>
      </c>
      <c r="M16747">
        <v>80</v>
      </c>
      <c r="N16747" t="s">
        <v>3631</v>
      </c>
    </row>
    <row r="16748" spans="1:14" x14ac:dyDescent="0.2">
      <c r="A16748" t="s">
        <v>22507</v>
      </c>
      <c r="B16748">
        <v>38550</v>
      </c>
      <c r="C16748">
        <v>44050</v>
      </c>
      <c r="D16748">
        <v>49550</v>
      </c>
      <c r="E16748">
        <v>55050</v>
      </c>
      <c r="F16748">
        <v>59500</v>
      </c>
      <c r="G16748">
        <v>63900</v>
      </c>
      <c r="H16748">
        <v>68300</v>
      </c>
      <c r="I16748">
        <v>72700</v>
      </c>
      <c r="J16748">
        <v>77100</v>
      </c>
      <c r="K16748" t="s">
        <v>3095</v>
      </c>
      <c r="L16748">
        <v>81</v>
      </c>
      <c r="M16748">
        <v>80</v>
      </c>
      <c r="N16748" t="s">
        <v>3338</v>
      </c>
    </row>
    <row r="16749" spans="1:14" x14ac:dyDescent="0.2">
      <c r="A16749" t="s">
        <v>22508</v>
      </c>
      <c r="B16749">
        <v>34850</v>
      </c>
      <c r="C16749">
        <v>39800</v>
      </c>
      <c r="D16749">
        <v>44800</v>
      </c>
      <c r="E16749">
        <v>49750</v>
      </c>
      <c r="F16749">
        <v>53750</v>
      </c>
      <c r="G16749">
        <v>57750</v>
      </c>
      <c r="H16749">
        <v>61700</v>
      </c>
      <c r="I16749">
        <v>65700</v>
      </c>
      <c r="J16749">
        <v>69650</v>
      </c>
      <c r="K16749" t="s">
        <v>3095</v>
      </c>
      <c r="L16749">
        <v>83</v>
      </c>
      <c r="M16749">
        <v>80</v>
      </c>
      <c r="N16749" t="s">
        <v>3632</v>
      </c>
    </row>
    <row r="16750" spans="1:14" x14ac:dyDescent="0.2">
      <c r="A16750" t="s">
        <v>22509</v>
      </c>
      <c r="B16750">
        <v>36650</v>
      </c>
      <c r="C16750">
        <v>41850</v>
      </c>
      <c r="D16750">
        <v>47100</v>
      </c>
      <c r="E16750">
        <v>52300</v>
      </c>
      <c r="F16750">
        <v>56500</v>
      </c>
      <c r="G16750">
        <v>60700</v>
      </c>
      <c r="H16750">
        <v>64900</v>
      </c>
      <c r="I16750">
        <v>69050</v>
      </c>
      <c r="J16750">
        <v>73250</v>
      </c>
      <c r="K16750" t="s">
        <v>3095</v>
      </c>
      <c r="L16750">
        <v>85</v>
      </c>
      <c r="M16750">
        <v>80</v>
      </c>
      <c r="N16750" t="s">
        <v>3394</v>
      </c>
    </row>
    <row r="16751" spans="1:14" x14ac:dyDescent="0.2">
      <c r="A16751" t="s">
        <v>22510</v>
      </c>
      <c r="B16751">
        <v>40550</v>
      </c>
      <c r="C16751">
        <v>46350</v>
      </c>
      <c r="D16751">
        <v>52150</v>
      </c>
      <c r="E16751">
        <v>57900</v>
      </c>
      <c r="F16751">
        <v>62550</v>
      </c>
      <c r="G16751">
        <v>67200</v>
      </c>
      <c r="H16751">
        <v>71800</v>
      </c>
      <c r="I16751">
        <v>76450</v>
      </c>
      <c r="J16751">
        <v>81100</v>
      </c>
      <c r="K16751" t="s">
        <v>3095</v>
      </c>
      <c r="L16751">
        <v>87</v>
      </c>
      <c r="M16751">
        <v>80</v>
      </c>
      <c r="N16751" t="s">
        <v>3340</v>
      </c>
    </row>
    <row r="16752" spans="1:14" x14ac:dyDescent="0.2">
      <c r="A16752" t="s">
        <v>22511</v>
      </c>
      <c r="B16752">
        <v>44750</v>
      </c>
      <c r="C16752">
        <v>51150</v>
      </c>
      <c r="D16752">
        <v>57550</v>
      </c>
      <c r="E16752">
        <v>63900</v>
      </c>
      <c r="F16752">
        <v>69050</v>
      </c>
      <c r="G16752">
        <v>74150</v>
      </c>
      <c r="H16752">
        <v>79250</v>
      </c>
      <c r="I16752">
        <v>84350</v>
      </c>
      <c r="J16752">
        <v>89500</v>
      </c>
      <c r="K16752" t="s">
        <v>3095</v>
      </c>
      <c r="L16752">
        <v>89</v>
      </c>
      <c r="M16752">
        <v>80</v>
      </c>
      <c r="N16752" t="s">
        <v>3342</v>
      </c>
    </row>
    <row r="16753" spans="1:14" x14ac:dyDescent="0.2">
      <c r="A16753" t="s">
        <v>22512</v>
      </c>
      <c r="B16753">
        <v>34850</v>
      </c>
      <c r="C16753">
        <v>39800</v>
      </c>
      <c r="D16753">
        <v>44800</v>
      </c>
      <c r="E16753">
        <v>49750</v>
      </c>
      <c r="F16753">
        <v>53750</v>
      </c>
      <c r="G16753">
        <v>57750</v>
      </c>
      <c r="H16753">
        <v>61700</v>
      </c>
      <c r="I16753">
        <v>65700</v>
      </c>
      <c r="J16753">
        <v>69650</v>
      </c>
      <c r="K16753" t="s">
        <v>3095</v>
      </c>
      <c r="L16753">
        <v>91</v>
      </c>
      <c r="M16753">
        <v>80</v>
      </c>
      <c r="N16753" t="s">
        <v>3344</v>
      </c>
    </row>
    <row r="16754" spans="1:14" x14ac:dyDescent="0.2">
      <c r="A16754" t="s">
        <v>22513</v>
      </c>
      <c r="B16754">
        <v>34850</v>
      </c>
      <c r="C16754">
        <v>39800</v>
      </c>
      <c r="D16754">
        <v>44800</v>
      </c>
      <c r="E16754">
        <v>49750</v>
      </c>
      <c r="F16754">
        <v>53750</v>
      </c>
      <c r="G16754">
        <v>57750</v>
      </c>
      <c r="H16754">
        <v>61700</v>
      </c>
      <c r="I16754">
        <v>65700</v>
      </c>
      <c r="J16754">
        <v>69650</v>
      </c>
      <c r="K16754" t="s">
        <v>3095</v>
      </c>
      <c r="L16754">
        <v>93</v>
      </c>
      <c r="M16754">
        <v>80</v>
      </c>
      <c r="N16754" t="s">
        <v>3345</v>
      </c>
    </row>
    <row r="16755" spans="1:14" x14ac:dyDescent="0.2">
      <c r="A16755" t="s">
        <v>22514</v>
      </c>
      <c r="B16755">
        <v>36900</v>
      </c>
      <c r="C16755">
        <v>42200</v>
      </c>
      <c r="D16755">
        <v>47450</v>
      </c>
      <c r="E16755">
        <v>52700</v>
      </c>
      <c r="F16755">
        <v>56950</v>
      </c>
      <c r="G16755">
        <v>61150</v>
      </c>
      <c r="H16755">
        <v>65350</v>
      </c>
      <c r="I16755">
        <v>69600</v>
      </c>
      <c r="J16755">
        <v>73800</v>
      </c>
      <c r="K16755" t="s">
        <v>3095</v>
      </c>
      <c r="L16755">
        <v>95</v>
      </c>
      <c r="M16755">
        <v>80</v>
      </c>
      <c r="N16755" t="s">
        <v>3347</v>
      </c>
    </row>
    <row r="16756" spans="1:14" x14ac:dyDescent="0.2">
      <c r="A16756" t="s">
        <v>22515</v>
      </c>
      <c r="B16756">
        <v>34850</v>
      </c>
      <c r="C16756">
        <v>39800</v>
      </c>
      <c r="D16756">
        <v>44800</v>
      </c>
      <c r="E16756">
        <v>49750</v>
      </c>
      <c r="F16756">
        <v>53750</v>
      </c>
      <c r="G16756">
        <v>57750</v>
      </c>
      <c r="H16756">
        <v>61700</v>
      </c>
      <c r="I16756">
        <v>65700</v>
      </c>
      <c r="J16756">
        <v>69650</v>
      </c>
      <c r="K16756" t="s">
        <v>3095</v>
      </c>
      <c r="L16756">
        <v>97</v>
      </c>
      <c r="M16756">
        <v>80</v>
      </c>
      <c r="N16756" t="s">
        <v>3348</v>
      </c>
    </row>
    <row r="16757" spans="1:14" x14ac:dyDescent="0.2">
      <c r="A16757" t="s">
        <v>22516</v>
      </c>
      <c r="B16757">
        <v>34850</v>
      </c>
      <c r="C16757">
        <v>39800</v>
      </c>
      <c r="D16757">
        <v>44800</v>
      </c>
      <c r="E16757">
        <v>49750</v>
      </c>
      <c r="F16757">
        <v>53750</v>
      </c>
      <c r="G16757">
        <v>57750</v>
      </c>
      <c r="H16757">
        <v>61700</v>
      </c>
      <c r="I16757">
        <v>65700</v>
      </c>
      <c r="J16757">
        <v>69650</v>
      </c>
      <c r="K16757" t="s">
        <v>3095</v>
      </c>
      <c r="L16757">
        <v>99</v>
      </c>
      <c r="M16757">
        <v>80</v>
      </c>
      <c r="N16757" t="s">
        <v>3633</v>
      </c>
    </row>
    <row r="16758" spans="1:14" x14ac:dyDescent="0.2">
      <c r="A16758" t="s">
        <v>22517</v>
      </c>
      <c r="B16758">
        <v>34850</v>
      </c>
      <c r="C16758">
        <v>39800</v>
      </c>
      <c r="D16758">
        <v>44800</v>
      </c>
      <c r="E16758">
        <v>49750</v>
      </c>
      <c r="F16758">
        <v>53750</v>
      </c>
      <c r="G16758">
        <v>57750</v>
      </c>
      <c r="H16758">
        <v>61700</v>
      </c>
      <c r="I16758">
        <v>65700</v>
      </c>
      <c r="J16758">
        <v>69650</v>
      </c>
      <c r="K16758" t="s">
        <v>3095</v>
      </c>
      <c r="L16758">
        <v>101</v>
      </c>
      <c r="M16758">
        <v>80</v>
      </c>
      <c r="N16758" t="s">
        <v>3401</v>
      </c>
    </row>
    <row r="16759" spans="1:14" x14ac:dyDescent="0.2">
      <c r="A16759" t="s">
        <v>22518</v>
      </c>
      <c r="B16759">
        <v>34850</v>
      </c>
      <c r="C16759">
        <v>39800</v>
      </c>
      <c r="D16759">
        <v>44800</v>
      </c>
      <c r="E16759">
        <v>49750</v>
      </c>
      <c r="F16759">
        <v>53750</v>
      </c>
      <c r="G16759">
        <v>57750</v>
      </c>
      <c r="H16759">
        <v>61700</v>
      </c>
      <c r="I16759">
        <v>65700</v>
      </c>
      <c r="J16759">
        <v>69650</v>
      </c>
      <c r="K16759" t="s">
        <v>3095</v>
      </c>
      <c r="L16759">
        <v>103</v>
      </c>
      <c r="M16759">
        <v>80</v>
      </c>
      <c r="N16759" t="s">
        <v>3634</v>
      </c>
    </row>
    <row r="16760" spans="1:14" x14ac:dyDescent="0.2">
      <c r="A16760" t="s">
        <v>22519</v>
      </c>
      <c r="B16760">
        <v>41550</v>
      </c>
      <c r="C16760">
        <v>47500</v>
      </c>
      <c r="D16760">
        <v>53450</v>
      </c>
      <c r="E16760">
        <v>59350</v>
      </c>
      <c r="F16760">
        <v>64100</v>
      </c>
      <c r="G16760">
        <v>68850</v>
      </c>
      <c r="H16760">
        <v>73600</v>
      </c>
      <c r="I16760">
        <v>78350</v>
      </c>
      <c r="J16760">
        <v>83100</v>
      </c>
      <c r="K16760" t="s">
        <v>3095</v>
      </c>
      <c r="L16760">
        <v>105</v>
      </c>
      <c r="M16760">
        <v>80</v>
      </c>
      <c r="N16760" t="s">
        <v>3635</v>
      </c>
    </row>
    <row r="16761" spans="1:14" x14ac:dyDescent="0.2">
      <c r="A16761" t="s">
        <v>22520</v>
      </c>
      <c r="B16761">
        <v>34850</v>
      </c>
      <c r="C16761">
        <v>39800</v>
      </c>
      <c r="D16761">
        <v>44800</v>
      </c>
      <c r="E16761">
        <v>49750</v>
      </c>
      <c r="F16761">
        <v>53750</v>
      </c>
      <c r="G16761">
        <v>57750</v>
      </c>
      <c r="H16761">
        <v>61700</v>
      </c>
      <c r="I16761">
        <v>65700</v>
      </c>
      <c r="J16761">
        <v>69650</v>
      </c>
      <c r="K16761" t="s">
        <v>3095</v>
      </c>
      <c r="L16761">
        <v>107</v>
      </c>
      <c r="M16761">
        <v>80</v>
      </c>
      <c r="N16761" t="s">
        <v>3636</v>
      </c>
    </row>
    <row r="16762" spans="1:14" x14ac:dyDescent="0.2">
      <c r="A16762" t="s">
        <v>22521</v>
      </c>
      <c r="B16762">
        <v>37700</v>
      </c>
      <c r="C16762">
        <v>43100</v>
      </c>
      <c r="D16762">
        <v>48500</v>
      </c>
      <c r="E16762">
        <v>53850</v>
      </c>
      <c r="F16762">
        <v>58200</v>
      </c>
      <c r="G16762">
        <v>62500</v>
      </c>
      <c r="H16762">
        <v>66800</v>
      </c>
      <c r="I16762">
        <v>71100</v>
      </c>
      <c r="J16762">
        <v>75400</v>
      </c>
      <c r="K16762" t="s">
        <v>3095</v>
      </c>
      <c r="L16762">
        <v>109</v>
      </c>
      <c r="M16762">
        <v>80</v>
      </c>
      <c r="N16762" t="s">
        <v>3637</v>
      </c>
    </row>
    <row r="16763" spans="1:14" x14ac:dyDescent="0.2">
      <c r="A16763" t="s">
        <v>22522</v>
      </c>
      <c r="B16763">
        <v>37250</v>
      </c>
      <c r="C16763">
        <v>42600</v>
      </c>
      <c r="D16763">
        <v>47900</v>
      </c>
      <c r="E16763">
        <v>53200</v>
      </c>
      <c r="F16763">
        <v>57500</v>
      </c>
      <c r="G16763">
        <v>61750</v>
      </c>
      <c r="H16763">
        <v>66000</v>
      </c>
      <c r="I16763">
        <v>70250</v>
      </c>
      <c r="J16763">
        <v>74500</v>
      </c>
      <c r="K16763" t="s">
        <v>3095</v>
      </c>
      <c r="L16763">
        <v>111</v>
      </c>
      <c r="M16763">
        <v>80</v>
      </c>
      <c r="N16763" t="s">
        <v>3350</v>
      </c>
    </row>
    <row r="16764" spans="1:14" x14ac:dyDescent="0.2">
      <c r="A16764" t="s">
        <v>22523</v>
      </c>
      <c r="B16764">
        <v>34850</v>
      </c>
      <c r="C16764">
        <v>39800</v>
      </c>
      <c r="D16764">
        <v>44800</v>
      </c>
      <c r="E16764">
        <v>49750</v>
      </c>
      <c r="F16764">
        <v>53750</v>
      </c>
      <c r="G16764">
        <v>57750</v>
      </c>
      <c r="H16764">
        <v>61700</v>
      </c>
      <c r="I16764">
        <v>65700</v>
      </c>
      <c r="J16764">
        <v>69650</v>
      </c>
      <c r="K16764" t="s">
        <v>3095</v>
      </c>
      <c r="L16764">
        <v>113</v>
      </c>
      <c r="M16764">
        <v>80</v>
      </c>
      <c r="N16764" t="s">
        <v>3352</v>
      </c>
    </row>
    <row r="16765" spans="1:14" x14ac:dyDescent="0.2">
      <c r="A16765" t="s">
        <v>22524</v>
      </c>
      <c r="B16765">
        <v>35250</v>
      </c>
      <c r="C16765">
        <v>40250</v>
      </c>
      <c r="D16765">
        <v>45300</v>
      </c>
      <c r="E16765">
        <v>50300</v>
      </c>
      <c r="F16765">
        <v>54350</v>
      </c>
      <c r="G16765">
        <v>58350</v>
      </c>
      <c r="H16765">
        <v>62400</v>
      </c>
      <c r="I16765">
        <v>66400</v>
      </c>
      <c r="J16765">
        <v>70450</v>
      </c>
      <c r="K16765" t="s">
        <v>3095</v>
      </c>
      <c r="L16765">
        <v>115</v>
      </c>
      <c r="M16765">
        <v>80</v>
      </c>
      <c r="N16765" t="s">
        <v>3638</v>
      </c>
    </row>
    <row r="16766" spans="1:14" x14ac:dyDescent="0.2">
      <c r="A16766" t="s">
        <v>22525</v>
      </c>
      <c r="B16766">
        <v>34850</v>
      </c>
      <c r="C16766">
        <v>39800</v>
      </c>
      <c r="D16766">
        <v>44800</v>
      </c>
      <c r="E16766">
        <v>49750</v>
      </c>
      <c r="F16766">
        <v>53750</v>
      </c>
      <c r="G16766">
        <v>57750</v>
      </c>
      <c r="H16766">
        <v>61700</v>
      </c>
      <c r="I16766">
        <v>65700</v>
      </c>
      <c r="J16766">
        <v>69650</v>
      </c>
      <c r="K16766" t="s">
        <v>3095</v>
      </c>
      <c r="L16766">
        <v>117</v>
      </c>
      <c r="M16766">
        <v>80</v>
      </c>
      <c r="N16766" t="s">
        <v>3639</v>
      </c>
    </row>
    <row r="16767" spans="1:14" x14ac:dyDescent="0.2">
      <c r="A16767" t="s">
        <v>22526</v>
      </c>
      <c r="B16767">
        <v>34850</v>
      </c>
      <c r="C16767">
        <v>39800</v>
      </c>
      <c r="D16767">
        <v>44800</v>
      </c>
      <c r="E16767">
        <v>49750</v>
      </c>
      <c r="F16767">
        <v>53750</v>
      </c>
      <c r="G16767">
        <v>57750</v>
      </c>
      <c r="H16767">
        <v>61700</v>
      </c>
      <c r="I16767">
        <v>65700</v>
      </c>
      <c r="J16767">
        <v>69650</v>
      </c>
      <c r="K16767" t="s">
        <v>3095</v>
      </c>
      <c r="L16767">
        <v>119</v>
      </c>
      <c r="M16767">
        <v>80</v>
      </c>
      <c r="N16767" t="s">
        <v>3591</v>
      </c>
    </row>
    <row r="16768" spans="1:14" x14ac:dyDescent="0.2">
      <c r="A16768" t="s">
        <v>22527</v>
      </c>
      <c r="B16768">
        <v>44750</v>
      </c>
      <c r="C16768">
        <v>51150</v>
      </c>
      <c r="D16768">
        <v>57550</v>
      </c>
      <c r="E16768">
        <v>63900</v>
      </c>
      <c r="F16768">
        <v>69050</v>
      </c>
      <c r="G16768">
        <v>74150</v>
      </c>
      <c r="H16768">
        <v>79250</v>
      </c>
      <c r="I16768">
        <v>84350</v>
      </c>
      <c r="J16768">
        <v>89500</v>
      </c>
      <c r="K16768" t="s">
        <v>3095</v>
      </c>
      <c r="L16768">
        <v>121</v>
      </c>
      <c r="M16768">
        <v>80</v>
      </c>
      <c r="N16768" t="s">
        <v>3640</v>
      </c>
    </row>
    <row r="16769" spans="1:14" x14ac:dyDescent="0.2">
      <c r="A16769" t="s">
        <v>22528</v>
      </c>
      <c r="B16769">
        <v>34850</v>
      </c>
      <c r="C16769">
        <v>39800</v>
      </c>
      <c r="D16769">
        <v>44800</v>
      </c>
      <c r="E16769">
        <v>49750</v>
      </c>
      <c r="F16769">
        <v>53750</v>
      </c>
      <c r="G16769">
        <v>57750</v>
      </c>
      <c r="H16769">
        <v>61700</v>
      </c>
      <c r="I16769">
        <v>65700</v>
      </c>
      <c r="J16769">
        <v>69650</v>
      </c>
      <c r="K16769" t="s">
        <v>3095</v>
      </c>
      <c r="L16769">
        <v>123</v>
      </c>
      <c r="M16769">
        <v>80</v>
      </c>
      <c r="N16769" t="s">
        <v>3411</v>
      </c>
    </row>
    <row r="16770" spans="1:14" x14ac:dyDescent="0.2">
      <c r="A16770" t="s">
        <v>22529</v>
      </c>
      <c r="B16770">
        <v>34850</v>
      </c>
      <c r="C16770">
        <v>39800</v>
      </c>
      <c r="D16770">
        <v>44800</v>
      </c>
      <c r="E16770">
        <v>49750</v>
      </c>
      <c r="F16770">
        <v>53750</v>
      </c>
      <c r="G16770">
        <v>57750</v>
      </c>
      <c r="H16770">
        <v>61700</v>
      </c>
      <c r="I16770">
        <v>65700</v>
      </c>
      <c r="J16770">
        <v>69650</v>
      </c>
      <c r="K16770" t="s">
        <v>3095</v>
      </c>
      <c r="L16770">
        <v>125</v>
      </c>
      <c r="M16770">
        <v>80</v>
      </c>
      <c r="N16770" t="s">
        <v>3641</v>
      </c>
    </row>
    <row r="16771" spans="1:14" x14ac:dyDescent="0.2">
      <c r="A16771" t="s">
        <v>22530</v>
      </c>
      <c r="B16771">
        <v>34850</v>
      </c>
      <c r="C16771">
        <v>39800</v>
      </c>
      <c r="D16771">
        <v>44800</v>
      </c>
      <c r="E16771">
        <v>49750</v>
      </c>
      <c r="F16771">
        <v>53750</v>
      </c>
      <c r="G16771">
        <v>57750</v>
      </c>
      <c r="H16771">
        <v>61700</v>
      </c>
      <c r="I16771">
        <v>65700</v>
      </c>
      <c r="J16771">
        <v>69650</v>
      </c>
      <c r="K16771" t="s">
        <v>3095</v>
      </c>
      <c r="L16771">
        <v>127</v>
      </c>
      <c r="M16771">
        <v>80</v>
      </c>
      <c r="N16771" t="s">
        <v>1930</v>
      </c>
    </row>
    <row r="16772" spans="1:14" x14ac:dyDescent="0.2">
      <c r="A16772" t="s">
        <v>22531</v>
      </c>
      <c r="B16772">
        <v>37950</v>
      </c>
      <c r="C16772">
        <v>43350</v>
      </c>
      <c r="D16772">
        <v>48750</v>
      </c>
      <c r="E16772">
        <v>54150</v>
      </c>
      <c r="F16772">
        <v>58500</v>
      </c>
      <c r="G16772">
        <v>62850</v>
      </c>
      <c r="H16772">
        <v>67150</v>
      </c>
      <c r="I16772">
        <v>71500</v>
      </c>
      <c r="J16772">
        <v>75850</v>
      </c>
      <c r="K16772" t="s">
        <v>3095</v>
      </c>
      <c r="L16772">
        <v>129</v>
      </c>
      <c r="M16772">
        <v>80</v>
      </c>
      <c r="N16772" t="s">
        <v>3247</v>
      </c>
    </row>
    <row r="16773" spans="1:14" x14ac:dyDescent="0.2">
      <c r="A16773" t="s">
        <v>22532</v>
      </c>
      <c r="B16773">
        <v>35400</v>
      </c>
      <c r="C16773">
        <v>40450</v>
      </c>
      <c r="D16773">
        <v>45500</v>
      </c>
      <c r="E16773">
        <v>50550</v>
      </c>
      <c r="F16773">
        <v>54600</v>
      </c>
      <c r="G16773">
        <v>58650</v>
      </c>
      <c r="H16773">
        <v>62700</v>
      </c>
      <c r="I16773">
        <v>66750</v>
      </c>
      <c r="J16773">
        <v>70800</v>
      </c>
      <c r="K16773" t="s">
        <v>3095</v>
      </c>
      <c r="L16773">
        <v>131</v>
      </c>
      <c r="M16773">
        <v>80</v>
      </c>
      <c r="N16773" t="s">
        <v>3416</v>
      </c>
    </row>
    <row r="16774" spans="1:14" x14ac:dyDescent="0.2">
      <c r="A16774" t="s">
        <v>22533</v>
      </c>
      <c r="B16774">
        <v>34850</v>
      </c>
      <c r="C16774">
        <v>39800</v>
      </c>
      <c r="D16774">
        <v>44800</v>
      </c>
      <c r="E16774">
        <v>49750</v>
      </c>
      <c r="F16774">
        <v>53750</v>
      </c>
      <c r="G16774">
        <v>57750</v>
      </c>
      <c r="H16774">
        <v>61700</v>
      </c>
      <c r="I16774">
        <v>65700</v>
      </c>
      <c r="J16774">
        <v>69650</v>
      </c>
      <c r="K16774" t="s">
        <v>3095</v>
      </c>
      <c r="L16774">
        <v>133</v>
      </c>
      <c r="M16774">
        <v>80</v>
      </c>
      <c r="N16774" t="s">
        <v>3642</v>
      </c>
    </row>
    <row r="16775" spans="1:14" x14ac:dyDescent="0.2">
      <c r="A16775" t="s">
        <v>22534</v>
      </c>
      <c r="B16775">
        <v>34850</v>
      </c>
      <c r="C16775">
        <v>39800</v>
      </c>
      <c r="D16775">
        <v>44800</v>
      </c>
      <c r="E16775">
        <v>49750</v>
      </c>
      <c r="F16775">
        <v>53750</v>
      </c>
      <c r="G16775">
        <v>57750</v>
      </c>
      <c r="H16775">
        <v>61700</v>
      </c>
      <c r="I16775">
        <v>65700</v>
      </c>
      <c r="J16775">
        <v>69650</v>
      </c>
      <c r="K16775" t="s">
        <v>3095</v>
      </c>
      <c r="L16775">
        <v>135</v>
      </c>
      <c r="M16775">
        <v>80</v>
      </c>
      <c r="N16775" t="s">
        <v>3643</v>
      </c>
    </row>
    <row r="16776" spans="1:14" x14ac:dyDescent="0.2">
      <c r="A16776" t="s">
        <v>22535</v>
      </c>
      <c r="B16776">
        <v>39850</v>
      </c>
      <c r="C16776">
        <v>45550</v>
      </c>
      <c r="D16776">
        <v>51250</v>
      </c>
      <c r="E16776">
        <v>56900</v>
      </c>
      <c r="F16776">
        <v>61500</v>
      </c>
      <c r="G16776">
        <v>66050</v>
      </c>
      <c r="H16776">
        <v>70600</v>
      </c>
      <c r="I16776">
        <v>75150</v>
      </c>
      <c r="J16776">
        <v>79700</v>
      </c>
      <c r="K16776" t="s">
        <v>3095</v>
      </c>
      <c r="L16776">
        <v>137</v>
      </c>
      <c r="M16776">
        <v>80</v>
      </c>
      <c r="N16776" t="s">
        <v>3644</v>
      </c>
    </row>
    <row r="16777" spans="1:14" x14ac:dyDescent="0.2">
      <c r="A16777" t="s">
        <v>22536</v>
      </c>
      <c r="B16777">
        <v>34850</v>
      </c>
      <c r="C16777">
        <v>39800</v>
      </c>
      <c r="D16777">
        <v>44800</v>
      </c>
      <c r="E16777">
        <v>49750</v>
      </c>
      <c r="F16777">
        <v>53750</v>
      </c>
      <c r="G16777">
        <v>57750</v>
      </c>
      <c r="H16777">
        <v>61700</v>
      </c>
      <c r="I16777">
        <v>65700</v>
      </c>
      <c r="J16777">
        <v>69650</v>
      </c>
      <c r="K16777" t="s">
        <v>3095</v>
      </c>
      <c r="L16777">
        <v>139</v>
      </c>
      <c r="M16777">
        <v>80</v>
      </c>
      <c r="N16777" t="s">
        <v>3645</v>
      </c>
    </row>
    <row r="16778" spans="1:14" x14ac:dyDescent="0.2">
      <c r="A16778" t="s">
        <v>22537</v>
      </c>
      <c r="B16778">
        <v>34850</v>
      </c>
      <c r="C16778">
        <v>39800</v>
      </c>
      <c r="D16778">
        <v>44800</v>
      </c>
      <c r="E16778">
        <v>49750</v>
      </c>
      <c r="F16778">
        <v>53750</v>
      </c>
      <c r="G16778">
        <v>57750</v>
      </c>
      <c r="H16778">
        <v>61700</v>
      </c>
      <c r="I16778">
        <v>65700</v>
      </c>
      <c r="J16778">
        <v>69650</v>
      </c>
      <c r="K16778" t="s">
        <v>3095</v>
      </c>
      <c r="L16778">
        <v>141</v>
      </c>
      <c r="M16778">
        <v>80</v>
      </c>
      <c r="N16778" t="s">
        <v>3646</v>
      </c>
    </row>
    <row r="16779" spans="1:14" x14ac:dyDescent="0.2">
      <c r="A16779" t="s">
        <v>22538</v>
      </c>
      <c r="B16779">
        <v>34850</v>
      </c>
      <c r="C16779">
        <v>39800</v>
      </c>
      <c r="D16779">
        <v>44800</v>
      </c>
      <c r="E16779">
        <v>49750</v>
      </c>
      <c r="F16779">
        <v>53750</v>
      </c>
      <c r="G16779">
        <v>57750</v>
      </c>
      <c r="H16779">
        <v>61700</v>
      </c>
      <c r="I16779">
        <v>65700</v>
      </c>
      <c r="J16779">
        <v>69650</v>
      </c>
      <c r="K16779" t="s">
        <v>3095</v>
      </c>
      <c r="L16779">
        <v>143</v>
      </c>
      <c r="M16779">
        <v>80</v>
      </c>
      <c r="N16779" t="s">
        <v>3647</v>
      </c>
    </row>
    <row r="16780" spans="1:14" x14ac:dyDescent="0.2">
      <c r="A16780" t="s">
        <v>22539</v>
      </c>
      <c r="B16780">
        <v>35650</v>
      </c>
      <c r="C16780">
        <v>40750</v>
      </c>
      <c r="D16780">
        <v>45850</v>
      </c>
      <c r="E16780">
        <v>50900</v>
      </c>
      <c r="F16780">
        <v>55000</v>
      </c>
      <c r="G16780">
        <v>59050</v>
      </c>
      <c r="H16780">
        <v>63150</v>
      </c>
      <c r="I16780">
        <v>67200</v>
      </c>
      <c r="J16780">
        <v>71300</v>
      </c>
      <c r="K16780" t="s">
        <v>3095</v>
      </c>
      <c r="L16780">
        <v>145</v>
      </c>
      <c r="M16780">
        <v>80</v>
      </c>
      <c r="N16780" t="s">
        <v>3417</v>
      </c>
    </row>
    <row r="16781" spans="1:14" x14ac:dyDescent="0.2">
      <c r="A16781" t="s">
        <v>22540</v>
      </c>
      <c r="B16781">
        <v>34850</v>
      </c>
      <c r="C16781">
        <v>39800</v>
      </c>
      <c r="D16781">
        <v>44800</v>
      </c>
      <c r="E16781">
        <v>49750</v>
      </c>
      <c r="F16781">
        <v>53750</v>
      </c>
      <c r="G16781">
        <v>57750</v>
      </c>
      <c r="H16781">
        <v>61700</v>
      </c>
      <c r="I16781">
        <v>65700</v>
      </c>
      <c r="J16781">
        <v>69650</v>
      </c>
      <c r="K16781" t="s">
        <v>3095</v>
      </c>
      <c r="L16781">
        <v>147</v>
      </c>
      <c r="M16781">
        <v>80</v>
      </c>
      <c r="N16781" t="s">
        <v>3648</v>
      </c>
    </row>
    <row r="16782" spans="1:14" x14ac:dyDescent="0.2">
      <c r="A16782" t="s">
        <v>22541</v>
      </c>
      <c r="B16782">
        <v>37150</v>
      </c>
      <c r="C16782">
        <v>42450</v>
      </c>
      <c r="D16782">
        <v>47750</v>
      </c>
      <c r="E16782">
        <v>53050</v>
      </c>
      <c r="F16782">
        <v>57300</v>
      </c>
      <c r="G16782">
        <v>61550</v>
      </c>
      <c r="H16782">
        <v>65800</v>
      </c>
      <c r="I16782">
        <v>70050</v>
      </c>
      <c r="J16782">
        <v>74300</v>
      </c>
      <c r="K16782" t="s">
        <v>3095</v>
      </c>
      <c r="L16782">
        <v>149</v>
      </c>
      <c r="M16782">
        <v>80</v>
      </c>
      <c r="N16782" t="s">
        <v>3615</v>
      </c>
    </row>
    <row r="16783" spans="1:14" x14ac:dyDescent="0.2">
      <c r="A16783" t="s">
        <v>22542</v>
      </c>
      <c r="B16783">
        <v>34850</v>
      </c>
      <c r="C16783">
        <v>39800</v>
      </c>
      <c r="D16783">
        <v>44800</v>
      </c>
      <c r="E16783">
        <v>49750</v>
      </c>
      <c r="F16783">
        <v>53750</v>
      </c>
      <c r="G16783">
        <v>57750</v>
      </c>
      <c r="H16783">
        <v>61700</v>
      </c>
      <c r="I16783">
        <v>65700</v>
      </c>
      <c r="J16783">
        <v>69650</v>
      </c>
      <c r="K16783" t="s">
        <v>3095</v>
      </c>
      <c r="L16783">
        <v>151</v>
      </c>
      <c r="M16783">
        <v>80</v>
      </c>
      <c r="N16783" t="s">
        <v>3362</v>
      </c>
    </row>
    <row r="16784" spans="1:14" x14ac:dyDescent="0.2">
      <c r="A16784" t="s">
        <v>22543</v>
      </c>
      <c r="B16784">
        <v>35700</v>
      </c>
      <c r="C16784">
        <v>40800</v>
      </c>
      <c r="D16784">
        <v>45900</v>
      </c>
      <c r="E16784">
        <v>50950</v>
      </c>
      <c r="F16784">
        <v>55050</v>
      </c>
      <c r="G16784">
        <v>59150</v>
      </c>
      <c r="H16784">
        <v>63200</v>
      </c>
      <c r="I16784">
        <v>67300</v>
      </c>
      <c r="J16784">
        <v>71350</v>
      </c>
      <c r="K16784" t="s">
        <v>3095</v>
      </c>
      <c r="L16784">
        <v>153</v>
      </c>
      <c r="M16784">
        <v>80</v>
      </c>
      <c r="N16784" t="s">
        <v>3616</v>
      </c>
    </row>
    <row r="16785" spans="1:14" x14ac:dyDescent="0.2">
      <c r="A16785" t="s">
        <v>22544</v>
      </c>
      <c r="B16785">
        <v>36650</v>
      </c>
      <c r="C16785">
        <v>41850</v>
      </c>
      <c r="D16785">
        <v>47100</v>
      </c>
      <c r="E16785">
        <v>52300</v>
      </c>
      <c r="F16785">
        <v>56500</v>
      </c>
      <c r="G16785">
        <v>60700</v>
      </c>
      <c r="H16785">
        <v>64900</v>
      </c>
      <c r="I16785">
        <v>69050</v>
      </c>
      <c r="J16785">
        <v>73250</v>
      </c>
      <c r="K16785" t="s">
        <v>3095</v>
      </c>
      <c r="L16785">
        <v>155</v>
      </c>
      <c r="M16785">
        <v>80</v>
      </c>
      <c r="N16785" t="s">
        <v>3617</v>
      </c>
    </row>
    <row r="16786" spans="1:14" x14ac:dyDescent="0.2">
      <c r="A16786" t="s">
        <v>22545</v>
      </c>
      <c r="B16786">
        <v>34850</v>
      </c>
      <c r="C16786">
        <v>39800</v>
      </c>
      <c r="D16786">
        <v>44800</v>
      </c>
      <c r="E16786">
        <v>49750</v>
      </c>
      <c r="F16786">
        <v>53750</v>
      </c>
      <c r="G16786">
        <v>57750</v>
      </c>
      <c r="H16786">
        <v>61700</v>
      </c>
      <c r="I16786">
        <v>65700</v>
      </c>
      <c r="J16786">
        <v>69650</v>
      </c>
      <c r="K16786" t="s">
        <v>3095</v>
      </c>
      <c r="L16786">
        <v>157</v>
      </c>
      <c r="M16786">
        <v>80</v>
      </c>
      <c r="N16786" t="s">
        <v>3743</v>
      </c>
    </row>
    <row r="16787" spans="1:14" x14ac:dyDescent="0.2">
      <c r="A16787" t="s">
        <v>22546</v>
      </c>
      <c r="B16787">
        <v>34850</v>
      </c>
      <c r="C16787">
        <v>39800</v>
      </c>
      <c r="D16787">
        <v>44800</v>
      </c>
      <c r="E16787">
        <v>49750</v>
      </c>
      <c r="F16787">
        <v>53750</v>
      </c>
      <c r="G16787">
        <v>57750</v>
      </c>
      <c r="H16787">
        <v>61700</v>
      </c>
      <c r="I16787">
        <v>65700</v>
      </c>
      <c r="J16787">
        <v>69650</v>
      </c>
      <c r="K16787" t="s">
        <v>3095</v>
      </c>
      <c r="L16787">
        <v>159</v>
      </c>
      <c r="M16787">
        <v>80</v>
      </c>
      <c r="N16787" t="s">
        <v>3364</v>
      </c>
    </row>
    <row r="16788" spans="1:14" x14ac:dyDescent="0.2">
      <c r="A16788" t="s">
        <v>22547</v>
      </c>
      <c r="B16788">
        <v>34850</v>
      </c>
      <c r="C16788">
        <v>39800</v>
      </c>
      <c r="D16788">
        <v>44800</v>
      </c>
      <c r="E16788">
        <v>49750</v>
      </c>
      <c r="F16788">
        <v>53750</v>
      </c>
      <c r="G16788">
        <v>57750</v>
      </c>
      <c r="H16788">
        <v>61700</v>
      </c>
      <c r="I16788">
        <v>65700</v>
      </c>
      <c r="J16788">
        <v>69650</v>
      </c>
      <c r="K16788" t="s">
        <v>3095</v>
      </c>
      <c r="L16788">
        <v>161</v>
      </c>
      <c r="M16788">
        <v>80</v>
      </c>
      <c r="N16788" t="s">
        <v>3649</v>
      </c>
    </row>
    <row r="16789" spans="1:14" x14ac:dyDescent="0.2">
      <c r="A16789" t="s">
        <v>22548</v>
      </c>
      <c r="B16789">
        <v>34850</v>
      </c>
      <c r="C16789">
        <v>39800</v>
      </c>
      <c r="D16789">
        <v>44800</v>
      </c>
      <c r="E16789">
        <v>49750</v>
      </c>
      <c r="F16789">
        <v>53750</v>
      </c>
      <c r="G16789">
        <v>57750</v>
      </c>
      <c r="H16789">
        <v>61700</v>
      </c>
      <c r="I16789">
        <v>65700</v>
      </c>
      <c r="J16789">
        <v>69650</v>
      </c>
      <c r="K16789" t="s">
        <v>3095</v>
      </c>
      <c r="L16789">
        <v>163</v>
      </c>
      <c r="M16789">
        <v>80</v>
      </c>
      <c r="N16789" t="s">
        <v>3650</v>
      </c>
    </row>
    <row r="16790" spans="1:14" x14ac:dyDescent="0.2">
      <c r="A16790" t="s">
        <v>22549</v>
      </c>
      <c r="B16790">
        <v>41550</v>
      </c>
      <c r="C16790">
        <v>47500</v>
      </c>
      <c r="D16790">
        <v>53450</v>
      </c>
      <c r="E16790">
        <v>59350</v>
      </c>
      <c r="F16790">
        <v>64100</v>
      </c>
      <c r="G16790">
        <v>68850</v>
      </c>
      <c r="H16790">
        <v>73600</v>
      </c>
      <c r="I16790">
        <v>78350</v>
      </c>
      <c r="J16790">
        <v>83100</v>
      </c>
      <c r="K16790" t="s">
        <v>3096</v>
      </c>
      <c r="L16790">
        <v>1</v>
      </c>
      <c r="M16790">
        <v>80</v>
      </c>
      <c r="N16790" t="s">
        <v>3750</v>
      </c>
    </row>
    <row r="16791" spans="1:14" x14ac:dyDescent="0.2">
      <c r="A16791" t="s">
        <v>22550</v>
      </c>
      <c r="B16791">
        <v>43300</v>
      </c>
      <c r="C16791">
        <v>49500</v>
      </c>
      <c r="D16791">
        <v>55700</v>
      </c>
      <c r="E16791">
        <v>61850</v>
      </c>
      <c r="F16791">
        <v>66800</v>
      </c>
      <c r="G16791">
        <v>71750</v>
      </c>
      <c r="H16791">
        <v>76700</v>
      </c>
      <c r="I16791">
        <v>81650</v>
      </c>
      <c r="J16791">
        <v>86600</v>
      </c>
      <c r="K16791" t="s">
        <v>3096</v>
      </c>
      <c r="L16791">
        <v>3</v>
      </c>
      <c r="M16791">
        <v>80</v>
      </c>
      <c r="N16791" t="s">
        <v>3523</v>
      </c>
    </row>
    <row r="16792" spans="1:14" x14ac:dyDescent="0.2">
      <c r="A16792" t="s">
        <v>22551</v>
      </c>
      <c r="B16792">
        <v>39800</v>
      </c>
      <c r="C16792">
        <v>45450</v>
      </c>
      <c r="D16792">
        <v>51150</v>
      </c>
      <c r="E16792">
        <v>56800</v>
      </c>
      <c r="F16792">
        <v>61350</v>
      </c>
      <c r="G16792">
        <v>65900</v>
      </c>
      <c r="H16792">
        <v>70450</v>
      </c>
      <c r="I16792">
        <v>75000</v>
      </c>
      <c r="J16792">
        <v>79550</v>
      </c>
      <c r="K16792" t="s">
        <v>3096</v>
      </c>
      <c r="L16792">
        <v>5</v>
      </c>
      <c r="M16792">
        <v>80</v>
      </c>
      <c r="N16792" t="s">
        <v>4182</v>
      </c>
    </row>
    <row r="16793" spans="1:14" x14ac:dyDescent="0.2">
      <c r="A16793" t="s">
        <v>22552</v>
      </c>
      <c r="B16793">
        <v>37650</v>
      </c>
      <c r="C16793">
        <v>43000</v>
      </c>
      <c r="D16793">
        <v>48400</v>
      </c>
      <c r="E16793">
        <v>53750</v>
      </c>
      <c r="F16793">
        <v>58050</v>
      </c>
      <c r="G16793">
        <v>62350</v>
      </c>
      <c r="H16793">
        <v>66650</v>
      </c>
      <c r="I16793">
        <v>70950</v>
      </c>
      <c r="J16793">
        <v>75250</v>
      </c>
      <c r="K16793" t="s">
        <v>3096</v>
      </c>
      <c r="L16793">
        <v>7</v>
      </c>
      <c r="M16793">
        <v>80</v>
      </c>
      <c r="N16793" t="s">
        <v>3524</v>
      </c>
    </row>
    <row r="16794" spans="1:14" x14ac:dyDescent="0.2">
      <c r="A16794" t="s">
        <v>22553</v>
      </c>
      <c r="B16794">
        <v>37300</v>
      </c>
      <c r="C16794">
        <v>42600</v>
      </c>
      <c r="D16794">
        <v>47950</v>
      </c>
      <c r="E16794">
        <v>53250</v>
      </c>
      <c r="F16794">
        <v>57550</v>
      </c>
      <c r="G16794">
        <v>61800</v>
      </c>
      <c r="H16794">
        <v>66050</v>
      </c>
      <c r="I16794">
        <v>70300</v>
      </c>
      <c r="J16794">
        <v>74550</v>
      </c>
      <c r="K16794" t="s">
        <v>3096</v>
      </c>
      <c r="L16794">
        <v>9</v>
      </c>
      <c r="M16794">
        <v>80</v>
      </c>
      <c r="N16794" t="s">
        <v>2375</v>
      </c>
    </row>
    <row r="16795" spans="1:14" x14ac:dyDescent="0.2">
      <c r="A16795" t="s">
        <v>22554</v>
      </c>
      <c r="B16795">
        <v>37300</v>
      </c>
      <c r="C16795">
        <v>42600</v>
      </c>
      <c r="D16795">
        <v>47950</v>
      </c>
      <c r="E16795">
        <v>53250</v>
      </c>
      <c r="F16795">
        <v>57550</v>
      </c>
      <c r="G16795">
        <v>61800</v>
      </c>
      <c r="H16795">
        <v>66050</v>
      </c>
      <c r="I16795">
        <v>70300</v>
      </c>
      <c r="J16795">
        <v>74550</v>
      </c>
      <c r="K16795" t="s">
        <v>3096</v>
      </c>
      <c r="L16795">
        <v>11</v>
      </c>
      <c r="M16795">
        <v>80</v>
      </c>
      <c r="N16795" t="s">
        <v>4184</v>
      </c>
    </row>
    <row r="16796" spans="1:14" x14ac:dyDescent="0.2">
      <c r="A16796" t="s">
        <v>22555</v>
      </c>
      <c r="B16796">
        <v>41650</v>
      </c>
      <c r="C16796">
        <v>47600</v>
      </c>
      <c r="D16796">
        <v>53550</v>
      </c>
      <c r="E16796">
        <v>59450</v>
      </c>
      <c r="F16796">
        <v>64250</v>
      </c>
      <c r="G16796">
        <v>69000</v>
      </c>
      <c r="H16796">
        <v>73750</v>
      </c>
      <c r="I16796">
        <v>78500</v>
      </c>
      <c r="J16796">
        <v>83250</v>
      </c>
      <c r="K16796" t="s">
        <v>3096</v>
      </c>
      <c r="L16796">
        <v>13</v>
      </c>
      <c r="M16796">
        <v>80</v>
      </c>
      <c r="N16796" t="s">
        <v>3525</v>
      </c>
    </row>
    <row r="16797" spans="1:14" x14ac:dyDescent="0.2">
      <c r="A16797" t="s">
        <v>22556</v>
      </c>
      <c r="B16797">
        <v>37300</v>
      </c>
      <c r="C16797">
        <v>42600</v>
      </c>
      <c r="D16797">
        <v>47950</v>
      </c>
      <c r="E16797">
        <v>53250</v>
      </c>
      <c r="F16797">
        <v>57550</v>
      </c>
      <c r="G16797">
        <v>61800</v>
      </c>
      <c r="H16797">
        <v>66050</v>
      </c>
      <c r="I16797">
        <v>70300</v>
      </c>
      <c r="J16797">
        <v>74550</v>
      </c>
      <c r="K16797" t="s">
        <v>3096</v>
      </c>
      <c r="L16797">
        <v>15</v>
      </c>
      <c r="M16797">
        <v>80</v>
      </c>
      <c r="N16797" t="s">
        <v>3368</v>
      </c>
    </row>
    <row r="16798" spans="1:14" x14ac:dyDescent="0.2">
      <c r="A16798" t="s">
        <v>22557</v>
      </c>
      <c r="B16798">
        <v>42250</v>
      </c>
      <c r="C16798">
        <v>48250</v>
      </c>
      <c r="D16798">
        <v>54300</v>
      </c>
      <c r="E16798">
        <v>60300</v>
      </c>
      <c r="F16798">
        <v>65150</v>
      </c>
      <c r="G16798">
        <v>69950</v>
      </c>
      <c r="H16798">
        <v>74800</v>
      </c>
      <c r="I16798">
        <v>79600</v>
      </c>
      <c r="J16798">
        <v>84450</v>
      </c>
      <c r="K16798" t="s">
        <v>3096</v>
      </c>
      <c r="L16798">
        <v>17</v>
      </c>
      <c r="M16798">
        <v>80</v>
      </c>
      <c r="N16798" t="s">
        <v>3526</v>
      </c>
    </row>
    <row r="16799" spans="1:14" x14ac:dyDescent="0.2">
      <c r="A16799" t="s">
        <v>22558</v>
      </c>
      <c r="B16799">
        <v>52200</v>
      </c>
      <c r="C16799">
        <v>59650</v>
      </c>
      <c r="D16799">
        <v>67100</v>
      </c>
      <c r="E16799">
        <v>74550</v>
      </c>
      <c r="F16799">
        <v>80550</v>
      </c>
      <c r="G16799">
        <v>86500</v>
      </c>
      <c r="H16799">
        <v>92450</v>
      </c>
      <c r="I16799">
        <v>98450</v>
      </c>
      <c r="J16799">
        <v>104400</v>
      </c>
      <c r="K16799" t="s">
        <v>3096</v>
      </c>
      <c r="L16799">
        <v>19</v>
      </c>
      <c r="M16799">
        <v>80</v>
      </c>
      <c r="N16799" t="s">
        <v>3369</v>
      </c>
    </row>
    <row r="16800" spans="1:14" x14ac:dyDescent="0.2">
      <c r="A16800" t="s">
        <v>22559</v>
      </c>
      <c r="B16800">
        <v>43300</v>
      </c>
      <c r="C16800">
        <v>49500</v>
      </c>
      <c r="D16800">
        <v>55700</v>
      </c>
      <c r="E16800">
        <v>61850</v>
      </c>
      <c r="F16800">
        <v>66800</v>
      </c>
      <c r="G16800">
        <v>71750</v>
      </c>
      <c r="H16800">
        <v>76700</v>
      </c>
      <c r="I16800">
        <v>81650</v>
      </c>
      <c r="J16800">
        <v>86600</v>
      </c>
      <c r="K16800" t="s">
        <v>3096</v>
      </c>
      <c r="L16800">
        <v>21</v>
      </c>
      <c r="M16800">
        <v>80</v>
      </c>
      <c r="N16800" t="s">
        <v>3756</v>
      </c>
    </row>
    <row r="16801" spans="1:14" x14ac:dyDescent="0.2">
      <c r="A16801" t="s">
        <v>22560</v>
      </c>
      <c r="B16801">
        <v>37300</v>
      </c>
      <c r="C16801">
        <v>42600</v>
      </c>
      <c r="D16801">
        <v>47950</v>
      </c>
      <c r="E16801">
        <v>53250</v>
      </c>
      <c r="F16801">
        <v>57550</v>
      </c>
      <c r="G16801">
        <v>61800</v>
      </c>
      <c r="H16801">
        <v>66050</v>
      </c>
      <c r="I16801">
        <v>70300</v>
      </c>
      <c r="J16801">
        <v>74550</v>
      </c>
      <c r="K16801" t="s">
        <v>3096</v>
      </c>
      <c r="L16801">
        <v>23</v>
      </c>
      <c r="M16801">
        <v>80</v>
      </c>
      <c r="N16801" t="s">
        <v>3304</v>
      </c>
    </row>
    <row r="16802" spans="1:14" x14ac:dyDescent="0.2">
      <c r="A16802" t="s">
        <v>22561</v>
      </c>
      <c r="B16802">
        <v>57400</v>
      </c>
      <c r="C16802">
        <v>65600</v>
      </c>
      <c r="D16802">
        <v>73800</v>
      </c>
      <c r="E16802">
        <v>82000</v>
      </c>
      <c r="F16802">
        <v>88600</v>
      </c>
      <c r="G16802">
        <v>95150</v>
      </c>
      <c r="H16802">
        <v>101700</v>
      </c>
      <c r="I16802">
        <v>108250</v>
      </c>
      <c r="J16802">
        <v>114800</v>
      </c>
      <c r="K16802" t="s">
        <v>3096</v>
      </c>
      <c r="L16802">
        <v>25</v>
      </c>
      <c r="M16802">
        <v>80</v>
      </c>
      <c r="N16802" t="s">
        <v>3269</v>
      </c>
    </row>
    <row r="16803" spans="1:14" x14ac:dyDescent="0.2">
      <c r="A16803" t="s">
        <v>22562</v>
      </c>
      <c r="B16803">
        <v>45450</v>
      </c>
      <c r="C16803">
        <v>51950</v>
      </c>
      <c r="D16803">
        <v>58450</v>
      </c>
      <c r="E16803">
        <v>64900</v>
      </c>
      <c r="F16803">
        <v>70100</v>
      </c>
      <c r="G16803">
        <v>75300</v>
      </c>
      <c r="H16803">
        <v>80500</v>
      </c>
      <c r="I16803">
        <v>85700</v>
      </c>
      <c r="J16803">
        <v>90900</v>
      </c>
      <c r="K16803" t="s">
        <v>3096</v>
      </c>
      <c r="L16803">
        <v>27</v>
      </c>
      <c r="M16803">
        <v>80</v>
      </c>
      <c r="N16803" t="s">
        <v>3527</v>
      </c>
    </row>
    <row r="16804" spans="1:14" x14ac:dyDescent="0.2">
      <c r="A16804" t="s">
        <v>22563</v>
      </c>
      <c r="B16804">
        <v>43800</v>
      </c>
      <c r="C16804">
        <v>50050</v>
      </c>
      <c r="D16804">
        <v>56300</v>
      </c>
      <c r="E16804">
        <v>62550</v>
      </c>
      <c r="F16804">
        <v>67600</v>
      </c>
      <c r="G16804">
        <v>72600</v>
      </c>
      <c r="H16804">
        <v>77600</v>
      </c>
      <c r="I16804">
        <v>82600</v>
      </c>
      <c r="J16804">
        <v>87600</v>
      </c>
      <c r="K16804" t="s">
        <v>3096</v>
      </c>
      <c r="L16804">
        <v>29</v>
      </c>
      <c r="M16804">
        <v>80</v>
      </c>
      <c r="N16804" t="s">
        <v>2942</v>
      </c>
    </row>
    <row r="16805" spans="1:14" x14ac:dyDescent="0.2">
      <c r="A16805" t="s">
        <v>22564</v>
      </c>
      <c r="B16805">
        <v>42250</v>
      </c>
      <c r="C16805">
        <v>48250</v>
      </c>
      <c r="D16805">
        <v>54300</v>
      </c>
      <c r="E16805">
        <v>60300</v>
      </c>
      <c r="F16805">
        <v>65150</v>
      </c>
      <c r="G16805">
        <v>69950</v>
      </c>
      <c r="H16805">
        <v>74800</v>
      </c>
      <c r="I16805">
        <v>79600</v>
      </c>
      <c r="J16805">
        <v>84450</v>
      </c>
      <c r="K16805" t="s">
        <v>3096</v>
      </c>
      <c r="L16805">
        <v>31</v>
      </c>
      <c r="M16805">
        <v>80</v>
      </c>
      <c r="N16805" t="s">
        <v>3528</v>
      </c>
    </row>
    <row r="16806" spans="1:14" x14ac:dyDescent="0.2">
      <c r="A16806" t="s">
        <v>22565</v>
      </c>
      <c r="B16806">
        <v>39350</v>
      </c>
      <c r="C16806">
        <v>44950</v>
      </c>
      <c r="D16806">
        <v>50550</v>
      </c>
      <c r="E16806">
        <v>56150</v>
      </c>
      <c r="F16806">
        <v>60650</v>
      </c>
      <c r="G16806">
        <v>65150</v>
      </c>
      <c r="H16806">
        <v>69650</v>
      </c>
      <c r="I16806">
        <v>74150</v>
      </c>
      <c r="J16806">
        <v>78650</v>
      </c>
      <c r="K16806" t="s">
        <v>3096</v>
      </c>
      <c r="L16806">
        <v>33</v>
      </c>
      <c r="M16806">
        <v>80</v>
      </c>
      <c r="N16806" t="s">
        <v>3371</v>
      </c>
    </row>
    <row r="16807" spans="1:14" x14ac:dyDescent="0.2">
      <c r="A16807" t="s">
        <v>22566</v>
      </c>
      <c r="B16807">
        <v>37650</v>
      </c>
      <c r="C16807">
        <v>43000</v>
      </c>
      <c r="D16807">
        <v>48400</v>
      </c>
      <c r="E16807">
        <v>53750</v>
      </c>
      <c r="F16807">
        <v>58050</v>
      </c>
      <c r="G16807">
        <v>62350</v>
      </c>
      <c r="H16807">
        <v>66650</v>
      </c>
      <c r="I16807">
        <v>70950</v>
      </c>
      <c r="J16807">
        <v>75250</v>
      </c>
      <c r="K16807" t="s">
        <v>3096</v>
      </c>
      <c r="L16807">
        <v>35</v>
      </c>
      <c r="M16807">
        <v>80</v>
      </c>
      <c r="N16807" t="s">
        <v>3273</v>
      </c>
    </row>
    <row r="16808" spans="1:14" x14ac:dyDescent="0.2">
      <c r="A16808" t="s">
        <v>22567</v>
      </c>
      <c r="B16808">
        <v>57400</v>
      </c>
      <c r="C16808">
        <v>65600</v>
      </c>
      <c r="D16808">
        <v>73800</v>
      </c>
      <c r="E16808">
        <v>82000</v>
      </c>
      <c r="F16808">
        <v>88600</v>
      </c>
      <c r="G16808">
        <v>95150</v>
      </c>
      <c r="H16808">
        <v>101700</v>
      </c>
      <c r="I16808">
        <v>108250</v>
      </c>
      <c r="J16808">
        <v>114800</v>
      </c>
      <c r="K16808" t="s">
        <v>3096</v>
      </c>
      <c r="L16808">
        <v>37</v>
      </c>
      <c r="M16808">
        <v>80</v>
      </c>
      <c r="N16808" t="s">
        <v>3758</v>
      </c>
    </row>
    <row r="16809" spans="1:14" x14ac:dyDescent="0.2">
      <c r="A16809" t="s">
        <v>22568</v>
      </c>
      <c r="B16809">
        <v>37300</v>
      </c>
      <c r="C16809">
        <v>42600</v>
      </c>
      <c r="D16809">
        <v>47950</v>
      </c>
      <c r="E16809">
        <v>53250</v>
      </c>
      <c r="F16809">
        <v>57550</v>
      </c>
      <c r="G16809">
        <v>61800</v>
      </c>
      <c r="H16809">
        <v>66050</v>
      </c>
      <c r="I16809">
        <v>70300</v>
      </c>
      <c r="J16809">
        <v>74550</v>
      </c>
      <c r="K16809" t="s">
        <v>3096</v>
      </c>
      <c r="L16809">
        <v>39</v>
      </c>
      <c r="M16809">
        <v>80</v>
      </c>
      <c r="N16809" t="s">
        <v>3759</v>
      </c>
    </row>
    <row r="16810" spans="1:14" x14ac:dyDescent="0.2">
      <c r="A16810" t="s">
        <v>22569</v>
      </c>
      <c r="B16810">
        <v>39100</v>
      </c>
      <c r="C16810">
        <v>44650</v>
      </c>
      <c r="D16810">
        <v>50250</v>
      </c>
      <c r="E16810">
        <v>55800</v>
      </c>
      <c r="F16810">
        <v>60300</v>
      </c>
      <c r="G16810">
        <v>64750</v>
      </c>
      <c r="H16810">
        <v>69200</v>
      </c>
      <c r="I16810">
        <v>73700</v>
      </c>
      <c r="J16810">
        <v>78150</v>
      </c>
      <c r="K16810" t="s">
        <v>3096</v>
      </c>
      <c r="L16810">
        <v>41</v>
      </c>
      <c r="M16810">
        <v>80</v>
      </c>
      <c r="N16810" t="s">
        <v>3529</v>
      </c>
    </row>
    <row r="16811" spans="1:14" x14ac:dyDescent="0.2">
      <c r="A16811" t="s">
        <v>22570</v>
      </c>
      <c r="B16811">
        <v>42200</v>
      </c>
      <c r="C16811">
        <v>48200</v>
      </c>
      <c r="D16811">
        <v>54250</v>
      </c>
      <c r="E16811">
        <v>60250</v>
      </c>
      <c r="F16811">
        <v>65100</v>
      </c>
      <c r="G16811">
        <v>69900</v>
      </c>
      <c r="H16811">
        <v>74750</v>
      </c>
      <c r="I16811">
        <v>79550</v>
      </c>
      <c r="J16811">
        <v>84350</v>
      </c>
      <c r="K16811" t="s">
        <v>3096</v>
      </c>
      <c r="L16811">
        <v>43</v>
      </c>
      <c r="M16811">
        <v>80</v>
      </c>
      <c r="N16811" t="s">
        <v>2233</v>
      </c>
    </row>
    <row r="16812" spans="1:14" x14ac:dyDescent="0.2">
      <c r="A16812" t="s">
        <v>22571</v>
      </c>
      <c r="B16812">
        <v>40150</v>
      </c>
      <c r="C16812">
        <v>45900</v>
      </c>
      <c r="D16812">
        <v>51650</v>
      </c>
      <c r="E16812">
        <v>57350</v>
      </c>
      <c r="F16812">
        <v>61950</v>
      </c>
      <c r="G16812">
        <v>66550</v>
      </c>
      <c r="H16812">
        <v>71150</v>
      </c>
      <c r="I16812">
        <v>75750</v>
      </c>
      <c r="J16812">
        <v>80300</v>
      </c>
      <c r="K16812" t="s">
        <v>3096</v>
      </c>
      <c r="L16812">
        <v>45</v>
      </c>
      <c r="M16812">
        <v>80</v>
      </c>
      <c r="N16812" t="s">
        <v>3373</v>
      </c>
    </row>
    <row r="16813" spans="1:14" x14ac:dyDescent="0.2">
      <c r="A16813" t="s">
        <v>22572</v>
      </c>
      <c r="B16813">
        <v>57400</v>
      </c>
      <c r="C16813">
        <v>65600</v>
      </c>
      <c r="D16813">
        <v>73800</v>
      </c>
      <c r="E16813">
        <v>82000</v>
      </c>
      <c r="F16813">
        <v>88600</v>
      </c>
      <c r="G16813">
        <v>95150</v>
      </c>
      <c r="H16813">
        <v>101700</v>
      </c>
      <c r="I16813">
        <v>108250</v>
      </c>
      <c r="J16813">
        <v>114800</v>
      </c>
      <c r="K16813" t="s">
        <v>3096</v>
      </c>
      <c r="L16813">
        <v>47</v>
      </c>
      <c r="M16813">
        <v>80</v>
      </c>
      <c r="N16813" t="s">
        <v>3311</v>
      </c>
    </row>
    <row r="16814" spans="1:14" x14ac:dyDescent="0.2">
      <c r="A16814" t="s">
        <v>22573</v>
      </c>
      <c r="B16814">
        <v>57400</v>
      </c>
      <c r="C16814">
        <v>65600</v>
      </c>
      <c r="D16814">
        <v>73800</v>
      </c>
      <c r="E16814">
        <v>82000</v>
      </c>
      <c r="F16814">
        <v>88600</v>
      </c>
      <c r="G16814">
        <v>95150</v>
      </c>
      <c r="H16814">
        <v>101700</v>
      </c>
      <c r="I16814">
        <v>108250</v>
      </c>
      <c r="J16814">
        <v>114800</v>
      </c>
      <c r="K16814" t="s">
        <v>3096</v>
      </c>
      <c r="L16814">
        <v>49</v>
      </c>
      <c r="M16814">
        <v>80</v>
      </c>
      <c r="N16814" t="s">
        <v>3762</v>
      </c>
    </row>
    <row r="16815" spans="1:14" x14ac:dyDescent="0.2">
      <c r="A16815" t="s">
        <v>22574</v>
      </c>
      <c r="B16815">
        <v>49000</v>
      </c>
      <c r="C16815">
        <v>56000</v>
      </c>
      <c r="D16815">
        <v>63000</v>
      </c>
      <c r="E16815">
        <v>70000</v>
      </c>
      <c r="F16815">
        <v>75600</v>
      </c>
      <c r="G16815">
        <v>81200</v>
      </c>
      <c r="H16815">
        <v>86800</v>
      </c>
      <c r="I16815">
        <v>92400</v>
      </c>
      <c r="J16815">
        <v>98000</v>
      </c>
      <c r="K16815" t="s">
        <v>3096</v>
      </c>
      <c r="L16815">
        <v>51</v>
      </c>
      <c r="M16815">
        <v>80</v>
      </c>
      <c r="N16815" t="s">
        <v>3530</v>
      </c>
    </row>
    <row r="16816" spans="1:14" x14ac:dyDescent="0.2">
      <c r="A16816" t="s">
        <v>22575</v>
      </c>
      <c r="B16816">
        <v>43050</v>
      </c>
      <c r="C16816">
        <v>49200</v>
      </c>
      <c r="D16816">
        <v>55350</v>
      </c>
      <c r="E16816">
        <v>61450</v>
      </c>
      <c r="F16816">
        <v>66400</v>
      </c>
      <c r="G16816">
        <v>71300</v>
      </c>
      <c r="H16816">
        <v>76200</v>
      </c>
      <c r="I16816">
        <v>81150</v>
      </c>
      <c r="J16816">
        <v>86050</v>
      </c>
      <c r="K16816" t="s">
        <v>3096</v>
      </c>
      <c r="L16816">
        <v>53</v>
      </c>
      <c r="M16816">
        <v>80</v>
      </c>
      <c r="N16816" t="s">
        <v>3531</v>
      </c>
    </row>
    <row r="16817" spans="1:14" x14ac:dyDescent="0.2">
      <c r="A16817" t="s">
        <v>22576</v>
      </c>
      <c r="B16817">
        <v>37300</v>
      </c>
      <c r="C16817">
        <v>42600</v>
      </c>
      <c r="D16817">
        <v>47950</v>
      </c>
      <c r="E16817">
        <v>53250</v>
      </c>
      <c r="F16817">
        <v>57550</v>
      </c>
      <c r="G16817">
        <v>61800</v>
      </c>
      <c r="H16817">
        <v>66050</v>
      </c>
      <c r="I16817">
        <v>70300</v>
      </c>
      <c r="J16817">
        <v>74550</v>
      </c>
      <c r="K16817" t="s">
        <v>3096</v>
      </c>
      <c r="L16817">
        <v>55</v>
      </c>
      <c r="M16817">
        <v>80</v>
      </c>
      <c r="N16817" t="s">
        <v>3378</v>
      </c>
    </row>
    <row r="16818" spans="1:14" x14ac:dyDescent="0.2">
      <c r="A16818" t="s">
        <v>22577</v>
      </c>
      <c r="B16818">
        <v>56250</v>
      </c>
      <c r="C16818">
        <v>64300</v>
      </c>
      <c r="D16818">
        <v>72350</v>
      </c>
      <c r="E16818">
        <v>80350</v>
      </c>
      <c r="F16818">
        <v>86800</v>
      </c>
      <c r="G16818">
        <v>93250</v>
      </c>
      <c r="H16818">
        <v>99650</v>
      </c>
      <c r="I16818">
        <v>106100</v>
      </c>
      <c r="J16818">
        <v>112500</v>
      </c>
      <c r="K16818" t="s">
        <v>3096</v>
      </c>
      <c r="L16818">
        <v>56</v>
      </c>
      <c r="M16818">
        <v>80</v>
      </c>
      <c r="N16818" t="s">
        <v>5750</v>
      </c>
    </row>
    <row r="16819" spans="1:14" x14ac:dyDescent="0.2">
      <c r="A16819" t="s">
        <v>22578</v>
      </c>
      <c r="B16819">
        <v>37300</v>
      </c>
      <c r="C16819">
        <v>42600</v>
      </c>
      <c r="D16819">
        <v>47950</v>
      </c>
      <c r="E16819">
        <v>53250</v>
      </c>
      <c r="F16819">
        <v>57550</v>
      </c>
      <c r="G16819">
        <v>61800</v>
      </c>
      <c r="H16819">
        <v>66050</v>
      </c>
      <c r="I16819">
        <v>70300</v>
      </c>
      <c r="J16819">
        <v>74550</v>
      </c>
      <c r="K16819" t="s">
        <v>3096</v>
      </c>
      <c r="L16819">
        <v>57</v>
      </c>
      <c r="M16819">
        <v>80</v>
      </c>
      <c r="N16819" t="s">
        <v>2955</v>
      </c>
    </row>
    <row r="16820" spans="1:14" x14ac:dyDescent="0.2">
      <c r="A16820" t="s">
        <v>22579</v>
      </c>
      <c r="B16820">
        <v>37300</v>
      </c>
      <c r="C16820">
        <v>42600</v>
      </c>
      <c r="D16820">
        <v>47950</v>
      </c>
      <c r="E16820">
        <v>53250</v>
      </c>
      <c r="F16820">
        <v>57550</v>
      </c>
      <c r="G16820">
        <v>61800</v>
      </c>
      <c r="H16820">
        <v>66050</v>
      </c>
      <c r="I16820">
        <v>70300</v>
      </c>
      <c r="J16820">
        <v>74550</v>
      </c>
      <c r="K16820" t="s">
        <v>3096</v>
      </c>
      <c r="L16820">
        <v>59</v>
      </c>
      <c r="M16820">
        <v>80</v>
      </c>
      <c r="N16820" t="s">
        <v>3321</v>
      </c>
    </row>
    <row r="16821" spans="1:14" x14ac:dyDescent="0.2">
      <c r="A16821" t="s">
        <v>22580</v>
      </c>
      <c r="B16821">
        <v>40000</v>
      </c>
      <c r="C16821">
        <v>45700</v>
      </c>
      <c r="D16821">
        <v>51400</v>
      </c>
      <c r="E16821">
        <v>57100</v>
      </c>
      <c r="F16821">
        <v>61700</v>
      </c>
      <c r="G16821">
        <v>66250</v>
      </c>
      <c r="H16821">
        <v>70850</v>
      </c>
      <c r="I16821">
        <v>75400</v>
      </c>
      <c r="J16821">
        <v>79950</v>
      </c>
      <c r="K16821" t="s">
        <v>3096</v>
      </c>
      <c r="L16821">
        <v>61</v>
      </c>
      <c r="M16821">
        <v>80</v>
      </c>
      <c r="N16821" t="s">
        <v>4145</v>
      </c>
    </row>
    <row r="16822" spans="1:14" x14ac:dyDescent="0.2">
      <c r="A16822" t="s">
        <v>22581</v>
      </c>
      <c r="B16822">
        <v>43300</v>
      </c>
      <c r="C16822">
        <v>49500</v>
      </c>
      <c r="D16822">
        <v>55700</v>
      </c>
      <c r="E16822">
        <v>61850</v>
      </c>
      <c r="F16822">
        <v>66800</v>
      </c>
      <c r="G16822">
        <v>71750</v>
      </c>
      <c r="H16822">
        <v>76700</v>
      </c>
      <c r="I16822">
        <v>81650</v>
      </c>
      <c r="J16822">
        <v>86600</v>
      </c>
      <c r="K16822" t="s">
        <v>3096</v>
      </c>
      <c r="L16822">
        <v>63</v>
      </c>
      <c r="M16822">
        <v>80</v>
      </c>
      <c r="N16822" t="s">
        <v>3322</v>
      </c>
    </row>
    <row r="16823" spans="1:14" x14ac:dyDescent="0.2">
      <c r="A16823" t="s">
        <v>22582</v>
      </c>
      <c r="B16823">
        <v>37300</v>
      </c>
      <c r="C16823">
        <v>42600</v>
      </c>
      <c r="D16823">
        <v>47950</v>
      </c>
      <c r="E16823">
        <v>53250</v>
      </c>
      <c r="F16823">
        <v>57550</v>
      </c>
      <c r="G16823">
        <v>61800</v>
      </c>
      <c r="H16823">
        <v>66050</v>
      </c>
      <c r="I16823">
        <v>70300</v>
      </c>
      <c r="J16823">
        <v>74550</v>
      </c>
      <c r="K16823" t="s">
        <v>3096</v>
      </c>
      <c r="L16823">
        <v>65</v>
      </c>
      <c r="M16823">
        <v>80</v>
      </c>
      <c r="N16823" t="s">
        <v>3532</v>
      </c>
    </row>
    <row r="16824" spans="1:14" x14ac:dyDescent="0.2">
      <c r="A16824" t="s">
        <v>22583</v>
      </c>
      <c r="B16824">
        <v>37300</v>
      </c>
      <c r="C16824">
        <v>42600</v>
      </c>
      <c r="D16824">
        <v>47950</v>
      </c>
      <c r="E16824">
        <v>53250</v>
      </c>
      <c r="F16824">
        <v>57550</v>
      </c>
      <c r="G16824">
        <v>61800</v>
      </c>
      <c r="H16824">
        <v>66050</v>
      </c>
      <c r="I16824">
        <v>70300</v>
      </c>
      <c r="J16824">
        <v>74550</v>
      </c>
      <c r="K16824" t="s">
        <v>3096</v>
      </c>
      <c r="L16824">
        <v>67</v>
      </c>
      <c r="M16824">
        <v>80</v>
      </c>
      <c r="N16824" t="s">
        <v>2720</v>
      </c>
    </row>
    <row r="16825" spans="1:14" x14ac:dyDescent="0.2">
      <c r="A16825" t="s">
        <v>22584</v>
      </c>
      <c r="B16825">
        <v>37300</v>
      </c>
      <c r="C16825">
        <v>42600</v>
      </c>
      <c r="D16825">
        <v>47950</v>
      </c>
      <c r="E16825">
        <v>53250</v>
      </c>
      <c r="F16825">
        <v>57550</v>
      </c>
      <c r="G16825">
        <v>61800</v>
      </c>
      <c r="H16825">
        <v>66050</v>
      </c>
      <c r="I16825">
        <v>70300</v>
      </c>
      <c r="J16825">
        <v>74550</v>
      </c>
      <c r="K16825" t="s">
        <v>3096</v>
      </c>
      <c r="L16825">
        <v>69</v>
      </c>
      <c r="M16825">
        <v>80</v>
      </c>
      <c r="N16825" t="s">
        <v>3533</v>
      </c>
    </row>
    <row r="16826" spans="1:14" x14ac:dyDescent="0.2">
      <c r="A16826" t="s">
        <v>22585</v>
      </c>
      <c r="B16826">
        <v>56250</v>
      </c>
      <c r="C16826">
        <v>64300</v>
      </c>
      <c r="D16826">
        <v>72350</v>
      </c>
      <c r="E16826">
        <v>80350</v>
      </c>
      <c r="F16826">
        <v>86800</v>
      </c>
      <c r="G16826">
        <v>93250</v>
      </c>
      <c r="H16826">
        <v>99650</v>
      </c>
      <c r="I16826">
        <v>106100</v>
      </c>
      <c r="J16826">
        <v>112500</v>
      </c>
      <c r="K16826" t="s">
        <v>3096</v>
      </c>
      <c r="L16826">
        <v>71</v>
      </c>
      <c r="M16826">
        <v>80</v>
      </c>
      <c r="N16826" t="s">
        <v>3327</v>
      </c>
    </row>
    <row r="16827" spans="1:14" x14ac:dyDescent="0.2">
      <c r="A16827" t="s">
        <v>22586</v>
      </c>
      <c r="B16827">
        <v>43900</v>
      </c>
      <c r="C16827">
        <v>50200</v>
      </c>
      <c r="D16827">
        <v>56450</v>
      </c>
      <c r="E16827">
        <v>62700</v>
      </c>
      <c r="F16827">
        <v>67750</v>
      </c>
      <c r="G16827">
        <v>72750</v>
      </c>
      <c r="H16827">
        <v>77750</v>
      </c>
      <c r="I16827">
        <v>82800</v>
      </c>
      <c r="J16827">
        <v>87800</v>
      </c>
      <c r="K16827" t="s">
        <v>3096</v>
      </c>
      <c r="L16827">
        <v>73</v>
      </c>
      <c r="M16827">
        <v>80</v>
      </c>
      <c r="N16827" t="s">
        <v>3534</v>
      </c>
    </row>
    <row r="16828" spans="1:14" x14ac:dyDescent="0.2">
      <c r="A16828" t="s">
        <v>22587</v>
      </c>
      <c r="B16828">
        <v>38300</v>
      </c>
      <c r="C16828">
        <v>43750</v>
      </c>
      <c r="D16828">
        <v>49200</v>
      </c>
      <c r="E16828">
        <v>54650</v>
      </c>
      <c r="F16828">
        <v>59050</v>
      </c>
      <c r="G16828">
        <v>63400</v>
      </c>
      <c r="H16828">
        <v>67800</v>
      </c>
      <c r="I16828">
        <v>72150</v>
      </c>
      <c r="J16828">
        <v>76550</v>
      </c>
      <c r="K16828" t="s">
        <v>3096</v>
      </c>
      <c r="L16828">
        <v>75</v>
      </c>
      <c r="M16828">
        <v>80</v>
      </c>
      <c r="N16828" t="s">
        <v>3535</v>
      </c>
    </row>
    <row r="16829" spans="1:14" x14ac:dyDescent="0.2">
      <c r="A16829" t="s">
        <v>22588</v>
      </c>
      <c r="B16829">
        <v>42200</v>
      </c>
      <c r="C16829">
        <v>48200</v>
      </c>
      <c r="D16829">
        <v>54250</v>
      </c>
      <c r="E16829">
        <v>60250</v>
      </c>
      <c r="F16829">
        <v>65100</v>
      </c>
      <c r="G16829">
        <v>69900</v>
      </c>
      <c r="H16829">
        <v>74750</v>
      </c>
      <c r="I16829">
        <v>79550</v>
      </c>
      <c r="J16829">
        <v>84350</v>
      </c>
      <c r="K16829" t="s">
        <v>3096</v>
      </c>
      <c r="L16829">
        <v>77</v>
      </c>
      <c r="M16829">
        <v>80</v>
      </c>
      <c r="N16829" t="s">
        <v>3329</v>
      </c>
    </row>
    <row r="16830" spans="1:14" x14ac:dyDescent="0.2">
      <c r="A16830" t="s">
        <v>22589</v>
      </c>
      <c r="B16830">
        <v>41550</v>
      </c>
      <c r="C16830">
        <v>47450</v>
      </c>
      <c r="D16830">
        <v>53400</v>
      </c>
      <c r="E16830">
        <v>59300</v>
      </c>
      <c r="F16830">
        <v>64050</v>
      </c>
      <c r="G16830">
        <v>68800</v>
      </c>
      <c r="H16830">
        <v>73550</v>
      </c>
      <c r="I16830">
        <v>78300</v>
      </c>
      <c r="J16830">
        <v>83050</v>
      </c>
      <c r="K16830" t="s">
        <v>3096</v>
      </c>
      <c r="L16830">
        <v>79</v>
      </c>
      <c r="M16830">
        <v>80</v>
      </c>
      <c r="N16830" t="s">
        <v>3854</v>
      </c>
    </row>
    <row r="16831" spans="1:14" x14ac:dyDescent="0.2">
      <c r="A16831" t="s">
        <v>22590</v>
      </c>
      <c r="B16831">
        <v>37300</v>
      </c>
      <c r="C16831">
        <v>42600</v>
      </c>
      <c r="D16831">
        <v>47950</v>
      </c>
      <c r="E16831">
        <v>53250</v>
      </c>
      <c r="F16831">
        <v>57550</v>
      </c>
      <c r="G16831">
        <v>61800</v>
      </c>
      <c r="H16831">
        <v>66050</v>
      </c>
      <c r="I16831">
        <v>70300</v>
      </c>
      <c r="J16831">
        <v>74550</v>
      </c>
      <c r="K16831" t="s">
        <v>3096</v>
      </c>
      <c r="L16831">
        <v>81</v>
      </c>
      <c r="M16831">
        <v>80</v>
      </c>
      <c r="N16831" t="s">
        <v>3009</v>
      </c>
    </row>
    <row r="16832" spans="1:14" x14ac:dyDescent="0.2">
      <c r="A16832" t="s">
        <v>22591</v>
      </c>
      <c r="B16832">
        <v>38850</v>
      </c>
      <c r="C16832">
        <v>44400</v>
      </c>
      <c r="D16832">
        <v>49950</v>
      </c>
      <c r="E16832">
        <v>55450</v>
      </c>
      <c r="F16832">
        <v>59900</v>
      </c>
      <c r="G16832">
        <v>64350</v>
      </c>
      <c r="H16832">
        <v>68800</v>
      </c>
      <c r="I16832">
        <v>73200</v>
      </c>
      <c r="J16832">
        <v>77650</v>
      </c>
      <c r="K16832" t="s">
        <v>3096</v>
      </c>
      <c r="L16832">
        <v>83</v>
      </c>
      <c r="M16832">
        <v>80</v>
      </c>
      <c r="N16832" t="s">
        <v>3331</v>
      </c>
    </row>
    <row r="16833" spans="1:14" x14ac:dyDescent="0.2">
      <c r="A16833" t="s">
        <v>22592</v>
      </c>
      <c r="B16833">
        <v>37300</v>
      </c>
      <c r="C16833">
        <v>42600</v>
      </c>
      <c r="D16833">
        <v>47950</v>
      </c>
      <c r="E16833">
        <v>53250</v>
      </c>
      <c r="F16833">
        <v>57550</v>
      </c>
      <c r="G16833">
        <v>61800</v>
      </c>
      <c r="H16833">
        <v>66050</v>
      </c>
      <c r="I16833">
        <v>70300</v>
      </c>
      <c r="J16833">
        <v>74550</v>
      </c>
      <c r="K16833" t="s">
        <v>3096</v>
      </c>
      <c r="L16833">
        <v>85</v>
      </c>
      <c r="M16833">
        <v>80</v>
      </c>
      <c r="N16833" t="s">
        <v>3536</v>
      </c>
    </row>
    <row r="16834" spans="1:14" x14ac:dyDescent="0.2">
      <c r="A16834" t="s">
        <v>22593</v>
      </c>
      <c r="B16834">
        <v>39250</v>
      </c>
      <c r="C16834">
        <v>44850</v>
      </c>
      <c r="D16834">
        <v>50450</v>
      </c>
      <c r="E16834">
        <v>56050</v>
      </c>
      <c r="F16834">
        <v>60550</v>
      </c>
      <c r="G16834">
        <v>65050</v>
      </c>
      <c r="H16834">
        <v>69550</v>
      </c>
      <c r="I16834">
        <v>74000</v>
      </c>
      <c r="J16834">
        <v>78500</v>
      </c>
      <c r="K16834" t="s">
        <v>3096</v>
      </c>
      <c r="L16834">
        <v>87</v>
      </c>
      <c r="M16834">
        <v>80</v>
      </c>
      <c r="N16834" t="s">
        <v>3537</v>
      </c>
    </row>
    <row r="16835" spans="1:14" x14ac:dyDescent="0.2">
      <c r="A16835" t="s">
        <v>22594</v>
      </c>
      <c r="B16835">
        <v>42600</v>
      </c>
      <c r="C16835">
        <v>48650</v>
      </c>
      <c r="D16835">
        <v>54750</v>
      </c>
      <c r="E16835">
        <v>60800</v>
      </c>
      <c r="F16835">
        <v>65700</v>
      </c>
      <c r="G16835">
        <v>70550</v>
      </c>
      <c r="H16835">
        <v>75400</v>
      </c>
      <c r="I16835">
        <v>80300</v>
      </c>
      <c r="J16835">
        <v>85150</v>
      </c>
      <c r="K16835" t="s">
        <v>3096</v>
      </c>
      <c r="L16835">
        <v>89</v>
      </c>
      <c r="M16835">
        <v>80</v>
      </c>
      <c r="N16835" t="s">
        <v>3389</v>
      </c>
    </row>
    <row r="16836" spans="1:14" x14ac:dyDescent="0.2">
      <c r="A16836" t="s">
        <v>22595</v>
      </c>
      <c r="B16836">
        <v>37300</v>
      </c>
      <c r="C16836">
        <v>42600</v>
      </c>
      <c r="D16836">
        <v>47950</v>
      </c>
      <c r="E16836">
        <v>53250</v>
      </c>
      <c r="F16836">
        <v>57550</v>
      </c>
      <c r="G16836">
        <v>61800</v>
      </c>
      <c r="H16836">
        <v>66050</v>
      </c>
      <c r="I16836">
        <v>70300</v>
      </c>
      <c r="J16836">
        <v>74550</v>
      </c>
      <c r="K16836" t="s">
        <v>3096</v>
      </c>
      <c r="L16836">
        <v>91</v>
      </c>
      <c r="M16836">
        <v>80</v>
      </c>
      <c r="N16836" t="s">
        <v>3538</v>
      </c>
    </row>
    <row r="16837" spans="1:14" x14ac:dyDescent="0.2">
      <c r="A16837" t="s">
        <v>22596</v>
      </c>
      <c r="B16837">
        <v>37300</v>
      </c>
      <c r="C16837">
        <v>42600</v>
      </c>
      <c r="D16837">
        <v>47950</v>
      </c>
      <c r="E16837">
        <v>53250</v>
      </c>
      <c r="F16837">
        <v>57550</v>
      </c>
      <c r="G16837">
        <v>61800</v>
      </c>
      <c r="H16837">
        <v>66050</v>
      </c>
      <c r="I16837">
        <v>70300</v>
      </c>
      <c r="J16837">
        <v>74550</v>
      </c>
      <c r="K16837" t="s">
        <v>3096</v>
      </c>
      <c r="L16837">
        <v>93</v>
      </c>
      <c r="M16837">
        <v>80</v>
      </c>
      <c r="N16837" t="s">
        <v>2394</v>
      </c>
    </row>
    <row r="16838" spans="1:14" x14ac:dyDescent="0.2">
      <c r="A16838" t="s">
        <v>22597</v>
      </c>
      <c r="B16838">
        <v>57400</v>
      </c>
      <c r="C16838">
        <v>65600</v>
      </c>
      <c r="D16838">
        <v>73800</v>
      </c>
      <c r="E16838">
        <v>82000</v>
      </c>
      <c r="F16838">
        <v>88600</v>
      </c>
      <c r="G16838">
        <v>95150</v>
      </c>
      <c r="H16838">
        <v>101700</v>
      </c>
      <c r="I16838">
        <v>108250</v>
      </c>
      <c r="J16838">
        <v>114800</v>
      </c>
      <c r="K16838" t="s">
        <v>3096</v>
      </c>
      <c r="L16838">
        <v>95</v>
      </c>
      <c r="M16838">
        <v>80</v>
      </c>
      <c r="N16838" t="s">
        <v>3333</v>
      </c>
    </row>
    <row r="16839" spans="1:14" x14ac:dyDescent="0.2">
      <c r="A16839" t="s">
        <v>22598</v>
      </c>
      <c r="B16839">
        <v>38550</v>
      </c>
      <c r="C16839">
        <v>44050</v>
      </c>
      <c r="D16839">
        <v>49550</v>
      </c>
      <c r="E16839">
        <v>55050</v>
      </c>
      <c r="F16839">
        <v>59500</v>
      </c>
      <c r="G16839">
        <v>63900</v>
      </c>
      <c r="H16839">
        <v>68300</v>
      </c>
      <c r="I16839">
        <v>72700</v>
      </c>
      <c r="J16839">
        <v>77100</v>
      </c>
      <c r="K16839" t="s">
        <v>3096</v>
      </c>
      <c r="L16839">
        <v>97</v>
      </c>
      <c r="M16839">
        <v>80</v>
      </c>
      <c r="N16839" t="s">
        <v>3572</v>
      </c>
    </row>
    <row r="16840" spans="1:14" x14ac:dyDescent="0.2">
      <c r="A16840" t="s">
        <v>22599</v>
      </c>
      <c r="B16840">
        <v>56250</v>
      </c>
      <c r="C16840">
        <v>64300</v>
      </c>
      <c r="D16840">
        <v>72350</v>
      </c>
      <c r="E16840">
        <v>80350</v>
      </c>
      <c r="F16840">
        <v>86800</v>
      </c>
      <c r="G16840">
        <v>93250</v>
      </c>
      <c r="H16840">
        <v>99650</v>
      </c>
      <c r="I16840">
        <v>106100</v>
      </c>
      <c r="J16840">
        <v>112500</v>
      </c>
      <c r="K16840" t="s">
        <v>3096</v>
      </c>
      <c r="L16840">
        <v>99</v>
      </c>
      <c r="M16840">
        <v>80</v>
      </c>
      <c r="N16840" t="s">
        <v>3334</v>
      </c>
    </row>
    <row r="16841" spans="1:14" x14ac:dyDescent="0.2">
      <c r="A16841" t="s">
        <v>22600</v>
      </c>
      <c r="B16841">
        <v>45650</v>
      </c>
      <c r="C16841">
        <v>52200</v>
      </c>
      <c r="D16841">
        <v>58700</v>
      </c>
      <c r="E16841">
        <v>65200</v>
      </c>
      <c r="F16841">
        <v>70450</v>
      </c>
      <c r="G16841">
        <v>75650</v>
      </c>
      <c r="H16841">
        <v>80850</v>
      </c>
      <c r="I16841">
        <v>86100</v>
      </c>
      <c r="J16841">
        <v>91300</v>
      </c>
      <c r="K16841" t="s">
        <v>3096</v>
      </c>
      <c r="L16841">
        <v>101</v>
      </c>
      <c r="M16841">
        <v>80</v>
      </c>
      <c r="N16841" t="s">
        <v>3392</v>
      </c>
    </row>
    <row r="16842" spans="1:14" x14ac:dyDescent="0.2">
      <c r="A16842" t="s">
        <v>22601</v>
      </c>
      <c r="B16842">
        <v>37450</v>
      </c>
      <c r="C16842">
        <v>42800</v>
      </c>
      <c r="D16842">
        <v>48150</v>
      </c>
      <c r="E16842">
        <v>53500</v>
      </c>
      <c r="F16842">
        <v>57800</v>
      </c>
      <c r="G16842">
        <v>62100</v>
      </c>
      <c r="H16842">
        <v>66350</v>
      </c>
      <c r="I16842">
        <v>70650</v>
      </c>
      <c r="J16842">
        <v>74900</v>
      </c>
      <c r="K16842" t="s">
        <v>3096</v>
      </c>
      <c r="L16842">
        <v>103</v>
      </c>
      <c r="M16842">
        <v>80</v>
      </c>
      <c r="N16842" t="s">
        <v>4115</v>
      </c>
    </row>
    <row r="16843" spans="1:14" x14ac:dyDescent="0.2">
      <c r="A16843" t="s">
        <v>22602</v>
      </c>
      <c r="B16843">
        <v>37650</v>
      </c>
      <c r="C16843">
        <v>43000</v>
      </c>
      <c r="D16843">
        <v>48400</v>
      </c>
      <c r="E16843">
        <v>53750</v>
      </c>
      <c r="F16843">
        <v>58050</v>
      </c>
      <c r="G16843">
        <v>62350</v>
      </c>
      <c r="H16843">
        <v>66650</v>
      </c>
      <c r="I16843">
        <v>70950</v>
      </c>
      <c r="J16843">
        <v>75250</v>
      </c>
      <c r="K16843" t="s">
        <v>3096</v>
      </c>
      <c r="L16843">
        <v>105</v>
      </c>
      <c r="M16843">
        <v>80</v>
      </c>
      <c r="N16843" t="s">
        <v>3539</v>
      </c>
    </row>
    <row r="16844" spans="1:14" x14ac:dyDescent="0.2">
      <c r="A16844" t="s">
        <v>22603</v>
      </c>
      <c r="B16844">
        <v>57400</v>
      </c>
      <c r="C16844">
        <v>65600</v>
      </c>
      <c r="D16844">
        <v>73800</v>
      </c>
      <c r="E16844">
        <v>82000</v>
      </c>
      <c r="F16844">
        <v>88600</v>
      </c>
      <c r="G16844">
        <v>95150</v>
      </c>
      <c r="H16844">
        <v>101700</v>
      </c>
      <c r="I16844">
        <v>108250</v>
      </c>
      <c r="J16844">
        <v>114800</v>
      </c>
      <c r="K16844" t="s">
        <v>3096</v>
      </c>
      <c r="L16844">
        <v>107</v>
      </c>
      <c r="M16844">
        <v>80</v>
      </c>
      <c r="N16844" t="s">
        <v>3393</v>
      </c>
    </row>
    <row r="16845" spans="1:14" x14ac:dyDescent="0.2">
      <c r="A16845" t="s">
        <v>22604</v>
      </c>
      <c r="B16845">
        <v>37300</v>
      </c>
      <c r="C16845">
        <v>42600</v>
      </c>
      <c r="D16845">
        <v>47950</v>
      </c>
      <c r="E16845">
        <v>53250</v>
      </c>
      <c r="F16845">
        <v>57550</v>
      </c>
      <c r="G16845">
        <v>61800</v>
      </c>
      <c r="H16845">
        <v>66050</v>
      </c>
      <c r="I16845">
        <v>70300</v>
      </c>
      <c r="J16845">
        <v>74550</v>
      </c>
      <c r="K16845" t="s">
        <v>3096</v>
      </c>
      <c r="L16845">
        <v>109</v>
      </c>
      <c r="M16845">
        <v>80</v>
      </c>
      <c r="N16845" t="s">
        <v>3337</v>
      </c>
    </row>
    <row r="16846" spans="1:14" x14ac:dyDescent="0.2">
      <c r="A16846" t="s">
        <v>22605</v>
      </c>
      <c r="B16846">
        <v>37650</v>
      </c>
      <c r="C16846">
        <v>43000</v>
      </c>
      <c r="D16846">
        <v>48400</v>
      </c>
      <c r="E16846">
        <v>53750</v>
      </c>
      <c r="F16846">
        <v>58050</v>
      </c>
      <c r="G16846">
        <v>62350</v>
      </c>
      <c r="H16846">
        <v>66650</v>
      </c>
      <c r="I16846">
        <v>70950</v>
      </c>
      <c r="J16846">
        <v>75250</v>
      </c>
      <c r="K16846" t="s">
        <v>3096</v>
      </c>
      <c r="L16846">
        <v>111</v>
      </c>
      <c r="M16846">
        <v>80</v>
      </c>
      <c r="N16846" t="s">
        <v>2222</v>
      </c>
    </row>
    <row r="16847" spans="1:14" x14ac:dyDescent="0.2">
      <c r="A16847" t="s">
        <v>22606</v>
      </c>
      <c r="B16847">
        <v>56250</v>
      </c>
      <c r="C16847">
        <v>64300</v>
      </c>
      <c r="D16847">
        <v>72350</v>
      </c>
      <c r="E16847">
        <v>80350</v>
      </c>
      <c r="F16847">
        <v>86800</v>
      </c>
      <c r="G16847">
        <v>93250</v>
      </c>
      <c r="H16847">
        <v>99650</v>
      </c>
      <c r="I16847">
        <v>106100</v>
      </c>
      <c r="J16847">
        <v>112500</v>
      </c>
      <c r="K16847" t="s">
        <v>3096</v>
      </c>
      <c r="L16847">
        <v>113</v>
      </c>
      <c r="M16847">
        <v>80</v>
      </c>
      <c r="N16847" t="s">
        <v>3394</v>
      </c>
    </row>
    <row r="16848" spans="1:14" x14ac:dyDescent="0.2">
      <c r="A16848" t="s">
        <v>22607</v>
      </c>
      <c r="B16848">
        <v>37300</v>
      </c>
      <c r="C16848">
        <v>42600</v>
      </c>
      <c r="D16848">
        <v>47950</v>
      </c>
      <c r="E16848">
        <v>53250</v>
      </c>
      <c r="F16848">
        <v>57550</v>
      </c>
      <c r="G16848">
        <v>61800</v>
      </c>
      <c r="H16848">
        <v>66050</v>
      </c>
      <c r="I16848">
        <v>70300</v>
      </c>
      <c r="J16848">
        <v>74550</v>
      </c>
      <c r="K16848" t="s">
        <v>3096</v>
      </c>
      <c r="L16848">
        <v>115</v>
      </c>
      <c r="M16848">
        <v>80</v>
      </c>
      <c r="N16848" t="s">
        <v>3014</v>
      </c>
    </row>
    <row r="16849" spans="1:14" x14ac:dyDescent="0.2">
      <c r="A16849" t="s">
        <v>22608</v>
      </c>
      <c r="B16849">
        <v>39850</v>
      </c>
      <c r="C16849">
        <v>45550</v>
      </c>
      <c r="D16849">
        <v>51250</v>
      </c>
      <c r="E16849">
        <v>56900</v>
      </c>
      <c r="F16849">
        <v>61500</v>
      </c>
      <c r="G16849">
        <v>66050</v>
      </c>
      <c r="H16849">
        <v>70600</v>
      </c>
      <c r="I16849">
        <v>75150</v>
      </c>
      <c r="J16849">
        <v>79700</v>
      </c>
      <c r="K16849" t="s">
        <v>3096</v>
      </c>
      <c r="L16849">
        <v>117</v>
      </c>
      <c r="M16849">
        <v>80</v>
      </c>
      <c r="N16849" t="s">
        <v>4117</v>
      </c>
    </row>
    <row r="16850" spans="1:14" x14ac:dyDescent="0.2">
      <c r="A16850" t="s">
        <v>22609</v>
      </c>
      <c r="B16850">
        <v>37300</v>
      </c>
      <c r="C16850">
        <v>42600</v>
      </c>
      <c r="D16850">
        <v>47950</v>
      </c>
      <c r="E16850">
        <v>53250</v>
      </c>
      <c r="F16850">
        <v>57550</v>
      </c>
      <c r="G16850">
        <v>61800</v>
      </c>
      <c r="H16850">
        <v>66050</v>
      </c>
      <c r="I16850">
        <v>70300</v>
      </c>
      <c r="J16850">
        <v>74550</v>
      </c>
      <c r="K16850" t="s">
        <v>3096</v>
      </c>
      <c r="L16850">
        <v>119</v>
      </c>
      <c r="M16850">
        <v>80</v>
      </c>
      <c r="N16850" t="s">
        <v>3540</v>
      </c>
    </row>
    <row r="16851" spans="1:14" x14ac:dyDescent="0.2">
      <c r="A16851" t="s">
        <v>22610</v>
      </c>
      <c r="B16851">
        <v>37300</v>
      </c>
      <c r="C16851">
        <v>42600</v>
      </c>
      <c r="D16851">
        <v>47950</v>
      </c>
      <c r="E16851">
        <v>53250</v>
      </c>
      <c r="F16851">
        <v>57550</v>
      </c>
      <c r="G16851">
        <v>61800</v>
      </c>
      <c r="H16851">
        <v>66050</v>
      </c>
      <c r="I16851">
        <v>70300</v>
      </c>
      <c r="J16851">
        <v>74550</v>
      </c>
      <c r="K16851" t="s">
        <v>3096</v>
      </c>
      <c r="L16851">
        <v>121</v>
      </c>
      <c r="M16851">
        <v>80</v>
      </c>
      <c r="N16851" t="s">
        <v>3341</v>
      </c>
    </row>
    <row r="16852" spans="1:14" x14ac:dyDescent="0.2">
      <c r="A16852" t="s">
        <v>22611</v>
      </c>
      <c r="B16852">
        <v>37550</v>
      </c>
      <c r="C16852">
        <v>42900</v>
      </c>
      <c r="D16852">
        <v>48250</v>
      </c>
      <c r="E16852">
        <v>53600</v>
      </c>
      <c r="F16852">
        <v>57900</v>
      </c>
      <c r="G16852">
        <v>62200</v>
      </c>
      <c r="H16852">
        <v>66500</v>
      </c>
      <c r="I16852">
        <v>70800</v>
      </c>
      <c r="J16852">
        <v>75050</v>
      </c>
      <c r="K16852" t="s">
        <v>3096</v>
      </c>
      <c r="L16852">
        <v>123</v>
      </c>
      <c r="M16852">
        <v>80</v>
      </c>
      <c r="N16852" t="s">
        <v>3342</v>
      </c>
    </row>
    <row r="16853" spans="1:14" x14ac:dyDescent="0.2">
      <c r="A16853" t="s">
        <v>22612</v>
      </c>
      <c r="B16853">
        <v>39700</v>
      </c>
      <c r="C16853">
        <v>45350</v>
      </c>
      <c r="D16853">
        <v>51000</v>
      </c>
      <c r="E16853">
        <v>56650</v>
      </c>
      <c r="F16853">
        <v>61200</v>
      </c>
      <c r="G16853">
        <v>65750</v>
      </c>
      <c r="H16853">
        <v>70250</v>
      </c>
      <c r="I16853">
        <v>74800</v>
      </c>
      <c r="J16853">
        <v>79350</v>
      </c>
      <c r="K16853" t="s">
        <v>3096</v>
      </c>
      <c r="L16853">
        <v>125</v>
      </c>
      <c r="M16853">
        <v>80</v>
      </c>
      <c r="N16853" t="s">
        <v>3541</v>
      </c>
    </row>
    <row r="16854" spans="1:14" x14ac:dyDescent="0.2">
      <c r="A16854" t="s">
        <v>22613</v>
      </c>
      <c r="B16854">
        <v>40700</v>
      </c>
      <c r="C16854">
        <v>46500</v>
      </c>
      <c r="D16854">
        <v>52300</v>
      </c>
      <c r="E16854">
        <v>58100</v>
      </c>
      <c r="F16854">
        <v>62750</v>
      </c>
      <c r="G16854">
        <v>67400</v>
      </c>
      <c r="H16854">
        <v>72050</v>
      </c>
      <c r="I16854">
        <v>76700</v>
      </c>
      <c r="J16854">
        <v>81350</v>
      </c>
      <c r="K16854" t="s">
        <v>3096</v>
      </c>
      <c r="L16854">
        <v>127</v>
      </c>
      <c r="M16854">
        <v>80</v>
      </c>
      <c r="N16854" t="s">
        <v>3344</v>
      </c>
    </row>
    <row r="16855" spans="1:14" x14ac:dyDescent="0.2">
      <c r="A16855" t="s">
        <v>22614</v>
      </c>
      <c r="B16855">
        <v>39100</v>
      </c>
      <c r="C16855">
        <v>44650</v>
      </c>
      <c r="D16855">
        <v>50250</v>
      </c>
      <c r="E16855">
        <v>55800</v>
      </c>
      <c r="F16855">
        <v>60300</v>
      </c>
      <c r="G16855">
        <v>64750</v>
      </c>
      <c r="H16855">
        <v>69200</v>
      </c>
      <c r="I16855">
        <v>73700</v>
      </c>
      <c r="J16855">
        <v>78150</v>
      </c>
      <c r="K16855" t="s">
        <v>3096</v>
      </c>
      <c r="L16855">
        <v>129</v>
      </c>
      <c r="M16855">
        <v>80</v>
      </c>
      <c r="N16855" t="s">
        <v>4125</v>
      </c>
    </row>
    <row r="16856" spans="1:14" x14ac:dyDescent="0.2">
      <c r="A16856" t="s">
        <v>22615</v>
      </c>
      <c r="B16856">
        <v>37300</v>
      </c>
      <c r="C16856">
        <v>42600</v>
      </c>
      <c r="D16856">
        <v>47950</v>
      </c>
      <c r="E16856">
        <v>53250</v>
      </c>
      <c r="F16856">
        <v>57550</v>
      </c>
      <c r="G16856">
        <v>61800</v>
      </c>
      <c r="H16856">
        <v>66050</v>
      </c>
      <c r="I16856">
        <v>70300</v>
      </c>
      <c r="J16856">
        <v>74550</v>
      </c>
      <c r="K16856" t="s">
        <v>3096</v>
      </c>
      <c r="L16856">
        <v>131</v>
      </c>
      <c r="M16856">
        <v>80</v>
      </c>
      <c r="N16856" t="s">
        <v>3398</v>
      </c>
    </row>
    <row r="16857" spans="1:14" x14ac:dyDescent="0.2">
      <c r="A16857" t="s">
        <v>22616</v>
      </c>
      <c r="B16857">
        <v>37300</v>
      </c>
      <c r="C16857">
        <v>42600</v>
      </c>
      <c r="D16857">
        <v>47950</v>
      </c>
      <c r="E16857">
        <v>53250</v>
      </c>
      <c r="F16857">
        <v>57550</v>
      </c>
      <c r="G16857">
        <v>61800</v>
      </c>
      <c r="H16857">
        <v>66050</v>
      </c>
      <c r="I16857">
        <v>70300</v>
      </c>
      <c r="J16857">
        <v>74550</v>
      </c>
      <c r="K16857" t="s">
        <v>3096</v>
      </c>
      <c r="L16857">
        <v>133</v>
      </c>
      <c r="M16857">
        <v>80</v>
      </c>
      <c r="N16857" t="s">
        <v>3399</v>
      </c>
    </row>
    <row r="16858" spans="1:14" x14ac:dyDescent="0.2">
      <c r="A16858" t="s">
        <v>22617</v>
      </c>
      <c r="B16858">
        <v>44550</v>
      </c>
      <c r="C16858">
        <v>50900</v>
      </c>
      <c r="D16858">
        <v>57250</v>
      </c>
      <c r="E16858">
        <v>63600</v>
      </c>
      <c r="F16858">
        <v>68700</v>
      </c>
      <c r="G16858">
        <v>73800</v>
      </c>
      <c r="H16858">
        <v>78900</v>
      </c>
      <c r="I16858">
        <v>84000</v>
      </c>
      <c r="J16858">
        <v>89050</v>
      </c>
      <c r="K16858" t="s">
        <v>3096</v>
      </c>
      <c r="L16858">
        <v>135</v>
      </c>
      <c r="M16858">
        <v>80</v>
      </c>
      <c r="N16858" t="s">
        <v>3542</v>
      </c>
    </row>
    <row r="16859" spans="1:14" x14ac:dyDescent="0.2">
      <c r="A16859" t="s">
        <v>22618</v>
      </c>
      <c r="B16859">
        <v>37750</v>
      </c>
      <c r="C16859">
        <v>43150</v>
      </c>
      <c r="D16859">
        <v>48550</v>
      </c>
      <c r="E16859">
        <v>53900</v>
      </c>
      <c r="F16859">
        <v>58250</v>
      </c>
      <c r="G16859">
        <v>62550</v>
      </c>
      <c r="H16859">
        <v>66850</v>
      </c>
      <c r="I16859">
        <v>71150</v>
      </c>
      <c r="J16859">
        <v>75500</v>
      </c>
      <c r="K16859" t="s">
        <v>3096</v>
      </c>
      <c r="L16859">
        <v>137</v>
      </c>
      <c r="M16859">
        <v>80</v>
      </c>
      <c r="N16859" t="s">
        <v>3347</v>
      </c>
    </row>
    <row r="16860" spans="1:14" x14ac:dyDescent="0.2">
      <c r="A16860" t="s">
        <v>22619</v>
      </c>
      <c r="B16860">
        <v>37650</v>
      </c>
      <c r="C16860">
        <v>43000</v>
      </c>
      <c r="D16860">
        <v>48400</v>
      </c>
      <c r="E16860">
        <v>53750</v>
      </c>
      <c r="F16860">
        <v>58050</v>
      </c>
      <c r="G16860">
        <v>62350</v>
      </c>
      <c r="H16860">
        <v>66650</v>
      </c>
      <c r="I16860">
        <v>70950</v>
      </c>
      <c r="J16860">
        <v>75250</v>
      </c>
      <c r="K16860" t="s">
        <v>3096</v>
      </c>
      <c r="L16860">
        <v>139</v>
      </c>
      <c r="M16860">
        <v>80</v>
      </c>
      <c r="N16860" t="s">
        <v>3348</v>
      </c>
    </row>
    <row r="16861" spans="1:14" x14ac:dyDescent="0.2">
      <c r="A16861" t="s">
        <v>22620</v>
      </c>
      <c r="B16861">
        <v>37300</v>
      </c>
      <c r="C16861">
        <v>42600</v>
      </c>
      <c r="D16861">
        <v>47950</v>
      </c>
      <c r="E16861">
        <v>53250</v>
      </c>
      <c r="F16861">
        <v>57550</v>
      </c>
      <c r="G16861">
        <v>61800</v>
      </c>
      <c r="H16861">
        <v>66050</v>
      </c>
      <c r="I16861">
        <v>70300</v>
      </c>
      <c r="J16861">
        <v>74550</v>
      </c>
      <c r="K16861" t="s">
        <v>3096</v>
      </c>
      <c r="L16861">
        <v>141</v>
      </c>
      <c r="M16861">
        <v>80</v>
      </c>
      <c r="N16861" t="s">
        <v>3349</v>
      </c>
    </row>
    <row r="16862" spans="1:14" x14ac:dyDescent="0.2">
      <c r="A16862" t="s">
        <v>22621</v>
      </c>
      <c r="B16862">
        <v>37300</v>
      </c>
      <c r="C16862">
        <v>42600</v>
      </c>
      <c r="D16862">
        <v>47950</v>
      </c>
      <c r="E16862">
        <v>53250</v>
      </c>
      <c r="F16862">
        <v>57550</v>
      </c>
      <c r="G16862">
        <v>61800</v>
      </c>
      <c r="H16862">
        <v>66050</v>
      </c>
      <c r="I16862">
        <v>70300</v>
      </c>
      <c r="J16862">
        <v>74550</v>
      </c>
      <c r="K16862" t="s">
        <v>3096</v>
      </c>
      <c r="L16862">
        <v>143</v>
      </c>
      <c r="M16862">
        <v>80</v>
      </c>
      <c r="N16862" t="s">
        <v>3543</v>
      </c>
    </row>
    <row r="16863" spans="1:14" x14ac:dyDescent="0.2">
      <c r="A16863" t="s">
        <v>22622</v>
      </c>
      <c r="B16863">
        <v>38550</v>
      </c>
      <c r="C16863">
        <v>44050</v>
      </c>
      <c r="D16863">
        <v>49550</v>
      </c>
      <c r="E16863">
        <v>55050</v>
      </c>
      <c r="F16863">
        <v>59500</v>
      </c>
      <c r="G16863">
        <v>63900</v>
      </c>
      <c r="H16863">
        <v>68300</v>
      </c>
      <c r="I16863">
        <v>72700</v>
      </c>
      <c r="J16863">
        <v>77100</v>
      </c>
      <c r="K16863" t="s">
        <v>3096</v>
      </c>
      <c r="L16863">
        <v>145</v>
      </c>
      <c r="M16863">
        <v>80</v>
      </c>
      <c r="N16863" t="s">
        <v>3401</v>
      </c>
    </row>
    <row r="16864" spans="1:14" x14ac:dyDescent="0.2">
      <c r="A16864" t="s">
        <v>22623</v>
      </c>
      <c r="B16864">
        <v>41300</v>
      </c>
      <c r="C16864">
        <v>47200</v>
      </c>
      <c r="D16864">
        <v>53100</v>
      </c>
      <c r="E16864">
        <v>58950</v>
      </c>
      <c r="F16864">
        <v>63700</v>
      </c>
      <c r="G16864">
        <v>68400</v>
      </c>
      <c r="H16864">
        <v>73100</v>
      </c>
      <c r="I16864">
        <v>77850</v>
      </c>
      <c r="J16864">
        <v>82550</v>
      </c>
      <c r="K16864" t="s">
        <v>3096</v>
      </c>
      <c r="L16864">
        <v>147</v>
      </c>
      <c r="M16864">
        <v>80</v>
      </c>
      <c r="N16864" t="s">
        <v>3544</v>
      </c>
    </row>
    <row r="16865" spans="1:14" x14ac:dyDescent="0.2">
      <c r="A16865" t="s">
        <v>22624</v>
      </c>
      <c r="B16865">
        <v>37300</v>
      </c>
      <c r="C16865">
        <v>42600</v>
      </c>
      <c r="D16865">
        <v>47950</v>
      </c>
      <c r="E16865">
        <v>53250</v>
      </c>
      <c r="F16865">
        <v>57550</v>
      </c>
      <c r="G16865">
        <v>61800</v>
      </c>
      <c r="H16865">
        <v>66050</v>
      </c>
      <c r="I16865">
        <v>70300</v>
      </c>
      <c r="J16865">
        <v>74550</v>
      </c>
      <c r="K16865" t="s">
        <v>3096</v>
      </c>
      <c r="L16865">
        <v>149</v>
      </c>
      <c r="M16865">
        <v>80</v>
      </c>
      <c r="N16865" t="s">
        <v>3545</v>
      </c>
    </row>
    <row r="16866" spans="1:14" x14ac:dyDescent="0.2">
      <c r="A16866" t="s">
        <v>22625</v>
      </c>
      <c r="B16866">
        <v>49000</v>
      </c>
      <c r="C16866">
        <v>56000</v>
      </c>
      <c r="D16866">
        <v>63000</v>
      </c>
      <c r="E16866">
        <v>70000</v>
      </c>
      <c r="F16866">
        <v>75600</v>
      </c>
      <c r="G16866">
        <v>81200</v>
      </c>
      <c r="H16866">
        <v>86800</v>
      </c>
      <c r="I16866">
        <v>92400</v>
      </c>
      <c r="J16866">
        <v>98000</v>
      </c>
      <c r="K16866" t="s">
        <v>3096</v>
      </c>
      <c r="L16866">
        <v>151</v>
      </c>
      <c r="M16866">
        <v>80</v>
      </c>
      <c r="N16866" t="s">
        <v>3231</v>
      </c>
    </row>
    <row r="16867" spans="1:14" x14ac:dyDescent="0.2">
      <c r="A16867" t="s">
        <v>22626</v>
      </c>
      <c r="B16867">
        <v>37300</v>
      </c>
      <c r="C16867">
        <v>42600</v>
      </c>
      <c r="D16867">
        <v>47950</v>
      </c>
      <c r="E16867">
        <v>53250</v>
      </c>
      <c r="F16867">
        <v>57550</v>
      </c>
      <c r="G16867">
        <v>61800</v>
      </c>
      <c r="H16867">
        <v>66050</v>
      </c>
      <c r="I16867">
        <v>70300</v>
      </c>
      <c r="J16867">
        <v>74550</v>
      </c>
      <c r="K16867" t="s">
        <v>3096</v>
      </c>
      <c r="L16867">
        <v>153</v>
      </c>
      <c r="M16867">
        <v>80</v>
      </c>
      <c r="N16867" t="s">
        <v>3546</v>
      </c>
    </row>
    <row r="16868" spans="1:14" x14ac:dyDescent="0.2">
      <c r="A16868" t="s">
        <v>22627</v>
      </c>
      <c r="B16868">
        <v>37300</v>
      </c>
      <c r="C16868">
        <v>42600</v>
      </c>
      <c r="D16868">
        <v>47950</v>
      </c>
      <c r="E16868">
        <v>53250</v>
      </c>
      <c r="F16868">
        <v>57550</v>
      </c>
      <c r="G16868">
        <v>61800</v>
      </c>
      <c r="H16868">
        <v>66050</v>
      </c>
      <c r="I16868">
        <v>70300</v>
      </c>
      <c r="J16868">
        <v>74550</v>
      </c>
      <c r="K16868" t="s">
        <v>3096</v>
      </c>
      <c r="L16868">
        <v>155</v>
      </c>
      <c r="M16868">
        <v>80</v>
      </c>
      <c r="N16868" t="s">
        <v>3547</v>
      </c>
    </row>
    <row r="16869" spans="1:14" x14ac:dyDescent="0.2">
      <c r="A16869" t="s">
        <v>22628</v>
      </c>
      <c r="B16869">
        <v>44250</v>
      </c>
      <c r="C16869">
        <v>50600</v>
      </c>
      <c r="D16869">
        <v>56900</v>
      </c>
      <c r="E16869">
        <v>63200</v>
      </c>
      <c r="F16869">
        <v>68300</v>
      </c>
      <c r="G16869">
        <v>73350</v>
      </c>
      <c r="H16869">
        <v>78400</v>
      </c>
      <c r="I16869">
        <v>83450</v>
      </c>
      <c r="J16869">
        <v>88500</v>
      </c>
      <c r="K16869" t="s">
        <v>3096</v>
      </c>
      <c r="L16869">
        <v>157</v>
      </c>
      <c r="M16869">
        <v>80</v>
      </c>
      <c r="N16869" t="s">
        <v>3350</v>
      </c>
    </row>
    <row r="16870" spans="1:14" x14ac:dyDescent="0.2">
      <c r="A16870" t="s">
        <v>22629</v>
      </c>
      <c r="B16870">
        <v>37300</v>
      </c>
      <c r="C16870">
        <v>42600</v>
      </c>
      <c r="D16870">
        <v>47950</v>
      </c>
      <c r="E16870">
        <v>53250</v>
      </c>
      <c r="F16870">
        <v>57550</v>
      </c>
      <c r="G16870">
        <v>61800</v>
      </c>
      <c r="H16870">
        <v>66050</v>
      </c>
      <c r="I16870">
        <v>70300</v>
      </c>
      <c r="J16870">
        <v>74550</v>
      </c>
      <c r="K16870" t="s">
        <v>3096</v>
      </c>
      <c r="L16870">
        <v>159</v>
      </c>
      <c r="M16870">
        <v>80</v>
      </c>
      <c r="N16870" t="s">
        <v>3548</v>
      </c>
    </row>
    <row r="16871" spans="1:14" x14ac:dyDescent="0.2">
      <c r="A16871" t="s">
        <v>22630</v>
      </c>
      <c r="B16871">
        <v>40050</v>
      </c>
      <c r="C16871">
        <v>45800</v>
      </c>
      <c r="D16871">
        <v>51500</v>
      </c>
      <c r="E16871">
        <v>57200</v>
      </c>
      <c r="F16871">
        <v>61800</v>
      </c>
      <c r="G16871">
        <v>66400</v>
      </c>
      <c r="H16871">
        <v>70950</v>
      </c>
      <c r="I16871">
        <v>75550</v>
      </c>
      <c r="J16871">
        <v>80100</v>
      </c>
      <c r="K16871" t="s">
        <v>3096</v>
      </c>
      <c r="L16871">
        <v>161</v>
      </c>
      <c r="M16871">
        <v>80</v>
      </c>
      <c r="N16871" t="s">
        <v>3549</v>
      </c>
    </row>
    <row r="16872" spans="1:14" x14ac:dyDescent="0.2">
      <c r="A16872" t="s">
        <v>22631</v>
      </c>
      <c r="B16872">
        <v>38850</v>
      </c>
      <c r="C16872">
        <v>44400</v>
      </c>
      <c r="D16872">
        <v>49950</v>
      </c>
      <c r="E16872">
        <v>55500</v>
      </c>
      <c r="F16872">
        <v>59950</v>
      </c>
      <c r="G16872">
        <v>64400</v>
      </c>
      <c r="H16872">
        <v>68850</v>
      </c>
      <c r="I16872">
        <v>73300</v>
      </c>
      <c r="J16872">
        <v>77700</v>
      </c>
      <c r="K16872" t="s">
        <v>3096</v>
      </c>
      <c r="L16872">
        <v>163</v>
      </c>
      <c r="M16872">
        <v>80</v>
      </c>
      <c r="N16872" t="s">
        <v>3352</v>
      </c>
    </row>
    <row r="16873" spans="1:14" x14ac:dyDescent="0.2">
      <c r="A16873" t="s">
        <v>22632</v>
      </c>
      <c r="B16873">
        <v>57400</v>
      </c>
      <c r="C16873">
        <v>65600</v>
      </c>
      <c r="D16873">
        <v>73800</v>
      </c>
      <c r="E16873">
        <v>82000</v>
      </c>
      <c r="F16873">
        <v>88600</v>
      </c>
      <c r="G16873">
        <v>95150</v>
      </c>
      <c r="H16873">
        <v>101700</v>
      </c>
      <c r="I16873">
        <v>108250</v>
      </c>
      <c r="J16873">
        <v>114800</v>
      </c>
      <c r="K16873" t="s">
        <v>3096</v>
      </c>
      <c r="L16873">
        <v>165</v>
      </c>
      <c r="M16873">
        <v>80</v>
      </c>
      <c r="N16873" t="s">
        <v>3550</v>
      </c>
    </row>
    <row r="16874" spans="1:14" x14ac:dyDescent="0.2">
      <c r="A16874" t="s">
        <v>22633</v>
      </c>
      <c r="B16874">
        <v>37300</v>
      </c>
      <c r="C16874">
        <v>42600</v>
      </c>
      <c r="D16874">
        <v>47950</v>
      </c>
      <c r="E16874">
        <v>53250</v>
      </c>
      <c r="F16874">
        <v>57550</v>
      </c>
      <c r="G16874">
        <v>61800</v>
      </c>
      <c r="H16874">
        <v>66050</v>
      </c>
      <c r="I16874">
        <v>70300</v>
      </c>
      <c r="J16874">
        <v>74550</v>
      </c>
      <c r="K16874" t="s">
        <v>3096</v>
      </c>
      <c r="L16874">
        <v>167</v>
      </c>
      <c r="M16874">
        <v>80</v>
      </c>
      <c r="N16874" t="s">
        <v>3405</v>
      </c>
    </row>
    <row r="16875" spans="1:14" x14ac:dyDescent="0.2">
      <c r="A16875" t="s">
        <v>22634</v>
      </c>
      <c r="B16875">
        <v>42600</v>
      </c>
      <c r="C16875">
        <v>48650</v>
      </c>
      <c r="D16875">
        <v>54750</v>
      </c>
      <c r="E16875">
        <v>60800</v>
      </c>
      <c r="F16875">
        <v>65700</v>
      </c>
      <c r="G16875">
        <v>70550</v>
      </c>
      <c r="H16875">
        <v>75400</v>
      </c>
      <c r="I16875">
        <v>80300</v>
      </c>
      <c r="J16875">
        <v>85150</v>
      </c>
      <c r="K16875" t="s">
        <v>3096</v>
      </c>
      <c r="L16875">
        <v>169</v>
      </c>
      <c r="M16875">
        <v>80</v>
      </c>
      <c r="N16875" t="s">
        <v>3408</v>
      </c>
    </row>
    <row r="16876" spans="1:14" x14ac:dyDescent="0.2">
      <c r="A16876" t="s">
        <v>22635</v>
      </c>
      <c r="B16876">
        <v>37300</v>
      </c>
      <c r="C16876">
        <v>42600</v>
      </c>
      <c r="D16876">
        <v>47950</v>
      </c>
      <c r="E16876">
        <v>53250</v>
      </c>
      <c r="F16876">
        <v>57550</v>
      </c>
      <c r="G16876">
        <v>61800</v>
      </c>
      <c r="H16876">
        <v>66050</v>
      </c>
      <c r="I16876">
        <v>70300</v>
      </c>
      <c r="J16876">
        <v>74550</v>
      </c>
      <c r="K16876" t="s">
        <v>3096</v>
      </c>
      <c r="L16876">
        <v>171</v>
      </c>
      <c r="M16876">
        <v>80</v>
      </c>
      <c r="N16876" t="s">
        <v>2916</v>
      </c>
    </row>
    <row r="16877" spans="1:14" x14ac:dyDescent="0.2">
      <c r="A16877" t="s">
        <v>22636</v>
      </c>
      <c r="B16877">
        <v>44550</v>
      </c>
      <c r="C16877">
        <v>50900</v>
      </c>
      <c r="D16877">
        <v>57250</v>
      </c>
      <c r="E16877">
        <v>63600</v>
      </c>
      <c r="F16877">
        <v>68700</v>
      </c>
      <c r="G16877">
        <v>73800</v>
      </c>
      <c r="H16877">
        <v>78900</v>
      </c>
      <c r="I16877">
        <v>84000</v>
      </c>
      <c r="J16877">
        <v>89050</v>
      </c>
      <c r="K16877" t="s">
        <v>3096</v>
      </c>
      <c r="L16877">
        <v>173</v>
      </c>
      <c r="M16877">
        <v>80</v>
      </c>
      <c r="N16877" t="s">
        <v>3551</v>
      </c>
    </row>
    <row r="16878" spans="1:14" x14ac:dyDescent="0.2">
      <c r="A16878" t="s">
        <v>22637</v>
      </c>
      <c r="B16878">
        <v>39950</v>
      </c>
      <c r="C16878">
        <v>45650</v>
      </c>
      <c r="D16878">
        <v>51350</v>
      </c>
      <c r="E16878">
        <v>57050</v>
      </c>
      <c r="F16878">
        <v>61650</v>
      </c>
      <c r="G16878">
        <v>66200</v>
      </c>
      <c r="H16878">
        <v>70750</v>
      </c>
      <c r="I16878">
        <v>75350</v>
      </c>
      <c r="J16878">
        <v>79900</v>
      </c>
      <c r="K16878" t="s">
        <v>3096</v>
      </c>
      <c r="L16878">
        <v>175</v>
      </c>
      <c r="M16878">
        <v>80</v>
      </c>
      <c r="N16878" t="s">
        <v>3353</v>
      </c>
    </row>
    <row r="16879" spans="1:14" x14ac:dyDescent="0.2">
      <c r="A16879" t="s">
        <v>22638</v>
      </c>
      <c r="B16879">
        <v>57400</v>
      </c>
      <c r="C16879">
        <v>65600</v>
      </c>
      <c r="D16879">
        <v>73800</v>
      </c>
      <c r="E16879">
        <v>82000</v>
      </c>
      <c r="F16879">
        <v>88600</v>
      </c>
      <c r="G16879">
        <v>95150</v>
      </c>
      <c r="H16879">
        <v>101700</v>
      </c>
      <c r="I16879">
        <v>108250</v>
      </c>
      <c r="J16879">
        <v>114800</v>
      </c>
      <c r="K16879" t="s">
        <v>3096</v>
      </c>
      <c r="L16879">
        <v>177</v>
      </c>
      <c r="M16879">
        <v>80</v>
      </c>
      <c r="N16879" t="s">
        <v>3552</v>
      </c>
    </row>
    <row r="16880" spans="1:14" x14ac:dyDescent="0.2">
      <c r="A16880" t="s">
        <v>22639</v>
      </c>
      <c r="B16880">
        <v>37300</v>
      </c>
      <c r="C16880">
        <v>42600</v>
      </c>
      <c r="D16880">
        <v>47950</v>
      </c>
      <c r="E16880">
        <v>53250</v>
      </c>
      <c r="F16880">
        <v>57550</v>
      </c>
      <c r="G16880">
        <v>61800</v>
      </c>
      <c r="H16880">
        <v>66050</v>
      </c>
      <c r="I16880">
        <v>70300</v>
      </c>
      <c r="J16880">
        <v>74550</v>
      </c>
      <c r="K16880" t="s">
        <v>3096</v>
      </c>
      <c r="L16880">
        <v>179</v>
      </c>
      <c r="M16880">
        <v>80</v>
      </c>
      <c r="N16880" t="s">
        <v>3553</v>
      </c>
    </row>
    <row r="16881" spans="1:14" x14ac:dyDescent="0.2">
      <c r="A16881" t="s">
        <v>22640</v>
      </c>
      <c r="B16881">
        <v>37300</v>
      </c>
      <c r="C16881">
        <v>42600</v>
      </c>
      <c r="D16881">
        <v>47950</v>
      </c>
      <c r="E16881">
        <v>53250</v>
      </c>
      <c r="F16881">
        <v>57550</v>
      </c>
      <c r="G16881">
        <v>61800</v>
      </c>
      <c r="H16881">
        <v>66050</v>
      </c>
      <c r="I16881">
        <v>70300</v>
      </c>
      <c r="J16881">
        <v>74550</v>
      </c>
      <c r="K16881" t="s">
        <v>3096</v>
      </c>
      <c r="L16881">
        <v>181</v>
      </c>
      <c r="M16881">
        <v>80</v>
      </c>
      <c r="N16881" t="s">
        <v>4165</v>
      </c>
    </row>
    <row r="16882" spans="1:14" x14ac:dyDescent="0.2">
      <c r="A16882" t="s">
        <v>22641</v>
      </c>
      <c r="B16882">
        <v>56250</v>
      </c>
      <c r="C16882">
        <v>64300</v>
      </c>
      <c r="D16882">
        <v>72350</v>
      </c>
      <c r="E16882">
        <v>80350</v>
      </c>
      <c r="F16882">
        <v>86800</v>
      </c>
      <c r="G16882">
        <v>93250</v>
      </c>
      <c r="H16882">
        <v>99650</v>
      </c>
      <c r="I16882">
        <v>106100</v>
      </c>
      <c r="J16882">
        <v>112500</v>
      </c>
      <c r="K16882" t="s">
        <v>3096</v>
      </c>
      <c r="L16882">
        <v>183</v>
      </c>
      <c r="M16882">
        <v>80</v>
      </c>
      <c r="N16882" t="s">
        <v>3554</v>
      </c>
    </row>
    <row r="16883" spans="1:14" x14ac:dyDescent="0.2">
      <c r="A16883" t="s">
        <v>22642</v>
      </c>
      <c r="B16883">
        <v>37300</v>
      </c>
      <c r="C16883">
        <v>42600</v>
      </c>
      <c r="D16883">
        <v>47950</v>
      </c>
      <c r="E16883">
        <v>53250</v>
      </c>
      <c r="F16883">
        <v>57550</v>
      </c>
      <c r="G16883">
        <v>61800</v>
      </c>
      <c r="H16883">
        <v>66050</v>
      </c>
      <c r="I16883">
        <v>70300</v>
      </c>
      <c r="J16883">
        <v>74550</v>
      </c>
      <c r="K16883" t="s">
        <v>3096</v>
      </c>
      <c r="L16883">
        <v>185</v>
      </c>
      <c r="M16883">
        <v>80</v>
      </c>
      <c r="N16883" t="s">
        <v>3355</v>
      </c>
    </row>
    <row r="16884" spans="1:14" x14ac:dyDescent="0.2">
      <c r="A16884" t="s">
        <v>22643</v>
      </c>
      <c r="B16884">
        <v>43650</v>
      </c>
      <c r="C16884">
        <v>49850</v>
      </c>
      <c r="D16884">
        <v>56100</v>
      </c>
      <c r="E16884">
        <v>62300</v>
      </c>
      <c r="F16884">
        <v>67300</v>
      </c>
      <c r="G16884">
        <v>72300</v>
      </c>
      <c r="H16884">
        <v>77300</v>
      </c>
      <c r="I16884">
        <v>82250</v>
      </c>
      <c r="J16884">
        <v>87250</v>
      </c>
      <c r="K16884" t="s">
        <v>3096</v>
      </c>
      <c r="L16884">
        <v>186</v>
      </c>
      <c r="M16884">
        <v>80</v>
      </c>
      <c r="N16884" t="s">
        <v>3555</v>
      </c>
    </row>
    <row r="16885" spans="1:14" x14ac:dyDescent="0.2">
      <c r="A16885" t="s">
        <v>22644</v>
      </c>
      <c r="B16885">
        <v>37650</v>
      </c>
      <c r="C16885">
        <v>43000</v>
      </c>
      <c r="D16885">
        <v>48400</v>
      </c>
      <c r="E16885">
        <v>53750</v>
      </c>
      <c r="F16885">
        <v>58050</v>
      </c>
      <c r="G16885">
        <v>62350</v>
      </c>
      <c r="H16885">
        <v>66650</v>
      </c>
      <c r="I16885">
        <v>70950</v>
      </c>
      <c r="J16885">
        <v>75250</v>
      </c>
      <c r="K16885" t="s">
        <v>3096</v>
      </c>
      <c r="L16885">
        <v>187</v>
      </c>
      <c r="M16885">
        <v>80</v>
      </c>
      <c r="N16885" t="s">
        <v>3556</v>
      </c>
    </row>
    <row r="16886" spans="1:14" x14ac:dyDescent="0.2">
      <c r="A16886" t="s">
        <v>22645</v>
      </c>
      <c r="B16886">
        <v>56250</v>
      </c>
      <c r="C16886">
        <v>64300</v>
      </c>
      <c r="D16886">
        <v>72350</v>
      </c>
      <c r="E16886">
        <v>80350</v>
      </c>
      <c r="F16886">
        <v>86800</v>
      </c>
      <c r="G16886">
        <v>93250</v>
      </c>
      <c r="H16886">
        <v>99650</v>
      </c>
      <c r="I16886">
        <v>106100</v>
      </c>
      <c r="J16886">
        <v>112500</v>
      </c>
      <c r="K16886" t="s">
        <v>3096</v>
      </c>
      <c r="L16886">
        <v>189</v>
      </c>
      <c r="M16886">
        <v>80</v>
      </c>
      <c r="N16886" t="s">
        <v>3509</v>
      </c>
    </row>
    <row r="16887" spans="1:14" x14ac:dyDescent="0.2">
      <c r="A16887" t="s">
        <v>22646</v>
      </c>
      <c r="B16887">
        <v>37750</v>
      </c>
      <c r="C16887">
        <v>43150</v>
      </c>
      <c r="D16887">
        <v>48550</v>
      </c>
      <c r="E16887">
        <v>53900</v>
      </c>
      <c r="F16887">
        <v>58250</v>
      </c>
      <c r="G16887">
        <v>62550</v>
      </c>
      <c r="H16887">
        <v>66850</v>
      </c>
      <c r="I16887">
        <v>71150</v>
      </c>
      <c r="J16887">
        <v>75500</v>
      </c>
      <c r="K16887" t="s">
        <v>3096</v>
      </c>
      <c r="L16887">
        <v>195</v>
      </c>
      <c r="M16887">
        <v>80</v>
      </c>
      <c r="N16887" t="s">
        <v>3410</v>
      </c>
    </row>
    <row r="16888" spans="1:14" x14ac:dyDescent="0.2">
      <c r="A16888" t="s">
        <v>22647</v>
      </c>
      <c r="B16888">
        <v>37300</v>
      </c>
      <c r="C16888">
        <v>42600</v>
      </c>
      <c r="D16888">
        <v>47950</v>
      </c>
      <c r="E16888">
        <v>53250</v>
      </c>
      <c r="F16888">
        <v>57550</v>
      </c>
      <c r="G16888">
        <v>61800</v>
      </c>
      <c r="H16888">
        <v>66050</v>
      </c>
      <c r="I16888">
        <v>70300</v>
      </c>
      <c r="J16888">
        <v>74550</v>
      </c>
      <c r="K16888" t="s">
        <v>3096</v>
      </c>
      <c r="L16888">
        <v>197</v>
      </c>
      <c r="M16888">
        <v>80</v>
      </c>
      <c r="N16888" t="s">
        <v>4133</v>
      </c>
    </row>
    <row r="16889" spans="1:14" x14ac:dyDescent="0.2">
      <c r="A16889" t="s">
        <v>22648</v>
      </c>
      <c r="B16889">
        <v>39800</v>
      </c>
      <c r="C16889">
        <v>45450</v>
      </c>
      <c r="D16889">
        <v>51150</v>
      </c>
      <c r="E16889">
        <v>56800</v>
      </c>
      <c r="F16889">
        <v>61350</v>
      </c>
      <c r="G16889">
        <v>65900</v>
      </c>
      <c r="H16889">
        <v>70450</v>
      </c>
      <c r="I16889">
        <v>75000</v>
      </c>
      <c r="J16889">
        <v>79550</v>
      </c>
      <c r="K16889" t="s">
        <v>3096</v>
      </c>
      <c r="L16889">
        <v>199</v>
      </c>
      <c r="M16889">
        <v>80</v>
      </c>
      <c r="N16889" t="s">
        <v>3557</v>
      </c>
    </row>
    <row r="16890" spans="1:14" x14ac:dyDescent="0.2">
      <c r="A16890" t="s">
        <v>22649</v>
      </c>
      <c r="B16890">
        <v>37300</v>
      </c>
      <c r="C16890">
        <v>42600</v>
      </c>
      <c r="D16890">
        <v>47950</v>
      </c>
      <c r="E16890">
        <v>53250</v>
      </c>
      <c r="F16890">
        <v>57550</v>
      </c>
      <c r="G16890">
        <v>61800</v>
      </c>
      <c r="H16890">
        <v>66050</v>
      </c>
      <c r="I16890">
        <v>70300</v>
      </c>
      <c r="J16890">
        <v>74550</v>
      </c>
      <c r="K16890" t="s">
        <v>3096</v>
      </c>
      <c r="L16890">
        <v>201</v>
      </c>
      <c r="M16890">
        <v>80</v>
      </c>
      <c r="N16890" t="s">
        <v>3411</v>
      </c>
    </row>
    <row r="16891" spans="1:14" x14ac:dyDescent="0.2">
      <c r="A16891" t="s">
        <v>22650</v>
      </c>
      <c r="B16891">
        <v>37300</v>
      </c>
      <c r="C16891">
        <v>42600</v>
      </c>
      <c r="D16891">
        <v>47950</v>
      </c>
      <c r="E16891">
        <v>53250</v>
      </c>
      <c r="F16891">
        <v>57550</v>
      </c>
      <c r="G16891">
        <v>61800</v>
      </c>
      <c r="H16891">
        <v>66050</v>
      </c>
      <c r="I16891">
        <v>70300</v>
      </c>
      <c r="J16891">
        <v>74550</v>
      </c>
      <c r="K16891" t="s">
        <v>3096</v>
      </c>
      <c r="L16891">
        <v>203</v>
      </c>
      <c r="M16891">
        <v>80</v>
      </c>
      <c r="N16891" t="s">
        <v>3558</v>
      </c>
    </row>
    <row r="16892" spans="1:14" x14ac:dyDescent="0.2">
      <c r="A16892" t="s">
        <v>22651</v>
      </c>
      <c r="B16892">
        <v>38850</v>
      </c>
      <c r="C16892">
        <v>44400</v>
      </c>
      <c r="D16892">
        <v>49950</v>
      </c>
      <c r="E16892">
        <v>55500</v>
      </c>
      <c r="F16892">
        <v>59950</v>
      </c>
      <c r="G16892">
        <v>64400</v>
      </c>
      <c r="H16892">
        <v>68850</v>
      </c>
      <c r="I16892">
        <v>73300</v>
      </c>
      <c r="J16892">
        <v>77700</v>
      </c>
      <c r="K16892" t="s">
        <v>3096</v>
      </c>
      <c r="L16892">
        <v>205</v>
      </c>
      <c r="M16892">
        <v>80</v>
      </c>
      <c r="N16892" t="s">
        <v>3356</v>
      </c>
    </row>
    <row r="16893" spans="1:14" x14ac:dyDescent="0.2">
      <c r="A16893" t="s">
        <v>22652</v>
      </c>
      <c r="B16893">
        <v>37300</v>
      </c>
      <c r="C16893">
        <v>42600</v>
      </c>
      <c r="D16893">
        <v>47950</v>
      </c>
      <c r="E16893">
        <v>53250</v>
      </c>
      <c r="F16893">
        <v>57550</v>
      </c>
      <c r="G16893">
        <v>61800</v>
      </c>
      <c r="H16893">
        <v>66050</v>
      </c>
      <c r="I16893">
        <v>70300</v>
      </c>
      <c r="J16893">
        <v>74550</v>
      </c>
      <c r="K16893" t="s">
        <v>3096</v>
      </c>
      <c r="L16893">
        <v>207</v>
      </c>
      <c r="M16893">
        <v>80</v>
      </c>
      <c r="N16893" t="s">
        <v>3559</v>
      </c>
    </row>
    <row r="16894" spans="1:14" x14ac:dyDescent="0.2">
      <c r="A16894" t="s">
        <v>22653</v>
      </c>
      <c r="B16894">
        <v>37650</v>
      </c>
      <c r="C16894">
        <v>43000</v>
      </c>
      <c r="D16894">
        <v>48400</v>
      </c>
      <c r="E16894">
        <v>53750</v>
      </c>
      <c r="F16894">
        <v>58050</v>
      </c>
      <c r="G16894">
        <v>62350</v>
      </c>
      <c r="H16894">
        <v>66650</v>
      </c>
      <c r="I16894">
        <v>70950</v>
      </c>
      <c r="J16894">
        <v>75250</v>
      </c>
      <c r="K16894" t="s">
        <v>3096</v>
      </c>
      <c r="L16894">
        <v>209</v>
      </c>
      <c r="M16894">
        <v>80</v>
      </c>
      <c r="N16894" t="s">
        <v>3416</v>
      </c>
    </row>
    <row r="16895" spans="1:14" x14ac:dyDescent="0.2">
      <c r="A16895" t="s">
        <v>22654</v>
      </c>
      <c r="B16895">
        <v>37300</v>
      </c>
      <c r="C16895">
        <v>42600</v>
      </c>
      <c r="D16895">
        <v>47950</v>
      </c>
      <c r="E16895">
        <v>53250</v>
      </c>
      <c r="F16895">
        <v>57550</v>
      </c>
      <c r="G16895">
        <v>61800</v>
      </c>
      <c r="H16895">
        <v>66050</v>
      </c>
      <c r="I16895">
        <v>70300</v>
      </c>
      <c r="J16895">
        <v>74550</v>
      </c>
      <c r="K16895" t="s">
        <v>3096</v>
      </c>
      <c r="L16895">
        <v>211</v>
      </c>
      <c r="M16895">
        <v>80</v>
      </c>
      <c r="N16895" t="s">
        <v>4171</v>
      </c>
    </row>
    <row r="16896" spans="1:14" x14ac:dyDescent="0.2">
      <c r="A16896" t="s">
        <v>22655</v>
      </c>
      <c r="B16896">
        <v>37300</v>
      </c>
      <c r="C16896">
        <v>42600</v>
      </c>
      <c r="D16896">
        <v>47950</v>
      </c>
      <c r="E16896">
        <v>53250</v>
      </c>
      <c r="F16896">
        <v>57550</v>
      </c>
      <c r="G16896">
        <v>61800</v>
      </c>
      <c r="H16896">
        <v>66050</v>
      </c>
      <c r="I16896">
        <v>70300</v>
      </c>
      <c r="J16896">
        <v>74550</v>
      </c>
      <c r="K16896" t="s">
        <v>3096</v>
      </c>
      <c r="L16896">
        <v>213</v>
      </c>
      <c r="M16896">
        <v>80</v>
      </c>
      <c r="N16896" t="s">
        <v>3560</v>
      </c>
    </row>
    <row r="16897" spans="1:14" x14ac:dyDescent="0.2">
      <c r="A16897" t="s">
        <v>22656</v>
      </c>
      <c r="B16897">
        <v>37300</v>
      </c>
      <c r="C16897">
        <v>42600</v>
      </c>
      <c r="D16897">
        <v>47950</v>
      </c>
      <c r="E16897">
        <v>53250</v>
      </c>
      <c r="F16897">
        <v>57550</v>
      </c>
      <c r="G16897">
        <v>61800</v>
      </c>
      <c r="H16897">
        <v>66050</v>
      </c>
      <c r="I16897">
        <v>70300</v>
      </c>
      <c r="J16897">
        <v>74550</v>
      </c>
      <c r="K16897" t="s">
        <v>3096</v>
      </c>
      <c r="L16897">
        <v>215</v>
      </c>
      <c r="M16897">
        <v>80</v>
      </c>
      <c r="N16897" t="s">
        <v>3561</v>
      </c>
    </row>
    <row r="16898" spans="1:14" x14ac:dyDescent="0.2">
      <c r="A16898" t="s">
        <v>22657</v>
      </c>
      <c r="B16898">
        <v>37300</v>
      </c>
      <c r="C16898">
        <v>42600</v>
      </c>
      <c r="D16898">
        <v>47950</v>
      </c>
      <c r="E16898">
        <v>53250</v>
      </c>
      <c r="F16898">
        <v>57550</v>
      </c>
      <c r="G16898">
        <v>61800</v>
      </c>
      <c r="H16898">
        <v>66050</v>
      </c>
      <c r="I16898">
        <v>70300</v>
      </c>
      <c r="J16898">
        <v>74550</v>
      </c>
      <c r="K16898" t="s">
        <v>3096</v>
      </c>
      <c r="L16898">
        <v>217</v>
      </c>
      <c r="M16898">
        <v>80</v>
      </c>
      <c r="N16898" t="s">
        <v>3562</v>
      </c>
    </row>
    <row r="16899" spans="1:14" x14ac:dyDescent="0.2">
      <c r="A16899" t="s">
        <v>22658</v>
      </c>
      <c r="B16899">
        <v>56250</v>
      </c>
      <c r="C16899">
        <v>64300</v>
      </c>
      <c r="D16899">
        <v>72350</v>
      </c>
      <c r="E16899">
        <v>80350</v>
      </c>
      <c r="F16899">
        <v>86800</v>
      </c>
      <c r="G16899">
        <v>93250</v>
      </c>
      <c r="H16899">
        <v>99650</v>
      </c>
      <c r="I16899">
        <v>106100</v>
      </c>
      <c r="J16899">
        <v>112500</v>
      </c>
      <c r="K16899" t="s">
        <v>3096</v>
      </c>
      <c r="L16899">
        <v>219</v>
      </c>
      <c r="M16899">
        <v>80</v>
      </c>
      <c r="N16899" t="s">
        <v>3615</v>
      </c>
    </row>
    <row r="16900" spans="1:14" x14ac:dyDescent="0.2">
      <c r="A16900" t="s">
        <v>22659</v>
      </c>
      <c r="B16900">
        <v>37300</v>
      </c>
      <c r="C16900">
        <v>42600</v>
      </c>
      <c r="D16900">
        <v>47950</v>
      </c>
      <c r="E16900">
        <v>53250</v>
      </c>
      <c r="F16900">
        <v>57550</v>
      </c>
      <c r="G16900">
        <v>61800</v>
      </c>
      <c r="H16900">
        <v>66050</v>
      </c>
      <c r="I16900">
        <v>70300</v>
      </c>
      <c r="J16900">
        <v>74550</v>
      </c>
      <c r="K16900" t="s">
        <v>3096</v>
      </c>
      <c r="L16900">
        <v>221</v>
      </c>
      <c r="M16900">
        <v>80</v>
      </c>
      <c r="N16900" t="s">
        <v>3362</v>
      </c>
    </row>
    <row r="16901" spans="1:14" x14ac:dyDescent="0.2">
      <c r="A16901" t="s">
        <v>22660</v>
      </c>
      <c r="B16901">
        <v>37300</v>
      </c>
      <c r="C16901">
        <v>42600</v>
      </c>
      <c r="D16901">
        <v>47950</v>
      </c>
      <c r="E16901">
        <v>53250</v>
      </c>
      <c r="F16901">
        <v>57550</v>
      </c>
      <c r="G16901">
        <v>61800</v>
      </c>
      <c r="H16901">
        <v>66050</v>
      </c>
      <c r="I16901">
        <v>70300</v>
      </c>
      <c r="J16901">
        <v>74550</v>
      </c>
      <c r="K16901" t="s">
        <v>3096</v>
      </c>
      <c r="L16901">
        <v>223</v>
      </c>
      <c r="M16901">
        <v>80</v>
      </c>
      <c r="N16901" t="s">
        <v>3616</v>
      </c>
    </row>
    <row r="16902" spans="1:14" x14ac:dyDescent="0.2">
      <c r="A16902" t="s">
        <v>22661</v>
      </c>
      <c r="B16902">
        <v>42200</v>
      </c>
      <c r="C16902">
        <v>48200</v>
      </c>
      <c r="D16902">
        <v>54250</v>
      </c>
      <c r="E16902">
        <v>60250</v>
      </c>
      <c r="F16902">
        <v>65100</v>
      </c>
      <c r="G16902">
        <v>69900</v>
      </c>
      <c r="H16902">
        <v>74750</v>
      </c>
      <c r="I16902">
        <v>79550</v>
      </c>
      <c r="J16902">
        <v>84350</v>
      </c>
      <c r="K16902" t="s">
        <v>3096</v>
      </c>
      <c r="L16902">
        <v>225</v>
      </c>
      <c r="M16902">
        <v>80</v>
      </c>
      <c r="N16902" t="s">
        <v>3617</v>
      </c>
    </row>
    <row r="16903" spans="1:14" x14ac:dyDescent="0.2">
      <c r="A16903" t="s">
        <v>22662</v>
      </c>
      <c r="B16903">
        <v>39800</v>
      </c>
      <c r="C16903">
        <v>45450</v>
      </c>
      <c r="D16903">
        <v>51150</v>
      </c>
      <c r="E16903">
        <v>56800</v>
      </c>
      <c r="F16903">
        <v>61350</v>
      </c>
      <c r="G16903">
        <v>65900</v>
      </c>
      <c r="H16903">
        <v>70450</v>
      </c>
      <c r="I16903">
        <v>75000</v>
      </c>
      <c r="J16903">
        <v>79550</v>
      </c>
      <c r="K16903" t="s">
        <v>3096</v>
      </c>
      <c r="L16903">
        <v>227</v>
      </c>
      <c r="M16903">
        <v>80</v>
      </c>
      <c r="N16903" t="s">
        <v>3744</v>
      </c>
    </row>
    <row r="16904" spans="1:14" x14ac:dyDescent="0.2">
      <c r="A16904" t="s">
        <v>22663</v>
      </c>
      <c r="B16904">
        <v>37300</v>
      </c>
      <c r="C16904">
        <v>42600</v>
      </c>
      <c r="D16904">
        <v>47950</v>
      </c>
      <c r="E16904">
        <v>53250</v>
      </c>
      <c r="F16904">
        <v>57550</v>
      </c>
      <c r="G16904">
        <v>61800</v>
      </c>
      <c r="H16904">
        <v>66050</v>
      </c>
      <c r="I16904">
        <v>70300</v>
      </c>
      <c r="J16904">
        <v>74550</v>
      </c>
      <c r="K16904" t="s">
        <v>3096</v>
      </c>
      <c r="L16904">
        <v>229</v>
      </c>
      <c r="M16904">
        <v>80</v>
      </c>
      <c r="N16904" t="s">
        <v>3038</v>
      </c>
    </row>
    <row r="16905" spans="1:14" x14ac:dyDescent="0.2">
      <c r="A16905" t="s">
        <v>22664</v>
      </c>
      <c r="B16905">
        <v>56250</v>
      </c>
      <c r="C16905">
        <v>64300</v>
      </c>
      <c r="D16905">
        <v>72350</v>
      </c>
      <c r="E16905">
        <v>80350</v>
      </c>
      <c r="F16905">
        <v>86800</v>
      </c>
      <c r="G16905">
        <v>93250</v>
      </c>
      <c r="H16905">
        <v>99650</v>
      </c>
      <c r="I16905">
        <v>106100</v>
      </c>
      <c r="J16905">
        <v>112500</v>
      </c>
      <c r="K16905" t="s">
        <v>3096</v>
      </c>
      <c r="L16905">
        <v>510</v>
      </c>
      <c r="M16905">
        <v>80</v>
      </c>
      <c r="N16905" t="s">
        <v>4302</v>
      </c>
    </row>
    <row r="16906" spans="1:14" x14ac:dyDescent="0.2">
      <c r="A16906" t="s">
        <v>22665</v>
      </c>
      <c r="B16906">
        <v>47700</v>
      </c>
      <c r="C16906">
        <v>54500</v>
      </c>
      <c r="D16906">
        <v>61300</v>
      </c>
      <c r="E16906">
        <v>68100</v>
      </c>
      <c r="F16906">
        <v>73550</v>
      </c>
      <c r="G16906">
        <v>79000</v>
      </c>
      <c r="H16906">
        <v>84450</v>
      </c>
      <c r="I16906">
        <v>89900</v>
      </c>
      <c r="J16906">
        <v>95350</v>
      </c>
      <c r="K16906" t="s">
        <v>3097</v>
      </c>
      <c r="L16906">
        <v>1</v>
      </c>
      <c r="M16906">
        <v>80</v>
      </c>
      <c r="N16906" t="s">
        <v>3651</v>
      </c>
    </row>
    <row r="16907" spans="1:14" x14ac:dyDescent="0.2">
      <c r="A16907" t="s">
        <v>22666</v>
      </c>
      <c r="B16907">
        <v>47050</v>
      </c>
      <c r="C16907">
        <v>53800</v>
      </c>
      <c r="D16907">
        <v>60500</v>
      </c>
      <c r="E16907">
        <v>67200</v>
      </c>
      <c r="F16907">
        <v>72600</v>
      </c>
      <c r="G16907">
        <v>78000</v>
      </c>
      <c r="H16907">
        <v>83350</v>
      </c>
      <c r="I16907">
        <v>88750</v>
      </c>
      <c r="J16907">
        <v>94100</v>
      </c>
      <c r="K16907" t="s">
        <v>3097</v>
      </c>
      <c r="L16907">
        <v>3</v>
      </c>
      <c r="M16907">
        <v>80</v>
      </c>
      <c r="N16907" t="s">
        <v>3652</v>
      </c>
    </row>
    <row r="16908" spans="1:14" x14ac:dyDescent="0.2">
      <c r="A16908" t="s">
        <v>22667</v>
      </c>
      <c r="B16908">
        <v>47050</v>
      </c>
      <c r="C16908">
        <v>53800</v>
      </c>
      <c r="D16908">
        <v>60500</v>
      </c>
      <c r="E16908">
        <v>67200</v>
      </c>
      <c r="F16908">
        <v>72600</v>
      </c>
      <c r="G16908">
        <v>78000</v>
      </c>
      <c r="H16908">
        <v>83350</v>
      </c>
      <c r="I16908">
        <v>88750</v>
      </c>
      <c r="J16908">
        <v>94100</v>
      </c>
      <c r="K16908" t="s">
        <v>3097</v>
      </c>
      <c r="L16908">
        <v>5</v>
      </c>
      <c r="M16908">
        <v>80</v>
      </c>
      <c r="N16908" t="s">
        <v>3044</v>
      </c>
    </row>
    <row r="16909" spans="1:14" x14ac:dyDescent="0.2">
      <c r="A16909" t="s">
        <v>22668</v>
      </c>
      <c r="B16909">
        <v>47700</v>
      </c>
      <c r="C16909">
        <v>54500</v>
      </c>
      <c r="D16909">
        <v>61300</v>
      </c>
      <c r="E16909">
        <v>68100</v>
      </c>
      <c r="F16909">
        <v>73550</v>
      </c>
      <c r="G16909">
        <v>79000</v>
      </c>
      <c r="H16909">
        <v>84450</v>
      </c>
      <c r="I16909">
        <v>89900</v>
      </c>
      <c r="J16909">
        <v>95350</v>
      </c>
      <c r="K16909" t="s">
        <v>3097</v>
      </c>
      <c r="L16909">
        <v>7</v>
      </c>
      <c r="M16909">
        <v>80</v>
      </c>
      <c r="N16909" t="s">
        <v>3653</v>
      </c>
    </row>
    <row r="16910" spans="1:14" x14ac:dyDescent="0.2">
      <c r="A16910" t="s">
        <v>22669</v>
      </c>
      <c r="B16910">
        <v>50200</v>
      </c>
      <c r="C16910">
        <v>57400</v>
      </c>
      <c r="D16910">
        <v>64550</v>
      </c>
      <c r="E16910">
        <v>71700</v>
      </c>
      <c r="F16910">
        <v>77450</v>
      </c>
      <c r="G16910">
        <v>83200</v>
      </c>
      <c r="H16910">
        <v>88950</v>
      </c>
      <c r="I16910">
        <v>94650</v>
      </c>
      <c r="J16910">
        <v>100400</v>
      </c>
      <c r="K16910" t="s">
        <v>3097</v>
      </c>
      <c r="L16910">
        <v>9</v>
      </c>
      <c r="M16910">
        <v>80</v>
      </c>
      <c r="N16910" t="s">
        <v>3654</v>
      </c>
    </row>
    <row r="16911" spans="1:14" x14ac:dyDescent="0.2">
      <c r="A16911" t="s">
        <v>22670</v>
      </c>
      <c r="B16911">
        <v>47050</v>
      </c>
      <c r="C16911">
        <v>53800</v>
      </c>
      <c r="D16911">
        <v>60500</v>
      </c>
      <c r="E16911">
        <v>67200</v>
      </c>
      <c r="F16911">
        <v>72600</v>
      </c>
      <c r="G16911">
        <v>78000</v>
      </c>
      <c r="H16911">
        <v>83350</v>
      </c>
      <c r="I16911">
        <v>88750</v>
      </c>
      <c r="J16911">
        <v>94100</v>
      </c>
      <c r="K16911" t="s">
        <v>3097</v>
      </c>
      <c r="L16911">
        <v>11</v>
      </c>
      <c r="M16911">
        <v>80</v>
      </c>
      <c r="N16911" t="s">
        <v>3273</v>
      </c>
    </row>
    <row r="16912" spans="1:14" x14ac:dyDescent="0.2">
      <c r="A16912" t="s">
        <v>22671</v>
      </c>
      <c r="B16912">
        <v>47050</v>
      </c>
      <c r="C16912">
        <v>53800</v>
      </c>
      <c r="D16912">
        <v>60500</v>
      </c>
      <c r="E16912">
        <v>67200</v>
      </c>
      <c r="F16912">
        <v>72600</v>
      </c>
      <c r="G16912">
        <v>78000</v>
      </c>
      <c r="H16912">
        <v>83350</v>
      </c>
      <c r="I16912">
        <v>88750</v>
      </c>
      <c r="J16912">
        <v>94100</v>
      </c>
      <c r="K16912" t="s">
        <v>3097</v>
      </c>
      <c r="L16912">
        <v>13</v>
      </c>
      <c r="M16912">
        <v>80</v>
      </c>
      <c r="N16912" t="s">
        <v>3655</v>
      </c>
    </row>
    <row r="16913" spans="1:14" x14ac:dyDescent="0.2">
      <c r="A16913" t="s">
        <v>22672</v>
      </c>
      <c r="B16913">
        <v>47050</v>
      </c>
      <c r="C16913">
        <v>53800</v>
      </c>
      <c r="D16913">
        <v>60500</v>
      </c>
      <c r="E16913">
        <v>67200</v>
      </c>
      <c r="F16913">
        <v>72600</v>
      </c>
      <c r="G16913">
        <v>78000</v>
      </c>
      <c r="H16913">
        <v>83350</v>
      </c>
      <c r="I16913">
        <v>88750</v>
      </c>
      <c r="J16913">
        <v>94100</v>
      </c>
      <c r="K16913" t="s">
        <v>3097</v>
      </c>
      <c r="L16913">
        <v>15</v>
      </c>
      <c r="M16913">
        <v>80</v>
      </c>
      <c r="N16913" t="s">
        <v>3656</v>
      </c>
    </row>
    <row r="16914" spans="1:14" x14ac:dyDescent="0.2">
      <c r="A16914" t="s">
        <v>22673</v>
      </c>
      <c r="B16914">
        <v>48250</v>
      </c>
      <c r="C16914">
        <v>55150</v>
      </c>
      <c r="D16914">
        <v>62050</v>
      </c>
      <c r="E16914">
        <v>68900</v>
      </c>
      <c r="F16914">
        <v>74450</v>
      </c>
      <c r="G16914">
        <v>79950</v>
      </c>
      <c r="H16914">
        <v>85450</v>
      </c>
      <c r="I16914">
        <v>90950</v>
      </c>
      <c r="J16914">
        <v>96500</v>
      </c>
      <c r="K16914" t="s">
        <v>3097</v>
      </c>
      <c r="L16914">
        <v>17</v>
      </c>
      <c r="M16914">
        <v>80</v>
      </c>
      <c r="N16914" t="s">
        <v>2716</v>
      </c>
    </row>
    <row r="16915" spans="1:14" x14ac:dyDescent="0.2">
      <c r="A16915" t="s">
        <v>22674</v>
      </c>
      <c r="B16915">
        <v>48400</v>
      </c>
      <c r="C16915">
        <v>55300</v>
      </c>
      <c r="D16915">
        <v>62200</v>
      </c>
      <c r="E16915">
        <v>69100</v>
      </c>
      <c r="F16915">
        <v>74650</v>
      </c>
      <c r="G16915">
        <v>80200</v>
      </c>
      <c r="H16915">
        <v>85700</v>
      </c>
      <c r="I16915">
        <v>91250</v>
      </c>
      <c r="J16915">
        <v>96750</v>
      </c>
      <c r="K16915" t="s">
        <v>3097</v>
      </c>
      <c r="L16915">
        <v>19</v>
      </c>
      <c r="M16915">
        <v>80</v>
      </c>
      <c r="N16915" t="s">
        <v>3657</v>
      </c>
    </row>
    <row r="16916" spans="1:14" x14ac:dyDescent="0.2">
      <c r="A16916" t="s">
        <v>22675</v>
      </c>
      <c r="B16916">
        <v>47700</v>
      </c>
      <c r="C16916">
        <v>54500</v>
      </c>
      <c r="D16916">
        <v>61300</v>
      </c>
      <c r="E16916">
        <v>68100</v>
      </c>
      <c r="F16916">
        <v>73550</v>
      </c>
      <c r="G16916">
        <v>79000</v>
      </c>
      <c r="H16916">
        <v>84450</v>
      </c>
      <c r="I16916">
        <v>89900</v>
      </c>
      <c r="J16916">
        <v>95350</v>
      </c>
      <c r="K16916" t="s">
        <v>3097</v>
      </c>
      <c r="L16916">
        <v>21</v>
      </c>
      <c r="M16916">
        <v>80</v>
      </c>
      <c r="N16916" t="s">
        <v>2956</v>
      </c>
    </row>
    <row r="16917" spans="1:14" x14ac:dyDescent="0.2">
      <c r="A16917" t="s">
        <v>22676</v>
      </c>
      <c r="B16917">
        <v>47050</v>
      </c>
      <c r="C16917">
        <v>53800</v>
      </c>
      <c r="D16917">
        <v>60500</v>
      </c>
      <c r="E16917">
        <v>67200</v>
      </c>
      <c r="F16917">
        <v>72600</v>
      </c>
      <c r="G16917">
        <v>78000</v>
      </c>
      <c r="H16917">
        <v>83350</v>
      </c>
      <c r="I16917">
        <v>88750</v>
      </c>
      <c r="J16917">
        <v>94100</v>
      </c>
      <c r="K16917" t="s">
        <v>3097</v>
      </c>
      <c r="L16917">
        <v>23</v>
      </c>
      <c r="M16917">
        <v>80</v>
      </c>
      <c r="N16917" t="s">
        <v>3658</v>
      </c>
    </row>
    <row r="16918" spans="1:14" x14ac:dyDescent="0.2">
      <c r="A16918" t="s">
        <v>22677</v>
      </c>
      <c r="B16918">
        <v>53650</v>
      </c>
      <c r="C16918">
        <v>61300</v>
      </c>
      <c r="D16918">
        <v>68950</v>
      </c>
      <c r="E16918">
        <v>76600</v>
      </c>
      <c r="F16918">
        <v>82750</v>
      </c>
      <c r="G16918">
        <v>88900</v>
      </c>
      <c r="H16918">
        <v>95000</v>
      </c>
      <c r="I16918">
        <v>101150</v>
      </c>
      <c r="J16918">
        <v>107250</v>
      </c>
      <c r="K16918" t="s">
        <v>3097</v>
      </c>
      <c r="L16918">
        <v>25</v>
      </c>
      <c r="M16918">
        <v>80</v>
      </c>
      <c r="N16918" t="s">
        <v>3659</v>
      </c>
    </row>
    <row r="16919" spans="1:14" x14ac:dyDescent="0.2">
      <c r="A16919" t="s">
        <v>22678</v>
      </c>
      <c r="B16919">
        <v>47050</v>
      </c>
      <c r="C16919">
        <v>53800</v>
      </c>
      <c r="D16919">
        <v>60500</v>
      </c>
      <c r="E16919">
        <v>67200</v>
      </c>
      <c r="F16919">
        <v>72600</v>
      </c>
      <c r="G16919">
        <v>78000</v>
      </c>
      <c r="H16919">
        <v>83350</v>
      </c>
      <c r="I16919">
        <v>88750</v>
      </c>
      <c r="J16919">
        <v>94100</v>
      </c>
      <c r="K16919" t="s">
        <v>3097</v>
      </c>
      <c r="L16919">
        <v>27</v>
      </c>
      <c r="M16919">
        <v>80</v>
      </c>
      <c r="N16919" t="s">
        <v>3660</v>
      </c>
    </row>
    <row r="16920" spans="1:14" x14ac:dyDescent="0.2">
      <c r="A16920" t="s">
        <v>22679</v>
      </c>
      <c r="B16920">
        <v>47050</v>
      </c>
      <c r="C16920">
        <v>53800</v>
      </c>
      <c r="D16920">
        <v>60500</v>
      </c>
      <c r="E16920">
        <v>67200</v>
      </c>
      <c r="F16920">
        <v>72600</v>
      </c>
      <c r="G16920">
        <v>78000</v>
      </c>
      <c r="H16920">
        <v>83350</v>
      </c>
      <c r="I16920">
        <v>88750</v>
      </c>
      <c r="J16920">
        <v>94100</v>
      </c>
      <c r="K16920" t="s">
        <v>3097</v>
      </c>
      <c r="L16920">
        <v>29</v>
      </c>
      <c r="M16920">
        <v>80</v>
      </c>
      <c r="N16920" t="s">
        <v>3661</v>
      </c>
    </row>
    <row r="16921" spans="1:14" x14ac:dyDescent="0.2">
      <c r="A16921" t="s">
        <v>22680</v>
      </c>
      <c r="B16921">
        <v>58950</v>
      </c>
      <c r="C16921">
        <v>67350</v>
      </c>
      <c r="D16921">
        <v>75750</v>
      </c>
      <c r="E16921">
        <v>84150</v>
      </c>
      <c r="F16921">
        <v>90900</v>
      </c>
      <c r="G16921">
        <v>97650</v>
      </c>
      <c r="H16921">
        <v>104350</v>
      </c>
      <c r="I16921">
        <v>111100</v>
      </c>
      <c r="J16921">
        <v>117850</v>
      </c>
      <c r="K16921" t="s">
        <v>3097</v>
      </c>
      <c r="L16921">
        <v>31</v>
      </c>
      <c r="M16921">
        <v>80</v>
      </c>
      <c r="N16921" t="s">
        <v>4107</v>
      </c>
    </row>
    <row r="16922" spans="1:14" x14ac:dyDescent="0.2">
      <c r="A16922" t="s">
        <v>22681</v>
      </c>
      <c r="B16922">
        <v>47050</v>
      </c>
      <c r="C16922">
        <v>53800</v>
      </c>
      <c r="D16922">
        <v>60500</v>
      </c>
      <c r="E16922">
        <v>67200</v>
      </c>
      <c r="F16922">
        <v>72600</v>
      </c>
      <c r="G16922">
        <v>78000</v>
      </c>
      <c r="H16922">
        <v>83350</v>
      </c>
      <c r="I16922">
        <v>88750</v>
      </c>
      <c r="J16922">
        <v>94100</v>
      </c>
      <c r="K16922" t="s">
        <v>3097</v>
      </c>
      <c r="L16922">
        <v>33</v>
      </c>
      <c r="M16922">
        <v>80</v>
      </c>
      <c r="N16922" t="s">
        <v>2725</v>
      </c>
    </row>
    <row r="16923" spans="1:14" x14ac:dyDescent="0.2">
      <c r="A16923" t="s">
        <v>22682</v>
      </c>
      <c r="B16923">
        <v>47050</v>
      </c>
      <c r="C16923">
        <v>53800</v>
      </c>
      <c r="D16923">
        <v>60500</v>
      </c>
      <c r="E16923">
        <v>67200</v>
      </c>
      <c r="F16923">
        <v>72600</v>
      </c>
      <c r="G16923">
        <v>78000</v>
      </c>
      <c r="H16923">
        <v>83350</v>
      </c>
      <c r="I16923">
        <v>88750</v>
      </c>
      <c r="J16923">
        <v>94100</v>
      </c>
      <c r="K16923" t="s">
        <v>3097</v>
      </c>
      <c r="L16923">
        <v>35</v>
      </c>
      <c r="M16923">
        <v>80</v>
      </c>
      <c r="N16923" t="s">
        <v>3662</v>
      </c>
    </row>
    <row r="16924" spans="1:14" x14ac:dyDescent="0.2">
      <c r="A16924" t="s">
        <v>22683</v>
      </c>
      <c r="B16924">
        <v>47700</v>
      </c>
      <c r="C16924">
        <v>54500</v>
      </c>
      <c r="D16924">
        <v>61300</v>
      </c>
      <c r="E16924">
        <v>68100</v>
      </c>
      <c r="F16924">
        <v>73550</v>
      </c>
      <c r="G16924">
        <v>79000</v>
      </c>
      <c r="H16924">
        <v>84450</v>
      </c>
      <c r="I16924">
        <v>89900</v>
      </c>
      <c r="J16924">
        <v>95350</v>
      </c>
      <c r="K16924" t="s">
        <v>3097</v>
      </c>
      <c r="L16924">
        <v>37</v>
      </c>
      <c r="M16924">
        <v>80</v>
      </c>
      <c r="N16924" t="s">
        <v>3663</v>
      </c>
    </row>
    <row r="16925" spans="1:14" x14ac:dyDescent="0.2">
      <c r="A16925" t="s">
        <v>22684</v>
      </c>
      <c r="B16925">
        <v>47050</v>
      </c>
      <c r="C16925">
        <v>53800</v>
      </c>
      <c r="D16925">
        <v>60500</v>
      </c>
      <c r="E16925">
        <v>67200</v>
      </c>
      <c r="F16925">
        <v>72600</v>
      </c>
      <c r="G16925">
        <v>78000</v>
      </c>
      <c r="H16925">
        <v>83350</v>
      </c>
      <c r="I16925">
        <v>88750</v>
      </c>
      <c r="J16925">
        <v>94100</v>
      </c>
      <c r="K16925" t="s">
        <v>3097</v>
      </c>
      <c r="L16925">
        <v>39</v>
      </c>
      <c r="M16925">
        <v>80</v>
      </c>
      <c r="N16925" t="s">
        <v>3664</v>
      </c>
    </row>
    <row r="16926" spans="1:14" x14ac:dyDescent="0.2">
      <c r="A16926" t="s">
        <v>22685</v>
      </c>
      <c r="B16926">
        <v>47050</v>
      </c>
      <c r="C16926">
        <v>53800</v>
      </c>
      <c r="D16926">
        <v>60500</v>
      </c>
      <c r="E16926">
        <v>67200</v>
      </c>
      <c r="F16926">
        <v>72600</v>
      </c>
      <c r="G16926">
        <v>78000</v>
      </c>
      <c r="H16926">
        <v>83350</v>
      </c>
      <c r="I16926">
        <v>88750</v>
      </c>
      <c r="J16926">
        <v>94100</v>
      </c>
      <c r="K16926" t="s">
        <v>3097</v>
      </c>
      <c r="L16926">
        <v>41</v>
      </c>
      <c r="M16926">
        <v>80</v>
      </c>
      <c r="N16926" t="s">
        <v>3665</v>
      </c>
    </row>
    <row r="16927" spans="1:14" x14ac:dyDescent="0.2">
      <c r="A16927" t="s">
        <v>22686</v>
      </c>
      <c r="B16927">
        <v>53700</v>
      </c>
      <c r="C16927">
        <v>61400</v>
      </c>
      <c r="D16927">
        <v>69050</v>
      </c>
      <c r="E16927">
        <v>76700</v>
      </c>
      <c r="F16927">
        <v>82850</v>
      </c>
      <c r="G16927">
        <v>89000</v>
      </c>
      <c r="H16927">
        <v>95150</v>
      </c>
      <c r="I16927">
        <v>101250</v>
      </c>
      <c r="J16927">
        <v>107400</v>
      </c>
      <c r="K16927" t="s">
        <v>3097</v>
      </c>
      <c r="L16927">
        <v>43</v>
      </c>
      <c r="M16927">
        <v>80</v>
      </c>
      <c r="N16927" t="s">
        <v>3334</v>
      </c>
    </row>
    <row r="16928" spans="1:14" x14ac:dyDescent="0.2">
      <c r="A16928" t="s">
        <v>22687</v>
      </c>
      <c r="B16928">
        <v>47050</v>
      </c>
      <c r="C16928">
        <v>53800</v>
      </c>
      <c r="D16928">
        <v>60500</v>
      </c>
      <c r="E16928">
        <v>67200</v>
      </c>
      <c r="F16928">
        <v>72600</v>
      </c>
      <c r="G16928">
        <v>78000</v>
      </c>
      <c r="H16928">
        <v>83350</v>
      </c>
      <c r="I16928">
        <v>88750</v>
      </c>
      <c r="J16928">
        <v>94100</v>
      </c>
      <c r="K16928" t="s">
        <v>3097</v>
      </c>
      <c r="L16928">
        <v>45</v>
      </c>
      <c r="M16928">
        <v>80</v>
      </c>
      <c r="N16928" t="s">
        <v>3666</v>
      </c>
    </row>
    <row r="16929" spans="1:14" x14ac:dyDescent="0.2">
      <c r="A16929" t="s">
        <v>22688</v>
      </c>
      <c r="B16929">
        <v>47050</v>
      </c>
      <c r="C16929">
        <v>53800</v>
      </c>
      <c r="D16929">
        <v>60500</v>
      </c>
      <c r="E16929">
        <v>67200</v>
      </c>
      <c r="F16929">
        <v>72600</v>
      </c>
      <c r="G16929">
        <v>78000</v>
      </c>
      <c r="H16929">
        <v>83350</v>
      </c>
      <c r="I16929">
        <v>88750</v>
      </c>
      <c r="J16929">
        <v>94100</v>
      </c>
      <c r="K16929" t="s">
        <v>3097</v>
      </c>
      <c r="L16929">
        <v>47</v>
      </c>
      <c r="M16929">
        <v>80</v>
      </c>
      <c r="N16929" t="s">
        <v>3707</v>
      </c>
    </row>
    <row r="16930" spans="1:14" x14ac:dyDescent="0.2">
      <c r="A16930" t="s">
        <v>22689</v>
      </c>
      <c r="B16930">
        <v>58350</v>
      </c>
      <c r="C16930">
        <v>66650</v>
      </c>
      <c r="D16930">
        <v>75000</v>
      </c>
      <c r="E16930">
        <v>83300</v>
      </c>
      <c r="F16930">
        <v>90000</v>
      </c>
      <c r="G16930">
        <v>96650</v>
      </c>
      <c r="H16930">
        <v>103300</v>
      </c>
      <c r="I16930">
        <v>110000</v>
      </c>
      <c r="J16930">
        <v>116650</v>
      </c>
      <c r="K16930" t="s">
        <v>3097</v>
      </c>
      <c r="L16930">
        <v>49</v>
      </c>
      <c r="M16930">
        <v>80</v>
      </c>
      <c r="N16930" t="s">
        <v>3667</v>
      </c>
    </row>
    <row r="16931" spans="1:14" x14ac:dyDescent="0.2">
      <c r="A16931" t="s">
        <v>22690</v>
      </c>
      <c r="B16931">
        <v>47050</v>
      </c>
      <c r="C16931">
        <v>53800</v>
      </c>
      <c r="D16931">
        <v>60500</v>
      </c>
      <c r="E16931">
        <v>67200</v>
      </c>
      <c r="F16931">
        <v>72600</v>
      </c>
      <c r="G16931">
        <v>78000</v>
      </c>
      <c r="H16931">
        <v>83350</v>
      </c>
      <c r="I16931">
        <v>88750</v>
      </c>
      <c r="J16931">
        <v>94100</v>
      </c>
      <c r="K16931" t="s">
        <v>3097</v>
      </c>
      <c r="L16931">
        <v>51</v>
      </c>
      <c r="M16931">
        <v>80</v>
      </c>
      <c r="N16931" t="s">
        <v>4247</v>
      </c>
    </row>
    <row r="16932" spans="1:14" x14ac:dyDescent="0.2">
      <c r="A16932" t="s">
        <v>22691</v>
      </c>
      <c r="B16932">
        <v>47050</v>
      </c>
      <c r="C16932">
        <v>53800</v>
      </c>
      <c r="D16932">
        <v>60500</v>
      </c>
      <c r="E16932">
        <v>67200</v>
      </c>
      <c r="F16932">
        <v>72600</v>
      </c>
      <c r="G16932">
        <v>78000</v>
      </c>
      <c r="H16932">
        <v>83350</v>
      </c>
      <c r="I16932">
        <v>88750</v>
      </c>
      <c r="J16932">
        <v>94100</v>
      </c>
      <c r="K16932" t="s">
        <v>3097</v>
      </c>
      <c r="L16932">
        <v>53</v>
      </c>
      <c r="M16932">
        <v>80</v>
      </c>
      <c r="N16932" t="s">
        <v>3394</v>
      </c>
    </row>
    <row r="16933" spans="1:14" x14ac:dyDescent="0.2">
      <c r="A16933" t="s">
        <v>22692</v>
      </c>
      <c r="B16933">
        <v>47050</v>
      </c>
      <c r="C16933">
        <v>53800</v>
      </c>
      <c r="D16933">
        <v>60500</v>
      </c>
      <c r="E16933">
        <v>67200</v>
      </c>
      <c r="F16933">
        <v>72600</v>
      </c>
      <c r="G16933">
        <v>78000</v>
      </c>
      <c r="H16933">
        <v>83350</v>
      </c>
      <c r="I16933">
        <v>88750</v>
      </c>
      <c r="J16933">
        <v>94100</v>
      </c>
      <c r="K16933" t="s">
        <v>3097</v>
      </c>
      <c r="L16933">
        <v>55</v>
      </c>
      <c r="M16933">
        <v>80</v>
      </c>
      <c r="N16933" t="s">
        <v>3846</v>
      </c>
    </row>
    <row r="16934" spans="1:14" x14ac:dyDescent="0.2">
      <c r="A16934" t="s">
        <v>22693</v>
      </c>
      <c r="B16934">
        <v>47050</v>
      </c>
      <c r="C16934">
        <v>53800</v>
      </c>
      <c r="D16934">
        <v>60500</v>
      </c>
      <c r="E16934">
        <v>67200</v>
      </c>
      <c r="F16934">
        <v>72600</v>
      </c>
      <c r="G16934">
        <v>78000</v>
      </c>
      <c r="H16934">
        <v>83350</v>
      </c>
      <c r="I16934">
        <v>88750</v>
      </c>
      <c r="J16934">
        <v>94100</v>
      </c>
      <c r="K16934" t="s">
        <v>3097</v>
      </c>
      <c r="L16934">
        <v>57</v>
      </c>
      <c r="M16934">
        <v>80</v>
      </c>
      <c r="N16934" t="s">
        <v>3342</v>
      </c>
    </row>
    <row r="16935" spans="1:14" x14ac:dyDescent="0.2">
      <c r="A16935" t="s">
        <v>22694</v>
      </c>
      <c r="B16935">
        <v>47050</v>
      </c>
      <c r="C16935">
        <v>53800</v>
      </c>
      <c r="D16935">
        <v>60500</v>
      </c>
      <c r="E16935">
        <v>67200</v>
      </c>
      <c r="F16935">
        <v>72600</v>
      </c>
      <c r="G16935">
        <v>78000</v>
      </c>
      <c r="H16935">
        <v>83350</v>
      </c>
      <c r="I16935">
        <v>88750</v>
      </c>
      <c r="J16935">
        <v>94100</v>
      </c>
      <c r="K16935" t="s">
        <v>3097</v>
      </c>
      <c r="L16935">
        <v>59</v>
      </c>
      <c r="M16935">
        <v>80</v>
      </c>
      <c r="N16935" t="s">
        <v>3847</v>
      </c>
    </row>
    <row r="16936" spans="1:14" x14ac:dyDescent="0.2">
      <c r="A16936" t="s">
        <v>22695</v>
      </c>
      <c r="B16936">
        <v>47050</v>
      </c>
      <c r="C16936">
        <v>53800</v>
      </c>
      <c r="D16936">
        <v>60500</v>
      </c>
      <c r="E16936">
        <v>67200</v>
      </c>
      <c r="F16936">
        <v>72600</v>
      </c>
      <c r="G16936">
        <v>78000</v>
      </c>
      <c r="H16936">
        <v>83350</v>
      </c>
      <c r="I16936">
        <v>88750</v>
      </c>
      <c r="J16936">
        <v>94100</v>
      </c>
      <c r="K16936" t="s">
        <v>3097</v>
      </c>
      <c r="L16936">
        <v>61</v>
      </c>
      <c r="M16936">
        <v>80</v>
      </c>
      <c r="N16936" t="s">
        <v>2737</v>
      </c>
    </row>
    <row r="16937" spans="1:14" x14ac:dyDescent="0.2">
      <c r="A16937" t="s">
        <v>22696</v>
      </c>
      <c r="B16937">
        <v>48400</v>
      </c>
      <c r="C16937">
        <v>55300</v>
      </c>
      <c r="D16937">
        <v>62200</v>
      </c>
      <c r="E16937">
        <v>69100</v>
      </c>
      <c r="F16937">
        <v>74650</v>
      </c>
      <c r="G16937">
        <v>80200</v>
      </c>
      <c r="H16937">
        <v>85700</v>
      </c>
      <c r="I16937">
        <v>91250</v>
      </c>
      <c r="J16937">
        <v>96750</v>
      </c>
      <c r="K16937" t="s">
        <v>3097</v>
      </c>
      <c r="L16937">
        <v>63</v>
      </c>
      <c r="M16937">
        <v>80</v>
      </c>
      <c r="N16937" t="s">
        <v>3848</v>
      </c>
    </row>
    <row r="16938" spans="1:14" x14ac:dyDescent="0.2">
      <c r="A16938" t="s">
        <v>22697</v>
      </c>
      <c r="B16938">
        <v>47050</v>
      </c>
      <c r="C16938">
        <v>53800</v>
      </c>
      <c r="D16938">
        <v>60500</v>
      </c>
      <c r="E16938">
        <v>67200</v>
      </c>
      <c r="F16938">
        <v>72600</v>
      </c>
      <c r="G16938">
        <v>78000</v>
      </c>
      <c r="H16938">
        <v>83350</v>
      </c>
      <c r="I16938">
        <v>88750</v>
      </c>
      <c r="J16938">
        <v>94100</v>
      </c>
      <c r="K16938" t="s">
        <v>3097</v>
      </c>
      <c r="L16938">
        <v>65</v>
      </c>
      <c r="M16938">
        <v>80</v>
      </c>
      <c r="N16938" t="s">
        <v>3849</v>
      </c>
    </row>
    <row r="16939" spans="1:14" x14ac:dyDescent="0.2">
      <c r="A16939" t="s">
        <v>22698</v>
      </c>
      <c r="B16939">
        <v>49000</v>
      </c>
      <c r="C16939">
        <v>56000</v>
      </c>
      <c r="D16939">
        <v>63000</v>
      </c>
      <c r="E16939">
        <v>70000</v>
      </c>
      <c r="F16939">
        <v>75600</v>
      </c>
      <c r="G16939">
        <v>81200</v>
      </c>
      <c r="H16939">
        <v>86800</v>
      </c>
      <c r="I16939">
        <v>92400</v>
      </c>
      <c r="J16939">
        <v>98000</v>
      </c>
      <c r="K16939" t="s">
        <v>3097</v>
      </c>
      <c r="L16939">
        <v>67</v>
      </c>
      <c r="M16939">
        <v>80</v>
      </c>
      <c r="N16939" t="s">
        <v>2743</v>
      </c>
    </row>
    <row r="16940" spans="1:14" x14ac:dyDescent="0.2">
      <c r="A16940" t="s">
        <v>22699</v>
      </c>
      <c r="B16940">
        <v>47050</v>
      </c>
      <c r="C16940">
        <v>53800</v>
      </c>
      <c r="D16940">
        <v>60500</v>
      </c>
      <c r="E16940">
        <v>67200</v>
      </c>
      <c r="F16940">
        <v>72600</v>
      </c>
      <c r="G16940">
        <v>78000</v>
      </c>
      <c r="H16940">
        <v>83350</v>
      </c>
      <c r="I16940">
        <v>88750</v>
      </c>
      <c r="J16940">
        <v>94100</v>
      </c>
      <c r="K16940" t="s">
        <v>3097</v>
      </c>
      <c r="L16940">
        <v>69</v>
      </c>
      <c r="M16940">
        <v>80</v>
      </c>
      <c r="N16940" t="s">
        <v>3850</v>
      </c>
    </row>
    <row r="16941" spans="1:14" x14ac:dyDescent="0.2">
      <c r="A16941" t="s">
        <v>22700</v>
      </c>
      <c r="B16941">
        <v>47050</v>
      </c>
      <c r="C16941">
        <v>53800</v>
      </c>
      <c r="D16941">
        <v>60500</v>
      </c>
      <c r="E16941">
        <v>67200</v>
      </c>
      <c r="F16941">
        <v>72600</v>
      </c>
      <c r="G16941">
        <v>78000</v>
      </c>
      <c r="H16941">
        <v>83350</v>
      </c>
      <c r="I16941">
        <v>88750</v>
      </c>
      <c r="J16941">
        <v>94100</v>
      </c>
      <c r="K16941" t="s">
        <v>3097</v>
      </c>
      <c r="L16941">
        <v>71</v>
      </c>
      <c r="M16941">
        <v>80</v>
      </c>
      <c r="N16941" t="s">
        <v>3403</v>
      </c>
    </row>
    <row r="16942" spans="1:14" x14ac:dyDescent="0.2">
      <c r="A16942" t="s">
        <v>22701</v>
      </c>
      <c r="B16942">
        <v>47050</v>
      </c>
      <c r="C16942">
        <v>53800</v>
      </c>
      <c r="D16942">
        <v>60500</v>
      </c>
      <c r="E16942">
        <v>67200</v>
      </c>
      <c r="F16942">
        <v>72600</v>
      </c>
      <c r="G16942">
        <v>78000</v>
      </c>
      <c r="H16942">
        <v>83350</v>
      </c>
      <c r="I16942">
        <v>88750</v>
      </c>
      <c r="J16942">
        <v>94100</v>
      </c>
      <c r="K16942" t="s">
        <v>3097</v>
      </c>
      <c r="L16942">
        <v>73</v>
      </c>
      <c r="M16942">
        <v>80</v>
      </c>
      <c r="N16942" t="s">
        <v>3851</v>
      </c>
    </row>
    <row r="16943" spans="1:14" x14ac:dyDescent="0.2">
      <c r="A16943" t="s">
        <v>22702</v>
      </c>
      <c r="B16943">
        <v>47050</v>
      </c>
      <c r="C16943">
        <v>53800</v>
      </c>
      <c r="D16943">
        <v>60500</v>
      </c>
      <c r="E16943">
        <v>67200</v>
      </c>
      <c r="F16943">
        <v>72600</v>
      </c>
      <c r="G16943">
        <v>78000</v>
      </c>
      <c r="H16943">
        <v>83350</v>
      </c>
      <c r="I16943">
        <v>88750</v>
      </c>
      <c r="J16943">
        <v>94100</v>
      </c>
      <c r="K16943" t="s">
        <v>3097</v>
      </c>
      <c r="L16943">
        <v>75</v>
      </c>
      <c r="M16943">
        <v>80</v>
      </c>
      <c r="N16943" t="s">
        <v>3852</v>
      </c>
    </row>
    <row r="16944" spans="1:14" x14ac:dyDescent="0.2">
      <c r="A16944" t="s">
        <v>22703</v>
      </c>
      <c r="B16944">
        <v>47050</v>
      </c>
      <c r="C16944">
        <v>53800</v>
      </c>
      <c r="D16944">
        <v>60500</v>
      </c>
      <c r="E16944">
        <v>67200</v>
      </c>
      <c r="F16944">
        <v>72600</v>
      </c>
      <c r="G16944">
        <v>78000</v>
      </c>
      <c r="H16944">
        <v>83350</v>
      </c>
      <c r="I16944">
        <v>88750</v>
      </c>
      <c r="J16944">
        <v>94100</v>
      </c>
      <c r="K16944" t="s">
        <v>3097</v>
      </c>
      <c r="L16944">
        <v>77</v>
      </c>
      <c r="M16944">
        <v>80</v>
      </c>
      <c r="N16944" t="s">
        <v>2273</v>
      </c>
    </row>
    <row r="16945" spans="1:14" x14ac:dyDescent="0.2">
      <c r="A16945" t="s">
        <v>22704</v>
      </c>
      <c r="B16945">
        <v>47050</v>
      </c>
      <c r="C16945">
        <v>53800</v>
      </c>
      <c r="D16945">
        <v>60500</v>
      </c>
      <c r="E16945">
        <v>67200</v>
      </c>
      <c r="F16945">
        <v>72600</v>
      </c>
      <c r="G16945">
        <v>78000</v>
      </c>
      <c r="H16945">
        <v>83350</v>
      </c>
      <c r="I16945">
        <v>88750</v>
      </c>
      <c r="J16945">
        <v>94100</v>
      </c>
      <c r="K16945" t="s">
        <v>3097</v>
      </c>
      <c r="L16945">
        <v>79</v>
      </c>
      <c r="M16945">
        <v>80</v>
      </c>
      <c r="N16945" t="s">
        <v>3407</v>
      </c>
    </row>
    <row r="16946" spans="1:14" x14ac:dyDescent="0.2">
      <c r="A16946" t="s">
        <v>22705</v>
      </c>
      <c r="B16946">
        <v>47050</v>
      </c>
      <c r="C16946">
        <v>53800</v>
      </c>
      <c r="D16946">
        <v>60500</v>
      </c>
      <c r="E16946">
        <v>67200</v>
      </c>
      <c r="F16946">
        <v>72600</v>
      </c>
      <c r="G16946">
        <v>78000</v>
      </c>
      <c r="H16946">
        <v>83350</v>
      </c>
      <c r="I16946">
        <v>88750</v>
      </c>
      <c r="J16946">
        <v>94100</v>
      </c>
      <c r="K16946" t="s">
        <v>3097</v>
      </c>
      <c r="L16946">
        <v>81</v>
      </c>
      <c r="M16946">
        <v>80</v>
      </c>
      <c r="N16946" t="s">
        <v>3853</v>
      </c>
    </row>
    <row r="16947" spans="1:14" x14ac:dyDescent="0.2">
      <c r="A16947" t="s">
        <v>22706</v>
      </c>
      <c r="B16947">
        <v>49800</v>
      </c>
      <c r="C16947">
        <v>56900</v>
      </c>
      <c r="D16947">
        <v>64000</v>
      </c>
      <c r="E16947">
        <v>71100</v>
      </c>
      <c r="F16947">
        <v>76800</v>
      </c>
      <c r="G16947">
        <v>82500</v>
      </c>
      <c r="H16947">
        <v>88200</v>
      </c>
      <c r="I16947">
        <v>93900</v>
      </c>
      <c r="J16947">
        <v>99550</v>
      </c>
      <c r="K16947" t="s">
        <v>3097</v>
      </c>
      <c r="L16947">
        <v>83</v>
      </c>
      <c r="M16947">
        <v>80</v>
      </c>
      <c r="N16947" t="s">
        <v>4130</v>
      </c>
    </row>
    <row r="16948" spans="1:14" x14ac:dyDescent="0.2">
      <c r="A16948" t="s">
        <v>22707</v>
      </c>
      <c r="B16948">
        <v>47050</v>
      </c>
      <c r="C16948">
        <v>53800</v>
      </c>
      <c r="D16948">
        <v>60500</v>
      </c>
      <c r="E16948">
        <v>67200</v>
      </c>
      <c r="F16948">
        <v>72600</v>
      </c>
      <c r="G16948">
        <v>78000</v>
      </c>
      <c r="H16948">
        <v>83350</v>
      </c>
      <c r="I16948">
        <v>88750</v>
      </c>
      <c r="J16948">
        <v>94100</v>
      </c>
      <c r="K16948" t="s">
        <v>3097</v>
      </c>
      <c r="L16948">
        <v>85</v>
      </c>
      <c r="M16948">
        <v>80</v>
      </c>
      <c r="N16948" t="s">
        <v>3668</v>
      </c>
    </row>
    <row r="16949" spans="1:14" x14ac:dyDescent="0.2">
      <c r="A16949" t="s">
        <v>22708</v>
      </c>
      <c r="B16949">
        <v>47700</v>
      </c>
      <c r="C16949">
        <v>54500</v>
      </c>
      <c r="D16949">
        <v>61300</v>
      </c>
      <c r="E16949">
        <v>68100</v>
      </c>
      <c r="F16949">
        <v>73550</v>
      </c>
      <c r="G16949">
        <v>79000</v>
      </c>
      <c r="H16949">
        <v>84450</v>
      </c>
      <c r="I16949">
        <v>89900</v>
      </c>
      <c r="J16949">
        <v>95350</v>
      </c>
      <c r="K16949" t="s">
        <v>3097</v>
      </c>
      <c r="L16949">
        <v>87</v>
      </c>
      <c r="M16949">
        <v>80</v>
      </c>
      <c r="N16949" t="s">
        <v>3669</v>
      </c>
    </row>
    <row r="16950" spans="1:14" x14ac:dyDescent="0.2">
      <c r="A16950" t="s">
        <v>22709</v>
      </c>
      <c r="B16950">
        <v>47050</v>
      </c>
      <c r="C16950">
        <v>53800</v>
      </c>
      <c r="D16950">
        <v>60500</v>
      </c>
      <c r="E16950">
        <v>67200</v>
      </c>
      <c r="F16950">
        <v>72600</v>
      </c>
      <c r="G16950">
        <v>78000</v>
      </c>
      <c r="H16950">
        <v>83350</v>
      </c>
      <c r="I16950">
        <v>88750</v>
      </c>
      <c r="J16950">
        <v>94100</v>
      </c>
      <c r="K16950" t="s">
        <v>3097</v>
      </c>
      <c r="L16950">
        <v>89</v>
      </c>
      <c r="M16950">
        <v>80</v>
      </c>
      <c r="N16950" t="s">
        <v>3670</v>
      </c>
    </row>
    <row r="16951" spans="1:14" x14ac:dyDescent="0.2">
      <c r="A16951" t="s">
        <v>22710</v>
      </c>
      <c r="B16951">
        <v>48400</v>
      </c>
      <c r="C16951">
        <v>55300</v>
      </c>
      <c r="D16951">
        <v>62200</v>
      </c>
      <c r="E16951">
        <v>69100</v>
      </c>
      <c r="F16951">
        <v>74650</v>
      </c>
      <c r="G16951">
        <v>80200</v>
      </c>
      <c r="H16951">
        <v>85700</v>
      </c>
      <c r="I16951">
        <v>91250</v>
      </c>
      <c r="J16951">
        <v>96750</v>
      </c>
      <c r="K16951" t="s">
        <v>3097</v>
      </c>
      <c r="L16951">
        <v>91</v>
      </c>
      <c r="M16951">
        <v>80</v>
      </c>
      <c r="N16951" t="s">
        <v>3245</v>
      </c>
    </row>
    <row r="16952" spans="1:14" x14ac:dyDescent="0.2">
      <c r="A16952" t="s">
        <v>22711</v>
      </c>
      <c r="B16952">
        <v>47050</v>
      </c>
      <c r="C16952">
        <v>53800</v>
      </c>
      <c r="D16952">
        <v>60500</v>
      </c>
      <c r="E16952">
        <v>67200</v>
      </c>
      <c r="F16952">
        <v>72600</v>
      </c>
      <c r="G16952">
        <v>78000</v>
      </c>
      <c r="H16952">
        <v>83350</v>
      </c>
      <c r="I16952">
        <v>88750</v>
      </c>
      <c r="J16952">
        <v>94100</v>
      </c>
      <c r="K16952" t="s">
        <v>3097</v>
      </c>
      <c r="L16952">
        <v>93</v>
      </c>
      <c r="M16952">
        <v>80</v>
      </c>
      <c r="N16952" t="s">
        <v>3671</v>
      </c>
    </row>
    <row r="16953" spans="1:14" x14ac:dyDescent="0.2">
      <c r="A16953" t="s">
        <v>22712</v>
      </c>
      <c r="B16953">
        <v>52850</v>
      </c>
      <c r="C16953">
        <v>60400</v>
      </c>
      <c r="D16953">
        <v>67950</v>
      </c>
      <c r="E16953">
        <v>75500</v>
      </c>
      <c r="F16953">
        <v>81550</v>
      </c>
      <c r="G16953">
        <v>87600</v>
      </c>
      <c r="H16953">
        <v>93650</v>
      </c>
      <c r="I16953">
        <v>99700</v>
      </c>
      <c r="J16953">
        <v>105700</v>
      </c>
      <c r="K16953" t="s">
        <v>3097</v>
      </c>
      <c r="L16953">
        <v>95</v>
      </c>
      <c r="M16953">
        <v>80</v>
      </c>
      <c r="N16953" t="s">
        <v>3672</v>
      </c>
    </row>
    <row r="16954" spans="1:14" x14ac:dyDescent="0.2">
      <c r="A16954" t="s">
        <v>22713</v>
      </c>
      <c r="B16954">
        <v>47050</v>
      </c>
      <c r="C16954">
        <v>53800</v>
      </c>
      <c r="D16954">
        <v>60500</v>
      </c>
      <c r="E16954">
        <v>67200</v>
      </c>
      <c r="F16954">
        <v>72600</v>
      </c>
      <c r="G16954">
        <v>78000</v>
      </c>
      <c r="H16954">
        <v>83350</v>
      </c>
      <c r="I16954">
        <v>88750</v>
      </c>
      <c r="J16954">
        <v>94100</v>
      </c>
      <c r="K16954" t="s">
        <v>3097</v>
      </c>
      <c r="L16954">
        <v>97</v>
      </c>
      <c r="M16954">
        <v>80</v>
      </c>
      <c r="N16954" t="s">
        <v>3673</v>
      </c>
    </row>
    <row r="16955" spans="1:14" x14ac:dyDescent="0.2">
      <c r="A16955" t="s">
        <v>22714</v>
      </c>
      <c r="B16955">
        <v>47050</v>
      </c>
      <c r="C16955">
        <v>53800</v>
      </c>
      <c r="D16955">
        <v>60500</v>
      </c>
      <c r="E16955">
        <v>67200</v>
      </c>
      <c r="F16955">
        <v>72600</v>
      </c>
      <c r="G16955">
        <v>78000</v>
      </c>
      <c r="H16955">
        <v>83350</v>
      </c>
      <c r="I16955">
        <v>88750</v>
      </c>
      <c r="J16955">
        <v>94100</v>
      </c>
      <c r="K16955" t="s">
        <v>3097</v>
      </c>
      <c r="L16955">
        <v>99</v>
      </c>
      <c r="M16955">
        <v>80</v>
      </c>
      <c r="N16955" t="s">
        <v>3860</v>
      </c>
    </row>
    <row r="16956" spans="1:14" x14ac:dyDescent="0.2">
      <c r="A16956" t="s">
        <v>22715</v>
      </c>
      <c r="B16956">
        <v>47050</v>
      </c>
      <c r="C16956">
        <v>53800</v>
      </c>
      <c r="D16956">
        <v>60500</v>
      </c>
      <c r="E16956">
        <v>67200</v>
      </c>
      <c r="F16956">
        <v>72600</v>
      </c>
      <c r="G16956">
        <v>78000</v>
      </c>
      <c r="H16956">
        <v>83350</v>
      </c>
      <c r="I16956">
        <v>88750</v>
      </c>
      <c r="J16956">
        <v>94100</v>
      </c>
      <c r="K16956" t="s">
        <v>3097</v>
      </c>
      <c r="L16956">
        <v>101</v>
      </c>
      <c r="M16956">
        <v>80</v>
      </c>
      <c r="N16956" t="s">
        <v>3674</v>
      </c>
    </row>
    <row r="16957" spans="1:14" x14ac:dyDescent="0.2">
      <c r="A16957" t="s">
        <v>22716</v>
      </c>
      <c r="B16957">
        <v>47050</v>
      </c>
      <c r="C16957">
        <v>53800</v>
      </c>
      <c r="D16957">
        <v>60500</v>
      </c>
      <c r="E16957">
        <v>67200</v>
      </c>
      <c r="F16957">
        <v>72600</v>
      </c>
      <c r="G16957">
        <v>78000</v>
      </c>
      <c r="H16957">
        <v>83350</v>
      </c>
      <c r="I16957">
        <v>88750</v>
      </c>
      <c r="J16957">
        <v>94100</v>
      </c>
      <c r="K16957" t="s">
        <v>3097</v>
      </c>
      <c r="L16957">
        <v>103</v>
      </c>
      <c r="M16957">
        <v>80</v>
      </c>
      <c r="N16957" t="s">
        <v>3675</v>
      </c>
    </row>
    <row r="16958" spans="1:14" x14ac:dyDescent="0.2">
      <c r="A16958" t="s">
        <v>22717</v>
      </c>
      <c r="B16958">
        <v>47050</v>
      </c>
      <c r="C16958">
        <v>53800</v>
      </c>
      <c r="D16958">
        <v>60500</v>
      </c>
      <c r="E16958">
        <v>67200</v>
      </c>
      <c r="F16958">
        <v>72600</v>
      </c>
      <c r="G16958">
        <v>78000</v>
      </c>
      <c r="H16958">
        <v>83350</v>
      </c>
      <c r="I16958">
        <v>88750</v>
      </c>
      <c r="J16958">
        <v>94100</v>
      </c>
      <c r="K16958" t="s">
        <v>3097</v>
      </c>
      <c r="L16958">
        <v>105</v>
      </c>
      <c r="M16958">
        <v>80</v>
      </c>
      <c r="N16958" t="s">
        <v>3862</v>
      </c>
    </row>
    <row r="16959" spans="1:14" x14ac:dyDescent="0.2">
      <c r="A16959" t="s">
        <v>22718</v>
      </c>
      <c r="B16959">
        <v>47050</v>
      </c>
      <c r="C16959">
        <v>53800</v>
      </c>
      <c r="D16959">
        <v>60500</v>
      </c>
      <c r="E16959">
        <v>67200</v>
      </c>
      <c r="F16959">
        <v>72600</v>
      </c>
      <c r="G16959">
        <v>78000</v>
      </c>
      <c r="H16959">
        <v>83350</v>
      </c>
      <c r="I16959">
        <v>88750</v>
      </c>
      <c r="J16959">
        <v>94100</v>
      </c>
      <c r="K16959" t="s">
        <v>3097</v>
      </c>
      <c r="L16959">
        <v>107</v>
      </c>
      <c r="M16959">
        <v>80</v>
      </c>
      <c r="N16959" t="s">
        <v>3676</v>
      </c>
    </row>
    <row r="16960" spans="1:14" x14ac:dyDescent="0.2">
      <c r="A16960" t="s">
        <v>22719</v>
      </c>
      <c r="B16960">
        <v>47050</v>
      </c>
      <c r="C16960">
        <v>53800</v>
      </c>
      <c r="D16960">
        <v>60500</v>
      </c>
      <c r="E16960">
        <v>67200</v>
      </c>
      <c r="F16960">
        <v>72600</v>
      </c>
      <c r="G16960">
        <v>78000</v>
      </c>
      <c r="H16960">
        <v>83350</v>
      </c>
      <c r="I16960">
        <v>88750</v>
      </c>
      <c r="J16960">
        <v>94100</v>
      </c>
      <c r="K16960" t="s">
        <v>3097</v>
      </c>
      <c r="L16960">
        <v>109</v>
      </c>
      <c r="M16960">
        <v>80</v>
      </c>
      <c r="N16960" t="s">
        <v>3677</v>
      </c>
    </row>
    <row r="16961" spans="1:14" x14ac:dyDescent="0.2">
      <c r="A16961" t="s">
        <v>22720</v>
      </c>
      <c r="B16961">
        <v>50200</v>
      </c>
      <c r="C16961">
        <v>57400</v>
      </c>
      <c r="D16961">
        <v>64550</v>
      </c>
      <c r="E16961">
        <v>71700</v>
      </c>
      <c r="F16961">
        <v>77450</v>
      </c>
      <c r="G16961">
        <v>83200</v>
      </c>
      <c r="H16961">
        <v>88950</v>
      </c>
      <c r="I16961">
        <v>94650</v>
      </c>
      <c r="J16961">
        <v>100400</v>
      </c>
      <c r="K16961" t="s">
        <v>3097</v>
      </c>
      <c r="L16961">
        <v>111</v>
      </c>
      <c r="M16961">
        <v>80</v>
      </c>
      <c r="N16961" t="s">
        <v>3678</v>
      </c>
    </row>
    <row r="16962" spans="1:14" x14ac:dyDescent="0.2">
      <c r="A16962" t="s">
        <v>22721</v>
      </c>
      <c r="B16962">
        <v>47750</v>
      </c>
      <c r="C16962">
        <v>54550</v>
      </c>
      <c r="D16962">
        <v>61350</v>
      </c>
      <c r="E16962">
        <v>68150</v>
      </c>
      <c r="F16962">
        <v>73650</v>
      </c>
      <c r="G16962">
        <v>79100</v>
      </c>
      <c r="H16962">
        <v>84550</v>
      </c>
      <c r="I16962">
        <v>90000</v>
      </c>
      <c r="J16962">
        <v>95450</v>
      </c>
      <c r="K16962" t="s">
        <v>3098</v>
      </c>
      <c r="L16962">
        <v>1</v>
      </c>
      <c r="M16962">
        <v>80</v>
      </c>
      <c r="N16962" t="s">
        <v>3066</v>
      </c>
    </row>
    <row r="16963" spans="1:14" x14ac:dyDescent="0.2">
      <c r="A16963" t="s">
        <v>22722</v>
      </c>
      <c r="B16963">
        <v>46600</v>
      </c>
      <c r="C16963">
        <v>53250</v>
      </c>
      <c r="D16963">
        <v>59900</v>
      </c>
      <c r="E16963">
        <v>66550</v>
      </c>
      <c r="F16963">
        <v>71900</v>
      </c>
      <c r="G16963">
        <v>77200</v>
      </c>
      <c r="H16963">
        <v>82550</v>
      </c>
      <c r="I16963">
        <v>87850</v>
      </c>
      <c r="J16963">
        <v>93200</v>
      </c>
      <c r="K16963" t="s">
        <v>3098</v>
      </c>
      <c r="L16963">
        <v>3</v>
      </c>
      <c r="M16963">
        <v>80</v>
      </c>
      <c r="N16963" t="s">
        <v>3916</v>
      </c>
    </row>
    <row r="16964" spans="1:14" x14ac:dyDescent="0.2">
      <c r="A16964" t="s">
        <v>22723</v>
      </c>
      <c r="B16964">
        <v>46600</v>
      </c>
      <c r="C16964">
        <v>53250</v>
      </c>
      <c r="D16964">
        <v>59900</v>
      </c>
      <c r="E16964">
        <v>66550</v>
      </c>
      <c r="F16964">
        <v>71900</v>
      </c>
      <c r="G16964">
        <v>77200</v>
      </c>
      <c r="H16964">
        <v>82550</v>
      </c>
      <c r="I16964">
        <v>87850</v>
      </c>
      <c r="J16964">
        <v>93200</v>
      </c>
      <c r="K16964" t="s">
        <v>3098</v>
      </c>
      <c r="L16964">
        <v>5</v>
      </c>
      <c r="M16964">
        <v>80</v>
      </c>
      <c r="N16964" t="s">
        <v>3917</v>
      </c>
    </row>
    <row r="16965" spans="1:14" x14ac:dyDescent="0.2">
      <c r="A16965" t="s">
        <v>22724</v>
      </c>
      <c r="B16965">
        <v>46600</v>
      </c>
      <c r="C16965">
        <v>53250</v>
      </c>
      <c r="D16965">
        <v>59900</v>
      </c>
      <c r="E16965">
        <v>66550</v>
      </c>
      <c r="F16965">
        <v>71900</v>
      </c>
      <c r="G16965">
        <v>77200</v>
      </c>
      <c r="H16965">
        <v>82550</v>
      </c>
      <c r="I16965">
        <v>87850</v>
      </c>
      <c r="J16965">
        <v>93200</v>
      </c>
      <c r="K16965" t="s">
        <v>3098</v>
      </c>
      <c r="L16965">
        <v>7</v>
      </c>
      <c r="M16965">
        <v>80</v>
      </c>
      <c r="N16965" t="s">
        <v>3918</v>
      </c>
    </row>
    <row r="16966" spans="1:14" x14ac:dyDescent="0.2">
      <c r="A16966" t="s">
        <v>22725</v>
      </c>
      <c r="B16966">
        <v>46600</v>
      </c>
      <c r="C16966">
        <v>53250</v>
      </c>
      <c r="D16966">
        <v>59900</v>
      </c>
      <c r="E16966">
        <v>66550</v>
      </c>
      <c r="F16966">
        <v>71900</v>
      </c>
      <c r="G16966">
        <v>77200</v>
      </c>
      <c r="H16966">
        <v>82550</v>
      </c>
      <c r="I16966">
        <v>87850</v>
      </c>
      <c r="J16966">
        <v>93200</v>
      </c>
      <c r="K16966" t="s">
        <v>3098</v>
      </c>
      <c r="L16966">
        <v>9</v>
      </c>
      <c r="M16966">
        <v>80</v>
      </c>
      <c r="N16966" t="s">
        <v>3044</v>
      </c>
    </row>
    <row r="16967" spans="1:14" x14ac:dyDescent="0.2">
      <c r="A16967" t="s">
        <v>22726</v>
      </c>
      <c r="B16967">
        <v>47550</v>
      </c>
      <c r="C16967">
        <v>54350</v>
      </c>
      <c r="D16967">
        <v>61150</v>
      </c>
      <c r="E16967">
        <v>67900</v>
      </c>
      <c r="F16967">
        <v>73350</v>
      </c>
      <c r="G16967">
        <v>78800</v>
      </c>
      <c r="H16967">
        <v>84200</v>
      </c>
      <c r="I16967">
        <v>89650</v>
      </c>
      <c r="J16967">
        <v>95100</v>
      </c>
      <c r="K16967" t="s">
        <v>3098</v>
      </c>
      <c r="L16967">
        <v>11</v>
      </c>
      <c r="M16967">
        <v>80</v>
      </c>
      <c r="N16967" t="s">
        <v>3369</v>
      </c>
    </row>
    <row r="16968" spans="1:14" x14ac:dyDescent="0.2">
      <c r="A16968" t="s">
        <v>22727</v>
      </c>
      <c r="B16968">
        <v>47950</v>
      </c>
      <c r="C16968">
        <v>54800</v>
      </c>
      <c r="D16968">
        <v>61650</v>
      </c>
      <c r="E16968">
        <v>68500</v>
      </c>
      <c r="F16968">
        <v>74000</v>
      </c>
      <c r="G16968">
        <v>79500</v>
      </c>
      <c r="H16968">
        <v>84950</v>
      </c>
      <c r="I16968">
        <v>90450</v>
      </c>
      <c r="J16968">
        <v>95900</v>
      </c>
      <c r="K16968" t="s">
        <v>3098</v>
      </c>
      <c r="L16968">
        <v>13</v>
      </c>
      <c r="M16968">
        <v>80</v>
      </c>
      <c r="N16968" t="s">
        <v>3919</v>
      </c>
    </row>
    <row r="16969" spans="1:14" x14ac:dyDescent="0.2">
      <c r="A16969" t="s">
        <v>22728</v>
      </c>
      <c r="B16969">
        <v>46900</v>
      </c>
      <c r="C16969">
        <v>53600</v>
      </c>
      <c r="D16969">
        <v>60300</v>
      </c>
      <c r="E16969">
        <v>66950</v>
      </c>
      <c r="F16969">
        <v>72350</v>
      </c>
      <c r="G16969">
        <v>77700</v>
      </c>
      <c r="H16969">
        <v>83050</v>
      </c>
      <c r="I16969">
        <v>88400</v>
      </c>
      <c r="J16969">
        <v>93750</v>
      </c>
      <c r="K16969" t="s">
        <v>3098</v>
      </c>
      <c r="L16969">
        <v>15</v>
      </c>
      <c r="M16969">
        <v>80</v>
      </c>
      <c r="N16969" t="s">
        <v>3263</v>
      </c>
    </row>
    <row r="16970" spans="1:14" x14ac:dyDescent="0.2">
      <c r="A16970" t="s">
        <v>22729</v>
      </c>
      <c r="B16970">
        <v>46600</v>
      </c>
      <c r="C16970">
        <v>53250</v>
      </c>
      <c r="D16970">
        <v>59900</v>
      </c>
      <c r="E16970">
        <v>66550</v>
      </c>
      <c r="F16970">
        <v>71900</v>
      </c>
      <c r="G16970">
        <v>77200</v>
      </c>
      <c r="H16970">
        <v>82550</v>
      </c>
      <c r="I16970">
        <v>87850</v>
      </c>
      <c r="J16970">
        <v>93200</v>
      </c>
      <c r="K16970" t="s">
        <v>3098</v>
      </c>
      <c r="L16970">
        <v>17</v>
      </c>
      <c r="M16970">
        <v>80</v>
      </c>
      <c r="N16970" t="s">
        <v>3069</v>
      </c>
    </row>
    <row r="16971" spans="1:14" x14ac:dyDescent="0.2">
      <c r="A16971" t="s">
        <v>22730</v>
      </c>
      <c r="B16971">
        <v>52600</v>
      </c>
      <c r="C16971">
        <v>60100</v>
      </c>
      <c r="D16971">
        <v>67600</v>
      </c>
      <c r="E16971">
        <v>75100</v>
      </c>
      <c r="F16971">
        <v>81150</v>
      </c>
      <c r="G16971">
        <v>87150</v>
      </c>
      <c r="H16971">
        <v>93150</v>
      </c>
      <c r="I16971">
        <v>99150</v>
      </c>
      <c r="J16971">
        <v>105150</v>
      </c>
      <c r="K16971" t="s">
        <v>3098</v>
      </c>
      <c r="L16971">
        <v>19</v>
      </c>
      <c r="M16971">
        <v>80</v>
      </c>
      <c r="N16971" t="s">
        <v>3920</v>
      </c>
    </row>
    <row r="16972" spans="1:14" x14ac:dyDescent="0.2">
      <c r="A16972" t="s">
        <v>22731</v>
      </c>
      <c r="B16972">
        <v>46600</v>
      </c>
      <c r="C16972">
        <v>53250</v>
      </c>
      <c r="D16972">
        <v>59900</v>
      </c>
      <c r="E16972">
        <v>66550</v>
      </c>
      <c r="F16972">
        <v>71900</v>
      </c>
      <c r="G16972">
        <v>77200</v>
      </c>
      <c r="H16972">
        <v>82550</v>
      </c>
      <c r="I16972">
        <v>87850</v>
      </c>
      <c r="J16972">
        <v>93200</v>
      </c>
      <c r="K16972" t="s">
        <v>3098</v>
      </c>
      <c r="L16972">
        <v>21</v>
      </c>
      <c r="M16972">
        <v>80</v>
      </c>
      <c r="N16972" t="s">
        <v>3921</v>
      </c>
    </row>
    <row r="16973" spans="1:14" x14ac:dyDescent="0.2">
      <c r="A16973" t="s">
        <v>22732</v>
      </c>
      <c r="B16973">
        <v>47150</v>
      </c>
      <c r="C16973">
        <v>53900</v>
      </c>
      <c r="D16973">
        <v>60650</v>
      </c>
      <c r="E16973">
        <v>67350</v>
      </c>
      <c r="F16973">
        <v>72750</v>
      </c>
      <c r="G16973">
        <v>78150</v>
      </c>
      <c r="H16973">
        <v>83550</v>
      </c>
      <c r="I16973">
        <v>88950</v>
      </c>
      <c r="J16973">
        <v>94300</v>
      </c>
      <c r="K16973" t="s">
        <v>3098</v>
      </c>
      <c r="L16973">
        <v>23</v>
      </c>
      <c r="M16973">
        <v>80</v>
      </c>
      <c r="N16973" t="s">
        <v>3304</v>
      </c>
    </row>
    <row r="16974" spans="1:14" x14ac:dyDescent="0.2">
      <c r="A16974" t="s">
        <v>22733</v>
      </c>
      <c r="B16974">
        <v>56400</v>
      </c>
      <c r="C16974">
        <v>64450</v>
      </c>
      <c r="D16974">
        <v>72500</v>
      </c>
      <c r="E16974">
        <v>80550</v>
      </c>
      <c r="F16974">
        <v>87000</v>
      </c>
      <c r="G16974">
        <v>93450</v>
      </c>
      <c r="H16974">
        <v>99900</v>
      </c>
      <c r="I16974">
        <v>106350</v>
      </c>
      <c r="J16974">
        <v>112800</v>
      </c>
      <c r="K16974" t="s">
        <v>3098</v>
      </c>
      <c r="L16974">
        <v>25</v>
      </c>
      <c r="M16974">
        <v>80</v>
      </c>
      <c r="N16974" t="s">
        <v>3758</v>
      </c>
    </row>
    <row r="16975" spans="1:14" x14ac:dyDescent="0.2">
      <c r="A16975" t="s">
        <v>22734</v>
      </c>
      <c r="B16975">
        <v>49700</v>
      </c>
      <c r="C16975">
        <v>56800</v>
      </c>
      <c r="D16975">
        <v>63900</v>
      </c>
      <c r="E16975">
        <v>70950</v>
      </c>
      <c r="F16975">
        <v>76650</v>
      </c>
      <c r="G16975">
        <v>82350</v>
      </c>
      <c r="H16975">
        <v>88000</v>
      </c>
      <c r="I16975">
        <v>93700</v>
      </c>
      <c r="J16975">
        <v>99350</v>
      </c>
      <c r="K16975" t="s">
        <v>3098</v>
      </c>
      <c r="L16975">
        <v>27</v>
      </c>
      <c r="M16975">
        <v>80</v>
      </c>
      <c r="N16975" t="s">
        <v>3759</v>
      </c>
    </row>
    <row r="16976" spans="1:14" x14ac:dyDescent="0.2">
      <c r="A16976" t="s">
        <v>22735</v>
      </c>
      <c r="B16976">
        <v>46600</v>
      </c>
      <c r="C16976">
        <v>53250</v>
      </c>
      <c r="D16976">
        <v>59900</v>
      </c>
      <c r="E16976">
        <v>66550</v>
      </c>
      <c r="F16976">
        <v>71900</v>
      </c>
      <c r="G16976">
        <v>77200</v>
      </c>
      <c r="H16976">
        <v>82550</v>
      </c>
      <c r="I16976">
        <v>87850</v>
      </c>
      <c r="J16976">
        <v>93200</v>
      </c>
      <c r="K16976" t="s">
        <v>3098</v>
      </c>
      <c r="L16976">
        <v>29</v>
      </c>
      <c r="M16976">
        <v>80</v>
      </c>
      <c r="N16976" t="s">
        <v>4186</v>
      </c>
    </row>
    <row r="16977" spans="1:14" x14ac:dyDescent="0.2">
      <c r="A16977" t="s">
        <v>22736</v>
      </c>
      <c r="B16977">
        <v>46600</v>
      </c>
      <c r="C16977">
        <v>53250</v>
      </c>
      <c r="D16977">
        <v>59900</v>
      </c>
      <c r="E16977">
        <v>66550</v>
      </c>
      <c r="F16977">
        <v>71900</v>
      </c>
      <c r="G16977">
        <v>77200</v>
      </c>
      <c r="H16977">
        <v>82550</v>
      </c>
      <c r="I16977">
        <v>87850</v>
      </c>
      <c r="J16977">
        <v>93200</v>
      </c>
      <c r="K16977" t="s">
        <v>3098</v>
      </c>
      <c r="L16977">
        <v>31</v>
      </c>
      <c r="M16977">
        <v>80</v>
      </c>
      <c r="N16977" t="s">
        <v>3922</v>
      </c>
    </row>
    <row r="16978" spans="1:14" x14ac:dyDescent="0.2">
      <c r="A16978" t="s">
        <v>22737</v>
      </c>
      <c r="B16978">
        <v>48850</v>
      </c>
      <c r="C16978">
        <v>55800</v>
      </c>
      <c r="D16978">
        <v>62800</v>
      </c>
      <c r="E16978">
        <v>69750</v>
      </c>
      <c r="F16978">
        <v>75350</v>
      </c>
      <c r="G16978">
        <v>80950</v>
      </c>
      <c r="H16978">
        <v>86500</v>
      </c>
      <c r="I16978">
        <v>92100</v>
      </c>
      <c r="J16978">
        <v>97650</v>
      </c>
      <c r="K16978" t="s">
        <v>3098</v>
      </c>
      <c r="L16978">
        <v>33</v>
      </c>
      <c r="M16978">
        <v>80</v>
      </c>
      <c r="N16978" t="s">
        <v>2711</v>
      </c>
    </row>
    <row r="16979" spans="1:14" x14ac:dyDescent="0.2">
      <c r="A16979" t="s">
        <v>22738</v>
      </c>
      <c r="B16979">
        <v>47950</v>
      </c>
      <c r="C16979">
        <v>54800</v>
      </c>
      <c r="D16979">
        <v>61650</v>
      </c>
      <c r="E16979">
        <v>68500</v>
      </c>
      <c r="F16979">
        <v>74000</v>
      </c>
      <c r="G16979">
        <v>79500</v>
      </c>
      <c r="H16979">
        <v>84950</v>
      </c>
      <c r="I16979">
        <v>90450</v>
      </c>
      <c r="J16979">
        <v>95900</v>
      </c>
      <c r="K16979" t="s">
        <v>3098</v>
      </c>
      <c r="L16979">
        <v>35</v>
      </c>
      <c r="M16979">
        <v>80</v>
      </c>
      <c r="N16979" t="s">
        <v>3311</v>
      </c>
    </row>
    <row r="16980" spans="1:14" x14ac:dyDescent="0.2">
      <c r="A16980" t="s">
        <v>22739</v>
      </c>
      <c r="B16980">
        <v>46600</v>
      </c>
      <c r="C16980">
        <v>53250</v>
      </c>
      <c r="D16980">
        <v>59900</v>
      </c>
      <c r="E16980">
        <v>66550</v>
      </c>
      <c r="F16980">
        <v>71900</v>
      </c>
      <c r="G16980">
        <v>77200</v>
      </c>
      <c r="H16980">
        <v>82550</v>
      </c>
      <c r="I16980">
        <v>87850</v>
      </c>
      <c r="J16980">
        <v>93200</v>
      </c>
      <c r="K16980" t="s">
        <v>3098</v>
      </c>
      <c r="L16980">
        <v>37</v>
      </c>
      <c r="M16980">
        <v>80</v>
      </c>
      <c r="N16980" t="s">
        <v>3923</v>
      </c>
    </row>
    <row r="16981" spans="1:14" x14ac:dyDescent="0.2">
      <c r="A16981" t="s">
        <v>22740</v>
      </c>
      <c r="B16981">
        <v>48250</v>
      </c>
      <c r="C16981">
        <v>55150</v>
      </c>
      <c r="D16981">
        <v>62050</v>
      </c>
      <c r="E16981">
        <v>68900</v>
      </c>
      <c r="F16981">
        <v>74450</v>
      </c>
      <c r="G16981">
        <v>79950</v>
      </c>
      <c r="H16981">
        <v>85450</v>
      </c>
      <c r="I16981">
        <v>90950</v>
      </c>
      <c r="J16981">
        <v>96500</v>
      </c>
      <c r="K16981" t="s">
        <v>3098</v>
      </c>
      <c r="L16981">
        <v>39</v>
      </c>
      <c r="M16981">
        <v>80</v>
      </c>
      <c r="N16981" t="s">
        <v>3924</v>
      </c>
    </row>
    <row r="16982" spans="1:14" x14ac:dyDescent="0.2">
      <c r="A16982" t="s">
        <v>22741</v>
      </c>
      <c r="B16982">
        <v>46600</v>
      </c>
      <c r="C16982">
        <v>53250</v>
      </c>
      <c r="D16982">
        <v>59900</v>
      </c>
      <c r="E16982">
        <v>66550</v>
      </c>
      <c r="F16982">
        <v>71900</v>
      </c>
      <c r="G16982">
        <v>77200</v>
      </c>
      <c r="H16982">
        <v>82550</v>
      </c>
      <c r="I16982">
        <v>87850</v>
      </c>
      <c r="J16982">
        <v>93200</v>
      </c>
      <c r="K16982" t="s">
        <v>3098</v>
      </c>
      <c r="L16982">
        <v>41</v>
      </c>
      <c r="M16982">
        <v>80</v>
      </c>
      <c r="N16982" t="s">
        <v>2716</v>
      </c>
    </row>
    <row r="16983" spans="1:14" x14ac:dyDescent="0.2">
      <c r="A16983" t="s">
        <v>22742</v>
      </c>
      <c r="B16983">
        <v>48350</v>
      </c>
      <c r="C16983">
        <v>55250</v>
      </c>
      <c r="D16983">
        <v>62150</v>
      </c>
      <c r="E16983">
        <v>69050</v>
      </c>
      <c r="F16983">
        <v>74600</v>
      </c>
      <c r="G16983">
        <v>80100</v>
      </c>
      <c r="H16983">
        <v>85650</v>
      </c>
      <c r="I16983">
        <v>91150</v>
      </c>
      <c r="J16983">
        <v>96700</v>
      </c>
      <c r="K16983" t="s">
        <v>3098</v>
      </c>
      <c r="L16983">
        <v>43</v>
      </c>
      <c r="M16983">
        <v>80</v>
      </c>
      <c r="N16983" t="s">
        <v>3473</v>
      </c>
    </row>
    <row r="16984" spans="1:14" x14ac:dyDescent="0.2">
      <c r="A16984" t="s">
        <v>22743</v>
      </c>
      <c r="B16984">
        <v>46600</v>
      </c>
      <c r="C16984">
        <v>53250</v>
      </c>
      <c r="D16984">
        <v>59900</v>
      </c>
      <c r="E16984">
        <v>66550</v>
      </c>
      <c r="F16984">
        <v>71900</v>
      </c>
      <c r="G16984">
        <v>77200</v>
      </c>
      <c r="H16984">
        <v>82550</v>
      </c>
      <c r="I16984">
        <v>87850</v>
      </c>
      <c r="J16984">
        <v>93200</v>
      </c>
      <c r="K16984" t="s">
        <v>3098</v>
      </c>
      <c r="L16984">
        <v>45</v>
      </c>
      <c r="M16984">
        <v>80</v>
      </c>
      <c r="N16984" t="s">
        <v>3925</v>
      </c>
    </row>
    <row r="16985" spans="1:14" x14ac:dyDescent="0.2">
      <c r="A16985" t="s">
        <v>22744</v>
      </c>
      <c r="B16985">
        <v>46600</v>
      </c>
      <c r="C16985">
        <v>53250</v>
      </c>
      <c r="D16985">
        <v>59900</v>
      </c>
      <c r="E16985">
        <v>66550</v>
      </c>
      <c r="F16985">
        <v>71900</v>
      </c>
      <c r="G16985">
        <v>77200</v>
      </c>
      <c r="H16985">
        <v>82550</v>
      </c>
      <c r="I16985">
        <v>87850</v>
      </c>
      <c r="J16985">
        <v>93200</v>
      </c>
      <c r="K16985" t="s">
        <v>3098</v>
      </c>
      <c r="L16985">
        <v>47</v>
      </c>
      <c r="M16985">
        <v>80</v>
      </c>
      <c r="N16985" t="s">
        <v>2956</v>
      </c>
    </row>
    <row r="16986" spans="1:14" x14ac:dyDescent="0.2">
      <c r="A16986" t="s">
        <v>22745</v>
      </c>
      <c r="B16986">
        <v>46600</v>
      </c>
      <c r="C16986">
        <v>53250</v>
      </c>
      <c r="D16986">
        <v>59900</v>
      </c>
      <c r="E16986">
        <v>66550</v>
      </c>
      <c r="F16986">
        <v>71900</v>
      </c>
      <c r="G16986">
        <v>77200</v>
      </c>
      <c r="H16986">
        <v>82550</v>
      </c>
      <c r="I16986">
        <v>87850</v>
      </c>
      <c r="J16986">
        <v>93200</v>
      </c>
      <c r="K16986" t="s">
        <v>3098</v>
      </c>
      <c r="L16986">
        <v>49</v>
      </c>
      <c r="M16986">
        <v>80</v>
      </c>
      <c r="N16986" t="s">
        <v>3926</v>
      </c>
    </row>
    <row r="16987" spans="1:14" x14ac:dyDescent="0.2">
      <c r="A16987" t="s">
        <v>22746</v>
      </c>
      <c r="B16987">
        <v>48350</v>
      </c>
      <c r="C16987">
        <v>55250</v>
      </c>
      <c r="D16987">
        <v>62150</v>
      </c>
      <c r="E16987">
        <v>69050</v>
      </c>
      <c r="F16987">
        <v>74600</v>
      </c>
      <c r="G16987">
        <v>80100</v>
      </c>
      <c r="H16987">
        <v>85650</v>
      </c>
      <c r="I16987">
        <v>91150</v>
      </c>
      <c r="J16987">
        <v>96700</v>
      </c>
      <c r="K16987" t="s">
        <v>3098</v>
      </c>
      <c r="L16987">
        <v>51</v>
      </c>
      <c r="M16987">
        <v>80</v>
      </c>
      <c r="N16987" t="s">
        <v>3927</v>
      </c>
    </row>
    <row r="16988" spans="1:14" x14ac:dyDescent="0.2">
      <c r="A16988" t="s">
        <v>22747</v>
      </c>
      <c r="B16988">
        <v>46600</v>
      </c>
      <c r="C16988">
        <v>53250</v>
      </c>
      <c r="D16988">
        <v>59900</v>
      </c>
      <c r="E16988">
        <v>66550</v>
      </c>
      <c r="F16988">
        <v>71900</v>
      </c>
      <c r="G16988">
        <v>77200</v>
      </c>
      <c r="H16988">
        <v>82550</v>
      </c>
      <c r="I16988">
        <v>87850</v>
      </c>
      <c r="J16988">
        <v>93200</v>
      </c>
      <c r="K16988" t="s">
        <v>3098</v>
      </c>
      <c r="L16988">
        <v>53</v>
      </c>
      <c r="M16988">
        <v>80</v>
      </c>
      <c r="N16988" t="s">
        <v>2958</v>
      </c>
    </row>
    <row r="16989" spans="1:14" x14ac:dyDescent="0.2">
      <c r="A16989" t="s">
        <v>22748</v>
      </c>
      <c r="B16989">
        <v>56400</v>
      </c>
      <c r="C16989">
        <v>64450</v>
      </c>
      <c r="D16989">
        <v>72500</v>
      </c>
      <c r="E16989">
        <v>80550</v>
      </c>
      <c r="F16989">
        <v>87000</v>
      </c>
      <c r="G16989">
        <v>93450</v>
      </c>
      <c r="H16989">
        <v>99900</v>
      </c>
      <c r="I16989">
        <v>106350</v>
      </c>
      <c r="J16989">
        <v>112800</v>
      </c>
      <c r="K16989" t="s">
        <v>3098</v>
      </c>
      <c r="L16989">
        <v>55</v>
      </c>
      <c r="M16989">
        <v>80</v>
      </c>
      <c r="N16989" t="s">
        <v>2720</v>
      </c>
    </row>
    <row r="16990" spans="1:14" x14ac:dyDescent="0.2">
      <c r="A16990" t="s">
        <v>22749</v>
      </c>
      <c r="B16990">
        <v>46600</v>
      </c>
      <c r="C16990">
        <v>53250</v>
      </c>
      <c r="D16990">
        <v>59900</v>
      </c>
      <c r="E16990">
        <v>66550</v>
      </c>
      <c r="F16990">
        <v>71900</v>
      </c>
      <c r="G16990">
        <v>77200</v>
      </c>
      <c r="H16990">
        <v>82550</v>
      </c>
      <c r="I16990">
        <v>87850</v>
      </c>
      <c r="J16990">
        <v>93200</v>
      </c>
      <c r="K16990" t="s">
        <v>3098</v>
      </c>
      <c r="L16990">
        <v>57</v>
      </c>
      <c r="M16990">
        <v>80</v>
      </c>
      <c r="N16990" t="s">
        <v>3928</v>
      </c>
    </row>
    <row r="16991" spans="1:14" x14ac:dyDescent="0.2">
      <c r="A16991" t="s">
        <v>22750</v>
      </c>
      <c r="B16991">
        <v>50550</v>
      </c>
      <c r="C16991">
        <v>57750</v>
      </c>
      <c r="D16991">
        <v>64950</v>
      </c>
      <c r="E16991">
        <v>72150</v>
      </c>
      <c r="F16991">
        <v>77950</v>
      </c>
      <c r="G16991">
        <v>83700</v>
      </c>
      <c r="H16991">
        <v>89500</v>
      </c>
      <c r="I16991">
        <v>95250</v>
      </c>
      <c r="J16991">
        <v>101050</v>
      </c>
      <c r="K16991" t="s">
        <v>3098</v>
      </c>
      <c r="L16991">
        <v>59</v>
      </c>
      <c r="M16991">
        <v>80</v>
      </c>
      <c r="N16991" t="s">
        <v>3475</v>
      </c>
    </row>
    <row r="16992" spans="1:14" x14ac:dyDescent="0.2">
      <c r="A16992" t="s">
        <v>22751</v>
      </c>
      <c r="B16992">
        <v>46600</v>
      </c>
      <c r="C16992">
        <v>53250</v>
      </c>
      <c r="D16992">
        <v>59900</v>
      </c>
      <c r="E16992">
        <v>66550</v>
      </c>
      <c r="F16992">
        <v>71900</v>
      </c>
      <c r="G16992">
        <v>77200</v>
      </c>
      <c r="H16992">
        <v>82550</v>
      </c>
      <c r="I16992">
        <v>87850</v>
      </c>
      <c r="J16992">
        <v>93200</v>
      </c>
      <c r="K16992" t="s">
        <v>3098</v>
      </c>
      <c r="L16992">
        <v>61</v>
      </c>
      <c r="M16992">
        <v>80</v>
      </c>
      <c r="N16992" t="s">
        <v>3327</v>
      </c>
    </row>
    <row r="16993" spans="1:14" x14ac:dyDescent="0.2">
      <c r="A16993" t="s">
        <v>22752</v>
      </c>
      <c r="B16993">
        <v>46600</v>
      </c>
      <c r="C16993">
        <v>53250</v>
      </c>
      <c r="D16993">
        <v>59900</v>
      </c>
      <c r="E16993">
        <v>66550</v>
      </c>
      <c r="F16993">
        <v>71900</v>
      </c>
      <c r="G16993">
        <v>77200</v>
      </c>
      <c r="H16993">
        <v>82550</v>
      </c>
      <c r="I16993">
        <v>87850</v>
      </c>
      <c r="J16993">
        <v>93200</v>
      </c>
      <c r="K16993" t="s">
        <v>3098</v>
      </c>
      <c r="L16993">
        <v>63</v>
      </c>
      <c r="M16993">
        <v>80</v>
      </c>
      <c r="N16993" t="s">
        <v>3929</v>
      </c>
    </row>
    <row r="16994" spans="1:14" x14ac:dyDescent="0.2">
      <c r="A16994" t="s">
        <v>22753</v>
      </c>
      <c r="B16994">
        <v>46600</v>
      </c>
      <c r="C16994">
        <v>53250</v>
      </c>
      <c r="D16994">
        <v>59900</v>
      </c>
      <c r="E16994">
        <v>66550</v>
      </c>
      <c r="F16994">
        <v>71900</v>
      </c>
      <c r="G16994">
        <v>77200</v>
      </c>
      <c r="H16994">
        <v>82550</v>
      </c>
      <c r="I16994">
        <v>87850</v>
      </c>
      <c r="J16994">
        <v>93200</v>
      </c>
      <c r="K16994" t="s">
        <v>3098</v>
      </c>
      <c r="L16994">
        <v>65</v>
      </c>
      <c r="M16994">
        <v>80</v>
      </c>
      <c r="N16994" t="s">
        <v>2452</v>
      </c>
    </row>
    <row r="16995" spans="1:14" x14ac:dyDescent="0.2">
      <c r="A16995" t="s">
        <v>22754</v>
      </c>
      <c r="B16995">
        <v>47550</v>
      </c>
      <c r="C16995">
        <v>54350</v>
      </c>
      <c r="D16995">
        <v>61150</v>
      </c>
      <c r="E16995">
        <v>67900</v>
      </c>
      <c r="F16995">
        <v>73350</v>
      </c>
      <c r="G16995">
        <v>78800</v>
      </c>
      <c r="H16995">
        <v>84200</v>
      </c>
      <c r="I16995">
        <v>89650</v>
      </c>
      <c r="J16995">
        <v>95100</v>
      </c>
      <c r="K16995" t="s">
        <v>3098</v>
      </c>
      <c r="L16995">
        <v>67</v>
      </c>
      <c r="M16995">
        <v>80</v>
      </c>
      <c r="N16995" t="s">
        <v>2453</v>
      </c>
    </row>
    <row r="16996" spans="1:14" x14ac:dyDescent="0.2">
      <c r="A16996" t="s">
        <v>22755</v>
      </c>
      <c r="B16996">
        <v>46600</v>
      </c>
      <c r="C16996">
        <v>53250</v>
      </c>
      <c r="D16996">
        <v>59900</v>
      </c>
      <c r="E16996">
        <v>66550</v>
      </c>
      <c r="F16996">
        <v>71900</v>
      </c>
      <c r="G16996">
        <v>77200</v>
      </c>
      <c r="H16996">
        <v>82550</v>
      </c>
      <c r="I16996">
        <v>87850</v>
      </c>
      <c r="J16996">
        <v>93200</v>
      </c>
      <c r="K16996" t="s">
        <v>3098</v>
      </c>
      <c r="L16996">
        <v>69</v>
      </c>
      <c r="M16996">
        <v>80</v>
      </c>
      <c r="N16996" t="s">
        <v>2454</v>
      </c>
    </row>
    <row r="16997" spans="1:14" x14ac:dyDescent="0.2">
      <c r="A16997" t="s">
        <v>22756</v>
      </c>
      <c r="B16997">
        <v>46600</v>
      </c>
      <c r="C16997">
        <v>53250</v>
      </c>
      <c r="D16997">
        <v>59900</v>
      </c>
      <c r="E16997">
        <v>66550</v>
      </c>
      <c r="F16997">
        <v>71900</v>
      </c>
      <c r="G16997">
        <v>77200</v>
      </c>
      <c r="H16997">
        <v>82550</v>
      </c>
      <c r="I16997">
        <v>87850</v>
      </c>
      <c r="J16997">
        <v>93200</v>
      </c>
      <c r="K16997" t="s">
        <v>3098</v>
      </c>
      <c r="L16997">
        <v>71</v>
      </c>
      <c r="M16997">
        <v>80</v>
      </c>
      <c r="N16997" t="s">
        <v>2725</v>
      </c>
    </row>
    <row r="16998" spans="1:14" x14ac:dyDescent="0.2">
      <c r="A16998" t="s">
        <v>22757</v>
      </c>
      <c r="B16998">
        <v>49500</v>
      </c>
      <c r="C16998">
        <v>56600</v>
      </c>
      <c r="D16998">
        <v>63650</v>
      </c>
      <c r="E16998">
        <v>70700</v>
      </c>
      <c r="F16998">
        <v>76400</v>
      </c>
      <c r="G16998">
        <v>82050</v>
      </c>
      <c r="H16998">
        <v>87700</v>
      </c>
      <c r="I16998">
        <v>93350</v>
      </c>
      <c r="J16998">
        <v>99000</v>
      </c>
      <c r="K16998" t="s">
        <v>3098</v>
      </c>
      <c r="L16998">
        <v>73</v>
      </c>
      <c r="M16998">
        <v>80</v>
      </c>
      <c r="N16998" t="s">
        <v>2455</v>
      </c>
    </row>
    <row r="16999" spans="1:14" x14ac:dyDescent="0.2">
      <c r="A16999" t="s">
        <v>22758</v>
      </c>
      <c r="B16999">
        <v>46600</v>
      </c>
      <c r="C16999">
        <v>53250</v>
      </c>
      <c r="D16999">
        <v>59900</v>
      </c>
      <c r="E16999">
        <v>66550</v>
      </c>
      <c r="F16999">
        <v>71900</v>
      </c>
      <c r="G16999">
        <v>77200</v>
      </c>
      <c r="H16999">
        <v>82550</v>
      </c>
      <c r="I16999">
        <v>87850</v>
      </c>
      <c r="J16999">
        <v>93200</v>
      </c>
      <c r="K16999" t="s">
        <v>3098</v>
      </c>
      <c r="L16999">
        <v>75</v>
      </c>
      <c r="M16999">
        <v>80</v>
      </c>
      <c r="N16999" t="s">
        <v>3386</v>
      </c>
    </row>
    <row r="17000" spans="1:14" x14ac:dyDescent="0.2">
      <c r="A17000" t="s">
        <v>22759</v>
      </c>
      <c r="B17000">
        <v>46600</v>
      </c>
      <c r="C17000">
        <v>53250</v>
      </c>
      <c r="D17000">
        <v>59900</v>
      </c>
      <c r="E17000">
        <v>66550</v>
      </c>
      <c r="F17000">
        <v>71900</v>
      </c>
      <c r="G17000">
        <v>77200</v>
      </c>
      <c r="H17000">
        <v>82550</v>
      </c>
      <c r="I17000">
        <v>87850</v>
      </c>
      <c r="J17000">
        <v>93200</v>
      </c>
      <c r="K17000" t="s">
        <v>3098</v>
      </c>
      <c r="L17000">
        <v>77</v>
      </c>
      <c r="M17000">
        <v>80</v>
      </c>
      <c r="N17000" t="s">
        <v>4200</v>
      </c>
    </row>
    <row r="17001" spans="1:14" x14ac:dyDescent="0.2">
      <c r="A17001" t="s">
        <v>22760</v>
      </c>
      <c r="B17001">
        <v>46600</v>
      </c>
      <c r="C17001">
        <v>53250</v>
      </c>
      <c r="D17001">
        <v>59900</v>
      </c>
      <c r="E17001">
        <v>66550</v>
      </c>
      <c r="F17001">
        <v>71900</v>
      </c>
      <c r="G17001">
        <v>77200</v>
      </c>
      <c r="H17001">
        <v>82550</v>
      </c>
      <c r="I17001">
        <v>87850</v>
      </c>
      <c r="J17001">
        <v>93200</v>
      </c>
      <c r="K17001" t="s">
        <v>3098</v>
      </c>
      <c r="L17001">
        <v>79</v>
      </c>
      <c r="M17001">
        <v>80</v>
      </c>
      <c r="N17001" t="s">
        <v>2976</v>
      </c>
    </row>
    <row r="17002" spans="1:14" x14ac:dyDescent="0.2">
      <c r="A17002" t="s">
        <v>22761</v>
      </c>
      <c r="B17002">
        <v>51200</v>
      </c>
      <c r="C17002">
        <v>58500</v>
      </c>
      <c r="D17002">
        <v>65800</v>
      </c>
      <c r="E17002">
        <v>73100</v>
      </c>
      <c r="F17002">
        <v>78950</v>
      </c>
      <c r="G17002">
        <v>84800</v>
      </c>
      <c r="H17002">
        <v>90650</v>
      </c>
      <c r="I17002">
        <v>96500</v>
      </c>
      <c r="J17002">
        <v>102350</v>
      </c>
      <c r="K17002" t="s">
        <v>3098</v>
      </c>
      <c r="L17002">
        <v>81</v>
      </c>
      <c r="M17002">
        <v>80</v>
      </c>
      <c r="N17002" t="s">
        <v>4237</v>
      </c>
    </row>
    <row r="17003" spans="1:14" x14ac:dyDescent="0.2">
      <c r="A17003" t="s">
        <v>22762</v>
      </c>
      <c r="B17003">
        <v>46600</v>
      </c>
      <c r="C17003">
        <v>53250</v>
      </c>
      <c r="D17003">
        <v>59900</v>
      </c>
      <c r="E17003">
        <v>66550</v>
      </c>
      <c r="F17003">
        <v>71900</v>
      </c>
      <c r="G17003">
        <v>77200</v>
      </c>
      <c r="H17003">
        <v>82550</v>
      </c>
      <c r="I17003">
        <v>87850</v>
      </c>
      <c r="J17003">
        <v>93200</v>
      </c>
      <c r="K17003" t="s">
        <v>3098</v>
      </c>
      <c r="L17003">
        <v>83</v>
      </c>
      <c r="M17003">
        <v>80</v>
      </c>
      <c r="N17003" t="s">
        <v>3284</v>
      </c>
    </row>
    <row r="17004" spans="1:14" x14ac:dyDescent="0.2">
      <c r="A17004" t="s">
        <v>22763</v>
      </c>
      <c r="B17004">
        <v>46600</v>
      </c>
      <c r="C17004">
        <v>53250</v>
      </c>
      <c r="D17004">
        <v>59900</v>
      </c>
      <c r="E17004">
        <v>66550</v>
      </c>
      <c r="F17004">
        <v>71900</v>
      </c>
      <c r="G17004">
        <v>77200</v>
      </c>
      <c r="H17004">
        <v>82550</v>
      </c>
      <c r="I17004">
        <v>87850</v>
      </c>
      <c r="J17004">
        <v>93200</v>
      </c>
      <c r="K17004" t="s">
        <v>3098</v>
      </c>
      <c r="L17004">
        <v>85</v>
      </c>
      <c r="M17004">
        <v>80</v>
      </c>
      <c r="N17004" t="s">
        <v>2456</v>
      </c>
    </row>
    <row r="17005" spans="1:14" x14ac:dyDescent="0.2">
      <c r="A17005" t="s">
        <v>22764</v>
      </c>
      <c r="B17005">
        <v>46600</v>
      </c>
      <c r="C17005">
        <v>53250</v>
      </c>
      <c r="D17005">
        <v>59900</v>
      </c>
      <c r="E17005">
        <v>66550</v>
      </c>
      <c r="F17005">
        <v>71900</v>
      </c>
      <c r="G17005">
        <v>77200</v>
      </c>
      <c r="H17005">
        <v>82550</v>
      </c>
      <c r="I17005">
        <v>87850</v>
      </c>
      <c r="J17005">
        <v>93200</v>
      </c>
      <c r="K17005" t="s">
        <v>3098</v>
      </c>
      <c r="L17005">
        <v>87</v>
      </c>
      <c r="M17005">
        <v>80</v>
      </c>
      <c r="N17005" t="s">
        <v>2457</v>
      </c>
    </row>
    <row r="17006" spans="1:14" x14ac:dyDescent="0.2">
      <c r="A17006" t="s">
        <v>22765</v>
      </c>
      <c r="B17006">
        <v>48300</v>
      </c>
      <c r="C17006">
        <v>55200</v>
      </c>
      <c r="D17006">
        <v>62100</v>
      </c>
      <c r="E17006">
        <v>68950</v>
      </c>
      <c r="F17006">
        <v>74500</v>
      </c>
      <c r="G17006">
        <v>80000</v>
      </c>
      <c r="H17006">
        <v>85500</v>
      </c>
      <c r="I17006">
        <v>91050</v>
      </c>
      <c r="J17006">
        <v>96550</v>
      </c>
      <c r="K17006" t="s">
        <v>3098</v>
      </c>
      <c r="L17006">
        <v>89</v>
      </c>
      <c r="M17006">
        <v>80</v>
      </c>
      <c r="N17006" t="s">
        <v>3537</v>
      </c>
    </row>
    <row r="17007" spans="1:14" x14ac:dyDescent="0.2">
      <c r="A17007" t="s">
        <v>22766</v>
      </c>
      <c r="B17007">
        <v>46600</v>
      </c>
      <c r="C17007">
        <v>53250</v>
      </c>
      <c r="D17007">
        <v>59900</v>
      </c>
      <c r="E17007">
        <v>66550</v>
      </c>
      <c r="F17007">
        <v>71900</v>
      </c>
      <c r="G17007">
        <v>77200</v>
      </c>
      <c r="H17007">
        <v>82550</v>
      </c>
      <c r="I17007">
        <v>87850</v>
      </c>
      <c r="J17007">
        <v>93200</v>
      </c>
      <c r="K17007" t="s">
        <v>3098</v>
      </c>
      <c r="L17007">
        <v>91</v>
      </c>
      <c r="M17007">
        <v>80</v>
      </c>
      <c r="N17007" t="s">
        <v>2458</v>
      </c>
    </row>
    <row r="17008" spans="1:14" x14ac:dyDescent="0.2">
      <c r="A17008" t="s">
        <v>22767</v>
      </c>
      <c r="B17008">
        <v>48750</v>
      </c>
      <c r="C17008">
        <v>55700</v>
      </c>
      <c r="D17008">
        <v>62650</v>
      </c>
      <c r="E17008">
        <v>69600</v>
      </c>
      <c r="F17008">
        <v>75200</v>
      </c>
      <c r="G17008">
        <v>80750</v>
      </c>
      <c r="H17008">
        <v>86350</v>
      </c>
      <c r="I17008">
        <v>91900</v>
      </c>
      <c r="J17008">
        <v>97450</v>
      </c>
      <c r="K17008" t="s">
        <v>3098</v>
      </c>
      <c r="L17008">
        <v>93</v>
      </c>
      <c r="M17008">
        <v>80</v>
      </c>
      <c r="N17008" t="s">
        <v>3389</v>
      </c>
    </row>
    <row r="17009" spans="1:14" x14ac:dyDescent="0.2">
      <c r="A17009" t="s">
        <v>22768</v>
      </c>
      <c r="B17009">
        <v>46600</v>
      </c>
      <c r="C17009">
        <v>53250</v>
      </c>
      <c r="D17009">
        <v>59900</v>
      </c>
      <c r="E17009">
        <v>66550</v>
      </c>
      <c r="F17009">
        <v>71900</v>
      </c>
      <c r="G17009">
        <v>77200</v>
      </c>
      <c r="H17009">
        <v>82550</v>
      </c>
      <c r="I17009">
        <v>87850</v>
      </c>
      <c r="J17009">
        <v>93200</v>
      </c>
      <c r="K17009" t="s">
        <v>3098</v>
      </c>
      <c r="L17009">
        <v>95</v>
      </c>
      <c r="M17009">
        <v>80</v>
      </c>
      <c r="N17009" t="s">
        <v>3334</v>
      </c>
    </row>
    <row r="17010" spans="1:14" x14ac:dyDescent="0.2">
      <c r="A17010" t="s">
        <v>22769</v>
      </c>
      <c r="B17010">
        <v>46600</v>
      </c>
      <c r="C17010">
        <v>53250</v>
      </c>
      <c r="D17010">
        <v>59900</v>
      </c>
      <c r="E17010">
        <v>66550</v>
      </c>
      <c r="F17010">
        <v>71900</v>
      </c>
      <c r="G17010">
        <v>77200</v>
      </c>
      <c r="H17010">
        <v>82550</v>
      </c>
      <c r="I17010">
        <v>87850</v>
      </c>
      <c r="J17010">
        <v>93200</v>
      </c>
      <c r="K17010" t="s">
        <v>3098</v>
      </c>
      <c r="L17010">
        <v>97</v>
      </c>
      <c r="M17010">
        <v>80</v>
      </c>
      <c r="N17010" t="s">
        <v>3392</v>
      </c>
    </row>
    <row r="17011" spans="1:14" x14ac:dyDescent="0.2">
      <c r="A17011" t="s">
        <v>22770</v>
      </c>
      <c r="B17011">
        <v>50400</v>
      </c>
      <c r="C17011">
        <v>57600</v>
      </c>
      <c r="D17011">
        <v>64800</v>
      </c>
      <c r="E17011">
        <v>72000</v>
      </c>
      <c r="F17011">
        <v>77800</v>
      </c>
      <c r="G17011">
        <v>83550</v>
      </c>
      <c r="H17011">
        <v>89300</v>
      </c>
      <c r="I17011">
        <v>95050</v>
      </c>
      <c r="J17011">
        <v>100800</v>
      </c>
      <c r="K17011" t="s">
        <v>3098</v>
      </c>
      <c r="L17011">
        <v>99</v>
      </c>
      <c r="M17011">
        <v>80</v>
      </c>
      <c r="N17011" t="s">
        <v>2459</v>
      </c>
    </row>
    <row r="17012" spans="1:14" x14ac:dyDescent="0.2">
      <c r="A17012" t="s">
        <v>22771</v>
      </c>
      <c r="B17012">
        <v>46600</v>
      </c>
      <c r="C17012">
        <v>53250</v>
      </c>
      <c r="D17012">
        <v>59900</v>
      </c>
      <c r="E17012">
        <v>66550</v>
      </c>
      <c r="F17012">
        <v>71900</v>
      </c>
      <c r="G17012">
        <v>77200</v>
      </c>
      <c r="H17012">
        <v>82550</v>
      </c>
      <c r="I17012">
        <v>87850</v>
      </c>
      <c r="J17012">
        <v>93200</v>
      </c>
      <c r="K17012" t="s">
        <v>3098</v>
      </c>
      <c r="L17012">
        <v>101</v>
      </c>
      <c r="M17012">
        <v>80</v>
      </c>
      <c r="N17012" t="s">
        <v>2460</v>
      </c>
    </row>
    <row r="17013" spans="1:14" x14ac:dyDescent="0.2">
      <c r="A17013" t="s">
        <v>22772</v>
      </c>
      <c r="B17013">
        <v>46600</v>
      </c>
      <c r="C17013">
        <v>53250</v>
      </c>
      <c r="D17013">
        <v>59900</v>
      </c>
      <c r="E17013">
        <v>66550</v>
      </c>
      <c r="F17013">
        <v>71900</v>
      </c>
      <c r="G17013">
        <v>77200</v>
      </c>
      <c r="H17013">
        <v>82550</v>
      </c>
      <c r="I17013">
        <v>87850</v>
      </c>
      <c r="J17013">
        <v>93200</v>
      </c>
      <c r="K17013" t="s">
        <v>3098</v>
      </c>
      <c r="L17013">
        <v>103</v>
      </c>
      <c r="M17013">
        <v>80</v>
      </c>
      <c r="N17013" t="s">
        <v>2461</v>
      </c>
    </row>
    <row r="17014" spans="1:14" x14ac:dyDescent="0.2">
      <c r="A17014" t="s">
        <v>22773</v>
      </c>
      <c r="B17014">
        <v>46600</v>
      </c>
      <c r="C17014">
        <v>53250</v>
      </c>
      <c r="D17014">
        <v>59900</v>
      </c>
      <c r="E17014">
        <v>66550</v>
      </c>
      <c r="F17014">
        <v>71900</v>
      </c>
      <c r="G17014">
        <v>77200</v>
      </c>
      <c r="H17014">
        <v>82550</v>
      </c>
      <c r="I17014">
        <v>87850</v>
      </c>
      <c r="J17014">
        <v>93200</v>
      </c>
      <c r="K17014" t="s">
        <v>3098</v>
      </c>
      <c r="L17014">
        <v>105</v>
      </c>
      <c r="M17014">
        <v>80</v>
      </c>
      <c r="N17014" t="s">
        <v>2462</v>
      </c>
    </row>
    <row r="17015" spans="1:14" x14ac:dyDescent="0.2">
      <c r="A17015" t="s">
        <v>22774</v>
      </c>
      <c r="B17015">
        <v>46600</v>
      </c>
      <c r="C17015">
        <v>53250</v>
      </c>
      <c r="D17015">
        <v>59900</v>
      </c>
      <c r="E17015">
        <v>66550</v>
      </c>
      <c r="F17015">
        <v>71900</v>
      </c>
      <c r="G17015">
        <v>77200</v>
      </c>
      <c r="H17015">
        <v>82550</v>
      </c>
      <c r="I17015">
        <v>87850</v>
      </c>
      <c r="J17015">
        <v>93200</v>
      </c>
      <c r="K17015" t="s">
        <v>3098</v>
      </c>
      <c r="L17015">
        <v>107</v>
      </c>
      <c r="M17015">
        <v>80</v>
      </c>
      <c r="N17015" t="s">
        <v>4115</v>
      </c>
    </row>
    <row r="17016" spans="1:14" x14ac:dyDescent="0.2">
      <c r="A17016" t="s">
        <v>22775</v>
      </c>
      <c r="B17016">
        <v>53700</v>
      </c>
      <c r="C17016">
        <v>61400</v>
      </c>
      <c r="D17016">
        <v>69050</v>
      </c>
      <c r="E17016">
        <v>76700</v>
      </c>
      <c r="F17016">
        <v>82850</v>
      </c>
      <c r="G17016">
        <v>89000</v>
      </c>
      <c r="H17016">
        <v>95150</v>
      </c>
      <c r="I17016">
        <v>101250</v>
      </c>
      <c r="J17016">
        <v>107400</v>
      </c>
      <c r="K17016" t="s">
        <v>3098</v>
      </c>
      <c r="L17016">
        <v>109</v>
      </c>
      <c r="M17016">
        <v>80</v>
      </c>
      <c r="N17016" t="s">
        <v>2463</v>
      </c>
    </row>
    <row r="17017" spans="1:14" x14ac:dyDescent="0.2">
      <c r="A17017" t="s">
        <v>22776</v>
      </c>
      <c r="B17017">
        <v>49400</v>
      </c>
      <c r="C17017">
        <v>56450</v>
      </c>
      <c r="D17017">
        <v>63500</v>
      </c>
      <c r="E17017">
        <v>70550</v>
      </c>
      <c r="F17017">
        <v>76200</v>
      </c>
      <c r="G17017">
        <v>81850</v>
      </c>
      <c r="H17017">
        <v>87500</v>
      </c>
      <c r="I17017">
        <v>93150</v>
      </c>
      <c r="J17017">
        <v>98800</v>
      </c>
      <c r="K17017" t="s">
        <v>3098</v>
      </c>
      <c r="L17017">
        <v>111</v>
      </c>
      <c r="M17017">
        <v>80</v>
      </c>
      <c r="N17017" t="s">
        <v>3394</v>
      </c>
    </row>
    <row r="17018" spans="1:14" x14ac:dyDescent="0.2">
      <c r="A17018" t="s">
        <v>22777</v>
      </c>
      <c r="B17018">
        <v>47950</v>
      </c>
      <c r="C17018">
        <v>54800</v>
      </c>
      <c r="D17018">
        <v>61650</v>
      </c>
      <c r="E17018">
        <v>68500</v>
      </c>
      <c r="F17018">
        <v>74000</v>
      </c>
      <c r="G17018">
        <v>79500</v>
      </c>
      <c r="H17018">
        <v>84950</v>
      </c>
      <c r="I17018">
        <v>90450</v>
      </c>
      <c r="J17018">
        <v>95900</v>
      </c>
      <c r="K17018" t="s">
        <v>3098</v>
      </c>
      <c r="L17018">
        <v>113</v>
      </c>
      <c r="M17018">
        <v>80</v>
      </c>
      <c r="N17018" t="s">
        <v>3396</v>
      </c>
    </row>
    <row r="17019" spans="1:14" x14ac:dyDescent="0.2">
      <c r="A17019" t="s">
        <v>22778</v>
      </c>
      <c r="B17019">
        <v>47150</v>
      </c>
      <c r="C17019">
        <v>53900</v>
      </c>
      <c r="D17019">
        <v>60650</v>
      </c>
      <c r="E17019">
        <v>67350</v>
      </c>
      <c r="F17019">
        <v>72750</v>
      </c>
      <c r="G17019">
        <v>78150</v>
      </c>
      <c r="H17019">
        <v>83550</v>
      </c>
      <c r="I17019">
        <v>88950</v>
      </c>
      <c r="J17019">
        <v>94300</v>
      </c>
      <c r="K17019" t="s">
        <v>3098</v>
      </c>
      <c r="L17019">
        <v>115</v>
      </c>
      <c r="M17019">
        <v>80</v>
      </c>
      <c r="N17019" t="s">
        <v>2464</v>
      </c>
    </row>
    <row r="17020" spans="1:14" x14ac:dyDescent="0.2">
      <c r="A17020" t="s">
        <v>22779</v>
      </c>
      <c r="B17020">
        <v>47950</v>
      </c>
      <c r="C17020">
        <v>54800</v>
      </c>
      <c r="D17020">
        <v>61650</v>
      </c>
      <c r="E17020">
        <v>68500</v>
      </c>
      <c r="F17020">
        <v>74000</v>
      </c>
      <c r="G17020">
        <v>79500</v>
      </c>
      <c r="H17020">
        <v>84950</v>
      </c>
      <c r="I17020">
        <v>90450</v>
      </c>
      <c r="J17020">
        <v>95900</v>
      </c>
      <c r="K17020" t="s">
        <v>3098</v>
      </c>
      <c r="L17020">
        <v>117</v>
      </c>
      <c r="M17020">
        <v>80</v>
      </c>
      <c r="N17020" t="s">
        <v>4212</v>
      </c>
    </row>
    <row r="17021" spans="1:14" x14ac:dyDescent="0.2">
      <c r="A17021" t="s">
        <v>22780</v>
      </c>
      <c r="B17021">
        <v>47600</v>
      </c>
      <c r="C17021">
        <v>54400</v>
      </c>
      <c r="D17021">
        <v>61200</v>
      </c>
      <c r="E17021">
        <v>68000</v>
      </c>
      <c r="F17021">
        <v>73450</v>
      </c>
      <c r="G17021">
        <v>78900</v>
      </c>
      <c r="H17021">
        <v>84350</v>
      </c>
      <c r="I17021">
        <v>89800</v>
      </c>
      <c r="J17021">
        <v>95200</v>
      </c>
      <c r="K17021" t="s">
        <v>3098</v>
      </c>
      <c r="L17021">
        <v>119</v>
      </c>
      <c r="M17021">
        <v>80</v>
      </c>
      <c r="N17021" t="s">
        <v>3342</v>
      </c>
    </row>
    <row r="17022" spans="1:14" x14ac:dyDescent="0.2">
      <c r="A17022" t="s">
        <v>22781</v>
      </c>
      <c r="B17022">
        <v>47950</v>
      </c>
      <c r="C17022">
        <v>54800</v>
      </c>
      <c r="D17022">
        <v>61650</v>
      </c>
      <c r="E17022">
        <v>68500</v>
      </c>
      <c r="F17022">
        <v>74000</v>
      </c>
      <c r="G17022">
        <v>79500</v>
      </c>
      <c r="H17022">
        <v>84950</v>
      </c>
      <c r="I17022">
        <v>90450</v>
      </c>
      <c r="J17022">
        <v>95900</v>
      </c>
      <c r="K17022" t="s">
        <v>3098</v>
      </c>
      <c r="L17022">
        <v>121</v>
      </c>
      <c r="M17022">
        <v>80</v>
      </c>
      <c r="N17022" t="s">
        <v>2465</v>
      </c>
    </row>
    <row r="17023" spans="1:14" x14ac:dyDescent="0.2">
      <c r="A17023" t="s">
        <v>22782</v>
      </c>
      <c r="B17023">
        <v>46600</v>
      </c>
      <c r="C17023">
        <v>53250</v>
      </c>
      <c r="D17023">
        <v>59900</v>
      </c>
      <c r="E17023">
        <v>66550</v>
      </c>
      <c r="F17023">
        <v>71900</v>
      </c>
      <c r="G17023">
        <v>77200</v>
      </c>
      <c r="H17023">
        <v>82550</v>
      </c>
      <c r="I17023">
        <v>87850</v>
      </c>
      <c r="J17023">
        <v>93200</v>
      </c>
      <c r="K17023" t="s">
        <v>3098</v>
      </c>
      <c r="L17023">
        <v>123</v>
      </c>
      <c r="M17023">
        <v>80</v>
      </c>
      <c r="N17023" t="s">
        <v>2466</v>
      </c>
    </row>
    <row r="17024" spans="1:14" x14ac:dyDescent="0.2">
      <c r="A17024" t="s">
        <v>22783</v>
      </c>
      <c r="B17024">
        <v>46600</v>
      </c>
      <c r="C17024">
        <v>53250</v>
      </c>
      <c r="D17024">
        <v>59900</v>
      </c>
      <c r="E17024">
        <v>66550</v>
      </c>
      <c r="F17024">
        <v>71900</v>
      </c>
      <c r="G17024">
        <v>77200</v>
      </c>
      <c r="H17024">
        <v>82550</v>
      </c>
      <c r="I17024">
        <v>87850</v>
      </c>
      <c r="J17024">
        <v>93200</v>
      </c>
      <c r="K17024" t="s">
        <v>3098</v>
      </c>
      <c r="L17024">
        <v>125</v>
      </c>
      <c r="M17024">
        <v>80</v>
      </c>
      <c r="N17024" t="s">
        <v>2467</v>
      </c>
    </row>
    <row r="17025" spans="1:14" x14ac:dyDescent="0.2">
      <c r="A17025" t="s">
        <v>22784</v>
      </c>
      <c r="B17025">
        <v>47500</v>
      </c>
      <c r="C17025">
        <v>54300</v>
      </c>
      <c r="D17025">
        <v>61100</v>
      </c>
      <c r="E17025">
        <v>67850</v>
      </c>
      <c r="F17025">
        <v>73300</v>
      </c>
      <c r="G17025">
        <v>78750</v>
      </c>
      <c r="H17025">
        <v>84150</v>
      </c>
      <c r="I17025">
        <v>89600</v>
      </c>
      <c r="J17025">
        <v>95000</v>
      </c>
      <c r="K17025" t="s">
        <v>3098</v>
      </c>
      <c r="L17025">
        <v>127</v>
      </c>
      <c r="M17025">
        <v>80</v>
      </c>
      <c r="N17025" t="s">
        <v>3227</v>
      </c>
    </row>
    <row r="17026" spans="1:14" x14ac:dyDescent="0.2">
      <c r="A17026" t="s">
        <v>22785</v>
      </c>
      <c r="B17026">
        <v>46600</v>
      </c>
      <c r="C17026">
        <v>53250</v>
      </c>
      <c r="D17026">
        <v>59900</v>
      </c>
      <c r="E17026">
        <v>66550</v>
      </c>
      <c r="F17026">
        <v>71900</v>
      </c>
      <c r="G17026">
        <v>77200</v>
      </c>
      <c r="H17026">
        <v>82550</v>
      </c>
      <c r="I17026">
        <v>87850</v>
      </c>
      <c r="J17026">
        <v>93200</v>
      </c>
      <c r="K17026" t="s">
        <v>3098</v>
      </c>
      <c r="L17026">
        <v>129</v>
      </c>
      <c r="M17026">
        <v>80</v>
      </c>
      <c r="N17026" t="s">
        <v>2468</v>
      </c>
    </row>
    <row r="17027" spans="1:14" x14ac:dyDescent="0.2">
      <c r="A17027" t="s">
        <v>22786</v>
      </c>
      <c r="B17027">
        <v>49850</v>
      </c>
      <c r="C17027">
        <v>57000</v>
      </c>
      <c r="D17027">
        <v>64100</v>
      </c>
      <c r="E17027">
        <v>71200</v>
      </c>
      <c r="F17027">
        <v>76900</v>
      </c>
      <c r="G17027">
        <v>82600</v>
      </c>
      <c r="H17027">
        <v>88300</v>
      </c>
      <c r="I17027">
        <v>94000</v>
      </c>
      <c r="J17027">
        <v>99700</v>
      </c>
      <c r="K17027" t="s">
        <v>3098</v>
      </c>
      <c r="L17027">
        <v>131</v>
      </c>
      <c r="M17027">
        <v>80</v>
      </c>
      <c r="N17027" t="s">
        <v>2469</v>
      </c>
    </row>
    <row r="17028" spans="1:14" x14ac:dyDescent="0.2">
      <c r="A17028" t="s">
        <v>22787</v>
      </c>
      <c r="B17028">
        <v>46600</v>
      </c>
      <c r="C17028">
        <v>53250</v>
      </c>
      <c r="D17028">
        <v>59900</v>
      </c>
      <c r="E17028">
        <v>66550</v>
      </c>
      <c r="F17028">
        <v>71900</v>
      </c>
      <c r="G17028">
        <v>77200</v>
      </c>
      <c r="H17028">
        <v>82550</v>
      </c>
      <c r="I17028">
        <v>87850</v>
      </c>
      <c r="J17028">
        <v>93200</v>
      </c>
      <c r="K17028" t="s">
        <v>3098</v>
      </c>
      <c r="L17028">
        <v>133</v>
      </c>
      <c r="M17028">
        <v>80</v>
      </c>
      <c r="N17028" t="s">
        <v>3234</v>
      </c>
    </row>
    <row r="17029" spans="1:14" x14ac:dyDescent="0.2">
      <c r="A17029" t="s">
        <v>22788</v>
      </c>
      <c r="B17029">
        <v>49500</v>
      </c>
      <c r="C17029">
        <v>56600</v>
      </c>
      <c r="D17029">
        <v>63650</v>
      </c>
      <c r="E17029">
        <v>70700</v>
      </c>
      <c r="F17029">
        <v>76400</v>
      </c>
      <c r="G17029">
        <v>82050</v>
      </c>
      <c r="H17029">
        <v>87700</v>
      </c>
      <c r="I17029">
        <v>93350</v>
      </c>
      <c r="J17029">
        <v>99000</v>
      </c>
      <c r="K17029" t="s">
        <v>3098</v>
      </c>
      <c r="L17029">
        <v>135</v>
      </c>
      <c r="M17029">
        <v>80</v>
      </c>
      <c r="N17029" t="s">
        <v>2470</v>
      </c>
    </row>
    <row r="17030" spans="1:14" x14ac:dyDescent="0.2">
      <c r="A17030" t="s">
        <v>22789</v>
      </c>
      <c r="B17030">
        <v>50200</v>
      </c>
      <c r="C17030">
        <v>57400</v>
      </c>
      <c r="D17030">
        <v>64550</v>
      </c>
      <c r="E17030">
        <v>71700</v>
      </c>
      <c r="F17030">
        <v>77450</v>
      </c>
      <c r="G17030">
        <v>83200</v>
      </c>
      <c r="H17030">
        <v>88950</v>
      </c>
      <c r="I17030">
        <v>94650</v>
      </c>
      <c r="J17030">
        <v>100400</v>
      </c>
      <c r="K17030" t="s">
        <v>3098</v>
      </c>
      <c r="L17030">
        <v>137</v>
      </c>
      <c r="M17030">
        <v>80</v>
      </c>
      <c r="N17030" t="s">
        <v>3549</v>
      </c>
    </row>
    <row r="17031" spans="1:14" x14ac:dyDescent="0.2">
      <c r="A17031" t="s">
        <v>22790</v>
      </c>
      <c r="B17031">
        <v>49250</v>
      </c>
      <c r="C17031">
        <v>56250</v>
      </c>
      <c r="D17031">
        <v>63300</v>
      </c>
      <c r="E17031">
        <v>70300</v>
      </c>
      <c r="F17031">
        <v>75950</v>
      </c>
      <c r="G17031">
        <v>81550</v>
      </c>
      <c r="H17031">
        <v>87200</v>
      </c>
      <c r="I17031">
        <v>92800</v>
      </c>
      <c r="J17031">
        <v>98450</v>
      </c>
      <c r="K17031" t="s">
        <v>3098</v>
      </c>
      <c r="L17031">
        <v>139</v>
      </c>
      <c r="M17031">
        <v>80</v>
      </c>
      <c r="N17031" t="s">
        <v>3590</v>
      </c>
    </row>
    <row r="17032" spans="1:14" x14ac:dyDescent="0.2">
      <c r="A17032" t="s">
        <v>22791</v>
      </c>
      <c r="B17032">
        <v>50050</v>
      </c>
      <c r="C17032">
        <v>57200</v>
      </c>
      <c r="D17032">
        <v>64350</v>
      </c>
      <c r="E17032">
        <v>71500</v>
      </c>
      <c r="F17032">
        <v>77250</v>
      </c>
      <c r="G17032">
        <v>82950</v>
      </c>
      <c r="H17032">
        <v>88700</v>
      </c>
      <c r="I17032">
        <v>94400</v>
      </c>
      <c r="J17032">
        <v>100100</v>
      </c>
      <c r="K17032" t="s">
        <v>3098</v>
      </c>
      <c r="L17032">
        <v>141</v>
      </c>
      <c r="M17032">
        <v>80</v>
      </c>
      <c r="N17032" t="s">
        <v>3550</v>
      </c>
    </row>
    <row r="17033" spans="1:14" x14ac:dyDescent="0.2">
      <c r="A17033" t="s">
        <v>22792</v>
      </c>
      <c r="B17033">
        <v>50600</v>
      </c>
      <c r="C17033">
        <v>57800</v>
      </c>
      <c r="D17033">
        <v>65050</v>
      </c>
      <c r="E17033">
        <v>72250</v>
      </c>
      <c r="F17033">
        <v>78050</v>
      </c>
      <c r="G17033">
        <v>83850</v>
      </c>
      <c r="H17033">
        <v>89600</v>
      </c>
      <c r="I17033">
        <v>95400</v>
      </c>
      <c r="J17033">
        <v>101150</v>
      </c>
      <c r="K17033" t="s">
        <v>3098</v>
      </c>
      <c r="L17033">
        <v>143</v>
      </c>
      <c r="M17033">
        <v>80</v>
      </c>
      <c r="N17033" t="s">
        <v>3405</v>
      </c>
    </row>
    <row r="17034" spans="1:14" x14ac:dyDescent="0.2">
      <c r="A17034" t="s">
        <v>22793</v>
      </c>
      <c r="B17034">
        <v>46600</v>
      </c>
      <c r="C17034">
        <v>53250</v>
      </c>
      <c r="D17034">
        <v>59900</v>
      </c>
      <c r="E17034">
        <v>66550</v>
      </c>
      <c r="F17034">
        <v>71900</v>
      </c>
      <c r="G17034">
        <v>77200</v>
      </c>
      <c r="H17034">
        <v>82550</v>
      </c>
      <c r="I17034">
        <v>87850</v>
      </c>
      <c r="J17034">
        <v>93200</v>
      </c>
      <c r="K17034" t="s">
        <v>3098</v>
      </c>
      <c r="L17034">
        <v>145</v>
      </c>
      <c r="M17034">
        <v>80</v>
      </c>
      <c r="N17034" t="s">
        <v>2471</v>
      </c>
    </row>
    <row r="17035" spans="1:14" x14ac:dyDescent="0.2">
      <c r="A17035" t="s">
        <v>22794</v>
      </c>
      <c r="B17035">
        <v>46600</v>
      </c>
      <c r="C17035">
        <v>53250</v>
      </c>
      <c r="D17035">
        <v>59900</v>
      </c>
      <c r="E17035">
        <v>66550</v>
      </c>
      <c r="F17035">
        <v>71900</v>
      </c>
      <c r="G17035">
        <v>77200</v>
      </c>
      <c r="H17035">
        <v>82550</v>
      </c>
      <c r="I17035">
        <v>87850</v>
      </c>
      <c r="J17035">
        <v>93200</v>
      </c>
      <c r="K17035" t="s">
        <v>3098</v>
      </c>
      <c r="L17035">
        <v>147</v>
      </c>
      <c r="M17035">
        <v>80</v>
      </c>
      <c r="N17035" t="s">
        <v>2472</v>
      </c>
    </row>
    <row r="17036" spans="1:14" x14ac:dyDescent="0.2">
      <c r="A17036" t="s">
        <v>22795</v>
      </c>
      <c r="B17036">
        <v>46600</v>
      </c>
      <c r="C17036">
        <v>53250</v>
      </c>
      <c r="D17036">
        <v>59900</v>
      </c>
      <c r="E17036">
        <v>66550</v>
      </c>
      <c r="F17036">
        <v>71900</v>
      </c>
      <c r="G17036">
        <v>77200</v>
      </c>
      <c r="H17036">
        <v>82550</v>
      </c>
      <c r="I17036">
        <v>87850</v>
      </c>
      <c r="J17036">
        <v>93200</v>
      </c>
      <c r="K17036" t="s">
        <v>3098</v>
      </c>
      <c r="L17036">
        <v>149</v>
      </c>
      <c r="M17036">
        <v>80</v>
      </c>
      <c r="N17036" t="s">
        <v>3507</v>
      </c>
    </row>
    <row r="17037" spans="1:14" x14ac:dyDescent="0.2">
      <c r="A17037" t="s">
        <v>22796</v>
      </c>
      <c r="B17037">
        <v>46600</v>
      </c>
      <c r="C17037">
        <v>53250</v>
      </c>
      <c r="D17037">
        <v>59900</v>
      </c>
      <c r="E17037">
        <v>66550</v>
      </c>
      <c r="F17037">
        <v>71900</v>
      </c>
      <c r="G17037">
        <v>77200</v>
      </c>
      <c r="H17037">
        <v>82550</v>
      </c>
      <c r="I17037">
        <v>87850</v>
      </c>
      <c r="J17037">
        <v>93200</v>
      </c>
      <c r="K17037" t="s">
        <v>3098</v>
      </c>
      <c r="L17037">
        <v>151</v>
      </c>
      <c r="M17037">
        <v>80</v>
      </c>
      <c r="N17037" t="s">
        <v>3410</v>
      </c>
    </row>
    <row r="17038" spans="1:14" x14ac:dyDescent="0.2">
      <c r="A17038" t="s">
        <v>22797</v>
      </c>
      <c r="B17038">
        <v>56400</v>
      </c>
      <c r="C17038">
        <v>64450</v>
      </c>
      <c r="D17038">
        <v>72500</v>
      </c>
      <c r="E17038">
        <v>80550</v>
      </c>
      <c r="F17038">
        <v>87000</v>
      </c>
      <c r="G17038">
        <v>93450</v>
      </c>
      <c r="H17038">
        <v>99900</v>
      </c>
      <c r="I17038">
        <v>106350</v>
      </c>
      <c r="J17038">
        <v>112800</v>
      </c>
      <c r="K17038" t="s">
        <v>3098</v>
      </c>
      <c r="L17038">
        <v>153</v>
      </c>
      <c r="M17038">
        <v>80</v>
      </c>
      <c r="N17038" t="s">
        <v>2473</v>
      </c>
    </row>
    <row r="17039" spans="1:14" x14ac:dyDescent="0.2">
      <c r="A17039" t="s">
        <v>22798</v>
      </c>
      <c r="B17039">
        <v>55200</v>
      </c>
      <c r="C17039">
        <v>63050</v>
      </c>
      <c r="D17039">
        <v>70950</v>
      </c>
      <c r="E17039">
        <v>78800</v>
      </c>
      <c r="F17039">
        <v>85150</v>
      </c>
      <c r="G17039">
        <v>91450</v>
      </c>
      <c r="H17039">
        <v>97750</v>
      </c>
      <c r="I17039">
        <v>104050</v>
      </c>
      <c r="J17039">
        <v>110350</v>
      </c>
      <c r="K17039" t="s">
        <v>3098</v>
      </c>
      <c r="L17039">
        <v>155</v>
      </c>
      <c r="M17039">
        <v>80</v>
      </c>
      <c r="N17039" t="s">
        <v>2474</v>
      </c>
    </row>
    <row r="17040" spans="1:14" x14ac:dyDescent="0.2">
      <c r="A17040" t="s">
        <v>22799</v>
      </c>
      <c r="B17040">
        <v>46600</v>
      </c>
      <c r="C17040">
        <v>53250</v>
      </c>
      <c r="D17040">
        <v>59900</v>
      </c>
      <c r="E17040">
        <v>66550</v>
      </c>
      <c r="F17040">
        <v>71900</v>
      </c>
      <c r="G17040">
        <v>77200</v>
      </c>
      <c r="H17040">
        <v>82550</v>
      </c>
      <c r="I17040">
        <v>87850</v>
      </c>
      <c r="J17040">
        <v>93200</v>
      </c>
      <c r="K17040" t="s">
        <v>3098</v>
      </c>
      <c r="L17040">
        <v>157</v>
      </c>
      <c r="M17040">
        <v>80</v>
      </c>
      <c r="N17040" t="s">
        <v>2475</v>
      </c>
    </row>
    <row r="17041" spans="1:14" x14ac:dyDescent="0.2">
      <c r="A17041" t="s">
        <v>22800</v>
      </c>
      <c r="B17041">
        <v>57250</v>
      </c>
      <c r="C17041">
        <v>65400</v>
      </c>
      <c r="D17041">
        <v>73600</v>
      </c>
      <c r="E17041">
        <v>81750</v>
      </c>
      <c r="F17041">
        <v>88300</v>
      </c>
      <c r="G17041">
        <v>94850</v>
      </c>
      <c r="H17041">
        <v>101400</v>
      </c>
      <c r="I17041">
        <v>107950</v>
      </c>
      <c r="J17041">
        <v>114450</v>
      </c>
      <c r="K17041" t="s">
        <v>3098</v>
      </c>
      <c r="L17041">
        <v>159</v>
      </c>
      <c r="M17041">
        <v>80</v>
      </c>
      <c r="N17041" t="s">
        <v>3243</v>
      </c>
    </row>
    <row r="17042" spans="1:14" x14ac:dyDescent="0.2">
      <c r="A17042" t="s">
        <v>22801</v>
      </c>
      <c r="B17042">
        <v>46600</v>
      </c>
      <c r="C17042">
        <v>53250</v>
      </c>
      <c r="D17042">
        <v>59900</v>
      </c>
      <c r="E17042">
        <v>66550</v>
      </c>
      <c r="F17042">
        <v>71900</v>
      </c>
      <c r="G17042">
        <v>77200</v>
      </c>
      <c r="H17042">
        <v>82550</v>
      </c>
      <c r="I17042">
        <v>87850</v>
      </c>
      <c r="J17042">
        <v>93200</v>
      </c>
      <c r="K17042" t="s">
        <v>3098</v>
      </c>
      <c r="L17042">
        <v>161</v>
      </c>
      <c r="M17042">
        <v>80</v>
      </c>
      <c r="N17042" t="s">
        <v>3245</v>
      </c>
    </row>
    <row r="17043" spans="1:14" x14ac:dyDescent="0.2">
      <c r="A17043" t="s">
        <v>22802</v>
      </c>
      <c r="B17043">
        <v>47550</v>
      </c>
      <c r="C17043">
        <v>54350</v>
      </c>
      <c r="D17043">
        <v>61150</v>
      </c>
      <c r="E17043">
        <v>67900</v>
      </c>
      <c r="F17043">
        <v>73350</v>
      </c>
      <c r="G17043">
        <v>78800</v>
      </c>
      <c r="H17043">
        <v>84200</v>
      </c>
      <c r="I17043">
        <v>89650</v>
      </c>
      <c r="J17043">
        <v>95100</v>
      </c>
      <c r="K17043" t="s">
        <v>3098</v>
      </c>
      <c r="L17043">
        <v>163</v>
      </c>
      <c r="M17043">
        <v>80</v>
      </c>
      <c r="N17043" t="s">
        <v>3246</v>
      </c>
    </row>
    <row r="17044" spans="1:14" x14ac:dyDescent="0.2">
      <c r="A17044" t="s">
        <v>22803</v>
      </c>
      <c r="B17044">
        <v>46600</v>
      </c>
      <c r="C17044">
        <v>53250</v>
      </c>
      <c r="D17044">
        <v>59900</v>
      </c>
      <c r="E17044">
        <v>66550</v>
      </c>
      <c r="F17044">
        <v>71900</v>
      </c>
      <c r="G17044">
        <v>77200</v>
      </c>
      <c r="H17044">
        <v>82550</v>
      </c>
      <c r="I17044">
        <v>87850</v>
      </c>
      <c r="J17044">
        <v>93200</v>
      </c>
      <c r="K17044" t="s">
        <v>3098</v>
      </c>
      <c r="L17044">
        <v>165</v>
      </c>
      <c r="M17044">
        <v>80</v>
      </c>
      <c r="N17044" t="s">
        <v>3031</v>
      </c>
    </row>
    <row r="17045" spans="1:14" x14ac:dyDescent="0.2">
      <c r="A17045" t="s">
        <v>22804</v>
      </c>
      <c r="B17045">
        <v>51100</v>
      </c>
      <c r="C17045">
        <v>58400</v>
      </c>
      <c r="D17045">
        <v>65700</v>
      </c>
      <c r="E17045">
        <v>73000</v>
      </c>
      <c r="F17045">
        <v>78850</v>
      </c>
      <c r="G17045">
        <v>84700</v>
      </c>
      <c r="H17045">
        <v>90550</v>
      </c>
      <c r="I17045">
        <v>96400</v>
      </c>
      <c r="J17045">
        <v>102200</v>
      </c>
      <c r="K17045" t="s">
        <v>3098</v>
      </c>
      <c r="L17045">
        <v>167</v>
      </c>
      <c r="M17045">
        <v>80</v>
      </c>
      <c r="N17045" t="s">
        <v>3249</v>
      </c>
    </row>
    <row r="17046" spans="1:14" x14ac:dyDescent="0.2">
      <c r="A17046" t="s">
        <v>22805</v>
      </c>
      <c r="B17046">
        <v>46600</v>
      </c>
      <c r="C17046">
        <v>53250</v>
      </c>
      <c r="D17046">
        <v>59900</v>
      </c>
      <c r="E17046">
        <v>66550</v>
      </c>
      <c r="F17046">
        <v>71900</v>
      </c>
      <c r="G17046">
        <v>77200</v>
      </c>
      <c r="H17046">
        <v>82550</v>
      </c>
      <c r="I17046">
        <v>87850</v>
      </c>
      <c r="J17046">
        <v>93200</v>
      </c>
      <c r="K17046" t="s">
        <v>3098</v>
      </c>
      <c r="L17046">
        <v>169</v>
      </c>
      <c r="M17046">
        <v>80</v>
      </c>
      <c r="N17046" t="s">
        <v>2476</v>
      </c>
    </row>
    <row r="17047" spans="1:14" x14ac:dyDescent="0.2">
      <c r="A17047" t="s">
        <v>22806</v>
      </c>
      <c r="B17047">
        <v>49500</v>
      </c>
      <c r="C17047">
        <v>56600</v>
      </c>
      <c r="D17047">
        <v>63650</v>
      </c>
      <c r="E17047">
        <v>70700</v>
      </c>
      <c r="F17047">
        <v>76400</v>
      </c>
      <c r="G17047">
        <v>82050</v>
      </c>
      <c r="H17047">
        <v>87700</v>
      </c>
      <c r="I17047">
        <v>93350</v>
      </c>
      <c r="J17047">
        <v>99000</v>
      </c>
      <c r="K17047" t="s">
        <v>3098</v>
      </c>
      <c r="L17047">
        <v>171</v>
      </c>
      <c r="M17047">
        <v>80</v>
      </c>
      <c r="N17047" t="s">
        <v>3605</v>
      </c>
    </row>
    <row r="17048" spans="1:14" x14ac:dyDescent="0.2">
      <c r="A17048" t="s">
        <v>22807</v>
      </c>
      <c r="B17048">
        <v>46600</v>
      </c>
      <c r="C17048">
        <v>53250</v>
      </c>
      <c r="D17048">
        <v>59900</v>
      </c>
      <c r="E17048">
        <v>66550</v>
      </c>
      <c r="F17048">
        <v>71900</v>
      </c>
      <c r="G17048">
        <v>77200</v>
      </c>
      <c r="H17048">
        <v>82550</v>
      </c>
      <c r="I17048">
        <v>87850</v>
      </c>
      <c r="J17048">
        <v>93200</v>
      </c>
      <c r="K17048" t="s">
        <v>3098</v>
      </c>
      <c r="L17048">
        <v>173</v>
      </c>
      <c r="M17048">
        <v>80</v>
      </c>
      <c r="N17048" t="s">
        <v>2477</v>
      </c>
    </row>
    <row r="17049" spans="1:14" x14ac:dyDescent="0.2">
      <c r="A17049" t="s">
        <v>22808</v>
      </c>
      <c r="B17049">
        <v>48350</v>
      </c>
      <c r="C17049">
        <v>55250</v>
      </c>
      <c r="D17049">
        <v>62150</v>
      </c>
      <c r="E17049">
        <v>69050</v>
      </c>
      <c r="F17049">
        <v>74600</v>
      </c>
      <c r="G17049">
        <v>80100</v>
      </c>
      <c r="H17049">
        <v>85650</v>
      </c>
      <c r="I17049">
        <v>91150</v>
      </c>
      <c r="J17049">
        <v>96700</v>
      </c>
      <c r="K17049" t="s">
        <v>3098</v>
      </c>
      <c r="L17049">
        <v>175</v>
      </c>
      <c r="M17049">
        <v>80</v>
      </c>
      <c r="N17049" t="s">
        <v>3862</v>
      </c>
    </row>
    <row r="17050" spans="1:14" x14ac:dyDescent="0.2">
      <c r="A17050" t="s">
        <v>22809</v>
      </c>
      <c r="B17050">
        <v>56400</v>
      </c>
      <c r="C17050">
        <v>64450</v>
      </c>
      <c r="D17050">
        <v>72500</v>
      </c>
      <c r="E17050">
        <v>80550</v>
      </c>
      <c r="F17050">
        <v>87000</v>
      </c>
      <c r="G17050">
        <v>93450</v>
      </c>
      <c r="H17050">
        <v>99900</v>
      </c>
      <c r="I17050">
        <v>106350</v>
      </c>
      <c r="J17050">
        <v>112800</v>
      </c>
      <c r="K17050" t="s">
        <v>3098</v>
      </c>
      <c r="L17050">
        <v>177</v>
      </c>
      <c r="M17050">
        <v>80</v>
      </c>
      <c r="N17050" t="s">
        <v>3362</v>
      </c>
    </row>
    <row r="17051" spans="1:14" x14ac:dyDescent="0.2">
      <c r="A17051" t="s">
        <v>22810</v>
      </c>
      <c r="B17051">
        <v>49250</v>
      </c>
      <c r="C17051">
        <v>56250</v>
      </c>
      <c r="D17051">
        <v>63300</v>
      </c>
      <c r="E17051">
        <v>70300</v>
      </c>
      <c r="F17051">
        <v>75950</v>
      </c>
      <c r="G17051">
        <v>81550</v>
      </c>
      <c r="H17051">
        <v>87200</v>
      </c>
      <c r="I17051">
        <v>92800</v>
      </c>
      <c r="J17051">
        <v>98450</v>
      </c>
      <c r="K17051" t="s">
        <v>3098</v>
      </c>
      <c r="L17051">
        <v>179</v>
      </c>
      <c r="M17051">
        <v>80</v>
      </c>
      <c r="N17051" t="s">
        <v>3616</v>
      </c>
    </row>
    <row r="17052" spans="1:14" x14ac:dyDescent="0.2">
      <c r="A17052" t="s">
        <v>22811</v>
      </c>
      <c r="B17052">
        <v>46600</v>
      </c>
      <c r="C17052">
        <v>53250</v>
      </c>
      <c r="D17052">
        <v>59900</v>
      </c>
      <c r="E17052">
        <v>66550</v>
      </c>
      <c r="F17052">
        <v>71900</v>
      </c>
      <c r="G17052">
        <v>77200</v>
      </c>
      <c r="H17052">
        <v>82550</v>
      </c>
      <c r="I17052">
        <v>87850</v>
      </c>
      <c r="J17052">
        <v>93200</v>
      </c>
      <c r="K17052" t="s">
        <v>3098</v>
      </c>
      <c r="L17052">
        <v>181</v>
      </c>
      <c r="M17052">
        <v>80</v>
      </c>
      <c r="N17052" t="s">
        <v>3617</v>
      </c>
    </row>
    <row r="17053" spans="1:14" x14ac:dyDescent="0.2">
      <c r="A17053" t="s">
        <v>22812</v>
      </c>
      <c r="B17053">
        <v>46600</v>
      </c>
      <c r="C17053">
        <v>53250</v>
      </c>
      <c r="D17053">
        <v>59900</v>
      </c>
      <c r="E17053">
        <v>66550</v>
      </c>
      <c r="F17053">
        <v>71900</v>
      </c>
      <c r="G17053">
        <v>77200</v>
      </c>
      <c r="H17053">
        <v>82550</v>
      </c>
      <c r="I17053">
        <v>87850</v>
      </c>
      <c r="J17053">
        <v>93200</v>
      </c>
      <c r="K17053" t="s">
        <v>3098</v>
      </c>
      <c r="L17053">
        <v>183</v>
      </c>
      <c r="M17053">
        <v>80</v>
      </c>
      <c r="N17053" t="s">
        <v>3618</v>
      </c>
    </row>
    <row r="17054" spans="1:14" x14ac:dyDescent="0.2">
      <c r="A17054" t="s">
        <v>22813</v>
      </c>
      <c r="B17054">
        <v>49700</v>
      </c>
      <c r="C17054">
        <v>56800</v>
      </c>
      <c r="D17054">
        <v>63900</v>
      </c>
      <c r="E17054">
        <v>70950</v>
      </c>
      <c r="F17054">
        <v>76650</v>
      </c>
      <c r="G17054">
        <v>82350</v>
      </c>
      <c r="H17054">
        <v>88000</v>
      </c>
      <c r="I17054">
        <v>93700</v>
      </c>
      <c r="J17054">
        <v>99350</v>
      </c>
      <c r="K17054" t="s">
        <v>3098</v>
      </c>
      <c r="L17054">
        <v>185</v>
      </c>
      <c r="M17054">
        <v>80</v>
      </c>
      <c r="N17054" t="s">
        <v>2478</v>
      </c>
    </row>
    <row r="17055" spans="1:14" x14ac:dyDescent="0.2">
      <c r="A17055" t="s">
        <v>22814</v>
      </c>
      <c r="B17055">
        <v>48550</v>
      </c>
      <c r="C17055">
        <v>55450</v>
      </c>
      <c r="D17055">
        <v>62400</v>
      </c>
      <c r="E17055">
        <v>69300</v>
      </c>
      <c r="F17055">
        <v>74850</v>
      </c>
      <c r="G17055">
        <v>80400</v>
      </c>
      <c r="H17055">
        <v>85950</v>
      </c>
      <c r="I17055">
        <v>91500</v>
      </c>
      <c r="J17055">
        <v>97050</v>
      </c>
      <c r="K17055" t="s">
        <v>3099</v>
      </c>
      <c r="L17055">
        <v>1</v>
      </c>
      <c r="M17055">
        <v>80</v>
      </c>
      <c r="N17055" t="s">
        <v>3941</v>
      </c>
    </row>
    <row r="17056" spans="1:14" x14ac:dyDescent="0.2">
      <c r="A17056" t="s">
        <v>22815</v>
      </c>
      <c r="B17056">
        <v>48550</v>
      </c>
      <c r="C17056">
        <v>55450</v>
      </c>
      <c r="D17056">
        <v>62400</v>
      </c>
      <c r="E17056">
        <v>69300</v>
      </c>
      <c r="F17056">
        <v>74850</v>
      </c>
      <c r="G17056">
        <v>80400</v>
      </c>
      <c r="H17056">
        <v>85950</v>
      </c>
      <c r="I17056">
        <v>91500</v>
      </c>
      <c r="J17056">
        <v>97050</v>
      </c>
      <c r="K17056" t="s">
        <v>3099</v>
      </c>
      <c r="L17056">
        <v>3</v>
      </c>
      <c r="M17056">
        <v>80</v>
      </c>
      <c r="N17056" t="s">
        <v>3373</v>
      </c>
    </row>
    <row r="17057" spans="1:14" x14ac:dyDescent="0.2">
      <c r="A17057" t="s">
        <v>22816</v>
      </c>
      <c r="B17057">
        <v>51300</v>
      </c>
      <c r="C17057">
        <v>58600</v>
      </c>
      <c r="D17057">
        <v>65950</v>
      </c>
      <c r="E17057">
        <v>73250</v>
      </c>
      <c r="F17057">
        <v>79150</v>
      </c>
      <c r="G17057">
        <v>85000</v>
      </c>
      <c r="H17057">
        <v>90850</v>
      </c>
      <c r="I17057">
        <v>96700</v>
      </c>
      <c r="J17057">
        <v>102550</v>
      </c>
      <c r="K17057" t="s">
        <v>3099</v>
      </c>
      <c r="L17057">
        <v>5</v>
      </c>
      <c r="M17057">
        <v>80</v>
      </c>
      <c r="N17057" t="s">
        <v>2720</v>
      </c>
    </row>
    <row r="17058" spans="1:14" x14ac:dyDescent="0.2">
      <c r="A17058" t="s">
        <v>22817</v>
      </c>
      <c r="B17058">
        <v>59750</v>
      </c>
      <c r="C17058">
        <v>68300</v>
      </c>
      <c r="D17058">
        <v>76850</v>
      </c>
      <c r="E17058">
        <v>85350</v>
      </c>
      <c r="F17058">
        <v>92200</v>
      </c>
      <c r="G17058">
        <v>99050</v>
      </c>
      <c r="H17058">
        <v>105850</v>
      </c>
      <c r="I17058">
        <v>112700</v>
      </c>
      <c r="J17058">
        <v>119500</v>
      </c>
      <c r="K17058" t="s">
        <v>3099</v>
      </c>
      <c r="L17058">
        <v>7</v>
      </c>
      <c r="M17058">
        <v>80</v>
      </c>
      <c r="N17058" t="s">
        <v>3942</v>
      </c>
    </row>
    <row r="17059" spans="1:14" x14ac:dyDescent="0.2">
      <c r="A17059" t="s">
        <v>22818</v>
      </c>
      <c r="B17059">
        <v>48550</v>
      </c>
      <c r="C17059">
        <v>55450</v>
      </c>
      <c r="D17059">
        <v>62400</v>
      </c>
      <c r="E17059">
        <v>69300</v>
      </c>
      <c r="F17059">
        <v>74850</v>
      </c>
      <c r="G17059">
        <v>80400</v>
      </c>
      <c r="H17059">
        <v>85950</v>
      </c>
      <c r="I17059">
        <v>91500</v>
      </c>
      <c r="J17059">
        <v>97050</v>
      </c>
      <c r="K17059" t="s">
        <v>3099</v>
      </c>
      <c r="L17059">
        <v>9</v>
      </c>
      <c r="M17059">
        <v>80</v>
      </c>
      <c r="N17059" t="s">
        <v>1964</v>
      </c>
    </row>
    <row r="17060" spans="1:14" x14ac:dyDescent="0.2">
      <c r="A17060" t="s">
        <v>22819</v>
      </c>
      <c r="B17060">
        <v>57400</v>
      </c>
      <c r="C17060">
        <v>65600</v>
      </c>
      <c r="D17060">
        <v>73800</v>
      </c>
      <c r="E17060">
        <v>82000</v>
      </c>
      <c r="F17060">
        <v>88600</v>
      </c>
      <c r="G17060">
        <v>95150</v>
      </c>
      <c r="H17060">
        <v>101700</v>
      </c>
      <c r="I17060">
        <v>108250</v>
      </c>
      <c r="J17060">
        <v>114800</v>
      </c>
      <c r="K17060" t="s">
        <v>3099</v>
      </c>
      <c r="L17060">
        <v>11</v>
      </c>
      <c r="M17060">
        <v>80</v>
      </c>
      <c r="N17060" t="s">
        <v>1965</v>
      </c>
    </row>
    <row r="17061" spans="1:14" x14ac:dyDescent="0.2">
      <c r="A17061" t="s">
        <v>22820</v>
      </c>
      <c r="B17061">
        <v>54000</v>
      </c>
      <c r="C17061">
        <v>61700</v>
      </c>
      <c r="D17061">
        <v>69400</v>
      </c>
      <c r="E17061">
        <v>77100</v>
      </c>
      <c r="F17061">
        <v>83300</v>
      </c>
      <c r="G17061">
        <v>89450</v>
      </c>
      <c r="H17061">
        <v>95650</v>
      </c>
      <c r="I17061">
        <v>101800</v>
      </c>
      <c r="J17061">
        <v>107950</v>
      </c>
      <c r="K17061" t="s">
        <v>3099</v>
      </c>
      <c r="L17061">
        <v>13</v>
      </c>
      <c r="M17061">
        <v>80</v>
      </c>
      <c r="N17061" t="s">
        <v>3448</v>
      </c>
    </row>
    <row r="17062" spans="1:14" x14ac:dyDescent="0.2">
      <c r="A17062" t="s">
        <v>22821</v>
      </c>
      <c r="B17062">
        <v>61400</v>
      </c>
      <c r="C17062">
        <v>70200</v>
      </c>
      <c r="D17062">
        <v>78950</v>
      </c>
      <c r="E17062">
        <v>87700</v>
      </c>
      <c r="F17062">
        <v>94750</v>
      </c>
      <c r="G17062">
        <v>101750</v>
      </c>
      <c r="H17062">
        <v>108750</v>
      </c>
      <c r="I17062">
        <v>115800</v>
      </c>
      <c r="J17062">
        <v>122800</v>
      </c>
      <c r="K17062" t="s">
        <v>3099</v>
      </c>
      <c r="L17062">
        <v>15</v>
      </c>
      <c r="M17062">
        <v>80</v>
      </c>
      <c r="N17062" t="s">
        <v>1966</v>
      </c>
    </row>
    <row r="17063" spans="1:14" x14ac:dyDescent="0.2">
      <c r="A17063" t="s">
        <v>22822</v>
      </c>
      <c r="B17063">
        <v>48550</v>
      </c>
      <c r="C17063">
        <v>55450</v>
      </c>
      <c r="D17063">
        <v>62400</v>
      </c>
      <c r="E17063">
        <v>69300</v>
      </c>
      <c r="F17063">
        <v>74850</v>
      </c>
      <c r="G17063">
        <v>80400</v>
      </c>
      <c r="H17063">
        <v>85950</v>
      </c>
      <c r="I17063">
        <v>91500</v>
      </c>
      <c r="J17063">
        <v>97050</v>
      </c>
      <c r="K17063" t="s">
        <v>3099</v>
      </c>
      <c r="L17063">
        <v>17</v>
      </c>
      <c r="M17063">
        <v>80</v>
      </c>
      <c r="N17063" t="s">
        <v>3394</v>
      </c>
    </row>
    <row r="17064" spans="1:14" x14ac:dyDescent="0.2">
      <c r="A17064" t="s">
        <v>22823</v>
      </c>
      <c r="B17064">
        <v>48550</v>
      </c>
      <c r="C17064">
        <v>55450</v>
      </c>
      <c r="D17064">
        <v>62400</v>
      </c>
      <c r="E17064">
        <v>69300</v>
      </c>
      <c r="F17064">
        <v>74850</v>
      </c>
      <c r="G17064">
        <v>80400</v>
      </c>
      <c r="H17064">
        <v>85950</v>
      </c>
      <c r="I17064">
        <v>91500</v>
      </c>
      <c r="J17064">
        <v>97050</v>
      </c>
      <c r="K17064" t="s">
        <v>3099</v>
      </c>
      <c r="L17064">
        <v>19</v>
      </c>
      <c r="M17064">
        <v>80</v>
      </c>
      <c r="N17064" t="s">
        <v>3017</v>
      </c>
    </row>
    <row r="17065" spans="1:14" x14ac:dyDescent="0.2">
      <c r="A17065" t="s">
        <v>22824</v>
      </c>
      <c r="B17065">
        <v>48550</v>
      </c>
      <c r="C17065">
        <v>55450</v>
      </c>
      <c r="D17065">
        <v>62400</v>
      </c>
      <c r="E17065">
        <v>69300</v>
      </c>
      <c r="F17065">
        <v>74850</v>
      </c>
      <c r="G17065">
        <v>80400</v>
      </c>
      <c r="H17065">
        <v>85950</v>
      </c>
      <c r="I17065">
        <v>91500</v>
      </c>
      <c r="J17065">
        <v>97050</v>
      </c>
      <c r="K17065" t="s">
        <v>3099</v>
      </c>
      <c r="L17065">
        <v>21</v>
      </c>
      <c r="M17065">
        <v>80</v>
      </c>
      <c r="N17065" t="s">
        <v>2737</v>
      </c>
    </row>
    <row r="17066" spans="1:14" x14ac:dyDescent="0.2">
      <c r="A17066" t="s">
        <v>22825</v>
      </c>
      <c r="B17066">
        <v>48550</v>
      </c>
      <c r="C17066">
        <v>55450</v>
      </c>
      <c r="D17066">
        <v>62400</v>
      </c>
      <c r="E17066">
        <v>69300</v>
      </c>
      <c r="F17066">
        <v>74850</v>
      </c>
      <c r="G17066">
        <v>80400</v>
      </c>
      <c r="H17066">
        <v>85950</v>
      </c>
      <c r="I17066">
        <v>91500</v>
      </c>
      <c r="J17066">
        <v>97050</v>
      </c>
      <c r="K17066" t="s">
        <v>3099</v>
      </c>
      <c r="L17066">
        <v>23</v>
      </c>
      <c r="M17066">
        <v>80</v>
      </c>
      <c r="N17066" t="s">
        <v>3949</v>
      </c>
    </row>
    <row r="17067" spans="1:14" x14ac:dyDescent="0.2">
      <c r="A17067" t="s">
        <v>22826</v>
      </c>
      <c r="B17067">
        <v>48550</v>
      </c>
      <c r="C17067">
        <v>55450</v>
      </c>
      <c r="D17067">
        <v>62400</v>
      </c>
      <c r="E17067">
        <v>69300</v>
      </c>
      <c r="F17067">
        <v>74850</v>
      </c>
      <c r="G17067">
        <v>80400</v>
      </c>
      <c r="H17067">
        <v>85950</v>
      </c>
      <c r="I17067">
        <v>91500</v>
      </c>
      <c r="J17067">
        <v>97050</v>
      </c>
      <c r="K17067" t="s">
        <v>3099</v>
      </c>
      <c r="L17067">
        <v>27</v>
      </c>
      <c r="M17067">
        <v>80</v>
      </c>
      <c r="N17067" t="s">
        <v>3950</v>
      </c>
    </row>
    <row r="17068" spans="1:14" x14ac:dyDescent="0.2">
      <c r="A17068" t="s">
        <v>22827</v>
      </c>
      <c r="B17068">
        <v>55400</v>
      </c>
      <c r="C17068">
        <v>63300</v>
      </c>
      <c r="D17068">
        <v>71200</v>
      </c>
      <c r="E17068">
        <v>79100</v>
      </c>
      <c r="F17068">
        <v>85450</v>
      </c>
      <c r="G17068">
        <v>91800</v>
      </c>
      <c r="H17068">
        <v>98100</v>
      </c>
      <c r="I17068">
        <v>104450</v>
      </c>
      <c r="J17068">
        <v>110750</v>
      </c>
      <c r="K17068" t="s">
        <v>3099</v>
      </c>
      <c r="L17068">
        <v>29</v>
      </c>
      <c r="M17068">
        <v>80</v>
      </c>
      <c r="N17068" t="s">
        <v>3951</v>
      </c>
    </row>
    <row r="17069" spans="1:14" x14ac:dyDescent="0.2">
      <c r="A17069" t="s">
        <v>22828</v>
      </c>
      <c r="B17069">
        <v>55400</v>
      </c>
      <c r="C17069">
        <v>63300</v>
      </c>
      <c r="D17069">
        <v>71200</v>
      </c>
      <c r="E17069">
        <v>79100</v>
      </c>
      <c r="F17069">
        <v>85450</v>
      </c>
      <c r="G17069">
        <v>91800</v>
      </c>
      <c r="H17069">
        <v>98100</v>
      </c>
      <c r="I17069">
        <v>104450</v>
      </c>
      <c r="J17069">
        <v>110750</v>
      </c>
      <c r="K17069" t="s">
        <v>3099</v>
      </c>
      <c r="L17069">
        <v>31</v>
      </c>
      <c r="M17069">
        <v>80</v>
      </c>
      <c r="N17069" t="s">
        <v>3952</v>
      </c>
    </row>
    <row r="17070" spans="1:14" x14ac:dyDescent="0.2">
      <c r="A17070" t="s">
        <v>22829</v>
      </c>
      <c r="B17070">
        <v>48550</v>
      </c>
      <c r="C17070">
        <v>55450</v>
      </c>
      <c r="D17070">
        <v>62400</v>
      </c>
      <c r="E17070">
        <v>69300</v>
      </c>
      <c r="F17070">
        <v>74850</v>
      </c>
      <c r="G17070">
        <v>80400</v>
      </c>
      <c r="H17070">
        <v>85950</v>
      </c>
      <c r="I17070">
        <v>91500</v>
      </c>
      <c r="J17070">
        <v>97050</v>
      </c>
      <c r="K17070" t="s">
        <v>3099</v>
      </c>
      <c r="L17070">
        <v>33</v>
      </c>
      <c r="M17070">
        <v>80</v>
      </c>
      <c r="N17070" t="s">
        <v>3953</v>
      </c>
    </row>
    <row r="17071" spans="1:14" x14ac:dyDescent="0.2">
      <c r="A17071" t="s">
        <v>22830</v>
      </c>
      <c r="B17071">
        <v>48550</v>
      </c>
      <c r="C17071">
        <v>55450</v>
      </c>
      <c r="D17071">
        <v>62400</v>
      </c>
      <c r="E17071">
        <v>69300</v>
      </c>
      <c r="F17071">
        <v>74850</v>
      </c>
      <c r="G17071">
        <v>80400</v>
      </c>
      <c r="H17071">
        <v>85950</v>
      </c>
      <c r="I17071">
        <v>91500</v>
      </c>
      <c r="J17071">
        <v>97050</v>
      </c>
      <c r="K17071" t="s">
        <v>3099</v>
      </c>
      <c r="L17071">
        <v>510</v>
      </c>
      <c r="M17071">
        <v>80</v>
      </c>
      <c r="N17071" t="s">
        <v>3954</v>
      </c>
    </row>
    <row r="17072" spans="1:14" x14ac:dyDescent="0.2">
      <c r="A17072" t="s">
        <v>22831</v>
      </c>
      <c r="B17072">
        <v>56400</v>
      </c>
      <c r="C17072">
        <v>64450</v>
      </c>
      <c r="D17072">
        <v>72500</v>
      </c>
      <c r="E17072">
        <v>80550</v>
      </c>
      <c r="F17072">
        <v>87000</v>
      </c>
      <c r="G17072">
        <v>93450</v>
      </c>
      <c r="H17072">
        <v>99900</v>
      </c>
      <c r="I17072">
        <v>106350</v>
      </c>
      <c r="J17072">
        <v>112800</v>
      </c>
      <c r="K17072" t="s">
        <v>3100</v>
      </c>
      <c r="L17072">
        <v>1</v>
      </c>
      <c r="M17072">
        <v>80</v>
      </c>
      <c r="N17072" t="s">
        <v>428</v>
      </c>
    </row>
    <row r="17073" spans="1:14" x14ac:dyDescent="0.2">
      <c r="A17073" t="s">
        <v>22832</v>
      </c>
      <c r="B17073">
        <v>56400</v>
      </c>
      <c r="C17073">
        <v>64450</v>
      </c>
      <c r="D17073">
        <v>72500</v>
      </c>
      <c r="E17073">
        <v>80550</v>
      </c>
      <c r="F17073">
        <v>87000</v>
      </c>
      <c r="G17073">
        <v>93450</v>
      </c>
      <c r="H17073">
        <v>99900</v>
      </c>
      <c r="I17073">
        <v>106350</v>
      </c>
      <c r="J17073">
        <v>112800</v>
      </c>
      <c r="K17073" t="s">
        <v>3100</v>
      </c>
      <c r="L17073">
        <v>1</v>
      </c>
      <c r="M17073">
        <v>80</v>
      </c>
      <c r="N17073" t="s">
        <v>429</v>
      </c>
    </row>
    <row r="17074" spans="1:14" x14ac:dyDescent="0.2">
      <c r="A17074" t="s">
        <v>22833</v>
      </c>
      <c r="B17074">
        <v>56400</v>
      </c>
      <c r="C17074">
        <v>64450</v>
      </c>
      <c r="D17074">
        <v>72500</v>
      </c>
      <c r="E17074">
        <v>80550</v>
      </c>
      <c r="F17074">
        <v>87000</v>
      </c>
      <c r="G17074">
        <v>93450</v>
      </c>
      <c r="H17074">
        <v>99900</v>
      </c>
      <c r="I17074">
        <v>106350</v>
      </c>
      <c r="J17074">
        <v>112800</v>
      </c>
      <c r="K17074" t="s">
        <v>3100</v>
      </c>
      <c r="L17074">
        <v>1</v>
      </c>
      <c r="M17074">
        <v>80</v>
      </c>
      <c r="N17074" t="s">
        <v>430</v>
      </c>
    </row>
    <row r="17075" spans="1:14" x14ac:dyDescent="0.2">
      <c r="A17075" t="s">
        <v>22834</v>
      </c>
      <c r="B17075">
        <v>56400</v>
      </c>
      <c r="C17075">
        <v>64450</v>
      </c>
      <c r="D17075">
        <v>72500</v>
      </c>
      <c r="E17075">
        <v>80550</v>
      </c>
      <c r="F17075">
        <v>87000</v>
      </c>
      <c r="G17075">
        <v>93450</v>
      </c>
      <c r="H17075">
        <v>99900</v>
      </c>
      <c r="I17075">
        <v>106350</v>
      </c>
      <c r="J17075">
        <v>112800</v>
      </c>
      <c r="K17075" t="s">
        <v>3100</v>
      </c>
      <c r="L17075">
        <v>1</v>
      </c>
      <c r="M17075">
        <v>80</v>
      </c>
      <c r="N17075" t="s">
        <v>431</v>
      </c>
    </row>
    <row r="17076" spans="1:14" x14ac:dyDescent="0.2">
      <c r="A17076" t="s">
        <v>22835</v>
      </c>
      <c r="B17076">
        <v>56400</v>
      </c>
      <c r="C17076">
        <v>64450</v>
      </c>
      <c r="D17076">
        <v>72500</v>
      </c>
      <c r="E17076">
        <v>80550</v>
      </c>
      <c r="F17076">
        <v>87000</v>
      </c>
      <c r="G17076">
        <v>93450</v>
      </c>
      <c r="H17076">
        <v>99900</v>
      </c>
      <c r="I17076">
        <v>106350</v>
      </c>
      <c r="J17076">
        <v>112800</v>
      </c>
      <c r="K17076" t="s">
        <v>3100</v>
      </c>
      <c r="L17076">
        <v>1</v>
      </c>
      <c r="M17076">
        <v>80</v>
      </c>
      <c r="N17076" t="s">
        <v>432</v>
      </c>
    </row>
    <row r="17077" spans="1:14" x14ac:dyDescent="0.2">
      <c r="A17077" t="s">
        <v>22836</v>
      </c>
      <c r="B17077">
        <v>56400</v>
      </c>
      <c r="C17077">
        <v>64450</v>
      </c>
      <c r="D17077">
        <v>72500</v>
      </c>
      <c r="E17077">
        <v>80550</v>
      </c>
      <c r="F17077">
        <v>87000</v>
      </c>
      <c r="G17077">
        <v>93450</v>
      </c>
      <c r="H17077">
        <v>99900</v>
      </c>
      <c r="I17077">
        <v>106350</v>
      </c>
      <c r="J17077">
        <v>112800</v>
      </c>
      <c r="K17077" t="s">
        <v>3100</v>
      </c>
      <c r="L17077">
        <v>1</v>
      </c>
      <c r="M17077">
        <v>80</v>
      </c>
      <c r="N17077" t="s">
        <v>433</v>
      </c>
    </row>
    <row r="17078" spans="1:14" x14ac:dyDescent="0.2">
      <c r="A17078" t="s">
        <v>22837</v>
      </c>
      <c r="B17078">
        <v>56400</v>
      </c>
      <c r="C17078">
        <v>64450</v>
      </c>
      <c r="D17078">
        <v>72500</v>
      </c>
      <c r="E17078">
        <v>80550</v>
      </c>
      <c r="F17078">
        <v>87000</v>
      </c>
      <c r="G17078">
        <v>93450</v>
      </c>
      <c r="H17078">
        <v>99900</v>
      </c>
      <c r="I17078">
        <v>106350</v>
      </c>
      <c r="J17078">
        <v>112800</v>
      </c>
      <c r="K17078" t="s">
        <v>3100</v>
      </c>
      <c r="L17078">
        <v>1</v>
      </c>
      <c r="M17078">
        <v>80</v>
      </c>
      <c r="N17078" t="s">
        <v>434</v>
      </c>
    </row>
    <row r="17079" spans="1:14" x14ac:dyDescent="0.2">
      <c r="A17079" t="s">
        <v>22838</v>
      </c>
      <c r="B17079">
        <v>56400</v>
      </c>
      <c r="C17079">
        <v>64450</v>
      </c>
      <c r="D17079">
        <v>72500</v>
      </c>
      <c r="E17079">
        <v>80550</v>
      </c>
      <c r="F17079">
        <v>87000</v>
      </c>
      <c r="G17079">
        <v>93450</v>
      </c>
      <c r="H17079">
        <v>99900</v>
      </c>
      <c r="I17079">
        <v>106350</v>
      </c>
      <c r="J17079">
        <v>112800</v>
      </c>
      <c r="K17079" t="s">
        <v>3100</v>
      </c>
      <c r="L17079">
        <v>1</v>
      </c>
      <c r="M17079">
        <v>80</v>
      </c>
      <c r="N17079" t="s">
        <v>435</v>
      </c>
    </row>
    <row r="17080" spans="1:14" x14ac:dyDescent="0.2">
      <c r="A17080" t="s">
        <v>22839</v>
      </c>
      <c r="B17080">
        <v>56400</v>
      </c>
      <c r="C17080">
        <v>64450</v>
      </c>
      <c r="D17080">
        <v>72500</v>
      </c>
      <c r="E17080">
        <v>80550</v>
      </c>
      <c r="F17080">
        <v>87000</v>
      </c>
      <c r="G17080">
        <v>93450</v>
      </c>
      <c r="H17080">
        <v>99900</v>
      </c>
      <c r="I17080">
        <v>106350</v>
      </c>
      <c r="J17080">
        <v>112800</v>
      </c>
      <c r="K17080" t="s">
        <v>3100</v>
      </c>
      <c r="L17080">
        <v>1</v>
      </c>
      <c r="M17080">
        <v>80</v>
      </c>
      <c r="N17080" t="s">
        <v>436</v>
      </c>
    </row>
    <row r="17081" spans="1:14" x14ac:dyDescent="0.2">
      <c r="A17081" t="s">
        <v>22840</v>
      </c>
      <c r="B17081">
        <v>56400</v>
      </c>
      <c r="C17081">
        <v>64450</v>
      </c>
      <c r="D17081">
        <v>72500</v>
      </c>
      <c r="E17081">
        <v>80550</v>
      </c>
      <c r="F17081">
        <v>87000</v>
      </c>
      <c r="G17081">
        <v>93450</v>
      </c>
      <c r="H17081">
        <v>99900</v>
      </c>
      <c r="I17081">
        <v>106350</v>
      </c>
      <c r="J17081">
        <v>112800</v>
      </c>
      <c r="K17081" t="s">
        <v>3100</v>
      </c>
      <c r="L17081">
        <v>1</v>
      </c>
      <c r="M17081">
        <v>80</v>
      </c>
      <c r="N17081" t="s">
        <v>437</v>
      </c>
    </row>
    <row r="17082" spans="1:14" x14ac:dyDescent="0.2">
      <c r="A17082" t="s">
        <v>22841</v>
      </c>
      <c r="B17082">
        <v>56400</v>
      </c>
      <c r="C17082">
        <v>64450</v>
      </c>
      <c r="D17082">
        <v>72500</v>
      </c>
      <c r="E17082">
        <v>80550</v>
      </c>
      <c r="F17082">
        <v>87000</v>
      </c>
      <c r="G17082">
        <v>93450</v>
      </c>
      <c r="H17082">
        <v>99900</v>
      </c>
      <c r="I17082">
        <v>106350</v>
      </c>
      <c r="J17082">
        <v>112800</v>
      </c>
      <c r="K17082" t="s">
        <v>3100</v>
      </c>
      <c r="L17082">
        <v>1</v>
      </c>
      <c r="M17082">
        <v>80</v>
      </c>
      <c r="N17082" t="s">
        <v>438</v>
      </c>
    </row>
    <row r="17083" spans="1:14" x14ac:dyDescent="0.2">
      <c r="A17083" t="s">
        <v>22842</v>
      </c>
      <c r="B17083">
        <v>56000</v>
      </c>
      <c r="C17083">
        <v>64000</v>
      </c>
      <c r="D17083">
        <v>72000</v>
      </c>
      <c r="E17083">
        <v>80000</v>
      </c>
      <c r="F17083">
        <v>86400</v>
      </c>
      <c r="G17083">
        <v>92800</v>
      </c>
      <c r="H17083">
        <v>99200</v>
      </c>
      <c r="I17083">
        <v>105600</v>
      </c>
      <c r="J17083">
        <v>112000</v>
      </c>
      <c r="K17083" t="s">
        <v>3100</v>
      </c>
      <c r="L17083">
        <v>3</v>
      </c>
      <c r="M17083">
        <v>80</v>
      </c>
      <c r="N17083" t="s">
        <v>439</v>
      </c>
    </row>
    <row r="17084" spans="1:14" x14ac:dyDescent="0.2">
      <c r="A17084" t="s">
        <v>22843</v>
      </c>
      <c r="B17084">
        <v>56000</v>
      </c>
      <c r="C17084">
        <v>64000</v>
      </c>
      <c r="D17084">
        <v>72000</v>
      </c>
      <c r="E17084">
        <v>80000</v>
      </c>
      <c r="F17084">
        <v>86400</v>
      </c>
      <c r="G17084">
        <v>92800</v>
      </c>
      <c r="H17084">
        <v>99200</v>
      </c>
      <c r="I17084">
        <v>105600</v>
      </c>
      <c r="J17084">
        <v>112000</v>
      </c>
      <c r="K17084" t="s">
        <v>3100</v>
      </c>
      <c r="L17084">
        <v>3</v>
      </c>
      <c r="M17084">
        <v>80</v>
      </c>
      <c r="N17084" t="s">
        <v>440</v>
      </c>
    </row>
    <row r="17085" spans="1:14" x14ac:dyDescent="0.2">
      <c r="A17085" t="s">
        <v>22844</v>
      </c>
      <c r="B17085">
        <v>56000</v>
      </c>
      <c r="C17085">
        <v>64000</v>
      </c>
      <c r="D17085">
        <v>72000</v>
      </c>
      <c r="E17085">
        <v>80000</v>
      </c>
      <c r="F17085">
        <v>86400</v>
      </c>
      <c r="G17085">
        <v>92800</v>
      </c>
      <c r="H17085">
        <v>99200</v>
      </c>
      <c r="I17085">
        <v>105600</v>
      </c>
      <c r="J17085">
        <v>112000</v>
      </c>
      <c r="K17085" t="s">
        <v>3100</v>
      </c>
      <c r="L17085">
        <v>3</v>
      </c>
      <c r="M17085">
        <v>80</v>
      </c>
      <c r="N17085" t="s">
        <v>441</v>
      </c>
    </row>
    <row r="17086" spans="1:14" x14ac:dyDescent="0.2">
      <c r="A17086" t="s">
        <v>22845</v>
      </c>
      <c r="B17086">
        <v>56000</v>
      </c>
      <c r="C17086">
        <v>64000</v>
      </c>
      <c r="D17086">
        <v>72000</v>
      </c>
      <c r="E17086">
        <v>80000</v>
      </c>
      <c r="F17086">
        <v>86400</v>
      </c>
      <c r="G17086">
        <v>92800</v>
      </c>
      <c r="H17086">
        <v>99200</v>
      </c>
      <c r="I17086">
        <v>105600</v>
      </c>
      <c r="J17086">
        <v>112000</v>
      </c>
      <c r="K17086" t="s">
        <v>3100</v>
      </c>
      <c r="L17086">
        <v>3</v>
      </c>
      <c r="M17086">
        <v>80</v>
      </c>
      <c r="N17086" t="s">
        <v>442</v>
      </c>
    </row>
    <row r="17087" spans="1:14" x14ac:dyDescent="0.2">
      <c r="A17087" t="s">
        <v>22846</v>
      </c>
      <c r="B17087">
        <v>56000</v>
      </c>
      <c r="C17087">
        <v>64000</v>
      </c>
      <c r="D17087">
        <v>72000</v>
      </c>
      <c r="E17087">
        <v>80000</v>
      </c>
      <c r="F17087">
        <v>86400</v>
      </c>
      <c r="G17087">
        <v>92800</v>
      </c>
      <c r="H17087">
        <v>99200</v>
      </c>
      <c r="I17087">
        <v>105600</v>
      </c>
      <c r="J17087">
        <v>112000</v>
      </c>
      <c r="K17087" t="s">
        <v>3100</v>
      </c>
      <c r="L17087">
        <v>3</v>
      </c>
      <c r="M17087">
        <v>80</v>
      </c>
      <c r="N17087" t="s">
        <v>443</v>
      </c>
    </row>
    <row r="17088" spans="1:14" x14ac:dyDescent="0.2">
      <c r="A17088" t="s">
        <v>22847</v>
      </c>
      <c r="B17088">
        <v>56000</v>
      </c>
      <c r="C17088">
        <v>64000</v>
      </c>
      <c r="D17088">
        <v>72000</v>
      </c>
      <c r="E17088">
        <v>80000</v>
      </c>
      <c r="F17088">
        <v>86400</v>
      </c>
      <c r="G17088">
        <v>92800</v>
      </c>
      <c r="H17088">
        <v>99200</v>
      </c>
      <c r="I17088">
        <v>105600</v>
      </c>
      <c r="J17088">
        <v>112000</v>
      </c>
      <c r="K17088" t="s">
        <v>3100</v>
      </c>
      <c r="L17088">
        <v>3</v>
      </c>
      <c r="M17088">
        <v>80</v>
      </c>
      <c r="N17088" t="s">
        <v>444</v>
      </c>
    </row>
    <row r="17089" spans="1:14" x14ac:dyDescent="0.2">
      <c r="A17089" t="s">
        <v>22848</v>
      </c>
      <c r="B17089">
        <v>56000</v>
      </c>
      <c r="C17089">
        <v>64000</v>
      </c>
      <c r="D17089">
        <v>72000</v>
      </c>
      <c r="E17089">
        <v>80000</v>
      </c>
      <c r="F17089">
        <v>86400</v>
      </c>
      <c r="G17089">
        <v>92800</v>
      </c>
      <c r="H17089">
        <v>99200</v>
      </c>
      <c r="I17089">
        <v>105600</v>
      </c>
      <c r="J17089">
        <v>112000</v>
      </c>
      <c r="K17089" t="s">
        <v>3100</v>
      </c>
      <c r="L17089">
        <v>3</v>
      </c>
      <c r="M17089">
        <v>80</v>
      </c>
      <c r="N17089" t="s">
        <v>445</v>
      </c>
    </row>
    <row r="17090" spans="1:14" x14ac:dyDescent="0.2">
      <c r="A17090" t="s">
        <v>22849</v>
      </c>
      <c r="B17090">
        <v>56000</v>
      </c>
      <c r="C17090">
        <v>64000</v>
      </c>
      <c r="D17090">
        <v>72000</v>
      </c>
      <c r="E17090">
        <v>80000</v>
      </c>
      <c r="F17090">
        <v>86400</v>
      </c>
      <c r="G17090">
        <v>92800</v>
      </c>
      <c r="H17090">
        <v>99200</v>
      </c>
      <c r="I17090">
        <v>105600</v>
      </c>
      <c r="J17090">
        <v>112000</v>
      </c>
      <c r="K17090" t="s">
        <v>3100</v>
      </c>
      <c r="L17090">
        <v>3</v>
      </c>
      <c r="M17090">
        <v>80</v>
      </c>
      <c r="N17090" t="s">
        <v>446</v>
      </c>
    </row>
    <row r="17091" spans="1:14" x14ac:dyDescent="0.2">
      <c r="A17091" t="s">
        <v>22850</v>
      </c>
      <c r="B17091">
        <v>56000</v>
      </c>
      <c r="C17091">
        <v>64000</v>
      </c>
      <c r="D17091">
        <v>72000</v>
      </c>
      <c r="E17091">
        <v>80000</v>
      </c>
      <c r="F17091">
        <v>86400</v>
      </c>
      <c r="G17091">
        <v>92800</v>
      </c>
      <c r="H17091">
        <v>99200</v>
      </c>
      <c r="I17091">
        <v>105600</v>
      </c>
      <c r="J17091">
        <v>112000</v>
      </c>
      <c r="K17091" t="s">
        <v>3100</v>
      </c>
      <c r="L17091">
        <v>3</v>
      </c>
      <c r="M17091">
        <v>80</v>
      </c>
      <c r="N17091" t="s">
        <v>447</v>
      </c>
    </row>
    <row r="17092" spans="1:14" x14ac:dyDescent="0.2">
      <c r="A17092" t="s">
        <v>22851</v>
      </c>
      <c r="B17092">
        <v>56000</v>
      </c>
      <c r="C17092">
        <v>64000</v>
      </c>
      <c r="D17092">
        <v>72000</v>
      </c>
      <c r="E17092">
        <v>80000</v>
      </c>
      <c r="F17092">
        <v>86400</v>
      </c>
      <c r="G17092">
        <v>92800</v>
      </c>
      <c r="H17092">
        <v>99200</v>
      </c>
      <c r="I17092">
        <v>105600</v>
      </c>
      <c r="J17092">
        <v>112000</v>
      </c>
      <c r="K17092" t="s">
        <v>3100</v>
      </c>
      <c r="L17092">
        <v>3</v>
      </c>
      <c r="M17092">
        <v>80</v>
      </c>
      <c r="N17092" t="s">
        <v>448</v>
      </c>
    </row>
    <row r="17093" spans="1:14" x14ac:dyDescent="0.2">
      <c r="A17093" t="s">
        <v>22852</v>
      </c>
      <c r="B17093">
        <v>56000</v>
      </c>
      <c r="C17093">
        <v>64000</v>
      </c>
      <c r="D17093">
        <v>72000</v>
      </c>
      <c r="E17093">
        <v>80000</v>
      </c>
      <c r="F17093">
        <v>86400</v>
      </c>
      <c r="G17093">
        <v>92800</v>
      </c>
      <c r="H17093">
        <v>99200</v>
      </c>
      <c r="I17093">
        <v>105600</v>
      </c>
      <c r="J17093">
        <v>112000</v>
      </c>
      <c r="K17093" t="s">
        <v>3100</v>
      </c>
      <c r="L17093">
        <v>3</v>
      </c>
      <c r="M17093">
        <v>80</v>
      </c>
      <c r="N17093" t="s">
        <v>449</v>
      </c>
    </row>
    <row r="17094" spans="1:14" x14ac:dyDescent="0.2">
      <c r="A17094" t="s">
        <v>22853</v>
      </c>
      <c r="B17094">
        <v>56000</v>
      </c>
      <c r="C17094">
        <v>64000</v>
      </c>
      <c r="D17094">
        <v>72000</v>
      </c>
      <c r="E17094">
        <v>80000</v>
      </c>
      <c r="F17094">
        <v>86400</v>
      </c>
      <c r="G17094">
        <v>92800</v>
      </c>
      <c r="H17094">
        <v>99200</v>
      </c>
      <c r="I17094">
        <v>105600</v>
      </c>
      <c r="J17094">
        <v>112000</v>
      </c>
      <c r="K17094" t="s">
        <v>3100</v>
      </c>
      <c r="L17094">
        <v>3</v>
      </c>
      <c r="M17094">
        <v>80</v>
      </c>
      <c r="N17094" t="s">
        <v>450</v>
      </c>
    </row>
    <row r="17095" spans="1:14" x14ac:dyDescent="0.2">
      <c r="A17095" t="s">
        <v>22854</v>
      </c>
      <c r="B17095">
        <v>56000</v>
      </c>
      <c r="C17095">
        <v>64000</v>
      </c>
      <c r="D17095">
        <v>72000</v>
      </c>
      <c r="E17095">
        <v>80000</v>
      </c>
      <c r="F17095">
        <v>86400</v>
      </c>
      <c r="G17095">
        <v>92800</v>
      </c>
      <c r="H17095">
        <v>99200</v>
      </c>
      <c r="I17095">
        <v>105600</v>
      </c>
      <c r="J17095">
        <v>112000</v>
      </c>
      <c r="K17095" t="s">
        <v>3100</v>
      </c>
      <c r="L17095">
        <v>3</v>
      </c>
      <c r="M17095">
        <v>80</v>
      </c>
      <c r="N17095" t="s">
        <v>451</v>
      </c>
    </row>
    <row r="17096" spans="1:14" x14ac:dyDescent="0.2">
      <c r="A17096" t="s">
        <v>22855</v>
      </c>
      <c r="B17096">
        <v>56000</v>
      </c>
      <c r="C17096">
        <v>64000</v>
      </c>
      <c r="D17096">
        <v>72000</v>
      </c>
      <c r="E17096">
        <v>80000</v>
      </c>
      <c r="F17096">
        <v>86400</v>
      </c>
      <c r="G17096">
        <v>92800</v>
      </c>
      <c r="H17096">
        <v>99200</v>
      </c>
      <c r="I17096">
        <v>105600</v>
      </c>
      <c r="J17096">
        <v>112000</v>
      </c>
      <c r="K17096" t="s">
        <v>3100</v>
      </c>
      <c r="L17096">
        <v>3</v>
      </c>
      <c r="M17096">
        <v>80</v>
      </c>
      <c r="N17096" t="s">
        <v>452</v>
      </c>
    </row>
    <row r="17097" spans="1:14" x14ac:dyDescent="0.2">
      <c r="A17097" t="s">
        <v>22856</v>
      </c>
      <c r="B17097">
        <v>56000</v>
      </c>
      <c r="C17097">
        <v>64000</v>
      </c>
      <c r="D17097">
        <v>72000</v>
      </c>
      <c r="E17097">
        <v>80000</v>
      </c>
      <c r="F17097">
        <v>86400</v>
      </c>
      <c r="G17097">
        <v>92800</v>
      </c>
      <c r="H17097">
        <v>99200</v>
      </c>
      <c r="I17097">
        <v>105600</v>
      </c>
      <c r="J17097">
        <v>112000</v>
      </c>
      <c r="K17097" t="s">
        <v>3100</v>
      </c>
      <c r="L17097">
        <v>3</v>
      </c>
      <c r="M17097">
        <v>80</v>
      </c>
      <c r="N17097" t="s">
        <v>453</v>
      </c>
    </row>
    <row r="17098" spans="1:14" x14ac:dyDescent="0.2">
      <c r="A17098" t="s">
        <v>22857</v>
      </c>
      <c r="B17098">
        <v>56000</v>
      </c>
      <c r="C17098">
        <v>64000</v>
      </c>
      <c r="D17098">
        <v>72000</v>
      </c>
      <c r="E17098">
        <v>80000</v>
      </c>
      <c r="F17098">
        <v>86400</v>
      </c>
      <c r="G17098">
        <v>92800</v>
      </c>
      <c r="H17098">
        <v>99200</v>
      </c>
      <c r="I17098">
        <v>105600</v>
      </c>
      <c r="J17098">
        <v>112000</v>
      </c>
      <c r="K17098" t="s">
        <v>3100</v>
      </c>
      <c r="L17098">
        <v>3</v>
      </c>
      <c r="M17098">
        <v>80</v>
      </c>
      <c r="N17098" t="s">
        <v>454</v>
      </c>
    </row>
    <row r="17099" spans="1:14" x14ac:dyDescent="0.2">
      <c r="A17099" t="s">
        <v>22858</v>
      </c>
      <c r="B17099">
        <v>56000</v>
      </c>
      <c r="C17099">
        <v>64000</v>
      </c>
      <c r="D17099">
        <v>72000</v>
      </c>
      <c r="E17099">
        <v>80000</v>
      </c>
      <c r="F17099">
        <v>86400</v>
      </c>
      <c r="G17099">
        <v>92800</v>
      </c>
      <c r="H17099">
        <v>99200</v>
      </c>
      <c r="I17099">
        <v>105600</v>
      </c>
      <c r="J17099">
        <v>112000</v>
      </c>
      <c r="K17099" t="s">
        <v>3100</v>
      </c>
      <c r="L17099">
        <v>3</v>
      </c>
      <c r="M17099">
        <v>80</v>
      </c>
      <c r="N17099" t="s">
        <v>455</v>
      </c>
    </row>
    <row r="17100" spans="1:14" x14ac:dyDescent="0.2">
      <c r="A17100" t="s">
        <v>22859</v>
      </c>
      <c r="B17100">
        <v>56000</v>
      </c>
      <c r="C17100">
        <v>64000</v>
      </c>
      <c r="D17100">
        <v>72000</v>
      </c>
      <c r="E17100">
        <v>80000</v>
      </c>
      <c r="F17100">
        <v>86400</v>
      </c>
      <c r="G17100">
        <v>92800</v>
      </c>
      <c r="H17100">
        <v>99200</v>
      </c>
      <c r="I17100">
        <v>105600</v>
      </c>
      <c r="J17100">
        <v>112000</v>
      </c>
      <c r="K17100" t="s">
        <v>3100</v>
      </c>
      <c r="L17100">
        <v>3</v>
      </c>
      <c r="M17100">
        <v>80</v>
      </c>
      <c r="N17100" t="s">
        <v>456</v>
      </c>
    </row>
    <row r="17101" spans="1:14" x14ac:dyDescent="0.2">
      <c r="A17101" t="s">
        <v>22860</v>
      </c>
      <c r="B17101">
        <v>56000</v>
      </c>
      <c r="C17101">
        <v>64000</v>
      </c>
      <c r="D17101">
        <v>72000</v>
      </c>
      <c r="E17101">
        <v>80000</v>
      </c>
      <c r="F17101">
        <v>86400</v>
      </c>
      <c r="G17101">
        <v>92800</v>
      </c>
      <c r="H17101">
        <v>99200</v>
      </c>
      <c r="I17101">
        <v>105600</v>
      </c>
      <c r="J17101">
        <v>112000</v>
      </c>
      <c r="K17101" t="s">
        <v>3100</v>
      </c>
      <c r="L17101">
        <v>3</v>
      </c>
      <c r="M17101">
        <v>80</v>
      </c>
      <c r="N17101" t="s">
        <v>457</v>
      </c>
    </row>
    <row r="17102" spans="1:14" x14ac:dyDescent="0.2">
      <c r="A17102" t="s">
        <v>22861</v>
      </c>
      <c r="B17102">
        <v>56000</v>
      </c>
      <c r="C17102">
        <v>64000</v>
      </c>
      <c r="D17102">
        <v>72000</v>
      </c>
      <c r="E17102">
        <v>80000</v>
      </c>
      <c r="F17102">
        <v>86400</v>
      </c>
      <c r="G17102">
        <v>92800</v>
      </c>
      <c r="H17102">
        <v>99200</v>
      </c>
      <c r="I17102">
        <v>105600</v>
      </c>
      <c r="J17102">
        <v>112000</v>
      </c>
      <c r="K17102" t="s">
        <v>3100</v>
      </c>
      <c r="L17102">
        <v>5</v>
      </c>
      <c r="M17102">
        <v>80</v>
      </c>
      <c r="N17102" t="s">
        <v>458</v>
      </c>
    </row>
    <row r="17103" spans="1:14" x14ac:dyDescent="0.2">
      <c r="A17103" t="s">
        <v>22862</v>
      </c>
      <c r="B17103">
        <v>56000</v>
      </c>
      <c r="C17103">
        <v>64000</v>
      </c>
      <c r="D17103">
        <v>72000</v>
      </c>
      <c r="E17103">
        <v>80000</v>
      </c>
      <c r="F17103">
        <v>86400</v>
      </c>
      <c r="G17103">
        <v>92800</v>
      </c>
      <c r="H17103">
        <v>99200</v>
      </c>
      <c r="I17103">
        <v>105600</v>
      </c>
      <c r="J17103">
        <v>112000</v>
      </c>
      <c r="K17103" t="s">
        <v>3100</v>
      </c>
      <c r="L17103">
        <v>5</v>
      </c>
      <c r="M17103">
        <v>80</v>
      </c>
      <c r="N17103" t="s">
        <v>459</v>
      </c>
    </row>
    <row r="17104" spans="1:14" x14ac:dyDescent="0.2">
      <c r="A17104" t="s">
        <v>22863</v>
      </c>
      <c r="B17104">
        <v>56000</v>
      </c>
      <c r="C17104">
        <v>64000</v>
      </c>
      <c r="D17104">
        <v>72000</v>
      </c>
      <c r="E17104">
        <v>80000</v>
      </c>
      <c r="F17104">
        <v>86400</v>
      </c>
      <c r="G17104">
        <v>92800</v>
      </c>
      <c r="H17104">
        <v>99200</v>
      </c>
      <c r="I17104">
        <v>105600</v>
      </c>
      <c r="J17104">
        <v>112000</v>
      </c>
      <c r="K17104" t="s">
        <v>3100</v>
      </c>
      <c r="L17104">
        <v>5</v>
      </c>
      <c r="M17104">
        <v>80</v>
      </c>
      <c r="N17104" t="s">
        <v>460</v>
      </c>
    </row>
    <row r="17105" spans="1:14" x14ac:dyDescent="0.2">
      <c r="A17105" t="s">
        <v>22864</v>
      </c>
      <c r="B17105">
        <v>56000</v>
      </c>
      <c r="C17105">
        <v>64000</v>
      </c>
      <c r="D17105">
        <v>72000</v>
      </c>
      <c r="E17105">
        <v>80000</v>
      </c>
      <c r="F17105">
        <v>86400</v>
      </c>
      <c r="G17105">
        <v>92800</v>
      </c>
      <c r="H17105">
        <v>99200</v>
      </c>
      <c r="I17105">
        <v>105600</v>
      </c>
      <c r="J17105">
        <v>112000</v>
      </c>
      <c r="K17105" t="s">
        <v>3100</v>
      </c>
      <c r="L17105">
        <v>5</v>
      </c>
      <c r="M17105">
        <v>80</v>
      </c>
      <c r="N17105" t="s">
        <v>461</v>
      </c>
    </row>
    <row r="17106" spans="1:14" x14ac:dyDescent="0.2">
      <c r="A17106" t="s">
        <v>22865</v>
      </c>
      <c r="B17106">
        <v>56000</v>
      </c>
      <c r="C17106">
        <v>64000</v>
      </c>
      <c r="D17106">
        <v>72000</v>
      </c>
      <c r="E17106">
        <v>80000</v>
      </c>
      <c r="F17106">
        <v>86400</v>
      </c>
      <c r="G17106">
        <v>92800</v>
      </c>
      <c r="H17106">
        <v>99200</v>
      </c>
      <c r="I17106">
        <v>105600</v>
      </c>
      <c r="J17106">
        <v>112000</v>
      </c>
      <c r="K17106" t="s">
        <v>3100</v>
      </c>
      <c r="L17106">
        <v>5</v>
      </c>
      <c r="M17106">
        <v>80</v>
      </c>
      <c r="N17106" t="s">
        <v>462</v>
      </c>
    </row>
    <row r="17107" spans="1:14" x14ac:dyDescent="0.2">
      <c r="A17107" t="s">
        <v>22866</v>
      </c>
      <c r="B17107">
        <v>56000</v>
      </c>
      <c r="C17107">
        <v>64000</v>
      </c>
      <c r="D17107">
        <v>72000</v>
      </c>
      <c r="E17107">
        <v>80000</v>
      </c>
      <c r="F17107">
        <v>86400</v>
      </c>
      <c r="G17107">
        <v>92800</v>
      </c>
      <c r="H17107">
        <v>99200</v>
      </c>
      <c r="I17107">
        <v>105600</v>
      </c>
      <c r="J17107">
        <v>112000</v>
      </c>
      <c r="K17107" t="s">
        <v>3100</v>
      </c>
      <c r="L17107">
        <v>5</v>
      </c>
      <c r="M17107">
        <v>80</v>
      </c>
      <c r="N17107" t="s">
        <v>463</v>
      </c>
    </row>
    <row r="17108" spans="1:14" x14ac:dyDescent="0.2">
      <c r="A17108" t="s">
        <v>22867</v>
      </c>
      <c r="B17108">
        <v>56000</v>
      </c>
      <c r="C17108">
        <v>64000</v>
      </c>
      <c r="D17108">
        <v>72000</v>
      </c>
      <c r="E17108">
        <v>80000</v>
      </c>
      <c r="F17108">
        <v>86400</v>
      </c>
      <c r="G17108">
        <v>92800</v>
      </c>
      <c r="H17108">
        <v>99200</v>
      </c>
      <c r="I17108">
        <v>105600</v>
      </c>
      <c r="J17108">
        <v>112000</v>
      </c>
      <c r="K17108" t="s">
        <v>3100</v>
      </c>
      <c r="L17108">
        <v>5</v>
      </c>
      <c r="M17108">
        <v>80</v>
      </c>
      <c r="N17108" t="s">
        <v>464</v>
      </c>
    </row>
    <row r="17109" spans="1:14" x14ac:dyDescent="0.2">
      <c r="A17109" t="s">
        <v>22868</v>
      </c>
      <c r="B17109">
        <v>56000</v>
      </c>
      <c r="C17109">
        <v>64000</v>
      </c>
      <c r="D17109">
        <v>72000</v>
      </c>
      <c r="E17109">
        <v>80000</v>
      </c>
      <c r="F17109">
        <v>86400</v>
      </c>
      <c r="G17109">
        <v>92800</v>
      </c>
      <c r="H17109">
        <v>99200</v>
      </c>
      <c r="I17109">
        <v>105600</v>
      </c>
      <c r="J17109">
        <v>112000</v>
      </c>
      <c r="K17109" t="s">
        <v>3100</v>
      </c>
      <c r="L17109">
        <v>5</v>
      </c>
      <c r="M17109">
        <v>80</v>
      </c>
      <c r="N17109" t="s">
        <v>465</v>
      </c>
    </row>
    <row r="17110" spans="1:14" x14ac:dyDescent="0.2">
      <c r="A17110" t="s">
        <v>22869</v>
      </c>
      <c r="B17110">
        <v>56000</v>
      </c>
      <c r="C17110">
        <v>64000</v>
      </c>
      <c r="D17110">
        <v>72000</v>
      </c>
      <c r="E17110">
        <v>80000</v>
      </c>
      <c r="F17110">
        <v>86400</v>
      </c>
      <c r="G17110">
        <v>92800</v>
      </c>
      <c r="H17110">
        <v>99200</v>
      </c>
      <c r="I17110">
        <v>105600</v>
      </c>
      <c r="J17110">
        <v>112000</v>
      </c>
      <c r="K17110" t="s">
        <v>3100</v>
      </c>
      <c r="L17110">
        <v>5</v>
      </c>
      <c r="M17110">
        <v>80</v>
      </c>
      <c r="N17110" t="s">
        <v>466</v>
      </c>
    </row>
    <row r="17111" spans="1:14" x14ac:dyDescent="0.2">
      <c r="A17111" t="s">
        <v>22870</v>
      </c>
      <c r="B17111">
        <v>56000</v>
      </c>
      <c r="C17111">
        <v>64000</v>
      </c>
      <c r="D17111">
        <v>72000</v>
      </c>
      <c r="E17111">
        <v>80000</v>
      </c>
      <c r="F17111">
        <v>86400</v>
      </c>
      <c r="G17111">
        <v>92800</v>
      </c>
      <c r="H17111">
        <v>99200</v>
      </c>
      <c r="I17111">
        <v>105600</v>
      </c>
      <c r="J17111">
        <v>112000</v>
      </c>
      <c r="K17111" t="s">
        <v>3100</v>
      </c>
      <c r="L17111">
        <v>5</v>
      </c>
      <c r="M17111">
        <v>80</v>
      </c>
      <c r="N17111" t="s">
        <v>467</v>
      </c>
    </row>
    <row r="17112" spans="1:14" x14ac:dyDescent="0.2">
      <c r="A17112" t="s">
        <v>22871</v>
      </c>
      <c r="B17112">
        <v>56000</v>
      </c>
      <c r="C17112">
        <v>64000</v>
      </c>
      <c r="D17112">
        <v>72000</v>
      </c>
      <c r="E17112">
        <v>80000</v>
      </c>
      <c r="F17112">
        <v>86400</v>
      </c>
      <c r="G17112">
        <v>92800</v>
      </c>
      <c r="H17112">
        <v>99200</v>
      </c>
      <c r="I17112">
        <v>105600</v>
      </c>
      <c r="J17112">
        <v>112000</v>
      </c>
      <c r="K17112" t="s">
        <v>3100</v>
      </c>
      <c r="L17112">
        <v>5</v>
      </c>
      <c r="M17112">
        <v>80</v>
      </c>
      <c r="N17112" t="s">
        <v>468</v>
      </c>
    </row>
    <row r="17113" spans="1:14" x14ac:dyDescent="0.2">
      <c r="A17113" t="s">
        <v>22872</v>
      </c>
      <c r="B17113">
        <v>56000</v>
      </c>
      <c r="C17113">
        <v>64000</v>
      </c>
      <c r="D17113">
        <v>72000</v>
      </c>
      <c r="E17113">
        <v>80000</v>
      </c>
      <c r="F17113">
        <v>86400</v>
      </c>
      <c r="G17113">
        <v>92800</v>
      </c>
      <c r="H17113">
        <v>99200</v>
      </c>
      <c r="I17113">
        <v>105600</v>
      </c>
      <c r="J17113">
        <v>112000</v>
      </c>
      <c r="K17113" t="s">
        <v>3100</v>
      </c>
      <c r="L17113">
        <v>5</v>
      </c>
      <c r="M17113">
        <v>80</v>
      </c>
      <c r="N17113" t="s">
        <v>469</v>
      </c>
    </row>
    <row r="17114" spans="1:14" x14ac:dyDescent="0.2">
      <c r="A17114" t="s">
        <v>22873</v>
      </c>
      <c r="B17114">
        <v>56000</v>
      </c>
      <c r="C17114">
        <v>64000</v>
      </c>
      <c r="D17114">
        <v>72000</v>
      </c>
      <c r="E17114">
        <v>80000</v>
      </c>
      <c r="F17114">
        <v>86400</v>
      </c>
      <c r="G17114">
        <v>92800</v>
      </c>
      <c r="H17114">
        <v>99200</v>
      </c>
      <c r="I17114">
        <v>105600</v>
      </c>
      <c r="J17114">
        <v>112000</v>
      </c>
      <c r="K17114" t="s">
        <v>3100</v>
      </c>
      <c r="L17114">
        <v>5</v>
      </c>
      <c r="M17114">
        <v>80</v>
      </c>
      <c r="N17114" t="s">
        <v>470</v>
      </c>
    </row>
    <row r="17115" spans="1:14" x14ac:dyDescent="0.2">
      <c r="A17115" t="s">
        <v>22874</v>
      </c>
      <c r="B17115">
        <v>56000</v>
      </c>
      <c r="C17115">
        <v>64000</v>
      </c>
      <c r="D17115">
        <v>72000</v>
      </c>
      <c r="E17115">
        <v>80000</v>
      </c>
      <c r="F17115">
        <v>86400</v>
      </c>
      <c r="G17115">
        <v>92800</v>
      </c>
      <c r="H17115">
        <v>99200</v>
      </c>
      <c r="I17115">
        <v>105600</v>
      </c>
      <c r="J17115">
        <v>112000</v>
      </c>
      <c r="K17115" t="s">
        <v>3100</v>
      </c>
      <c r="L17115">
        <v>5</v>
      </c>
      <c r="M17115">
        <v>80</v>
      </c>
      <c r="N17115" t="s">
        <v>471</v>
      </c>
    </row>
    <row r="17116" spans="1:14" x14ac:dyDescent="0.2">
      <c r="A17116" t="s">
        <v>22875</v>
      </c>
      <c r="B17116">
        <v>56000</v>
      </c>
      <c r="C17116">
        <v>64000</v>
      </c>
      <c r="D17116">
        <v>72000</v>
      </c>
      <c r="E17116">
        <v>80000</v>
      </c>
      <c r="F17116">
        <v>86400</v>
      </c>
      <c r="G17116">
        <v>92800</v>
      </c>
      <c r="H17116">
        <v>99200</v>
      </c>
      <c r="I17116">
        <v>105600</v>
      </c>
      <c r="J17116">
        <v>112000</v>
      </c>
      <c r="K17116" t="s">
        <v>3100</v>
      </c>
      <c r="L17116">
        <v>5</v>
      </c>
      <c r="M17116">
        <v>80</v>
      </c>
      <c r="N17116" t="s">
        <v>472</v>
      </c>
    </row>
    <row r="17117" spans="1:14" x14ac:dyDescent="0.2">
      <c r="A17117" t="s">
        <v>22876</v>
      </c>
      <c r="B17117">
        <v>56000</v>
      </c>
      <c r="C17117">
        <v>64000</v>
      </c>
      <c r="D17117">
        <v>72000</v>
      </c>
      <c r="E17117">
        <v>80000</v>
      </c>
      <c r="F17117">
        <v>86400</v>
      </c>
      <c r="G17117">
        <v>92800</v>
      </c>
      <c r="H17117">
        <v>99200</v>
      </c>
      <c r="I17117">
        <v>105600</v>
      </c>
      <c r="J17117">
        <v>112000</v>
      </c>
      <c r="K17117" t="s">
        <v>3100</v>
      </c>
      <c r="L17117">
        <v>5</v>
      </c>
      <c r="M17117">
        <v>80</v>
      </c>
      <c r="N17117" t="s">
        <v>473</v>
      </c>
    </row>
    <row r="17118" spans="1:14" x14ac:dyDescent="0.2">
      <c r="A17118" t="s">
        <v>22877</v>
      </c>
      <c r="B17118">
        <v>56000</v>
      </c>
      <c r="C17118">
        <v>64000</v>
      </c>
      <c r="D17118">
        <v>72000</v>
      </c>
      <c r="E17118">
        <v>80000</v>
      </c>
      <c r="F17118">
        <v>86400</v>
      </c>
      <c r="G17118">
        <v>92800</v>
      </c>
      <c r="H17118">
        <v>99200</v>
      </c>
      <c r="I17118">
        <v>105600</v>
      </c>
      <c r="J17118">
        <v>112000</v>
      </c>
      <c r="K17118" t="s">
        <v>3100</v>
      </c>
      <c r="L17118">
        <v>5</v>
      </c>
      <c r="M17118">
        <v>80</v>
      </c>
      <c r="N17118" t="s">
        <v>474</v>
      </c>
    </row>
    <row r="17119" spans="1:14" x14ac:dyDescent="0.2">
      <c r="A17119" t="s">
        <v>22878</v>
      </c>
      <c r="B17119">
        <v>56000</v>
      </c>
      <c r="C17119">
        <v>64000</v>
      </c>
      <c r="D17119">
        <v>72000</v>
      </c>
      <c r="E17119">
        <v>80000</v>
      </c>
      <c r="F17119">
        <v>86400</v>
      </c>
      <c r="G17119">
        <v>92800</v>
      </c>
      <c r="H17119">
        <v>99200</v>
      </c>
      <c r="I17119">
        <v>105600</v>
      </c>
      <c r="J17119">
        <v>112000</v>
      </c>
      <c r="K17119" t="s">
        <v>3100</v>
      </c>
      <c r="L17119">
        <v>5</v>
      </c>
      <c r="M17119">
        <v>80</v>
      </c>
      <c r="N17119" t="s">
        <v>475</v>
      </c>
    </row>
    <row r="17120" spans="1:14" x14ac:dyDescent="0.2">
      <c r="A17120" t="s">
        <v>22879</v>
      </c>
      <c r="B17120">
        <v>56000</v>
      </c>
      <c r="C17120">
        <v>64000</v>
      </c>
      <c r="D17120">
        <v>72000</v>
      </c>
      <c r="E17120">
        <v>80000</v>
      </c>
      <c r="F17120">
        <v>86400</v>
      </c>
      <c r="G17120">
        <v>92800</v>
      </c>
      <c r="H17120">
        <v>99200</v>
      </c>
      <c r="I17120">
        <v>105600</v>
      </c>
      <c r="J17120">
        <v>112000</v>
      </c>
      <c r="K17120" t="s">
        <v>3100</v>
      </c>
      <c r="L17120">
        <v>5</v>
      </c>
      <c r="M17120">
        <v>80</v>
      </c>
      <c r="N17120" t="s">
        <v>476</v>
      </c>
    </row>
    <row r="17121" spans="1:14" x14ac:dyDescent="0.2">
      <c r="A17121" t="s">
        <v>22880</v>
      </c>
      <c r="B17121">
        <v>56000</v>
      </c>
      <c r="C17121">
        <v>64000</v>
      </c>
      <c r="D17121">
        <v>72000</v>
      </c>
      <c r="E17121">
        <v>80000</v>
      </c>
      <c r="F17121">
        <v>86400</v>
      </c>
      <c r="G17121">
        <v>92800</v>
      </c>
      <c r="H17121">
        <v>99200</v>
      </c>
      <c r="I17121">
        <v>105600</v>
      </c>
      <c r="J17121">
        <v>112000</v>
      </c>
      <c r="K17121" t="s">
        <v>3100</v>
      </c>
      <c r="L17121">
        <v>5</v>
      </c>
      <c r="M17121">
        <v>80</v>
      </c>
      <c r="N17121" t="s">
        <v>477</v>
      </c>
    </row>
    <row r="17122" spans="1:14" x14ac:dyDescent="0.2">
      <c r="A17122" t="s">
        <v>22881</v>
      </c>
      <c r="B17122">
        <v>56000</v>
      </c>
      <c r="C17122">
        <v>64000</v>
      </c>
      <c r="D17122">
        <v>72000</v>
      </c>
      <c r="E17122">
        <v>80000</v>
      </c>
      <c r="F17122">
        <v>86400</v>
      </c>
      <c r="G17122">
        <v>92800</v>
      </c>
      <c r="H17122">
        <v>99200</v>
      </c>
      <c r="I17122">
        <v>105600</v>
      </c>
      <c r="J17122">
        <v>112000</v>
      </c>
      <c r="K17122" t="s">
        <v>3100</v>
      </c>
      <c r="L17122">
        <v>5</v>
      </c>
      <c r="M17122">
        <v>80</v>
      </c>
      <c r="N17122" t="s">
        <v>478</v>
      </c>
    </row>
    <row r="17123" spans="1:14" x14ac:dyDescent="0.2">
      <c r="A17123" t="s">
        <v>22882</v>
      </c>
      <c r="B17123">
        <v>56000</v>
      </c>
      <c r="C17123">
        <v>64000</v>
      </c>
      <c r="D17123">
        <v>72000</v>
      </c>
      <c r="E17123">
        <v>80000</v>
      </c>
      <c r="F17123">
        <v>86400</v>
      </c>
      <c r="G17123">
        <v>92800</v>
      </c>
      <c r="H17123">
        <v>99200</v>
      </c>
      <c r="I17123">
        <v>105600</v>
      </c>
      <c r="J17123">
        <v>112000</v>
      </c>
      <c r="K17123" t="s">
        <v>3100</v>
      </c>
      <c r="L17123">
        <v>5</v>
      </c>
      <c r="M17123">
        <v>80</v>
      </c>
      <c r="N17123" t="s">
        <v>479</v>
      </c>
    </row>
    <row r="17124" spans="1:14" x14ac:dyDescent="0.2">
      <c r="A17124" t="s">
        <v>22883</v>
      </c>
      <c r="B17124">
        <v>56000</v>
      </c>
      <c r="C17124">
        <v>64000</v>
      </c>
      <c r="D17124">
        <v>72000</v>
      </c>
      <c r="E17124">
        <v>80000</v>
      </c>
      <c r="F17124">
        <v>86400</v>
      </c>
      <c r="G17124">
        <v>92800</v>
      </c>
      <c r="H17124">
        <v>99200</v>
      </c>
      <c r="I17124">
        <v>105600</v>
      </c>
      <c r="J17124">
        <v>112000</v>
      </c>
      <c r="K17124" t="s">
        <v>3100</v>
      </c>
      <c r="L17124">
        <v>5</v>
      </c>
      <c r="M17124">
        <v>80</v>
      </c>
      <c r="N17124" t="s">
        <v>480</v>
      </c>
    </row>
    <row r="17125" spans="1:14" x14ac:dyDescent="0.2">
      <c r="A17125" t="s">
        <v>22884</v>
      </c>
      <c r="B17125">
        <v>56000</v>
      </c>
      <c r="C17125">
        <v>64000</v>
      </c>
      <c r="D17125">
        <v>72000</v>
      </c>
      <c r="E17125">
        <v>80000</v>
      </c>
      <c r="F17125">
        <v>86400</v>
      </c>
      <c r="G17125">
        <v>92800</v>
      </c>
      <c r="H17125">
        <v>99200</v>
      </c>
      <c r="I17125">
        <v>105600</v>
      </c>
      <c r="J17125">
        <v>112000</v>
      </c>
      <c r="K17125" t="s">
        <v>3100</v>
      </c>
      <c r="L17125">
        <v>7</v>
      </c>
      <c r="M17125">
        <v>80</v>
      </c>
      <c r="N17125" t="s">
        <v>481</v>
      </c>
    </row>
    <row r="17126" spans="1:14" x14ac:dyDescent="0.2">
      <c r="A17126" t="s">
        <v>22885</v>
      </c>
      <c r="B17126">
        <v>56000</v>
      </c>
      <c r="C17126">
        <v>64000</v>
      </c>
      <c r="D17126">
        <v>72000</v>
      </c>
      <c r="E17126">
        <v>80000</v>
      </c>
      <c r="F17126">
        <v>86400</v>
      </c>
      <c r="G17126">
        <v>92800</v>
      </c>
      <c r="H17126">
        <v>99200</v>
      </c>
      <c r="I17126">
        <v>105600</v>
      </c>
      <c r="J17126">
        <v>112000</v>
      </c>
      <c r="K17126" t="s">
        <v>3100</v>
      </c>
      <c r="L17126">
        <v>7</v>
      </c>
      <c r="M17126">
        <v>80</v>
      </c>
      <c r="N17126" t="s">
        <v>482</v>
      </c>
    </row>
    <row r="17127" spans="1:14" x14ac:dyDescent="0.2">
      <c r="A17127" t="s">
        <v>22886</v>
      </c>
      <c r="B17127">
        <v>56000</v>
      </c>
      <c r="C17127">
        <v>64000</v>
      </c>
      <c r="D17127">
        <v>72000</v>
      </c>
      <c r="E17127">
        <v>80000</v>
      </c>
      <c r="F17127">
        <v>86400</v>
      </c>
      <c r="G17127">
        <v>92800</v>
      </c>
      <c r="H17127">
        <v>99200</v>
      </c>
      <c r="I17127">
        <v>105600</v>
      </c>
      <c r="J17127">
        <v>112000</v>
      </c>
      <c r="K17127" t="s">
        <v>3100</v>
      </c>
      <c r="L17127">
        <v>7</v>
      </c>
      <c r="M17127">
        <v>80</v>
      </c>
      <c r="N17127" t="s">
        <v>483</v>
      </c>
    </row>
    <row r="17128" spans="1:14" x14ac:dyDescent="0.2">
      <c r="A17128" t="s">
        <v>22887</v>
      </c>
      <c r="B17128">
        <v>56000</v>
      </c>
      <c r="C17128">
        <v>64000</v>
      </c>
      <c r="D17128">
        <v>72000</v>
      </c>
      <c r="E17128">
        <v>80000</v>
      </c>
      <c r="F17128">
        <v>86400</v>
      </c>
      <c r="G17128">
        <v>92800</v>
      </c>
      <c r="H17128">
        <v>99200</v>
      </c>
      <c r="I17128">
        <v>105600</v>
      </c>
      <c r="J17128">
        <v>112000</v>
      </c>
      <c r="K17128" t="s">
        <v>3100</v>
      </c>
      <c r="L17128">
        <v>7</v>
      </c>
      <c r="M17128">
        <v>80</v>
      </c>
      <c r="N17128" t="s">
        <v>484</v>
      </c>
    </row>
    <row r="17129" spans="1:14" x14ac:dyDescent="0.2">
      <c r="A17129" t="s">
        <v>22888</v>
      </c>
      <c r="B17129">
        <v>56000</v>
      </c>
      <c r="C17129">
        <v>64000</v>
      </c>
      <c r="D17129">
        <v>72000</v>
      </c>
      <c r="E17129">
        <v>80000</v>
      </c>
      <c r="F17129">
        <v>86400</v>
      </c>
      <c r="G17129">
        <v>92800</v>
      </c>
      <c r="H17129">
        <v>99200</v>
      </c>
      <c r="I17129">
        <v>105600</v>
      </c>
      <c r="J17129">
        <v>112000</v>
      </c>
      <c r="K17129" t="s">
        <v>3100</v>
      </c>
      <c r="L17129">
        <v>7</v>
      </c>
      <c r="M17129">
        <v>80</v>
      </c>
      <c r="N17129" t="s">
        <v>485</v>
      </c>
    </row>
    <row r="17130" spans="1:14" x14ac:dyDescent="0.2">
      <c r="A17130" t="s">
        <v>22889</v>
      </c>
      <c r="B17130">
        <v>56000</v>
      </c>
      <c r="C17130">
        <v>64000</v>
      </c>
      <c r="D17130">
        <v>72000</v>
      </c>
      <c r="E17130">
        <v>80000</v>
      </c>
      <c r="F17130">
        <v>86400</v>
      </c>
      <c r="G17130">
        <v>92800</v>
      </c>
      <c r="H17130">
        <v>99200</v>
      </c>
      <c r="I17130">
        <v>105600</v>
      </c>
      <c r="J17130">
        <v>112000</v>
      </c>
      <c r="K17130" t="s">
        <v>3100</v>
      </c>
      <c r="L17130">
        <v>7</v>
      </c>
      <c r="M17130">
        <v>80</v>
      </c>
      <c r="N17130" t="s">
        <v>486</v>
      </c>
    </row>
    <row r="17131" spans="1:14" x14ac:dyDescent="0.2">
      <c r="A17131" t="s">
        <v>22890</v>
      </c>
      <c r="B17131">
        <v>56000</v>
      </c>
      <c r="C17131">
        <v>64000</v>
      </c>
      <c r="D17131">
        <v>72000</v>
      </c>
      <c r="E17131">
        <v>80000</v>
      </c>
      <c r="F17131">
        <v>86400</v>
      </c>
      <c r="G17131">
        <v>92800</v>
      </c>
      <c r="H17131">
        <v>99200</v>
      </c>
      <c r="I17131">
        <v>105600</v>
      </c>
      <c r="J17131">
        <v>112000</v>
      </c>
      <c r="K17131" t="s">
        <v>3100</v>
      </c>
      <c r="L17131">
        <v>7</v>
      </c>
      <c r="M17131">
        <v>80</v>
      </c>
      <c r="N17131" t="s">
        <v>487</v>
      </c>
    </row>
    <row r="17132" spans="1:14" x14ac:dyDescent="0.2">
      <c r="A17132" t="s">
        <v>22891</v>
      </c>
      <c r="B17132">
        <v>56000</v>
      </c>
      <c r="C17132">
        <v>64000</v>
      </c>
      <c r="D17132">
        <v>72000</v>
      </c>
      <c r="E17132">
        <v>80000</v>
      </c>
      <c r="F17132">
        <v>86400</v>
      </c>
      <c r="G17132">
        <v>92800</v>
      </c>
      <c r="H17132">
        <v>99200</v>
      </c>
      <c r="I17132">
        <v>105600</v>
      </c>
      <c r="J17132">
        <v>112000</v>
      </c>
      <c r="K17132" t="s">
        <v>3100</v>
      </c>
      <c r="L17132">
        <v>7</v>
      </c>
      <c r="M17132">
        <v>80</v>
      </c>
      <c r="N17132" t="s">
        <v>488</v>
      </c>
    </row>
    <row r="17133" spans="1:14" x14ac:dyDescent="0.2">
      <c r="A17133" t="s">
        <v>22892</v>
      </c>
      <c r="B17133">
        <v>56000</v>
      </c>
      <c r="C17133">
        <v>64000</v>
      </c>
      <c r="D17133">
        <v>72000</v>
      </c>
      <c r="E17133">
        <v>80000</v>
      </c>
      <c r="F17133">
        <v>86400</v>
      </c>
      <c r="G17133">
        <v>92800</v>
      </c>
      <c r="H17133">
        <v>99200</v>
      </c>
      <c r="I17133">
        <v>105600</v>
      </c>
      <c r="J17133">
        <v>112000</v>
      </c>
      <c r="K17133" t="s">
        <v>3100</v>
      </c>
      <c r="L17133">
        <v>7</v>
      </c>
      <c r="M17133">
        <v>80</v>
      </c>
      <c r="N17133" t="s">
        <v>489</v>
      </c>
    </row>
    <row r="17134" spans="1:14" x14ac:dyDescent="0.2">
      <c r="A17134" t="s">
        <v>22893</v>
      </c>
      <c r="B17134">
        <v>56000</v>
      </c>
      <c r="C17134">
        <v>64000</v>
      </c>
      <c r="D17134">
        <v>72000</v>
      </c>
      <c r="E17134">
        <v>80000</v>
      </c>
      <c r="F17134">
        <v>86400</v>
      </c>
      <c r="G17134">
        <v>92800</v>
      </c>
      <c r="H17134">
        <v>99200</v>
      </c>
      <c r="I17134">
        <v>105600</v>
      </c>
      <c r="J17134">
        <v>112000</v>
      </c>
      <c r="K17134" t="s">
        <v>3100</v>
      </c>
      <c r="L17134">
        <v>7</v>
      </c>
      <c r="M17134">
        <v>80</v>
      </c>
      <c r="N17134" t="s">
        <v>490</v>
      </c>
    </row>
    <row r="17135" spans="1:14" x14ac:dyDescent="0.2">
      <c r="A17135" t="s">
        <v>22894</v>
      </c>
      <c r="B17135">
        <v>56000</v>
      </c>
      <c r="C17135">
        <v>64000</v>
      </c>
      <c r="D17135">
        <v>72000</v>
      </c>
      <c r="E17135">
        <v>80000</v>
      </c>
      <c r="F17135">
        <v>86400</v>
      </c>
      <c r="G17135">
        <v>92800</v>
      </c>
      <c r="H17135">
        <v>99200</v>
      </c>
      <c r="I17135">
        <v>105600</v>
      </c>
      <c r="J17135">
        <v>112000</v>
      </c>
      <c r="K17135" t="s">
        <v>3100</v>
      </c>
      <c r="L17135">
        <v>7</v>
      </c>
      <c r="M17135">
        <v>80</v>
      </c>
      <c r="N17135" t="s">
        <v>491</v>
      </c>
    </row>
    <row r="17136" spans="1:14" x14ac:dyDescent="0.2">
      <c r="A17136" t="s">
        <v>22895</v>
      </c>
      <c r="B17136">
        <v>56000</v>
      </c>
      <c r="C17136">
        <v>64000</v>
      </c>
      <c r="D17136">
        <v>72000</v>
      </c>
      <c r="E17136">
        <v>80000</v>
      </c>
      <c r="F17136">
        <v>86400</v>
      </c>
      <c r="G17136">
        <v>92800</v>
      </c>
      <c r="H17136">
        <v>99200</v>
      </c>
      <c r="I17136">
        <v>105600</v>
      </c>
      <c r="J17136">
        <v>112000</v>
      </c>
      <c r="K17136" t="s">
        <v>3100</v>
      </c>
      <c r="L17136">
        <v>7</v>
      </c>
      <c r="M17136">
        <v>80</v>
      </c>
      <c r="N17136" t="s">
        <v>492</v>
      </c>
    </row>
    <row r="17137" spans="1:14" x14ac:dyDescent="0.2">
      <c r="A17137" t="s">
        <v>22896</v>
      </c>
      <c r="B17137">
        <v>56000</v>
      </c>
      <c r="C17137">
        <v>64000</v>
      </c>
      <c r="D17137">
        <v>72000</v>
      </c>
      <c r="E17137">
        <v>80000</v>
      </c>
      <c r="F17137">
        <v>86400</v>
      </c>
      <c r="G17137">
        <v>92800</v>
      </c>
      <c r="H17137">
        <v>99200</v>
      </c>
      <c r="I17137">
        <v>105600</v>
      </c>
      <c r="J17137">
        <v>112000</v>
      </c>
      <c r="K17137" t="s">
        <v>3100</v>
      </c>
      <c r="L17137">
        <v>7</v>
      </c>
      <c r="M17137">
        <v>80</v>
      </c>
      <c r="N17137" t="s">
        <v>493</v>
      </c>
    </row>
    <row r="17138" spans="1:14" x14ac:dyDescent="0.2">
      <c r="A17138" t="s">
        <v>22897</v>
      </c>
      <c r="B17138">
        <v>56000</v>
      </c>
      <c r="C17138">
        <v>64000</v>
      </c>
      <c r="D17138">
        <v>72000</v>
      </c>
      <c r="E17138">
        <v>80000</v>
      </c>
      <c r="F17138">
        <v>86400</v>
      </c>
      <c r="G17138">
        <v>92800</v>
      </c>
      <c r="H17138">
        <v>99200</v>
      </c>
      <c r="I17138">
        <v>105600</v>
      </c>
      <c r="J17138">
        <v>112000</v>
      </c>
      <c r="K17138" t="s">
        <v>3100</v>
      </c>
      <c r="L17138">
        <v>7</v>
      </c>
      <c r="M17138">
        <v>80</v>
      </c>
      <c r="N17138" t="s">
        <v>494</v>
      </c>
    </row>
    <row r="17139" spans="1:14" x14ac:dyDescent="0.2">
      <c r="A17139" t="s">
        <v>22898</v>
      </c>
      <c r="B17139">
        <v>56000</v>
      </c>
      <c r="C17139">
        <v>64000</v>
      </c>
      <c r="D17139">
        <v>72000</v>
      </c>
      <c r="E17139">
        <v>80000</v>
      </c>
      <c r="F17139">
        <v>86400</v>
      </c>
      <c r="G17139">
        <v>92800</v>
      </c>
      <c r="H17139">
        <v>99200</v>
      </c>
      <c r="I17139">
        <v>105600</v>
      </c>
      <c r="J17139">
        <v>112000</v>
      </c>
      <c r="K17139" t="s">
        <v>3100</v>
      </c>
      <c r="L17139">
        <v>7</v>
      </c>
      <c r="M17139">
        <v>80</v>
      </c>
      <c r="N17139" t="s">
        <v>495</v>
      </c>
    </row>
    <row r="17140" spans="1:14" x14ac:dyDescent="0.2">
      <c r="A17140" t="s">
        <v>22899</v>
      </c>
      <c r="B17140">
        <v>56000</v>
      </c>
      <c r="C17140">
        <v>64000</v>
      </c>
      <c r="D17140">
        <v>72000</v>
      </c>
      <c r="E17140">
        <v>80000</v>
      </c>
      <c r="F17140">
        <v>86400</v>
      </c>
      <c r="G17140">
        <v>92800</v>
      </c>
      <c r="H17140">
        <v>99200</v>
      </c>
      <c r="I17140">
        <v>105600</v>
      </c>
      <c r="J17140">
        <v>112000</v>
      </c>
      <c r="K17140" t="s">
        <v>3100</v>
      </c>
      <c r="L17140">
        <v>7</v>
      </c>
      <c r="M17140">
        <v>80</v>
      </c>
      <c r="N17140" t="s">
        <v>496</v>
      </c>
    </row>
    <row r="17141" spans="1:14" x14ac:dyDescent="0.2">
      <c r="A17141" t="s">
        <v>22900</v>
      </c>
      <c r="B17141">
        <v>56000</v>
      </c>
      <c r="C17141">
        <v>64000</v>
      </c>
      <c r="D17141">
        <v>72000</v>
      </c>
      <c r="E17141">
        <v>80000</v>
      </c>
      <c r="F17141">
        <v>86400</v>
      </c>
      <c r="G17141">
        <v>92800</v>
      </c>
      <c r="H17141">
        <v>99200</v>
      </c>
      <c r="I17141">
        <v>105600</v>
      </c>
      <c r="J17141">
        <v>112000</v>
      </c>
      <c r="K17141" t="s">
        <v>3100</v>
      </c>
      <c r="L17141">
        <v>7</v>
      </c>
      <c r="M17141">
        <v>80</v>
      </c>
      <c r="N17141" t="s">
        <v>497</v>
      </c>
    </row>
    <row r="17142" spans="1:14" x14ac:dyDescent="0.2">
      <c r="A17142" t="s">
        <v>22901</v>
      </c>
      <c r="B17142">
        <v>56000</v>
      </c>
      <c r="C17142">
        <v>64000</v>
      </c>
      <c r="D17142">
        <v>72000</v>
      </c>
      <c r="E17142">
        <v>80000</v>
      </c>
      <c r="F17142">
        <v>86400</v>
      </c>
      <c r="G17142">
        <v>92800</v>
      </c>
      <c r="H17142">
        <v>99200</v>
      </c>
      <c r="I17142">
        <v>105600</v>
      </c>
      <c r="J17142">
        <v>112000</v>
      </c>
      <c r="K17142" t="s">
        <v>3100</v>
      </c>
      <c r="L17142">
        <v>7</v>
      </c>
      <c r="M17142">
        <v>80</v>
      </c>
      <c r="N17142" t="s">
        <v>498</v>
      </c>
    </row>
    <row r="17143" spans="1:14" x14ac:dyDescent="0.2">
      <c r="A17143" t="s">
        <v>22902</v>
      </c>
      <c r="B17143">
        <v>56000</v>
      </c>
      <c r="C17143">
        <v>64000</v>
      </c>
      <c r="D17143">
        <v>72000</v>
      </c>
      <c r="E17143">
        <v>80000</v>
      </c>
      <c r="F17143">
        <v>86400</v>
      </c>
      <c r="G17143">
        <v>92800</v>
      </c>
      <c r="H17143">
        <v>99200</v>
      </c>
      <c r="I17143">
        <v>105600</v>
      </c>
      <c r="J17143">
        <v>112000</v>
      </c>
      <c r="K17143" t="s">
        <v>3100</v>
      </c>
      <c r="L17143">
        <v>7</v>
      </c>
      <c r="M17143">
        <v>80</v>
      </c>
      <c r="N17143" t="s">
        <v>499</v>
      </c>
    </row>
    <row r="17144" spans="1:14" x14ac:dyDescent="0.2">
      <c r="A17144" t="s">
        <v>22903</v>
      </c>
      <c r="B17144">
        <v>56000</v>
      </c>
      <c r="C17144">
        <v>64000</v>
      </c>
      <c r="D17144">
        <v>72000</v>
      </c>
      <c r="E17144">
        <v>80000</v>
      </c>
      <c r="F17144">
        <v>86400</v>
      </c>
      <c r="G17144">
        <v>92800</v>
      </c>
      <c r="H17144">
        <v>99200</v>
      </c>
      <c r="I17144">
        <v>105600</v>
      </c>
      <c r="J17144">
        <v>112000</v>
      </c>
      <c r="K17144" t="s">
        <v>3100</v>
      </c>
      <c r="L17144">
        <v>7</v>
      </c>
      <c r="M17144">
        <v>80</v>
      </c>
      <c r="N17144" t="s">
        <v>500</v>
      </c>
    </row>
    <row r="17145" spans="1:14" x14ac:dyDescent="0.2">
      <c r="A17145" t="s">
        <v>22904</v>
      </c>
      <c r="B17145">
        <v>56000</v>
      </c>
      <c r="C17145">
        <v>64000</v>
      </c>
      <c r="D17145">
        <v>72000</v>
      </c>
      <c r="E17145">
        <v>80000</v>
      </c>
      <c r="F17145">
        <v>86400</v>
      </c>
      <c r="G17145">
        <v>92800</v>
      </c>
      <c r="H17145">
        <v>99200</v>
      </c>
      <c r="I17145">
        <v>105600</v>
      </c>
      <c r="J17145">
        <v>112000</v>
      </c>
      <c r="K17145" t="s">
        <v>3100</v>
      </c>
      <c r="L17145">
        <v>7</v>
      </c>
      <c r="M17145">
        <v>80</v>
      </c>
      <c r="N17145" t="s">
        <v>501</v>
      </c>
    </row>
    <row r="17146" spans="1:14" x14ac:dyDescent="0.2">
      <c r="A17146" t="s">
        <v>22905</v>
      </c>
      <c r="B17146">
        <v>56000</v>
      </c>
      <c r="C17146">
        <v>64000</v>
      </c>
      <c r="D17146">
        <v>72000</v>
      </c>
      <c r="E17146">
        <v>80000</v>
      </c>
      <c r="F17146">
        <v>86400</v>
      </c>
      <c r="G17146">
        <v>92800</v>
      </c>
      <c r="H17146">
        <v>99200</v>
      </c>
      <c r="I17146">
        <v>105600</v>
      </c>
      <c r="J17146">
        <v>112000</v>
      </c>
      <c r="K17146" t="s">
        <v>3100</v>
      </c>
      <c r="L17146">
        <v>7</v>
      </c>
      <c r="M17146">
        <v>80</v>
      </c>
      <c r="N17146" t="s">
        <v>502</v>
      </c>
    </row>
    <row r="17147" spans="1:14" x14ac:dyDescent="0.2">
      <c r="A17147" t="s">
        <v>22906</v>
      </c>
      <c r="B17147">
        <v>56000</v>
      </c>
      <c r="C17147">
        <v>64000</v>
      </c>
      <c r="D17147">
        <v>72000</v>
      </c>
      <c r="E17147">
        <v>80000</v>
      </c>
      <c r="F17147">
        <v>86400</v>
      </c>
      <c r="G17147">
        <v>92800</v>
      </c>
      <c r="H17147">
        <v>99200</v>
      </c>
      <c r="I17147">
        <v>105600</v>
      </c>
      <c r="J17147">
        <v>112000</v>
      </c>
      <c r="K17147" t="s">
        <v>3100</v>
      </c>
      <c r="L17147">
        <v>7</v>
      </c>
      <c r="M17147">
        <v>80</v>
      </c>
      <c r="N17147" t="s">
        <v>503</v>
      </c>
    </row>
    <row r="17148" spans="1:14" x14ac:dyDescent="0.2">
      <c r="A17148" t="s">
        <v>22907</v>
      </c>
      <c r="B17148">
        <v>56000</v>
      </c>
      <c r="C17148">
        <v>64000</v>
      </c>
      <c r="D17148">
        <v>72000</v>
      </c>
      <c r="E17148">
        <v>80000</v>
      </c>
      <c r="F17148">
        <v>86400</v>
      </c>
      <c r="G17148">
        <v>92800</v>
      </c>
      <c r="H17148">
        <v>99200</v>
      </c>
      <c r="I17148">
        <v>105600</v>
      </c>
      <c r="J17148">
        <v>112000</v>
      </c>
      <c r="K17148" t="s">
        <v>3100</v>
      </c>
      <c r="L17148">
        <v>7</v>
      </c>
      <c r="M17148">
        <v>80</v>
      </c>
      <c r="N17148" t="s">
        <v>504</v>
      </c>
    </row>
    <row r="17149" spans="1:14" x14ac:dyDescent="0.2">
      <c r="A17149" t="s">
        <v>22908</v>
      </c>
      <c r="B17149">
        <v>56000</v>
      </c>
      <c r="C17149">
        <v>64000</v>
      </c>
      <c r="D17149">
        <v>72000</v>
      </c>
      <c r="E17149">
        <v>80000</v>
      </c>
      <c r="F17149">
        <v>86400</v>
      </c>
      <c r="G17149">
        <v>92800</v>
      </c>
      <c r="H17149">
        <v>99200</v>
      </c>
      <c r="I17149">
        <v>105600</v>
      </c>
      <c r="J17149">
        <v>112000</v>
      </c>
      <c r="K17149" t="s">
        <v>3100</v>
      </c>
      <c r="L17149">
        <v>7</v>
      </c>
      <c r="M17149">
        <v>80</v>
      </c>
      <c r="N17149" t="s">
        <v>505</v>
      </c>
    </row>
    <row r="17150" spans="1:14" x14ac:dyDescent="0.2">
      <c r="A17150" t="s">
        <v>22909</v>
      </c>
      <c r="B17150">
        <v>56000</v>
      </c>
      <c r="C17150">
        <v>64000</v>
      </c>
      <c r="D17150">
        <v>72000</v>
      </c>
      <c r="E17150">
        <v>80000</v>
      </c>
      <c r="F17150">
        <v>86400</v>
      </c>
      <c r="G17150">
        <v>92800</v>
      </c>
      <c r="H17150">
        <v>99200</v>
      </c>
      <c r="I17150">
        <v>105600</v>
      </c>
      <c r="J17150">
        <v>112000</v>
      </c>
      <c r="K17150" t="s">
        <v>3100</v>
      </c>
      <c r="L17150">
        <v>7</v>
      </c>
      <c r="M17150">
        <v>80</v>
      </c>
      <c r="N17150" t="s">
        <v>506</v>
      </c>
    </row>
    <row r="17151" spans="1:14" x14ac:dyDescent="0.2">
      <c r="A17151" t="s">
        <v>22910</v>
      </c>
      <c r="B17151">
        <v>56000</v>
      </c>
      <c r="C17151">
        <v>64000</v>
      </c>
      <c r="D17151">
        <v>72000</v>
      </c>
      <c r="E17151">
        <v>80000</v>
      </c>
      <c r="F17151">
        <v>86400</v>
      </c>
      <c r="G17151">
        <v>92800</v>
      </c>
      <c r="H17151">
        <v>99200</v>
      </c>
      <c r="I17151">
        <v>105600</v>
      </c>
      <c r="J17151">
        <v>112000</v>
      </c>
      <c r="K17151" t="s">
        <v>3100</v>
      </c>
      <c r="L17151">
        <v>7</v>
      </c>
      <c r="M17151">
        <v>80</v>
      </c>
      <c r="N17151" t="s">
        <v>507</v>
      </c>
    </row>
    <row r="17152" spans="1:14" x14ac:dyDescent="0.2">
      <c r="A17152" t="s">
        <v>22911</v>
      </c>
      <c r="B17152">
        <v>56000</v>
      </c>
      <c r="C17152">
        <v>64000</v>
      </c>
      <c r="D17152">
        <v>72000</v>
      </c>
      <c r="E17152">
        <v>80000</v>
      </c>
      <c r="F17152">
        <v>86400</v>
      </c>
      <c r="G17152">
        <v>92800</v>
      </c>
      <c r="H17152">
        <v>99200</v>
      </c>
      <c r="I17152">
        <v>105600</v>
      </c>
      <c r="J17152">
        <v>112000</v>
      </c>
      <c r="K17152" t="s">
        <v>3100</v>
      </c>
      <c r="L17152">
        <v>7</v>
      </c>
      <c r="M17152">
        <v>80</v>
      </c>
      <c r="N17152" t="s">
        <v>1296</v>
      </c>
    </row>
    <row r="17153" spans="1:14" x14ac:dyDescent="0.2">
      <c r="A17153" t="s">
        <v>22912</v>
      </c>
      <c r="B17153">
        <v>56000</v>
      </c>
      <c r="C17153">
        <v>64000</v>
      </c>
      <c r="D17153">
        <v>72000</v>
      </c>
      <c r="E17153">
        <v>80000</v>
      </c>
      <c r="F17153">
        <v>86400</v>
      </c>
      <c r="G17153">
        <v>92800</v>
      </c>
      <c r="H17153">
        <v>99200</v>
      </c>
      <c r="I17153">
        <v>105600</v>
      </c>
      <c r="J17153">
        <v>112000</v>
      </c>
      <c r="K17153" t="s">
        <v>3100</v>
      </c>
      <c r="L17153">
        <v>7</v>
      </c>
      <c r="M17153">
        <v>80</v>
      </c>
      <c r="N17153" t="s">
        <v>1297</v>
      </c>
    </row>
    <row r="17154" spans="1:14" x14ac:dyDescent="0.2">
      <c r="A17154" t="s">
        <v>22913</v>
      </c>
      <c r="B17154">
        <v>56000</v>
      </c>
      <c r="C17154">
        <v>64000</v>
      </c>
      <c r="D17154">
        <v>72000</v>
      </c>
      <c r="E17154">
        <v>80000</v>
      </c>
      <c r="F17154">
        <v>86400</v>
      </c>
      <c r="G17154">
        <v>92800</v>
      </c>
      <c r="H17154">
        <v>99200</v>
      </c>
      <c r="I17154">
        <v>105600</v>
      </c>
      <c r="J17154">
        <v>112000</v>
      </c>
      <c r="K17154" t="s">
        <v>3100</v>
      </c>
      <c r="L17154">
        <v>7</v>
      </c>
      <c r="M17154">
        <v>80</v>
      </c>
      <c r="N17154" t="s">
        <v>1298</v>
      </c>
    </row>
    <row r="17155" spans="1:14" x14ac:dyDescent="0.2">
      <c r="A17155" t="s">
        <v>22914</v>
      </c>
      <c r="B17155">
        <v>56000</v>
      </c>
      <c r="C17155">
        <v>64000</v>
      </c>
      <c r="D17155">
        <v>72000</v>
      </c>
      <c r="E17155">
        <v>80000</v>
      </c>
      <c r="F17155">
        <v>86400</v>
      </c>
      <c r="G17155">
        <v>92800</v>
      </c>
      <c r="H17155">
        <v>99200</v>
      </c>
      <c r="I17155">
        <v>105600</v>
      </c>
      <c r="J17155">
        <v>112000</v>
      </c>
      <c r="K17155" t="s">
        <v>3100</v>
      </c>
      <c r="L17155">
        <v>7</v>
      </c>
      <c r="M17155">
        <v>80</v>
      </c>
      <c r="N17155" t="s">
        <v>1299</v>
      </c>
    </row>
    <row r="17156" spans="1:14" x14ac:dyDescent="0.2">
      <c r="A17156" t="s">
        <v>22915</v>
      </c>
      <c r="B17156">
        <v>56000</v>
      </c>
      <c r="C17156">
        <v>64000</v>
      </c>
      <c r="D17156">
        <v>72000</v>
      </c>
      <c r="E17156">
        <v>80000</v>
      </c>
      <c r="F17156">
        <v>86400</v>
      </c>
      <c r="G17156">
        <v>92800</v>
      </c>
      <c r="H17156">
        <v>99200</v>
      </c>
      <c r="I17156">
        <v>105600</v>
      </c>
      <c r="J17156">
        <v>112000</v>
      </c>
      <c r="K17156" t="s">
        <v>3100</v>
      </c>
      <c r="L17156">
        <v>7</v>
      </c>
      <c r="M17156">
        <v>80</v>
      </c>
      <c r="N17156" t="s">
        <v>1300</v>
      </c>
    </row>
    <row r="17157" spans="1:14" x14ac:dyDescent="0.2">
      <c r="A17157" t="s">
        <v>22916</v>
      </c>
      <c r="B17157">
        <v>56000</v>
      </c>
      <c r="C17157">
        <v>64000</v>
      </c>
      <c r="D17157">
        <v>72000</v>
      </c>
      <c r="E17157">
        <v>80000</v>
      </c>
      <c r="F17157">
        <v>86400</v>
      </c>
      <c r="G17157">
        <v>92800</v>
      </c>
      <c r="H17157">
        <v>99200</v>
      </c>
      <c r="I17157">
        <v>105600</v>
      </c>
      <c r="J17157">
        <v>112000</v>
      </c>
      <c r="K17157" t="s">
        <v>3100</v>
      </c>
      <c r="L17157">
        <v>7</v>
      </c>
      <c r="M17157">
        <v>80</v>
      </c>
      <c r="N17157" t="s">
        <v>1301</v>
      </c>
    </row>
    <row r="17158" spans="1:14" x14ac:dyDescent="0.2">
      <c r="A17158" t="s">
        <v>22917</v>
      </c>
      <c r="B17158">
        <v>56000</v>
      </c>
      <c r="C17158">
        <v>64000</v>
      </c>
      <c r="D17158">
        <v>72000</v>
      </c>
      <c r="E17158">
        <v>80000</v>
      </c>
      <c r="F17158">
        <v>86400</v>
      </c>
      <c r="G17158">
        <v>92800</v>
      </c>
      <c r="H17158">
        <v>99200</v>
      </c>
      <c r="I17158">
        <v>105600</v>
      </c>
      <c r="J17158">
        <v>112000</v>
      </c>
      <c r="K17158" t="s">
        <v>3100</v>
      </c>
      <c r="L17158">
        <v>7</v>
      </c>
      <c r="M17158">
        <v>80</v>
      </c>
      <c r="N17158" t="s">
        <v>1302</v>
      </c>
    </row>
    <row r="17159" spans="1:14" x14ac:dyDescent="0.2">
      <c r="A17159" t="s">
        <v>22918</v>
      </c>
      <c r="B17159">
        <v>56000</v>
      </c>
      <c r="C17159">
        <v>64000</v>
      </c>
      <c r="D17159">
        <v>72000</v>
      </c>
      <c r="E17159">
        <v>80000</v>
      </c>
      <c r="F17159">
        <v>86400</v>
      </c>
      <c r="G17159">
        <v>92800</v>
      </c>
      <c r="H17159">
        <v>99200</v>
      </c>
      <c r="I17159">
        <v>105600</v>
      </c>
      <c r="J17159">
        <v>112000</v>
      </c>
      <c r="K17159" t="s">
        <v>3100</v>
      </c>
      <c r="L17159">
        <v>7</v>
      </c>
      <c r="M17159">
        <v>80</v>
      </c>
      <c r="N17159" t="s">
        <v>1303</v>
      </c>
    </row>
    <row r="17160" spans="1:14" x14ac:dyDescent="0.2">
      <c r="A17160" t="s">
        <v>22919</v>
      </c>
      <c r="B17160">
        <v>56000</v>
      </c>
      <c r="C17160">
        <v>64000</v>
      </c>
      <c r="D17160">
        <v>72000</v>
      </c>
      <c r="E17160">
        <v>80000</v>
      </c>
      <c r="F17160">
        <v>86400</v>
      </c>
      <c r="G17160">
        <v>92800</v>
      </c>
      <c r="H17160">
        <v>99200</v>
      </c>
      <c r="I17160">
        <v>105600</v>
      </c>
      <c r="J17160">
        <v>112000</v>
      </c>
      <c r="K17160" t="s">
        <v>3100</v>
      </c>
      <c r="L17160">
        <v>7</v>
      </c>
      <c r="M17160">
        <v>80</v>
      </c>
      <c r="N17160" t="s">
        <v>1304</v>
      </c>
    </row>
    <row r="17161" spans="1:14" x14ac:dyDescent="0.2">
      <c r="A17161" t="s">
        <v>22920</v>
      </c>
      <c r="B17161">
        <v>56000</v>
      </c>
      <c r="C17161">
        <v>64000</v>
      </c>
      <c r="D17161">
        <v>72000</v>
      </c>
      <c r="E17161">
        <v>80000</v>
      </c>
      <c r="F17161">
        <v>86400</v>
      </c>
      <c r="G17161">
        <v>92800</v>
      </c>
      <c r="H17161">
        <v>99200</v>
      </c>
      <c r="I17161">
        <v>105600</v>
      </c>
      <c r="J17161">
        <v>112000</v>
      </c>
      <c r="K17161" t="s">
        <v>3100</v>
      </c>
      <c r="L17161">
        <v>7</v>
      </c>
      <c r="M17161">
        <v>80</v>
      </c>
      <c r="N17161" t="s">
        <v>1305</v>
      </c>
    </row>
    <row r="17162" spans="1:14" x14ac:dyDescent="0.2">
      <c r="A17162" t="s">
        <v>22921</v>
      </c>
      <c r="B17162">
        <v>56000</v>
      </c>
      <c r="C17162">
        <v>64000</v>
      </c>
      <c r="D17162">
        <v>72000</v>
      </c>
      <c r="E17162">
        <v>80000</v>
      </c>
      <c r="F17162">
        <v>86400</v>
      </c>
      <c r="G17162">
        <v>92800</v>
      </c>
      <c r="H17162">
        <v>99200</v>
      </c>
      <c r="I17162">
        <v>105600</v>
      </c>
      <c r="J17162">
        <v>112000</v>
      </c>
      <c r="K17162" t="s">
        <v>3100</v>
      </c>
      <c r="L17162">
        <v>7</v>
      </c>
      <c r="M17162">
        <v>80</v>
      </c>
      <c r="N17162" t="s">
        <v>1306</v>
      </c>
    </row>
    <row r="17163" spans="1:14" x14ac:dyDescent="0.2">
      <c r="A17163" t="s">
        <v>22922</v>
      </c>
      <c r="B17163">
        <v>56000</v>
      </c>
      <c r="C17163">
        <v>64000</v>
      </c>
      <c r="D17163">
        <v>72000</v>
      </c>
      <c r="E17163">
        <v>80000</v>
      </c>
      <c r="F17163">
        <v>86400</v>
      </c>
      <c r="G17163">
        <v>92800</v>
      </c>
      <c r="H17163">
        <v>99200</v>
      </c>
      <c r="I17163">
        <v>105600</v>
      </c>
      <c r="J17163">
        <v>112000</v>
      </c>
      <c r="K17163" t="s">
        <v>3100</v>
      </c>
      <c r="L17163">
        <v>7</v>
      </c>
      <c r="M17163">
        <v>80</v>
      </c>
      <c r="N17163" t="s">
        <v>1307</v>
      </c>
    </row>
    <row r="17164" spans="1:14" x14ac:dyDescent="0.2">
      <c r="A17164" t="s">
        <v>22923</v>
      </c>
      <c r="B17164">
        <v>56000</v>
      </c>
      <c r="C17164">
        <v>64000</v>
      </c>
      <c r="D17164">
        <v>72000</v>
      </c>
      <c r="E17164">
        <v>80000</v>
      </c>
      <c r="F17164">
        <v>86400</v>
      </c>
      <c r="G17164">
        <v>92800</v>
      </c>
      <c r="H17164">
        <v>99200</v>
      </c>
      <c r="I17164">
        <v>105600</v>
      </c>
      <c r="J17164">
        <v>112000</v>
      </c>
      <c r="K17164" t="s">
        <v>3100</v>
      </c>
      <c r="L17164">
        <v>7</v>
      </c>
      <c r="M17164">
        <v>80</v>
      </c>
      <c r="N17164" t="s">
        <v>1308</v>
      </c>
    </row>
    <row r="17165" spans="1:14" x14ac:dyDescent="0.2">
      <c r="A17165" t="s">
        <v>22924</v>
      </c>
      <c r="B17165">
        <v>56000</v>
      </c>
      <c r="C17165">
        <v>64000</v>
      </c>
      <c r="D17165">
        <v>72000</v>
      </c>
      <c r="E17165">
        <v>80000</v>
      </c>
      <c r="F17165">
        <v>86400</v>
      </c>
      <c r="G17165">
        <v>92800</v>
      </c>
      <c r="H17165">
        <v>99200</v>
      </c>
      <c r="I17165">
        <v>105600</v>
      </c>
      <c r="J17165">
        <v>112000</v>
      </c>
      <c r="K17165" t="s">
        <v>3100</v>
      </c>
      <c r="L17165">
        <v>7</v>
      </c>
      <c r="M17165">
        <v>80</v>
      </c>
      <c r="N17165" t="s">
        <v>1309</v>
      </c>
    </row>
    <row r="17166" spans="1:14" x14ac:dyDescent="0.2">
      <c r="A17166" t="s">
        <v>22925</v>
      </c>
      <c r="B17166">
        <v>56000</v>
      </c>
      <c r="C17166">
        <v>64000</v>
      </c>
      <c r="D17166">
        <v>72000</v>
      </c>
      <c r="E17166">
        <v>80000</v>
      </c>
      <c r="F17166">
        <v>86400</v>
      </c>
      <c r="G17166">
        <v>92800</v>
      </c>
      <c r="H17166">
        <v>99200</v>
      </c>
      <c r="I17166">
        <v>105600</v>
      </c>
      <c r="J17166">
        <v>112000</v>
      </c>
      <c r="K17166" t="s">
        <v>3100</v>
      </c>
      <c r="L17166">
        <v>7</v>
      </c>
      <c r="M17166">
        <v>80</v>
      </c>
      <c r="N17166" t="s">
        <v>1310</v>
      </c>
    </row>
    <row r="17167" spans="1:14" x14ac:dyDescent="0.2">
      <c r="A17167" t="s">
        <v>22926</v>
      </c>
      <c r="B17167">
        <v>56000</v>
      </c>
      <c r="C17167">
        <v>64000</v>
      </c>
      <c r="D17167">
        <v>72000</v>
      </c>
      <c r="E17167">
        <v>80000</v>
      </c>
      <c r="F17167">
        <v>86400</v>
      </c>
      <c r="G17167">
        <v>92800</v>
      </c>
      <c r="H17167">
        <v>99200</v>
      </c>
      <c r="I17167">
        <v>105600</v>
      </c>
      <c r="J17167">
        <v>112000</v>
      </c>
      <c r="K17167" t="s">
        <v>3100</v>
      </c>
      <c r="L17167">
        <v>7</v>
      </c>
      <c r="M17167">
        <v>80</v>
      </c>
      <c r="N17167" t="s">
        <v>1311</v>
      </c>
    </row>
    <row r="17168" spans="1:14" x14ac:dyDescent="0.2">
      <c r="A17168" t="s">
        <v>22927</v>
      </c>
      <c r="B17168">
        <v>56000</v>
      </c>
      <c r="C17168">
        <v>64000</v>
      </c>
      <c r="D17168">
        <v>72000</v>
      </c>
      <c r="E17168">
        <v>80000</v>
      </c>
      <c r="F17168">
        <v>86400</v>
      </c>
      <c r="G17168">
        <v>92800</v>
      </c>
      <c r="H17168">
        <v>99200</v>
      </c>
      <c r="I17168">
        <v>105600</v>
      </c>
      <c r="J17168">
        <v>112000</v>
      </c>
      <c r="K17168" t="s">
        <v>3100</v>
      </c>
      <c r="L17168">
        <v>9</v>
      </c>
      <c r="M17168">
        <v>80</v>
      </c>
      <c r="N17168" t="s">
        <v>1312</v>
      </c>
    </row>
    <row r="17169" spans="1:14" x14ac:dyDescent="0.2">
      <c r="A17169" t="s">
        <v>22928</v>
      </c>
      <c r="B17169">
        <v>56000</v>
      </c>
      <c r="C17169">
        <v>64000</v>
      </c>
      <c r="D17169">
        <v>72000</v>
      </c>
      <c r="E17169">
        <v>80000</v>
      </c>
      <c r="F17169">
        <v>86400</v>
      </c>
      <c r="G17169">
        <v>92800</v>
      </c>
      <c r="H17169">
        <v>99200</v>
      </c>
      <c r="I17169">
        <v>105600</v>
      </c>
      <c r="J17169">
        <v>112000</v>
      </c>
      <c r="K17169" t="s">
        <v>3100</v>
      </c>
      <c r="L17169">
        <v>9</v>
      </c>
      <c r="M17169">
        <v>80</v>
      </c>
      <c r="N17169" t="s">
        <v>1313</v>
      </c>
    </row>
    <row r="17170" spans="1:14" x14ac:dyDescent="0.2">
      <c r="A17170" t="s">
        <v>22929</v>
      </c>
      <c r="B17170">
        <v>56000</v>
      </c>
      <c r="C17170">
        <v>64000</v>
      </c>
      <c r="D17170">
        <v>72000</v>
      </c>
      <c r="E17170">
        <v>80000</v>
      </c>
      <c r="F17170">
        <v>86400</v>
      </c>
      <c r="G17170">
        <v>92800</v>
      </c>
      <c r="H17170">
        <v>99200</v>
      </c>
      <c r="I17170">
        <v>105600</v>
      </c>
      <c r="J17170">
        <v>112000</v>
      </c>
      <c r="K17170" t="s">
        <v>3100</v>
      </c>
      <c r="L17170">
        <v>9</v>
      </c>
      <c r="M17170">
        <v>80</v>
      </c>
      <c r="N17170" t="s">
        <v>1314</v>
      </c>
    </row>
    <row r="17171" spans="1:14" x14ac:dyDescent="0.2">
      <c r="A17171" t="s">
        <v>22930</v>
      </c>
      <c r="B17171">
        <v>56000</v>
      </c>
      <c r="C17171">
        <v>64000</v>
      </c>
      <c r="D17171">
        <v>72000</v>
      </c>
      <c r="E17171">
        <v>80000</v>
      </c>
      <c r="F17171">
        <v>86400</v>
      </c>
      <c r="G17171">
        <v>92800</v>
      </c>
      <c r="H17171">
        <v>99200</v>
      </c>
      <c r="I17171">
        <v>105600</v>
      </c>
      <c r="J17171">
        <v>112000</v>
      </c>
      <c r="K17171" t="s">
        <v>3100</v>
      </c>
      <c r="L17171">
        <v>9</v>
      </c>
      <c r="M17171">
        <v>80</v>
      </c>
      <c r="N17171" t="s">
        <v>1315</v>
      </c>
    </row>
    <row r="17172" spans="1:14" x14ac:dyDescent="0.2">
      <c r="A17172" t="s">
        <v>22931</v>
      </c>
      <c r="B17172">
        <v>56000</v>
      </c>
      <c r="C17172">
        <v>64000</v>
      </c>
      <c r="D17172">
        <v>72000</v>
      </c>
      <c r="E17172">
        <v>80000</v>
      </c>
      <c r="F17172">
        <v>86400</v>
      </c>
      <c r="G17172">
        <v>92800</v>
      </c>
      <c r="H17172">
        <v>99200</v>
      </c>
      <c r="I17172">
        <v>105600</v>
      </c>
      <c r="J17172">
        <v>112000</v>
      </c>
      <c r="K17172" t="s">
        <v>3100</v>
      </c>
      <c r="L17172">
        <v>9</v>
      </c>
      <c r="M17172">
        <v>80</v>
      </c>
      <c r="N17172" t="s">
        <v>1316</v>
      </c>
    </row>
    <row r="17173" spans="1:14" x14ac:dyDescent="0.2">
      <c r="A17173" t="s">
        <v>22932</v>
      </c>
      <c r="B17173">
        <v>56000</v>
      </c>
      <c r="C17173">
        <v>64000</v>
      </c>
      <c r="D17173">
        <v>72000</v>
      </c>
      <c r="E17173">
        <v>80000</v>
      </c>
      <c r="F17173">
        <v>86400</v>
      </c>
      <c r="G17173">
        <v>92800</v>
      </c>
      <c r="H17173">
        <v>99200</v>
      </c>
      <c r="I17173">
        <v>105600</v>
      </c>
      <c r="J17173">
        <v>112000</v>
      </c>
      <c r="K17173" t="s">
        <v>3100</v>
      </c>
      <c r="L17173">
        <v>9</v>
      </c>
      <c r="M17173">
        <v>80</v>
      </c>
      <c r="N17173" t="s">
        <v>1317</v>
      </c>
    </row>
    <row r="17174" spans="1:14" x14ac:dyDescent="0.2">
      <c r="A17174" t="s">
        <v>22933</v>
      </c>
      <c r="B17174">
        <v>56000</v>
      </c>
      <c r="C17174">
        <v>64000</v>
      </c>
      <c r="D17174">
        <v>72000</v>
      </c>
      <c r="E17174">
        <v>80000</v>
      </c>
      <c r="F17174">
        <v>86400</v>
      </c>
      <c r="G17174">
        <v>92800</v>
      </c>
      <c r="H17174">
        <v>99200</v>
      </c>
      <c r="I17174">
        <v>105600</v>
      </c>
      <c r="J17174">
        <v>112000</v>
      </c>
      <c r="K17174" t="s">
        <v>3100</v>
      </c>
      <c r="L17174">
        <v>9</v>
      </c>
      <c r="M17174">
        <v>80</v>
      </c>
      <c r="N17174" t="s">
        <v>1318</v>
      </c>
    </row>
    <row r="17175" spans="1:14" x14ac:dyDescent="0.2">
      <c r="A17175" t="s">
        <v>22934</v>
      </c>
      <c r="B17175">
        <v>56000</v>
      </c>
      <c r="C17175">
        <v>64000</v>
      </c>
      <c r="D17175">
        <v>72000</v>
      </c>
      <c r="E17175">
        <v>80000</v>
      </c>
      <c r="F17175">
        <v>86400</v>
      </c>
      <c r="G17175">
        <v>92800</v>
      </c>
      <c r="H17175">
        <v>99200</v>
      </c>
      <c r="I17175">
        <v>105600</v>
      </c>
      <c r="J17175">
        <v>112000</v>
      </c>
      <c r="K17175" t="s">
        <v>3100</v>
      </c>
      <c r="L17175">
        <v>9</v>
      </c>
      <c r="M17175">
        <v>80</v>
      </c>
      <c r="N17175" t="s">
        <v>1319</v>
      </c>
    </row>
    <row r="17176" spans="1:14" x14ac:dyDescent="0.2">
      <c r="A17176" t="s">
        <v>22935</v>
      </c>
      <c r="B17176">
        <v>56000</v>
      </c>
      <c r="C17176">
        <v>64000</v>
      </c>
      <c r="D17176">
        <v>72000</v>
      </c>
      <c r="E17176">
        <v>80000</v>
      </c>
      <c r="F17176">
        <v>86400</v>
      </c>
      <c r="G17176">
        <v>92800</v>
      </c>
      <c r="H17176">
        <v>99200</v>
      </c>
      <c r="I17176">
        <v>105600</v>
      </c>
      <c r="J17176">
        <v>112000</v>
      </c>
      <c r="K17176" t="s">
        <v>3100</v>
      </c>
      <c r="L17176">
        <v>9</v>
      </c>
      <c r="M17176">
        <v>80</v>
      </c>
      <c r="N17176" t="s">
        <v>1320</v>
      </c>
    </row>
    <row r="17177" spans="1:14" x14ac:dyDescent="0.2">
      <c r="A17177" t="s">
        <v>22936</v>
      </c>
      <c r="B17177">
        <v>56000</v>
      </c>
      <c r="C17177">
        <v>64000</v>
      </c>
      <c r="D17177">
        <v>72000</v>
      </c>
      <c r="E17177">
        <v>80000</v>
      </c>
      <c r="F17177">
        <v>86400</v>
      </c>
      <c r="G17177">
        <v>92800</v>
      </c>
      <c r="H17177">
        <v>99200</v>
      </c>
      <c r="I17177">
        <v>105600</v>
      </c>
      <c r="J17177">
        <v>112000</v>
      </c>
      <c r="K17177" t="s">
        <v>3100</v>
      </c>
      <c r="L17177">
        <v>9</v>
      </c>
      <c r="M17177">
        <v>80</v>
      </c>
      <c r="N17177" t="s">
        <v>1321</v>
      </c>
    </row>
    <row r="17178" spans="1:14" x14ac:dyDescent="0.2">
      <c r="A17178" t="s">
        <v>22937</v>
      </c>
      <c r="B17178">
        <v>56000</v>
      </c>
      <c r="C17178">
        <v>64000</v>
      </c>
      <c r="D17178">
        <v>72000</v>
      </c>
      <c r="E17178">
        <v>80000</v>
      </c>
      <c r="F17178">
        <v>86400</v>
      </c>
      <c r="G17178">
        <v>92800</v>
      </c>
      <c r="H17178">
        <v>99200</v>
      </c>
      <c r="I17178">
        <v>105600</v>
      </c>
      <c r="J17178">
        <v>112000</v>
      </c>
      <c r="K17178" t="s">
        <v>3100</v>
      </c>
      <c r="L17178">
        <v>9</v>
      </c>
      <c r="M17178">
        <v>80</v>
      </c>
      <c r="N17178" t="s">
        <v>1322</v>
      </c>
    </row>
    <row r="17179" spans="1:14" x14ac:dyDescent="0.2">
      <c r="A17179" t="s">
        <v>22938</v>
      </c>
      <c r="B17179">
        <v>56000</v>
      </c>
      <c r="C17179">
        <v>64000</v>
      </c>
      <c r="D17179">
        <v>72000</v>
      </c>
      <c r="E17179">
        <v>80000</v>
      </c>
      <c r="F17179">
        <v>86400</v>
      </c>
      <c r="G17179">
        <v>92800</v>
      </c>
      <c r="H17179">
        <v>99200</v>
      </c>
      <c r="I17179">
        <v>105600</v>
      </c>
      <c r="J17179">
        <v>112000</v>
      </c>
      <c r="K17179" t="s">
        <v>3100</v>
      </c>
      <c r="L17179">
        <v>9</v>
      </c>
      <c r="M17179">
        <v>80</v>
      </c>
      <c r="N17179" t="s">
        <v>1323</v>
      </c>
    </row>
    <row r="17180" spans="1:14" x14ac:dyDescent="0.2">
      <c r="A17180" t="s">
        <v>22939</v>
      </c>
      <c r="B17180">
        <v>56000</v>
      </c>
      <c r="C17180">
        <v>64000</v>
      </c>
      <c r="D17180">
        <v>72000</v>
      </c>
      <c r="E17180">
        <v>80000</v>
      </c>
      <c r="F17180">
        <v>86400</v>
      </c>
      <c r="G17180">
        <v>92800</v>
      </c>
      <c r="H17180">
        <v>99200</v>
      </c>
      <c r="I17180">
        <v>105600</v>
      </c>
      <c r="J17180">
        <v>112000</v>
      </c>
      <c r="K17180" t="s">
        <v>3100</v>
      </c>
      <c r="L17180">
        <v>9</v>
      </c>
      <c r="M17180">
        <v>80</v>
      </c>
      <c r="N17180" t="s">
        <v>1324</v>
      </c>
    </row>
    <row r="17181" spans="1:14" x14ac:dyDescent="0.2">
      <c r="A17181" t="s">
        <v>22940</v>
      </c>
      <c r="B17181">
        <v>56000</v>
      </c>
      <c r="C17181">
        <v>64000</v>
      </c>
      <c r="D17181">
        <v>72000</v>
      </c>
      <c r="E17181">
        <v>80000</v>
      </c>
      <c r="F17181">
        <v>86400</v>
      </c>
      <c r="G17181">
        <v>92800</v>
      </c>
      <c r="H17181">
        <v>99200</v>
      </c>
      <c r="I17181">
        <v>105600</v>
      </c>
      <c r="J17181">
        <v>112000</v>
      </c>
      <c r="K17181" t="s">
        <v>3100</v>
      </c>
      <c r="L17181">
        <v>9</v>
      </c>
      <c r="M17181">
        <v>80</v>
      </c>
      <c r="N17181" t="s">
        <v>1325</v>
      </c>
    </row>
    <row r="17182" spans="1:14" x14ac:dyDescent="0.2">
      <c r="A17182" t="s">
        <v>22941</v>
      </c>
      <c r="B17182">
        <v>56000</v>
      </c>
      <c r="C17182">
        <v>64000</v>
      </c>
      <c r="D17182">
        <v>72000</v>
      </c>
      <c r="E17182">
        <v>80000</v>
      </c>
      <c r="F17182">
        <v>86400</v>
      </c>
      <c r="G17182">
        <v>92800</v>
      </c>
      <c r="H17182">
        <v>99200</v>
      </c>
      <c r="I17182">
        <v>105600</v>
      </c>
      <c r="J17182">
        <v>112000</v>
      </c>
      <c r="K17182" t="s">
        <v>3100</v>
      </c>
      <c r="L17182">
        <v>9</v>
      </c>
      <c r="M17182">
        <v>80</v>
      </c>
      <c r="N17182" t="s">
        <v>1326</v>
      </c>
    </row>
    <row r="17183" spans="1:14" x14ac:dyDescent="0.2">
      <c r="A17183" t="s">
        <v>22942</v>
      </c>
      <c r="B17183">
        <v>56000</v>
      </c>
      <c r="C17183">
        <v>64000</v>
      </c>
      <c r="D17183">
        <v>72000</v>
      </c>
      <c r="E17183">
        <v>80000</v>
      </c>
      <c r="F17183">
        <v>86400</v>
      </c>
      <c r="G17183">
        <v>92800</v>
      </c>
      <c r="H17183">
        <v>99200</v>
      </c>
      <c r="I17183">
        <v>105600</v>
      </c>
      <c r="J17183">
        <v>112000</v>
      </c>
      <c r="K17183" t="s">
        <v>3100</v>
      </c>
      <c r="L17183">
        <v>9</v>
      </c>
      <c r="M17183">
        <v>80</v>
      </c>
      <c r="N17183" t="s">
        <v>1327</v>
      </c>
    </row>
    <row r="17184" spans="1:14" x14ac:dyDescent="0.2">
      <c r="A17184" t="s">
        <v>22943</v>
      </c>
      <c r="B17184">
        <v>56000</v>
      </c>
      <c r="C17184">
        <v>64000</v>
      </c>
      <c r="D17184">
        <v>72000</v>
      </c>
      <c r="E17184">
        <v>80000</v>
      </c>
      <c r="F17184">
        <v>86400</v>
      </c>
      <c r="G17184">
        <v>92800</v>
      </c>
      <c r="H17184">
        <v>99200</v>
      </c>
      <c r="I17184">
        <v>105600</v>
      </c>
      <c r="J17184">
        <v>112000</v>
      </c>
      <c r="K17184" t="s">
        <v>3100</v>
      </c>
      <c r="L17184">
        <v>9</v>
      </c>
      <c r="M17184">
        <v>80</v>
      </c>
      <c r="N17184" t="s">
        <v>1328</v>
      </c>
    </row>
    <row r="17185" spans="1:14" x14ac:dyDescent="0.2">
      <c r="A17185" t="s">
        <v>22944</v>
      </c>
      <c r="B17185">
        <v>56000</v>
      </c>
      <c r="C17185">
        <v>64000</v>
      </c>
      <c r="D17185">
        <v>72000</v>
      </c>
      <c r="E17185">
        <v>80000</v>
      </c>
      <c r="F17185">
        <v>86400</v>
      </c>
      <c r="G17185">
        <v>92800</v>
      </c>
      <c r="H17185">
        <v>99200</v>
      </c>
      <c r="I17185">
        <v>105600</v>
      </c>
      <c r="J17185">
        <v>112000</v>
      </c>
      <c r="K17185" t="s">
        <v>3100</v>
      </c>
      <c r="L17185">
        <v>9</v>
      </c>
      <c r="M17185">
        <v>80</v>
      </c>
      <c r="N17185" t="s">
        <v>1329</v>
      </c>
    </row>
    <row r="17186" spans="1:14" x14ac:dyDescent="0.2">
      <c r="A17186" t="s">
        <v>22945</v>
      </c>
      <c r="B17186">
        <v>56000</v>
      </c>
      <c r="C17186">
        <v>64000</v>
      </c>
      <c r="D17186">
        <v>72000</v>
      </c>
      <c r="E17186">
        <v>80000</v>
      </c>
      <c r="F17186">
        <v>86400</v>
      </c>
      <c r="G17186">
        <v>92800</v>
      </c>
      <c r="H17186">
        <v>99200</v>
      </c>
      <c r="I17186">
        <v>105600</v>
      </c>
      <c r="J17186">
        <v>112000</v>
      </c>
      <c r="K17186" t="s">
        <v>3100</v>
      </c>
      <c r="L17186">
        <v>9</v>
      </c>
      <c r="M17186">
        <v>80</v>
      </c>
      <c r="N17186" t="s">
        <v>1330</v>
      </c>
    </row>
    <row r="17187" spans="1:14" x14ac:dyDescent="0.2">
      <c r="A17187" t="s">
        <v>22946</v>
      </c>
      <c r="B17187">
        <v>56000</v>
      </c>
      <c r="C17187">
        <v>64000</v>
      </c>
      <c r="D17187">
        <v>72000</v>
      </c>
      <c r="E17187">
        <v>80000</v>
      </c>
      <c r="F17187">
        <v>86400</v>
      </c>
      <c r="G17187">
        <v>92800</v>
      </c>
      <c r="H17187">
        <v>99200</v>
      </c>
      <c r="I17187">
        <v>105600</v>
      </c>
      <c r="J17187">
        <v>112000</v>
      </c>
      <c r="K17187" t="s">
        <v>3100</v>
      </c>
      <c r="L17187">
        <v>9</v>
      </c>
      <c r="M17187">
        <v>80</v>
      </c>
      <c r="N17187" t="s">
        <v>1331</v>
      </c>
    </row>
    <row r="17188" spans="1:14" x14ac:dyDescent="0.2">
      <c r="A17188" t="s">
        <v>22947</v>
      </c>
      <c r="B17188">
        <v>56000</v>
      </c>
      <c r="C17188">
        <v>64000</v>
      </c>
      <c r="D17188">
        <v>72000</v>
      </c>
      <c r="E17188">
        <v>80000</v>
      </c>
      <c r="F17188">
        <v>86400</v>
      </c>
      <c r="G17188">
        <v>92800</v>
      </c>
      <c r="H17188">
        <v>99200</v>
      </c>
      <c r="I17188">
        <v>105600</v>
      </c>
      <c r="J17188">
        <v>112000</v>
      </c>
      <c r="K17188" t="s">
        <v>3100</v>
      </c>
      <c r="L17188">
        <v>9</v>
      </c>
      <c r="M17188">
        <v>80</v>
      </c>
      <c r="N17188" t="s">
        <v>1332</v>
      </c>
    </row>
    <row r="17189" spans="1:14" x14ac:dyDescent="0.2">
      <c r="A17189" t="s">
        <v>22948</v>
      </c>
      <c r="B17189">
        <v>56000</v>
      </c>
      <c r="C17189">
        <v>64000</v>
      </c>
      <c r="D17189">
        <v>72000</v>
      </c>
      <c r="E17189">
        <v>80000</v>
      </c>
      <c r="F17189">
        <v>86400</v>
      </c>
      <c r="G17189">
        <v>92800</v>
      </c>
      <c r="H17189">
        <v>99200</v>
      </c>
      <c r="I17189">
        <v>105600</v>
      </c>
      <c r="J17189">
        <v>112000</v>
      </c>
      <c r="K17189" t="s">
        <v>3100</v>
      </c>
      <c r="L17189">
        <v>9</v>
      </c>
      <c r="M17189">
        <v>80</v>
      </c>
      <c r="N17189" t="s">
        <v>1333</v>
      </c>
    </row>
    <row r="17190" spans="1:14" x14ac:dyDescent="0.2">
      <c r="A17190" t="s">
        <v>22949</v>
      </c>
      <c r="B17190">
        <v>56000</v>
      </c>
      <c r="C17190">
        <v>64000</v>
      </c>
      <c r="D17190">
        <v>72000</v>
      </c>
      <c r="E17190">
        <v>80000</v>
      </c>
      <c r="F17190">
        <v>86400</v>
      </c>
      <c r="G17190">
        <v>92800</v>
      </c>
      <c r="H17190">
        <v>99200</v>
      </c>
      <c r="I17190">
        <v>105600</v>
      </c>
      <c r="J17190">
        <v>112000</v>
      </c>
      <c r="K17190" t="s">
        <v>3100</v>
      </c>
      <c r="L17190">
        <v>9</v>
      </c>
      <c r="M17190">
        <v>80</v>
      </c>
      <c r="N17190" t="s">
        <v>1334</v>
      </c>
    </row>
    <row r="17191" spans="1:14" x14ac:dyDescent="0.2">
      <c r="A17191" t="s">
        <v>22950</v>
      </c>
      <c r="B17191">
        <v>56000</v>
      </c>
      <c r="C17191">
        <v>64000</v>
      </c>
      <c r="D17191">
        <v>72000</v>
      </c>
      <c r="E17191">
        <v>80000</v>
      </c>
      <c r="F17191">
        <v>86400</v>
      </c>
      <c r="G17191">
        <v>92800</v>
      </c>
      <c r="H17191">
        <v>99200</v>
      </c>
      <c r="I17191">
        <v>105600</v>
      </c>
      <c r="J17191">
        <v>112000</v>
      </c>
      <c r="K17191" t="s">
        <v>3100</v>
      </c>
      <c r="L17191">
        <v>9</v>
      </c>
      <c r="M17191">
        <v>80</v>
      </c>
      <c r="N17191" t="s">
        <v>1335</v>
      </c>
    </row>
    <row r="17192" spans="1:14" x14ac:dyDescent="0.2">
      <c r="A17192" t="s">
        <v>22951</v>
      </c>
      <c r="B17192">
        <v>56000</v>
      </c>
      <c r="C17192">
        <v>64000</v>
      </c>
      <c r="D17192">
        <v>72000</v>
      </c>
      <c r="E17192">
        <v>80000</v>
      </c>
      <c r="F17192">
        <v>86400</v>
      </c>
      <c r="G17192">
        <v>92800</v>
      </c>
      <c r="H17192">
        <v>99200</v>
      </c>
      <c r="I17192">
        <v>105600</v>
      </c>
      <c r="J17192">
        <v>112000</v>
      </c>
      <c r="K17192" t="s">
        <v>3100</v>
      </c>
      <c r="L17192">
        <v>9</v>
      </c>
      <c r="M17192">
        <v>80</v>
      </c>
      <c r="N17192" t="s">
        <v>1336</v>
      </c>
    </row>
    <row r="17193" spans="1:14" x14ac:dyDescent="0.2">
      <c r="A17193" t="s">
        <v>22952</v>
      </c>
      <c r="B17193">
        <v>56000</v>
      </c>
      <c r="C17193">
        <v>64000</v>
      </c>
      <c r="D17193">
        <v>72000</v>
      </c>
      <c r="E17193">
        <v>80000</v>
      </c>
      <c r="F17193">
        <v>86400</v>
      </c>
      <c r="G17193">
        <v>92800</v>
      </c>
      <c r="H17193">
        <v>99200</v>
      </c>
      <c r="I17193">
        <v>105600</v>
      </c>
      <c r="J17193">
        <v>112000</v>
      </c>
      <c r="K17193" t="s">
        <v>3100</v>
      </c>
      <c r="L17193">
        <v>9</v>
      </c>
      <c r="M17193">
        <v>80</v>
      </c>
      <c r="N17193" t="s">
        <v>1337</v>
      </c>
    </row>
    <row r="17194" spans="1:14" x14ac:dyDescent="0.2">
      <c r="A17194" t="s">
        <v>22953</v>
      </c>
      <c r="B17194">
        <v>56000</v>
      </c>
      <c r="C17194">
        <v>64000</v>
      </c>
      <c r="D17194">
        <v>72000</v>
      </c>
      <c r="E17194">
        <v>80000</v>
      </c>
      <c r="F17194">
        <v>86400</v>
      </c>
      <c r="G17194">
        <v>92800</v>
      </c>
      <c r="H17194">
        <v>99200</v>
      </c>
      <c r="I17194">
        <v>105600</v>
      </c>
      <c r="J17194">
        <v>112000</v>
      </c>
      <c r="K17194" t="s">
        <v>3100</v>
      </c>
      <c r="L17194">
        <v>9</v>
      </c>
      <c r="M17194">
        <v>80</v>
      </c>
      <c r="N17194" t="s">
        <v>1338</v>
      </c>
    </row>
    <row r="17195" spans="1:14" x14ac:dyDescent="0.2">
      <c r="A17195" t="s">
        <v>22954</v>
      </c>
      <c r="B17195">
        <v>56000</v>
      </c>
      <c r="C17195">
        <v>64000</v>
      </c>
      <c r="D17195">
        <v>72000</v>
      </c>
      <c r="E17195">
        <v>80000</v>
      </c>
      <c r="F17195">
        <v>86400</v>
      </c>
      <c r="G17195">
        <v>92800</v>
      </c>
      <c r="H17195">
        <v>99200</v>
      </c>
      <c r="I17195">
        <v>105600</v>
      </c>
      <c r="J17195">
        <v>112000</v>
      </c>
      <c r="K17195" t="s">
        <v>3100</v>
      </c>
      <c r="L17195">
        <v>9</v>
      </c>
      <c r="M17195">
        <v>80</v>
      </c>
      <c r="N17195" t="s">
        <v>1339</v>
      </c>
    </row>
    <row r="17196" spans="1:14" x14ac:dyDescent="0.2">
      <c r="A17196" t="s">
        <v>22955</v>
      </c>
      <c r="B17196">
        <v>56000</v>
      </c>
      <c r="C17196">
        <v>64000</v>
      </c>
      <c r="D17196">
        <v>72000</v>
      </c>
      <c r="E17196">
        <v>80000</v>
      </c>
      <c r="F17196">
        <v>86400</v>
      </c>
      <c r="G17196">
        <v>92800</v>
      </c>
      <c r="H17196">
        <v>99200</v>
      </c>
      <c r="I17196">
        <v>105600</v>
      </c>
      <c r="J17196">
        <v>112000</v>
      </c>
      <c r="K17196" t="s">
        <v>3100</v>
      </c>
      <c r="L17196">
        <v>9</v>
      </c>
      <c r="M17196">
        <v>80</v>
      </c>
      <c r="N17196" t="s">
        <v>1340</v>
      </c>
    </row>
    <row r="17197" spans="1:14" x14ac:dyDescent="0.2">
      <c r="A17197" t="s">
        <v>22956</v>
      </c>
      <c r="B17197">
        <v>56000</v>
      </c>
      <c r="C17197">
        <v>64000</v>
      </c>
      <c r="D17197">
        <v>72000</v>
      </c>
      <c r="E17197">
        <v>80000</v>
      </c>
      <c r="F17197">
        <v>86400</v>
      </c>
      <c r="G17197">
        <v>92800</v>
      </c>
      <c r="H17197">
        <v>99200</v>
      </c>
      <c r="I17197">
        <v>105600</v>
      </c>
      <c r="J17197">
        <v>112000</v>
      </c>
      <c r="K17197" t="s">
        <v>3100</v>
      </c>
      <c r="L17197">
        <v>9</v>
      </c>
      <c r="M17197">
        <v>80</v>
      </c>
      <c r="N17197" t="s">
        <v>1341</v>
      </c>
    </row>
    <row r="17198" spans="1:14" x14ac:dyDescent="0.2">
      <c r="A17198" t="s">
        <v>22957</v>
      </c>
      <c r="B17198">
        <v>56000</v>
      </c>
      <c r="C17198">
        <v>64000</v>
      </c>
      <c r="D17198">
        <v>72000</v>
      </c>
      <c r="E17198">
        <v>80000</v>
      </c>
      <c r="F17198">
        <v>86400</v>
      </c>
      <c r="G17198">
        <v>92800</v>
      </c>
      <c r="H17198">
        <v>99200</v>
      </c>
      <c r="I17198">
        <v>105600</v>
      </c>
      <c r="J17198">
        <v>112000</v>
      </c>
      <c r="K17198" t="s">
        <v>3100</v>
      </c>
      <c r="L17198">
        <v>9</v>
      </c>
      <c r="M17198">
        <v>80</v>
      </c>
      <c r="N17198" t="s">
        <v>1342</v>
      </c>
    </row>
    <row r="17199" spans="1:14" x14ac:dyDescent="0.2">
      <c r="A17199" t="s">
        <v>22958</v>
      </c>
      <c r="B17199">
        <v>56000</v>
      </c>
      <c r="C17199">
        <v>64000</v>
      </c>
      <c r="D17199">
        <v>72000</v>
      </c>
      <c r="E17199">
        <v>80000</v>
      </c>
      <c r="F17199">
        <v>86400</v>
      </c>
      <c r="G17199">
        <v>92800</v>
      </c>
      <c r="H17199">
        <v>99200</v>
      </c>
      <c r="I17199">
        <v>105600</v>
      </c>
      <c r="J17199">
        <v>112000</v>
      </c>
      <c r="K17199" t="s">
        <v>3100</v>
      </c>
      <c r="L17199">
        <v>9</v>
      </c>
      <c r="M17199">
        <v>80</v>
      </c>
      <c r="N17199" t="s">
        <v>1343</v>
      </c>
    </row>
    <row r="17200" spans="1:14" x14ac:dyDescent="0.2">
      <c r="A17200" t="s">
        <v>22959</v>
      </c>
      <c r="B17200">
        <v>56000</v>
      </c>
      <c r="C17200">
        <v>64000</v>
      </c>
      <c r="D17200">
        <v>72000</v>
      </c>
      <c r="E17200">
        <v>80000</v>
      </c>
      <c r="F17200">
        <v>86400</v>
      </c>
      <c r="G17200">
        <v>92800</v>
      </c>
      <c r="H17200">
        <v>99200</v>
      </c>
      <c r="I17200">
        <v>105600</v>
      </c>
      <c r="J17200">
        <v>112000</v>
      </c>
      <c r="K17200" t="s">
        <v>3100</v>
      </c>
      <c r="L17200">
        <v>9</v>
      </c>
      <c r="M17200">
        <v>80</v>
      </c>
      <c r="N17200" t="s">
        <v>1344</v>
      </c>
    </row>
    <row r="17201" spans="1:14" x14ac:dyDescent="0.2">
      <c r="A17201" t="s">
        <v>22960</v>
      </c>
      <c r="B17201">
        <v>56000</v>
      </c>
      <c r="C17201">
        <v>64000</v>
      </c>
      <c r="D17201">
        <v>72000</v>
      </c>
      <c r="E17201">
        <v>80000</v>
      </c>
      <c r="F17201">
        <v>86400</v>
      </c>
      <c r="G17201">
        <v>92800</v>
      </c>
      <c r="H17201">
        <v>99200</v>
      </c>
      <c r="I17201">
        <v>105600</v>
      </c>
      <c r="J17201">
        <v>112000</v>
      </c>
      <c r="K17201" t="s">
        <v>3100</v>
      </c>
      <c r="L17201">
        <v>9</v>
      </c>
      <c r="M17201">
        <v>80</v>
      </c>
      <c r="N17201" t="s">
        <v>1345</v>
      </c>
    </row>
    <row r="17202" spans="1:14" x14ac:dyDescent="0.2">
      <c r="A17202" t="s">
        <v>22961</v>
      </c>
      <c r="B17202">
        <v>56000</v>
      </c>
      <c r="C17202">
        <v>64000</v>
      </c>
      <c r="D17202">
        <v>72000</v>
      </c>
      <c r="E17202">
        <v>80000</v>
      </c>
      <c r="F17202">
        <v>86400</v>
      </c>
      <c r="G17202">
        <v>92800</v>
      </c>
      <c r="H17202">
        <v>99200</v>
      </c>
      <c r="I17202">
        <v>105600</v>
      </c>
      <c r="J17202">
        <v>112000</v>
      </c>
      <c r="K17202" t="s">
        <v>3100</v>
      </c>
      <c r="L17202">
        <v>9</v>
      </c>
      <c r="M17202">
        <v>80</v>
      </c>
      <c r="N17202" t="s">
        <v>1346</v>
      </c>
    </row>
    <row r="17203" spans="1:14" x14ac:dyDescent="0.2">
      <c r="A17203" t="s">
        <v>22962</v>
      </c>
      <c r="B17203">
        <v>56000</v>
      </c>
      <c r="C17203">
        <v>64000</v>
      </c>
      <c r="D17203">
        <v>72000</v>
      </c>
      <c r="E17203">
        <v>80000</v>
      </c>
      <c r="F17203">
        <v>86400</v>
      </c>
      <c r="G17203">
        <v>92800</v>
      </c>
      <c r="H17203">
        <v>99200</v>
      </c>
      <c r="I17203">
        <v>105600</v>
      </c>
      <c r="J17203">
        <v>112000</v>
      </c>
      <c r="K17203" t="s">
        <v>3100</v>
      </c>
      <c r="L17203">
        <v>9</v>
      </c>
      <c r="M17203">
        <v>80</v>
      </c>
      <c r="N17203" t="s">
        <v>1347</v>
      </c>
    </row>
    <row r="17204" spans="1:14" x14ac:dyDescent="0.2">
      <c r="A17204" t="s">
        <v>22963</v>
      </c>
      <c r="B17204">
        <v>56000</v>
      </c>
      <c r="C17204">
        <v>64000</v>
      </c>
      <c r="D17204">
        <v>72000</v>
      </c>
      <c r="E17204">
        <v>80000</v>
      </c>
      <c r="F17204">
        <v>86400</v>
      </c>
      <c r="G17204">
        <v>92800</v>
      </c>
      <c r="H17204">
        <v>99200</v>
      </c>
      <c r="I17204">
        <v>105600</v>
      </c>
      <c r="J17204">
        <v>112000</v>
      </c>
      <c r="K17204" t="s">
        <v>3100</v>
      </c>
      <c r="L17204">
        <v>9</v>
      </c>
      <c r="M17204">
        <v>80</v>
      </c>
      <c r="N17204" t="s">
        <v>1348</v>
      </c>
    </row>
    <row r="17205" spans="1:14" x14ac:dyDescent="0.2">
      <c r="A17205" t="s">
        <v>22964</v>
      </c>
      <c r="B17205">
        <v>56000</v>
      </c>
      <c r="C17205">
        <v>64000</v>
      </c>
      <c r="D17205">
        <v>72000</v>
      </c>
      <c r="E17205">
        <v>80000</v>
      </c>
      <c r="F17205">
        <v>86400</v>
      </c>
      <c r="G17205">
        <v>92800</v>
      </c>
      <c r="H17205">
        <v>99200</v>
      </c>
      <c r="I17205">
        <v>105600</v>
      </c>
      <c r="J17205">
        <v>112000</v>
      </c>
      <c r="K17205" t="s">
        <v>3100</v>
      </c>
      <c r="L17205">
        <v>9</v>
      </c>
      <c r="M17205">
        <v>80</v>
      </c>
      <c r="N17205" t="s">
        <v>1349</v>
      </c>
    </row>
    <row r="17206" spans="1:14" x14ac:dyDescent="0.2">
      <c r="A17206" t="s">
        <v>22965</v>
      </c>
      <c r="B17206">
        <v>56000</v>
      </c>
      <c r="C17206">
        <v>64000</v>
      </c>
      <c r="D17206">
        <v>72000</v>
      </c>
      <c r="E17206">
        <v>80000</v>
      </c>
      <c r="F17206">
        <v>86400</v>
      </c>
      <c r="G17206">
        <v>92800</v>
      </c>
      <c r="H17206">
        <v>99200</v>
      </c>
      <c r="I17206">
        <v>105600</v>
      </c>
      <c r="J17206">
        <v>112000</v>
      </c>
      <c r="K17206" t="s">
        <v>3100</v>
      </c>
      <c r="L17206">
        <v>9</v>
      </c>
      <c r="M17206">
        <v>80</v>
      </c>
      <c r="N17206" t="s">
        <v>1350</v>
      </c>
    </row>
    <row r="17207" spans="1:14" x14ac:dyDescent="0.2">
      <c r="A17207" t="s">
        <v>22966</v>
      </c>
      <c r="B17207">
        <v>56000</v>
      </c>
      <c r="C17207">
        <v>64000</v>
      </c>
      <c r="D17207">
        <v>72000</v>
      </c>
      <c r="E17207">
        <v>80000</v>
      </c>
      <c r="F17207">
        <v>86400</v>
      </c>
      <c r="G17207">
        <v>92800</v>
      </c>
      <c r="H17207">
        <v>99200</v>
      </c>
      <c r="I17207">
        <v>105600</v>
      </c>
      <c r="J17207">
        <v>112000</v>
      </c>
      <c r="K17207" t="s">
        <v>3100</v>
      </c>
      <c r="L17207">
        <v>9</v>
      </c>
      <c r="M17207">
        <v>80</v>
      </c>
      <c r="N17207" t="s">
        <v>1351</v>
      </c>
    </row>
    <row r="17208" spans="1:14" x14ac:dyDescent="0.2">
      <c r="A17208" t="s">
        <v>22967</v>
      </c>
      <c r="B17208">
        <v>66300</v>
      </c>
      <c r="C17208">
        <v>75750</v>
      </c>
      <c r="D17208">
        <v>85200</v>
      </c>
      <c r="E17208">
        <v>94650</v>
      </c>
      <c r="F17208">
        <v>102250</v>
      </c>
      <c r="G17208">
        <v>109800</v>
      </c>
      <c r="H17208">
        <v>117400</v>
      </c>
      <c r="I17208">
        <v>124950</v>
      </c>
      <c r="J17208">
        <v>132550</v>
      </c>
      <c r="K17208" t="s">
        <v>3100</v>
      </c>
      <c r="L17208">
        <v>11</v>
      </c>
      <c r="M17208">
        <v>80</v>
      </c>
      <c r="N17208" t="s">
        <v>1352</v>
      </c>
    </row>
    <row r="17209" spans="1:14" x14ac:dyDescent="0.2">
      <c r="A17209" t="s">
        <v>22968</v>
      </c>
      <c r="B17209">
        <v>64900</v>
      </c>
      <c r="C17209">
        <v>74200</v>
      </c>
      <c r="D17209">
        <v>83450</v>
      </c>
      <c r="E17209">
        <v>92700</v>
      </c>
      <c r="F17209">
        <v>100150</v>
      </c>
      <c r="G17209">
        <v>107550</v>
      </c>
      <c r="H17209">
        <v>114950</v>
      </c>
      <c r="I17209">
        <v>122400</v>
      </c>
      <c r="J17209">
        <v>129800</v>
      </c>
      <c r="K17209" t="s">
        <v>3100</v>
      </c>
      <c r="L17209">
        <v>11</v>
      </c>
      <c r="M17209">
        <v>80</v>
      </c>
      <c r="N17209" t="s">
        <v>1353</v>
      </c>
    </row>
    <row r="17210" spans="1:14" x14ac:dyDescent="0.2">
      <c r="A17210" t="s">
        <v>22969</v>
      </c>
      <c r="B17210">
        <v>59250</v>
      </c>
      <c r="C17210">
        <v>67700</v>
      </c>
      <c r="D17210">
        <v>76150</v>
      </c>
      <c r="E17210">
        <v>84600</v>
      </c>
      <c r="F17210">
        <v>91400</v>
      </c>
      <c r="G17210">
        <v>98150</v>
      </c>
      <c r="H17210">
        <v>104950</v>
      </c>
      <c r="I17210">
        <v>111700</v>
      </c>
      <c r="J17210">
        <v>118450</v>
      </c>
      <c r="K17210" t="s">
        <v>3100</v>
      </c>
      <c r="L17210">
        <v>11</v>
      </c>
      <c r="M17210">
        <v>80</v>
      </c>
      <c r="N17210" t="s">
        <v>1354</v>
      </c>
    </row>
    <row r="17211" spans="1:14" x14ac:dyDescent="0.2">
      <c r="A17211" t="s">
        <v>22970</v>
      </c>
      <c r="B17211">
        <v>64900</v>
      </c>
      <c r="C17211">
        <v>74200</v>
      </c>
      <c r="D17211">
        <v>83450</v>
      </c>
      <c r="E17211">
        <v>92700</v>
      </c>
      <c r="F17211">
        <v>100150</v>
      </c>
      <c r="G17211">
        <v>107550</v>
      </c>
      <c r="H17211">
        <v>114950</v>
      </c>
      <c r="I17211">
        <v>122400</v>
      </c>
      <c r="J17211">
        <v>129800</v>
      </c>
      <c r="K17211" t="s">
        <v>3100</v>
      </c>
      <c r="L17211">
        <v>11</v>
      </c>
      <c r="M17211">
        <v>80</v>
      </c>
      <c r="N17211" t="s">
        <v>1355</v>
      </c>
    </row>
    <row r="17212" spans="1:14" x14ac:dyDescent="0.2">
      <c r="A17212" t="s">
        <v>22971</v>
      </c>
      <c r="B17212">
        <v>66300</v>
      </c>
      <c r="C17212">
        <v>75750</v>
      </c>
      <c r="D17212">
        <v>85200</v>
      </c>
      <c r="E17212">
        <v>94650</v>
      </c>
      <c r="F17212">
        <v>102250</v>
      </c>
      <c r="G17212">
        <v>109800</v>
      </c>
      <c r="H17212">
        <v>117400</v>
      </c>
      <c r="I17212">
        <v>124950</v>
      </c>
      <c r="J17212">
        <v>132550</v>
      </c>
      <c r="K17212" t="s">
        <v>3100</v>
      </c>
      <c r="L17212">
        <v>11</v>
      </c>
      <c r="M17212">
        <v>80</v>
      </c>
      <c r="N17212" t="s">
        <v>1356</v>
      </c>
    </row>
    <row r="17213" spans="1:14" x14ac:dyDescent="0.2">
      <c r="A17213" t="s">
        <v>22972</v>
      </c>
      <c r="B17213">
        <v>64900</v>
      </c>
      <c r="C17213">
        <v>74200</v>
      </c>
      <c r="D17213">
        <v>83450</v>
      </c>
      <c r="E17213">
        <v>92700</v>
      </c>
      <c r="F17213">
        <v>100150</v>
      </c>
      <c r="G17213">
        <v>107550</v>
      </c>
      <c r="H17213">
        <v>114950</v>
      </c>
      <c r="I17213">
        <v>122400</v>
      </c>
      <c r="J17213">
        <v>129800</v>
      </c>
      <c r="K17213" t="s">
        <v>3100</v>
      </c>
      <c r="L17213">
        <v>11</v>
      </c>
      <c r="M17213">
        <v>80</v>
      </c>
      <c r="N17213" t="s">
        <v>1357</v>
      </c>
    </row>
    <row r="17214" spans="1:14" x14ac:dyDescent="0.2">
      <c r="A17214" t="s">
        <v>22973</v>
      </c>
      <c r="B17214">
        <v>64900</v>
      </c>
      <c r="C17214">
        <v>74200</v>
      </c>
      <c r="D17214">
        <v>83450</v>
      </c>
      <c r="E17214">
        <v>92700</v>
      </c>
      <c r="F17214">
        <v>100150</v>
      </c>
      <c r="G17214">
        <v>107550</v>
      </c>
      <c r="H17214">
        <v>114950</v>
      </c>
      <c r="I17214">
        <v>122400</v>
      </c>
      <c r="J17214">
        <v>129800</v>
      </c>
      <c r="K17214" t="s">
        <v>3100</v>
      </c>
      <c r="L17214">
        <v>11</v>
      </c>
      <c r="M17214">
        <v>80</v>
      </c>
      <c r="N17214" t="s">
        <v>1358</v>
      </c>
    </row>
    <row r="17215" spans="1:14" x14ac:dyDescent="0.2">
      <c r="A17215" t="s">
        <v>22974</v>
      </c>
      <c r="B17215">
        <v>59250</v>
      </c>
      <c r="C17215">
        <v>67700</v>
      </c>
      <c r="D17215">
        <v>76150</v>
      </c>
      <c r="E17215">
        <v>84600</v>
      </c>
      <c r="F17215">
        <v>91400</v>
      </c>
      <c r="G17215">
        <v>98150</v>
      </c>
      <c r="H17215">
        <v>104950</v>
      </c>
      <c r="I17215">
        <v>111700</v>
      </c>
      <c r="J17215">
        <v>118450</v>
      </c>
      <c r="K17215" t="s">
        <v>3100</v>
      </c>
      <c r="L17215">
        <v>11</v>
      </c>
      <c r="M17215">
        <v>80</v>
      </c>
      <c r="N17215" t="s">
        <v>1359</v>
      </c>
    </row>
    <row r="17216" spans="1:14" x14ac:dyDescent="0.2">
      <c r="A17216" t="s">
        <v>22975</v>
      </c>
      <c r="B17216">
        <v>64900</v>
      </c>
      <c r="C17216">
        <v>74200</v>
      </c>
      <c r="D17216">
        <v>83450</v>
      </c>
      <c r="E17216">
        <v>92700</v>
      </c>
      <c r="F17216">
        <v>100150</v>
      </c>
      <c r="G17216">
        <v>107550</v>
      </c>
      <c r="H17216">
        <v>114950</v>
      </c>
      <c r="I17216">
        <v>122400</v>
      </c>
      <c r="J17216">
        <v>129800</v>
      </c>
      <c r="K17216" t="s">
        <v>3100</v>
      </c>
      <c r="L17216">
        <v>11</v>
      </c>
      <c r="M17216">
        <v>80</v>
      </c>
      <c r="N17216" t="s">
        <v>1360</v>
      </c>
    </row>
    <row r="17217" spans="1:14" x14ac:dyDescent="0.2">
      <c r="A17217" t="s">
        <v>22976</v>
      </c>
      <c r="B17217">
        <v>66300</v>
      </c>
      <c r="C17217">
        <v>75750</v>
      </c>
      <c r="D17217">
        <v>85200</v>
      </c>
      <c r="E17217">
        <v>94650</v>
      </c>
      <c r="F17217">
        <v>102250</v>
      </c>
      <c r="G17217">
        <v>109800</v>
      </c>
      <c r="H17217">
        <v>117400</v>
      </c>
      <c r="I17217">
        <v>124950</v>
      </c>
      <c r="J17217">
        <v>132550</v>
      </c>
      <c r="K17217" t="s">
        <v>3100</v>
      </c>
      <c r="L17217">
        <v>11</v>
      </c>
      <c r="M17217">
        <v>80</v>
      </c>
      <c r="N17217" t="s">
        <v>1361</v>
      </c>
    </row>
    <row r="17218" spans="1:14" x14ac:dyDescent="0.2">
      <c r="A17218" t="s">
        <v>22977</v>
      </c>
      <c r="B17218">
        <v>64900</v>
      </c>
      <c r="C17218">
        <v>74200</v>
      </c>
      <c r="D17218">
        <v>83450</v>
      </c>
      <c r="E17218">
        <v>92700</v>
      </c>
      <c r="F17218">
        <v>100150</v>
      </c>
      <c r="G17218">
        <v>107550</v>
      </c>
      <c r="H17218">
        <v>114950</v>
      </c>
      <c r="I17218">
        <v>122400</v>
      </c>
      <c r="J17218">
        <v>129800</v>
      </c>
      <c r="K17218" t="s">
        <v>3100</v>
      </c>
      <c r="L17218">
        <v>11</v>
      </c>
      <c r="M17218">
        <v>80</v>
      </c>
      <c r="N17218" t="s">
        <v>1362</v>
      </c>
    </row>
    <row r="17219" spans="1:14" x14ac:dyDescent="0.2">
      <c r="A17219" t="s">
        <v>22978</v>
      </c>
      <c r="B17219">
        <v>64900</v>
      </c>
      <c r="C17219">
        <v>74200</v>
      </c>
      <c r="D17219">
        <v>83450</v>
      </c>
      <c r="E17219">
        <v>92700</v>
      </c>
      <c r="F17219">
        <v>100150</v>
      </c>
      <c r="G17219">
        <v>107550</v>
      </c>
      <c r="H17219">
        <v>114950</v>
      </c>
      <c r="I17219">
        <v>122400</v>
      </c>
      <c r="J17219">
        <v>129800</v>
      </c>
      <c r="K17219" t="s">
        <v>3100</v>
      </c>
      <c r="L17219">
        <v>11</v>
      </c>
      <c r="M17219">
        <v>80</v>
      </c>
      <c r="N17219" t="s">
        <v>1363</v>
      </c>
    </row>
    <row r="17220" spans="1:14" x14ac:dyDescent="0.2">
      <c r="A17220" t="s">
        <v>22979</v>
      </c>
      <c r="B17220">
        <v>66300</v>
      </c>
      <c r="C17220">
        <v>75750</v>
      </c>
      <c r="D17220">
        <v>85200</v>
      </c>
      <c r="E17220">
        <v>94650</v>
      </c>
      <c r="F17220">
        <v>102250</v>
      </c>
      <c r="G17220">
        <v>109800</v>
      </c>
      <c r="H17220">
        <v>117400</v>
      </c>
      <c r="I17220">
        <v>124950</v>
      </c>
      <c r="J17220">
        <v>132550</v>
      </c>
      <c r="K17220" t="s">
        <v>3100</v>
      </c>
      <c r="L17220">
        <v>11</v>
      </c>
      <c r="M17220">
        <v>80</v>
      </c>
      <c r="N17220" t="s">
        <v>1364</v>
      </c>
    </row>
    <row r="17221" spans="1:14" x14ac:dyDescent="0.2">
      <c r="A17221" t="s">
        <v>22980</v>
      </c>
      <c r="B17221">
        <v>66300</v>
      </c>
      <c r="C17221">
        <v>75750</v>
      </c>
      <c r="D17221">
        <v>85200</v>
      </c>
      <c r="E17221">
        <v>94650</v>
      </c>
      <c r="F17221">
        <v>102250</v>
      </c>
      <c r="G17221">
        <v>109800</v>
      </c>
      <c r="H17221">
        <v>117400</v>
      </c>
      <c r="I17221">
        <v>124950</v>
      </c>
      <c r="J17221">
        <v>132550</v>
      </c>
      <c r="K17221" t="s">
        <v>3100</v>
      </c>
      <c r="L17221">
        <v>11</v>
      </c>
      <c r="M17221">
        <v>80</v>
      </c>
      <c r="N17221" t="s">
        <v>1365</v>
      </c>
    </row>
    <row r="17222" spans="1:14" x14ac:dyDescent="0.2">
      <c r="A17222" t="s">
        <v>22981</v>
      </c>
      <c r="B17222">
        <v>66300</v>
      </c>
      <c r="C17222">
        <v>75750</v>
      </c>
      <c r="D17222">
        <v>85200</v>
      </c>
      <c r="E17222">
        <v>94650</v>
      </c>
      <c r="F17222">
        <v>102250</v>
      </c>
      <c r="G17222">
        <v>109800</v>
      </c>
      <c r="H17222">
        <v>117400</v>
      </c>
      <c r="I17222">
        <v>124950</v>
      </c>
      <c r="J17222">
        <v>132550</v>
      </c>
      <c r="K17222" t="s">
        <v>3100</v>
      </c>
      <c r="L17222">
        <v>11</v>
      </c>
      <c r="M17222">
        <v>80</v>
      </c>
      <c r="N17222" t="s">
        <v>1366</v>
      </c>
    </row>
    <row r="17223" spans="1:14" x14ac:dyDescent="0.2">
      <c r="A17223" t="s">
        <v>22982</v>
      </c>
      <c r="B17223">
        <v>64900</v>
      </c>
      <c r="C17223">
        <v>74200</v>
      </c>
      <c r="D17223">
        <v>83450</v>
      </c>
      <c r="E17223">
        <v>92700</v>
      </c>
      <c r="F17223">
        <v>100150</v>
      </c>
      <c r="G17223">
        <v>107550</v>
      </c>
      <c r="H17223">
        <v>114950</v>
      </c>
      <c r="I17223">
        <v>122400</v>
      </c>
      <c r="J17223">
        <v>129800</v>
      </c>
      <c r="K17223" t="s">
        <v>3100</v>
      </c>
      <c r="L17223">
        <v>11</v>
      </c>
      <c r="M17223">
        <v>80</v>
      </c>
      <c r="N17223" t="s">
        <v>1367</v>
      </c>
    </row>
    <row r="17224" spans="1:14" x14ac:dyDescent="0.2">
      <c r="A17224" t="s">
        <v>22983</v>
      </c>
      <c r="B17224">
        <v>59250</v>
      </c>
      <c r="C17224">
        <v>67700</v>
      </c>
      <c r="D17224">
        <v>76150</v>
      </c>
      <c r="E17224">
        <v>84600</v>
      </c>
      <c r="F17224">
        <v>91400</v>
      </c>
      <c r="G17224">
        <v>98150</v>
      </c>
      <c r="H17224">
        <v>104950</v>
      </c>
      <c r="I17224">
        <v>111700</v>
      </c>
      <c r="J17224">
        <v>118450</v>
      </c>
      <c r="K17224" t="s">
        <v>3100</v>
      </c>
      <c r="L17224">
        <v>11</v>
      </c>
      <c r="M17224">
        <v>80</v>
      </c>
      <c r="N17224" t="s">
        <v>1368</v>
      </c>
    </row>
    <row r="17225" spans="1:14" x14ac:dyDescent="0.2">
      <c r="A17225" t="s">
        <v>22984</v>
      </c>
      <c r="B17225">
        <v>66300</v>
      </c>
      <c r="C17225">
        <v>75750</v>
      </c>
      <c r="D17225">
        <v>85200</v>
      </c>
      <c r="E17225">
        <v>94650</v>
      </c>
      <c r="F17225">
        <v>102250</v>
      </c>
      <c r="G17225">
        <v>109800</v>
      </c>
      <c r="H17225">
        <v>117400</v>
      </c>
      <c r="I17225">
        <v>124950</v>
      </c>
      <c r="J17225">
        <v>132550</v>
      </c>
      <c r="K17225" t="s">
        <v>3100</v>
      </c>
      <c r="L17225">
        <v>11</v>
      </c>
      <c r="M17225">
        <v>80</v>
      </c>
      <c r="N17225" t="s">
        <v>1369</v>
      </c>
    </row>
    <row r="17226" spans="1:14" x14ac:dyDescent="0.2">
      <c r="A17226" t="s">
        <v>22985</v>
      </c>
      <c r="B17226">
        <v>66300</v>
      </c>
      <c r="C17226">
        <v>75750</v>
      </c>
      <c r="D17226">
        <v>85200</v>
      </c>
      <c r="E17226">
        <v>94650</v>
      </c>
      <c r="F17226">
        <v>102250</v>
      </c>
      <c r="G17226">
        <v>109800</v>
      </c>
      <c r="H17226">
        <v>117400</v>
      </c>
      <c r="I17226">
        <v>124950</v>
      </c>
      <c r="J17226">
        <v>132550</v>
      </c>
      <c r="K17226" t="s">
        <v>3100</v>
      </c>
      <c r="L17226">
        <v>11</v>
      </c>
      <c r="M17226">
        <v>80</v>
      </c>
      <c r="N17226" t="s">
        <v>1370</v>
      </c>
    </row>
    <row r="17227" spans="1:14" x14ac:dyDescent="0.2">
      <c r="A17227" t="s">
        <v>22986</v>
      </c>
      <c r="B17227">
        <v>66300</v>
      </c>
      <c r="C17227">
        <v>75750</v>
      </c>
      <c r="D17227">
        <v>85200</v>
      </c>
      <c r="E17227">
        <v>94650</v>
      </c>
      <c r="F17227">
        <v>102250</v>
      </c>
      <c r="G17227">
        <v>109800</v>
      </c>
      <c r="H17227">
        <v>117400</v>
      </c>
      <c r="I17227">
        <v>124950</v>
      </c>
      <c r="J17227">
        <v>132550</v>
      </c>
      <c r="K17227" t="s">
        <v>3100</v>
      </c>
      <c r="L17227">
        <v>11</v>
      </c>
      <c r="M17227">
        <v>80</v>
      </c>
      <c r="N17227" t="s">
        <v>1371</v>
      </c>
    </row>
    <row r="17228" spans="1:14" x14ac:dyDescent="0.2">
      <c r="A17228" t="s">
        <v>22987</v>
      </c>
      <c r="B17228">
        <v>66300</v>
      </c>
      <c r="C17228">
        <v>75750</v>
      </c>
      <c r="D17228">
        <v>85200</v>
      </c>
      <c r="E17228">
        <v>94650</v>
      </c>
      <c r="F17228">
        <v>102250</v>
      </c>
      <c r="G17228">
        <v>109800</v>
      </c>
      <c r="H17228">
        <v>117400</v>
      </c>
      <c r="I17228">
        <v>124950</v>
      </c>
      <c r="J17228">
        <v>132550</v>
      </c>
      <c r="K17228" t="s">
        <v>3100</v>
      </c>
      <c r="L17228">
        <v>11</v>
      </c>
      <c r="M17228">
        <v>80</v>
      </c>
      <c r="N17228" t="s">
        <v>1372</v>
      </c>
    </row>
    <row r="17229" spans="1:14" x14ac:dyDescent="0.2">
      <c r="A17229" t="s">
        <v>22988</v>
      </c>
      <c r="B17229">
        <v>66300</v>
      </c>
      <c r="C17229">
        <v>75750</v>
      </c>
      <c r="D17229">
        <v>85200</v>
      </c>
      <c r="E17229">
        <v>94650</v>
      </c>
      <c r="F17229">
        <v>102250</v>
      </c>
      <c r="G17229">
        <v>109800</v>
      </c>
      <c r="H17229">
        <v>117400</v>
      </c>
      <c r="I17229">
        <v>124950</v>
      </c>
      <c r="J17229">
        <v>132550</v>
      </c>
      <c r="K17229" t="s">
        <v>3100</v>
      </c>
      <c r="L17229">
        <v>11</v>
      </c>
      <c r="M17229">
        <v>80</v>
      </c>
      <c r="N17229" t="s">
        <v>1373</v>
      </c>
    </row>
    <row r="17230" spans="1:14" x14ac:dyDescent="0.2">
      <c r="A17230" t="s">
        <v>22989</v>
      </c>
      <c r="B17230">
        <v>64900</v>
      </c>
      <c r="C17230">
        <v>74200</v>
      </c>
      <c r="D17230">
        <v>83450</v>
      </c>
      <c r="E17230">
        <v>92700</v>
      </c>
      <c r="F17230">
        <v>100150</v>
      </c>
      <c r="G17230">
        <v>107550</v>
      </c>
      <c r="H17230">
        <v>114950</v>
      </c>
      <c r="I17230">
        <v>122400</v>
      </c>
      <c r="J17230">
        <v>129800</v>
      </c>
      <c r="K17230" t="s">
        <v>3100</v>
      </c>
      <c r="L17230">
        <v>11</v>
      </c>
      <c r="M17230">
        <v>80</v>
      </c>
      <c r="N17230" t="s">
        <v>1374</v>
      </c>
    </row>
    <row r="17231" spans="1:14" x14ac:dyDescent="0.2">
      <c r="A17231" t="s">
        <v>22990</v>
      </c>
      <c r="B17231">
        <v>66300</v>
      </c>
      <c r="C17231">
        <v>75750</v>
      </c>
      <c r="D17231">
        <v>85200</v>
      </c>
      <c r="E17231">
        <v>94650</v>
      </c>
      <c r="F17231">
        <v>102250</v>
      </c>
      <c r="G17231">
        <v>109800</v>
      </c>
      <c r="H17231">
        <v>117400</v>
      </c>
      <c r="I17231">
        <v>124950</v>
      </c>
      <c r="J17231">
        <v>132550</v>
      </c>
      <c r="K17231" t="s">
        <v>3100</v>
      </c>
      <c r="L17231">
        <v>11</v>
      </c>
      <c r="M17231">
        <v>80</v>
      </c>
      <c r="N17231" t="s">
        <v>1375</v>
      </c>
    </row>
    <row r="17232" spans="1:14" x14ac:dyDescent="0.2">
      <c r="A17232" t="s">
        <v>22991</v>
      </c>
      <c r="B17232">
        <v>66300</v>
      </c>
      <c r="C17232">
        <v>75750</v>
      </c>
      <c r="D17232">
        <v>85200</v>
      </c>
      <c r="E17232">
        <v>94650</v>
      </c>
      <c r="F17232">
        <v>102250</v>
      </c>
      <c r="G17232">
        <v>109800</v>
      </c>
      <c r="H17232">
        <v>117400</v>
      </c>
      <c r="I17232">
        <v>124950</v>
      </c>
      <c r="J17232">
        <v>132550</v>
      </c>
      <c r="K17232" t="s">
        <v>3100</v>
      </c>
      <c r="L17232">
        <v>11</v>
      </c>
      <c r="M17232">
        <v>80</v>
      </c>
      <c r="N17232" t="s">
        <v>1376</v>
      </c>
    </row>
    <row r="17233" spans="1:14" x14ac:dyDescent="0.2">
      <c r="A17233" t="s">
        <v>22992</v>
      </c>
      <c r="B17233">
        <v>64900</v>
      </c>
      <c r="C17233">
        <v>74200</v>
      </c>
      <c r="D17233">
        <v>83450</v>
      </c>
      <c r="E17233">
        <v>92700</v>
      </c>
      <c r="F17233">
        <v>100150</v>
      </c>
      <c r="G17233">
        <v>107550</v>
      </c>
      <c r="H17233">
        <v>114950</v>
      </c>
      <c r="I17233">
        <v>122400</v>
      </c>
      <c r="J17233">
        <v>129800</v>
      </c>
      <c r="K17233" t="s">
        <v>3100</v>
      </c>
      <c r="L17233">
        <v>11</v>
      </c>
      <c r="M17233">
        <v>80</v>
      </c>
      <c r="N17233" t="s">
        <v>1377</v>
      </c>
    </row>
    <row r="17234" spans="1:14" x14ac:dyDescent="0.2">
      <c r="A17234" t="s">
        <v>22993</v>
      </c>
      <c r="B17234">
        <v>64900</v>
      </c>
      <c r="C17234">
        <v>74200</v>
      </c>
      <c r="D17234">
        <v>83450</v>
      </c>
      <c r="E17234">
        <v>92700</v>
      </c>
      <c r="F17234">
        <v>100150</v>
      </c>
      <c r="G17234">
        <v>107550</v>
      </c>
      <c r="H17234">
        <v>114950</v>
      </c>
      <c r="I17234">
        <v>122400</v>
      </c>
      <c r="J17234">
        <v>129800</v>
      </c>
      <c r="K17234" t="s">
        <v>3100</v>
      </c>
      <c r="L17234">
        <v>11</v>
      </c>
      <c r="M17234">
        <v>80</v>
      </c>
      <c r="N17234" t="s">
        <v>1378</v>
      </c>
    </row>
    <row r="17235" spans="1:14" x14ac:dyDescent="0.2">
      <c r="A17235" t="s">
        <v>22994</v>
      </c>
      <c r="B17235">
        <v>64900</v>
      </c>
      <c r="C17235">
        <v>74200</v>
      </c>
      <c r="D17235">
        <v>83450</v>
      </c>
      <c r="E17235">
        <v>92700</v>
      </c>
      <c r="F17235">
        <v>100150</v>
      </c>
      <c r="G17235">
        <v>107550</v>
      </c>
      <c r="H17235">
        <v>114950</v>
      </c>
      <c r="I17235">
        <v>122400</v>
      </c>
      <c r="J17235">
        <v>129800</v>
      </c>
      <c r="K17235" t="s">
        <v>3100</v>
      </c>
      <c r="L17235">
        <v>11</v>
      </c>
      <c r="M17235">
        <v>80</v>
      </c>
      <c r="N17235" t="s">
        <v>1379</v>
      </c>
    </row>
    <row r="17236" spans="1:14" x14ac:dyDescent="0.2">
      <c r="A17236" t="s">
        <v>22995</v>
      </c>
      <c r="B17236">
        <v>59250</v>
      </c>
      <c r="C17236">
        <v>67700</v>
      </c>
      <c r="D17236">
        <v>76150</v>
      </c>
      <c r="E17236">
        <v>84600</v>
      </c>
      <c r="F17236">
        <v>91400</v>
      </c>
      <c r="G17236">
        <v>98150</v>
      </c>
      <c r="H17236">
        <v>104950</v>
      </c>
      <c r="I17236">
        <v>111700</v>
      </c>
      <c r="J17236">
        <v>118450</v>
      </c>
      <c r="K17236" t="s">
        <v>3100</v>
      </c>
      <c r="L17236">
        <v>11</v>
      </c>
      <c r="M17236">
        <v>80</v>
      </c>
      <c r="N17236" t="s">
        <v>1380</v>
      </c>
    </row>
    <row r="17237" spans="1:14" x14ac:dyDescent="0.2">
      <c r="A17237" t="s">
        <v>22996</v>
      </c>
      <c r="B17237">
        <v>66300</v>
      </c>
      <c r="C17237">
        <v>75750</v>
      </c>
      <c r="D17237">
        <v>85200</v>
      </c>
      <c r="E17237">
        <v>94650</v>
      </c>
      <c r="F17237">
        <v>102250</v>
      </c>
      <c r="G17237">
        <v>109800</v>
      </c>
      <c r="H17237">
        <v>117400</v>
      </c>
      <c r="I17237">
        <v>124950</v>
      </c>
      <c r="J17237">
        <v>132550</v>
      </c>
      <c r="K17237" t="s">
        <v>3100</v>
      </c>
      <c r="L17237">
        <v>11</v>
      </c>
      <c r="M17237">
        <v>80</v>
      </c>
      <c r="N17237" t="s">
        <v>1381</v>
      </c>
    </row>
    <row r="17238" spans="1:14" x14ac:dyDescent="0.2">
      <c r="A17238" t="s">
        <v>22997</v>
      </c>
      <c r="B17238">
        <v>64900</v>
      </c>
      <c r="C17238">
        <v>74200</v>
      </c>
      <c r="D17238">
        <v>83450</v>
      </c>
      <c r="E17238">
        <v>92700</v>
      </c>
      <c r="F17238">
        <v>100150</v>
      </c>
      <c r="G17238">
        <v>107550</v>
      </c>
      <c r="H17238">
        <v>114950</v>
      </c>
      <c r="I17238">
        <v>122400</v>
      </c>
      <c r="J17238">
        <v>129800</v>
      </c>
      <c r="K17238" t="s">
        <v>3100</v>
      </c>
      <c r="L17238">
        <v>11</v>
      </c>
      <c r="M17238">
        <v>80</v>
      </c>
      <c r="N17238" t="s">
        <v>1382</v>
      </c>
    </row>
    <row r="17239" spans="1:14" x14ac:dyDescent="0.2">
      <c r="A17239" t="s">
        <v>22998</v>
      </c>
      <c r="B17239">
        <v>62100</v>
      </c>
      <c r="C17239">
        <v>70950</v>
      </c>
      <c r="D17239">
        <v>79800</v>
      </c>
      <c r="E17239">
        <v>88650</v>
      </c>
      <c r="F17239">
        <v>95750</v>
      </c>
      <c r="G17239">
        <v>102850</v>
      </c>
      <c r="H17239">
        <v>109950</v>
      </c>
      <c r="I17239">
        <v>117050</v>
      </c>
      <c r="J17239">
        <v>124150</v>
      </c>
      <c r="K17239" t="s">
        <v>3100</v>
      </c>
      <c r="L17239">
        <v>13</v>
      </c>
      <c r="M17239">
        <v>80</v>
      </c>
      <c r="N17239" t="s">
        <v>1383</v>
      </c>
    </row>
    <row r="17240" spans="1:14" x14ac:dyDescent="0.2">
      <c r="A17240" t="s">
        <v>22999</v>
      </c>
      <c r="B17240">
        <v>62100</v>
      </c>
      <c r="C17240">
        <v>70950</v>
      </c>
      <c r="D17240">
        <v>79800</v>
      </c>
      <c r="E17240">
        <v>88650</v>
      </c>
      <c r="F17240">
        <v>95750</v>
      </c>
      <c r="G17240">
        <v>102850</v>
      </c>
      <c r="H17240">
        <v>109950</v>
      </c>
      <c r="I17240">
        <v>117050</v>
      </c>
      <c r="J17240">
        <v>124150</v>
      </c>
      <c r="K17240" t="s">
        <v>3100</v>
      </c>
      <c r="L17240">
        <v>13</v>
      </c>
      <c r="M17240">
        <v>80</v>
      </c>
      <c r="N17240" t="s">
        <v>1384</v>
      </c>
    </row>
    <row r="17241" spans="1:14" x14ac:dyDescent="0.2">
      <c r="A17241" t="s">
        <v>23000</v>
      </c>
      <c r="B17241">
        <v>62100</v>
      </c>
      <c r="C17241">
        <v>70950</v>
      </c>
      <c r="D17241">
        <v>79800</v>
      </c>
      <c r="E17241">
        <v>88650</v>
      </c>
      <c r="F17241">
        <v>95750</v>
      </c>
      <c r="G17241">
        <v>102850</v>
      </c>
      <c r="H17241">
        <v>109950</v>
      </c>
      <c r="I17241">
        <v>117050</v>
      </c>
      <c r="J17241">
        <v>124150</v>
      </c>
      <c r="K17241" t="s">
        <v>3100</v>
      </c>
      <c r="L17241">
        <v>13</v>
      </c>
      <c r="M17241">
        <v>80</v>
      </c>
      <c r="N17241" t="s">
        <v>1385</v>
      </c>
    </row>
    <row r="17242" spans="1:14" x14ac:dyDescent="0.2">
      <c r="A17242" t="s">
        <v>23001</v>
      </c>
      <c r="B17242">
        <v>62100</v>
      </c>
      <c r="C17242">
        <v>70950</v>
      </c>
      <c r="D17242">
        <v>79800</v>
      </c>
      <c r="E17242">
        <v>88650</v>
      </c>
      <c r="F17242">
        <v>95750</v>
      </c>
      <c r="G17242">
        <v>102850</v>
      </c>
      <c r="H17242">
        <v>109950</v>
      </c>
      <c r="I17242">
        <v>117050</v>
      </c>
      <c r="J17242">
        <v>124150</v>
      </c>
      <c r="K17242" t="s">
        <v>3100</v>
      </c>
      <c r="L17242">
        <v>13</v>
      </c>
      <c r="M17242">
        <v>80</v>
      </c>
      <c r="N17242" t="s">
        <v>1386</v>
      </c>
    </row>
    <row r="17243" spans="1:14" x14ac:dyDescent="0.2">
      <c r="A17243" t="s">
        <v>23002</v>
      </c>
      <c r="B17243">
        <v>62100</v>
      </c>
      <c r="C17243">
        <v>70950</v>
      </c>
      <c r="D17243">
        <v>79800</v>
      </c>
      <c r="E17243">
        <v>88650</v>
      </c>
      <c r="F17243">
        <v>95750</v>
      </c>
      <c r="G17243">
        <v>102850</v>
      </c>
      <c r="H17243">
        <v>109950</v>
      </c>
      <c r="I17243">
        <v>117050</v>
      </c>
      <c r="J17243">
        <v>124150</v>
      </c>
      <c r="K17243" t="s">
        <v>3100</v>
      </c>
      <c r="L17243">
        <v>13</v>
      </c>
      <c r="M17243">
        <v>80</v>
      </c>
      <c r="N17243" t="s">
        <v>1387</v>
      </c>
    </row>
    <row r="17244" spans="1:14" x14ac:dyDescent="0.2">
      <c r="A17244" t="s">
        <v>23003</v>
      </c>
      <c r="B17244">
        <v>62100</v>
      </c>
      <c r="C17244">
        <v>70950</v>
      </c>
      <c r="D17244">
        <v>79800</v>
      </c>
      <c r="E17244">
        <v>88650</v>
      </c>
      <c r="F17244">
        <v>95750</v>
      </c>
      <c r="G17244">
        <v>102850</v>
      </c>
      <c r="H17244">
        <v>109950</v>
      </c>
      <c r="I17244">
        <v>117050</v>
      </c>
      <c r="J17244">
        <v>124150</v>
      </c>
      <c r="K17244" t="s">
        <v>3100</v>
      </c>
      <c r="L17244">
        <v>13</v>
      </c>
      <c r="M17244">
        <v>80</v>
      </c>
      <c r="N17244" t="s">
        <v>1388</v>
      </c>
    </row>
    <row r="17245" spans="1:14" x14ac:dyDescent="0.2">
      <c r="A17245" t="s">
        <v>23004</v>
      </c>
      <c r="B17245">
        <v>62100</v>
      </c>
      <c r="C17245">
        <v>70950</v>
      </c>
      <c r="D17245">
        <v>79800</v>
      </c>
      <c r="E17245">
        <v>88650</v>
      </c>
      <c r="F17245">
        <v>95750</v>
      </c>
      <c r="G17245">
        <v>102850</v>
      </c>
      <c r="H17245">
        <v>109950</v>
      </c>
      <c r="I17245">
        <v>117050</v>
      </c>
      <c r="J17245">
        <v>124150</v>
      </c>
      <c r="K17245" t="s">
        <v>3100</v>
      </c>
      <c r="L17245">
        <v>13</v>
      </c>
      <c r="M17245">
        <v>80</v>
      </c>
      <c r="N17245" t="s">
        <v>1389</v>
      </c>
    </row>
    <row r="17246" spans="1:14" x14ac:dyDescent="0.2">
      <c r="A17246" t="s">
        <v>23005</v>
      </c>
      <c r="B17246">
        <v>62100</v>
      </c>
      <c r="C17246">
        <v>70950</v>
      </c>
      <c r="D17246">
        <v>79800</v>
      </c>
      <c r="E17246">
        <v>88650</v>
      </c>
      <c r="F17246">
        <v>95750</v>
      </c>
      <c r="G17246">
        <v>102850</v>
      </c>
      <c r="H17246">
        <v>109950</v>
      </c>
      <c r="I17246">
        <v>117050</v>
      </c>
      <c r="J17246">
        <v>124150</v>
      </c>
      <c r="K17246" t="s">
        <v>3100</v>
      </c>
      <c r="L17246">
        <v>13</v>
      </c>
      <c r="M17246">
        <v>80</v>
      </c>
      <c r="N17246" t="s">
        <v>1390</v>
      </c>
    </row>
    <row r="17247" spans="1:14" x14ac:dyDescent="0.2">
      <c r="A17247" t="s">
        <v>23006</v>
      </c>
      <c r="B17247">
        <v>62100</v>
      </c>
      <c r="C17247">
        <v>70950</v>
      </c>
      <c r="D17247">
        <v>79800</v>
      </c>
      <c r="E17247">
        <v>88650</v>
      </c>
      <c r="F17247">
        <v>95750</v>
      </c>
      <c r="G17247">
        <v>102850</v>
      </c>
      <c r="H17247">
        <v>109950</v>
      </c>
      <c r="I17247">
        <v>117050</v>
      </c>
      <c r="J17247">
        <v>124150</v>
      </c>
      <c r="K17247" t="s">
        <v>3100</v>
      </c>
      <c r="L17247">
        <v>13</v>
      </c>
      <c r="M17247">
        <v>80</v>
      </c>
      <c r="N17247" t="s">
        <v>1391</v>
      </c>
    </row>
    <row r="17248" spans="1:14" x14ac:dyDescent="0.2">
      <c r="A17248" t="s">
        <v>23007</v>
      </c>
      <c r="B17248">
        <v>62100</v>
      </c>
      <c r="C17248">
        <v>70950</v>
      </c>
      <c r="D17248">
        <v>79800</v>
      </c>
      <c r="E17248">
        <v>88650</v>
      </c>
      <c r="F17248">
        <v>95750</v>
      </c>
      <c r="G17248">
        <v>102850</v>
      </c>
      <c r="H17248">
        <v>109950</v>
      </c>
      <c r="I17248">
        <v>117050</v>
      </c>
      <c r="J17248">
        <v>124150</v>
      </c>
      <c r="K17248" t="s">
        <v>3100</v>
      </c>
      <c r="L17248">
        <v>13</v>
      </c>
      <c r="M17248">
        <v>80</v>
      </c>
      <c r="N17248" t="s">
        <v>1392</v>
      </c>
    </row>
    <row r="17249" spans="1:14" x14ac:dyDescent="0.2">
      <c r="A17249" t="s">
        <v>23008</v>
      </c>
      <c r="B17249">
        <v>62100</v>
      </c>
      <c r="C17249">
        <v>70950</v>
      </c>
      <c r="D17249">
        <v>79800</v>
      </c>
      <c r="E17249">
        <v>88650</v>
      </c>
      <c r="F17249">
        <v>95750</v>
      </c>
      <c r="G17249">
        <v>102850</v>
      </c>
      <c r="H17249">
        <v>109950</v>
      </c>
      <c r="I17249">
        <v>117050</v>
      </c>
      <c r="J17249">
        <v>124150</v>
      </c>
      <c r="K17249" t="s">
        <v>3100</v>
      </c>
      <c r="L17249">
        <v>13</v>
      </c>
      <c r="M17249">
        <v>80</v>
      </c>
      <c r="N17249" t="s">
        <v>1393</v>
      </c>
    </row>
    <row r="17250" spans="1:14" x14ac:dyDescent="0.2">
      <c r="A17250" t="s">
        <v>23009</v>
      </c>
      <c r="B17250">
        <v>62100</v>
      </c>
      <c r="C17250">
        <v>70950</v>
      </c>
      <c r="D17250">
        <v>79800</v>
      </c>
      <c r="E17250">
        <v>88650</v>
      </c>
      <c r="F17250">
        <v>95750</v>
      </c>
      <c r="G17250">
        <v>102850</v>
      </c>
      <c r="H17250">
        <v>109950</v>
      </c>
      <c r="I17250">
        <v>117050</v>
      </c>
      <c r="J17250">
        <v>124150</v>
      </c>
      <c r="K17250" t="s">
        <v>3100</v>
      </c>
      <c r="L17250">
        <v>13</v>
      </c>
      <c r="M17250">
        <v>80</v>
      </c>
      <c r="N17250" t="s">
        <v>1394</v>
      </c>
    </row>
    <row r="17251" spans="1:14" x14ac:dyDescent="0.2">
      <c r="A17251" t="s">
        <v>23010</v>
      </c>
      <c r="B17251">
        <v>62100</v>
      </c>
      <c r="C17251">
        <v>70950</v>
      </c>
      <c r="D17251">
        <v>79800</v>
      </c>
      <c r="E17251">
        <v>88650</v>
      </c>
      <c r="F17251">
        <v>95750</v>
      </c>
      <c r="G17251">
        <v>102850</v>
      </c>
      <c r="H17251">
        <v>109950</v>
      </c>
      <c r="I17251">
        <v>117050</v>
      </c>
      <c r="J17251">
        <v>124150</v>
      </c>
      <c r="K17251" t="s">
        <v>3100</v>
      </c>
      <c r="L17251">
        <v>13</v>
      </c>
      <c r="M17251">
        <v>80</v>
      </c>
      <c r="N17251" t="s">
        <v>1395</v>
      </c>
    </row>
    <row r="17252" spans="1:14" x14ac:dyDescent="0.2">
      <c r="A17252" t="s">
        <v>23011</v>
      </c>
      <c r="B17252">
        <v>62100</v>
      </c>
      <c r="C17252">
        <v>70950</v>
      </c>
      <c r="D17252">
        <v>79800</v>
      </c>
      <c r="E17252">
        <v>88650</v>
      </c>
      <c r="F17252">
        <v>95750</v>
      </c>
      <c r="G17252">
        <v>102850</v>
      </c>
      <c r="H17252">
        <v>109950</v>
      </c>
      <c r="I17252">
        <v>117050</v>
      </c>
      <c r="J17252">
        <v>124150</v>
      </c>
      <c r="K17252" t="s">
        <v>3100</v>
      </c>
      <c r="L17252">
        <v>13</v>
      </c>
      <c r="M17252">
        <v>80</v>
      </c>
      <c r="N17252" t="s">
        <v>1396</v>
      </c>
    </row>
    <row r="17253" spans="1:14" x14ac:dyDescent="0.2">
      <c r="A17253" t="s">
        <v>23012</v>
      </c>
      <c r="B17253">
        <v>62100</v>
      </c>
      <c r="C17253">
        <v>70950</v>
      </c>
      <c r="D17253">
        <v>79800</v>
      </c>
      <c r="E17253">
        <v>88650</v>
      </c>
      <c r="F17253">
        <v>95750</v>
      </c>
      <c r="G17253">
        <v>102850</v>
      </c>
      <c r="H17253">
        <v>109950</v>
      </c>
      <c r="I17253">
        <v>117050</v>
      </c>
      <c r="J17253">
        <v>124150</v>
      </c>
      <c r="K17253" t="s">
        <v>3100</v>
      </c>
      <c r="L17253">
        <v>13</v>
      </c>
      <c r="M17253">
        <v>80</v>
      </c>
      <c r="N17253" t="s">
        <v>1397</v>
      </c>
    </row>
    <row r="17254" spans="1:14" x14ac:dyDescent="0.2">
      <c r="A17254" t="s">
        <v>23013</v>
      </c>
      <c r="B17254">
        <v>62100</v>
      </c>
      <c r="C17254">
        <v>70950</v>
      </c>
      <c r="D17254">
        <v>79800</v>
      </c>
      <c r="E17254">
        <v>88650</v>
      </c>
      <c r="F17254">
        <v>95750</v>
      </c>
      <c r="G17254">
        <v>102850</v>
      </c>
      <c r="H17254">
        <v>109950</v>
      </c>
      <c r="I17254">
        <v>117050</v>
      </c>
      <c r="J17254">
        <v>124150</v>
      </c>
      <c r="K17254" t="s">
        <v>3100</v>
      </c>
      <c r="L17254">
        <v>13</v>
      </c>
      <c r="M17254">
        <v>80</v>
      </c>
      <c r="N17254" t="s">
        <v>1398</v>
      </c>
    </row>
    <row r="17255" spans="1:14" x14ac:dyDescent="0.2">
      <c r="A17255" t="s">
        <v>23014</v>
      </c>
      <c r="B17255">
        <v>62100</v>
      </c>
      <c r="C17255">
        <v>70950</v>
      </c>
      <c r="D17255">
        <v>79800</v>
      </c>
      <c r="E17255">
        <v>88650</v>
      </c>
      <c r="F17255">
        <v>95750</v>
      </c>
      <c r="G17255">
        <v>102850</v>
      </c>
      <c r="H17255">
        <v>109950</v>
      </c>
      <c r="I17255">
        <v>117050</v>
      </c>
      <c r="J17255">
        <v>124150</v>
      </c>
      <c r="K17255" t="s">
        <v>3100</v>
      </c>
      <c r="L17255">
        <v>13</v>
      </c>
      <c r="M17255">
        <v>80</v>
      </c>
      <c r="N17255" t="s">
        <v>1399</v>
      </c>
    </row>
    <row r="17256" spans="1:14" x14ac:dyDescent="0.2">
      <c r="A17256" t="s">
        <v>23015</v>
      </c>
      <c r="B17256">
        <v>62100</v>
      </c>
      <c r="C17256">
        <v>70950</v>
      </c>
      <c r="D17256">
        <v>79800</v>
      </c>
      <c r="E17256">
        <v>88650</v>
      </c>
      <c r="F17256">
        <v>95750</v>
      </c>
      <c r="G17256">
        <v>102850</v>
      </c>
      <c r="H17256">
        <v>109950</v>
      </c>
      <c r="I17256">
        <v>117050</v>
      </c>
      <c r="J17256">
        <v>124150</v>
      </c>
      <c r="K17256" t="s">
        <v>3100</v>
      </c>
      <c r="L17256">
        <v>13</v>
      </c>
      <c r="M17256">
        <v>80</v>
      </c>
      <c r="N17256" t="s">
        <v>1401</v>
      </c>
    </row>
    <row r="17257" spans="1:14" x14ac:dyDescent="0.2">
      <c r="A17257" t="s">
        <v>23016</v>
      </c>
      <c r="B17257">
        <v>62100</v>
      </c>
      <c r="C17257">
        <v>70950</v>
      </c>
      <c r="D17257">
        <v>79800</v>
      </c>
      <c r="E17257">
        <v>88650</v>
      </c>
      <c r="F17257">
        <v>95750</v>
      </c>
      <c r="G17257">
        <v>102850</v>
      </c>
      <c r="H17257">
        <v>109950</v>
      </c>
      <c r="I17257">
        <v>117050</v>
      </c>
      <c r="J17257">
        <v>124150</v>
      </c>
      <c r="K17257" t="s">
        <v>3100</v>
      </c>
      <c r="L17257">
        <v>13</v>
      </c>
      <c r="M17257">
        <v>80</v>
      </c>
      <c r="N17257" t="s">
        <v>1400</v>
      </c>
    </row>
    <row r="17258" spans="1:14" x14ac:dyDescent="0.2">
      <c r="A17258" t="s">
        <v>23017</v>
      </c>
      <c r="B17258">
        <v>62100</v>
      </c>
      <c r="C17258">
        <v>70950</v>
      </c>
      <c r="D17258">
        <v>79800</v>
      </c>
      <c r="E17258">
        <v>88650</v>
      </c>
      <c r="F17258">
        <v>95750</v>
      </c>
      <c r="G17258">
        <v>102850</v>
      </c>
      <c r="H17258">
        <v>109950</v>
      </c>
      <c r="I17258">
        <v>117050</v>
      </c>
      <c r="J17258">
        <v>124150</v>
      </c>
      <c r="K17258" t="s">
        <v>3100</v>
      </c>
      <c r="L17258">
        <v>13</v>
      </c>
      <c r="M17258">
        <v>80</v>
      </c>
      <c r="N17258" t="s">
        <v>1402</v>
      </c>
    </row>
    <row r="17259" spans="1:14" x14ac:dyDescent="0.2">
      <c r="A17259" t="s">
        <v>23018</v>
      </c>
      <c r="B17259">
        <v>62100</v>
      </c>
      <c r="C17259">
        <v>70950</v>
      </c>
      <c r="D17259">
        <v>79800</v>
      </c>
      <c r="E17259">
        <v>88650</v>
      </c>
      <c r="F17259">
        <v>95750</v>
      </c>
      <c r="G17259">
        <v>102850</v>
      </c>
      <c r="H17259">
        <v>109950</v>
      </c>
      <c r="I17259">
        <v>117050</v>
      </c>
      <c r="J17259">
        <v>124150</v>
      </c>
      <c r="K17259" t="s">
        <v>3100</v>
      </c>
      <c r="L17259">
        <v>13</v>
      </c>
      <c r="M17259">
        <v>80</v>
      </c>
      <c r="N17259" t="s">
        <v>697</v>
      </c>
    </row>
    <row r="17260" spans="1:14" x14ac:dyDescent="0.2">
      <c r="A17260" t="s">
        <v>23019</v>
      </c>
      <c r="B17260">
        <v>62100</v>
      </c>
      <c r="C17260">
        <v>70950</v>
      </c>
      <c r="D17260">
        <v>79800</v>
      </c>
      <c r="E17260">
        <v>88650</v>
      </c>
      <c r="F17260">
        <v>95750</v>
      </c>
      <c r="G17260">
        <v>102850</v>
      </c>
      <c r="H17260">
        <v>109950</v>
      </c>
      <c r="I17260">
        <v>117050</v>
      </c>
      <c r="J17260">
        <v>124150</v>
      </c>
      <c r="K17260" t="s">
        <v>3100</v>
      </c>
      <c r="L17260">
        <v>13</v>
      </c>
      <c r="M17260">
        <v>80</v>
      </c>
      <c r="N17260" t="s">
        <v>698</v>
      </c>
    </row>
    <row r="17261" spans="1:14" x14ac:dyDescent="0.2">
      <c r="A17261" t="s">
        <v>23020</v>
      </c>
      <c r="B17261">
        <v>62100</v>
      </c>
      <c r="C17261">
        <v>70950</v>
      </c>
      <c r="D17261">
        <v>79800</v>
      </c>
      <c r="E17261">
        <v>88650</v>
      </c>
      <c r="F17261">
        <v>95750</v>
      </c>
      <c r="G17261">
        <v>102850</v>
      </c>
      <c r="H17261">
        <v>109950</v>
      </c>
      <c r="I17261">
        <v>117050</v>
      </c>
      <c r="J17261">
        <v>124150</v>
      </c>
      <c r="K17261" t="s">
        <v>3100</v>
      </c>
      <c r="L17261">
        <v>13</v>
      </c>
      <c r="M17261">
        <v>80</v>
      </c>
      <c r="N17261" t="s">
        <v>699</v>
      </c>
    </row>
    <row r="17262" spans="1:14" x14ac:dyDescent="0.2">
      <c r="A17262" t="s">
        <v>23021</v>
      </c>
      <c r="B17262">
        <v>62100</v>
      </c>
      <c r="C17262">
        <v>70950</v>
      </c>
      <c r="D17262">
        <v>79800</v>
      </c>
      <c r="E17262">
        <v>88650</v>
      </c>
      <c r="F17262">
        <v>95750</v>
      </c>
      <c r="G17262">
        <v>102850</v>
      </c>
      <c r="H17262">
        <v>109950</v>
      </c>
      <c r="I17262">
        <v>117050</v>
      </c>
      <c r="J17262">
        <v>124150</v>
      </c>
      <c r="K17262" t="s">
        <v>3100</v>
      </c>
      <c r="L17262">
        <v>13</v>
      </c>
      <c r="M17262">
        <v>80</v>
      </c>
      <c r="N17262" t="s">
        <v>700</v>
      </c>
    </row>
    <row r="17263" spans="1:14" x14ac:dyDescent="0.2">
      <c r="A17263" t="s">
        <v>23022</v>
      </c>
      <c r="B17263">
        <v>62100</v>
      </c>
      <c r="C17263">
        <v>70950</v>
      </c>
      <c r="D17263">
        <v>79800</v>
      </c>
      <c r="E17263">
        <v>88650</v>
      </c>
      <c r="F17263">
        <v>95750</v>
      </c>
      <c r="G17263">
        <v>102850</v>
      </c>
      <c r="H17263">
        <v>109950</v>
      </c>
      <c r="I17263">
        <v>117050</v>
      </c>
      <c r="J17263">
        <v>124150</v>
      </c>
      <c r="K17263" t="s">
        <v>3100</v>
      </c>
      <c r="L17263">
        <v>13</v>
      </c>
      <c r="M17263">
        <v>80</v>
      </c>
      <c r="N17263" t="s">
        <v>701</v>
      </c>
    </row>
    <row r="17264" spans="1:14" x14ac:dyDescent="0.2">
      <c r="A17264" t="s">
        <v>23023</v>
      </c>
      <c r="B17264">
        <v>62100</v>
      </c>
      <c r="C17264">
        <v>70950</v>
      </c>
      <c r="D17264">
        <v>79800</v>
      </c>
      <c r="E17264">
        <v>88650</v>
      </c>
      <c r="F17264">
        <v>95750</v>
      </c>
      <c r="G17264">
        <v>102850</v>
      </c>
      <c r="H17264">
        <v>109950</v>
      </c>
      <c r="I17264">
        <v>117050</v>
      </c>
      <c r="J17264">
        <v>124150</v>
      </c>
      <c r="K17264" t="s">
        <v>3100</v>
      </c>
      <c r="L17264">
        <v>13</v>
      </c>
      <c r="M17264">
        <v>80</v>
      </c>
      <c r="N17264" t="s">
        <v>702</v>
      </c>
    </row>
    <row r="17265" spans="1:14" x14ac:dyDescent="0.2">
      <c r="A17265" t="s">
        <v>23024</v>
      </c>
      <c r="B17265">
        <v>62100</v>
      </c>
      <c r="C17265">
        <v>70950</v>
      </c>
      <c r="D17265">
        <v>79800</v>
      </c>
      <c r="E17265">
        <v>88650</v>
      </c>
      <c r="F17265">
        <v>95750</v>
      </c>
      <c r="G17265">
        <v>102850</v>
      </c>
      <c r="H17265">
        <v>109950</v>
      </c>
      <c r="I17265">
        <v>117050</v>
      </c>
      <c r="J17265">
        <v>124150</v>
      </c>
      <c r="K17265" t="s">
        <v>3100</v>
      </c>
      <c r="L17265">
        <v>13</v>
      </c>
      <c r="M17265">
        <v>80</v>
      </c>
      <c r="N17265" t="s">
        <v>703</v>
      </c>
    </row>
    <row r="17266" spans="1:14" x14ac:dyDescent="0.2">
      <c r="A17266" t="s">
        <v>23025</v>
      </c>
      <c r="B17266">
        <v>66300</v>
      </c>
      <c r="C17266">
        <v>75750</v>
      </c>
      <c r="D17266">
        <v>85200</v>
      </c>
      <c r="E17266">
        <v>94650</v>
      </c>
      <c r="F17266">
        <v>102250</v>
      </c>
      <c r="G17266">
        <v>109800</v>
      </c>
      <c r="H17266">
        <v>117400</v>
      </c>
      <c r="I17266">
        <v>124950</v>
      </c>
      <c r="J17266">
        <v>132550</v>
      </c>
      <c r="K17266" t="s">
        <v>3100</v>
      </c>
      <c r="L17266">
        <v>15</v>
      </c>
      <c r="M17266">
        <v>80</v>
      </c>
      <c r="N17266" t="s">
        <v>704</v>
      </c>
    </row>
    <row r="17267" spans="1:14" x14ac:dyDescent="0.2">
      <c r="A17267" t="s">
        <v>23026</v>
      </c>
      <c r="B17267">
        <v>66300</v>
      </c>
      <c r="C17267">
        <v>75750</v>
      </c>
      <c r="D17267">
        <v>85200</v>
      </c>
      <c r="E17267">
        <v>94650</v>
      </c>
      <c r="F17267">
        <v>102250</v>
      </c>
      <c r="G17267">
        <v>109800</v>
      </c>
      <c r="H17267">
        <v>117400</v>
      </c>
      <c r="I17267">
        <v>124950</v>
      </c>
      <c r="J17267">
        <v>132550</v>
      </c>
      <c r="K17267" t="s">
        <v>3100</v>
      </c>
      <c r="L17267">
        <v>15</v>
      </c>
      <c r="M17267">
        <v>80</v>
      </c>
      <c r="N17267" t="s">
        <v>705</v>
      </c>
    </row>
    <row r="17268" spans="1:14" x14ac:dyDescent="0.2">
      <c r="A17268" t="s">
        <v>23027</v>
      </c>
      <c r="B17268">
        <v>66300</v>
      </c>
      <c r="C17268">
        <v>75750</v>
      </c>
      <c r="D17268">
        <v>85200</v>
      </c>
      <c r="E17268">
        <v>94650</v>
      </c>
      <c r="F17268">
        <v>102250</v>
      </c>
      <c r="G17268">
        <v>109800</v>
      </c>
      <c r="H17268">
        <v>117400</v>
      </c>
      <c r="I17268">
        <v>124950</v>
      </c>
      <c r="J17268">
        <v>132550</v>
      </c>
      <c r="K17268" t="s">
        <v>3100</v>
      </c>
      <c r="L17268">
        <v>15</v>
      </c>
      <c r="M17268">
        <v>80</v>
      </c>
      <c r="N17268" t="s">
        <v>706</v>
      </c>
    </row>
    <row r="17269" spans="1:14" x14ac:dyDescent="0.2">
      <c r="A17269" t="s">
        <v>23028</v>
      </c>
      <c r="B17269">
        <v>66300</v>
      </c>
      <c r="C17269">
        <v>75750</v>
      </c>
      <c r="D17269">
        <v>85200</v>
      </c>
      <c r="E17269">
        <v>94650</v>
      </c>
      <c r="F17269">
        <v>102250</v>
      </c>
      <c r="G17269">
        <v>109800</v>
      </c>
      <c r="H17269">
        <v>117400</v>
      </c>
      <c r="I17269">
        <v>124950</v>
      </c>
      <c r="J17269">
        <v>132550</v>
      </c>
      <c r="K17269" t="s">
        <v>3100</v>
      </c>
      <c r="L17269">
        <v>15</v>
      </c>
      <c r="M17269">
        <v>80</v>
      </c>
      <c r="N17269" t="s">
        <v>707</v>
      </c>
    </row>
    <row r="17270" spans="1:14" x14ac:dyDescent="0.2">
      <c r="A17270" t="s">
        <v>23029</v>
      </c>
      <c r="B17270">
        <v>66300</v>
      </c>
      <c r="C17270">
        <v>75750</v>
      </c>
      <c r="D17270">
        <v>85200</v>
      </c>
      <c r="E17270">
        <v>94650</v>
      </c>
      <c r="F17270">
        <v>102250</v>
      </c>
      <c r="G17270">
        <v>109800</v>
      </c>
      <c r="H17270">
        <v>117400</v>
      </c>
      <c r="I17270">
        <v>124950</v>
      </c>
      <c r="J17270">
        <v>132550</v>
      </c>
      <c r="K17270" t="s">
        <v>3100</v>
      </c>
      <c r="L17270">
        <v>15</v>
      </c>
      <c r="M17270">
        <v>80</v>
      </c>
      <c r="N17270" t="s">
        <v>708</v>
      </c>
    </row>
    <row r="17271" spans="1:14" x14ac:dyDescent="0.2">
      <c r="A17271" t="s">
        <v>23030</v>
      </c>
      <c r="B17271">
        <v>66300</v>
      </c>
      <c r="C17271">
        <v>75750</v>
      </c>
      <c r="D17271">
        <v>85200</v>
      </c>
      <c r="E17271">
        <v>94650</v>
      </c>
      <c r="F17271">
        <v>102250</v>
      </c>
      <c r="G17271">
        <v>109800</v>
      </c>
      <c r="H17271">
        <v>117400</v>
      </c>
      <c r="I17271">
        <v>124950</v>
      </c>
      <c r="J17271">
        <v>132550</v>
      </c>
      <c r="K17271" t="s">
        <v>3100</v>
      </c>
      <c r="L17271">
        <v>15</v>
      </c>
      <c r="M17271">
        <v>80</v>
      </c>
      <c r="N17271" t="s">
        <v>709</v>
      </c>
    </row>
    <row r="17272" spans="1:14" x14ac:dyDescent="0.2">
      <c r="A17272" t="s">
        <v>23031</v>
      </c>
      <c r="B17272">
        <v>66300</v>
      </c>
      <c r="C17272">
        <v>75750</v>
      </c>
      <c r="D17272">
        <v>85200</v>
      </c>
      <c r="E17272">
        <v>94650</v>
      </c>
      <c r="F17272">
        <v>102250</v>
      </c>
      <c r="G17272">
        <v>109800</v>
      </c>
      <c r="H17272">
        <v>117400</v>
      </c>
      <c r="I17272">
        <v>124950</v>
      </c>
      <c r="J17272">
        <v>132550</v>
      </c>
      <c r="K17272" t="s">
        <v>3100</v>
      </c>
      <c r="L17272">
        <v>15</v>
      </c>
      <c r="M17272">
        <v>80</v>
      </c>
      <c r="N17272" t="s">
        <v>710</v>
      </c>
    </row>
    <row r="17273" spans="1:14" x14ac:dyDescent="0.2">
      <c r="A17273" t="s">
        <v>23032</v>
      </c>
      <c r="B17273">
        <v>66300</v>
      </c>
      <c r="C17273">
        <v>75750</v>
      </c>
      <c r="D17273">
        <v>85200</v>
      </c>
      <c r="E17273">
        <v>94650</v>
      </c>
      <c r="F17273">
        <v>102250</v>
      </c>
      <c r="G17273">
        <v>109800</v>
      </c>
      <c r="H17273">
        <v>117400</v>
      </c>
      <c r="I17273">
        <v>124950</v>
      </c>
      <c r="J17273">
        <v>132550</v>
      </c>
      <c r="K17273" t="s">
        <v>3100</v>
      </c>
      <c r="L17273">
        <v>15</v>
      </c>
      <c r="M17273">
        <v>80</v>
      </c>
      <c r="N17273" t="s">
        <v>711</v>
      </c>
    </row>
    <row r="17274" spans="1:14" x14ac:dyDescent="0.2">
      <c r="A17274" t="s">
        <v>23033</v>
      </c>
      <c r="B17274">
        <v>66300</v>
      </c>
      <c r="C17274">
        <v>75750</v>
      </c>
      <c r="D17274">
        <v>85200</v>
      </c>
      <c r="E17274">
        <v>94650</v>
      </c>
      <c r="F17274">
        <v>102250</v>
      </c>
      <c r="G17274">
        <v>109800</v>
      </c>
      <c r="H17274">
        <v>117400</v>
      </c>
      <c r="I17274">
        <v>124950</v>
      </c>
      <c r="J17274">
        <v>132550</v>
      </c>
      <c r="K17274" t="s">
        <v>3100</v>
      </c>
      <c r="L17274">
        <v>15</v>
      </c>
      <c r="M17274">
        <v>80</v>
      </c>
      <c r="N17274" t="s">
        <v>712</v>
      </c>
    </row>
    <row r="17275" spans="1:14" x14ac:dyDescent="0.2">
      <c r="A17275" t="s">
        <v>23034</v>
      </c>
      <c r="B17275">
        <v>66300</v>
      </c>
      <c r="C17275">
        <v>75750</v>
      </c>
      <c r="D17275">
        <v>85200</v>
      </c>
      <c r="E17275">
        <v>94650</v>
      </c>
      <c r="F17275">
        <v>102250</v>
      </c>
      <c r="G17275">
        <v>109800</v>
      </c>
      <c r="H17275">
        <v>117400</v>
      </c>
      <c r="I17275">
        <v>124950</v>
      </c>
      <c r="J17275">
        <v>132550</v>
      </c>
      <c r="K17275" t="s">
        <v>3100</v>
      </c>
      <c r="L17275">
        <v>15</v>
      </c>
      <c r="M17275">
        <v>80</v>
      </c>
      <c r="N17275" t="s">
        <v>713</v>
      </c>
    </row>
    <row r="17276" spans="1:14" x14ac:dyDescent="0.2">
      <c r="A17276" t="s">
        <v>23035</v>
      </c>
      <c r="B17276">
        <v>66300</v>
      </c>
      <c r="C17276">
        <v>75750</v>
      </c>
      <c r="D17276">
        <v>85200</v>
      </c>
      <c r="E17276">
        <v>94650</v>
      </c>
      <c r="F17276">
        <v>102250</v>
      </c>
      <c r="G17276">
        <v>109800</v>
      </c>
      <c r="H17276">
        <v>117400</v>
      </c>
      <c r="I17276">
        <v>124950</v>
      </c>
      <c r="J17276">
        <v>132550</v>
      </c>
      <c r="K17276" t="s">
        <v>3100</v>
      </c>
      <c r="L17276">
        <v>15</v>
      </c>
      <c r="M17276">
        <v>80</v>
      </c>
      <c r="N17276" t="s">
        <v>714</v>
      </c>
    </row>
    <row r="17277" spans="1:14" x14ac:dyDescent="0.2">
      <c r="A17277" t="s">
        <v>23036</v>
      </c>
      <c r="B17277">
        <v>66300</v>
      </c>
      <c r="C17277">
        <v>75750</v>
      </c>
      <c r="D17277">
        <v>85200</v>
      </c>
      <c r="E17277">
        <v>94650</v>
      </c>
      <c r="F17277">
        <v>102250</v>
      </c>
      <c r="G17277">
        <v>109800</v>
      </c>
      <c r="H17277">
        <v>117400</v>
      </c>
      <c r="I17277">
        <v>124950</v>
      </c>
      <c r="J17277">
        <v>132550</v>
      </c>
      <c r="K17277" t="s">
        <v>3100</v>
      </c>
      <c r="L17277">
        <v>15</v>
      </c>
      <c r="M17277">
        <v>80</v>
      </c>
      <c r="N17277" t="s">
        <v>715</v>
      </c>
    </row>
    <row r="17278" spans="1:14" x14ac:dyDescent="0.2">
      <c r="A17278" t="s">
        <v>23037</v>
      </c>
      <c r="B17278">
        <v>66300</v>
      </c>
      <c r="C17278">
        <v>75750</v>
      </c>
      <c r="D17278">
        <v>85200</v>
      </c>
      <c r="E17278">
        <v>94650</v>
      </c>
      <c r="F17278">
        <v>102250</v>
      </c>
      <c r="G17278">
        <v>109800</v>
      </c>
      <c r="H17278">
        <v>117400</v>
      </c>
      <c r="I17278">
        <v>124950</v>
      </c>
      <c r="J17278">
        <v>132550</v>
      </c>
      <c r="K17278" t="s">
        <v>3100</v>
      </c>
      <c r="L17278">
        <v>15</v>
      </c>
      <c r="M17278">
        <v>80</v>
      </c>
      <c r="N17278" t="s">
        <v>716</v>
      </c>
    </row>
    <row r="17279" spans="1:14" x14ac:dyDescent="0.2">
      <c r="A17279" t="s">
        <v>23038</v>
      </c>
      <c r="B17279">
        <v>66300</v>
      </c>
      <c r="C17279">
        <v>75750</v>
      </c>
      <c r="D17279">
        <v>85200</v>
      </c>
      <c r="E17279">
        <v>94650</v>
      </c>
      <c r="F17279">
        <v>102250</v>
      </c>
      <c r="G17279">
        <v>109800</v>
      </c>
      <c r="H17279">
        <v>117400</v>
      </c>
      <c r="I17279">
        <v>124950</v>
      </c>
      <c r="J17279">
        <v>132550</v>
      </c>
      <c r="K17279" t="s">
        <v>3100</v>
      </c>
      <c r="L17279">
        <v>15</v>
      </c>
      <c r="M17279">
        <v>80</v>
      </c>
      <c r="N17279" t="s">
        <v>717</v>
      </c>
    </row>
    <row r="17280" spans="1:14" x14ac:dyDescent="0.2">
      <c r="A17280" t="s">
        <v>23039</v>
      </c>
      <c r="B17280">
        <v>66300</v>
      </c>
      <c r="C17280">
        <v>75750</v>
      </c>
      <c r="D17280">
        <v>85200</v>
      </c>
      <c r="E17280">
        <v>94650</v>
      </c>
      <c r="F17280">
        <v>102250</v>
      </c>
      <c r="G17280">
        <v>109800</v>
      </c>
      <c r="H17280">
        <v>117400</v>
      </c>
      <c r="I17280">
        <v>124950</v>
      </c>
      <c r="J17280">
        <v>132550</v>
      </c>
      <c r="K17280" t="s">
        <v>3100</v>
      </c>
      <c r="L17280">
        <v>15</v>
      </c>
      <c r="M17280">
        <v>80</v>
      </c>
      <c r="N17280" t="s">
        <v>719</v>
      </c>
    </row>
    <row r="17281" spans="1:14" x14ac:dyDescent="0.2">
      <c r="A17281" t="s">
        <v>23040</v>
      </c>
      <c r="B17281">
        <v>66300</v>
      </c>
      <c r="C17281">
        <v>75750</v>
      </c>
      <c r="D17281">
        <v>85200</v>
      </c>
      <c r="E17281">
        <v>94650</v>
      </c>
      <c r="F17281">
        <v>102250</v>
      </c>
      <c r="G17281">
        <v>109800</v>
      </c>
      <c r="H17281">
        <v>117400</v>
      </c>
      <c r="I17281">
        <v>124950</v>
      </c>
      <c r="J17281">
        <v>132550</v>
      </c>
      <c r="K17281" t="s">
        <v>3100</v>
      </c>
      <c r="L17281">
        <v>15</v>
      </c>
      <c r="M17281">
        <v>80</v>
      </c>
      <c r="N17281" t="s">
        <v>718</v>
      </c>
    </row>
    <row r="17282" spans="1:14" x14ac:dyDescent="0.2">
      <c r="A17282" t="s">
        <v>23041</v>
      </c>
      <c r="B17282">
        <v>66300</v>
      </c>
      <c r="C17282">
        <v>75750</v>
      </c>
      <c r="D17282">
        <v>85200</v>
      </c>
      <c r="E17282">
        <v>94650</v>
      </c>
      <c r="F17282">
        <v>102250</v>
      </c>
      <c r="G17282">
        <v>109800</v>
      </c>
      <c r="H17282">
        <v>117400</v>
      </c>
      <c r="I17282">
        <v>124950</v>
      </c>
      <c r="J17282">
        <v>132550</v>
      </c>
      <c r="K17282" t="s">
        <v>3100</v>
      </c>
      <c r="L17282">
        <v>15</v>
      </c>
      <c r="M17282">
        <v>80</v>
      </c>
      <c r="N17282" t="s">
        <v>720</v>
      </c>
    </row>
    <row r="17283" spans="1:14" x14ac:dyDescent="0.2">
      <c r="A17283" t="s">
        <v>23042</v>
      </c>
      <c r="B17283">
        <v>66300</v>
      </c>
      <c r="C17283">
        <v>75750</v>
      </c>
      <c r="D17283">
        <v>85200</v>
      </c>
      <c r="E17283">
        <v>94650</v>
      </c>
      <c r="F17283">
        <v>102250</v>
      </c>
      <c r="G17283">
        <v>109800</v>
      </c>
      <c r="H17283">
        <v>117400</v>
      </c>
      <c r="I17283">
        <v>124950</v>
      </c>
      <c r="J17283">
        <v>132550</v>
      </c>
      <c r="K17283" t="s">
        <v>3100</v>
      </c>
      <c r="L17283">
        <v>15</v>
      </c>
      <c r="M17283">
        <v>80</v>
      </c>
      <c r="N17283" t="s">
        <v>721</v>
      </c>
    </row>
    <row r="17284" spans="1:14" x14ac:dyDescent="0.2">
      <c r="A17284" t="s">
        <v>23043</v>
      </c>
      <c r="B17284">
        <v>66300</v>
      </c>
      <c r="C17284">
        <v>75750</v>
      </c>
      <c r="D17284">
        <v>85200</v>
      </c>
      <c r="E17284">
        <v>94650</v>
      </c>
      <c r="F17284">
        <v>102250</v>
      </c>
      <c r="G17284">
        <v>109800</v>
      </c>
      <c r="H17284">
        <v>117400</v>
      </c>
      <c r="I17284">
        <v>124950</v>
      </c>
      <c r="J17284">
        <v>132550</v>
      </c>
      <c r="K17284" t="s">
        <v>3100</v>
      </c>
      <c r="L17284">
        <v>15</v>
      </c>
      <c r="M17284">
        <v>80</v>
      </c>
      <c r="N17284" t="s">
        <v>722</v>
      </c>
    </row>
    <row r="17285" spans="1:14" x14ac:dyDescent="0.2">
      <c r="A17285" t="s">
        <v>23044</v>
      </c>
      <c r="B17285">
        <v>66300</v>
      </c>
      <c r="C17285">
        <v>75750</v>
      </c>
      <c r="D17285">
        <v>85200</v>
      </c>
      <c r="E17285">
        <v>94650</v>
      </c>
      <c r="F17285">
        <v>102250</v>
      </c>
      <c r="G17285">
        <v>109800</v>
      </c>
      <c r="H17285">
        <v>117400</v>
      </c>
      <c r="I17285">
        <v>124950</v>
      </c>
      <c r="J17285">
        <v>132550</v>
      </c>
      <c r="K17285" t="s">
        <v>3100</v>
      </c>
      <c r="L17285">
        <v>15</v>
      </c>
      <c r="M17285">
        <v>80</v>
      </c>
      <c r="N17285" t="s">
        <v>723</v>
      </c>
    </row>
    <row r="17286" spans="1:14" x14ac:dyDescent="0.2">
      <c r="A17286" t="s">
        <v>23045</v>
      </c>
      <c r="B17286">
        <v>66300</v>
      </c>
      <c r="C17286">
        <v>75750</v>
      </c>
      <c r="D17286">
        <v>85200</v>
      </c>
      <c r="E17286">
        <v>94650</v>
      </c>
      <c r="F17286">
        <v>102250</v>
      </c>
      <c r="G17286">
        <v>109800</v>
      </c>
      <c r="H17286">
        <v>117400</v>
      </c>
      <c r="I17286">
        <v>124950</v>
      </c>
      <c r="J17286">
        <v>132550</v>
      </c>
      <c r="K17286" t="s">
        <v>3100</v>
      </c>
      <c r="L17286">
        <v>15</v>
      </c>
      <c r="M17286">
        <v>80</v>
      </c>
      <c r="N17286" t="s">
        <v>724</v>
      </c>
    </row>
    <row r="17287" spans="1:14" x14ac:dyDescent="0.2">
      <c r="A17287" t="s">
        <v>23046</v>
      </c>
      <c r="B17287">
        <v>66300</v>
      </c>
      <c r="C17287">
        <v>75750</v>
      </c>
      <c r="D17287">
        <v>85200</v>
      </c>
      <c r="E17287">
        <v>94650</v>
      </c>
      <c r="F17287">
        <v>102250</v>
      </c>
      <c r="G17287">
        <v>109800</v>
      </c>
      <c r="H17287">
        <v>117400</v>
      </c>
      <c r="I17287">
        <v>124950</v>
      </c>
      <c r="J17287">
        <v>132550</v>
      </c>
      <c r="K17287" t="s">
        <v>3100</v>
      </c>
      <c r="L17287">
        <v>15</v>
      </c>
      <c r="M17287">
        <v>80</v>
      </c>
      <c r="N17287" t="s">
        <v>725</v>
      </c>
    </row>
    <row r="17288" spans="1:14" x14ac:dyDescent="0.2">
      <c r="A17288" t="s">
        <v>23047</v>
      </c>
      <c r="B17288">
        <v>66300</v>
      </c>
      <c r="C17288">
        <v>75750</v>
      </c>
      <c r="D17288">
        <v>85200</v>
      </c>
      <c r="E17288">
        <v>94650</v>
      </c>
      <c r="F17288">
        <v>102250</v>
      </c>
      <c r="G17288">
        <v>109800</v>
      </c>
      <c r="H17288">
        <v>117400</v>
      </c>
      <c r="I17288">
        <v>124950</v>
      </c>
      <c r="J17288">
        <v>132550</v>
      </c>
      <c r="K17288" t="s">
        <v>3100</v>
      </c>
      <c r="L17288">
        <v>15</v>
      </c>
      <c r="M17288">
        <v>80</v>
      </c>
      <c r="N17288" t="s">
        <v>726</v>
      </c>
    </row>
    <row r="17289" spans="1:14" x14ac:dyDescent="0.2">
      <c r="A17289" t="s">
        <v>23048</v>
      </c>
      <c r="B17289">
        <v>66300</v>
      </c>
      <c r="C17289">
        <v>75750</v>
      </c>
      <c r="D17289">
        <v>85200</v>
      </c>
      <c r="E17289">
        <v>94650</v>
      </c>
      <c r="F17289">
        <v>102250</v>
      </c>
      <c r="G17289">
        <v>109800</v>
      </c>
      <c r="H17289">
        <v>117400</v>
      </c>
      <c r="I17289">
        <v>124950</v>
      </c>
      <c r="J17289">
        <v>132550</v>
      </c>
      <c r="K17289" t="s">
        <v>3100</v>
      </c>
      <c r="L17289">
        <v>15</v>
      </c>
      <c r="M17289">
        <v>80</v>
      </c>
      <c r="N17289" t="s">
        <v>727</v>
      </c>
    </row>
    <row r="17290" spans="1:14" x14ac:dyDescent="0.2">
      <c r="A17290" t="s">
        <v>23049</v>
      </c>
      <c r="B17290">
        <v>66300</v>
      </c>
      <c r="C17290">
        <v>75750</v>
      </c>
      <c r="D17290">
        <v>85200</v>
      </c>
      <c r="E17290">
        <v>94650</v>
      </c>
      <c r="F17290">
        <v>102250</v>
      </c>
      <c r="G17290">
        <v>109800</v>
      </c>
      <c r="H17290">
        <v>117400</v>
      </c>
      <c r="I17290">
        <v>124950</v>
      </c>
      <c r="J17290">
        <v>132550</v>
      </c>
      <c r="K17290" t="s">
        <v>3100</v>
      </c>
      <c r="L17290">
        <v>15</v>
      </c>
      <c r="M17290">
        <v>80</v>
      </c>
      <c r="N17290" t="s">
        <v>728</v>
      </c>
    </row>
    <row r="17291" spans="1:14" x14ac:dyDescent="0.2">
      <c r="A17291" t="s">
        <v>23050</v>
      </c>
      <c r="B17291">
        <v>66300</v>
      </c>
      <c r="C17291">
        <v>75750</v>
      </c>
      <c r="D17291">
        <v>85200</v>
      </c>
      <c r="E17291">
        <v>94650</v>
      </c>
      <c r="F17291">
        <v>102250</v>
      </c>
      <c r="G17291">
        <v>109800</v>
      </c>
      <c r="H17291">
        <v>117400</v>
      </c>
      <c r="I17291">
        <v>124950</v>
      </c>
      <c r="J17291">
        <v>132550</v>
      </c>
      <c r="K17291" t="s">
        <v>3100</v>
      </c>
      <c r="L17291">
        <v>15</v>
      </c>
      <c r="M17291">
        <v>80</v>
      </c>
      <c r="N17291" t="s">
        <v>729</v>
      </c>
    </row>
    <row r="17292" spans="1:14" x14ac:dyDescent="0.2">
      <c r="A17292" t="s">
        <v>23051</v>
      </c>
      <c r="B17292">
        <v>66300</v>
      </c>
      <c r="C17292">
        <v>75750</v>
      </c>
      <c r="D17292">
        <v>85200</v>
      </c>
      <c r="E17292">
        <v>94650</v>
      </c>
      <c r="F17292">
        <v>102250</v>
      </c>
      <c r="G17292">
        <v>109800</v>
      </c>
      <c r="H17292">
        <v>117400</v>
      </c>
      <c r="I17292">
        <v>124950</v>
      </c>
      <c r="J17292">
        <v>132550</v>
      </c>
      <c r="K17292" t="s">
        <v>3100</v>
      </c>
      <c r="L17292">
        <v>15</v>
      </c>
      <c r="M17292">
        <v>80</v>
      </c>
      <c r="N17292" t="s">
        <v>730</v>
      </c>
    </row>
    <row r="17293" spans="1:14" x14ac:dyDescent="0.2">
      <c r="A17293" t="s">
        <v>23052</v>
      </c>
      <c r="B17293">
        <v>66300</v>
      </c>
      <c r="C17293">
        <v>75750</v>
      </c>
      <c r="D17293">
        <v>85200</v>
      </c>
      <c r="E17293">
        <v>94650</v>
      </c>
      <c r="F17293">
        <v>102250</v>
      </c>
      <c r="G17293">
        <v>109800</v>
      </c>
      <c r="H17293">
        <v>117400</v>
      </c>
      <c r="I17293">
        <v>124950</v>
      </c>
      <c r="J17293">
        <v>132550</v>
      </c>
      <c r="K17293" t="s">
        <v>3100</v>
      </c>
      <c r="L17293">
        <v>15</v>
      </c>
      <c r="M17293">
        <v>80</v>
      </c>
      <c r="N17293" t="s">
        <v>731</v>
      </c>
    </row>
    <row r="17294" spans="1:14" x14ac:dyDescent="0.2">
      <c r="A17294" t="s">
        <v>23053</v>
      </c>
      <c r="B17294">
        <v>66300</v>
      </c>
      <c r="C17294">
        <v>75750</v>
      </c>
      <c r="D17294">
        <v>85200</v>
      </c>
      <c r="E17294">
        <v>94650</v>
      </c>
      <c r="F17294">
        <v>102250</v>
      </c>
      <c r="G17294">
        <v>109800</v>
      </c>
      <c r="H17294">
        <v>117400</v>
      </c>
      <c r="I17294">
        <v>124950</v>
      </c>
      <c r="J17294">
        <v>132550</v>
      </c>
      <c r="K17294" t="s">
        <v>3100</v>
      </c>
      <c r="L17294">
        <v>15</v>
      </c>
      <c r="M17294">
        <v>80</v>
      </c>
      <c r="N17294" t="s">
        <v>732</v>
      </c>
    </row>
    <row r="17295" spans="1:14" x14ac:dyDescent="0.2">
      <c r="A17295" t="s">
        <v>23054</v>
      </c>
      <c r="B17295">
        <v>66300</v>
      </c>
      <c r="C17295">
        <v>75750</v>
      </c>
      <c r="D17295">
        <v>85200</v>
      </c>
      <c r="E17295">
        <v>94650</v>
      </c>
      <c r="F17295">
        <v>102250</v>
      </c>
      <c r="G17295">
        <v>109800</v>
      </c>
      <c r="H17295">
        <v>117400</v>
      </c>
      <c r="I17295">
        <v>124950</v>
      </c>
      <c r="J17295">
        <v>132550</v>
      </c>
      <c r="K17295" t="s">
        <v>3100</v>
      </c>
      <c r="L17295">
        <v>15</v>
      </c>
      <c r="M17295">
        <v>80</v>
      </c>
      <c r="N17295" t="s">
        <v>733</v>
      </c>
    </row>
    <row r="17296" spans="1:14" x14ac:dyDescent="0.2">
      <c r="A17296" t="s">
        <v>23055</v>
      </c>
      <c r="B17296">
        <v>66300</v>
      </c>
      <c r="C17296">
        <v>75750</v>
      </c>
      <c r="D17296">
        <v>85200</v>
      </c>
      <c r="E17296">
        <v>94650</v>
      </c>
      <c r="F17296">
        <v>102250</v>
      </c>
      <c r="G17296">
        <v>109800</v>
      </c>
      <c r="H17296">
        <v>117400</v>
      </c>
      <c r="I17296">
        <v>124950</v>
      </c>
      <c r="J17296">
        <v>132550</v>
      </c>
      <c r="K17296" t="s">
        <v>3100</v>
      </c>
      <c r="L17296">
        <v>15</v>
      </c>
      <c r="M17296">
        <v>80</v>
      </c>
      <c r="N17296" t="s">
        <v>734</v>
      </c>
    </row>
    <row r="17297" spans="1:14" x14ac:dyDescent="0.2">
      <c r="A17297" t="s">
        <v>23056</v>
      </c>
      <c r="B17297">
        <v>66300</v>
      </c>
      <c r="C17297">
        <v>75750</v>
      </c>
      <c r="D17297">
        <v>85200</v>
      </c>
      <c r="E17297">
        <v>94650</v>
      </c>
      <c r="F17297">
        <v>102250</v>
      </c>
      <c r="G17297">
        <v>109800</v>
      </c>
      <c r="H17297">
        <v>117400</v>
      </c>
      <c r="I17297">
        <v>124950</v>
      </c>
      <c r="J17297">
        <v>132550</v>
      </c>
      <c r="K17297" t="s">
        <v>3100</v>
      </c>
      <c r="L17297">
        <v>15</v>
      </c>
      <c r="M17297">
        <v>80</v>
      </c>
      <c r="N17297" t="s">
        <v>735</v>
      </c>
    </row>
    <row r="17298" spans="1:14" x14ac:dyDescent="0.2">
      <c r="A17298" t="s">
        <v>23057</v>
      </c>
      <c r="B17298">
        <v>66300</v>
      </c>
      <c r="C17298">
        <v>75750</v>
      </c>
      <c r="D17298">
        <v>85200</v>
      </c>
      <c r="E17298">
        <v>94650</v>
      </c>
      <c r="F17298">
        <v>102250</v>
      </c>
      <c r="G17298">
        <v>109800</v>
      </c>
      <c r="H17298">
        <v>117400</v>
      </c>
      <c r="I17298">
        <v>124950</v>
      </c>
      <c r="J17298">
        <v>132550</v>
      </c>
      <c r="K17298" t="s">
        <v>3100</v>
      </c>
      <c r="L17298">
        <v>15</v>
      </c>
      <c r="M17298">
        <v>80</v>
      </c>
      <c r="N17298" t="s">
        <v>736</v>
      </c>
    </row>
    <row r="17299" spans="1:14" x14ac:dyDescent="0.2">
      <c r="A17299" t="s">
        <v>23058</v>
      </c>
      <c r="B17299">
        <v>82950</v>
      </c>
      <c r="C17299">
        <v>94800</v>
      </c>
      <c r="D17299">
        <v>106650</v>
      </c>
      <c r="E17299">
        <v>118450</v>
      </c>
      <c r="F17299">
        <v>127950</v>
      </c>
      <c r="G17299">
        <v>137450</v>
      </c>
      <c r="H17299">
        <v>146900</v>
      </c>
      <c r="I17299">
        <v>156400</v>
      </c>
      <c r="J17299">
        <v>165850</v>
      </c>
      <c r="K17299" t="s">
        <v>3100</v>
      </c>
      <c r="L17299">
        <v>15</v>
      </c>
      <c r="M17299">
        <v>80</v>
      </c>
      <c r="N17299" t="s">
        <v>737</v>
      </c>
    </row>
    <row r="17300" spans="1:14" x14ac:dyDescent="0.2">
      <c r="A17300" t="s">
        <v>23059</v>
      </c>
      <c r="B17300">
        <v>82950</v>
      </c>
      <c r="C17300">
        <v>94800</v>
      </c>
      <c r="D17300">
        <v>106650</v>
      </c>
      <c r="E17300">
        <v>118450</v>
      </c>
      <c r="F17300">
        <v>127950</v>
      </c>
      <c r="G17300">
        <v>137450</v>
      </c>
      <c r="H17300">
        <v>146900</v>
      </c>
      <c r="I17300">
        <v>156400</v>
      </c>
      <c r="J17300">
        <v>165850</v>
      </c>
      <c r="K17300" t="s">
        <v>3100</v>
      </c>
      <c r="L17300">
        <v>15</v>
      </c>
      <c r="M17300">
        <v>80</v>
      </c>
      <c r="N17300" t="s">
        <v>738</v>
      </c>
    </row>
    <row r="17301" spans="1:14" x14ac:dyDescent="0.2">
      <c r="A17301" t="s">
        <v>23060</v>
      </c>
      <c r="B17301">
        <v>66300</v>
      </c>
      <c r="C17301">
        <v>75750</v>
      </c>
      <c r="D17301">
        <v>85200</v>
      </c>
      <c r="E17301">
        <v>94650</v>
      </c>
      <c r="F17301">
        <v>102250</v>
      </c>
      <c r="G17301">
        <v>109800</v>
      </c>
      <c r="H17301">
        <v>117400</v>
      </c>
      <c r="I17301">
        <v>124950</v>
      </c>
      <c r="J17301">
        <v>132550</v>
      </c>
      <c r="K17301" t="s">
        <v>3100</v>
      </c>
      <c r="L17301">
        <v>15</v>
      </c>
      <c r="M17301">
        <v>80</v>
      </c>
      <c r="N17301" t="s">
        <v>739</v>
      </c>
    </row>
    <row r="17302" spans="1:14" x14ac:dyDescent="0.2">
      <c r="A17302" t="s">
        <v>23061</v>
      </c>
      <c r="B17302">
        <v>66300</v>
      </c>
      <c r="C17302">
        <v>75750</v>
      </c>
      <c r="D17302">
        <v>85200</v>
      </c>
      <c r="E17302">
        <v>94650</v>
      </c>
      <c r="F17302">
        <v>102250</v>
      </c>
      <c r="G17302">
        <v>109800</v>
      </c>
      <c r="H17302">
        <v>117400</v>
      </c>
      <c r="I17302">
        <v>124950</v>
      </c>
      <c r="J17302">
        <v>132550</v>
      </c>
      <c r="K17302" t="s">
        <v>3100</v>
      </c>
      <c r="L17302">
        <v>15</v>
      </c>
      <c r="M17302">
        <v>80</v>
      </c>
      <c r="N17302" t="s">
        <v>740</v>
      </c>
    </row>
    <row r="17303" spans="1:14" x14ac:dyDescent="0.2">
      <c r="A17303" t="s">
        <v>23062</v>
      </c>
      <c r="B17303">
        <v>66300</v>
      </c>
      <c r="C17303">
        <v>75750</v>
      </c>
      <c r="D17303">
        <v>85200</v>
      </c>
      <c r="E17303">
        <v>94650</v>
      </c>
      <c r="F17303">
        <v>102250</v>
      </c>
      <c r="G17303">
        <v>109800</v>
      </c>
      <c r="H17303">
        <v>117400</v>
      </c>
      <c r="I17303">
        <v>124950</v>
      </c>
      <c r="J17303">
        <v>132550</v>
      </c>
      <c r="K17303" t="s">
        <v>3100</v>
      </c>
      <c r="L17303">
        <v>17</v>
      </c>
      <c r="M17303">
        <v>80</v>
      </c>
      <c r="N17303" t="s">
        <v>741</v>
      </c>
    </row>
    <row r="17304" spans="1:14" x14ac:dyDescent="0.2">
      <c r="A17304" t="s">
        <v>23063</v>
      </c>
      <c r="B17304">
        <v>66300</v>
      </c>
      <c r="C17304">
        <v>75750</v>
      </c>
      <c r="D17304">
        <v>85200</v>
      </c>
      <c r="E17304">
        <v>94650</v>
      </c>
      <c r="F17304">
        <v>102250</v>
      </c>
      <c r="G17304">
        <v>109800</v>
      </c>
      <c r="H17304">
        <v>117400</v>
      </c>
      <c r="I17304">
        <v>124950</v>
      </c>
      <c r="J17304">
        <v>132550</v>
      </c>
      <c r="K17304" t="s">
        <v>3100</v>
      </c>
      <c r="L17304">
        <v>17</v>
      </c>
      <c r="M17304">
        <v>80</v>
      </c>
      <c r="N17304" t="s">
        <v>742</v>
      </c>
    </row>
    <row r="17305" spans="1:14" x14ac:dyDescent="0.2">
      <c r="A17305" t="s">
        <v>23064</v>
      </c>
      <c r="B17305">
        <v>66300</v>
      </c>
      <c r="C17305">
        <v>75750</v>
      </c>
      <c r="D17305">
        <v>85200</v>
      </c>
      <c r="E17305">
        <v>94650</v>
      </c>
      <c r="F17305">
        <v>102250</v>
      </c>
      <c r="G17305">
        <v>109800</v>
      </c>
      <c r="H17305">
        <v>117400</v>
      </c>
      <c r="I17305">
        <v>124950</v>
      </c>
      <c r="J17305">
        <v>132550</v>
      </c>
      <c r="K17305" t="s">
        <v>3100</v>
      </c>
      <c r="L17305">
        <v>17</v>
      </c>
      <c r="M17305">
        <v>80</v>
      </c>
      <c r="N17305" t="s">
        <v>743</v>
      </c>
    </row>
    <row r="17306" spans="1:14" x14ac:dyDescent="0.2">
      <c r="A17306" t="s">
        <v>23065</v>
      </c>
      <c r="B17306">
        <v>66300</v>
      </c>
      <c r="C17306">
        <v>75750</v>
      </c>
      <c r="D17306">
        <v>85200</v>
      </c>
      <c r="E17306">
        <v>94650</v>
      </c>
      <c r="F17306">
        <v>102250</v>
      </c>
      <c r="G17306">
        <v>109800</v>
      </c>
      <c r="H17306">
        <v>117400</v>
      </c>
      <c r="I17306">
        <v>124950</v>
      </c>
      <c r="J17306">
        <v>132550</v>
      </c>
      <c r="K17306" t="s">
        <v>3100</v>
      </c>
      <c r="L17306">
        <v>17</v>
      </c>
      <c r="M17306">
        <v>80</v>
      </c>
      <c r="N17306" t="s">
        <v>744</v>
      </c>
    </row>
    <row r="17307" spans="1:14" x14ac:dyDescent="0.2">
      <c r="A17307" t="s">
        <v>23066</v>
      </c>
      <c r="B17307">
        <v>66300</v>
      </c>
      <c r="C17307">
        <v>75750</v>
      </c>
      <c r="D17307">
        <v>85200</v>
      </c>
      <c r="E17307">
        <v>94650</v>
      </c>
      <c r="F17307">
        <v>102250</v>
      </c>
      <c r="G17307">
        <v>109800</v>
      </c>
      <c r="H17307">
        <v>117400</v>
      </c>
      <c r="I17307">
        <v>124950</v>
      </c>
      <c r="J17307">
        <v>132550</v>
      </c>
      <c r="K17307" t="s">
        <v>3100</v>
      </c>
      <c r="L17307">
        <v>17</v>
      </c>
      <c r="M17307">
        <v>80</v>
      </c>
      <c r="N17307" t="s">
        <v>745</v>
      </c>
    </row>
    <row r="17308" spans="1:14" x14ac:dyDescent="0.2">
      <c r="A17308" t="s">
        <v>23067</v>
      </c>
      <c r="B17308">
        <v>66300</v>
      </c>
      <c r="C17308">
        <v>75750</v>
      </c>
      <c r="D17308">
        <v>85200</v>
      </c>
      <c r="E17308">
        <v>94650</v>
      </c>
      <c r="F17308">
        <v>102250</v>
      </c>
      <c r="G17308">
        <v>109800</v>
      </c>
      <c r="H17308">
        <v>117400</v>
      </c>
      <c r="I17308">
        <v>124950</v>
      </c>
      <c r="J17308">
        <v>132550</v>
      </c>
      <c r="K17308" t="s">
        <v>3100</v>
      </c>
      <c r="L17308">
        <v>17</v>
      </c>
      <c r="M17308">
        <v>80</v>
      </c>
      <c r="N17308" t="s">
        <v>746</v>
      </c>
    </row>
    <row r="17309" spans="1:14" x14ac:dyDescent="0.2">
      <c r="A17309" t="s">
        <v>23068</v>
      </c>
      <c r="B17309">
        <v>66300</v>
      </c>
      <c r="C17309">
        <v>75750</v>
      </c>
      <c r="D17309">
        <v>85200</v>
      </c>
      <c r="E17309">
        <v>94650</v>
      </c>
      <c r="F17309">
        <v>102250</v>
      </c>
      <c r="G17309">
        <v>109800</v>
      </c>
      <c r="H17309">
        <v>117400</v>
      </c>
      <c r="I17309">
        <v>124950</v>
      </c>
      <c r="J17309">
        <v>132550</v>
      </c>
      <c r="K17309" t="s">
        <v>3100</v>
      </c>
      <c r="L17309">
        <v>17</v>
      </c>
      <c r="M17309">
        <v>80</v>
      </c>
      <c r="N17309" t="s">
        <v>747</v>
      </c>
    </row>
    <row r="17310" spans="1:14" x14ac:dyDescent="0.2">
      <c r="A17310" t="s">
        <v>23069</v>
      </c>
      <c r="B17310">
        <v>66300</v>
      </c>
      <c r="C17310">
        <v>75750</v>
      </c>
      <c r="D17310">
        <v>85200</v>
      </c>
      <c r="E17310">
        <v>94650</v>
      </c>
      <c r="F17310">
        <v>102250</v>
      </c>
      <c r="G17310">
        <v>109800</v>
      </c>
      <c r="H17310">
        <v>117400</v>
      </c>
      <c r="I17310">
        <v>124950</v>
      </c>
      <c r="J17310">
        <v>132550</v>
      </c>
      <c r="K17310" t="s">
        <v>3100</v>
      </c>
      <c r="L17310">
        <v>17</v>
      </c>
      <c r="M17310">
        <v>80</v>
      </c>
      <c r="N17310" t="s">
        <v>748</v>
      </c>
    </row>
    <row r="17311" spans="1:14" x14ac:dyDescent="0.2">
      <c r="A17311" t="s">
        <v>23070</v>
      </c>
      <c r="B17311">
        <v>66300</v>
      </c>
      <c r="C17311">
        <v>75750</v>
      </c>
      <c r="D17311">
        <v>85200</v>
      </c>
      <c r="E17311">
        <v>94650</v>
      </c>
      <c r="F17311">
        <v>102250</v>
      </c>
      <c r="G17311">
        <v>109800</v>
      </c>
      <c r="H17311">
        <v>117400</v>
      </c>
      <c r="I17311">
        <v>124950</v>
      </c>
      <c r="J17311">
        <v>132550</v>
      </c>
      <c r="K17311" t="s">
        <v>3100</v>
      </c>
      <c r="L17311">
        <v>17</v>
      </c>
      <c r="M17311">
        <v>80</v>
      </c>
      <c r="N17311" t="s">
        <v>749</v>
      </c>
    </row>
    <row r="17312" spans="1:14" x14ac:dyDescent="0.2">
      <c r="A17312" t="s">
        <v>23071</v>
      </c>
      <c r="B17312">
        <v>66300</v>
      </c>
      <c r="C17312">
        <v>75750</v>
      </c>
      <c r="D17312">
        <v>85200</v>
      </c>
      <c r="E17312">
        <v>94650</v>
      </c>
      <c r="F17312">
        <v>102250</v>
      </c>
      <c r="G17312">
        <v>109800</v>
      </c>
      <c r="H17312">
        <v>117400</v>
      </c>
      <c r="I17312">
        <v>124950</v>
      </c>
      <c r="J17312">
        <v>132550</v>
      </c>
      <c r="K17312" t="s">
        <v>3100</v>
      </c>
      <c r="L17312">
        <v>17</v>
      </c>
      <c r="M17312">
        <v>80</v>
      </c>
      <c r="N17312" t="s">
        <v>750</v>
      </c>
    </row>
    <row r="17313" spans="1:14" x14ac:dyDescent="0.2">
      <c r="A17313" t="s">
        <v>23072</v>
      </c>
      <c r="B17313">
        <v>66300</v>
      </c>
      <c r="C17313">
        <v>75750</v>
      </c>
      <c r="D17313">
        <v>85200</v>
      </c>
      <c r="E17313">
        <v>94650</v>
      </c>
      <c r="F17313">
        <v>102250</v>
      </c>
      <c r="G17313">
        <v>109800</v>
      </c>
      <c r="H17313">
        <v>117400</v>
      </c>
      <c r="I17313">
        <v>124950</v>
      </c>
      <c r="J17313">
        <v>132550</v>
      </c>
      <c r="K17313" t="s">
        <v>3100</v>
      </c>
      <c r="L17313">
        <v>17</v>
      </c>
      <c r="M17313">
        <v>80</v>
      </c>
      <c r="N17313" t="s">
        <v>751</v>
      </c>
    </row>
    <row r="17314" spans="1:14" x14ac:dyDescent="0.2">
      <c r="A17314" t="s">
        <v>23073</v>
      </c>
      <c r="B17314">
        <v>66300</v>
      </c>
      <c r="C17314">
        <v>75750</v>
      </c>
      <c r="D17314">
        <v>85200</v>
      </c>
      <c r="E17314">
        <v>94650</v>
      </c>
      <c r="F17314">
        <v>102250</v>
      </c>
      <c r="G17314">
        <v>109800</v>
      </c>
      <c r="H17314">
        <v>117400</v>
      </c>
      <c r="I17314">
        <v>124950</v>
      </c>
      <c r="J17314">
        <v>132550</v>
      </c>
      <c r="K17314" t="s">
        <v>3100</v>
      </c>
      <c r="L17314">
        <v>17</v>
      </c>
      <c r="M17314">
        <v>80</v>
      </c>
      <c r="N17314" t="s">
        <v>752</v>
      </c>
    </row>
    <row r="17315" spans="1:14" x14ac:dyDescent="0.2">
      <c r="A17315" t="s">
        <v>23074</v>
      </c>
      <c r="B17315">
        <v>66300</v>
      </c>
      <c r="C17315">
        <v>75750</v>
      </c>
      <c r="D17315">
        <v>85200</v>
      </c>
      <c r="E17315">
        <v>94650</v>
      </c>
      <c r="F17315">
        <v>102250</v>
      </c>
      <c r="G17315">
        <v>109800</v>
      </c>
      <c r="H17315">
        <v>117400</v>
      </c>
      <c r="I17315">
        <v>124950</v>
      </c>
      <c r="J17315">
        <v>132550</v>
      </c>
      <c r="K17315" t="s">
        <v>3100</v>
      </c>
      <c r="L17315">
        <v>17</v>
      </c>
      <c r="M17315">
        <v>80</v>
      </c>
      <c r="N17315" t="s">
        <v>753</v>
      </c>
    </row>
    <row r="17316" spans="1:14" x14ac:dyDescent="0.2">
      <c r="A17316" t="s">
        <v>23075</v>
      </c>
      <c r="B17316">
        <v>56000</v>
      </c>
      <c r="C17316">
        <v>64000</v>
      </c>
      <c r="D17316">
        <v>72000</v>
      </c>
      <c r="E17316">
        <v>80000</v>
      </c>
      <c r="F17316">
        <v>86400</v>
      </c>
      <c r="G17316">
        <v>92800</v>
      </c>
      <c r="H17316">
        <v>99200</v>
      </c>
      <c r="I17316">
        <v>105600</v>
      </c>
      <c r="J17316">
        <v>112000</v>
      </c>
      <c r="K17316" t="s">
        <v>3100</v>
      </c>
      <c r="L17316">
        <v>19</v>
      </c>
      <c r="M17316">
        <v>80</v>
      </c>
      <c r="N17316" t="s">
        <v>754</v>
      </c>
    </row>
    <row r="17317" spans="1:14" x14ac:dyDescent="0.2">
      <c r="A17317" t="s">
        <v>23076</v>
      </c>
      <c r="B17317">
        <v>56000</v>
      </c>
      <c r="C17317">
        <v>64000</v>
      </c>
      <c r="D17317">
        <v>72000</v>
      </c>
      <c r="E17317">
        <v>80000</v>
      </c>
      <c r="F17317">
        <v>86400</v>
      </c>
      <c r="G17317">
        <v>92800</v>
      </c>
      <c r="H17317">
        <v>99200</v>
      </c>
      <c r="I17317">
        <v>105600</v>
      </c>
      <c r="J17317">
        <v>112000</v>
      </c>
      <c r="K17317" t="s">
        <v>3100</v>
      </c>
      <c r="L17317">
        <v>19</v>
      </c>
      <c r="M17317">
        <v>80</v>
      </c>
      <c r="N17317" t="s">
        <v>755</v>
      </c>
    </row>
    <row r="17318" spans="1:14" x14ac:dyDescent="0.2">
      <c r="A17318" t="s">
        <v>23077</v>
      </c>
      <c r="B17318">
        <v>56000</v>
      </c>
      <c r="C17318">
        <v>64000</v>
      </c>
      <c r="D17318">
        <v>72000</v>
      </c>
      <c r="E17318">
        <v>80000</v>
      </c>
      <c r="F17318">
        <v>86400</v>
      </c>
      <c r="G17318">
        <v>92800</v>
      </c>
      <c r="H17318">
        <v>99200</v>
      </c>
      <c r="I17318">
        <v>105600</v>
      </c>
      <c r="J17318">
        <v>112000</v>
      </c>
      <c r="K17318" t="s">
        <v>3100</v>
      </c>
      <c r="L17318">
        <v>19</v>
      </c>
      <c r="M17318">
        <v>80</v>
      </c>
      <c r="N17318" t="s">
        <v>756</v>
      </c>
    </row>
    <row r="17319" spans="1:14" x14ac:dyDescent="0.2">
      <c r="A17319" t="s">
        <v>23078</v>
      </c>
      <c r="B17319">
        <v>56000</v>
      </c>
      <c r="C17319">
        <v>64000</v>
      </c>
      <c r="D17319">
        <v>72000</v>
      </c>
      <c r="E17319">
        <v>80000</v>
      </c>
      <c r="F17319">
        <v>86400</v>
      </c>
      <c r="G17319">
        <v>92800</v>
      </c>
      <c r="H17319">
        <v>99200</v>
      </c>
      <c r="I17319">
        <v>105600</v>
      </c>
      <c r="J17319">
        <v>112000</v>
      </c>
      <c r="K17319" t="s">
        <v>3100</v>
      </c>
      <c r="L17319">
        <v>19</v>
      </c>
      <c r="M17319">
        <v>80</v>
      </c>
      <c r="N17319" t="s">
        <v>757</v>
      </c>
    </row>
    <row r="17320" spans="1:14" x14ac:dyDescent="0.2">
      <c r="A17320" t="s">
        <v>23079</v>
      </c>
      <c r="B17320">
        <v>56000</v>
      </c>
      <c r="C17320">
        <v>64000</v>
      </c>
      <c r="D17320">
        <v>72000</v>
      </c>
      <c r="E17320">
        <v>80000</v>
      </c>
      <c r="F17320">
        <v>86400</v>
      </c>
      <c r="G17320">
        <v>92800</v>
      </c>
      <c r="H17320">
        <v>99200</v>
      </c>
      <c r="I17320">
        <v>105600</v>
      </c>
      <c r="J17320">
        <v>112000</v>
      </c>
      <c r="K17320" t="s">
        <v>3100</v>
      </c>
      <c r="L17320">
        <v>19</v>
      </c>
      <c r="M17320">
        <v>80</v>
      </c>
      <c r="N17320" t="s">
        <v>758</v>
      </c>
    </row>
    <row r="17321" spans="1:14" x14ac:dyDescent="0.2">
      <c r="A17321" t="s">
        <v>23080</v>
      </c>
      <c r="B17321">
        <v>56000</v>
      </c>
      <c r="C17321">
        <v>64000</v>
      </c>
      <c r="D17321">
        <v>72000</v>
      </c>
      <c r="E17321">
        <v>80000</v>
      </c>
      <c r="F17321">
        <v>86400</v>
      </c>
      <c r="G17321">
        <v>92800</v>
      </c>
      <c r="H17321">
        <v>99200</v>
      </c>
      <c r="I17321">
        <v>105600</v>
      </c>
      <c r="J17321">
        <v>112000</v>
      </c>
      <c r="K17321" t="s">
        <v>3100</v>
      </c>
      <c r="L17321">
        <v>19</v>
      </c>
      <c r="M17321">
        <v>80</v>
      </c>
      <c r="N17321" t="s">
        <v>759</v>
      </c>
    </row>
    <row r="17322" spans="1:14" x14ac:dyDescent="0.2">
      <c r="A17322" t="s">
        <v>23081</v>
      </c>
      <c r="B17322">
        <v>56000</v>
      </c>
      <c r="C17322">
        <v>64000</v>
      </c>
      <c r="D17322">
        <v>72000</v>
      </c>
      <c r="E17322">
        <v>80000</v>
      </c>
      <c r="F17322">
        <v>86400</v>
      </c>
      <c r="G17322">
        <v>92800</v>
      </c>
      <c r="H17322">
        <v>99200</v>
      </c>
      <c r="I17322">
        <v>105600</v>
      </c>
      <c r="J17322">
        <v>112000</v>
      </c>
      <c r="K17322" t="s">
        <v>3100</v>
      </c>
      <c r="L17322">
        <v>19</v>
      </c>
      <c r="M17322">
        <v>80</v>
      </c>
      <c r="N17322" t="s">
        <v>760</v>
      </c>
    </row>
    <row r="17323" spans="1:14" x14ac:dyDescent="0.2">
      <c r="A17323" t="s">
        <v>23082</v>
      </c>
      <c r="B17323">
        <v>56000</v>
      </c>
      <c r="C17323">
        <v>64000</v>
      </c>
      <c r="D17323">
        <v>72000</v>
      </c>
      <c r="E17323">
        <v>80000</v>
      </c>
      <c r="F17323">
        <v>86400</v>
      </c>
      <c r="G17323">
        <v>92800</v>
      </c>
      <c r="H17323">
        <v>99200</v>
      </c>
      <c r="I17323">
        <v>105600</v>
      </c>
      <c r="J17323">
        <v>112000</v>
      </c>
      <c r="K17323" t="s">
        <v>3100</v>
      </c>
      <c r="L17323">
        <v>19</v>
      </c>
      <c r="M17323">
        <v>80</v>
      </c>
      <c r="N17323" t="s">
        <v>761</v>
      </c>
    </row>
    <row r="17324" spans="1:14" x14ac:dyDescent="0.2">
      <c r="A17324" t="s">
        <v>23083</v>
      </c>
      <c r="B17324">
        <v>56000</v>
      </c>
      <c r="C17324">
        <v>64000</v>
      </c>
      <c r="D17324">
        <v>72000</v>
      </c>
      <c r="E17324">
        <v>80000</v>
      </c>
      <c r="F17324">
        <v>86400</v>
      </c>
      <c r="G17324">
        <v>92800</v>
      </c>
      <c r="H17324">
        <v>99200</v>
      </c>
      <c r="I17324">
        <v>105600</v>
      </c>
      <c r="J17324">
        <v>112000</v>
      </c>
      <c r="K17324" t="s">
        <v>3100</v>
      </c>
      <c r="L17324">
        <v>19</v>
      </c>
      <c r="M17324">
        <v>80</v>
      </c>
      <c r="N17324" t="s">
        <v>762</v>
      </c>
    </row>
    <row r="17325" spans="1:14" x14ac:dyDescent="0.2">
      <c r="A17325" t="s">
        <v>23084</v>
      </c>
      <c r="B17325">
        <v>56000</v>
      </c>
      <c r="C17325">
        <v>64000</v>
      </c>
      <c r="D17325">
        <v>72000</v>
      </c>
      <c r="E17325">
        <v>80000</v>
      </c>
      <c r="F17325">
        <v>86400</v>
      </c>
      <c r="G17325">
        <v>92800</v>
      </c>
      <c r="H17325">
        <v>99200</v>
      </c>
      <c r="I17325">
        <v>105600</v>
      </c>
      <c r="J17325">
        <v>112000</v>
      </c>
      <c r="K17325" t="s">
        <v>3100</v>
      </c>
      <c r="L17325">
        <v>19</v>
      </c>
      <c r="M17325">
        <v>80</v>
      </c>
      <c r="N17325" t="s">
        <v>763</v>
      </c>
    </row>
    <row r="17326" spans="1:14" x14ac:dyDescent="0.2">
      <c r="A17326" t="s">
        <v>23085</v>
      </c>
      <c r="B17326">
        <v>56000</v>
      </c>
      <c r="C17326">
        <v>64000</v>
      </c>
      <c r="D17326">
        <v>72000</v>
      </c>
      <c r="E17326">
        <v>80000</v>
      </c>
      <c r="F17326">
        <v>86400</v>
      </c>
      <c r="G17326">
        <v>92800</v>
      </c>
      <c r="H17326">
        <v>99200</v>
      </c>
      <c r="I17326">
        <v>105600</v>
      </c>
      <c r="J17326">
        <v>112000</v>
      </c>
      <c r="K17326" t="s">
        <v>3100</v>
      </c>
      <c r="L17326">
        <v>19</v>
      </c>
      <c r="M17326">
        <v>80</v>
      </c>
      <c r="N17326" t="s">
        <v>764</v>
      </c>
    </row>
    <row r="17327" spans="1:14" x14ac:dyDescent="0.2">
      <c r="A17327" t="s">
        <v>23086</v>
      </c>
      <c r="B17327">
        <v>56000</v>
      </c>
      <c r="C17327">
        <v>64000</v>
      </c>
      <c r="D17327">
        <v>72000</v>
      </c>
      <c r="E17327">
        <v>80000</v>
      </c>
      <c r="F17327">
        <v>86400</v>
      </c>
      <c r="G17327">
        <v>92800</v>
      </c>
      <c r="H17327">
        <v>99200</v>
      </c>
      <c r="I17327">
        <v>105600</v>
      </c>
      <c r="J17327">
        <v>112000</v>
      </c>
      <c r="K17327" t="s">
        <v>3100</v>
      </c>
      <c r="L17327">
        <v>19</v>
      </c>
      <c r="M17327">
        <v>80</v>
      </c>
      <c r="N17327" t="s">
        <v>765</v>
      </c>
    </row>
    <row r="17328" spans="1:14" x14ac:dyDescent="0.2">
      <c r="A17328" t="s">
        <v>23087</v>
      </c>
      <c r="B17328">
        <v>56000</v>
      </c>
      <c r="C17328">
        <v>64000</v>
      </c>
      <c r="D17328">
        <v>72000</v>
      </c>
      <c r="E17328">
        <v>80000</v>
      </c>
      <c r="F17328">
        <v>86400</v>
      </c>
      <c r="G17328">
        <v>92800</v>
      </c>
      <c r="H17328">
        <v>99200</v>
      </c>
      <c r="I17328">
        <v>105600</v>
      </c>
      <c r="J17328">
        <v>112000</v>
      </c>
      <c r="K17328" t="s">
        <v>3100</v>
      </c>
      <c r="L17328">
        <v>19</v>
      </c>
      <c r="M17328">
        <v>80</v>
      </c>
      <c r="N17328" t="s">
        <v>766</v>
      </c>
    </row>
    <row r="17329" spans="1:14" x14ac:dyDescent="0.2">
      <c r="A17329" t="s">
        <v>23088</v>
      </c>
      <c r="B17329">
        <v>56000</v>
      </c>
      <c r="C17329">
        <v>64000</v>
      </c>
      <c r="D17329">
        <v>72000</v>
      </c>
      <c r="E17329">
        <v>80000</v>
      </c>
      <c r="F17329">
        <v>86400</v>
      </c>
      <c r="G17329">
        <v>92800</v>
      </c>
      <c r="H17329">
        <v>99200</v>
      </c>
      <c r="I17329">
        <v>105600</v>
      </c>
      <c r="J17329">
        <v>112000</v>
      </c>
      <c r="K17329" t="s">
        <v>3100</v>
      </c>
      <c r="L17329">
        <v>19</v>
      </c>
      <c r="M17329">
        <v>80</v>
      </c>
      <c r="N17329" t="s">
        <v>767</v>
      </c>
    </row>
    <row r="17330" spans="1:14" x14ac:dyDescent="0.2">
      <c r="A17330" t="s">
        <v>23089</v>
      </c>
      <c r="B17330">
        <v>56000</v>
      </c>
      <c r="C17330">
        <v>64000</v>
      </c>
      <c r="D17330">
        <v>72000</v>
      </c>
      <c r="E17330">
        <v>80000</v>
      </c>
      <c r="F17330">
        <v>86400</v>
      </c>
      <c r="G17330">
        <v>92800</v>
      </c>
      <c r="H17330">
        <v>99200</v>
      </c>
      <c r="I17330">
        <v>105600</v>
      </c>
      <c r="J17330">
        <v>112000</v>
      </c>
      <c r="K17330" t="s">
        <v>3100</v>
      </c>
      <c r="L17330">
        <v>19</v>
      </c>
      <c r="M17330">
        <v>80</v>
      </c>
      <c r="N17330" t="s">
        <v>768</v>
      </c>
    </row>
    <row r="17331" spans="1:14" x14ac:dyDescent="0.2">
      <c r="A17331" t="s">
        <v>23090</v>
      </c>
      <c r="B17331">
        <v>49950</v>
      </c>
      <c r="C17331">
        <v>57050</v>
      </c>
      <c r="D17331">
        <v>64200</v>
      </c>
      <c r="E17331">
        <v>71300</v>
      </c>
      <c r="F17331">
        <v>77050</v>
      </c>
      <c r="G17331">
        <v>82750</v>
      </c>
      <c r="H17331">
        <v>88450</v>
      </c>
      <c r="I17331">
        <v>94150</v>
      </c>
      <c r="J17331">
        <v>99850</v>
      </c>
      <c r="K17331" t="s">
        <v>3101</v>
      </c>
      <c r="L17331">
        <v>1</v>
      </c>
      <c r="M17331">
        <v>80</v>
      </c>
      <c r="N17331" t="s">
        <v>2480</v>
      </c>
    </row>
    <row r="17332" spans="1:14" x14ac:dyDescent="0.2">
      <c r="A17332" t="s">
        <v>23091</v>
      </c>
      <c r="B17332">
        <v>66750</v>
      </c>
      <c r="C17332">
        <v>76250</v>
      </c>
      <c r="D17332">
        <v>85800</v>
      </c>
      <c r="E17332">
        <v>95300</v>
      </c>
      <c r="F17332">
        <v>102950</v>
      </c>
      <c r="G17332">
        <v>110550</v>
      </c>
      <c r="H17332">
        <v>118200</v>
      </c>
      <c r="I17332">
        <v>125800</v>
      </c>
      <c r="J17332">
        <v>133450</v>
      </c>
      <c r="K17332" t="s">
        <v>3101</v>
      </c>
      <c r="L17332">
        <v>3</v>
      </c>
      <c r="M17332">
        <v>80</v>
      </c>
      <c r="N17332" t="s">
        <v>2481</v>
      </c>
    </row>
    <row r="17333" spans="1:14" x14ac:dyDescent="0.2">
      <c r="A17333" t="s">
        <v>23092</v>
      </c>
      <c r="B17333">
        <v>62500</v>
      </c>
      <c r="C17333">
        <v>71400</v>
      </c>
      <c r="D17333">
        <v>80350</v>
      </c>
      <c r="E17333">
        <v>89250</v>
      </c>
      <c r="F17333">
        <v>96400</v>
      </c>
      <c r="G17333">
        <v>103550</v>
      </c>
      <c r="H17333">
        <v>110700</v>
      </c>
      <c r="I17333">
        <v>117850</v>
      </c>
      <c r="J17333">
        <v>124950</v>
      </c>
      <c r="K17333" t="s">
        <v>3101</v>
      </c>
      <c r="L17333">
        <v>5</v>
      </c>
      <c r="M17333">
        <v>80</v>
      </c>
      <c r="N17333" t="s">
        <v>2482</v>
      </c>
    </row>
    <row r="17334" spans="1:14" x14ac:dyDescent="0.2">
      <c r="A17334" t="s">
        <v>23093</v>
      </c>
      <c r="B17334">
        <v>62500</v>
      </c>
      <c r="C17334">
        <v>71400</v>
      </c>
      <c r="D17334">
        <v>80350</v>
      </c>
      <c r="E17334">
        <v>89250</v>
      </c>
      <c r="F17334">
        <v>96400</v>
      </c>
      <c r="G17334">
        <v>103550</v>
      </c>
      <c r="H17334">
        <v>110700</v>
      </c>
      <c r="I17334">
        <v>117850</v>
      </c>
      <c r="J17334">
        <v>124950</v>
      </c>
      <c r="K17334" t="s">
        <v>3101</v>
      </c>
      <c r="L17334">
        <v>7</v>
      </c>
      <c r="M17334">
        <v>80</v>
      </c>
      <c r="N17334" t="s">
        <v>2942</v>
      </c>
    </row>
    <row r="17335" spans="1:14" x14ac:dyDescent="0.2">
      <c r="A17335" t="s">
        <v>23094</v>
      </c>
      <c r="B17335">
        <v>56250</v>
      </c>
      <c r="C17335">
        <v>64300</v>
      </c>
      <c r="D17335">
        <v>72350</v>
      </c>
      <c r="E17335">
        <v>80350</v>
      </c>
      <c r="F17335">
        <v>86800</v>
      </c>
      <c r="G17335">
        <v>93250</v>
      </c>
      <c r="H17335">
        <v>99650</v>
      </c>
      <c r="I17335">
        <v>106100</v>
      </c>
      <c r="J17335">
        <v>112500</v>
      </c>
      <c r="K17335" t="s">
        <v>3101</v>
      </c>
      <c r="L17335">
        <v>9</v>
      </c>
      <c r="M17335">
        <v>80</v>
      </c>
      <c r="N17335" t="s">
        <v>2483</v>
      </c>
    </row>
    <row r="17336" spans="1:14" x14ac:dyDescent="0.2">
      <c r="A17336" t="s">
        <v>23095</v>
      </c>
      <c r="B17336">
        <v>47600</v>
      </c>
      <c r="C17336">
        <v>54400</v>
      </c>
      <c r="D17336">
        <v>61200</v>
      </c>
      <c r="E17336">
        <v>68000</v>
      </c>
      <c r="F17336">
        <v>73450</v>
      </c>
      <c r="G17336">
        <v>78900</v>
      </c>
      <c r="H17336">
        <v>84350</v>
      </c>
      <c r="I17336">
        <v>89800</v>
      </c>
      <c r="J17336">
        <v>95200</v>
      </c>
      <c r="K17336" t="s">
        <v>3101</v>
      </c>
      <c r="L17336">
        <v>11</v>
      </c>
      <c r="M17336">
        <v>80</v>
      </c>
      <c r="N17336" t="s">
        <v>2844</v>
      </c>
    </row>
    <row r="17337" spans="1:14" x14ac:dyDescent="0.2">
      <c r="A17337" t="s">
        <v>23096</v>
      </c>
      <c r="B17337">
        <v>66300</v>
      </c>
      <c r="C17337">
        <v>75750</v>
      </c>
      <c r="D17337">
        <v>85200</v>
      </c>
      <c r="E17337">
        <v>94650</v>
      </c>
      <c r="F17337">
        <v>102250</v>
      </c>
      <c r="G17337">
        <v>109800</v>
      </c>
      <c r="H17337">
        <v>117400</v>
      </c>
      <c r="I17337">
        <v>124950</v>
      </c>
      <c r="J17337">
        <v>132550</v>
      </c>
      <c r="K17337" t="s">
        <v>3101</v>
      </c>
      <c r="L17337">
        <v>13</v>
      </c>
      <c r="M17337">
        <v>80</v>
      </c>
      <c r="N17337" t="s">
        <v>2484</v>
      </c>
    </row>
    <row r="17338" spans="1:14" x14ac:dyDescent="0.2">
      <c r="A17338" t="s">
        <v>23097</v>
      </c>
      <c r="B17338">
        <v>62500</v>
      </c>
      <c r="C17338">
        <v>71400</v>
      </c>
      <c r="D17338">
        <v>80350</v>
      </c>
      <c r="E17338">
        <v>89250</v>
      </c>
      <c r="F17338">
        <v>96400</v>
      </c>
      <c r="G17338">
        <v>103550</v>
      </c>
      <c r="H17338">
        <v>110700</v>
      </c>
      <c r="I17338">
        <v>117850</v>
      </c>
      <c r="J17338">
        <v>124950</v>
      </c>
      <c r="K17338" t="s">
        <v>3101</v>
      </c>
      <c r="L17338">
        <v>15</v>
      </c>
      <c r="M17338">
        <v>80</v>
      </c>
      <c r="N17338" t="s">
        <v>2485</v>
      </c>
    </row>
    <row r="17339" spans="1:14" x14ac:dyDescent="0.2">
      <c r="A17339" t="s">
        <v>23098</v>
      </c>
      <c r="B17339">
        <v>68150</v>
      </c>
      <c r="C17339">
        <v>77850</v>
      </c>
      <c r="D17339">
        <v>87600</v>
      </c>
      <c r="E17339">
        <v>97300</v>
      </c>
      <c r="F17339">
        <v>105100</v>
      </c>
      <c r="G17339">
        <v>112900</v>
      </c>
      <c r="H17339">
        <v>120700</v>
      </c>
      <c r="I17339">
        <v>128450</v>
      </c>
      <c r="J17339">
        <v>136250</v>
      </c>
      <c r="K17339" t="s">
        <v>3101</v>
      </c>
      <c r="L17339">
        <v>17</v>
      </c>
      <c r="M17339">
        <v>80</v>
      </c>
      <c r="N17339" t="s">
        <v>2486</v>
      </c>
    </row>
    <row r="17340" spans="1:14" x14ac:dyDescent="0.2">
      <c r="A17340" t="s">
        <v>23099</v>
      </c>
      <c r="B17340">
        <v>66750</v>
      </c>
      <c r="C17340">
        <v>76250</v>
      </c>
      <c r="D17340">
        <v>85800</v>
      </c>
      <c r="E17340">
        <v>95300</v>
      </c>
      <c r="F17340">
        <v>102950</v>
      </c>
      <c r="G17340">
        <v>110550</v>
      </c>
      <c r="H17340">
        <v>118200</v>
      </c>
      <c r="I17340">
        <v>125800</v>
      </c>
      <c r="J17340">
        <v>133450</v>
      </c>
      <c r="K17340" t="s">
        <v>3101</v>
      </c>
      <c r="L17340">
        <v>19</v>
      </c>
      <c r="M17340">
        <v>80</v>
      </c>
      <c r="N17340" t="s">
        <v>2487</v>
      </c>
    </row>
    <row r="17341" spans="1:14" x14ac:dyDescent="0.2">
      <c r="A17341" t="s">
        <v>23100</v>
      </c>
      <c r="B17341">
        <v>66300</v>
      </c>
      <c r="C17341">
        <v>75750</v>
      </c>
      <c r="D17341">
        <v>85200</v>
      </c>
      <c r="E17341">
        <v>94650</v>
      </c>
      <c r="F17341">
        <v>102250</v>
      </c>
      <c r="G17341">
        <v>109800</v>
      </c>
      <c r="H17341">
        <v>117400</v>
      </c>
      <c r="I17341">
        <v>124950</v>
      </c>
      <c r="J17341">
        <v>132550</v>
      </c>
      <c r="K17341" t="s">
        <v>3101</v>
      </c>
      <c r="L17341">
        <v>21</v>
      </c>
      <c r="M17341">
        <v>80</v>
      </c>
      <c r="N17341" t="s">
        <v>4125</v>
      </c>
    </row>
    <row r="17342" spans="1:14" x14ac:dyDescent="0.2">
      <c r="A17342" t="s">
        <v>23101</v>
      </c>
      <c r="B17342">
        <v>66750</v>
      </c>
      <c r="C17342">
        <v>76250</v>
      </c>
      <c r="D17342">
        <v>85800</v>
      </c>
      <c r="E17342">
        <v>95300</v>
      </c>
      <c r="F17342">
        <v>102950</v>
      </c>
      <c r="G17342">
        <v>110550</v>
      </c>
      <c r="H17342">
        <v>118200</v>
      </c>
      <c r="I17342">
        <v>125800</v>
      </c>
      <c r="J17342">
        <v>133450</v>
      </c>
      <c r="K17342" t="s">
        <v>3101</v>
      </c>
      <c r="L17342">
        <v>23</v>
      </c>
      <c r="M17342">
        <v>80</v>
      </c>
      <c r="N17342" t="s">
        <v>2488</v>
      </c>
    </row>
    <row r="17343" spans="1:14" x14ac:dyDescent="0.2">
      <c r="A17343" t="s">
        <v>23102</v>
      </c>
      <c r="B17343">
        <v>66300</v>
      </c>
      <c r="C17343">
        <v>75750</v>
      </c>
      <c r="D17343">
        <v>85200</v>
      </c>
      <c r="E17343">
        <v>94650</v>
      </c>
      <c r="F17343">
        <v>102250</v>
      </c>
      <c r="G17343">
        <v>109800</v>
      </c>
      <c r="H17343">
        <v>117400</v>
      </c>
      <c r="I17343">
        <v>124950</v>
      </c>
      <c r="J17343">
        <v>132550</v>
      </c>
      <c r="K17343" t="s">
        <v>3101</v>
      </c>
      <c r="L17343">
        <v>25</v>
      </c>
      <c r="M17343">
        <v>80</v>
      </c>
      <c r="N17343" t="s">
        <v>2489</v>
      </c>
    </row>
    <row r="17344" spans="1:14" x14ac:dyDescent="0.2">
      <c r="A17344" t="s">
        <v>23103</v>
      </c>
      <c r="B17344">
        <v>66300</v>
      </c>
      <c r="C17344">
        <v>75750</v>
      </c>
      <c r="D17344">
        <v>85200</v>
      </c>
      <c r="E17344">
        <v>94650</v>
      </c>
      <c r="F17344">
        <v>102250</v>
      </c>
      <c r="G17344">
        <v>109800</v>
      </c>
      <c r="H17344">
        <v>117400</v>
      </c>
      <c r="I17344">
        <v>124950</v>
      </c>
      <c r="J17344">
        <v>132550</v>
      </c>
      <c r="K17344" t="s">
        <v>3101</v>
      </c>
      <c r="L17344">
        <v>27</v>
      </c>
      <c r="M17344">
        <v>80</v>
      </c>
      <c r="N17344" t="s">
        <v>3225</v>
      </c>
    </row>
    <row r="17345" spans="1:14" x14ac:dyDescent="0.2">
      <c r="A17345" t="s">
        <v>23104</v>
      </c>
      <c r="B17345">
        <v>66300</v>
      </c>
      <c r="C17345">
        <v>75750</v>
      </c>
      <c r="D17345">
        <v>85200</v>
      </c>
      <c r="E17345">
        <v>94650</v>
      </c>
      <c r="F17345">
        <v>102250</v>
      </c>
      <c r="G17345">
        <v>109800</v>
      </c>
      <c r="H17345">
        <v>117400</v>
      </c>
      <c r="I17345">
        <v>124950</v>
      </c>
      <c r="J17345">
        <v>132550</v>
      </c>
      <c r="K17345" t="s">
        <v>3101</v>
      </c>
      <c r="L17345">
        <v>29</v>
      </c>
      <c r="M17345">
        <v>80</v>
      </c>
      <c r="N17345" t="s">
        <v>2490</v>
      </c>
    </row>
    <row r="17346" spans="1:14" x14ac:dyDescent="0.2">
      <c r="A17346" t="s">
        <v>23105</v>
      </c>
      <c r="B17346">
        <v>66750</v>
      </c>
      <c r="C17346">
        <v>76250</v>
      </c>
      <c r="D17346">
        <v>85800</v>
      </c>
      <c r="E17346">
        <v>95300</v>
      </c>
      <c r="F17346">
        <v>102950</v>
      </c>
      <c r="G17346">
        <v>110550</v>
      </c>
      <c r="H17346">
        <v>118200</v>
      </c>
      <c r="I17346">
        <v>125800</v>
      </c>
      <c r="J17346">
        <v>133450</v>
      </c>
      <c r="K17346" t="s">
        <v>3101</v>
      </c>
      <c r="L17346">
        <v>31</v>
      </c>
      <c r="M17346">
        <v>80</v>
      </c>
      <c r="N17346" t="s">
        <v>1949</v>
      </c>
    </row>
    <row r="17347" spans="1:14" x14ac:dyDescent="0.2">
      <c r="A17347" t="s">
        <v>23106</v>
      </c>
      <c r="B17347">
        <v>62500</v>
      </c>
      <c r="C17347">
        <v>71400</v>
      </c>
      <c r="D17347">
        <v>80350</v>
      </c>
      <c r="E17347">
        <v>89250</v>
      </c>
      <c r="F17347">
        <v>96400</v>
      </c>
      <c r="G17347">
        <v>103550</v>
      </c>
      <c r="H17347">
        <v>110700</v>
      </c>
      <c r="I17347">
        <v>117850</v>
      </c>
      <c r="J17347">
        <v>124950</v>
      </c>
      <c r="K17347" t="s">
        <v>3101</v>
      </c>
      <c r="L17347">
        <v>33</v>
      </c>
      <c r="M17347">
        <v>80</v>
      </c>
      <c r="N17347" t="s">
        <v>1950</v>
      </c>
    </row>
    <row r="17348" spans="1:14" x14ac:dyDescent="0.2">
      <c r="A17348" t="s">
        <v>23107</v>
      </c>
      <c r="B17348">
        <v>66750</v>
      </c>
      <c r="C17348">
        <v>76250</v>
      </c>
      <c r="D17348">
        <v>85800</v>
      </c>
      <c r="E17348">
        <v>95300</v>
      </c>
      <c r="F17348">
        <v>102950</v>
      </c>
      <c r="G17348">
        <v>110550</v>
      </c>
      <c r="H17348">
        <v>118200</v>
      </c>
      <c r="I17348">
        <v>125800</v>
      </c>
      <c r="J17348">
        <v>133450</v>
      </c>
      <c r="K17348" t="s">
        <v>3101</v>
      </c>
      <c r="L17348">
        <v>35</v>
      </c>
      <c r="M17348">
        <v>80</v>
      </c>
      <c r="N17348" t="s">
        <v>2365</v>
      </c>
    </row>
    <row r="17349" spans="1:14" x14ac:dyDescent="0.2">
      <c r="A17349" t="s">
        <v>23108</v>
      </c>
      <c r="B17349">
        <v>66300</v>
      </c>
      <c r="C17349">
        <v>75750</v>
      </c>
      <c r="D17349">
        <v>85200</v>
      </c>
      <c r="E17349">
        <v>94650</v>
      </c>
      <c r="F17349">
        <v>102250</v>
      </c>
      <c r="G17349">
        <v>109800</v>
      </c>
      <c r="H17349">
        <v>117400</v>
      </c>
      <c r="I17349">
        <v>124950</v>
      </c>
      <c r="J17349">
        <v>132550</v>
      </c>
      <c r="K17349" t="s">
        <v>3101</v>
      </c>
      <c r="L17349">
        <v>37</v>
      </c>
      <c r="M17349">
        <v>80</v>
      </c>
      <c r="N17349" t="s">
        <v>2760</v>
      </c>
    </row>
    <row r="17350" spans="1:14" x14ac:dyDescent="0.2">
      <c r="A17350" t="s">
        <v>23109</v>
      </c>
      <c r="B17350">
        <v>66300</v>
      </c>
      <c r="C17350">
        <v>75750</v>
      </c>
      <c r="D17350">
        <v>85200</v>
      </c>
      <c r="E17350">
        <v>94650</v>
      </c>
      <c r="F17350">
        <v>102250</v>
      </c>
      <c r="G17350">
        <v>109800</v>
      </c>
      <c r="H17350">
        <v>117400</v>
      </c>
      <c r="I17350">
        <v>124950</v>
      </c>
      <c r="J17350">
        <v>132550</v>
      </c>
      <c r="K17350" t="s">
        <v>3101</v>
      </c>
      <c r="L17350">
        <v>39</v>
      </c>
      <c r="M17350">
        <v>80</v>
      </c>
      <c r="N17350" t="s">
        <v>3417</v>
      </c>
    </row>
    <row r="17351" spans="1:14" x14ac:dyDescent="0.2">
      <c r="A17351" t="s">
        <v>23110</v>
      </c>
      <c r="B17351">
        <v>65100</v>
      </c>
      <c r="C17351">
        <v>74400</v>
      </c>
      <c r="D17351">
        <v>83700</v>
      </c>
      <c r="E17351">
        <v>92950</v>
      </c>
      <c r="F17351">
        <v>100400</v>
      </c>
      <c r="G17351">
        <v>107850</v>
      </c>
      <c r="H17351">
        <v>115300</v>
      </c>
      <c r="I17351">
        <v>122700</v>
      </c>
      <c r="J17351">
        <v>130150</v>
      </c>
      <c r="K17351" t="s">
        <v>3101</v>
      </c>
      <c r="L17351">
        <v>41</v>
      </c>
      <c r="M17351">
        <v>80</v>
      </c>
      <c r="N17351" t="s">
        <v>3615</v>
      </c>
    </row>
    <row r="17352" spans="1:14" x14ac:dyDescent="0.2">
      <c r="A17352" t="s">
        <v>23111</v>
      </c>
      <c r="B17352">
        <v>44750</v>
      </c>
      <c r="C17352">
        <v>51150</v>
      </c>
      <c r="D17352">
        <v>57550</v>
      </c>
      <c r="E17352">
        <v>63900</v>
      </c>
      <c r="F17352">
        <v>69050</v>
      </c>
      <c r="G17352">
        <v>74150</v>
      </c>
      <c r="H17352">
        <v>79250</v>
      </c>
      <c r="I17352">
        <v>84350</v>
      </c>
      <c r="J17352">
        <v>89500</v>
      </c>
      <c r="K17352" t="s">
        <v>3102</v>
      </c>
      <c r="L17352">
        <v>1</v>
      </c>
      <c r="M17352">
        <v>80</v>
      </c>
      <c r="N17352" t="s">
        <v>1951</v>
      </c>
    </row>
    <row r="17353" spans="1:14" x14ac:dyDescent="0.2">
      <c r="A17353" t="s">
        <v>23112</v>
      </c>
      <c r="B17353">
        <v>36200</v>
      </c>
      <c r="C17353">
        <v>41350</v>
      </c>
      <c r="D17353">
        <v>46500</v>
      </c>
      <c r="E17353">
        <v>51650</v>
      </c>
      <c r="F17353">
        <v>55800</v>
      </c>
      <c r="G17353">
        <v>59950</v>
      </c>
      <c r="H17353">
        <v>64050</v>
      </c>
      <c r="I17353">
        <v>68200</v>
      </c>
      <c r="J17353">
        <v>72350</v>
      </c>
      <c r="K17353" t="s">
        <v>3102</v>
      </c>
      <c r="L17353">
        <v>3</v>
      </c>
      <c r="M17353">
        <v>80</v>
      </c>
      <c r="N17353" t="s">
        <v>1952</v>
      </c>
    </row>
    <row r="17354" spans="1:14" x14ac:dyDescent="0.2">
      <c r="A17354" t="s">
        <v>23113</v>
      </c>
      <c r="B17354">
        <v>36200</v>
      </c>
      <c r="C17354">
        <v>41350</v>
      </c>
      <c r="D17354">
        <v>46500</v>
      </c>
      <c r="E17354">
        <v>51650</v>
      </c>
      <c r="F17354">
        <v>55800</v>
      </c>
      <c r="G17354">
        <v>59950</v>
      </c>
      <c r="H17354">
        <v>64050</v>
      </c>
      <c r="I17354">
        <v>68200</v>
      </c>
      <c r="J17354">
        <v>72350</v>
      </c>
      <c r="K17354" t="s">
        <v>3102</v>
      </c>
      <c r="L17354">
        <v>5</v>
      </c>
      <c r="M17354">
        <v>80</v>
      </c>
      <c r="N17354" t="s">
        <v>1953</v>
      </c>
    </row>
    <row r="17355" spans="1:14" x14ac:dyDescent="0.2">
      <c r="A17355" t="s">
        <v>23114</v>
      </c>
      <c r="B17355">
        <v>36200</v>
      </c>
      <c r="C17355">
        <v>41350</v>
      </c>
      <c r="D17355">
        <v>46500</v>
      </c>
      <c r="E17355">
        <v>51650</v>
      </c>
      <c r="F17355">
        <v>55800</v>
      </c>
      <c r="G17355">
        <v>59950</v>
      </c>
      <c r="H17355">
        <v>64050</v>
      </c>
      <c r="I17355">
        <v>68200</v>
      </c>
      <c r="J17355">
        <v>72350</v>
      </c>
      <c r="K17355" t="s">
        <v>3102</v>
      </c>
      <c r="L17355">
        <v>6</v>
      </c>
      <c r="M17355">
        <v>80</v>
      </c>
      <c r="N17355" t="s">
        <v>1954</v>
      </c>
    </row>
    <row r="17356" spans="1:14" x14ac:dyDescent="0.2">
      <c r="A17356" t="s">
        <v>23115</v>
      </c>
      <c r="B17356">
        <v>36200</v>
      </c>
      <c r="C17356">
        <v>41350</v>
      </c>
      <c r="D17356">
        <v>46500</v>
      </c>
      <c r="E17356">
        <v>51650</v>
      </c>
      <c r="F17356">
        <v>55800</v>
      </c>
      <c r="G17356">
        <v>59950</v>
      </c>
      <c r="H17356">
        <v>64050</v>
      </c>
      <c r="I17356">
        <v>68200</v>
      </c>
      <c r="J17356">
        <v>72350</v>
      </c>
      <c r="K17356" t="s">
        <v>3102</v>
      </c>
      <c r="L17356">
        <v>7</v>
      </c>
      <c r="M17356">
        <v>80</v>
      </c>
      <c r="N17356" t="s">
        <v>3923</v>
      </c>
    </row>
    <row r="17357" spans="1:14" x14ac:dyDescent="0.2">
      <c r="A17357" t="s">
        <v>23116</v>
      </c>
      <c r="B17357">
        <v>36200</v>
      </c>
      <c r="C17357">
        <v>41350</v>
      </c>
      <c r="D17357">
        <v>46500</v>
      </c>
      <c r="E17357">
        <v>51650</v>
      </c>
      <c r="F17357">
        <v>55800</v>
      </c>
      <c r="G17357">
        <v>59950</v>
      </c>
      <c r="H17357">
        <v>64050</v>
      </c>
      <c r="I17357">
        <v>68200</v>
      </c>
      <c r="J17357">
        <v>72350</v>
      </c>
      <c r="K17357" t="s">
        <v>3102</v>
      </c>
      <c r="L17357">
        <v>9</v>
      </c>
      <c r="M17357">
        <v>80</v>
      </c>
      <c r="N17357" t="s">
        <v>1955</v>
      </c>
    </row>
    <row r="17358" spans="1:14" x14ac:dyDescent="0.2">
      <c r="A17358" t="s">
        <v>23117</v>
      </c>
      <c r="B17358">
        <v>38150</v>
      </c>
      <c r="C17358">
        <v>43600</v>
      </c>
      <c r="D17358">
        <v>49050</v>
      </c>
      <c r="E17358">
        <v>54500</v>
      </c>
      <c r="F17358">
        <v>58900</v>
      </c>
      <c r="G17358">
        <v>63250</v>
      </c>
      <c r="H17358">
        <v>67600</v>
      </c>
      <c r="I17358">
        <v>71950</v>
      </c>
      <c r="J17358">
        <v>76300</v>
      </c>
      <c r="K17358" t="s">
        <v>3102</v>
      </c>
      <c r="L17358">
        <v>11</v>
      </c>
      <c r="M17358">
        <v>80</v>
      </c>
      <c r="N17358" t="s">
        <v>1956</v>
      </c>
    </row>
    <row r="17359" spans="1:14" x14ac:dyDescent="0.2">
      <c r="A17359" t="s">
        <v>23118</v>
      </c>
      <c r="B17359">
        <v>36200</v>
      </c>
      <c r="C17359">
        <v>41350</v>
      </c>
      <c r="D17359">
        <v>46500</v>
      </c>
      <c r="E17359">
        <v>51650</v>
      </c>
      <c r="F17359">
        <v>55800</v>
      </c>
      <c r="G17359">
        <v>59950</v>
      </c>
      <c r="H17359">
        <v>64050</v>
      </c>
      <c r="I17359">
        <v>68200</v>
      </c>
      <c r="J17359">
        <v>72350</v>
      </c>
      <c r="K17359" t="s">
        <v>3102</v>
      </c>
      <c r="L17359">
        <v>13</v>
      </c>
      <c r="M17359">
        <v>80</v>
      </c>
      <c r="N17359" t="s">
        <v>1957</v>
      </c>
    </row>
    <row r="17360" spans="1:14" x14ac:dyDescent="0.2">
      <c r="A17360" t="s">
        <v>23119</v>
      </c>
      <c r="B17360">
        <v>48350</v>
      </c>
      <c r="C17360">
        <v>55250</v>
      </c>
      <c r="D17360">
        <v>62150</v>
      </c>
      <c r="E17360">
        <v>69050</v>
      </c>
      <c r="F17360">
        <v>74600</v>
      </c>
      <c r="G17360">
        <v>80100</v>
      </c>
      <c r="H17360">
        <v>85650</v>
      </c>
      <c r="I17360">
        <v>91150</v>
      </c>
      <c r="J17360">
        <v>96700</v>
      </c>
      <c r="K17360" t="s">
        <v>3102</v>
      </c>
      <c r="L17360">
        <v>15</v>
      </c>
      <c r="M17360">
        <v>80</v>
      </c>
      <c r="N17360" t="s">
        <v>2447</v>
      </c>
    </row>
    <row r="17361" spans="1:14" x14ac:dyDescent="0.2">
      <c r="A17361" t="s">
        <v>23120</v>
      </c>
      <c r="B17361">
        <v>36550</v>
      </c>
      <c r="C17361">
        <v>41750</v>
      </c>
      <c r="D17361">
        <v>46950</v>
      </c>
      <c r="E17361">
        <v>52150</v>
      </c>
      <c r="F17361">
        <v>56350</v>
      </c>
      <c r="G17361">
        <v>60500</v>
      </c>
      <c r="H17361">
        <v>64700</v>
      </c>
      <c r="I17361">
        <v>68850</v>
      </c>
      <c r="J17361">
        <v>73050</v>
      </c>
      <c r="K17361" t="s">
        <v>3102</v>
      </c>
      <c r="L17361">
        <v>17</v>
      </c>
      <c r="M17361">
        <v>80</v>
      </c>
      <c r="N17361" t="s">
        <v>3386</v>
      </c>
    </row>
    <row r="17362" spans="1:14" x14ac:dyDescent="0.2">
      <c r="A17362" t="s">
        <v>23121</v>
      </c>
      <c r="B17362">
        <v>36200</v>
      </c>
      <c r="C17362">
        <v>41350</v>
      </c>
      <c r="D17362">
        <v>46500</v>
      </c>
      <c r="E17362">
        <v>51650</v>
      </c>
      <c r="F17362">
        <v>55800</v>
      </c>
      <c r="G17362">
        <v>59950</v>
      </c>
      <c r="H17362">
        <v>64050</v>
      </c>
      <c r="I17362">
        <v>68200</v>
      </c>
      <c r="J17362">
        <v>72350</v>
      </c>
      <c r="K17362" t="s">
        <v>3102</v>
      </c>
      <c r="L17362">
        <v>19</v>
      </c>
      <c r="M17362">
        <v>80</v>
      </c>
      <c r="N17362" t="s">
        <v>1958</v>
      </c>
    </row>
    <row r="17363" spans="1:14" x14ac:dyDescent="0.2">
      <c r="A17363" t="s">
        <v>23122</v>
      </c>
      <c r="B17363">
        <v>36200</v>
      </c>
      <c r="C17363">
        <v>41350</v>
      </c>
      <c r="D17363">
        <v>46500</v>
      </c>
      <c r="E17363">
        <v>51650</v>
      </c>
      <c r="F17363">
        <v>55800</v>
      </c>
      <c r="G17363">
        <v>59950</v>
      </c>
      <c r="H17363">
        <v>64050</v>
      </c>
      <c r="I17363">
        <v>68200</v>
      </c>
      <c r="J17363">
        <v>72350</v>
      </c>
      <c r="K17363" t="s">
        <v>3102</v>
      </c>
      <c r="L17363">
        <v>21</v>
      </c>
      <c r="M17363">
        <v>80</v>
      </c>
      <c r="N17363" t="s">
        <v>1959</v>
      </c>
    </row>
    <row r="17364" spans="1:14" x14ac:dyDescent="0.2">
      <c r="A17364" t="s">
        <v>23123</v>
      </c>
      <c r="B17364">
        <v>36200</v>
      </c>
      <c r="C17364">
        <v>41350</v>
      </c>
      <c r="D17364">
        <v>46500</v>
      </c>
      <c r="E17364">
        <v>51650</v>
      </c>
      <c r="F17364">
        <v>55800</v>
      </c>
      <c r="G17364">
        <v>59950</v>
      </c>
      <c r="H17364">
        <v>64050</v>
      </c>
      <c r="I17364">
        <v>68200</v>
      </c>
      <c r="J17364">
        <v>72350</v>
      </c>
      <c r="K17364" t="s">
        <v>3102</v>
      </c>
      <c r="L17364">
        <v>23</v>
      </c>
      <c r="M17364">
        <v>80</v>
      </c>
      <c r="N17364" t="s">
        <v>1960</v>
      </c>
    </row>
    <row r="17365" spans="1:14" x14ac:dyDescent="0.2">
      <c r="A17365" t="s">
        <v>23124</v>
      </c>
      <c r="B17365">
        <v>37600</v>
      </c>
      <c r="C17365">
        <v>43000</v>
      </c>
      <c r="D17365">
        <v>48350</v>
      </c>
      <c r="E17365">
        <v>53700</v>
      </c>
      <c r="F17365">
        <v>58000</v>
      </c>
      <c r="G17365">
        <v>62300</v>
      </c>
      <c r="H17365">
        <v>66600</v>
      </c>
      <c r="I17365">
        <v>70900</v>
      </c>
      <c r="J17365">
        <v>75200</v>
      </c>
      <c r="K17365" t="s">
        <v>3102</v>
      </c>
      <c r="L17365">
        <v>25</v>
      </c>
      <c r="M17365">
        <v>80</v>
      </c>
      <c r="N17365" t="s">
        <v>1961</v>
      </c>
    </row>
    <row r="17366" spans="1:14" x14ac:dyDescent="0.2">
      <c r="A17366" t="s">
        <v>23125</v>
      </c>
      <c r="B17366">
        <v>38150</v>
      </c>
      <c r="C17366">
        <v>43600</v>
      </c>
      <c r="D17366">
        <v>49050</v>
      </c>
      <c r="E17366">
        <v>54500</v>
      </c>
      <c r="F17366">
        <v>58900</v>
      </c>
      <c r="G17366">
        <v>63250</v>
      </c>
      <c r="H17366">
        <v>67600</v>
      </c>
      <c r="I17366">
        <v>71950</v>
      </c>
      <c r="J17366">
        <v>76300</v>
      </c>
      <c r="K17366" t="s">
        <v>3102</v>
      </c>
      <c r="L17366">
        <v>27</v>
      </c>
      <c r="M17366">
        <v>80</v>
      </c>
      <c r="N17366" t="s">
        <v>3394</v>
      </c>
    </row>
    <row r="17367" spans="1:14" x14ac:dyDescent="0.2">
      <c r="A17367" t="s">
        <v>23126</v>
      </c>
      <c r="B17367">
        <v>66300</v>
      </c>
      <c r="C17367">
        <v>75750</v>
      </c>
      <c r="D17367">
        <v>85200</v>
      </c>
      <c r="E17367">
        <v>94650</v>
      </c>
      <c r="F17367">
        <v>102250</v>
      </c>
      <c r="G17367">
        <v>109800</v>
      </c>
      <c r="H17367">
        <v>117400</v>
      </c>
      <c r="I17367">
        <v>124950</v>
      </c>
      <c r="J17367">
        <v>132550</v>
      </c>
      <c r="K17367" t="s">
        <v>3102</v>
      </c>
      <c r="L17367">
        <v>28</v>
      </c>
      <c r="M17367">
        <v>80</v>
      </c>
      <c r="N17367" t="s">
        <v>1962</v>
      </c>
    </row>
    <row r="17368" spans="1:14" x14ac:dyDescent="0.2">
      <c r="A17368" t="s">
        <v>23127</v>
      </c>
      <c r="B17368">
        <v>36200</v>
      </c>
      <c r="C17368">
        <v>41350</v>
      </c>
      <c r="D17368">
        <v>46500</v>
      </c>
      <c r="E17368">
        <v>51650</v>
      </c>
      <c r="F17368">
        <v>55800</v>
      </c>
      <c r="G17368">
        <v>59950</v>
      </c>
      <c r="H17368">
        <v>64050</v>
      </c>
      <c r="I17368">
        <v>68200</v>
      </c>
      <c r="J17368">
        <v>72350</v>
      </c>
      <c r="K17368" t="s">
        <v>3102</v>
      </c>
      <c r="L17368">
        <v>29</v>
      </c>
      <c r="M17368">
        <v>80</v>
      </c>
      <c r="N17368" t="s">
        <v>1963</v>
      </c>
    </row>
    <row r="17369" spans="1:14" x14ac:dyDescent="0.2">
      <c r="A17369" t="s">
        <v>23128</v>
      </c>
      <c r="B17369">
        <v>36200</v>
      </c>
      <c r="C17369">
        <v>41350</v>
      </c>
      <c r="D17369">
        <v>46500</v>
      </c>
      <c r="E17369">
        <v>51650</v>
      </c>
      <c r="F17369">
        <v>55800</v>
      </c>
      <c r="G17369">
        <v>59950</v>
      </c>
      <c r="H17369">
        <v>64050</v>
      </c>
      <c r="I17369">
        <v>68200</v>
      </c>
      <c r="J17369">
        <v>72350</v>
      </c>
      <c r="K17369" t="s">
        <v>3102</v>
      </c>
      <c r="L17369">
        <v>31</v>
      </c>
      <c r="M17369">
        <v>80</v>
      </c>
      <c r="N17369" t="s">
        <v>3931</v>
      </c>
    </row>
    <row r="17370" spans="1:14" x14ac:dyDescent="0.2">
      <c r="A17370" t="s">
        <v>23129</v>
      </c>
      <c r="B17370">
        <v>36200</v>
      </c>
      <c r="C17370">
        <v>41350</v>
      </c>
      <c r="D17370">
        <v>46500</v>
      </c>
      <c r="E17370">
        <v>51650</v>
      </c>
      <c r="F17370">
        <v>55800</v>
      </c>
      <c r="G17370">
        <v>59950</v>
      </c>
      <c r="H17370">
        <v>64050</v>
      </c>
      <c r="I17370">
        <v>68200</v>
      </c>
      <c r="J17370">
        <v>72350</v>
      </c>
      <c r="K17370" t="s">
        <v>3102</v>
      </c>
      <c r="L17370">
        <v>33</v>
      </c>
      <c r="M17370">
        <v>80</v>
      </c>
      <c r="N17370" t="s">
        <v>3932</v>
      </c>
    </row>
    <row r="17371" spans="1:14" x14ac:dyDescent="0.2">
      <c r="A17371" t="s">
        <v>23130</v>
      </c>
      <c r="B17371">
        <v>36200</v>
      </c>
      <c r="C17371">
        <v>41350</v>
      </c>
      <c r="D17371">
        <v>46500</v>
      </c>
      <c r="E17371">
        <v>51650</v>
      </c>
      <c r="F17371">
        <v>55800</v>
      </c>
      <c r="G17371">
        <v>59950</v>
      </c>
      <c r="H17371">
        <v>64050</v>
      </c>
      <c r="I17371">
        <v>68200</v>
      </c>
      <c r="J17371">
        <v>72350</v>
      </c>
      <c r="K17371" t="s">
        <v>3102</v>
      </c>
      <c r="L17371">
        <v>35</v>
      </c>
      <c r="M17371">
        <v>80</v>
      </c>
      <c r="N17371" t="s">
        <v>2741</v>
      </c>
    </row>
    <row r="17372" spans="1:14" x14ac:dyDescent="0.2">
      <c r="A17372" t="s">
        <v>23131</v>
      </c>
      <c r="B17372">
        <v>36200</v>
      </c>
      <c r="C17372">
        <v>41350</v>
      </c>
      <c r="D17372">
        <v>46500</v>
      </c>
      <c r="E17372">
        <v>51650</v>
      </c>
      <c r="F17372">
        <v>55800</v>
      </c>
      <c r="G17372">
        <v>59950</v>
      </c>
      <c r="H17372">
        <v>64050</v>
      </c>
      <c r="I17372">
        <v>68200</v>
      </c>
      <c r="J17372">
        <v>72350</v>
      </c>
      <c r="K17372" t="s">
        <v>3102</v>
      </c>
      <c r="L17372">
        <v>37</v>
      </c>
      <c r="M17372">
        <v>80</v>
      </c>
      <c r="N17372" t="s">
        <v>3933</v>
      </c>
    </row>
    <row r="17373" spans="1:14" x14ac:dyDescent="0.2">
      <c r="A17373" t="s">
        <v>23132</v>
      </c>
      <c r="B17373">
        <v>36200</v>
      </c>
      <c r="C17373">
        <v>41350</v>
      </c>
      <c r="D17373">
        <v>46500</v>
      </c>
      <c r="E17373">
        <v>51650</v>
      </c>
      <c r="F17373">
        <v>55800</v>
      </c>
      <c r="G17373">
        <v>59950</v>
      </c>
      <c r="H17373">
        <v>64050</v>
      </c>
      <c r="I17373">
        <v>68200</v>
      </c>
      <c r="J17373">
        <v>72350</v>
      </c>
      <c r="K17373" t="s">
        <v>3102</v>
      </c>
      <c r="L17373">
        <v>39</v>
      </c>
      <c r="M17373">
        <v>80</v>
      </c>
      <c r="N17373" t="s">
        <v>3934</v>
      </c>
    </row>
    <row r="17374" spans="1:14" x14ac:dyDescent="0.2">
      <c r="A17374" t="s">
        <v>23133</v>
      </c>
      <c r="B17374">
        <v>36700</v>
      </c>
      <c r="C17374">
        <v>41950</v>
      </c>
      <c r="D17374">
        <v>47200</v>
      </c>
      <c r="E17374">
        <v>52400</v>
      </c>
      <c r="F17374">
        <v>56600</v>
      </c>
      <c r="G17374">
        <v>60800</v>
      </c>
      <c r="H17374">
        <v>65000</v>
      </c>
      <c r="I17374">
        <v>69200</v>
      </c>
      <c r="J17374">
        <v>73400</v>
      </c>
      <c r="K17374" t="s">
        <v>3102</v>
      </c>
      <c r="L17374">
        <v>41</v>
      </c>
      <c r="M17374">
        <v>80</v>
      </c>
      <c r="N17374" t="s">
        <v>3668</v>
      </c>
    </row>
    <row r="17375" spans="1:14" x14ac:dyDescent="0.2">
      <c r="A17375" t="s">
        <v>23134</v>
      </c>
      <c r="B17375">
        <v>44750</v>
      </c>
      <c r="C17375">
        <v>51150</v>
      </c>
      <c r="D17375">
        <v>57550</v>
      </c>
      <c r="E17375">
        <v>63900</v>
      </c>
      <c r="F17375">
        <v>69050</v>
      </c>
      <c r="G17375">
        <v>74150</v>
      </c>
      <c r="H17375">
        <v>79250</v>
      </c>
      <c r="I17375">
        <v>84350</v>
      </c>
      <c r="J17375">
        <v>89500</v>
      </c>
      <c r="K17375" t="s">
        <v>3102</v>
      </c>
      <c r="L17375">
        <v>43</v>
      </c>
      <c r="M17375">
        <v>80</v>
      </c>
      <c r="N17375" t="s">
        <v>3935</v>
      </c>
    </row>
    <row r="17376" spans="1:14" x14ac:dyDescent="0.2">
      <c r="A17376" t="s">
        <v>23135</v>
      </c>
      <c r="B17376">
        <v>37600</v>
      </c>
      <c r="C17376">
        <v>43000</v>
      </c>
      <c r="D17376">
        <v>48350</v>
      </c>
      <c r="E17376">
        <v>53700</v>
      </c>
      <c r="F17376">
        <v>58000</v>
      </c>
      <c r="G17376">
        <v>62300</v>
      </c>
      <c r="H17376">
        <v>66600</v>
      </c>
      <c r="I17376">
        <v>70900</v>
      </c>
      <c r="J17376">
        <v>75200</v>
      </c>
      <c r="K17376" t="s">
        <v>3102</v>
      </c>
      <c r="L17376">
        <v>45</v>
      </c>
      <c r="M17376">
        <v>80</v>
      </c>
      <c r="N17376" t="s">
        <v>2751</v>
      </c>
    </row>
    <row r="17377" spans="1:14" x14ac:dyDescent="0.2">
      <c r="A17377" t="s">
        <v>23136</v>
      </c>
      <c r="B17377">
        <v>36200</v>
      </c>
      <c r="C17377">
        <v>41350</v>
      </c>
      <c r="D17377">
        <v>46500</v>
      </c>
      <c r="E17377">
        <v>51650</v>
      </c>
      <c r="F17377">
        <v>55800</v>
      </c>
      <c r="G17377">
        <v>59950</v>
      </c>
      <c r="H17377">
        <v>64050</v>
      </c>
      <c r="I17377">
        <v>68200</v>
      </c>
      <c r="J17377">
        <v>72350</v>
      </c>
      <c r="K17377" t="s">
        <v>3102</v>
      </c>
      <c r="L17377">
        <v>47</v>
      </c>
      <c r="M17377">
        <v>80</v>
      </c>
      <c r="N17377" t="s">
        <v>2752</v>
      </c>
    </row>
    <row r="17378" spans="1:14" x14ac:dyDescent="0.2">
      <c r="A17378" t="s">
        <v>23137</v>
      </c>
      <c r="B17378">
        <v>47800</v>
      </c>
      <c r="C17378">
        <v>54600</v>
      </c>
      <c r="D17378">
        <v>61450</v>
      </c>
      <c r="E17378">
        <v>68250</v>
      </c>
      <c r="F17378">
        <v>73750</v>
      </c>
      <c r="G17378">
        <v>79200</v>
      </c>
      <c r="H17378">
        <v>84650</v>
      </c>
      <c r="I17378">
        <v>90100</v>
      </c>
      <c r="J17378">
        <v>95550</v>
      </c>
      <c r="K17378" t="s">
        <v>3102</v>
      </c>
      <c r="L17378">
        <v>49</v>
      </c>
      <c r="M17378">
        <v>80</v>
      </c>
      <c r="N17378" t="s">
        <v>3936</v>
      </c>
    </row>
    <row r="17379" spans="1:14" x14ac:dyDescent="0.2">
      <c r="A17379" t="s">
        <v>23138</v>
      </c>
      <c r="B17379">
        <v>36200</v>
      </c>
      <c r="C17379">
        <v>41350</v>
      </c>
      <c r="D17379">
        <v>46500</v>
      </c>
      <c r="E17379">
        <v>51650</v>
      </c>
      <c r="F17379">
        <v>55800</v>
      </c>
      <c r="G17379">
        <v>59950</v>
      </c>
      <c r="H17379">
        <v>64050</v>
      </c>
      <c r="I17379">
        <v>68200</v>
      </c>
      <c r="J17379">
        <v>72350</v>
      </c>
      <c r="K17379" t="s">
        <v>3102</v>
      </c>
      <c r="L17379">
        <v>51</v>
      </c>
      <c r="M17379">
        <v>80</v>
      </c>
      <c r="N17379" t="s">
        <v>2690</v>
      </c>
    </row>
    <row r="17380" spans="1:14" x14ac:dyDescent="0.2">
      <c r="A17380" t="s">
        <v>23139</v>
      </c>
      <c r="B17380">
        <v>36200</v>
      </c>
      <c r="C17380">
        <v>41350</v>
      </c>
      <c r="D17380">
        <v>46500</v>
      </c>
      <c r="E17380">
        <v>51650</v>
      </c>
      <c r="F17380">
        <v>55800</v>
      </c>
      <c r="G17380">
        <v>59950</v>
      </c>
      <c r="H17380">
        <v>64050</v>
      </c>
      <c r="I17380">
        <v>68200</v>
      </c>
      <c r="J17380">
        <v>72350</v>
      </c>
      <c r="K17380" t="s">
        <v>3102</v>
      </c>
      <c r="L17380">
        <v>53</v>
      </c>
      <c r="M17380">
        <v>80</v>
      </c>
      <c r="N17380" t="s">
        <v>3937</v>
      </c>
    </row>
    <row r="17381" spans="1:14" x14ac:dyDescent="0.2">
      <c r="A17381" t="s">
        <v>23140</v>
      </c>
      <c r="B17381">
        <v>36200</v>
      </c>
      <c r="C17381">
        <v>41350</v>
      </c>
      <c r="D17381">
        <v>46500</v>
      </c>
      <c r="E17381">
        <v>51650</v>
      </c>
      <c r="F17381">
        <v>55800</v>
      </c>
      <c r="G17381">
        <v>59950</v>
      </c>
      <c r="H17381">
        <v>64050</v>
      </c>
      <c r="I17381">
        <v>68200</v>
      </c>
      <c r="J17381">
        <v>72350</v>
      </c>
      <c r="K17381" t="s">
        <v>3102</v>
      </c>
      <c r="L17381">
        <v>55</v>
      </c>
      <c r="M17381">
        <v>80</v>
      </c>
      <c r="N17381" t="s">
        <v>3938</v>
      </c>
    </row>
    <row r="17382" spans="1:14" x14ac:dyDescent="0.2">
      <c r="A17382" t="s">
        <v>23141</v>
      </c>
      <c r="B17382">
        <v>44750</v>
      </c>
      <c r="C17382">
        <v>51150</v>
      </c>
      <c r="D17382">
        <v>57550</v>
      </c>
      <c r="E17382">
        <v>63900</v>
      </c>
      <c r="F17382">
        <v>69050</v>
      </c>
      <c r="G17382">
        <v>74150</v>
      </c>
      <c r="H17382">
        <v>79250</v>
      </c>
      <c r="I17382">
        <v>84350</v>
      </c>
      <c r="J17382">
        <v>89500</v>
      </c>
      <c r="K17382" t="s">
        <v>3102</v>
      </c>
      <c r="L17382">
        <v>57</v>
      </c>
      <c r="M17382">
        <v>80</v>
      </c>
      <c r="N17382" t="s">
        <v>3939</v>
      </c>
    </row>
    <row r="17383" spans="1:14" x14ac:dyDescent="0.2">
      <c r="A17383" t="s">
        <v>23142</v>
      </c>
      <c r="B17383">
        <v>36650</v>
      </c>
      <c r="C17383">
        <v>41850</v>
      </c>
      <c r="D17383">
        <v>47100</v>
      </c>
      <c r="E17383">
        <v>52300</v>
      </c>
      <c r="F17383">
        <v>56500</v>
      </c>
      <c r="G17383">
        <v>60700</v>
      </c>
      <c r="H17383">
        <v>64900</v>
      </c>
      <c r="I17383">
        <v>69050</v>
      </c>
      <c r="J17383">
        <v>73250</v>
      </c>
      <c r="K17383" t="s">
        <v>3102</v>
      </c>
      <c r="L17383">
        <v>59</v>
      </c>
      <c r="M17383">
        <v>80</v>
      </c>
      <c r="N17383" t="s">
        <v>3417</v>
      </c>
    </row>
    <row r="17384" spans="1:14" x14ac:dyDescent="0.2">
      <c r="A17384" t="s">
        <v>23143</v>
      </c>
      <c r="B17384">
        <v>44750</v>
      </c>
      <c r="C17384">
        <v>51150</v>
      </c>
      <c r="D17384">
        <v>57550</v>
      </c>
      <c r="E17384">
        <v>63900</v>
      </c>
      <c r="F17384">
        <v>69050</v>
      </c>
      <c r="G17384">
        <v>74150</v>
      </c>
      <c r="H17384">
        <v>79250</v>
      </c>
      <c r="I17384">
        <v>84350</v>
      </c>
      <c r="J17384">
        <v>89500</v>
      </c>
      <c r="K17384" t="s">
        <v>3102</v>
      </c>
      <c r="L17384">
        <v>61</v>
      </c>
      <c r="M17384">
        <v>80</v>
      </c>
      <c r="N17384" t="s">
        <v>3940</v>
      </c>
    </row>
    <row r="17385" spans="1:14" x14ac:dyDescent="0.2">
      <c r="A17385" t="s">
        <v>23144</v>
      </c>
      <c r="B17385">
        <v>62850</v>
      </c>
      <c r="C17385">
        <v>71800</v>
      </c>
      <c r="D17385">
        <v>80800</v>
      </c>
      <c r="E17385">
        <v>89750</v>
      </c>
      <c r="F17385">
        <v>96950</v>
      </c>
      <c r="G17385">
        <v>104150</v>
      </c>
      <c r="H17385">
        <v>111300</v>
      </c>
      <c r="I17385">
        <v>118500</v>
      </c>
      <c r="J17385">
        <v>125650</v>
      </c>
      <c r="K17385" t="s">
        <v>3103</v>
      </c>
      <c r="L17385">
        <v>1</v>
      </c>
      <c r="M17385">
        <v>80</v>
      </c>
      <c r="N17385" t="s">
        <v>3955</v>
      </c>
    </row>
    <row r="17386" spans="1:14" x14ac:dyDescent="0.2">
      <c r="A17386" t="s">
        <v>23145</v>
      </c>
      <c r="B17386">
        <v>45500</v>
      </c>
      <c r="C17386">
        <v>52000</v>
      </c>
      <c r="D17386">
        <v>58500</v>
      </c>
      <c r="E17386">
        <v>64950</v>
      </c>
      <c r="F17386">
        <v>70150</v>
      </c>
      <c r="G17386">
        <v>75350</v>
      </c>
      <c r="H17386">
        <v>80550</v>
      </c>
      <c r="I17386">
        <v>85750</v>
      </c>
      <c r="J17386">
        <v>90950</v>
      </c>
      <c r="K17386" t="s">
        <v>3103</v>
      </c>
      <c r="L17386">
        <v>3</v>
      </c>
      <c r="M17386">
        <v>80</v>
      </c>
      <c r="N17386" t="s">
        <v>2351</v>
      </c>
    </row>
    <row r="17387" spans="1:14" x14ac:dyDescent="0.2">
      <c r="A17387" t="s">
        <v>23146</v>
      </c>
      <c r="B17387">
        <v>79200</v>
      </c>
      <c r="C17387">
        <v>90500</v>
      </c>
      <c r="D17387">
        <v>101800</v>
      </c>
      <c r="E17387">
        <v>113100</v>
      </c>
      <c r="F17387">
        <v>122150</v>
      </c>
      <c r="G17387">
        <v>131200</v>
      </c>
      <c r="H17387">
        <v>140250</v>
      </c>
      <c r="I17387">
        <v>149300</v>
      </c>
      <c r="J17387">
        <v>158350</v>
      </c>
      <c r="K17387" t="s">
        <v>3103</v>
      </c>
      <c r="L17387">
        <v>5</v>
      </c>
      <c r="M17387">
        <v>80</v>
      </c>
      <c r="N17387" t="s">
        <v>3956</v>
      </c>
    </row>
    <row r="17388" spans="1:14" x14ac:dyDescent="0.2">
      <c r="A17388" t="s">
        <v>23147</v>
      </c>
      <c r="B17388">
        <v>45500</v>
      </c>
      <c r="C17388">
        <v>52000</v>
      </c>
      <c r="D17388">
        <v>58500</v>
      </c>
      <c r="E17388">
        <v>64950</v>
      </c>
      <c r="F17388">
        <v>70150</v>
      </c>
      <c r="G17388">
        <v>75350</v>
      </c>
      <c r="H17388">
        <v>80550</v>
      </c>
      <c r="I17388">
        <v>85750</v>
      </c>
      <c r="J17388">
        <v>90950</v>
      </c>
      <c r="K17388" t="s">
        <v>3103</v>
      </c>
      <c r="L17388">
        <v>7</v>
      </c>
      <c r="M17388">
        <v>80</v>
      </c>
      <c r="N17388" t="s">
        <v>3957</v>
      </c>
    </row>
    <row r="17389" spans="1:14" x14ac:dyDescent="0.2">
      <c r="A17389" t="s">
        <v>23148</v>
      </c>
      <c r="B17389">
        <v>45500</v>
      </c>
      <c r="C17389">
        <v>52000</v>
      </c>
      <c r="D17389">
        <v>58500</v>
      </c>
      <c r="E17389">
        <v>64950</v>
      </c>
      <c r="F17389">
        <v>70150</v>
      </c>
      <c r="G17389">
        <v>75350</v>
      </c>
      <c r="H17389">
        <v>80550</v>
      </c>
      <c r="I17389">
        <v>85750</v>
      </c>
      <c r="J17389">
        <v>90950</v>
      </c>
      <c r="K17389" t="s">
        <v>3103</v>
      </c>
      <c r="L17389">
        <v>9</v>
      </c>
      <c r="M17389">
        <v>80</v>
      </c>
      <c r="N17389" t="s">
        <v>3958</v>
      </c>
    </row>
    <row r="17390" spans="1:14" x14ac:dyDescent="0.2">
      <c r="A17390" t="s">
        <v>23149</v>
      </c>
      <c r="B17390">
        <v>49250</v>
      </c>
      <c r="C17390">
        <v>56250</v>
      </c>
      <c r="D17390">
        <v>63300</v>
      </c>
      <c r="E17390">
        <v>70300</v>
      </c>
      <c r="F17390">
        <v>75950</v>
      </c>
      <c r="G17390">
        <v>81550</v>
      </c>
      <c r="H17390">
        <v>87200</v>
      </c>
      <c r="I17390">
        <v>92800</v>
      </c>
      <c r="J17390">
        <v>98450</v>
      </c>
      <c r="K17390" t="s">
        <v>3103</v>
      </c>
      <c r="L17390">
        <v>11</v>
      </c>
      <c r="M17390">
        <v>80</v>
      </c>
      <c r="N17390" t="s">
        <v>3959</v>
      </c>
    </row>
    <row r="17391" spans="1:14" x14ac:dyDescent="0.2">
      <c r="A17391" t="s">
        <v>23150</v>
      </c>
      <c r="B17391">
        <v>45600</v>
      </c>
      <c r="C17391">
        <v>52100</v>
      </c>
      <c r="D17391">
        <v>58600</v>
      </c>
      <c r="E17391">
        <v>65100</v>
      </c>
      <c r="F17391">
        <v>70350</v>
      </c>
      <c r="G17391">
        <v>75550</v>
      </c>
      <c r="H17391">
        <v>80750</v>
      </c>
      <c r="I17391">
        <v>85950</v>
      </c>
      <c r="J17391">
        <v>91150</v>
      </c>
      <c r="K17391" t="s">
        <v>3103</v>
      </c>
      <c r="L17391">
        <v>13</v>
      </c>
      <c r="M17391">
        <v>80</v>
      </c>
      <c r="N17391" t="s">
        <v>4187</v>
      </c>
    </row>
    <row r="17392" spans="1:14" x14ac:dyDescent="0.2">
      <c r="A17392" t="s">
        <v>23151</v>
      </c>
      <c r="B17392">
        <v>46200</v>
      </c>
      <c r="C17392">
        <v>52800</v>
      </c>
      <c r="D17392">
        <v>59400</v>
      </c>
      <c r="E17392">
        <v>65950</v>
      </c>
      <c r="F17392">
        <v>71250</v>
      </c>
      <c r="G17392">
        <v>76550</v>
      </c>
      <c r="H17392">
        <v>81800</v>
      </c>
      <c r="I17392">
        <v>87100</v>
      </c>
      <c r="J17392">
        <v>92350</v>
      </c>
      <c r="K17392" t="s">
        <v>3103</v>
      </c>
      <c r="L17392">
        <v>15</v>
      </c>
      <c r="M17392">
        <v>80</v>
      </c>
      <c r="N17392" t="s">
        <v>3960</v>
      </c>
    </row>
    <row r="17393" spans="1:14" x14ac:dyDescent="0.2">
      <c r="A17393" t="s">
        <v>23152</v>
      </c>
      <c r="B17393">
        <v>45500</v>
      </c>
      <c r="C17393">
        <v>52000</v>
      </c>
      <c r="D17393">
        <v>58500</v>
      </c>
      <c r="E17393">
        <v>64950</v>
      </c>
      <c r="F17393">
        <v>70150</v>
      </c>
      <c r="G17393">
        <v>75350</v>
      </c>
      <c r="H17393">
        <v>80550</v>
      </c>
      <c r="I17393">
        <v>85750</v>
      </c>
      <c r="J17393">
        <v>90950</v>
      </c>
      <c r="K17393" t="s">
        <v>3103</v>
      </c>
      <c r="L17393">
        <v>17</v>
      </c>
      <c r="M17393">
        <v>80</v>
      </c>
      <c r="N17393" t="s">
        <v>3961</v>
      </c>
    </row>
    <row r="17394" spans="1:14" x14ac:dyDescent="0.2">
      <c r="A17394" t="s">
        <v>23153</v>
      </c>
      <c r="B17394">
        <v>47600</v>
      </c>
      <c r="C17394">
        <v>54400</v>
      </c>
      <c r="D17394">
        <v>61200</v>
      </c>
      <c r="E17394">
        <v>68000</v>
      </c>
      <c r="F17394">
        <v>73450</v>
      </c>
      <c r="G17394">
        <v>78900</v>
      </c>
      <c r="H17394">
        <v>84350</v>
      </c>
      <c r="I17394">
        <v>89800</v>
      </c>
      <c r="J17394">
        <v>95200</v>
      </c>
      <c r="K17394" t="s">
        <v>3103</v>
      </c>
      <c r="L17394">
        <v>19</v>
      </c>
      <c r="M17394">
        <v>80</v>
      </c>
      <c r="N17394" t="s">
        <v>3762</v>
      </c>
    </row>
    <row r="17395" spans="1:14" x14ac:dyDescent="0.2">
      <c r="A17395" t="s">
        <v>23154</v>
      </c>
      <c r="B17395">
        <v>52600</v>
      </c>
      <c r="C17395">
        <v>60100</v>
      </c>
      <c r="D17395">
        <v>67600</v>
      </c>
      <c r="E17395">
        <v>75100</v>
      </c>
      <c r="F17395">
        <v>81150</v>
      </c>
      <c r="G17395">
        <v>87150</v>
      </c>
      <c r="H17395">
        <v>93150</v>
      </c>
      <c r="I17395">
        <v>99150</v>
      </c>
      <c r="J17395">
        <v>105150</v>
      </c>
      <c r="K17395" t="s">
        <v>3103</v>
      </c>
      <c r="L17395">
        <v>21</v>
      </c>
      <c r="M17395">
        <v>80</v>
      </c>
      <c r="N17395" t="s">
        <v>3375</v>
      </c>
    </row>
    <row r="17396" spans="1:14" x14ac:dyDescent="0.2">
      <c r="A17396" t="s">
        <v>23155</v>
      </c>
      <c r="B17396">
        <v>46250</v>
      </c>
      <c r="C17396">
        <v>52850</v>
      </c>
      <c r="D17396">
        <v>59450</v>
      </c>
      <c r="E17396">
        <v>66050</v>
      </c>
      <c r="F17396">
        <v>71350</v>
      </c>
      <c r="G17396">
        <v>76650</v>
      </c>
      <c r="H17396">
        <v>81950</v>
      </c>
      <c r="I17396">
        <v>87200</v>
      </c>
      <c r="J17396">
        <v>92500</v>
      </c>
      <c r="K17396" t="s">
        <v>3103</v>
      </c>
      <c r="L17396">
        <v>23</v>
      </c>
      <c r="M17396">
        <v>80</v>
      </c>
      <c r="N17396" t="s">
        <v>3962</v>
      </c>
    </row>
    <row r="17397" spans="1:14" x14ac:dyDescent="0.2">
      <c r="A17397" t="s">
        <v>23156</v>
      </c>
      <c r="B17397">
        <v>45500</v>
      </c>
      <c r="C17397">
        <v>52000</v>
      </c>
      <c r="D17397">
        <v>58500</v>
      </c>
      <c r="E17397">
        <v>64950</v>
      </c>
      <c r="F17397">
        <v>70150</v>
      </c>
      <c r="G17397">
        <v>75350</v>
      </c>
      <c r="H17397">
        <v>80550</v>
      </c>
      <c r="I17397">
        <v>85750</v>
      </c>
      <c r="J17397">
        <v>90950</v>
      </c>
      <c r="K17397" t="s">
        <v>3103</v>
      </c>
      <c r="L17397">
        <v>25</v>
      </c>
      <c r="M17397">
        <v>80</v>
      </c>
      <c r="N17397" t="s">
        <v>3764</v>
      </c>
    </row>
    <row r="17398" spans="1:14" x14ac:dyDescent="0.2">
      <c r="A17398" t="s">
        <v>23157</v>
      </c>
      <c r="B17398">
        <v>66300</v>
      </c>
      <c r="C17398">
        <v>75750</v>
      </c>
      <c r="D17398">
        <v>85200</v>
      </c>
      <c r="E17398">
        <v>94650</v>
      </c>
      <c r="F17398">
        <v>102250</v>
      </c>
      <c r="G17398">
        <v>109800</v>
      </c>
      <c r="H17398">
        <v>117400</v>
      </c>
      <c r="I17398">
        <v>124950</v>
      </c>
      <c r="J17398">
        <v>132550</v>
      </c>
      <c r="K17398" t="s">
        <v>3103</v>
      </c>
      <c r="L17398">
        <v>27</v>
      </c>
      <c r="M17398">
        <v>80</v>
      </c>
      <c r="N17398" t="s">
        <v>3963</v>
      </c>
    </row>
    <row r="17399" spans="1:14" x14ac:dyDescent="0.2">
      <c r="A17399" t="s">
        <v>23158</v>
      </c>
      <c r="B17399">
        <v>52000</v>
      </c>
      <c r="C17399">
        <v>59400</v>
      </c>
      <c r="D17399">
        <v>66850</v>
      </c>
      <c r="E17399">
        <v>74250</v>
      </c>
      <c r="F17399">
        <v>80200</v>
      </c>
      <c r="G17399">
        <v>86150</v>
      </c>
      <c r="H17399">
        <v>92100</v>
      </c>
      <c r="I17399">
        <v>98050</v>
      </c>
      <c r="J17399">
        <v>103950</v>
      </c>
      <c r="K17399" t="s">
        <v>3103</v>
      </c>
      <c r="L17399">
        <v>29</v>
      </c>
      <c r="M17399">
        <v>80</v>
      </c>
      <c r="N17399" t="s">
        <v>3964</v>
      </c>
    </row>
    <row r="17400" spans="1:14" x14ac:dyDescent="0.2">
      <c r="A17400" t="s">
        <v>23159</v>
      </c>
      <c r="B17400">
        <v>45500</v>
      </c>
      <c r="C17400">
        <v>52000</v>
      </c>
      <c r="D17400">
        <v>58500</v>
      </c>
      <c r="E17400">
        <v>64950</v>
      </c>
      <c r="F17400">
        <v>70150</v>
      </c>
      <c r="G17400">
        <v>75350</v>
      </c>
      <c r="H17400">
        <v>80550</v>
      </c>
      <c r="I17400">
        <v>85750</v>
      </c>
      <c r="J17400">
        <v>90950</v>
      </c>
      <c r="K17400" t="s">
        <v>3103</v>
      </c>
      <c r="L17400">
        <v>31</v>
      </c>
      <c r="M17400">
        <v>80</v>
      </c>
      <c r="N17400" t="s">
        <v>2484</v>
      </c>
    </row>
    <row r="17401" spans="1:14" x14ac:dyDescent="0.2">
      <c r="A17401" t="s">
        <v>23160</v>
      </c>
      <c r="B17401">
        <v>45500</v>
      </c>
      <c r="C17401">
        <v>52000</v>
      </c>
      <c r="D17401">
        <v>58500</v>
      </c>
      <c r="E17401">
        <v>64950</v>
      </c>
      <c r="F17401">
        <v>70150</v>
      </c>
      <c r="G17401">
        <v>75350</v>
      </c>
      <c r="H17401">
        <v>80550</v>
      </c>
      <c r="I17401">
        <v>85750</v>
      </c>
      <c r="J17401">
        <v>90950</v>
      </c>
      <c r="K17401" t="s">
        <v>3103</v>
      </c>
      <c r="L17401">
        <v>33</v>
      </c>
      <c r="M17401">
        <v>80</v>
      </c>
      <c r="N17401" t="s">
        <v>3327</v>
      </c>
    </row>
    <row r="17402" spans="1:14" x14ac:dyDescent="0.2">
      <c r="A17402" t="s">
        <v>23161</v>
      </c>
      <c r="B17402">
        <v>45500</v>
      </c>
      <c r="C17402">
        <v>52000</v>
      </c>
      <c r="D17402">
        <v>58500</v>
      </c>
      <c r="E17402">
        <v>64950</v>
      </c>
      <c r="F17402">
        <v>70150</v>
      </c>
      <c r="G17402">
        <v>75350</v>
      </c>
      <c r="H17402">
        <v>80550</v>
      </c>
      <c r="I17402">
        <v>85750</v>
      </c>
      <c r="J17402">
        <v>90950</v>
      </c>
      <c r="K17402" t="s">
        <v>3103</v>
      </c>
      <c r="L17402">
        <v>35</v>
      </c>
      <c r="M17402">
        <v>80</v>
      </c>
      <c r="N17402" t="s">
        <v>3384</v>
      </c>
    </row>
    <row r="17403" spans="1:14" x14ac:dyDescent="0.2">
      <c r="A17403" t="s">
        <v>23162</v>
      </c>
      <c r="B17403">
        <v>50300</v>
      </c>
      <c r="C17403">
        <v>57500</v>
      </c>
      <c r="D17403">
        <v>64700</v>
      </c>
      <c r="E17403">
        <v>71850</v>
      </c>
      <c r="F17403">
        <v>77600</v>
      </c>
      <c r="G17403">
        <v>83350</v>
      </c>
      <c r="H17403">
        <v>89100</v>
      </c>
      <c r="I17403">
        <v>94850</v>
      </c>
      <c r="J17403">
        <v>100600</v>
      </c>
      <c r="K17403" t="s">
        <v>3103</v>
      </c>
      <c r="L17403">
        <v>37</v>
      </c>
      <c r="M17403">
        <v>80</v>
      </c>
      <c r="N17403" t="s">
        <v>2383</v>
      </c>
    </row>
    <row r="17404" spans="1:14" x14ac:dyDescent="0.2">
      <c r="A17404" t="s">
        <v>23163</v>
      </c>
      <c r="B17404">
        <v>46850</v>
      </c>
      <c r="C17404">
        <v>53550</v>
      </c>
      <c r="D17404">
        <v>60250</v>
      </c>
      <c r="E17404">
        <v>66900</v>
      </c>
      <c r="F17404">
        <v>72300</v>
      </c>
      <c r="G17404">
        <v>77650</v>
      </c>
      <c r="H17404">
        <v>83000</v>
      </c>
      <c r="I17404">
        <v>88350</v>
      </c>
      <c r="J17404">
        <v>93700</v>
      </c>
      <c r="K17404" t="s">
        <v>3103</v>
      </c>
      <c r="L17404">
        <v>39</v>
      </c>
      <c r="M17404">
        <v>80</v>
      </c>
      <c r="N17404" t="s">
        <v>3329</v>
      </c>
    </row>
    <row r="17405" spans="1:14" x14ac:dyDescent="0.2">
      <c r="A17405" t="s">
        <v>23164</v>
      </c>
      <c r="B17405">
        <v>46950</v>
      </c>
      <c r="C17405">
        <v>53650</v>
      </c>
      <c r="D17405">
        <v>60350</v>
      </c>
      <c r="E17405">
        <v>67050</v>
      </c>
      <c r="F17405">
        <v>72450</v>
      </c>
      <c r="G17405">
        <v>77800</v>
      </c>
      <c r="H17405">
        <v>83150</v>
      </c>
      <c r="I17405">
        <v>88550</v>
      </c>
      <c r="J17405">
        <v>93900</v>
      </c>
      <c r="K17405" t="s">
        <v>3103</v>
      </c>
      <c r="L17405">
        <v>41</v>
      </c>
      <c r="M17405">
        <v>80</v>
      </c>
      <c r="N17405" t="s">
        <v>4237</v>
      </c>
    </row>
    <row r="17406" spans="1:14" x14ac:dyDescent="0.2">
      <c r="A17406" t="s">
        <v>23165</v>
      </c>
      <c r="B17406">
        <v>47750</v>
      </c>
      <c r="C17406">
        <v>54550</v>
      </c>
      <c r="D17406">
        <v>61350</v>
      </c>
      <c r="E17406">
        <v>68150</v>
      </c>
      <c r="F17406">
        <v>73650</v>
      </c>
      <c r="G17406">
        <v>79100</v>
      </c>
      <c r="H17406">
        <v>84550</v>
      </c>
      <c r="I17406">
        <v>90000</v>
      </c>
      <c r="J17406">
        <v>95450</v>
      </c>
      <c r="K17406" t="s">
        <v>3103</v>
      </c>
      <c r="L17406">
        <v>43</v>
      </c>
      <c r="M17406">
        <v>80</v>
      </c>
      <c r="N17406" t="s">
        <v>3965</v>
      </c>
    </row>
    <row r="17407" spans="1:14" x14ac:dyDescent="0.2">
      <c r="A17407" t="s">
        <v>23166</v>
      </c>
      <c r="B17407">
        <v>45500</v>
      </c>
      <c r="C17407">
        <v>52000</v>
      </c>
      <c r="D17407">
        <v>58500</v>
      </c>
      <c r="E17407">
        <v>64950</v>
      </c>
      <c r="F17407">
        <v>70150</v>
      </c>
      <c r="G17407">
        <v>75350</v>
      </c>
      <c r="H17407">
        <v>80550</v>
      </c>
      <c r="I17407">
        <v>85750</v>
      </c>
      <c r="J17407">
        <v>90950</v>
      </c>
      <c r="K17407" t="s">
        <v>3103</v>
      </c>
      <c r="L17407">
        <v>45</v>
      </c>
      <c r="M17407">
        <v>80</v>
      </c>
      <c r="N17407" t="s">
        <v>3334</v>
      </c>
    </row>
    <row r="17408" spans="1:14" x14ac:dyDescent="0.2">
      <c r="A17408" t="s">
        <v>23167</v>
      </c>
      <c r="B17408">
        <v>79200</v>
      </c>
      <c r="C17408">
        <v>90500</v>
      </c>
      <c r="D17408">
        <v>101800</v>
      </c>
      <c r="E17408">
        <v>113100</v>
      </c>
      <c r="F17408">
        <v>122150</v>
      </c>
      <c r="G17408">
        <v>131200</v>
      </c>
      <c r="H17408">
        <v>140250</v>
      </c>
      <c r="I17408">
        <v>149300</v>
      </c>
      <c r="J17408">
        <v>158350</v>
      </c>
      <c r="K17408" t="s">
        <v>3103</v>
      </c>
      <c r="L17408">
        <v>47</v>
      </c>
      <c r="M17408">
        <v>80</v>
      </c>
      <c r="N17408" t="s">
        <v>3706</v>
      </c>
    </row>
    <row r="17409" spans="1:14" x14ac:dyDescent="0.2">
      <c r="A17409" t="s">
        <v>23168</v>
      </c>
      <c r="B17409">
        <v>45500</v>
      </c>
      <c r="C17409">
        <v>52000</v>
      </c>
      <c r="D17409">
        <v>58500</v>
      </c>
      <c r="E17409">
        <v>64950</v>
      </c>
      <c r="F17409">
        <v>70150</v>
      </c>
      <c r="G17409">
        <v>75350</v>
      </c>
      <c r="H17409">
        <v>80550</v>
      </c>
      <c r="I17409">
        <v>85750</v>
      </c>
      <c r="J17409">
        <v>90950</v>
      </c>
      <c r="K17409" t="s">
        <v>3103</v>
      </c>
      <c r="L17409">
        <v>49</v>
      </c>
      <c r="M17409">
        <v>80</v>
      </c>
      <c r="N17409" t="s">
        <v>2222</v>
      </c>
    </row>
    <row r="17410" spans="1:14" x14ac:dyDescent="0.2">
      <c r="A17410" t="s">
        <v>23169</v>
      </c>
      <c r="B17410">
        <v>53200</v>
      </c>
      <c r="C17410">
        <v>60800</v>
      </c>
      <c r="D17410">
        <v>68400</v>
      </c>
      <c r="E17410">
        <v>75950</v>
      </c>
      <c r="F17410">
        <v>82050</v>
      </c>
      <c r="G17410">
        <v>88150</v>
      </c>
      <c r="H17410">
        <v>94200</v>
      </c>
      <c r="I17410">
        <v>100300</v>
      </c>
      <c r="J17410">
        <v>106350</v>
      </c>
      <c r="K17410" t="s">
        <v>3103</v>
      </c>
      <c r="L17410">
        <v>51</v>
      </c>
      <c r="M17410">
        <v>80</v>
      </c>
      <c r="N17410" t="s">
        <v>4117</v>
      </c>
    </row>
    <row r="17411" spans="1:14" x14ac:dyDescent="0.2">
      <c r="A17411" t="s">
        <v>23170</v>
      </c>
      <c r="B17411">
        <v>52300</v>
      </c>
      <c r="C17411">
        <v>59750</v>
      </c>
      <c r="D17411">
        <v>67200</v>
      </c>
      <c r="E17411">
        <v>74650</v>
      </c>
      <c r="F17411">
        <v>80650</v>
      </c>
      <c r="G17411">
        <v>86600</v>
      </c>
      <c r="H17411">
        <v>92600</v>
      </c>
      <c r="I17411">
        <v>98550</v>
      </c>
      <c r="J17411">
        <v>104550</v>
      </c>
      <c r="K17411" t="s">
        <v>3103</v>
      </c>
      <c r="L17411">
        <v>53</v>
      </c>
      <c r="M17411">
        <v>80</v>
      </c>
      <c r="N17411" t="s">
        <v>3342</v>
      </c>
    </row>
    <row r="17412" spans="1:14" x14ac:dyDescent="0.2">
      <c r="A17412" t="s">
        <v>23171</v>
      </c>
      <c r="B17412">
        <v>53200</v>
      </c>
      <c r="C17412">
        <v>60800</v>
      </c>
      <c r="D17412">
        <v>68400</v>
      </c>
      <c r="E17412">
        <v>75950</v>
      </c>
      <c r="F17412">
        <v>82050</v>
      </c>
      <c r="G17412">
        <v>88150</v>
      </c>
      <c r="H17412">
        <v>94200</v>
      </c>
      <c r="I17412">
        <v>100300</v>
      </c>
      <c r="J17412">
        <v>106350</v>
      </c>
      <c r="K17412" t="s">
        <v>3103</v>
      </c>
      <c r="L17412">
        <v>55</v>
      </c>
      <c r="M17412">
        <v>80</v>
      </c>
      <c r="N17412" t="s">
        <v>3347</v>
      </c>
    </row>
    <row r="17413" spans="1:14" x14ac:dyDescent="0.2">
      <c r="A17413" t="s">
        <v>23172</v>
      </c>
      <c r="B17413">
        <v>45500</v>
      </c>
      <c r="C17413">
        <v>52000</v>
      </c>
      <c r="D17413">
        <v>58500</v>
      </c>
      <c r="E17413">
        <v>64950</v>
      </c>
      <c r="F17413">
        <v>70150</v>
      </c>
      <c r="G17413">
        <v>75350</v>
      </c>
      <c r="H17413">
        <v>80550</v>
      </c>
      <c r="I17413">
        <v>85750</v>
      </c>
      <c r="J17413">
        <v>90950</v>
      </c>
      <c r="K17413" t="s">
        <v>3103</v>
      </c>
      <c r="L17413">
        <v>57</v>
      </c>
      <c r="M17413">
        <v>80</v>
      </c>
      <c r="N17413" t="s">
        <v>3348</v>
      </c>
    </row>
    <row r="17414" spans="1:14" x14ac:dyDescent="0.2">
      <c r="A17414" t="s">
        <v>23173</v>
      </c>
      <c r="B17414">
        <v>71400</v>
      </c>
      <c r="C17414">
        <v>81600</v>
      </c>
      <c r="D17414">
        <v>91800</v>
      </c>
      <c r="E17414">
        <v>102000</v>
      </c>
      <c r="F17414">
        <v>110200</v>
      </c>
      <c r="G17414">
        <v>118350</v>
      </c>
      <c r="H17414">
        <v>126500</v>
      </c>
      <c r="I17414">
        <v>134650</v>
      </c>
      <c r="J17414">
        <v>142800</v>
      </c>
      <c r="K17414" t="s">
        <v>3103</v>
      </c>
      <c r="L17414">
        <v>59</v>
      </c>
      <c r="M17414">
        <v>80</v>
      </c>
      <c r="N17414" t="s">
        <v>4251</v>
      </c>
    </row>
    <row r="17415" spans="1:14" x14ac:dyDescent="0.2">
      <c r="A17415" t="s">
        <v>23174</v>
      </c>
      <c r="B17415">
        <v>79200</v>
      </c>
      <c r="C17415">
        <v>90500</v>
      </c>
      <c r="D17415">
        <v>101800</v>
      </c>
      <c r="E17415">
        <v>113100</v>
      </c>
      <c r="F17415">
        <v>122150</v>
      </c>
      <c r="G17415">
        <v>131200</v>
      </c>
      <c r="H17415">
        <v>140250</v>
      </c>
      <c r="I17415">
        <v>149300</v>
      </c>
      <c r="J17415">
        <v>158350</v>
      </c>
      <c r="K17415" t="s">
        <v>3103</v>
      </c>
      <c r="L17415">
        <v>61</v>
      </c>
      <c r="M17415">
        <v>80</v>
      </c>
      <c r="N17415" t="s">
        <v>3966</v>
      </c>
    </row>
    <row r="17416" spans="1:14" x14ac:dyDescent="0.2">
      <c r="A17416" t="s">
        <v>23175</v>
      </c>
      <c r="B17416">
        <v>52000</v>
      </c>
      <c r="C17416">
        <v>59400</v>
      </c>
      <c r="D17416">
        <v>66850</v>
      </c>
      <c r="E17416">
        <v>74250</v>
      </c>
      <c r="F17416">
        <v>80200</v>
      </c>
      <c r="G17416">
        <v>86150</v>
      </c>
      <c r="H17416">
        <v>92100</v>
      </c>
      <c r="I17416">
        <v>98050</v>
      </c>
      <c r="J17416">
        <v>103950</v>
      </c>
      <c r="K17416" t="s">
        <v>3103</v>
      </c>
      <c r="L17416">
        <v>63</v>
      </c>
      <c r="M17416">
        <v>80</v>
      </c>
      <c r="N17416" t="s">
        <v>3967</v>
      </c>
    </row>
    <row r="17417" spans="1:14" x14ac:dyDescent="0.2">
      <c r="A17417" t="s">
        <v>23176</v>
      </c>
      <c r="B17417">
        <v>47750</v>
      </c>
      <c r="C17417">
        <v>54550</v>
      </c>
      <c r="D17417">
        <v>61350</v>
      </c>
      <c r="E17417">
        <v>68150</v>
      </c>
      <c r="F17417">
        <v>73650</v>
      </c>
      <c r="G17417">
        <v>79100</v>
      </c>
      <c r="H17417">
        <v>84550</v>
      </c>
      <c r="I17417">
        <v>90000</v>
      </c>
      <c r="J17417">
        <v>95450</v>
      </c>
      <c r="K17417" t="s">
        <v>3103</v>
      </c>
      <c r="L17417">
        <v>65</v>
      </c>
      <c r="M17417">
        <v>80</v>
      </c>
      <c r="N17417" t="s">
        <v>3855</v>
      </c>
    </row>
    <row r="17418" spans="1:14" x14ac:dyDescent="0.2">
      <c r="A17418" t="s">
        <v>23177</v>
      </c>
      <c r="B17418">
        <v>52300</v>
      </c>
      <c r="C17418">
        <v>59750</v>
      </c>
      <c r="D17418">
        <v>67200</v>
      </c>
      <c r="E17418">
        <v>74650</v>
      </c>
      <c r="F17418">
        <v>80650</v>
      </c>
      <c r="G17418">
        <v>86600</v>
      </c>
      <c r="H17418">
        <v>92600</v>
      </c>
      <c r="I17418">
        <v>98550</v>
      </c>
      <c r="J17418">
        <v>104550</v>
      </c>
      <c r="K17418" t="s">
        <v>3103</v>
      </c>
      <c r="L17418">
        <v>67</v>
      </c>
      <c r="M17418">
        <v>80</v>
      </c>
      <c r="N17418" t="s">
        <v>3968</v>
      </c>
    </row>
    <row r="17419" spans="1:14" x14ac:dyDescent="0.2">
      <c r="A17419" t="s">
        <v>23178</v>
      </c>
      <c r="B17419">
        <v>53200</v>
      </c>
      <c r="C17419">
        <v>60800</v>
      </c>
      <c r="D17419">
        <v>68400</v>
      </c>
      <c r="E17419">
        <v>75950</v>
      </c>
      <c r="F17419">
        <v>82050</v>
      </c>
      <c r="G17419">
        <v>88150</v>
      </c>
      <c r="H17419">
        <v>94200</v>
      </c>
      <c r="I17419">
        <v>100300</v>
      </c>
      <c r="J17419">
        <v>106350</v>
      </c>
      <c r="K17419" t="s">
        <v>3103</v>
      </c>
      <c r="L17419">
        <v>69</v>
      </c>
      <c r="M17419">
        <v>80</v>
      </c>
      <c r="N17419" t="s">
        <v>3969</v>
      </c>
    </row>
    <row r="17420" spans="1:14" x14ac:dyDescent="0.2">
      <c r="A17420" t="s">
        <v>23179</v>
      </c>
      <c r="B17420">
        <v>66300</v>
      </c>
      <c r="C17420">
        <v>75750</v>
      </c>
      <c r="D17420">
        <v>85200</v>
      </c>
      <c r="E17420">
        <v>94650</v>
      </c>
      <c r="F17420">
        <v>102250</v>
      </c>
      <c r="G17420">
        <v>109800</v>
      </c>
      <c r="H17420">
        <v>117400</v>
      </c>
      <c r="I17420">
        <v>124950</v>
      </c>
      <c r="J17420">
        <v>132550</v>
      </c>
      <c r="K17420" t="s">
        <v>3103</v>
      </c>
      <c r="L17420">
        <v>71</v>
      </c>
      <c r="M17420">
        <v>80</v>
      </c>
      <c r="N17420" t="s">
        <v>3719</v>
      </c>
    </row>
    <row r="17421" spans="1:14" x14ac:dyDescent="0.2">
      <c r="A17421" t="s">
        <v>23180</v>
      </c>
      <c r="B17421">
        <v>53200</v>
      </c>
      <c r="C17421">
        <v>60800</v>
      </c>
      <c r="D17421">
        <v>68400</v>
      </c>
      <c r="E17421">
        <v>75950</v>
      </c>
      <c r="F17421">
        <v>82050</v>
      </c>
      <c r="G17421">
        <v>88150</v>
      </c>
      <c r="H17421">
        <v>94200</v>
      </c>
      <c r="I17421">
        <v>100300</v>
      </c>
      <c r="J17421">
        <v>106350</v>
      </c>
      <c r="K17421" t="s">
        <v>3103</v>
      </c>
      <c r="L17421">
        <v>73</v>
      </c>
      <c r="M17421">
        <v>80</v>
      </c>
      <c r="N17421" t="s">
        <v>3970</v>
      </c>
    </row>
    <row r="17422" spans="1:14" x14ac:dyDescent="0.2">
      <c r="A17422" t="s">
        <v>23181</v>
      </c>
      <c r="B17422">
        <v>52300</v>
      </c>
      <c r="C17422">
        <v>59750</v>
      </c>
      <c r="D17422">
        <v>67200</v>
      </c>
      <c r="E17422">
        <v>74650</v>
      </c>
      <c r="F17422">
        <v>80650</v>
      </c>
      <c r="G17422">
        <v>86600</v>
      </c>
      <c r="H17422">
        <v>92600</v>
      </c>
      <c r="I17422">
        <v>98550</v>
      </c>
      <c r="J17422">
        <v>104550</v>
      </c>
      <c r="K17422" t="s">
        <v>3103</v>
      </c>
      <c r="L17422">
        <v>75</v>
      </c>
      <c r="M17422">
        <v>80</v>
      </c>
      <c r="N17422" t="s">
        <v>3971</v>
      </c>
    </row>
    <row r="17423" spans="1:14" x14ac:dyDescent="0.2">
      <c r="A17423" t="s">
        <v>23182</v>
      </c>
      <c r="B17423">
        <v>45750</v>
      </c>
      <c r="C17423">
        <v>52250</v>
      </c>
      <c r="D17423">
        <v>58800</v>
      </c>
      <c r="E17423">
        <v>65300</v>
      </c>
      <c r="F17423">
        <v>70550</v>
      </c>
      <c r="G17423">
        <v>75750</v>
      </c>
      <c r="H17423">
        <v>81000</v>
      </c>
      <c r="I17423">
        <v>86200</v>
      </c>
      <c r="J17423">
        <v>91450</v>
      </c>
      <c r="K17423" t="s">
        <v>3103</v>
      </c>
      <c r="L17423">
        <v>77</v>
      </c>
      <c r="M17423">
        <v>80</v>
      </c>
      <c r="N17423" t="s">
        <v>3452</v>
      </c>
    </row>
    <row r="17424" spans="1:14" x14ac:dyDescent="0.2">
      <c r="A17424" t="s">
        <v>23183</v>
      </c>
      <c r="B17424">
        <v>79200</v>
      </c>
      <c r="C17424">
        <v>90500</v>
      </c>
      <c r="D17424">
        <v>101800</v>
      </c>
      <c r="E17424">
        <v>113100</v>
      </c>
      <c r="F17424">
        <v>122150</v>
      </c>
      <c r="G17424">
        <v>131200</v>
      </c>
      <c r="H17424">
        <v>140250</v>
      </c>
      <c r="I17424">
        <v>149300</v>
      </c>
      <c r="J17424">
        <v>158350</v>
      </c>
      <c r="K17424" t="s">
        <v>3103</v>
      </c>
      <c r="L17424">
        <v>79</v>
      </c>
      <c r="M17424">
        <v>80</v>
      </c>
      <c r="N17424" t="s">
        <v>2916</v>
      </c>
    </row>
    <row r="17425" spans="1:14" x14ac:dyDescent="0.2">
      <c r="A17425" t="s">
        <v>23184</v>
      </c>
      <c r="B17425">
        <v>79200</v>
      </c>
      <c r="C17425">
        <v>90500</v>
      </c>
      <c r="D17425">
        <v>101800</v>
      </c>
      <c r="E17425">
        <v>113100</v>
      </c>
      <c r="F17425">
        <v>122150</v>
      </c>
      <c r="G17425">
        <v>131200</v>
      </c>
      <c r="H17425">
        <v>140250</v>
      </c>
      <c r="I17425">
        <v>149300</v>
      </c>
      <c r="J17425">
        <v>158350</v>
      </c>
      <c r="K17425" t="s">
        <v>3103</v>
      </c>
      <c r="L17425">
        <v>81</v>
      </c>
      <c r="M17425">
        <v>80</v>
      </c>
      <c r="N17425" t="s">
        <v>3972</v>
      </c>
    </row>
    <row r="17426" spans="1:14" x14ac:dyDescent="0.2">
      <c r="A17426" t="s">
        <v>23185</v>
      </c>
      <c r="B17426">
        <v>62850</v>
      </c>
      <c r="C17426">
        <v>71800</v>
      </c>
      <c r="D17426">
        <v>80800</v>
      </c>
      <c r="E17426">
        <v>89750</v>
      </c>
      <c r="F17426">
        <v>96950</v>
      </c>
      <c r="G17426">
        <v>104150</v>
      </c>
      <c r="H17426">
        <v>111300</v>
      </c>
      <c r="I17426">
        <v>118500</v>
      </c>
      <c r="J17426">
        <v>125650</v>
      </c>
      <c r="K17426" t="s">
        <v>3103</v>
      </c>
      <c r="L17426">
        <v>83</v>
      </c>
      <c r="M17426">
        <v>80</v>
      </c>
      <c r="N17426" t="s">
        <v>3973</v>
      </c>
    </row>
    <row r="17427" spans="1:14" x14ac:dyDescent="0.2">
      <c r="A17427" t="s">
        <v>23186</v>
      </c>
      <c r="B17427">
        <v>79200</v>
      </c>
      <c r="C17427">
        <v>90500</v>
      </c>
      <c r="D17427">
        <v>101800</v>
      </c>
      <c r="E17427">
        <v>113100</v>
      </c>
      <c r="F17427">
        <v>122150</v>
      </c>
      <c r="G17427">
        <v>131200</v>
      </c>
      <c r="H17427">
        <v>140250</v>
      </c>
      <c r="I17427">
        <v>149300</v>
      </c>
      <c r="J17427">
        <v>158350</v>
      </c>
      <c r="K17427" t="s">
        <v>3103</v>
      </c>
      <c r="L17427">
        <v>85</v>
      </c>
      <c r="M17427">
        <v>80</v>
      </c>
      <c r="N17427" t="s">
        <v>3593</v>
      </c>
    </row>
    <row r="17428" spans="1:14" x14ac:dyDescent="0.2">
      <c r="A17428" t="s">
        <v>23187</v>
      </c>
      <c r="B17428">
        <v>79200</v>
      </c>
      <c r="C17428">
        <v>90500</v>
      </c>
      <c r="D17428">
        <v>101800</v>
      </c>
      <c r="E17428">
        <v>113100</v>
      </c>
      <c r="F17428">
        <v>122150</v>
      </c>
      <c r="G17428">
        <v>131200</v>
      </c>
      <c r="H17428">
        <v>140250</v>
      </c>
      <c r="I17428">
        <v>149300</v>
      </c>
      <c r="J17428">
        <v>158350</v>
      </c>
      <c r="K17428" t="s">
        <v>3103</v>
      </c>
      <c r="L17428">
        <v>87</v>
      </c>
      <c r="M17428">
        <v>80</v>
      </c>
      <c r="N17428" t="s">
        <v>769</v>
      </c>
    </row>
    <row r="17429" spans="1:14" x14ac:dyDescent="0.2">
      <c r="A17429" t="s">
        <v>23188</v>
      </c>
      <c r="B17429">
        <v>45500</v>
      </c>
      <c r="C17429">
        <v>52000</v>
      </c>
      <c r="D17429">
        <v>58500</v>
      </c>
      <c r="E17429">
        <v>64950</v>
      </c>
      <c r="F17429">
        <v>70150</v>
      </c>
      <c r="G17429">
        <v>75350</v>
      </c>
      <c r="H17429">
        <v>80550</v>
      </c>
      <c r="I17429">
        <v>85750</v>
      </c>
      <c r="J17429">
        <v>90950</v>
      </c>
      <c r="K17429" t="s">
        <v>3103</v>
      </c>
      <c r="L17429">
        <v>89</v>
      </c>
      <c r="M17429">
        <v>80</v>
      </c>
      <c r="N17429" t="s">
        <v>3974</v>
      </c>
    </row>
    <row r="17430" spans="1:14" x14ac:dyDescent="0.2">
      <c r="A17430" t="s">
        <v>23189</v>
      </c>
      <c r="B17430">
        <v>62850</v>
      </c>
      <c r="C17430">
        <v>71800</v>
      </c>
      <c r="D17430">
        <v>80800</v>
      </c>
      <c r="E17430">
        <v>89750</v>
      </c>
      <c r="F17430">
        <v>96950</v>
      </c>
      <c r="G17430">
        <v>104150</v>
      </c>
      <c r="H17430">
        <v>111300</v>
      </c>
      <c r="I17430">
        <v>118500</v>
      </c>
      <c r="J17430">
        <v>125650</v>
      </c>
      <c r="K17430" t="s">
        <v>3103</v>
      </c>
      <c r="L17430">
        <v>91</v>
      </c>
      <c r="M17430">
        <v>80</v>
      </c>
      <c r="N17430" t="s">
        <v>2491</v>
      </c>
    </row>
    <row r="17431" spans="1:14" x14ac:dyDescent="0.2">
      <c r="A17431" t="s">
        <v>23190</v>
      </c>
      <c r="B17431">
        <v>62850</v>
      </c>
      <c r="C17431">
        <v>71800</v>
      </c>
      <c r="D17431">
        <v>80800</v>
      </c>
      <c r="E17431">
        <v>89750</v>
      </c>
      <c r="F17431">
        <v>96950</v>
      </c>
      <c r="G17431">
        <v>104150</v>
      </c>
      <c r="H17431">
        <v>111300</v>
      </c>
      <c r="I17431">
        <v>118500</v>
      </c>
      <c r="J17431">
        <v>125650</v>
      </c>
      <c r="K17431" t="s">
        <v>3103</v>
      </c>
      <c r="L17431">
        <v>93</v>
      </c>
      <c r="M17431">
        <v>80</v>
      </c>
      <c r="N17431" t="s">
        <v>2492</v>
      </c>
    </row>
    <row r="17432" spans="1:14" x14ac:dyDescent="0.2">
      <c r="A17432" t="s">
        <v>23191</v>
      </c>
      <c r="B17432">
        <v>62850</v>
      </c>
      <c r="C17432">
        <v>71800</v>
      </c>
      <c r="D17432">
        <v>80800</v>
      </c>
      <c r="E17432">
        <v>89750</v>
      </c>
      <c r="F17432">
        <v>96950</v>
      </c>
      <c r="G17432">
        <v>104150</v>
      </c>
      <c r="H17432">
        <v>111300</v>
      </c>
      <c r="I17432">
        <v>118500</v>
      </c>
      <c r="J17432">
        <v>125650</v>
      </c>
      <c r="K17432" t="s">
        <v>3103</v>
      </c>
      <c r="L17432">
        <v>95</v>
      </c>
      <c r="M17432">
        <v>80</v>
      </c>
      <c r="N17432" t="s">
        <v>2493</v>
      </c>
    </row>
    <row r="17433" spans="1:14" x14ac:dyDescent="0.2">
      <c r="A17433" t="s">
        <v>23192</v>
      </c>
      <c r="B17433">
        <v>46700</v>
      </c>
      <c r="C17433">
        <v>53400</v>
      </c>
      <c r="D17433">
        <v>60050</v>
      </c>
      <c r="E17433">
        <v>66700</v>
      </c>
      <c r="F17433">
        <v>72050</v>
      </c>
      <c r="G17433">
        <v>77400</v>
      </c>
      <c r="H17433">
        <v>82750</v>
      </c>
      <c r="I17433">
        <v>88050</v>
      </c>
      <c r="J17433">
        <v>93400</v>
      </c>
      <c r="K17433" t="s">
        <v>3103</v>
      </c>
      <c r="L17433">
        <v>97</v>
      </c>
      <c r="M17433">
        <v>80</v>
      </c>
      <c r="N17433" t="s">
        <v>4133</v>
      </c>
    </row>
    <row r="17434" spans="1:14" x14ac:dyDescent="0.2">
      <c r="A17434" t="s">
        <v>23193</v>
      </c>
      <c r="B17434">
        <v>46500</v>
      </c>
      <c r="C17434">
        <v>53150</v>
      </c>
      <c r="D17434">
        <v>59800</v>
      </c>
      <c r="E17434">
        <v>66400</v>
      </c>
      <c r="F17434">
        <v>71750</v>
      </c>
      <c r="G17434">
        <v>77050</v>
      </c>
      <c r="H17434">
        <v>82350</v>
      </c>
      <c r="I17434">
        <v>87650</v>
      </c>
      <c r="J17434">
        <v>93000</v>
      </c>
      <c r="K17434" t="s">
        <v>3103</v>
      </c>
      <c r="L17434">
        <v>99</v>
      </c>
      <c r="M17434">
        <v>80</v>
      </c>
      <c r="N17434" t="s">
        <v>2494</v>
      </c>
    </row>
    <row r="17435" spans="1:14" x14ac:dyDescent="0.2">
      <c r="A17435" t="s">
        <v>23194</v>
      </c>
      <c r="B17435">
        <v>46700</v>
      </c>
      <c r="C17435">
        <v>53400</v>
      </c>
      <c r="D17435">
        <v>60050</v>
      </c>
      <c r="E17435">
        <v>66700</v>
      </c>
      <c r="F17435">
        <v>72050</v>
      </c>
      <c r="G17435">
        <v>77400</v>
      </c>
      <c r="H17435">
        <v>82750</v>
      </c>
      <c r="I17435">
        <v>88050</v>
      </c>
      <c r="J17435">
        <v>93400</v>
      </c>
      <c r="K17435" t="s">
        <v>3103</v>
      </c>
      <c r="L17435">
        <v>101</v>
      </c>
      <c r="M17435">
        <v>80</v>
      </c>
      <c r="N17435" t="s">
        <v>4170</v>
      </c>
    </row>
    <row r="17436" spans="1:14" x14ac:dyDescent="0.2">
      <c r="A17436" t="s">
        <v>23195</v>
      </c>
      <c r="B17436">
        <v>71400</v>
      </c>
      <c r="C17436">
        <v>81600</v>
      </c>
      <c r="D17436">
        <v>91800</v>
      </c>
      <c r="E17436">
        <v>102000</v>
      </c>
      <c r="F17436">
        <v>110200</v>
      </c>
      <c r="G17436">
        <v>118350</v>
      </c>
      <c r="H17436">
        <v>126500</v>
      </c>
      <c r="I17436">
        <v>134650</v>
      </c>
      <c r="J17436">
        <v>142800</v>
      </c>
      <c r="K17436" t="s">
        <v>3103</v>
      </c>
      <c r="L17436">
        <v>103</v>
      </c>
      <c r="M17436">
        <v>80</v>
      </c>
      <c r="N17436" t="s">
        <v>2350</v>
      </c>
    </row>
    <row r="17437" spans="1:14" x14ac:dyDescent="0.2">
      <c r="A17437" t="s">
        <v>23196</v>
      </c>
      <c r="B17437">
        <v>45500</v>
      </c>
      <c r="C17437">
        <v>52000</v>
      </c>
      <c r="D17437">
        <v>58500</v>
      </c>
      <c r="E17437">
        <v>64950</v>
      </c>
      <c r="F17437">
        <v>70150</v>
      </c>
      <c r="G17437">
        <v>75350</v>
      </c>
      <c r="H17437">
        <v>80550</v>
      </c>
      <c r="I17437">
        <v>85750</v>
      </c>
      <c r="J17437">
        <v>90950</v>
      </c>
      <c r="K17437" t="s">
        <v>3103</v>
      </c>
      <c r="L17437">
        <v>105</v>
      </c>
      <c r="M17437">
        <v>80</v>
      </c>
      <c r="N17437" t="s">
        <v>4171</v>
      </c>
    </row>
    <row r="17438" spans="1:14" x14ac:dyDescent="0.2">
      <c r="A17438" t="s">
        <v>23197</v>
      </c>
      <c r="B17438">
        <v>45500</v>
      </c>
      <c r="C17438">
        <v>52000</v>
      </c>
      <c r="D17438">
        <v>58500</v>
      </c>
      <c r="E17438">
        <v>64950</v>
      </c>
      <c r="F17438">
        <v>70150</v>
      </c>
      <c r="G17438">
        <v>75350</v>
      </c>
      <c r="H17438">
        <v>80550</v>
      </c>
      <c r="I17438">
        <v>85750</v>
      </c>
      <c r="J17438">
        <v>90950</v>
      </c>
      <c r="K17438" t="s">
        <v>3103</v>
      </c>
      <c r="L17438">
        <v>107</v>
      </c>
      <c r="M17438">
        <v>80</v>
      </c>
      <c r="N17438" t="s">
        <v>2495</v>
      </c>
    </row>
    <row r="17439" spans="1:14" x14ac:dyDescent="0.2">
      <c r="A17439" t="s">
        <v>23198</v>
      </c>
      <c r="B17439">
        <v>59400</v>
      </c>
      <c r="C17439">
        <v>67900</v>
      </c>
      <c r="D17439">
        <v>76400</v>
      </c>
      <c r="E17439">
        <v>84850</v>
      </c>
      <c r="F17439">
        <v>91650</v>
      </c>
      <c r="G17439">
        <v>98450</v>
      </c>
      <c r="H17439">
        <v>105250</v>
      </c>
      <c r="I17439">
        <v>112050</v>
      </c>
      <c r="J17439">
        <v>118800</v>
      </c>
      <c r="K17439" t="s">
        <v>3103</v>
      </c>
      <c r="L17439">
        <v>109</v>
      </c>
      <c r="M17439">
        <v>80</v>
      </c>
      <c r="N17439" t="s">
        <v>2496</v>
      </c>
    </row>
    <row r="17440" spans="1:14" x14ac:dyDescent="0.2">
      <c r="A17440" t="s">
        <v>23199</v>
      </c>
      <c r="B17440">
        <v>56950</v>
      </c>
      <c r="C17440">
        <v>65050</v>
      </c>
      <c r="D17440">
        <v>73200</v>
      </c>
      <c r="E17440">
        <v>81300</v>
      </c>
      <c r="F17440">
        <v>87850</v>
      </c>
      <c r="G17440">
        <v>94350</v>
      </c>
      <c r="H17440">
        <v>100850</v>
      </c>
      <c r="I17440">
        <v>107350</v>
      </c>
      <c r="J17440">
        <v>113850</v>
      </c>
      <c r="K17440" t="s">
        <v>3103</v>
      </c>
      <c r="L17440">
        <v>111</v>
      </c>
      <c r="M17440">
        <v>80</v>
      </c>
      <c r="N17440" t="s">
        <v>2497</v>
      </c>
    </row>
    <row r="17441" spans="1:14" x14ac:dyDescent="0.2">
      <c r="A17441" t="s">
        <v>23200</v>
      </c>
      <c r="B17441">
        <v>50750</v>
      </c>
      <c r="C17441">
        <v>58000</v>
      </c>
      <c r="D17441">
        <v>65250</v>
      </c>
      <c r="E17441">
        <v>72500</v>
      </c>
      <c r="F17441">
        <v>78300</v>
      </c>
      <c r="G17441">
        <v>84100</v>
      </c>
      <c r="H17441">
        <v>89900</v>
      </c>
      <c r="I17441">
        <v>95700</v>
      </c>
      <c r="J17441">
        <v>101500</v>
      </c>
      <c r="K17441" t="s">
        <v>3103</v>
      </c>
      <c r="L17441">
        <v>113</v>
      </c>
      <c r="M17441">
        <v>80</v>
      </c>
      <c r="N17441" t="s">
        <v>3615</v>
      </c>
    </row>
    <row r="17442" spans="1:14" x14ac:dyDescent="0.2">
      <c r="A17442" t="s">
        <v>23201</v>
      </c>
      <c r="B17442">
        <v>50750</v>
      </c>
      <c r="C17442">
        <v>58000</v>
      </c>
      <c r="D17442">
        <v>65250</v>
      </c>
      <c r="E17442">
        <v>72500</v>
      </c>
      <c r="F17442">
        <v>78300</v>
      </c>
      <c r="G17442">
        <v>84100</v>
      </c>
      <c r="H17442">
        <v>89900</v>
      </c>
      <c r="I17442">
        <v>95700</v>
      </c>
      <c r="J17442">
        <v>101500</v>
      </c>
      <c r="K17442" t="s">
        <v>3103</v>
      </c>
      <c r="L17442">
        <v>115</v>
      </c>
      <c r="M17442">
        <v>80</v>
      </c>
      <c r="N17442" t="s">
        <v>3362</v>
      </c>
    </row>
    <row r="17443" spans="1:14" x14ac:dyDescent="0.2">
      <c r="A17443" t="s">
        <v>23202</v>
      </c>
      <c r="B17443">
        <v>53200</v>
      </c>
      <c r="C17443">
        <v>60800</v>
      </c>
      <c r="D17443">
        <v>68400</v>
      </c>
      <c r="E17443">
        <v>75950</v>
      </c>
      <c r="F17443">
        <v>82050</v>
      </c>
      <c r="G17443">
        <v>88150</v>
      </c>
      <c r="H17443">
        <v>94200</v>
      </c>
      <c r="I17443">
        <v>100300</v>
      </c>
      <c r="J17443">
        <v>106350</v>
      </c>
      <c r="K17443" t="s">
        <v>3103</v>
      </c>
      <c r="L17443">
        <v>117</v>
      </c>
      <c r="M17443">
        <v>80</v>
      </c>
      <c r="N17443" t="s">
        <v>3616</v>
      </c>
    </row>
    <row r="17444" spans="1:14" x14ac:dyDescent="0.2">
      <c r="A17444" t="s">
        <v>23203</v>
      </c>
      <c r="B17444">
        <v>66750</v>
      </c>
      <c r="C17444">
        <v>76250</v>
      </c>
      <c r="D17444">
        <v>85800</v>
      </c>
      <c r="E17444">
        <v>95300</v>
      </c>
      <c r="F17444">
        <v>102950</v>
      </c>
      <c r="G17444">
        <v>110550</v>
      </c>
      <c r="H17444">
        <v>118200</v>
      </c>
      <c r="I17444">
        <v>125800</v>
      </c>
      <c r="J17444">
        <v>133450</v>
      </c>
      <c r="K17444" t="s">
        <v>3103</v>
      </c>
      <c r="L17444">
        <v>119</v>
      </c>
      <c r="M17444">
        <v>80</v>
      </c>
      <c r="N17444" t="s">
        <v>770</v>
      </c>
    </row>
    <row r="17445" spans="1:14" x14ac:dyDescent="0.2">
      <c r="A17445" t="s">
        <v>23204</v>
      </c>
      <c r="B17445">
        <v>46800</v>
      </c>
      <c r="C17445">
        <v>53450</v>
      </c>
      <c r="D17445">
        <v>60150</v>
      </c>
      <c r="E17445">
        <v>66800</v>
      </c>
      <c r="F17445">
        <v>72150</v>
      </c>
      <c r="G17445">
        <v>77500</v>
      </c>
      <c r="H17445">
        <v>82850</v>
      </c>
      <c r="I17445">
        <v>88200</v>
      </c>
      <c r="J17445">
        <v>93550</v>
      </c>
      <c r="K17445" t="s">
        <v>3103</v>
      </c>
      <c r="L17445">
        <v>121</v>
      </c>
      <c r="M17445">
        <v>80</v>
      </c>
      <c r="N17445" t="s">
        <v>2498</v>
      </c>
    </row>
    <row r="17446" spans="1:14" x14ac:dyDescent="0.2">
      <c r="A17446" t="s">
        <v>23205</v>
      </c>
      <c r="B17446">
        <v>46900</v>
      </c>
      <c r="C17446">
        <v>53600</v>
      </c>
      <c r="D17446">
        <v>60300</v>
      </c>
      <c r="E17446">
        <v>66950</v>
      </c>
      <c r="F17446">
        <v>72350</v>
      </c>
      <c r="G17446">
        <v>77700</v>
      </c>
      <c r="H17446">
        <v>83050</v>
      </c>
      <c r="I17446">
        <v>88400</v>
      </c>
      <c r="J17446">
        <v>93750</v>
      </c>
      <c r="K17446" t="s">
        <v>3103</v>
      </c>
      <c r="L17446">
        <v>123</v>
      </c>
      <c r="M17446">
        <v>80</v>
      </c>
      <c r="N17446" t="s">
        <v>2499</v>
      </c>
    </row>
    <row r="17447" spans="1:14" x14ac:dyDescent="0.2">
      <c r="A17447" t="s">
        <v>23206</v>
      </c>
      <c r="B17447">
        <v>44150</v>
      </c>
      <c r="C17447">
        <v>50450</v>
      </c>
      <c r="D17447">
        <v>56750</v>
      </c>
      <c r="E17447">
        <v>63050</v>
      </c>
      <c r="F17447">
        <v>68100</v>
      </c>
      <c r="G17447">
        <v>73150</v>
      </c>
      <c r="H17447">
        <v>78200</v>
      </c>
      <c r="I17447">
        <v>83250</v>
      </c>
      <c r="J17447">
        <v>88300</v>
      </c>
      <c r="K17447" t="s">
        <v>3104</v>
      </c>
      <c r="L17447">
        <v>1</v>
      </c>
      <c r="M17447">
        <v>80</v>
      </c>
      <c r="N17447" t="s">
        <v>3679</v>
      </c>
    </row>
    <row r="17448" spans="1:14" x14ac:dyDescent="0.2">
      <c r="A17448" t="s">
        <v>23207</v>
      </c>
      <c r="B17448">
        <v>39950</v>
      </c>
      <c r="C17448">
        <v>45650</v>
      </c>
      <c r="D17448">
        <v>51350</v>
      </c>
      <c r="E17448">
        <v>57050</v>
      </c>
      <c r="F17448">
        <v>61650</v>
      </c>
      <c r="G17448">
        <v>66200</v>
      </c>
      <c r="H17448">
        <v>70750</v>
      </c>
      <c r="I17448">
        <v>75350</v>
      </c>
      <c r="J17448">
        <v>79900</v>
      </c>
      <c r="K17448" t="s">
        <v>3104</v>
      </c>
      <c r="L17448">
        <v>3</v>
      </c>
      <c r="M17448">
        <v>80</v>
      </c>
      <c r="N17448" t="s">
        <v>3863</v>
      </c>
    </row>
    <row r="17449" spans="1:14" x14ac:dyDescent="0.2">
      <c r="A17449" t="s">
        <v>23208</v>
      </c>
      <c r="B17449">
        <v>38750</v>
      </c>
      <c r="C17449">
        <v>44300</v>
      </c>
      <c r="D17449">
        <v>49850</v>
      </c>
      <c r="E17449">
        <v>55350</v>
      </c>
      <c r="F17449">
        <v>59800</v>
      </c>
      <c r="G17449">
        <v>64250</v>
      </c>
      <c r="H17449">
        <v>68650</v>
      </c>
      <c r="I17449">
        <v>73100</v>
      </c>
      <c r="J17449">
        <v>77500</v>
      </c>
      <c r="K17449" t="s">
        <v>3104</v>
      </c>
      <c r="L17449">
        <v>5</v>
      </c>
      <c r="M17449">
        <v>80</v>
      </c>
      <c r="N17449" t="s">
        <v>3680</v>
      </c>
    </row>
    <row r="17450" spans="1:14" x14ac:dyDescent="0.2">
      <c r="A17450" t="s">
        <v>23209</v>
      </c>
      <c r="B17450">
        <v>38750</v>
      </c>
      <c r="C17450">
        <v>44300</v>
      </c>
      <c r="D17450">
        <v>49850</v>
      </c>
      <c r="E17450">
        <v>55350</v>
      </c>
      <c r="F17450">
        <v>59800</v>
      </c>
      <c r="G17450">
        <v>64250</v>
      </c>
      <c r="H17450">
        <v>68650</v>
      </c>
      <c r="I17450">
        <v>73100</v>
      </c>
      <c r="J17450">
        <v>77500</v>
      </c>
      <c r="K17450" t="s">
        <v>3104</v>
      </c>
      <c r="L17450">
        <v>7</v>
      </c>
      <c r="M17450">
        <v>80</v>
      </c>
      <c r="N17450" t="s">
        <v>3681</v>
      </c>
    </row>
    <row r="17451" spans="1:14" x14ac:dyDescent="0.2">
      <c r="A17451" t="s">
        <v>23210</v>
      </c>
      <c r="B17451">
        <v>38750</v>
      </c>
      <c r="C17451">
        <v>44300</v>
      </c>
      <c r="D17451">
        <v>49850</v>
      </c>
      <c r="E17451">
        <v>55350</v>
      </c>
      <c r="F17451">
        <v>59800</v>
      </c>
      <c r="G17451">
        <v>64250</v>
      </c>
      <c r="H17451">
        <v>68650</v>
      </c>
      <c r="I17451">
        <v>73100</v>
      </c>
      <c r="J17451">
        <v>77500</v>
      </c>
      <c r="K17451" t="s">
        <v>3104</v>
      </c>
      <c r="L17451">
        <v>9</v>
      </c>
      <c r="M17451">
        <v>80</v>
      </c>
      <c r="N17451" t="s">
        <v>3682</v>
      </c>
    </row>
    <row r="17452" spans="1:14" x14ac:dyDescent="0.2">
      <c r="A17452" t="s">
        <v>23211</v>
      </c>
      <c r="B17452">
        <v>38750</v>
      </c>
      <c r="C17452">
        <v>44300</v>
      </c>
      <c r="D17452">
        <v>49850</v>
      </c>
      <c r="E17452">
        <v>55350</v>
      </c>
      <c r="F17452">
        <v>59800</v>
      </c>
      <c r="G17452">
        <v>64250</v>
      </c>
      <c r="H17452">
        <v>68650</v>
      </c>
      <c r="I17452">
        <v>73100</v>
      </c>
      <c r="J17452">
        <v>77500</v>
      </c>
      <c r="K17452" t="s">
        <v>3104</v>
      </c>
      <c r="L17452">
        <v>11</v>
      </c>
      <c r="M17452">
        <v>80</v>
      </c>
      <c r="N17452" t="s">
        <v>3683</v>
      </c>
    </row>
    <row r="17453" spans="1:14" x14ac:dyDescent="0.2">
      <c r="A17453" t="s">
        <v>23212</v>
      </c>
      <c r="B17453">
        <v>39700</v>
      </c>
      <c r="C17453">
        <v>45350</v>
      </c>
      <c r="D17453">
        <v>51000</v>
      </c>
      <c r="E17453">
        <v>56650</v>
      </c>
      <c r="F17453">
        <v>61200</v>
      </c>
      <c r="G17453">
        <v>65750</v>
      </c>
      <c r="H17453">
        <v>70250</v>
      </c>
      <c r="I17453">
        <v>74800</v>
      </c>
      <c r="J17453">
        <v>79350</v>
      </c>
      <c r="K17453" t="s">
        <v>3104</v>
      </c>
      <c r="L17453">
        <v>13</v>
      </c>
      <c r="M17453">
        <v>80</v>
      </c>
      <c r="N17453" t="s">
        <v>3684</v>
      </c>
    </row>
    <row r="17454" spans="1:14" x14ac:dyDescent="0.2">
      <c r="A17454" t="s">
        <v>23213</v>
      </c>
      <c r="B17454">
        <v>38750</v>
      </c>
      <c r="C17454">
        <v>44300</v>
      </c>
      <c r="D17454">
        <v>49850</v>
      </c>
      <c r="E17454">
        <v>55350</v>
      </c>
      <c r="F17454">
        <v>59800</v>
      </c>
      <c r="G17454">
        <v>64250</v>
      </c>
      <c r="H17454">
        <v>68650</v>
      </c>
      <c r="I17454">
        <v>73100</v>
      </c>
      <c r="J17454">
        <v>77500</v>
      </c>
      <c r="K17454" t="s">
        <v>3104</v>
      </c>
      <c r="L17454">
        <v>15</v>
      </c>
      <c r="M17454">
        <v>80</v>
      </c>
      <c r="N17454" t="s">
        <v>3685</v>
      </c>
    </row>
    <row r="17455" spans="1:14" x14ac:dyDescent="0.2">
      <c r="A17455" t="s">
        <v>23214</v>
      </c>
      <c r="B17455">
        <v>38750</v>
      </c>
      <c r="C17455">
        <v>44300</v>
      </c>
      <c r="D17455">
        <v>49850</v>
      </c>
      <c r="E17455">
        <v>55350</v>
      </c>
      <c r="F17455">
        <v>59800</v>
      </c>
      <c r="G17455">
        <v>64250</v>
      </c>
      <c r="H17455">
        <v>68650</v>
      </c>
      <c r="I17455">
        <v>73100</v>
      </c>
      <c r="J17455">
        <v>77500</v>
      </c>
      <c r="K17455" t="s">
        <v>3104</v>
      </c>
      <c r="L17455">
        <v>17</v>
      </c>
      <c r="M17455">
        <v>80</v>
      </c>
      <c r="N17455" t="s">
        <v>3686</v>
      </c>
    </row>
    <row r="17456" spans="1:14" x14ac:dyDescent="0.2">
      <c r="A17456" t="s">
        <v>23215</v>
      </c>
      <c r="B17456">
        <v>49750</v>
      </c>
      <c r="C17456">
        <v>56850</v>
      </c>
      <c r="D17456">
        <v>63950</v>
      </c>
      <c r="E17456">
        <v>71050</v>
      </c>
      <c r="F17456">
        <v>76750</v>
      </c>
      <c r="G17456">
        <v>82450</v>
      </c>
      <c r="H17456">
        <v>88150</v>
      </c>
      <c r="I17456">
        <v>93800</v>
      </c>
      <c r="J17456">
        <v>99500</v>
      </c>
      <c r="K17456" t="s">
        <v>3104</v>
      </c>
      <c r="L17456">
        <v>19</v>
      </c>
      <c r="M17456">
        <v>80</v>
      </c>
      <c r="N17456" t="s">
        <v>3687</v>
      </c>
    </row>
    <row r="17457" spans="1:14" x14ac:dyDescent="0.2">
      <c r="A17457" t="s">
        <v>23216</v>
      </c>
      <c r="B17457">
        <v>47600</v>
      </c>
      <c r="C17457">
        <v>54400</v>
      </c>
      <c r="D17457">
        <v>61200</v>
      </c>
      <c r="E17457">
        <v>68000</v>
      </c>
      <c r="F17457">
        <v>73450</v>
      </c>
      <c r="G17457">
        <v>78900</v>
      </c>
      <c r="H17457">
        <v>84350</v>
      </c>
      <c r="I17457">
        <v>89800</v>
      </c>
      <c r="J17457">
        <v>95200</v>
      </c>
      <c r="K17457" t="s">
        <v>3104</v>
      </c>
      <c r="L17457">
        <v>21</v>
      </c>
      <c r="M17457">
        <v>80</v>
      </c>
      <c r="N17457" t="s">
        <v>3688</v>
      </c>
    </row>
    <row r="17458" spans="1:14" x14ac:dyDescent="0.2">
      <c r="A17458" t="s">
        <v>23217</v>
      </c>
      <c r="B17458">
        <v>39950</v>
      </c>
      <c r="C17458">
        <v>45650</v>
      </c>
      <c r="D17458">
        <v>51350</v>
      </c>
      <c r="E17458">
        <v>57050</v>
      </c>
      <c r="F17458">
        <v>61650</v>
      </c>
      <c r="G17458">
        <v>66200</v>
      </c>
      <c r="H17458">
        <v>70750</v>
      </c>
      <c r="I17458">
        <v>75350</v>
      </c>
      <c r="J17458">
        <v>79900</v>
      </c>
      <c r="K17458" t="s">
        <v>3104</v>
      </c>
      <c r="L17458">
        <v>23</v>
      </c>
      <c r="M17458">
        <v>80</v>
      </c>
      <c r="N17458" t="s">
        <v>2940</v>
      </c>
    </row>
    <row r="17459" spans="1:14" x14ac:dyDescent="0.2">
      <c r="A17459" t="s">
        <v>23218</v>
      </c>
      <c r="B17459">
        <v>55850</v>
      </c>
      <c r="C17459">
        <v>63800</v>
      </c>
      <c r="D17459">
        <v>71800</v>
      </c>
      <c r="E17459">
        <v>79750</v>
      </c>
      <c r="F17459">
        <v>86150</v>
      </c>
      <c r="G17459">
        <v>92550</v>
      </c>
      <c r="H17459">
        <v>98900</v>
      </c>
      <c r="I17459">
        <v>105300</v>
      </c>
      <c r="J17459">
        <v>111650</v>
      </c>
      <c r="K17459" t="s">
        <v>3104</v>
      </c>
      <c r="L17459">
        <v>25</v>
      </c>
      <c r="M17459">
        <v>80</v>
      </c>
      <c r="N17459" t="s">
        <v>3689</v>
      </c>
    </row>
    <row r="17460" spans="1:14" x14ac:dyDescent="0.2">
      <c r="A17460" t="s">
        <v>23219</v>
      </c>
      <c r="B17460">
        <v>39950</v>
      </c>
      <c r="C17460">
        <v>45650</v>
      </c>
      <c r="D17460">
        <v>51350</v>
      </c>
      <c r="E17460">
        <v>57050</v>
      </c>
      <c r="F17460">
        <v>61650</v>
      </c>
      <c r="G17460">
        <v>66200</v>
      </c>
      <c r="H17460">
        <v>70750</v>
      </c>
      <c r="I17460">
        <v>75350</v>
      </c>
      <c r="J17460">
        <v>79900</v>
      </c>
      <c r="K17460" t="s">
        <v>3104</v>
      </c>
      <c r="L17460">
        <v>27</v>
      </c>
      <c r="M17460">
        <v>80</v>
      </c>
      <c r="N17460" t="s">
        <v>3269</v>
      </c>
    </row>
    <row r="17461" spans="1:14" x14ac:dyDescent="0.2">
      <c r="A17461" t="s">
        <v>23220</v>
      </c>
      <c r="B17461">
        <v>47700</v>
      </c>
      <c r="C17461">
        <v>54500</v>
      </c>
      <c r="D17461">
        <v>61300</v>
      </c>
      <c r="E17461">
        <v>68100</v>
      </c>
      <c r="F17461">
        <v>73550</v>
      </c>
      <c r="G17461">
        <v>79000</v>
      </c>
      <c r="H17461">
        <v>84450</v>
      </c>
      <c r="I17461">
        <v>89900</v>
      </c>
      <c r="J17461">
        <v>95350</v>
      </c>
      <c r="K17461" t="s">
        <v>3104</v>
      </c>
      <c r="L17461">
        <v>29</v>
      </c>
      <c r="M17461">
        <v>80</v>
      </c>
      <c r="N17461" t="s">
        <v>2942</v>
      </c>
    </row>
    <row r="17462" spans="1:14" x14ac:dyDescent="0.2">
      <c r="A17462" t="s">
        <v>23221</v>
      </c>
      <c r="B17462">
        <v>45150</v>
      </c>
      <c r="C17462">
        <v>51600</v>
      </c>
      <c r="D17462">
        <v>58050</v>
      </c>
      <c r="E17462">
        <v>64500</v>
      </c>
      <c r="F17462">
        <v>69700</v>
      </c>
      <c r="G17462">
        <v>74850</v>
      </c>
      <c r="H17462">
        <v>80000</v>
      </c>
      <c r="I17462">
        <v>85150</v>
      </c>
      <c r="J17462">
        <v>90300</v>
      </c>
      <c r="K17462" t="s">
        <v>3104</v>
      </c>
      <c r="L17462">
        <v>31</v>
      </c>
      <c r="M17462">
        <v>80</v>
      </c>
      <c r="N17462" t="s">
        <v>3690</v>
      </c>
    </row>
    <row r="17463" spans="1:14" x14ac:dyDescent="0.2">
      <c r="A17463" t="s">
        <v>23222</v>
      </c>
      <c r="B17463">
        <v>39700</v>
      </c>
      <c r="C17463">
        <v>45350</v>
      </c>
      <c r="D17463">
        <v>51000</v>
      </c>
      <c r="E17463">
        <v>56650</v>
      </c>
      <c r="F17463">
        <v>61200</v>
      </c>
      <c r="G17463">
        <v>65750</v>
      </c>
      <c r="H17463">
        <v>70250</v>
      </c>
      <c r="I17463">
        <v>74800</v>
      </c>
      <c r="J17463">
        <v>79350</v>
      </c>
      <c r="K17463" t="s">
        <v>3104</v>
      </c>
      <c r="L17463">
        <v>33</v>
      </c>
      <c r="M17463">
        <v>80</v>
      </c>
      <c r="N17463" t="s">
        <v>3691</v>
      </c>
    </row>
    <row r="17464" spans="1:14" x14ac:dyDescent="0.2">
      <c r="A17464" t="s">
        <v>23223</v>
      </c>
      <c r="B17464">
        <v>39950</v>
      </c>
      <c r="C17464">
        <v>45650</v>
      </c>
      <c r="D17464">
        <v>51350</v>
      </c>
      <c r="E17464">
        <v>57050</v>
      </c>
      <c r="F17464">
        <v>61650</v>
      </c>
      <c r="G17464">
        <v>66200</v>
      </c>
      <c r="H17464">
        <v>70750</v>
      </c>
      <c r="I17464">
        <v>75350</v>
      </c>
      <c r="J17464">
        <v>79900</v>
      </c>
      <c r="K17464" t="s">
        <v>3104</v>
      </c>
      <c r="L17464">
        <v>35</v>
      </c>
      <c r="M17464">
        <v>80</v>
      </c>
      <c r="N17464" t="s">
        <v>3692</v>
      </c>
    </row>
    <row r="17465" spans="1:14" x14ac:dyDescent="0.2">
      <c r="A17465" t="s">
        <v>23224</v>
      </c>
      <c r="B17465">
        <v>56650</v>
      </c>
      <c r="C17465">
        <v>64750</v>
      </c>
      <c r="D17465">
        <v>72850</v>
      </c>
      <c r="E17465">
        <v>80900</v>
      </c>
      <c r="F17465">
        <v>87400</v>
      </c>
      <c r="G17465">
        <v>93850</v>
      </c>
      <c r="H17465">
        <v>100350</v>
      </c>
      <c r="I17465">
        <v>106800</v>
      </c>
      <c r="J17465">
        <v>113300</v>
      </c>
      <c r="K17465" t="s">
        <v>3104</v>
      </c>
      <c r="L17465">
        <v>37</v>
      </c>
      <c r="M17465">
        <v>80</v>
      </c>
      <c r="N17465" t="s">
        <v>2946</v>
      </c>
    </row>
    <row r="17466" spans="1:14" x14ac:dyDescent="0.2">
      <c r="A17466" t="s">
        <v>23225</v>
      </c>
      <c r="B17466">
        <v>38750</v>
      </c>
      <c r="C17466">
        <v>44300</v>
      </c>
      <c r="D17466">
        <v>49850</v>
      </c>
      <c r="E17466">
        <v>55350</v>
      </c>
      <c r="F17466">
        <v>59800</v>
      </c>
      <c r="G17466">
        <v>64250</v>
      </c>
      <c r="H17466">
        <v>68650</v>
      </c>
      <c r="I17466">
        <v>73100</v>
      </c>
      <c r="J17466">
        <v>77500</v>
      </c>
      <c r="K17466" t="s">
        <v>3104</v>
      </c>
      <c r="L17466">
        <v>39</v>
      </c>
      <c r="M17466">
        <v>80</v>
      </c>
      <c r="N17466" t="s">
        <v>3307</v>
      </c>
    </row>
    <row r="17467" spans="1:14" x14ac:dyDescent="0.2">
      <c r="A17467" t="s">
        <v>23226</v>
      </c>
      <c r="B17467">
        <v>38750</v>
      </c>
      <c r="C17467">
        <v>44300</v>
      </c>
      <c r="D17467">
        <v>49850</v>
      </c>
      <c r="E17467">
        <v>55350</v>
      </c>
      <c r="F17467">
        <v>59800</v>
      </c>
      <c r="G17467">
        <v>64250</v>
      </c>
      <c r="H17467">
        <v>68650</v>
      </c>
      <c r="I17467">
        <v>73100</v>
      </c>
      <c r="J17467">
        <v>77500</v>
      </c>
      <c r="K17467" t="s">
        <v>3104</v>
      </c>
      <c r="L17467">
        <v>41</v>
      </c>
      <c r="M17467">
        <v>80</v>
      </c>
      <c r="N17467" t="s">
        <v>3693</v>
      </c>
    </row>
    <row r="17468" spans="1:14" x14ac:dyDescent="0.2">
      <c r="A17468" t="s">
        <v>23227</v>
      </c>
      <c r="B17468">
        <v>38750</v>
      </c>
      <c r="C17468">
        <v>44300</v>
      </c>
      <c r="D17468">
        <v>49850</v>
      </c>
      <c r="E17468">
        <v>55350</v>
      </c>
      <c r="F17468">
        <v>59800</v>
      </c>
      <c r="G17468">
        <v>64250</v>
      </c>
      <c r="H17468">
        <v>68650</v>
      </c>
      <c r="I17468">
        <v>73100</v>
      </c>
      <c r="J17468">
        <v>77500</v>
      </c>
      <c r="K17468" t="s">
        <v>3104</v>
      </c>
      <c r="L17468">
        <v>43</v>
      </c>
      <c r="M17468">
        <v>80</v>
      </c>
      <c r="N17468" t="s">
        <v>3311</v>
      </c>
    </row>
    <row r="17469" spans="1:14" x14ac:dyDescent="0.2">
      <c r="A17469" t="s">
        <v>23228</v>
      </c>
      <c r="B17469">
        <v>38750</v>
      </c>
      <c r="C17469">
        <v>44300</v>
      </c>
      <c r="D17469">
        <v>49850</v>
      </c>
      <c r="E17469">
        <v>55350</v>
      </c>
      <c r="F17469">
        <v>59800</v>
      </c>
      <c r="G17469">
        <v>64250</v>
      </c>
      <c r="H17469">
        <v>68650</v>
      </c>
      <c r="I17469">
        <v>73100</v>
      </c>
      <c r="J17469">
        <v>77500</v>
      </c>
      <c r="K17469" t="s">
        <v>3104</v>
      </c>
      <c r="L17469">
        <v>45</v>
      </c>
      <c r="M17469">
        <v>80</v>
      </c>
      <c r="N17469" t="s">
        <v>3374</v>
      </c>
    </row>
    <row r="17470" spans="1:14" x14ac:dyDescent="0.2">
      <c r="A17470" t="s">
        <v>23229</v>
      </c>
      <c r="B17470">
        <v>38750</v>
      </c>
      <c r="C17470">
        <v>44300</v>
      </c>
      <c r="D17470">
        <v>49850</v>
      </c>
      <c r="E17470">
        <v>55350</v>
      </c>
      <c r="F17470">
        <v>59800</v>
      </c>
      <c r="G17470">
        <v>64250</v>
      </c>
      <c r="H17470">
        <v>68650</v>
      </c>
      <c r="I17470">
        <v>73100</v>
      </c>
      <c r="J17470">
        <v>77500</v>
      </c>
      <c r="K17470" t="s">
        <v>3104</v>
      </c>
      <c r="L17470">
        <v>47</v>
      </c>
      <c r="M17470">
        <v>80</v>
      </c>
      <c r="N17470" t="s">
        <v>3694</v>
      </c>
    </row>
    <row r="17471" spans="1:14" x14ac:dyDescent="0.2">
      <c r="A17471" t="s">
        <v>23230</v>
      </c>
      <c r="B17471">
        <v>42300</v>
      </c>
      <c r="C17471">
        <v>48350</v>
      </c>
      <c r="D17471">
        <v>54400</v>
      </c>
      <c r="E17471">
        <v>60400</v>
      </c>
      <c r="F17471">
        <v>65250</v>
      </c>
      <c r="G17471">
        <v>70100</v>
      </c>
      <c r="H17471">
        <v>74900</v>
      </c>
      <c r="I17471">
        <v>79750</v>
      </c>
      <c r="J17471">
        <v>84600</v>
      </c>
      <c r="K17471" t="s">
        <v>3104</v>
      </c>
      <c r="L17471">
        <v>49</v>
      </c>
      <c r="M17471">
        <v>80</v>
      </c>
      <c r="N17471" t="s">
        <v>3695</v>
      </c>
    </row>
    <row r="17472" spans="1:14" x14ac:dyDescent="0.2">
      <c r="A17472" t="s">
        <v>23231</v>
      </c>
      <c r="B17472">
        <v>39500</v>
      </c>
      <c r="C17472">
        <v>45150</v>
      </c>
      <c r="D17472">
        <v>50800</v>
      </c>
      <c r="E17472">
        <v>56400</v>
      </c>
      <c r="F17472">
        <v>60950</v>
      </c>
      <c r="G17472">
        <v>65450</v>
      </c>
      <c r="H17472">
        <v>69950</v>
      </c>
      <c r="I17472">
        <v>74450</v>
      </c>
      <c r="J17472">
        <v>79000</v>
      </c>
      <c r="K17472" t="s">
        <v>3104</v>
      </c>
      <c r="L17472">
        <v>51</v>
      </c>
      <c r="M17472">
        <v>80</v>
      </c>
      <c r="N17472" t="s">
        <v>2844</v>
      </c>
    </row>
    <row r="17473" spans="1:14" x14ac:dyDescent="0.2">
      <c r="A17473" t="s">
        <v>23232</v>
      </c>
      <c r="B17473">
        <v>55450</v>
      </c>
      <c r="C17473">
        <v>63400</v>
      </c>
      <c r="D17473">
        <v>71300</v>
      </c>
      <c r="E17473">
        <v>79200</v>
      </c>
      <c r="F17473">
        <v>85550</v>
      </c>
      <c r="G17473">
        <v>91900</v>
      </c>
      <c r="H17473">
        <v>98250</v>
      </c>
      <c r="I17473">
        <v>104550</v>
      </c>
      <c r="J17473">
        <v>110900</v>
      </c>
      <c r="K17473" t="s">
        <v>3104</v>
      </c>
      <c r="L17473">
        <v>53</v>
      </c>
      <c r="M17473">
        <v>80</v>
      </c>
      <c r="N17473" t="s">
        <v>3696</v>
      </c>
    </row>
    <row r="17474" spans="1:14" x14ac:dyDescent="0.2">
      <c r="A17474" t="s">
        <v>23233</v>
      </c>
      <c r="B17474">
        <v>46800</v>
      </c>
      <c r="C17474">
        <v>53450</v>
      </c>
      <c r="D17474">
        <v>60150</v>
      </c>
      <c r="E17474">
        <v>66800</v>
      </c>
      <c r="F17474">
        <v>72150</v>
      </c>
      <c r="G17474">
        <v>77500</v>
      </c>
      <c r="H17474">
        <v>82850</v>
      </c>
      <c r="I17474">
        <v>88200</v>
      </c>
      <c r="J17474">
        <v>93550</v>
      </c>
      <c r="K17474" t="s">
        <v>3104</v>
      </c>
      <c r="L17474">
        <v>55</v>
      </c>
      <c r="M17474">
        <v>80</v>
      </c>
      <c r="N17474" t="s">
        <v>3697</v>
      </c>
    </row>
    <row r="17475" spans="1:14" x14ac:dyDescent="0.2">
      <c r="A17475" t="s">
        <v>23234</v>
      </c>
      <c r="B17475">
        <v>38750</v>
      </c>
      <c r="C17475">
        <v>44300</v>
      </c>
      <c r="D17475">
        <v>49850</v>
      </c>
      <c r="E17475">
        <v>55350</v>
      </c>
      <c r="F17475">
        <v>59800</v>
      </c>
      <c r="G17475">
        <v>64250</v>
      </c>
      <c r="H17475">
        <v>68650</v>
      </c>
      <c r="I17475">
        <v>73100</v>
      </c>
      <c r="J17475">
        <v>77500</v>
      </c>
      <c r="K17475" t="s">
        <v>3104</v>
      </c>
      <c r="L17475">
        <v>57</v>
      </c>
      <c r="M17475">
        <v>80</v>
      </c>
      <c r="N17475" t="s">
        <v>3698</v>
      </c>
    </row>
    <row r="17476" spans="1:14" x14ac:dyDescent="0.2">
      <c r="A17476" t="s">
        <v>23235</v>
      </c>
      <c r="B17476">
        <v>45650</v>
      </c>
      <c r="C17476">
        <v>52200</v>
      </c>
      <c r="D17476">
        <v>58700</v>
      </c>
      <c r="E17476">
        <v>65200</v>
      </c>
      <c r="F17476">
        <v>70450</v>
      </c>
      <c r="G17476">
        <v>75650</v>
      </c>
      <c r="H17476">
        <v>80850</v>
      </c>
      <c r="I17476">
        <v>86100</v>
      </c>
      <c r="J17476">
        <v>91300</v>
      </c>
      <c r="K17476" t="s">
        <v>3104</v>
      </c>
      <c r="L17476">
        <v>59</v>
      </c>
      <c r="M17476">
        <v>80</v>
      </c>
      <c r="N17476" t="s">
        <v>3699</v>
      </c>
    </row>
    <row r="17477" spans="1:14" x14ac:dyDescent="0.2">
      <c r="A17477" t="s">
        <v>23236</v>
      </c>
      <c r="B17477">
        <v>38750</v>
      </c>
      <c r="C17477">
        <v>44300</v>
      </c>
      <c r="D17477">
        <v>49850</v>
      </c>
      <c r="E17477">
        <v>55350</v>
      </c>
      <c r="F17477">
        <v>59800</v>
      </c>
      <c r="G17477">
        <v>64250</v>
      </c>
      <c r="H17477">
        <v>68650</v>
      </c>
      <c r="I17477">
        <v>73100</v>
      </c>
      <c r="J17477">
        <v>77500</v>
      </c>
      <c r="K17477" t="s">
        <v>3104</v>
      </c>
      <c r="L17477">
        <v>61</v>
      </c>
      <c r="M17477">
        <v>80</v>
      </c>
      <c r="N17477" t="s">
        <v>3700</v>
      </c>
    </row>
    <row r="17478" spans="1:14" x14ac:dyDescent="0.2">
      <c r="A17478" t="s">
        <v>23237</v>
      </c>
      <c r="B17478">
        <v>56650</v>
      </c>
      <c r="C17478">
        <v>64750</v>
      </c>
      <c r="D17478">
        <v>72850</v>
      </c>
      <c r="E17478">
        <v>80900</v>
      </c>
      <c r="F17478">
        <v>87400</v>
      </c>
      <c r="G17478">
        <v>93850</v>
      </c>
      <c r="H17478">
        <v>100350</v>
      </c>
      <c r="I17478">
        <v>106800</v>
      </c>
      <c r="J17478">
        <v>113300</v>
      </c>
      <c r="K17478" t="s">
        <v>3104</v>
      </c>
      <c r="L17478">
        <v>63</v>
      </c>
      <c r="M17478">
        <v>80</v>
      </c>
      <c r="N17478" t="s">
        <v>3701</v>
      </c>
    </row>
    <row r="17479" spans="1:14" x14ac:dyDescent="0.2">
      <c r="A17479" t="s">
        <v>23238</v>
      </c>
      <c r="B17479">
        <v>39700</v>
      </c>
      <c r="C17479">
        <v>45350</v>
      </c>
      <c r="D17479">
        <v>51000</v>
      </c>
      <c r="E17479">
        <v>56650</v>
      </c>
      <c r="F17479">
        <v>61200</v>
      </c>
      <c r="G17479">
        <v>65750</v>
      </c>
      <c r="H17479">
        <v>70250</v>
      </c>
      <c r="I17479">
        <v>74800</v>
      </c>
      <c r="J17479">
        <v>79350</v>
      </c>
      <c r="K17479" t="s">
        <v>3104</v>
      </c>
      <c r="L17479">
        <v>65</v>
      </c>
      <c r="M17479">
        <v>80</v>
      </c>
      <c r="N17479" t="s">
        <v>3702</v>
      </c>
    </row>
    <row r="17480" spans="1:14" x14ac:dyDescent="0.2">
      <c r="A17480" t="s">
        <v>23239</v>
      </c>
      <c r="B17480">
        <v>45650</v>
      </c>
      <c r="C17480">
        <v>52200</v>
      </c>
      <c r="D17480">
        <v>58700</v>
      </c>
      <c r="E17480">
        <v>65200</v>
      </c>
      <c r="F17480">
        <v>70450</v>
      </c>
      <c r="G17480">
        <v>75650</v>
      </c>
      <c r="H17480">
        <v>80850</v>
      </c>
      <c r="I17480">
        <v>86100</v>
      </c>
      <c r="J17480">
        <v>91300</v>
      </c>
      <c r="K17480" t="s">
        <v>3104</v>
      </c>
      <c r="L17480">
        <v>67</v>
      </c>
      <c r="M17480">
        <v>80</v>
      </c>
      <c r="N17480" t="s">
        <v>2968</v>
      </c>
    </row>
    <row r="17481" spans="1:14" x14ac:dyDescent="0.2">
      <c r="A17481" t="s">
        <v>23240</v>
      </c>
      <c r="B17481">
        <v>63500</v>
      </c>
      <c r="C17481">
        <v>72550</v>
      </c>
      <c r="D17481">
        <v>81600</v>
      </c>
      <c r="E17481">
        <v>90650</v>
      </c>
      <c r="F17481">
        <v>97950</v>
      </c>
      <c r="G17481">
        <v>105200</v>
      </c>
      <c r="H17481">
        <v>112450</v>
      </c>
      <c r="I17481">
        <v>119700</v>
      </c>
      <c r="J17481">
        <v>126950</v>
      </c>
      <c r="K17481" t="s">
        <v>3104</v>
      </c>
      <c r="L17481">
        <v>69</v>
      </c>
      <c r="M17481">
        <v>80</v>
      </c>
      <c r="N17481" t="s">
        <v>3327</v>
      </c>
    </row>
    <row r="17482" spans="1:14" x14ac:dyDescent="0.2">
      <c r="A17482" t="s">
        <v>23241</v>
      </c>
      <c r="B17482">
        <v>55850</v>
      </c>
      <c r="C17482">
        <v>63800</v>
      </c>
      <c r="D17482">
        <v>71800</v>
      </c>
      <c r="E17482">
        <v>79750</v>
      </c>
      <c r="F17482">
        <v>86150</v>
      </c>
      <c r="G17482">
        <v>92550</v>
      </c>
      <c r="H17482">
        <v>98900</v>
      </c>
      <c r="I17482">
        <v>105300</v>
      </c>
      <c r="J17482">
        <v>111650</v>
      </c>
      <c r="K17482" t="s">
        <v>3104</v>
      </c>
      <c r="L17482">
        <v>71</v>
      </c>
      <c r="M17482">
        <v>80</v>
      </c>
      <c r="N17482" t="s">
        <v>3703</v>
      </c>
    </row>
    <row r="17483" spans="1:14" x14ac:dyDescent="0.2">
      <c r="A17483" t="s">
        <v>23242</v>
      </c>
      <c r="B17483">
        <v>40400</v>
      </c>
      <c r="C17483">
        <v>46200</v>
      </c>
      <c r="D17483">
        <v>51950</v>
      </c>
      <c r="E17483">
        <v>57700</v>
      </c>
      <c r="F17483">
        <v>62350</v>
      </c>
      <c r="G17483">
        <v>66950</v>
      </c>
      <c r="H17483">
        <v>71550</v>
      </c>
      <c r="I17483">
        <v>76200</v>
      </c>
      <c r="J17483">
        <v>80800</v>
      </c>
      <c r="K17483" t="s">
        <v>3104</v>
      </c>
      <c r="L17483">
        <v>73</v>
      </c>
      <c r="M17483">
        <v>80</v>
      </c>
      <c r="N17483" t="s">
        <v>2397</v>
      </c>
    </row>
    <row r="17484" spans="1:14" x14ac:dyDescent="0.2">
      <c r="A17484" t="s">
        <v>23243</v>
      </c>
      <c r="B17484">
        <v>38750</v>
      </c>
      <c r="C17484">
        <v>44300</v>
      </c>
      <c r="D17484">
        <v>49850</v>
      </c>
      <c r="E17484">
        <v>55350</v>
      </c>
      <c r="F17484">
        <v>59800</v>
      </c>
      <c r="G17484">
        <v>64250</v>
      </c>
      <c r="H17484">
        <v>68650</v>
      </c>
      <c r="I17484">
        <v>73100</v>
      </c>
      <c r="J17484">
        <v>77500</v>
      </c>
      <c r="K17484" t="s">
        <v>3104</v>
      </c>
      <c r="L17484">
        <v>75</v>
      </c>
      <c r="M17484">
        <v>80</v>
      </c>
      <c r="N17484" t="s">
        <v>3426</v>
      </c>
    </row>
    <row r="17485" spans="1:14" x14ac:dyDescent="0.2">
      <c r="A17485" t="s">
        <v>23244</v>
      </c>
      <c r="B17485">
        <v>44350</v>
      </c>
      <c r="C17485">
        <v>50700</v>
      </c>
      <c r="D17485">
        <v>57050</v>
      </c>
      <c r="E17485">
        <v>63350</v>
      </c>
      <c r="F17485">
        <v>68450</v>
      </c>
      <c r="G17485">
        <v>73500</v>
      </c>
      <c r="H17485">
        <v>78600</v>
      </c>
      <c r="I17485">
        <v>83650</v>
      </c>
      <c r="J17485">
        <v>88700</v>
      </c>
      <c r="K17485" t="s">
        <v>3104</v>
      </c>
      <c r="L17485">
        <v>77</v>
      </c>
      <c r="M17485">
        <v>80</v>
      </c>
      <c r="N17485" t="s">
        <v>2398</v>
      </c>
    </row>
    <row r="17486" spans="1:14" x14ac:dyDescent="0.2">
      <c r="A17486" t="s">
        <v>23245</v>
      </c>
      <c r="B17486">
        <v>38750</v>
      </c>
      <c r="C17486">
        <v>44300</v>
      </c>
      <c r="D17486">
        <v>49850</v>
      </c>
      <c r="E17486">
        <v>55350</v>
      </c>
      <c r="F17486">
        <v>59800</v>
      </c>
      <c r="G17486">
        <v>64250</v>
      </c>
      <c r="H17486">
        <v>68650</v>
      </c>
      <c r="I17486">
        <v>73100</v>
      </c>
      <c r="J17486">
        <v>77500</v>
      </c>
      <c r="K17486" t="s">
        <v>3104</v>
      </c>
      <c r="L17486">
        <v>79</v>
      </c>
      <c r="M17486">
        <v>80</v>
      </c>
      <c r="N17486" t="s">
        <v>3329</v>
      </c>
    </row>
    <row r="17487" spans="1:14" x14ac:dyDescent="0.2">
      <c r="A17487" t="s">
        <v>23246</v>
      </c>
      <c r="B17487">
        <v>43300</v>
      </c>
      <c r="C17487">
        <v>49500</v>
      </c>
      <c r="D17487">
        <v>55700</v>
      </c>
      <c r="E17487">
        <v>61850</v>
      </c>
      <c r="F17487">
        <v>66800</v>
      </c>
      <c r="G17487">
        <v>71750</v>
      </c>
      <c r="H17487">
        <v>76700</v>
      </c>
      <c r="I17487">
        <v>81650</v>
      </c>
      <c r="J17487">
        <v>86600</v>
      </c>
      <c r="K17487" t="s">
        <v>3104</v>
      </c>
      <c r="L17487">
        <v>81</v>
      </c>
      <c r="M17487">
        <v>80</v>
      </c>
      <c r="N17487" t="s">
        <v>2399</v>
      </c>
    </row>
    <row r="17488" spans="1:14" x14ac:dyDescent="0.2">
      <c r="A17488" t="s">
        <v>23247</v>
      </c>
      <c r="B17488">
        <v>38750</v>
      </c>
      <c r="C17488">
        <v>44300</v>
      </c>
      <c r="D17488">
        <v>49850</v>
      </c>
      <c r="E17488">
        <v>55350</v>
      </c>
      <c r="F17488">
        <v>59800</v>
      </c>
      <c r="G17488">
        <v>64250</v>
      </c>
      <c r="H17488">
        <v>68650</v>
      </c>
      <c r="I17488">
        <v>73100</v>
      </c>
      <c r="J17488">
        <v>77500</v>
      </c>
      <c r="K17488" t="s">
        <v>3104</v>
      </c>
      <c r="L17488">
        <v>83</v>
      </c>
      <c r="M17488">
        <v>80</v>
      </c>
      <c r="N17488" t="s">
        <v>2400</v>
      </c>
    </row>
    <row r="17489" spans="1:14" x14ac:dyDescent="0.2">
      <c r="A17489" t="s">
        <v>23248</v>
      </c>
      <c r="B17489">
        <v>41750</v>
      </c>
      <c r="C17489">
        <v>47700</v>
      </c>
      <c r="D17489">
        <v>53650</v>
      </c>
      <c r="E17489">
        <v>59600</v>
      </c>
      <c r="F17489">
        <v>64400</v>
      </c>
      <c r="G17489">
        <v>69150</v>
      </c>
      <c r="H17489">
        <v>73950</v>
      </c>
      <c r="I17489">
        <v>78700</v>
      </c>
      <c r="J17489">
        <v>83450</v>
      </c>
      <c r="K17489" t="s">
        <v>3104</v>
      </c>
      <c r="L17489">
        <v>85</v>
      </c>
      <c r="M17489">
        <v>80</v>
      </c>
      <c r="N17489" t="s">
        <v>2401</v>
      </c>
    </row>
    <row r="17490" spans="1:14" x14ac:dyDescent="0.2">
      <c r="A17490" t="s">
        <v>23249</v>
      </c>
      <c r="B17490">
        <v>42000</v>
      </c>
      <c r="C17490">
        <v>48000</v>
      </c>
      <c r="D17490">
        <v>54000</v>
      </c>
      <c r="E17490">
        <v>60000</v>
      </c>
      <c r="F17490">
        <v>64800</v>
      </c>
      <c r="G17490">
        <v>69600</v>
      </c>
      <c r="H17490">
        <v>74400</v>
      </c>
      <c r="I17490">
        <v>79200</v>
      </c>
      <c r="J17490">
        <v>84000</v>
      </c>
      <c r="K17490" t="s">
        <v>3104</v>
      </c>
      <c r="L17490">
        <v>87</v>
      </c>
      <c r="M17490">
        <v>80</v>
      </c>
      <c r="N17490" t="s">
        <v>2402</v>
      </c>
    </row>
    <row r="17491" spans="1:14" x14ac:dyDescent="0.2">
      <c r="A17491" t="s">
        <v>23250</v>
      </c>
      <c r="B17491">
        <v>47600</v>
      </c>
      <c r="C17491">
        <v>54400</v>
      </c>
      <c r="D17491">
        <v>61200</v>
      </c>
      <c r="E17491">
        <v>68000</v>
      </c>
      <c r="F17491">
        <v>73450</v>
      </c>
      <c r="G17491">
        <v>78900</v>
      </c>
      <c r="H17491">
        <v>84350</v>
      </c>
      <c r="I17491">
        <v>89800</v>
      </c>
      <c r="J17491">
        <v>95200</v>
      </c>
      <c r="K17491" t="s">
        <v>3104</v>
      </c>
      <c r="L17491">
        <v>89</v>
      </c>
      <c r="M17491">
        <v>80</v>
      </c>
      <c r="N17491" t="s">
        <v>4108</v>
      </c>
    </row>
    <row r="17492" spans="1:14" x14ac:dyDescent="0.2">
      <c r="A17492" t="s">
        <v>23251</v>
      </c>
      <c r="B17492">
        <v>38750</v>
      </c>
      <c r="C17492">
        <v>44300</v>
      </c>
      <c r="D17492">
        <v>49850</v>
      </c>
      <c r="E17492">
        <v>55350</v>
      </c>
      <c r="F17492">
        <v>59800</v>
      </c>
      <c r="G17492">
        <v>64250</v>
      </c>
      <c r="H17492">
        <v>68650</v>
      </c>
      <c r="I17492">
        <v>73100</v>
      </c>
      <c r="J17492">
        <v>77500</v>
      </c>
      <c r="K17492" t="s">
        <v>3104</v>
      </c>
      <c r="L17492">
        <v>91</v>
      </c>
      <c r="M17492">
        <v>80</v>
      </c>
      <c r="N17492" t="s">
        <v>2403</v>
      </c>
    </row>
    <row r="17493" spans="1:14" x14ac:dyDescent="0.2">
      <c r="A17493" t="s">
        <v>23252</v>
      </c>
      <c r="B17493">
        <v>38750</v>
      </c>
      <c r="C17493">
        <v>44300</v>
      </c>
      <c r="D17493">
        <v>49850</v>
      </c>
      <c r="E17493">
        <v>55350</v>
      </c>
      <c r="F17493">
        <v>59800</v>
      </c>
      <c r="G17493">
        <v>64250</v>
      </c>
      <c r="H17493">
        <v>68650</v>
      </c>
      <c r="I17493">
        <v>73100</v>
      </c>
      <c r="J17493">
        <v>77500</v>
      </c>
      <c r="K17493" t="s">
        <v>3104</v>
      </c>
      <c r="L17493">
        <v>93</v>
      </c>
      <c r="M17493">
        <v>80</v>
      </c>
      <c r="N17493" t="s">
        <v>2404</v>
      </c>
    </row>
    <row r="17494" spans="1:14" x14ac:dyDescent="0.2">
      <c r="A17494" t="s">
        <v>23253</v>
      </c>
      <c r="B17494">
        <v>38750</v>
      </c>
      <c r="C17494">
        <v>44300</v>
      </c>
      <c r="D17494">
        <v>49850</v>
      </c>
      <c r="E17494">
        <v>55350</v>
      </c>
      <c r="F17494">
        <v>59800</v>
      </c>
      <c r="G17494">
        <v>64250</v>
      </c>
      <c r="H17494">
        <v>68650</v>
      </c>
      <c r="I17494">
        <v>73100</v>
      </c>
      <c r="J17494">
        <v>77500</v>
      </c>
      <c r="K17494" t="s">
        <v>3104</v>
      </c>
      <c r="L17494">
        <v>95</v>
      </c>
      <c r="M17494">
        <v>80</v>
      </c>
      <c r="N17494" t="s">
        <v>2405</v>
      </c>
    </row>
    <row r="17495" spans="1:14" x14ac:dyDescent="0.2">
      <c r="A17495" t="s">
        <v>23254</v>
      </c>
      <c r="B17495">
        <v>46200</v>
      </c>
      <c r="C17495">
        <v>52800</v>
      </c>
      <c r="D17495">
        <v>59400</v>
      </c>
      <c r="E17495">
        <v>65950</v>
      </c>
      <c r="F17495">
        <v>71250</v>
      </c>
      <c r="G17495">
        <v>76550</v>
      </c>
      <c r="H17495">
        <v>81800</v>
      </c>
      <c r="I17495">
        <v>87100</v>
      </c>
      <c r="J17495">
        <v>92350</v>
      </c>
      <c r="K17495" t="s">
        <v>3104</v>
      </c>
      <c r="L17495">
        <v>97</v>
      </c>
      <c r="M17495">
        <v>80</v>
      </c>
      <c r="N17495" t="s">
        <v>2406</v>
      </c>
    </row>
    <row r="17496" spans="1:14" x14ac:dyDescent="0.2">
      <c r="A17496" t="s">
        <v>23255</v>
      </c>
      <c r="B17496">
        <v>40800</v>
      </c>
      <c r="C17496">
        <v>46600</v>
      </c>
      <c r="D17496">
        <v>52450</v>
      </c>
      <c r="E17496">
        <v>58250</v>
      </c>
      <c r="F17496">
        <v>62950</v>
      </c>
      <c r="G17496">
        <v>67600</v>
      </c>
      <c r="H17496">
        <v>72250</v>
      </c>
      <c r="I17496">
        <v>76900</v>
      </c>
      <c r="J17496">
        <v>81550</v>
      </c>
      <c r="K17496" t="s">
        <v>3104</v>
      </c>
      <c r="L17496">
        <v>99</v>
      </c>
      <c r="M17496">
        <v>80</v>
      </c>
      <c r="N17496" t="s">
        <v>3333</v>
      </c>
    </row>
    <row r="17497" spans="1:14" x14ac:dyDescent="0.2">
      <c r="A17497" t="s">
        <v>23256</v>
      </c>
      <c r="B17497">
        <v>63500</v>
      </c>
      <c r="C17497">
        <v>72550</v>
      </c>
      <c r="D17497">
        <v>81600</v>
      </c>
      <c r="E17497">
        <v>90650</v>
      </c>
      <c r="F17497">
        <v>97950</v>
      </c>
      <c r="G17497">
        <v>105200</v>
      </c>
      <c r="H17497">
        <v>112450</v>
      </c>
      <c r="I17497">
        <v>119700</v>
      </c>
      <c r="J17497">
        <v>126950</v>
      </c>
      <c r="K17497" t="s">
        <v>3104</v>
      </c>
      <c r="L17497">
        <v>101</v>
      </c>
      <c r="M17497">
        <v>80</v>
      </c>
      <c r="N17497" t="s">
        <v>2407</v>
      </c>
    </row>
    <row r="17498" spans="1:14" x14ac:dyDescent="0.2">
      <c r="A17498" t="s">
        <v>23257</v>
      </c>
      <c r="B17498">
        <v>38750</v>
      </c>
      <c r="C17498">
        <v>44300</v>
      </c>
      <c r="D17498">
        <v>49850</v>
      </c>
      <c r="E17498">
        <v>55350</v>
      </c>
      <c r="F17498">
        <v>59800</v>
      </c>
      <c r="G17498">
        <v>64250</v>
      </c>
      <c r="H17498">
        <v>68650</v>
      </c>
      <c r="I17498">
        <v>73100</v>
      </c>
      <c r="J17498">
        <v>77500</v>
      </c>
      <c r="K17498" t="s">
        <v>3104</v>
      </c>
      <c r="L17498">
        <v>103</v>
      </c>
      <c r="M17498">
        <v>80</v>
      </c>
      <c r="N17498" t="s">
        <v>3575</v>
      </c>
    </row>
    <row r="17499" spans="1:14" x14ac:dyDescent="0.2">
      <c r="A17499" t="s">
        <v>23258</v>
      </c>
      <c r="B17499">
        <v>39500</v>
      </c>
      <c r="C17499">
        <v>45150</v>
      </c>
      <c r="D17499">
        <v>50800</v>
      </c>
      <c r="E17499">
        <v>56400</v>
      </c>
      <c r="F17499">
        <v>60950</v>
      </c>
      <c r="G17499">
        <v>65450</v>
      </c>
      <c r="H17499">
        <v>69950</v>
      </c>
      <c r="I17499">
        <v>74450</v>
      </c>
      <c r="J17499">
        <v>79000</v>
      </c>
      <c r="K17499" t="s">
        <v>3104</v>
      </c>
      <c r="L17499">
        <v>105</v>
      </c>
      <c r="M17499">
        <v>80</v>
      </c>
      <c r="N17499" t="s">
        <v>3338</v>
      </c>
    </row>
    <row r="17500" spans="1:14" x14ac:dyDescent="0.2">
      <c r="A17500" t="s">
        <v>23259</v>
      </c>
      <c r="B17500">
        <v>38750</v>
      </c>
      <c r="C17500">
        <v>44300</v>
      </c>
      <c r="D17500">
        <v>49850</v>
      </c>
      <c r="E17500">
        <v>55350</v>
      </c>
      <c r="F17500">
        <v>59800</v>
      </c>
      <c r="G17500">
        <v>64250</v>
      </c>
      <c r="H17500">
        <v>68650</v>
      </c>
      <c r="I17500">
        <v>73100</v>
      </c>
      <c r="J17500">
        <v>77500</v>
      </c>
      <c r="K17500" t="s">
        <v>3104</v>
      </c>
      <c r="L17500">
        <v>107</v>
      </c>
      <c r="M17500">
        <v>80</v>
      </c>
      <c r="N17500" t="s">
        <v>2408</v>
      </c>
    </row>
    <row r="17501" spans="1:14" x14ac:dyDescent="0.2">
      <c r="A17501" t="s">
        <v>23260</v>
      </c>
      <c r="B17501">
        <v>45550</v>
      </c>
      <c r="C17501">
        <v>52050</v>
      </c>
      <c r="D17501">
        <v>58550</v>
      </c>
      <c r="E17501">
        <v>65050</v>
      </c>
      <c r="F17501">
        <v>70300</v>
      </c>
      <c r="G17501">
        <v>75500</v>
      </c>
      <c r="H17501">
        <v>80700</v>
      </c>
      <c r="I17501">
        <v>85900</v>
      </c>
      <c r="J17501">
        <v>91100</v>
      </c>
      <c r="K17501" t="s">
        <v>3104</v>
      </c>
      <c r="L17501">
        <v>109</v>
      </c>
      <c r="M17501">
        <v>80</v>
      </c>
      <c r="N17501" t="s">
        <v>3394</v>
      </c>
    </row>
    <row r="17502" spans="1:14" x14ac:dyDescent="0.2">
      <c r="A17502" t="s">
        <v>23261</v>
      </c>
      <c r="B17502">
        <v>38750</v>
      </c>
      <c r="C17502">
        <v>44300</v>
      </c>
      <c r="D17502">
        <v>49850</v>
      </c>
      <c r="E17502">
        <v>55350</v>
      </c>
      <c r="F17502">
        <v>59800</v>
      </c>
      <c r="G17502">
        <v>64250</v>
      </c>
      <c r="H17502">
        <v>68650</v>
      </c>
      <c r="I17502">
        <v>73100</v>
      </c>
      <c r="J17502">
        <v>77500</v>
      </c>
      <c r="K17502" t="s">
        <v>3104</v>
      </c>
      <c r="L17502">
        <v>111</v>
      </c>
      <c r="M17502">
        <v>80</v>
      </c>
      <c r="N17502" t="s">
        <v>2409</v>
      </c>
    </row>
    <row r="17503" spans="1:14" x14ac:dyDescent="0.2">
      <c r="A17503" t="s">
        <v>23262</v>
      </c>
      <c r="B17503">
        <v>38750</v>
      </c>
      <c r="C17503">
        <v>44300</v>
      </c>
      <c r="D17503">
        <v>49850</v>
      </c>
      <c r="E17503">
        <v>55350</v>
      </c>
      <c r="F17503">
        <v>59800</v>
      </c>
      <c r="G17503">
        <v>64250</v>
      </c>
      <c r="H17503">
        <v>68650</v>
      </c>
      <c r="I17503">
        <v>73100</v>
      </c>
      <c r="J17503">
        <v>77500</v>
      </c>
      <c r="K17503" t="s">
        <v>3104</v>
      </c>
      <c r="L17503">
        <v>113</v>
      </c>
      <c r="M17503">
        <v>80</v>
      </c>
      <c r="N17503" t="s">
        <v>3341</v>
      </c>
    </row>
    <row r="17504" spans="1:14" x14ac:dyDescent="0.2">
      <c r="A17504" t="s">
        <v>23263</v>
      </c>
      <c r="B17504">
        <v>47600</v>
      </c>
      <c r="C17504">
        <v>54400</v>
      </c>
      <c r="D17504">
        <v>61200</v>
      </c>
      <c r="E17504">
        <v>68000</v>
      </c>
      <c r="F17504">
        <v>73450</v>
      </c>
      <c r="G17504">
        <v>78900</v>
      </c>
      <c r="H17504">
        <v>84350</v>
      </c>
      <c r="I17504">
        <v>89800</v>
      </c>
      <c r="J17504">
        <v>95200</v>
      </c>
      <c r="K17504" t="s">
        <v>3104</v>
      </c>
      <c r="L17504">
        <v>115</v>
      </c>
      <c r="M17504">
        <v>80</v>
      </c>
      <c r="N17504" t="s">
        <v>3342</v>
      </c>
    </row>
    <row r="17505" spans="1:14" x14ac:dyDescent="0.2">
      <c r="A17505" t="s">
        <v>23264</v>
      </c>
      <c r="B17505">
        <v>38750</v>
      </c>
      <c r="C17505">
        <v>44300</v>
      </c>
      <c r="D17505">
        <v>49850</v>
      </c>
      <c r="E17505">
        <v>55350</v>
      </c>
      <c r="F17505">
        <v>59800</v>
      </c>
      <c r="G17505">
        <v>64250</v>
      </c>
      <c r="H17505">
        <v>68650</v>
      </c>
      <c r="I17505">
        <v>73100</v>
      </c>
      <c r="J17505">
        <v>77500</v>
      </c>
      <c r="K17505" t="s">
        <v>3104</v>
      </c>
      <c r="L17505">
        <v>117</v>
      </c>
      <c r="M17505">
        <v>80</v>
      </c>
      <c r="N17505" t="s">
        <v>4249</v>
      </c>
    </row>
    <row r="17506" spans="1:14" x14ac:dyDescent="0.2">
      <c r="A17506" t="s">
        <v>23265</v>
      </c>
      <c r="B17506">
        <v>55850</v>
      </c>
      <c r="C17506">
        <v>63800</v>
      </c>
      <c r="D17506">
        <v>71800</v>
      </c>
      <c r="E17506">
        <v>79750</v>
      </c>
      <c r="F17506">
        <v>86150</v>
      </c>
      <c r="G17506">
        <v>92550</v>
      </c>
      <c r="H17506">
        <v>98900</v>
      </c>
      <c r="I17506">
        <v>105300</v>
      </c>
      <c r="J17506">
        <v>111650</v>
      </c>
      <c r="K17506" t="s">
        <v>3104</v>
      </c>
      <c r="L17506">
        <v>119</v>
      </c>
      <c r="M17506">
        <v>80</v>
      </c>
      <c r="N17506" t="s">
        <v>2410</v>
      </c>
    </row>
    <row r="17507" spans="1:14" x14ac:dyDescent="0.2">
      <c r="A17507" t="s">
        <v>23266</v>
      </c>
      <c r="B17507">
        <v>39250</v>
      </c>
      <c r="C17507">
        <v>44850</v>
      </c>
      <c r="D17507">
        <v>50450</v>
      </c>
      <c r="E17507">
        <v>56050</v>
      </c>
      <c r="F17507">
        <v>60550</v>
      </c>
      <c r="G17507">
        <v>65050</v>
      </c>
      <c r="H17507">
        <v>69550</v>
      </c>
      <c r="I17507">
        <v>74000</v>
      </c>
      <c r="J17507">
        <v>78500</v>
      </c>
      <c r="K17507" t="s">
        <v>3104</v>
      </c>
      <c r="L17507">
        <v>121</v>
      </c>
      <c r="M17507">
        <v>80</v>
      </c>
      <c r="N17507" t="s">
        <v>3583</v>
      </c>
    </row>
    <row r="17508" spans="1:14" x14ac:dyDescent="0.2">
      <c r="A17508" t="s">
        <v>23267</v>
      </c>
      <c r="B17508">
        <v>38750</v>
      </c>
      <c r="C17508">
        <v>44300</v>
      </c>
      <c r="D17508">
        <v>49850</v>
      </c>
      <c r="E17508">
        <v>55350</v>
      </c>
      <c r="F17508">
        <v>59800</v>
      </c>
      <c r="G17508">
        <v>64250</v>
      </c>
      <c r="H17508">
        <v>68650</v>
      </c>
      <c r="I17508">
        <v>73100</v>
      </c>
      <c r="J17508">
        <v>77500</v>
      </c>
      <c r="K17508" t="s">
        <v>3104</v>
      </c>
      <c r="L17508">
        <v>123</v>
      </c>
      <c r="M17508">
        <v>80</v>
      </c>
      <c r="N17508" t="s">
        <v>3348</v>
      </c>
    </row>
    <row r="17509" spans="1:14" x14ac:dyDescent="0.2">
      <c r="A17509" t="s">
        <v>23268</v>
      </c>
      <c r="B17509">
        <v>50700</v>
      </c>
      <c r="C17509">
        <v>57950</v>
      </c>
      <c r="D17509">
        <v>65200</v>
      </c>
      <c r="E17509">
        <v>72400</v>
      </c>
      <c r="F17509">
        <v>78200</v>
      </c>
      <c r="G17509">
        <v>84000</v>
      </c>
      <c r="H17509">
        <v>89800</v>
      </c>
      <c r="I17509">
        <v>95600</v>
      </c>
      <c r="J17509">
        <v>101400</v>
      </c>
      <c r="K17509" t="s">
        <v>3104</v>
      </c>
      <c r="L17509">
        <v>125</v>
      </c>
      <c r="M17509">
        <v>80</v>
      </c>
      <c r="N17509" t="s">
        <v>2411</v>
      </c>
    </row>
    <row r="17510" spans="1:14" x14ac:dyDescent="0.2">
      <c r="A17510" t="s">
        <v>23269</v>
      </c>
      <c r="B17510">
        <v>39700</v>
      </c>
      <c r="C17510">
        <v>45350</v>
      </c>
      <c r="D17510">
        <v>51000</v>
      </c>
      <c r="E17510">
        <v>56650</v>
      </c>
      <c r="F17510">
        <v>61200</v>
      </c>
      <c r="G17510">
        <v>65750</v>
      </c>
      <c r="H17510">
        <v>70250</v>
      </c>
      <c r="I17510">
        <v>74800</v>
      </c>
      <c r="J17510">
        <v>79350</v>
      </c>
      <c r="K17510" t="s">
        <v>3104</v>
      </c>
      <c r="L17510">
        <v>127</v>
      </c>
      <c r="M17510">
        <v>80</v>
      </c>
      <c r="N17510" t="s">
        <v>2412</v>
      </c>
    </row>
    <row r="17511" spans="1:14" x14ac:dyDescent="0.2">
      <c r="A17511" t="s">
        <v>23270</v>
      </c>
      <c r="B17511">
        <v>50550</v>
      </c>
      <c r="C17511">
        <v>57750</v>
      </c>
      <c r="D17511">
        <v>64950</v>
      </c>
      <c r="E17511">
        <v>72150</v>
      </c>
      <c r="F17511">
        <v>77950</v>
      </c>
      <c r="G17511">
        <v>83700</v>
      </c>
      <c r="H17511">
        <v>89500</v>
      </c>
      <c r="I17511">
        <v>95250</v>
      </c>
      <c r="J17511">
        <v>101050</v>
      </c>
      <c r="K17511" t="s">
        <v>3104</v>
      </c>
      <c r="L17511">
        <v>129</v>
      </c>
      <c r="M17511">
        <v>80</v>
      </c>
      <c r="N17511" t="s">
        <v>2413</v>
      </c>
    </row>
    <row r="17512" spans="1:14" x14ac:dyDescent="0.2">
      <c r="A17512" t="s">
        <v>23271</v>
      </c>
      <c r="B17512">
        <v>38750</v>
      </c>
      <c r="C17512">
        <v>44300</v>
      </c>
      <c r="D17512">
        <v>49850</v>
      </c>
      <c r="E17512">
        <v>55350</v>
      </c>
      <c r="F17512">
        <v>59800</v>
      </c>
      <c r="G17512">
        <v>64250</v>
      </c>
      <c r="H17512">
        <v>68650</v>
      </c>
      <c r="I17512">
        <v>73100</v>
      </c>
      <c r="J17512">
        <v>77500</v>
      </c>
      <c r="K17512" t="s">
        <v>3104</v>
      </c>
      <c r="L17512">
        <v>131</v>
      </c>
      <c r="M17512">
        <v>80</v>
      </c>
      <c r="N17512" t="s">
        <v>2414</v>
      </c>
    </row>
    <row r="17513" spans="1:14" x14ac:dyDescent="0.2">
      <c r="A17513" t="s">
        <v>23272</v>
      </c>
      <c r="B17513">
        <v>39350</v>
      </c>
      <c r="C17513">
        <v>45000</v>
      </c>
      <c r="D17513">
        <v>50600</v>
      </c>
      <c r="E17513">
        <v>56200</v>
      </c>
      <c r="F17513">
        <v>60700</v>
      </c>
      <c r="G17513">
        <v>65200</v>
      </c>
      <c r="H17513">
        <v>69700</v>
      </c>
      <c r="I17513">
        <v>74200</v>
      </c>
      <c r="J17513">
        <v>78700</v>
      </c>
      <c r="K17513" t="s">
        <v>3104</v>
      </c>
      <c r="L17513">
        <v>133</v>
      </c>
      <c r="M17513">
        <v>80</v>
      </c>
      <c r="N17513" t="s">
        <v>2415</v>
      </c>
    </row>
    <row r="17514" spans="1:14" x14ac:dyDescent="0.2">
      <c r="A17514" t="s">
        <v>23273</v>
      </c>
      <c r="B17514">
        <v>56650</v>
      </c>
      <c r="C17514">
        <v>64750</v>
      </c>
      <c r="D17514">
        <v>72850</v>
      </c>
      <c r="E17514">
        <v>80900</v>
      </c>
      <c r="F17514">
        <v>87400</v>
      </c>
      <c r="G17514">
        <v>93850</v>
      </c>
      <c r="H17514">
        <v>100350</v>
      </c>
      <c r="I17514">
        <v>106800</v>
      </c>
      <c r="J17514">
        <v>113300</v>
      </c>
      <c r="K17514" t="s">
        <v>3104</v>
      </c>
      <c r="L17514">
        <v>135</v>
      </c>
      <c r="M17514">
        <v>80</v>
      </c>
      <c r="N17514" t="s">
        <v>3719</v>
      </c>
    </row>
    <row r="17515" spans="1:14" x14ac:dyDescent="0.2">
      <c r="A17515" t="s">
        <v>23274</v>
      </c>
      <c r="B17515">
        <v>40250</v>
      </c>
      <c r="C17515">
        <v>46000</v>
      </c>
      <c r="D17515">
        <v>51750</v>
      </c>
      <c r="E17515">
        <v>57500</v>
      </c>
      <c r="F17515">
        <v>62100</v>
      </c>
      <c r="G17515">
        <v>66700</v>
      </c>
      <c r="H17515">
        <v>71300</v>
      </c>
      <c r="I17515">
        <v>75900</v>
      </c>
      <c r="J17515">
        <v>80500</v>
      </c>
      <c r="K17515" t="s">
        <v>3104</v>
      </c>
      <c r="L17515">
        <v>137</v>
      </c>
      <c r="M17515">
        <v>80</v>
      </c>
      <c r="N17515" t="s">
        <v>2416</v>
      </c>
    </row>
    <row r="17516" spans="1:14" x14ac:dyDescent="0.2">
      <c r="A17516" t="s">
        <v>23275</v>
      </c>
      <c r="B17516">
        <v>42750</v>
      </c>
      <c r="C17516">
        <v>48850</v>
      </c>
      <c r="D17516">
        <v>54950</v>
      </c>
      <c r="E17516">
        <v>61050</v>
      </c>
      <c r="F17516">
        <v>65950</v>
      </c>
      <c r="G17516">
        <v>70850</v>
      </c>
      <c r="H17516">
        <v>75750</v>
      </c>
      <c r="I17516">
        <v>80600</v>
      </c>
      <c r="J17516">
        <v>85500</v>
      </c>
      <c r="K17516" t="s">
        <v>3104</v>
      </c>
      <c r="L17516">
        <v>139</v>
      </c>
      <c r="M17516">
        <v>80</v>
      </c>
      <c r="N17516" t="s">
        <v>2417</v>
      </c>
    </row>
    <row r="17517" spans="1:14" x14ac:dyDescent="0.2">
      <c r="A17517" t="s">
        <v>23276</v>
      </c>
      <c r="B17517">
        <v>46500</v>
      </c>
      <c r="C17517">
        <v>53150</v>
      </c>
      <c r="D17517">
        <v>59800</v>
      </c>
      <c r="E17517">
        <v>66400</v>
      </c>
      <c r="F17517">
        <v>71750</v>
      </c>
      <c r="G17517">
        <v>77050</v>
      </c>
      <c r="H17517">
        <v>82350</v>
      </c>
      <c r="I17517">
        <v>87650</v>
      </c>
      <c r="J17517">
        <v>93000</v>
      </c>
      <c r="K17517" t="s">
        <v>3104</v>
      </c>
      <c r="L17517">
        <v>141</v>
      </c>
      <c r="M17517">
        <v>80</v>
      </c>
      <c r="N17517" t="s">
        <v>2418</v>
      </c>
    </row>
    <row r="17518" spans="1:14" x14ac:dyDescent="0.2">
      <c r="A17518" t="s">
        <v>23277</v>
      </c>
      <c r="B17518">
        <v>38750</v>
      </c>
      <c r="C17518">
        <v>44300</v>
      </c>
      <c r="D17518">
        <v>49850</v>
      </c>
      <c r="E17518">
        <v>55350</v>
      </c>
      <c r="F17518">
        <v>59800</v>
      </c>
      <c r="G17518">
        <v>64250</v>
      </c>
      <c r="H17518">
        <v>68650</v>
      </c>
      <c r="I17518">
        <v>73100</v>
      </c>
      <c r="J17518">
        <v>77500</v>
      </c>
      <c r="K17518" t="s">
        <v>3104</v>
      </c>
      <c r="L17518">
        <v>143</v>
      </c>
      <c r="M17518">
        <v>80</v>
      </c>
      <c r="N17518" t="s">
        <v>2419</v>
      </c>
    </row>
    <row r="17519" spans="1:14" x14ac:dyDescent="0.2">
      <c r="A17519" t="s">
        <v>23278</v>
      </c>
      <c r="B17519">
        <v>42000</v>
      </c>
      <c r="C17519">
        <v>48000</v>
      </c>
      <c r="D17519">
        <v>54000</v>
      </c>
      <c r="E17519">
        <v>60000</v>
      </c>
      <c r="F17519">
        <v>64800</v>
      </c>
      <c r="G17519">
        <v>69600</v>
      </c>
      <c r="H17519">
        <v>74400</v>
      </c>
      <c r="I17519">
        <v>79200</v>
      </c>
      <c r="J17519">
        <v>84000</v>
      </c>
      <c r="K17519" t="s">
        <v>3104</v>
      </c>
      <c r="L17519">
        <v>145</v>
      </c>
      <c r="M17519">
        <v>80</v>
      </c>
      <c r="N17519" t="s">
        <v>2420</v>
      </c>
    </row>
    <row r="17520" spans="1:14" x14ac:dyDescent="0.2">
      <c r="A17520" t="s">
        <v>23279</v>
      </c>
      <c r="B17520">
        <v>42000</v>
      </c>
      <c r="C17520">
        <v>48000</v>
      </c>
      <c r="D17520">
        <v>54000</v>
      </c>
      <c r="E17520">
        <v>60000</v>
      </c>
      <c r="F17520">
        <v>64800</v>
      </c>
      <c r="G17520">
        <v>69600</v>
      </c>
      <c r="H17520">
        <v>74400</v>
      </c>
      <c r="I17520">
        <v>79200</v>
      </c>
      <c r="J17520">
        <v>84000</v>
      </c>
      <c r="K17520" t="s">
        <v>3104</v>
      </c>
      <c r="L17520">
        <v>147</v>
      </c>
      <c r="M17520">
        <v>80</v>
      </c>
      <c r="N17520" t="s">
        <v>2421</v>
      </c>
    </row>
    <row r="17521" spans="1:14" x14ac:dyDescent="0.2">
      <c r="A17521" t="s">
        <v>23280</v>
      </c>
      <c r="B17521">
        <v>39700</v>
      </c>
      <c r="C17521">
        <v>45350</v>
      </c>
      <c r="D17521">
        <v>51000</v>
      </c>
      <c r="E17521">
        <v>56650</v>
      </c>
      <c r="F17521">
        <v>61200</v>
      </c>
      <c r="G17521">
        <v>65750</v>
      </c>
      <c r="H17521">
        <v>70250</v>
      </c>
      <c r="I17521">
        <v>74800</v>
      </c>
      <c r="J17521">
        <v>79350</v>
      </c>
      <c r="K17521" t="s">
        <v>3104</v>
      </c>
      <c r="L17521">
        <v>149</v>
      </c>
      <c r="M17521">
        <v>80</v>
      </c>
      <c r="N17521" t="s">
        <v>3405</v>
      </c>
    </row>
    <row r="17522" spans="1:14" x14ac:dyDescent="0.2">
      <c r="A17522" t="s">
        <v>23281</v>
      </c>
      <c r="B17522">
        <v>43300</v>
      </c>
      <c r="C17522">
        <v>49500</v>
      </c>
      <c r="D17522">
        <v>55700</v>
      </c>
      <c r="E17522">
        <v>61850</v>
      </c>
      <c r="F17522">
        <v>66800</v>
      </c>
      <c r="G17522">
        <v>71750</v>
      </c>
      <c r="H17522">
        <v>76700</v>
      </c>
      <c r="I17522">
        <v>81650</v>
      </c>
      <c r="J17522">
        <v>86600</v>
      </c>
      <c r="K17522" t="s">
        <v>3104</v>
      </c>
      <c r="L17522">
        <v>151</v>
      </c>
      <c r="M17522">
        <v>80</v>
      </c>
      <c r="N17522" t="s">
        <v>3353</v>
      </c>
    </row>
    <row r="17523" spans="1:14" x14ac:dyDescent="0.2">
      <c r="A17523" t="s">
        <v>23282</v>
      </c>
      <c r="B17523">
        <v>38750</v>
      </c>
      <c r="C17523">
        <v>44300</v>
      </c>
      <c r="D17523">
        <v>49850</v>
      </c>
      <c r="E17523">
        <v>55350</v>
      </c>
      <c r="F17523">
        <v>59800</v>
      </c>
      <c r="G17523">
        <v>64250</v>
      </c>
      <c r="H17523">
        <v>68650</v>
      </c>
      <c r="I17523">
        <v>73100</v>
      </c>
      <c r="J17523">
        <v>77500</v>
      </c>
      <c r="K17523" t="s">
        <v>3104</v>
      </c>
      <c r="L17523">
        <v>153</v>
      </c>
      <c r="M17523">
        <v>80</v>
      </c>
      <c r="N17523" t="s">
        <v>3593</v>
      </c>
    </row>
    <row r="17524" spans="1:14" x14ac:dyDescent="0.2">
      <c r="A17524" t="s">
        <v>23283</v>
      </c>
      <c r="B17524">
        <v>38750</v>
      </c>
      <c r="C17524">
        <v>44300</v>
      </c>
      <c r="D17524">
        <v>49850</v>
      </c>
      <c r="E17524">
        <v>55350</v>
      </c>
      <c r="F17524">
        <v>59800</v>
      </c>
      <c r="G17524">
        <v>64250</v>
      </c>
      <c r="H17524">
        <v>68650</v>
      </c>
      <c r="I17524">
        <v>73100</v>
      </c>
      <c r="J17524">
        <v>77500</v>
      </c>
      <c r="K17524" t="s">
        <v>3104</v>
      </c>
      <c r="L17524">
        <v>155</v>
      </c>
      <c r="M17524">
        <v>80</v>
      </c>
      <c r="N17524" t="s">
        <v>2422</v>
      </c>
    </row>
    <row r="17525" spans="1:14" x14ac:dyDescent="0.2">
      <c r="A17525" t="s">
        <v>23284</v>
      </c>
      <c r="B17525">
        <v>38750</v>
      </c>
      <c r="C17525">
        <v>44300</v>
      </c>
      <c r="D17525">
        <v>49850</v>
      </c>
      <c r="E17525">
        <v>55350</v>
      </c>
      <c r="F17525">
        <v>59800</v>
      </c>
      <c r="G17525">
        <v>64250</v>
      </c>
      <c r="H17525">
        <v>68650</v>
      </c>
      <c r="I17525">
        <v>73100</v>
      </c>
      <c r="J17525">
        <v>77500</v>
      </c>
      <c r="K17525" t="s">
        <v>3104</v>
      </c>
      <c r="L17525">
        <v>157</v>
      </c>
      <c r="M17525">
        <v>80</v>
      </c>
      <c r="N17525" t="s">
        <v>2423</v>
      </c>
    </row>
    <row r="17526" spans="1:14" x14ac:dyDescent="0.2">
      <c r="A17526" t="s">
        <v>23285</v>
      </c>
      <c r="B17526">
        <v>41300</v>
      </c>
      <c r="C17526">
        <v>47200</v>
      </c>
      <c r="D17526">
        <v>53100</v>
      </c>
      <c r="E17526">
        <v>59000</v>
      </c>
      <c r="F17526">
        <v>63750</v>
      </c>
      <c r="G17526">
        <v>68450</v>
      </c>
      <c r="H17526">
        <v>73200</v>
      </c>
      <c r="I17526">
        <v>77900</v>
      </c>
      <c r="J17526">
        <v>82600</v>
      </c>
      <c r="K17526" t="s">
        <v>3104</v>
      </c>
      <c r="L17526">
        <v>159</v>
      </c>
      <c r="M17526">
        <v>80</v>
      </c>
      <c r="N17526" t="s">
        <v>2276</v>
      </c>
    </row>
    <row r="17527" spans="1:14" x14ac:dyDescent="0.2">
      <c r="A17527" t="s">
        <v>23286</v>
      </c>
      <c r="B17527">
        <v>38750</v>
      </c>
      <c r="C17527">
        <v>44300</v>
      </c>
      <c r="D17527">
        <v>49850</v>
      </c>
      <c r="E17527">
        <v>55350</v>
      </c>
      <c r="F17527">
        <v>59800</v>
      </c>
      <c r="G17527">
        <v>64250</v>
      </c>
      <c r="H17527">
        <v>68650</v>
      </c>
      <c r="I17527">
        <v>73100</v>
      </c>
      <c r="J17527">
        <v>77500</v>
      </c>
      <c r="K17527" t="s">
        <v>3104</v>
      </c>
      <c r="L17527">
        <v>161</v>
      </c>
      <c r="M17527">
        <v>80</v>
      </c>
      <c r="N17527" t="s">
        <v>2424</v>
      </c>
    </row>
    <row r="17528" spans="1:14" x14ac:dyDescent="0.2">
      <c r="A17528" t="s">
        <v>23287</v>
      </c>
      <c r="B17528">
        <v>38750</v>
      </c>
      <c r="C17528">
        <v>44300</v>
      </c>
      <c r="D17528">
        <v>49850</v>
      </c>
      <c r="E17528">
        <v>55350</v>
      </c>
      <c r="F17528">
        <v>59800</v>
      </c>
      <c r="G17528">
        <v>64250</v>
      </c>
      <c r="H17528">
        <v>68650</v>
      </c>
      <c r="I17528">
        <v>73100</v>
      </c>
      <c r="J17528">
        <v>77500</v>
      </c>
      <c r="K17528" t="s">
        <v>3104</v>
      </c>
      <c r="L17528">
        <v>163</v>
      </c>
      <c r="M17528">
        <v>80</v>
      </c>
      <c r="N17528" t="s">
        <v>2425</v>
      </c>
    </row>
    <row r="17529" spans="1:14" x14ac:dyDescent="0.2">
      <c r="A17529" t="s">
        <v>23288</v>
      </c>
      <c r="B17529">
        <v>38750</v>
      </c>
      <c r="C17529">
        <v>44300</v>
      </c>
      <c r="D17529">
        <v>49850</v>
      </c>
      <c r="E17529">
        <v>55350</v>
      </c>
      <c r="F17529">
        <v>59800</v>
      </c>
      <c r="G17529">
        <v>64250</v>
      </c>
      <c r="H17529">
        <v>68650</v>
      </c>
      <c r="I17529">
        <v>73100</v>
      </c>
      <c r="J17529">
        <v>77500</v>
      </c>
      <c r="K17529" t="s">
        <v>3104</v>
      </c>
      <c r="L17529">
        <v>165</v>
      </c>
      <c r="M17529">
        <v>80</v>
      </c>
      <c r="N17529" t="s">
        <v>3557</v>
      </c>
    </row>
    <row r="17530" spans="1:14" x14ac:dyDescent="0.2">
      <c r="A17530" t="s">
        <v>23289</v>
      </c>
      <c r="B17530">
        <v>41200</v>
      </c>
      <c r="C17530">
        <v>47100</v>
      </c>
      <c r="D17530">
        <v>53000</v>
      </c>
      <c r="E17530">
        <v>58850</v>
      </c>
      <c r="F17530">
        <v>63600</v>
      </c>
      <c r="G17530">
        <v>68300</v>
      </c>
      <c r="H17530">
        <v>73000</v>
      </c>
      <c r="I17530">
        <v>77700</v>
      </c>
      <c r="J17530">
        <v>82400</v>
      </c>
      <c r="K17530" t="s">
        <v>3104</v>
      </c>
      <c r="L17530">
        <v>167</v>
      </c>
      <c r="M17530">
        <v>80</v>
      </c>
      <c r="N17530" t="s">
        <v>2426</v>
      </c>
    </row>
    <row r="17531" spans="1:14" x14ac:dyDescent="0.2">
      <c r="A17531" t="s">
        <v>23290</v>
      </c>
      <c r="B17531">
        <v>45650</v>
      </c>
      <c r="C17531">
        <v>52200</v>
      </c>
      <c r="D17531">
        <v>58700</v>
      </c>
      <c r="E17531">
        <v>65200</v>
      </c>
      <c r="F17531">
        <v>70450</v>
      </c>
      <c r="G17531">
        <v>75650</v>
      </c>
      <c r="H17531">
        <v>80850</v>
      </c>
      <c r="I17531">
        <v>86100</v>
      </c>
      <c r="J17531">
        <v>91300</v>
      </c>
      <c r="K17531" t="s">
        <v>3104</v>
      </c>
      <c r="L17531">
        <v>169</v>
      </c>
      <c r="M17531">
        <v>80</v>
      </c>
      <c r="N17531" t="s">
        <v>2427</v>
      </c>
    </row>
    <row r="17532" spans="1:14" x14ac:dyDescent="0.2">
      <c r="A17532" t="s">
        <v>23291</v>
      </c>
      <c r="B17532">
        <v>39450</v>
      </c>
      <c r="C17532">
        <v>45050</v>
      </c>
      <c r="D17532">
        <v>50700</v>
      </c>
      <c r="E17532">
        <v>56300</v>
      </c>
      <c r="F17532">
        <v>60850</v>
      </c>
      <c r="G17532">
        <v>65350</v>
      </c>
      <c r="H17532">
        <v>69850</v>
      </c>
      <c r="I17532">
        <v>74350</v>
      </c>
      <c r="J17532">
        <v>78850</v>
      </c>
      <c r="K17532" t="s">
        <v>3104</v>
      </c>
      <c r="L17532">
        <v>171</v>
      </c>
      <c r="M17532">
        <v>80</v>
      </c>
      <c r="N17532" t="s">
        <v>2428</v>
      </c>
    </row>
    <row r="17533" spans="1:14" x14ac:dyDescent="0.2">
      <c r="A17533" t="s">
        <v>23292</v>
      </c>
      <c r="B17533">
        <v>38750</v>
      </c>
      <c r="C17533">
        <v>44300</v>
      </c>
      <c r="D17533">
        <v>49850</v>
      </c>
      <c r="E17533">
        <v>55350</v>
      </c>
      <c r="F17533">
        <v>59800</v>
      </c>
      <c r="G17533">
        <v>64250</v>
      </c>
      <c r="H17533">
        <v>68650</v>
      </c>
      <c r="I17533">
        <v>73100</v>
      </c>
      <c r="J17533">
        <v>77500</v>
      </c>
      <c r="K17533" t="s">
        <v>3104</v>
      </c>
      <c r="L17533">
        <v>173</v>
      </c>
      <c r="M17533">
        <v>80</v>
      </c>
      <c r="N17533" t="s">
        <v>2429</v>
      </c>
    </row>
    <row r="17534" spans="1:14" x14ac:dyDescent="0.2">
      <c r="A17534" t="s">
        <v>23293</v>
      </c>
      <c r="B17534">
        <v>39200</v>
      </c>
      <c r="C17534">
        <v>44800</v>
      </c>
      <c r="D17534">
        <v>50400</v>
      </c>
      <c r="E17534">
        <v>56000</v>
      </c>
      <c r="F17534">
        <v>60500</v>
      </c>
      <c r="G17534">
        <v>65000</v>
      </c>
      <c r="H17534">
        <v>69450</v>
      </c>
      <c r="I17534">
        <v>73950</v>
      </c>
      <c r="J17534">
        <v>78400</v>
      </c>
      <c r="K17534" t="s">
        <v>3104</v>
      </c>
      <c r="L17534">
        <v>175</v>
      </c>
      <c r="M17534">
        <v>80</v>
      </c>
      <c r="N17534" t="s">
        <v>2430</v>
      </c>
    </row>
    <row r="17535" spans="1:14" x14ac:dyDescent="0.2">
      <c r="A17535" t="s">
        <v>23294</v>
      </c>
      <c r="B17535">
        <v>38750</v>
      </c>
      <c r="C17535">
        <v>44300</v>
      </c>
      <c r="D17535">
        <v>49850</v>
      </c>
      <c r="E17535">
        <v>55350</v>
      </c>
      <c r="F17535">
        <v>59800</v>
      </c>
      <c r="G17535">
        <v>64250</v>
      </c>
      <c r="H17535">
        <v>68650</v>
      </c>
      <c r="I17535">
        <v>73100</v>
      </c>
      <c r="J17535">
        <v>77500</v>
      </c>
      <c r="K17535" t="s">
        <v>3104</v>
      </c>
      <c r="L17535">
        <v>177</v>
      </c>
      <c r="M17535">
        <v>80</v>
      </c>
      <c r="N17535" t="s">
        <v>2431</v>
      </c>
    </row>
    <row r="17536" spans="1:14" x14ac:dyDescent="0.2">
      <c r="A17536" t="s">
        <v>23295</v>
      </c>
      <c r="B17536">
        <v>55850</v>
      </c>
      <c r="C17536">
        <v>63800</v>
      </c>
      <c r="D17536">
        <v>71800</v>
      </c>
      <c r="E17536">
        <v>79750</v>
      </c>
      <c r="F17536">
        <v>86150</v>
      </c>
      <c r="G17536">
        <v>92550</v>
      </c>
      <c r="H17536">
        <v>98900</v>
      </c>
      <c r="I17536">
        <v>105300</v>
      </c>
      <c r="J17536">
        <v>111650</v>
      </c>
      <c r="K17536" t="s">
        <v>3104</v>
      </c>
      <c r="L17536">
        <v>179</v>
      </c>
      <c r="M17536">
        <v>80</v>
      </c>
      <c r="N17536" t="s">
        <v>3417</v>
      </c>
    </row>
    <row r="17537" spans="1:14" x14ac:dyDescent="0.2">
      <c r="A17537" t="s">
        <v>23296</v>
      </c>
      <c r="B17537">
        <v>38750</v>
      </c>
      <c r="C17537">
        <v>44300</v>
      </c>
      <c r="D17537">
        <v>49850</v>
      </c>
      <c r="E17537">
        <v>55350</v>
      </c>
      <c r="F17537">
        <v>59800</v>
      </c>
      <c r="G17537">
        <v>64250</v>
      </c>
      <c r="H17537">
        <v>68650</v>
      </c>
      <c r="I17537">
        <v>73100</v>
      </c>
      <c r="J17537">
        <v>77500</v>
      </c>
      <c r="K17537" t="s">
        <v>3104</v>
      </c>
      <c r="L17537">
        <v>181</v>
      </c>
      <c r="M17537">
        <v>80</v>
      </c>
      <c r="N17537" t="s">
        <v>2432</v>
      </c>
    </row>
    <row r="17538" spans="1:14" x14ac:dyDescent="0.2">
      <c r="A17538" t="s">
        <v>23297</v>
      </c>
      <c r="B17538">
        <v>63500</v>
      </c>
      <c r="C17538">
        <v>72550</v>
      </c>
      <c r="D17538">
        <v>81600</v>
      </c>
      <c r="E17538">
        <v>90650</v>
      </c>
      <c r="F17538">
        <v>97950</v>
      </c>
      <c r="G17538">
        <v>105200</v>
      </c>
      <c r="H17538">
        <v>112450</v>
      </c>
      <c r="I17538">
        <v>119700</v>
      </c>
      <c r="J17538">
        <v>126950</v>
      </c>
      <c r="K17538" t="s">
        <v>3104</v>
      </c>
      <c r="L17538">
        <v>183</v>
      </c>
      <c r="M17538">
        <v>80</v>
      </c>
      <c r="N17538" t="s">
        <v>2433</v>
      </c>
    </row>
    <row r="17539" spans="1:14" x14ac:dyDescent="0.2">
      <c r="A17539" t="s">
        <v>23298</v>
      </c>
      <c r="B17539">
        <v>38750</v>
      </c>
      <c r="C17539">
        <v>44300</v>
      </c>
      <c r="D17539">
        <v>49850</v>
      </c>
      <c r="E17539">
        <v>55350</v>
      </c>
      <c r="F17539">
        <v>59800</v>
      </c>
      <c r="G17539">
        <v>64250</v>
      </c>
      <c r="H17539">
        <v>68650</v>
      </c>
      <c r="I17539">
        <v>73100</v>
      </c>
      <c r="J17539">
        <v>77500</v>
      </c>
      <c r="K17539" t="s">
        <v>3104</v>
      </c>
      <c r="L17539">
        <v>185</v>
      </c>
      <c r="M17539">
        <v>80</v>
      </c>
      <c r="N17539" t="s">
        <v>3615</v>
      </c>
    </row>
    <row r="17540" spans="1:14" x14ac:dyDescent="0.2">
      <c r="A17540" t="s">
        <v>23299</v>
      </c>
      <c r="B17540">
        <v>38750</v>
      </c>
      <c r="C17540">
        <v>44300</v>
      </c>
      <c r="D17540">
        <v>49850</v>
      </c>
      <c r="E17540">
        <v>55350</v>
      </c>
      <c r="F17540">
        <v>59800</v>
      </c>
      <c r="G17540">
        <v>64250</v>
      </c>
      <c r="H17540">
        <v>68650</v>
      </c>
      <c r="I17540">
        <v>73100</v>
      </c>
      <c r="J17540">
        <v>77500</v>
      </c>
      <c r="K17540" t="s">
        <v>3104</v>
      </c>
      <c r="L17540">
        <v>187</v>
      </c>
      <c r="M17540">
        <v>80</v>
      </c>
      <c r="N17540" t="s">
        <v>3362</v>
      </c>
    </row>
    <row r="17541" spans="1:14" x14ac:dyDescent="0.2">
      <c r="A17541" t="s">
        <v>23300</v>
      </c>
      <c r="B17541">
        <v>47350</v>
      </c>
      <c r="C17541">
        <v>54100</v>
      </c>
      <c r="D17541">
        <v>60850</v>
      </c>
      <c r="E17541">
        <v>67600</v>
      </c>
      <c r="F17541">
        <v>73050</v>
      </c>
      <c r="G17541">
        <v>78450</v>
      </c>
      <c r="H17541">
        <v>83850</v>
      </c>
      <c r="I17541">
        <v>89250</v>
      </c>
      <c r="J17541">
        <v>94650</v>
      </c>
      <c r="K17541" t="s">
        <v>3104</v>
      </c>
      <c r="L17541">
        <v>189</v>
      </c>
      <c r="M17541">
        <v>80</v>
      </c>
      <c r="N17541" t="s">
        <v>2434</v>
      </c>
    </row>
    <row r="17542" spans="1:14" x14ac:dyDescent="0.2">
      <c r="A17542" t="s">
        <v>23301</v>
      </c>
      <c r="B17542">
        <v>38750</v>
      </c>
      <c r="C17542">
        <v>44300</v>
      </c>
      <c r="D17542">
        <v>49850</v>
      </c>
      <c r="E17542">
        <v>55350</v>
      </c>
      <c r="F17542">
        <v>59800</v>
      </c>
      <c r="G17542">
        <v>64250</v>
      </c>
      <c r="H17542">
        <v>68650</v>
      </c>
      <c r="I17542">
        <v>73100</v>
      </c>
      <c r="J17542">
        <v>77500</v>
      </c>
      <c r="K17542" t="s">
        <v>3104</v>
      </c>
      <c r="L17542">
        <v>191</v>
      </c>
      <c r="M17542">
        <v>80</v>
      </c>
      <c r="N17542" t="s">
        <v>3616</v>
      </c>
    </row>
    <row r="17543" spans="1:14" x14ac:dyDescent="0.2">
      <c r="A17543" t="s">
        <v>23302</v>
      </c>
      <c r="B17543">
        <v>38750</v>
      </c>
      <c r="C17543">
        <v>44300</v>
      </c>
      <c r="D17543">
        <v>49850</v>
      </c>
      <c r="E17543">
        <v>55350</v>
      </c>
      <c r="F17543">
        <v>59800</v>
      </c>
      <c r="G17543">
        <v>64250</v>
      </c>
      <c r="H17543">
        <v>68650</v>
      </c>
      <c r="I17543">
        <v>73100</v>
      </c>
      <c r="J17543">
        <v>77500</v>
      </c>
      <c r="K17543" t="s">
        <v>3104</v>
      </c>
      <c r="L17543">
        <v>193</v>
      </c>
      <c r="M17543">
        <v>80</v>
      </c>
      <c r="N17543" t="s">
        <v>3742</v>
      </c>
    </row>
    <row r="17544" spans="1:14" x14ac:dyDescent="0.2">
      <c r="A17544" t="s">
        <v>23303</v>
      </c>
      <c r="B17544">
        <v>39450</v>
      </c>
      <c r="C17544">
        <v>45050</v>
      </c>
      <c r="D17544">
        <v>50700</v>
      </c>
      <c r="E17544">
        <v>56300</v>
      </c>
      <c r="F17544">
        <v>60850</v>
      </c>
      <c r="G17544">
        <v>65350</v>
      </c>
      <c r="H17544">
        <v>69850</v>
      </c>
      <c r="I17544">
        <v>74350</v>
      </c>
      <c r="J17544">
        <v>78850</v>
      </c>
      <c r="K17544" t="s">
        <v>3104</v>
      </c>
      <c r="L17544">
        <v>195</v>
      </c>
      <c r="M17544">
        <v>80</v>
      </c>
      <c r="N17544" t="s">
        <v>3256</v>
      </c>
    </row>
    <row r="17545" spans="1:14" x14ac:dyDescent="0.2">
      <c r="A17545" t="s">
        <v>23304</v>
      </c>
      <c r="B17545">
        <v>45650</v>
      </c>
      <c r="C17545">
        <v>52200</v>
      </c>
      <c r="D17545">
        <v>58700</v>
      </c>
      <c r="E17545">
        <v>65200</v>
      </c>
      <c r="F17545">
        <v>70450</v>
      </c>
      <c r="G17545">
        <v>75650</v>
      </c>
      <c r="H17545">
        <v>80850</v>
      </c>
      <c r="I17545">
        <v>86100</v>
      </c>
      <c r="J17545">
        <v>91300</v>
      </c>
      <c r="K17545" t="s">
        <v>3104</v>
      </c>
      <c r="L17545">
        <v>197</v>
      </c>
      <c r="M17545">
        <v>80</v>
      </c>
      <c r="N17545" t="s">
        <v>2435</v>
      </c>
    </row>
    <row r="17546" spans="1:14" x14ac:dyDescent="0.2">
      <c r="A17546" t="s">
        <v>23305</v>
      </c>
      <c r="B17546">
        <v>38750</v>
      </c>
      <c r="C17546">
        <v>44300</v>
      </c>
      <c r="D17546">
        <v>49850</v>
      </c>
      <c r="E17546">
        <v>55350</v>
      </c>
      <c r="F17546">
        <v>59800</v>
      </c>
      <c r="G17546">
        <v>64250</v>
      </c>
      <c r="H17546">
        <v>68650</v>
      </c>
      <c r="I17546">
        <v>73100</v>
      </c>
      <c r="J17546">
        <v>77500</v>
      </c>
      <c r="K17546" t="s">
        <v>3104</v>
      </c>
      <c r="L17546">
        <v>199</v>
      </c>
      <c r="M17546">
        <v>80</v>
      </c>
      <c r="N17546" t="s">
        <v>2436</v>
      </c>
    </row>
    <row r="17547" spans="1:14" x14ac:dyDescent="0.2">
      <c r="A17547" t="s">
        <v>23306</v>
      </c>
      <c r="B17547">
        <v>53600</v>
      </c>
      <c r="C17547">
        <v>61250</v>
      </c>
      <c r="D17547">
        <v>68900</v>
      </c>
      <c r="E17547">
        <v>76550</v>
      </c>
      <c r="F17547">
        <v>82700</v>
      </c>
      <c r="G17547">
        <v>88800</v>
      </c>
      <c r="H17547">
        <v>94950</v>
      </c>
      <c r="I17547">
        <v>101050</v>
      </c>
      <c r="J17547">
        <v>107200</v>
      </c>
      <c r="K17547" t="s">
        <v>3105</v>
      </c>
      <c r="L17547">
        <v>1</v>
      </c>
      <c r="M17547">
        <v>80</v>
      </c>
      <c r="N17547" t="s">
        <v>3066</v>
      </c>
    </row>
    <row r="17548" spans="1:14" x14ac:dyDescent="0.2">
      <c r="A17548" t="s">
        <v>23307</v>
      </c>
      <c r="B17548">
        <v>55750</v>
      </c>
      <c r="C17548">
        <v>63700</v>
      </c>
      <c r="D17548">
        <v>71650</v>
      </c>
      <c r="E17548">
        <v>79600</v>
      </c>
      <c r="F17548">
        <v>86000</v>
      </c>
      <c r="G17548">
        <v>92350</v>
      </c>
      <c r="H17548">
        <v>98750</v>
      </c>
      <c r="I17548">
        <v>105100</v>
      </c>
      <c r="J17548">
        <v>111450</v>
      </c>
      <c r="K17548" t="s">
        <v>3105</v>
      </c>
      <c r="L17548">
        <v>3</v>
      </c>
      <c r="M17548">
        <v>80</v>
      </c>
      <c r="N17548" t="s">
        <v>2437</v>
      </c>
    </row>
    <row r="17549" spans="1:14" x14ac:dyDescent="0.2">
      <c r="A17549" t="s">
        <v>23308</v>
      </c>
      <c r="B17549">
        <v>53600</v>
      </c>
      <c r="C17549">
        <v>61250</v>
      </c>
      <c r="D17549">
        <v>68900</v>
      </c>
      <c r="E17549">
        <v>76550</v>
      </c>
      <c r="F17549">
        <v>82700</v>
      </c>
      <c r="G17549">
        <v>88800</v>
      </c>
      <c r="H17549">
        <v>94950</v>
      </c>
      <c r="I17549">
        <v>101050</v>
      </c>
      <c r="J17549">
        <v>107200</v>
      </c>
      <c r="K17549" t="s">
        <v>3105</v>
      </c>
      <c r="L17549">
        <v>5</v>
      </c>
      <c r="M17549">
        <v>80</v>
      </c>
      <c r="N17549" t="s">
        <v>2438</v>
      </c>
    </row>
    <row r="17550" spans="1:14" x14ac:dyDescent="0.2">
      <c r="A17550" t="s">
        <v>23309</v>
      </c>
      <c r="B17550">
        <v>62450</v>
      </c>
      <c r="C17550">
        <v>71400</v>
      </c>
      <c r="D17550">
        <v>80300</v>
      </c>
      <c r="E17550">
        <v>89200</v>
      </c>
      <c r="F17550">
        <v>96350</v>
      </c>
      <c r="G17550">
        <v>103500</v>
      </c>
      <c r="H17550">
        <v>110650</v>
      </c>
      <c r="I17550">
        <v>117750</v>
      </c>
      <c r="J17550">
        <v>124900</v>
      </c>
      <c r="K17550" t="s">
        <v>3105</v>
      </c>
      <c r="L17550">
        <v>7</v>
      </c>
      <c r="M17550">
        <v>80</v>
      </c>
      <c r="N17550" t="s">
        <v>2439</v>
      </c>
    </row>
    <row r="17551" spans="1:14" x14ac:dyDescent="0.2">
      <c r="A17551" t="s">
        <v>23310</v>
      </c>
      <c r="B17551">
        <v>55250</v>
      </c>
      <c r="C17551">
        <v>63150</v>
      </c>
      <c r="D17551">
        <v>71050</v>
      </c>
      <c r="E17551">
        <v>78900</v>
      </c>
      <c r="F17551">
        <v>85250</v>
      </c>
      <c r="G17551">
        <v>91550</v>
      </c>
      <c r="H17551">
        <v>97850</v>
      </c>
      <c r="I17551">
        <v>104150</v>
      </c>
      <c r="J17551">
        <v>110500</v>
      </c>
      <c r="K17551" t="s">
        <v>3105</v>
      </c>
      <c r="L17551">
        <v>9</v>
      </c>
      <c r="M17551">
        <v>80</v>
      </c>
      <c r="N17551" t="s">
        <v>2440</v>
      </c>
    </row>
    <row r="17552" spans="1:14" x14ac:dyDescent="0.2">
      <c r="A17552" t="s">
        <v>23311</v>
      </c>
      <c r="B17552">
        <v>58350</v>
      </c>
      <c r="C17552">
        <v>66650</v>
      </c>
      <c r="D17552">
        <v>75000</v>
      </c>
      <c r="E17552">
        <v>83300</v>
      </c>
      <c r="F17552">
        <v>90000</v>
      </c>
      <c r="G17552">
        <v>96650</v>
      </c>
      <c r="H17552">
        <v>103300</v>
      </c>
      <c r="I17552">
        <v>110000</v>
      </c>
      <c r="J17552">
        <v>116650</v>
      </c>
      <c r="K17552" t="s">
        <v>3105</v>
      </c>
      <c r="L17552">
        <v>11</v>
      </c>
      <c r="M17552">
        <v>80</v>
      </c>
      <c r="N17552" t="s">
        <v>2441</v>
      </c>
    </row>
    <row r="17553" spans="1:14" x14ac:dyDescent="0.2">
      <c r="A17553" t="s">
        <v>23312</v>
      </c>
      <c r="B17553">
        <v>61950</v>
      </c>
      <c r="C17553">
        <v>70800</v>
      </c>
      <c r="D17553">
        <v>79650</v>
      </c>
      <c r="E17553">
        <v>88500</v>
      </c>
      <c r="F17553">
        <v>95600</v>
      </c>
      <c r="G17553">
        <v>102700</v>
      </c>
      <c r="H17553">
        <v>109750</v>
      </c>
      <c r="I17553">
        <v>116850</v>
      </c>
      <c r="J17553">
        <v>123900</v>
      </c>
      <c r="K17553" t="s">
        <v>3105</v>
      </c>
      <c r="L17553">
        <v>13</v>
      </c>
      <c r="M17553">
        <v>80</v>
      </c>
      <c r="N17553" t="s">
        <v>2940</v>
      </c>
    </row>
    <row r="17554" spans="1:14" x14ac:dyDescent="0.2">
      <c r="A17554" t="s">
        <v>23313</v>
      </c>
      <c r="B17554">
        <v>60850</v>
      </c>
      <c r="C17554">
        <v>69550</v>
      </c>
      <c r="D17554">
        <v>78250</v>
      </c>
      <c r="E17554">
        <v>86900</v>
      </c>
      <c r="F17554">
        <v>93900</v>
      </c>
      <c r="G17554">
        <v>100850</v>
      </c>
      <c r="H17554">
        <v>107800</v>
      </c>
      <c r="I17554">
        <v>114750</v>
      </c>
      <c r="J17554">
        <v>121700</v>
      </c>
      <c r="K17554" t="s">
        <v>3105</v>
      </c>
      <c r="L17554">
        <v>15</v>
      </c>
      <c r="M17554">
        <v>80</v>
      </c>
      <c r="N17554" t="s">
        <v>2442</v>
      </c>
    </row>
    <row r="17555" spans="1:14" x14ac:dyDescent="0.2">
      <c r="A17555" t="s">
        <v>23314</v>
      </c>
      <c r="B17555">
        <v>58350</v>
      </c>
      <c r="C17555">
        <v>66650</v>
      </c>
      <c r="D17555">
        <v>75000</v>
      </c>
      <c r="E17555">
        <v>83300</v>
      </c>
      <c r="F17555">
        <v>90000</v>
      </c>
      <c r="G17555">
        <v>96650</v>
      </c>
      <c r="H17555">
        <v>103300</v>
      </c>
      <c r="I17555">
        <v>110000</v>
      </c>
      <c r="J17555">
        <v>116650</v>
      </c>
      <c r="K17555" t="s">
        <v>3105</v>
      </c>
      <c r="L17555">
        <v>17</v>
      </c>
      <c r="M17555">
        <v>80</v>
      </c>
      <c r="N17555" t="s">
        <v>3758</v>
      </c>
    </row>
    <row r="17556" spans="1:14" x14ac:dyDescent="0.2">
      <c r="A17556" t="s">
        <v>23315</v>
      </c>
      <c r="B17556">
        <v>55250</v>
      </c>
      <c r="C17556">
        <v>63150</v>
      </c>
      <c r="D17556">
        <v>71050</v>
      </c>
      <c r="E17556">
        <v>78900</v>
      </c>
      <c r="F17556">
        <v>85250</v>
      </c>
      <c r="G17556">
        <v>91550</v>
      </c>
      <c r="H17556">
        <v>97850</v>
      </c>
      <c r="I17556">
        <v>104150</v>
      </c>
      <c r="J17556">
        <v>110500</v>
      </c>
      <c r="K17556" t="s">
        <v>3105</v>
      </c>
      <c r="L17556">
        <v>19</v>
      </c>
      <c r="M17556">
        <v>80</v>
      </c>
      <c r="N17556" t="s">
        <v>2443</v>
      </c>
    </row>
    <row r="17557" spans="1:14" x14ac:dyDescent="0.2">
      <c r="A17557" t="s">
        <v>23316</v>
      </c>
      <c r="B17557">
        <v>53600</v>
      </c>
      <c r="C17557">
        <v>61250</v>
      </c>
      <c r="D17557">
        <v>68900</v>
      </c>
      <c r="E17557">
        <v>76550</v>
      </c>
      <c r="F17557">
        <v>82700</v>
      </c>
      <c r="G17557">
        <v>88800</v>
      </c>
      <c r="H17557">
        <v>94950</v>
      </c>
      <c r="I17557">
        <v>101050</v>
      </c>
      <c r="J17557">
        <v>107200</v>
      </c>
      <c r="K17557" t="s">
        <v>3105</v>
      </c>
      <c r="L17557">
        <v>21</v>
      </c>
      <c r="M17557">
        <v>80</v>
      </c>
      <c r="N17557" t="s">
        <v>2444</v>
      </c>
    </row>
    <row r="17558" spans="1:14" x14ac:dyDescent="0.2">
      <c r="A17558" t="s">
        <v>23317</v>
      </c>
      <c r="B17558">
        <v>59250</v>
      </c>
      <c r="C17558">
        <v>67700</v>
      </c>
      <c r="D17558">
        <v>76150</v>
      </c>
      <c r="E17558">
        <v>84600</v>
      </c>
      <c r="F17558">
        <v>91400</v>
      </c>
      <c r="G17558">
        <v>98150</v>
      </c>
      <c r="H17558">
        <v>104950</v>
      </c>
      <c r="I17558">
        <v>111700</v>
      </c>
      <c r="J17558">
        <v>118450</v>
      </c>
      <c r="K17558" t="s">
        <v>3105</v>
      </c>
      <c r="L17558">
        <v>23</v>
      </c>
      <c r="M17558">
        <v>80</v>
      </c>
      <c r="N17558" t="s">
        <v>2445</v>
      </c>
    </row>
    <row r="17559" spans="1:14" x14ac:dyDescent="0.2">
      <c r="A17559" t="s">
        <v>23318</v>
      </c>
      <c r="B17559">
        <v>64050</v>
      </c>
      <c r="C17559">
        <v>73200</v>
      </c>
      <c r="D17559">
        <v>82350</v>
      </c>
      <c r="E17559">
        <v>91450</v>
      </c>
      <c r="F17559">
        <v>98800</v>
      </c>
      <c r="G17559">
        <v>106100</v>
      </c>
      <c r="H17559">
        <v>113400</v>
      </c>
      <c r="I17559">
        <v>120750</v>
      </c>
      <c r="J17559">
        <v>128050</v>
      </c>
      <c r="K17559" t="s">
        <v>3105</v>
      </c>
      <c r="L17559">
        <v>25</v>
      </c>
      <c r="M17559">
        <v>80</v>
      </c>
      <c r="N17559" t="s">
        <v>2446</v>
      </c>
    </row>
    <row r="17560" spans="1:14" x14ac:dyDescent="0.2">
      <c r="A17560" t="s">
        <v>23319</v>
      </c>
      <c r="B17560">
        <v>53600</v>
      </c>
      <c r="C17560">
        <v>61250</v>
      </c>
      <c r="D17560">
        <v>68900</v>
      </c>
      <c r="E17560">
        <v>76550</v>
      </c>
      <c r="F17560">
        <v>82700</v>
      </c>
      <c r="G17560">
        <v>88800</v>
      </c>
      <c r="H17560">
        <v>94950</v>
      </c>
      <c r="I17560">
        <v>101050</v>
      </c>
      <c r="J17560">
        <v>107200</v>
      </c>
      <c r="K17560" t="s">
        <v>3105</v>
      </c>
      <c r="L17560">
        <v>27</v>
      </c>
      <c r="M17560">
        <v>80</v>
      </c>
      <c r="N17560" t="s">
        <v>2447</v>
      </c>
    </row>
    <row r="17561" spans="1:14" x14ac:dyDescent="0.2">
      <c r="A17561" t="s">
        <v>23320</v>
      </c>
      <c r="B17561">
        <v>53600</v>
      </c>
      <c r="C17561">
        <v>61250</v>
      </c>
      <c r="D17561">
        <v>68900</v>
      </c>
      <c r="E17561">
        <v>76550</v>
      </c>
      <c r="F17561">
        <v>82700</v>
      </c>
      <c r="G17561">
        <v>88800</v>
      </c>
      <c r="H17561">
        <v>94950</v>
      </c>
      <c r="I17561">
        <v>101050</v>
      </c>
      <c r="J17561">
        <v>107200</v>
      </c>
      <c r="K17561" t="s">
        <v>3105</v>
      </c>
      <c r="L17561">
        <v>29</v>
      </c>
      <c r="M17561">
        <v>80</v>
      </c>
      <c r="N17561" t="s">
        <v>2448</v>
      </c>
    </row>
    <row r="17562" spans="1:14" x14ac:dyDescent="0.2">
      <c r="A17562" t="s">
        <v>23321</v>
      </c>
      <c r="B17562">
        <v>56950</v>
      </c>
      <c r="C17562">
        <v>65050</v>
      </c>
      <c r="D17562">
        <v>73200</v>
      </c>
      <c r="E17562">
        <v>81300</v>
      </c>
      <c r="F17562">
        <v>87850</v>
      </c>
      <c r="G17562">
        <v>94350</v>
      </c>
      <c r="H17562">
        <v>100850</v>
      </c>
      <c r="I17562">
        <v>107350</v>
      </c>
      <c r="J17562">
        <v>113850</v>
      </c>
      <c r="K17562" t="s">
        <v>3105</v>
      </c>
      <c r="L17562">
        <v>31</v>
      </c>
      <c r="M17562">
        <v>80</v>
      </c>
      <c r="N17562" t="s">
        <v>2449</v>
      </c>
    </row>
    <row r="17563" spans="1:14" x14ac:dyDescent="0.2">
      <c r="A17563" t="s">
        <v>23322</v>
      </c>
      <c r="B17563">
        <v>55250</v>
      </c>
      <c r="C17563">
        <v>63150</v>
      </c>
      <c r="D17563">
        <v>71050</v>
      </c>
      <c r="E17563">
        <v>78900</v>
      </c>
      <c r="F17563">
        <v>85250</v>
      </c>
      <c r="G17563">
        <v>91550</v>
      </c>
      <c r="H17563">
        <v>97850</v>
      </c>
      <c r="I17563">
        <v>104150</v>
      </c>
      <c r="J17563">
        <v>110500</v>
      </c>
      <c r="K17563" t="s">
        <v>3105</v>
      </c>
      <c r="L17563">
        <v>33</v>
      </c>
      <c r="M17563">
        <v>80</v>
      </c>
      <c r="N17563" t="s">
        <v>3663</v>
      </c>
    </row>
    <row r="17564" spans="1:14" x14ac:dyDescent="0.2">
      <c r="A17564" t="s">
        <v>23323</v>
      </c>
      <c r="B17564">
        <v>53600</v>
      </c>
      <c r="C17564">
        <v>61250</v>
      </c>
      <c r="D17564">
        <v>68900</v>
      </c>
      <c r="E17564">
        <v>76550</v>
      </c>
      <c r="F17564">
        <v>82700</v>
      </c>
      <c r="G17564">
        <v>88800</v>
      </c>
      <c r="H17564">
        <v>94950</v>
      </c>
      <c r="I17564">
        <v>101050</v>
      </c>
      <c r="J17564">
        <v>107200</v>
      </c>
      <c r="K17564" t="s">
        <v>3105</v>
      </c>
      <c r="L17564">
        <v>35</v>
      </c>
      <c r="M17564">
        <v>80</v>
      </c>
      <c r="N17564" t="s">
        <v>2450</v>
      </c>
    </row>
    <row r="17565" spans="1:14" x14ac:dyDescent="0.2">
      <c r="A17565" t="s">
        <v>23324</v>
      </c>
      <c r="B17565">
        <v>53600</v>
      </c>
      <c r="C17565">
        <v>61250</v>
      </c>
      <c r="D17565">
        <v>68900</v>
      </c>
      <c r="E17565">
        <v>76550</v>
      </c>
      <c r="F17565">
        <v>82700</v>
      </c>
      <c r="G17565">
        <v>88800</v>
      </c>
      <c r="H17565">
        <v>94950</v>
      </c>
      <c r="I17565">
        <v>101050</v>
      </c>
      <c r="J17565">
        <v>107200</v>
      </c>
      <c r="K17565" t="s">
        <v>3105</v>
      </c>
      <c r="L17565">
        <v>37</v>
      </c>
      <c r="M17565">
        <v>80</v>
      </c>
      <c r="N17565" t="s">
        <v>3386</v>
      </c>
    </row>
    <row r="17566" spans="1:14" x14ac:dyDescent="0.2">
      <c r="A17566" t="s">
        <v>23325</v>
      </c>
      <c r="B17566">
        <v>53600</v>
      </c>
      <c r="C17566">
        <v>61250</v>
      </c>
      <c r="D17566">
        <v>68900</v>
      </c>
      <c r="E17566">
        <v>76550</v>
      </c>
      <c r="F17566">
        <v>82700</v>
      </c>
      <c r="G17566">
        <v>88800</v>
      </c>
      <c r="H17566">
        <v>94950</v>
      </c>
      <c r="I17566">
        <v>101050</v>
      </c>
      <c r="J17566">
        <v>107200</v>
      </c>
      <c r="K17566" t="s">
        <v>3105</v>
      </c>
      <c r="L17566">
        <v>39</v>
      </c>
      <c r="M17566">
        <v>80</v>
      </c>
      <c r="N17566" t="s">
        <v>2451</v>
      </c>
    </row>
    <row r="17567" spans="1:14" x14ac:dyDescent="0.2">
      <c r="A17567" t="s">
        <v>23326</v>
      </c>
      <c r="B17567">
        <v>53600</v>
      </c>
      <c r="C17567">
        <v>61250</v>
      </c>
      <c r="D17567">
        <v>68900</v>
      </c>
      <c r="E17567">
        <v>76550</v>
      </c>
      <c r="F17567">
        <v>82700</v>
      </c>
      <c r="G17567">
        <v>88800</v>
      </c>
      <c r="H17567">
        <v>94950</v>
      </c>
      <c r="I17567">
        <v>101050</v>
      </c>
      <c r="J17567">
        <v>107200</v>
      </c>
      <c r="K17567" t="s">
        <v>3105</v>
      </c>
      <c r="L17567">
        <v>41</v>
      </c>
      <c r="M17567">
        <v>80</v>
      </c>
      <c r="N17567" t="s">
        <v>3899</v>
      </c>
    </row>
    <row r="17568" spans="1:14" x14ac:dyDescent="0.2">
      <c r="A17568" t="s">
        <v>23327</v>
      </c>
      <c r="B17568">
        <v>53600</v>
      </c>
      <c r="C17568">
        <v>61250</v>
      </c>
      <c r="D17568">
        <v>68900</v>
      </c>
      <c r="E17568">
        <v>76550</v>
      </c>
      <c r="F17568">
        <v>82700</v>
      </c>
      <c r="G17568">
        <v>88800</v>
      </c>
      <c r="H17568">
        <v>94950</v>
      </c>
      <c r="I17568">
        <v>101050</v>
      </c>
      <c r="J17568">
        <v>107200</v>
      </c>
      <c r="K17568" t="s">
        <v>3105</v>
      </c>
      <c r="L17568">
        <v>43</v>
      </c>
      <c r="M17568">
        <v>80</v>
      </c>
      <c r="N17568" t="s">
        <v>3900</v>
      </c>
    </row>
    <row r="17569" spans="1:14" x14ac:dyDescent="0.2">
      <c r="A17569" t="s">
        <v>23328</v>
      </c>
      <c r="B17569">
        <v>53600</v>
      </c>
      <c r="C17569">
        <v>61250</v>
      </c>
      <c r="D17569">
        <v>68900</v>
      </c>
      <c r="E17569">
        <v>76550</v>
      </c>
      <c r="F17569">
        <v>82700</v>
      </c>
      <c r="G17569">
        <v>88800</v>
      </c>
      <c r="H17569">
        <v>94950</v>
      </c>
      <c r="I17569">
        <v>101050</v>
      </c>
      <c r="J17569">
        <v>107200</v>
      </c>
      <c r="K17569" t="s">
        <v>3105</v>
      </c>
      <c r="L17569">
        <v>45</v>
      </c>
      <c r="M17569">
        <v>80</v>
      </c>
      <c r="N17569" t="s">
        <v>3901</v>
      </c>
    </row>
    <row r="17570" spans="1:14" x14ac:dyDescent="0.2">
      <c r="A17570" t="s">
        <v>23329</v>
      </c>
      <c r="B17570">
        <v>53600</v>
      </c>
      <c r="C17570">
        <v>61250</v>
      </c>
      <c r="D17570">
        <v>68900</v>
      </c>
      <c r="E17570">
        <v>76550</v>
      </c>
      <c r="F17570">
        <v>82700</v>
      </c>
      <c r="G17570">
        <v>88800</v>
      </c>
      <c r="H17570">
        <v>94950</v>
      </c>
      <c r="I17570">
        <v>101050</v>
      </c>
      <c r="J17570">
        <v>107200</v>
      </c>
      <c r="K17570" t="s">
        <v>3105</v>
      </c>
      <c r="L17570">
        <v>47</v>
      </c>
      <c r="M17570">
        <v>80</v>
      </c>
      <c r="N17570" t="s">
        <v>3396</v>
      </c>
    </row>
    <row r="17571" spans="1:14" x14ac:dyDescent="0.2">
      <c r="A17571" t="s">
        <v>23330</v>
      </c>
      <c r="B17571">
        <v>55800</v>
      </c>
      <c r="C17571">
        <v>63800</v>
      </c>
      <c r="D17571">
        <v>71750</v>
      </c>
      <c r="E17571">
        <v>79700</v>
      </c>
      <c r="F17571">
        <v>86100</v>
      </c>
      <c r="G17571">
        <v>92500</v>
      </c>
      <c r="H17571">
        <v>98850</v>
      </c>
      <c r="I17571">
        <v>105250</v>
      </c>
      <c r="J17571">
        <v>111600</v>
      </c>
      <c r="K17571" t="s">
        <v>3105</v>
      </c>
      <c r="L17571">
        <v>49</v>
      </c>
      <c r="M17571">
        <v>80</v>
      </c>
      <c r="N17571" t="s">
        <v>4119</v>
      </c>
    </row>
    <row r="17572" spans="1:14" x14ac:dyDescent="0.2">
      <c r="A17572" t="s">
        <v>23331</v>
      </c>
      <c r="B17572">
        <v>53600</v>
      </c>
      <c r="C17572">
        <v>61250</v>
      </c>
      <c r="D17572">
        <v>68900</v>
      </c>
      <c r="E17572">
        <v>76550</v>
      </c>
      <c r="F17572">
        <v>82700</v>
      </c>
      <c r="G17572">
        <v>88800</v>
      </c>
      <c r="H17572">
        <v>94950</v>
      </c>
      <c r="I17572">
        <v>101050</v>
      </c>
      <c r="J17572">
        <v>107200</v>
      </c>
      <c r="K17572" t="s">
        <v>3105</v>
      </c>
      <c r="L17572">
        <v>51</v>
      </c>
      <c r="M17572">
        <v>80</v>
      </c>
      <c r="N17572" t="s">
        <v>3581</v>
      </c>
    </row>
    <row r="17573" spans="1:14" x14ac:dyDescent="0.2">
      <c r="A17573" t="s">
        <v>23332</v>
      </c>
      <c r="B17573">
        <v>57550</v>
      </c>
      <c r="C17573">
        <v>65750</v>
      </c>
      <c r="D17573">
        <v>73950</v>
      </c>
      <c r="E17573">
        <v>82150</v>
      </c>
      <c r="F17573">
        <v>88750</v>
      </c>
      <c r="G17573">
        <v>95300</v>
      </c>
      <c r="H17573">
        <v>101900</v>
      </c>
      <c r="I17573">
        <v>108450</v>
      </c>
      <c r="J17573">
        <v>115050</v>
      </c>
      <c r="K17573" t="s">
        <v>3105</v>
      </c>
      <c r="L17573">
        <v>53</v>
      </c>
      <c r="M17573">
        <v>80</v>
      </c>
      <c r="N17573" t="s">
        <v>3902</v>
      </c>
    </row>
    <row r="17574" spans="1:14" x14ac:dyDescent="0.2">
      <c r="A17574" t="s">
        <v>23333</v>
      </c>
      <c r="B17574">
        <v>54150</v>
      </c>
      <c r="C17574">
        <v>61900</v>
      </c>
      <c r="D17574">
        <v>69650</v>
      </c>
      <c r="E17574">
        <v>77350</v>
      </c>
      <c r="F17574">
        <v>83550</v>
      </c>
      <c r="G17574">
        <v>89750</v>
      </c>
      <c r="H17574">
        <v>95950</v>
      </c>
      <c r="I17574">
        <v>102150</v>
      </c>
      <c r="J17574">
        <v>108300</v>
      </c>
      <c r="K17574" t="s">
        <v>3105</v>
      </c>
      <c r="L17574">
        <v>55</v>
      </c>
      <c r="M17574">
        <v>80</v>
      </c>
      <c r="N17574" t="s">
        <v>4120</v>
      </c>
    </row>
    <row r="17575" spans="1:14" x14ac:dyDescent="0.2">
      <c r="A17575" t="s">
        <v>23334</v>
      </c>
      <c r="B17575">
        <v>62100</v>
      </c>
      <c r="C17575">
        <v>71000</v>
      </c>
      <c r="D17575">
        <v>79850</v>
      </c>
      <c r="E17575">
        <v>88700</v>
      </c>
      <c r="F17575">
        <v>95800</v>
      </c>
      <c r="G17575">
        <v>102900</v>
      </c>
      <c r="H17575">
        <v>110000</v>
      </c>
      <c r="I17575">
        <v>117100</v>
      </c>
      <c r="J17575">
        <v>124200</v>
      </c>
      <c r="K17575" t="s">
        <v>3105</v>
      </c>
      <c r="L17575">
        <v>57</v>
      </c>
      <c r="M17575">
        <v>80</v>
      </c>
      <c r="N17575" t="s">
        <v>4125</v>
      </c>
    </row>
    <row r="17576" spans="1:14" x14ac:dyDescent="0.2">
      <c r="A17576" t="s">
        <v>23335</v>
      </c>
      <c r="B17576">
        <v>60850</v>
      </c>
      <c r="C17576">
        <v>69550</v>
      </c>
      <c r="D17576">
        <v>78250</v>
      </c>
      <c r="E17576">
        <v>86900</v>
      </c>
      <c r="F17576">
        <v>93900</v>
      </c>
      <c r="G17576">
        <v>100850</v>
      </c>
      <c r="H17576">
        <v>107800</v>
      </c>
      <c r="I17576">
        <v>114750</v>
      </c>
      <c r="J17576">
        <v>121700</v>
      </c>
      <c r="K17576" t="s">
        <v>3105</v>
      </c>
      <c r="L17576">
        <v>59</v>
      </c>
      <c r="M17576">
        <v>80</v>
      </c>
      <c r="N17576" t="s">
        <v>3226</v>
      </c>
    </row>
    <row r="17577" spans="1:14" x14ac:dyDescent="0.2">
      <c r="A17577" t="s">
        <v>23336</v>
      </c>
      <c r="B17577">
        <v>56400</v>
      </c>
      <c r="C17577">
        <v>64450</v>
      </c>
      <c r="D17577">
        <v>72500</v>
      </c>
      <c r="E17577">
        <v>80550</v>
      </c>
      <c r="F17577">
        <v>87000</v>
      </c>
      <c r="G17577">
        <v>93450</v>
      </c>
      <c r="H17577">
        <v>99900</v>
      </c>
      <c r="I17577">
        <v>106350</v>
      </c>
      <c r="J17577">
        <v>112800</v>
      </c>
      <c r="K17577" t="s">
        <v>3105</v>
      </c>
      <c r="L17577">
        <v>61</v>
      </c>
      <c r="M17577">
        <v>80</v>
      </c>
      <c r="N17577" t="s">
        <v>3903</v>
      </c>
    </row>
    <row r="17578" spans="1:14" x14ac:dyDescent="0.2">
      <c r="A17578" t="s">
        <v>23337</v>
      </c>
      <c r="B17578">
        <v>53700</v>
      </c>
      <c r="C17578">
        <v>61350</v>
      </c>
      <c r="D17578">
        <v>69000</v>
      </c>
      <c r="E17578">
        <v>76650</v>
      </c>
      <c r="F17578">
        <v>82800</v>
      </c>
      <c r="G17578">
        <v>88950</v>
      </c>
      <c r="H17578">
        <v>95050</v>
      </c>
      <c r="I17578">
        <v>101200</v>
      </c>
      <c r="J17578">
        <v>107350</v>
      </c>
      <c r="K17578" t="s">
        <v>3105</v>
      </c>
      <c r="L17578">
        <v>63</v>
      </c>
      <c r="M17578">
        <v>80</v>
      </c>
      <c r="N17578" t="s">
        <v>2268</v>
      </c>
    </row>
    <row r="17579" spans="1:14" x14ac:dyDescent="0.2">
      <c r="A17579" t="s">
        <v>23338</v>
      </c>
      <c r="B17579">
        <v>60850</v>
      </c>
      <c r="C17579">
        <v>69550</v>
      </c>
      <c r="D17579">
        <v>78250</v>
      </c>
      <c r="E17579">
        <v>86900</v>
      </c>
      <c r="F17579">
        <v>93900</v>
      </c>
      <c r="G17579">
        <v>100850</v>
      </c>
      <c r="H17579">
        <v>107800</v>
      </c>
      <c r="I17579">
        <v>114750</v>
      </c>
      <c r="J17579">
        <v>121700</v>
      </c>
      <c r="K17579" t="s">
        <v>3105</v>
      </c>
      <c r="L17579">
        <v>65</v>
      </c>
      <c r="M17579">
        <v>80</v>
      </c>
      <c r="N17579" t="s">
        <v>3904</v>
      </c>
    </row>
    <row r="17580" spans="1:14" x14ac:dyDescent="0.2">
      <c r="A17580" t="s">
        <v>23339</v>
      </c>
      <c r="B17580">
        <v>53600</v>
      </c>
      <c r="C17580">
        <v>61250</v>
      </c>
      <c r="D17580">
        <v>68900</v>
      </c>
      <c r="E17580">
        <v>76550</v>
      </c>
      <c r="F17580">
        <v>82700</v>
      </c>
      <c r="G17580">
        <v>88800</v>
      </c>
      <c r="H17580">
        <v>94950</v>
      </c>
      <c r="I17580">
        <v>101050</v>
      </c>
      <c r="J17580">
        <v>107200</v>
      </c>
      <c r="K17580" t="s">
        <v>3105</v>
      </c>
      <c r="L17580">
        <v>67</v>
      </c>
      <c r="M17580">
        <v>80</v>
      </c>
      <c r="N17580" t="s">
        <v>3905</v>
      </c>
    </row>
    <row r="17581" spans="1:14" x14ac:dyDescent="0.2">
      <c r="A17581" t="s">
        <v>23340</v>
      </c>
      <c r="B17581">
        <v>54950</v>
      </c>
      <c r="C17581">
        <v>62800</v>
      </c>
      <c r="D17581">
        <v>70650</v>
      </c>
      <c r="E17581">
        <v>78500</v>
      </c>
      <c r="F17581">
        <v>84800</v>
      </c>
      <c r="G17581">
        <v>91100</v>
      </c>
      <c r="H17581">
        <v>97350</v>
      </c>
      <c r="I17581">
        <v>103650</v>
      </c>
      <c r="J17581">
        <v>109900</v>
      </c>
      <c r="K17581" t="s">
        <v>3105</v>
      </c>
      <c r="L17581">
        <v>69</v>
      </c>
      <c r="M17581">
        <v>80</v>
      </c>
      <c r="N17581" t="s">
        <v>3590</v>
      </c>
    </row>
    <row r="17582" spans="1:14" x14ac:dyDescent="0.2">
      <c r="A17582" t="s">
        <v>23341</v>
      </c>
      <c r="B17582">
        <v>53600</v>
      </c>
      <c r="C17582">
        <v>61250</v>
      </c>
      <c r="D17582">
        <v>68900</v>
      </c>
      <c r="E17582">
        <v>76550</v>
      </c>
      <c r="F17582">
        <v>82700</v>
      </c>
      <c r="G17582">
        <v>88800</v>
      </c>
      <c r="H17582">
        <v>94950</v>
      </c>
      <c r="I17582">
        <v>101050</v>
      </c>
      <c r="J17582">
        <v>107200</v>
      </c>
      <c r="K17582" t="s">
        <v>3105</v>
      </c>
      <c r="L17582">
        <v>71</v>
      </c>
      <c r="M17582">
        <v>80</v>
      </c>
      <c r="N17582" t="s">
        <v>3503</v>
      </c>
    </row>
    <row r="17583" spans="1:14" x14ac:dyDescent="0.2">
      <c r="A17583" t="s">
        <v>23342</v>
      </c>
      <c r="B17583">
        <v>54500</v>
      </c>
      <c r="C17583">
        <v>62300</v>
      </c>
      <c r="D17583">
        <v>70100</v>
      </c>
      <c r="E17583">
        <v>77850</v>
      </c>
      <c r="F17583">
        <v>84100</v>
      </c>
      <c r="G17583">
        <v>90350</v>
      </c>
      <c r="H17583">
        <v>96550</v>
      </c>
      <c r="I17583">
        <v>102800</v>
      </c>
      <c r="J17583">
        <v>109000</v>
      </c>
      <c r="K17583" t="s">
        <v>3105</v>
      </c>
      <c r="L17583">
        <v>73</v>
      </c>
      <c r="M17583">
        <v>80</v>
      </c>
      <c r="N17583" t="s">
        <v>3906</v>
      </c>
    </row>
    <row r="17584" spans="1:14" x14ac:dyDescent="0.2">
      <c r="A17584" t="s">
        <v>23343</v>
      </c>
      <c r="B17584">
        <v>55550</v>
      </c>
      <c r="C17584">
        <v>63500</v>
      </c>
      <c r="D17584">
        <v>71450</v>
      </c>
      <c r="E17584">
        <v>79350</v>
      </c>
      <c r="F17584">
        <v>85700</v>
      </c>
      <c r="G17584">
        <v>92050</v>
      </c>
      <c r="H17584">
        <v>98400</v>
      </c>
      <c r="I17584">
        <v>104750</v>
      </c>
      <c r="J17584">
        <v>111100</v>
      </c>
      <c r="K17584" t="s">
        <v>3105</v>
      </c>
      <c r="L17584">
        <v>75</v>
      </c>
      <c r="M17584">
        <v>80</v>
      </c>
      <c r="N17584" t="s">
        <v>3506</v>
      </c>
    </row>
    <row r="17585" spans="1:14" x14ac:dyDescent="0.2">
      <c r="A17585" t="s">
        <v>23344</v>
      </c>
      <c r="B17585">
        <v>54050</v>
      </c>
      <c r="C17585">
        <v>61800</v>
      </c>
      <c r="D17585">
        <v>69500</v>
      </c>
      <c r="E17585">
        <v>77200</v>
      </c>
      <c r="F17585">
        <v>83400</v>
      </c>
      <c r="G17585">
        <v>89600</v>
      </c>
      <c r="H17585">
        <v>95750</v>
      </c>
      <c r="I17585">
        <v>101950</v>
      </c>
      <c r="J17585">
        <v>108100</v>
      </c>
      <c r="K17585" t="s">
        <v>3105</v>
      </c>
      <c r="L17585">
        <v>77</v>
      </c>
      <c r="M17585">
        <v>80</v>
      </c>
      <c r="N17585" t="s">
        <v>4130</v>
      </c>
    </row>
    <row r="17586" spans="1:14" x14ac:dyDescent="0.2">
      <c r="A17586" t="s">
        <v>23345</v>
      </c>
      <c r="B17586">
        <v>53600</v>
      </c>
      <c r="C17586">
        <v>61250</v>
      </c>
      <c r="D17586">
        <v>68900</v>
      </c>
      <c r="E17586">
        <v>76550</v>
      </c>
      <c r="F17586">
        <v>82700</v>
      </c>
      <c r="G17586">
        <v>88800</v>
      </c>
      <c r="H17586">
        <v>94950</v>
      </c>
      <c r="I17586">
        <v>101050</v>
      </c>
      <c r="J17586">
        <v>107200</v>
      </c>
      <c r="K17586" t="s">
        <v>3105</v>
      </c>
      <c r="L17586">
        <v>79</v>
      </c>
      <c r="M17586">
        <v>80</v>
      </c>
      <c r="N17586" t="s">
        <v>3907</v>
      </c>
    </row>
    <row r="17587" spans="1:14" x14ac:dyDescent="0.2">
      <c r="A17587" t="s">
        <v>23346</v>
      </c>
      <c r="B17587">
        <v>54850</v>
      </c>
      <c r="C17587">
        <v>62650</v>
      </c>
      <c r="D17587">
        <v>70500</v>
      </c>
      <c r="E17587">
        <v>78300</v>
      </c>
      <c r="F17587">
        <v>84600</v>
      </c>
      <c r="G17587">
        <v>90850</v>
      </c>
      <c r="H17587">
        <v>97100</v>
      </c>
      <c r="I17587">
        <v>103400</v>
      </c>
      <c r="J17587">
        <v>109650</v>
      </c>
      <c r="K17587" t="s">
        <v>3105</v>
      </c>
      <c r="L17587">
        <v>81</v>
      </c>
      <c r="M17587">
        <v>80</v>
      </c>
      <c r="N17587" t="s">
        <v>3908</v>
      </c>
    </row>
    <row r="17588" spans="1:14" x14ac:dyDescent="0.2">
      <c r="A17588" t="s">
        <v>23347</v>
      </c>
      <c r="B17588">
        <v>53600</v>
      </c>
      <c r="C17588">
        <v>61250</v>
      </c>
      <c r="D17588">
        <v>68900</v>
      </c>
      <c r="E17588">
        <v>76550</v>
      </c>
      <c r="F17588">
        <v>82700</v>
      </c>
      <c r="G17588">
        <v>88800</v>
      </c>
      <c r="H17588">
        <v>94950</v>
      </c>
      <c r="I17588">
        <v>101050</v>
      </c>
      <c r="J17588">
        <v>107200</v>
      </c>
      <c r="K17588" t="s">
        <v>3105</v>
      </c>
      <c r="L17588">
        <v>83</v>
      </c>
      <c r="M17588">
        <v>80</v>
      </c>
      <c r="N17588" t="s">
        <v>3245</v>
      </c>
    </row>
    <row r="17589" spans="1:14" x14ac:dyDescent="0.2">
      <c r="A17589" t="s">
        <v>23348</v>
      </c>
      <c r="B17589">
        <v>53600</v>
      </c>
      <c r="C17589">
        <v>61250</v>
      </c>
      <c r="D17589">
        <v>68900</v>
      </c>
      <c r="E17589">
        <v>76550</v>
      </c>
      <c r="F17589">
        <v>82700</v>
      </c>
      <c r="G17589">
        <v>88800</v>
      </c>
      <c r="H17589">
        <v>94950</v>
      </c>
      <c r="I17589">
        <v>101050</v>
      </c>
      <c r="J17589">
        <v>107200</v>
      </c>
      <c r="K17589" t="s">
        <v>3105</v>
      </c>
      <c r="L17589">
        <v>85</v>
      </c>
      <c r="M17589">
        <v>80</v>
      </c>
      <c r="N17589" t="s">
        <v>3031</v>
      </c>
    </row>
    <row r="17590" spans="1:14" x14ac:dyDescent="0.2">
      <c r="A17590" t="s">
        <v>23349</v>
      </c>
      <c r="B17590">
        <v>53600</v>
      </c>
      <c r="C17590">
        <v>61250</v>
      </c>
      <c r="D17590">
        <v>68900</v>
      </c>
      <c r="E17590">
        <v>76550</v>
      </c>
      <c r="F17590">
        <v>82700</v>
      </c>
      <c r="G17590">
        <v>88800</v>
      </c>
      <c r="H17590">
        <v>94950</v>
      </c>
      <c r="I17590">
        <v>101050</v>
      </c>
      <c r="J17590">
        <v>107200</v>
      </c>
      <c r="K17590" t="s">
        <v>3105</v>
      </c>
      <c r="L17590">
        <v>87</v>
      </c>
      <c r="M17590">
        <v>80</v>
      </c>
      <c r="N17590" t="s">
        <v>3909</v>
      </c>
    </row>
    <row r="17591" spans="1:14" x14ac:dyDescent="0.2">
      <c r="A17591" t="s">
        <v>23350</v>
      </c>
      <c r="B17591">
        <v>61400</v>
      </c>
      <c r="C17591">
        <v>70200</v>
      </c>
      <c r="D17591">
        <v>78950</v>
      </c>
      <c r="E17591">
        <v>87700</v>
      </c>
      <c r="F17591">
        <v>94750</v>
      </c>
      <c r="G17591">
        <v>101750</v>
      </c>
      <c r="H17591">
        <v>108750</v>
      </c>
      <c r="I17591">
        <v>115800</v>
      </c>
      <c r="J17591">
        <v>122800</v>
      </c>
      <c r="K17591" t="s">
        <v>3105</v>
      </c>
      <c r="L17591">
        <v>89</v>
      </c>
      <c r="M17591">
        <v>80</v>
      </c>
      <c r="N17591" t="s">
        <v>4134</v>
      </c>
    </row>
    <row r="17592" spans="1:14" x14ac:dyDescent="0.2">
      <c r="A17592" t="s">
        <v>23351</v>
      </c>
      <c r="B17592">
        <v>56950</v>
      </c>
      <c r="C17592">
        <v>65050</v>
      </c>
      <c r="D17592">
        <v>73200</v>
      </c>
      <c r="E17592">
        <v>81300</v>
      </c>
      <c r="F17592">
        <v>87850</v>
      </c>
      <c r="G17592">
        <v>94350</v>
      </c>
      <c r="H17592">
        <v>100850</v>
      </c>
      <c r="I17592">
        <v>107350</v>
      </c>
      <c r="J17592">
        <v>113850</v>
      </c>
      <c r="K17592" t="s">
        <v>3105</v>
      </c>
      <c r="L17592">
        <v>91</v>
      </c>
      <c r="M17592">
        <v>80</v>
      </c>
      <c r="N17592" t="s">
        <v>3513</v>
      </c>
    </row>
    <row r="17593" spans="1:14" x14ac:dyDescent="0.2">
      <c r="A17593" t="s">
        <v>23352</v>
      </c>
      <c r="B17593">
        <v>53600</v>
      </c>
      <c r="C17593">
        <v>61250</v>
      </c>
      <c r="D17593">
        <v>68900</v>
      </c>
      <c r="E17593">
        <v>76550</v>
      </c>
      <c r="F17593">
        <v>82700</v>
      </c>
      <c r="G17593">
        <v>88800</v>
      </c>
      <c r="H17593">
        <v>94950</v>
      </c>
      <c r="I17593">
        <v>101050</v>
      </c>
      <c r="J17593">
        <v>107200</v>
      </c>
      <c r="K17593" t="s">
        <v>3105</v>
      </c>
      <c r="L17593">
        <v>93</v>
      </c>
      <c r="M17593">
        <v>80</v>
      </c>
      <c r="N17593" t="s">
        <v>3910</v>
      </c>
    </row>
    <row r="17594" spans="1:14" x14ac:dyDescent="0.2">
      <c r="A17594" t="s">
        <v>23353</v>
      </c>
      <c r="B17594">
        <v>53600</v>
      </c>
      <c r="C17594">
        <v>61250</v>
      </c>
      <c r="D17594">
        <v>68900</v>
      </c>
      <c r="E17594">
        <v>76550</v>
      </c>
      <c r="F17594">
        <v>82700</v>
      </c>
      <c r="G17594">
        <v>88800</v>
      </c>
      <c r="H17594">
        <v>94950</v>
      </c>
      <c r="I17594">
        <v>101050</v>
      </c>
      <c r="J17594">
        <v>107200</v>
      </c>
      <c r="K17594" t="s">
        <v>3105</v>
      </c>
      <c r="L17594">
        <v>95</v>
      </c>
      <c r="M17594">
        <v>80</v>
      </c>
      <c r="N17594" t="s">
        <v>3911</v>
      </c>
    </row>
    <row r="17595" spans="1:14" x14ac:dyDescent="0.2">
      <c r="A17595" t="s">
        <v>23354</v>
      </c>
      <c r="B17595">
        <v>57300</v>
      </c>
      <c r="C17595">
        <v>65500</v>
      </c>
      <c r="D17595">
        <v>73700</v>
      </c>
      <c r="E17595">
        <v>81850</v>
      </c>
      <c r="F17595">
        <v>88400</v>
      </c>
      <c r="G17595">
        <v>94950</v>
      </c>
      <c r="H17595">
        <v>101500</v>
      </c>
      <c r="I17595">
        <v>108050</v>
      </c>
      <c r="J17595">
        <v>114600</v>
      </c>
      <c r="K17595" t="s">
        <v>3105</v>
      </c>
      <c r="L17595">
        <v>97</v>
      </c>
      <c r="M17595">
        <v>80</v>
      </c>
      <c r="N17595" t="s">
        <v>3912</v>
      </c>
    </row>
    <row r="17596" spans="1:14" x14ac:dyDescent="0.2">
      <c r="A17596" t="s">
        <v>23355</v>
      </c>
      <c r="B17596">
        <v>53600</v>
      </c>
      <c r="C17596">
        <v>61250</v>
      </c>
      <c r="D17596">
        <v>68900</v>
      </c>
      <c r="E17596">
        <v>76550</v>
      </c>
      <c r="F17596">
        <v>82700</v>
      </c>
      <c r="G17596">
        <v>88800</v>
      </c>
      <c r="H17596">
        <v>94950</v>
      </c>
      <c r="I17596">
        <v>101050</v>
      </c>
      <c r="J17596">
        <v>107200</v>
      </c>
      <c r="K17596" t="s">
        <v>3105</v>
      </c>
      <c r="L17596">
        <v>99</v>
      </c>
      <c r="M17596">
        <v>80</v>
      </c>
      <c r="N17596" t="s">
        <v>3913</v>
      </c>
    </row>
    <row r="17597" spans="1:14" x14ac:dyDescent="0.2">
      <c r="A17597" t="s">
        <v>23356</v>
      </c>
      <c r="B17597">
        <v>53600</v>
      </c>
      <c r="C17597">
        <v>61250</v>
      </c>
      <c r="D17597">
        <v>68900</v>
      </c>
      <c r="E17597">
        <v>76550</v>
      </c>
      <c r="F17597">
        <v>82700</v>
      </c>
      <c r="G17597">
        <v>88800</v>
      </c>
      <c r="H17597">
        <v>94950</v>
      </c>
      <c r="I17597">
        <v>101050</v>
      </c>
      <c r="J17597">
        <v>107200</v>
      </c>
      <c r="K17597" t="s">
        <v>3105</v>
      </c>
      <c r="L17597">
        <v>101</v>
      </c>
      <c r="M17597">
        <v>80</v>
      </c>
      <c r="N17597" t="s">
        <v>3914</v>
      </c>
    </row>
    <row r="17598" spans="1:14" x14ac:dyDescent="0.2">
      <c r="A17598" t="s">
        <v>23357</v>
      </c>
      <c r="B17598">
        <v>54000</v>
      </c>
      <c r="C17598">
        <v>61700</v>
      </c>
      <c r="D17598">
        <v>69400</v>
      </c>
      <c r="E17598">
        <v>77100</v>
      </c>
      <c r="F17598">
        <v>83300</v>
      </c>
      <c r="G17598">
        <v>89450</v>
      </c>
      <c r="H17598">
        <v>95650</v>
      </c>
      <c r="I17598">
        <v>101800</v>
      </c>
      <c r="J17598">
        <v>107950</v>
      </c>
      <c r="K17598" t="s">
        <v>3105</v>
      </c>
      <c r="L17598">
        <v>103</v>
      </c>
      <c r="M17598">
        <v>80</v>
      </c>
      <c r="N17598" t="s">
        <v>4179</v>
      </c>
    </row>
    <row r="17599" spans="1:14" x14ac:dyDescent="0.2">
      <c r="A17599" t="s">
        <v>23358</v>
      </c>
      <c r="B17599">
        <v>62100</v>
      </c>
      <c r="C17599">
        <v>70950</v>
      </c>
      <c r="D17599">
        <v>79800</v>
      </c>
      <c r="E17599">
        <v>88650</v>
      </c>
      <c r="F17599">
        <v>95750</v>
      </c>
      <c r="G17599">
        <v>102850</v>
      </c>
      <c r="H17599">
        <v>109950</v>
      </c>
      <c r="I17599">
        <v>117050</v>
      </c>
      <c r="J17599">
        <v>124150</v>
      </c>
      <c r="K17599" t="s">
        <v>3105</v>
      </c>
      <c r="L17599">
        <v>105</v>
      </c>
      <c r="M17599">
        <v>80</v>
      </c>
      <c r="N17599" t="s">
        <v>3915</v>
      </c>
    </row>
    <row r="17600" spans="1:14" x14ac:dyDescent="0.2">
      <c r="A17600" t="s">
        <v>23359</v>
      </c>
      <c r="B17600">
        <v>43900</v>
      </c>
      <c r="C17600">
        <v>50200</v>
      </c>
      <c r="D17600">
        <v>56450</v>
      </c>
      <c r="E17600">
        <v>62700</v>
      </c>
      <c r="F17600">
        <v>67750</v>
      </c>
      <c r="G17600">
        <v>72750</v>
      </c>
      <c r="H17600">
        <v>77750</v>
      </c>
      <c r="I17600">
        <v>82800</v>
      </c>
      <c r="J17600">
        <v>87800</v>
      </c>
      <c r="K17600" t="s">
        <v>3106</v>
      </c>
      <c r="L17600">
        <v>1</v>
      </c>
      <c r="M17600">
        <v>80</v>
      </c>
      <c r="N17600" t="s">
        <v>3066</v>
      </c>
    </row>
    <row r="17601" spans="1:14" x14ac:dyDescent="0.2">
      <c r="A17601" t="s">
        <v>23360</v>
      </c>
      <c r="B17601">
        <v>43900</v>
      </c>
      <c r="C17601">
        <v>50200</v>
      </c>
      <c r="D17601">
        <v>56450</v>
      </c>
      <c r="E17601">
        <v>62700</v>
      </c>
      <c r="F17601">
        <v>67750</v>
      </c>
      <c r="G17601">
        <v>72750</v>
      </c>
      <c r="H17601">
        <v>77750</v>
      </c>
      <c r="I17601">
        <v>82800</v>
      </c>
      <c r="J17601">
        <v>87800</v>
      </c>
      <c r="K17601" t="s">
        <v>3106</v>
      </c>
      <c r="L17601">
        <v>3</v>
      </c>
      <c r="M17601">
        <v>80</v>
      </c>
      <c r="N17601" t="s">
        <v>4142</v>
      </c>
    </row>
    <row r="17602" spans="1:14" x14ac:dyDescent="0.2">
      <c r="A17602" t="s">
        <v>23361</v>
      </c>
      <c r="B17602">
        <v>44400</v>
      </c>
      <c r="C17602">
        <v>50750</v>
      </c>
      <c r="D17602">
        <v>57100</v>
      </c>
      <c r="E17602">
        <v>63400</v>
      </c>
      <c r="F17602">
        <v>68500</v>
      </c>
      <c r="G17602">
        <v>73550</v>
      </c>
      <c r="H17602">
        <v>78650</v>
      </c>
      <c r="I17602">
        <v>83700</v>
      </c>
      <c r="J17602">
        <v>88800</v>
      </c>
      <c r="K17602" t="s">
        <v>3106</v>
      </c>
      <c r="L17602">
        <v>5</v>
      </c>
      <c r="M17602">
        <v>80</v>
      </c>
      <c r="N17602" t="s">
        <v>2500</v>
      </c>
    </row>
    <row r="17603" spans="1:14" x14ac:dyDescent="0.2">
      <c r="A17603" t="s">
        <v>23362</v>
      </c>
      <c r="B17603">
        <v>43900</v>
      </c>
      <c r="C17603">
        <v>50200</v>
      </c>
      <c r="D17603">
        <v>56450</v>
      </c>
      <c r="E17603">
        <v>62700</v>
      </c>
      <c r="F17603">
        <v>67750</v>
      </c>
      <c r="G17603">
        <v>72750</v>
      </c>
      <c r="H17603">
        <v>77750</v>
      </c>
      <c r="I17603">
        <v>82800</v>
      </c>
      <c r="J17603">
        <v>87800</v>
      </c>
      <c r="K17603" t="s">
        <v>3106</v>
      </c>
      <c r="L17603">
        <v>7</v>
      </c>
      <c r="M17603">
        <v>80</v>
      </c>
      <c r="N17603" t="s">
        <v>2501</v>
      </c>
    </row>
    <row r="17604" spans="1:14" x14ac:dyDescent="0.2">
      <c r="A17604" t="s">
        <v>23363</v>
      </c>
      <c r="B17604">
        <v>44400</v>
      </c>
      <c r="C17604">
        <v>50750</v>
      </c>
      <c r="D17604">
        <v>57100</v>
      </c>
      <c r="E17604">
        <v>63400</v>
      </c>
      <c r="F17604">
        <v>68500</v>
      </c>
      <c r="G17604">
        <v>73550</v>
      </c>
      <c r="H17604">
        <v>78650</v>
      </c>
      <c r="I17604">
        <v>83700</v>
      </c>
      <c r="J17604">
        <v>88800</v>
      </c>
      <c r="K17604" t="s">
        <v>3106</v>
      </c>
      <c r="L17604">
        <v>9</v>
      </c>
      <c r="M17604">
        <v>80</v>
      </c>
      <c r="N17604" t="s">
        <v>2502</v>
      </c>
    </row>
    <row r="17605" spans="1:14" x14ac:dyDescent="0.2">
      <c r="A17605" t="s">
        <v>23364</v>
      </c>
      <c r="B17605">
        <v>52150</v>
      </c>
      <c r="C17605">
        <v>59600</v>
      </c>
      <c r="D17605">
        <v>67050</v>
      </c>
      <c r="E17605">
        <v>74450</v>
      </c>
      <c r="F17605">
        <v>80450</v>
      </c>
      <c r="G17605">
        <v>86400</v>
      </c>
      <c r="H17605">
        <v>92350</v>
      </c>
      <c r="I17605">
        <v>98300</v>
      </c>
      <c r="J17605">
        <v>104250</v>
      </c>
      <c r="K17605" t="s">
        <v>3106</v>
      </c>
      <c r="L17605">
        <v>11</v>
      </c>
      <c r="M17605">
        <v>80</v>
      </c>
      <c r="N17605" t="s">
        <v>2503</v>
      </c>
    </row>
    <row r="17606" spans="1:14" x14ac:dyDescent="0.2">
      <c r="A17606" t="s">
        <v>23365</v>
      </c>
      <c r="B17606">
        <v>43400</v>
      </c>
      <c r="C17606">
        <v>49600</v>
      </c>
      <c r="D17606">
        <v>55800</v>
      </c>
      <c r="E17606">
        <v>62000</v>
      </c>
      <c r="F17606">
        <v>67000</v>
      </c>
      <c r="G17606">
        <v>71950</v>
      </c>
      <c r="H17606">
        <v>76900</v>
      </c>
      <c r="I17606">
        <v>81850</v>
      </c>
      <c r="J17606">
        <v>86800</v>
      </c>
      <c r="K17606" t="s">
        <v>3106</v>
      </c>
      <c r="L17606">
        <v>13</v>
      </c>
      <c r="M17606">
        <v>80</v>
      </c>
      <c r="N17606" t="s">
        <v>2504</v>
      </c>
    </row>
    <row r="17607" spans="1:14" x14ac:dyDescent="0.2">
      <c r="A17607" t="s">
        <v>23366</v>
      </c>
      <c r="B17607">
        <v>43900</v>
      </c>
      <c r="C17607">
        <v>50200</v>
      </c>
      <c r="D17607">
        <v>56450</v>
      </c>
      <c r="E17607">
        <v>62700</v>
      </c>
      <c r="F17607">
        <v>67750</v>
      </c>
      <c r="G17607">
        <v>72750</v>
      </c>
      <c r="H17607">
        <v>77750</v>
      </c>
      <c r="I17607">
        <v>82800</v>
      </c>
      <c r="J17607">
        <v>87800</v>
      </c>
      <c r="K17607" t="s">
        <v>3106</v>
      </c>
      <c r="L17607">
        <v>15</v>
      </c>
      <c r="M17607">
        <v>80</v>
      </c>
      <c r="N17607" t="s">
        <v>3069</v>
      </c>
    </row>
    <row r="17608" spans="1:14" x14ac:dyDescent="0.2">
      <c r="A17608" t="s">
        <v>23367</v>
      </c>
      <c r="B17608">
        <v>56650</v>
      </c>
      <c r="C17608">
        <v>64750</v>
      </c>
      <c r="D17608">
        <v>72850</v>
      </c>
      <c r="E17608">
        <v>80900</v>
      </c>
      <c r="F17608">
        <v>87400</v>
      </c>
      <c r="G17608">
        <v>93850</v>
      </c>
      <c r="H17608">
        <v>100350</v>
      </c>
      <c r="I17608">
        <v>106800</v>
      </c>
      <c r="J17608">
        <v>113300</v>
      </c>
      <c r="K17608" t="s">
        <v>3106</v>
      </c>
      <c r="L17608">
        <v>17</v>
      </c>
      <c r="M17608">
        <v>80</v>
      </c>
      <c r="N17608" t="s">
        <v>3304</v>
      </c>
    </row>
    <row r="17609" spans="1:14" x14ac:dyDescent="0.2">
      <c r="A17609" t="s">
        <v>23368</v>
      </c>
      <c r="B17609">
        <v>45600</v>
      </c>
      <c r="C17609">
        <v>52100</v>
      </c>
      <c r="D17609">
        <v>58600</v>
      </c>
      <c r="E17609">
        <v>65100</v>
      </c>
      <c r="F17609">
        <v>70350</v>
      </c>
      <c r="G17609">
        <v>75550</v>
      </c>
      <c r="H17609">
        <v>80750</v>
      </c>
      <c r="I17609">
        <v>85950</v>
      </c>
      <c r="J17609">
        <v>91150</v>
      </c>
      <c r="K17609" t="s">
        <v>3106</v>
      </c>
      <c r="L17609">
        <v>19</v>
      </c>
      <c r="M17609">
        <v>80</v>
      </c>
      <c r="N17609" t="s">
        <v>3371</v>
      </c>
    </row>
    <row r="17610" spans="1:14" x14ac:dyDescent="0.2">
      <c r="A17610" t="s">
        <v>23369</v>
      </c>
      <c r="B17610">
        <v>46550</v>
      </c>
      <c r="C17610">
        <v>53200</v>
      </c>
      <c r="D17610">
        <v>59850</v>
      </c>
      <c r="E17610">
        <v>66500</v>
      </c>
      <c r="F17610">
        <v>71850</v>
      </c>
      <c r="G17610">
        <v>77150</v>
      </c>
      <c r="H17610">
        <v>82500</v>
      </c>
      <c r="I17610">
        <v>87800</v>
      </c>
      <c r="J17610">
        <v>93100</v>
      </c>
      <c r="K17610" t="s">
        <v>3106</v>
      </c>
      <c r="L17610">
        <v>21</v>
      </c>
      <c r="M17610">
        <v>80</v>
      </c>
      <c r="N17610" t="s">
        <v>2232</v>
      </c>
    </row>
    <row r="17611" spans="1:14" x14ac:dyDescent="0.2">
      <c r="A17611" t="s">
        <v>23370</v>
      </c>
      <c r="B17611">
        <v>43900</v>
      </c>
      <c r="C17611">
        <v>50200</v>
      </c>
      <c r="D17611">
        <v>56450</v>
      </c>
      <c r="E17611">
        <v>62700</v>
      </c>
      <c r="F17611">
        <v>67750</v>
      </c>
      <c r="G17611">
        <v>72750</v>
      </c>
      <c r="H17611">
        <v>77750</v>
      </c>
      <c r="I17611">
        <v>82800</v>
      </c>
      <c r="J17611">
        <v>87800</v>
      </c>
      <c r="K17611" t="s">
        <v>3106</v>
      </c>
      <c r="L17611">
        <v>23</v>
      </c>
      <c r="M17611">
        <v>80</v>
      </c>
      <c r="N17611" t="s">
        <v>3373</v>
      </c>
    </row>
    <row r="17612" spans="1:14" x14ac:dyDescent="0.2">
      <c r="A17612" t="s">
        <v>23371</v>
      </c>
      <c r="B17612">
        <v>56650</v>
      </c>
      <c r="C17612">
        <v>64750</v>
      </c>
      <c r="D17612">
        <v>72850</v>
      </c>
      <c r="E17612">
        <v>80900</v>
      </c>
      <c r="F17612">
        <v>87400</v>
      </c>
      <c r="G17612">
        <v>93850</v>
      </c>
      <c r="H17612">
        <v>100350</v>
      </c>
      <c r="I17612">
        <v>106800</v>
      </c>
      <c r="J17612">
        <v>113300</v>
      </c>
      <c r="K17612" t="s">
        <v>3106</v>
      </c>
      <c r="L17612">
        <v>25</v>
      </c>
      <c r="M17612">
        <v>80</v>
      </c>
      <c r="N17612" t="s">
        <v>2505</v>
      </c>
    </row>
    <row r="17613" spans="1:14" x14ac:dyDescent="0.2">
      <c r="A17613" t="s">
        <v>23372</v>
      </c>
      <c r="B17613">
        <v>44000</v>
      </c>
      <c r="C17613">
        <v>50250</v>
      </c>
      <c r="D17613">
        <v>56550</v>
      </c>
      <c r="E17613">
        <v>62800</v>
      </c>
      <c r="F17613">
        <v>67850</v>
      </c>
      <c r="G17613">
        <v>72850</v>
      </c>
      <c r="H17613">
        <v>77900</v>
      </c>
      <c r="I17613">
        <v>82900</v>
      </c>
      <c r="J17613">
        <v>87950</v>
      </c>
      <c r="K17613" t="s">
        <v>3106</v>
      </c>
      <c r="L17613">
        <v>27</v>
      </c>
      <c r="M17613">
        <v>80</v>
      </c>
      <c r="N17613" t="s">
        <v>3762</v>
      </c>
    </row>
    <row r="17614" spans="1:14" x14ac:dyDescent="0.2">
      <c r="A17614" t="s">
        <v>23373</v>
      </c>
      <c r="B17614">
        <v>43900</v>
      </c>
      <c r="C17614">
        <v>50200</v>
      </c>
      <c r="D17614">
        <v>56450</v>
      </c>
      <c r="E17614">
        <v>62700</v>
      </c>
      <c r="F17614">
        <v>67750</v>
      </c>
      <c r="G17614">
        <v>72750</v>
      </c>
      <c r="H17614">
        <v>77750</v>
      </c>
      <c r="I17614">
        <v>82800</v>
      </c>
      <c r="J17614">
        <v>87800</v>
      </c>
      <c r="K17614" t="s">
        <v>3106</v>
      </c>
      <c r="L17614">
        <v>29</v>
      </c>
      <c r="M17614">
        <v>80</v>
      </c>
      <c r="N17614" t="s">
        <v>2506</v>
      </c>
    </row>
    <row r="17615" spans="1:14" x14ac:dyDescent="0.2">
      <c r="A17615" t="s">
        <v>23374</v>
      </c>
      <c r="B17615">
        <v>43900</v>
      </c>
      <c r="C17615">
        <v>50200</v>
      </c>
      <c r="D17615">
        <v>56450</v>
      </c>
      <c r="E17615">
        <v>62700</v>
      </c>
      <c r="F17615">
        <v>67750</v>
      </c>
      <c r="G17615">
        <v>72750</v>
      </c>
      <c r="H17615">
        <v>77750</v>
      </c>
      <c r="I17615">
        <v>82800</v>
      </c>
      <c r="J17615">
        <v>87800</v>
      </c>
      <c r="K17615" t="s">
        <v>3106</v>
      </c>
      <c r="L17615">
        <v>31</v>
      </c>
      <c r="M17615">
        <v>80</v>
      </c>
      <c r="N17615" t="s">
        <v>2507</v>
      </c>
    </row>
    <row r="17616" spans="1:14" x14ac:dyDescent="0.2">
      <c r="A17616" t="s">
        <v>23375</v>
      </c>
      <c r="B17616">
        <v>43900</v>
      </c>
      <c r="C17616">
        <v>50200</v>
      </c>
      <c r="D17616">
        <v>56450</v>
      </c>
      <c r="E17616">
        <v>62700</v>
      </c>
      <c r="F17616">
        <v>67750</v>
      </c>
      <c r="G17616">
        <v>72750</v>
      </c>
      <c r="H17616">
        <v>77750</v>
      </c>
      <c r="I17616">
        <v>82800</v>
      </c>
      <c r="J17616">
        <v>87800</v>
      </c>
      <c r="K17616" t="s">
        <v>3106</v>
      </c>
      <c r="L17616">
        <v>33</v>
      </c>
      <c r="M17616">
        <v>80</v>
      </c>
      <c r="N17616" t="s">
        <v>3378</v>
      </c>
    </row>
    <row r="17617" spans="1:14" x14ac:dyDescent="0.2">
      <c r="A17617" t="s">
        <v>23376</v>
      </c>
      <c r="B17617">
        <v>50650</v>
      </c>
      <c r="C17617">
        <v>57850</v>
      </c>
      <c r="D17617">
        <v>65100</v>
      </c>
      <c r="E17617">
        <v>72300</v>
      </c>
      <c r="F17617">
        <v>78100</v>
      </c>
      <c r="G17617">
        <v>83900</v>
      </c>
      <c r="H17617">
        <v>89700</v>
      </c>
      <c r="I17617">
        <v>95450</v>
      </c>
      <c r="J17617">
        <v>101250</v>
      </c>
      <c r="K17617" t="s">
        <v>3106</v>
      </c>
      <c r="L17617">
        <v>35</v>
      </c>
      <c r="M17617">
        <v>80</v>
      </c>
      <c r="N17617" t="s">
        <v>2508</v>
      </c>
    </row>
    <row r="17618" spans="1:14" x14ac:dyDescent="0.2">
      <c r="A17618" t="s">
        <v>23377</v>
      </c>
      <c r="B17618">
        <v>44000</v>
      </c>
      <c r="C17618">
        <v>50250</v>
      </c>
      <c r="D17618">
        <v>56550</v>
      </c>
      <c r="E17618">
        <v>62800</v>
      </c>
      <c r="F17618">
        <v>67850</v>
      </c>
      <c r="G17618">
        <v>72850</v>
      </c>
      <c r="H17618">
        <v>77900</v>
      </c>
      <c r="I17618">
        <v>82900</v>
      </c>
      <c r="J17618">
        <v>87950</v>
      </c>
      <c r="K17618" t="s">
        <v>3106</v>
      </c>
      <c r="L17618">
        <v>37</v>
      </c>
      <c r="M17618">
        <v>80</v>
      </c>
      <c r="N17618" t="s">
        <v>2509</v>
      </c>
    </row>
    <row r="17619" spans="1:14" x14ac:dyDescent="0.2">
      <c r="A17619" t="s">
        <v>23378</v>
      </c>
      <c r="B17619">
        <v>46550</v>
      </c>
      <c r="C17619">
        <v>53200</v>
      </c>
      <c r="D17619">
        <v>59850</v>
      </c>
      <c r="E17619">
        <v>66500</v>
      </c>
      <c r="F17619">
        <v>71850</v>
      </c>
      <c r="G17619">
        <v>77150</v>
      </c>
      <c r="H17619">
        <v>82500</v>
      </c>
      <c r="I17619">
        <v>87800</v>
      </c>
      <c r="J17619">
        <v>93100</v>
      </c>
      <c r="K17619" t="s">
        <v>3106</v>
      </c>
      <c r="L17619">
        <v>39</v>
      </c>
      <c r="M17619">
        <v>80</v>
      </c>
      <c r="N17619" t="s">
        <v>2510</v>
      </c>
    </row>
    <row r="17620" spans="1:14" x14ac:dyDescent="0.2">
      <c r="A17620" t="s">
        <v>23379</v>
      </c>
      <c r="B17620">
        <v>55550</v>
      </c>
      <c r="C17620">
        <v>63500</v>
      </c>
      <c r="D17620">
        <v>71450</v>
      </c>
      <c r="E17620">
        <v>79350</v>
      </c>
      <c r="F17620">
        <v>85700</v>
      </c>
      <c r="G17620">
        <v>92050</v>
      </c>
      <c r="H17620">
        <v>98400</v>
      </c>
      <c r="I17620">
        <v>104750</v>
      </c>
      <c r="J17620">
        <v>111100</v>
      </c>
      <c r="K17620" t="s">
        <v>3106</v>
      </c>
      <c r="L17620">
        <v>41</v>
      </c>
      <c r="M17620">
        <v>80</v>
      </c>
      <c r="N17620" t="s">
        <v>3764</v>
      </c>
    </row>
    <row r="17621" spans="1:14" x14ac:dyDescent="0.2">
      <c r="A17621" t="s">
        <v>23380</v>
      </c>
      <c r="B17621">
        <v>46450</v>
      </c>
      <c r="C17621">
        <v>53050</v>
      </c>
      <c r="D17621">
        <v>59700</v>
      </c>
      <c r="E17621">
        <v>66300</v>
      </c>
      <c r="F17621">
        <v>71650</v>
      </c>
      <c r="G17621">
        <v>76950</v>
      </c>
      <c r="H17621">
        <v>82250</v>
      </c>
      <c r="I17621">
        <v>87550</v>
      </c>
      <c r="J17621">
        <v>92850</v>
      </c>
      <c r="K17621" t="s">
        <v>3106</v>
      </c>
      <c r="L17621">
        <v>43</v>
      </c>
      <c r="M17621">
        <v>80</v>
      </c>
      <c r="N17621" t="s">
        <v>3964</v>
      </c>
    </row>
    <row r="17622" spans="1:14" x14ac:dyDescent="0.2">
      <c r="A17622" t="s">
        <v>23381</v>
      </c>
      <c r="B17622">
        <v>55550</v>
      </c>
      <c r="C17622">
        <v>63500</v>
      </c>
      <c r="D17622">
        <v>71450</v>
      </c>
      <c r="E17622">
        <v>79350</v>
      </c>
      <c r="F17622">
        <v>85700</v>
      </c>
      <c r="G17622">
        <v>92050</v>
      </c>
      <c r="H17622">
        <v>98400</v>
      </c>
      <c r="I17622">
        <v>104750</v>
      </c>
      <c r="J17622">
        <v>111100</v>
      </c>
      <c r="K17622" t="s">
        <v>3106</v>
      </c>
      <c r="L17622">
        <v>45</v>
      </c>
      <c r="M17622">
        <v>80</v>
      </c>
      <c r="N17622" t="s">
        <v>2511</v>
      </c>
    </row>
    <row r="17623" spans="1:14" x14ac:dyDescent="0.2">
      <c r="A17623" t="s">
        <v>23382</v>
      </c>
      <c r="B17623">
        <v>43900</v>
      </c>
      <c r="C17623">
        <v>50200</v>
      </c>
      <c r="D17623">
        <v>56450</v>
      </c>
      <c r="E17623">
        <v>62700</v>
      </c>
      <c r="F17623">
        <v>67750</v>
      </c>
      <c r="G17623">
        <v>72750</v>
      </c>
      <c r="H17623">
        <v>77750</v>
      </c>
      <c r="I17623">
        <v>82800</v>
      </c>
      <c r="J17623">
        <v>87800</v>
      </c>
      <c r="K17623" t="s">
        <v>3106</v>
      </c>
      <c r="L17623">
        <v>47</v>
      </c>
      <c r="M17623">
        <v>80</v>
      </c>
      <c r="N17623" t="s">
        <v>3326</v>
      </c>
    </row>
    <row r="17624" spans="1:14" x14ac:dyDescent="0.2">
      <c r="A17624" t="s">
        <v>23383</v>
      </c>
      <c r="B17624">
        <v>55550</v>
      </c>
      <c r="C17624">
        <v>63500</v>
      </c>
      <c r="D17624">
        <v>71450</v>
      </c>
      <c r="E17624">
        <v>79350</v>
      </c>
      <c r="F17624">
        <v>85700</v>
      </c>
      <c r="G17624">
        <v>92050</v>
      </c>
      <c r="H17624">
        <v>98400</v>
      </c>
      <c r="I17624">
        <v>104750</v>
      </c>
      <c r="J17624">
        <v>111100</v>
      </c>
      <c r="K17624" t="s">
        <v>3106</v>
      </c>
      <c r="L17624">
        <v>49</v>
      </c>
      <c r="M17624">
        <v>80</v>
      </c>
      <c r="N17624" t="s">
        <v>3327</v>
      </c>
    </row>
    <row r="17625" spans="1:14" x14ac:dyDescent="0.2">
      <c r="A17625" t="s">
        <v>23384</v>
      </c>
      <c r="B17625">
        <v>46150</v>
      </c>
      <c r="C17625">
        <v>52750</v>
      </c>
      <c r="D17625">
        <v>59350</v>
      </c>
      <c r="E17625">
        <v>65900</v>
      </c>
      <c r="F17625">
        <v>71200</v>
      </c>
      <c r="G17625">
        <v>76450</v>
      </c>
      <c r="H17625">
        <v>81750</v>
      </c>
      <c r="I17625">
        <v>87000</v>
      </c>
      <c r="J17625">
        <v>92300</v>
      </c>
      <c r="K17625" t="s">
        <v>3106</v>
      </c>
      <c r="L17625">
        <v>51</v>
      </c>
      <c r="M17625">
        <v>80</v>
      </c>
      <c r="N17625" t="s">
        <v>3384</v>
      </c>
    </row>
    <row r="17626" spans="1:14" x14ac:dyDescent="0.2">
      <c r="A17626" t="s">
        <v>23385</v>
      </c>
      <c r="B17626">
        <v>43900</v>
      </c>
      <c r="C17626">
        <v>50200</v>
      </c>
      <c r="D17626">
        <v>56450</v>
      </c>
      <c r="E17626">
        <v>62700</v>
      </c>
      <c r="F17626">
        <v>67750</v>
      </c>
      <c r="G17626">
        <v>72750</v>
      </c>
      <c r="H17626">
        <v>77750</v>
      </c>
      <c r="I17626">
        <v>82800</v>
      </c>
      <c r="J17626">
        <v>87800</v>
      </c>
      <c r="K17626" t="s">
        <v>3106</v>
      </c>
      <c r="L17626">
        <v>53</v>
      </c>
      <c r="M17626">
        <v>80</v>
      </c>
      <c r="N17626" t="s">
        <v>2512</v>
      </c>
    </row>
    <row r="17627" spans="1:14" x14ac:dyDescent="0.2">
      <c r="A17627" t="s">
        <v>23386</v>
      </c>
      <c r="B17627">
        <v>50650</v>
      </c>
      <c r="C17627">
        <v>57850</v>
      </c>
      <c r="D17627">
        <v>65100</v>
      </c>
      <c r="E17627">
        <v>72300</v>
      </c>
      <c r="F17627">
        <v>78100</v>
      </c>
      <c r="G17627">
        <v>83900</v>
      </c>
      <c r="H17627">
        <v>89700</v>
      </c>
      <c r="I17627">
        <v>95450</v>
      </c>
      <c r="J17627">
        <v>101250</v>
      </c>
      <c r="K17627" t="s">
        <v>3106</v>
      </c>
      <c r="L17627">
        <v>55</v>
      </c>
      <c r="M17627">
        <v>80</v>
      </c>
      <c r="N17627" t="s">
        <v>2513</v>
      </c>
    </row>
    <row r="17628" spans="1:14" x14ac:dyDescent="0.2">
      <c r="A17628" t="s">
        <v>23387</v>
      </c>
      <c r="B17628">
        <v>49850</v>
      </c>
      <c r="C17628">
        <v>57000</v>
      </c>
      <c r="D17628">
        <v>64100</v>
      </c>
      <c r="E17628">
        <v>71200</v>
      </c>
      <c r="F17628">
        <v>76900</v>
      </c>
      <c r="G17628">
        <v>82600</v>
      </c>
      <c r="H17628">
        <v>88300</v>
      </c>
      <c r="I17628">
        <v>94000</v>
      </c>
      <c r="J17628">
        <v>99700</v>
      </c>
      <c r="K17628" t="s">
        <v>3106</v>
      </c>
      <c r="L17628">
        <v>57</v>
      </c>
      <c r="M17628">
        <v>80</v>
      </c>
      <c r="N17628" t="s">
        <v>3329</v>
      </c>
    </row>
    <row r="17629" spans="1:14" x14ac:dyDescent="0.2">
      <c r="A17629" t="s">
        <v>23388</v>
      </c>
      <c r="B17629">
        <v>43900</v>
      </c>
      <c r="C17629">
        <v>50200</v>
      </c>
      <c r="D17629">
        <v>56450</v>
      </c>
      <c r="E17629">
        <v>62700</v>
      </c>
      <c r="F17629">
        <v>67750</v>
      </c>
      <c r="G17629">
        <v>72750</v>
      </c>
      <c r="H17629">
        <v>77750</v>
      </c>
      <c r="I17629">
        <v>82800</v>
      </c>
      <c r="J17629">
        <v>87800</v>
      </c>
      <c r="K17629" t="s">
        <v>3106</v>
      </c>
      <c r="L17629">
        <v>59</v>
      </c>
      <c r="M17629">
        <v>80</v>
      </c>
      <c r="N17629" t="s">
        <v>2514</v>
      </c>
    </row>
    <row r="17630" spans="1:14" x14ac:dyDescent="0.2">
      <c r="A17630" t="s">
        <v>23389</v>
      </c>
      <c r="B17630">
        <v>56650</v>
      </c>
      <c r="C17630">
        <v>64750</v>
      </c>
      <c r="D17630">
        <v>72850</v>
      </c>
      <c r="E17630">
        <v>80900</v>
      </c>
      <c r="F17630">
        <v>87400</v>
      </c>
      <c r="G17630">
        <v>93850</v>
      </c>
      <c r="H17630">
        <v>100350</v>
      </c>
      <c r="I17630">
        <v>106800</v>
      </c>
      <c r="J17630">
        <v>113300</v>
      </c>
      <c r="K17630" t="s">
        <v>3106</v>
      </c>
      <c r="L17630">
        <v>61</v>
      </c>
      <c r="M17630">
        <v>80</v>
      </c>
      <c r="N17630" t="s">
        <v>4237</v>
      </c>
    </row>
    <row r="17631" spans="1:14" x14ac:dyDescent="0.2">
      <c r="A17631" t="s">
        <v>23390</v>
      </c>
      <c r="B17631">
        <v>50150</v>
      </c>
      <c r="C17631">
        <v>57300</v>
      </c>
      <c r="D17631">
        <v>64450</v>
      </c>
      <c r="E17631">
        <v>71600</v>
      </c>
      <c r="F17631">
        <v>77350</v>
      </c>
      <c r="G17631">
        <v>83100</v>
      </c>
      <c r="H17631">
        <v>88800</v>
      </c>
      <c r="I17631">
        <v>94550</v>
      </c>
      <c r="J17631">
        <v>100250</v>
      </c>
      <c r="K17631" t="s">
        <v>3106</v>
      </c>
      <c r="L17631">
        <v>63</v>
      </c>
      <c r="M17631">
        <v>80</v>
      </c>
      <c r="N17631" t="s">
        <v>2977</v>
      </c>
    </row>
    <row r="17632" spans="1:14" x14ac:dyDescent="0.2">
      <c r="A17632" t="s">
        <v>23391</v>
      </c>
      <c r="B17632">
        <v>43900</v>
      </c>
      <c r="C17632">
        <v>50200</v>
      </c>
      <c r="D17632">
        <v>56450</v>
      </c>
      <c r="E17632">
        <v>62700</v>
      </c>
      <c r="F17632">
        <v>67750</v>
      </c>
      <c r="G17632">
        <v>72750</v>
      </c>
      <c r="H17632">
        <v>77750</v>
      </c>
      <c r="I17632">
        <v>82800</v>
      </c>
      <c r="J17632">
        <v>87800</v>
      </c>
      <c r="K17632" t="s">
        <v>3106</v>
      </c>
      <c r="L17632">
        <v>65</v>
      </c>
      <c r="M17632">
        <v>80</v>
      </c>
      <c r="N17632" t="s">
        <v>3008</v>
      </c>
    </row>
    <row r="17633" spans="1:14" x14ac:dyDescent="0.2">
      <c r="A17633" t="s">
        <v>23392</v>
      </c>
      <c r="B17633">
        <v>43900</v>
      </c>
      <c r="C17633">
        <v>50200</v>
      </c>
      <c r="D17633">
        <v>56450</v>
      </c>
      <c r="E17633">
        <v>62700</v>
      </c>
      <c r="F17633">
        <v>67750</v>
      </c>
      <c r="G17633">
        <v>72750</v>
      </c>
      <c r="H17633">
        <v>77750</v>
      </c>
      <c r="I17633">
        <v>82800</v>
      </c>
      <c r="J17633">
        <v>87800</v>
      </c>
      <c r="K17633" t="s">
        <v>3106</v>
      </c>
      <c r="L17633">
        <v>67</v>
      </c>
      <c r="M17633">
        <v>80</v>
      </c>
      <c r="N17633" t="s">
        <v>3009</v>
      </c>
    </row>
    <row r="17634" spans="1:14" x14ac:dyDescent="0.2">
      <c r="A17634" t="s">
        <v>23393</v>
      </c>
      <c r="B17634">
        <v>47400</v>
      </c>
      <c r="C17634">
        <v>54150</v>
      </c>
      <c r="D17634">
        <v>60900</v>
      </c>
      <c r="E17634">
        <v>67650</v>
      </c>
      <c r="F17634">
        <v>73100</v>
      </c>
      <c r="G17634">
        <v>78500</v>
      </c>
      <c r="H17634">
        <v>83900</v>
      </c>
      <c r="I17634">
        <v>89300</v>
      </c>
      <c r="J17634">
        <v>94750</v>
      </c>
      <c r="K17634" t="s">
        <v>3106</v>
      </c>
      <c r="L17634">
        <v>69</v>
      </c>
      <c r="M17634">
        <v>80</v>
      </c>
      <c r="N17634" t="s">
        <v>3331</v>
      </c>
    </row>
    <row r="17635" spans="1:14" x14ac:dyDescent="0.2">
      <c r="A17635" t="s">
        <v>23394</v>
      </c>
      <c r="B17635">
        <v>43900</v>
      </c>
      <c r="C17635">
        <v>50200</v>
      </c>
      <c r="D17635">
        <v>56450</v>
      </c>
      <c r="E17635">
        <v>62700</v>
      </c>
      <c r="F17635">
        <v>67750</v>
      </c>
      <c r="G17635">
        <v>72750</v>
      </c>
      <c r="H17635">
        <v>77750</v>
      </c>
      <c r="I17635">
        <v>82800</v>
      </c>
      <c r="J17635">
        <v>87800</v>
      </c>
      <c r="K17635" t="s">
        <v>3106</v>
      </c>
      <c r="L17635">
        <v>71</v>
      </c>
      <c r="M17635">
        <v>80</v>
      </c>
      <c r="N17635" t="s">
        <v>2515</v>
      </c>
    </row>
    <row r="17636" spans="1:14" x14ac:dyDescent="0.2">
      <c r="A17636" t="s">
        <v>23395</v>
      </c>
      <c r="B17636">
        <v>44000</v>
      </c>
      <c r="C17636">
        <v>50250</v>
      </c>
      <c r="D17636">
        <v>56550</v>
      </c>
      <c r="E17636">
        <v>62800</v>
      </c>
      <c r="F17636">
        <v>67850</v>
      </c>
      <c r="G17636">
        <v>72850</v>
      </c>
      <c r="H17636">
        <v>77900</v>
      </c>
      <c r="I17636">
        <v>82900</v>
      </c>
      <c r="J17636">
        <v>87950</v>
      </c>
      <c r="K17636" t="s">
        <v>3106</v>
      </c>
      <c r="L17636">
        <v>73</v>
      </c>
      <c r="M17636">
        <v>80</v>
      </c>
      <c r="N17636" t="s">
        <v>2516</v>
      </c>
    </row>
    <row r="17637" spans="1:14" x14ac:dyDescent="0.2">
      <c r="A17637" t="s">
        <v>23396</v>
      </c>
      <c r="B17637">
        <v>47000</v>
      </c>
      <c r="C17637">
        <v>53700</v>
      </c>
      <c r="D17637">
        <v>60400</v>
      </c>
      <c r="E17637">
        <v>67100</v>
      </c>
      <c r="F17637">
        <v>72500</v>
      </c>
      <c r="G17637">
        <v>77850</v>
      </c>
      <c r="H17637">
        <v>83250</v>
      </c>
      <c r="I17637">
        <v>88600</v>
      </c>
      <c r="J17637">
        <v>93950</v>
      </c>
      <c r="K17637" t="s">
        <v>3106</v>
      </c>
      <c r="L17637">
        <v>75</v>
      </c>
      <c r="M17637">
        <v>80</v>
      </c>
      <c r="N17637" t="s">
        <v>4243</v>
      </c>
    </row>
    <row r="17638" spans="1:14" x14ac:dyDescent="0.2">
      <c r="A17638" t="s">
        <v>23397</v>
      </c>
      <c r="B17638">
        <v>43900</v>
      </c>
      <c r="C17638">
        <v>50200</v>
      </c>
      <c r="D17638">
        <v>56450</v>
      </c>
      <c r="E17638">
        <v>62700</v>
      </c>
      <c r="F17638">
        <v>67750</v>
      </c>
      <c r="G17638">
        <v>72750</v>
      </c>
      <c r="H17638">
        <v>77750</v>
      </c>
      <c r="I17638">
        <v>82800</v>
      </c>
      <c r="J17638">
        <v>87800</v>
      </c>
      <c r="K17638" t="s">
        <v>3106</v>
      </c>
      <c r="L17638">
        <v>77</v>
      </c>
      <c r="M17638">
        <v>80</v>
      </c>
      <c r="N17638" t="s">
        <v>2390</v>
      </c>
    </row>
    <row r="17639" spans="1:14" x14ac:dyDescent="0.2">
      <c r="A17639" t="s">
        <v>23398</v>
      </c>
      <c r="B17639">
        <v>43900</v>
      </c>
      <c r="C17639">
        <v>50200</v>
      </c>
      <c r="D17639">
        <v>56450</v>
      </c>
      <c r="E17639">
        <v>62700</v>
      </c>
      <c r="F17639">
        <v>67750</v>
      </c>
      <c r="G17639">
        <v>72750</v>
      </c>
      <c r="H17639">
        <v>77750</v>
      </c>
      <c r="I17639">
        <v>82800</v>
      </c>
      <c r="J17639">
        <v>87800</v>
      </c>
      <c r="K17639" t="s">
        <v>3106</v>
      </c>
      <c r="L17639">
        <v>79</v>
      </c>
      <c r="M17639">
        <v>80</v>
      </c>
      <c r="N17639" t="s">
        <v>3333</v>
      </c>
    </row>
    <row r="17640" spans="1:14" x14ac:dyDescent="0.2">
      <c r="A17640" t="s">
        <v>23399</v>
      </c>
      <c r="B17640">
        <v>43900</v>
      </c>
      <c r="C17640">
        <v>50200</v>
      </c>
      <c r="D17640">
        <v>56450</v>
      </c>
      <c r="E17640">
        <v>62700</v>
      </c>
      <c r="F17640">
        <v>67750</v>
      </c>
      <c r="G17640">
        <v>72750</v>
      </c>
      <c r="H17640">
        <v>77750</v>
      </c>
      <c r="I17640">
        <v>82800</v>
      </c>
      <c r="J17640">
        <v>87800</v>
      </c>
      <c r="K17640" t="s">
        <v>3106</v>
      </c>
      <c r="L17640">
        <v>81</v>
      </c>
      <c r="M17640">
        <v>80</v>
      </c>
      <c r="N17640" t="s">
        <v>3334</v>
      </c>
    </row>
    <row r="17641" spans="1:14" x14ac:dyDescent="0.2">
      <c r="A17641" t="s">
        <v>23400</v>
      </c>
      <c r="B17641">
        <v>44750</v>
      </c>
      <c r="C17641">
        <v>51150</v>
      </c>
      <c r="D17641">
        <v>57550</v>
      </c>
      <c r="E17641">
        <v>63900</v>
      </c>
      <c r="F17641">
        <v>69050</v>
      </c>
      <c r="G17641">
        <v>74150</v>
      </c>
      <c r="H17641">
        <v>79250</v>
      </c>
      <c r="I17641">
        <v>84350</v>
      </c>
      <c r="J17641">
        <v>89500</v>
      </c>
      <c r="K17641" t="s">
        <v>3106</v>
      </c>
      <c r="L17641">
        <v>83</v>
      </c>
      <c r="M17641">
        <v>80</v>
      </c>
      <c r="N17641" t="s">
        <v>4115</v>
      </c>
    </row>
    <row r="17642" spans="1:14" x14ac:dyDescent="0.2">
      <c r="A17642" t="s">
        <v>23401</v>
      </c>
      <c r="B17642">
        <v>50650</v>
      </c>
      <c r="C17642">
        <v>57850</v>
      </c>
      <c r="D17642">
        <v>65100</v>
      </c>
      <c r="E17642">
        <v>72300</v>
      </c>
      <c r="F17642">
        <v>78100</v>
      </c>
      <c r="G17642">
        <v>83900</v>
      </c>
      <c r="H17642">
        <v>89700</v>
      </c>
      <c r="I17642">
        <v>95450</v>
      </c>
      <c r="J17642">
        <v>101250</v>
      </c>
      <c r="K17642" t="s">
        <v>3106</v>
      </c>
      <c r="L17642">
        <v>85</v>
      </c>
      <c r="M17642">
        <v>80</v>
      </c>
      <c r="N17642" t="s">
        <v>3707</v>
      </c>
    </row>
    <row r="17643" spans="1:14" x14ac:dyDescent="0.2">
      <c r="A17643" t="s">
        <v>23402</v>
      </c>
      <c r="B17643">
        <v>38750</v>
      </c>
      <c r="C17643">
        <v>44300</v>
      </c>
      <c r="D17643">
        <v>49850</v>
      </c>
      <c r="E17643">
        <v>55350</v>
      </c>
      <c r="F17643">
        <v>59800</v>
      </c>
      <c r="G17643">
        <v>64250</v>
      </c>
      <c r="H17643">
        <v>68650</v>
      </c>
      <c r="I17643">
        <v>73100</v>
      </c>
      <c r="J17643">
        <v>77500</v>
      </c>
      <c r="K17643" t="s">
        <v>3106</v>
      </c>
      <c r="L17643">
        <v>87</v>
      </c>
      <c r="M17643">
        <v>80</v>
      </c>
      <c r="N17643" t="s">
        <v>3337</v>
      </c>
    </row>
    <row r="17644" spans="1:14" x14ac:dyDescent="0.2">
      <c r="A17644" t="s">
        <v>23403</v>
      </c>
      <c r="B17644">
        <v>55550</v>
      </c>
      <c r="C17644">
        <v>63500</v>
      </c>
      <c r="D17644">
        <v>71450</v>
      </c>
      <c r="E17644">
        <v>79350</v>
      </c>
      <c r="F17644">
        <v>85700</v>
      </c>
      <c r="G17644">
        <v>92050</v>
      </c>
      <c r="H17644">
        <v>98400</v>
      </c>
      <c r="I17644">
        <v>104750</v>
      </c>
      <c r="J17644">
        <v>111100</v>
      </c>
      <c r="K17644" t="s">
        <v>3106</v>
      </c>
      <c r="L17644">
        <v>89</v>
      </c>
      <c r="M17644">
        <v>80</v>
      </c>
      <c r="N17644" t="s">
        <v>2517</v>
      </c>
    </row>
    <row r="17645" spans="1:14" x14ac:dyDescent="0.2">
      <c r="A17645" t="s">
        <v>23404</v>
      </c>
      <c r="B17645">
        <v>47250</v>
      </c>
      <c r="C17645">
        <v>54000</v>
      </c>
      <c r="D17645">
        <v>60750</v>
      </c>
      <c r="E17645">
        <v>67450</v>
      </c>
      <c r="F17645">
        <v>72850</v>
      </c>
      <c r="G17645">
        <v>78250</v>
      </c>
      <c r="H17645">
        <v>83650</v>
      </c>
      <c r="I17645">
        <v>89050</v>
      </c>
      <c r="J17645">
        <v>94450</v>
      </c>
      <c r="K17645" t="s">
        <v>3106</v>
      </c>
      <c r="L17645">
        <v>91</v>
      </c>
      <c r="M17645">
        <v>80</v>
      </c>
      <c r="N17645" t="s">
        <v>3396</v>
      </c>
    </row>
    <row r="17646" spans="1:14" x14ac:dyDescent="0.2">
      <c r="A17646" t="s">
        <v>23405</v>
      </c>
      <c r="B17646">
        <v>50650</v>
      </c>
      <c r="C17646">
        <v>57850</v>
      </c>
      <c r="D17646">
        <v>65100</v>
      </c>
      <c r="E17646">
        <v>72300</v>
      </c>
      <c r="F17646">
        <v>78100</v>
      </c>
      <c r="G17646">
        <v>83900</v>
      </c>
      <c r="H17646">
        <v>89700</v>
      </c>
      <c r="I17646">
        <v>95450</v>
      </c>
      <c r="J17646">
        <v>101250</v>
      </c>
      <c r="K17646" t="s">
        <v>3106</v>
      </c>
      <c r="L17646">
        <v>93</v>
      </c>
      <c r="M17646">
        <v>80</v>
      </c>
      <c r="N17646" t="s">
        <v>2518</v>
      </c>
    </row>
    <row r="17647" spans="1:14" x14ac:dyDescent="0.2">
      <c r="A17647" t="s">
        <v>23406</v>
      </c>
      <c r="B17647">
        <v>46150</v>
      </c>
      <c r="C17647">
        <v>52750</v>
      </c>
      <c r="D17647">
        <v>59350</v>
      </c>
      <c r="E17647">
        <v>65900</v>
      </c>
      <c r="F17647">
        <v>71200</v>
      </c>
      <c r="G17647">
        <v>76450</v>
      </c>
      <c r="H17647">
        <v>81750</v>
      </c>
      <c r="I17647">
        <v>87000</v>
      </c>
      <c r="J17647">
        <v>92300</v>
      </c>
      <c r="K17647" t="s">
        <v>3106</v>
      </c>
      <c r="L17647">
        <v>95</v>
      </c>
      <c r="M17647">
        <v>80</v>
      </c>
      <c r="N17647" t="s">
        <v>3016</v>
      </c>
    </row>
    <row r="17648" spans="1:14" x14ac:dyDescent="0.2">
      <c r="A17648" t="s">
        <v>23407</v>
      </c>
      <c r="B17648">
        <v>55550</v>
      </c>
      <c r="C17648">
        <v>63500</v>
      </c>
      <c r="D17648">
        <v>71450</v>
      </c>
      <c r="E17648">
        <v>79350</v>
      </c>
      <c r="F17648">
        <v>85700</v>
      </c>
      <c r="G17648">
        <v>92050</v>
      </c>
      <c r="H17648">
        <v>98400</v>
      </c>
      <c r="I17648">
        <v>104750</v>
      </c>
      <c r="J17648">
        <v>111100</v>
      </c>
      <c r="K17648" t="s">
        <v>3106</v>
      </c>
      <c r="L17648">
        <v>97</v>
      </c>
      <c r="M17648">
        <v>80</v>
      </c>
      <c r="N17648" t="s">
        <v>3342</v>
      </c>
    </row>
    <row r="17649" spans="1:14" x14ac:dyDescent="0.2">
      <c r="A17649" t="s">
        <v>23408</v>
      </c>
      <c r="B17649">
        <v>43900</v>
      </c>
      <c r="C17649">
        <v>50200</v>
      </c>
      <c r="D17649">
        <v>56450</v>
      </c>
      <c r="E17649">
        <v>62700</v>
      </c>
      <c r="F17649">
        <v>67750</v>
      </c>
      <c r="G17649">
        <v>72750</v>
      </c>
      <c r="H17649">
        <v>77750</v>
      </c>
      <c r="I17649">
        <v>82800</v>
      </c>
      <c r="J17649">
        <v>87800</v>
      </c>
      <c r="K17649" t="s">
        <v>3106</v>
      </c>
      <c r="L17649">
        <v>99</v>
      </c>
      <c r="M17649">
        <v>80</v>
      </c>
      <c r="N17649" t="s">
        <v>2519</v>
      </c>
    </row>
    <row r="17650" spans="1:14" x14ac:dyDescent="0.2">
      <c r="A17650" t="s">
        <v>23409</v>
      </c>
      <c r="B17650">
        <v>43900</v>
      </c>
      <c r="C17650">
        <v>50200</v>
      </c>
      <c r="D17650">
        <v>56450</v>
      </c>
      <c r="E17650">
        <v>62700</v>
      </c>
      <c r="F17650">
        <v>67750</v>
      </c>
      <c r="G17650">
        <v>72750</v>
      </c>
      <c r="H17650">
        <v>77750</v>
      </c>
      <c r="I17650">
        <v>82800</v>
      </c>
      <c r="J17650">
        <v>87800</v>
      </c>
      <c r="K17650" t="s">
        <v>3106</v>
      </c>
      <c r="L17650">
        <v>101</v>
      </c>
      <c r="M17650">
        <v>80</v>
      </c>
      <c r="N17650" t="s">
        <v>3344</v>
      </c>
    </row>
    <row r="17651" spans="1:14" x14ac:dyDescent="0.2">
      <c r="A17651" t="s">
        <v>23410</v>
      </c>
      <c r="B17651">
        <v>50650</v>
      </c>
      <c r="C17651">
        <v>57850</v>
      </c>
      <c r="D17651">
        <v>65100</v>
      </c>
      <c r="E17651">
        <v>72300</v>
      </c>
      <c r="F17651">
        <v>78100</v>
      </c>
      <c r="G17651">
        <v>83900</v>
      </c>
      <c r="H17651">
        <v>89700</v>
      </c>
      <c r="I17651">
        <v>95450</v>
      </c>
      <c r="J17651">
        <v>101250</v>
      </c>
      <c r="K17651" t="s">
        <v>3106</v>
      </c>
      <c r="L17651">
        <v>103</v>
      </c>
      <c r="M17651">
        <v>80</v>
      </c>
      <c r="N17651" t="s">
        <v>2520</v>
      </c>
    </row>
    <row r="17652" spans="1:14" x14ac:dyDescent="0.2">
      <c r="A17652" t="s">
        <v>23411</v>
      </c>
      <c r="B17652">
        <v>43900</v>
      </c>
      <c r="C17652">
        <v>50200</v>
      </c>
      <c r="D17652">
        <v>56450</v>
      </c>
      <c r="E17652">
        <v>62700</v>
      </c>
      <c r="F17652">
        <v>67750</v>
      </c>
      <c r="G17652">
        <v>72750</v>
      </c>
      <c r="H17652">
        <v>77750</v>
      </c>
      <c r="I17652">
        <v>82800</v>
      </c>
      <c r="J17652">
        <v>87800</v>
      </c>
      <c r="K17652" t="s">
        <v>3106</v>
      </c>
      <c r="L17652">
        <v>105</v>
      </c>
      <c r="M17652">
        <v>80</v>
      </c>
      <c r="N17652" t="s">
        <v>2521</v>
      </c>
    </row>
    <row r="17653" spans="1:14" x14ac:dyDescent="0.2">
      <c r="A17653" t="s">
        <v>23412</v>
      </c>
      <c r="B17653">
        <v>47750</v>
      </c>
      <c r="C17653">
        <v>54550</v>
      </c>
      <c r="D17653">
        <v>61350</v>
      </c>
      <c r="E17653">
        <v>68150</v>
      </c>
      <c r="F17653">
        <v>73650</v>
      </c>
      <c r="G17653">
        <v>79100</v>
      </c>
      <c r="H17653">
        <v>84550</v>
      </c>
      <c r="I17653">
        <v>90000</v>
      </c>
      <c r="J17653">
        <v>95450</v>
      </c>
      <c r="K17653" t="s">
        <v>3106</v>
      </c>
      <c r="L17653">
        <v>107</v>
      </c>
      <c r="M17653">
        <v>80</v>
      </c>
      <c r="N17653" t="s">
        <v>4125</v>
      </c>
    </row>
    <row r="17654" spans="1:14" x14ac:dyDescent="0.2">
      <c r="A17654" t="s">
        <v>23413</v>
      </c>
      <c r="B17654">
        <v>49850</v>
      </c>
      <c r="C17654">
        <v>57000</v>
      </c>
      <c r="D17654">
        <v>64100</v>
      </c>
      <c r="E17654">
        <v>71200</v>
      </c>
      <c r="F17654">
        <v>76900</v>
      </c>
      <c r="G17654">
        <v>82600</v>
      </c>
      <c r="H17654">
        <v>88300</v>
      </c>
      <c r="I17654">
        <v>94000</v>
      </c>
      <c r="J17654">
        <v>99700</v>
      </c>
      <c r="K17654" t="s">
        <v>3106</v>
      </c>
      <c r="L17654">
        <v>109</v>
      </c>
      <c r="M17654">
        <v>80</v>
      </c>
      <c r="N17654" t="s">
        <v>4158</v>
      </c>
    </row>
    <row r="17655" spans="1:14" x14ac:dyDescent="0.2">
      <c r="A17655" t="s">
        <v>23414</v>
      </c>
      <c r="B17655">
        <v>43900</v>
      </c>
      <c r="C17655">
        <v>50200</v>
      </c>
      <c r="D17655">
        <v>56450</v>
      </c>
      <c r="E17655">
        <v>62700</v>
      </c>
      <c r="F17655">
        <v>67750</v>
      </c>
      <c r="G17655">
        <v>72750</v>
      </c>
      <c r="H17655">
        <v>77750</v>
      </c>
      <c r="I17655">
        <v>82800</v>
      </c>
      <c r="J17655">
        <v>87800</v>
      </c>
      <c r="K17655" t="s">
        <v>3106</v>
      </c>
      <c r="L17655">
        <v>111</v>
      </c>
      <c r="M17655">
        <v>80</v>
      </c>
      <c r="N17655" t="s">
        <v>3347</v>
      </c>
    </row>
    <row r="17656" spans="1:14" x14ac:dyDescent="0.2">
      <c r="A17656" t="s">
        <v>23415</v>
      </c>
      <c r="B17656">
        <v>49850</v>
      </c>
      <c r="C17656">
        <v>57000</v>
      </c>
      <c r="D17656">
        <v>64100</v>
      </c>
      <c r="E17656">
        <v>71200</v>
      </c>
      <c r="F17656">
        <v>76900</v>
      </c>
      <c r="G17656">
        <v>82600</v>
      </c>
      <c r="H17656">
        <v>88300</v>
      </c>
      <c r="I17656">
        <v>94000</v>
      </c>
      <c r="J17656">
        <v>99700</v>
      </c>
      <c r="K17656" t="s">
        <v>3106</v>
      </c>
      <c r="L17656">
        <v>113</v>
      </c>
      <c r="M17656">
        <v>80</v>
      </c>
      <c r="N17656" t="s">
        <v>3348</v>
      </c>
    </row>
    <row r="17657" spans="1:14" x14ac:dyDescent="0.2">
      <c r="A17657" t="s">
        <v>23416</v>
      </c>
      <c r="B17657">
        <v>43900</v>
      </c>
      <c r="C17657">
        <v>50200</v>
      </c>
      <c r="D17657">
        <v>56450</v>
      </c>
      <c r="E17657">
        <v>62700</v>
      </c>
      <c r="F17657">
        <v>67750</v>
      </c>
      <c r="G17657">
        <v>72750</v>
      </c>
      <c r="H17657">
        <v>77750</v>
      </c>
      <c r="I17657">
        <v>82800</v>
      </c>
      <c r="J17657">
        <v>87800</v>
      </c>
      <c r="K17657" t="s">
        <v>3106</v>
      </c>
      <c r="L17657">
        <v>115</v>
      </c>
      <c r="M17657">
        <v>80</v>
      </c>
      <c r="N17657" t="s">
        <v>3349</v>
      </c>
    </row>
    <row r="17658" spans="1:14" x14ac:dyDescent="0.2">
      <c r="A17658" t="s">
        <v>23417</v>
      </c>
      <c r="B17658">
        <v>55550</v>
      </c>
      <c r="C17658">
        <v>63500</v>
      </c>
      <c r="D17658">
        <v>71450</v>
      </c>
      <c r="E17658">
        <v>79350</v>
      </c>
      <c r="F17658">
        <v>85700</v>
      </c>
      <c r="G17658">
        <v>92050</v>
      </c>
      <c r="H17658">
        <v>98400</v>
      </c>
      <c r="I17658">
        <v>104750</v>
      </c>
      <c r="J17658">
        <v>111100</v>
      </c>
      <c r="K17658" t="s">
        <v>3106</v>
      </c>
      <c r="L17658">
        <v>117</v>
      </c>
      <c r="M17658">
        <v>80</v>
      </c>
      <c r="N17658" t="s">
        <v>2522</v>
      </c>
    </row>
    <row r="17659" spans="1:14" x14ac:dyDescent="0.2">
      <c r="A17659" t="s">
        <v>23418</v>
      </c>
      <c r="B17659">
        <v>43900</v>
      </c>
      <c r="C17659">
        <v>50200</v>
      </c>
      <c r="D17659">
        <v>56450</v>
      </c>
      <c r="E17659">
        <v>62700</v>
      </c>
      <c r="F17659">
        <v>67750</v>
      </c>
      <c r="G17659">
        <v>72750</v>
      </c>
      <c r="H17659">
        <v>77750</v>
      </c>
      <c r="I17659">
        <v>82800</v>
      </c>
      <c r="J17659">
        <v>87800</v>
      </c>
      <c r="K17659" t="s">
        <v>3106</v>
      </c>
      <c r="L17659">
        <v>119</v>
      </c>
      <c r="M17659">
        <v>80</v>
      </c>
      <c r="N17659" t="s">
        <v>2523</v>
      </c>
    </row>
    <row r="17660" spans="1:14" x14ac:dyDescent="0.2">
      <c r="A17660" t="s">
        <v>23419</v>
      </c>
      <c r="B17660">
        <v>43900</v>
      </c>
      <c r="C17660">
        <v>50200</v>
      </c>
      <c r="D17660">
        <v>56450</v>
      </c>
      <c r="E17660">
        <v>62700</v>
      </c>
      <c r="F17660">
        <v>67750</v>
      </c>
      <c r="G17660">
        <v>72750</v>
      </c>
      <c r="H17660">
        <v>77750</v>
      </c>
      <c r="I17660">
        <v>82800</v>
      </c>
      <c r="J17660">
        <v>87800</v>
      </c>
      <c r="K17660" t="s">
        <v>3106</v>
      </c>
      <c r="L17660">
        <v>121</v>
      </c>
      <c r="M17660">
        <v>80</v>
      </c>
      <c r="N17660" t="s">
        <v>4159</v>
      </c>
    </row>
    <row r="17661" spans="1:14" x14ac:dyDescent="0.2">
      <c r="A17661" t="s">
        <v>23420</v>
      </c>
      <c r="B17661">
        <v>50350</v>
      </c>
      <c r="C17661">
        <v>57550</v>
      </c>
      <c r="D17661">
        <v>64750</v>
      </c>
      <c r="E17661">
        <v>71900</v>
      </c>
      <c r="F17661">
        <v>77700</v>
      </c>
      <c r="G17661">
        <v>83450</v>
      </c>
      <c r="H17661">
        <v>89200</v>
      </c>
      <c r="I17661">
        <v>94950</v>
      </c>
      <c r="J17661">
        <v>100700</v>
      </c>
      <c r="K17661" t="s">
        <v>3106</v>
      </c>
      <c r="L17661">
        <v>123</v>
      </c>
      <c r="M17661">
        <v>80</v>
      </c>
      <c r="N17661" t="s">
        <v>3233</v>
      </c>
    </row>
    <row r="17662" spans="1:14" x14ac:dyDescent="0.2">
      <c r="A17662" t="s">
        <v>23421</v>
      </c>
      <c r="B17662">
        <v>44400</v>
      </c>
      <c r="C17662">
        <v>50750</v>
      </c>
      <c r="D17662">
        <v>57100</v>
      </c>
      <c r="E17662">
        <v>63400</v>
      </c>
      <c r="F17662">
        <v>68500</v>
      </c>
      <c r="G17662">
        <v>73550</v>
      </c>
      <c r="H17662">
        <v>78650</v>
      </c>
      <c r="I17662">
        <v>83700</v>
      </c>
      <c r="J17662">
        <v>88800</v>
      </c>
      <c r="K17662" t="s">
        <v>3106</v>
      </c>
      <c r="L17662">
        <v>125</v>
      </c>
      <c r="M17662">
        <v>80</v>
      </c>
      <c r="N17662" t="s">
        <v>3588</v>
      </c>
    </row>
    <row r="17663" spans="1:14" x14ac:dyDescent="0.2">
      <c r="A17663" t="s">
        <v>23422</v>
      </c>
      <c r="B17663">
        <v>43900</v>
      </c>
      <c r="C17663">
        <v>50200</v>
      </c>
      <c r="D17663">
        <v>56450</v>
      </c>
      <c r="E17663">
        <v>62700</v>
      </c>
      <c r="F17663">
        <v>67750</v>
      </c>
      <c r="G17663">
        <v>72750</v>
      </c>
      <c r="H17663">
        <v>77750</v>
      </c>
      <c r="I17663">
        <v>82800</v>
      </c>
      <c r="J17663">
        <v>87800</v>
      </c>
      <c r="K17663" t="s">
        <v>3106</v>
      </c>
      <c r="L17663">
        <v>127</v>
      </c>
      <c r="M17663">
        <v>80</v>
      </c>
      <c r="N17663" t="s">
        <v>3350</v>
      </c>
    </row>
    <row r="17664" spans="1:14" x14ac:dyDescent="0.2">
      <c r="A17664" t="s">
        <v>23423</v>
      </c>
      <c r="B17664">
        <v>55550</v>
      </c>
      <c r="C17664">
        <v>63500</v>
      </c>
      <c r="D17664">
        <v>71450</v>
      </c>
      <c r="E17664">
        <v>79350</v>
      </c>
      <c r="F17664">
        <v>85700</v>
      </c>
      <c r="G17664">
        <v>92050</v>
      </c>
      <c r="H17664">
        <v>98400</v>
      </c>
      <c r="I17664">
        <v>104750</v>
      </c>
      <c r="J17664">
        <v>111100</v>
      </c>
      <c r="K17664" t="s">
        <v>3106</v>
      </c>
      <c r="L17664">
        <v>129</v>
      </c>
      <c r="M17664">
        <v>80</v>
      </c>
      <c r="N17664" t="s">
        <v>2524</v>
      </c>
    </row>
    <row r="17665" spans="1:14" x14ac:dyDescent="0.2">
      <c r="A17665" t="s">
        <v>23424</v>
      </c>
      <c r="B17665">
        <v>43900</v>
      </c>
      <c r="C17665">
        <v>50200</v>
      </c>
      <c r="D17665">
        <v>56450</v>
      </c>
      <c r="E17665">
        <v>62700</v>
      </c>
      <c r="F17665">
        <v>67750</v>
      </c>
      <c r="G17665">
        <v>72750</v>
      </c>
      <c r="H17665">
        <v>77750</v>
      </c>
      <c r="I17665">
        <v>82800</v>
      </c>
      <c r="J17665">
        <v>87800</v>
      </c>
      <c r="K17665" t="s">
        <v>3106</v>
      </c>
      <c r="L17665">
        <v>131</v>
      </c>
      <c r="M17665">
        <v>80</v>
      </c>
      <c r="N17665" t="s">
        <v>3352</v>
      </c>
    </row>
    <row r="17666" spans="1:14" x14ac:dyDescent="0.2">
      <c r="A17666" t="s">
        <v>23425</v>
      </c>
      <c r="B17666">
        <v>48650</v>
      </c>
      <c r="C17666">
        <v>55600</v>
      </c>
      <c r="D17666">
        <v>62550</v>
      </c>
      <c r="E17666">
        <v>69450</v>
      </c>
      <c r="F17666">
        <v>75050</v>
      </c>
      <c r="G17666">
        <v>80600</v>
      </c>
      <c r="H17666">
        <v>86150</v>
      </c>
      <c r="I17666">
        <v>91700</v>
      </c>
      <c r="J17666">
        <v>97250</v>
      </c>
      <c r="K17666" t="s">
        <v>3106</v>
      </c>
      <c r="L17666">
        <v>133</v>
      </c>
      <c r="M17666">
        <v>80</v>
      </c>
      <c r="N17666" t="s">
        <v>2525</v>
      </c>
    </row>
    <row r="17667" spans="1:14" x14ac:dyDescent="0.2">
      <c r="A17667" t="s">
        <v>23426</v>
      </c>
      <c r="B17667">
        <v>46700</v>
      </c>
      <c r="C17667">
        <v>53350</v>
      </c>
      <c r="D17667">
        <v>60000</v>
      </c>
      <c r="E17667">
        <v>66650</v>
      </c>
      <c r="F17667">
        <v>72000</v>
      </c>
      <c r="G17667">
        <v>77350</v>
      </c>
      <c r="H17667">
        <v>82650</v>
      </c>
      <c r="I17667">
        <v>88000</v>
      </c>
      <c r="J17667">
        <v>93350</v>
      </c>
      <c r="K17667" t="s">
        <v>3106</v>
      </c>
      <c r="L17667">
        <v>135</v>
      </c>
      <c r="M17667">
        <v>80</v>
      </c>
      <c r="N17667" t="s">
        <v>2526</v>
      </c>
    </row>
    <row r="17668" spans="1:14" x14ac:dyDescent="0.2">
      <c r="A17668" t="s">
        <v>23427</v>
      </c>
      <c r="B17668">
        <v>52500</v>
      </c>
      <c r="C17668">
        <v>60000</v>
      </c>
      <c r="D17668">
        <v>67500</v>
      </c>
      <c r="E17668">
        <v>74950</v>
      </c>
      <c r="F17668">
        <v>80950</v>
      </c>
      <c r="G17668">
        <v>86950</v>
      </c>
      <c r="H17668">
        <v>92950</v>
      </c>
      <c r="I17668">
        <v>98950</v>
      </c>
      <c r="J17668">
        <v>104950</v>
      </c>
      <c r="K17668" t="s">
        <v>3106</v>
      </c>
      <c r="L17668">
        <v>137</v>
      </c>
      <c r="M17668">
        <v>80</v>
      </c>
      <c r="N17668" t="s">
        <v>2916</v>
      </c>
    </row>
    <row r="17669" spans="1:14" x14ac:dyDescent="0.2">
      <c r="A17669" t="s">
        <v>23428</v>
      </c>
      <c r="B17669">
        <v>43900</v>
      </c>
      <c r="C17669">
        <v>50200</v>
      </c>
      <c r="D17669">
        <v>56450</v>
      </c>
      <c r="E17669">
        <v>62700</v>
      </c>
      <c r="F17669">
        <v>67750</v>
      </c>
      <c r="G17669">
        <v>72750</v>
      </c>
      <c r="H17669">
        <v>77750</v>
      </c>
      <c r="I17669">
        <v>82800</v>
      </c>
      <c r="J17669">
        <v>87800</v>
      </c>
      <c r="K17669" t="s">
        <v>3106</v>
      </c>
      <c r="L17669">
        <v>139</v>
      </c>
      <c r="M17669">
        <v>80</v>
      </c>
      <c r="N17669" t="s">
        <v>4130</v>
      </c>
    </row>
    <row r="17670" spans="1:14" x14ac:dyDescent="0.2">
      <c r="A17670" t="s">
        <v>23429</v>
      </c>
      <c r="B17670">
        <v>43900</v>
      </c>
      <c r="C17670">
        <v>50200</v>
      </c>
      <c r="D17670">
        <v>56450</v>
      </c>
      <c r="E17670">
        <v>62700</v>
      </c>
      <c r="F17670">
        <v>67750</v>
      </c>
      <c r="G17670">
        <v>72750</v>
      </c>
      <c r="H17670">
        <v>77750</v>
      </c>
      <c r="I17670">
        <v>82800</v>
      </c>
      <c r="J17670">
        <v>87800</v>
      </c>
      <c r="K17670" t="s">
        <v>3106</v>
      </c>
      <c r="L17670">
        <v>141</v>
      </c>
      <c r="M17670">
        <v>80</v>
      </c>
      <c r="N17670" t="s">
        <v>2527</v>
      </c>
    </row>
    <row r="17671" spans="1:14" x14ac:dyDescent="0.2">
      <c r="A17671" t="s">
        <v>23430</v>
      </c>
      <c r="B17671">
        <v>44100</v>
      </c>
      <c r="C17671">
        <v>50400</v>
      </c>
      <c r="D17671">
        <v>56700</v>
      </c>
      <c r="E17671">
        <v>63000</v>
      </c>
      <c r="F17671">
        <v>68050</v>
      </c>
      <c r="G17671">
        <v>73100</v>
      </c>
      <c r="H17671">
        <v>78150</v>
      </c>
      <c r="I17671">
        <v>83200</v>
      </c>
      <c r="J17671">
        <v>88200</v>
      </c>
      <c r="K17671" t="s">
        <v>3106</v>
      </c>
      <c r="L17671">
        <v>143</v>
      </c>
      <c r="M17671">
        <v>80</v>
      </c>
      <c r="N17671" t="s">
        <v>2528</v>
      </c>
    </row>
    <row r="17672" spans="1:14" x14ac:dyDescent="0.2">
      <c r="A17672" t="s">
        <v>23431</v>
      </c>
      <c r="B17672">
        <v>43900</v>
      </c>
      <c r="C17672">
        <v>50200</v>
      </c>
      <c r="D17672">
        <v>56450</v>
      </c>
      <c r="E17672">
        <v>62700</v>
      </c>
      <c r="F17672">
        <v>67750</v>
      </c>
      <c r="G17672">
        <v>72750</v>
      </c>
      <c r="H17672">
        <v>77750</v>
      </c>
      <c r="I17672">
        <v>82800</v>
      </c>
      <c r="J17672">
        <v>87800</v>
      </c>
      <c r="K17672" t="s">
        <v>3106</v>
      </c>
      <c r="L17672">
        <v>145</v>
      </c>
      <c r="M17672">
        <v>80</v>
      </c>
      <c r="N17672" t="s">
        <v>2529</v>
      </c>
    </row>
    <row r="17673" spans="1:14" x14ac:dyDescent="0.2">
      <c r="A17673" t="s">
        <v>23432</v>
      </c>
      <c r="B17673">
        <v>43900</v>
      </c>
      <c r="C17673">
        <v>50200</v>
      </c>
      <c r="D17673">
        <v>56450</v>
      </c>
      <c r="E17673">
        <v>62700</v>
      </c>
      <c r="F17673">
        <v>67750</v>
      </c>
      <c r="G17673">
        <v>72750</v>
      </c>
      <c r="H17673">
        <v>77750</v>
      </c>
      <c r="I17673">
        <v>82800</v>
      </c>
      <c r="J17673">
        <v>87800</v>
      </c>
      <c r="K17673" t="s">
        <v>3106</v>
      </c>
      <c r="L17673">
        <v>147</v>
      </c>
      <c r="M17673">
        <v>80</v>
      </c>
      <c r="N17673" t="s">
        <v>2494</v>
      </c>
    </row>
    <row r="17674" spans="1:14" x14ac:dyDescent="0.2">
      <c r="A17674" t="s">
        <v>23433</v>
      </c>
      <c r="B17674">
        <v>50900</v>
      </c>
      <c r="C17674">
        <v>58200</v>
      </c>
      <c r="D17674">
        <v>65450</v>
      </c>
      <c r="E17674">
        <v>72700</v>
      </c>
      <c r="F17674">
        <v>78550</v>
      </c>
      <c r="G17674">
        <v>84350</v>
      </c>
      <c r="H17674">
        <v>90150</v>
      </c>
      <c r="I17674">
        <v>96000</v>
      </c>
      <c r="J17674">
        <v>101800</v>
      </c>
      <c r="K17674" t="s">
        <v>3106</v>
      </c>
      <c r="L17674">
        <v>149</v>
      </c>
      <c r="M17674">
        <v>80</v>
      </c>
      <c r="N17674" t="s">
        <v>3356</v>
      </c>
    </row>
    <row r="17675" spans="1:14" x14ac:dyDescent="0.2">
      <c r="A17675" t="s">
        <v>23434</v>
      </c>
      <c r="B17675">
        <v>45600</v>
      </c>
      <c r="C17675">
        <v>52100</v>
      </c>
      <c r="D17675">
        <v>58600</v>
      </c>
      <c r="E17675">
        <v>65100</v>
      </c>
      <c r="F17675">
        <v>70350</v>
      </c>
      <c r="G17675">
        <v>75550</v>
      </c>
      <c r="H17675">
        <v>80750</v>
      </c>
      <c r="I17675">
        <v>85950</v>
      </c>
      <c r="J17675">
        <v>91150</v>
      </c>
      <c r="K17675" t="s">
        <v>3106</v>
      </c>
      <c r="L17675">
        <v>151</v>
      </c>
      <c r="M17675">
        <v>80</v>
      </c>
      <c r="N17675" t="s">
        <v>4134</v>
      </c>
    </row>
    <row r="17676" spans="1:14" x14ac:dyDescent="0.2">
      <c r="A17676" t="s">
        <v>23435</v>
      </c>
      <c r="B17676">
        <v>48650</v>
      </c>
      <c r="C17676">
        <v>55600</v>
      </c>
      <c r="D17676">
        <v>62550</v>
      </c>
      <c r="E17676">
        <v>69450</v>
      </c>
      <c r="F17676">
        <v>75050</v>
      </c>
      <c r="G17676">
        <v>80600</v>
      </c>
      <c r="H17676">
        <v>86150</v>
      </c>
      <c r="I17676">
        <v>91700</v>
      </c>
      <c r="J17676">
        <v>97250</v>
      </c>
      <c r="K17676" t="s">
        <v>3106</v>
      </c>
      <c r="L17676">
        <v>153</v>
      </c>
      <c r="M17676">
        <v>80</v>
      </c>
      <c r="N17676" t="s">
        <v>2754</v>
      </c>
    </row>
    <row r="17677" spans="1:14" x14ac:dyDescent="0.2">
      <c r="A17677" t="s">
        <v>23436</v>
      </c>
      <c r="B17677">
        <v>43900</v>
      </c>
      <c r="C17677">
        <v>50200</v>
      </c>
      <c r="D17677">
        <v>56450</v>
      </c>
      <c r="E17677">
        <v>62700</v>
      </c>
      <c r="F17677">
        <v>67750</v>
      </c>
      <c r="G17677">
        <v>72750</v>
      </c>
      <c r="H17677">
        <v>77750</v>
      </c>
      <c r="I17677">
        <v>82800</v>
      </c>
      <c r="J17677">
        <v>87800</v>
      </c>
      <c r="K17677" t="s">
        <v>3106</v>
      </c>
      <c r="L17677">
        <v>155</v>
      </c>
      <c r="M17677">
        <v>80</v>
      </c>
      <c r="N17677" t="s">
        <v>2530</v>
      </c>
    </row>
    <row r="17678" spans="1:14" x14ac:dyDescent="0.2">
      <c r="A17678" t="s">
        <v>23437</v>
      </c>
      <c r="B17678">
        <v>44400</v>
      </c>
      <c r="C17678">
        <v>50750</v>
      </c>
      <c r="D17678">
        <v>57100</v>
      </c>
      <c r="E17678">
        <v>63400</v>
      </c>
      <c r="F17678">
        <v>68500</v>
      </c>
      <c r="G17678">
        <v>73550</v>
      </c>
      <c r="H17678">
        <v>78650</v>
      </c>
      <c r="I17678">
        <v>83700</v>
      </c>
      <c r="J17678">
        <v>88800</v>
      </c>
      <c r="K17678" t="s">
        <v>3106</v>
      </c>
      <c r="L17678">
        <v>157</v>
      </c>
      <c r="M17678">
        <v>80</v>
      </c>
      <c r="N17678" t="s">
        <v>2531</v>
      </c>
    </row>
    <row r="17679" spans="1:14" x14ac:dyDescent="0.2">
      <c r="A17679" t="s">
        <v>23438</v>
      </c>
      <c r="B17679">
        <v>65300</v>
      </c>
      <c r="C17679">
        <v>74600</v>
      </c>
      <c r="D17679">
        <v>83950</v>
      </c>
      <c r="E17679">
        <v>93250</v>
      </c>
      <c r="F17679">
        <v>100750</v>
      </c>
      <c r="G17679">
        <v>108200</v>
      </c>
      <c r="H17679">
        <v>115650</v>
      </c>
      <c r="I17679">
        <v>123100</v>
      </c>
      <c r="J17679">
        <v>130550</v>
      </c>
      <c r="K17679" t="s">
        <v>3106</v>
      </c>
      <c r="L17679">
        <v>159</v>
      </c>
      <c r="M17679">
        <v>80</v>
      </c>
      <c r="N17679" t="s">
        <v>3417</v>
      </c>
    </row>
    <row r="17680" spans="1:14" x14ac:dyDescent="0.2">
      <c r="A17680" t="s">
        <v>23439</v>
      </c>
      <c r="B17680">
        <v>43900</v>
      </c>
      <c r="C17680">
        <v>50200</v>
      </c>
      <c r="D17680">
        <v>56450</v>
      </c>
      <c r="E17680">
        <v>62700</v>
      </c>
      <c r="F17680">
        <v>67750</v>
      </c>
      <c r="G17680">
        <v>72750</v>
      </c>
      <c r="H17680">
        <v>77750</v>
      </c>
      <c r="I17680">
        <v>82800</v>
      </c>
      <c r="J17680">
        <v>87800</v>
      </c>
      <c r="K17680" t="s">
        <v>3106</v>
      </c>
      <c r="L17680">
        <v>161</v>
      </c>
      <c r="M17680">
        <v>80</v>
      </c>
      <c r="N17680" t="s">
        <v>2532</v>
      </c>
    </row>
    <row r="17681" spans="1:14" x14ac:dyDescent="0.2">
      <c r="A17681" t="s">
        <v>23440</v>
      </c>
      <c r="B17681">
        <v>43900</v>
      </c>
      <c r="C17681">
        <v>50200</v>
      </c>
      <c r="D17681">
        <v>56450</v>
      </c>
      <c r="E17681">
        <v>62700</v>
      </c>
      <c r="F17681">
        <v>67750</v>
      </c>
      <c r="G17681">
        <v>72750</v>
      </c>
      <c r="H17681">
        <v>77750</v>
      </c>
      <c r="I17681">
        <v>82800</v>
      </c>
      <c r="J17681">
        <v>87800</v>
      </c>
      <c r="K17681" t="s">
        <v>3106</v>
      </c>
      <c r="L17681">
        <v>163</v>
      </c>
      <c r="M17681">
        <v>80</v>
      </c>
      <c r="N17681" t="s">
        <v>2533</v>
      </c>
    </row>
    <row r="17682" spans="1:14" x14ac:dyDescent="0.2">
      <c r="A17682" t="s">
        <v>23441</v>
      </c>
      <c r="B17682">
        <v>56650</v>
      </c>
      <c r="C17682">
        <v>64750</v>
      </c>
      <c r="D17682">
        <v>72850</v>
      </c>
      <c r="E17682">
        <v>80900</v>
      </c>
      <c r="F17682">
        <v>87400</v>
      </c>
      <c r="G17682">
        <v>93850</v>
      </c>
      <c r="H17682">
        <v>100350</v>
      </c>
      <c r="I17682">
        <v>106800</v>
      </c>
      <c r="J17682">
        <v>113300</v>
      </c>
      <c r="K17682" t="s">
        <v>3106</v>
      </c>
      <c r="L17682">
        <v>165</v>
      </c>
      <c r="M17682">
        <v>80</v>
      </c>
      <c r="N17682" t="s">
        <v>3615</v>
      </c>
    </row>
    <row r="17683" spans="1:14" x14ac:dyDescent="0.2">
      <c r="A17683" t="s">
        <v>23442</v>
      </c>
      <c r="B17683">
        <v>43900</v>
      </c>
      <c r="C17683">
        <v>50200</v>
      </c>
      <c r="D17683">
        <v>56450</v>
      </c>
      <c r="E17683">
        <v>62700</v>
      </c>
      <c r="F17683">
        <v>67750</v>
      </c>
      <c r="G17683">
        <v>72750</v>
      </c>
      <c r="H17683">
        <v>77750</v>
      </c>
      <c r="I17683">
        <v>82800</v>
      </c>
      <c r="J17683">
        <v>87800</v>
      </c>
      <c r="K17683" t="s">
        <v>3106</v>
      </c>
      <c r="L17683">
        <v>167</v>
      </c>
      <c r="M17683">
        <v>80</v>
      </c>
      <c r="N17683" t="s">
        <v>3362</v>
      </c>
    </row>
    <row r="17684" spans="1:14" x14ac:dyDescent="0.2">
      <c r="A17684" t="s">
        <v>23443</v>
      </c>
      <c r="B17684">
        <v>46400</v>
      </c>
      <c r="C17684">
        <v>53000</v>
      </c>
      <c r="D17684">
        <v>59650</v>
      </c>
      <c r="E17684">
        <v>66250</v>
      </c>
      <c r="F17684">
        <v>71550</v>
      </c>
      <c r="G17684">
        <v>76850</v>
      </c>
      <c r="H17684">
        <v>82150</v>
      </c>
      <c r="I17684">
        <v>87450</v>
      </c>
      <c r="J17684">
        <v>92750</v>
      </c>
      <c r="K17684" t="s">
        <v>3106</v>
      </c>
      <c r="L17684">
        <v>169</v>
      </c>
      <c r="M17684">
        <v>80</v>
      </c>
      <c r="N17684" t="s">
        <v>3616</v>
      </c>
    </row>
    <row r="17685" spans="1:14" x14ac:dyDescent="0.2">
      <c r="A17685" t="s">
        <v>23444</v>
      </c>
      <c r="B17685">
        <v>43900</v>
      </c>
      <c r="C17685">
        <v>50200</v>
      </c>
      <c r="D17685">
        <v>56450</v>
      </c>
      <c r="E17685">
        <v>62700</v>
      </c>
      <c r="F17685">
        <v>67750</v>
      </c>
      <c r="G17685">
        <v>72750</v>
      </c>
      <c r="H17685">
        <v>77750</v>
      </c>
      <c r="I17685">
        <v>82800</v>
      </c>
      <c r="J17685">
        <v>87800</v>
      </c>
      <c r="K17685" t="s">
        <v>3106</v>
      </c>
      <c r="L17685">
        <v>171</v>
      </c>
      <c r="M17685">
        <v>80</v>
      </c>
      <c r="N17685" t="s">
        <v>3915</v>
      </c>
    </row>
    <row r="17686" spans="1:14" x14ac:dyDescent="0.2">
      <c r="A17686" t="s">
        <v>23445</v>
      </c>
      <c r="B17686">
        <v>46150</v>
      </c>
      <c r="C17686">
        <v>52750</v>
      </c>
      <c r="D17686">
        <v>59350</v>
      </c>
      <c r="E17686">
        <v>65900</v>
      </c>
      <c r="F17686">
        <v>71200</v>
      </c>
      <c r="G17686">
        <v>76450</v>
      </c>
      <c r="H17686">
        <v>81750</v>
      </c>
      <c r="I17686">
        <v>87000</v>
      </c>
      <c r="J17686">
        <v>92300</v>
      </c>
      <c r="K17686" t="s">
        <v>3106</v>
      </c>
      <c r="L17686">
        <v>173</v>
      </c>
      <c r="M17686">
        <v>80</v>
      </c>
      <c r="N17686" t="s">
        <v>3071</v>
      </c>
    </row>
    <row r="17687" spans="1:14" x14ac:dyDescent="0.2">
      <c r="A17687" t="s">
        <v>23446</v>
      </c>
      <c r="B17687">
        <v>44300</v>
      </c>
      <c r="C17687">
        <v>50600</v>
      </c>
      <c r="D17687">
        <v>56950</v>
      </c>
      <c r="E17687">
        <v>63250</v>
      </c>
      <c r="F17687">
        <v>68350</v>
      </c>
      <c r="G17687">
        <v>73400</v>
      </c>
      <c r="H17687">
        <v>78450</v>
      </c>
      <c r="I17687">
        <v>83500</v>
      </c>
      <c r="J17687">
        <v>88550</v>
      </c>
      <c r="K17687" t="s">
        <v>3106</v>
      </c>
      <c r="L17687">
        <v>175</v>
      </c>
      <c r="M17687">
        <v>80</v>
      </c>
      <c r="N17687" t="s">
        <v>2534</v>
      </c>
    </row>
    <row r="17688" spans="1:14" x14ac:dyDescent="0.2">
      <c r="A17688" t="s">
        <v>23447</v>
      </c>
      <c r="B17688">
        <v>38400</v>
      </c>
      <c r="C17688">
        <v>43850</v>
      </c>
      <c r="D17688">
        <v>49350</v>
      </c>
      <c r="E17688">
        <v>54800</v>
      </c>
      <c r="F17688">
        <v>59200</v>
      </c>
      <c r="G17688">
        <v>63600</v>
      </c>
      <c r="H17688">
        <v>68000</v>
      </c>
      <c r="I17688">
        <v>72350</v>
      </c>
      <c r="J17688">
        <v>76750</v>
      </c>
      <c r="K17688" t="s">
        <v>3107</v>
      </c>
      <c r="L17688">
        <v>1</v>
      </c>
      <c r="M17688">
        <v>80</v>
      </c>
      <c r="N17688" t="s">
        <v>3750</v>
      </c>
    </row>
    <row r="17689" spans="1:14" x14ac:dyDescent="0.2">
      <c r="A17689" t="s">
        <v>23448</v>
      </c>
      <c r="B17689">
        <v>47150</v>
      </c>
      <c r="C17689">
        <v>53900</v>
      </c>
      <c r="D17689">
        <v>60650</v>
      </c>
      <c r="E17689">
        <v>67350</v>
      </c>
      <c r="F17689">
        <v>72750</v>
      </c>
      <c r="G17689">
        <v>78150</v>
      </c>
      <c r="H17689">
        <v>83550</v>
      </c>
      <c r="I17689">
        <v>88950</v>
      </c>
      <c r="J17689">
        <v>94300</v>
      </c>
      <c r="K17689" t="s">
        <v>3107</v>
      </c>
      <c r="L17689">
        <v>3</v>
      </c>
      <c r="M17689">
        <v>80</v>
      </c>
      <c r="N17689" t="s">
        <v>2535</v>
      </c>
    </row>
    <row r="17690" spans="1:14" x14ac:dyDescent="0.2">
      <c r="A17690" t="s">
        <v>23449</v>
      </c>
      <c r="B17690">
        <v>38400</v>
      </c>
      <c r="C17690">
        <v>43850</v>
      </c>
      <c r="D17690">
        <v>49350</v>
      </c>
      <c r="E17690">
        <v>54800</v>
      </c>
      <c r="F17690">
        <v>59200</v>
      </c>
      <c r="G17690">
        <v>63600</v>
      </c>
      <c r="H17690">
        <v>68000</v>
      </c>
      <c r="I17690">
        <v>72350</v>
      </c>
      <c r="J17690">
        <v>76750</v>
      </c>
      <c r="K17690" t="s">
        <v>3107</v>
      </c>
      <c r="L17690">
        <v>5</v>
      </c>
      <c r="M17690">
        <v>80</v>
      </c>
      <c r="N17690" t="s">
        <v>2536</v>
      </c>
    </row>
    <row r="17691" spans="1:14" x14ac:dyDescent="0.2">
      <c r="A17691" t="s">
        <v>23450</v>
      </c>
      <c r="B17691">
        <v>38400</v>
      </c>
      <c r="C17691">
        <v>43850</v>
      </c>
      <c r="D17691">
        <v>49350</v>
      </c>
      <c r="E17691">
        <v>54800</v>
      </c>
      <c r="F17691">
        <v>59200</v>
      </c>
      <c r="G17691">
        <v>63600</v>
      </c>
      <c r="H17691">
        <v>68000</v>
      </c>
      <c r="I17691">
        <v>72350</v>
      </c>
      <c r="J17691">
        <v>76750</v>
      </c>
      <c r="K17691" t="s">
        <v>3107</v>
      </c>
      <c r="L17691">
        <v>7</v>
      </c>
      <c r="M17691">
        <v>80</v>
      </c>
      <c r="N17691" t="s">
        <v>2537</v>
      </c>
    </row>
    <row r="17692" spans="1:14" x14ac:dyDescent="0.2">
      <c r="A17692" t="s">
        <v>23451</v>
      </c>
      <c r="B17692">
        <v>39700</v>
      </c>
      <c r="C17692">
        <v>45350</v>
      </c>
      <c r="D17692">
        <v>51000</v>
      </c>
      <c r="E17692">
        <v>56650</v>
      </c>
      <c r="F17692">
        <v>61200</v>
      </c>
      <c r="G17692">
        <v>65750</v>
      </c>
      <c r="H17692">
        <v>70250</v>
      </c>
      <c r="I17692">
        <v>74800</v>
      </c>
      <c r="J17692">
        <v>79350</v>
      </c>
      <c r="K17692" t="s">
        <v>3107</v>
      </c>
      <c r="L17692">
        <v>9</v>
      </c>
      <c r="M17692">
        <v>80</v>
      </c>
      <c r="N17692" t="s">
        <v>2538</v>
      </c>
    </row>
    <row r="17693" spans="1:14" x14ac:dyDescent="0.2">
      <c r="A17693" t="s">
        <v>23452</v>
      </c>
      <c r="B17693">
        <v>38400</v>
      </c>
      <c r="C17693">
        <v>43850</v>
      </c>
      <c r="D17693">
        <v>49350</v>
      </c>
      <c r="E17693">
        <v>54800</v>
      </c>
      <c r="F17693">
        <v>59200</v>
      </c>
      <c r="G17693">
        <v>63600</v>
      </c>
      <c r="H17693">
        <v>68000</v>
      </c>
      <c r="I17693">
        <v>72350</v>
      </c>
      <c r="J17693">
        <v>76750</v>
      </c>
      <c r="K17693" t="s">
        <v>3107</v>
      </c>
      <c r="L17693">
        <v>11</v>
      </c>
      <c r="M17693">
        <v>80</v>
      </c>
      <c r="N17693" t="s">
        <v>3044</v>
      </c>
    </row>
    <row r="17694" spans="1:14" x14ac:dyDescent="0.2">
      <c r="A17694" t="s">
        <v>23453</v>
      </c>
      <c r="B17694">
        <v>38400</v>
      </c>
      <c r="C17694">
        <v>43850</v>
      </c>
      <c r="D17694">
        <v>49350</v>
      </c>
      <c r="E17694">
        <v>54800</v>
      </c>
      <c r="F17694">
        <v>59200</v>
      </c>
      <c r="G17694">
        <v>63600</v>
      </c>
      <c r="H17694">
        <v>68000</v>
      </c>
      <c r="I17694">
        <v>72350</v>
      </c>
      <c r="J17694">
        <v>76750</v>
      </c>
      <c r="K17694" t="s">
        <v>3107</v>
      </c>
      <c r="L17694">
        <v>13</v>
      </c>
      <c r="M17694">
        <v>80</v>
      </c>
      <c r="N17694" t="s">
        <v>2938</v>
      </c>
    </row>
    <row r="17695" spans="1:14" x14ac:dyDescent="0.2">
      <c r="A17695" t="s">
        <v>23454</v>
      </c>
      <c r="B17695">
        <v>38400</v>
      </c>
      <c r="C17695">
        <v>43850</v>
      </c>
      <c r="D17695">
        <v>49350</v>
      </c>
      <c r="E17695">
        <v>54800</v>
      </c>
      <c r="F17695">
        <v>59200</v>
      </c>
      <c r="G17695">
        <v>63600</v>
      </c>
      <c r="H17695">
        <v>68000</v>
      </c>
      <c r="I17695">
        <v>72350</v>
      </c>
      <c r="J17695">
        <v>76750</v>
      </c>
      <c r="K17695" t="s">
        <v>3107</v>
      </c>
      <c r="L17695">
        <v>15</v>
      </c>
      <c r="M17695">
        <v>80</v>
      </c>
      <c r="N17695" t="s">
        <v>2539</v>
      </c>
    </row>
    <row r="17696" spans="1:14" x14ac:dyDescent="0.2">
      <c r="A17696" t="s">
        <v>23455</v>
      </c>
      <c r="B17696">
        <v>48200</v>
      </c>
      <c r="C17696">
        <v>55050</v>
      </c>
      <c r="D17696">
        <v>61950</v>
      </c>
      <c r="E17696">
        <v>68800</v>
      </c>
      <c r="F17696">
        <v>74350</v>
      </c>
      <c r="G17696">
        <v>79850</v>
      </c>
      <c r="H17696">
        <v>85350</v>
      </c>
      <c r="I17696">
        <v>90850</v>
      </c>
      <c r="J17696">
        <v>96350</v>
      </c>
      <c r="K17696" t="s">
        <v>3107</v>
      </c>
      <c r="L17696">
        <v>17</v>
      </c>
      <c r="M17696">
        <v>80</v>
      </c>
      <c r="N17696" t="s">
        <v>2540</v>
      </c>
    </row>
    <row r="17697" spans="1:14" x14ac:dyDescent="0.2">
      <c r="A17697" t="s">
        <v>23456</v>
      </c>
      <c r="B17697">
        <v>41450</v>
      </c>
      <c r="C17697">
        <v>47400</v>
      </c>
      <c r="D17697">
        <v>53300</v>
      </c>
      <c r="E17697">
        <v>59200</v>
      </c>
      <c r="F17697">
        <v>63950</v>
      </c>
      <c r="G17697">
        <v>68700</v>
      </c>
      <c r="H17697">
        <v>73450</v>
      </c>
      <c r="I17697">
        <v>78150</v>
      </c>
      <c r="J17697">
        <v>82900</v>
      </c>
      <c r="K17697" t="s">
        <v>3107</v>
      </c>
      <c r="L17697">
        <v>19</v>
      </c>
      <c r="M17697">
        <v>80</v>
      </c>
      <c r="N17697" t="s">
        <v>3273</v>
      </c>
    </row>
    <row r="17698" spans="1:14" x14ac:dyDescent="0.2">
      <c r="A17698" t="s">
        <v>23457</v>
      </c>
      <c r="B17698">
        <v>38400</v>
      </c>
      <c r="C17698">
        <v>43850</v>
      </c>
      <c r="D17698">
        <v>49350</v>
      </c>
      <c r="E17698">
        <v>54800</v>
      </c>
      <c r="F17698">
        <v>59200</v>
      </c>
      <c r="G17698">
        <v>63600</v>
      </c>
      <c r="H17698">
        <v>68000</v>
      </c>
      <c r="I17698">
        <v>72350</v>
      </c>
      <c r="J17698">
        <v>76750</v>
      </c>
      <c r="K17698" t="s">
        <v>3107</v>
      </c>
      <c r="L17698">
        <v>21</v>
      </c>
      <c r="M17698">
        <v>80</v>
      </c>
      <c r="N17698" t="s">
        <v>3307</v>
      </c>
    </row>
    <row r="17699" spans="1:14" x14ac:dyDescent="0.2">
      <c r="A17699" t="s">
        <v>23458</v>
      </c>
      <c r="B17699">
        <v>38400</v>
      </c>
      <c r="C17699">
        <v>43850</v>
      </c>
      <c r="D17699">
        <v>49350</v>
      </c>
      <c r="E17699">
        <v>54800</v>
      </c>
      <c r="F17699">
        <v>59200</v>
      </c>
      <c r="G17699">
        <v>63600</v>
      </c>
      <c r="H17699">
        <v>68000</v>
      </c>
      <c r="I17699">
        <v>72350</v>
      </c>
      <c r="J17699">
        <v>76750</v>
      </c>
      <c r="K17699" t="s">
        <v>3107</v>
      </c>
      <c r="L17699">
        <v>23</v>
      </c>
      <c r="M17699">
        <v>80</v>
      </c>
      <c r="N17699" t="s">
        <v>3309</v>
      </c>
    </row>
    <row r="17700" spans="1:14" x14ac:dyDescent="0.2">
      <c r="A17700" t="s">
        <v>23459</v>
      </c>
      <c r="B17700">
        <v>38400</v>
      </c>
      <c r="C17700">
        <v>43850</v>
      </c>
      <c r="D17700">
        <v>49350</v>
      </c>
      <c r="E17700">
        <v>54800</v>
      </c>
      <c r="F17700">
        <v>59200</v>
      </c>
      <c r="G17700">
        <v>63600</v>
      </c>
      <c r="H17700">
        <v>68000</v>
      </c>
      <c r="I17700">
        <v>72350</v>
      </c>
      <c r="J17700">
        <v>76750</v>
      </c>
      <c r="K17700" t="s">
        <v>3107</v>
      </c>
      <c r="L17700">
        <v>25</v>
      </c>
      <c r="M17700">
        <v>80</v>
      </c>
      <c r="N17700" t="s">
        <v>2541</v>
      </c>
    </row>
    <row r="17701" spans="1:14" x14ac:dyDescent="0.2">
      <c r="A17701" t="s">
        <v>23460</v>
      </c>
      <c r="B17701">
        <v>48200</v>
      </c>
      <c r="C17701">
        <v>55050</v>
      </c>
      <c r="D17701">
        <v>61950</v>
      </c>
      <c r="E17701">
        <v>68800</v>
      </c>
      <c r="F17701">
        <v>74350</v>
      </c>
      <c r="G17701">
        <v>79850</v>
      </c>
      <c r="H17701">
        <v>85350</v>
      </c>
      <c r="I17701">
        <v>90850</v>
      </c>
      <c r="J17701">
        <v>96350</v>
      </c>
      <c r="K17701" t="s">
        <v>3107</v>
      </c>
      <c r="L17701">
        <v>27</v>
      </c>
      <c r="M17701">
        <v>80</v>
      </c>
      <c r="N17701" t="s">
        <v>3374</v>
      </c>
    </row>
    <row r="17702" spans="1:14" x14ac:dyDescent="0.2">
      <c r="A17702" t="s">
        <v>23461</v>
      </c>
      <c r="B17702">
        <v>38400</v>
      </c>
      <c r="C17702">
        <v>43850</v>
      </c>
      <c r="D17702">
        <v>49350</v>
      </c>
      <c r="E17702">
        <v>54800</v>
      </c>
      <c r="F17702">
        <v>59200</v>
      </c>
      <c r="G17702">
        <v>63600</v>
      </c>
      <c r="H17702">
        <v>68000</v>
      </c>
      <c r="I17702">
        <v>72350</v>
      </c>
      <c r="J17702">
        <v>76750</v>
      </c>
      <c r="K17702" t="s">
        <v>3107</v>
      </c>
      <c r="L17702">
        <v>29</v>
      </c>
      <c r="M17702">
        <v>80</v>
      </c>
      <c r="N17702" t="s">
        <v>2542</v>
      </c>
    </row>
    <row r="17703" spans="1:14" x14ac:dyDescent="0.2">
      <c r="A17703" t="s">
        <v>23462</v>
      </c>
      <c r="B17703">
        <v>39700</v>
      </c>
      <c r="C17703">
        <v>45350</v>
      </c>
      <c r="D17703">
        <v>51000</v>
      </c>
      <c r="E17703">
        <v>56650</v>
      </c>
      <c r="F17703">
        <v>61200</v>
      </c>
      <c r="G17703">
        <v>65750</v>
      </c>
      <c r="H17703">
        <v>70250</v>
      </c>
      <c r="I17703">
        <v>74800</v>
      </c>
      <c r="J17703">
        <v>79350</v>
      </c>
      <c r="K17703" t="s">
        <v>3107</v>
      </c>
      <c r="L17703">
        <v>31</v>
      </c>
      <c r="M17703">
        <v>80</v>
      </c>
      <c r="N17703" t="s">
        <v>4190</v>
      </c>
    </row>
    <row r="17704" spans="1:14" x14ac:dyDescent="0.2">
      <c r="A17704" t="s">
        <v>23463</v>
      </c>
      <c r="B17704">
        <v>38750</v>
      </c>
      <c r="C17704">
        <v>44300</v>
      </c>
      <c r="D17704">
        <v>49850</v>
      </c>
      <c r="E17704">
        <v>55350</v>
      </c>
      <c r="F17704">
        <v>59800</v>
      </c>
      <c r="G17704">
        <v>64250</v>
      </c>
      <c r="H17704">
        <v>68650</v>
      </c>
      <c r="I17704">
        <v>73100</v>
      </c>
      <c r="J17704">
        <v>77500</v>
      </c>
      <c r="K17704" t="s">
        <v>3107</v>
      </c>
      <c r="L17704">
        <v>33</v>
      </c>
      <c r="M17704">
        <v>80</v>
      </c>
      <c r="N17704" t="s">
        <v>2543</v>
      </c>
    </row>
    <row r="17705" spans="1:14" x14ac:dyDescent="0.2">
      <c r="A17705" t="s">
        <v>23464</v>
      </c>
      <c r="B17705">
        <v>38400</v>
      </c>
      <c r="C17705">
        <v>43850</v>
      </c>
      <c r="D17705">
        <v>49350</v>
      </c>
      <c r="E17705">
        <v>54800</v>
      </c>
      <c r="F17705">
        <v>59200</v>
      </c>
      <c r="G17705">
        <v>63600</v>
      </c>
      <c r="H17705">
        <v>68000</v>
      </c>
      <c r="I17705">
        <v>72350</v>
      </c>
      <c r="J17705">
        <v>76750</v>
      </c>
      <c r="K17705" t="s">
        <v>3107</v>
      </c>
      <c r="L17705">
        <v>35</v>
      </c>
      <c r="M17705">
        <v>80</v>
      </c>
      <c r="N17705" t="s">
        <v>2544</v>
      </c>
    </row>
    <row r="17706" spans="1:14" x14ac:dyDescent="0.2">
      <c r="A17706" t="s">
        <v>23465</v>
      </c>
      <c r="B17706">
        <v>47750</v>
      </c>
      <c r="C17706">
        <v>54550</v>
      </c>
      <c r="D17706">
        <v>61350</v>
      </c>
      <c r="E17706">
        <v>68150</v>
      </c>
      <c r="F17706">
        <v>73650</v>
      </c>
      <c r="G17706">
        <v>79100</v>
      </c>
      <c r="H17706">
        <v>84550</v>
      </c>
      <c r="I17706">
        <v>90000</v>
      </c>
      <c r="J17706">
        <v>95450</v>
      </c>
      <c r="K17706" t="s">
        <v>3107</v>
      </c>
      <c r="L17706">
        <v>37</v>
      </c>
      <c r="M17706">
        <v>80</v>
      </c>
      <c r="N17706" t="s">
        <v>2545</v>
      </c>
    </row>
    <row r="17707" spans="1:14" x14ac:dyDescent="0.2">
      <c r="A17707" t="s">
        <v>23466</v>
      </c>
      <c r="B17707">
        <v>40350</v>
      </c>
      <c r="C17707">
        <v>46100</v>
      </c>
      <c r="D17707">
        <v>51850</v>
      </c>
      <c r="E17707">
        <v>57600</v>
      </c>
      <c r="F17707">
        <v>62250</v>
      </c>
      <c r="G17707">
        <v>66850</v>
      </c>
      <c r="H17707">
        <v>71450</v>
      </c>
      <c r="I17707">
        <v>76050</v>
      </c>
      <c r="J17707">
        <v>80650</v>
      </c>
      <c r="K17707" t="s">
        <v>3107</v>
      </c>
      <c r="L17707">
        <v>39</v>
      </c>
      <c r="M17707">
        <v>80</v>
      </c>
      <c r="N17707" t="s">
        <v>2716</v>
      </c>
    </row>
    <row r="17708" spans="1:14" x14ac:dyDescent="0.2">
      <c r="A17708" t="s">
        <v>23467</v>
      </c>
      <c r="B17708">
        <v>38400</v>
      </c>
      <c r="C17708">
        <v>43850</v>
      </c>
      <c r="D17708">
        <v>49350</v>
      </c>
      <c r="E17708">
        <v>54800</v>
      </c>
      <c r="F17708">
        <v>59200</v>
      </c>
      <c r="G17708">
        <v>63600</v>
      </c>
      <c r="H17708">
        <v>68000</v>
      </c>
      <c r="I17708">
        <v>72350</v>
      </c>
      <c r="J17708">
        <v>76750</v>
      </c>
      <c r="K17708" t="s">
        <v>3107</v>
      </c>
      <c r="L17708">
        <v>41</v>
      </c>
      <c r="M17708">
        <v>80</v>
      </c>
      <c r="N17708" t="s">
        <v>3764</v>
      </c>
    </row>
    <row r="17709" spans="1:14" x14ac:dyDescent="0.2">
      <c r="A17709" t="s">
        <v>23468</v>
      </c>
      <c r="B17709">
        <v>41100</v>
      </c>
      <c r="C17709">
        <v>46950</v>
      </c>
      <c r="D17709">
        <v>52800</v>
      </c>
      <c r="E17709">
        <v>58650</v>
      </c>
      <c r="F17709">
        <v>63350</v>
      </c>
      <c r="G17709">
        <v>68050</v>
      </c>
      <c r="H17709">
        <v>72750</v>
      </c>
      <c r="I17709">
        <v>77450</v>
      </c>
      <c r="J17709">
        <v>82150</v>
      </c>
      <c r="K17709" t="s">
        <v>3107</v>
      </c>
      <c r="L17709">
        <v>43</v>
      </c>
      <c r="M17709">
        <v>80</v>
      </c>
      <c r="N17709" t="s">
        <v>2546</v>
      </c>
    </row>
    <row r="17710" spans="1:14" x14ac:dyDescent="0.2">
      <c r="A17710" t="s">
        <v>23469</v>
      </c>
      <c r="B17710">
        <v>42950</v>
      </c>
      <c r="C17710">
        <v>49100</v>
      </c>
      <c r="D17710">
        <v>55250</v>
      </c>
      <c r="E17710">
        <v>61350</v>
      </c>
      <c r="F17710">
        <v>66300</v>
      </c>
      <c r="G17710">
        <v>71200</v>
      </c>
      <c r="H17710">
        <v>76100</v>
      </c>
      <c r="I17710">
        <v>81000</v>
      </c>
      <c r="J17710">
        <v>85900</v>
      </c>
      <c r="K17710" t="s">
        <v>3107</v>
      </c>
      <c r="L17710">
        <v>45</v>
      </c>
      <c r="M17710">
        <v>80</v>
      </c>
      <c r="N17710" t="s">
        <v>4194</v>
      </c>
    </row>
    <row r="17711" spans="1:14" x14ac:dyDescent="0.2">
      <c r="A17711" t="s">
        <v>23470</v>
      </c>
      <c r="B17711">
        <v>44050</v>
      </c>
      <c r="C17711">
        <v>50350</v>
      </c>
      <c r="D17711">
        <v>56650</v>
      </c>
      <c r="E17711">
        <v>62900</v>
      </c>
      <c r="F17711">
        <v>67950</v>
      </c>
      <c r="G17711">
        <v>73000</v>
      </c>
      <c r="H17711">
        <v>78000</v>
      </c>
      <c r="I17711">
        <v>83050</v>
      </c>
      <c r="J17711">
        <v>88100</v>
      </c>
      <c r="K17711" t="s">
        <v>3107</v>
      </c>
      <c r="L17711">
        <v>47</v>
      </c>
      <c r="M17711">
        <v>80</v>
      </c>
      <c r="N17711" t="s">
        <v>2725</v>
      </c>
    </row>
    <row r="17712" spans="1:14" x14ac:dyDescent="0.2">
      <c r="A17712" t="s">
        <v>23471</v>
      </c>
      <c r="B17712">
        <v>38400</v>
      </c>
      <c r="C17712">
        <v>43850</v>
      </c>
      <c r="D17712">
        <v>49350</v>
      </c>
      <c r="E17712">
        <v>54800</v>
      </c>
      <c r="F17712">
        <v>59200</v>
      </c>
      <c r="G17712">
        <v>63600</v>
      </c>
      <c r="H17712">
        <v>68000</v>
      </c>
      <c r="I17712">
        <v>72350</v>
      </c>
      <c r="J17712">
        <v>76750</v>
      </c>
      <c r="K17712" t="s">
        <v>3107</v>
      </c>
      <c r="L17712">
        <v>49</v>
      </c>
      <c r="M17712">
        <v>80</v>
      </c>
      <c r="N17712" t="s">
        <v>2547</v>
      </c>
    </row>
    <row r="17713" spans="1:14" x14ac:dyDescent="0.2">
      <c r="A17713" t="s">
        <v>23472</v>
      </c>
      <c r="B17713">
        <v>48000</v>
      </c>
      <c r="C17713">
        <v>54850</v>
      </c>
      <c r="D17713">
        <v>61700</v>
      </c>
      <c r="E17713">
        <v>68550</v>
      </c>
      <c r="F17713">
        <v>74050</v>
      </c>
      <c r="G17713">
        <v>79550</v>
      </c>
      <c r="H17713">
        <v>85050</v>
      </c>
      <c r="I17713">
        <v>90500</v>
      </c>
      <c r="J17713">
        <v>96000</v>
      </c>
      <c r="K17713" t="s">
        <v>3107</v>
      </c>
      <c r="L17713">
        <v>51</v>
      </c>
      <c r="M17713">
        <v>80</v>
      </c>
      <c r="N17713" t="s">
        <v>2973</v>
      </c>
    </row>
    <row r="17714" spans="1:14" x14ac:dyDescent="0.2">
      <c r="A17714" t="s">
        <v>23473</v>
      </c>
      <c r="B17714">
        <v>44350</v>
      </c>
      <c r="C17714">
        <v>50700</v>
      </c>
      <c r="D17714">
        <v>57050</v>
      </c>
      <c r="E17714">
        <v>63350</v>
      </c>
      <c r="F17714">
        <v>68450</v>
      </c>
      <c r="G17714">
        <v>73500</v>
      </c>
      <c r="H17714">
        <v>78600</v>
      </c>
      <c r="I17714">
        <v>83650</v>
      </c>
      <c r="J17714">
        <v>88700</v>
      </c>
      <c r="K17714" t="s">
        <v>3107</v>
      </c>
      <c r="L17714">
        <v>53</v>
      </c>
      <c r="M17714">
        <v>80</v>
      </c>
      <c r="N17714" t="s">
        <v>3386</v>
      </c>
    </row>
    <row r="17715" spans="1:14" x14ac:dyDescent="0.2">
      <c r="A17715" t="s">
        <v>23474</v>
      </c>
      <c r="B17715">
        <v>38400</v>
      </c>
      <c r="C17715">
        <v>43850</v>
      </c>
      <c r="D17715">
        <v>49350</v>
      </c>
      <c r="E17715">
        <v>54800</v>
      </c>
      <c r="F17715">
        <v>59200</v>
      </c>
      <c r="G17715">
        <v>63600</v>
      </c>
      <c r="H17715">
        <v>68000</v>
      </c>
      <c r="I17715">
        <v>72350</v>
      </c>
      <c r="J17715">
        <v>76750</v>
      </c>
      <c r="K17715" t="s">
        <v>3107</v>
      </c>
      <c r="L17715">
        <v>55</v>
      </c>
      <c r="M17715">
        <v>80</v>
      </c>
      <c r="N17715" t="s">
        <v>2548</v>
      </c>
    </row>
    <row r="17716" spans="1:14" x14ac:dyDescent="0.2">
      <c r="A17716" t="s">
        <v>23475</v>
      </c>
      <c r="B17716">
        <v>39350</v>
      </c>
      <c r="C17716">
        <v>44950</v>
      </c>
      <c r="D17716">
        <v>50550</v>
      </c>
      <c r="E17716">
        <v>56150</v>
      </c>
      <c r="F17716">
        <v>60650</v>
      </c>
      <c r="G17716">
        <v>65150</v>
      </c>
      <c r="H17716">
        <v>69650</v>
      </c>
      <c r="I17716">
        <v>74150</v>
      </c>
      <c r="J17716">
        <v>78650</v>
      </c>
      <c r="K17716" t="s">
        <v>3107</v>
      </c>
      <c r="L17716">
        <v>57</v>
      </c>
      <c r="M17716">
        <v>80</v>
      </c>
      <c r="N17716" t="s">
        <v>3990</v>
      </c>
    </row>
    <row r="17717" spans="1:14" x14ac:dyDescent="0.2">
      <c r="A17717" t="s">
        <v>23476</v>
      </c>
      <c r="B17717">
        <v>42250</v>
      </c>
      <c r="C17717">
        <v>48250</v>
      </c>
      <c r="D17717">
        <v>54300</v>
      </c>
      <c r="E17717">
        <v>60300</v>
      </c>
      <c r="F17717">
        <v>65150</v>
      </c>
      <c r="G17717">
        <v>69950</v>
      </c>
      <c r="H17717">
        <v>74800</v>
      </c>
      <c r="I17717">
        <v>79600</v>
      </c>
      <c r="J17717">
        <v>84450</v>
      </c>
      <c r="K17717" t="s">
        <v>3107</v>
      </c>
      <c r="L17717">
        <v>59</v>
      </c>
      <c r="M17717">
        <v>80</v>
      </c>
      <c r="N17717" t="s">
        <v>4202</v>
      </c>
    </row>
    <row r="17718" spans="1:14" x14ac:dyDescent="0.2">
      <c r="A17718" t="s">
        <v>23477</v>
      </c>
      <c r="B17718">
        <v>38400</v>
      </c>
      <c r="C17718">
        <v>43850</v>
      </c>
      <c r="D17718">
        <v>49350</v>
      </c>
      <c r="E17718">
        <v>54800</v>
      </c>
      <c r="F17718">
        <v>59200</v>
      </c>
      <c r="G17718">
        <v>63600</v>
      </c>
      <c r="H17718">
        <v>68000</v>
      </c>
      <c r="I17718">
        <v>72350</v>
      </c>
      <c r="J17718">
        <v>76750</v>
      </c>
      <c r="K17718" t="s">
        <v>3107</v>
      </c>
      <c r="L17718">
        <v>61</v>
      </c>
      <c r="M17718">
        <v>80</v>
      </c>
      <c r="N17718" t="s">
        <v>4204</v>
      </c>
    </row>
    <row r="17719" spans="1:14" x14ac:dyDescent="0.2">
      <c r="A17719" t="s">
        <v>23478</v>
      </c>
      <c r="B17719">
        <v>38400</v>
      </c>
      <c r="C17719">
        <v>43850</v>
      </c>
      <c r="D17719">
        <v>49350</v>
      </c>
      <c r="E17719">
        <v>54800</v>
      </c>
      <c r="F17719">
        <v>59200</v>
      </c>
      <c r="G17719">
        <v>63600</v>
      </c>
      <c r="H17719">
        <v>68000</v>
      </c>
      <c r="I17719">
        <v>72350</v>
      </c>
      <c r="J17719">
        <v>76750</v>
      </c>
      <c r="K17719" t="s">
        <v>3107</v>
      </c>
      <c r="L17719">
        <v>63</v>
      </c>
      <c r="M17719">
        <v>80</v>
      </c>
      <c r="N17719" t="s">
        <v>3991</v>
      </c>
    </row>
    <row r="17720" spans="1:14" x14ac:dyDescent="0.2">
      <c r="A17720" t="s">
        <v>23479</v>
      </c>
      <c r="B17720">
        <v>39350</v>
      </c>
      <c r="C17720">
        <v>44950</v>
      </c>
      <c r="D17720">
        <v>50550</v>
      </c>
      <c r="E17720">
        <v>56150</v>
      </c>
      <c r="F17720">
        <v>60650</v>
      </c>
      <c r="G17720">
        <v>65150</v>
      </c>
      <c r="H17720">
        <v>69650</v>
      </c>
      <c r="I17720">
        <v>74150</v>
      </c>
      <c r="J17720">
        <v>78650</v>
      </c>
      <c r="K17720" t="s">
        <v>3107</v>
      </c>
      <c r="L17720">
        <v>65</v>
      </c>
      <c r="M17720">
        <v>80</v>
      </c>
      <c r="N17720" t="s">
        <v>3333</v>
      </c>
    </row>
    <row r="17721" spans="1:14" x14ac:dyDescent="0.2">
      <c r="A17721" t="s">
        <v>23480</v>
      </c>
      <c r="B17721">
        <v>38400</v>
      </c>
      <c r="C17721">
        <v>43850</v>
      </c>
      <c r="D17721">
        <v>49350</v>
      </c>
      <c r="E17721">
        <v>54800</v>
      </c>
      <c r="F17721">
        <v>59200</v>
      </c>
      <c r="G17721">
        <v>63600</v>
      </c>
      <c r="H17721">
        <v>68000</v>
      </c>
      <c r="I17721">
        <v>72350</v>
      </c>
      <c r="J17721">
        <v>76750</v>
      </c>
      <c r="K17721" t="s">
        <v>3107</v>
      </c>
      <c r="L17721">
        <v>67</v>
      </c>
      <c r="M17721">
        <v>80</v>
      </c>
      <c r="N17721" t="s">
        <v>3334</v>
      </c>
    </row>
    <row r="17722" spans="1:14" x14ac:dyDescent="0.2">
      <c r="A17722" t="s">
        <v>23481</v>
      </c>
      <c r="B17722">
        <v>38400</v>
      </c>
      <c r="C17722">
        <v>43850</v>
      </c>
      <c r="D17722">
        <v>49350</v>
      </c>
      <c r="E17722">
        <v>54800</v>
      </c>
      <c r="F17722">
        <v>59200</v>
      </c>
      <c r="G17722">
        <v>63600</v>
      </c>
      <c r="H17722">
        <v>68000</v>
      </c>
      <c r="I17722">
        <v>72350</v>
      </c>
      <c r="J17722">
        <v>76750</v>
      </c>
      <c r="K17722" t="s">
        <v>3107</v>
      </c>
      <c r="L17722">
        <v>69</v>
      </c>
      <c r="M17722">
        <v>80</v>
      </c>
      <c r="N17722" t="s">
        <v>2407</v>
      </c>
    </row>
    <row r="17723" spans="1:14" x14ac:dyDescent="0.2">
      <c r="A17723" t="s">
        <v>23482</v>
      </c>
      <c r="B17723">
        <v>38400</v>
      </c>
      <c r="C17723">
        <v>43850</v>
      </c>
      <c r="D17723">
        <v>49350</v>
      </c>
      <c r="E17723">
        <v>54800</v>
      </c>
      <c r="F17723">
        <v>59200</v>
      </c>
      <c r="G17723">
        <v>63600</v>
      </c>
      <c r="H17723">
        <v>68000</v>
      </c>
      <c r="I17723">
        <v>72350</v>
      </c>
      <c r="J17723">
        <v>76750</v>
      </c>
      <c r="K17723" t="s">
        <v>3107</v>
      </c>
      <c r="L17723">
        <v>71</v>
      </c>
      <c r="M17723">
        <v>80</v>
      </c>
      <c r="N17723" t="s">
        <v>3992</v>
      </c>
    </row>
    <row r="17724" spans="1:14" x14ac:dyDescent="0.2">
      <c r="A17724" t="s">
        <v>23483</v>
      </c>
      <c r="B17724">
        <v>43750</v>
      </c>
      <c r="C17724">
        <v>50000</v>
      </c>
      <c r="D17724">
        <v>56250</v>
      </c>
      <c r="E17724">
        <v>62500</v>
      </c>
      <c r="F17724">
        <v>67500</v>
      </c>
      <c r="G17724">
        <v>72500</v>
      </c>
      <c r="H17724">
        <v>77500</v>
      </c>
      <c r="I17724">
        <v>82500</v>
      </c>
      <c r="J17724">
        <v>87500</v>
      </c>
      <c r="K17724" t="s">
        <v>3107</v>
      </c>
      <c r="L17724">
        <v>73</v>
      </c>
      <c r="M17724">
        <v>80</v>
      </c>
      <c r="N17724" t="s">
        <v>3993</v>
      </c>
    </row>
    <row r="17725" spans="1:14" x14ac:dyDescent="0.2">
      <c r="A17725" t="s">
        <v>23484</v>
      </c>
      <c r="B17725">
        <v>38400</v>
      </c>
      <c r="C17725">
        <v>43850</v>
      </c>
      <c r="D17725">
        <v>49350</v>
      </c>
      <c r="E17725">
        <v>54800</v>
      </c>
      <c r="F17725">
        <v>59200</v>
      </c>
      <c r="G17725">
        <v>63600</v>
      </c>
      <c r="H17725">
        <v>68000</v>
      </c>
      <c r="I17725">
        <v>72350</v>
      </c>
      <c r="J17725">
        <v>76750</v>
      </c>
      <c r="K17725" t="s">
        <v>3107</v>
      </c>
      <c r="L17725">
        <v>75</v>
      </c>
      <c r="M17725">
        <v>80</v>
      </c>
      <c r="N17725" t="s">
        <v>2731</v>
      </c>
    </row>
    <row r="17726" spans="1:14" x14ac:dyDescent="0.2">
      <c r="A17726" t="s">
        <v>23485</v>
      </c>
      <c r="B17726">
        <v>38400</v>
      </c>
      <c r="C17726">
        <v>43850</v>
      </c>
      <c r="D17726">
        <v>49350</v>
      </c>
      <c r="E17726">
        <v>54800</v>
      </c>
      <c r="F17726">
        <v>59200</v>
      </c>
      <c r="G17726">
        <v>63600</v>
      </c>
      <c r="H17726">
        <v>68000</v>
      </c>
      <c r="I17726">
        <v>72350</v>
      </c>
      <c r="J17726">
        <v>76750</v>
      </c>
      <c r="K17726" t="s">
        <v>3107</v>
      </c>
      <c r="L17726">
        <v>77</v>
      </c>
      <c r="M17726">
        <v>80</v>
      </c>
      <c r="N17726" t="s">
        <v>3994</v>
      </c>
    </row>
    <row r="17727" spans="1:14" x14ac:dyDescent="0.2">
      <c r="A17727" t="s">
        <v>23486</v>
      </c>
      <c r="B17727">
        <v>38400</v>
      </c>
      <c r="C17727">
        <v>43850</v>
      </c>
      <c r="D17727">
        <v>49350</v>
      </c>
      <c r="E17727">
        <v>54800</v>
      </c>
      <c r="F17727">
        <v>59200</v>
      </c>
      <c r="G17727">
        <v>63600</v>
      </c>
      <c r="H17727">
        <v>68000</v>
      </c>
      <c r="I17727">
        <v>72350</v>
      </c>
      <c r="J17727">
        <v>76750</v>
      </c>
      <c r="K17727" t="s">
        <v>3107</v>
      </c>
      <c r="L17727">
        <v>79</v>
      </c>
      <c r="M17727">
        <v>80</v>
      </c>
      <c r="N17727" t="s">
        <v>3995</v>
      </c>
    </row>
    <row r="17728" spans="1:14" x14ac:dyDescent="0.2">
      <c r="A17728" t="s">
        <v>23487</v>
      </c>
      <c r="B17728">
        <v>41900</v>
      </c>
      <c r="C17728">
        <v>47900</v>
      </c>
      <c r="D17728">
        <v>53900</v>
      </c>
      <c r="E17728">
        <v>59850</v>
      </c>
      <c r="F17728">
        <v>64650</v>
      </c>
      <c r="G17728">
        <v>69450</v>
      </c>
      <c r="H17728">
        <v>74250</v>
      </c>
      <c r="I17728">
        <v>79050</v>
      </c>
      <c r="J17728">
        <v>83800</v>
      </c>
      <c r="K17728" t="s">
        <v>3107</v>
      </c>
      <c r="L17728">
        <v>81</v>
      </c>
      <c r="M17728">
        <v>80</v>
      </c>
      <c r="N17728" t="s">
        <v>3394</v>
      </c>
    </row>
    <row r="17729" spans="1:14" x14ac:dyDescent="0.2">
      <c r="A17729" t="s">
        <v>23488</v>
      </c>
      <c r="B17729">
        <v>48200</v>
      </c>
      <c r="C17729">
        <v>55050</v>
      </c>
      <c r="D17729">
        <v>61950</v>
      </c>
      <c r="E17729">
        <v>68800</v>
      </c>
      <c r="F17729">
        <v>74350</v>
      </c>
      <c r="G17729">
        <v>79850</v>
      </c>
      <c r="H17729">
        <v>85350</v>
      </c>
      <c r="I17729">
        <v>90850</v>
      </c>
      <c r="J17729">
        <v>96350</v>
      </c>
      <c r="K17729" t="s">
        <v>3107</v>
      </c>
      <c r="L17729">
        <v>83</v>
      </c>
      <c r="M17729">
        <v>80</v>
      </c>
      <c r="N17729" t="s">
        <v>3396</v>
      </c>
    </row>
    <row r="17730" spans="1:14" x14ac:dyDescent="0.2">
      <c r="A17730" t="s">
        <v>23489</v>
      </c>
      <c r="B17730">
        <v>40350</v>
      </c>
      <c r="C17730">
        <v>46100</v>
      </c>
      <c r="D17730">
        <v>51850</v>
      </c>
      <c r="E17730">
        <v>57600</v>
      </c>
      <c r="F17730">
        <v>62250</v>
      </c>
      <c r="G17730">
        <v>66850</v>
      </c>
      <c r="H17730">
        <v>71450</v>
      </c>
      <c r="I17730">
        <v>76050</v>
      </c>
      <c r="J17730">
        <v>80650</v>
      </c>
      <c r="K17730" t="s">
        <v>3107</v>
      </c>
      <c r="L17730">
        <v>85</v>
      </c>
      <c r="M17730">
        <v>80</v>
      </c>
      <c r="N17730" t="s">
        <v>3996</v>
      </c>
    </row>
    <row r="17731" spans="1:14" x14ac:dyDescent="0.2">
      <c r="A17731" t="s">
        <v>23490</v>
      </c>
      <c r="B17731">
        <v>48200</v>
      </c>
      <c r="C17731">
        <v>55050</v>
      </c>
      <c r="D17731">
        <v>61950</v>
      </c>
      <c r="E17731">
        <v>68800</v>
      </c>
      <c r="F17731">
        <v>74350</v>
      </c>
      <c r="G17731">
        <v>79850</v>
      </c>
      <c r="H17731">
        <v>85350</v>
      </c>
      <c r="I17731">
        <v>90850</v>
      </c>
      <c r="J17731">
        <v>96350</v>
      </c>
      <c r="K17731" t="s">
        <v>3107</v>
      </c>
      <c r="L17731">
        <v>87</v>
      </c>
      <c r="M17731">
        <v>80</v>
      </c>
      <c r="N17731" t="s">
        <v>3997</v>
      </c>
    </row>
    <row r="17732" spans="1:14" x14ac:dyDescent="0.2">
      <c r="A17732" t="s">
        <v>23491</v>
      </c>
      <c r="B17732">
        <v>38400</v>
      </c>
      <c r="C17732">
        <v>43850</v>
      </c>
      <c r="D17732">
        <v>49350</v>
      </c>
      <c r="E17732">
        <v>54800</v>
      </c>
      <c r="F17732">
        <v>59200</v>
      </c>
      <c r="G17732">
        <v>63600</v>
      </c>
      <c r="H17732">
        <v>68000</v>
      </c>
      <c r="I17732">
        <v>72350</v>
      </c>
      <c r="J17732">
        <v>76750</v>
      </c>
      <c r="K17732" t="s">
        <v>3107</v>
      </c>
      <c r="L17732">
        <v>89</v>
      </c>
      <c r="M17732">
        <v>80</v>
      </c>
      <c r="N17732" t="s">
        <v>3998</v>
      </c>
    </row>
    <row r="17733" spans="1:14" x14ac:dyDescent="0.2">
      <c r="A17733" t="s">
        <v>23492</v>
      </c>
      <c r="B17733">
        <v>38400</v>
      </c>
      <c r="C17733">
        <v>43850</v>
      </c>
      <c r="D17733">
        <v>49350</v>
      </c>
      <c r="E17733">
        <v>54800</v>
      </c>
      <c r="F17733">
        <v>59200</v>
      </c>
      <c r="G17733">
        <v>63600</v>
      </c>
      <c r="H17733">
        <v>68000</v>
      </c>
      <c r="I17733">
        <v>72350</v>
      </c>
      <c r="J17733">
        <v>76750</v>
      </c>
      <c r="K17733" t="s">
        <v>3107</v>
      </c>
      <c r="L17733">
        <v>91</v>
      </c>
      <c r="M17733">
        <v>80</v>
      </c>
      <c r="N17733" t="s">
        <v>3581</v>
      </c>
    </row>
    <row r="17734" spans="1:14" x14ac:dyDescent="0.2">
      <c r="A17734" t="s">
        <v>23493</v>
      </c>
      <c r="B17734">
        <v>41550</v>
      </c>
      <c r="C17734">
        <v>47450</v>
      </c>
      <c r="D17734">
        <v>53400</v>
      </c>
      <c r="E17734">
        <v>59300</v>
      </c>
      <c r="F17734">
        <v>64050</v>
      </c>
      <c r="G17734">
        <v>68800</v>
      </c>
      <c r="H17734">
        <v>73550</v>
      </c>
      <c r="I17734">
        <v>78300</v>
      </c>
      <c r="J17734">
        <v>83050</v>
      </c>
      <c r="K17734" t="s">
        <v>3107</v>
      </c>
      <c r="L17734">
        <v>93</v>
      </c>
      <c r="M17734">
        <v>80</v>
      </c>
      <c r="N17734" t="s">
        <v>3999</v>
      </c>
    </row>
    <row r="17735" spans="1:14" x14ac:dyDescent="0.2">
      <c r="A17735" t="s">
        <v>23494</v>
      </c>
      <c r="B17735">
        <v>38400</v>
      </c>
      <c r="C17735">
        <v>43850</v>
      </c>
      <c r="D17735">
        <v>49350</v>
      </c>
      <c r="E17735">
        <v>54800</v>
      </c>
      <c r="F17735">
        <v>59200</v>
      </c>
      <c r="G17735">
        <v>63600</v>
      </c>
      <c r="H17735">
        <v>68000</v>
      </c>
      <c r="I17735">
        <v>72350</v>
      </c>
      <c r="J17735">
        <v>76750</v>
      </c>
      <c r="K17735" t="s">
        <v>3107</v>
      </c>
      <c r="L17735">
        <v>95</v>
      </c>
      <c r="M17735">
        <v>80</v>
      </c>
      <c r="N17735" t="s">
        <v>3345</v>
      </c>
    </row>
    <row r="17736" spans="1:14" x14ac:dyDescent="0.2">
      <c r="A17736" t="s">
        <v>23495</v>
      </c>
      <c r="B17736">
        <v>39500</v>
      </c>
      <c r="C17736">
        <v>45150</v>
      </c>
      <c r="D17736">
        <v>50800</v>
      </c>
      <c r="E17736">
        <v>56400</v>
      </c>
      <c r="F17736">
        <v>60950</v>
      </c>
      <c r="G17736">
        <v>65450</v>
      </c>
      <c r="H17736">
        <v>69950</v>
      </c>
      <c r="I17736">
        <v>74450</v>
      </c>
      <c r="J17736">
        <v>79000</v>
      </c>
      <c r="K17736" t="s">
        <v>3107</v>
      </c>
      <c r="L17736">
        <v>97</v>
      </c>
      <c r="M17736">
        <v>80</v>
      </c>
      <c r="N17736" t="s">
        <v>4000</v>
      </c>
    </row>
    <row r="17737" spans="1:14" x14ac:dyDescent="0.2">
      <c r="A17737" t="s">
        <v>23496</v>
      </c>
      <c r="B17737">
        <v>41000</v>
      </c>
      <c r="C17737">
        <v>46850</v>
      </c>
      <c r="D17737">
        <v>52700</v>
      </c>
      <c r="E17737">
        <v>58550</v>
      </c>
      <c r="F17737">
        <v>63250</v>
      </c>
      <c r="G17737">
        <v>67950</v>
      </c>
      <c r="H17737">
        <v>72650</v>
      </c>
      <c r="I17737">
        <v>77300</v>
      </c>
      <c r="J17737">
        <v>82000</v>
      </c>
      <c r="K17737" t="s">
        <v>3107</v>
      </c>
      <c r="L17737">
        <v>99</v>
      </c>
      <c r="M17737">
        <v>80</v>
      </c>
      <c r="N17737" t="s">
        <v>3584</v>
      </c>
    </row>
    <row r="17738" spans="1:14" x14ac:dyDescent="0.2">
      <c r="A17738" t="s">
        <v>23497</v>
      </c>
      <c r="B17738">
        <v>38400</v>
      </c>
      <c r="C17738">
        <v>43850</v>
      </c>
      <c r="D17738">
        <v>49350</v>
      </c>
      <c r="E17738">
        <v>54800</v>
      </c>
      <c r="F17738">
        <v>59200</v>
      </c>
      <c r="G17738">
        <v>63600</v>
      </c>
      <c r="H17738">
        <v>68000</v>
      </c>
      <c r="I17738">
        <v>72350</v>
      </c>
      <c r="J17738">
        <v>76750</v>
      </c>
      <c r="K17738" t="s">
        <v>3107</v>
      </c>
      <c r="L17738">
        <v>101</v>
      </c>
      <c r="M17738">
        <v>80</v>
      </c>
      <c r="N17738" t="s">
        <v>4001</v>
      </c>
    </row>
    <row r="17739" spans="1:14" x14ac:dyDescent="0.2">
      <c r="A17739" t="s">
        <v>23498</v>
      </c>
      <c r="B17739">
        <v>44050</v>
      </c>
      <c r="C17739">
        <v>50350</v>
      </c>
      <c r="D17739">
        <v>56650</v>
      </c>
      <c r="E17739">
        <v>62900</v>
      </c>
      <c r="F17739">
        <v>67950</v>
      </c>
      <c r="G17739">
        <v>73000</v>
      </c>
      <c r="H17739">
        <v>78000</v>
      </c>
      <c r="I17739">
        <v>83050</v>
      </c>
      <c r="J17739">
        <v>88100</v>
      </c>
      <c r="K17739" t="s">
        <v>3107</v>
      </c>
      <c r="L17739">
        <v>103</v>
      </c>
      <c r="M17739">
        <v>80</v>
      </c>
      <c r="N17739" t="s">
        <v>4159</v>
      </c>
    </row>
    <row r="17740" spans="1:14" x14ac:dyDescent="0.2">
      <c r="A17740" t="s">
        <v>23499</v>
      </c>
      <c r="B17740">
        <v>38400</v>
      </c>
      <c r="C17740">
        <v>43850</v>
      </c>
      <c r="D17740">
        <v>49350</v>
      </c>
      <c r="E17740">
        <v>54800</v>
      </c>
      <c r="F17740">
        <v>59200</v>
      </c>
      <c r="G17740">
        <v>63600</v>
      </c>
      <c r="H17740">
        <v>68000</v>
      </c>
      <c r="I17740">
        <v>72350</v>
      </c>
      <c r="J17740">
        <v>76750</v>
      </c>
      <c r="K17740" t="s">
        <v>3107</v>
      </c>
      <c r="L17740">
        <v>105</v>
      </c>
      <c r="M17740">
        <v>80</v>
      </c>
      <c r="N17740" t="s">
        <v>4002</v>
      </c>
    </row>
    <row r="17741" spans="1:14" x14ac:dyDescent="0.2">
      <c r="A17741" t="s">
        <v>23500</v>
      </c>
      <c r="B17741">
        <v>38400</v>
      </c>
      <c r="C17741">
        <v>43850</v>
      </c>
      <c r="D17741">
        <v>49350</v>
      </c>
      <c r="E17741">
        <v>54800</v>
      </c>
      <c r="F17741">
        <v>59200</v>
      </c>
      <c r="G17741">
        <v>63600</v>
      </c>
      <c r="H17741">
        <v>68000</v>
      </c>
      <c r="I17741">
        <v>72350</v>
      </c>
      <c r="J17741">
        <v>76750</v>
      </c>
      <c r="K17741" t="s">
        <v>3107</v>
      </c>
      <c r="L17741">
        <v>107</v>
      </c>
      <c r="M17741">
        <v>80</v>
      </c>
      <c r="N17741" t="s">
        <v>4003</v>
      </c>
    </row>
    <row r="17742" spans="1:14" x14ac:dyDescent="0.2">
      <c r="A17742" t="s">
        <v>23501</v>
      </c>
      <c r="B17742">
        <v>48200</v>
      </c>
      <c r="C17742">
        <v>55050</v>
      </c>
      <c r="D17742">
        <v>61950</v>
      </c>
      <c r="E17742">
        <v>68800</v>
      </c>
      <c r="F17742">
        <v>74350</v>
      </c>
      <c r="G17742">
        <v>79850</v>
      </c>
      <c r="H17742">
        <v>85350</v>
      </c>
      <c r="I17742">
        <v>90850</v>
      </c>
      <c r="J17742">
        <v>96350</v>
      </c>
      <c r="K17742" t="s">
        <v>3107</v>
      </c>
      <c r="L17742">
        <v>109</v>
      </c>
      <c r="M17742">
        <v>80</v>
      </c>
      <c r="N17742" t="s">
        <v>4004</v>
      </c>
    </row>
    <row r="17743" spans="1:14" x14ac:dyDescent="0.2">
      <c r="A17743" t="s">
        <v>23502</v>
      </c>
      <c r="B17743">
        <v>38400</v>
      </c>
      <c r="C17743">
        <v>43850</v>
      </c>
      <c r="D17743">
        <v>49350</v>
      </c>
      <c r="E17743">
        <v>54800</v>
      </c>
      <c r="F17743">
        <v>59200</v>
      </c>
      <c r="G17743">
        <v>63600</v>
      </c>
      <c r="H17743">
        <v>68000</v>
      </c>
      <c r="I17743">
        <v>72350</v>
      </c>
      <c r="J17743">
        <v>76750</v>
      </c>
      <c r="K17743" t="s">
        <v>3107</v>
      </c>
      <c r="L17743">
        <v>111</v>
      </c>
      <c r="M17743">
        <v>80</v>
      </c>
      <c r="N17743" t="s">
        <v>4005</v>
      </c>
    </row>
    <row r="17744" spans="1:14" x14ac:dyDescent="0.2">
      <c r="A17744" t="s">
        <v>23503</v>
      </c>
      <c r="B17744">
        <v>47750</v>
      </c>
      <c r="C17744">
        <v>54550</v>
      </c>
      <c r="D17744">
        <v>61350</v>
      </c>
      <c r="E17744">
        <v>68150</v>
      </c>
      <c r="F17744">
        <v>73650</v>
      </c>
      <c r="G17744">
        <v>79100</v>
      </c>
      <c r="H17744">
        <v>84550</v>
      </c>
      <c r="I17744">
        <v>90000</v>
      </c>
      <c r="J17744">
        <v>95450</v>
      </c>
      <c r="K17744" t="s">
        <v>3107</v>
      </c>
      <c r="L17744">
        <v>113</v>
      </c>
      <c r="M17744">
        <v>80</v>
      </c>
      <c r="N17744" t="s">
        <v>3231</v>
      </c>
    </row>
    <row r="17745" spans="1:14" x14ac:dyDescent="0.2">
      <c r="A17745" t="s">
        <v>23504</v>
      </c>
      <c r="B17745">
        <v>38400</v>
      </c>
      <c r="C17745">
        <v>43850</v>
      </c>
      <c r="D17745">
        <v>49350</v>
      </c>
      <c r="E17745">
        <v>54800</v>
      </c>
      <c r="F17745">
        <v>59200</v>
      </c>
      <c r="G17745">
        <v>63600</v>
      </c>
      <c r="H17745">
        <v>68000</v>
      </c>
      <c r="I17745">
        <v>72350</v>
      </c>
      <c r="J17745">
        <v>76750</v>
      </c>
      <c r="K17745" t="s">
        <v>3107</v>
      </c>
      <c r="L17745">
        <v>115</v>
      </c>
      <c r="M17745">
        <v>80</v>
      </c>
      <c r="N17745" t="s">
        <v>3233</v>
      </c>
    </row>
    <row r="17746" spans="1:14" x14ac:dyDescent="0.2">
      <c r="A17746" t="s">
        <v>23505</v>
      </c>
      <c r="B17746">
        <v>38400</v>
      </c>
      <c r="C17746">
        <v>43850</v>
      </c>
      <c r="D17746">
        <v>49350</v>
      </c>
      <c r="E17746">
        <v>54800</v>
      </c>
      <c r="F17746">
        <v>59200</v>
      </c>
      <c r="G17746">
        <v>63600</v>
      </c>
      <c r="H17746">
        <v>68000</v>
      </c>
      <c r="I17746">
        <v>72350</v>
      </c>
      <c r="J17746">
        <v>76750</v>
      </c>
      <c r="K17746" t="s">
        <v>3107</v>
      </c>
      <c r="L17746">
        <v>117</v>
      </c>
      <c r="M17746">
        <v>80</v>
      </c>
      <c r="N17746" t="s">
        <v>3234</v>
      </c>
    </row>
    <row r="17747" spans="1:14" x14ac:dyDescent="0.2">
      <c r="A17747" t="s">
        <v>23506</v>
      </c>
      <c r="B17747">
        <v>38850</v>
      </c>
      <c r="C17747">
        <v>44400</v>
      </c>
      <c r="D17747">
        <v>49950</v>
      </c>
      <c r="E17747">
        <v>55450</v>
      </c>
      <c r="F17747">
        <v>59900</v>
      </c>
      <c r="G17747">
        <v>64350</v>
      </c>
      <c r="H17747">
        <v>68800</v>
      </c>
      <c r="I17747">
        <v>73200</v>
      </c>
      <c r="J17747">
        <v>77650</v>
      </c>
      <c r="K17747" t="s">
        <v>3107</v>
      </c>
      <c r="L17747">
        <v>119</v>
      </c>
      <c r="M17747">
        <v>80</v>
      </c>
      <c r="N17747" t="s">
        <v>4006</v>
      </c>
    </row>
    <row r="17748" spans="1:14" x14ac:dyDescent="0.2">
      <c r="A17748" t="s">
        <v>23507</v>
      </c>
      <c r="B17748">
        <v>39400</v>
      </c>
      <c r="C17748">
        <v>45000</v>
      </c>
      <c r="D17748">
        <v>50650</v>
      </c>
      <c r="E17748">
        <v>56250</v>
      </c>
      <c r="F17748">
        <v>60750</v>
      </c>
      <c r="G17748">
        <v>65250</v>
      </c>
      <c r="H17748">
        <v>69750</v>
      </c>
      <c r="I17748">
        <v>74250</v>
      </c>
      <c r="J17748">
        <v>78750</v>
      </c>
      <c r="K17748" t="s">
        <v>3107</v>
      </c>
      <c r="L17748">
        <v>121</v>
      </c>
      <c r="M17748">
        <v>80</v>
      </c>
      <c r="N17748" t="s">
        <v>4007</v>
      </c>
    </row>
    <row r="17749" spans="1:14" x14ac:dyDescent="0.2">
      <c r="A17749" t="s">
        <v>23508</v>
      </c>
      <c r="B17749">
        <v>41800</v>
      </c>
      <c r="C17749">
        <v>47800</v>
      </c>
      <c r="D17749">
        <v>53750</v>
      </c>
      <c r="E17749">
        <v>59700</v>
      </c>
      <c r="F17749">
        <v>64500</v>
      </c>
      <c r="G17749">
        <v>69300</v>
      </c>
      <c r="H17749">
        <v>74050</v>
      </c>
      <c r="I17749">
        <v>78850</v>
      </c>
      <c r="J17749">
        <v>83600</v>
      </c>
      <c r="K17749" t="s">
        <v>3107</v>
      </c>
      <c r="L17749">
        <v>123</v>
      </c>
      <c r="M17749">
        <v>80</v>
      </c>
      <c r="N17749" t="s">
        <v>3638</v>
      </c>
    </row>
    <row r="17750" spans="1:14" x14ac:dyDescent="0.2">
      <c r="A17750" t="s">
        <v>23509</v>
      </c>
      <c r="B17750">
        <v>40800</v>
      </c>
      <c r="C17750">
        <v>46600</v>
      </c>
      <c r="D17750">
        <v>52450</v>
      </c>
      <c r="E17750">
        <v>58250</v>
      </c>
      <c r="F17750">
        <v>62950</v>
      </c>
      <c r="G17750">
        <v>67600</v>
      </c>
      <c r="H17750">
        <v>72250</v>
      </c>
      <c r="I17750">
        <v>76900</v>
      </c>
      <c r="J17750">
        <v>81550</v>
      </c>
      <c r="K17750" t="s">
        <v>3107</v>
      </c>
      <c r="L17750">
        <v>125</v>
      </c>
      <c r="M17750">
        <v>80</v>
      </c>
      <c r="N17750" t="s">
        <v>3235</v>
      </c>
    </row>
    <row r="17751" spans="1:14" x14ac:dyDescent="0.2">
      <c r="A17751" t="s">
        <v>23510</v>
      </c>
      <c r="B17751">
        <v>38400</v>
      </c>
      <c r="C17751">
        <v>43850</v>
      </c>
      <c r="D17751">
        <v>49350</v>
      </c>
      <c r="E17751">
        <v>54800</v>
      </c>
      <c r="F17751">
        <v>59200</v>
      </c>
      <c r="G17751">
        <v>63600</v>
      </c>
      <c r="H17751">
        <v>68000</v>
      </c>
      <c r="I17751">
        <v>72350</v>
      </c>
      <c r="J17751">
        <v>76750</v>
      </c>
      <c r="K17751" t="s">
        <v>3107</v>
      </c>
      <c r="L17751">
        <v>127</v>
      </c>
      <c r="M17751">
        <v>80</v>
      </c>
      <c r="N17751" t="s">
        <v>4008</v>
      </c>
    </row>
    <row r="17752" spans="1:14" x14ac:dyDescent="0.2">
      <c r="A17752" t="s">
        <v>23511</v>
      </c>
      <c r="B17752">
        <v>39100</v>
      </c>
      <c r="C17752">
        <v>44700</v>
      </c>
      <c r="D17752">
        <v>50300</v>
      </c>
      <c r="E17752">
        <v>55850</v>
      </c>
      <c r="F17752">
        <v>60350</v>
      </c>
      <c r="G17752">
        <v>64800</v>
      </c>
      <c r="H17752">
        <v>69300</v>
      </c>
      <c r="I17752">
        <v>73750</v>
      </c>
      <c r="J17752">
        <v>78200</v>
      </c>
      <c r="K17752" t="s">
        <v>3107</v>
      </c>
      <c r="L17752">
        <v>129</v>
      </c>
      <c r="M17752">
        <v>80</v>
      </c>
      <c r="N17752" t="s">
        <v>4009</v>
      </c>
    </row>
    <row r="17753" spans="1:14" x14ac:dyDescent="0.2">
      <c r="A17753" t="s">
        <v>23512</v>
      </c>
      <c r="B17753">
        <v>47750</v>
      </c>
      <c r="C17753">
        <v>54550</v>
      </c>
      <c r="D17753">
        <v>61350</v>
      </c>
      <c r="E17753">
        <v>68150</v>
      </c>
      <c r="F17753">
        <v>73650</v>
      </c>
      <c r="G17753">
        <v>79100</v>
      </c>
      <c r="H17753">
        <v>84550</v>
      </c>
      <c r="I17753">
        <v>90000</v>
      </c>
      <c r="J17753">
        <v>95450</v>
      </c>
      <c r="K17753" t="s">
        <v>3107</v>
      </c>
      <c r="L17753">
        <v>131</v>
      </c>
      <c r="M17753">
        <v>80</v>
      </c>
      <c r="N17753" t="s">
        <v>4010</v>
      </c>
    </row>
    <row r="17754" spans="1:14" x14ac:dyDescent="0.2">
      <c r="A17754" t="s">
        <v>23513</v>
      </c>
      <c r="B17754">
        <v>38400</v>
      </c>
      <c r="C17754">
        <v>43850</v>
      </c>
      <c r="D17754">
        <v>49350</v>
      </c>
      <c r="E17754">
        <v>54800</v>
      </c>
      <c r="F17754">
        <v>59200</v>
      </c>
      <c r="G17754">
        <v>63600</v>
      </c>
      <c r="H17754">
        <v>68000</v>
      </c>
      <c r="I17754">
        <v>72350</v>
      </c>
      <c r="J17754">
        <v>76750</v>
      </c>
      <c r="K17754" t="s">
        <v>3107</v>
      </c>
      <c r="L17754">
        <v>133</v>
      </c>
      <c r="M17754">
        <v>80</v>
      </c>
      <c r="N17754" t="s">
        <v>2921</v>
      </c>
    </row>
    <row r="17755" spans="1:14" x14ac:dyDescent="0.2">
      <c r="A17755" t="s">
        <v>23514</v>
      </c>
      <c r="B17755">
        <v>35950</v>
      </c>
      <c r="C17755">
        <v>41100</v>
      </c>
      <c r="D17755">
        <v>46250</v>
      </c>
      <c r="E17755">
        <v>51350</v>
      </c>
      <c r="F17755">
        <v>55500</v>
      </c>
      <c r="G17755">
        <v>59600</v>
      </c>
      <c r="H17755">
        <v>63700</v>
      </c>
      <c r="I17755">
        <v>67800</v>
      </c>
      <c r="J17755">
        <v>71900</v>
      </c>
      <c r="K17755" t="s">
        <v>3107</v>
      </c>
      <c r="L17755">
        <v>135</v>
      </c>
      <c r="M17755">
        <v>80</v>
      </c>
      <c r="N17755" t="s">
        <v>4011</v>
      </c>
    </row>
    <row r="17756" spans="1:14" x14ac:dyDescent="0.2">
      <c r="A17756" t="s">
        <v>23515</v>
      </c>
      <c r="B17756">
        <v>39800</v>
      </c>
      <c r="C17756">
        <v>45450</v>
      </c>
      <c r="D17756">
        <v>51150</v>
      </c>
      <c r="E17756">
        <v>56800</v>
      </c>
      <c r="F17756">
        <v>61350</v>
      </c>
      <c r="G17756">
        <v>65900</v>
      </c>
      <c r="H17756">
        <v>70450</v>
      </c>
      <c r="I17756">
        <v>75000</v>
      </c>
      <c r="J17756">
        <v>79550</v>
      </c>
      <c r="K17756" t="s">
        <v>3107</v>
      </c>
      <c r="L17756">
        <v>137</v>
      </c>
      <c r="M17756">
        <v>80</v>
      </c>
      <c r="N17756" t="s">
        <v>3598</v>
      </c>
    </row>
    <row r="17757" spans="1:14" x14ac:dyDescent="0.2">
      <c r="A17757" t="s">
        <v>23516</v>
      </c>
      <c r="B17757">
        <v>39800</v>
      </c>
      <c r="C17757">
        <v>45450</v>
      </c>
      <c r="D17757">
        <v>51150</v>
      </c>
      <c r="E17757">
        <v>56800</v>
      </c>
      <c r="F17757">
        <v>61350</v>
      </c>
      <c r="G17757">
        <v>65900</v>
      </c>
      <c r="H17757">
        <v>70450</v>
      </c>
      <c r="I17757">
        <v>75000</v>
      </c>
      <c r="J17757">
        <v>79550</v>
      </c>
      <c r="K17757" t="s">
        <v>3107</v>
      </c>
      <c r="L17757">
        <v>139</v>
      </c>
      <c r="M17757">
        <v>80</v>
      </c>
      <c r="N17757" t="s">
        <v>3561</v>
      </c>
    </row>
    <row r="17758" spans="1:14" x14ac:dyDescent="0.2">
      <c r="A17758" t="s">
        <v>23517</v>
      </c>
      <c r="B17758">
        <v>38400</v>
      </c>
      <c r="C17758">
        <v>43850</v>
      </c>
      <c r="D17758">
        <v>49350</v>
      </c>
      <c r="E17758">
        <v>54800</v>
      </c>
      <c r="F17758">
        <v>59200</v>
      </c>
      <c r="G17758">
        <v>63600</v>
      </c>
      <c r="H17758">
        <v>68000</v>
      </c>
      <c r="I17758">
        <v>72350</v>
      </c>
      <c r="J17758">
        <v>76750</v>
      </c>
      <c r="K17758" t="s">
        <v>3107</v>
      </c>
      <c r="L17758">
        <v>141</v>
      </c>
      <c r="M17758">
        <v>80</v>
      </c>
      <c r="N17758" t="s">
        <v>4012</v>
      </c>
    </row>
    <row r="17759" spans="1:14" x14ac:dyDescent="0.2">
      <c r="A17759" t="s">
        <v>23518</v>
      </c>
      <c r="B17759">
        <v>47750</v>
      </c>
      <c r="C17759">
        <v>54550</v>
      </c>
      <c r="D17759">
        <v>61350</v>
      </c>
      <c r="E17759">
        <v>68150</v>
      </c>
      <c r="F17759">
        <v>73650</v>
      </c>
      <c r="G17759">
        <v>79100</v>
      </c>
      <c r="H17759">
        <v>84550</v>
      </c>
      <c r="I17759">
        <v>90000</v>
      </c>
      <c r="J17759">
        <v>95450</v>
      </c>
      <c r="K17759" t="s">
        <v>3107</v>
      </c>
      <c r="L17759">
        <v>143</v>
      </c>
      <c r="M17759">
        <v>80</v>
      </c>
      <c r="N17759" t="s">
        <v>4013</v>
      </c>
    </row>
    <row r="17760" spans="1:14" x14ac:dyDescent="0.2">
      <c r="A17760" t="s">
        <v>23519</v>
      </c>
      <c r="B17760">
        <v>47750</v>
      </c>
      <c r="C17760">
        <v>54550</v>
      </c>
      <c r="D17760">
        <v>61350</v>
      </c>
      <c r="E17760">
        <v>68150</v>
      </c>
      <c r="F17760">
        <v>73650</v>
      </c>
      <c r="G17760">
        <v>79100</v>
      </c>
      <c r="H17760">
        <v>84550</v>
      </c>
      <c r="I17760">
        <v>90000</v>
      </c>
      <c r="J17760">
        <v>95450</v>
      </c>
      <c r="K17760" t="s">
        <v>3107</v>
      </c>
      <c r="L17760">
        <v>145</v>
      </c>
      <c r="M17760">
        <v>80</v>
      </c>
      <c r="N17760" t="s">
        <v>4014</v>
      </c>
    </row>
    <row r="17761" spans="1:14" x14ac:dyDescent="0.2">
      <c r="A17761" t="s">
        <v>23520</v>
      </c>
      <c r="B17761">
        <v>44000</v>
      </c>
      <c r="C17761">
        <v>50250</v>
      </c>
      <c r="D17761">
        <v>56550</v>
      </c>
      <c r="E17761">
        <v>62800</v>
      </c>
      <c r="F17761">
        <v>67850</v>
      </c>
      <c r="G17761">
        <v>72850</v>
      </c>
      <c r="H17761">
        <v>77900</v>
      </c>
      <c r="I17761">
        <v>82900</v>
      </c>
      <c r="J17761">
        <v>87950</v>
      </c>
      <c r="K17761" t="s">
        <v>3107</v>
      </c>
      <c r="L17761">
        <v>147</v>
      </c>
      <c r="M17761">
        <v>80</v>
      </c>
      <c r="N17761" t="s">
        <v>3362</v>
      </c>
    </row>
    <row r="17762" spans="1:14" x14ac:dyDescent="0.2">
      <c r="A17762" t="s">
        <v>23521</v>
      </c>
      <c r="B17762">
        <v>41900</v>
      </c>
      <c r="C17762">
        <v>47900</v>
      </c>
      <c r="D17762">
        <v>53900</v>
      </c>
      <c r="E17762">
        <v>59850</v>
      </c>
      <c r="F17762">
        <v>64650</v>
      </c>
      <c r="G17762">
        <v>69450</v>
      </c>
      <c r="H17762">
        <v>74250</v>
      </c>
      <c r="I17762">
        <v>79050</v>
      </c>
      <c r="J17762">
        <v>83800</v>
      </c>
      <c r="K17762" t="s">
        <v>3107</v>
      </c>
      <c r="L17762">
        <v>149</v>
      </c>
      <c r="M17762">
        <v>80</v>
      </c>
      <c r="N17762" t="s">
        <v>4015</v>
      </c>
    </row>
    <row r="17763" spans="1:14" x14ac:dyDescent="0.2">
      <c r="A17763" t="s">
        <v>23522</v>
      </c>
      <c r="B17763">
        <v>47800</v>
      </c>
      <c r="C17763">
        <v>54600</v>
      </c>
      <c r="D17763">
        <v>61450</v>
      </c>
      <c r="E17763">
        <v>68250</v>
      </c>
      <c r="F17763">
        <v>73750</v>
      </c>
      <c r="G17763">
        <v>79200</v>
      </c>
      <c r="H17763">
        <v>84650</v>
      </c>
      <c r="I17763">
        <v>90100</v>
      </c>
      <c r="J17763">
        <v>95550</v>
      </c>
      <c r="K17763" t="s">
        <v>3107</v>
      </c>
      <c r="L17763">
        <v>151</v>
      </c>
      <c r="M17763">
        <v>80</v>
      </c>
      <c r="N17763" t="s">
        <v>4016</v>
      </c>
    </row>
    <row r="17764" spans="1:14" x14ac:dyDescent="0.2">
      <c r="A17764" t="s">
        <v>23523</v>
      </c>
      <c r="B17764">
        <v>43550</v>
      </c>
      <c r="C17764">
        <v>49750</v>
      </c>
      <c r="D17764">
        <v>55950</v>
      </c>
      <c r="E17764">
        <v>62150</v>
      </c>
      <c r="F17764">
        <v>67150</v>
      </c>
      <c r="G17764">
        <v>72100</v>
      </c>
      <c r="H17764">
        <v>77100</v>
      </c>
      <c r="I17764">
        <v>82050</v>
      </c>
      <c r="J17764">
        <v>87050</v>
      </c>
      <c r="K17764" t="s">
        <v>3107</v>
      </c>
      <c r="L17764">
        <v>153</v>
      </c>
      <c r="M17764">
        <v>80</v>
      </c>
      <c r="N17764" t="s">
        <v>4017</v>
      </c>
    </row>
    <row r="17765" spans="1:14" x14ac:dyDescent="0.2">
      <c r="A17765" t="s">
        <v>23524</v>
      </c>
      <c r="B17765">
        <v>42600</v>
      </c>
      <c r="C17765">
        <v>48650</v>
      </c>
      <c r="D17765">
        <v>54750</v>
      </c>
      <c r="E17765">
        <v>60800</v>
      </c>
      <c r="F17765">
        <v>65700</v>
      </c>
      <c r="G17765">
        <v>70550</v>
      </c>
      <c r="H17765">
        <v>75400</v>
      </c>
      <c r="I17765">
        <v>80300</v>
      </c>
      <c r="J17765">
        <v>85150</v>
      </c>
      <c r="K17765" t="s">
        <v>3108</v>
      </c>
      <c r="L17765">
        <v>1</v>
      </c>
      <c r="M17765">
        <v>80</v>
      </c>
      <c r="N17765" t="s">
        <v>4221</v>
      </c>
    </row>
    <row r="17766" spans="1:14" x14ac:dyDescent="0.2">
      <c r="A17766" t="s">
        <v>23525</v>
      </c>
      <c r="B17766">
        <v>55000</v>
      </c>
      <c r="C17766">
        <v>62850</v>
      </c>
      <c r="D17766">
        <v>70700</v>
      </c>
      <c r="E17766">
        <v>78550</v>
      </c>
      <c r="F17766">
        <v>84850</v>
      </c>
      <c r="G17766">
        <v>91150</v>
      </c>
      <c r="H17766">
        <v>97450</v>
      </c>
      <c r="I17766">
        <v>103700</v>
      </c>
      <c r="J17766">
        <v>110000</v>
      </c>
      <c r="K17766" t="s">
        <v>3108</v>
      </c>
      <c r="L17766">
        <v>3</v>
      </c>
      <c r="M17766">
        <v>80</v>
      </c>
      <c r="N17766" t="s">
        <v>3368</v>
      </c>
    </row>
    <row r="17767" spans="1:14" x14ac:dyDescent="0.2">
      <c r="A17767" t="s">
        <v>23526</v>
      </c>
      <c r="B17767">
        <v>63150</v>
      </c>
      <c r="C17767">
        <v>72200</v>
      </c>
      <c r="D17767">
        <v>81200</v>
      </c>
      <c r="E17767">
        <v>90200</v>
      </c>
      <c r="F17767">
        <v>97450</v>
      </c>
      <c r="G17767">
        <v>104650</v>
      </c>
      <c r="H17767">
        <v>111850</v>
      </c>
      <c r="I17767">
        <v>119100</v>
      </c>
      <c r="J17767">
        <v>126300</v>
      </c>
      <c r="K17767" t="s">
        <v>3108</v>
      </c>
      <c r="L17767">
        <v>5</v>
      </c>
      <c r="M17767">
        <v>80</v>
      </c>
      <c r="N17767" t="s">
        <v>4018</v>
      </c>
    </row>
    <row r="17768" spans="1:14" x14ac:dyDescent="0.2">
      <c r="A17768" t="s">
        <v>23527</v>
      </c>
      <c r="B17768">
        <v>47350</v>
      </c>
      <c r="C17768">
        <v>54100</v>
      </c>
      <c r="D17768">
        <v>60850</v>
      </c>
      <c r="E17768">
        <v>67600</v>
      </c>
      <c r="F17768">
        <v>73050</v>
      </c>
      <c r="G17768">
        <v>78450</v>
      </c>
      <c r="H17768">
        <v>83850</v>
      </c>
      <c r="I17768">
        <v>89250</v>
      </c>
      <c r="J17768">
        <v>94650</v>
      </c>
      <c r="K17768" t="s">
        <v>3108</v>
      </c>
      <c r="L17768">
        <v>7</v>
      </c>
      <c r="M17768">
        <v>80</v>
      </c>
      <c r="N17768" t="s">
        <v>4019</v>
      </c>
    </row>
    <row r="17769" spans="1:14" x14ac:dyDescent="0.2">
      <c r="A17769" t="s">
        <v>23528</v>
      </c>
      <c r="B17769">
        <v>63150</v>
      </c>
      <c r="C17769">
        <v>72200</v>
      </c>
      <c r="D17769">
        <v>81200</v>
      </c>
      <c r="E17769">
        <v>90200</v>
      </c>
      <c r="F17769">
        <v>97450</v>
      </c>
      <c r="G17769">
        <v>104650</v>
      </c>
      <c r="H17769">
        <v>111850</v>
      </c>
      <c r="I17769">
        <v>119100</v>
      </c>
      <c r="J17769">
        <v>126300</v>
      </c>
      <c r="K17769" t="s">
        <v>3108</v>
      </c>
      <c r="L17769">
        <v>9</v>
      </c>
      <c r="M17769">
        <v>80</v>
      </c>
      <c r="N17769" t="s">
        <v>3375</v>
      </c>
    </row>
    <row r="17770" spans="1:14" x14ac:dyDescent="0.2">
      <c r="A17770" t="s">
        <v>23529</v>
      </c>
      <c r="B17770">
        <v>42600</v>
      </c>
      <c r="C17770">
        <v>48650</v>
      </c>
      <c r="D17770">
        <v>54750</v>
      </c>
      <c r="E17770">
        <v>60800</v>
      </c>
      <c r="F17770">
        <v>65700</v>
      </c>
      <c r="G17770">
        <v>70550</v>
      </c>
      <c r="H17770">
        <v>75400</v>
      </c>
      <c r="I17770">
        <v>80300</v>
      </c>
      <c r="J17770">
        <v>85150</v>
      </c>
      <c r="K17770" t="s">
        <v>3108</v>
      </c>
      <c r="L17770">
        <v>11</v>
      </c>
      <c r="M17770">
        <v>80</v>
      </c>
      <c r="N17770" t="s">
        <v>2479</v>
      </c>
    </row>
    <row r="17771" spans="1:14" x14ac:dyDescent="0.2">
      <c r="A17771" t="s">
        <v>23530</v>
      </c>
      <c r="B17771">
        <v>42600</v>
      </c>
      <c r="C17771">
        <v>48650</v>
      </c>
      <c r="D17771">
        <v>54750</v>
      </c>
      <c r="E17771">
        <v>60800</v>
      </c>
      <c r="F17771">
        <v>65700</v>
      </c>
      <c r="G17771">
        <v>70550</v>
      </c>
      <c r="H17771">
        <v>75400</v>
      </c>
      <c r="I17771">
        <v>80300</v>
      </c>
      <c r="J17771">
        <v>85150</v>
      </c>
      <c r="K17771" t="s">
        <v>3108</v>
      </c>
      <c r="L17771">
        <v>13</v>
      </c>
      <c r="M17771">
        <v>80</v>
      </c>
      <c r="N17771" t="s">
        <v>4020</v>
      </c>
    </row>
    <row r="17772" spans="1:14" x14ac:dyDescent="0.2">
      <c r="A17772" t="s">
        <v>23531</v>
      </c>
      <c r="B17772">
        <v>42600</v>
      </c>
      <c r="C17772">
        <v>48650</v>
      </c>
      <c r="D17772">
        <v>54750</v>
      </c>
      <c r="E17772">
        <v>60800</v>
      </c>
      <c r="F17772">
        <v>65700</v>
      </c>
      <c r="G17772">
        <v>70550</v>
      </c>
      <c r="H17772">
        <v>75400</v>
      </c>
      <c r="I17772">
        <v>80300</v>
      </c>
      <c r="J17772">
        <v>85150</v>
      </c>
      <c r="K17772" t="s">
        <v>3108</v>
      </c>
      <c r="L17772">
        <v>15</v>
      </c>
      <c r="M17772">
        <v>80</v>
      </c>
      <c r="N17772" t="s">
        <v>1955</v>
      </c>
    </row>
    <row r="17773" spans="1:14" x14ac:dyDescent="0.2">
      <c r="A17773" t="s">
        <v>23532</v>
      </c>
      <c r="B17773">
        <v>53350</v>
      </c>
      <c r="C17773">
        <v>60950</v>
      </c>
      <c r="D17773">
        <v>68550</v>
      </c>
      <c r="E17773">
        <v>76150</v>
      </c>
      <c r="F17773">
        <v>82250</v>
      </c>
      <c r="G17773">
        <v>88350</v>
      </c>
      <c r="H17773">
        <v>94450</v>
      </c>
      <c r="I17773">
        <v>100550</v>
      </c>
      <c r="J17773">
        <v>106650</v>
      </c>
      <c r="K17773" t="s">
        <v>3108</v>
      </c>
      <c r="L17773">
        <v>17</v>
      </c>
      <c r="M17773">
        <v>80</v>
      </c>
      <c r="N17773" t="s">
        <v>4021</v>
      </c>
    </row>
    <row r="17774" spans="1:14" x14ac:dyDescent="0.2">
      <c r="A17774" t="s">
        <v>23533</v>
      </c>
      <c r="B17774">
        <v>42600</v>
      </c>
      <c r="C17774">
        <v>48650</v>
      </c>
      <c r="D17774">
        <v>54750</v>
      </c>
      <c r="E17774">
        <v>60800</v>
      </c>
      <c r="F17774">
        <v>65700</v>
      </c>
      <c r="G17774">
        <v>70550</v>
      </c>
      <c r="H17774">
        <v>75400</v>
      </c>
      <c r="I17774">
        <v>80300</v>
      </c>
      <c r="J17774">
        <v>85150</v>
      </c>
      <c r="K17774" t="s">
        <v>3108</v>
      </c>
      <c r="L17774">
        <v>19</v>
      </c>
      <c r="M17774">
        <v>80</v>
      </c>
      <c r="N17774" t="s">
        <v>2720</v>
      </c>
    </row>
    <row r="17775" spans="1:14" x14ac:dyDescent="0.2">
      <c r="A17775" t="s">
        <v>23534</v>
      </c>
      <c r="B17775">
        <v>42600</v>
      </c>
      <c r="C17775">
        <v>48650</v>
      </c>
      <c r="D17775">
        <v>54750</v>
      </c>
      <c r="E17775">
        <v>60800</v>
      </c>
      <c r="F17775">
        <v>65700</v>
      </c>
      <c r="G17775">
        <v>70550</v>
      </c>
      <c r="H17775">
        <v>75400</v>
      </c>
      <c r="I17775">
        <v>80300</v>
      </c>
      <c r="J17775">
        <v>85150</v>
      </c>
      <c r="K17775" t="s">
        <v>3108</v>
      </c>
      <c r="L17775">
        <v>21</v>
      </c>
      <c r="M17775">
        <v>80</v>
      </c>
      <c r="N17775" t="s">
        <v>4022</v>
      </c>
    </row>
    <row r="17776" spans="1:14" x14ac:dyDescent="0.2">
      <c r="A17776" t="s">
        <v>23535</v>
      </c>
      <c r="B17776">
        <v>42600</v>
      </c>
      <c r="C17776">
        <v>48650</v>
      </c>
      <c r="D17776">
        <v>54750</v>
      </c>
      <c r="E17776">
        <v>60800</v>
      </c>
      <c r="F17776">
        <v>65700</v>
      </c>
      <c r="G17776">
        <v>70550</v>
      </c>
      <c r="H17776">
        <v>75400</v>
      </c>
      <c r="I17776">
        <v>80300</v>
      </c>
      <c r="J17776">
        <v>85150</v>
      </c>
      <c r="K17776" t="s">
        <v>3108</v>
      </c>
      <c r="L17776">
        <v>23</v>
      </c>
      <c r="M17776">
        <v>80</v>
      </c>
      <c r="N17776" t="s">
        <v>3386</v>
      </c>
    </row>
    <row r="17777" spans="1:14" x14ac:dyDescent="0.2">
      <c r="A17777" t="s">
        <v>23536</v>
      </c>
      <c r="B17777">
        <v>42600</v>
      </c>
      <c r="C17777">
        <v>48650</v>
      </c>
      <c r="D17777">
        <v>54750</v>
      </c>
      <c r="E17777">
        <v>60800</v>
      </c>
      <c r="F17777">
        <v>65700</v>
      </c>
      <c r="G17777">
        <v>70550</v>
      </c>
      <c r="H17777">
        <v>75400</v>
      </c>
      <c r="I17777">
        <v>80300</v>
      </c>
      <c r="J17777">
        <v>85150</v>
      </c>
      <c r="K17777" t="s">
        <v>3108</v>
      </c>
      <c r="L17777">
        <v>25</v>
      </c>
      <c r="M17777">
        <v>80</v>
      </c>
      <c r="N17777" t="s">
        <v>4023</v>
      </c>
    </row>
    <row r="17778" spans="1:14" x14ac:dyDescent="0.2">
      <c r="A17778" t="s">
        <v>23537</v>
      </c>
      <c r="B17778">
        <v>49850</v>
      </c>
      <c r="C17778">
        <v>57000</v>
      </c>
      <c r="D17778">
        <v>64100</v>
      </c>
      <c r="E17778">
        <v>71200</v>
      </c>
      <c r="F17778">
        <v>76900</v>
      </c>
      <c r="G17778">
        <v>82600</v>
      </c>
      <c r="H17778">
        <v>88300</v>
      </c>
      <c r="I17778">
        <v>94000</v>
      </c>
      <c r="J17778">
        <v>99700</v>
      </c>
      <c r="K17778" t="s">
        <v>3108</v>
      </c>
      <c r="L17778">
        <v>27</v>
      </c>
      <c r="M17778">
        <v>80</v>
      </c>
      <c r="N17778" t="s">
        <v>4024</v>
      </c>
    </row>
    <row r="17779" spans="1:14" x14ac:dyDescent="0.2">
      <c r="A17779" t="s">
        <v>23538</v>
      </c>
      <c r="B17779">
        <v>45300</v>
      </c>
      <c r="C17779">
        <v>51800</v>
      </c>
      <c r="D17779">
        <v>58250</v>
      </c>
      <c r="E17779">
        <v>64700</v>
      </c>
      <c r="F17779">
        <v>69900</v>
      </c>
      <c r="G17779">
        <v>75100</v>
      </c>
      <c r="H17779">
        <v>80250</v>
      </c>
      <c r="I17779">
        <v>85450</v>
      </c>
      <c r="J17779">
        <v>90600</v>
      </c>
      <c r="K17779" t="s">
        <v>3108</v>
      </c>
      <c r="L17779">
        <v>29</v>
      </c>
      <c r="M17779">
        <v>80</v>
      </c>
      <c r="N17779" t="s">
        <v>3333</v>
      </c>
    </row>
    <row r="17780" spans="1:14" x14ac:dyDescent="0.2">
      <c r="A17780" t="s">
        <v>23539</v>
      </c>
      <c r="B17780">
        <v>42600</v>
      </c>
      <c r="C17780">
        <v>48650</v>
      </c>
      <c r="D17780">
        <v>54750</v>
      </c>
      <c r="E17780">
        <v>60800</v>
      </c>
      <c r="F17780">
        <v>65700</v>
      </c>
      <c r="G17780">
        <v>70550</v>
      </c>
      <c r="H17780">
        <v>75400</v>
      </c>
      <c r="I17780">
        <v>80300</v>
      </c>
      <c r="J17780">
        <v>85150</v>
      </c>
      <c r="K17780" t="s">
        <v>3108</v>
      </c>
      <c r="L17780">
        <v>31</v>
      </c>
      <c r="M17780">
        <v>80</v>
      </c>
      <c r="N17780" t="s">
        <v>3334</v>
      </c>
    </row>
    <row r="17781" spans="1:14" x14ac:dyDescent="0.2">
      <c r="A17781" t="s">
        <v>23540</v>
      </c>
      <c r="B17781">
        <v>42600</v>
      </c>
      <c r="C17781">
        <v>48650</v>
      </c>
      <c r="D17781">
        <v>54750</v>
      </c>
      <c r="E17781">
        <v>60800</v>
      </c>
      <c r="F17781">
        <v>65700</v>
      </c>
      <c r="G17781">
        <v>70550</v>
      </c>
      <c r="H17781">
        <v>75400</v>
      </c>
      <c r="I17781">
        <v>80300</v>
      </c>
      <c r="J17781">
        <v>85150</v>
      </c>
      <c r="K17781" t="s">
        <v>3108</v>
      </c>
      <c r="L17781">
        <v>33</v>
      </c>
      <c r="M17781">
        <v>80</v>
      </c>
      <c r="N17781" t="s">
        <v>4025</v>
      </c>
    </row>
    <row r="17782" spans="1:14" x14ac:dyDescent="0.2">
      <c r="A17782" t="s">
        <v>23541</v>
      </c>
      <c r="B17782">
        <v>42600</v>
      </c>
      <c r="C17782">
        <v>48650</v>
      </c>
      <c r="D17782">
        <v>54750</v>
      </c>
      <c r="E17782">
        <v>60800</v>
      </c>
      <c r="F17782">
        <v>65700</v>
      </c>
      <c r="G17782">
        <v>70550</v>
      </c>
      <c r="H17782">
        <v>75400</v>
      </c>
      <c r="I17782">
        <v>80300</v>
      </c>
      <c r="J17782">
        <v>85150</v>
      </c>
      <c r="K17782" t="s">
        <v>3108</v>
      </c>
      <c r="L17782">
        <v>35</v>
      </c>
      <c r="M17782">
        <v>80</v>
      </c>
      <c r="N17782" t="s">
        <v>4026</v>
      </c>
    </row>
    <row r="17783" spans="1:14" x14ac:dyDescent="0.2">
      <c r="A17783" t="s">
        <v>23542</v>
      </c>
      <c r="B17783">
        <v>42600</v>
      </c>
      <c r="C17783">
        <v>48650</v>
      </c>
      <c r="D17783">
        <v>54750</v>
      </c>
      <c r="E17783">
        <v>60800</v>
      </c>
      <c r="F17783">
        <v>65700</v>
      </c>
      <c r="G17783">
        <v>70550</v>
      </c>
      <c r="H17783">
        <v>75400</v>
      </c>
      <c r="I17783">
        <v>80300</v>
      </c>
      <c r="J17783">
        <v>85150</v>
      </c>
      <c r="K17783" t="s">
        <v>3108</v>
      </c>
      <c r="L17783">
        <v>37</v>
      </c>
      <c r="M17783">
        <v>80</v>
      </c>
      <c r="N17783" t="s">
        <v>3707</v>
      </c>
    </row>
    <row r="17784" spans="1:14" x14ac:dyDescent="0.2">
      <c r="A17784" t="s">
        <v>23543</v>
      </c>
      <c r="B17784">
        <v>47250</v>
      </c>
      <c r="C17784">
        <v>54000</v>
      </c>
      <c r="D17784">
        <v>60750</v>
      </c>
      <c r="E17784">
        <v>67450</v>
      </c>
      <c r="F17784">
        <v>72850</v>
      </c>
      <c r="G17784">
        <v>78250</v>
      </c>
      <c r="H17784">
        <v>83650</v>
      </c>
      <c r="I17784">
        <v>89050</v>
      </c>
      <c r="J17784">
        <v>94450</v>
      </c>
      <c r="K17784" t="s">
        <v>3108</v>
      </c>
      <c r="L17784">
        <v>39</v>
      </c>
      <c r="M17784">
        <v>80</v>
      </c>
      <c r="N17784" t="s">
        <v>4210</v>
      </c>
    </row>
    <row r="17785" spans="1:14" x14ac:dyDescent="0.2">
      <c r="A17785" t="s">
        <v>23544</v>
      </c>
      <c r="B17785">
        <v>42600</v>
      </c>
      <c r="C17785">
        <v>48650</v>
      </c>
      <c r="D17785">
        <v>54750</v>
      </c>
      <c r="E17785">
        <v>60800</v>
      </c>
      <c r="F17785">
        <v>65700</v>
      </c>
      <c r="G17785">
        <v>70550</v>
      </c>
      <c r="H17785">
        <v>75400</v>
      </c>
      <c r="I17785">
        <v>80300</v>
      </c>
      <c r="J17785">
        <v>85150</v>
      </c>
      <c r="K17785" t="s">
        <v>3108</v>
      </c>
      <c r="L17785">
        <v>41</v>
      </c>
      <c r="M17785">
        <v>80</v>
      </c>
      <c r="N17785" t="s">
        <v>3394</v>
      </c>
    </row>
    <row r="17786" spans="1:14" x14ac:dyDescent="0.2">
      <c r="A17786" t="s">
        <v>23545</v>
      </c>
      <c r="B17786">
        <v>44550</v>
      </c>
      <c r="C17786">
        <v>50900</v>
      </c>
      <c r="D17786">
        <v>57250</v>
      </c>
      <c r="E17786">
        <v>63600</v>
      </c>
      <c r="F17786">
        <v>68700</v>
      </c>
      <c r="G17786">
        <v>73800</v>
      </c>
      <c r="H17786">
        <v>78900</v>
      </c>
      <c r="I17786">
        <v>84000</v>
      </c>
      <c r="J17786">
        <v>89050</v>
      </c>
      <c r="K17786" t="s">
        <v>3108</v>
      </c>
      <c r="L17786">
        <v>43</v>
      </c>
      <c r="M17786">
        <v>80</v>
      </c>
      <c r="N17786" t="s">
        <v>3014</v>
      </c>
    </row>
    <row r="17787" spans="1:14" x14ac:dyDescent="0.2">
      <c r="A17787" t="s">
        <v>23546</v>
      </c>
      <c r="B17787">
        <v>42600</v>
      </c>
      <c r="C17787">
        <v>48650</v>
      </c>
      <c r="D17787">
        <v>54750</v>
      </c>
      <c r="E17787">
        <v>60800</v>
      </c>
      <c r="F17787">
        <v>65700</v>
      </c>
      <c r="G17787">
        <v>70550</v>
      </c>
      <c r="H17787">
        <v>75400</v>
      </c>
      <c r="I17787">
        <v>80300</v>
      </c>
      <c r="J17787">
        <v>85150</v>
      </c>
      <c r="K17787" t="s">
        <v>3108</v>
      </c>
      <c r="L17787">
        <v>45</v>
      </c>
      <c r="M17787">
        <v>80</v>
      </c>
      <c r="N17787" t="s">
        <v>4027</v>
      </c>
    </row>
    <row r="17788" spans="1:14" x14ac:dyDescent="0.2">
      <c r="A17788" t="s">
        <v>23547</v>
      </c>
      <c r="B17788">
        <v>46900</v>
      </c>
      <c r="C17788">
        <v>53600</v>
      </c>
      <c r="D17788">
        <v>60300</v>
      </c>
      <c r="E17788">
        <v>66950</v>
      </c>
      <c r="F17788">
        <v>72350</v>
      </c>
      <c r="G17788">
        <v>77700</v>
      </c>
      <c r="H17788">
        <v>83050</v>
      </c>
      <c r="I17788">
        <v>88400</v>
      </c>
      <c r="J17788">
        <v>93750</v>
      </c>
      <c r="K17788" t="s">
        <v>3108</v>
      </c>
      <c r="L17788">
        <v>47</v>
      </c>
      <c r="M17788">
        <v>80</v>
      </c>
      <c r="N17788" t="s">
        <v>3344</v>
      </c>
    </row>
    <row r="17789" spans="1:14" x14ac:dyDescent="0.2">
      <c r="A17789" t="s">
        <v>23548</v>
      </c>
      <c r="B17789">
        <v>42600</v>
      </c>
      <c r="C17789">
        <v>48650</v>
      </c>
      <c r="D17789">
        <v>54750</v>
      </c>
      <c r="E17789">
        <v>60800</v>
      </c>
      <c r="F17789">
        <v>65700</v>
      </c>
      <c r="G17789">
        <v>70550</v>
      </c>
      <c r="H17789">
        <v>75400</v>
      </c>
      <c r="I17789">
        <v>80300</v>
      </c>
      <c r="J17789">
        <v>85150</v>
      </c>
      <c r="K17789" t="s">
        <v>3108</v>
      </c>
      <c r="L17789">
        <v>49</v>
      </c>
      <c r="M17789">
        <v>80</v>
      </c>
      <c r="N17789" t="s">
        <v>2522</v>
      </c>
    </row>
    <row r="17790" spans="1:14" x14ac:dyDescent="0.2">
      <c r="A17790" t="s">
        <v>23549</v>
      </c>
      <c r="B17790">
        <v>63150</v>
      </c>
      <c r="C17790">
        <v>72200</v>
      </c>
      <c r="D17790">
        <v>81200</v>
      </c>
      <c r="E17790">
        <v>90200</v>
      </c>
      <c r="F17790">
        <v>97450</v>
      </c>
      <c r="G17790">
        <v>104650</v>
      </c>
      <c r="H17790">
        <v>111850</v>
      </c>
      <c r="I17790">
        <v>119100</v>
      </c>
      <c r="J17790">
        <v>126300</v>
      </c>
      <c r="K17790" t="s">
        <v>3108</v>
      </c>
      <c r="L17790">
        <v>51</v>
      </c>
      <c r="M17790">
        <v>80</v>
      </c>
      <c r="N17790" t="s">
        <v>4028</v>
      </c>
    </row>
    <row r="17791" spans="1:14" x14ac:dyDescent="0.2">
      <c r="A17791" t="s">
        <v>23550</v>
      </c>
      <c r="B17791">
        <v>46900</v>
      </c>
      <c r="C17791">
        <v>53600</v>
      </c>
      <c r="D17791">
        <v>60300</v>
      </c>
      <c r="E17791">
        <v>66950</v>
      </c>
      <c r="F17791">
        <v>72350</v>
      </c>
      <c r="G17791">
        <v>77700</v>
      </c>
      <c r="H17791">
        <v>83050</v>
      </c>
      <c r="I17791">
        <v>88400</v>
      </c>
      <c r="J17791">
        <v>93750</v>
      </c>
      <c r="K17791" t="s">
        <v>3108</v>
      </c>
      <c r="L17791">
        <v>53</v>
      </c>
      <c r="M17791">
        <v>80</v>
      </c>
      <c r="N17791" t="s">
        <v>3405</v>
      </c>
    </row>
    <row r="17792" spans="1:14" x14ac:dyDescent="0.2">
      <c r="A17792" t="s">
        <v>23551</v>
      </c>
      <c r="B17792">
        <v>42600</v>
      </c>
      <c r="C17792">
        <v>48650</v>
      </c>
      <c r="D17792">
        <v>54750</v>
      </c>
      <c r="E17792">
        <v>60800</v>
      </c>
      <c r="F17792">
        <v>65700</v>
      </c>
      <c r="G17792">
        <v>70550</v>
      </c>
      <c r="H17792">
        <v>75400</v>
      </c>
      <c r="I17792">
        <v>80300</v>
      </c>
      <c r="J17792">
        <v>85150</v>
      </c>
      <c r="K17792" t="s">
        <v>3108</v>
      </c>
      <c r="L17792">
        <v>55</v>
      </c>
      <c r="M17792">
        <v>80</v>
      </c>
      <c r="N17792" t="s">
        <v>3246</v>
      </c>
    </row>
    <row r="17793" spans="1:14" x14ac:dyDescent="0.2">
      <c r="A17793" t="s">
        <v>23552</v>
      </c>
      <c r="B17793">
        <v>42600</v>
      </c>
      <c r="C17793">
        <v>48650</v>
      </c>
      <c r="D17793">
        <v>54750</v>
      </c>
      <c r="E17793">
        <v>60800</v>
      </c>
      <c r="F17793">
        <v>65700</v>
      </c>
      <c r="G17793">
        <v>70550</v>
      </c>
      <c r="H17793">
        <v>75400</v>
      </c>
      <c r="I17793">
        <v>80300</v>
      </c>
      <c r="J17793">
        <v>85150</v>
      </c>
      <c r="K17793" t="s">
        <v>3108</v>
      </c>
      <c r="L17793">
        <v>57</v>
      </c>
      <c r="M17793">
        <v>80</v>
      </c>
      <c r="N17793" t="s">
        <v>4029</v>
      </c>
    </row>
    <row r="17794" spans="1:14" x14ac:dyDescent="0.2">
      <c r="A17794" t="s">
        <v>23553</v>
      </c>
      <c r="B17794">
        <v>43500</v>
      </c>
      <c r="C17794">
        <v>49700</v>
      </c>
      <c r="D17794">
        <v>55900</v>
      </c>
      <c r="E17794">
        <v>62100</v>
      </c>
      <c r="F17794">
        <v>67100</v>
      </c>
      <c r="G17794">
        <v>72050</v>
      </c>
      <c r="H17794">
        <v>77050</v>
      </c>
      <c r="I17794">
        <v>82000</v>
      </c>
      <c r="J17794">
        <v>86950</v>
      </c>
      <c r="K17794" t="s">
        <v>3108</v>
      </c>
      <c r="L17794">
        <v>59</v>
      </c>
      <c r="M17794">
        <v>80</v>
      </c>
      <c r="N17794" t="s">
        <v>4030</v>
      </c>
    </row>
    <row r="17795" spans="1:14" x14ac:dyDescent="0.2">
      <c r="A17795" t="s">
        <v>23554</v>
      </c>
      <c r="B17795">
        <v>42600</v>
      </c>
      <c r="C17795">
        <v>48650</v>
      </c>
      <c r="D17795">
        <v>54750</v>
      </c>
      <c r="E17795">
        <v>60800</v>
      </c>
      <c r="F17795">
        <v>65700</v>
      </c>
      <c r="G17795">
        <v>70550</v>
      </c>
      <c r="H17795">
        <v>75400</v>
      </c>
      <c r="I17795">
        <v>80300</v>
      </c>
      <c r="J17795">
        <v>85150</v>
      </c>
      <c r="K17795" t="s">
        <v>3108</v>
      </c>
      <c r="L17795">
        <v>61</v>
      </c>
      <c r="M17795">
        <v>80</v>
      </c>
      <c r="N17795" t="s">
        <v>3417</v>
      </c>
    </row>
    <row r="17796" spans="1:14" x14ac:dyDescent="0.2">
      <c r="A17796" t="s">
        <v>23555</v>
      </c>
      <c r="B17796">
        <v>43600</v>
      </c>
      <c r="C17796">
        <v>49800</v>
      </c>
      <c r="D17796">
        <v>56050</v>
      </c>
      <c r="E17796">
        <v>62250</v>
      </c>
      <c r="F17796">
        <v>67250</v>
      </c>
      <c r="G17796">
        <v>72250</v>
      </c>
      <c r="H17796">
        <v>77200</v>
      </c>
      <c r="I17796">
        <v>82200</v>
      </c>
      <c r="J17796">
        <v>87150</v>
      </c>
      <c r="K17796" t="s">
        <v>3108</v>
      </c>
      <c r="L17796">
        <v>63</v>
      </c>
      <c r="M17796">
        <v>80</v>
      </c>
      <c r="N17796" t="s">
        <v>4031</v>
      </c>
    </row>
    <row r="17797" spans="1:14" x14ac:dyDescent="0.2">
      <c r="A17797" t="s">
        <v>23556</v>
      </c>
      <c r="B17797">
        <v>42600</v>
      </c>
      <c r="C17797">
        <v>48650</v>
      </c>
      <c r="D17797">
        <v>54750</v>
      </c>
      <c r="E17797">
        <v>60800</v>
      </c>
      <c r="F17797">
        <v>65700</v>
      </c>
      <c r="G17797">
        <v>70550</v>
      </c>
      <c r="H17797">
        <v>75400</v>
      </c>
      <c r="I17797">
        <v>80300</v>
      </c>
      <c r="J17797">
        <v>85150</v>
      </c>
      <c r="K17797" t="s">
        <v>3108</v>
      </c>
      <c r="L17797">
        <v>65</v>
      </c>
      <c r="M17797">
        <v>80</v>
      </c>
      <c r="N17797" t="s">
        <v>4032</v>
      </c>
    </row>
    <row r="17798" spans="1:14" x14ac:dyDescent="0.2">
      <c r="A17798" t="s">
        <v>23557</v>
      </c>
      <c r="B17798">
        <v>63150</v>
      </c>
      <c r="C17798">
        <v>72200</v>
      </c>
      <c r="D17798">
        <v>81200</v>
      </c>
      <c r="E17798">
        <v>90200</v>
      </c>
      <c r="F17798">
        <v>97450</v>
      </c>
      <c r="G17798">
        <v>104650</v>
      </c>
      <c r="H17798">
        <v>111850</v>
      </c>
      <c r="I17798">
        <v>119100</v>
      </c>
      <c r="J17798">
        <v>126300</v>
      </c>
      <c r="K17798" t="s">
        <v>3108</v>
      </c>
      <c r="L17798">
        <v>67</v>
      </c>
      <c r="M17798">
        <v>80</v>
      </c>
      <c r="N17798" t="s">
        <v>3362</v>
      </c>
    </row>
    <row r="17799" spans="1:14" x14ac:dyDescent="0.2">
      <c r="A17799" t="s">
        <v>23558</v>
      </c>
      <c r="B17799">
        <v>42600</v>
      </c>
      <c r="C17799">
        <v>48650</v>
      </c>
      <c r="D17799">
        <v>54750</v>
      </c>
      <c r="E17799">
        <v>60800</v>
      </c>
      <c r="F17799">
        <v>65700</v>
      </c>
      <c r="G17799">
        <v>70550</v>
      </c>
      <c r="H17799">
        <v>75400</v>
      </c>
      <c r="I17799">
        <v>80300</v>
      </c>
      <c r="J17799">
        <v>85150</v>
      </c>
      <c r="K17799" t="s">
        <v>3108</v>
      </c>
      <c r="L17799">
        <v>69</v>
      </c>
      <c r="M17799">
        <v>80</v>
      </c>
      <c r="N17799" t="s">
        <v>3618</v>
      </c>
    </row>
    <row r="17800" spans="1:14" x14ac:dyDescent="0.2">
      <c r="A17800" t="s">
        <v>23559</v>
      </c>
      <c r="B17800">
        <v>63150</v>
      </c>
      <c r="C17800">
        <v>72200</v>
      </c>
      <c r="D17800">
        <v>81200</v>
      </c>
      <c r="E17800">
        <v>90200</v>
      </c>
      <c r="F17800">
        <v>97450</v>
      </c>
      <c r="G17800">
        <v>104650</v>
      </c>
      <c r="H17800">
        <v>111850</v>
      </c>
      <c r="I17800">
        <v>119100</v>
      </c>
      <c r="J17800">
        <v>126300</v>
      </c>
      <c r="K17800" t="s">
        <v>3108</v>
      </c>
      <c r="L17800">
        <v>71</v>
      </c>
      <c r="M17800">
        <v>80</v>
      </c>
      <c r="N17800" t="s">
        <v>4033</v>
      </c>
    </row>
    <row r="17801" spans="1:14" x14ac:dyDescent="0.2">
      <c r="A17801" t="s">
        <v>23560</v>
      </c>
      <c r="B17801">
        <v>53550</v>
      </c>
      <c r="C17801">
        <v>61200</v>
      </c>
      <c r="D17801">
        <v>68850</v>
      </c>
      <c r="E17801">
        <v>76500</v>
      </c>
      <c r="F17801">
        <v>82650</v>
      </c>
      <c r="G17801">
        <v>88750</v>
      </c>
      <c r="H17801">
        <v>94900</v>
      </c>
      <c r="I17801">
        <v>101000</v>
      </c>
      <c r="J17801">
        <v>107100</v>
      </c>
      <c r="K17801" t="s">
        <v>3109</v>
      </c>
      <c r="L17801">
        <v>1</v>
      </c>
      <c r="M17801">
        <v>80</v>
      </c>
      <c r="N17801" t="s">
        <v>3066</v>
      </c>
    </row>
    <row r="17802" spans="1:14" x14ac:dyDescent="0.2">
      <c r="A17802" t="s">
        <v>23561</v>
      </c>
      <c r="B17802">
        <v>56250</v>
      </c>
      <c r="C17802">
        <v>64250</v>
      </c>
      <c r="D17802">
        <v>72300</v>
      </c>
      <c r="E17802">
        <v>80300</v>
      </c>
      <c r="F17802">
        <v>86750</v>
      </c>
      <c r="G17802">
        <v>93150</v>
      </c>
      <c r="H17802">
        <v>99600</v>
      </c>
      <c r="I17802">
        <v>106000</v>
      </c>
      <c r="J17802">
        <v>112450</v>
      </c>
      <c r="K17802" t="s">
        <v>3109</v>
      </c>
      <c r="L17802">
        <v>3</v>
      </c>
      <c r="M17802">
        <v>80</v>
      </c>
      <c r="N17802" t="s">
        <v>4034</v>
      </c>
    </row>
    <row r="17803" spans="1:14" x14ac:dyDescent="0.2">
      <c r="A17803" t="s">
        <v>23562</v>
      </c>
      <c r="B17803">
        <v>45150</v>
      </c>
      <c r="C17803">
        <v>51600</v>
      </c>
      <c r="D17803">
        <v>58050</v>
      </c>
      <c r="E17803">
        <v>64500</v>
      </c>
      <c r="F17803">
        <v>69700</v>
      </c>
      <c r="G17803">
        <v>74850</v>
      </c>
      <c r="H17803">
        <v>80000</v>
      </c>
      <c r="I17803">
        <v>85150</v>
      </c>
      <c r="J17803">
        <v>90300</v>
      </c>
      <c r="K17803" t="s">
        <v>3109</v>
      </c>
      <c r="L17803">
        <v>5</v>
      </c>
      <c r="M17803">
        <v>80</v>
      </c>
      <c r="N17803" t="s">
        <v>4035</v>
      </c>
    </row>
    <row r="17804" spans="1:14" x14ac:dyDescent="0.2">
      <c r="A17804" t="s">
        <v>23563</v>
      </c>
      <c r="B17804">
        <v>56250</v>
      </c>
      <c r="C17804">
        <v>64250</v>
      </c>
      <c r="D17804">
        <v>72300</v>
      </c>
      <c r="E17804">
        <v>80300</v>
      </c>
      <c r="F17804">
        <v>86750</v>
      </c>
      <c r="G17804">
        <v>93150</v>
      </c>
      <c r="H17804">
        <v>99600</v>
      </c>
      <c r="I17804">
        <v>106000</v>
      </c>
      <c r="J17804">
        <v>112450</v>
      </c>
      <c r="K17804" t="s">
        <v>3109</v>
      </c>
      <c r="L17804">
        <v>7</v>
      </c>
      <c r="M17804">
        <v>80</v>
      </c>
      <c r="N17804" t="s">
        <v>2537</v>
      </c>
    </row>
    <row r="17805" spans="1:14" x14ac:dyDescent="0.2">
      <c r="A17805" t="s">
        <v>23564</v>
      </c>
      <c r="B17805">
        <v>43200</v>
      </c>
      <c r="C17805">
        <v>49350</v>
      </c>
      <c r="D17805">
        <v>55500</v>
      </c>
      <c r="E17805">
        <v>61650</v>
      </c>
      <c r="F17805">
        <v>66600</v>
      </c>
      <c r="G17805">
        <v>71550</v>
      </c>
      <c r="H17805">
        <v>76450</v>
      </c>
      <c r="I17805">
        <v>81400</v>
      </c>
      <c r="J17805">
        <v>86350</v>
      </c>
      <c r="K17805" t="s">
        <v>3109</v>
      </c>
      <c r="L17805">
        <v>9</v>
      </c>
      <c r="M17805">
        <v>80</v>
      </c>
      <c r="N17805" t="s">
        <v>4036</v>
      </c>
    </row>
    <row r="17806" spans="1:14" x14ac:dyDescent="0.2">
      <c r="A17806" t="s">
        <v>23565</v>
      </c>
      <c r="B17806">
        <v>53400</v>
      </c>
      <c r="C17806">
        <v>61000</v>
      </c>
      <c r="D17806">
        <v>68650</v>
      </c>
      <c r="E17806">
        <v>76250</v>
      </c>
      <c r="F17806">
        <v>82350</v>
      </c>
      <c r="G17806">
        <v>88450</v>
      </c>
      <c r="H17806">
        <v>94550</v>
      </c>
      <c r="I17806">
        <v>100650</v>
      </c>
      <c r="J17806">
        <v>106750</v>
      </c>
      <c r="K17806" t="s">
        <v>3109</v>
      </c>
      <c r="L17806">
        <v>11</v>
      </c>
      <c r="M17806">
        <v>80</v>
      </c>
      <c r="N17806" t="s">
        <v>4037</v>
      </c>
    </row>
    <row r="17807" spans="1:14" x14ac:dyDescent="0.2">
      <c r="A17807" t="s">
        <v>23566</v>
      </c>
      <c r="B17807">
        <v>43250</v>
      </c>
      <c r="C17807">
        <v>49400</v>
      </c>
      <c r="D17807">
        <v>55600</v>
      </c>
      <c r="E17807">
        <v>61750</v>
      </c>
      <c r="F17807">
        <v>66700</v>
      </c>
      <c r="G17807">
        <v>71650</v>
      </c>
      <c r="H17807">
        <v>76600</v>
      </c>
      <c r="I17807">
        <v>81550</v>
      </c>
      <c r="J17807">
        <v>86450</v>
      </c>
      <c r="K17807" t="s">
        <v>3109</v>
      </c>
      <c r="L17807">
        <v>13</v>
      </c>
      <c r="M17807">
        <v>80</v>
      </c>
      <c r="N17807" t="s">
        <v>4038</v>
      </c>
    </row>
    <row r="17808" spans="1:14" x14ac:dyDescent="0.2">
      <c r="A17808" t="s">
        <v>23567</v>
      </c>
      <c r="B17808">
        <v>43250</v>
      </c>
      <c r="C17808">
        <v>49400</v>
      </c>
      <c r="D17808">
        <v>55600</v>
      </c>
      <c r="E17808">
        <v>61750</v>
      </c>
      <c r="F17808">
        <v>66700</v>
      </c>
      <c r="G17808">
        <v>71650</v>
      </c>
      <c r="H17808">
        <v>76600</v>
      </c>
      <c r="I17808">
        <v>81550</v>
      </c>
      <c r="J17808">
        <v>86450</v>
      </c>
      <c r="K17808" t="s">
        <v>3109</v>
      </c>
      <c r="L17808">
        <v>15</v>
      </c>
      <c r="M17808">
        <v>80</v>
      </c>
      <c r="N17808" t="s">
        <v>4223</v>
      </c>
    </row>
    <row r="17809" spans="1:14" x14ac:dyDescent="0.2">
      <c r="A17809" t="s">
        <v>23568</v>
      </c>
      <c r="B17809">
        <v>62500</v>
      </c>
      <c r="C17809">
        <v>71400</v>
      </c>
      <c r="D17809">
        <v>80350</v>
      </c>
      <c r="E17809">
        <v>89250</v>
      </c>
      <c r="F17809">
        <v>96400</v>
      </c>
      <c r="G17809">
        <v>103550</v>
      </c>
      <c r="H17809">
        <v>110700</v>
      </c>
      <c r="I17809">
        <v>117850</v>
      </c>
      <c r="J17809">
        <v>124950</v>
      </c>
      <c r="K17809" t="s">
        <v>3109</v>
      </c>
      <c r="L17809">
        <v>17</v>
      </c>
      <c r="M17809">
        <v>80</v>
      </c>
      <c r="N17809" t="s">
        <v>4039</v>
      </c>
    </row>
    <row r="17810" spans="1:14" x14ac:dyDescent="0.2">
      <c r="A17810" t="s">
        <v>23569</v>
      </c>
      <c r="B17810">
        <v>56250</v>
      </c>
      <c r="C17810">
        <v>64250</v>
      </c>
      <c r="D17810">
        <v>72300</v>
      </c>
      <c r="E17810">
        <v>80300</v>
      </c>
      <c r="F17810">
        <v>86750</v>
      </c>
      <c r="G17810">
        <v>93150</v>
      </c>
      <c r="H17810">
        <v>99600</v>
      </c>
      <c r="I17810">
        <v>106000</v>
      </c>
      <c r="J17810">
        <v>112450</v>
      </c>
      <c r="K17810" t="s">
        <v>3109</v>
      </c>
      <c r="L17810">
        <v>19</v>
      </c>
      <c r="M17810">
        <v>80</v>
      </c>
      <c r="N17810" t="s">
        <v>3304</v>
      </c>
    </row>
    <row r="17811" spans="1:14" x14ac:dyDescent="0.2">
      <c r="A17811" t="s">
        <v>23570</v>
      </c>
      <c r="B17811">
        <v>43400</v>
      </c>
      <c r="C17811">
        <v>49600</v>
      </c>
      <c r="D17811">
        <v>55800</v>
      </c>
      <c r="E17811">
        <v>62000</v>
      </c>
      <c r="F17811">
        <v>67000</v>
      </c>
      <c r="G17811">
        <v>71950</v>
      </c>
      <c r="H17811">
        <v>76900</v>
      </c>
      <c r="I17811">
        <v>81850</v>
      </c>
      <c r="J17811">
        <v>86800</v>
      </c>
      <c r="K17811" t="s">
        <v>3109</v>
      </c>
      <c r="L17811">
        <v>21</v>
      </c>
      <c r="M17811">
        <v>80</v>
      </c>
      <c r="N17811" t="s">
        <v>4040</v>
      </c>
    </row>
    <row r="17812" spans="1:14" x14ac:dyDescent="0.2">
      <c r="A17812" t="s">
        <v>23571</v>
      </c>
      <c r="B17812">
        <v>43200</v>
      </c>
      <c r="C17812">
        <v>49350</v>
      </c>
      <c r="D17812">
        <v>55500</v>
      </c>
      <c r="E17812">
        <v>61650</v>
      </c>
      <c r="F17812">
        <v>66600</v>
      </c>
      <c r="G17812">
        <v>71550</v>
      </c>
      <c r="H17812">
        <v>76450</v>
      </c>
      <c r="I17812">
        <v>81400</v>
      </c>
      <c r="J17812">
        <v>86350</v>
      </c>
      <c r="K17812" t="s">
        <v>3109</v>
      </c>
      <c r="L17812">
        <v>23</v>
      </c>
      <c r="M17812">
        <v>80</v>
      </c>
      <c r="N17812" t="s">
        <v>4041</v>
      </c>
    </row>
    <row r="17813" spans="1:14" x14ac:dyDescent="0.2">
      <c r="A17813" t="s">
        <v>23572</v>
      </c>
      <c r="B17813">
        <v>53700</v>
      </c>
      <c r="C17813">
        <v>61400</v>
      </c>
      <c r="D17813">
        <v>69050</v>
      </c>
      <c r="E17813">
        <v>76700</v>
      </c>
      <c r="F17813">
        <v>82850</v>
      </c>
      <c r="G17813">
        <v>89000</v>
      </c>
      <c r="H17813">
        <v>95150</v>
      </c>
      <c r="I17813">
        <v>101250</v>
      </c>
      <c r="J17813">
        <v>107400</v>
      </c>
      <c r="K17813" t="s">
        <v>3109</v>
      </c>
      <c r="L17813">
        <v>25</v>
      </c>
      <c r="M17813">
        <v>80</v>
      </c>
      <c r="N17813" t="s">
        <v>3654</v>
      </c>
    </row>
    <row r="17814" spans="1:14" x14ac:dyDescent="0.2">
      <c r="A17814" t="s">
        <v>23573</v>
      </c>
      <c r="B17814">
        <v>57700</v>
      </c>
      <c r="C17814">
        <v>65950</v>
      </c>
      <c r="D17814">
        <v>74200</v>
      </c>
      <c r="E17814">
        <v>82400</v>
      </c>
      <c r="F17814">
        <v>89000</v>
      </c>
      <c r="G17814">
        <v>95600</v>
      </c>
      <c r="H17814">
        <v>102200</v>
      </c>
      <c r="I17814">
        <v>108800</v>
      </c>
      <c r="J17814">
        <v>115400</v>
      </c>
      <c r="K17814" t="s">
        <v>3109</v>
      </c>
      <c r="L17814">
        <v>27</v>
      </c>
      <c r="M17814">
        <v>80</v>
      </c>
      <c r="N17814" t="s">
        <v>4042</v>
      </c>
    </row>
    <row r="17815" spans="1:14" x14ac:dyDescent="0.2">
      <c r="A17815" t="s">
        <v>23574</v>
      </c>
      <c r="B17815">
        <v>62500</v>
      </c>
      <c r="C17815">
        <v>71400</v>
      </c>
      <c r="D17815">
        <v>80350</v>
      </c>
      <c r="E17815">
        <v>89250</v>
      </c>
      <c r="F17815">
        <v>96400</v>
      </c>
      <c r="G17815">
        <v>103550</v>
      </c>
      <c r="H17815">
        <v>110700</v>
      </c>
      <c r="I17815">
        <v>117850</v>
      </c>
      <c r="J17815">
        <v>124950</v>
      </c>
      <c r="K17815" t="s">
        <v>3109</v>
      </c>
      <c r="L17815">
        <v>29</v>
      </c>
      <c r="M17815">
        <v>80</v>
      </c>
      <c r="N17815" t="s">
        <v>4043</v>
      </c>
    </row>
    <row r="17816" spans="1:14" x14ac:dyDescent="0.2">
      <c r="A17816" t="s">
        <v>23575</v>
      </c>
      <c r="B17816">
        <v>43200</v>
      </c>
      <c r="C17816">
        <v>49350</v>
      </c>
      <c r="D17816">
        <v>55500</v>
      </c>
      <c r="E17816">
        <v>61650</v>
      </c>
      <c r="F17816">
        <v>66600</v>
      </c>
      <c r="G17816">
        <v>71550</v>
      </c>
      <c r="H17816">
        <v>76450</v>
      </c>
      <c r="I17816">
        <v>81400</v>
      </c>
      <c r="J17816">
        <v>86350</v>
      </c>
      <c r="K17816" t="s">
        <v>3109</v>
      </c>
      <c r="L17816">
        <v>31</v>
      </c>
      <c r="M17816">
        <v>80</v>
      </c>
      <c r="N17816" t="s">
        <v>4044</v>
      </c>
    </row>
    <row r="17817" spans="1:14" x14ac:dyDescent="0.2">
      <c r="A17817" t="s">
        <v>23576</v>
      </c>
      <c r="B17817">
        <v>43200</v>
      </c>
      <c r="C17817">
        <v>49350</v>
      </c>
      <c r="D17817">
        <v>55500</v>
      </c>
      <c r="E17817">
        <v>61650</v>
      </c>
      <c r="F17817">
        <v>66600</v>
      </c>
      <c r="G17817">
        <v>71550</v>
      </c>
      <c r="H17817">
        <v>76450</v>
      </c>
      <c r="I17817">
        <v>81400</v>
      </c>
      <c r="J17817">
        <v>86350</v>
      </c>
      <c r="K17817" t="s">
        <v>3109</v>
      </c>
      <c r="L17817">
        <v>33</v>
      </c>
      <c r="M17817">
        <v>80</v>
      </c>
      <c r="N17817" t="s">
        <v>4045</v>
      </c>
    </row>
    <row r="17818" spans="1:14" x14ac:dyDescent="0.2">
      <c r="A17818" t="s">
        <v>23577</v>
      </c>
      <c r="B17818">
        <v>43200</v>
      </c>
      <c r="C17818">
        <v>49350</v>
      </c>
      <c r="D17818">
        <v>55500</v>
      </c>
      <c r="E17818">
        <v>61650</v>
      </c>
      <c r="F17818">
        <v>66600</v>
      </c>
      <c r="G17818">
        <v>71550</v>
      </c>
      <c r="H17818">
        <v>76450</v>
      </c>
      <c r="I17818">
        <v>81400</v>
      </c>
      <c r="J17818">
        <v>86350</v>
      </c>
      <c r="K17818" t="s">
        <v>3109</v>
      </c>
      <c r="L17818">
        <v>35</v>
      </c>
      <c r="M17818">
        <v>80</v>
      </c>
      <c r="N17818" t="s">
        <v>3762</v>
      </c>
    </row>
    <row r="17819" spans="1:14" x14ac:dyDescent="0.2">
      <c r="A17819" t="s">
        <v>23578</v>
      </c>
      <c r="B17819">
        <v>43900</v>
      </c>
      <c r="C17819">
        <v>50150</v>
      </c>
      <c r="D17819">
        <v>56400</v>
      </c>
      <c r="E17819">
        <v>62650</v>
      </c>
      <c r="F17819">
        <v>67700</v>
      </c>
      <c r="G17819">
        <v>72700</v>
      </c>
      <c r="H17819">
        <v>77700</v>
      </c>
      <c r="I17819">
        <v>82700</v>
      </c>
      <c r="J17819">
        <v>87750</v>
      </c>
      <c r="K17819" t="s">
        <v>3109</v>
      </c>
      <c r="L17819">
        <v>37</v>
      </c>
      <c r="M17819">
        <v>80</v>
      </c>
      <c r="N17819" t="s">
        <v>3375</v>
      </c>
    </row>
    <row r="17820" spans="1:14" x14ac:dyDescent="0.2">
      <c r="A17820" t="s">
        <v>23579</v>
      </c>
      <c r="B17820">
        <v>43250</v>
      </c>
      <c r="C17820">
        <v>49400</v>
      </c>
      <c r="D17820">
        <v>55600</v>
      </c>
      <c r="E17820">
        <v>61750</v>
      </c>
      <c r="F17820">
        <v>66700</v>
      </c>
      <c r="G17820">
        <v>71650</v>
      </c>
      <c r="H17820">
        <v>76600</v>
      </c>
      <c r="I17820">
        <v>81550</v>
      </c>
      <c r="J17820">
        <v>86450</v>
      </c>
      <c r="K17820" t="s">
        <v>3109</v>
      </c>
      <c r="L17820">
        <v>39</v>
      </c>
      <c r="M17820">
        <v>80</v>
      </c>
      <c r="N17820" t="s">
        <v>3378</v>
      </c>
    </row>
    <row r="17821" spans="1:14" x14ac:dyDescent="0.2">
      <c r="A17821" t="s">
        <v>23580</v>
      </c>
      <c r="B17821">
        <v>55900</v>
      </c>
      <c r="C17821">
        <v>63900</v>
      </c>
      <c r="D17821">
        <v>71900</v>
      </c>
      <c r="E17821">
        <v>79850</v>
      </c>
      <c r="F17821">
        <v>86250</v>
      </c>
      <c r="G17821">
        <v>92650</v>
      </c>
      <c r="H17821">
        <v>99050</v>
      </c>
      <c r="I17821">
        <v>105450</v>
      </c>
      <c r="J17821">
        <v>111800</v>
      </c>
      <c r="K17821" t="s">
        <v>3109</v>
      </c>
      <c r="L17821">
        <v>41</v>
      </c>
      <c r="M17821">
        <v>80</v>
      </c>
      <c r="N17821" t="s">
        <v>2844</v>
      </c>
    </row>
    <row r="17822" spans="1:14" x14ac:dyDescent="0.2">
      <c r="A17822" t="s">
        <v>23581</v>
      </c>
      <c r="B17822">
        <v>55900</v>
      </c>
      <c r="C17822">
        <v>63900</v>
      </c>
      <c r="D17822">
        <v>71900</v>
      </c>
      <c r="E17822">
        <v>79850</v>
      </c>
      <c r="F17822">
        <v>86250</v>
      </c>
      <c r="G17822">
        <v>92650</v>
      </c>
      <c r="H17822">
        <v>99050</v>
      </c>
      <c r="I17822">
        <v>105450</v>
      </c>
      <c r="J17822">
        <v>111800</v>
      </c>
      <c r="K17822" t="s">
        <v>3109</v>
      </c>
      <c r="L17822">
        <v>43</v>
      </c>
      <c r="M17822">
        <v>80</v>
      </c>
      <c r="N17822" t="s">
        <v>4046</v>
      </c>
    </row>
    <row r="17823" spans="1:14" x14ac:dyDescent="0.2">
      <c r="A17823" t="s">
        <v>23582</v>
      </c>
      <c r="B17823">
        <v>62500</v>
      </c>
      <c r="C17823">
        <v>71400</v>
      </c>
      <c r="D17823">
        <v>80350</v>
      </c>
      <c r="E17823">
        <v>89250</v>
      </c>
      <c r="F17823">
        <v>96400</v>
      </c>
      <c r="G17823">
        <v>103550</v>
      </c>
      <c r="H17823">
        <v>110700</v>
      </c>
      <c r="I17823">
        <v>117850</v>
      </c>
      <c r="J17823">
        <v>124950</v>
      </c>
      <c r="K17823" t="s">
        <v>3109</v>
      </c>
      <c r="L17823">
        <v>45</v>
      </c>
      <c r="M17823">
        <v>80</v>
      </c>
      <c r="N17823" t="s">
        <v>3764</v>
      </c>
    </row>
    <row r="17824" spans="1:14" x14ac:dyDescent="0.2">
      <c r="A17824" t="s">
        <v>23583</v>
      </c>
      <c r="B17824">
        <v>46250</v>
      </c>
      <c r="C17824">
        <v>52850</v>
      </c>
      <c r="D17824">
        <v>59450</v>
      </c>
      <c r="E17824">
        <v>66050</v>
      </c>
      <c r="F17824">
        <v>71350</v>
      </c>
      <c r="G17824">
        <v>76650</v>
      </c>
      <c r="H17824">
        <v>81950</v>
      </c>
      <c r="I17824">
        <v>87200</v>
      </c>
      <c r="J17824">
        <v>92500</v>
      </c>
      <c r="K17824" t="s">
        <v>3109</v>
      </c>
      <c r="L17824">
        <v>47</v>
      </c>
      <c r="M17824">
        <v>80</v>
      </c>
      <c r="N17824" t="s">
        <v>4193</v>
      </c>
    </row>
    <row r="17825" spans="1:14" x14ac:dyDescent="0.2">
      <c r="A17825" t="s">
        <v>23584</v>
      </c>
      <c r="B17825">
        <v>44450</v>
      </c>
      <c r="C17825">
        <v>50800</v>
      </c>
      <c r="D17825">
        <v>57150</v>
      </c>
      <c r="E17825">
        <v>63500</v>
      </c>
      <c r="F17825">
        <v>68600</v>
      </c>
      <c r="G17825">
        <v>73700</v>
      </c>
      <c r="H17825">
        <v>78750</v>
      </c>
      <c r="I17825">
        <v>83850</v>
      </c>
      <c r="J17825">
        <v>88900</v>
      </c>
      <c r="K17825" t="s">
        <v>3109</v>
      </c>
      <c r="L17825">
        <v>49</v>
      </c>
      <c r="M17825">
        <v>80</v>
      </c>
      <c r="N17825" t="s">
        <v>3964</v>
      </c>
    </row>
    <row r="17826" spans="1:14" x14ac:dyDescent="0.2">
      <c r="A17826" t="s">
        <v>23585</v>
      </c>
      <c r="B17826">
        <v>56250</v>
      </c>
      <c r="C17826">
        <v>64250</v>
      </c>
      <c r="D17826">
        <v>72300</v>
      </c>
      <c r="E17826">
        <v>80300</v>
      </c>
      <c r="F17826">
        <v>86750</v>
      </c>
      <c r="G17826">
        <v>93150</v>
      </c>
      <c r="H17826">
        <v>99600</v>
      </c>
      <c r="I17826">
        <v>106000</v>
      </c>
      <c r="J17826">
        <v>112450</v>
      </c>
      <c r="K17826" t="s">
        <v>3109</v>
      </c>
      <c r="L17826">
        <v>51</v>
      </c>
      <c r="M17826">
        <v>80</v>
      </c>
      <c r="N17826" t="s">
        <v>3326</v>
      </c>
    </row>
    <row r="17827" spans="1:14" x14ac:dyDescent="0.2">
      <c r="A17827" t="s">
        <v>23586</v>
      </c>
      <c r="B17827">
        <v>43200</v>
      </c>
      <c r="C17827">
        <v>49350</v>
      </c>
      <c r="D17827">
        <v>55500</v>
      </c>
      <c r="E17827">
        <v>61650</v>
      </c>
      <c r="F17827">
        <v>66600</v>
      </c>
      <c r="G17827">
        <v>71550</v>
      </c>
      <c r="H17827">
        <v>76450</v>
      </c>
      <c r="I17827">
        <v>81400</v>
      </c>
      <c r="J17827">
        <v>86350</v>
      </c>
      <c r="K17827" t="s">
        <v>3109</v>
      </c>
      <c r="L17827">
        <v>53</v>
      </c>
      <c r="M17827">
        <v>80</v>
      </c>
      <c r="N17827" t="s">
        <v>4047</v>
      </c>
    </row>
    <row r="17828" spans="1:14" x14ac:dyDescent="0.2">
      <c r="A17828" t="s">
        <v>23587</v>
      </c>
      <c r="B17828">
        <v>49350</v>
      </c>
      <c r="C17828">
        <v>56400</v>
      </c>
      <c r="D17828">
        <v>63450</v>
      </c>
      <c r="E17828">
        <v>70450</v>
      </c>
      <c r="F17828">
        <v>76100</v>
      </c>
      <c r="G17828">
        <v>81750</v>
      </c>
      <c r="H17828">
        <v>87400</v>
      </c>
      <c r="I17828">
        <v>93000</v>
      </c>
      <c r="J17828">
        <v>98650</v>
      </c>
      <c r="K17828" t="s">
        <v>3109</v>
      </c>
      <c r="L17828">
        <v>55</v>
      </c>
      <c r="M17828">
        <v>80</v>
      </c>
      <c r="N17828" t="s">
        <v>3327</v>
      </c>
    </row>
    <row r="17829" spans="1:14" x14ac:dyDescent="0.2">
      <c r="A17829" t="s">
        <v>23588</v>
      </c>
      <c r="B17829">
        <v>43200</v>
      </c>
      <c r="C17829">
        <v>49350</v>
      </c>
      <c r="D17829">
        <v>55500</v>
      </c>
      <c r="E17829">
        <v>61650</v>
      </c>
      <c r="F17829">
        <v>66600</v>
      </c>
      <c r="G17829">
        <v>71550</v>
      </c>
      <c r="H17829">
        <v>76450</v>
      </c>
      <c r="I17829">
        <v>81400</v>
      </c>
      <c r="J17829">
        <v>86350</v>
      </c>
      <c r="K17829" t="s">
        <v>3109</v>
      </c>
      <c r="L17829">
        <v>57</v>
      </c>
      <c r="M17829">
        <v>80</v>
      </c>
      <c r="N17829" t="s">
        <v>3384</v>
      </c>
    </row>
    <row r="17830" spans="1:14" x14ac:dyDescent="0.2">
      <c r="A17830" t="s">
        <v>23589</v>
      </c>
      <c r="B17830">
        <v>46550</v>
      </c>
      <c r="C17830">
        <v>53200</v>
      </c>
      <c r="D17830">
        <v>59850</v>
      </c>
      <c r="E17830">
        <v>66500</v>
      </c>
      <c r="F17830">
        <v>71850</v>
      </c>
      <c r="G17830">
        <v>77150</v>
      </c>
      <c r="H17830">
        <v>82500</v>
      </c>
      <c r="I17830">
        <v>87800</v>
      </c>
      <c r="J17830">
        <v>93100</v>
      </c>
      <c r="K17830" t="s">
        <v>3109</v>
      </c>
      <c r="L17830">
        <v>59</v>
      </c>
      <c r="M17830">
        <v>80</v>
      </c>
      <c r="N17830" t="s">
        <v>3329</v>
      </c>
    </row>
    <row r="17831" spans="1:14" x14ac:dyDescent="0.2">
      <c r="A17831" t="s">
        <v>23590</v>
      </c>
      <c r="B17831">
        <v>43200</v>
      </c>
      <c r="C17831">
        <v>49350</v>
      </c>
      <c r="D17831">
        <v>55500</v>
      </c>
      <c r="E17831">
        <v>61650</v>
      </c>
      <c r="F17831">
        <v>66600</v>
      </c>
      <c r="G17831">
        <v>71550</v>
      </c>
      <c r="H17831">
        <v>76450</v>
      </c>
      <c r="I17831">
        <v>81400</v>
      </c>
      <c r="J17831">
        <v>86350</v>
      </c>
      <c r="K17831" t="s">
        <v>3109</v>
      </c>
      <c r="L17831">
        <v>61</v>
      </c>
      <c r="M17831">
        <v>80</v>
      </c>
      <c r="N17831" t="s">
        <v>4048</v>
      </c>
    </row>
    <row r="17832" spans="1:14" x14ac:dyDescent="0.2">
      <c r="A17832" t="s">
        <v>23591</v>
      </c>
      <c r="B17832">
        <v>43550</v>
      </c>
      <c r="C17832">
        <v>49800</v>
      </c>
      <c r="D17832">
        <v>56000</v>
      </c>
      <c r="E17832">
        <v>62200</v>
      </c>
      <c r="F17832">
        <v>67200</v>
      </c>
      <c r="G17832">
        <v>72200</v>
      </c>
      <c r="H17832">
        <v>77150</v>
      </c>
      <c r="I17832">
        <v>82150</v>
      </c>
      <c r="J17832">
        <v>87100</v>
      </c>
      <c r="K17832" t="s">
        <v>3109</v>
      </c>
      <c r="L17832">
        <v>63</v>
      </c>
      <c r="M17832">
        <v>80</v>
      </c>
      <c r="N17832" t="s">
        <v>4049</v>
      </c>
    </row>
    <row r="17833" spans="1:14" x14ac:dyDescent="0.2">
      <c r="A17833" t="s">
        <v>23592</v>
      </c>
      <c r="B17833">
        <v>43200</v>
      </c>
      <c r="C17833">
        <v>49350</v>
      </c>
      <c r="D17833">
        <v>55500</v>
      </c>
      <c r="E17833">
        <v>61650</v>
      </c>
      <c r="F17833">
        <v>66600</v>
      </c>
      <c r="G17833">
        <v>71550</v>
      </c>
      <c r="H17833">
        <v>76450</v>
      </c>
      <c r="I17833">
        <v>81400</v>
      </c>
      <c r="J17833">
        <v>86350</v>
      </c>
      <c r="K17833" t="s">
        <v>3109</v>
      </c>
      <c r="L17833">
        <v>65</v>
      </c>
      <c r="M17833">
        <v>80</v>
      </c>
      <c r="N17833" t="s">
        <v>3334</v>
      </c>
    </row>
    <row r="17834" spans="1:14" x14ac:dyDescent="0.2">
      <c r="A17834" t="s">
        <v>23593</v>
      </c>
      <c r="B17834">
        <v>45250</v>
      </c>
      <c r="C17834">
        <v>51700</v>
      </c>
      <c r="D17834">
        <v>58150</v>
      </c>
      <c r="E17834">
        <v>64600</v>
      </c>
      <c r="F17834">
        <v>69800</v>
      </c>
      <c r="G17834">
        <v>74950</v>
      </c>
      <c r="H17834">
        <v>80150</v>
      </c>
      <c r="I17834">
        <v>85300</v>
      </c>
      <c r="J17834">
        <v>90450</v>
      </c>
      <c r="K17834" t="s">
        <v>3109</v>
      </c>
      <c r="L17834">
        <v>67</v>
      </c>
      <c r="M17834">
        <v>80</v>
      </c>
      <c r="N17834" t="s">
        <v>4050</v>
      </c>
    </row>
    <row r="17835" spans="1:14" x14ac:dyDescent="0.2">
      <c r="A17835" t="s">
        <v>23594</v>
      </c>
      <c r="B17835">
        <v>43900</v>
      </c>
      <c r="C17835">
        <v>50200</v>
      </c>
      <c r="D17835">
        <v>56450</v>
      </c>
      <c r="E17835">
        <v>62700</v>
      </c>
      <c r="F17835">
        <v>67750</v>
      </c>
      <c r="G17835">
        <v>72750</v>
      </c>
      <c r="H17835">
        <v>77750</v>
      </c>
      <c r="I17835">
        <v>82800</v>
      </c>
      <c r="J17835">
        <v>87800</v>
      </c>
      <c r="K17835" t="s">
        <v>3109</v>
      </c>
      <c r="L17835">
        <v>69</v>
      </c>
      <c r="M17835">
        <v>80</v>
      </c>
      <c r="N17835" t="s">
        <v>4051</v>
      </c>
    </row>
    <row r="17836" spans="1:14" x14ac:dyDescent="0.2">
      <c r="A17836" t="s">
        <v>23595</v>
      </c>
      <c r="B17836">
        <v>53500</v>
      </c>
      <c r="C17836">
        <v>61150</v>
      </c>
      <c r="D17836">
        <v>68800</v>
      </c>
      <c r="E17836">
        <v>76400</v>
      </c>
      <c r="F17836">
        <v>82550</v>
      </c>
      <c r="G17836">
        <v>88650</v>
      </c>
      <c r="H17836">
        <v>94750</v>
      </c>
      <c r="I17836">
        <v>100850</v>
      </c>
      <c r="J17836">
        <v>107000</v>
      </c>
      <c r="K17836" t="s">
        <v>3109</v>
      </c>
      <c r="L17836">
        <v>71</v>
      </c>
      <c r="M17836">
        <v>80</v>
      </c>
      <c r="N17836" t="s">
        <v>2463</v>
      </c>
    </row>
    <row r="17837" spans="1:14" x14ac:dyDescent="0.2">
      <c r="A17837" t="s">
        <v>23596</v>
      </c>
      <c r="B17837">
        <v>43400</v>
      </c>
      <c r="C17837">
        <v>49600</v>
      </c>
      <c r="D17837">
        <v>55800</v>
      </c>
      <c r="E17837">
        <v>62000</v>
      </c>
      <c r="F17837">
        <v>67000</v>
      </c>
      <c r="G17837">
        <v>71950</v>
      </c>
      <c r="H17837">
        <v>76900</v>
      </c>
      <c r="I17837">
        <v>81850</v>
      </c>
      <c r="J17837">
        <v>86800</v>
      </c>
      <c r="K17837" t="s">
        <v>3109</v>
      </c>
      <c r="L17837">
        <v>73</v>
      </c>
      <c r="M17837">
        <v>80</v>
      </c>
      <c r="N17837" t="s">
        <v>3337</v>
      </c>
    </row>
    <row r="17838" spans="1:14" x14ac:dyDescent="0.2">
      <c r="A17838" t="s">
        <v>23597</v>
      </c>
      <c r="B17838">
        <v>50550</v>
      </c>
      <c r="C17838">
        <v>57750</v>
      </c>
      <c r="D17838">
        <v>64950</v>
      </c>
      <c r="E17838">
        <v>72150</v>
      </c>
      <c r="F17838">
        <v>77950</v>
      </c>
      <c r="G17838">
        <v>83700</v>
      </c>
      <c r="H17838">
        <v>89500</v>
      </c>
      <c r="I17838">
        <v>95250</v>
      </c>
      <c r="J17838">
        <v>101050</v>
      </c>
      <c r="K17838" t="s">
        <v>3109</v>
      </c>
      <c r="L17838">
        <v>75</v>
      </c>
      <c r="M17838">
        <v>80</v>
      </c>
      <c r="N17838" t="s">
        <v>4052</v>
      </c>
    </row>
    <row r="17839" spans="1:14" x14ac:dyDescent="0.2">
      <c r="A17839" t="s">
        <v>23598</v>
      </c>
      <c r="B17839">
        <v>53700</v>
      </c>
      <c r="C17839">
        <v>61400</v>
      </c>
      <c r="D17839">
        <v>69050</v>
      </c>
      <c r="E17839">
        <v>76700</v>
      </c>
      <c r="F17839">
        <v>82850</v>
      </c>
      <c r="G17839">
        <v>89000</v>
      </c>
      <c r="H17839">
        <v>95150</v>
      </c>
      <c r="I17839">
        <v>101250</v>
      </c>
      <c r="J17839">
        <v>107400</v>
      </c>
      <c r="K17839" t="s">
        <v>3109</v>
      </c>
      <c r="L17839">
        <v>77</v>
      </c>
      <c r="M17839">
        <v>80</v>
      </c>
      <c r="N17839" t="s">
        <v>4053</v>
      </c>
    </row>
    <row r="17840" spans="1:14" x14ac:dyDescent="0.2">
      <c r="A17840" t="s">
        <v>23599</v>
      </c>
      <c r="B17840">
        <v>43900</v>
      </c>
      <c r="C17840">
        <v>50200</v>
      </c>
      <c r="D17840">
        <v>56450</v>
      </c>
      <c r="E17840">
        <v>62700</v>
      </c>
      <c r="F17840">
        <v>67750</v>
      </c>
      <c r="G17840">
        <v>72750</v>
      </c>
      <c r="H17840">
        <v>77750</v>
      </c>
      <c r="I17840">
        <v>82800</v>
      </c>
      <c r="J17840">
        <v>87800</v>
      </c>
      <c r="K17840" t="s">
        <v>3109</v>
      </c>
      <c r="L17840">
        <v>79</v>
      </c>
      <c r="M17840">
        <v>80</v>
      </c>
      <c r="N17840" t="s">
        <v>4054</v>
      </c>
    </row>
    <row r="17841" spans="1:14" x14ac:dyDescent="0.2">
      <c r="A17841" t="s">
        <v>23600</v>
      </c>
      <c r="B17841">
        <v>44100</v>
      </c>
      <c r="C17841">
        <v>50400</v>
      </c>
      <c r="D17841">
        <v>56700</v>
      </c>
      <c r="E17841">
        <v>62950</v>
      </c>
      <c r="F17841">
        <v>68000</v>
      </c>
      <c r="G17841">
        <v>73050</v>
      </c>
      <c r="H17841">
        <v>78100</v>
      </c>
      <c r="I17841">
        <v>83100</v>
      </c>
      <c r="J17841">
        <v>88150</v>
      </c>
      <c r="K17841" t="s">
        <v>3109</v>
      </c>
      <c r="L17841">
        <v>81</v>
      </c>
      <c r="M17841">
        <v>80</v>
      </c>
      <c r="N17841" t="s">
        <v>4055</v>
      </c>
    </row>
    <row r="17842" spans="1:14" x14ac:dyDescent="0.2">
      <c r="A17842" t="s">
        <v>23601</v>
      </c>
      <c r="B17842">
        <v>43200</v>
      </c>
      <c r="C17842">
        <v>49350</v>
      </c>
      <c r="D17842">
        <v>55500</v>
      </c>
      <c r="E17842">
        <v>61650</v>
      </c>
      <c r="F17842">
        <v>66600</v>
      </c>
      <c r="G17842">
        <v>71550</v>
      </c>
      <c r="H17842">
        <v>76450</v>
      </c>
      <c r="I17842">
        <v>81400</v>
      </c>
      <c r="J17842">
        <v>86350</v>
      </c>
      <c r="K17842" t="s">
        <v>3109</v>
      </c>
      <c r="L17842">
        <v>83</v>
      </c>
      <c r="M17842">
        <v>80</v>
      </c>
      <c r="N17842" t="s">
        <v>4056</v>
      </c>
    </row>
    <row r="17843" spans="1:14" x14ac:dyDescent="0.2">
      <c r="A17843" t="s">
        <v>23602</v>
      </c>
      <c r="B17843">
        <v>43600</v>
      </c>
      <c r="C17843">
        <v>49800</v>
      </c>
      <c r="D17843">
        <v>56050</v>
      </c>
      <c r="E17843">
        <v>62250</v>
      </c>
      <c r="F17843">
        <v>67250</v>
      </c>
      <c r="G17843">
        <v>72250</v>
      </c>
      <c r="H17843">
        <v>77200</v>
      </c>
      <c r="I17843">
        <v>82200</v>
      </c>
      <c r="J17843">
        <v>87150</v>
      </c>
      <c r="K17843" t="s">
        <v>3109</v>
      </c>
      <c r="L17843">
        <v>85</v>
      </c>
      <c r="M17843">
        <v>80</v>
      </c>
      <c r="N17843" t="s">
        <v>4125</v>
      </c>
    </row>
    <row r="17844" spans="1:14" x14ac:dyDescent="0.2">
      <c r="A17844" t="s">
        <v>23603</v>
      </c>
      <c r="B17844">
        <v>43200</v>
      </c>
      <c r="C17844">
        <v>49350</v>
      </c>
      <c r="D17844">
        <v>55500</v>
      </c>
      <c r="E17844">
        <v>61650</v>
      </c>
      <c r="F17844">
        <v>66600</v>
      </c>
      <c r="G17844">
        <v>71550</v>
      </c>
      <c r="H17844">
        <v>76450</v>
      </c>
      <c r="I17844">
        <v>81400</v>
      </c>
      <c r="J17844">
        <v>86350</v>
      </c>
      <c r="K17844" t="s">
        <v>3109</v>
      </c>
      <c r="L17844">
        <v>87</v>
      </c>
      <c r="M17844">
        <v>80</v>
      </c>
      <c r="N17844" t="s">
        <v>1967</v>
      </c>
    </row>
    <row r="17845" spans="1:14" x14ac:dyDescent="0.2">
      <c r="A17845" t="s">
        <v>23604</v>
      </c>
      <c r="B17845">
        <v>50750</v>
      </c>
      <c r="C17845">
        <v>58000</v>
      </c>
      <c r="D17845">
        <v>65250</v>
      </c>
      <c r="E17845">
        <v>72500</v>
      </c>
      <c r="F17845">
        <v>78300</v>
      </c>
      <c r="G17845">
        <v>84100</v>
      </c>
      <c r="H17845">
        <v>89900</v>
      </c>
      <c r="I17845">
        <v>95700</v>
      </c>
      <c r="J17845">
        <v>101500</v>
      </c>
      <c r="K17845" t="s">
        <v>3109</v>
      </c>
      <c r="L17845">
        <v>89</v>
      </c>
      <c r="M17845">
        <v>80</v>
      </c>
      <c r="N17845" t="s">
        <v>3347</v>
      </c>
    </row>
    <row r="17846" spans="1:14" x14ac:dyDescent="0.2">
      <c r="A17846" t="s">
        <v>23605</v>
      </c>
      <c r="B17846">
        <v>62500</v>
      </c>
      <c r="C17846">
        <v>71400</v>
      </c>
      <c r="D17846">
        <v>80350</v>
      </c>
      <c r="E17846">
        <v>89250</v>
      </c>
      <c r="F17846">
        <v>96400</v>
      </c>
      <c r="G17846">
        <v>103550</v>
      </c>
      <c r="H17846">
        <v>110700</v>
      </c>
      <c r="I17846">
        <v>117850</v>
      </c>
      <c r="J17846">
        <v>124950</v>
      </c>
      <c r="K17846" t="s">
        <v>3109</v>
      </c>
      <c r="L17846">
        <v>91</v>
      </c>
      <c r="M17846">
        <v>80</v>
      </c>
      <c r="N17846" t="s">
        <v>3348</v>
      </c>
    </row>
    <row r="17847" spans="1:14" x14ac:dyDescent="0.2">
      <c r="A17847" t="s">
        <v>23606</v>
      </c>
      <c r="B17847">
        <v>50900</v>
      </c>
      <c r="C17847">
        <v>58150</v>
      </c>
      <c r="D17847">
        <v>65400</v>
      </c>
      <c r="E17847">
        <v>72650</v>
      </c>
      <c r="F17847">
        <v>78500</v>
      </c>
      <c r="G17847">
        <v>84300</v>
      </c>
      <c r="H17847">
        <v>90100</v>
      </c>
      <c r="I17847">
        <v>95900</v>
      </c>
      <c r="J17847">
        <v>101750</v>
      </c>
      <c r="K17847" t="s">
        <v>3109</v>
      </c>
      <c r="L17847">
        <v>93</v>
      </c>
      <c r="M17847">
        <v>80</v>
      </c>
      <c r="N17847" t="s">
        <v>1968</v>
      </c>
    </row>
    <row r="17848" spans="1:14" x14ac:dyDescent="0.2">
      <c r="A17848" t="s">
        <v>23607</v>
      </c>
      <c r="B17848">
        <v>53700</v>
      </c>
      <c r="C17848">
        <v>61400</v>
      </c>
      <c r="D17848">
        <v>69050</v>
      </c>
      <c r="E17848">
        <v>76700</v>
      </c>
      <c r="F17848">
        <v>82850</v>
      </c>
      <c r="G17848">
        <v>89000</v>
      </c>
      <c r="H17848">
        <v>95150</v>
      </c>
      <c r="I17848">
        <v>101250</v>
      </c>
      <c r="J17848">
        <v>107400</v>
      </c>
      <c r="K17848" t="s">
        <v>3109</v>
      </c>
      <c r="L17848">
        <v>95</v>
      </c>
      <c r="M17848">
        <v>80</v>
      </c>
      <c r="N17848" t="s">
        <v>2414</v>
      </c>
    </row>
    <row r="17849" spans="1:14" x14ac:dyDescent="0.2">
      <c r="A17849" t="s">
        <v>23608</v>
      </c>
      <c r="B17849">
        <v>43250</v>
      </c>
      <c r="C17849">
        <v>49400</v>
      </c>
      <c r="D17849">
        <v>55600</v>
      </c>
      <c r="E17849">
        <v>61750</v>
      </c>
      <c r="F17849">
        <v>66700</v>
      </c>
      <c r="G17849">
        <v>71650</v>
      </c>
      <c r="H17849">
        <v>76600</v>
      </c>
      <c r="I17849">
        <v>81550</v>
      </c>
      <c r="J17849">
        <v>86450</v>
      </c>
      <c r="K17849" t="s">
        <v>3109</v>
      </c>
      <c r="L17849">
        <v>97</v>
      </c>
      <c r="M17849">
        <v>80</v>
      </c>
      <c r="N17849" t="s">
        <v>1969</v>
      </c>
    </row>
    <row r="17850" spans="1:14" x14ac:dyDescent="0.2">
      <c r="A17850" t="s">
        <v>23609</v>
      </c>
      <c r="B17850">
        <v>55900</v>
      </c>
      <c r="C17850">
        <v>63900</v>
      </c>
      <c r="D17850">
        <v>71900</v>
      </c>
      <c r="E17850">
        <v>79850</v>
      </c>
      <c r="F17850">
        <v>86250</v>
      </c>
      <c r="G17850">
        <v>92650</v>
      </c>
      <c r="H17850">
        <v>99050</v>
      </c>
      <c r="I17850">
        <v>105450</v>
      </c>
      <c r="J17850">
        <v>111800</v>
      </c>
      <c r="K17850" t="s">
        <v>3109</v>
      </c>
      <c r="L17850">
        <v>99</v>
      </c>
      <c r="M17850">
        <v>80</v>
      </c>
      <c r="N17850" t="s">
        <v>3350</v>
      </c>
    </row>
    <row r="17851" spans="1:14" x14ac:dyDescent="0.2">
      <c r="A17851" t="s">
        <v>23610</v>
      </c>
      <c r="B17851">
        <v>62500</v>
      </c>
      <c r="C17851">
        <v>71400</v>
      </c>
      <c r="D17851">
        <v>80350</v>
      </c>
      <c r="E17851">
        <v>89250</v>
      </c>
      <c r="F17851">
        <v>96400</v>
      </c>
      <c r="G17851">
        <v>103550</v>
      </c>
      <c r="H17851">
        <v>110700</v>
      </c>
      <c r="I17851">
        <v>117850</v>
      </c>
      <c r="J17851">
        <v>124950</v>
      </c>
      <c r="K17851" t="s">
        <v>3109</v>
      </c>
      <c r="L17851">
        <v>101</v>
      </c>
      <c r="M17851">
        <v>80</v>
      </c>
      <c r="N17851" t="s">
        <v>1970</v>
      </c>
    </row>
    <row r="17852" spans="1:14" x14ac:dyDescent="0.2">
      <c r="A17852" t="s">
        <v>23611</v>
      </c>
      <c r="B17852">
        <v>52300</v>
      </c>
      <c r="C17852">
        <v>59800</v>
      </c>
      <c r="D17852">
        <v>67250</v>
      </c>
      <c r="E17852">
        <v>74700</v>
      </c>
      <c r="F17852">
        <v>80700</v>
      </c>
      <c r="G17852">
        <v>86700</v>
      </c>
      <c r="H17852">
        <v>92650</v>
      </c>
      <c r="I17852">
        <v>98650</v>
      </c>
      <c r="J17852">
        <v>104600</v>
      </c>
      <c r="K17852" t="s">
        <v>3109</v>
      </c>
      <c r="L17852">
        <v>103</v>
      </c>
      <c r="M17852">
        <v>80</v>
      </c>
      <c r="N17852" t="s">
        <v>3352</v>
      </c>
    </row>
    <row r="17853" spans="1:14" x14ac:dyDescent="0.2">
      <c r="A17853" t="s">
        <v>23612</v>
      </c>
      <c r="B17853">
        <v>43200</v>
      </c>
      <c r="C17853">
        <v>49350</v>
      </c>
      <c r="D17853">
        <v>55500</v>
      </c>
      <c r="E17853">
        <v>61650</v>
      </c>
      <c r="F17853">
        <v>66600</v>
      </c>
      <c r="G17853">
        <v>71550</v>
      </c>
      <c r="H17853">
        <v>76450</v>
      </c>
      <c r="I17853">
        <v>81400</v>
      </c>
      <c r="J17853">
        <v>86350</v>
      </c>
      <c r="K17853" t="s">
        <v>3109</v>
      </c>
      <c r="L17853">
        <v>105</v>
      </c>
      <c r="M17853">
        <v>80</v>
      </c>
      <c r="N17853" t="s">
        <v>1971</v>
      </c>
    </row>
    <row r="17854" spans="1:14" x14ac:dyDescent="0.2">
      <c r="A17854" t="s">
        <v>23613</v>
      </c>
      <c r="B17854">
        <v>44650</v>
      </c>
      <c r="C17854">
        <v>51000</v>
      </c>
      <c r="D17854">
        <v>57400</v>
      </c>
      <c r="E17854">
        <v>63750</v>
      </c>
      <c r="F17854">
        <v>68850</v>
      </c>
      <c r="G17854">
        <v>73950</v>
      </c>
      <c r="H17854">
        <v>79050</v>
      </c>
      <c r="I17854">
        <v>84150</v>
      </c>
      <c r="J17854">
        <v>89250</v>
      </c>
      <c r="K17854" t="s">
        <v>3109</v>
      </c>
      <c r="L17854">
        <v>107</v>
      </c>
      <c r="M17854">
        <v>80</v>
      </c>
      <c r="N17854" t="s">
        <v>1972</v>
      </c>
    </row>
    <row r="17855" spans="1:14" x14ac:dyDescent="0.2">
      <c r="A17855" t="s">
        <v>23614</v>
      </c>
      <c r="B17855">
        <v>44900</v>
      </c>
      <c r="C17855">
        <v>51300</v>
      </c>
      <c r="D17855">
        <v>57700</v>
      </c>
      <c r="E17855">
        <v>64100</v>
      </c>
      <c r="F17855">
        <v>69250</v>
      </c>
      <c r="G17855">
        <v>74400</v>
      </c>
      <c r="H17855">
        <v>79500</v>
      </c>
      <c r="I17855">
        <v>84650</v>
      </c>
      <c r="J17855">
        <v>89750</v>
      </c>
      <c r="K17855" t="s">
        <v>3109</v>
      </c>
      <c r="L17855">
        <v>109</v>
      </c>
      <c r="M17855">
        <v>80</v>
      </c>
      <c r="N17855" t="s">
        <v>1973</v>
      </c>
    </row>
    <row r="17856" spans="1:14" x14ac:dyDescent="0.2">
      <c r="A17856" t="s">
        <v>23615</v>
      </c>
      <c r="B17856">
        <v>43200</v>
      </c>
      <c r="C17856">
        <v>49350</v>
      </c>
      <c r="D17856">
        <v>55500</v>
      </c>
      <c r="E17856">
        <v>61650</v>
      </c>
      <c r="F17856">
        <v>66600</v>
      </c>
      <c r="G17856">
        <v>71550</v>
      </c>
      <c r="H17856">
        <v>76450</v>
      </c>
      <c r="I17856">
        <v>81400</v>
      </c>
      <c r="J17856">
        <v>86350</v>
      </c>
      <c r="K17856" t="s">
        <v>3109</v>
      </c>
      <c r="L17856">
        <v>111</v>
      </c>
      <c r="M17856">
        <v>80</v>
      </c>
      <c r="N17856" t="s">
        <v>2365</v>
      </c>
    </row>
    <row r="17857" spans="1:14" x14ac:dyDescent="0.2">
      <c r="A17857" t="s">
        <v>23616</v>
      </c>
      <c r="B17857">
        <v>43200</v>
      </c>
      <c r="C17857">
        <v>49350</v>
      </c>
      <c r="D17857">
        <v>55500</v>
      </c>
      <c r="E17857">
        <v>61650</v>
      </c>
      <c r="F17857">
        <v>66600</v>
      </c>
      <c r="G17857">
        <v>71550</v>
      </c>
      <c r="H17857">
        <v>76450</v>
      </c>
      <c r="I17857">
        <v>81400</v>
      </c>
      <c r="J17857">
        <v>86350</v>
      </c>
      <c r="K17857" t="s">
        <v>3109</v>
      </c>
      <c r="L17857">
        <v>113</v>
      </c>
      <c r="M17857">
        <v>80</v>
      </c>
      <c r="N17857" t="s">
        <v>4171</v>
      </c>
    </row>
    <row r="17858" spans="1:14" x14ac:dyDescent="0.2">
      <c r="A17858" t="s">
        <v>23617</v>
      </c>
      <c r="B17858">
        <v>43900</v>
      </c>
      <c r="C17858">
        <v>50150</v>
      </c>
      <c r="D17858">
        <v>56400</v>
      </c>
      <c r="E17858">
        <v>62650</v>
      </c>
      <c r="F17858">
        <v>67700</v>
      </c>
      <c r="G17858">
        <v>72700</v>
      </c>
      <c r="H17858">
        <v>77700</v>
      </c>
      <c r="I17858">
        <v>82700</v>
      </c>
      <c r="J17858">
        <v>87750</v>
      </c>
      <c r="K17858" t="s">
        <v>3109</v>
      </c>
      <c r="L17858">
        <v>115</v>
      </c>
      <c r="M17858">
        <v>80</v>
      </c>
      <c r="N17858" t="s">
        <v>1974</v>
      </c>
    </row>
    <row r="17859" spans="1:14" x14ac:dyDescent="0.2">
      <c r="A17859" t="s">
        <v>23618</v>
      </c>
      <c r="B17859">
        <v>43200</v>
      </c>
      <c r="C17859">
        <v>49350</v>
      </c>
      <c r="D17859">
        <v>55500</v>
      </c>
      <c r="E17859">
        <v>61650</v>
      </c>
      <c r="F17859">
        <v>66600</v>
      </c>
      <c r="G17859">
        <v>71550</v>
      </c>
      <c r="H17859">
        <v>76450</v>
      </c>
      <c r="I17859">
        <v>81400</v>
      </c>
      <c r="J17859">
        <v>86350</v>
      </c>
      <c r="K17859" t="s">
        <v>3109</v>
      </c>
      <c r="L17859">
        <v>117</v>
      </c>
      <c r="M17859">
        <v>80</v>
      </c>
      <c r="N17859" t="s">
        <v>2495</v>
      </c>
    </row>
    <row r="17860" spans="1:14" x14ac:dyDescent="0.2">
      <c r="A17860" t="s">
        <v>23619</v>
      </c>
      <c r="B17860">
        <v>48550</v>
      </c>
      <c r="C17860">
        <v>55500</v>
      </c>
      <c r="D17860">
        <v>62450</v>
      </c>
      <c r="E17860">
        <v>69350</v>
      </c>
      <c r="F17860">
        <v>74900</v>
      </c>
      <c r="G17860">
        <v>80450</v>
      </c>
      <c r="H17860">
        <v>86000</v>
      </c>
      <c r="I17860">
        <v>91550</v>
      </c>
      <c r="J17860">
        <v>97100</v>
      </c>
      <c r="K17860" t="s">
        <v>3109</v>
      </c>
      <c r="L17860">
        <v>119</v>
      </c>
      <c r="M17860">
        <v>80</v>
      </c>
      <c r="N17860" t="s">
        <v>3417</v>
      </c>
    </row>
    <row r="17861" spans="1:14" x14ac:dyDescent="0.2">
      <c r="A17861" t="s">
        <v>23620</v>
      </c>
      <c r="B17861">
        <v>43200</v>
      </c>
      <c r="C17861">
        <v>49350</v>
      </c>
      <c r="D17861">
        <v>55500</v>
      </c>
      <c r="E17861">
        <v>61650</v>
      </c>
      <c r="F17861">
        <v>66600</v>
      </c>
      <c r="G17861">
        <v>71550</v>
      </c>
      <c r="H17861">
        <v>76450</v>
      </c>
      <c r="I17861">
        <v>81400</v>
      </c>
      <c r="J17861">
        <v>86350</v>
      </c>
      <c r="K17861" t="s">
        <v>3109</v>
      </c>
      <c r="L17861">
        <v>121</v>
      </c>
      <c r="M17861">
        <v>80</v>
      </c>
      <c r="N17861" t="s">
        <v>1975</v>
      </c>
    </row>
    <row r="17862" spans="1:14" x14ac:dyDescent="0.2">
      <c r="A17862" t="s">
        <v>23621</v>
      </c>
      <c r="B17862">
        <v>43200</v>
      </c>
      <c r="C17862">
        <v>49350</v>
      </c>
      <c r="D17862">
        <v>55500</v>
      </c>
      <c r="E17862">
        <v>61650</v>
      </c>
      <c r="F17862">
        <v>66600</v>
      </c>
      <c r="G17862">
        <v>71550</v>
      </c>
      <c r="H17862">
        <v>76450</v>
      </c>
      <c r="I17862">
        <v>81400</v>
      </c>
      <c r="J17862">
        <v>86350</v>
      </c>
      <c r="K17862" t="s">
        <v>3109</v>
      </c>
      <c r="L17862">
        <v>123</v>
      </c>
      <c r="M17862">
        <v>80</v>
      </c>
      <c r="N17862" t="s">
        <v>3615</v>
      </c>
    </row>
    <row r="17863" spans="1:14" x14ac:dyDescent="0.2">
      <c r="A17863" t="s">
        <v>23622</v>
      </c>
      <c r="B17863">
        <v>56250</v>
      </c>
      <c r="C17863">
        <v>64250</v>
      </c>
      <c r="D17863">
        <v>72300</v>
      </c>
      <c r="E17863">
        <v>80300</v>
      </c>
      <c r="F17863">
        <v>86750</v>
      </c>
      <c r="G17863">
        <v>93150</v>
      </c>
      <c r="H17863">
        <v>99600</v>
      </c>
      <c r="I17863">
        <v>106000</v>
      </c>
      <c r="J17863">
        <v>112450</v>
      </c>
      <c r="K17863" t="s">
        <v>3109</v>
      </c>
      <c r="L17863">
        <v>125</v>
      </c>
      <c r="M17863">
        <v>80</v>
      </c>
      <c r="N17863" t="s">
        <v>3362</v>
      </c>
    </row>
    <row r="17864" spans="1:14" x14ac:dyDescent="0.2">
      <c r="A17864" t="s">
        <v>23623</v>
      </c>
      <c r="B17864">
        <v>43700</v>
      </c>
      <c r="C17864">
        <v>49950</v>
      </c>
      <c r="D17864">
        <v>56200</v>
      </c>
      <c r="E17864">
        <v>62400</v>
      </c>
      <c r="F17864">
        <v>67400</v>
      </c>
      <c r="G17864">
        <v>72400</v>
      </c>
      <c r="H17864">
        <v>77400</v>
      </c>
      <c r="I17864">
        <v>82400</v>
      </c>
      <c r="J17864">
        <v>87400</v>
      </c>
      <c r="K17864" t="s">
        <v>3109</v>
      </c>
      <c r="L17864">
        <v>127</v>
      </c>
      <c r="M17864">
        <v>80</v>
      </c>
      <c r="N17864" t="s">
        <v>3616</v>
      </c>
    </row>
    <row r="17865" spans="1:14" x14ac:dyDescent="0.2">
      <c r="A17865" t="s">
        <v>23624</v>
      </c>
      <c r="B17865">
        <v>56250</v>
      </c>
      <c r="C17865">
        <v>64250</v>
      </c>
      <c r="D17865">
        <v>72300</v>
      </c>
      <c r="E17865">
        <v>80300</v>
      </c>
      <c r="F17865">
        <v>86750</v>
      </c>
      <c r="G17865">
        <v>93150</v>
      </c>
      <c r="H17865">
        <v>99600</v>
      </c>
      <c r="I17865">
        <v>106000</v>
      </c>
      <c r="J17865">
        <v>112450</v>
      </c>
      <c r="K17865" t="s">
        <v>3109</v>
      </c>
      <c r="L17865">
        <v>129</v>
      </c>
      <c r="M17865">
        <v>80</v>
      </c>
      <c r="N17865" t="s">
        <v>1976</v>
      </c>
    </row>
    <row r="17866" spans="1:14" x14ac:dyDescent="0.2">
      <c r="A17866" t="s">
        <v>23625</v>
      </c>
      <c r="B17866">
        <v>43900</v>
      </c>
      <c r="C17866">
        <v>50200</v>
      </c>
      <c r="D17866">
        <v>56450</v>
      </c>
      <c r="E17866">
        <v>62700</v>
      </c>
      <c r="F17866">
        <v>67750</v>
      </c>
      <c r="G17866">
        <v>72750</v>
      </c>
      <c r="H17866">
        <v>77750</v>
      </c>
      <c r="I17866">
        <v>82800</v>
      </c>
      <c r="J17866">
        <v>87800</v>
      </c>
      <c r="K17866" t="s">
        <v>3109</v>
      </c>
      <c r="L17866">
        <v>131</v>
      </c>
      <c r="M17866">
        <v>80</v>
      </c>
      <c r="N17866" t="s">
        <v>2498</v>
      </c>
    </row>
    <row r="17867" spans="1:14" x14ac:dyDescent="0.2">
      <c r="A17867" t="s">
        <v>23626</v>
      </c>
      <c r="B17867">
        <v>54250</v>
      </c>
      <c r="C17867">
        <v>62000</v>
      </c>
      <c r="D17867">
        <v>69750</v>
      </c>
      <c r="E17867">
        <v>77500</v>
      </c>
      <c r="F17867">
        <v>83700</v>
      </c>
      <c r="G17867">
        <v>89900</v>
      </c>
      <c r="H17867">
        <v>96100</v>
      </c>
      <c r="I17867">
        <v>102300</v>
      </c>
      <c r="J17867">
        <v>108500</v>
      </c>
      <c r="K17867" t="s">
        <v>3109</v>
      </c>
      <c r="L17867">
        <v>133</v>
      </c>
      <c r="M17867">
        <v>80</v>
      </c>
      <c r="N17867" t="s">
        <v>2478</v>
      </c>
    </row>
    <row r="17868" spans="1:14" x14ac:dyDescent="0.2">
      <c r="A17868" t="s">
        <v>23627</v>
      </c>
      <c r="B17868">
        <v>57350</v>
      </c>
      <c r="C17868">
        <v>65550</v>
      </c>
      <c r="D17868">
        <v>73750</v>
      </c>
      <c r="E17868">
        <v>81900</v>
      </c>
      <c r="F17868">
        <v>88500</v>
      </c>
      <c r="G17868">
        <v>95050</v>
      </c>
      <c r="H17868">
        <v>101600</v>
      </c>
      <c r="I17868">
        <v>108150</v>
      </c>
      <c r="J17868">
        <v>114700</v>
      </c>
      <c r="K17868" t="s">
        <v>3110</v>
      </c>
      <c r="L17868">
        <v>1</v>
      </c>
      <c r="M17868">
        <v>80</v>
      </c>
      <c r="N17868" t="s">
        <v>771</v>
      </c>
    </row>
    <row r="17869" spans="1:14" x14ac:dyDescent="0.2">
      <c r="A17869" t="s">
        <v>23628</v>
      </c>
      <c r="B17869">
        <v>57350</v>
      </c>
      <c r="C17869">
        <v>65550</v>
      </c>
      <c r="D17869">
        <v>73750</v>
      </c>
      <c r="E17869">
        <v>81900</v>
      </c>
      <c r="F17869">
        <v>88500</v>
      </c>
      <c r="G17869">
        <v>95050</v>
      </c>
      <c r="H17869">
        <v>101600</v>
      </c>
      <c r="I17869">
        <v>108150</v>
      </c>
      <c r="J17869">
        <v>114700</v>
      </c>
      <c r="K17869" t="s">
        <v>3110</v>
      </c>
      <c r="L17869">
        <v>1</v>
      </c>
      <c r="M17869">
        <v>80</v>
      </c>
      <c r="N17869" t="s">
        <v>772</v>
      </c>
    </row>
    <row r="17870" spans="1:14" x14ac:dyDescent="0.2">
      <c r="A17870" t="s">
        <v>23629</v>
      </c>
      <c r="B17870">
        <v>57350</v>
      </c>
      <c r="C17870">
        <v>65550</v>
      </c>
      <c r="D17870">
        <v>73750</v>
      </c>
      <c r="E17870">
        <v>81900</v>
      </c>
      <c r="F17870">
        <v>88500</v>
      </c>
      <c r="G17870">
        <v>95050</v>
      </c>
      <c r="H17870">
        <v>101600</v>
      </c>
      <c r="I17870">
        <v>108150</v>
      </c>
      <c r="J17870">
        <v>114700</v>
      </c>
      <c r="K17870" t="s">
        <v>3110</v>
      </c>
      <c r="L17870">
        <v>1</v>
      </c>
      <c r="M17870">
        <v>80</v>
      </c>
      <c r="N17870" t="s">
        <v>773</v>
      </c>
    </row>
    <row r="17871" spans="1:14" x14ac:dyDescent="0.2">
      <c r="A17871" t="s">
        <v>23630</v>
      </c>
      <c r="B17871">
        <v>57350</v>
      </c>
      <c r="C17871">
        <v>65550</v>
      </c>
      <c r="D17871">
        <v>73750</v>
      </c>
      <c r="E17871">
        <v>81900</v>
      </c>
      <c r="F17871">
        <v>88500</v>
      </c>
      <c r="G17871">
        <v>95050</v>
      </c>
      <c r="H17871">
        <v>101600</v>
      </c>
      <c r="I17871">
        <v>108150</v>
      </c>
      <c r="J17871">
        <v>114700</v>
      </c>
      <c r="K17871" t="s">
        <v>3110</v>
      </c>
      <c r="L17871">
        <v>3</v>
      </c>
      <c r="M17871">
        <v>80</v>
      </c>
      <c r="N17871" t="s">
        <v>774</v>
      </c>
    </row>
    <row r="17872" spans="1:14" x14ac:dyDescent="0.2">
      <c r="A17872" t="s">
        <v>23631</v>
      </c>
      <c r="B17872">
        <v>57350</v>
      </c>
      <c r="C17872">
        <v>65550</v>
      </c>
      <c r="D17872">
        <v>73750</v>
      </c>
      <c r="E17872">
        <v>81900</v>
      </c>
      <c r="F17872">
        <v>88500</v>
      </c>
      <c r="G17872">
        <v>95050</v>
      </c>
      <c r="H17872">
        <v>101600</v>
      </c>
      <c r="I17872">
        <v>108150</v>
      </c>
      <c r="J17872">
        <v>114700</v>
      </c>
      <c r="K17872" t="s">
        <v>3110</v>
      </c>
      <c r="L17872">
        <v>3</v>
      </c>
      <c r="M17872">
        <v>80</v>
      </c>
      <c r="N17872" t="s">
        <v>775</v>
      </c>
    </row>
    <row r="17873" spans="1:14" x14ac:dyDescent="0.2">
      <c r="A17873" t="s">
        <v>23632</v>
      </c>
      <c r="B17873">
        <v>57350</v>
      </c>
      <c r="C17873">
        <v>65550</v>
      </c>
      <c r="D17873">
        <v>73750</v>
      </c>
      <c r="E17873">
        <v>81900</v>
      </c>
      <c r="F17873">
        <v>88500</v>
      </c>
      <c r="G17873">
        <v>95050</v>
      </c>
      <c r="H17873">
        <v>101600</v>
      </c>
      <c r="I17873">
        <v>108150</v>
      </c>
      <c r="J17873">
        <v>114700</v>
      </c>
      <c r="K17873" t="s">
        <v>3110</v>
      </c>
      <c r="L17873">
        <v>3</v>
      </c>
      <c r="M17873">
        <v>80</v>
      </c>
      <c r="N17873" t="s">
        <v>776</v>
      </c>
    </row>
    <row r="17874" spans="1:14" x14ac:dyDescent="0.2">
      <c r="A17874" t="s">
        <v>23633</v>
      </c>
      <c r="B17874">
        <v>57350</v>
      </c>
      <c r="C17874">
        <v>65550</v>
      </c>
      <c r="D17874">
        <v>73750</v>
      </c>
      <c r="E17874">
        <v>81900</v>
      </c>
      <c r="F17874">
        <v>88500</v>
      </c>
      <c r="G17874">
        <v>95050</v>
      </c>
      <c r="H17874">
        <v>101600</v>
      </c>
      <c r="I17874">
        <v>108150</v>
      </c>
      <c r="J17874">
        <v>114700</v>
      </c>
      <c r="K17874" t="s">
        <v>3110</v>
      </c>
      <c r="L17874">
        <v>3</v>
      </c>
      <c r="M17874">
        <v>80</v>
      </c>
      <c r="N17874" t="s">
        <v>777</v>
      </c>
    </row>
    <row r="17875" spans="1:14" x14ac:dyDescent="0.2">
      <c r="A17875" t="s">
        <v>23634</v>
      </c>
      <c r="B17875">
        <v>57350</v>
      </c>
      <c r="C17875">
        <v>65550</v>
      </c>
      <c r="D17875">
        <v>73750</v>
      </c>
      <c r="E17875">
        <v>81900</v>
      </c>
      <c r="F17875">
        <v>88500</v>
      </c>
      <c r="G17875">
        <v>95050</v>
      </c>
      <c r="H17875">
        <v>101600</v>
      </c>
      <c r="I17875">
        <v>108150</v>
      </c>
      <c r="J17875">
        <v>114700</v>
      </c>
      <c r="K17875" t="s">
        <v>3110</v>
      </c>
      <c r="L17875">
        <v>3</v>
      </c>
      <c r="M17875">
        <v>80</v>
      </c>
      <c r="N17875" t="s">
        <v>778</v>
      </c>
    </row>
    <row r="17876" spans="1:14" x14ac:dyDescent="0.2">
      <c r="A17876" t="s">
        <v>23635</v>
      </c>
      <c r="B17876">
        <v>57350</v>
      </c>
      <c r="C17876">
        <v>65550</v>
      </c>
      <c r="D17876">
        <v>73750</v>
      </c>
      <c r="E17876">
        <v>81900</v>
      </c>
      <c r="F17876">
        <v>88500</v>
      </c>
      <c r="G17876">
        <v>95050</v>
      </c>
      <c r="H17876">
        <v>101600</v>
      </c>
      <c r="I17876">
        <v>108150</v>
      </c>
      <c r="J17876">
        <v>114700</v>
      </c>
      <c r="K17876" t="s">
        <v>3110</v>
      </c>
      <c r="L17876">
        <v>5</v>
      </c>
      <c r="M17876">
        <v>80</v>
      </c>
      <c r="N17876" t="s">
        <v>779</v>
      </c>
    </row>
    <row r="17877" spans="1:14" x14ac:dyDescent="0.2">
      <c r="A17877" t="s">
        <v>23636</v>
      </c>
      <c r="B17877">
        <v>57350</v>
      </c>
      <c r="C17877">
        <v>65550</v>
      </c>
      <c r="D17877">
        <v>73750</v>
      </c>
      <c r="E17877">
        <v>81900</v>
      </c>
      <c r="F17877">
        <v>88500</v>
      </c>
      <c r="G17877">
        <v>95050</v>
      </c>
      <c r="H17877">
        <v>101600</v>
      </c>
      <c r="I17877">
        <v>108150</v>
      </c>
      <c r="J17877">
        <v>114700</v>
      </c>
      <c r="K17877" t="s">
        <v>3110</v>
      </c>
      <c r="L17877">
        <v>5</v>
      </c>
      <c r="M17877">
        <v>80</v>
      </c>
      <c r="N17877" t="s">
        <v>780</v>
      </c>
    </row>
    <row r="17878" spans="1:14" x14ac:dyDescent="0.2">
      <c r="A17878" t="s">
        <v>23637</v>
      </c>
      <c r="B17878">
        <v>66300</v>
      </c>
      <c r="C17878">
        <v>75750</v>
      </c>
      <c r="D17878">
        <v>85200</v>
      </c>
      <c r="E17878">
        <v>94650</v>
      </c>
      <c r="F17878">
        <v>102250</v>
      </c>
      <c r="G17878">
        <v>109800</v>
      </c>
      <c r="H17878">
        <v>117400</v>
      </c>
      <c r="I17878">
        <v>124950</v>
      </c>
      <c r="J17878">
        <v>132550</v>
      </c>
      <c r="K17878" t="s">
        <v>3110</v>
      </c>
      <c r="L17878">
        <v>5</v>
      </c>
      <c r="M17878">
        <v>80</v>
      </c>
      <c r="N17878" t="s">
        <v>781</v>
      </c>
    </row>
    <row r="17879" spans="1:14" x14ac:dyDescent="0.2">
      <c r="A17879" t="s">
        <v>23638</v>
      </c>
      <c r="B17879">
        <v>66300</v>
      </c>
      <c r="C17879">
        <v>75750</v>
      </c>
      <c r="D17879">
        <v>85200</v>
      </c>
      <c r="E17879">
        <v>94650</v>
      </c>
      <c r="F17879">
        <v>102250</v>
      </c>
      <c r="G17879">
        <v>109800</v>
      </c>
      <c r="H17879">
        <v>117400</v>
      </c>
      <c r="I17879">
        <v>124950</v>
      </c>
      <c r="J17879">
        <v>132550</v>
      </c>
      <c r="K17879" t="s">
        <v>3110</v>
      </c>
      <c r="L17879">
        <v>5</v>
      </c>
      <c r="M17879">
        <v>80</v>
      </c>
      <c r="N17879" t="s">
        <v>782</v>
      </c>
    </row>
    <row r="17880" spans="1:14" x14ac:dyDescent="0.2">
      <c r="A17880" t="s">
        <v>23639</v>
      </c>
      <c r="B17880">
        <v>66300</v>
      </c>
      <c r="C17880">
        <v>75750</v>
      </c>
      <c r="D17880">
        <v>85200</v>
      </c>
      <c r="E17880">
        <v>94650</v>
      </c>
      <c r="F17880">
        <v>102250</v>
      </c>
      <c r="G17880">
        <v>109800</v>
      </c>
      <c r="H17880">
        <v>117400</v>
      </c>
      <c r="I17880">
        <v>124950</v>
      </c>
      <c r="J17880">
        <v>132550</v>
      </c>
      <c r="K17880" t="s">
        <v>3110</v>
      </c>
      <c r="L17880">
        <v>5</v>
      </c>
      <c r="M17880">
        <v>80</v>
      </c>
      <c r="N17880" t="s">
        <v>783</v>
      </c>
    </row>
    <row r="17881" spans="1:14" x14ac:dyDescent="0.2">
      <c r="A17881" t="s">
        <v>23640</v>
      </c>
      <c r="B17881">
        <v>57350</v>
      </c>
      <c r="C17881">
        <v>65550</v>
      </c>
      <c r="D17881">
        <v>73750</v>
      </c>
      <c r="E17881">
        <v>81900</v>
      </c>
      <c r="F17881">
        <v>88500</v>
      </c>
      <c r="G17881">
        <v>95050</v>
      </c>
      <c r="H17881">
        <v>101600</v>
      </c>
      <c r="I17881">
        <v>108150</v>
      </c>
      <c r="J17881">
        <v>114700</v>
      </c>
      <c r="K17881" t="s">
        <v>3110</v>
      </c>
      <c r="L17881">
        <v>5</v>
      </c>
      <c r="M17881">
        <v>80</v>
      </c>
      <c r="N17881" t="s">
        <v>784</v>
      </c>
    </row>
    <row r="17882" spans="1:14" x14ac:dyDescent="0.2">
      <c r="A17882" t="s">
        <v>23641</v>
      </c>
      <c r="B17882">
        <v>57350</v>
      </c>
      <c r="C17882">
        <v>65550</v>
      </c>
      <c r="D17882">
        <v>73750</v>
      </c>
      <c r="E17882">
        <v>81900</v>
      </c>
      <c r="F17882">
        <v>88500</v>
      </c>
      <c r="G17882">
        <v>95050</v>
      </c>
      <c r="H17882">
        <v>101600</v>
      </c>
      <c r="I17882">
        <v>108150</v>
      </c>
      <c r="J17882">
        <v>114700</v>
      </c>
      <c r="K17882" t="s">
        <v>3110</v>
      </c>
      <c r="L17882">
        <v>7</v>
      </c>
      <c r="M17882">
        <v>80</v>
      </c>
      <c r="N17882" t="s">
        <v>785</v>
      </c>
    </row>
    <row r="17883" spans="1:14" x14ac:dyDescent="0.2">
      <c r="A17883" t="s">
        <v>23642</v>
      </c>
      <c r="B17883">
        <v>57350</v>
      </c>
      <c r="C17883">
        <v>65550</v>
      </c>
      <c r="D17883">
        <v>73750</v>
      </c>
      <c r="E17883">
        <v>81900</v>
      </c>
      <c r="F17883">
        <v>88500</v>
      </c>
      <c r="G17883">
        <v>95050</v>
      </c>
      <c r="H17883">
        <v>101600</v>
      </c>
      <c r="I17883">
        <v>108150</v>
      </c>
      <c r="J17883">
        <v>114700</v>
      </c>
      <c r="K17883" t="s">
        <v>3110</v>
      </c>
      <c r="L17883">
        <v>7</v>
      </c>
      <c r="M17883">
        <v>80</v>
      </c>
      <c r="N17883" t="s">
        <v>786</v>
      </c>
    </row>
    <row r="17884" spans="1:14" x14ac:dyDescent="0.2">
      <c r="A17884" t="s">
        <v>23643</v>
      </c>
      <c r="B17884">
        <v>57350</v>
      </c>
      <c r="C17884">
        <v>65550</v>
      </c>
      <c r="D17884">
        <v>73750</v>
      </c>
      <c r="E17884">
        <v>81900</v>
      </c>
      <c r="F17884">
        <v>88500</v>
      </c>
      <c r="G17884">
        <v>95050</v>
      </c>
      <c r="H17884">
        <v>101600</v>
      </c>
      <c r="I17884">
        <v>108150</v>
      </c>
      <c r="J17884">
        <v>114700</v>
      </c>
      <c r="K17884" t="s">
        <v>3110</v>
      </c>
      <c r="L17884">
        <v>7</v>
      </c>
      <c r="M17884">
        <v>80</v>
      </c>
      <c r="N17884" t="s">
        <v>787</v>
      </c>
    </row>
    <row r="17885" spans="1:14" x14ac:dyDescent="0.2">
      <c r="A17885" t="s">
        <v>23644</v>
      </c>
      <c r="B17885">
        <v>57350</v>
      </c>
      <c r="C17885">
        <v>65550</v>
      </c>
      <c r="D17885">
        <v>73750</v>
      </c>
      <c r="E17885">
        <v>81900</v>
      </c>
      <c r="F17885">
        <v>88500</v>
      </c>
      <c r="G17885">
        <v>95050</v>
      </c>
      <c r="H17885">
        <v>101600</v>
      </c>
      <c r="I17885">
        <v>108150</v>
      </c>
      <c r="J17885">
        <v>114700</v>
      </c>
      <c r="K17885" t="s">
        <v>3110</v>
      </c>
      <c r="L17885">
        <v>7</v>
      </c>
      <c r="M17885">
        <v>80</v>
      </c>
      <c r="N17885" t="s">
        <v>788</v>
      </c>
    </row>
    <row r="17886" spans="1:14" x14ac:dyDescent="0.2">
      <c r="A17886" t="s">
        <v>23645</v>
      </c>
      <c r="B17886">
        <v>57350</v>
      </c>
      <c r="C17886">
        <v>65550</v>
      </c>
      <c r="D17886">
        <v>73750</v>
      </c>
      <c r="E17886">
        <v>81900</v>
      </c>
      <c r="F17886">
        <v>88500</v>
      </c>
      <c r="G17886">
        <v>95050</v>
      </c>
      <c r="H17886">
        <v>101600</v>
      </c>
      <c r="I17886">
        <v>108150</v>
      </c>
      <c r="J17886">
        <v>114700</v>
      </c>
      <c r="K17886" t="s">
        <v>3110</v>
      </c>
      <c r="L17886">
        <v>7</v>
      </c>
      <c r="M17886">
        <v>80</v>
      </c>
      <c r="N17886" t="s">
        <v>789</v>
      </c>
    </row>
    <row r="17887" spans="1:14" x14ac:dyDescent="0.2">
      <c r="A17887" t="s">
        <v>23646</v>
      </c>
      <c r="B17887">
        <v>57350</v>
      </c>
      <c r="C17887">
        <v>65550</v>
      </c>
      <c r="D17887">
        <v>73750</v>
      </c>
      <c r="E17887">
        <v>81900</v>
      </c>
      <c r="F17887">
        <v>88500</v>
      </c>
      <c r="G17887">
        <v>95050</v>
      </c>
      <c r="H17887">
        <v>101600</v>
      </c>
      <c r="I17887">
        <v>108150</v>
      </c>
      <c r="J17887">
        <v>114700</v>
      </c>
      <c r="K17887" t="s">
        <v>3110</v>
      </c>
      <c r="L17887">
        <v>7</v>
      </c>
      <c r="M17887">
        <v>80</v>
      </c>
      <c r="N17887" t="s">
        <v>790</v>
      </c>
    </row>
    <row r="17888" spans="1:14" x14ac:dyDescent="0.2">
      <c r="A17888" t="s">
        <v>23647</v>
      </c>
      <c r="B17888">
        <v>57350</v>
      </c>
      <c r="C17888">
        <v>65550</v>
      </c>
      <c r="D17888">
        <v>73750</v>
      </c>
      <c r="E17888">
        <v>81900</v>
      </c>
      <c r="F17888">
        <v>88500</v>
      </c>
      <c r="G17888">
        <v>95050</v>
      </c>
      <c r="H17888">
        <v>101600</v>
      </c>
      <c r="I17888">
        <v>108150</v>
      </c>
      <c r="J17888">
        <v>114700</v>
      </c>
      <c r="K17888" t="s">
        <v>3110</v>
      </c>
      <c r="L17888">
        <v>7</v>
      </c>
      <c r="M17888">
        <v>80</v>
      </c>
      <c r="N17888" t="s">
        <v>791</v>
      </c>
    </row>
    <row r="17889" spans="1:14" x14ac:dyDescent="0.2">
      <c r="A17889" t="s">
        <v>23648</v>
      </c>
      <c r="B17889">
        <v>57350</v>
      </c>
      <c r="C17889">
        <v>65550</v>
      </c>
      <c r="D17889">
        <v>73750</v>
      </c>
      <c r="E17889">
        <v>81900</v>
      </c>
      <c r="F17889">
        <v>88500</v>
      </c>
      <c r="G17889">
        <v>95050</v>
      </c>
      <c r="H17889">
        <v>101600</v>
      </c>
      <c r="I17889">
        <v>108150</v>
      </c>
      <c r="J17889">
        <v>114700</v>
      </c>
      <c r="K17889" t="s">
        <v>3110</v>
      </c>
      <c r="L17889">
        <v>7</v>
      </c>
      <c r="M17889">
        <v>80</v>
      </c>
      <c r="N17889" t="s">
        <v>792</v>
      </c>
    </row>
    <row r="17890" spans="1:14" x14ac:dyDescent="0.2">
      <c r="A17890" t="s">
        <v>23649</v>
      </c>
      <c r="B17890">
        <v>57350</v>
      </c>
      <c r="C17890">
        <v>65550</v>
      </c>
      <c r="D17890">
        <v>73750</v>
      </c>
      <c r="E17890">
        <v>81900</v>
      </c>
      <c r="F17890">
        <v>88500</v>
      </c>
      <c r="G17890">
        <v>95050</v>
      </c>
      <c r="H17890">
        <v>101600</v>
      </c>
      <c r="I17890">
        <v>108150</v>
      </c>
      <c r="J17890">
        <v>114700</v>
      </c>
      <c r="K17890" t="s">
        <v>3110</v>
      </c>
      <c r="L17890">
        <v>7</v>
      </c>
      <c r="M17890">
        <v>80</v>
      </c>
      <c r="N17890" t="s">
        <v>793</v>
      </c>
    </row>
    <row r="17891" spans="1:14" x14ac:dyDescent="0.2">
      <c r="A17891" t="s">
        <v>23650</v>
      </c>
      <c r="B17891">
        <v>57350</v>
      </c>
      <c r="C17891">
        <v>65550</v>
      </c>
      <c r="D17891">
        <v>73750</v>
      </c>
      <c r="E17891">
        <v>81900</v>
      </c>
      <c r="F17891">
        <v>88500</v>
      </c>
      <c r="G17891">
        <v>95050</v>
      </c>
      <c r="H17891">
        <v>101600</v>
      </c>
      <c r="I17891">
        <v>108150</v>
      </c>
      <c r="J17891">
        <v>114700</v>
      </c>
      <c r="K17891" t="s">
        <v>3110</v>
      </c>
      <c r="L17891">
        <v>7</v>
      </c>
      <c r="M17891">
        <v>80</v>
      </c>
      <c r="N17891" t="s">
        <v>794</v>
      </c>
    </row>
    <row r="17892" spans="1:14" x14ac:dyDescent="0.2">
      <c r="A17892" t="s">
        <v>23651</v>
      </c>
      <c r="B17892">
        <v>57350</v>
      </c>
      <c r="C17892">
        <v>65550</v>
      </c>
      <c r="D17892">
        <v>73750</v>
      </c>
      <c r="E17892">
        <v>81900</v>
      </c>
      <c r="F17892">
        <v>88500</v>
      </c>
      <c r="G17892">
        <v>95050</v>
      </c>
      <c r="H17892">
        <v>101600</v>
      </c>
      <c r="I17892">
        <v>108150</v>
      </c>
      <c r="J17892">
        <v>114700</v>
      </c>
      <c r="K17892" t="s">
        <v>3110</v>
      </c>
      <c r="L17892">
        <v>7</v>
      </c>
      <c r="M17892">
        <v>80</v>
      </c>
      <c r="N17892" t="s">
        <v>795</v>
      </c>
    </row>
    <row r="17893" spans="1:14" x14ac:dyDescent="0.2">
      <c r="A17893" t="s">
        <v>23652</v>
      </c>
      <c r="B17893">
        <v>57350</v>
      </c>
      <c r="C17893">
        <v>65550</v>
      </c>
      <c r="D17893">
        <v>73750</v>
      </c>
      <c r="E17893">
        <v>81900</v>
      </c>
      <c r="F17893">
        <v>88500</v>
      </c>
      <c r="G17893">
        <v>95050</v>
      </c>
      <c r="H17893">
        <v>101600</v>
      </c>
      <c r="I17893">
        <v>108150</v>
      </c>
      <c r="J17893">
        <v>114700</v>
      </c>
      <c r="K17893" t="s">
        <v>3110</v>
      </c>
      <c r="L17893">
        <v>7</v>
      </c>
      <c r="M17893">
        <v>80</v>
      </c>
      <c r="N17893" t="s">
        <v>796</v>
      </c>
    </row>
    <row r="17894" spans="1:14" x14ac:dyDescent="0.2">
      <c r="A17894" t="s">
        <v>23653</v>
      </c>
      <c r="B17894">
        <v>57350</v>
      </c>
      <c r="C17894">
        <v>65550</v>
      </c>
      <c r="D17894">
        <v>73750</v>
      </c>
      <c r="E17894">
        <v>81900</v>
      </c>
      <c r="F17894">
        <v>88500</v>
      </c>
      <c r="G17894">
        <v>95050</v>
      </c>
      <c r="H17894">
        <v>101600</v>
      </c>
      <c r="I17894">
        <v>108150</v>
      </c>
      <c r="J17894">
        <v>114700</v>
      </c>
      <c r="K17894" t="s">
        <v>3110</v>
      </c>
      <c r="L17894">
        <v>7</v>
      </c>
      <c r="M17894">
        <v>80</v>
      </c>
      <c r="N17894" t="s">
        <v>797</v>
      </c>
    </row>
    <row r="17895" spans="1:14" x14ac:dyDescent="0.2">
      <c r="A17895" t="s">
        <v>23654</v>
      </c>
      <c r="B17895">
        <v>57350</v>
      </c>
      <c r="C17895">
        <v>65550</v>
      </c>
      <c r="D17895">
        <v>73750</v>
      </c>
      <c r="E17895">
        <v>81900</v>
      </c>
      <c r="F17895">
        <v>88500</v>
      </c>
      <c r="G17895">
        <v>95050</v>
      </c>
      <c r="H17895">
        <v>101600</v>
      </c>
      <c r="I17895">
        <v>108150</v>
      </c>
      <c r="J17895">
        <v>114700</v>
      </c>
      <c r="K17895" t="s">
        <v>3110</v>
      </c>
      <c r="L17895">
        <v>7</v>
      </c>
      <c r="M17895">
        <v>80</v>
      </c>
      <c r="N17895" t="s">
        <v>798</v>
      </c>
    </row>
    <row r="17896" spans="1:14" x14ac:dyDescent="0.2">
      <c r="A17896" t="s">
        <v>23655</v>
      </c>
      <c r="B17896">
        <v>57350</v>
      </c>
      <c r="C17896">
        <v>65550</v>
      </c>
      <c r="D17896">
        <v>73750</v>
      </c>
      <c r="E17896">
        <v>81900</v>
      </c>
      <c r="F17896">
        <v>88500</v>
      </c>
      <c r="G17896">
        <v>95050</v>
      </c>
      <c r="H17896">
        <v>101600</v>
      </c>
      <c r="I17896">
        <v>108150</v>
      </c>
      <c r="J17896">
        <v>114700</v>
      </c>
      <c r="K17896" t="s">
        <v>3110</v>
      </c>
      <c r="L17896">
        <v>7</v>
      </c>
      <c r="M17896">
        <v>80</v>
      </c>
      <c r="N17896" t="s">
        <v>799</v>
      </c>
    </row>
    <row r="17897" spans="1:14" x14ac:dyDescent="0.2">
      <c r="A17897" t="s">
        <v>23656</v>
      </c>
      <c r="B17897">
        <v>57350</v>
      </c>
      <c r="C17897">
        <v>65550</v>
      </c>
      <c r="D17897">
        <v>73750</v>
      </c>
      <c r="E17897">
        <v>81900</v>
      </c>
      <c r="F17897">
        <v>88500</v>
      </c>
      <c r="G17897">
        <v>95050</v>
      </c>
      <c r="H17897">
        <v>101600</v>
      </c>
      <c r="I17897">
        <v>108150</v>
      </c>
      <c r="J17897">
        <v>114700</v>
      </c>
      <c r="K17897" t="s">
        <v>3110</v>
      </c>
      <c r="L17897">
        <v>7</v>
      </c>
      <c r="M17897">
        <v>80</v>
      </c>
      <c r="N17897" t="s">
        <v>800</v>
      </c>
    </row>
    <row r="17898" spans="1:14" x14ac:dyDescent="0.2">
      <c r="A17898" t="s">
        <v>23657</v>
      </c>
      <c r="B17898">
        <v>57350</v>
      </c>
      <c r="C17898">
        <v>65550</v>
      </c>
      <c r="D17898">
        <v>73750</v>
      </c>
      <c r="E17898">
        <v>81900</v>
      </c>
      <c r="F17898">
        <v>88500</v>
      </c>
      <c r="G17898">
        <v>95050</v>
      </c>
      <c r="H17898">
        <v>101600</v>
      </c>
      <c r="I17898">
        <v>108150</v>
      </c>
      <c r="J17898">
        <v>114700</v>
      </c>
      <c r="K17898" t="s">
        <v>3110</v>
      </c>
      <c r="L17898">
        <v>9</v>
      </c>
      <c r="M17898">
        <v>80</v>
      </c>
      <c r="N17898" t="s">
        <v>801</v>
      </c>
    </row>
    <row r="17899" spans="1:14" x14ac:dyDescent="0.2">
      <c r="A17899" t="s">
        <v>23658</v>
      </c>
      <c r="B17899">
        <v>57350</v>
      </c>
      <c r="C17899">
        <v>65550</v>
      </c>
      <c r="D17899">
        <v>73750</v>
      </c>
      <c r="E17899">
        <v>81900</v>
      </c>
      <c r="F17899">
        <v>88500</v>
      </c>
      <c r="G17899">
        <v>95050</v>
      </c>
      <c r="H17899">
        <v>101600</v>
      </c>
      <c r="I17899">
        <v>108150</v>
      </c>
      <c r="J17899">
        <v>114700</v>
      </c>
      <c r="K17899" t="s">
        <v>3110</v>
      </c>
      <c r="L17899">
        <v>9</v>
      </c>
      <c r="M17899">
        <v>80</v>
      </c>
      <c r="N17899" t="s">
        <v>802</v>
      </c>
    </row>
    <row r="17900" spans="1:14" x14ac:dyDescent="0.2">
      <c r="A17900" t="s">
        <v>23659</v>
      </c>
      <c r="B17900">
        <v>62200</v>
      </c>
      <c r="C17900">
        <v>71100</v>
      </c>
      <c r="D17900">
        <v>80000</v>
      </c>
      <c r="E17900">
        <v>88850</v>
      </c>
      <c r="F17900">
        <v>96000</v>
      </c>
      <c r="G17900">
        <v>103100</v>
      </c>
      <c r="H17900">
        <v>110200</v>
      </c>
      <c r="I17900">
        <v>117300</v>
      </c>
      <c r="J17900">
        <v>124400</v>
      </c>
      <c r="K17900" t="s">
        <v>3110</v>
      </c>
      <c r="L17900">
        <v>9</v>
      </c>
      <c r="M17900">
        <v>80</v>
      </c>
      <c r="N17900" t="s">
        <v>803</v>
      </c>
    </row>
    <row r="17901" spans="1:14" x14ac:dyDescent="0.2">
      <c r="A17901" t="s">
        <v>23660</v>
      </c>
      <c r="B17901">
        <v>57350</v>
      </c>
      <c r="C17901">
        <v>65550</v>
      </c>
      <c r="D17901">
        <v>73750</v>
      </c>
      <c r="E17901">
        <v>81900</v>
      </c>
      <c r="F17901">
        <v>88500</v>
      </c>
      <c r="G17901">
        <v>95050</v>
      </c>
      <c r="H17901">
        <v>101600</v>
      </c>
      <c r="I17901">
        <v>108150</v>
      </c>
      <c r="J17901">
        <v>114700</v>
      </c>
      <c r="K17901" t="s">
        <v>3110</v>
      </c>
      <c r="L17901">
        <v>9</v>
      </c>
      <c r="M17901">
        <v>80</v>
      </c>
      <c r="N17901" t="s">
        <v>804</v>
      </c>
    </row>
    <row r="17902" spans="1:14" x14ac:dyDescent="0.2">
      <c r="A17902" t="s">
        <v>23661</v>
      </c>
      <c r="B17902">
        <v>62200</v>
      </c>
      <c r="C17902">
        <v>71100</v>
      </c>
      <c r="D17902">
        <v>80000</v>
      </c>
      <c r="E17902">
        <v>88850</v>
      </c>
      <c r="F17902">
        <v>96000</v>
      </c>
      <c r="G17902">
        <v>103100</v>
      </c>
      <c r="H17902">
        <v>110200</v>
      </c>
      <c r="I17902">
        <v>117300</v>
      </c>
      <c r="J17902">
        <v>124400</v>
      </c>
      <c r="K17902" t="s">
        <v>3110</v>
      </c>
      <c r="L17902">
        <v>9</v>
      </c>
      <c r="M17902">
        <v>80</v>
      </c>
      <c r="N17902" t="s">
        <v>805</v>
      </c>
    </row>
    <row r="17903" spans="1:14" x14ac:dyDescent="0.2">
      <c r="A17903" t="s">
        <v>23662</v>
      </c>
      <c r="B17903">
        <v>57350</v>
      </c>
      <c r="C17903">
        <v>65550</v>
      </c>
      <c r="D17903">
        <v>73750</v>
      </c>
      <c r="E17903">
        <v>81900</v>
      </c>
      <c r="F17903">
        <v>88500</v>
      </c>
      <c r="G17903">
        <v>95050</v>
      </c>
      <c r="H17903">
        <v>101600</v>
      </c>
      <c r="I17903">
        <v>108150</v>
      </c>
      <c r="J17903">
        <v>114700</v>
      </c>
      <c r="K17903" t="s">
        <v>3110</v>
      </c>
      <c r="L17903">
        <v>9</v>
      </c>
      <c r="M17903">
        <v>80</v>
      </c>
      <c r="N17903" t="s">
        <v>806</v>
      </c>
    </row>
    <row r="17904" spans="1:14" x14ac:dyDescent="0.2">
      <c r="A17904" t="s">
        <v>23663</v>
      </c>
      <c r="B17904">
        <v>57350</v>
      </c>
      <c r="C17904">
        <v>65550</v>
      </c>
      <c r="D17904">
        <v>73750</v>
      </c>
      <c r="E17904">
        <v>81900</v>
      </c>
      <c r="F17904">
        <v>88500</v>
      </c>
      <c r="G17904">
        <v>95050</v>
      </c>
      <c r="H17904">
        <v>101600</v>
      </c>
      <c r="I17904">
        <v>108150</v>
      </c>
      <c r="J17904">
        <v>114700</v>
      </c>
      <c r="K17904" t="s">
        <v>3110</v>
      </c>
      <c r="L17904">
        <v>9</v>
      </c>
      <c r="M17904">
        <v>80</v>
      </c>
      <c r="N17904" t="s">
        <v>807</v>
      </c>
    </row>
    <row r="17905" spans="1:14" x14ac:dyDescent="0.2">
      <c r="A17905" t="s">
        <v>23664</v>
      </c>
      <c r="B17905">
        <v>57350</v>
      </c>
      <c r="C17905">
        <v>65550</v>
      </c>
      <c r="D17905">
        <v>73750</v>
      </c>
      <c r="E17905">
        <v>81900</v>
      </c>
      <c r="F17905">
        <v>88500</v>
      </c>
      <c r="G17905">
        <v>95050</v>
      </c>
      <c r="H17905">
        <v>101600</v>
      </c>
      <c r="I17905">
        <v>108150</v>
      </c>
      <c r="J17905">
        <v>114700</v>
      </c>
      <c r="K17905" t="s">
        <v>3110</v>
      </c>
      <c r="L17905">
        <v>9</v>
      </c>
      <c r="M17905">
        <v>80</v>
      </c>
      <c r="N17905" t="s">
        <v>808</v>
      </c>
    </row>
    <row r="17906" spans="1:14" x14ac:dyDescent="0.2">
      <c r="A17906" t="s">
        <v>23665</v>
      </c>
      <c r="B17906">
        <v>62200</v>
      </c>
      <c r="C17906">
        <v>71100</v>
      </c>
      <c r="D17906">
        <v>80000</v>
      </c>
      <c r="E17906">
        <v>88850</v>
      </c>
      <c r="F17906">
        <v>96000</v>
      </c>
      <c r="G17906">
        <v>103100</v>
      </c>
      <c r="H17906">
        <v>110200</v>
      </c>
      <c r="I17906">
        <v>117300</v>
      </c>
      <c r="J17906">
        <v>124400</v>
      </c>
      <c r="K17906" t="s">
        <v>3110</v>
      </c>
      <c r="L17906">
        <v>9</v>
      </c>
      <c r="M17906">
        <v>80</v>
      </c>
      <c r="N17906" t="s">
        <v>809</v>
      </c>
    </row>
    <row r="17907" spans="1:14" x14ac:dyDescent="0.2">
      <c r="A17907" t="s">
        <v>23666</v>
      </c>
      <c r="B17907">
        <v>34850</v>
      </c>
      <c r="C17907">
        <v>39800</v>
      </c>
      <c r="D17907">
        <v>44800</v>
      </c>
      <c r="E17907">
        <v>49750</v>
      </c>
      <c r="F17907">
        <v>53750</v>
      </c>
      <c r="G17907">
        <v>57750</v>
      </c>
      <c r="H17907">
        <v>61700</v>
      </c>
      <c r="I17907">
        <v>65700</v>
      </c>
      <c r="J17907">
        <v>69650</v>
      </c>
      <c r="K17907" t="s">
        <v>3111</v>
      </c>
      <c r="L17907">
        <v>1</v>
      </c>
      <c r="M17907">
        <v>80</v>
      </c>
      <c r="N17907" t="s">
        <v>2054</v>
      </c>
    </row>
    <row r="17908" spans="1:14" x14ac:dyDescent="0.2">
      <c r="A17908" t="s">
        <v>23667</v>
      </c>
      <c r="B17908">
        <v>43700</v>
      </c>
      <c r="C17908">
        <v>49950</v>
      </c>
      <c r="D17908">
        <v>56200</v>
      </c>
      <c r="E17908">
        <v>62400</v>
      </c>
      <c r="F17908">
        <v>67400</v>
      </c>
      <c r="G17908">
        <v>72400</v>
      </c>
      <c r="H17908">
        <v>77400</v>
      </c>
      <c r="I17908">
        <v>82400</v>
      </c>
      <c r="J17908">
        <v>87400</v>
      </c>
      <c r="K17908" t="s">
        <v>3111</v>
      </c>
      <c r="L17908">
        <v>3</v>
      </c>
      <c r="M17908">
        <v>80</v>
      </c>
      <c r="N17908" t="s">
        <v>2055</v>
      </c>
    </row>
    <row r="17909" spans="1:14" x14ac:dyDescent="0.2">
      <c r="A17909" t="s">
        <v>23668</v>
      </c>
      <c r="B17909">
        <v>34850</v>
      </c>
      <c r="C17909">
        <v>39800</v>
      </c>
      <c r="D17909">
        <v>44800</v>
      </c>
      <c r="E17909">
        <v>49750</v>
      </c>
      <c r="F17909">
        <v>53750</v>
      </c>
      <c r="G17909">
        <v>57750</v>
      </c>
      <c r="H17909">
        <v>61700</v>
      </c>
      <c r="I17909">
        <v>65700</v>
      </c>
      <c r="J17909">
        <v>69650</v>
      </c>
      <c r="K17909" t="s">
        <v>3111</v>
      </c>
      <c r="L17909">
        <v>5</v>
      </c>
      <c r="M17909">
        <v>80</v>
      </c>
      <c r="N17909" t="s">
        <v>2056</v>
      </c>
    </row>
    <row r="17910" spans="1:14" x14ac:dyDescent="0.2">
      <c r="A17910" t="s">
        <v>23669</v>
      </c>
      <c r="B17910">
        <v>42150</v>
      </c>
      <c r="C17910">
        <v>48150</v>
      </c>
      <c r="D17910">
        <v>54150</v>
      </c>
      <c r="E17910">
        <v>60150</v>
      </c>
      <c r="F17910">
        <v>65000</v>
      </c>
      <c r="G17910">
        <v>69800</v>
      </c>
      <c r="H17910">
        <v>74600</v>
      </c>
      <c r="I17910">
        <v>79400</v>
      </c>
      <c r="J17910">
        <v>84250</v>
      </c>
      <c r="K17910" t="s">
        <v>3111</v>
      </c>
      <c r="L17910">
        <v>7</v>
      </c>
      <c r="M17910">
        <v>80</v>
      </c>
      <c r="N17910" t="s">
        <v>4181</v>
      </c>
    </row>
    <row r="17911" spans="1:14" x14ac:dyDescent="0.2">
      <c r="A17911" t="s">
        <v>23670</v>
      </c>
      <c r="B17911">
        <v>34850</v>
      </c>
      <c r="C17911">
        <v>39800</v>
      </c>
      <c r="D17911">
        <v>44800</v>
      </c>
      <c r="E17911">
        <v>49750</v>
      </c>
      <c r="F17911">
        <v>53750</v>
      </c>
      <c r="G17911">
        <v>57750</v>
      </c>
      <c r="H17911">
        <v>61700</v>
      </c>
      <c r="I17911">
        <v>65700</v>
      </c>
      <c r="J17911">
        <v>69650</v>
      </c>
      <c r="K17911" t="s">
        <v>3111</v>
      </c>
      <c r="L17911">
        <v>9</v>
      </c>
      <c r="M17911">
        <v>80</v>
      </c>
      <c r="N17911" t="s">
        <v>2057</v>
      </c>
    </row>
    <row r="17912" spans="1:14" x14ac:dyDescent="0.2">
      <c r="A17912" t="s">
        <v>23671</v>
      </c>
      <c r="B17912">
        <v>34850</v>
      </c>
      <c r="C17912">
        <v>39800</v>
      </c>
      <c r="D17912">
        <v>44800</v>
      </c>
      <c r="E17912">
        <v>49750</v>
      </c>
      <c r="F17912">
        <v>53750</v>
      </c>
      <c r="G17912">
        <v>57750</v>
      </c>
      <c r="H17912">
        <v>61700</v>
      </c>
      <c r="I17912">
        <v>65700</v>
      </c>
      <c r="J17912">
        <v>69650</v>
      </c>
      <c r="K17912" t="s">
        <v>3111</v>
      </c>
      <c r="L17912">
        <v>11</v>
      </c>
      <c r="M17912">
        <v>80</v>
      </c>
      <c r="N17912" t="s">
        <v>2058</v>
      </c>
    </row>
    <row r="17913" spans="1:14" x14ac:dyDescent="0.2">
      <c r="A17913" t="s">
        <v>23672</v>
      </c>
      <c r="B17913">
        <v>51450</v>
      </c>
      <c r="C17913">
        <v>58800</v>
      </c>
      <c r="D17913">
        <v>66150</v>
      </c>
      <c r="E17913">
        <v>73450</v>
      </c>
      <c r="F17913">
        <v>79350</v>
      </c>
      <c r="G17913">
        <v>85250</v>
      </c>
      <c r="H17913">
        <v>91100</v>
      </c>
      <c r="I17913">
        <v>97000</v>
      </c>
      <c r="J17913">
        <v>102850</v>
      </c>
      <c r="K17913" t="s">
        <v>3111</v>
      </c>
      <c r="L17913">
        <v>13</v>
      </c>
      <c r="M17913">
        <v>80</v>
      </c>
      <c r="N17913" t="s">
        <v>3684</v>
      </c>
    </row>
    <row r="17914" spans="1:14" x14ac:dyDescent="0.2">
      <c r="A17914" t="s">
        <v>23673</v>
      </c>
      <c r="B17914">
        <v>54450</v>
      </c>
      <c r="C17914">
        <v>62200</v>
      </c>
      <c r="D17914">
        <v>70000</v>
      </c>
      <c r="E17914">
        <v>77750</v>
      </c>
      <c r="F17914">
        <v>84000</v>
      </c>
      <c r="G17914">
        <v>90200</v>
      </c>
      <c r="H17914">
        <v>96450</v>
      </c>
      <c r="I17914">
        <v>102650</v>
      </c>
      <c r="J17914">
        <v>108850</v>
      </c>
      <c r="K17914" t="s">
        <v>3111</v>
      </c>
      <c r="L17914">
        <v>15</v>
      </c>
      <c r="M17914">
        <v>80</v>
      </c>
      <c r="N17914" t="s">
        <v>2059</v>
      </c>
    </row>
    <row r="17915" spans="1:14" x14ac:dyDescent="0.2">
      <c r="A17915" t="s">
        <v>23674</v>
      </c>
      <c r="B17915">
        <v>47000</v>
      </c>
      <c r="C17915">
        <v>53700</v>
      </c>
      <c r="D17915">
        <v>60400</v>
      </c>
      <c r="E17915">
        <v>67100</v>
      </c>
      <c r="F17915">
        <v>72500</v>
      </c>
      <c r="G17915">
        <v>77850</v>
      </c>
      <c r="H17915">
        <v>83250</v>
      </c>
      <c r="I17915">
        <v>88600</v>
      </c>
      <c r="J17915">
        <v>93950</v>
      </c>
      <c r="K17915" t="s">
        <v>3111</v>
      </c>
      <c r="L17915">
        <v>17</v>
      </c>
      <c r="M17915">
        <v>80</v>
      </c>
      <c r="N17915" t="s">
        <v>3305</v>
      </c>
    </row>
    <row r="17916" spans="1:14" x14ac:dyDescent="0.2">
      <c r="A17916" t="s">
        <v>23675</v>
      </c>
      <c r="B17916">
        <v>54450</v>
      </c>
      <c r="C17916">
        <v>62200</v>
      </c>
      <c r="D17916">
        <v>70000</v>
      </c>
      <c r="E17916">
        <v>77750</v>
      </c>
      <c r="F17916">
        <v>84000</v>
      </c>
      <c r="G17916">
        <v>90200</v>
      </c>
      <c r="H17916">
        <v>96450</v>
      </c>
      <c r="I17916">
        <v>102650</v>
      </c>
      <c r="J17916">
        <v>108850</v>
      </c>
      <c r="K17916" t="s">
        <v>3111</v>
      </c>
      <c r="L17916">
        <v>19</v>
      </c>
      <c r="M17916">
        <v>80</v>
      </c>
      <c r="N17916" t="s">
        <v>2060</v>
      </c>
    </row>
    <row r="17917" spans="1:14" x14ac:dyDescent="0.2">
      <c r="A17917" t="s">
        <v>23676</v>
      </c>
      <c r="B17917">
        <v>34850</v>
      </c>
      <c r="C17917">
        <v>39800</v>
      </c>
      <c r="D17917">
        <v>44800</v>
      </c>
      <c r="E17917">
        <v>49750</v>
      </c>
      <c r="F17917">
        <v>53750</v>
      </c>
      <c r="G17917">
        <v>57750</v>
      </c>
      <c r="H17917">
        <v>61700</v>
      </c>
      <c r="I17917">
        <v>65700</v>
      </c>
      <c r="J17917">
        <v>69650</v>
      </c>
      <c r="K17917" t="s">
        <v>3111</v>
      </c>
      <c r="L17917">
        <v>21</v>
      </c>
      <c r="M17917">
        <v>80</v>
      </c>
      <c r="N17917" t="s">
        <v>3307</v>
      </c>
    </row>
    <row r="17918" spans="1:14" x14ac:dyDescent="0.2">
      <c r="A17918" t="s">
        <v>23677</v>
      </c>
      <c r="B17918">
        <v>36250</v>
      </c>
      <c r="C17918">
        <v>41400</v>
      </c>
      <c r="D17918">
        <v>46600</v>
      </c>
      <c r="E17918">
        <v>51750</v>
      </c>
      <c r="F17918">
        <v>55900</v>
      </c>
      <c r="G17918">
        <v>60050</v>
      </c>
      <c r="H17918">
        <v>64200</v>
      </c>
      <c r="I17918">
        <v>68350</v>
      </c>
      <c r="J17918">
        <v>72450</v>
      </c>
      <c r="K17918" t="s">
        <v>3111</v>
      </c>
      <c r="L17918">
        <v>23</v>
      </c>
      <c r="M17918">
        <v>80</v>
      </c>
      <c r="N17918" t="s">
        <v>4043</v>
      </c>
    </row>
    <row r="17919" spans="1:14" x14ac:dyDescent="0.2">
      <c r="A17919" t="s">
        <v>23678</v>
      </c>
      <c r="B17919">
        <v>34850</v>
      </c>
      <c r="C17919">
        <v>39800</v>
      </c>
      <c r="D17919">
        <v>44800</v>
      </c>
      <c r="E17919">
        <v>49750</v>
      </c>
      <c r="F17919">
        <v>53750</v>
      </c>
      <c r="G17919">
        <v>57750</v>
      </c>
      <c r="H17919">
        <v>61700</v>
      </c>
      <c r="I17919">
        <v>65700</v>
      </c>
      <c r="J17919">
        <v>69650</v>
      </c>
      <c r="K17919" t="s">
        <v>3111</v>
      </c>
      <c r="L17919">
        <v>25</v>
      </c>
      <c r="M17919">
        <v>80</v>
      </c>
      <c r="N17919" t="s">
        <v>2061</v>
      </c>
    </row>
    <row r="17920" spans="1:14" x14ac:dyDescent="0.2">
      <c r="A17920" t="s">
        <v>23679</v>
      </c>
      <c r="B17920">
        <v>35400</v>
      </c>
      <c r="C17920">
        <v>40450</v>
      </c>
      <c r="D17920">
        <v>45500</v>
      </c>
      <c r="E17920">
        <v>50550</v>
      </c>
      <c r="F17920">
        <v>54600</v>
      </c>
      <c r="G17920">
        <v>58650</v>
      </c>
      <c r="H17920">
        <v>62700</v>
      </c>
      <c r="I17920">
        <v>66750</v>
      </c>
      <c r="J17920">
        <v>70800</v>
      </c>
      <c r="K17920" t="s">
        <v>3111</v>
      </c>
      <c r="L17920">
        <v>27</v>
      </c>
      <c r="M17920">
        <v>80</v>
      </c>
      <c r="N17920" t="s">
        <v>2062</v>
      </c>
    </row>
    <row r="17921" spans="1:14" x14ac:dyDescent="0.2">
      <c r="A17921" t="s">
        <v>23680</v>
      </c>
      <c r="B17921">
        <v>34850</v>
      </c>
      <c r="C17921">
        <v>39800</v>
      </c>
      <c r="D17921">
        <v>44800</v>
      </c>
      <c r="E17921">
        <v>49750</v>
      </c>
      <c r="F17921">
        <v>53750</v>
      </c>
      <c r="G17921">
        <v>57750</v>
      </c>
      <c r="H17921">
        <v>61700</v>
      </c>
      <c r="I17921">
        <v>65700</v>
      </c>
      <c r="J17921">
        <v>69650</v>
      </c>
      <c r="K17921" t="s">
        <v>3111</v>
      </c>
      <c r="L17921">
        <v>29</v>
      </c>
      <c r="M17921">
        <v>80</v>
      </c>
      <c r="N17921" t="s">
        <v>2063</v>
      </c>
    </row>
    <row r="17922" spans="1:14" x14ac:dyDescent="0.2">
      <c r="A17922" t="s">
        <v>23681</v>
      </c>
      <c r="B17922">
        <v>35300</v>
      </c>
      <c r="C17922">
        <v>40350</v>
      </c>
      <c r="D17922">
        <v>45400</v>
      </c>
      <c r="E17922">
        <v>50400</v>
      </c>
      <c r="F17922">
        <v>54450</v>
      </c>
      <c r="G17922">
        <v>58500</v>
      </c>
      <c r="H17922">
        <v>62500</v>
      </c>
      <c r="I17922">
        <v>66550</v>
      </c>
      <c r="J17922">
        <v>70600</v>
      </c>
      <c r="K17922" t="s">
        <v>3111</v>
      </c>
      <c r="L17922">
        <v>31</v>
      </c>
      <c r="M17922">
        <v>80</v>
      </c>
      <c r="N17922" t="s">
        <v>2064</v>
      </c>
    </row>
    <row r="17923" spans="1:14" x14ac:dyDescent="0.2">
      <c r="A17923" t="s">
        <v>23682</v>
      </c>
      <c r="B17923">
        <v>34850</v>
      </c>
      <c r="C17923">
        <v>39800</v>
      </c>
      <c r="D17923">
        <v>44800</v>
      </c>
      <c r="E17923">
        <v>49750</v>
      </c>
      <c r="F17923">
        <v>53750</v>
      </c>
      <c r="G17923">
        <v>57750</v>
      </c>
      <c r="H17923">
        <v>61700</v>
      </c>
      <c r="I17923">
        <v>65700</v>
      </c>
      <c r="J17923">
        <v>69650</v>
      </c>
      <c r="K17923" t="s">
        <v>3111</v>
      </c>
      <c r="L17923">
        <v>33</v>
      </c>
      <c r="M17923">
        <v>80</v>
      </c>
      <c r="N17923" t="s">
        <v>2065</v>
      </c>
    </row>
    <row r="17924" spans="1:14" x14ac:dyDescent="0.2">
      <c r="A17924" t="s">
        <v>23683</v>
      </c>
      <c r="B17924">
        <v>54450</v>
      </c>
      <c r="C17924">
        <v>62200</v>
      </c>
      <c r="D17924">
        <v>70000</v>
      </c>
      <c r="E17924">
        <v>77750</v>
      </c>
      <c r="F17924">
        <v>84000</v>
      </c>
      <c r="G17924">
        <v>90200</v>
      </c>
      <c r="H17924">
        <v>96450</v>
      </c>
      <c r="I17924">
        <v>102650</v>
      </c>
      <c r="J17924">
        <v>108850</v>
      </c>
      <c r="K17924" t="s">
        <v>3111</v>
      </c>
      <c r="L17924">
        <v>35</v>
      </c>
      <c r="M17924">
        <v>80</v>
      </c>
      <c r="N17924" t="s">
        <v>2358</v>
      </c>
    </row>
    <row r="17925" spans="1:14" x14ac:dyDescent="0.2">
      <c r="A17925" t="s">
        <v>23684</v>
      </c>
      <c r="B17925">
        <v>43700</v>
      </c>
      <c r="C17925">
        <v>49950</v>
      </c>
      <c r="D17925">
        <v>56200</v>
      </c>
      <c r="E17925">
        <v>62400</v>
      </c>
      <c r="F17925">
        <v>67400</v>
      </c>
      <c r="G17925">
        <v>72400</v>
      </c>
      <c r="H17925">
        <v>77400</v>
      </c>
      <c r="I17925">
        <v>82400</v>
      </c>
      <c r="J17925">
        <v>87400</v>
      </c>
      <c r="K17925" t="s">
        <v>3111</v>
      </c>
      <c r="L17925">
        <v>37</v>
      </c>
      <c r="M17925">
        <v>80</v>
      </c>
      <c r="N17925" t="s">
        <v>2066</v>
      </c>
    </row>
    <row r="17926" spans="1:14" x14ac:dyDescent="0.2">
      <c r="A17926" t="s">
        <v>23685</v>
      </c>
      <c r="B17926">
        <v>47000</v>
      </c>
      <c r="C17926">
        <v>53700</v>
      </c>
      <c r="D17926">
        <v>60400</v>
      </c>
      <c r="E17926">
        <v>67100</v>
      </c>
      <c r="F17926">
        <v>72500</v>
      </c>
      <c r="G17926">
        <v>77850</v>
      </c>
      <c r="H17926">
        <v>83250</v>
      </c>
      <c r="I17926">
        <v>88600</v>
      </c>
      <c r="J17926">
        <v>93950</v>
      </c>
      <c r="K17926" t="s">
        <v>3111</v>
      </c>
      <c r="L17926">
        <v>39</v>
      </c>
      <c r="M17926">
        <v>80</v>
      </c>
      <c r="N17926" t="s">
        <v>2511</v>
      </c>
    </row>
    <row r="17927" spans="1:14" x14ac:dyDescent="0.2">
      <c r="A17927" t="s">
        <v>23686</v>
      </c>
      <c r="B17927">
        <v>39350</v>
      </c>
      <c r="C17927">
        <v>45000</v>
      </c>
      <c r="D17927">
        <v>50600</v>
      </c>
      <c r="E17927">
        <v>56200</v>
      </c>
      <c r="F17927">
        <v>60700</v>
      </c>
      <c r="G17927">
        <v>65200</v>
      </c>
      <c r="H17927">
        <v>69700</v>
      </c>
      <c r="I17927">
        <v>74200</v>
      </c>
      <c r="J17927">
        <v>78700</v>
      </c>
      <c r="K17927" t="s">
        <v>3111</v>
      </c>
      <c r="L17927">
        <v>41</v>
      </c>
      <c r="M17927">
        <v>80</v>
      </c>
      <c r="N17927" t="s">
        <v>2067</v>
      </c>
    </row>
    <row r="17928" spans="1:14" x14ac:dyDescent="0.2">
      <c r="A17928" t="s">
        <v>23687</v>
      </c>
      <c r="B17928">
        <v>41400</v>
      </c>
      <c r="C17928">
        <v>47300</v>
      </c>
      <c r="D17928">
        <v>53200</v>
      </c>
      <c r="E17928">
        <v>59100</v>
      </c>
      <c r="F17928">
        <v>63850</v>
      </c>
      <c r="G17928">
        <v>68600</v>
      </c>
      <c r="H17928">
        <v>73300</v>
      </c>
      <c r="I17928">
        <v>78050</v>
      </c>
      <c r="J17928">
        <v>82750</v>
      </c>
      <c r="K17928" t="s">
        <v>3111</v>
      </c>
      <c r="L17928">
        <v>43</v>
      </c>
      <c r="M17928">
        <v>80</v>
      </c>
      <c r="N17928" t="s">
        <v>2068</v>
      </c>
    </row>
    <row r="17929" spans="1:14" x14ac:dyDescent="0.2">
      <c r="A17929" t="s">
        <v>23688</v>
      </c>
      <c r="B17929">
        <v>49850</v>
      </c>
      <c r="C17929">
        <v>57000</v>
      </c>
      <c r="D17929">
        <v>64100</v>
      </c>
      <c r="E17929">
        <v>71200</v>
      </c>
      <c r="F17929">
        <v>76900</v>
      </c>
      <c r="G17929">
        <v>82600</v>
      </c>
      <c r="H17929">
        <v>88300</v>
      </c>
      <c r="I17929">
        <v>94000</v>
      </c>
      <c r="J17929">
        <v>99700</v>
      </c>
      <c r="K17929" t="s">
        <v>3111</v>
      </c>
      <c r="L17929">
        <v>45</v>
      </c>
      <c r="M17929">
        <v>80</v>
      </c>
      <c r="N17929" t="s">
        <v>2069</v>
      </c>
    </row>
    <row r="17930" spans="1:14" x14ac:dyDescent="0.2">
      <c r="A17930" t="s">
        <v>23689</v>
      </c>
      <c r="B17930">
        <v>34850</v>
      </c>
      <c r="C17930">
        <v>39800</v>
      </c>
      <c r="D17930">
        <v>44800</v>
      </c>
      <c r="E17930">
        <v>49750</v>
      </c>
      <c r="F17930">
        <v>53750</v>
      </c>
      <c r="G17930">
        <v>57750</v>
      </c>
      <c r="H17930">
        <v>61700</v>
      </c>
      <c r="I17930">
        <v>65700</v>
      </c>
      <c r="J17930">
        <v>69650</v>
      </c>
      <c r="K17930" t="s">
        <v>3111</v>
      </c>
      <c r="L17930">
        <v>47</v>
      </c>
      <c r="M17930">
        <v>80</v>
      </c>
      <c r="N17930" t="s">
        <v>4201</v>
      </c>
    </row>
    <row r="17931" spans="1:14" x14ac:dyDescent="0.2">
      <c r="A17931" t="s">
        <v>23690</v>
      </c>
      <c r="B17931">
        <v>34850</v>
      </c>
      <c r="C17931">
        <v>39800</v>
      </c>
      <c r="D17931">
        <v>44800</v>
      </c>
      <c r="E17931">
        <v>49750</v>
      </c>
      <c r="F17931">
        <v>53750</v>
      </c>
      <c r="G17931">
        <v>57750</v>
      </c>
      <c r="H17931">
        <v>61700</v>
      </c>
      <c r="I17931">
        <v>65700</v>
      </c>
      <c r="J17931">
        <v>69650</v>
      </c>
      <c r="K17931" t="s">
        <v>3111</v>
      </c>
      <c r="L17931">
        <v>49</v>
      </c>
      <c r="M17931">
        <v>80</v>
      </c>
      <c r="N17931" t="s">
        <v>2070</v>
      </c>
    </row>
    <row r="17932" spans="1:14" x14ac:dyDescent="0.2">
      <c r="A17932" t="s">
        <v>23691</v>
      </c>
      <c r="B17932">
        <v>40500</v>
      </c>
      <c r="C17932">
        <v>46300</v>
      </c>
      <c r="D17932">
        <v>52100</v>
      </c>
      <c r="E17932">
        <v>57850</v>
      </c>
      <c r="F17932">
        <v>62500</v>
      </c>
      <c r="G17932">
        <v>67150</v>
      </c>
      <c r="H17932">
        <v>71750</v>
      </c>
      <c r="I17932">
        <v>76400</v>
      </c>
      <c r="J17932">
        <v>81000</v>
      </c>
      <c r="K17932" t="s">
        <v>3111</v>
      </c>
      <c r="L17932">
        <v>51</v>
      </c>
      <c r="M17932">
        <v>80</v>
      </c>
      <c r="N17932" t="s">
        <v>2071</v>
      </c>
    </row>
    <row r="17933" spans="1:14" x14ac:dyDescent="0.2">
      <c r="A17933" t="s">
        <v>23692</v>
      </c>
      <c r="B17933">
        <v>35500</v>
      </c>
      <c r="C17933">
        <v>40550</v>
      </c>
      <c r="D17933">
        <v>45600</v>
      </c>
      <c r="E17933">
        <v>50650</v>
      </c>
      <c r="F17933">
        <v>54750</v>
      </c>
      <c r="G17933">
        <v>58800</v>
      </c>
      <c r="H17933">
        <v>62850</v>
      </c>
      <c r="I17933">
        <v>66900</v>
      </c>
      <c r="J17933">
        <v>70950</v>
      </c>
      <c r="K17933" t="s">
        <v>3111</v>
      </c>
      <c r="L17933">
        <v>53</v>
      </c>
      <c r="M17933">
        <v>80</v>
      </c>
      <c r="N17933" t="s">
        <v>3572</v>
      </c>
    </row>
    <row r="17934" spans="1:14" x14ac:dyDescent="0.2">
      <c r="A17934" t="s">
        <v>23693</v>
      </c>
      <c r="B17934">
        <v>40400</v>
      </c>
      <c r="C17934">
        <v>46150</v>
      </c>
      <c r="D17934">
        <v>51900</v>
      </c>
      <c r="E17934">
        <v>57650</v>
      </c>
      <c r="F17934">
        <v>62300</v>
      </c>
      <c r="G17934">
        <v>66900</v>
      </c>
      <c r="H17934">
        <v>71500</v>
      </c>
      <c r="I17934">
        <v>76100</v>
      </c>
      <c r="J17934">
        <v>80750</v>
      </c>
      <c r="K17934" t="s">
        <v>3111</v>
      </c>
      <c r="L17934">
        <v>55</v>
      </c>
      <c r="M17934">
        <v>80</v>
      </c>
      <c r="N17934" t="s">
        <v>2072</v>
      </c>
    </row>
    <row r="17935" spans="1:14" x14ac:dyDescent="0.2">
      <c r="A17935" t="s">
        <v>23694</v>
      </c>
      <c r="B17935">
        <v>45850</v>
      </c>
      <c r="C17935">
        <v>52400</v>
      </c>
      <c r="D17935">
        <v>58950</v>
      </c>
      <c r="E17935">
        <v>65450</v>
      </c>
      <c r="F17935">
        <v>70700</v>
      </c>
      <c r="G17935">
        <v>75950</v>
      </c>
      <c r="H17935">
        <v>81200</v>
      </c>
      <c r="I17935">
        <v>86400</v>
      </c>
      <c r="J17935">
        <v>91650</v>
      </c>
      <c r="K17935" t="s">
        <v>3111</v>
      </c>
      <c r="L17935">
        <v>57</v>
      </c>
      <c r="M17935">
        <v>80</v>
      </c>
      <c r="N17935" t="s">
        <v>2463</v>
      </c>
    </row>
    <row r="17936" spans="1:14" x14ac:dyDescent="0.2">
      <c r="A17936" t="s">
        <v>23695</v>
      </c>
      <c r="B17936">
        <v>35500</v>
      </c>
      <c r="C17936">
        <v>40600</v>
      </c>
      <c r="D17936">
        <v>45650</v>
      </c>
      <c r="E17936">
        <v>50700</v>
      </c>
      <c r="F17936">
        <v>54800</v>
      </c>
      <c r="G17936">
        <v>58850</v>
      </c>
      <c r="H17936">
        <v>62900</v>
      </c>
      <c r="I17936">
        <v>66950</v>
      </c>
      <c r="J17936">
        <v>71000</v>
      </c>
      <c r="K17936" t="s">
        <v>3111</v>
      </c>
      <c r="L17936">
        <v>59</v>
      </c>
      <c r="M17936">
        <v>80</v>
      </c>
      <c r="N17936" t="s">
        <v>3577</v>
      </c>
    </row>
    <row r="17937" spans="1:14" x14ac:dyDescent="0.2">
      <c r="A17937" t="s">
        <v>23696</v>
      </c>
      <c r="B17937">
        <v>34850</v>
      </c>
      <c r="C17937">
        <v>39800</v>
      </c>
      <c r="D17937">
        <v>44800</v>
      </c>
      <c r="E17937">
        <v>49750</v>
      </c>
      <c r="F17937">
        <v>53750</v>
      </c>
      <c r="G17937">
        <v>57750</v>
      </c>
      <c r="H17937">
        <v>61700</v>
      </c>
      <c r="I17937">
        <v>65700</v>
      </c>
      <c r="J17937">
        <v>69650</v>
      </c>
      <c r="K17937" t="s">
        <v>3111</v>
      </c>
      <c r="L17937">
        <v>61</v>
      </c>
      <c r="M17937">
        <v>80</v>
      </c>
      <c r="N17937" t="s">
        <v>3338</v>
      </c>
    </row>
    <row r="17938" spans="1:14" x14ac:dyDescent="0.2">
      <c r="A17938" t="s">
        <v>23697</v>
      </c>
      <c r="B17938">
        <v>47000</v>
      </c>
      <c r="C17938">
        <v>53700</v>
      </c>
      <c r="D17938">
        <v>60400</v>
      </c>
      <c r="E17938">
        <v>67100</v>
      </c>
      <c r="F17938">
        <v>72500</v>
      </c>
      <c r="G17938">
        <v>77850</v>
      </c>
      <c r="H17938">
        <v>83250</v>
      </c>
      <c r="I17938">
        <v>88600</v>
      </c>
      <c r="J17938">
        <v>93950</v>
      </c>
      <c r="K17938" t="s">
        <v>3111</v>
      </c>
      <c r="L17938">
        <v>63</v>
      </c>
      <c r="M17938">
        <v>80</v>
      </c>
      <c r="N17938" t="s">
        <v>2073</v>
      </c>
    </row>
    <row r="17939" spans="1:14" x14ac:dyDescent="0.2">
      <c r="A17939" t="s">
        <v>23698</v>
      </c>
      <c r="B17939">
        <v>37800</v>
      </c>
      <c r="C17939">
        <v>43200</v>
      </c>
      <c r="D17939">
        <v>48600</v>
      </c>
      <c r="E17939">
        <v>54000</v>
      </c>
      <c r="F17939">
        <v>58350</v>
      </c>
      <c r="G17939">
        <v>62650</v>
      </c>
      <c r="H17939">
        <v>67000</v>
      </c>
      <c r="I17939">
        <v>71300</v>
      </c>
      <c r="J17939">
        <v>75600</v>
      </c>
      <c r="K17939" t="s">
        <v>3111</v>
      </c>
      <c r="L17939">
        <v>65</v>
      </c>
      <c r="M17939">
        <v>80</v>
      </c>
      <c r="N17939" t="s">
        <v>2074</v>
      </c>
    </row>
    <row r="17940" spans="1:14" x14ac:dyDescent="0.2">
      <c r="A17940" t="s">
        <v>23699</v>
      </c>
      <c r="B17940">
        <v>34850</v>
      </c>
      <c r="C17940">
        <v>39800</v>
      </c>
      <c r="D17940">
        <v>44800</v>
      </c>
      <c r="E17940">
        <v>49750</v>
      </c>
      <c r="F17940">
        <v>53750</v>
      </c>
      <c r="G17940">
        <v>57750</v>
      </c>
      <c r="H17940">
        <v>61700</v>
      </c>
      <c r="I17940">
        <v>65700</v>
      </c>
      <c r="J17940">
        <v>69650</v>
      </c>
      <c r="K17940" t="s">
        <v>3111</v>
      </c>
      <c r="L17940">
        <v>67</v>
      </c>
      <c r="M17940">
        <v>80</v>
      </c>
      <c r="N17940" t="s">
        <v>3344</v>
      </c>
    </row>
    <row r="17941" spans="1:14" x14ac:dyDescent="0.2">
      <c r="A17941" t="s">
        <v>23700</v>
      </c>
      <c r="B17941">
        <v>34850</v>
      </c>
      <c r="C17941">
        <v>39800</v>
      </c>
      <c r="D17941">
        <v>44800</v>
      </c>
      <c r="E17941">
        <v>49750</v>
      </c>
      <c r="F17941">
        <v>53750</v>
      </c>
      <c r="G17941">
        <v>57750</v>
      </c>
      <c r="H17941">
        <v>61700</v>
      </c>
      <c r="I17941">
        <v>65700</v>
      </c>
      <c r="J17941">
        <v>69650</v>
      </c>
      <c r="K17941" t="s">
        <v>3111</v>
      </c>
      <c r="L17941">
        <v>69</v>
      </c>
      <c r="M17941">
        <v>80</v>
      </c>
      <c r="N17941" t="s">
        <v>2075</v>
      </c>
    </row>
    <row r="17942" spans="1:14" x14ac:dyDescent="0.2">
      <c r="A17942" t="s">
        <v>23701</v>
      </c>
      <c r="B17942">
        <v>36400</v>
      </c>
      <c r="C17942">
        <v>41600</v>
      </c>
      <c r="D17942">
        <v>46800</v>
      </c>
      <c r="E17942">
        <v>52000</v>
      </c>
      <c r="F17942">
        <v>56200</v>
      </c>
      <c r="G17942">
        <v>60350</v>
      </c>
      <c r="H17942">
        <v>64500</v>
      </c>
      <c r="I17942">
        <v>68650</v>
      </c>
      <c r="J17942">
        <v>72800</v>
      </c>
      <c r="K17942" t="s">
        <v>3111</v>
      </c>
      <c r="L17942">
        <v>71</v>
      </c>
      <c r="M17942">
        <v>80</v>
      </c>
      <c r="N17942" t="s">
        <v>2076</v>
      </c>
    </row>
    <row r="17943" spans="1:14" x14ac:dyDescent="0.2">
      <c r="A17943" t="s">
        <v>23702</v>
      </c>
      <c r="B17943">
        <v>38550</v>
      </c>
      <c r="C17943">
        <v>44050</v>
      </c>
      <c r="D17943">
        <v>49550</v>
      </c>
      <c r="E17943">
        <v>55050</v>
      </c>
      <c r="F17943">
        <v>59500</v>
      </c>
      <c r="G17943">
        <v>63900</v>
      </c>
      <c r="H17943">
        <v>68300</v>
      </c>
      <c r="I17943">
        <v>72700</v>
      </c>
      <c r="J17943">
        <v>77100</v>
      </c>
      <c r="K17943" t="s">
        <v>3111</v>
      </c>
      <c r="L17943">
        <v>73</v>
      </c>
      <c r="M17943">
        <v>80</v>
      </c>
      <c r="N17943" t="s">
        <v>3586</v>
      </c>
    </row>
    <row r="17944" spans="1:14" x14ac:dyDescent="0.2">
      <c r="A17944" t="s">
        <v>23703</v>
      </c>
      <c r="B17944">
        <v>34850</v>
      </c>
      <c r="C17944">
        <v>39800</v>
      </c>
      <c r="D17944">
        <v>44800</v>
      </c>
      <c r="E17944">
        <v>49750</v>
      </c>
      <c r="F17944">
        <v>53750</v>
      </c>
      <c r="G17944">
        <v>57750</v>
      </c>
      <c r="H17944">
        <v>61700</v>
      </c>
      <c r="I17944">
        <v>65700</v>
      </c>
      <c r="J17944">
        <v>69650</v>
      </c>
      <c r="K17944" t="s">
        <v>3111</v>
      </c>
      <c r="L17944">
        <v>75</v>
      </c>
      <c r="M17944">
        <v>80</v>
      </c>
      <c r="N17944" t="s">
        <v>2077</v>
      </c>
    </row>
    <row r="17945" spans="1:14" x14ac:dyDescent="0.2">
      <c r="A17945" t="s">
        <v>23704</v>
      </c>
      <c r="B17945">
        <v>49850</v>
      </c>
      <c r="C17945">
        <v>57000</v>
      </c>
      <c r="D17945">
        <v>64100</v>
      </c>
      <c r="E17945">
        <v>71200</v>
      </c>
      <c r="F17945">
        <v>76900</v>
      </c>
      <c r="G17945">
        <v>82600</v>
      </c>
      <c r="H17945">
        <v>88300</v>
      </c>
      <c r="I17945">
        <v>94000</v>
      </c>
      <c r="J17945">
        <v>99700</v>
      </c>
      <c r="K17945" t="s">
        <v>3111</v>
      </c>
      <c r="L17945">
        <v>77</v>
      </c>
      <c r="M17945">
        <v>80</v>
      </c>
      <c r="N17945" t="s">
        <v>3351</v>
      </c>
    </row>
    <row r="17946" spans="1:14" x14ac:dyDescent="0.2">
      <c r="A17946" t="s">
        <v>23705</v>
      </c>
      <c r="B17946">
        <v>47000</v>
      </c>
      <c r="C17946">
        <v>53700</v>
      </c>
      <c r="D17946">
        <v>60400</v>
      </c>
      <c r="E17946">
        <v>67100</v>
      </c>
      <c r="F17946">
        <v>72500</v>
      </c>
      <c r="G17946">
        <v>77850</v>
      </c>
      <c r="H17946">
        <v>83250</v>
      </c>
      <c r="I17946">
        <v>88600</v>
      </c>
      <c r="J17946">
        <v>93950</v>
      </c>
      <c r="K17946" t="s">
        <v>3111</v>
      </c>
      <c r="L17946">
        <v>79</v>
      </c>
      <c r="M17946">
        <v>80</v>
      </c>
      <c r="N17946" t="s">
        <v>4130</v>
      </c>
    </row>
    <row r="17947" spans="1:14" x14ac:dyDescent="0.2">
      <c r="A17947" t="s">
        <v>23706</v>
      </c>
      <c r="B17947">
        <v>47000</v>
      </c>
      <c r="C17947">
        <v>53700</v>
      </c>
      <c r="D17947">
        <v>60400</v>
      </c>
      <c r="E17947">
        <v>67100</v>
      </c>
      <c r="F17947">
        <v>72500</v>
      </c>
      <c r="G17947">
        <v>77850</v>
      </c>
      <c r="H17947">
        <v>83250</v>
      </c>
      <c r="I17947">
        <v>88600</v>
      </c>
      <c r="J17947">
        <v>93950</v>
      </c>
      <c r="K17947" t="s">
        <v>3111</v>
      </c>
      <c r="L17947">
        <v>81</v>
      </c>
      <c r="M17947">
        <v>80</v>
      </c>
      <c r="N17947" t="s">
        <v>2078</v>
      </c>
    </row>
    <row r="17948" spans="1:14" x14ac:dyDescent="0.2">
      <c r="A17948" t="s">
        <v>23707</v>
      </c>
      <c r="B17948">
        <v>44300</v>
      </c>
      <c r="C17948">
        <v>50600</v>
      </c>
      <c r="D17948">
        <v>56950</v>
      </c>
      <c r="E17948">
        <v>63250</v>
      </c>
      <c r="F17948">
        <v>68350</v>
      </c>
      <c r="G17948">
        <v>73400</v>
      </c>
      <c r="H17948">
        <v>78450</v>
      </c>
      <c r="I17948">
        <v>83500</v>
      </c>
      <c r="J17948">
        <v>88550</v>
      </c>
      <c r="K17948" t="s">
        <v>3111</v>
      </c>
      <c r="L17948">
        <v>83</v>
      </c>
      <c r="M17948">
        <v>80</v>
      </c>
      <c r="N17948" t="s">
        <v>2079</v>
      </c>
    </row>
    <row r="17949" spans="1:14" x14ac:dyDescent="0.2">
      <c r="A17949" t="s">
        <v>23708</v>
      </c>
      <c r="B17949">
        <v>35950</v>
      </c>
      <c r="C17949">
        <v>41100</v>
      </c>
      <c r="D17949">
        <v>46250</v>
      </c>
      <c r="E17949">
        <v>51350</v>
      </c>
      <c r="F17949">
        <v>55500</v>
      </c>
      <c r="G17949">
        <v>59600</v>
      </c>
      <c r="H17949">
        <v>63700</v>
      </c>
      <c r="I17949">
        <v>67800</v>
      </c>
      <c r="J17949">
        <v>71900</v>
      </c>
      <c r="K17949" t="s">
        <v>3111</v>
      </c>
      <c r="L17949">
        <v>85</v>
      </c>
      <c r="M17949">
        <v>80</v>
      </c>
      <c r="N17949" t="s">
        <v>3357</v>
      </c>
    </row>
    <row r="17950" spans="1:14" x14ac:dyDescent="0.2">
      <c r="A17950" t="s">
        <v>23709</v>
      </c>
      <c r="B17950">
        <v>34850</v>
      </c>
      <c r="C17950">
        <v>39800</v>
      </c>
      <c r="D17950">
        <v>44800</v>
      </c>
      <c r="E17950">
        <v>49750</v>
      </c>
      <c r="F17950">
        <v>53750</v>
      </c>
      <c r="G17950">
        <v>57750</v>
      </c>
      <c r="H17950">
        <v>61700</v>
      </c>
      <c r="I17950">
        <v>65700</v>
      </c>
      <c r="J17950">
        <v>69650</v>
      </c>
      <c r="K17950" t="s">
        <v>3111</v>
      </c>
      <c r="L17950">
        <v>87</v>
      </c>
      <c r="M17950">
        <v>80</v>
      </c>
      <c r="N17950" t="s">
        <v>3417</v>
      </c>
    </row>
    <row r="17951" spans="1:14" x14ac:dyDescent="0.2">
      <c r="A17951" t="s">
        <v>23710</v>
      </c>
      <c r="B17951">
        <v>34850</v>
      </c>
      <c r="C17951">
        <v>39800</v>
      </c>
      <c r="D17951">
        <v>44800</v>
      </c>
      <c r="E17951">
        <v>49750</v>
      </c>
      <c r="F17951">
        <v>53750</v>
      </c>
      <c r="G17951">
        <v>57750</v>
      </c>
      <c r="H17951">
        <v>61700</v>
      </c>
      <c r="I17951">
        <v>65700</v>
      </c>
      <c r="J17951">
        <v>69650</v>
      </c>
      <c r="K17951" t="s">
        <v>3111</v>
      </c>
      <c r="L17951">
        <v>89</v>
      </c>
      <c r="M17951">
        <v>80</v>
      </c>
      <c r="N17951" t="s">
        <v>2080</v>
      </c>
    </row>
    <row r="17952" spans="1:14" x14ac:dyDescent="0.2">
      <c r="A17952" t="s">
        <v>23711</v>
      </c>
      <c r="B17952">
        <v>55850</v>
      </c>
      <c r="C17952">
        <v>63800</v>
      </c>
      <c r="D17952">
        <v>71800</v>
      </c>
      <c r="E17952">
        <v>79750</v>
      </c>
      <c r="F17952">
        <v>86150</v>
      </c>
      <c r="G17952">
        <v>92550</v>
      </c>
      <c r="H17952">
        <v>98900</v>
      </c>
      <c r="I17952">
        <v>105300</v>
      </c>
      <c r="J17952">
        <v>111650</v>
      </c>
      <c r="K17952" t="s">
        <v>3111</v>
      </c>
      <c r="L17952">
        <v>91</v>
      </c>
      <c r="M17952">
        <v>80</v>
      </c>
      <c r="N17952" t="s">
        <v>2478</v>
      </c>
    </row>
    <row r="17953" spans="1:14" x14ac:dyDescent="0.2">
      <c r="A17953" t="s">
        <v>23712</v>
      </c>
      <c r="B17953">
        <v>47900</v>
      </c>
      <c r="C17953">
        <v>54750</v>
      </c>
      <c r="D17953">
        <v>61600</v>
      </c>
      <c r="E17953">
        <v>68400</v>
      </c>
      <c r="F17953">
        <v>73900</v>
      </c>
      <c r="G17953">
        <v>79350</v>
      </c>
      <c r="H17953">
        <v>84850</v>
      </c>
      <c r="I17953">
        <v>90300</v>
      </c>
      <c r="J17953">
        <v>95800</v>
      </c>
      <c r="K17953" t="s">
        <v>3112</v>
      </c>
      <c r="L17953">
        <v>3</v>
      </c>
      <c r="M17953">
        <v>80</v>
      </c>
      <c r="N17953" t="s">
        <v>2081</v>
      </c>
    </row>
    <row r="17954" spans="1:14" x14ac:dyDescent="0.2">
      <c r="A17954" t="s">
        <v>23713</v>
      </c>
      <c r="B17954">
        <v>46500</v>
      </c>
      <c r="C17954">
        <v>53150</v>
      </c>
      <c r="D17954">
        <v>59800</v>
      </c>
      <c r="E17954">
        <v>66400</v>
      </c>
      <c r="F17954">
        <v>71750</v>
      </c>
      <c r="G17954">
        <v>77050</v>
      </c>
      <c r="H17954">
        <v>82350</v>
      </c>
      <c r="I17954">
        <v>87650</v>
      </c>
      <c r="J17954">
        <v>93000</v>
      </c>
      <c r="K17954" t="s">
        <v>3112</v>
      </c>
      <c r="L17954">
        <v>5</v>
      </c>
      <c r="M17954">
        <v>80</v>
      </c>
      <c r="N17954" t="s">
        <v>2082</v>
      </c>
    </row>
    <row r="17955" spans="1:14" x14ac:dyDescent="0.2">
      <c r="A17955" t="s">
        <v>23714</v>
      </c>
      <c r="B17955">
        <v>46500</v>
      </c>
      <c r="C17955">
        <v>53150</v>
      </c>
      <c r="D17955">
        <v>59800</v>
      </c>
      <c r="E17955">
        <v>66400</v>
      </c>
      <c r="F17955">
        <v>71750</v>
      </c>
      <c r="G17955">
        <v>77050</v>
      </c>
      <c r="H17955">
        <v>82350</v>
      </c>
      <c r="I17955">
        <v>87650</v>
      </c>
      <c r="J17955">
        <v>93000</v>
      </c>
      <c r="K17955" t="s">
        <v>3112</v>
      </c>
      <c r="L17955">
        <v>7</v>
      </c>
      <c r="M17955">
        <v>80</v>
      </c>
      <c r="N17955" t="s">
        <v>2083</v>
      </c>
    </row>
    <row r="17956" spans="1:14" x14ac:dyDescent="0.2">
      <c r="A17956" t="s">
        <v>23715</v>
      </c>
      <c r="B17956">
        <v>47450</v>
      </c>
      <c r="C17956">
        <v>54200</v>
      </c>
      <c r="D17956">
        <v>61000</v>
      </c>
      <c r="E17956">
        <v>67750</v>
      </c>
      <c r="F17956">
        <v>73200</v>
      </c>
      <c r="G17956">
        <v>78600</v>
      </c>
      <c r="H17956">
        <v>84050</v>
      </c>
      <c r="I17956">
        <v>89450</v>
      </c>
      <c r="J17956">
        <v>94850</v>
      </c>
      <c r="K17956" t="s">
        <v>3112</v>
      </c>
      <c r="L17956">
        <v>9</v>
      </c>
      <c r="M17956">
        <v>80</v>
      </c>
      <c r="N17956" t="s">
        <v>2084</v>
      </c>
    </row>
    <row r="17957" spans="1:14" x14ac:dyDescent="0.2">
      <c r="A17957" t="s">
        <v>23716</v>
      </c>
      <c r="B17957">
        <v>57100</v>
      </c>
      <c r="C17957">
        <v>65250</v>
      </c>
      <c r="D17957">
        <v>73400</v>
      </c>
      <c r="E17957">
        <v>81550</v>
      </c>
      <c r="F17957">
        <v>88100</v>
      </c>
      <c r="G17957">
        <v>94600</v>
      </c>
      <c r="H17957">
        <v>101150</v>
      </c>
      <c r="I17957">
        <v>107650</v>
      </c>
      <c r="J17957">
        <v>114200</v>
      </c>
      <c r="K17957" t="s">
        <v>3112</v>
      </c>
      <c r="L17957">
        <v>11</v>
      </c>
      <c r="M17957">
        <v>80</v>
      </c>
      <c r="N17957" t="s">
        <v>2085</v>
      </c>
    </row>
    <row r="17958" spans="1:14" x14ac:dyDescent="0.2">
      <c r="A17958" t="s">
        <v>23717</v>
      </c>
      <c r="B17958">
        <v>53150</v>
      </c>
      <c r="C17958">
        <v>60750</v>
      </c>
      <c r="D17958">
        <v>68350</v>
      </c>
      <c r="E17958">
        <v>75900</v>
      </c>
      <c r="F17958">
        <v>82000</v>
      </c>
      <c r="G17958">
        <v>88050</v>
      </c>
      <c r="H17958">
        <v>94150</v>
      </c>
      <c r="I17958">
        <v>100200</v>
      </c>
      <c r="J17958">
        <v>106300</v>
      </c>
      <c r="K17958" t="s">
        <v>3112</v>
      </c>
      <c r="L17958">
        <v>13</v>
      </c>
      <c r="M17958">
        <v>80</v>
      </c>
      <c r="N17958" t="s">
        <v>3069</v>
      </c>
    </row>
    <row r="17959" spans="1:14" x14ac:dyDescent="0.2">
      <c r="A17959" t="s">
        <v>23718</v>
      </c>
      <c r="B17959">
        <v>46500</v>
      </c>
      <c r="C17959">
        <v>53150</v>
      </c>
      <c r="D17959">
        <v>59800</v>
      </c>
      <c r="E17959">
        <v>66400</v>
      </c>
      <c r="F17959">
        <v>71750</v>
      </c>
      <c r="G17959">
        <v>77050</v>
      </c>
      <c r="H17959">
        <v>82350</v>
      </c>
      <c r="I17959">
        <v>87650</v>
      </c>
      <c r="J17959">
        <v>93000</v>
      </c>
      <c r="K17959" t="s">
        <v>3112</v>
      </c>
      <c r="L17959">
        <v>15</v>
      </c>
      <c r="M17959">
        <v>80</v>
      </c>
      <c r="N17959" t="s">
        <v>2086</v>
      </c>
    </row>
    <row r="17960" spans="1:14" x14ac:dyDescent="0.2">
      <c r="A17960" t="s">
        <v>23719</v>
      </c>
      <c r="B17960">
        <v>46500</v>
      </c>
      <c r="C17960">
        <v>53150</v>
      </c>
      <c r="D17960">
        <v>59800</v>
      </c>
      <c r="E17960">
        <v>66400</v>
      </c>
      <c r="F17960">
        <v>71750</v>
      </c>
      <c r="G17960">
        <v>77050</v>
      </c>
      <c r="H17960">
        <v>82350</v>
      </c>
      <c r="I17960">
        <v>87650</v>
      </c>
      <c r="J17960">
        <v>93000</v>
      </c>
      <c r="K17960" t="s">
        <v>3112</v>
      </c>
      <c r="L17960">
        <v>17</v>
      </c>
      <c r="M17960">
        <v>80</v>
      </c>
      <c r="N17960" t="s">
        <v>3920</v>
      </c>
    </row>
    <row r="17961" spans="1:14" x14ac:dyDescent="0.2">
      <c r="A17961" t="s">
        <v>23720</v>
      </c>
      <c r="B17961">
        <v>46500</v>
      </c>
      <c r="C17961">
        <v>53150</v>
      </c>
      <c r="D17961">
        <v>59800</v>
      </c>
      <c r="E17961">
        <v>66400</v>
      </c>
      <c r="F17961">
        <v>71750</v>
      </c>
      <c r="G17961">
        <v>77050</v>
      </c>
      <c r="H17961">
        <v>82350</v>
      </c>
      <c r="I17961">
        <v>87650</v>
      </c>
      <c r="J17961">
        <v>93000</v>
      </c>
      <c r="K17961" t="s">
        <v>3112</v>
      </c>
      <c r="L17961">
        <v>19</v>
      </c>
      <c r="M17961">
        <v>80</v>
      </c>
      <c r="N17961" t="s">
        <v>3440</v>
      </c>
    </row>
    <row r="17962" spans="1:14" x14ac:dyDescent="0.2">
      <c r="A17962" t="s">
        <v>23721</v>
      </c>
      <c r="B17962">
        <v>48000</v>
      </c>
      <c r="C17962">
        <v>54850</v>
      </c>
      <c r="D17962">
        <v>61700</v>
      </c>
      <c r="E17962">
        <v>68550</v>
      </c>
      <c r="F17962">
        <v>74050</v>
      </c>
      <c r="G17962">
        <v>79550</v>
      </c>
      <c r="H17962">
        <v>85050</v>
      </c>
      <c r="I17962">
        <v>90500</v>
      </c>
      <c r="J17962">
        <v>96000</v>
      </c>
      <c r="K17962" t="s">
        <v>3112</v>
      </c>
      <c r="L17962">
        <v>21</v>
      </c>
      <c r="M17962">
        <v>80</v>
      </c>
      <c r="N17962" t="s">
        <v>3271</v>
      </c>
    </row>
    <row r="17963" spans="1:14" x14ac:dyDescent="0.2">
      <c r="A17963" t="s">
        <v>23722</v>
      </c>
      <c r="B17963">
        <v>46500</v>
      </c>
      <c r="C17963">
        <v>53150</v>
      </c>
      <c r="D17963">
        <v>59800</v>
      </c>
      <c r="E17963">
        <v>66400</v>
      </c>
      <c r="F17963">
        <v>71750</v>
      </c>
      <c r="G17963">
        <v>77050</v>
      </c>
      <c r="H17963">
        <v>82350</v>
      </c>
      <c r="I17963">
        <v>87650</v>
      </c>
      <c r="J17963">
        <v>93000</v>
      </c>
      <c r="K17963" t="s">
        <v>3112</v>
      </c>
      <c r="L17963">
        <v>23</v>
      </c>
      <c r="M17963">
        <v>80</v>
      </c>
      <c r="N17963" t="s">
        <v>2087</v>
      </c>
    </row>
    <row r="17964" spans="1:14" x14ac:dyDescent="0.2">
      <c r="A17964" t="s">
        <v>23723</v>
      </c>
      <c r="B17964">
        <v>46500</v>
      </c>
      <c r="C17964">
        <v>53150</v>
      </c>
      <c r="D17964">
        <v>59800</v>
      </c>
      <c r="E17964">
        <v>66400</v>
      </c>
      <c r="F17964">
        <v>71750</v>
      </c>
      <c r="G17964">
        <v>77050</v>
      </c>
      <c r="H17964">
        <v>82350</v>
      </c>
      <c r="I17964">
        <v>87650</v>
      </c>
      <c r="J17964">
        <v>93000</v>
      </c>
      <c r="K17964" t="s">
        <v>3112</v>
      </c>
      <c r="L17964">
        <v>25</v>
      </c>
      <c r="M17964">
        <v>80</v>
      </c>
      <c r="N17964" t="s">
        <v>3373</v>
      </c>
    </row>
    <row r="17965" spans="1:14" x14ac:dyDescent="0.2">
      <c r="A17965" t="s">
        <v>23724</v>
      </c>
      <c r="B17965">
        <v>53050</v>
      </c>
      <c r="C17965">
        <v>60600</v>
      </c>
      <c r="D17965">
        <v>68200</v>
      </c>
      <c r="E17965">
        <v>75750</v>
      </c>
      <c r="F17965">
        <v>81850</v>
      </c>
      <c r="G17965">
        <v>87900</v>
      </c>
      <c r="H17965">
        <v>93950</v>
      </c>
      <c r="I17965">
        <v>100000</v>
      </c>
      <c r="J17965">
        <v>106050</v>
      </c>
      <c r="K17965" t="s">
        <v>3112</v>
      </c>
      <c r="L17965">
        <v>27</v>
      </c>
      <c r="M17965">
        <v>80</v>
      </c>
      <c r="N17965" t="s">
        <v>3311</v>
      </c>
    </row>
    <row r="17966" spans="1:14" x14ac:dyDescent="0.2">
      <c r="A17966" t="s">
        <v>23725</v>
      </c>
      <c r="B17966">
        <v>49150</v>
      </c>
      <c r="C17966">
        <v>56150</v>
      </c>
      <c r="D17966">
        <v>63150</v>
      </c>
      <c r="E17966">
        <v>70150</v>
      </c>
      <c r="F17966">
        <v>75800</v>
      </c>
      <c r="G17966">
        <v>81400</v>
      </c>
      <c r="H17966">
        <v>87000</v>
      </c>
      <c r="I17966">
        <v>92600</v>
      </c>
      <c r="J17966">
        <v>98250</v>
      </c>
      <c r="K17966" t="s">
        <v>3112</v>
      </c>
      <c r="L17966">
        <v>29</v>
      </c>
      <c r="M17966">
        <v>80</v>
      </c>
      <c r="N17966" t="s">
        <v>2088</v>
      </c>
    </row>
    <row r="17967" spans="1:14" x14ac:dyDescent="0.2">
      <c r="A17967" t="s">
        <v>23726</v>
      </c>
      <c r="B17967">
        <v>46500</v>
      </c>
      <c r="C17967">
        <v>53150</v>
      </c>
      <c r="D17967">
        <v>59800</v>
      </c>
      <c r="E17967">
        <v>66400</v>
      </c>
      <c r="F17967">
        <v>71750</v>
      </c>
      <c r="G17967">
        <v>77050</v>
      </c>
      <c r="H17967">
        <v>82350</v>
      </c>
      <c r="I17967">
        <v>87650</v>
      </c>
      <c r="J17967">
        <v>93000</v>
      </c>
      <c r="K17967" t="s">
        <v>3112</v>
      </c>
      <c r="L17967">
        <v>31</v>
      </c>
      <c r="M17967">
        <v>80</v>
      </c>
      <c r="N17967" t="s">
        <v>2089</v>
      </c>
    </row>
    <row r="17968" spans="1:14" x14ac:dyDescent="0.2">
      <c r="A17968" t="s">
        <v>23727</v>
      </c>
      <c r="B17968">
        <v>46500</v>
      </c>
      <c r="C17968">
        <v>53150</v>
      </c>
      <c r="D17968">
        <v>59800</v>
      </c>
      <c r="E17968">
        <v>66400</v>
      </c>
      <c r="F17968">
        <v>71750</v>
      </c>
      <c r="G17968">
        <v>77050</v>
      </c>
      <c r="H17968">
        <v>82350</v>
      </c>
      <c r="I17968">
        <v>87650</v>
      </c>
      <c r="J17968">
        <v>93000</v>
      </c>
      <c r="K17968" t="s">
        <v>3112</v>
      </c>
      <c r="L17968">
        <v>33</v>
      </c>
      <c r="M17968">
        <v>80</v>
      </c>
      <c r="N17968" t="s">
        <v>2716</v>
      </c>
    </row>
    <row r="17969" spans="1:14" x14ac:dyDescent="0.2">
      <c r="A17969" t="s">
        <v>23728</v>
      </c>
      <c r="B17969">
        <v>47800</v>
      </c>
      <c r="C17969">
        <v>54600</v>
      </c>
      <c r="D17969">
        <v>61450</v>
      </c>
      <c r="E17969">
        <v>68250</v>
      </c>
      <c r="F17969">
        <v>73750</v>
      </c>
      <c r="G17969">
        <v>79200</v>
      </c>
      <c r="H17969">
        <v>84650</v>
      </c>
      <c r="I17969">
        <v>90100</v>
      </c>
      <c r="J17969">
        <v>95550</v>
      </c>
      <c r="K17969" t="s">
        <v>3112</v>
      </c>
      <c r="L17969">
        <v>35</v>
      </c>
      <c r="M17969">
        <v>80</v>
      </c>
      <c r="N17969" t="s">
        <v>2090</v>
      </c>
    </row>
    <row r="17970" spans="1:14" x14ac:dyDescent="0.2">
      <c r="A17970" t="s">
        <v>23729</v>
      </c>
      <c r="B17970">
        <v>46500</v>
      </c>
      <c r="C17970">
        <v>53150</v>
      </c>
      <c r="D17970">
        <v>59800</v>
      </c>
      <c r="E17970">
        <v>66400</v>
      </c>
      <c r="F17970">
        <v>71750</v>
      </c>
      <c r="G17970">
        <v>77050</v>
      </c>
      <c r="H17970">
        <v>82350</v>
      </c>
      <c r="I17970">
        <v>87650</v>
      </c>
      <c r="J17970">
        <v>93000</v>
      </c>
      <c r="K17970" t="s">
        <v>3112</v>
      </c>
      <c r="L17970">
        <v>37</v>
      </c>
      <c r="M17970">
        <v>80</v>
      </c>
      <c r="N17970" t="s">
        <v>2091</v>
      </c>
    </row>
    <row r="17971" spans="1:14" x14ac:dyDescent="0.2">
      <c r="A17971" t="s">
        <v>23730</v>
      </c>
      <c r="B17971">
        <v>48150</v>
      </c>
      <c r="C17971">
        <v>55000</v>
      </c>
      <c r="D17971">
        <v>61900</v>
      </c>
      <c r="E17971">
        <v>68750</v>
      </c>
      <c r="F17971">
        <v>74250</v>
      </c>
      <c r="G17971">
        <v>79750</v>
      </c>
      <c r="H17971">
        <v>85250</v>
      </c>
      <c r="I17971">
        <v>90750</v>
      </c>
      <c r="J17971">
        <v>96250</v>
      </c>
      <c r="K17971" t="s">
        <v>3112</v>
      </c>
      <c r="L17971">
        <v>39</v>
      </c>
      <c r="M17971">
        <v>80</v>
      </c>
      <c r="N17971" t="s">
        <v>3926</v>
      </c>
    </row>
    <row r="17972" spans="1:14" x14ac:dyDescent="0.2">
      <c r="A17972" t="s">
        <v>23731</v>
      </c>
      <c r="B17972">
        <v>46500</v>
      </c>
      <c r="C17972">
        <v>53150</v>
      </c>
      <c r="D17972">
        <v>59800</v>
      </c>
      <c r="E17972">
        <v>66400</v>
      </c>
      <c r="F17972">
        <v>71750</v>
      </c>
      <c r="G17972">
        <v>77050</v>
      </c>
      <c r="H17972">
        <v>82350</v>
      </c>
      <c r="I17972">
        <v>87650</v>
      </c>
      <c r="J17972">
        <v>93000</v>
      </c>
      <c r="K17972" t="s">
        <v>3112</v>
      </c>
      <c r="L17972">
        <v>41</v>
      </c>
      <c r="M17972">
        <v>80</v>
      </c>
      <c r="N17972" t="s">
        <v>2546</v>
      </c>
    </row>
    <row r="17973" spans="1:14" x14ac:dyDescent="0.2">
      <c r="A17973" t="s">
        <v>23732</v>
      </c>
      <c r="B17973">
        <v>48150</v>
      </c>
      <c r="C17973">
        <v>55000</v>
      </c>
      <c r="D17973">
        <v>61900</v>
      </c>
      <c r="E17973">
        <v>68750</v>
      </c>
      <c r="F17973">
        <v>74250</v>
      </c>
      <c r="G17973">
        <v>79750</v>
      </c>
      <c r="H17973">
        <v>85250</v>
      </c>
      <c r="I17973">
        <v>90750</v>
      </c>
      <c r="J17973">
        <v>96250</v>
      </c>
      <c r="K17973" t="s">
        <v>3112</v>
      </c>
      <c r="L17973">
        <v>43</v>
      </c>
      <c r="M17973">
        <v>80</v>
      </c>
      <c r="N17973" t="s">
        <v>2720</v>
      </c>
    </row>
    <row r="17974" spans="1:14" x14ac:dyDescent="0.2">
      <c r="A17974" t="s">
        <v>23733</v>
      </c>
      <c r="B17974">
        <v>51900</v>
      </c>
      <c r="C17974">
        <v>59300</v>
      </c>
      <c r="D17974">
        <v>66700</v>
      </c>
      <c r="E17974">
        <v>74100</v>
      </c>
      <c r="F17974">
        <v>80050</v>
      </c>
      <c r="G17974">
        <v>86000</v>
      </c>
      <c r="H17974">
        <v>91900</v>
      </c>
      <c r="I17974">
        <v>97850</v>
      </c>
      <c r="J17974">
        <v>103750</v>
      </c>
      <c r="K17974" t="s">
        <v>3112</v>
      </c>
      <c r="L17974">
        <v>45</v>
      </c>
      <c r="M17974">
        <v>80</v>
      </c>
      <c r="N17974" t="s">
        <v>2092</v>
      </c>
    </row>
    <row r="17975" spans="1:14" x14ac:dyDescent="0.2">
      <c r="A17975" t="s">
        <v>23734</v>
      </c>
      <c r="B17975">
        <v>46500</v>
      </c>
      <c r="C17975">
        <v>53150</v>
      </c>
      <c r="D17975">
        <v>59800</v>
      </c>
      <c r="E17975">
        <v>66400</v>
      </c>
      <c r="F17975">
        <v>71750</v>
      </c>
      <c r="G17975">
        <v>77050</v>
      </c>
      <c r="H17975">
        <v>82350</v>
      </c>
      <c r="I17975">
        <v>87650</v>
      </c>
      <c r="J17975">
        <v>93000</v>
      </c>
      <c r="K17975" t="s">
        <v>3112</v>
      </c>
      <c r="L17975">
        <v>47</v>
      </c>
      <c r="M17975">
        <v>80</v>
      </c>
      <c r="N17975" t="s">
        <v>2093</v>
      </c>
    </row>
    <row r="17976" spans="1:14" x14ac:dyDescent="0.2">
      <c r="A17976" t="s">
        <v>23735</v>
      </c>
      <c r="B17976">
        <v>49950</v>
      </c>
      <c r="C17976">
        <v>57050</v>
      </c>
      <c r="D17976">
        <v>64200</v>
      </c>
      <c r="E17976">
        <v>71300</v>
      </c>
      <c r="F17976">
        <v>77050</v>
      </c>
      <c r="G17976">
        <v>82750</v>
      </c>
      <c r="H17976">
        <v>88450</v>
      </c>
      <c r="I17976">
        <v>94150</v>
      </c>
      <c r="J17976">
        <v>99850</v>
      </c>
      <c r="K17976" t="s">
        <v>3112</v>
      </c>
      <c r="L17976">
        <v>49</v>
      </c>
      <c r="M17976">
        <v>80</v>
      </c>
      <c r="N17976" t="s">
        <v>2094</v>
      </c>
    </row>
    <row r="17977" spans="1:14" x14ac:dyDescent="0.2">
      <c r="A17977" t="s">
        <v>23736</v>
      </c>
      <c r="B17977">
        <v>48250</v>
      </c>
      <c r="C17977">
        <v>55150</v>
      </c>
      <c r="D17977">
        <v>62050</v>
      </c>
      <c r="E17977">
        <v>68900</v>
      </c>
      <c r="F17977">
        <v>74450</v>
      </c>
      <c r="G17977">
        <v>79950</v>
      </c>
      <c r="H17977">
        <v>85450</v>
      </c>
      <c r="I17977">
        <v>90950</v>
      </c>
      <c r="J17977">
        <v>96500</v>
      </c>
      <c r="K17977" t="s">
        <v>3112</v>
      </c>
      <c r="L17977">
        <v>51</v>
      </c>
      <c r="M17977">
        <v>80</v>
      </c>
      <c r="N17977" t="s">
        <v>3386</v>
      </c>
    </row>
    <row r="17978" spans="1:14" x14ac:dyDescent="0.2">
      <c r="A17978" t="s">
        <v>23737</v>
      </c>
      <c r="B17978">
        <v>46500</v>
      </c>
      <c r="C17978">
        <v>53150</v>
      </c>
      <c r="D17978">
        <v>59800</v>
      </c>
      <c r="E17978">
        <v>66400</v>
      </c>
      <c r="F17978">
        <v>71750</v>
      </c>
      <c r="G17978">
        <v>77050</v>
      </c>
      <c r="H17978">
        <v>82350</v>
      </c>
      <c r="I17978">
        <v>87650</v>
      </c>
      <c r="J17978">
        <v>93000</v>
      </c>
      <c r="K17978" t="s">
        <v>3112</v>
      </c>
      <c r="L17978">
        <v>53</v>
      </c>
      <c r="M17978">
        <v>80</v>
      </c>
      <c r="N17978" t="s">
        <v>2095</v>
      </c>
    </row>
    <row r="17979" spans="1:14" x14ac:dyDescent="0.2">
      <c r="A17979" t="s">
        <v>23738</v>
      </c>
      <c r="B17979">
        <v>46500</v>
      </c>
      <c r="C17979">
        <v>53150</v>
      </c>
      <c r="D17979">
        <v>59800</v>
      </c>
      <c r="E17979">
        <v>66400</v>
      </c>
      <c r="F17979">
        <v>71750</v>
      </c>
      <c r="G17979">
        <v>77050</v>
      </c>
      <c r="H17979">
        <v>82350</v>
      </c>
      <c r="I17979">
        <v>87650</v>
      </c>
      <c r="J17979">
        <v>93000</v>
      </c>
      <c r="K17979" t="s">
        <v>3112</v>
      </c>
      <c r="L17979">
        <v>55</v>
      </c>
      <c r="M17979">
        <v>80</v>
      </c>
      <c r="N17979" t="s">
        <v>2096</v>
      </c>
    </row>
    <row r="17980" spans="1:14" x14ac:dyDescent="0.2">
      <c r="A17980" t="s">
        <v>23739</v>
      </c>
      <c r="B17980">
        <v>48150</v>
      </c>
      <c r="C17980">
        <v>55000</v>
      </c>
      <c r="D17980">
        <v>61900</v>
      </c>
      <c r="E17980">
        <v>68750</v>
      </c>
      <c r="F17980">
        <v>74250</v>
      </c>
      <c r="G17980">
        <v>79750</v>
      </c>
      <c r="H17980">
        <v>85250</v>
      </c>
      <c r="I17980">
        <v>90750</v>
      </c>
      <c r="J17980">
        <v>96250</v>
      </c>
      <c r="K17980" t="s">
        <v>3112</v>
      </c>
      <c r="L17980">
        <v>57</v>
      </c>
      <c r="M17980">
        <v>80</v>
      </c>
      <c r="N17980" t="s">
        <v>2097</v>
      </c>
    </row>
    <row r="17981" spans="1:14" x14ac:dyDescent="0.2">
      <c r="A17981" t="s">
        <v>23740</v>
      </c>
      <c r="B17981">
        <v>48150</v>
      </c>
      <c r="C17981">
        <v>55000</v>
      </c>
      <c r="D17981">
        <v>61900</v>
      </c>
      <c r="E17981">
        <v>68750</v>
      </c>
      <c r="F17981">
        <v>74250</v>
      </c>
      <c r="G17981">
        <v>79750</v>
      </c>
      <c r="H17981">
        <v>85250</v>
      </c>
      <c r="I17981">
        <v>90750</v>
      </c>
      <c r="J17981">
        <v>96250</v>
      </c>
      <c r="K17981" t="s">
        <v>3112</v>
      </c>
      <c r="L17981">
        <v>59</v>
      </c>
      <c r="M17981">
        <v>80</v>
      </c>
      <c r="N17981" t="s">
        <v>2098</v>
      </c>
    </row>
    <row r="17982" spans="1:14" x14ac:dyDescent="0.2">
      <c r="A17982" t="s">
        <v>23741</v>
      </c>
      <c r="B17982">
        <v>50300</v>
      </c>
      <c r="C17982">
        <v>57500</v>
      </c>
      <c r="D17982">
        <v>64700</v>
      </c>
      <c r="E17982">
        <v>71850</v>
      </c>
      <c r="F17982">
        <v>77600</v>
      </c>
      <c r="G17982">
        <v>83350</v>
      </c>
      <c r="H17982">
        <v>89100</v>
      </c>
      <c r="I17982">
        <v>94850</v>
      </c>
      <c r="J17982">
        <v>100600</v>
      </c>
      <c r="K17982" t="s">
        <v>3112</v>
      </c>
      <c r="L17982">
        <v>61</v>
      </c>
      <c r="M17982">
        <v>80</v>
      </c>
      <c r="N17982" t="s">
        <v>2099</v>
      </c>
    </row>
    <row r="17983" spans="1:14" x14ac:dyDescent="0.2">
      <c r="A17983" t="s">
        <v>23742</v>
      </c>
      <c r="B17983">
        <v>47350</v>
      </c>
      <c r="C17983">
        <v>54100</v>
      </c>
      <c r="D17983">
        <v>60850</v>
      </c>
      <c r="E17983">
        <v>67600</v>
      </c>
      <c r="F17983">
        <v>73050</v>
      </c>
      <c r="G17983">
        <v>78450</v>
      </c>
      <c r="H17983">
        <v>83850</v>
      </c>
      <c r="I17983">
        <v>89250</v>
      </c>
      <c r="J17983">
        <v>94650</v>
      </c>
      <c r="K17983" t="s">
        <v>3112</v>
      </c>
      <c r="L17983">
        <v>63</v>
      </c>
      <c r="M17983">
        <v>80</v>
      </c>
      <c r="N17983" t="s">
        <v>1959</v>
      </c>
    </row>
    <row r="17984" spans="1:14" x14ac:dyDescent="0.2">
      <c r="A17984" t="s">
        <v>23743</v>
      </c>
      <c r="B17984">
        <v>56600</v>
      </c>
      <c r="C17984">
        <v>64650</v>
      </c>
      <c r="D17984">
        <v>72750</v>
      </c>
      <c r="E17984">
        <v>80800</v>
      </c>
      <c r="F17984">
        <v>87300</v>
      </c>
      <c r="G17984">
        <v>93750</v>
      </c>
      <c r="H17984">
        <v>100200</v>
      </c>
      <c r="I17984">
        <v>106700</v>
      </c>
      <c r="J17984">
        <v>113150</v>
      </c>
      <c r="K17984" t="s">
        <v>3112</v>
      </c>
      <c r="L17984">
        <v>65</v>
      </c>
      <c r="M17984">
        <v>80</v>
      </c>
      <c r="N17984" t="s">
        <v>3991</v>
      </c>
    </row>
    <row r="17985" spans="1:14" x14ac:dyDescent="0.2">
      <c r="A17985" t="s">
        <v>23744</v>
      </c>
      <c r="B17985">
        <v>48450</v>
      </c>
      <c r="C17985">
        <v>55400</v>
      </c>
      <c r="D17985">
        <v>62300</v>
      </c>
      <c r="E17985">
        <v>69200</v>
      </c>
      <c r="F17985">
        <v>74750</v>
      </c>
      <c r="G17985">
        <v>80300</v>
      </c>
      <c r="H17985">
        <v>85850</v>
      </c>
      <c r="I17985">
        <v>91350</v>
      </c>
      <c r="J17985">
        <v>96900</v>
      </c>
      <c r="K17985" t="s">
        <v>3112</v>
      </c>
      <c r="L17985">
        <v>67</v>
      </c>
      <c r="M17985">
        <v>80</v>
      </c>
      <c r="N17985" t="s">
        <v>2100</v>
      </c>
    </row>
    <row r="17986" spans="1:14" x14ac:dyDescent="0.2">
      <c r="A17986" t="s">
        <v>23745</v>
      </c>
      <c r="B17986">
        <v>48150</v>
      </c>
      <c r="C17986">
        <v>55000</v>
      </c>
      <c r="D17986">
        <v>61900</v>
      </c>
      <c r="E17986">
        <v>68750</v>
      </c>
      <c r="F17986">
        <v>74250</v>
      </c>
      <c r="G17986">
        <v>79750</v>
      </c>
      <c r="H17986">
        <v>85250</v>
      </c>
      <c r="I17986">
        <v>90750</v>
      </c>
      <c r="J17986">
        <v>96250</v>
      </c>
      <c r="K17986" t="s">
        <v>3112</v>
      </c>
      <c r="L17986">
        <v>69</v>
      </c>
      <c r="M17986">
        <v>80</v>
      </c>
      <c r="N17986" t="s">
        <v>2405</v>
      </c>
    </row>
    <row r="17987" spans="1:14" x14ac:dyDescent="0.2">
      <c r="A17987" t="s">
        <v>23746</v>
      </c>
      <c r="B17987">
        <v>46500</v>
      </c>
      <c r="C17987">
        <v>53150</v>
      </c>
      <c r="D17987">
        <v>59800</v>
      </c>
      <c r="E17987">
        <v>66400</v>
      </c>
      <c r="F17987">
        <v>71750</v>
      </c>
      <c r="G17987">
        <v>77050</v>
      </c>
      <c r="H17987">
        <v>82350</v>
      </c>
      <c r="I17987">
        <v>87650</v>
      </c>
      <c r="J17987">
        <v>93000</v>
      </c>
      <c r="K17987" t="s">
        <v>3112</v>
      </c>
      <c r="L17987">
        <v>71</v>
      </c>
      <c r="M17987">
        <v>80</v>
      </c>
      <c r="N17987" t="s">
        <v>3333</v>
      </c>
    </row>
    <row r="17988" spans="1:14" x14ac:dyDescent="0.2">
      <c r="A17988" t="s">
        <v>23747</v>
      </c>
      <c r="B17988">
        <v>46500</v>
      </c>
      <c r="C17988">
        <v>53150</v>
      </c>
      <c r="D17988">
        <v>59800</v>
      </c>
      <c r="E17988">
        <v>66400</v>
      </c>
      <c r="F17988">
        <v>71750</v>
      </c>
      <c r="G17988">
        <v>77050</v>
      </c>
      <c r="H17988">
        <v>82350</v>
      </c>
      <c r="I17988">
        <v>87650</v>
      </c>
      <c r="J17988">
        <v>93000</v>
      </c>
      <c r="K17988" t="s">
        <v>3112</v>
      </c>
      <c r="L17988">
        <v>73</v>
      </c>
      <c r="M17988">
        <v>80</v>
      </c>
      <c r="N17988" t="s">
        <v>2101</v>
      </c>
    </row>
    <row r="17989" spans="1:14" x14ac:dyDescent="0.2">
      <c r="A17989" t="s">
        <v>23748</v>
      </c>
      <c r="B17989">
        <v>46500</v>
      </c>
      <c r="C17989">
        <v>53150</v>
      </c>
      <c r="D17989">
        <v>59800</v>
      </c>
      <c r="E17989">
        <v>66400</v>
      </c>
      <c r="F17989">
        <v>71750</v>
      </c>
      <c r="G17989">
        <v>77050</v>
      </c>
      <c r="H17989">
        <v>82350</v>
      </c>
      <c r="I17989">
        <v>87650</v>
      </c>
      <c r="J17989">
        <v>93000</v>
      </c>
      <c r="K17989" t="s">
        <v>3112</v>
      </c>
      <c r="L17989">
        <v>75</v>
      </c>
      <c r="M17989">
        <v>80</v>
      </c>
      <c r="N17989" t="s">
        <v>3575</v>
      </c>
    </row>
    <row r="17990" spans="1:14" x14ac:dyDescent="0.2">
      <c r="A17990" t="s">
        <v>23749</v>
      </c>
      <c r="B17990">
        <v>48150</v>
      </c>
      <c r="C17990">
        <v>55000</v>
      </c>
      <c r="D17990">
        <v>61900</v>
      </c>
      <c r="E17990">
        <v>68750</v>
      </c>
      <c r="F17990">
        <v>74250</v>
      </c>
      <c r="G17990">
        <v>79750</v>
      </c>
      <c r="H17990">
        <v>85250</v>
      </c>
      <c r="I17990">
        <v>90750</v>
      </c>
      <c r="J17990">
        <v>96250</v>
      </c>
      <c r="K17990" t="s">
        <v>3112</v>
      </c>
      <c r="L17990">
        <v>77</v>
      </c>
      <c r="M17990">
        <v>80</v>
      </c>
      <c r="N17990" t="s">
        <v>2102</v>
      </c>
    </row>
    <row r="17991" spans="1:14" x14ac:dyDescent="0.2">
      <c r="A17991" t="s">
        <v>23750</v>
      </c>
      <c r="B17991">
        <v>52200</v>
      </c>
      <c r="C17991">
        <v>59650</v>
      </c>
      <c r="D17991">
        <v>67100</v>
      </c>
      <c r="E17991">
        <v>74550</v>
      </c>
      <c r="F17991">
        <v>80550</v>
      </c>
      <c r="G17991">
        <v>86500</v>
      </c>
      <c r="H17991">
        <v>92450</v>
      </c>
      <c r="I17991">
        <v>98450</v>
      </c>
      <c r="J17991">
        <v>104400</v>
      </c>
      <c r="K17991" t="s">
        <v>3112</v>
      </c>
      <c r="L17991">
        <v>79</v>
      </c>
      <c r="M17991">
        <v>80</v>
      </c>
      <c r="N17991" t="s">
        <v>3707</v>
      </c>
    </row>
    <row r="17992" spans="1:14" x14ac:dyDescent="0.2">
      <c r="A17992" t="s">
        <v>23751</v>
      </c>
      <c r="B17992">
        <v>48150</v>
      </c>
      <c r="C17992">
        <v>55000</v>
      </c>
      <c r="D17992">
        <v>61900</v>
      </c>
      <c r="E17992">
        <v>68750</v>
      </c>
      <c r="F17992">
        <v>74250</v>
      </c>
      <c r="G17992">
        <v>79750</v>
      </c>
      <c r="H17992">
        <v>85250</v>
      </c>
      <c r="I17992">
        <v>90750</v>
      </c>
      <c r="J17992">
        <v>96250</v>
      </c>
      <c r="K17992" t="s">
        <v>3112</v>
      </c>
      <c r="L17992">
        <v>81</v>
      </c>
      <c r="M17992">
        <v>80</v>
      </c>
      <c r="N17992" t="s">
        <v>3337</v>
      </c>
    </row>
    <row r="17993" spans="1:14" x14ac:dyDescent="0.2">
      <c r="A17993" t="s">
        <v>23752</v>
      </c>
      <c r="B17993">
        <v>53800</v>
      </c>
      <c r="C17993">
        <v>61450</v>
      </c>
      <c r="D17993">
        <v>69150</v>
      </c>
      <c r="E17993">
        <v>76800</v>
      </c>
      <c r="F17993">
        <v>82950</v>
      </c>
      <c r="G17993">
        <v>89100</v>
      </c>
      <c r="H17993">
        <v>95250</v>
      </c>
      <c r="I17993">
        <v>101400</v>
      </c>
      <c r="J17993">
        <v>107550</v>
      </c>
      <c r="K17993" t="s">
        <v>3112</v>
      </c>
      <c r="L17993">
        <v>83</v>
      </c>
      <c r="M17993">
        <v>80</v>
      </c>
      <c r="N17993" t="s">
        <v>3394</v>
      </c>
    </row>
    <row r="17994" spans="1:14" x14ac:dyDescent="0.2">
      <c r="A17994" t="s">
        <v>23753</v>
      </c>
      <c r="B17994">
        <v>46500</v>
      </c>
      <c r="C17994">
        <v>53150</v>
      </c>
      <c r="D17994">
        <v>59800</v>
      </c>
      <c r="E17994">
        <v>66400</v>
      </c>
      <c r="F17994">
        <v>71750</v>
      </c>
      <c r="G17994">
        <v>77050</v>
      </c>
      <c r="H17994">
        <v>82350</v>
      </c>
      <c r="I17994">
        <v>87650</v>
      </c>
      <c r="J17994">
        <v>93000</v>
      </c>
      <c r="K17994" t="s">
        <v>3112</v>
      </c>
      <c r="L17994">
        <v>85</v>
      </c>
      <c r="M17994">
        <v>80</v>
      </c>
      <c r="N17994" t="s">
        <v>2103</v>
      </c>
    </row>
    <row r="17995" spans="1:14" x14ac:dyDescent="0.2">
      <c r="A17995" t="s">
        <v>23754</v>
      </c>
      <c r="B17995">
        <v>53800</v>
      </c>
      <c r="C17995">
        <v>61450</v>
      </c>
      <c r="D17995">
        <v>69150</v>
      </c>
      <c r="E17995">
        <v>76800</v>
      </c>
      <c r="F17995">
        <v>82950</v>
      </c>
      <c r="G17995">
        <v>89100</v>
      </c>
      <c r="H17995">
        <v>95250</v>
      </c>
      <c r="I17995">
        <v>101400</v>
      </c>
      <c r="J17995">
        <v>107550</v>
      </c>
      <c r="K17995" t="s">
        <v>3112</v>
      </c>
      <c r="L17995">
        <v>87</v>
      </c>
      <c r="M17995">
        <v>80</v>
      </c>
      <c r="N17995" t="s">
        <v>2104</v>
      </c>
    </row>
    <row r="17996" spans="1:14" x14ac:dyDescent="0.2">
      <c r="A17996" t="s">
        <v>23755</v>
      </c>
      <c r="B17996">
        <v>46500</v>
      </c>
      <c r="C17996">
        <v>53150</v>
      </c>
      <c r="D17996">
        <v>59800</v>
      </c>
      <c r="E17996">
        <v>66400</v>
      </c>
      <c r="F17996">
        <v>71750</v>
      </c>
      <c r="G17996">
        <v>77050</v>
      </c>
      <c r="H17996">
        <v>82350</v>
      </c>
      <c r="I17996">
        <v>87650</v>
      </c>
      <c r="J17996">
        <v>93000</v>
      </c>
      <c r="K17996" t="s">
        <v>3112</v>
      </c>
      <c r="L17996">
        <v>89</v>
      </c>
      <c r="M17996">
        <v>80</v>
      </c>
      <c r="N17996" t="s">
        <v>4212</v>
      </c>
    </row>
    <row r="17997" spans="1:14" x14ac:dyDescent="0.2">
      <c r="A17997" t="s">
        <v>23756</v>
      </c>
      <c r="B17997">
        <v>49350</v>
      </c>
      <c r="C17997">
        <v>56400</v>
      </c>
      <c r="D17997">
        <v>63450</v>
      </c>
      <c r="E17997">
        <v>70450</v>
      </c>
      <c r="F17997">
        <v>76100</v>
      </c>
      <c r="G17997">
        <v>81750</v>
      </c>
      <c r="H17997">
        <v>87400</v>
      </c>
      <c r="I17997">
        <v>93000</v>
      </c>
      <c r="J17997">
        <v>98650</v>
      </c>
      <c r="K17997" t="s">
        <v>3112</v>
      </c>
      <c r="L17997">
        <v>91</v>
      </c>
      <c r="M17997">
        <v>80</v>
      </c>
      <c r="N17997" t="s">
        <v>3345</v>
      </c>
    </row>
    <row r="17998" spans="1:14" x14ac:dyDescent="0.2">
      <c r="A17998" t="s">
        <v>23757</v>
      </c>
      <c r="B17998">
        <v>48650</v>
      </c>
      <c r="C17998">
        <v>55600</v>
      </c>
      <c r="D17998">
        <v>62550</v>
      </c>
      <c r="E17998">
        <v>69450</v>
      </c>
      <c r="F17998">
        <v>75050</v>
      </c>
      <c r="G17998">
        <v>80600</v>
      </c>
      <c r="H17998">
        <v>86150</v>
      </c>
      <c r="I17998">
        <v>91700</v>
      </c>
      <c r="J17998">
        <v>97250</v>
      </c>
      <c r="K17998" t="s">
        <v>3112</v>
      </c>
      <c r="L17998">
        <v>93</v>
      </c>
      <c r="M17998">
        <v>80</v>
      </c>
      <c r="N17998" t="s">
        <v>3224</v>
      </c>
    </row>
    <row r="17999" spans="1:14" x14ac:dyDescent="0.2">
      <c r="A17999" t="s">
        <v>23758</v>
      </c>
      <c r="B17999">
        <v>46500</v>
      </c>
      <c r="C17999">
        <v>53150</v>
      </c>
      <c r="D17999">
        <v>59800</v>
      </c>
      <c r="E17999">
        <v>66400</v>
      </c>
      <c r="F17999">
        <v>71750</v>
      </c>
      <c r="G17999">
        <v>77050</v>
      </c>
      <c r="H17999">
        <v>82350</v>
      </c>
      <c r="I17999">
        <v>87650</v>
      </c>
      <c r="J17999">
        <v>93000</v>
      </c>
      <c r="K17999" t="s">
        <v>3112</v>
      </c>
      <c r="L17999">
        <v>95</v>
      </c>
      <c r="M17999">
        <v>80</v>
      </c>
      <c r="N17999" t="s">
        <v>2105</v>
      </c>
    </row>
    <row r="18000" spans="1:14" x14ac:dyDescent="0.2">
      <c r="A18000" t="s">
        <v>23759</v>
      </c>
      <c r="B18000">
        <v>46500</v>
      </c>
      <c r="C18000">
        <v>53150</v>
      </c>
      <c r="D18000">
        <v>59800</v>
      </c>
      <c r="E18000">
        <v>66400</v>
      </c>
      <c r="F18000">
        <v>71750</v>
      </c>
      <c r="G18000">
        <v>77050</v>
      </c>
      <c r="H18000">
        <v>82350</v>
      </c>
      <c r="I18000">
        <v>87650</v>
      </c>
      <c r="J18000">
        <v>93000</v>
      </c>
      <c r="K18000" t="s">
        <v>3112</v>
      </c>
      <c r="L18000">
        <v>97</v>
      </c>
      <c r="M18000">
        <v>80</v>
      </c>
      <c r="N18000" t="s">
        <v>2106</v>
      </c>
    </row>
    <row r="18001" spans="1:14" x14ac:dyDescent="0.2">
      <c r="A18001" t="s">
        <v>23760</v>
      </c>
      <c r="B18001">
        <v>53800</v>
      </c>
      <c r="C18001">
        <v>61450</v>
      </c>
      <c r="D18001">
        <v>69150</v>
      </c>
      <c r="E18001">
        <v>76800</v>
      </c>
      <c r="F18001">
        <v>82950</v>
      </c>
      <c r="G18001">
        <v>89100</v>
      </c>
      <c r="H18001">
        <v>95250</v>
      </c>
      <c r="I18001">
        <v>101400</v>
      </c>
      <c r="J18001">
        <v>107550</v>
      </c>
      <c r="K18001" t="s">
        <v>3112</v>
      </c>
      <c r="L18001">
        <v>99</v>
      </c>
      <c r="M18001">
        <v>80</v>
      </c>
      <c r="N18001" t="s">
        <v>2107</v>
      </c>
    </row>
    <row r="18002" spans="1:14" x14ac:dyDescent="0.2">
      <c r="A18002" t="s">
        <v>23761</v>
      </c>
      <c r="B18002">
        <v>49950</v>
      </c>
      <c r="C18002">
        <v>57100</v>
      </c>
      <c r="D18002">
        <v>64250</v>
      </c>
      <c r="E18002">
        <v>71350</v>
      </c>
      <c r="F18002">
        <v>77100</v>
      </c>
      <c r="G18002">
        <v>82800</v>
      </c>
      <c r="H18002">
        <v>88500</v>
      </c>
      <c r="I18002">
        <v>94200</v>
      </c>
      <c r="J18002">
        <v>99900</v>
      </c>
      <c r="K18002" t="s">
        <v>3112</v>
      </c>
      <c r="L18002">
        <v>101</v>
      </c>
      <c r="M18002">
        <v>80</v>
      </c>
      <c r="N18002" t="s">
        <v>2108</v>
      </c>
    </row>
    <row r="18003" spans="1:14" x14ac:dyDescent="0.2">
      <c r="A18003" t="s">
        <v>23762</v>
      </c>
      <c r="B18003">
        <v>46500</v>
      </c>
      <c r="C18003">
        <v>53150</v>
      </c>
      <c r="D18003">
        <v>59800</v>
      </c>
      <c r="E18003">
        <v>66400</v>
      </c>
      <c r="F18003">
        <v>71750</v>
      </c>
      <c r="G18003">
        <v>77050</v>
      </c>
      <c r="H18003">
        <v>82350</v>
      </c>
      <c r="I18003">
        <v>87650</v>
      </c>
      <c r="J18003">
        <v>93000</v>
      </c>
      <c r="K18003" t="s">
        <v>3112</v>
      </c>
      <c r="L18003">
        <v>102</v>
      </c>
      <c r="M18003">
        <v>80</v>
      </c>
      <c r="N18003" t="s">
        <v>5740</v>
      </c>
    </row>
    <row r="18004" spans="1:14" x14ac:dyDescent="0.2">
      <c r="A18004" t="s">
        <v>23763</v>
      </c>
      <c r="B18004">
        <v>50250</v>
      </c>
      <c r="C18004">
        <v>57400</v>
      </c>
      <c r="D18004">
        <v>64600</v>
      </c>
      <c r="E18004">
        <v>71750</v>
      </c>
      <c r="F18004">
        <v>77500</v>
      </c>
      <c r="G18004">
        <v>83250</v>
      </c>
      <c r="H18004">
        <v>89000</v>
      </c>
      <c r="I18004">
        <v>94750</v>
      </c>
      <c r="J18004">
        <v>100450</v>
      </c>
      <c r="K18004" t="s">
        <v>3112</v>
      </c>
      <c r="L18004">
        <v>103</v>
      </c>
      <c r="M18004">
        <v>80</v>
      </c>
      <c r="N18004" t="s">
        <v>3500</v>
      </c>
    </row>
    <row r="18005" spans="1:14" x14ac:dyDescent="0.2">
      <c r="A18005" t="s">
        <v>23764</v>
      </c>
      <c r="B18005">
        <v>47550</v>
      </c>
      <c r="C18005">
        <v>54350</v>
      </c>
      <c r="D18005">
        <v>61150</v>
      </c>
      <c r="E18005">
        <v>67900</v>
      </c>
      <c r="F18005">
        <v>73350</v>
      </c>
      <c r="G18005">
        <v>78800</v>
      </c>
      <c r="H18005">
        <v>84200</v>
      </c>
      <c r="I18005">
        <v>89650</v>
      </c>
      <c r="J18005">
        <v>95100</v>
      </c>
      <c r="K18005" t="s">
        <v>3112</v>
      </c>
      <c r="L18005">
        <v>105</v>
      </c>
      <c r="M18005">
        <v>80</v>
      </c>
      <c r="N18005" t="s">
        <v>2470</v>
      </c>
    </row>
    <row r="18006" spans="1:14" x14ac:dyDescent="0.2">
      <c r="A18006" t="s">
        <v>23765</v>
      </c>
      <c r="B18006">
        <v>46500</v>
      </c>
      <c r="C18006">
        <v>53150</v>
      </c>
      <c r="D18006">
        <v>59800</v>
      </c>
      <c r="E18006">
        <v>66400</v>
      </c>
      <c r="F18006">
        <v>71750</v>
      </c>
      <c r="G18006">
        <v>77050</v>
      </c>
      <c r="H18006">
        <v>82350</v>
      </c>
      <c r="I18006">
        <v>87650</v>
      </c>
      <c r="J18006">
        <v>93000</v>
      </c>
      <c r="K18006" t="s">
        <v>3112</v>
      </c>
      <c r="L18006">
        <v>107</v>
      </c>
      <c r="M18006">
        <v>80</v>
      </c>
      <c r="N18006" t="s">
        <v>1971</v>
      </c>
    </row>
    <row r="18007" spans="1:14" x14ac:dyDescent="0.2">
      <c r="A18007" t="s">
        <v>23766</v>
      </c>
      <c r="B18007">
        <v>46500</v>
      </c>
      <c r="C18007">
        <v>53150</v>
      </c>
      <c r="D18007">
        <v>59800</v>
      </c>
      <c r="E18007">
        <v>66400</v>
      </c>
      <c r="F18007">
        <v>71750</v>
      </c>
      <c r="G18007">
        <v>77050</v>
      </c>
      <c r="H18007">
        <v>82350</v>
      </c>
      <c r="I18007">
        <v>87650</v>
      </c>
      <c r="J18007">
        <v>93000</v>
      </c>
      <c r="K18007" t="s">
        <v>3112</v>
      </c>
      <c r="L18007">
        <v>109</v>
      </c>
      <c r="M18007">
        <v>80</v>
      </c>
      <c r="N18007" t="s">
        <v>2109</v>
      </c>
    </row>
    <row r="18008" spans="1:14" x14ac:dyDescent="0.2">
      <c r="A18008" t="s">
        <v>23767</v>
      </c>
      <c r="B18008">
        <v>47750</v>
      </c>
      <c r="C18008">
        <v>54550</v>
      </c>
      <c r="D18008">
        <v>61350</v>
      </c>
      <c r="E18008">
        <v>68150</v>
      </c>
      <c r="F18008">
        <v>73650</v>
      </c>
      <c r="G18008">
        <v>79100</v>
      </c>
      <c r="H18008">
        <v>84550</v>
      </c>
      <c r="I18008">
        <v>90000</v>
      </c>
      <c r="J18008">
        <v>95450</v>
      </c>
      <c r="K18008" t="s">
        <v>3112</v>
      </c>
      <c r="L18008">
        <v>111</v>
      </c>
      <c r="M18008">
        <v>80</v>
      </c>
      <c r="N18008" t="s">
        <v>2110</v>
      </c>
    </row>
    <row r="18009" spans="1:14" x14ac:dyDescent="0.2">
      <c r="A18009" t="s">
        <v>23768</v>
      </c>
      <c r="B18009">
        <v>46500</v>
      </c>
      <c r="C18009">
        <v>53150</v>
      </c>
      <c r="D18009">
        <v>59800</v>
      </c>
      <c r="E18009">
        <v>66400</v>
      </c>
      <c r="F18009">
        <v>71750</v>
      </c>
      <c r="G18009">
        <v>77050</v>
      </c>
      <c r="H18009">
        <v>82350</v>
      </c>
      <c r="I18009">
        <v>87650</v>
      </c>
      <c r="J18009">
        <v>93000</v>
      </c>
      <c r="K18009" t="s">
        <v>3112</v>
      </c>
      <c r="L18009">
        <v>115</v>
      </c>
      <c r="M18009">
        <v>80</v>
      </c>
      <c r="N18009" t="s">
        <v>2111</v>
      </c>
    </row>
    <row r="18010" spans="1:14" x14ac:dyDescent="0.2">
      <c r="A18010" t="s">
        <v>23769</v>
      </c>
      <c r="B18010">
        <v>53000</v>
      </c>
      <c r="C18010">
        <v>60550</v>
      </c>
      <c r="D18010">
        <v>68100</v>
      </c>
      <c r="E18010">
        <v>75650</v>
      </c>
      <c r="F18010">
        <v>81750</v>
      </c>
      <c r="G18010">
        <v>87800</v>
      </c>
      <c r="H18010">
        <v>93850</v>
      </c>
      <c r="I18010">
        <v>99900</v>
      </c>
      <c r="J18010">
        <v>105950</v>
      </c>
      <c r="K18010" t="s">
        <v>3112</v>
      </c>
      <c r="L18010">
        <v>117</v>
      </c>
      <c r="M18010">
        <v>80</v>
      </c>
      <c r="N18010" t="s">
        <v>2112</v>
      </c>
    </row>
    <row r="18011" spans="1:14" x14ac:dyDescent="0.2">
      <c r="A18011" t="s">
        <v>23770</v>
      </c>
      <c r="B18011">
        <v>48150</v>
      </c>
      <c r="C18011">
        <v>55000</v>
      </c>
      <c r="D18011">
        <v>61900</v>
      </c>
      <c r="E18011">
        <v>68750</v>
      </c>
      <c r="F18011">
        <v>74250</v>
      </c>
      <c r="G18011">
        <v>79750</v>
      </c>
      <c r="H18011">
        <v>85250</v>
      </c>
      <c r="I18011">
        <v>90750</v>
      </c>
      <c r="J18011">
        <v>96250</v>
      </c>
      <c r="K18011" t="s">
        <v>3112</v>
      </c>
      <c r="L18011">
        <v>119</v>
      </c>
      <c r="M18011">
        <v>80</v>
      </c>
      <c r="N18011" t="s">
        <v>2113</v>
      </c>
    </row>
    <row r="18012" spans="1:14" x14ac:dyDescent="0.2">
      <c r="A18012" t="s">
        <v>23771</v>
      </c>
      <c r="B18012">
        <v>46500</v>
      </c>
      <c r="C18012">
        <v>53150</v>
      </c>
      <c r="D18012">
        <v>59800</v>
      </c>
      <c r="E18012">
        <v>66400</v>
      </c>
      <c r="F18012">
        <v>71750</v>
      </c>
      <c r="G18012">
        <v>77050</v>
      </c>
      <c r="H18012">
        <v>82350</v>
      </c>
      <c r="I18012">
        <v>87650</v>
      </c>
      <c r="J18012">
        <v>93000</v>
      </c>
      <c r="K18012" t="s">
        <v>3112</v>
      </c>
      <c r="L18012">
        <v>121</v>
      </c>
      <c r="M18012">
        <v>80</v>
      </c>
      <c r="N18012" t="s">
        <v>1931</v>
      </c>
    </row>
    <row r="18013" spans="1:14" x14ac:dyDescent="0.2">
      <c r="A18013" t="s">
        <v>23772</v>
      </c>
      <c r="B18013">
        <v>46500</v>
      </c>
      <c r="C18013">
        <v>53150</v>
      </c>
      <c r="D18013">
        <v>59800</v>
      </c>
      <c r="E18013">
        <v>66400</v>
      </c>
      <c r="F18013">
        <v>71750</v>
      </c>
      <c r="G18013">
        <v>77050</v>
      </c>
      <c r="H18013">
        <v>82350</v>
      </c>
      <c r="I18013">
        <v>87650</v>
      </c>
      <c r="J18013">
        <v>93000</v>
      </c>
      <c r="K18013" t="s">
        <v>3112</v>
      </c>
      <c r="L18013">
        <v>123</v>
      </c>
      <c r="M18013">
        <v>80</v>
      </c>
      <c r="N18013" t="s">
        <v>2114</v>
      </c>
    </row>
    <row r="18014" spans="1:14" x14ac:dyDescent="0.2">
      <c r="A18014" t="s">
        <v>23773</v>
      </c>
      <c r="B18014">
        <v>53800</v>
      </c>
      <c r="C18014">
        <v>61450</v>
      </c>
      <c r="D18014">
        <v>69150</v>
      </c>
      <c r="E18014">
        <v>76800</v>
      </c>
      <c r="F18014">
        <v>82950</v>
      </c>
      <c r="G18014">
        <v>89100</v>
      </c>
      <c r="H18014">
        <v>95250</v>
      </c>
      <c r="I18014">
        <v>101400</v>
      </c>
      <c r="J18014">
        <v>107550</v>
      </c>
      <c r="K18014" t="s">
        <v>3112</v>
      </c>
      <c r="L18014">
        <v>125</v>
      </c>
      <c r="M18014">
        <v>80</v>
      </c>
      <c r="N18014" t="s">
        <v>3611</v>
      </c>
    </row>
    <row r="18015" spans="1:14" x14ac:dyDescent="0.2">
      <c r="A18015" t="s">
        <v>23774</v>
      </c>
      <c r="B18015">
        <v>48350</v>
      </c>
      <c r="C18015">
        <v>55250</v>
      </c>
      <c r="D18015">
        <v>62150</v>
      </c>
      <c r="E18015">
        <v>69050</v>
      </c>
      <c r="F18015">
        <v>74600</v>
      </c>
      <c r="G18015">
        <v>80100</v>
      </c>
      <c r="H18015">
        <v>85650</v>
      </c>
      <c r="I18015">
        <v>91150</v>
      </c>
      <c r="J18015">
        <v>96700</v>
      </c>
      <c r="K18015" t="s">
        <v>3112</v>
      </c>
      <c r="L18015">
        <v>127</v>
      </c>
      <c r="M18015">
        <v>80</v>
      </c>
      <c r="N18015" t="s">
        <v>3417</v>
      </c>
    </row>
    <row r="18016" spans="1:14" x14ac:dyDescent="0.2">
      <c r="A18016" t="s">
        <v>23775</v>
      </c>
      <c r="B18016">
        <v>46500</v>
      </c>
      <c r="C18016">
        <v>53150</v>
      </c>
      <c r="D18016">
        <v>59800</v>
      </c>
      <c r="E18016">
        <v>66400</v>
      </c>
      <c r="F18016">
        <v>71750</v>
      </c>
      <c r="G18016">
        <v>77050</v>
      </c>
      <c r="H18016">
        <v>82350</v>
      </c>
      <c r="I18016">
        <v>87650</v>
      </c>
      <c r="J18016">
        <v>93000</v>
      </c>
      <c r="K18016" t="s">
        <v>3112</v>
      </c>
      <c r="L18016">
        <v>129</v>
      </c>
      <c r="M18016">
        <v>80</v>
      </c>
      <c r="N18016" t="s">
        <v>2115</v>
      </c>
    </row>
    <row r="18017" spans="1:14" x14ac:dyDescent="0.2">
      <c r="A18017" t="s">
        <v>23776</v>
      </c>
      <c r="B18017">
        <v>47750</v>
      </c>
      <c r="C18017">
        <v>54550</v>
      </c>
      <c r="D18017">
        <v>61350</v>
      </c>
      <c r="E18017">
        <v>68150</v>
      </c>
      <c r="F18017">
        <v>73650</v>
      </c>
      <c r="G18017">
        <v>79100</v>
      </c>
      <c r="H18017">
        <v>84550</v>
      </c>
      <c r="I18017">
        <v>90000</v>
      </c>
      <c r="J18017">
        <v>95450</v>
      </c>
      <c r="K18017" t="s">
        <v>3112</v>
      </c>
      <c r="L18017">
        <v>135</v>
      </c>
      <c r="M18017">
        <v>80</v>
      </c>
      <c r="N18017" t="s">
        <v>2116</v>
      </c>
    </row>
    <row r="18018" spans="1:14" x14ac:dyDescent="0.2">
      <c r="A18018" t="s">
        <v>23777</v>
      </c>
      <c r="B18018">
        <v>46500</v>
      </c>
      <c r="C18018">
        <v>53150</v>
      </c>
      <c r="D18018">
        <v>59800</v>
      </c>
      <c r="E18018">
        <v>66400</v>
      </c>
      <c r="F18018">
        <v>71750</v>
      </c>
      <c r="G18018">
        <v>77050</v>
      </c>
      <c r="H18018">
        <v>82350</v>
      </c>
      <c r="I18018">
        <v>87650</v>
      </c>
      <c r="J18018">
        <v>93000</v>
      </c>
      <c r="K18018" t="s">
        <v>3112</v>
      </c>
      <c r="L18018">
        <v>137</v>
      </c>
      <c r="M18018">
        <v>80</v>
      </c>
      <c r="N18018" t="s">
        <v>2117</v>
      </c>
    </row>
    <row r="18019" spans="1:14" x14ac:dyDescent="0.2">
      <c r="A18019" t="s">
        <v>23778</v>
      </c>
      <c r="B18019">
        <v>48400</v>
      </c>
      <c r="C18019">
        <v>55300</v>
      </c>
      <c r="D18019">
        <v>62200</v>
      </c>
      <c r="E18019">
        <v>69100</v>
      </c>
      <c r="F18019">
        <v>74650</v>
      </c>
      <c r="G18019">
        <v>80200</v>
      </c>
      <c r="H18019">
        <v>85700</v>
      </c>
      <c r="I18019">
        <v>91250</v>
      </c>
      <c r="J18019">
        <v>96750</v>
      </c>
      <c r="K18019" t="s">
        <v>3113</v>
      </c>
      <c r="L18019">
        <v>1</v>
      </c>
      <c r="M18019">
        <v>80</v>
      </c>
      <c r="N18019" t="s">
        <v>4181</v>
      </c>
    </row>
    <row r="18020" spans="1:14" x14ac:dyDescent="0.2">
      <c r="A18020" t="s">
        <v>23779</v>
      </c>
      <c r="B18020">
        <v>37400</v>
      </c>
      <c r="C18020">
        <v>42750</v>
      </c>
      <c r="D18020">
        <v>48100</v>
      </c>
      <c r="E18020">
        <v>53400</v>
      </c>
      <c r="F18020">
        <v>57700</v>
      </c>
      <c r="G18020">
        <v>61950</v>
      </c>
      <c r="H18020">
        <v>66250</v>
      </c>
      <c r="I18020">
        <v>70500</v>
      </c>
      <c r="J18020">
        <v>74800</v>
      </c>
      <c r="K18020" t="s">
        <v>3113</v>
      </c>
      <c r="L18020">
        <v>3</v>
      </c>
      <c r="M18020">
        <v>80</v>
      </c>
      <c r="N18020" t="s">
        <v>4036</v>
      </c>
    </row>
    <row r="18021" spans="1:14" x14ac:dyDescent="0.2">
      <c r="A18021" t="s">
        <v>23780</v>
      </c>
      <c r="B18021">
        <v>37400</v>
      </c>
      <c r="C18021">
        <v>42750</v>
      </c>
      <c r="D18021">
        <v>48100</v>
      </c>
      <c r="E18021">
        <v>53400</v>
      </c>
      <c r="F18021">
        <v>57700</v>
      </c>
      <c r="G18021">
        <v>61950</v>
      </c>
      <c r="H18021">
        <v>66250</v>
      </c>
      <c r="I18021">
        <v>70500</v>
      </c>
      <c r="J18021">
        <v>74800</v>
      </c>
      <c r="K18021" t="s">
        <v>3113</v>
      </c>
      <c r="L18021">
        <v>5</v>
      </c>
      <c r="M18021">
        <v>80</v>
      </c>
      <c r="N18021" t="s">
        <v>3368</v>
      </c>
    </row>
    <row r="18022" spans="1:14" x14ac:dyDescent="0.2">
      <c r="A18022" t="s">
        <v>23781</v>
      </c>
      <c r="B18022">
        <v>37400</v>
      </c>
      <c r="C18022">
        <v>42750</v>
      </c>
      <c r="D18022">
        <v>48100</v>
      </c>
      <c r="E18022">
        <v>53400</v>
      </c>
      <c r="F18022">
        <v>57700</v>
      </c>
      <c r="G18022">
        <v>61950</v>
      </c>
      <c r="H18022">
        <v>66250</v>
      </c>
      <c r="I18022">
        <v>70500</v>
      </c>
      <c r="J18022">
        <v>74800</v>
      </c>
      <c r="K18022" t="s">
        <v>3113</v>
      </c>
      <c r="L18022">
        <v>7</v>
      </c>
      <c r="M18022">
        <v>80</v>
      </c>
      <c r="N18022" t="s">
        <v>2118</v>
      </c>
    </row>
    <row r="18023" spans="1:14" x14ac:dyDescent="0.2">
      <c r="A18023" t="s">
        <v>23782</v>
      </c>
      <c r="B18023">
        <v>48400</v>
      </c>
      <c r="C18023">
        <v>55300</v>
      </c>
      <c r="D18023">
        <v>62200</v>
      </c>
      <c r="E18023">
        <v>69100</v>
      </c>
      <c r="F18023">
        <v>74650</v>
      </c>
      <c r="G18023">
        <v>80200</v>
      </c>
      <c r="H18023">
        <v>85700</v>
      </c>
      <c r="I18023">
        <v>91250</v>
      </c>
      <c r="J18023">
        <v>96750</v>
      </c>
      <c r="K18023" t="s">
        <v>3113</v>
      </c>
      <c r="L18023">
        <v>9</v>
      </c>
      <c r="M18023">
        <v>80</v>
      </c>
      <c r="N18023" t="s">
        <v>3302</v>
      </c>
    </row>
    <row r="18024" spans="1:14" x14ac:dyDescent="0.2">
      <c r="A18024" t="s">
        <v>23783</v>
      </c>
      <c r="B18024">
        <v>38750</v>
      </c>
      <c r="C18024">
        <v>44250</v>
      </c>
      <c r="D18024">
        <v>49800</v>
      </c>
      <c r="E18024">
        <v>55300</v>
      </c>
      <c r="F18024">
        <v>59750</v>
      </c>
      <c r="G18024">
        <v>64150</v>
      </c>
      <c r="H18024">
        <v>68600</v>
      </c>
      <c r="I18024">
        <v>73000</v>
      </c>
      <c r="J18024">
        <v>77450</v>
      </c>
      <c r="K18024" t="s">
        <v>3113</v>
      </c>
      <c r="L18024">
        <v>11</v>
      </c>
      <c r="M18024">
        <v>80</v>
      </c>
      <c r="N18024" t="s">
        <v>3370</v>
      </c>
    </row>
    <row r="18025" spans="1:14" x14ac:dyDescent="0.2">
      <c r="A18025" t="s">
        <v>23784</v>
      </c>
      <c r="B18025">
        <v>37400</v>
      </c>
      <c r="C18025">
        <v>42750</v>
      </c>
      <c r="D18025">
        <v>48100</v>
      </c>
      <c r="E18025">
        <v>53400</v>
      </c>
      <c r="F18025">
        <v>57700</v>
      </c>
      <c r="G18025">
        <v>61950</v>
      </c>
      <c r="H18025">
        <v>66250</v>
      </c>
      <c r="I18025">
        <v>70500</v>
      </c>
      <c r="J18025">
        <v>74800</v>
      </c>
      <c r="K18025" t="s">
        <v>3113</v>
      </c>
      <c r="L18025">
        <v>13</v>
      </c>
      <c r="M18025">
        <v>80</v>
      </c>
      <c r="N18025" t="s">
        <v>3271</v>
      </c>
    </row>
    <row r="18026" spans="1:14" x14ac:dyDescent="0.2">
      <c r="A18026" t="s">
        <v>23785</v>
      </c>
      <c r="B18026">
        <v>55900</v>
      </c>
      <c r="C18026">
        <v>63900</v>
      </c>
      <c r="D18026">
        <v>71900</v>
      </c>
      <c r="E18026">
        <v>79850</v>
      </c>
      <c r="F18026">
        <v>86250</v>
      </c>
      <c r="G18026">
        <v>92650</v>
      </c>
      <c r="H18026">
        <v>99050</v>
      </c>
      <c r="I18026">
        <v>105450</v>
      </c>
      <c r="J18026">
        <v>111800</v>
      </c>
      <c r="K18026" t="s">
        <v>3113</v>
      </c>
      <c r="L18026">
        <v>15</v>
      </c>
      <c r="M18026">
        <v>80</v>
      </c>
      <c r="N18026" t="s">
        <v>2119</v>
      </c>
    </row>
    <row r="18027" spans="1:14" x14ac:dyDescent="0.2">
      <c r="A18027" t="s">
        <v>23786</v>
      </c>
      <c r="B18027">
        <v>37400</v>
      </c>
      <c r="C18027">
        <v>42750</v>
      </c>
      <c r="D18027">
        <v>48100</v>
      </c>
      <c r="E18027">
        <v>53400</v>
      </c>
      <c r="F18027">
        <v>57700</v>
      </c>
      <c r="G18027">
        <v>61950</v>
      </c>
      <c r="H18027">
        <v>66250</v>
      </c>
      <c r="I18027">
        <v>70500</v>
      </c>
      <c r="J18027">
        <v>74800</v>
      </c>
      <c r="K18027" t="s">
        <v>3113</v>
      </c>
      <c r="L18027">
        <v>17</v>
      </c>
      <c r="M18027">
        <v>80</v>
      </c>
      <c r="N18027" t="s">
        <v>3371</v>
      </c>
    </row>
    <row r="18028" spans="1:14" x14ac:dyDescent="0.2">
      <c r="A18028" t="s">
        <v>23787</v>
      </c>
      <c r="B18028">
        <v>39950</v>
      </c>
      <c r="C18028">
        <v>45650</v>
      </c>
      <c r="D18028">
        <v>51350</v>
      </c>
      <c r="E18028">
        <v>57050</v>
      </c>
      <c r="F18028">
        <v>61650</v>
      </c>
      <c r="G18028">
        <v>66200</v>
      </c>
      <c r="H18028">
        <v>70750</v>
      </c>
      <c r="I18028">
        <v>75350</v>
      </c>
      <c r="J18028">
        <v>79900</v>
      </c>
      <c r="K18028" t="s">
        <v>3113</v>
      </c>
      <c r="L18028">
        <v>19</v>
      </c>
      <c r="M18028">
        <v>80</v>
      </c>
      <c r="N18028" t="s">
        <v>3273</v>
      </c>
    </row>
    <row r="18029" spans="1:14" x14ac:dyDescent="0.2">
      <c r="A18029" t="s">
        <v>23788</v>
      </c>
      <c r="B18029">
        <v>55900</v>
      </c>
      <c r="C18029">
        <v>63900</v>
      </c>
      <c r="D18029">
        <v>71900</v>
      </c>
      <c r="E18029">
        <v>79850</v>
      </c>
      <c r="F18029">
        <v>86250</v>
      </c>
      <c r="G18029">
        <v>92650</v>
      </c>
      <c r="H18029">
        <v>99050</v>
      </c>
      <c r="I18029">
        <v>105450</v>
      </c>
      <c r="J18029">
        <v>111800</v>
      </c>
      <c r="K18029" t="s">
        <v>3113</v>
      </c>
      <c r="L18029">
        <v>21</v>
      </c>
      <c r="M18029">
        <v>80</v>
      </c>
      <c r="N18029" t="s">
        <v>2120</v>
      </c>
    </row>
    <row r="18030" spans="1:14" x14ac:dyDescent="0.2">
      <c r="A18030" t="s">
        <v>23789</v>
      </c>
      <c r="B18030">
        <v>38400</v>
      </c>
      <c r="C18030">
        <v>43850</v>
      </c>
      <c r="D18030">
        <v>49350</v>
      </c>
      <c r="E18030">
        <v>54800</v>
      </c>
      <c r="F18030">
        <v>59200</v>
      </c>
      <c r="G18030">
        <v>63600</v>
      </c>
      <c r="H18030">
        <v>68000</v>
      </c>
      <c r="I18030">
        <v>72350</v>
      </c>
      <c r="J18030">
        <v>76750</v>
      </c>
      <c r="K18030" t="s">
        <v>3113</v>
      </c>
      <c r="L18030">
        <v>23</v>
      </c>
      <c r="M18030">
        <v>80</v>
      </c>
      <c r="N18030" t="s">
        <v>4043</v>
      </c>
    </row>
    <row r="18031" spans="1:14" x14ac:dyDescent="0.2">
      <c r="A18031" t="s">
        <v>23790</v>
      </c>
      <c r="B18031">
        <v>37400</v>
      </c>
      <c r="C18031">
        <v>42750</v>
      </c>
      <c r="D18031">
        <v>48100</v>
      </c>
      <c r="E18031">
        <v>53400</v>
      </c>
      <c r="F18031">
        <v>57700</v>
      </c>
      <c r="G18031">
        <v>61950</v>
      </c>
      <c r="H18031">
        <v>66250</v>
      </c>
      <c r="I18031">
        <v>70500</v>
      </c>
      <c r="J18031">
        <v>74800</v>
      </c>
      <c r="K18031" t="s">
        <v>3113</v>
      </c>
      <c r="L18031">
        <v>25</v>
      </c>
      <c r="M18031">
        <v>80</v>
      </c>
      <c r="N18031" t="s">
        <v>3619</v>
      </c>
    </row>
    <row r="18032" spans="1:14" x14ac:dyDescent="0.2">
      <c r="A18032" t="s">
        <v>23791</v>
      </c>
      <c r="B18032">
        <v>37400</v>
      </c>
      <c r="C18032">
        <v>42750</v>
      </c>
      <c r="D18032">
        <v>48100</v>
      </c>
      <c r="E18032">
        <v>53400</v>
      </c>
      <c r="F18032">
        <v>57700</v>
      </c>
      <c r="G18032">
        <v>61950</v>
      </c>
      <c r="H18032">
        <v>66250</v>
      </c>
      <c r="I18032">
        <v>70500</v>
      </c>
      <c r="J18032">
        <v>74800</v>
      </c>
      <c r="K18032" t="s">
        <v>3113</v>
      </c>
      <c r="L18032">
        <v>27</v>
      </c>
      <c r="M18032">
        <v>80</v>
      </c>
      <c r="N18032" t="s">
        <v>3311</v>
      </c>
    </row>
    <row r="18033" spans="1:14" x14ac:dyDescent="0.2">
      <c r="A18033" t="s">
        <v>23792</v>
      </c>
      <c r="B18033">
        <v>37400</v>
      </c>
      <c r="C18033">
        <v>42750</v>
      </c>
      <c r="D18033">
        <v>48100</v>
      </c>
      <c r="E18033">
        <v>53400</v>
      </c>
      <c r="F18033">
        <v>57700</v>
      </c>
      <c r="G18033">
        <v>61950</v>
      </c>
      <c r="H18033">
        <v>66250</v>
      </c>
      <c r="I18033">
        <v>70500</v>
      </c>
      <c r="J18033">
        <v>74800</v>
      </c>
      <c r="K18033" t="s">
        <v>3113</v>
      </c>
      <c r="L18033">
        <v>29</v>
      </c>
      <c r="M18033">
        <v>80</v>
      </c>
      <c r="N18033" t="s">
        <v>2121</v>
      </c>
    </row>
    <row r="18034" spans="1:14" x14ac:dyDescent="0.2">
      <c r="A18034" t="s">
        <v>23793</v>
      </c>
      <c r="B18034">
        <v>40600</v>
      </c>
      <c r="C18034">
        <v>46400</v>
      </c>
      <c r="D18034">
        <v>52200</v>
      </c>
      <c r="E18034">
        <v>58000</v>
      </c>
      <c r="F18034">
        <v>62650</v>
      </c>
      <c r="G18034">
        <v>67300</v>
      </c>
      <c r="H18034">
        <v>71950</v>
      </c>
      <c r="I18034">
        <v>76600</v>
      </c>
      <c r="J18034">
        <v>81200</v>
      </c>
      <c r="K18034" t="s">
        <v>3113</v>
      </c>
      <c r="L18034">
        <v>31</v>
      </c>
      <c r="M18034">
        <v>80</v>
      </c>
      <c r="N18034" t="s">
        <v>3313</v>
      </c>
    </row>
    <row r="18035" spans="1:14" x14ac:dyDescent="0.2">
      <c r="A18035" t="s">
        <v>23794</v>
      </c>
      <c r="B18035">
        <v>37400</v>
      </c>
      <c r="C18035">
        <v>42750</v>
      </c>
      <c r="D18035">
        <v>48100</v>
      </c>
      <c r="E18035">
        <v>53400</v>
      </c>
      <c r="F18035">
        <v>57700</v>
      </c>
      <c r="G18035">
        <v>61950</v>
      </c>
      <c r="H18035">
        <v>66250</v>
      </c>
      <c r="I18035">
        <v>70500</v>
      </c>
      <c r="J18035">
        <v>74800</v>
      </c>
      <c r="K18035" t="s">
        <v>3113</v>
      </c>
      <c r="L18035">
        <v>33</v>
      </c>
      <c r="M18035">
        <v>80</v>
      </c>
      <c r="N18035" t="s">
        <v>2122</v>
      </c>
    </row>
    <row r="18036" spans="1:14" x14ac:dyDescent="0.2">
      <c r="A18036" t="s">
        <v>23795</v>
      </c>
      <c r="B18036">
        <v>37400</v>
      </c>
      <c r="C18036">
        <v>42750</v>
      </c>
      <c r="D18036">
        <v>48100</v>
      </c>
      <c r="E18036">
        <v>53400</v>
      </c>
      <c r="F18036">
        <v>57700</v>
      </c>
      <c r="G18036">
        <v>61950</v>
      </c>
      <c r="H18036">
        <v>66250</v>
      </c>
      <c r="I18036">
        <v>70500</v>
      </c>
      <c r="J18036">
        <v>74800</v>
      </c>
      <c r="K18036" t="s">
        <v>3113</v>
      </c>
      <c r="L18036">
        <v>35</v>
      </c>
      <c r="M18036">
        <v>80</v>
      </c>
      <c r="N18036" t="s">
        <v>2844</v>
      </c>
    </row>
    <row r="18037" spans="1:14" x14ac:dyDescent="0.2">
      <c r="A18037" t="s">
        <v>23796</v>
      </c>
      <c r="B18037">
        <v>55900</v>
      </c>
      <c r="C18037">
        <v>63900</v>
      </c>
      <c r="D18037">
        <v>71900</v>
      </c>
      <c r="E18037">
        <v>79850</v>
      </c>
      <c r="F18037">
        <v>86250</v>
      </c>
      <c r="G18037">
        <v>92650</v>
      </c>
      <c r="H18037">
        <v>99050</v>
      </c>
      <c r="I18037">
        <v>105450</v>
      </c>
      <c r="J18037">
        <v>111800</v>
      </c>
      <c r="K18037" t="s">
        <v>3113</v>
      </c>
      <c r="L18037">
        <v>37</v>
      </c>
      <c r="M18037">
        <v>80</v>
      </c>
      <c r="N18037" t="s">
        <v>3698</v>
      </c>
    </row>
    <row r="18038" spans="1:14" x14ac:dyDescent="0.2">
      <c r="A18038" t="s">
        <v>23797</v>
      </c>
      <c r="B18038">
        <v>37400</v>
      </c>
      <c r="C18038">
        <v>42750</v>
      </c>
      <c r="D18038">
        <v>48100</v>
      </c>
      <c r="E18038">
        <v>53400</v>
      </c>
      <c r="F18038">
        <v>57700</v>
      </c>
      <c r="G18038">
        <v>61950</v>
      </c>
      <c r="H18038">
        <v>66250</v>
      </c>
      <c r="I18038">
        <v>70500</v>
      </c>
      <c r="J18038">
        <v>74800</v>
      </c>
      <c r="K18038" t="s">
        <v>3113</v>
      </c>
      <c r="L18038">
        <v>39</v>
      </c>
      <c r="M18038">
        <v>80</v>
      </c>
      <c r="N18038" t="s">
        <v>2957</v>
      </c>
    </row>
    <row r="18039" spans="1:14" x14ac:dyDescent="0.2">
      <c r="A18039" t="s">
        <v>23798</v>
      </c>
      <c r="B18039">
        <v>37400</v>
      </c>
      <c r="C18039">
        <v>42750</v>
      </c>
      <c r="D18039">
        <v>48100</v>
      </c>
      <c r="E18039">
        <v>53400</v>
      </c>
      <c r="F18039">
        <v>57700</v>
      </c>
      <c r="G18039">
        <v>61950</v>
      </c>
      <c r="H18039">
        <v>66250</v>
      </c>
      <c r="I18039">
        <v>70500</v>
      </c>
      <c r="J18039">
        <v>74800</v>
      </c>
      <c r="K18039" t="s">
        <v>3113</v>
      </c>
      <c r="L18039">
        <v>41</v>
      </c>
      <c r="M18039">
        <v>80</v>
      </c>
      <c r="N18039" t="s">
        <v>3322</v>
      </c>
    </row>
    <row r="18040" spans="1:14" x14ac:dyDescent="0.2">
      <c r="A18040" t="s">
        <v>23799</v>
      </c>
      <c r="B18040">
        <v>55900</v>
      </c>
      <c r="C18040">
        <v>63900</v>
      </c>
      <c r="D18040">
        <v>71900</v>
      </c>
      <c r="E18040">
        <v>79850</v>
      </c>
      <c r="F18040">
        <v>86250</v>
      </c>
      <c r="G18040">
        <v>92650</v>
      </c>
      <c r="H18040">
        <v>99050</v>
      </c>
      <c r="I18040">
        <v>105450</v>
      </c>
      <c r="J18040">
        <v>111800</v>
      </c>
      <c r="K18040" t="s">
        <v>3113</v>
      </c>
      <c r="L18040">
        <v>43</v>
      </c>
      <c r="M18040">
        <v>80</v>
      </c>
      <c r="N18040" t="s">
        <v>2123</v>
      </c>
    </row>
    <row r="18041" spans="1:14" x14ac:dyDescent="0.2">
      <c r="A18041" t="s">
        <v>23800</v>
      </c>
      <c r="B18041">
        <v>37400</v>
      </c>
      <c r="C18041">
        <v>42750</v>
      </c>
      <c r="D18041">
        <v>48100</v>
      </c>
      <c r="E18041">
        <v>53400</v>
      </c>
      <c r="F18041">
        <v>57700</v>
      </c>
      <c r="G18041">
        <v>61950</v>
      </c>
      <c r="H18041">
        <v>66250</v>
      </c>
      <c r="I18041">
        <v>70500</v>
      </c>
      <c r="J18041">
        <v>74800</v>
      </c>
      <c r="K18041" t="s">
        <v>3113</v>
      </c>
      <c r="L18041">
        <v>45</v>
      </c>
      <c r="M18041">
        <v>80</v>
      </c>
      <c r="N18041" t="s">
        <v>2124</v>
      </c>
    </row>
    <row r="18042" spans="1:14" x14ac:dyDescent="0.2">
      <c r="A18042" t="s">
        <v>23801</v>
      </c>
      <c r="B18042">
        <v>45400</v>
      </c>
      <c r="C18042">
        <v>51850</v>
      </c>
      <c r="D18042">
        <v>58350</v>
      </c>
      <c r="E18042">
        <v>64800</v>
      </c>
      <c r="F18042">
        <v>70000</v>
      </c>
      <c r="G18042">
        <v>75200</v>
      </c>
      <c r="H18042">
        <v>80400</v>
      </c>
      <c r="I18042">
        <v>85550</v>
      </c>
      <c r="J18042">
        <v>90750</v>
      </c>
      <c r="K18042" t="s">
        <v>3113</v>
      </c>
      <c r="L18042">
        <v>47</v>
      </c>
      <c r="M18042">
        <v>80</v>
      </c>
      <c r="N18042" t="s">
        <v>3326</v>
      </c>
    </row>
    <row r="18043" spans="1:14" x14ac:dyDescent="0.2">
      <c r="A18043" t="s">
        <v>23802</v>
      </c>
      <c r="B18043">
        <v>37400</v>
      </c>
      <c r="C18043">
        <v>42750</v>
      </c>
      <c r="D18043">
        <v>48100</v>
      </c>
      <c r="E18043">
        <v>53400</v>
      </c>
      <c r="F18043">
        <v>57700</v>
      </c>
      <c r="G18043">
        <v>61950</v>
      </c>
      <c r="H18043">
        <v>66250</v>
      </c>
      <c r="I18043">
        <v>70500</v>
      </c>
      <c r="J18043">
        <v>74800</v>
      </c>
      <c r="K18043" t="s">
        <v>3113</v>
      </c>
      <c r="L18043">
        <v>49</v>
      </c>
      <c r="M18043">
        <v>80</v>
      </c>
      <c r="N18043" t="s">
        <v>2125</v>
      </c>
    </row>
    <row r="18044" spans="1:14" x14ac:dyDescent="0.2">
      <c r="A18044" t="s">
        <v>23803</v>
      </c>
      <c r="B18044">
        <v>39450</v>
      </c>
      <c r="C18044">
        <v>45050</v>
      </c>
      <c r="D18044">
        <v>50700</v>
      </c>
      <c r="E18044">
        <v>56300</v>
      </c>
      <c r="F18044">
        <v>60850</v>
      </c>
      <c r="G18044">
        <v>65350</v>
      </c>
      <c r="H18044">
        <v>69850</v>
      </c>
      <c r="I18044">
        <v>74350</v>
      </c>
      <c r="J18044">
        <v>78850</v>
      </c>
      <c r="K18044" t="s">
        <v>3113</v>
      </c>
      <c r="L18044">
        <v>51</v>
      </c>
      <c r="M18044">
        <v>80</v>
      </c>
      <c r="N18044" t="s">
        <v>3327</v>
      </c>
    </row>
    <row r="18045" spans="1:14" x14ac:dyDescent="0.2">
      <c r="A18045" t="s">
        <v>23804</v>
      </c>
      <c r="B18045">
        <v>37400</v>
      </c>
      <c r="C18045">
        <v>42750</v>
      </c>
      <c r="D18045">
        <v>48100</v>
      </c>
      <c r="E18045">
        <v>53400</v>
      </c>
      <c r="F18045">
        <v>57700</v>
      </c>
      <c r="G18045">
        <v>61950</v>
      </c>
      <c r="H18045">
        <v>66250</v>
      </c>
      <c r="I18045">
        <v>70500</v>
      </c>
      <c r="J18045">
        <v>74800</v>
      </c>
      <c r="K18045" t="s">
        <v>3113</v>
      </c>
      <c r="L18045">
        <v>53</v>
      </c>
      <c r="M18045">
        <v>80</v>
      </c>
      <c r="N18045" t="s">
        <v>4150</v>
      </c>
    </row>
    <row r="18046" spans="1:14" x14ac:dyDescent="0.2">
      <c r="A18046" t="s">
        <v>23805</v>
      </c>
      <c r="B18046">
        <v>39850</v>
      </c>
      <c r="C18046">
        <v>45550</v>
      </c>
      <c r="D18046">
        <v>51250</v>
      </c>
      <c r="E18046">
        <v>56900</v>
      </c>
      <c r="F18046">
        <v>61500</v>
      </c>
      <c r="G18046">
        <v>66050</v>
      </c>
      <c r="H18046">
        <v>70600</v>
      </c>
      <c r="I18046">
        <v>75150</v>
      </c>
      <c r="J18046">
        <v>79700</v>
      </c>
      <c r="K18046" t="s">
        <v>3113</v>
      </c>
      <c r="L18046">
        <v>55</v>
      </c>
      <c r="M18046">
        <v>80</v>
      </c>
      <c r="N18046" t="s">
        <v>2126</v>
      </c>
    </row>
    <row r="18047" spans="1:14" x14ac:dyDescent="0.2">
      <c r="A18047" t="s">
        <v>23806</v>
      </c>
      <c r="B18047">
        <v>37400</v>
      </c>
      <c r="C18047">
        <v>42750</v>
      </c>
      <c r="D18047">
        <v>48100</v>
      </c>
      <c r="E18047">
        <v>53400</v>
      </c>
      <c r="F18047">
        <v>57700</v>
      </c>
      <c r="G18047">
        <v>61950</v>
      </c>
      <c r="H18047">
        <v>66250</v>
      </c>
      <c r="I18047">
        <v>70500</v>
      </c>
      <c r="J18047">
        <v>74800</v>
      </c>
      <c r="K18047" t="s">
        <v>3113</v>
      </c>
      <c r="L18047">
        <v>57</v>
      </c>
      <c r="M18047">
        <v>80</v>
      </c>
      <c r="N18047" t="s">
        <v>2127</v>
      </c>
    </row>
    <row r="18048" spans="1:14" x14ac:dyDescent="0.2">
      <c r="A18048" t="s">
        <v>23807</v>
      </c>
      <c r="B18048">
        <v>38150</v>
      </c>
      <c r="C18048">
        <v>43600</v>
      </c>
      <c r="D18048">
        <v>49050</v>
      </c>
      <c r="E18048">
        <v>54450</v>
      </c>
      <c r="F18048">
        <v>58850</v>
      </c>
      <c r="G18048">
        <v>63200</v>
      </c>
      <c r="H18048">
        <v>67550</v>
      </c>
      <c r="I18048">
        <v>71900</v>
      </c>
      <c r="J18048">
        <v>76250</v>
      </c>
      <c r="K18048" t="s">
        <v>3113</v>
      </c>
      <c r="L18048">
        <v>59</v>
      </c>
      <c r="M18048">
        <v>80</v>
      </c>
      <c r="N18048" t="s">
        <v>3329</v>
      </c>
    </row>
    <row r="18049" spans="1:14" x14ac:dyDescent="0.2">
      <c r="A18049" t="s">
        <v>23808</v>
      </c>
      <c r="B18049">
        <v>37400</v>
      </c>
      <c r="C18049">
        <v>42750</v>
      </c>
      <c r="D18049">
        <v>48100</v>
      </c>
      <c r="E18049">
        <v>53400</v>
      </c>
      <c r="F18049">
        <v>57700</v>
      </c>
      <c r="G18049">
        <v>61950</v>
      </c>
      <c r="H18049">
        <v>66250</v>
      </c>
      <c r="I18049">
        <v>70500</v>
      </c>
      <c r="J18049">
        <v>74800</v>
      </c>
      <c r="K18049" t="s">
        <v>3113</v>
      </c>
      <c r="L18049">
        <v>61</v>
      </c>
      <c r="M18049">
        <v>80</v>
      </c>
      <c r="N18049" t="s">
        <v>3854</v>
      </c>
    </row>
    <row r="18050" spans="1:14" x14ac:dyDescent="0.2">
      <c r="A18050" t="s">
        <v>23809</v>
      </c>
      <c r="B18050">
        <v>38550</v>
      </c>
      <c r="C18050">
        <v>44050</v>
      </c>
      <c r="D18050">
        <v>49550</v>
      </c>
      <c r="E18050">
        <v>55050</v>
      </c>
      <c r="F18050">
        <v>59500</v>
      </c>
      <c r="G18050">
        <v>63900</v>
      </c>
      <c r="H18050">
        <v>68300</v>
      </c>
      <c r="I18050">
        <v>72700</v>
      </c>
      <c r="J18050">
        <v>77100</v>
      </c>
      <c r="K18050" t="s">
        <v>3113</v>
      </c>
      <c r="L18050">
        <v>63</v>
      </c>
      <c r="M18050">
        <v>80</v>
      </c>
      <c r="N18050" t="s">
        <v>2128</v>
      </c>
    </row>
    <row r="18051" spans="1:14" x14ac:dyDescent="0.2">
      <c r="A18051" t="s">
        <v>23810</v>
      </c>
      <c r="B18051">
        <v>44600</v>
      </c>
      <c r="C18051">
        <v>51000</v>
      </c>
      <c r="D18051">
        <v>57350</v>
      </c>
      <c r="E18051">
        <v>63700</v>
      </c>
      <c r="F18051">
        <v>68800</v>
      </c>
      <c r="G18051">
        <v>73900</v>
      </c>
      <c r="H18051">
        <v>79000</v>
      </c>
      <c r="I18051">
        <v>84100</v>
      </c>
      <c r="J18051">
        <v>89200</v>
      </c>
      <c r="K18051" t="s">
        <v>3113</v>
      </c>
      <c r="L18051">
        <v>65</v>
      </c>
      <c r="M18051">
        <v>80</v>
      </c>
      <c r="N18051" t="s">
        <v>4237</v>
      </c>
    </row>
    <row r="18052" spans="1:14" x14ac:dyDescent="0.2">
      <c r="A18052" t="s">
        <v>23811</v>
      </c>
      <c r="B18052">
        <v>37400</v>
      </c>
      <c r="C18052">
        <v>42750</v>
      </c>
      <c r="D18052">
        <v>48100</v>
      </c>
      <c r="E18052">
        <v>53400</v>
      </c>
      <c r="F18052">
        <v>57700</v>
      </c>
      <c r="G18052">
        <v>61950</v>
      </c>
      <c r="H18052">
        <v>66250</v>
      </c>
      <c r="I18052">
        <v>70500</v>
      </c>
      <c r="J18052">
        <v>74800</v>
      </c>
      <c r="K18052" t="s">
        <v>3113</v>
      </c>
      <c r="L18052">
        <v>67</v>
      </c>
      <c r="M18052">
        <v>80</v>
      </c>
      <c r="N18052" t="s">
        <v>2977</v>
      </c>
    </row>
    <row r="18053" spans="1:14" x14ac:dyDescent="0.2">
      <c r="A18053" t="s">
        <v>23812</v>
      </c>
      <c r="B18053">
        <v>37400</v>
      </c>
      <c r="C18053">
        <v>42750</v>
      </c>
      <c r="D18053">
        <v>48100</v>
      </c>
      <c r="E18053">
        <v>53400</v>
      </c>
      <c r="F18053">
        <v>57700</v>
      </c>
      <c r="G18053">
        <v>61950</v>
      </c>
      <c r="H18053">
        <v>66250</v>
      </c>
      <c r="I18053">
        <v>70500</v>
      </c>
      <c r="J18053">
        <v>74800</v>
      </c>
      <c r="K18053" t="s">
        <v>3113</v>
      </c>
      <c r="L18053">
        <v>69</v>
      </c>
      <c r="M18053">
        <v>80</v>
      </c>
      <c r="N18053" t="s">
        <v>2129</v>
      </c>
    </row>
    <row r="18054" spans="1:14" x14ac:dyDescent="0.2">
      <c r="A18054" t="s">
        <v>23813</v>
      </c>
      <c r="B18054">
        <v>37400</v>
      </c>
      <c r="C18054">
        <v>42750</v>
      </c>
      <c r="D18054">
        <v>48100</v>
      </c>
      <c r="E18054">
        <v>53400</v>
      </c>
      <c r="F18054">
        <v>57700</v>
      </c>
      <c r="G18054">
        <v>61950</v>
      </c>
      <c r="H18054">
        <v>66250</v>
      </c>
      <c r="I18054">
        <v>70500</v>
      </c>
      <c r="J18054">
        <v>74800</v>
      </c>
      <c r="K18054" t="s">
        <v>3113</v>
      </c>
      <c r="L18054">
        <v>71</v>
      </c>
      <c r="M18054">
        <v>80</v>
      </c>
      <c r="N18054" t="s">
        <v>3008</v>
      </c>
    </row>
    <row r="18055" spans="1:14" x14ac:dyDescent="0.2">
      <c r="A18055" t="s">
        <v>23814</v>
      </c>
      <c r="B18055">
        <v>39500</v>
      </c>
      <c r="C18055">
        <v>45150</v>
      </c>
      <c r="D18055">
        <v>50800</v>
      </c>
      <c r="E18055">
        <v>56400</v>
      </c>
      <c r="F18055">
        <v>60950</v>
      </c>
      <c r="G18055">
        <v>65450</v>
      </c>
      <c r="H18055">
        <v>69950</v>
      </c>
      <c r="I18055">
        <v>74450</v>
      </c>
      <c r="J18055">
        <v>79000</v>
      </c>
      <c r="K18055" t="s">
        <v>3113</v>
      </c>
      <c r="L18055">
        <v>73</v>
      </c>
      <c r="M18055">
        <v>80</v>
      </c>
      <c r="N18055" t="s">
        <v>2130</v>
      </c>
    </row>
    <row r="18056" spans="1:14" x14ac:dyDescent="0.2">
      <c r="A18056" t="s">
        <v>23815</v>
      </c>
      <c r="B18056">
        <v>37400</v>
      </c>
      <c r="C18056">
        <v>42750</v>
      </c>
      <c r="D18056">
        <v>48100</v>
      </c>
      <c r="E18056">
        <v>53400</v>
      </c>
      <c r="F18056">
        <v>57700</v>
      </c>
      <c r="G18056">
        <v>61950</v>
      </c>
      <c r="H18056">
        <v>66250</v>
      </c>
      <c r="I18056">
        <v>70500</v>
      </c>
      <c r="J18056">
        <v>74800</v>
      </c>
      <c r="K18056" t="s">
        <v>3113</v>
      </c>
      <c r="L18056">
        <v>75</v>
      </c>
      <c r="M18056">
        <v>80</v>
      </c>
      <c r="N18056" t="s">
        <v>2402</v>
      </c>
    </row>
    <row r="18057" spans="1:14" x14ac:dyDescent="0.2">
      <c r="A18057" t="s">
        <v>23816</v>
      </c>
      <c r="B18057">
        <v>37450</v>
      </c>
      <c r="C18057">
        <v>42800</v>
      </c>
      <c r="D18057">
        <v>48150</v>
      </c>
      <c r="E18057">
        <v>53500</v>
      </c>
      <c r="F18057">
        <v>57800</v>
      </c>
      <c r="G18057">
        <v>62100</v>
      </c>
      <c r="H18057">
        <v>66350</v>
      </c>
      <c r="I18057">
        <v>70650</v>
      </c>
      <c r="J18057">
        <v>74900</v>
      </c>
      <c r="K18057" t="s">
        <v>3113</v>
      </c>
      <c r="L18057">
        <v>77</v>
      </c>
      <c r="M18057">
        <v>80</v>
      </c>
      <c r="N18057" t="s">
        <v>4108</v>
      </c>
    </row>
    <row r="18058" spans="1:14" x14ac:dyDescent="0.2">
      <c r="A18058" t="s">
        <v>23817</v>
      </c>
      <c r="B18058">
        <v>37400</v>
      </c>
      <c r="C18058">
        <v>42750</v>
      </c>
      <c r="D18058">
        <v>48100</v>
      </c>
      <c r="E18058">
        <v>53400</v>
      </c>
      <c r="F18058">
        <v>57700</v>
      </c>
      <c r="G18058">
        <v>61950</v>
      </c>
      <c r="H18058">
        <v>66250</v>
      </c>
      <c r="I18058">
        <v>70500</v>
      </c>
      <c r="J18058">
        <v>74800</v>
      </c>
      <c r="K18058" t="s">
        <v>3113</v>
      </c>
      <c r="L18058">
        <v>79</v>
      </c>
      <c r="M18058">
        <v>80</v>
      </c>
      <c r="N18058" t="s">
        <v>3331</v>
      </c>
    </row>
    <row r="18059" spans="1:14" x14ac:dyDescent="0.2">
      <c r="A18059" t="s">
        <v>23818</v>
      </c>
      <c r="B18059">
        <v>37400</v>
      </c>
      <c r="C18059">
        <v>42750</v>
      </c>
      <c r="D18059">
        <v>48100</v>
      </c>
      <c r="E18059">
        <v>53400</v>
      </c>
      <c r="F18059">
        <v>57700</v>
      </c>
      <c r="G18059">
        <v>61950</v>
      </c>
      <c r="H18059">
        <v>66250</v>
      </c>
      <c r="I18059">
        <v>70500</v>
      </c>
      <c r="J18059">
        <v>74800</v>
      </c>
      <c r="K18059" t="s">
        <v>3113</v>
      </c>
      <c r="L18059">
        <v>81</v>
      </c>
      <c r="M18059">
        <v>80</v>
      </c>
      <c r="N18059" t="s">
        <v>2253</v>
      </c>
    </row>
    <row r="18060" spans="1:14" x14ac:dyDescent="0.2">
      <c r="A18060" t="s">
        <v>23819</v>
      </c>
      <c r="B18060">
        <v>37400</v>
      </c>
      <c r="C18060">
        <v>42750</v>
      </c>
      <c r="D18060">
        <v>48100</v>
      </c>
      <c r="E18060">
        <v>53400</v>
      </c>
      <c r="F18060">
        <v>57700</v>
      </c>
      <c r="G18060">
        <v>61950</v>
      </c>
      <c r="H18060">
        <v>66250</v>
      </c>
      <c r="I18060">
        <v>70500</v>
      </c>
      <c r="J18060">
        <v>74800</v>
      </c>
      <c r="K18060" t="s">
        <v>3113</v>
      </c>
      <c r="L18060">
        <v>83</v>
      </c>
      <c r="M18060">
        <v>80</v>
      </c>
      <c r="N18060" t="s">
        <v>3332</v>
      </c>
    </row>
    <row r="18061" spans="1:14" x14ac:dyDescent="0.2">
      <c r="A18061" t="s">
        <v>23820</v>
      </c>
      <c r="B18061">
        <v>37400</v>
      </c>
      <c r="C18061">
        <v>42750</v>
      </c>
      <c r="D18061">
        <v>48100</v>
      </c>
      <c r="E18061">
        <v>53400</v>
      </c>
      <c r="F18061">
        <v>57700</v>
      </c>
      <c r="G18061">
        <v>61950</v>
      </c>
      <c r="H18061">
        <v>66250</v>
      </c>
      <c r="I18061">
        <v>70500</v>
      </c>
      <c r="J18061">
        <v>74800</v>
      </c>
      <c r="K18061" t="s">
        <v>3113</v>
      </c>
      <c r="L18061">
        <v>85</v>
      </c>
      <c r="M18061">
        <v>80</v>
      </c>
      <c r="N18061" t="s">
        <v>3626</v>
      </c>
    </row>
    <row r="18062" spans="1:14" x14ac:dyDescent="0.2">
      <c r="A18062" t="s">
        <v>23821</v>
      </c>
      <c r="B18062">
        <v>37400</v>
      </c>
      <c r="C18062">
        <v>42750</v>
      </c>
      <c r="D18062">
        <v>48100</v>
      </c>
      <c r="E18062">
        <v>53400</v>
      </c>
      <c r="F18062">
        <v>57700</v>
      </c>
      <c r="G18062">
        <v>61950</v>
      </c>
      <c r="H18062">
        <v>66250</v>
      </c>
      <c r="I18062">
        <v>70500</v>
      </c>
      <c r="J18062">
        <v>74800</v>
      </c>
      <c r="K18062" t="s">
        <v>3113</v>
      </c>
      <c r="L18062">
        <v>87</v>
      </c>
      <c r="M18062">
        <v>80</v>
      </c>
      <c r="N18062" t="s">
        <v>3333</v>
      </c>
    </row>
    <row r="18063" spans="1:14" x14ac:dyDescent="0.2">
      <c r="A18063" t="s">
        <v>23822</v>
      </c>
      <c r="B18063">
        <v>38550</v>
      </c>
      <c r="C18063">
        <v>44050</v>
      </c>
      <c r="D18063">
        <v>49550</v>
      </c>
      <c r="E18063">
        <v>55050</v>
      </c>
      <c r="F18063">
        <v>59500</v>
      </c>
      <c r="G18063">
        <v>63900</v>
      </c>
      <c r="H18063">
        <v>68300</v>
      </c>
      <c r="I18063">
        <v>72700</v>
      </c>
      <c r="J18063">
        <v>77100</v>
      </c>
      <c r="K18063" t="s">
        <v>3113</v>
      </c>
      <c r="L18063">
        <v>89</v>
      </c>
      <c r="M18063">
        <v>80</v>
      </c>
      <c r="N18063" t="s">
        <v>3334</v>
      </c>
    </row>
    <row r="18064" spans="1:14" x14ac:dyDescent="0.2">
      <c r="A18064" t="s">
        <v>23823</v>
      </c>
      <c r="B18064">
        <v>37400</v>
      </c>
      <c r="C18064">
        <v>42750</v>
      </c>
      <c r="D18064">
        <v>48100</v>
      </c>
      <c r="E18064">
        <v>53400</v>
      </c>
      <c r="F18064">
        <v>57700</v>
      </c>
      <c r="G18064">
        <v>61950</v>
      </c>
      <c r="H18064">
        <v>66250</v>
      </c>
      <c r="I18064">
        <v>70500</v>
      </c>
      <c r="J18064">
        <v>74800</v>
      </c>
      <c r="K18064" t="s">
        <v>3113</v>
      </c>
      <c r="L18064">
        <v>91</v>
      </c>
      <c r="M18064">
        <v>80</v>
      </c>
      <c r="N18064" t="s">
        <v>3392</v>
      </c>
    </row>
    <row r="18065" spans="1:14" x14ac:dyDescent="0.2">
      <c r="A18065" t="s">
        <v>23824</v>
      </c>
      <c r="B18065">
        <v>48400</v>
      </c>
      <c r="C18065">
        <v>55300</v>
      </c>
      <c r="D18065">
        <v>62200</v>
      </c>
      <c r="E18065">
        <v>69100</v>
      </c>
      <c r="F18065">
        <v>74650</v>
      </c>
      <c r="G18065">
        <v>80200</v>
      </c>
      <c r="H18065">
        <v>85700</v>
      </c>
      <c r="I18065">
        <v>91250</v>
      </c>
      <c r="J18065">
        <v>96750</v>
      </c>
      <c r="K18065" t="s">
        <v>3113</v>
      </c>
      <c r="L18065">
        <v>93</v>
      </c>
      <c r="M18065">
        <v>80</v>
      </c>
      <c r="N18065" t="s">
        <v>4115</v>
      </c>
    </row>
    <row r="18066" spans="1:14" x14ac:dyDescent="0.2">
      <c r="A18066" t="s">
        <v>23825</v>
      </c>
      <c r="B18066">
        <v>37400</v>
      </c>
      <c r="C18066">
        <v>42750</v>
      </c>
      <c r="D18066">
        <v>48100</v>
      </c>
      <c r="E18066">
        <v>53400</v>
      </c>
      <c r="F18066">
        <v>57700</v>
      </c>
      <c r="G18066">
        <v>61950</v>
      </c>
      <c r="H18066">
        <v>66250</v>
      </c>
      <c r="I18066">
        <v>70500</v>
      </c>
      <c r="J18066">
        <v>74800</v>
      </c>
      <c r="K18066" t="s">
        <v>3113</v>
      </c>
      <c r="L18066">
        <v>95</v>
      </c>
      <c r="M18066">
        <v>80</v>
      </c>
      <c r="N18066" t="s">
        <v>3707</v>
      </c>
    </row>
    <row r="18067" spans="1:14" x14ac:dyDescent="0.2">
      <c r="A18067" t="s">
        <v>23826</v>
      </c>
      <c r="B18067">
        <v>37400</v>
      </c>
      <c r="C18067">
        <v>42750</v>
      </c>
      <c r="D18067">
        <v>48100</v>
      </c>
      <c r="E18067">
        <v>53400</v>
      </c>
      <c r="F18067">
        <v>57700</v>
      </c>
      <c r="G18067">
        <v>61950</v>
      </c>
      <c r="H18067">
        <v>66250</v>
      </c>
      <c r="I18067">
        <v>70500</v>
      </c>
      <c r="J18067">
        <v>74800</v>
      </c>
      <c r="K18067" t="s">
        <v>3113</v>
      </c>
      <c r="L18067">
        <v>97</v>
      </c>
      <c r="M18067">
        <v>80</v>
      </c>
      <c r="N18067" t="s">
        <v>3336</v>
      </c>
    </row>
    <row r="18068" spans="1:14" x14ac:dyDescent="0.2">
      <c r="A18068" t="s">
        <v>23827</v>
      </c>
      <c r="B18068">
        <v>37400</v>
      </c>
      <c r="C18068">
        <v>42750</v>
      </c>
      <c r="D18068">
        <v>48100</v>
      </c>
      <c r="E18068">
        <v>53400</v>
      </c>
      <c r="F18068">
        <v>57700</v>
      </c>
      <c r="G18068">
        <v>61950</v>
      </c>
      <c r="H18068">
        <v>66250</v>
      </c>
      <c r="I18068">
        <v>70500</v>
      </c>
      <c r="J18068">
        <v>74800</v>
      </c>
      <c r="K18068" t="s">
        <v>3113</v>
      </c>
      <c r="L18068">
        <v>99</v>
      </c>
      <c r="M18068">
        <v>80</v>
      </c>
      <c r="N18068" t="s">
        <v>3337</v>
      </c>
    </row>
    <row r="18069" spans="1:14" x14ac:dyDescent="0.2">
      <c r="A18069" t="s">
        <v>23828</v>
      </c>
      <c r="B18069">
        <v>37400</v>
      </c>
      <c r="C18069">
        <v>42750</v>
      </c>
      <c r="D18069">
        <v>48100</v>
      </c>
      <c r="E18069">
        <v>53400</v>
      </c>
      <c r="F18069">
        <v>57700</v>
      </c>
      <c r="G18069">
        <v>61950</v>
      </c>
      <c r="H18069">
        <v>66250</v>
      </c>
      <c r="I18069">
        <v>70500</v>
      </c>
      <c r="J18069">
        <v>74800</v>
      </c>
      <c r="K18069" t="s">
        <v>3113</v>
      </c>
      <c r="L18069">
        <v>101</v>
      </c>
      <c r="M18069">
        <v>80</v>
      </c>
      <c r="N18069" t="s">
        <v>2222</v>
      </c>
    </row>
    <row r="18070" spans="1:14" x14ac:dyDescent="0.2">
      <c r="A18070" t="s">
        <v>23829</v>
      </c>
      <c r="B18070">
        <v>38150</v>
      </c>
      <c r="C18070">
        <v>43600</v>
      </c>
      <c r="D18070">
        <v>49050</v>
      </c>
      <c r="E18070">
        <v>54450</v>
      </c>
      <c r="F18070">
        <v>58850</v>
      </c>
      <c r="G18070">
        <v>63200</v>
      </c>
      <c r="H18070">
        <v>67550</v>
      </c>
      <c r="I18070">
        <v>71900</v>
      </c>
      <c r="J18070">
        <v>76250</v>
      </c>
      <c r="K18070" t="s">
        <v>3113</v>
      </c>
      <c r="L18070">
        <v>103</v>
      </c>
      <c r="M18070">
        <v>80</v>
      </c>
      <c r="N18070" t="s">
        <v>3394</v>
      </c>
    </row>
    <row r="18071" spans="1:14" x14ac:dyDescent="0.2">
      <c r="A18071" t="s">
        <v>23830</v>
      </c>
      <c r="B18071">
        <v>48400</v>
      </c>
      <c r="C18071">
        <v>55300</v>
      </c>
      <c r="D18071">
        <v>62200</v>
      </c>
      <c r="E18071">
        <v>69100</v>
      </c>
      <c r="F18071">
        <v>74650</v>
      </c>
      <c r="G18071">
        <v>80200</v>
      </c>
      <c r="H18071">
        <v>85700</v>
      </c>
      <c r="I18071">
        <v>91250</v>
      </c>
      <c r="J18071">
        <v>96750</v>
      </c>
      <c r="K18071" t="s">
        <v>3113</v>
      </c>
      <c r="L18071">
        <v>105</v>
      </c>
      <c r="M18071">
        <v>80</v>
      </c>
      <c r="N18071" t="s">
        <v>3155</v>
      </c>
    </row>
    <row r="18072" spans="1:14" x14ac:dyDescent="0.2">
      <c r="A18072" t="s">
        <v>23831</v>
      </c>
      <c r="B18072">
        <v>37400</v>
      </c>
      <c r="C18072">
        <v>42750</v>
      </c>
      <c r="D18072">
        <v>48100</v>
      </c>
      <c r="E18072">
        <v>53400</v>
      </c>
      <c r="F18072">
        <v>57700</v>
      </c>
      <c r="G18072">
        <v>61950</v>
      </c>
      <c r="H18072">
        <v>66250</v>
      </c>
      <c r="I18072">
        <v>70500</v>
      </c>
      <c r="J18072">
        <v>74800</v>
      </c>
      <c r="K18072" t="s">
        <v>3113</v>
      </c>
      <c r="L18072">
        <v>107</v>
      </c>
      <c r="M18072">
        <v>80</v>
      </c>
      <c r="N18072" t="s">
        <v>3156</v>
      </c>
    </row>
    <row r="18073" spans="1:14" x14ac:dyDescent="0.2">
      <c r="A18073" t="s">
        <v>23832</v>
      </c>
      <c r="B18073">
        <v>37400</v>
      </c>
      <c r="C18073">
        <v>42750</v>
      </c>
      <c r="D18073">
        <v>48100</v>
      </c>
      <c r="E18073">
        <v>53400</v>
      </c>
      <c r="F18073">
        <v>57700</v>
      </c>
      <c r="G18073">
        <v>61950</v>
      </c>
      <c r="H18073">
        <v>66250</v>
      </c>
      <c r="I18073">
        <v>70500</v>
      </c>
      <c r="J18073">
        <v>74800</v>
      </c>
      <c r="K18073" t="s">
        <v>3113</v>
      </c>
      <c r="L18073">
        <v>109</v>
      </c>
      <c r="M18073">
        <v>80</v>
      </c>
      <c r="N18073" t="s">
        <v>3157</v>
      </c>
    </row>
    <row r="18074" spans="1:14" x14ac:dyDescent="0.2">
      <c r="A18074" t="s">
        <v>23833</v>
      </c>
      <c r="B18074">
        <v>37400</v>
      </c>
      <c r="C18074">
        <v>42750</v>
      </c>
      <c r="D18074">
        <v>48100</v>
      </c>
      <c r="E18074">
        <v>53400</v>
      </c>
      <c r="F18074">
        <v>57700</v>
      </c>
      <c r="G18074">
        <v>61950</v>
      </c>
      <c r="H18074">
        <v>66250</v>
      </c>
      <c r="I18074">
        <v>70500</v>
      </c>
      <c r="J18074">
        <v>74800</v>
      </c>
      <c r="K18074" t="s">
        <v>3113</v>
      </c>
      <c r="L18074">
        <v>111</v>
      </c>
      <c r="M18074">
        <v>80</v>
      </c>
      <c r="N18074" t="s">
        <v>3341</v>
      </c>
    </row>
    <row r="18075" spans="1:14" x14ac:dyDescent="0.2">
      <c r="A18075" t="s">
        <v>23834</v>
      </c>
      <c r="B18075">
        <v>38400</v>
      </c>
      <c r="C18075">
        <v>43850</v>
      </c>
      <c r="D18075">
        <v>49350</v>
      </c>
      <c r="E18075">
        <v>54800</v>
      </c>
      <c r="F18075">
        <v>59200</v>
      </c>
      <c r="G18075">
        <v>63600</v>
      </c>
      <c r="H18075">
        <v>68000</v>
      </c>
      <c r="I18075">
        <v>72350</v>
      </c>
      <c r="J18075">
        <v>76750</v>
      </c>
      <c r="K18075" t="s">
        <v>3113</v>
      </c>
      <c r="L18075">
        <v>113</v>
      </c>
      <c r="M18075">
        <v>80</v>
      </c>
      <c r="N18075" t="s">
        <v>3342</v>
      </c>
    </row>
    <row r="18076" spans="1:14" x14ac:dyDescent="0.2">
      <c r="A18076" t="s">
        <v>23835</v>
      </c>
      <c r="B18076">
        <v>44600</v>
      </c>
      <c r="C18076">
        <v>51000</v>
      </c>
      <c r="D18076">
        <v>57350</v>
      </c>
      <c r="E18076">
        <v>63700</v>
      </c>
      <c r="F18076">
        <v>68800</v>
      </c>
      <c r="G18076">
        <v>73900</v>
      </c>
      <c r="H18076">
        <v>79000</v>
      </c>
      <c r="I18076">
        <v>84100</v>
      </c>
      <c r="J18076">
        <v>89200</v>
      </c>
      <c r="K18076" t="s">
        <v>3113</v>
      </c>
      <c r="L18076">
        <v>115</v>
      </c>
      <c r="M18076">
        <v>80</v>
      </c>
      <c r="N18076" t="s">
        <v>3344</v>
      </c>
    </row>
    <row r="18077" spans="1:14" x14ac:dyDescent="0.2">
      <c r="A18077" t="s">
        <v>23836</v>
      </c>
      <c r="B18077">
        <v>39200</v>
      </c>
      <c r="C18077">
        <v>44800</v>
      </c>
      <c r="D18077">
        <v>50400</v>
      </c>
      <c r="E18077">
        <v>56000</v>
      </c>
      <c r="F18077">
        <v>60500</v>
      </c>
      <c r="G18077">
        <v>65000</v>
      </c>
      <c r="H18077">
        <v>69450</v>
      </c>
      <c r="I18077">
        <v>73950</v>
      </c>
      <c r="J18077">
        <v>78400</v>
      </c>
      <c r="K18077" t="s">
        <v>3113</v>
      </c>
      <c r="L18077">
        <v>117</v>
      </c>
      <c r="M18077">
        <v>80</v>
      </c>
      <c r="N18077" t="s">
        <v>3345</v>
      </c>
    </row>
    <row r="18078" spans="1:14" x14ac:dyDescent="0.2">
      <c r="A18078" t="s">
        <v>23837</v>
      </c>
      <c r="B18078">
        <v>44000</v>
      </c>
      <c r="C18078">
        <v>50250</v>
      </c>
      <c r="D18078">
        <v>56550</v>
      </c>
      <c r="E18078">
        <v>62800</v>
      </c>
      <c r="F18078">
        <v>67850</v>
      </c>
      <c r="G18078">
        <v>72850</v>
      </c>
      <c r="H18078">
        <v>77900</v>
      </c>
      <c r="I18078">
        <v>82900</v>
      </c>
      <c r="J18078">
        <v>87950</v>
      </c>
      <c r="K18078" t="s">
        <v>3113</v>
      </c>
      <c r="L18078">
        <v>119</v>
      </c>
      <c r="M18078">
        <v>80</v>
      </c>
      <c r="N18078" t="s">
        <v>3158</v>
      </c>
    </row>
    <row r="18079" spans="1:14" x14ac:dyDescent="0.2">
      <c r="A18079" t="s">
        <v>23838</v>
      </c>
      <c r="B18079">
        <v>37400</v>
      </c>
      <c r="C18079">
        <v>42750</v>
      </c>
      <c r="D18079">
        <v>48100</v>
      </c>
      <c r="E18079">
        <v>53400</v>
      </c>
      <c r="F18079">
        <v>57700</v>
      </c>
      <c r="G18079">
        <v>61950</v>
      </c>
      <c r="H18079">
        <v>66250</v>
      </c>
      <c r="I18079">
        <v>70500</v>
      </c>
      <c r="J18079">
        <v>74800</v>
      </c>
      <c r="K18079" t="s">
        <v>3113</v>
      </c>
      <c r="L18079">
        <v>121</v>
      </c>
      <c r="M18079">
        <v>80</v>
      </c>
      <c r="N18079" t="s">
        <v>2521</v>
      </c>
    </row>
    <row r="18080" spans="1:14" x14ac:dyDescent="0.2">
      <c r="A18080" t="s">
        <v>23839</v>
      </c>
      <c r="B18080">
        <v>37400</v>
      </c>
      <c r="C18080">
        <v>42750</v>
      </c>
      <c r="D18080">
        <v>48100</v>
      </c>
      <c r="E18080">
        <v>53400</v>
      </c>
      <c r="F18080">
        <v>57700</v>
      </c>
      <c r="G18080">
        <v>61950</v>
      </c>
      <c r="H18080">
        <v>66250</v>
      </c>
      <c r="I18080">
        <v>70500</v>
      </c>
      <c r="J18080">
        <v>74800</v>
      </c>
      <c r="K18080" t="s">
        <v>3113</v>
      </c>
      <c r="L18080">
        <v>123</v>
      </c>
      <c r="M18080">
        <v>80</v>
      </c>
      <c r="N18080" t="s">
        <v>3347</v>
      </c>
    </row>
    <row r="18081" spans="1:14" x14ac:dyDescent="0.2">
      <c r="A18081" t="s">
        <v>23840</v>
      </c>
      <c r="B18081">
        <v>40900</v>
      </c>
      <c r="C18081">
        <v>46750</v>
      </c>
      <c r="D18081">
        <v>52600</v>
      </c>
      <c r="E18081">
        <v>58400</v>
      </c>
      <c r="F18081">
        <v>63100</v>
      </c>
      <c r="G18081">
        <v>67750</v>
      </c>
      <c r="H18081">
        <v>72450</v>
      </c>
      <c r="I18081">
        <v>77100</v>
      </c>
      <c r="J18081">
        <v>81800</v>
      </c>
      <c r="K18081" t="s">
        <v>3113</v>
      </c>
      <c r="L18081">
        <v>125</v>
      </c>
      <c r="M18081">
        <v>80</v>
      </c>
      <c r="N18081" t="s">
        <v>3348</v>
      </c>
    </row>
    <row r="18082" spans="1:14" x14ac:dyDescent="0.2">
      <c r="A18082" t="s">
        <v>23841</v>
      </c>
      <c r="B18082">
        <v>44750</v>
      </c>
      <c r="C18082">
        <v>51150</v>
      </c>
      <c r="D18082">
        <v>57550</v>
      </c>
      <c r="E18082">
        <v>63900</v>
      </c>
      <c r="F18082">
        <v>69050</v>
      </c>
      <c r="G18082">
        <v>74150</v>
      </c>
      <c r="H18082">
        <v>79250</v>
      </c>
      <c r="I18082">
        <v>84350</v>
      </c>
      <c r="J18082">
        <v>89500</v>
      </c>
      <c r="K18082" t="s">
        <v>3113</v>
      </c>
      <c r="L18082">
        <v>127</v>
      </c>
      <c r="M18082">
        <v>80</v>
      </c>
      <c r="N18082" t="s">
        <v>2411</v>
      </c>
    </row>
    <row r="18083" spans="1:14" x14ac:dyDescent="0.2">
      <c r="A18083" t="s">
        <v>23842</v>
      </c>
      <c r="B18083">
        <v>37400</v>
      </c>
      <c r="C18083">
        <v>42750</v>
      </c>
      <c r="D18083">
        <v>48100</v>
      </c>
      <c r="E18083">
        <v>53400</v>
      </c>
      <c r="F18083">
        <v>57700</v>
      </c>
      <c r="G18083">
        <v>61950</v>
      </c>
      <c r="H18083">
        <v>66250</v>
      </c>
      <c r="I18083">
        <v>70500</v>
      </c>
      <c r="J18083">
        <v>74800</v>
      </c>
      <c r="K18083" t="s">
        <v>3113</v>
      </c>
      <c r="L18083">
        <v>129</v>
      </c>
      <c r="M18083">
        <v>80</v>
      </c>
      <c r="N18083" t="s">
        <v>3349</v>
      </c>
    </row>
    <row r="18084" spans="1:14" x14ac:dyDescent="0.2">
      <c r="A18084" t="s">
        <v>23843</v>
      </c>
      <c r="B18084">
        <v>37400</v>
      </c>
      <c r="C18084">
        <v>42750</v>
      </c>
      <c r="D18084">
        <v>48100</v>
      </c>
      <c r="E18084">
        <v>53400</v>
      </c>
      <c r="F18084">
        <v>57700</v>
      </c>
      <c r="G18084">
        <v>61950</v>
      </c>
      <c r="H18084">
        <v>66250</v>
      </c>
      <c r="I18084">
        <v>70500</v>
      </c>
      <c r="J18084">
        <v>74800</v>
      </c>
      <c r="K18084" t="s">
        <v>3113</v>
      </c>
      <c r="L18084">
        <v>131</v>
      </c>
      <c r="M18084">
        <v>80</v>
      </c>
      <c r="N18084" t="s">
        <v>3159</v>
      </c>
    </row>
    <row r="18085" spans="1:14" x14ac:dyDescent="0.2">
      <c r="A18085" t="s">
        <v>23844</v>
      </c>
      <c r="B18085">
        <v>37400</v>
      </c>
      <c r="C18085">
        <v>42750</v>
      </c>
      <c r="D18085">
        <v>48100</v>
      </c>
      <c r="E18085">
        <v>53400</v>
      </c>
      <c r="F18085">
        <v>57700</v>
      </c>
      <c r="G18085">
        <v>61950</v>
      </c>
      <c r="H18085">
        <v>66250</v>
      </c>
      <c r="I18085">
        <v>70500</v>
      </c>
      <c r="J18085">
        <v>74800</v>
      </c>
      <c r="K18085" t="s">
        <v>3113</v>
      </c>
      <c r="L18085">
        <v>133</v>
      </c>
      <c r="M18085">
        <v>80</v>
      </c>
      <c r="N18085" t="s">
        <v>3160</v>
      </c>
    </row>
    <row r="18086" spans="1:14" x14ac:dyDescent="0.2">
      <c r="A18086" t="s">
        <v>23845</v>
      </c>
      <c r="B18086">
        <v>37400</v>
      </c>
      <c r="C18086">
        <v>42750</v>
      </c>
      <c r="D18086">
        <v>48100</v>
      </c>
      <c r="E18086">
        <v>53400</v>
      </c>
      <c r="F18086">
        <v>57700</v>
      </c>
      <c r="G18086">
        <v>61950</v>
      </c>
      <c r="H18086">
        <v>66250</v>
      </c>
      <c r="I18086">
        <v>70500</v>
      </c>
      <c r="J18086">
        <v>74800</v>
      </c>
      <c r="K18086" t="s">
        <v>3113</v>
      </c>
      <c r="L18086">
        <v>135</v>
      </c>
      <c r="M18086">
        <v>80</v>
      </c>
      <c r="N18086" t="s">
        <v>3350</v>
      </c>
    </row>
    <row r="18087" spans="1:14" x14ac:dyDescent="0.2">
      <c r="A18087" t="s">
        <v>23846</v>
      </c>
      <c r="B18087">
        <v>37400</v>
      </c>
      <c r="C18087">
        <v>42750</v>
      </c>
      <c r="D18087">
        <v>48100</v>
      </c>
      <c r="E18087">
        <v>53400</v>
      </c>
      <c r="F18087">
        <v>57700</v>
      </c>
      <c r="G18087">
        <v>61950</v>
      </c>
      <c r="H18087">
        <v>66250</v>
      </c>
      <c r="I18087">
        <v>70500</v>
      </c>
      <c r="J18087">
        <v>74800</v>
      </c>
      <c r="K18087" t="s">
        <v>3113</v>
      </c>
      <c r="L18087">
        <v>137</v>
      </c>
      <c r="M18087">
        <v>80</v>
      </c>
      <c r="N18087" t="s">
        <v>3161</v>
      </c>
    </row>
    <row r="18088" spans="1:14" x14ac:dyDescent="0.2">
      <c r="A18088" t="s">
        <v>23847</v>
      </c>
      <c r="B18088">
        <v>38750</v>
      </c>
      <c r="C18088">
        <v>44250</v>
      </c>
      <c r="D18088">
        <v>49800</v>
      </c>
      <c r="E18088">
        <v>55300</v>
      </c>
      <c r="F18088">
        <v>59750</v>
      </c>
      <c r="G18088">
        <v>64150</v>
      </c>
      <c r="H18088">
        <v>68600</v>
      </c>
      <c r="I18088">
        <v>73000</v>
      </c>
      <c r="J18088">
        <v>77450</v>
      </c>
      <c r="K18088" t="s">
        <v>3113</v>
      </c>
      <c r="L18088">
        <v>139</v>
      </c>
      <c r="M18088">
        <v>80</v>
      </c>
      <c r="N18088" t="s">
        <v>3405</v>
      </c>
    </row>
    <row r="18089" spans="1:14" x14ac:dyDescent="0.2">
      <c r="A18089" t="s">
        <v>23848</v>
      </c>
      <c r="B18089">
        <v>39350</v>
      </c>
      <c r="C18089">
        <v>44950</v>
      </c>
      <c r="D18089">
        <v>50550</v>
      </c>
      <c r="E18089">
        <v>56150</v>
      </c>
      <c r="F18089">
        <v>60650</v>
      </c>
      <c r="G18089">
        <v>65150</v>
      </c>
      <c r="H18089">
        <v>69650</v>
      </c>
      <c r="I18089">
        <v>74150</v>
      </c>
      <c r="J18089">
        <v>78650</v>
      </c>
      <c r="K18089" t="s">
        <v>3113</v>
      </c>
      <c r="L18089">
        <v>141</v>
      </c>
      <c r="M18089">
        <v>80</v>
      </c>
      <c r="N18089" t="s">
        <v>2916</v>
      </c>
    </row>
    <row r="18090" spans="1:14" x14ac:dyDescent="0.2">
      <c r="A18090" t="s">
        <v>23849</v>
      </c>
      <c r="B18090">
        <v>37400</v>
      </c>
      <c r="C18090">
        <v>42750</v>
      </c>
      <c r="D18090">
        <v>48100</v>
      </c>
      <c r="E18090">
        <v>53400</v>
      </c>
      <c r="F18090">
        <v>57700</v>
      </c>
      <c r="G18090">
        <v>61950</v>
      </c>
      <c r="H18090">
        <v>66250</v>
      </c>
      <c r="I18090">
        <v>70500</v>
      </c>
      <c r="J18090">
        <v>74800</v>
      </c>
      <c r="K18090" t="s">
        <v>3113</v>
      </c>
      <c r="L18090">
        <v>143</v>
      </c>
      <c r="M18090">
        <v>80</v>
      </c>
      <c r="N18090" t="s">
        <v>3162</v>
      </c>
    </row>
    <row r="18091" spans="1:14" x14ac:dyDescent="0.2">
      <c r="A18091" t="s">
        <v>23850</v>
      </c>
      <c r="B18091">
        <v>44000</v>
      </c>
      <c r="C18091">
        <v>50250</v>
      </c>
      <c r="D18091">
        <v>56550</v>
      </c>
      <c r="E18091">
        <v>62800</v>
      </c>
      <c r="F18091">
        <v>67850</v>
      </c>
      <c r="G18091">
        <v>72850</v>
      </c>
      <c r="H18091">
        <v>77900</v>
      </c>
      <c r="I18091">
        <v>82900</v>
      </c>
      <c r="J18091">
        <v>87950</v>
      </c>
      <c r="K18091" t="s">
        <v>3113</v>
      </c>
      <c r="L18091">
        <v>145</v>
      </c>
      <c r="M18091">
        <v>80</v>
      </c>
      <c r="N18091" t="s">
        <v>3163</v>
      </c>
    </row>
    <row r="18092" spans="1:14" x14ac:dyDescent="0.2">
      <c r="A18092" t="s">
        <v>23851</v>
      </c>
      <c r="B18092">
        <v>55900</v>
      </c>
      <c r="C18092">
        <v>63900</v>
      </c>
      <c r="D18092">
        <v>71900</v>
      </c>
      <c r="E18092">
        <v>79850</v>
      </c>
      <c r="F18092">
        <v>86250</v>
      </c>
      <c r="G18092">
        <v>92650</v>
      </c>
      <c r="H18092">
        <v>99050</v>
      </c>
      <c r="I18092">
        <v>105450</v>
      </c>
      <c r="J18092">
        <v>111800</v>
      </c>
      <c r="K18092" t="s">
        <v>3113</v>
      </c>
      <c r="L18092">
        <v>147</v>
      </c>
      <c r="M18092">
        <v>80</v>
      </c>
      <c r="N18092" t="s">
        <v>2274</v>
      </c>
    </row>
    <row r="18093" spans="1:14" x14ac:dyDescent="0.2">
      <c r="A18093" t="s">
        <v>23852</v>
      </c>
      <c r="B18093">
        <v>55900</v>
      </c>
      <c r="C18093">
        <v>63900</v>
      </c>
      <c r="D18093">
        <v>71900</v>
      </c>
      <c r="E18093">
        <v>79850</v>
      </c>
      <c r="F18093">
        <v>86250</v>
      </c>
      <c r="G18093">
        <v>92650</v>
      </c>
      <c r="H18093">
        <v>99050</v>
      </c>
      <c r="I18093">
        <v>105450</v>
      </c>
      <c r="J18093">
        <v>111800</v>
      </c>
      <c r="K18093" t="s">
        <v>3113</v>
      </c>
      <c r="L18093">
        <v>149</v>
      </c>
      <c r="M18093">
        <v>80</v>
      </c>
      <c r="N18093" t="s">
        <v>2424</v>
      </c>
    </row>
    <row r="18094" spans="1:14" x14ac:dyDescent="0.2">
      <c r="A18094" t="s">
        <v>23853</v>
      </c>
      <c r="B18094">
        <v>37400</v>
      </c>
      <c r="C18094">
        <v>42750</v>
      </c>
      <c r="D18094">
        <v>48100</v>
      </c>
      <c r="E18094">
        <v>53400</v>
      </c>
      <c r="F18094">
        <v>57700</v>
      </c>
      <c r="G18094">
        <v>61950</v>
      </c>
      <c r="H18094">
        <v>66250</v>
      </c>
      <c r="I18094">
        <v>70500</v>
      </c>
      <c r="J18094">
        <v>74800</v>
      </c>
      <c r="K18094" t="s">
        <v>3113</v>
      </c>
      <c r="L18094">
        <v>151</v>
      </c>
      <c r="M18094">
        <v>80</v>
      </c>
      <c r="N18094" t="s">
        <v>3411</v>
      </c>
    </row>
    <row r="18095" spans="1:14" x14ac:dyDescent="0.2">
      <c r="A18095" t="s">
        <v>23854</v>
      </c>
      <c r="B18095">
        <v>44600</v>
      </c>
      <c r="C18095">
        <v>51000</v>
      </c>
      <c r="D18095">
        <v>57350</v>
      </c>
      <c r="E18095">
        <v>63700</v>
      </c>
      <c r="F18095">
        <v>68800</v>
      </c>
      <c r="G18095">
        <v>73900</v>
      </c>
      <c r="H18095">
        <v>79000</v>
      </c>
      <c r="I18095">
        <v>84100</v>
      </c>
      <c r="J18095">
        <v>89200</v>
      </c>
      <c r="K18095" t="s">
        <v>3113</v>
      </c>
      <c r="L18095">
        <v>153</v>
      </c>
      <c r="M18095">
        <v>80</v>
      </c>
      <c r="N18095" t="s">
        <v>3164</v>
      </c>
    </row>
    <row r="18096" spans="1:14" x14ac:dyDescent="0.2">
      <c r="A18096" t="s">
        <v>23855</v>
      </c>
      <c r="B18096">
        <v>37400</v>
      </c>
      <c r="C18096">
        <v>42750</v>
      </c>
      <c r="D18096">
        <v>48100</v>
      </c>
      <c r="E18096">
        <v>53400</v>
      </c>
      <c r="F18096">
        <v>57700</v>
      </c>
      <c r="G18096">
        <v>61950</v>
      </c>
      <c r="H18096">
        <v>66250</v>
      </c>
      <c r="I18096">
        <v>70500</v>
      </c>
      <c r="J18096">
        <v>74800</v>
      </c>
      <c r="K18096" t="s">
        <v>3113</v>
      </c>
      <c r="L18096">
        <v>155</v>
      </c>
      <c r="M18096">
        <v>80</v>
      </c>
      <c r="N18096" t="s">
        <v>3414</v>
      </c>
    </row>
    <row r="18097" spans="1:14" x14ac:dyDescent="0.2">
      <c r="A18097" t="s">
        <v>23856</v>
      </c>
      <c r="B18097">
        <v>45400</v>
      </c>
      <c r="C18097">
        <v>51850</v>
      </c>
      <c r="D18097">
        <v>58350</v>
      </c>
      <c r="E18097">
        <v>64800</v>
      </c>
      <c r="F18097">
        <v>70000</v>
      </c>
      <c r="G18097">
        <v>75200</v>
      </c>
      <c r="H18097">
        <v>80400</v>
      </c>
      <c r="I18097">
        <v>85550</v>
      </c>
      <c r="J18097">
        <v>90750</v>
      </c>
      <c r="K18097" t="s">
        <v>3113</v>
      </c>
      <c r="L18097">
        <v>157</v>
      </c>
      <c r="M18097">
        <v>80</v>
      </c>
      <c r="N18097" t="s">
        <v>3356</v>
      </c>
    </row>
    <row r="18098" spans="1:14" x14ac:dyDescent="0.2">
      <c r="A18098" t="s">
        <v>23857</v>
      </c>
      <c r="B18098">
        <v>38950</v>
      </c>
      <c r="C18098">
        <v>44500</v>
      </c>
      <c r="D18098">
        <v>50050</v>
      </c>
      <c r="E18098">
        <v>55600</v>
      </c>
      <c r="F18098">
        <v>60050</v>
      </c>
      <c r="G18098">
        <v>64500</v>
      </c>
      <c r="H18098">
        <v>68950</v>
      </c>
      <c r="I18098">
        <v>73400</v>
      </c>
      <c r="J18098">
        <v>77850</v>
      </c>
      <c r="K18098" t="s">
        <v>3113</v>
      </c>
      <c r="L18098">
        <v>159</v>
      </c>
      <c r="M18098">
        <v>80</v>
      </c>
      <c r="N18098" t="s">
        <v>3247</v>
      </c>
    </row>
    <row r="18099" spans="1:14" x14ac:dyDescent="0.2">
      <c r="A18099" t="s">
        <v>23858</v>
      </c>
      <c r="B18099">
        <v>38300</v>
      </c>
      <c r="C18099">
        <v>43800</v>
      </c>
      <c r="D18099">
        <v>49250</v>
      </c>
      <c r="E18099">
        <v>54700</v>
      </c>
      <c r="F18099">
        <v>59100</v>
      </c>
      <c r="G18099">
        <v>63500</v>
      </c>
      <c r="H18099">
        <v>67850</v>
      </c>
      <c r="I18099">
        <v>72250</v>
      </c>
      <c r="J18099">
        <v>76600</v>
      </c>
      <c r="K18099" t="s">
        <v>3113</v>
      </c>
      <c r="L18099">
        <v>161</v>
      </c>
      <c r="M18099">
        <v>80</v>
      </c>
      <c r="N18099" t="s">
        <v>3599</v>
      </c>
    </row>
    <row r="18100" spans="1:14" x14ac:dyDescent="0.2">
      <c r="A18100" t="s">
        <v>23859</v>
      </c>
      <c r="B18100">
        <v>39500</v>
      </c>
      <c r="C18100">
        <v>45150</v>
      </c>
      <c r="D18100">
        <v>50800</v>
      </c>
      <c r="E18100">
        <v>56400</v>
      </c>
      <c r="F18100">
        <v>60950</v>
      </c>
      <c r="G18100">
        <v>65450</v>
      </c>
      <c r="H18100">
        <v>69950</v>
      </c>
      <c r="I18100">
        <v>74450</v>
      </c>
      <c r="J18100">
        <v>79000</v>
      </c>
      <c r="K18100" t="s">
        <v>3113</v>
      </c>
      <c r="L18100">
        <v>163</v>
      </c>
      <c r="M18100">
        <v>80</v>
      </c>
      <c r="N18100" t="s">
        <v>4171</v>
      </c>
    </row>
    <row r="18101" spans="1:14" x14ac:dyDescent="0.2">
      <c r="A18101" t="s">
        <v>23860</v>
      </c>
      <c r="B18101">
        <v>55900</v>
      </c>
      <c r="C18101">
        <v>63900</v>
      </c>
      <c r="D18101">
        <v>71900</v>
      </c>
      <c r="E18101">
        <v>79850</v>
      </c>
      <c r="F18101">
        <v>86250</v>
      </c>
      <c r="G18101">
        <v>92650</v>
      </c>
      <c r="H18101">
        <v>99050</v>
      </c>
      <c r="I18101">
        <v>105450</v>
      </c>
      <c r="J18101">
        <v>111800</v>
      </c>
      <c r="K18101" t="s">
        <v>3113</v>
      </c>
      <c r="L18101">
        <v>165</v>
      </c>
      <c r="M18101">
        <v>80</v>
      </c>
      <c r="N18101" t="s">
        <v>3251</v>
      </c>
    </row>
    <row r="18102" spans="1:14" x14ac:dyDescent="0.2">
      <c r="A18102" t="s">
        <v>23861</v>
      </c>
      <c r="B18102">
        <v>45400</v>
      </c>
      <c r="C18102">
        <v>51850</v>
      </c>
      <c r="D18102">
        <v>58350</v>
      </c>
      <c r="E18102">
        <v>64800</v>
      </c>
      <c r="F18102">
        <v>70000</v>
      </c>
      <c r="G18102">
        <v>75200</v>
      </c>
      <c r="H18102">
        <v>80400</v>
      </c>
      <c r="I18102">
        <v>85550</v>
      </c>
      <c r="J18102">
        <v>90750</v>
      </c>
      <c r="K18102" t="s">
        <v>3113</v>
      </c>
      <c r="L18102">
        <v>167</v>
      </c>
      <c r="M18102">
        <v>80</v>
      </c>
      <c r="N18102" t="s">
        <v>4174</v>
      </c>
    </row>
    <row r="18103" spans="1:14" x14ac:dyDescent="0.2">
      <c r="A18103" t="s">
        <v>23862</v>
      </c>
      <c r="B18103">
        <v>55900</v>
      </c>
      <c r="C18103">
        <v>63900</v>
      </c>
      <c r="D18103">
        <v>71900</v>
      </c>
      <c r="E18103">
        <v>79850</v>
      </c>
      <c r="F18103">
        <v>86250</v>
      </c>
      <c r="G18103">
        <v>92650</v>
      </c>
      <c r="H18103">
        <v>99050</v>
      </c>
      <c r="I18103">
        <v>105450</v>
      </c>
      <c r="J18103">
        <v>111800</v>
      </c>
      <c r="K18103" t="s">
        <v>3113</v>
      </c>
      <c r="L18103">
        <v>169</v>
      </c>
      <c r="M18103">
        <v>80</v>
      </c>
      <c r="N18103" t="s">
        <v>3165</v>
      </c>
    </row>
    <row r="18104" spans="1:14" x14ac:dyDescent="0.2">
      <c r="A18104" t="s">
        <v>23863</v>
      </c>
      <c r="B18104">
        <v>39950</v>
      </c>
      <c r="C18104">
        <v>45650</v>
      </c>
      <c r="D18104">
        <v>51350</v>
      </c>
      <c r="E18104">
        <v>57050</v>
      </c>
      <c r="F18104">
        <v>61650</v>
      </c>
      <c r="G18104">
        <v>66200</v>
      </c>
      <c r="H18104">
        <v>70750</v>
      </c>
      <c r="I18104">
        <v>75350</v>
      </c>
      <c r="J18104">
        <v>79900</v>
      </c>
      <c r="K18104" t="s">
        <v>3113</v>
      </c>
      <c r="L18104">
        <v>171</v>
      </c>
      <c r="M18104">
        <v>80</v>
      </c>
      <c r="N18104" t="s">
        <v>3166</v>
      </c>
    </row>
    <row r="18105" spans="1:14" x14ac:dyDescent="0.2">
      <c r="A18105" t="s">
        <v>23864</v>
      </c>
      <c r="B18105">
        <v>48400</v>
      </c>
      <c r="C18105">
        <v>55300</v>
      </c>
      <c r="D18105">
        <v>62200</v>
      </c>
      <c r="E18105">
        <v>69100</v>
      </c>
      <c r="F18105">
        <v>74650</v>
      </c>
      <c r="G18105">
        <v>80200</v>
      </c>
      <c r="H18105">
        <v>85700</v>
      </c>
      <c r="I18105">
        <v>91250</v>
      </c>
      <c r="J18105">
        <v>96750</v>
      </c>
      <c r="K18105" t="s">
        <v>3113</v>
      </c>
      <c r="L18105">
        <v>173</v>
      </c>
      <c r="M18105">
        <v>80</v>
      </c>
      <c r="N18105" t="s">
        <v>3417</v>
      </c>
    </row>
    <row r="18106" spans="1:14" x14ac:dyDescent="0.2">
      <c r="A18106" t="s">
        <v>23865</v>
      </c>
      <c r="B18106">
        <v>37400</v>
      </c>
      <c r="C18106">
        <v>42750</v>
      </c>
      <c r="D18106">
        <v>48100</v>
      </c>
      <c r="E18106">
        <v>53400</v>
      </c>
      <c r="F18106">
        <v>57700</v>
      </c>
      <c r="G18106">
        <v>61950</v>
      </c>
      <c r="H18106">
        <v>66250</v>
      </c>
      <c r="I18106">
        <v>70500</v>
      </c>
      <c r="J18106">
        <v>74800</v>
      </c>
      <c r="K18106" t="s">
        <v>3113</v>
      </c>
      <c r="L18106">
        <v>175</v>
      </c>
      <c r="M18106">
        <v>80</v>
      </c>
      <c r="N18106" t="s">
        <v>3418</v>
      </c>
    </row>
    <row r="18107" spans="1:14" x14ac:dyDescent="0.2">
      <c r="A18107" t="s">
        <v>23866</v>
      </c>
      <c r="B18107">
        <v>37400</v>
      </c>
      <c r="C18107">
        <v>42750</v>
      </c>
      <c r="D18107">
        <v>48100</v>
      </c>
      <c r="E18107">
        <v>53400</v>
      </c>
      <c r="F18107">
        <v>57700</v>
      </c>
      <c r="G18107">
        <v>61950</v>
      </c>
      <c r="H18107">
        <v>66250</v>
      </c>
      <c r="I18107">
        <v>70500</v>
      </c>
      <c r="J18107">
        <v>74800</v>
      </c>
      <c r="K18107" t="s">
        <v>3113</v>
      </c>
      <c r="L18107">
        <v>177</v>
      </c>
      <c r="M18107">
        <v>80</v>
      </c>
      <c r="N18107" t="s">
        <v>3615</v>
      </c>
    </row>
    <row r="18108" spans="1:14" x14ac:dyDescent="0.2">
      <c r="A18108" t="s">
        <v>23867</v>
      </c>
      <c r="B18108">
        <v>39950</v>
      </c>
      <c r="C18108">
        <v>45650</v>
      </c>
      <c r="D18108">
        <v>51350</v>
      </c>
      <c r="E18108">
        <v>57050</v>
      </c>
      <c r="F18108">
        <v>61650</v>
      </c>
      <c r="G18108">
        <v>66200</v>
      </c>
      <c r="H18108">
        <v>70750</v>
      </c>
      <c r="I18108">
        <v>75350</v>
      </c>
      <c r="J18108">
        <v>79900</v>
      </c>
      <c r="K18108" t="s">
        <v>3113</v>
      </c>
      <c r="L18108">
        <v>179</v>
      </c>
      <c r="M18108">
        <v>80</v>
      </c>
      <c r="N18108" t="s">
        <v>3362</v>
      </c>
    </row>
    <row r="18109" spans="1:14" x14ac:dyDescent="0.2">
      <c r="A18109" t="s">
        <v>23868</v>
      </c>
      <c r="B18109">
        <v>37400</v>
      </c>
      <c r="C18109">
        <v>42750</v>
      </c>
      <c r="D18109">
        <v>48100</v>
      </c>
      <c r="E18109">
        <v>53400</v>
      </c>
      <c r="F18109">
        <v>57700</v>
      </c>
      <c r="G18109">
        <v>61950</v>
      </c>
      <c r="H18109">
        <v>66250</v>
      </c>
      <c r="I18109">
        <v>70500</v>
      </c>
      <c r="J18109">
        <v>74800</v>
      </c>
      <c r="K18109" t="s">
        <v>3113</v>
      </c>
      <c r="L18109">
        <v>181</v>
      </c>
      <c r="M18109">
        <v>80</v>
      </c>
      <c r="N18109" t="s">
        <v>3616</v>
      </c>
    </row>
    <row r="18110" spans="1:14" x14ac:dyDescent="0.2">
      <c r="A18110" t="s">
        <v>23869</v>
      </c>
      <c r="B18110">
        <v>37400</v>
      </c>
      <c r="C18110">
        <v>42750</v>
      </c>
      <c r="D18110">
        <v>48100</v>
      </c>
      <c r="E18110">
        <v>53400</v>
      </c>
      <c r="F18110">
        <v>57700</v>
      </c>
      <c r="G18110">
        <v>61950</v>
      </c>
      <c r="H18110">
        <v>66250</v>
      </c>
      <c r="I18110">
        <v>70500</v>
      </c>
      <c r="J18110">
        <v>74800</v>
      </c>
      <c r="K18110" t="s">
        <v>3113</v>
      </c>
      <c r="L18110">
        <v>183</v>
      </c>
      <c r="M18110">
        <v>80</v>
      </c>
      <c r="N18110" t="s">
        <v>3167</v>
      </c>
    </row>
    <row r="18111" spans="1:14" x14ac:dyDescent="0.2">
      <c r="A18111" t="s">
        <v>23870</v>
      </c>
      <c r="B18111">
        <v>37400</v>
      </c>
      <c r="C18111">
        <v>42750</v>
      </c>
      <c r="D18111">
        <v>48100</v>
      </c>
      <c r="E18111">
        <v>53400</v>
      </c>
      <c r="F18111">
        <v>57700</v>
      </c>
      <c r="G18111">
        <v>61950</v>
      </c>
      <c r="H18111">
        <v>66250</v>
      </c>
      <c r="I18111">
        <v>70500</v>
      </c>
      <c r="J18111">
        <v>74800</v>
      </c>
      <c r="K18111" t="s">
        <v>3113</v>
      </c>
      <c r="L18111">
        <v>185</v>
      </c>
      <c r="M18111">
        <v>80</v>
      </c>
      <c r="N18111" t="s">
        <v>3419</v>
      </c>
    </row>
    <row r="18112" spans="1:14" x14ac:dyDescent="0.2">
      <c r="A18112" t="s">
        <v>23871</v>
      </c>
      <c r="B18112">
        <v>55900</v>
      </c>
      <c r="C18112">
        <v>63900</v>
      </c>
      <c r="D18112">
        <v>71900</v>
      </c>
      <c r="E18112">
        <v>79850</v>
      </c>
      <c r="F18112">
        <v>86250</v>
      </c>
      <c r="G18112">
        <v>92650</v>
      </c>
      <c r="H18112">
        <v>99050</v>
      </c>
      <c r="I18112">
        <v>105450</v>
      </c>
      <c r="J18112">
        <v>111800</v>
      </c>
      <c r="K18112" t="s">
        <v>3113</v>
      </c>
      <c r="L18112">
        <v>187</v>
      </c>
      <c r="M18112">
        <v>80</v>
      </c>
      <c r="N18112" t="s">
        <v>4141</v>
      </c>
    </row>
    <row r="18113" spans="1:14" x14ac:dyDescent="0.2">
      <c r="A18113" t="s">
        <v>23872</v>
      </c>
      <c r="B18113">
        <v>55900</v>
      </c>
      <c r="C18113">
        <v>63900</v>
      </c>
      <c r="D18113">
        <v>71900</v>
      </c>
      <c r="E18113">
        <v>79850</v>
      </c>
      <c r="F18113">
        <v>86250</v>
      </c>
      <c r="G18113">
        <v>92650</v>
      </c>
      <c r="H18113">
        <v>99050</v>
      </c>
      <c r="I18113">
        <v>105450</v>
      </c>
      <c r="J18113">
        <v>111800</v>
      </c>
      <c r="K18113" t="s">
        <v>3113</v>
      </c>
      <c r="L18113">
        <v>189</v>
      </c>
      <c r="M18113">
        <v>80</v>
      </c>
      <c r="N18113" t="s">
        <v>3256</v>
      </c>
    </row>
    <row r="18114" spans="1:14" x14ac:dyDescent="0.2">
      <c r="A18114" t="s">
        <v>23873</v>
      </c>
      <c r="B18114">
        <v>40400</v>
      </c>
      <c r="C18114">
        <v>46150</v>
      </c>
      <c r="D18114">
        <v>51900</v>
      </c>
      <c r="E18114">
        <v>57650</v>
      </c>
      <c r="F18114">
        <v>62300</v>
      </c>
      <c r="G18114">
        <v>66900</v>
      </c>
      <c r="H18114">
        <v>71500</v>
      </c>
      <c r="I18114">
        <v>76100</v>
      </c>
      <c r="J18114">
        <v>80750</v>
      </c>
      <c r="K18114" t="s">
        <v>3114</v>
      </c>
      <c r="L18114">
        <v>1</v>
      </c>
      <c r="M18114">
        <v>80</v>
      </c>
      <c r="N18114" t="s">
        <v>4181</v>
      </c>
    </row>
    <row r="18115" spans="1:14" x14ac:dyDescent="0.2">
      <c r="A18115" t="s">
        <v>23874</v>
      </c>
      <c r="B18115">
        <v>55300</v>
      </c>
      <c r="C18115">
        <v>63200</v>
      </c>
      <c r="D18115">
        <v>71100</v>
      </c>
      <c r="E18115">
        <v>78950</v>
      </c>
      <c r="F18115">
        <v>85300</v>
      </c>
      <c r="G18115">
        <v>91600</v>
      </c>
      <c r="H18115">
        <v>97900</v>
      </c>
      <c r="I18115">
        <v>104250</v>
      </c>
      <c r="J18115">
        <v>110550</v>
      </c>
      <c r="K18115" t="s">
        <v>3114</v>
      </c>
      <c r="L18115">
        <v>3</v>
      </c>
      <c r="M18115">
        <v>80</v>
      </c>
      <c r="N18115" t="s">
        <v>3168</v>
      </c>
    </row>
    <row r="18116" spans="1:14" x14ac:dyDescent="0.2">
      <c r="A18116" t="s">
        <v>23875</v>
      </c>
      <c r="B18116">
        <v>40400</v>
      </c>
      <c r="C18116">
        <v>46150</v>
      </c>
      <c r="D18116">
        <v>51900</v>
      </c>
      <c r="E18116">
        <v>57650</v>
      </c>
      <c r="F18116">
        <v>62300</v>
      </c>
      <c r="G18116">
        <v>66900</v>
      </c>
      <c r="H18116">
        <v>71500</v>
      </c>
      <c r="I18116">
        <v>76100</v>
      </c>
      <c r="J18116">
        <v>80750</v>
      </c>
      <c r="K18116" t="s">
        <v>3114</v>
      </c>
      <c r="L18116">
        <v>5</v>
      </c>
      <c r="M18116">
        <v>80</v>
      </c>
      <c r="N18116" t="s">
        <v>3169</v>
      </c>
    </row>
    <row r="18117" spans="1:14" x14ac:dyDescent="0.2">
      <c r="A18117" t="s">
        <v>23876</v>
      </c>
      <c r="B18117">
        <v>40800</v>
      </c>
      <c r="C18117">
        <v>46600</v>
      </c>
      <c r="D18117">
        <v>52450</v>
      </c>
      <c r="E18117">
        <v>58250</v>
      </c>
      <c r="F18117">
        <v>62950</v>
      </c>
      <c r="G18117">
        <v>67600</v>
      </c>
      <c r="H18117">
        <v>72250</v>
      </c>
      <c r="I18117">
        <v>76900</v>
      </c>
      <c r="J18117">
        <v>81550</v>
      </c>
      <c r="K18117" t="s">
        <v>3114</v>
      </c>
      <c r="L18117">
        <v>7</v>
      </c>
      <c r="M18117">
        <v>80</v>
      </c>
      <c r="N18117" t="s">
        <v>3170</v>
      </c>
    </row>
    <row r="18118" spans="1:14" x14ac:dyDescent="0.2">
      <c r="A18118" t="s">
        <v>23877</v>
      </c>
      <c r="B18118">
        <v>44900</v>
      </c>
      <c r="C18118">
        <v>51300</v>
      </c>
      <c r="D18118">
        <v>57700</v>
      </c>
      <c r="E18118">
        <v>64100</v>
      </c>
      <c r="F18118">
        <v>69250</v>
      </c>
      <c r="G18118">
        <v>74400</v>
      </c>
      <c r="H18118">
        <v>79500</v>
      </c>
      <c r="I18118">
        <v>84650</v>
      </c>
      <c r="J18118">
        <v>89750</v>
      </c>
      <c r="K18118" t="s">
        <v>3114</v>
      </c>
      <c r="L18118">
        <v>9</v>
      </c>
      <c r="M18118">
        <v>80</v>
      </c>
      <c r="N18118" t="s">
        <v>3171</v>
      </c>
    </row>
    <row r="18119" spans="1:14" x14ac:dyDescent="0.2">
      <c r="A18119" t="s">
        <v>23878</v>
      </c>
      <c r="B18119">
        <v>45750</v>
      </c>
      <c r="C18119">
        <v>52300</v>
      </c>
      <c r="D18119">
        <v>58850</v>
      </c>
      <c r="E18119">
        <v>65350</v>
      </c>
      <c r="F18119">
        <v>70600</v>
      </c>
      <c r="G18119">
        <v>75850</v>
      </c>
      <c r="H18119">
        <v>81050</v>
      </c>
      <c r="I18119">
        <v>86300</v>
      </c>
      <c r="J18119">
        <v>91500</v>
      </c>
      <c r="K18119" t="s">
        <v>3114</v>
      </c>
      <c r="L18119">
        <v>11</v>
      </c>
      <c r="M18119">
        <v>80</v>
      </c>
      <c r="N18119" t="s">
        <v>4035</v>
      </c>
    </row>
    <row r="18120" spans="1:14" x14ac:dyDescent="0.2">
      <c r="A18120" t="s">
        <v>23879</v>
      </c>
      <c r="B18120">
        <v>40800</v>
      </c>
      <c r="C18120">
        <v>46600</v>
      </c>
      <c r="D18120">
        <v>52450</v>
      </c>
      <c r="E18120">
        <v>58250</v>
      </c>
      <c r="F18120">
        <v>62950</v>
      </c>
      <c r="G18120">
        <v>67600</v>
      </c>
      <c r="H18120">
        <v>72250</v>
      </c>
      <c r="I18120">
        <v>76900</v>
      </c>
      <c r="J18120">
        <v>81550</v>
      </c>
      <c r="K18120" t="s">
        <v>3114</v>
      </c>
      <c r="L18120">
        <v>13</v>
      </c>
      <c r="M18120">
        <v>80</v>
      </c>
      <c r="N18120" t="s">
        <v>3172</v>
      </c>
    </row>
    <row r="18121" spans="1:14" x14ac:dyDescent="0.2">
      <c r="A18121" t="s">
        <v>23880</v>
      </c>
      <c r="B18121">
        <v>51550</v>
      </c>
      <c r="C18121">
        <v>58900</v>
      </c>
      <c r="D18121">
        <v>66250</v>
      </c>
      <c r="E18121">
        <v>73600</v>
      </c>
      <c r="F18121">
        <v>79500</v>
      </c>
      <c r="G18121">
        <v>85400</v>
      </c>
      <c r="H18121">
        <v>91300</v>
      </c>
      <c r="I18121">
        <v>97200</v>
      </c>
      <c r="J18121">
        <v>103050</v>
      </c>
      <c r="K18121" t="s">
        <v>3114</v>
      </c>
      <c r="L18121">
        <v>15</v>
      </c>
      <c r="M18121">
        <v>80</v>
      </c>
      <c r="N18121" t="s">
        <v>3173</v>
      </c>
    </row>
    <row r="18122" spans="1:14" x14ac:dyDescent="0.2">
      <c r="A18122" t="s">
        <v>23881</v>
      </c>
      <c r="B18122">
        <v>40400</v>
      </c>
      <c r="C18122">
        <v>46150</v>
      </c>
      <c r="D18122">
        <v>51900</v>
      </c>
      <c r="E18122">
        <v>57650</v>
      </c>
      <c r="F18122">
        <v>62300</v>
      </c>
      <c r="G18122">
        <v>66900</v>
      </c>
      <c r="H18122">
        <v>71500</v>
      </c>
      <c r="I18122">
        <v>76100</v>
      </c>
      <c r="J18122">
        <v>80750</v>
      </c>
      <c r="K18122" t="s">
        <v>3114</v>
      </c>
      <c r="L18122">
        <v>17</v>
      </c>
      <c r="M18122">
        <v>80</v>
      </c>
      <c r="N18122" t="s">
        <v>3174</v>
      </c>
    </row>
    <row r="18123" spans="1:14" x14ac:dyDescent="0.2">
      <c r="A18123" t="s">
        <v>23882</v>
      </c>
      <c r="B18123">
        <v>49150</v>
      </c>
      <c r="C18123">
        <v>56200</v>
      </c>
      <c r="D18123">
        <v>63200</v>
      </c>
      <c r="E18123">
        <v>70200</v>
      </c>
      <c r="F18123">
        <v>75850</v>
      </c>
      <c r="G18123">
        <v>81450</v>
      </c>
      <c r="H18123">
        <v>87050</v>
      </c>
      <c r="I18123">
        <v>92700</v>
      </c>
      <c r="J18123">
        <v>98300</v>
      </c>
      <c r="K18123" t="s">
        <v>3114</v>
      </c>
      <c r="L18123">
        <v>19</v>
      </c>
      <c r="M18123">
        <v>80</v>
      </c>
      <c r="N18123" t="s">
        <v>3175</v>
      </c>
    </row>
    <row r="18124" spans="1:14" x14ac:dyDescent="0.2">
      <c r="A18124" t="s">
        <v>23883</v>
      </c>
      <c r="B18124">
        <v>65450</v>
      </c>
      <c r="C18124">
        <v>74800</v>
      </c>
      <c r="D18124">
        <v>84150</v>
      </c>
      <c r="E18124">
        <v>93450</v>
      </c>
      <c r="F18124">
        <v>100950</v>
      </c>
      <c r="G18124">
        <v>108450</v>
      </c>
      <c r="H18124">
        <v>115900</v>
      </c>
      <c r="I18124">
        <v>123400</v>
      </c>
      <c r="J18124">
        <v>130850</v>
      </c>
      <c r="K18124" t="s">
        <v>3114</v>
      </c>
      <c r="L18124">
        <v>21</v>
      </c>
      <c r="M18124">
        <v>80</v>
      </c>
      <c r="N18124" t="s">
        <v>3176</v>
      </c>
    </row>
    <row r="18125" spans="1:14" x14ac:dyDescent="0.2">
      <c r="A18125" t="s">
        <v>23884</v>
      </c>
      <c r="B18125">
        <v>40400</v>
      </c>
      <c r="C18125">
        <v>46150</v>
      </c>
      <c r="D18125">
        <v>51900</v>
      </c>
      <c r="E18125">
        <v>57650</v>
      </c>
      <c r="F18125">
        <v>62300</v>
      </c>
      <c r="G18125">
        <v>66900</v>
      </c>
      <c r="H18125">
        <v>71500</v>
      </c>
      <c r="I18125">
        <v>76100</v>
      </c>
      <c r="J18125">
        <v>80750</v>
      </c>
      <c r="K18125" t="s">
        <v>3114</v>
      </c>
      <c r="L18125">
        <v>23</v>
      </c>
      <c r="M18125">
        <v>80</v>
      </c>
      <c r="N18125" t="s">
        <v>3177</v>
      </c>
    </row>
    <row r="18126" spans="1:14" x14ac:dyDescent="0.2">
      <c r="A18126" t="s">
        <v>23885</v>
      </c>
      <c r="B18126">
        <v>40400</v>
      </c>
      <c r="C18126">
        <v>46150</v>
      </c>
      <c r="D18126">
        <v>51900</v>
      </c>
      <c r="E18126">
        <v>57650</v>
      </c>
      <c r="F18126">
        <v>62300</v>
      </c>
      <c r="G18126">
        <v>66900</v>
      </c>
      <c r="H18126">
        <v>71500</v>
      </c>
      <c r="I18126">
        <v>76100</v>
      </c>
      <c r="J18126">
        <v>80750</v>
      </c>
      <c r="K18126" t="s">
        <v>3114</v>
      </c>
      <c r="L18126">
        <v>25</v>
      </c>
      <c r="M18126">
        <v>80</v>
      </c>
      <c r="N18126" t="s">
        <v>3178</v>
      </c>
    </row>
    <row r="18127" spans="1:14" x14ac:dyDescent="0.2">
      <c r="A18127" t="s">
        <v>23886</v>
      </c>
      <c r="B18127">
        <v>42600</v>
      </c>
      <c r="C18127">
        <v>48650</v>
      </c>
      <c r="D18127">
        <v>54750</v>
      </c>
      <c r="E18127">
        <v>60800</v>
      </c>
      <c r="F18127">
        <v>65700</v>
      </c>
      <c r="G18127">
        <v>70550</v>
      </c>
      <c r="H18127">
        <v>75400</v>
      </c>
      <c r="I18127">
        <v>80300</v>
      </c>
      <c r="J18127">
        <v>85150</v>
      </c>
      <c r="K18127" t="s">
        <v>3114</v>
      </c>
      <c r="L18127">
        <v>27</v>
      </c>
      <c r="M18127">
        <v>80</v>
      </c>
      <c r="N18127" t="s">
        <v>3262</v>
      </c>
    </row>
    <row r="18128" spans="1:14" x14ac:dyDescent="0.2">
      <c r="A18128" t="s">
        <v>23887</v>
      </c>
      <c r="B18128">
        <v>49150</v>
      </c>
      <c r="C18128">
        <v>56200</v>
      </c>
      <c r="D18128">
        <v>63200</v>
      </c>
      <c r="E18128">
        <v>70200</v>
      </c>
      <c r="F18128">
        <v>75850</v>
      </c>
      <c r="G18128">
        <v>81450</v>
      </c>
      <c r="H18128">
        <v>87050</v>
      </c>
      <c r="I18128">
        <v>92700</v>
      </c>
      <c r="J18128">
        <v>98300</v>
      </c>
      <c r="K18128" t="s">
        <v>3114</v>
      </c>
      <c r="L18128">
        <v>29</v>
      </c>
      <c r="M18128">
        <v>80</v>
      </c>
      <c r="N18128" t="s">
        <v>3179</v>
      </c>
    </row>
    <row r="18129" spans="1:14" x14ac:dyDescent="0.2">
      <c r="A18129" t="s">
        <v>23888</v>
      </c>
      <c r="B18129">
        <v>46700</v>
      </c>
      <c r="C18129">
        <v>53350</v>
      </c>
      <c r="D18129">
        <v>60000</v>
      </c>
      <c r="E18129">
        <v>66650</v>
      </c>
      <c r="F18129">
        <v>72000</v>
      </c>
      <c r="G18129">
        <v>77350</v>
      </c>
      <c r="H18129">
        <v>82650</v>
      </c>
      <c r="I18129">
        <v>88000</v>
      </c>
      <c r="J18129">
        <v>93350</v>
      </c>
      <c r="K18129" t="s">
        <v>3114</v>
      </c>
      <c r="L18129">
        <v>31</v>
      </c>
      <c r="M18129">
        <v>80</v>
      </c>
      <c r="N18129" t="s">
        <v>3180</v>
      </c>
    </row>
    <row r="18130" spans="1:14" x14ac:dyDescent="0.2">
      <c r="A18130" t="s">
        <v>23889</v>
      </c>
      <c r="B18130">
        <v>60500</v>
      </c>
      <c r="C18130">
        <v>69150</v>
      </c>
      <c r="D18130">
        <v>77800</v>
      </c>
      <c r="E18130">
        <v>86400</v>
      </c>
      <c r="F18130">
        <v>93350</v>
      </c>
      <c r="G18130">
        <v>100250</v>
      </c>
      <c r="H18130">
        <v>107150</v>
      </c>
      <c r="I18130">
        <v>114050</v>
      </c>
      <c r="J18130">
        <v>121000</v>
      </c>
      <c r="K18130" t="s">
        <v>3114</v>
      </c>
      <c r="L18130">
        <v>33</v>
      </c>
      <c r="M18130">
        <v>80</v>
      </c>
      <c r="N18130" t="s">
        <v>3181</v>
      </c>
    </row>
    <row r="18131" spans="1:14" x14ac:dyDescent="0.2">
      <c r="A18131" t="s">
        <v>23890</v>
      </c>
      <c r="B18131">
        <v>40600</v>
      </c>
      <c r="C18131">
        <v>46400</v>
      </c>
      <c r="D18131">
        <v>52200</v>
      </c>
      <c r="E18131">
        <v>58000</v>
      </c>
      <c r="F18131">
        <v>62650</v>
      </c>
      <c r="G18131">
        <v>67300</v>
      </c>
      <c r="H18131">
        <v>71950</v>
      </c>
      <c r="I18131">
        <v>76600</v>
      </c>
      <c r="J18131">
        <v>81200</v>
      </c>
      <c r="K18131" t="s">
        <v>3114</v>
      </c>
      <c r="L18131">
        <v>35</v>
      </c>
      <c r="M18131">
        <v>80</v>
      </c>
      <c r="N18131" t="s">
        <v>3182</v>
      </c>
    </row>
    <row r="18132" spans="1:14" x14ac:dyDescent="0.2">
      <c r="A18132" t="s">
        <v>23891</v>
      </c>
      <c r="B18132">
        <v>40400</v>
      </c>
      <c r="C18132">
        <v>46150</v>
      </c>
      <c r="D18132">
        <v>51900</v>
      </c>
      <c r="E18132">
        <v>57650</v>
      </c>
      <c r="F18132">
        <v>62300</v>
      </c>
      <c r="G18132">
        <v>66900</v>
      </c>
      <c r="H18132">
        <v>71500</v>
      </c>
      <c r="I18132">
        <v>76100</v>
      </c>
      <c r="J18132">
        <v>80750</v>
      </c>
      <c r="K18132" t="s">
        <v>3114</v>
      </c>
      <c r="L18132">
        <v>37</v>
      </c>
      <c r="M18132">
        <v>80</v>
      </c>
      <c r="N18132" t="s">
        <v>3183</v>
      </c>
    </row>
    <row r="18133" spans="1:14" x14ac:dyDescent="0.2">
      <c r="A18133" t="s">
        <v>23892</v>
      </c>
      <c r="B18133">
        <v>62400</v>
      </c>
      <c r="C18133">
        <v>71300</v>
      </c>
      <c r="D18133">
        <v>80200</v>
      </c>
      <c r="E18133">
        <v>89100</v>
      </c>
      <c r="F18133">
        <v>96250</v>
      </c>
      <c r="G18133">
        <v>103400</v>
      </c>
      <c r="H18133">
        <v>110500</v>
      </c>
      <c r="I18133">
        <v>117650</v>
      </c>
      <c r="J18133">
        <v>124750</v>
      </c>
      <c r="K18133" t="s">
        <v>3114</v>
      </c>
      <c r="L18133">
        <v>39</v>
      </c>
      <c r="M18133">
        <v>80</v>
      </c>
      <c r="N18133" t="s">
        <v>3184</v>
      </c>
    </row>
    <row r="18134" spans="1:14" x14ac:dyDescent="0.2">
      <c r="A18134" t="s">
        <v>23893</v>
      </c>
      <c r="B18134">
        <v>45050</v>
      </c>
      <c r="C18134">
        <v>51450</v>
      </c>
      <c r="D18134">
        <v>57900</v>
      </c>
      <c r="E18134">
        <v>64300</v>
      </c>
      <c r="F18134">
        <v>69450</v>
      </c>
      <c r="G18134">
        <v>74600</v>
      </c>
      <c r="H18134">
        <v>79750</v>
      </c>
      <c r="I18134">
        <v>84900</v>
      </c>
      <c r="J18134">
        <v>90050</v>
      </c>
      <c r="K18134" t="s">
        <v>3114</v>
      </c>
      <c r="L18134">
        <v>41</v>
      </c>
      <c r="M18134">
        <v>80</v>
      </c>
      <c r="N18134" t="s">
        <v>3185</v>
      </c>
    </row>
    <row r="18135" spans="1:14" x14ac:dyDescent="0.2">
      <c r="A18135" t="s">
        <v>23894</v>
      </c>
      <c r="B18135">
        <v>40950</v>
      </c>
      <c r="C18135">
        <v>46800</v>
      </c>
      <c r="D18135">
        <v>52650</v>
      </c>
      <c r="E18135">
        <v>58500</v>
      </c>
      <c r="F18135">
        <v>63200</v>
      </c>
      <c r="G18135">
        <v>67900</v>
      </c>
      <c r="H18135">
        <v>72550</v>
      </c>
      <c r="I18135">
        <v>77250</v>
      </c>
      <c r="J18135">
        <v>81900</v>
      </c>
      <c r="K18135" t="s">
        <v>3114</v>
      </c>
      <c r="L18135">
        <v>43</v>
      </c>
      <c r="M18135">
        <v>80</v>
      </c>
      <c r="N18135" t="s">
        <v>3186</v>
      </c>
    </row>
    <row r="18136" spans="1:14" x14ac:dyDescent="0.2">
      <c r="A18136" t="s">
        <v>23895</v>
      </c>
      <c r="B18136">
        <v>40400</v>
      </c>
      <c r="C18136">
        <v>46150</v>
      </c>
      <c r="D18136">
        <v>51900</v>
      </c>
      <c r="E18136">
        <v>57650</v>
      </c>
      <c r="F18136">
        <v>62300</v>
      </c>
      <c r="G18136">
        <v>66900</v>
      </c>
      <c r="H18136">
        <v>71500</v>
      </c>
      <c r="I18136">
        <v>76100</v>
      </c>
      <c r="J18136">
        <v>80750</v>
      </c>
      <c r="K18136" t="s">
        <v>3114</v>
      </c>
      <c r="L18136">
        <v>45</v>
      </c>
      <c r="M18136">
        <v>80</v>
      </c>
      <c r="N18136" t="s">
        <v>3187</v>
      </c>
    </row>
    <row r="18137" spans="1:14" x14ac:dyDescent="0.2">
      <c r="A18137" t="s">
        <v>23896</v>
      </c>
      <c r="B18137">
        <v>40400</v>
      </c>
      <c r="C18137">
        <v>46150</v>
      </c>
      <c r="D18137">
        <v>51900</v>
      </c>
      <c r="E18137">
        <v>57650</v>
      </c>
      <c r="F18137">
        <v>62300</v>
      </c>
      <c r="G18137">
        <v>66900</v>
      </c>
      <c r="H18137">
        <v>71500</v>
      </c>
      <c r="I18137">
        <v>76100</v>
      </c>
      <c r="J18137">
        <v>80750</v>
      </c>
      <c r="K18137" t="s">
        <v>3114</v>
      </c>
      <c r="L18137">
        <v>47</v>
      </c>
      <c r="M18137">
        <v>80</v>
      </c>
      <c r="N18137" t="s">
        <v>2937</v>
      </c>
    </row>
    <row r="18138" spans="1:14" x14ac:dyDescent="0.2">
      <c r="A18138" t="s">
        <v>23897</v>
      </c>
      <c r="B18138">
        <v>40400</v>
      </c>
      <c r="C18138">
        <v>46150</v>
      </c>
      <c r="D18138">
        <v>51900</v>
      </c>
      <c r="E18138">
        <v>57650</v>
      </c>
      <c r="F18138">
        <v>62300</v>
      </c>
      <c r="G18138">
        <v>66900</v>
      </c>
      <c r="H18138">
        <v>71500</v>
      </c>
      <c r="I18138">
        <v>76100</v>
      </c>
      <c r="J18138">
        <v>80750</v>
      </c>
      <c r="K18138" t="s">
        <v>3114</v>
      </c>
      <c r="L18138">
        <v>49</v>
      </c>
      <c r="M18138">
        <v>80</v>
      </c>
      <c r="N18138" t="s">
        <v>3069</v>
      </c>
    </row>
    <row r="18139" spans="1:14" x14ac:dyDescent="0.2">
      <c r="A18139" t="s">
        <v>23898</v>
      </c>
      <c r="B18139">
        <v>45050</v>
      </c>
      <c r="C18139">
        <v>51450</v>
      </c>
      <c r="D18139">
        <v>57900</v>
      </c>
      <c r="E18139">
        <v>64300</v>
      </c>
      <c r="F18139">
        <v>69450</v>
      </c>
      <c r="G18139">
        <v>74600</v>
      </c>
      <c r="H18139">
        <v>79750</v>
      </c>
      <c r="I18139">
        <v>84900</v>
      </c>
      <c r="J18139">
        <v>90050</v>
      </c>
      <c r="K18139" t="s">
        <v>3114</v>
      </c>
      <c r="L18139">
        <v>51</v>
      </c>
      <c r="M18139">
        <v>80</v>
      </c>
      <c r="N18139" t="s">
        <v>3188</v>
      </c>
    </row>
    <row r="18140" spans="1:14" x14ac:dyDescent="0.2">
      <c r="A18140" t="s">
        <v>23899</v>
      </c>
      <c r="B18140">
        <v>46700</v>
      </c>
      <c r="C18140">
        <v>53350</v>
      </c>
      <c r="D18140">
        <v>60000</v>
      </c>
      <c r="E18140">
        <v>66650</v>
      </c>
      <c r="F18140">
        <v>72000</v>
      </c>
      <c r="G18140">
        <v>77350</v>
      </c>
      <c r="H18140">
        <v>82650</v>
      </c>
      <c r="I18140">
        <v>88000</v>
      </c>
      <c r="J18140">
        <v>93350</v>
      </c>
      <c r="K18140" t="s">
        <v>3114</v>
      </c>
      <c r="L18140">
        <v>53</v>
      </c>
      <c r="M18140">
        <v>80</v>
      </c>
      <c r="N18140" t="s">
        <v>3189</v>
      </c>
    </row>
    <row r="18141" spans="1:14" x14ac:dyDescent="0.2">
      <c r="A18141" t="s">
        <v>23900</v>
      </c>
      <c r="B18141">
        <v>65450</v>
      </c>
      <c r="C18141">
        <v>74800</v>
      </c>
      <c r="D18141">
        <v>84150</v>
      </c>
      <c r="E18141">
        <v>93450</v>
      </c>
      <c r="F18141">
        <v>100950</v>
      </c>
      <c r="G18141">
        <v>108450</v>
      </c>
      <c r="H18141">
        <v>115900</v>
      </c>
      <c r="I18141">
        <v>123400</v>
      </c>
      <c r="J18141">
        <v>130850</v>
      </c>
      <c r="K18141" t="s">
        <v>3114</v>
      </c>
      <c r="L18141">
        <v>55</v>
      </c>
      <c r="M18141">
        <v>80</v>
      </c>
      <c r="N18141" t="s">
        <v>3269</v>
      </c>
    </row>
    <row r="18142" spans="1:14" x14ac:dyDescent="0.2">
      <c r="A18142" t="s">
        <v>23901</v>
      </c>
      <c r="B18142">
        <v>46600</v>
      </c>
      <c r="C18142">
        <v>53250</v>
      </c>
      <c r="D18142">
        <v>59900</v>
      </c>
      <c r="E18142">
        <v>66550</v>
      </c>
      <c r="F18142">
        <v>71900</v>
      </c>
      <c r="G18142">
        <v>77200</v>
      </c>
      <c r="H18142">
        <v>82550</v>
      </c>
      <c r="I18142">
        <v>87850</v>
      </c>
      <c r="J18142">
        <v>93200</v>
      </c>
      <c r="K18142" t="s">
        <v>3114</v>
      </c>
      <c r="L18142">
        <v>57</v>
      </c>
      <c r="M18142">
        <v>80</v>
      </c>
      <c r="N18142" t="s">
        <v>3305</v>
      </c>
    </row>
    <row r="18143" spans="1:14" x14ac:dyDescent="0.2">
      <c r="A18143" t="s">
        <v>23902</v>
      </c>
      <c r="B18143">
        <v>41000</v>
      </c>
      <c r="C18143">
        <v>46850</v>
      </c>
      <c r="D18143">
        <v>52700</v>
      </c>
      <c r="E18143">
        <v>58550</v>
      </c>
      <c r="F18143">
        <v>63250</v>
      </c>
      <c r="G18143">
        <v>67950</v>
      </c>
      <c r="H18143">
        <v>72650</v>
      </c>
      <c r="I18143">
        <v>77300</v>
      </c>
      <c r="J18143">
        <v>82000</v>
      </c>
      <c r="K18143" t="s">
        <v>3114</v>
      </c>
      <c r="L18143">
        <v>59</v>
      </c>
      <c r="M18143">
        <v>80</v>
      </c>
      <c r="N18143" t="s">
        <v>3190</v>
      </c>
    </row>
    <row r="18144" spans="1:14" x14ac:dyDescent="0.2">
      <c r="A18144" t="s">
        <v>23903</v>
      </c>
      <c r="B18144">
        <v>40400</v>
      </c>
      <c r="C18144">
        <v>46150</v>
      </c>
      <c r="D18144">
        <v>51900</v>
      </c>
      <c r="E18144">
        <v>57650</v>
      </c>
      <c r="F18144">
        <v>62300</v>
      </c>
      <c r="G18144">
        <v>66900</v>
      </c>
      <c r="H18144">
        <v>71500</v>
      </c>
      <c r="I18144">
        <v>76100</v>
      </c>
      <c r="J18144">
        <v>80750</v>
      </c>
      <c r="K18144" t="s">
        <v>3114</v>
      </c>
      <c r="L18144">
        <v>61</v>
      </c>
      <c r="M18144">
        <v>80</v>
      </c>
      <c r="N18144" t="s">
        <v>4041</v>
      </c>
    </row>
    <row r="18145" spans="1:14" x14ac:dyDescent="0.2">
      <c r="A18145" t="s">
        <v>23904</v>
      </c>
      <c r="B18145">
        <v>40400</v>
      </c>
      <c r="C18145">
        <v>46150</v>
      </c>
      <c r="D18145">
        <v>51900</v>
      </c>
      <c r="E18145">
        <v>57650</v>
      </c>
      <c r="F18145">
        <v>62300</v>
      </c>
      <c r="G18145">
        <v>66900</v>
      </c>
      <c r="H18145">
        <v>71500</v>
      </c>
      <c r="I18145">
        <v>76100</v>
      </c>
      <c r="J18145">
        <v>80750</v>
      </c>
      <c r="K18145" t="s">
        <v>3114</v>
      </c>
      <c r="L18145">
        <v>63</v>
      </c>
      <c r="M18145">
        <v>80</v>
      </c>
      <c r="N18145" t="s">
        <v>3191</v>
      </c>
    </row>
    <row r="18146" spans="1:14" x14ac:dyDescent="0.2">
      <c r="A18146" t="s">
        <v>23905</v>
      </c>
      <c r="B18146">
        <v>45750</v>
      </c>
      <c r="C18146">
        <v>52300</v>
      </c>
      <c r="D18146">
        <v>58850</v>
      </c>
      <c r="E18146">
        <v>65350</v>
      </c>
      <c r="F18146">
        <v>70600</v>
      </c>
      <c r="G18146">
        <v>75850</v>
      </c>
      <c r="H18146">
        <v>81050</v>
      </c>
      <c r="I18146">
        <v>86300</v>
      </c>
      <c r="J18146">
        <v>91500</v>
      </c>
      <c r="K18146" t="s">
        <v>3114</v>
      </c>
      <c r="L18146">
        <v>65</v>
      </c>
      <c r="M18146">
        <v>80</v>
      </c>
      <c r="N18146" t="s">
        <v>3192</v>
      </c>
    </row>
    <row r="18147" spans="1:14" x14ac:dyDescent="0.2">
      <c r="A18147" t="s">
        <v>23906</v>
      </c>
      <c r="B18147">
        <v>40400</v>
      </c>
      <c r="C18147">
        <v>46150</v>
      </c>
      <c r="D18147">
        <v>51900</v>
      </c>
      <c r="E18147">
        <v>57650</v>
      </c>
      <c r="F18147">
        <v>62300</v>
      </c>
      <c r="G18147">
        <v>66900</v>
      </c>
      <c r="H18147">
        <v>71500</v>
      </c>
      <c r="I18147">
        <v>76100</v>
      </c>
      <c r="J18147">
        <v>80750</v>
      </c>
      <c r="K18147" t="s">
        <v>3114</v>
      </c>
      <c r="L18147">
        <v>67</v>
      </c>
      <c r="M18147">
        <v>80</v>
      </c>
      <c r="N18147" t="s">
        <v>3758</v>
      </c>
    </row>
    <row r="18148" spans="1:14" x14ac:dyDescent="0.2">
      <c r="A18148" t="s">
        <v>23907</v>
      </c>
      <c r="B18148">
        <v>40400</v>
      </c>
      <c r="C18148">
        <v>46150</v>
      </c>
      <c r="D18148">
        <v>51900</v>
      </c>
      <c r="E18148">
        <v>57650</v>
      </c>
      <c r="F18148">
        <v>62300</v>
      </c>
      <c r="G18148">
        <v>66900</v>
      </c>
      <c r="H18148">
        <v>71500</v>
      </c>
      <c r="I18148">
        <v>76100</v>
      </c>
      <c r="J18148">
        <v>80750</v>
      </c>
      <c r="K18148" t="s">
        <v>3114</v>
      </c>
      <c r="L18148">
        <v>69</v>
      </c>
      <c r="M18148">
        <v>80</v>
      </c>
      <c r="N18148" t="s">
        <v>3193</v>
      </c>
    </row>
    <row r="18149" spans="1:14" x14ac:dyDescent="0.2">
      <c r="A18149" t="s">
        <v>23908</v>
      </c>
      <c r="B18149">
        <v>52200</v>
      </c>
      <c r="C18149">
        <v>59650</v>
      </c>
      <c r="D18149">
        <v>67100</v>
      </c>
      <c r="E18149">
        <v>74550</v>
      </c>
      <c r="F18149">
        <v>80550</v>
      </c>
      <c r="G18149">
        <v>86500</v>
      </c>
      <c r="H18149">
        <v>92450</v>
      </c>
      <c r="I18149">
        <v>98450</v>
      </c>
      <c r="J18149">
        <v>104400</v>
      </c>
      <c r="K18149" t="s">
        <v>3114</v>
      </c>
      <c r="L18149">
        <v>71</v>
      </c>
      <c r="M18149">
        <v>80</v>
      </c>
      <c r="N18149" t="s">
        <v>3306</v>
      </c>
    </row>
    <row r="18150" spans="1:14" x14ac:dyDescent="0.2">
      <c r="A18150" t="s">
        <v>23909</v>
      </c>
      <c r="B18150">
        <v>40400</v>
      </c>
      <c r="C18150">
        <v>46150</v>
      </c>
      <c r="D18150">
        <v>51900</v>
      </c>
      <c r="E18150">
        <v>57650</v>
      </c>
      <c r="F18150">
        <v>62300</v>
      </c>
      <c r="G18150">
        <v>66900</v>
      </c>
      <c r="H18150">
        <v>71500</v>
      </c>
      <c r="I18150">
        <v>76100</v>
      </c>
      <c r="J18150">
        <v>80750</v>
      </c>
      <c r="K18150" t="s">
        <v>3114</v>
      </c>
      <c r="L18150">
        <v>73</v>
      </c>
      <c r="M18150">
        <v>80</v>
      </c>
      <c r="N18150" t="s">
        <v>3307</v>
      </c>
    </row>
    <row r="18151" spans="1:14" x14ac:dyDescent="0.2">
      <c r="A18151" t="s">
        <v>23910</v>
      </c>
      <c r="B18151">
        <v>40800</v>
      </c>
      <c r="C18151">
        <v>46600</v>
      </c>
      <c r="D18151">
        <v>52450</v>
      </c>
      <c r="E18151">
        <v>58250</v>
      </c>
      <c r="F18151">
        <v>62950</v>
      </c>
      <c r="G18151">
        <v>67600</v>
      </c>
      <c r="H18151">
        <v>72250</v>
      </c>
      <c r="I18151">
        <v>76900</v>
      </c>
      <c r="J18151">
        <v>81550</v>
      </c>
      <c r="K18151" t="s">
        <v>3114</v>
      </c>
      <c r="L18151">
        <v>75</v>
      </c>
      <c r="M18151">
        <v>80</v>
      </c>
      <c r="N18151" t="s">
        <v>3194</v>
      </c>
    </row>
    <row r="18152" spans="1:14" x14ac:dyDescent="0.2">
      <c r="A18152" t="s">
        <v>23911</v>
      </c>
      <c r="B18152">
        <v>44900</v>
      </c>
      <c r="C18152">
        <v>51300</v>
      </c>
      <c r="D18152">
        <v>57700</v>
      </c>
      <c r="E18152">
        <v>64100</v>
      </c>
      <c r="F18152">
        <v>69250</v>
      </c>
      <c r="G18152">
        <v>74400</v>
      </c>
      <c r="H18152">
        <v>79500</v>
      </c>
      <c r="I18152">
        <v>84650</v>
      </c>
      <c r="J18152">
        <v>89750</v>
      </c>
      <c r="K18152" t="s">
        <v>3114</v>
      </c>
      <c r="L18152">
        <v>77</v>
      </c>
      <c r="M18152">
        <v>80</v>
      </c>
      <c r="N18152" t="s">
        <v>3311</v>
      </c>
    </row>
    <row r="18153" spans="1:14" x14ac:dyDescent="0.2">
      <c r="A18153" t="s">
        <v>23912</v>
      </c>
      <c r="B18153">
        <v>40800</v>
      </c>
      <c r="C18153">
        <v>46600</v>
      </c>
      <c r="D18153">
        <v>52450</v>
      </c>
      <c r="E18153">
        <v>58250</v>
      </c>
      <c r="F18153">
        <v>62950</v>
      </c>
      <c r="G18153">
        <v>67600</v>
      </c>
      <c r="H18153">
        <v>72250</v>
      </c>
      <c r="I18153">
        <v>76900</v>
      </c>
      <c r="J18153">
        <v>81550</v>
      </c>
      <c r="K18153" t="s">
        <v>3114</v>
      </c>
      <c r="L18153">
        <v>79</v>
      </c>
      <c r="M18153">
        <v>80</v>
      </c>
      <c r="N18153" t="s">
        <v>3195</v>
      </c>
    </row>
    <row r="18154" spans="1:14" x14ac:dyDescent="0.2">
      <c r="A18154" t="s">
        <v>23913</v>
      </c>
      <c r="B18154">
        <v>41950</v>
      </c>
      <c r="C18154">
        <v>47950</v>
      </c>
      <c r="D18154">
        <v>53950</v>
      </c>
      <c r="E18154">
        <v>59900</v>
      </c>
      <c r="F18154">
        <v>64700</v>
      </c>
      <c r="G18154">
        <v>69500</v>
      </c>
      <c r="H18154">
        <v>74300</v>
      </c>
      <c r="I18154">
        <v>79100</v>
      </c>
      <c r="J18154">
        <v>83900</v>
      </c>
      <c r="K18154" t="s">
        <v>3114</v>
      </c>
      <c r="L18154">
        <v>81</v>
      </c>
      <c r="M18154">
        <v>80</v>
      </c>
      <c r="N18154" t="s">
        <v>3196</v>
      </c>
    </row>
    <row r="18155" spans="1:14" x14ac:dyDescent="0.2">
      <c r="A18155" t="s">
        <v>23914</v>
      </c>
      <c r="B18155">
        <v>40400</v>
      </c>
      <c r="C18155">
        <v>46150</v>
      </c>
      <c r="D18155">
        <v>51900</v>
      </c>
      <c r="E18155">
        <v>57650</v>
      </c>
      <c r="F18155">
        <v>62300</v>
      </c>
      <c r="G18155">
        <v>66900</v>
      </c>
      <c r="H18155">
        <v>71500</v>
      </c>
      <c r="I18155">
        <v>76100</v>
      </c>
      <c r="J18155">
        <v>80750</v>
      </c>
      <c r="K18155" t="s">
        <v>3114</v>
      </c>
      <c r="L18155">
        <v>83</v>
      </c>
      <c r="M18155">
        <v>80</v>
      </c>
      <c r="N18155" t="s">
        <v>3197</v>
      </c>
    </row>
    <row r="18156" spans="1:14" x14ac:dyDescent="0.2">
      <c r="A18156" t="s">
        <v>23915</v>
      </c>
      <c r="B18156">
        <v>57750</v>
      </c>
      <c r="C18156">
        <v>66000</v>
      </c>
      <c r="D18156">
        <v>74250</v>
      </c>
      <c r="E18156">
        <v>82500</v>
      </c>
      <c r="F18156">
        <v>89100</v>
      </c>
      <c r="G18156">
        <v>95700</v>
      </c>
      <c r="H18156">
        <v>102300</v>
      </c>
      <c r="I18156">
        <v>108900</v>
      </c>
      <c r="J18156">
        <v>115500</v>
      </c>
      <c r="K18156" t="s">
        <v>3114</v>
      </c>
      <c r="L18156">
        <v>85</v>
      </c>
      <c r="M18156">
        <v>80</v>
      </c>
      <c r="N18156" t="s">
        <v>3198</v>
      </c>
    </row>
    <row r="18157" spans="1:14" x14ac:dyDescent="0.2">
      <c r="A18157" t="s">
        <v>23916</v>
      </c>
      <c r="B18157">
        <v>40400</v>
      </c>
      <c r="C18157">
        <v>46150</v>
      </c>
      <c r="D18157">
        <v>51900</v>
      </c>
      <c r="E18157">
        <v>57650</v>
      </c>
      <c r="F18157">
        <v>62300</v>
      </c>
      <c r="G18157">
        <v>66900</v>
      </c>
      <c r="H18157">
        <v>71500</v>
      </c>
      <c r="I18157">
        <v>76100</v>
      </c>
      <c r="J18157">
        <v>80750</v>
      </c>
      <c r="K18157" t="s">
        <v>3114</v>
      </c>
      <c r="L18157">
        <v>87</v>
      </c>
      <c r="M18157">
        <v>80</v>
      </c>
      <c r="N18157" t="s">
        <v>3199</v>
      </c>
    </row>
    <row r="18158" spans="1:14" x14ac:dyDescent="0.2">
      <c r="A18158" t="s">
        <v>23917</v>
      </c>
      <c r="B18158">
        <v>41100</v>
      </c>
      <c r="C18158">
        <v>47000</v>
      </c>
      <c r="D18158">
        <v>52850</v>
      </c>
      <c r="E18158">
        <v>58700</v>
      </c>
      <c r="F18158">
        <v>63400</v>
      </c>
      <c r="G18158">
        <v>68100</v>
      </c>
      <c r="H18158">
        <v>72800</v>
      </c>
      <c r="I18158">
        <v>77500</v>
      </c>
      <c r="J18158">
        <v>82200</v>
      </c>
      <c r="K18158" t="s">
        <v>3114</v>
      </c>
      <c r="L18158">
        <v>89</v>
      </c>
      <c r="M18158">
        <v>80</v>
      </c>
      <c r="N18158" t="s">
        <v>3200</v>
      </c>
    </row>
    <row r="18159" spans="1:14" x14ac:dyDescent="0.2">
      <c r="A18159" t="s">
        <v>23918</v>
      </c>
      <c r="B18159">
        <v>49150</v>
      </c>
      <c r="C18159">
        <v>56200</v>
      </c>
      <c r="D18159">
        <v>63200</v>
      </c>
      <c r="E18159">
        <v>70200</v>
      </c>
      <c r="F18159">
        <v>75850</v>
      </c>
      <c r="G18159">
        <v>81450</v>
      </c>
      <c r="H18159">
        <v>87050</v>
      </c>
      <c r="I18159">
        <v>92700</v>
      </c>
      <c r="J18159">
        <v>98300</v>
      </c>
      <c r="K18159" t="s">
        <v>3114</v>
      </c>
      <c r="L18159">
        <v>91</v>
      </c>
      <c r="M18159">
        <v>80</v>
      </c>
      <c r="N18159" t="s">
        <v>3201</v>
      </c>
    </row>
    <row r="18160" spans="1:14" x14ac:dyDescent="0.2">
      <c r="A18160" t="s">
        <v>23919</v>
      </c>
      <c r="B18160">
        <v>40400</v>
      </c>
      <c r="C18160">
        <v>46150</v>
      </c>
      <c r="D18160">
        <v>51900</v>
      </c>
      <c r="E18160">
        <v>57650</v>
      </c>
      <c r="F18160">
        <v>62300</v>
      </c>
      <c r="G18160">
        <v>66900</v>
      </c>
      <c r="H18160">
        <v>71500</v>
      </c>
      <c r="I18160">
        <v>76100</v>
      </c>
      <c r="J18160">
        <v>80750</v>
      </c>
      <c r="K18160" t="s">
        <v>3114</v>
      </c>
      <c r="L18160">
        <v>93</v>
      </c>
      <c r="M18160">
        <v>80</v>
      </c>
      <c r="N18160" t="s">
        <v>4190</v>
      </c>
    </row>
    <row r="18161" spans="1:14" x14ac:dyDescent="0.2">
      <c r="A18161" t="s">
        <v>23920</v>
      </c>
      <c r="B18161">
        <v>40400</v>
      </c>
      <c r="C18161">
        <v>46150</v>
      </c>
      <c r="D18161">
        <v>51900</v>
      </c>
      <c r="E18161">
        <v>57650</v>
      </c>
      <c r="F18161">
        <v>62300</v>
      </c>
      <c r="G18161">
        <v>66900</v>
      </c>
      <c r="H18161">
        <v>71500</v>
      </c>
      <c r="I18161">
        <v>76100</v>
      </c>
      <c r="J18161">
        <v>80750</v>
      </c>
      <c r="K18161" t="s">
        <v>3114</v>
      </c>
      <c r="L18161">
        <v>95</v>
      </c>
      <c r="M18161">
        <v>80</v>
      </c>
      <c r="N18161" t="s">
        <v>3202</v>
      </c>
    </row>
    <row r="18162" spans="1:14" x14ac:dyDescent="0.2">
      <c r="A18162" t="s">
        <v>23921</v>
      </c>
      <c r="B18162">
        <v>48150</v>
      </c>
      <c r="C18162">
        <v>55000</v>
      </c>
      <c r="D18162">
        <v>61900</v>
      </c>
      <c r="E18162">
        <v>68750</v>
      </c>
      <c r="F18162">
        <v>74250</v>
      </c>
      <c r="G18162">
        <v>79750</v>
      </c>
      <c r="H18162">
        <v>85250</v>
      </c>
      <c r="I18162">
        <v>90750</v>
      </c>
      <c r="J18162">
        <v>96250</v>
      </c>
      <c r="K18162" t="s">
        <v>3114</v>
      </c>
      <c r="L18162">
        <v>97</v>
      </c>
      <c r="M18162">
        <v>80</v>
      </c>
      <c r="N18162" t="s">
        <v>3203</v>
      </c>
    </row>
    <row r="18163" spans="1:14" x14ac:dyDescent="0.2">
      <c r="A18163" t="s">
        <v>23922</v>
      </c>
      <c r="B18163">
        <v>42600</v>
      </c>
      <c r="C18163">
        <v>48650</v>
      </c>
      <c r="D18163">
        <v>54750</v>
      </c>
      <c r="E18163">
        <v>60800</v>
      </c>
      <c r="F18163">
        <v>65700</v>
      </c>
      <c r="G18163">
        <v>70550</v>
      </c>
      <c r="H18163">
        <v>75400</v>
      </c>
      <c r="I18163">
        <v>80300</v>
      </c>
      <c r="J18163">
        <v>85150</v>
      </c>
      <c r="K18163" t="s">
        <v>3114</v>
      </c>
      <c r="L18163">
        <v>99</v>
      </c>
      <c r="M18163">
        <v>80</v>
      </c>
      <c r="N18163" t="s">
        <v>3204</v>
      </c>
    </row>
    <row r="18164" spans="1:14" x14ac:dyDescent="0.2">
      <c r="A18164" t="s">
        <v>23923</v>
      </c>
      <c r="B18164">
        <v>40400</v>
      </c>
      <c r="C18164">
        <v>46150</v>
      </c>
      <c r="D18164">
        <v>51900</v>
      </c>
      <c r="E18164">
        <v>57650</v>
      </c>
      <c r="F18164">
        <v>62300</v>
      </c>
      <c r="G18164">
        <v>66900</v>
      </c>
      <c r="H18164">
        <v>71500</v>
      </c>
      <c r="I18164">
        <v>76100</v>
      </c>
      <c r="J18164">
        <v>80750</v>
      </c>
      <c r="K18164" t="s">
        <v>3114</v>
      </c>
      <c r="L18164">
        <v>101</v>
      </c>
      <c r="M18164">
        <v>80</v>
      </c>
      <c r="N18164" t="s">
        <v>3205</v>
      </c>
    </row>
    <row r="18165" spans="1:14" x14ac:dyDescent="0.2">
      <c r="A18165" t="s">
        <v>23924</v>
      </c>
      <c r="B18165">
        <v>47900</v>
      </c>
      <c r="C18165">
        <v>54750</v>
      </c>
      <c r="D18165">
        <v>61600</v>
      </c>
      <c r="E18165">
        <v>68400</v>
      </c>
      <c r="F18165">
        <v>73900</v>
      </c>
      <c r="G18165">
        <v>79350</v>
      </c>
      <c r="H18165">
        <v>84850</v>
      </c>
      <c r="I18165">
        <v>90300</v>
      </c>
      <c r="J18165">
        <v>95800</v>
      </c>
      <c r="K18165" t="s">
        <v>3114</v>
      </c>
      <c r="L18165">
        <v>103</v>
      </c>
      <c r="M18165">
        <v>80</v>
      </c>
      <c r="N18165" t="s">
        <v>3206</v>
      </c>
    </row>
    <row r="18166" spans="1:14" x14ac:dyDescent="0.2">
      <c r="A18166" t="s">
        <v>23925</v>
      </c>
      <c r="B18166">
        <v>41000</v>
      </c>
      <c r="C18166">
        <v>46850</v>
      </c>
      <c r="D18166">
        <v>52700</v>
      </c>
      <c r="E18166">
        <v>58550</v>
      </c>
      <c r="F18166">
        <v>63250</v>
      </c>
      <c r="G18166">
        <v>67950</v>
      </c>
      <c r="H18166">
        <v>72650</v>
      </c>
      <c r="I18166">
        <v>77300</v>
      </c>
      <c r="J18166">
        <v>82000</v>
      </c>
      <c r="K18166" t="s">
        <v>3114</v>
      </c>
      <c r="L18166">
        <v>105</v>
      </c>
      <c r="M18166">
        <v>80</v>
      </c>
      <c r="N18166" t="s">
        <v>2122</v>
      </c>
    </row>
    <row r="18167" spans="1:14" x14ac:dyDescent="0.2">
      <c r="A18167" t="s">
        <v>23926</v>
      </c>
      <c r="B18167">
        <v>46700</v>
      </c>
      <c r="C18167">
        <v>53350</v>
      </c>
      <c r="D18167">
        <v>60000</v>
      </c>
      <c r="E18167">
        <v>66650</v>
      </c>
      <c r="F18167">
        <v>72000</v>
      </c>
      <c r="G18167">
        <v>77350</v>
      </c>
      <c r="H18167">
        <v>82650</v>
      </c>
      <c r="I18167">
        <v>88000</v>
      </c>
      <c r="J18167">
        <v>93350</v>
      </c>
      <c r="K18167" t="s">
        <v>3114</v>
      </c>
      <c r="L18167">
        <v>107</v>
      </c>
      <c r="M18167">
        <v>80</v>
      </c>
      <c r="N18167" t="s">
        <v>3207</v>
      </c>
    </row>
    <row r="18168" spans="1:14" x14ac:dyDescent="0.2">
      <c r="A18168" t="s">
        <v>23927</v>
      </c>
      <c r="B18168">
        <v>40400</v>
      </c>
      <c r="C18168">
        <v>46150</v>
      </c>
      <c r="D18168">
        <v>51900</v>
      </c>
      <c r="E18168">
        <v>57650</v>
      </c>
      <c r="F18168">
        <v>62300</v>
      </c>
      <c r="G18168">
        <v>66900</v>
      </c>
      <c r="H18168">
        <v>71500</v>
      </c>
      <c r="I18168">
        <v>76100</v>
      </c>
      <c r="J18168">
        <v>80750</v>
      </c>
      <c r="K18168" t="s">
        <v>3114</v>
      </c>
      <c r="L18168">
        <v>109</v>
      </c>
      <c r="M18168">
        <v>80</v>
      </c>
      <c r="N18168" t="s">
        <v>3208</v>
      </c>
    </row>
    <row r="18169" spans="1:14" x14ac:dyDescent="0.2">
      <c r="A18169" t="s">
        <v>23928</v>
      </c>
      <c r="B18169">
        <v>40950</v>
      </c>
      <c r="C18169">
        <v>46800</v>
      </c>
      <c r="D18169">
        <v>52650</v>
      </c>
      <c r="E18169">
        <v>58500</v>
      </c>
      <c r="F18169">
        <v>63200</v>
      </c>
      <c r="G18169">
        <v>67900</v>
      </c>
      <c r="H18169">
        <v>72550</v>
      </c>
      <c r="I18169">
        <v>77250</v>
      </c>
      <c r="J18169">
        <v>81900</v>
      </c>
      <c r="K18169" t="s">
        <v>3114</v>
      </c>
      <c r="L18169">
        <v>111</v>
      </c>
      <c r="M18169">
        <v>80</v>
      </c>
      <c r="N18169" t="s">
        <v>3209</v>
      </c>
    </row>
    <row r="18170" spans="1:14" x14ac:dyDescent="0.2">
      <c r="A18170" t="s">
        <v>23929</v>
      </c>
      <c r="B18170">
        <v>57750</v>
      </c>
      <c r="C18170">
        <v>66000</v>
      </c>
      <c r="D18170">
        <v>74250</v>
      </c>
      <c r="E18170">
        <v>82500</v>
      </c>
      <c r="F18170">
        <v>89100</v>
      </c>
      <c r="G18170">
        <v>95700</v>
      </c>
      <c r="H18170">
        <v>102300</v>
      </c>
      <c r="I18170">
        <v>108900</v>
      </c>
      <c r="J18170">
        <v>115500</v>
      </c>
      <c r="K18170" t="s">
        <v>3114</v>
      </c>
      <c r="L18170">
        <v>113</v>
      </c>
      <c r="M18170">
        <v>80</v>
      </c>
      <c r="N18170" t="s">
        <v>3321</v>
      </c>
    </row>
    <row r="18171" spans="1:14" x14ac:dyDescent="0.2">
      <c r="A18171" t="s">
        <v>23930</v>
      </c>
      <c r="B18171">
        <v>40400</v>
      </c>
      <c r="C18171">
        <v>46150</v>
      </c>
      <c r="D18171">
        <v>51900</v>
      </c>
      <c r="E18171">
        <v>57650</v>
      </c>
      <c r="F18171">
        <v>62300</v>
      </c>
      <c r="G18171">
        <v>66900</v>
      </c>
      <c r="H18171">
        <v>71500</v>
      </c>
      <c r="I18171">
        <v>76100</v>
      </c>
      <c r="J18171">
        <v>80750</v>
      </c>
      <c r="K18171" t="s">
        <v>3114</v>
      </c>
      <c r="L18171">
        <v>115</v>
      </c>
      <c r="M18171">
        <v>80</v>
      </c>
      <c r="N18171" t="s">
        <v>2956</v>
      </c>
    </row>
    <row r="18172" spans="1:14" x14ac:dyDescent="0.2">
      <c r="A18172" t="s">
        <v>23931</v>
      </c>
      <c r="B18172">
        <v>40800</v>
      </c>
      <c r="C18172">
        <v>46600</v>
      </c>
      <c r="D18172">
        <v>52450</v>
      </c>
      <c r="E18172">
        <v>58250</v>
      </c>
      <c r="F18172">
        <v>62950</v>
      </c>
      <c r="G18172">
        <v>67600</v>
      </c>
      <c r="H18172">
        <v>72250</v>
      </c>
      <c r="I18172">
        <v>76900</v>
      </c>
      <c r="J18172">
        <v>81550</v>
      </c>
      <c r="K18172" t="s">
        <v>3114</v>
      </c>
      <c r="L18172">
        <v>117</v>
      </c>
      <c r="M18172">
        <v>80</v>
      </c>
      <c r="N18172" t="s">
        <v>3210</v>
      </c>
    </row>
    <row r="18173" spans="1:14" x14ac:dyDescent="0.2">
      <c r="A18173" t="s">
        <v>23932</v>
      </c>
      <c r="B18173">
        <v>40400</v>
      </c>
      <c r="C18173">
        <v>46150</v>
      </c>
      <c r="D18173">
        <v>51900</v>
      </c>
      <c r="E18173">
        <v>57650</v>
      </c>
      <c r="F18173">
        <v>62300</v>
      </c>
      <c r="G18173">
        <v>66900</v>
      </c>
      <c r="H18173">
        <v>71500</v>
      </c>
      <c r="I18173">
        <v>76100</v>
      </c>
      <c r="J18173">
        <v>80750</v>
      </c>
      <c r="K18173" t="s">
        <v>3114</v>
      </c>
      <c r="L18173">
        <v>119</v>
      </c>
      <c r="M18173">
        <v>80</v>
      </c>
      <c r="N18173" t="s">
        <v>2717</v>
      </c>
    </row>
    <row r="18174" spans="1:14" x14ac:dyDescent="0.2">
      <c r="A18174" t="s">
        <v>23933</v>
      </c>
      <c r="B18174">
        <v>57750</v>
      </c>
      <c r="C18174">
        <v>66000</v>
      </c>
      <c r="D18174">
        <v>74250</v>
      </c>
      <c r="E18174">
        <v>82500</v>
      </c>
      <c r="F18174">
        <v>89100</v>
      </c>
      <c r="G18174">
        <v>95700</v>
      </c>
      <c r="H18174">
        <v>102300</v>
      </c>
      <c r="I18174">
        <v>108900</v>
      </c>
      <c r="J18174">
        <v>115500</v>
      </c>
      <c r="K18174" t="s">
        <v>3114</v>
      </c>
      <c r="L18174">
        <v>121</v>
      </c>
      <c r="M18174">
        <v>80</v>
      </c>
      <c r="N18174" t="s">
        <v>3211</v>
      </c>
    </row>
    <row r="18175" spans="1:14" x14ac:dyDescent="0.2">
      <c r="A18175" t="s">
        <v>23934</v>
      </c>
      <c r="B18175">
        <v>43050</v>
      </c>
      <c r="C18175">
        <v>49200</v>
      </c>
      <c r="D18175">
        <v>55350</v>
      </c>
      <c r="E18175">
        <v>61450</v>
      </c>
      <c r="F18175">
        <v>66400</v>
      </c>
      <c r="G18175">
        <v>71300</v>
      </c>
      <c r="H18175">
        <v>76200</v>
      </c>
      <c r="I18175">
        <v>81150</v>
      </c>
      <c r="J18175">
        <v>86050</v>
      </c>
      <c r="K18175" t="s">
        <v>3114</v>
      </c>
      <c r="L18175">
        <v>123</v>
      </c>
      <c r="M18175">
        <v>80</v>
      </c>
      <c r="N18175" t="s">
        <v>3212</v>
      </c>
    </row>
    <row r="18176" spans="1:14" x14ac:dyDescent="0.2">
      <c r="A18176" t="s">
        <v>23935</v>
      </c>
      <c r="B18176">
        <v>40400</v>
      </c>
      <c r="C18176">
        <v>46150</v>
      </c>
      <c r="D18176">
        <v>51900</v>
      </c>
      <c r="E18176">
        <v>57650</v>
      </c>
      <c r="F18176">
        <v>62300</v>
      </c>
      <c r="G18176">
        <v>66900</v>
      </c>
      <c r="H18176">
        <v>71500</v>
      </c>
      <c r="I18176">
        <v>76100</v>
      </c>
      <c r="J18176">
        <v>80750</v>
      </c>
      <c r="K18176" t="s">
        <v>3114</v>
      </c>
      <c r="L18176">
        <v>125</v>
      </c>
      <c r="M18176">
        <v>80</v>
      </c>
      <c r="N18176" t="s">
        <v>3213</v>
      </c>
    </row>
    <row r="18177" spans="1:14" x14ac:dyDescent="0.2">
      <c r="A18177" t="s">
        <v>23936</v>
      </c>
      <c r="B18177">
        <v>40400</v>
      </c>
      <c r="C18177">
        <v>46150</v>
      </c>
      <c r="D18177">
        <v>51900</v>
      </c>
      <c r="E18177">
        <v>57650</v>
      </c>
      <c r="F18177">
        <v>62300</v>
      </c>
      <c r="G18177">
        <v>66900</v>
      </c>
      <c r="H18177">
        <v>71500</v>
      </c>
      <c r="I18177">
        <v>76100</v>
      </c>
      <c r="J18177">
        <v>80750</v>
      </c>
      <c r="K18177" t="s">
        <v>3114</v>
      </c>
      <c r="L18177">
        <v>127</v>
      </c>
      <c r="M18177">
        <v>80</v>
      </c>
      <c r="N18177" t="s">
        <v>3214</v>
      </c>
    </row>
    <row r="18178" spans="1:14" x14ac:dyDescent="0.2">
      <c r="A18178" t="s">
        <v>23937</v>
      </c>
      <c r="B18178">
        <v>40400</v>
      </c>
      <c r="C18178">
        <v>46150</v>
      </c>
      <c r="D18178">
        <v>51900</v>
      </c>
      <c r="E18178">
        <v>57650</v>
      </c>
      <c r="F18178">
        <v>62300</v>
      </c>
      <c r="G18178">
        <v>66900</v>
      </c>
      <c r="H18178">
        <v>71500</v>
      </c>
      <c r="I18178">
        <v>76100</v>
      </c>
      <c r="J18178">
        <v>80750</v>
      </c>
      <c r="K18178" t="s">
        <v>3114</v>
      </c>
      <c r="L18178">
        <v>129</v>
      </c>
      <c r="M18178">
        <v>80</v>
      </c>
      <c r="N18178" t="s">
        <v>3215</v>
      </c>
    </row>
    <row r="18179" spans="1:14" x14ac:dyDescent="0.2">
      <c r="A18179" t="s">
        <v>23938</v>
      </c>
      <c r="B18179">
        <v>40400</v>
      </c>
      <c r="C18179">
        <v>46150</v>
      </c>
      <c r="D18179">
        <v>51900</v>
      </c>
      <c r="E18179">
        <v>57650</v>
      </c>
      <c r="F18179">
        <v>62300</v>
      </c>
      <c r="G18179">
        <v>66900</v>
      </c>
      <c r="H18179">
        <v>71500</v>
      </c>
      <c r="I18179">
        <v>76100</v>
      </c>
      <c r="J18179">
        <v>80750</v>
      </c>
      <c r="K18179" t="s">
        <v>3114</v>
      </c>
      <c r="L18179">
        <v>131</v>
      </c>
      <c r="M18179">
        <v>80</v>
      </c>
      <c r="N18179" t="s">
        <v>4231</v>
      </c>
    </row>
    <row r="18180" spans="1:14" x14ac:dyDescent="0.2">
      <c r="A18180" t="s">
        <v>23939</v>
      </c>
      <c r="B18180">
        <v>40400</v>
      </c>
      <c r="C18180">
        <v>46150</v>
      </c>
      <c r="D18180">
        <v>51900</v>
      </c>
      <c r="E18180">
        <v>57650</v>
      </c>
      <c r="F18180">
        <v>62300</v>
      </c>
      <c r="G18180">
        <v>66900</v>
      </c>
      <c r="H18180">
        <v>71500</v>
      </c>
      <c r="I18180">
        <v>76100</v>
      </c>
      <c r="J18180">
        <v>80750</v>
      </c>
      <c r="K18180" t="s">
        <v>3114</v>
      </c>
      <c r="L18180">
        <v>133</v>
      </c>
      <c r="M18180">
        <v>80</v>
      </c>
      <c r="N18180" t="s">
        <v>3216</v>
      </c>
    </row>
    <row r="18181" spans="1:14" x14ac:dyDescent="0.2">
      <c r="A18181" t="s">
        <v>23940</v>
      </c>
      <c r="B18181">
        <v>43900</v>
      </c>
      <c r="C18181">
        <v>50200</v>
      </c>
      <c r="D18181">
        <v>56450</v>
      </c>
      <c r="E18181">
        <v>62700</v>
      </c>
      <c r="F18181">
        <v>67750</v>
      </c>
      <c r="G18181">
        <v>72750</v>
      </c>
      <c r="H18181">
        <v>77750</v>
      </c>
      <c r="I18181">
        <v>82800</v>
      </c>
      <c r="J18181">
        <v>87800</v>
      </c>
      <c r="K18181" t="s">
        <v>3114</v>
      </c>
      <c r="L18181">
        <v>135</v>
      </c>
      <c r="M18181">
        <v>80</v>
      </c>
      <c r="N18181" t="s">
        <v>3217</v>
      </c>
    </row>
    <row r="18182" spans="1:14" x14ac:dyDescent="0.2">
      <c r="A18182" t="s">
        <v>23941</v>
      </c>
      <c r="B18182">
        <v>40800</v>
      </c>
      <c r="C18182">
        <v>46600</v>
      </c>
      <c r="D18182">
        <v>52450</v>
      </c>
      <c r="E18182">
        <v>58250</v>
      </c>
      <c r="F18182">
        <v>62950</v>
      </c>
      <c r="G18182">
        <v>67600</v>
      </c>
      <c r="H18182">
        <v>72250</v>
      </c>
      <c r="I18182">
        <v>76900</v>
      </c>
      <c r="J18182">
        <v>81550</v>
      </c>
      <c r="K18182" t="s">
        <v>3114</v>
      </c>
      <c r="L18182">
        <v>137</v>
      </c>
      <c r="M18182">
        <v>80</v>
      </c>
      <c r="N18182" t="s">
        <v>4105</v>
      </c>
    </row>
    <row r="18183" spans="1:14" x14ac:dyDescent="0.2">
      <c r="A18183" t="s">
        <v>23942</v>
      </c>
      <c r="B18183">
        <v>57750</v>
      </c>
      <c r="C18183">
        <v>66000</v>
      </c>
      <c r="D18183">
        <v>74250</v>
      </c>
      <c r="E18183">
        <v>82500</v>
      </c>
      <c r="F18183">
        <v>89100</v>
      </c>
      <c r="G18183">
        <v>95700</v>
      </c>
      <c r="H18183">
        <v>102300</v>
      </c>
      <c r="I18183">
        <v>108900</v>
      </c>
      <c r="J18183">
        <v>115500</v>
      </c>
      <c r="K18183" t="s">
        <v>3114</v>
      </c>
      <c r="L18183">
        <v>139</v>
      </c>
      <c r="M18183">
        <v>80</v>
      </c>
      <c r="N18183" t="s">
        <v>4194</v>
      </c>
    </row>
    <row r="18184" spans="1:14" x14ac:dyDescent="0.2">
      <c r="A18184" t="s">
        <v>23943</v>
      </c>
      <c r="B18184">
        <v>40400</v>
      </c>
      <c r="C18184">
        <v>46150</v>
      </c>
      <c r="D18184">
        <v>51900</v>
      </c>
      <c r="E18184">
        <v>57650</v>
      </c>
      <c r="F18184">
        <v>62300</v>
      </c>
      <c r="G18184">
        <v>66900</v>
      </c>
      <c r="H18184">
        <v>71500</v>
      </c>
      <c r="I18184">
        <v>76100</v>
      </c>
      <c r="J18184">
        <v>80750</v>
      </c>
      <c r="K18184" t="s">
        <v>3114</v>
      </c>
      <c r="L18184">
        <v>141</v>
      </c>
      <c r="M18184">
        <v>80</v>
      </c>
      <c r="N18184" t="s">
        <v>2723</v>
      </c>
    </row>
    <row r="18185" spans="1:14" x14ac:dyDescent="0.2">
      <c r="A18185" t="s">
        <v>23944</v>
      </c>
      <c r="B18185">
        <v>44000</v>
      </c>
      <c r="C18185">
        <v>50250</v>
      </c>
      <c r="D18185">
        <v>56550</v>
      </c>
      <c r="E18185">
        <v>62800</v>
      </c>
      <c r="F18185">
        <v>67850</v>
      </c>
      <c r="G18185">
        <v>72850</v>
      </c>
      <c r="H18185">
        <v>77900</v>
      </c>
      <c r="I18185">
        <v>82900</v>
      </c>
      <c r="J18185">
        <v>87950</v>
      </c>
      <c r="K18185" t="s">
        <v>3114</v>
      </c>
      <c r="L18185">
        <v>143</v>
      </c>
      <c r="M18185">
        <v>80</v>
      </c>
      <c r="N18185" t="s">
        <v>3218</v>
      </c>
    </row>
    <row r="18186" spans="1:14" x14ac:dyDescent="0.2">
      <c r="A18186" t="s">
        <v>23945</v>
      </c>
      <c r="B18186">
        <v>40400</v>
      </c>
      <c r="C18186">
        <v>46150</v>
      </c>
      <c r="D18186">
        <v>51900</v>
      </c>
      <c r="E18186">
        <v>57650</v>
      </c>
      <c r="F18186">
        <v>62300</v>
      </c>
      <c r="G18186">
        <v>66900</v>
      </c>
      <c r="H18186">
        <v>71500</v>
      </c>
      <c r="I18186">
        <v>76100</v>
      </c>
      <c r="J18186">
        <v>80750</v>
      </c>
      <c r="K18186" t="s">
        <v>3114</v>
      </c>
      <c r="L18186">
        <v>145</v>
      </c>
      <c r="M18186">
        <v>80</v>
      </c>
      <c r="N18186" t="s">
        <v>3219</v>
      </c>
    </row>
    <row r="18187" spans="1:14" x14ac:dyDescent="0.2">
      <c r="A18187" t="s">
        <v>23946</v>
      </c>
      <c r="B18187">
        <v>43900</v>
      </c>
      <c r="C18187">
        <v>50200</v>
      </c>
      <c r="D18187">
        <v>56450</v>
      </c>
      <c r="E18187">
        <v>62700</v>
      </c>
      <c r="F18187">
        <v>67750</v>
      </c>
      <c r="G18187">
        <v>72750</v>
      </c>
      <c r="H18187">
        <v>77750</v>
      </c>
      <c r="I18187">
        <v>82800</v>
      </c>
      <c r="J18187">
        <v>87800</v>
      </c>
      <c r="K18187" t="s">
        <v>3114</v>
      </c>
      <c r="L18187">
        <v>147</v>
      </c>
      <c r="M18187">
        <v>80</v>
      </c>
      <c r="N18187" t="s">
        <v>2966</v>
      </c>
    </row>
    <row r="18188" spans="1:14" x14ac:dyDescent="0.2">
      <c r="A18188" t="s">
        <v>23947</v>
      </c>
      <c r="B18188">
        <v>47850</v>
      </c>
      <c r="C18188">
        <v>54650</v>
      </c>
      <c r="D18188">
        <v>61500</v>
      </c>
      <c r="E18188">
        <v>68300</v>
      </c>
      <c r="F18188">
        <v>73800</v>
      </c>
      <c r="G18188">
        <v>79250</v>
      </c>
      <c r="H18188">
        <v>84700</v>
      </c>
      <c r="I18188">
        <v>90200</v>
      </c>
      <c r="J18188">
        <v>95650</v>
      </c>
      <c r="K18188" t="s">
        <v>3114</v>
      </c>
      <c r="L18188">
        <v>149</v>
      </c>
      <c r="M18188">
        <v>80</v>
      </c>
      <c r="N18188" t="s">
        <v>3326</v>
      </c>
    </row>
    <row r="18189" spans="1:14" x14ac:dyDescent="0.2">
      <c r="A18189" t="s">
        <v>23948</v>
      </c>
      <c r="B18189">
        <v>40850</v>
      </c>
      <c r="C18189">
        <v>46650</v>
      </c>
      <c r="D18189">
        <v>52500</v>
      </c>
      <c r="E18189">
        <v>58300</v>
      </c>
      <c r="F18189">
        <v>63000</v>
      </c>
      <c r="G18189">
        <v>67650</v>
      </c>
      <c r="H18189">
        <v>72300</v>
      </c>
      <c r="I18189">
        <v>77000</v>
      </c>
      <c r="J18189">
        <v>81650</v>
      </c>
      <c r="K18189" t="s">
        <v>3114</v>
      </c>
      <c r="L18189">
        <v>151</v>
      </c>
      <c r="M18189">
        <v>80</v>
      </c>
      <c r="N18189" t="s">
        <v>3220</v>
      </c>
    </row>
    <row r="18190" spans="1:14" x14ac:dyDescent="0.2">
      <c r="A18190" t="s">
        <v>23949</v>
      </c>
      <c r="B18190">
        <v>40400</v>
      </c>
      <c r="C18190">
        <v>46150</v>
      </c>
      <c r="D18190">
        <v>51900</v>
      </c>
      <c r="E18190">
        <v>57650</v>
      </c>
      <c r="F18190">
        <v>62300</v>
      </c>
      <c r="G18190">
        <v>66900</v>
      </c>
      <c r="H18190">
        <v>71500</v>
      </c>
      <c r="I18190">
        <v>76100</v>
      </c>
      <c r="J18190">
        <v>80750</v>
      </c>
      <c r="K18190" t="s">
        <v>3114</v>
      </c>
      <c r="L18190">
        <v>153</v>
      </c>
      <c r="M18190">
        <v>80</v>
      </c>
      <c r="N18190" t="s">
        <v>2967</v>
      </c>
    </row>
    <row r="18191" spans="1:14" x14ac:dyDescent="0.2">
      <c r="A18191" t="s">
        <v>23950</v>
      </c>
      <c r="B18191">
        <v>40400</v>
      </c>
      <c r="C18191">
        <v>46150</v>
      </c>
      <c r="D18191">
        <v>51900</v>
      </c>
      <c r="E18191">
        <v>57650</v>
      </c>
      <c r="F18191">
        <v>62300</v>
      </c>
      <c r="G18191">
        <v>66900</v>
      </c>
      <c r="H18191">
        <v>71500</v>
      </c>
      <c r="I18191">
        <v>76100</v>
      </c>
      <c r="J18191">
        <v>80750</v>
      </c>
      <c r="K18191" t="s">
        <v>3114</v>
      </c>
      <c r="L18191">
        <v>155</v>
      </c>
      <c r="M18191">
        <v>80</v>
      </c>
      <c r="N18191" t="s">
        <v>3221</v>
      </c>
    </row>
    <row r="18192" spans="1:14" x14ac:dyDescent="0.2">
      <c r="A18192" t="s">
        <v>23951</v>
      </c>
      <c r="B18192">
        <v>52200</v>
      </c>
      <c r="C18192">
        <v>59650</v>
      </c>
      <c r="D18192">
        <v>67100</v>
      </c>
      <c r="E18192">
        <v>74550</v>
      </c>
      <c r="F18192">
        <v>80550</v>
      </c>
      <c r="G18192">
        <v>86500</v>
      </c>
      <c r="H18192">
        <v>92450</v>
      </c>
      <c r="I18192">
        <v>98450</v>
      </c>
      <c r="J18192">
        <v>104400</v>
      </c>
      <c r="K18192" t="s">
        <v>3114</v>
      </c>
      <c r="L18192">
        <v>157</v>
      </c>
      <c r="M18192">
        <v>80</v>
      </c>
      <c r="N18192" t="s">
        <v>3222</v>
      </c>
    </row>
    <row r="18193" spans="1:14" x14ac:dyDescent="0.2">
      <c r="A18193" t="s">
        <v>23952</v>
      </c>
      <c r="B18193">
        <v>42800</v>
      </c>
      <c r="C18193">
        <v>48900</v>
      </c>
      <c r="D18193">
        <v>55000</v>
      </c>
      <c r="E18193">
        <v>61100</v>
      </c>
      <c r="F18193">
        <v>66000</v>
      </c>
      <c r="G18193">
        <v>70900</v>
      </c>
      <c r="H18193">
        <v>75800</v>
      </c>
      <c r="I18193">
        <v>80700</v>
      </c>
      <c r="J18193">
        <v>85550</v>
      </c>
      <c r="K18193" t="s">
        <v>3114</v>
      </c>
      <c r="L18193">
        <v>159</v>
      </c>
      <c r="M18193">
        <v>80</v>
      </c>
      <c r="N18193" t="s">
        <v>3327</v>
      </c>
    </row>
    <row r="18194" spans="1:14" x14ac:dyDescent="0.2">
      <c r="A18194" t="s">
        <v>23953</v>
      </c>
      <c r="B18194">
        <v>40950</v>
      </c>
      <c r="C18194">
        <v>46800</v>
      </c>
      <c r="D18194">
        <v>52650</v>
      </c>
      <c r="E18194">
        <v>58500</v>
      </c>
      <c r="F18194">
        <v>63200</v>
      </c>
      <c r="G18194">
        <v>67900</v>
      </c>
      <c r="H18194">
        <v>72550</v>
      </c>
      <c r="I18194">
        <v>77250</v>
      </c>
      <c r="J18194">
        <v>81900</v>
      </c>
      <c r="K18194" t="s">
        <v>3114</v>
      </c>
      <c r="L18194">
        <v>161</v>
      </c>
      <c r="M18194">
        <v>80</v>
      </c>
      <c r="N18194" t="s">
        <v>3223</v>
      </c>
    </row>
    <row r="18195" spans="1:14" x14ac:dyDescent="0.2">
      <c r="A18195" t="s">
        <v>23954</v>
      </c>
      <c r="B18195">
        <v>40400</v>
      </c>
      <c r="C18195">
        <v>46150</v>
      </c>
      <c r="D18195">
        <v>51900</v>
      </c>
      <c r="E18195">
        <v>57650</v>
      </c>
      <c r="F18195">
        <v>62300</v>
      </c>
      <c r="G18195">
        <v>66900</v>
      </c>
      <c r="H18195">
        <v>71500</v>
      </c>
      <c r="I18195">
        <v>76100</v>
      </c>
      <c r="J18195">
        <v>80750</v>
      </c>
      <c r="K18195" t="s">
        <v>3114</v>
      </c>
      <c r="L18195">
        <v>163</v>
      </c>
      <c r="M18195">
        <v>80</v>
      </c>
      <c r="N18195" t="s">
        <v>2030</v>
      </c>
    </row>
    <row r="18196" spans="1:14" x14ac:dyDescent="0.2">
      <c r="A18196" t="s">
        <v>23955</v>
      </c>
      <c r="B18196">
        <v>45000</v>
      </c>
      <c r="C18196">
        <v>51400</v>
      </c>
      <c r="D18196">
        <v>57850</v>
      </c>
      <c r="E18196">
        <v>64250</v>
      </c>
      <c r="F18196">
        <v>69400</v>
      </c>
      <c r="G18196">
        <v>74550</v>
      </c>
      <c r="H18196">
        <v>79700</v>
      </c>
      <c r="I18196">
        <v>84850</v>
      </c>
      <c r="J18196">
        <v>89950</v>
      </c>
      <c r="K18196" t="s">
        <v>3114</v>
      </c>
      <c r="L18196">
        <v>165</v>
      </c>
      <c r="M18196">
        <v>80</v>
      </c>
      <c r="N18196" t="s">
        <v>2031</v>
      </c>
    </row>
    <row r="18197" spans="1:14" x14ac:dyDescent="0.2">
      <c r="A18197" t="s">
        <v>23956</v>
      </c>
      <c r="B18197">
        <v>52200</v>
      </c>
      <c r="C18197">
        <v>59650</v>
      </c>
      <c r="D18197">
        <v>67100</v>
      </c>
      <c r="E18197">
        <v>74550</v>
      </c>
      <c r="F18197">
        <v>80550</v>
      </c>
      <c r="G18197">
        <v>86500</v>
      </c>
      <c r="H18197">
        <v>92450</v>
      </c>
      <c r="I18197">
        <v>98450</v>
      </c>
      <c r="J18197">
        <v>104400</v>
      </c>
      <c r="K18197" t="s">
        <v>3114</v>
      </c>
      <c r="L18197">
        <v>167</v>
      </c>
      <c r="M18197">
        <v>80</v>
      </c>
      <c r="N18197" t="s">
        <v>2032</v>
      </c>
    </row>
    <row r="18198" spans="1:14" x14ac:dyDescent="0.2">
      <c r="A18198" t="s">
        <v>23957</v>
      </c>
      <c r="B18198">
        <v>41850</v>
      </c>
      <c r="C18198">
        <v>47800</v>
      </c>
      <c r="D18198">
        <v>53800</v>
      </c>
      <c r="E18198">
        <v>59750</v>
      </c>
      <c r="F18198">
        <v>64550</v>
      </c>
      <c r="G18198">
        <v>69350</v>
      </c>
      <c r="H18198">
        <v>74100</v>
      </c>
      <c r="I18198">
        <v>78900</v>
      </c>
      <c r="J18198">
        <v>83650</v>
      </c>
      <c r="K18198" t="s">
        <v>3114</v>
      </c>
      <c r="L18198">
        <v>169</v>
      </c>
      <c r="M18198">
        <v>80</v>
      </c>
      <c r="N18198" t="s">
        <v>2033</v>
      </c>
    </row>
    <row r="18199" spans="1:14" x14ac:dyDescent="0.2">
      <c r="A18199" t="s">
        <v>23958</v>
      </c>
      <c r="B18199">
        <v>48450</v>
      </c>
      <c r="C18199">
        <v>55400</v>
      </c>
      <c r="D18199">
        <v>62300</v>
      </c>
      <c r="E18199">
        <v>69200</v>
      </c>
      <c r="F18199">
        <v>74750</v>
      </c>
      <c r="G18199">
        <v>80300</v>
      </c>
      <c r="H18199">
        <v>85850</v>
      </c>
      <c r="I18199">
        <v>91350</v>
      </c>
      <c r="J18199">
        <v>96900</v>
      </c>
      <c r="K18199" t="s">
        <v>3114</v>
      </c>
      <c r="L18199">
        <v>171</v>
      </c>
      <c r="M18199">
        <v>80</v>
      </c>
      <c r="N18199" t="s">
        <v>2034</v>
      </c>
    </row>
    <row r="18200" spans="1:14" x14ac:dyDescent="0.2">
      <c r="A18200" t="s">
        <v>23959</v>
      </c>
      <c r="B18200">
        <v>51600</v>
      </c>
      <c r="C18200">
        <v>59000</v>
      </c>
      <c r="D18200">
        <v>66350</v>
      </c>
      <c r="E18200">
        <v>73700</v>
      </c>
      <c r="F18200">
        <v>79600</v>
      </c>
      <c r="G18200">
        <v>85500</v>
      </c>
      <c r="H18200">
        <v>91400</v>
      </c>
      <c r="I18200">
        <v>97300</v>
      </c>
      <c r="J18200">
        <v>103200</v>
      </c>
      <c r="K18200" t="s">
        <v>3114</v>
      </c>
      <c r="L18200">
        <v>173</v>
      </c>
      <c r="M18200">
        <v>80</v>
      </c>
      <c r="N18200" t="s">
        <v>2035</v>
      </c>
    </row>
    <row r="18201" spans="1:14" x14ac:dyDescent="0.2">
      <c r="A18201" t="s">
        <v>23960</v>
      </c>
      <c r="B18201">
        <v>41000</v>
      </c>
      <c r="C18201">
        <v>46850</v>
      </c>
      <c r="D18201">
        <v>52700</v>
      </c>
      <c r="E18201">
        <v>58550</v>
      </c>
      <c r="F18201">
        <v>63250</v>
      </c>
      <c r="G18201">
        <v>67950</v>
      </c>
      <c r="H18201">
        <v>72650</v>
      </c>
      <c r="I18201">
        <v>77300</v>
      </c>
      <c r="J18201">
        <v>82000</v>
      </c>
      <c r="K18201" t="s">
        <v>3114</v>
      </c>
      <c r="L18201">
        <v>175</v>
      </c>
      <c r="M18201">
        <v>80</v>
      </c>
      <c r="N18201" t="s">
        <v>2036</v>
      </c>
    </row>
    <row r="18202" spans="1:14" x14ac:dyDescent="0.2">
      <c r="A18202" t="s">
        <v>23961</v>
      </c>
      <c r="B18202">
        <v>41000</v>
      </c>
      <c r="C18202">
        <v>46850</v>
      </c>
      <c r="D18202">
        <v>52700</v>
      </c>
      <c r="E18202">
        <v>58550</v>
      </c>
      <c r="F18202">
        <v>63250</v>
      </c>
      <c r="G18202">
        <v>67950</v>
      </c>
      <c r="H18202">
        <v>72650</v>
      </c>
      <c r="I18202">
        <v>77300</v>
      </c>
      <c r="J18202">
        <v>82000</v>
      </c>
      <c r="K18202" t="s">
        <v>3114</v>
      </c>
      <c r="L18202">
        <v>177</v>
      </c>
      <c r="M18202">
        <v>80</v>
      </c>
      <c r="N18202" t="s">
        <v>2037</v>
      </c>
    </row>
    <row r="18203" spans="1:14" x14ac:dyDescent="0.2">
      <c r="A18203" t="s">
        <v>23962</v>
      </c>
      <c r="B18203">
        <v>40900</v>
      </c>
      <c r="C18203">
        <v>46750</v>
      </c>
      <c r="D18203">
        <v>52600</v>
      </c>
      <c r="E18203">
        <v>58400</v>
      </c>
      <c r="F18203">
        <v>63100</v>
      </c>
      <c r="G18203">
        <v>67750</v>
      </c>
      <c r="H18203">
        <v>72450</v>
      </c>
      <c r="I18203">
        <v>77100</v>
      </c>
      <c r="J18203">
        <v>81800</v>
      </c>
      <c r="K18203" t="s">
        <v>3114</v>
      </c>
      <c r="L18203">
        <v>179</v>
      </c>
      <c r="M18203">
        <v>80</v>
      </c>
      <c r="N18203" t="s">
        <v>4199</v>
      </c>
    </row>
    <row r="18204" spans="1:14" x14ac:dyDescent="0.2">
      <c r="A18204" t="s">
        <v>23963</v>
      </c>
      <c r="B18204">
        <v>46150</v>
      </c>
      <c r="C18204">
        <v>52750</v>
      </c>
      <c r="D18204">
        <v>59350</v>
      </c>
      <c r="E18204">
        <v>65900</v>
      </c>
      <c r="F18204">
        <v>71200</v>
      </c>
      <c r="G18204">
        <v>76450</v>
      </c>
      <c r="H18204">
        <v>81750</v>
      </c>
      <c r="I18204">
        <v>87000</v>
      </c>
      <c r="J18204">
        <v>92300</v>
      </c>
      <c r="K18204" t="s">
        <v>3114</v>
      </c>
      <c r="L18204">
        <v>181</v>
      </c>
      <c r="M18204">
        <v>80</v>
      </c>
      <c r="N18204" t="s">
        <v>3281</v>
      </c>
    </row>
    <row r="18205" spans="1:14" x14ac:dyDescent="0.2">
      <c r="A18205" t="s">
        <v>23964</v>
      </c>
      <c r="B18205">
        <v>41000</v>
      </c>
      <c r="C18205">
        <v>46850</v>
      </c>
      <c r="D18205">
        <v>52700</v>
      </c>
      <c r="E18205">
        <v>58550</v>
      </c>
      <c r="F18205">
        <v>63250</v>
      </c>
      <c r="G18205">
        <v>67950</v>
      </c>
      <c r="H18205">
        <v>72650</v>
      </c>
      <c r="I18205">
        <v>77300</v>
      </c>
      <c r="J18205">
        <v>82000</v>
      </c>
      <c r="K18205" t="s">
        <v>3114</v>
      </c>
      <c r="L18205">
        <v>183</v>
      </c>
      <c r="M18205">
        <v>80</v>
      </c>
      <c r="N18205" t="s">
        <v>2038</v>
      </c>
    </row>
    <row r="18206" spans="1:14" x14ac:dyDescent="0.2">
      <c r="A18206" t="s">
        <v>23965</v>
      </c>
      <c r="B18206">
        <v>40800</v>
      </c>
      <c r="C18206">
        <v>46600</v>
      </c>
      <c r="D18206">
        <v>52450</v>
      </c>
      <c r="E18206">
        <v>58250</v>
      </c>
      <c r="F18206">
        <v>62950</v>
      </c>
      <c r="G18206">
        <v>67600</v>
      </c>
      <c r="H18206">
        <v>72250</v>
      </c>
      <c r="I18206">
        <v>76900</v>
      </c>
      <c r="J18206">
        <v>81550</v>
      </c>
      <c r="K18206" t="s">
        <v>3114</v>
      </c>
      <c r="L18206">
        <v>185</v>
      </c>
      <c r="M18206">
        <v>80</v>
      </c>
      <c r="N18206" t="s">
        <v>2039</v>
      </c>
    </row>
    <row r="18207" spans="1:14" x14ac:dyDescent="0.2">
      <c r="A18207" t="s">
        <v>23966</v>
      </c>
      <c r="B18207">
        <v>49150</v>
      </c>
      <c r="C18207">
        <v>56200</v>
      </c>
      <c r="D18207">
        <v>63200</v>
      </c>
      <c r="E18207">
        <v>70200</v>
      </c>
      <c r="F18207">
        <v>75850</v>
      </c>
      <c r="G18207">
        <v>81450</v>
      </c>
      <c r="H18207">
        <v>87050</v>
      </c>
      <c r="I18207">
        <v>92700</v>
      </c>
      <c r="J18207">
        <v>98300</v>
      </c>
      <c r="K18207" t="s">
        <v>3114</v>
      </c>
      <c r="L18207">
        <v>187</v>
      </c>
      <c r="M18207">
        <v>80</v>
      </c>
      <c r="N18207" t="s">
        <v>1958</v>
      </c>
    </row>
    <row r="18208" spans="1:14" x14ac:dyDescent="0.2">
      <c r="A18208" t="s">
        <v>23967</v>
      </c>
      <c r="B18208">
        <v>40400</v>
      </c>
      <c r="C18208">
        <v>46150</v>
      </c>
      <c r="D18208">
        <v>51900</v>
      </c>
      <c r="E18208">
        <v>57650</v>
      </c>
      <c r="F18208">
        <v>62300</v>
      </c>
      <c r="G18208">
        <v>66900</v>
      </c>
      <c r="H18208">
        <v>71500</v>
      </c>
      <c r="I18208">
        <v>76100</v>
      </c>
      <c r="J18208">
        <v>80750</v>
      </c>
      <c r="K18208" t="s">
        <v>3114</v>
      </c>
      <c r="L18208">
        <v>189</v>
      </c>
      <c r="M18208">
        <v>80</v>
      </c>
      <c r="N18208" t="s">
        <v>3330</v>
      </c>
    </row>
    <row r="18209" spans="1:14" x14ac:dyDescent="0.2">
      <c r="A18209" t="s">
        <v>23968</v>
      </c>
      <c r="B18209">
        <v>40400</v>
      </c>
      <c r="C18209">
        <v>46150</v>
      </c>
      <c r="D18209">
        <v>51900</v>
      </c>
      <c r="E18209">
        <v>57650</v>
      </c>
      <c r="F18209">
        <v>62300</v>
      </c>
      <c r="G18209">
        <v>66900</v>
      </c>
      <c r="H18209">
        <v>71500</v>
      </c>
      <c r="I18209">
        <v>76100</v>
      </c>
      <c r="J18209">
        <v>80750</v>
      </c>
      <c r="K18209" t="s">
        <v>3114</v>
      </c>
      <c r="L18209">
        <v>191</v>
      </c>
      <c r="M18209">
        <v>80</v>
      </c>
      <c r="N18209" t="s">
        <v>2976</v>
      </c>
    </row>
    <row r="18210" spans="1:14" x14ac:dyDescent="0.2">
      <c r="A18210" t="s">
        <v>23969</v>
      </c>
      <c r="B18210">
        <v>41000</v>
      </c>
      <c r="C18210">
        <v>46850</v>
      </c>
      <c r="D18210">
        <v>52700</v>
      </c>
      <c r="E18210">
        <v>58550</v>
      </c>
      <c r="F18210">
        <v>63250</v>
      </c>
      <c r="G18210">
        <v>67950</v>
      </c>
      <c r="H18210">
        <v>72650</v>
      </c>
      <c r="I18210">
        <v>77300</v>
      </c>
      <c r="J18210">
        <v>82000</v>
      </c>
      <c r="K18210" t="s">
        <v>3114</v>
      </c>
      <c r="L18210">
        <v>193</v>
      </c>
      <c r="M18210">
        <v>80</v>
      </c>
      <c r="N18210" t="s">
        <v>4237</v>
      </c>
    </row>
    <row r="18211" spans="1:14" x14ac:dyDescent="0.2">
      <c r="A18211" t="s">
        <v>23970</v>
      </c>
      <c r="B18211">
        <v>40400</v>
      </c>
      <c r="C18211">
        <v>46150</v>
      </c>
      <c r="D18211">
        <v>51900</v>
      </c>
      <c r="E18211">
        <v>57650</v>
      </c>
      <c r="F18211">
        <v>62300</v>
      </c>
      <c r="G18211">
        <v>66900</v>
      </c>
      <c r="H18211">
        <v>71500</v>
      </c>
      <c r="I18211">
        <v>76100</v>
      </c>
      <c r="J18211">
        <v>80750</v>
      </c>
      <c r="K18211" t="s">
        <v>3114</v>
      </c>
      <c r="L18211">
        <v>195</v>
      </c>
      <c r="M18211">
        <v>80</v>
      </c>
      <c r="N18211" t="s">
        <v>2040</v>
      </c>
    </row>
    <row r="18212" spans="1:14" x14ac:dyDescent="0.2">
      <c r="A18212" t="s">
        <v>23971</v>
      </c>
      <c r="B18212">
        <v>40400</v>
      </c>
      <c r="C18212">
        <v>46150</v>
      </c>
      <c r="D18212">
        <v>51900</v>
      </c>
      <c r="E18212">
        <v>57650</v>
      </c>
      <c r="F18212">
        <v>62300</v>
      </c>
      <c r="G18212">
        <v>66900</v>
      </c>
      <c r="H18212">
        <v>71500</v>
      </c>
      <c r="I18212">
        <v>76100</v>
      </c>
      <c r="J18212">
        <v>80750</v>
      </c>
      <c r="K18212" t="s">
        <v>3114</v>
      </c>
      <c r="L18212">
        <v>197</v>
      </c>
      <c r="M18212">
        <v>80</v>
      </c>
      <c r="N18212" t="s">
        <v>2129</v>
      </c>
    </row>
    <row r="18213" spans="1:14" x14ac:dyDescent="0.2">
      <c r="A18213" t="s">
        <v>23972</v>
      </c>
      <c r="B18213">
        <v>43650</v>
      </c>
      <c r="C18213">
        <v>49850</v>
      </c>
      <c r="D18213">
        <v>56100</v>
      </c>
      <c r="E18213">
        <v>62300</v>
      </c>
      <c r="F18213">
        <v>67300</v>
      </c>
      <c r="G18213">
        <v>72300</v>
      </c>
      <c r="H18213">
        <v>77300</v>
      </c>
      <c r="I18213">
        <v>82250</v>
      </c>
      <c r="J18213">
        <v>87250</v>
      </c>
      <c r="K18213" t="s">
        <v>3114</v>
      </c>
      <c r="L18213">
        <v>199</v>
      </c>
      <c r="M18213">
        <v>80</v>
      </c>
      <c r="N18213" t="s">
        <v>3008</v>
      </c>
    </row>
    <row r="18214" spans="1:14" x14ac:dyDescent="0.2">
      <c r="A18214" t="s">
        <v>23973</v>
      </c>
      <c r="B18214">
        <v>52200</v>
      </c>
      <c r="C18214">
        <v>59650</v>
      </c>
      <c r="D18214">
        <v>67100</v>
      </c>
      <c r="E18214">
        <v>74550</v>
      </c>
      <c r="F18214">
        <v>80550</v>
      </c>
      <c r="G18214">
        <v>86500</v>
      </c>
      <c r="H18214">
        <v>92450</v>
      </c>
      <c r="I18214">
        <v>98450</v>
      </c>
      <c r="J18214">
        <v>104400</v>
      </c>
      <c r="K18214" t="s">
        <v>3114</v>
      </c>
      <c r="L18214">
        <v>201</v>
      </c>
      <c r="M18214">
        <v>80</v>
      </c>
      <c r="N18214" t="s">
        <v>3568</v>
      </c>
    </row>
    <row r="18215" spans="1:14" x14ac:dyDescent="0.2">
      <c r="A18215" t="s">
        <v>23974</v>
      </c>
      <c r="B18215">
        <v>44000</v>
      </c>
      <c r="C18215">
        <v>50250</v>
      </c>
      <c r="D18215">
        <v>56550</v>
      </c>
      <c r="E18215">
        <v>62800</v>
      </c>
      <c r="F18215">
        <v>67850</v>
      </c>
      <c r="G18215">
        <v>72850</v>
      </c>
      <c r="H18215">
        <v>77900</v>
      </c>
      <c r="I18215">
        <v>82900</v>
      </c>
      <c r="J18215">
        <v>87950</v>
      </c>
      <c r="K18215" t="s">
        <v>3114</v>
      </c>
      <c r="L18215">
        <v>203</v>
      </c>
      <c r="M18215">
        <v>80</v>
      </c>
      <c r="N18215" t="s">
        <v>3009</v>
      </c>
    </row>
    <row r="18216" spans="1:14" x14ac:dyDescent="0.2">
      <c r="A18216" t="s">
        <v>23975</v>
      </c>
      <c r="B18216">
        <v>44800</v>
      </c>
      <c r="C18216">
        <v>51200</v>
      </c>
      <c r="D18216">
        <v>57600</v>
      </c>
      <c r="E18216">
        <v>64000</v>
      </c>
      <c r="F18216">
        <v>69150</v>
      </c>
      <c r="G18216">
        <v>74250</v>
      </c>
      <c r="H18216">
        <v>79400</v>
      </c>
      <c r="I18216">
        <v>84500</v>
      </c>
      <c r="J18216">
        <v>89600</v>
      </c>
      <c r="K18216" t="s">
        <v>3114</v>
      </c>
      <c r="L18216">
        <v>205</v>
      </c>
      <c r="M18216">
        <v>80</v>
      </c>
      <c r="N18216" t="s">
        <v>2041</v>
      </c>
    </row>
    <row r="18217" spans="1:14" x14ac:dyDescent="0.2">
      <c r="A18217" t="s">
        <v>23976</v>
      </c>
      <c r="B18217">
        <v>40400</v>
      </c>
      <c r="C18217">
        <v>46150</v>
      </c>
      <c r="D18217">
        <v>51900</v>
      </c>
      <c r="E18217">
        <v>57650</v>
      </c>
      <c r="F18217">
        <v>62300</v>
      </c>
      <c r="G18217">
        <v>66900</v>
      </c>
      <c r="H18217">
        <v>71500</v>
      </c>
      <c r="I18217">
        <v>76100</v>
      </c>
      <c r="J18217">
        <v>80750</v>
      </c>
      <c r="K18217" t="s">
        <v>3114</v>
      </c>
      <c r="L18217">
        <v>207</v>
      </c>
      <c r="M18217">
        <v>80</v>
      </c>
      <c r="N18217" t="s">
        <v>4204</v>
      </c>
    </row>
    <row r="18218" spans="1:14" x14ac:dyDescent="0.2">
      <c r="A18218" t="s">
        <v>23977</v>
      </c>
      <c r="B18218">
        <v>65450</v>
      </c>
      <c r="C18218">
        <v>74800</v>
      </c>
      <c r="D18218">
        <v>84150</v>
      </c>
      <c r="E18218">
        <v>93450</v>
      </c>
      <c r="F18218">
        <v>100950</v>
      </c>
      <c r="G18218">
        <v>108450</v>
      </c>
      <c r="H18218">
        <v>115900</v>
      </c>
      <c r="I18218">
        <v>123400</v>
      </c>
      <c r="J18218">
        <v>130850</v>
      </c>
      <c r="K18218" t="s">
        <v>3114</v>
      </c>
      <c r="L18218">
        <v>209</v>
      </c>
      <c r="M18218">
        <v>80</v>
      </c>
      <c r="N18218" t="s">
        <v>2042</v>
      </c>
    </row>
    <row r="18219" spans="1:14" x14ac:dyDescent="0.2">
      <c r="A18219" t="s">
        <v>23978</v>
      </c>
      <c r="B18219">
        <v>48550</v>
      </c>
      <c r="C18219">
        <v>55500</v>
      </c>
      <c r="D18219">
        <v>62450</v>
      </c>
      <c r="E18219">
        <v>69350</v>
      </c>
      <c r="F18219">
        <v>74900</v>
      </c>
      <c r="G18219">
        <v>80450</v>
      </c>
      <c r="H18219">
        <v>86000</v>
      </c>
      <c r="I18219">
        <v>91550</v>
      </c>
      <c r="J18219">
        <v>97100</v>
      </c>
      <c r="K18219" t="s">
        <v>3114</v>
      </c>
      <c r="L18219">
        <v>211</v>
      </c>
      <c r="M18219">
        <v>80</v>
      </c>
      <c r="N18219" t="s">
        <v>2043</v>
      </c>
    </row>
    <row r="18220" spans="1:14" x14ac:dyDescent="0.2">
      <c r="A18220" t="s">
        <v>23979</v>
      </c>
      <c r="B18220">
        <v>40400</v>
      </c>
      <c r="C18220">
        <v>46150</v>
      </c>
      <c r="D18220">
        <v>51900</v>
      </c>
      <c r="E18220">
        <v>57650</v>
      </c>
      <c r="F18220">
        <v>62300</v>
      </c>
      <c r="G18220">
        <v>66900</v>
      </c>
      <c r="H18220">
        <v>71500</v>
      </c>
      <c r="I18220">
        <v>76100</v>
      </c>
      <c r="J18220">
        <v>80750</v>
      </c>
      <c r="K18220" t="s">
        <v>3114</v>
      </c>
      <c r="L18220">
        <v>213</v>
      </c>
      <c r="M18220">
        <v>80</v>
      </c>
      <c r="N18220" t="s">
        <v>4108</v>
      </c>
    </row>
    <row r="18221" spans="1:14" x14ac:dyDescent="0.2">
      <c r="A18221" t="s">
        <v>23980</v>
      </c>
      <c r="B18221">
        <v>40400</v>
      </c>
      <c r="C18221">
        <v>46150</v>
      </c>
      <c r="D18221">
        <v>51900</v>
      </c>
      <c r="E18221">
        <v>57650</v>
      </c>
      <c r="F18221">
        <v>62300</v>
      </c>
      <c r="G18221">
        <v>66900</v>
      </c>
      <c r="H18221">
        <v>71500</v>
      </c>
      <c r="I18221">
        <v>76100</v>
      </c>
      <c r="J18221">
        <v>80750</v>
      </c>
      <c r="K18221" t="s">
        <v>3114</v>
      </c>
      <c r="L18221">
        <v>215</v>
      </c>
      <c r="M18221">
        <v>80</v>
      </c>
      <c r="N18221" t="s">
        <v>1960</v>
      </c>
    </row>
    <row r="18222" spans="1:14" x14ac:dyDescent="0.2">
      <c r="A18222" t="s">
        <v>23981</v>
      </c>
      <c r="B18222">
        <v>41400</v>
      </c>
      <c r="C18222">
        <v>47300</v>
      </c>
      <c r="D18222">
        <v>53200</v>
      </c>
      <c r="E18222">
        <v>59100</v>
      </c>
      <c r="F18222">
        <v>63850</v>
      </c>
      <c r="G18222">
        <v>68600</v>
      </c>
      <c r="H18222">
        <v>73300</v>
      </c>
      <c r="I18222">
        <v>78050</v>
      </c>
      <c r="J18222">
        <v>82750</v>
      </c>
      <c r="K18222" t="s">
        <v>3114</v>
      </c>
      <c r="L18222">
        <v>217</v>
      </c>
      <c r="M18222">
        <v>80</v>
      </c>
      <c r="N18222" t="s">
        <v>3665</v>
      </c>
    </row>
    <row r="18223" spans="1:14" x14ac:dyDescent="0.2">
      <c r="A18223" t="s">
        <v>23982</v>
      </c>
      <c r="B18223">
        <v>40400</v>
      </c>
      <c r="C18223">
        <v>46150</v>
      </c>
      <c r="D18223">
        <v>51900</v>
      </c>
      <c r="E18223">
        <v>57650</v>
      </c>
      <c r="F18223">
        <v>62300</v>
      </c>
      <c r="G18223">
        <v>66900</v>
      </c>
      <c r="H18223">
        <v>71500</v>
      </c>
      <c r="I18223">
        <v>76100</v>
      </c>
      <c r="J18223">
        <v>80750</v>
      </c>
      <c r="K18223" t="s">
        <v>3114</v>
      </c>
      <c r="L18223">
        <v>219</v>
      </c>
      <c r="M18223">
        <v>80</v>
      </c>
      <c r="N18223" t="s">
        <v>2044</v>
      </c>
    </row>
    <row r="18224" spans="1:14" x14ac:dyDescent="0.2">
      <c r="A18224" t="s">
        <v>23983</v>
      </c>
      <c r="B18224">
        <v>50550</v>
      </c>
      <c r="C18224">
        <v>57750</v>
      </c>
      <c r="D18224">
        <v>64950</v>
      </c>
      <c r="E18224">
        <v>72150</v>
      </c>
      <c r="F18224">
        <v>77950</v>
      </c>
      <c r="G18224">
        <v>83700</v>
      </c>
      <c r="H18224">
        <v>89500</v>
      </c>
      <c r="I18224">
        <v>95250</v>
      </c>
      <c r="J18224">
        <v>101050</v>
      </c>
      <c r="K18224" t="s">
        <v>3114</v>
      </c>
      <c r="L18224">
        <v>221</v>
      </c>
      <c r="M18224">
        <v>80</v>
      </c>
      <c r="N18224" t="s">
        <v>2045</v>
      </c>
    </row>
    <row r="18225" spans="1:14" x14ac:dyDescent="0.2">
      <c r="A18225" t="s">
        <v>23984</v>
      </c>
      <c r="B18225">
        <v>41650</v>
      </c>
      <c r="C18225">
        <v>47600</v>
      </c>
      <c r="D18225">
        <v>53550</v>
      </c>
      <c r="E18225">
        <v>59450</v>
      </c>
      <c r="F18225">
        <v>64250</v>
      </c>
      <c r="G18225">
        <v>69000</v>
      </c>
      <c r="H18225">
        <v>73750</v>
      </c>
      <c r="I18225">
        <v>78500</v>
      </c>
      <c r="J18225">
        <v>83250</v>
      </c>
      <c r="K18225" t="s">
        <v>3114</v>
      </c>
      <c r="L18225">
        <v>223</v>
      </c>
      <c r="M18225">
        <v>80</v>
      </c>
      <c r="N18225" t="s">
        <v>2254</v>
      </c>
    </row>
    <row r="18226" spans="1:14" x14ac:dyDescent="0.2">
      <c r="A18226" t="s">
        <v>23985</v>
      </c>
      <c r="B18226">
        <v>40400</v>
      </c>
      <c r="C18226">
        <v>46150</v>
      </c>
      <c r="D18226">
        <v>51900</v>
      </c>
      <c r="E18226">
        <v>57650</v>
      </c>
      <c r="F18226">
        <v>62300</v>
      </c>
      <c r="G18226">
        <v>66900</v>
      </c>
      <c r="H18226">
        <v>71500</v>
      </c>
      <c r="I18226">
        <v>76100</v>
      </c>
      <c r="J18226">
        <v>80750</v>
      </c>
      <c r="K18226" t="s">
        <v>3114</v>
      </c>
      <c r="L18226">
        <v>225</v>
      </c>
      <c r="M18226">
        <v>80</v>
      </c>
      <c r="N18226" t="s">
        <v>3332</v>
      </c>
    </row>
    <row r="18227" spans="1:14" x14ac:dyDescent="0.2">
      <c r="A18227" t="s">
        <v>23986</v>
      </c>
      <c r="B18227">
        <v>42000</v>
      </c>
      <c r="C18227">
        <v>48000</v>
      </c>
      <c r="D18227">
        <v>54000</v>
      </c>
      <c r="E18227">
        <v>60000</v>
      </c>
      <c r="F18227">
        <v>64800</v>
      </c>
      <c r="G18227">
        <v>69600</v>
      </c>
      <c r="H18227">
        <v>74400</v>
      </c>
      <c r="I18227">
        <v>79200</v>
      </c>
      <c r="J18227">
        <v>84000</v>
      </c>
      <c r="K18227" t="s">
        <v>3114</v>
      </c>
      <c r="L18227">
        <v>227</v>
      </c>
      <c r="M18227">
        <v>80</v>
      </c>
      <c r="N18227" t="s">
        <v>3389</v>
      </c>
    </row>
    <row r="18228" spans="1:14" x14ac:dyDescent="0.2">
      <c r="A18228" t="s">
        <v>23987</v>
      </c>
      <c r="B18228">
        <v>40400</v>
      </c>
      <c r="C18228">
        <v>46150</v>
      </c>
      <c r="D18228">
        <v>51900</v>
      </c>
      <c r="E18228">
        <v>57650</v>
      </c>
      <c r="F18228">
        <v>62300</v>
      </c>
      <c r="G18228">
        <v>66900</v>
      </c>
      <c r="H18228">
        <v>71500</v>
      </c>
      <c r="I18228">
        <v>76100</v>
      </c>
      <c r="J18228">
        <v>80750</v>
      </c>
      <c r="K18228" t="s">
        <v>3114</v>
      </c>
      <c r="L18228">
        <v>229</v>
      </c>
      <c r="M18228">
        <v>80</v>
      </c>
      <c r="N18228" t="s">
        <v>2046</v>
      </c>
    </row>
    <row r="18229" spans="1:14" x14ac:dyDescent="0.2">
      <c r="A18229" t="s">
        <v>23988</v>
      </c>
      <c r="B18229">
        <v>57750</v>
      </c>
      <c r="C18229">
        <v>66000</v>
      </c>
      <c r="D18229">
        <v>74250</v>
      </c>
      <c r="E18229">
        <v>82500</v>
      </c>
      <c r="F18229">
        <v>89100</v>
      </c>
      <c r="G18229">
        <v>95700</v>
      </c>
      <c r="H18229">
        <v>102300</v>
      </c>
      <c r="I18229">
        <v>108900</v>
      </c>
      <c r="J18229">
        <v>115500</v>
      </c>
      <c r="K18229" t="s">
        <v>3114</v>
      </c>
      <c r="L18229">
        <v>231</v>
      </c>
      <c r="M18229">
        <v>80</v>
      </c>
      <c r="N18229" t="s">
        <v>2047</v>
      </c>
    </row>
    <row r="18230" spans="1:14" x14ac:dyDescent="0.2">
      <c r="A18230" t="s">
        <v>23989</v>
      </c>
      <c r="B18230">
        <v>41650</v>
      </c>
      <c r="C18230">
        <v>47600</v>
      </c>
      <c r="D18230">
        <v>53550</v>
      </c>
      <c r="E18230">
        <v>59500</v>
      </c>
      <c r="F18230">
        <v>64300</v>
      </c>
      <c r="G18230">
        <v>69050</v>
      </c>
      <c r="H18230">
        <v>73800</v>
      </c>
      <c r="I18230">
        <v>78550</v>
      </c>
      <c r="J18230">
        <v>83300</v>
      </c>
      <c r="K18230" t="s">
        <v>3114</v>
      </c>
      <c r="L18230">
        <v>233</v>
      </c>
      <c r="M18230">
        <v>80</v>
      </c>
      <c r="N18230" t="s">
        <v>2100</v>
      </c>
    </row>
    <row r="18231" spans="1:14" x14ac:dyDescent="0.2">
      <c r="A18231" t="s">
        <v>23990</v>
      </c>
      <c r="B18231">
        <v>44950</v>
      </c>
      <c r="C18231">
        <v>51350</v>
      </c>
      <c r="D18231">
        <v>57750</v>
      </c>
      <c r="E18231">
        <v>64150</v>
      </c>
      <c r="F18231">
        <v>69300</v>
      </c>
      <c r="G18231">
        <v>74450</v>
      </c>
      <c r="H18231">
        <v>79550</v>
      </c>
      <c r="I18231">
        <v>84700</v>
      </c>
      <c r="J18231">
        <v>89850</v>
      </c>
      <c r="K18231" t="s">
        <v>3114</v>
      </c>
      <c r="L18231">
        <v>235</v>
      </c>
      <c r="M18231">
        <v>80</v>
      </c>
      <c r="N18231" t="s">
        <v>2623</v>
      </c>
    </row>
    <row r="18232" spans="1:14" x14ac:dyDescent="0.2">
      <c r="A18232" t="s">
        <v>23991</v>
      </c>
      <c r="B18232">
        <v>41550</v>
      </c>
      <c r="C18232">
        <v>47500</v>
      </c>
      <c r="D18232">
        <v>53450</v>
      </c>
      <c r="E18232">
        <v>59350</v>
      </c>
      <c r="F18232">
        <v>64100</v>
      </c>
      <c r="G18232">
        <v>68850</v>
      </c>
      <c r="H18232">
        <v>73600</v>
      </c>
      <c r="I18232">
        <v>78350</v>
      </c>
      <c r="J18232">
        <v>83100</v>
      </c>
      <c r="K18232" t="s">
        <v>3114</v>
      </c>
      <c r="L18232">
        <v>237</v>
      </c>
      <c r="M18232">
        <v>80</v>
      </c>
      <c r="N18232" t="s">
        <v>2624</v>
      </c>
    </row>
    <row r="18233" spans="1:14" x14ac:dyDescent="0.2">
      <c r="A18233" t="s">
        <v>23992</v>
      </c>
      <c r="B18233">
        <v>45450</v>
      </c>
      <c r="C18233">
        <v>51950</v>
      </c>
      <c r="D18233">
        <v>58450</v>
      </c>
      <c r="E18233">
        <v>64900</v>
      </c>
      <c r="F18233">
        <v>70100</v>
      </c>
      <c r="G18233">
        <v>75300</v>
      </c>
      <c r="H18233">
        <v>80500</v>
      </c>
      <c r="I18233">
        <v>85700</v>
      </c>
      <c r="J18233">
        <v>90900</v>
      </c>
      <c r="K18233" t="s">
        <v>3114</v>
      </c>
      <c r="L18233">
        <v>239</v>
      </c>
      <c r="M18233">
        <v>80</v>
      </c>
      <c r="N18233" t="s">
        <v>3333</v>
      </c>
    </row>
    <row r="18234" spans="1:14" x14ac:dyDescent="0.2">
      <c r="A18234" t="s">
        <v>23993</v>
      </c>
      <c r="B18234">
        <v>40800</v>
      </c>
      <c r="C18234">
        <v>46600</v>
      </c>
      <c r="D18234">
        <v>52450</v>
      </c>
      <c r="E18234">
        <v>58250</v>
      </c>
      <c r="F18234">
        <v>62950</v>
      </c>
      <c r="G18234">
        <v>67600</v>
      </c>
      <c r="H18234">
        <v>72250</v>
      </c>
      <c r="I18234">
        <v>76900</v>
      </c>
      <c r="J18234">
        <v>81550</v>
      </c>
      <c r="K18234" t="s">
        <v>3114</v>
      </c>
      <c r="L18234">
        <v>241</v>
      </c>
      <c r="M18234">
        <v>80</v>
      </c>
      <c r="N18234" t="s">
        <v>3572</v>
      </c>
    </row>
    <row r="18235" spans="1:14" x14ac:dyDescent="0.2">
      <c r="A18235" t="s">
        <v>23994</v>
      </c>
      <c r="B18235">
        <v>41000</v>
      </c>
      <c r="C18235">
        <v>46850</v>
      </c>
      <c r="D18235">
        <v>52700</v>
      </c>
      <c r="E18235">
        <v>58550</v>
      </c>
      <c r="F18235">
        <v>63250</v>
      </c>
      <c r="G18235">
        <v>67950</v>
      </c>
      <c r="H18235">
        <v>72650</v>
      </c>
      <c r="I18235">
        <v>77300</v>
      </c>
      <c r="J18235">
        <v>82000</v>
      </c>
      <c r="K18235" t="s">
        <v>3114</v>
      </c>
      <c r="L18235">
        <v>243</v>
      </c>
      <c r="M18235">
        <v>80</v>
      </c>
      <c r="N18235" t="s">
        <v>3573</v>
      </c>
    </row>
    <row r="18236" spans="1:14" x14ac:dyDescent="0.2">
      <c r="A18236" t="s">
        <v>23995</v>
      </c>
      <c r="B18236">
        <v>43650</v>
      </c>
      <c r="C18236">
        <v>49850</v>
      </c>
      <c r="D18236">
        <v>56100</v>
      </c>
      <c r="E18236">
        <v>62300</v>
      </c>
      <c r="F18236">
        <v>67300</v>
      </c>
      <c r="G18236">
        <v>72300</v>
      </c>
      <c r="H18236">
        <v>77300</v>
      </c>
      <c r="I18236">
        <v>82250</v>
      </c>
      <c r="J18236">
        <v>87250</v>
      </c>
      <c r="K18236" t="s">
        <v>3114</v>
      </c>
      <c r="L18236">
        <v>245</v>
      </c>
      <c r="M18236">
        <v>80</v>
      </c>
      <c r="N18236" t="s">
        <v>3334</v>
      </c>
    </row>
    <row r="18237" spans="1:14" x14ac:dyDescent="0.2">
      <c r="A18237" t="s">
        <v>23996</v>
      </c>
      <c r="B18237">
        <v>40400</v>
      </c>
      <c r="C18237">
        <v>46150</v>
      </c>
      <c r="D18237">
        <v>51900</v>
      </c>
      <c r="E18237">
        <v>57650</v>
      </c>
      <c r="F18237">
        <v>62300</v>
      </c>
      <c r="G18237">
        <v>66900</v>
      </c>
      <c r="H18237">
        <v>71500</v>
      </c>
      <c r="I18237">
        <v>76100</v>
      </c>
      <c r="J18237">
        <v>80750</v>
      </c>
      <c r="K18237" t="s">
        <v>3114</v>
      </c>
      <c r="L18237">
        <v>247</v>
      </c>
      <c r="M18237">
        <v>80</v>
      </c>
      <c r="N18237" t="s">
        <v>2625</v>
      </c>
    </row>
    <row r="18238" spans="1:14" x14ac:dyDescent="0.2">
      <c r="A18238" t="s">
        <v>23997</v>
      </c>
      <c r="B18238">
        <v>40400</v>
      </c>
      <c r="C18238">
        <v>46150</v>
      </c>
      <c r="D18238">
        <v>51900</v>
      </c>
      <c r="E18238">
        <v>57650</v>
      </c>
      <c r="F18238">
        <v>62300</v>
      </c>
      <c r="G18238">
        <v>66900</v>
      </c>
      <c r="H18238">
        <v>71500</v>
      </c>
      <c r="I18238">
        <v>76100</v>
      </c>
      <c r="J18238">
        <v>80750</v>
      </c>
      <c r="K18238" t="s">
        <v>3114</v>
      </c>
      <c r="L18238">
        <v>249</v>
      </c>
      <c r="M18238">
        <v>80</v>
      </c>
      <c r="N18238" t="s">
        <v>2626</v>
      </c>
    </row>
    <row r="18239" spans="1:14" x14ac:dyDescent="0.2">
      <c r="A18239" t="s">
        <v>23998</v>
      </c>
      <c r="B18239">
        <v>53600</v>
      </c>
      <c r="C18239">
        <v>61250</v>
      </c>
      <c r="D18239">
        <v>68900</v>
      </c>
      <c r="E18239">
        <v>76550</v>
      </c>
      <c r="F18239">
        <v>82700</v>
      </c>
      <c r="G18239">
        <v>88800</v>
      </c>
      <c r="H18239">
        <v>94950</v>
      </c>
      <c r="I18239">
        <v>101050</v>
      </c>
      <c r="J18239">
        <v>107200</v>
      </c>
      <c r="K18239" t="s">
        <v>3114</v>
      </c>
      <c r="L18239">
        <v>251</v>
      </c>
      <c r="M18239">
        <v>80</v>
      </c>
      <c r="N18239" t="s">
        <v>3392</v>
      </c>
    </row>
    <row r="18240" spans="1:14" x14ac:dyDescent="0.2">
      <c r="A18240" t="s">
        <v>23999</v>
      </c>
      <c r="B18240">
        <v>41000</v>
      </c>
      <c r="C18240">
        <v>46850</v>
      </c>
      <c r="D18240">
        <v>52700</v>
      </c>
      <c r="E18240">
        <v>58550</v>
      </c>
      <c r="F18240">
        <v>63250</v>
      </c>
      <c r="G18240">
        <v>67950</v>
      </c>
      <c r="H18240">
        <v>72650</v>
      </c>
      <c r="I18240">
        <v>77300</v>
      </c>
      <c r="J18240">
        <v>82000</v>
      </c>
      <c r="K18240" t="s">
        <v>3114</v>
      </c>
      <c r="L18240">
        <v>253</v>
      </c>
      <c r="M18240">
        <v>80</v>
      </c>
      <c r="N18240" t="s">
        <v>3575</v>
      </c>
    </row>
    <row r="18241" spans="1:14" x14ac:dyDescent="0.2">
      <c r="A18241" t="s">
        <v>24000</v>
      </c>
      <c r="B18241">
        <v>41000</v>
      </c>
      <c r="C18241">
        <v>46850</v>
      </c>
      <c r="D18241">
        <v>52700</v>
      </c>
      <c r="E18241">
        <v>58550</v>
      </c>
      <c r="F18241">
        <v>63250</v>
      </c>
      <c r="G18241">
        <v>67950</v>
      </c>
      <c r="H18241">
        <v>72650</v>
      </c>
      <c r="I18241">
        <v>77300</v>
      </c>
      <c r="J18241">
        <v>82000</v>
      </c>
      <c r="K18241" t="s">
        <v>3114</v>
      </c>
      <c r="L18241">
        <v>255</v>
      </c>
      <c r="M18241">
        <v>80</v>
      </c>
      <c r="N18241" t="s">
        <v>2627</v>
      </c>
    </row>
    <row r="18242" spans="1:14" x14ac:dyDescent="0.2">
      <c r="A18242" t="s">
        <v>24001</v>
      </c>
      <c r="B18242">
        <v>57750</v>
      </c>
      <c r="C18242">
        <v>66000</v>
      </c>
      <c r="D18242">
        <v>74250</v>
      </c>
      <c r="E18242">
        <v>82500</v>
      </c>
      <c r="F18242">
        <v>89100</v>
      </c>
      <c r="G18242">
        <v>95700</v>
      </c>
      <c r="H18242">
        <v>102300</v>
      </c>
      <c r="I18242">
        <v>108900</v>
      </c>
      <c r="J18242">
        <v>115500</v>
      </c>
      <c r="K18242" t="s">
        <v>3114</v>
      </c>
      <c r="L18242">
        <v>257</v>
      </c>
      <c r="M18242">
        <v>80</v>
      </c>
      <c r="N18242" t="s">
        <v>2628</v>
      </c>
    </row>
    <row r="18243" spans="1:14" x14ac:dyDescent="0.2">
      <c r="A18243" t="s">
        <v>24002</v>
      </c>
      <c r="B18243">
        <v>66300</v>
      </c>
      <c r="C18243">
        <v>75750</v>
      </c>
      <c r="D18243">
        <v>85200</v>
      </c>
      <c r="E18243">
        <v>94650</v>
      </c>
      <c r="F18243">
        <v>102250</v>
      </c>
      <c r="G18243">
        <v>109800</v>
      </c>
      <c r="H18243">
        <v>117400</v>
      </c>
      <c r="I18243">
        <v>124950</v>
      </c>
      <c r="J18243">
        <v>132550</v>
      </c>
      <c r="K18243" t="s">
        <v>3114</v>
      </c>
      <c r="L18243">
        <v>259</v>
      </c>
      <c r="M18243">
        <v>80</v>
      </c>
      <c r="N18243" t="s">
        <v>4114</v>
      </c>
    </row>
    <row r="18244" spans="1:14" x14ac:dyDescent="0.2">
      <c r="A18244" t="s">
        <v>24003</v>
      </c>
      <c r="B18244">
        <v>40400</v>
      </c>
      <c r="C18244">
        <v>46150</v>
      </c>
      <c r="D18244">
        <v>51900</v>
      </c>
      <c r="E18244">
        <v>57650</v>
      </c>
      <c r="F18244">
        <v>62300</v>
      </c>
      <c r="G18244">
        <v>66900</v>
      </c>
      <c r="H18244">
        <v>71500</v>
      </c>
      <c r="I18244">
        <v>76100</v>
      </c>
      <c r="J18244">
        <v>80750</v>
      </c>
      <c r="K18244" t="s">
        <v>3114</v>
      </c>
      <c r="L18244">
        <v>261</v>
      </c>
      <c r="M18244">
        <v>80</v>
      </c>
      <c r="N18244" t="s">
        <v>2629</v>
      </c>
    </row>
    <row r="18245" spans="1:14" x14ac:dyDescent="0.2">
      <c r="A18245" t="s">
        <v>24004</v>
      </c>
      <c r="B18245">
        <v>43200</v>
      </c>
      <c r="C18245">
        <v>49350</v>
      </c>
      <c r="D18245">
        <v>55500</v>
      </c>
      <c r="E18245">
        <v>61650</v>
      </c>
      <c r="F18245">
        <v>66600</v>
      </c>
      <c r="G18245">
        <v>71550</v>
      </c>
      <c r="H18245">
        <v>76450</v>
      </c>
      <c r="I18245">
        <v>81400</v>
      </c>
      <c r="J18245">
        <v>86350</v>
      </c>
      <c r="K18245" t="s">
        <v>3114</v>
      </c>
      <c r="L18245">
        <v>263</v>
      </c>
      <c r="M18245">
        <v>80</v>
      </c>
      <c r="N18245" t="s">
        <v>2758</v>
      </c>
    </row>
    <row r="18246" spans="1:14" x14ac:dyDescent="0.2">
      <c r="A18246" t="s">
        <v>24005</v>
      </c>
      <c r="B18246">
        <v>43550</v>
      </c>
      <c r="C18246">
        <v>49750</v>
      </c>
      <c r="D18246">
        <v>55950</v>
      </c>
      <c r="E18246">
        <v>62150</v>
      </c>
      <c r="F18246">
        <v>67150</v>
      </c>
      <c r="G18246">
        <v>72100</v>
      </c>
      <c r="H18246">
        <v>77100</v>
      </c>
      <c r="I18246">
        <v>82050</v>
      </c>
      <c r="J18246">
        <v>87050</v>
      </c>
      <c r="K18246" t="s">
        <v>3114</v>
      </c>
      <c r="L18246">
        <v>265</v>
      </c>
      <c r="M18246">
        <v>80</v>
      </c>
      <c r="N18246" t="s">
        <v>2630</v>
      </c>
    </row>
    <row r="18247" spans="1:14" x14ac:dyDescent="0.2">
      <c r="A18247" t="s">
        <v>24006</v>
      </c>
      <c r="B18247">
        <v>40400</v>
      </c>
      <c r="C18247">
        <v>46150</v>
      </c>
      <c r="D18247">
        <v>51900</v>
      </c>
      <c r="E18247">
        <v>57650</v>
      </c>
      <c r="F18247">
        <v>62300</v>
      </c>
      <c r="G18247">
        <v>66900</v>
      </c>
      <c r="H18247">
        <v>71500</v>
      </c>
      <c r="I18247">
        <v>76100</v>
      </c>
      <c r="J18247">
        <v>80750</v>
      </c>
      <c r="K18247" t="s">
        <v>3114</v>
      </c>
      <c r="L18247">
        <v>267</v>
      </c>
      <c r="M18247">
        <v>80</v>
      </c>
      <c r="N18247" t="s">
        <v>2631</v>
      </c>
    </row>
    <row r="18248" spans="1:14" x14ac:dyDescent="0.2">
      <c r="A18248" t="s">
        <v>24007</v>
      </c>
      <c r="B18248">
        <v>41800</v>
      </c>
      <c r="C18248">
        <v>47800</v>
      </c>
      <c r="D18248">
        <v>53750</v>
      </c>
      <c r="E18248">
        <v>59700</v>
      </c>
      <c r="F18248">
        <v>64500</v>
      </c>
      <c r="G18248">
        <v>69300</v>
      </c>
      <c r="H18248">
        <v>74050</v>
      </c>
      <c r="I18248">
        <v>78850</v>
      </c>
      <c r="J18248">
        <v>83600</v>
      </c>
      <c r="K18248" t="s">
        <v>3114</v>
      </c>
      <c r="L18248">
        <v>269</v>
      </c>
      <c r="M18248">
        <v>80</v>
      </c>
      <c r="N18248" t="s">
        <v>2632</v>
      </c>
    </row>
    <row r="18249" spans="1:14" x14ac:dyDescent="0.2">
      <c r="A18249" t="s">
        <v>24008</v>
      </c>
      <c r="B18249">
        <v>40400</v>
      </c>
      <c r="C18249">
        <v>46150</v>
      </c>
      <c r="D18249">
        <v>51900</v>
      </c>
      <c r="E18249">
        <v>57650</v>
      </c>
      <c r="F18249">
        <v>62300</v>
      </c>
      <c r="G18249">
        <v>66900</v>
      </c>
      <c r="H18249">
        <v>71500</v>
      </c>
      <c r="I18249">
        <v>76100</v>
      </c>
      <c r="J18249">
        <v>80750</v>
      </c>
      <c r="K18249" t="s">
        <v>3114</v>
      </c>
      <c r="L18249">
        <v>271</v>
      </c>
      <c r="M18249">
        <v>80</v>
      </c>
      <c r="N18249" t="s">
        <v>2633</v>
      </c>
    </row>
    <row r="18250" spans="1:14" x14ac:dyDescent="0.2">
      <c r="A18250" t="s">
        <v>24009</v>
      </c>
      <c r="B18250">
        <v>40400</v>
      </c>
      <c r="C18250">
        <v>46150</v>
      </c>
      <c r="D18250">
        <v>51900</v>
      </c>
      <c r="E18250">
        <v>57650</v>
      </c>
      <c r="F18250">
        <v>62300</v>
      </c>
      <c r="G18250">
        <v>66900</v>
      </c>
      <c r="H18250">
        <v>71500</v>
      </c>
      <c r="I18250">
        <v>76100</v>
      </c>
      <c r="J18250">
        <v>80750</v>
      </c>
      <c r="K18250" t="s">
        <v>3114</v>
      </c>
      <c r="L18250">
        <v>273</v>
      </c>
      <c r="M18250">
        <v>80</v>
      </c>
      <c r="N18250" t="s">
        <v>2634</v>
      </c>
    </row>
    <row r="18251" spans="1:14" x14ac:dyDescent="0.2">
      <c r="A18251" t="s">
        <v>24010</v>
      </c>
      <c r="B18251">
        <v>41000</v>
      </c>
      <c r="C18251">
        <v>46850</v>
      </c>
      <c r="D18251">
        <v>52700</v>
      </c>
      <c r="E18251">
        <v>58550</v>
      </c>
      <c r="F18251">
        <v>63250</v>
      </c>
      <c r="G18251">
        <v>67950</v>
      </c>
      <c r="H18251">
        <v>72650</v>
      </c>
      <c r="I18251">
        <v>77300</v>
      </c>
      <c r="J18251">
        <v>82000</v>
      </c>
      <c r="K18251" t="s">
        <v>3114</v>
      </c>
      <c r="L18251">
        <v>275</v>
      </c>
      <c r="M18251">
        <v>80</v>
      </c>
      <c r="N18251" t="s">
        <v>4115</v>
      </c>
    </row>
    <row r="18252" spans="1:14" x14ac:dyDescent="0.2">
      <c r="A18252" t="s">
        <v>24011</v>
      </c>
      <c r="B18252">
        <v>40400</v>
      </c>
      <c r="C18252">
        <v>46150</v>
      </c>
      <c r="D18252">
        <v>51900</v>
      </c>
      <c r="E18252">
        <v>57650</v>
      </c>
      <c r="F18252">
        <v>62300</v>
      </c>
      <c r="G18252">
        <v>66900</v>
      </c>
      <c r="H18252">
        <v>71500</v>
      </c>
      <c r="I18252">
        <v>76100</v>
      </c>
      <c r="J18252">
        <v>80750</v>
      </c>
      <c r="K18252" t="s">
        <v>3114</v>
      </c>
      <c r="L18252">
        <v>277</v>
      </c>
      <c r="M18252">
        <v>80</v>
      </c>
      <c r="N18252" t="s">
        <v>3335</v>
      </c>
    </row>
    <row r="18253" spans="1:14" x14ac:dyDescent="0.2">
      <c r="A18253" t="s">
        <v>24012</v>
      </c>
      <c r="B18253">
        <v>40400</v>
      </c>
      <c r="C18253">
        <v>46150</v>
      </c>
      <c r="D18253">
        <v>51900</v>
      </c>
      <c r="E18253">
        <v>57650</v>
      </c>
      <c r="F18253">
        <v>62300</v>
      </c>
      <c r="G18253">
        <v>66900</v>
      </c>
      <c r="H18253">
        <v>71500</v>
      </c>
      <c r="I18253">
        <v>76100</v>
      </c>
      <c r="J18253">
        <v>80750</v>
      </c>
      <c r="K18253" t="s">
        <v>3114</v>
      </c>
      <c r="L18253">
        <v>279</v>
      </c>
      <c r="M18253">
        <v>80</v>
      </c>
      <c r="N18253" t="s">
        <v>2635</v>
      </c>
    </row>
    <row r="18254" spans="1:14" x14ac:dyDescent="0.2">
      <c r="A18254" t="s">
        <v>24013</v>
      </c>
      <c r="B18254">
        <v>48150</v>
      </c>
      <c r="C18254">
        <v>55000</v>
      </c>
      <c r="D18254">
        <v>61900</v>
      </c>
      <c r="E18254">
        <v>68750</v>
      </c>
      <c r="F18254">
        <v>74250</v>
      </c>
      <c r="G18254">
        <v>79750</v>
      </c>
      <c r="H18254">
        <v>85250</v>
      </c>
      <c r="I18254">
        <v>90750</v>
      </c>
      <c r="J18254">
        <v>96250</v>
      </c>
      <c r="K18254" t="s">
        <v>3114</v>
      </c>
      <c r="L18254">
        <v>281</v>
      </c>
      <c r="M18254">
        <v>80</v>
      </c>
      <c r="N18254" t="s">
        <v>2636</v>
      </c>
    </row>
    <row r="18255" spans="1:14" x14ac:dyDescent="0.2">
      <c r="A18255" t="s">
        <v>24014</v>
      </c>
      <c r="B18255">
        <v>40400</v>
      </c>
      <c r="C18255">
        <v>46150</v>
      </c>
      <c r="D18255">
        <v>51900</v>
      </c>
      <c r="E18255">
        <v>57650</v>
      </c>
      <c r="F18255">
        <v>62300</v>
      </c>
      <c r="G18255">
        <v>66900</v>
      </c>
      <c r="H18255">
        <v>71500</v>
      </c>
      <c r="I18255">
        <v>76100</v>
      </c>
      <c r="J18255">
        <v>80750</v>
      </c>
      <c r="K18255" t="s">
        <v>3114</v>
      </c>
      <c r="L18255">
        <v>283</v>
      </c>
      <c r="M18255">
        <v>80</v>
      </c>
      <c r="N18255" t="s">
        <v>4116</v>
      </c>
    </row>
    <row r="18256" spans="1:14" x14ac:dyDescent="0.2">
      <c r="A18256" t="s">
        <v>24015</v>
      </c>
      <c r="B18256">
        <v>44700</v>
      </c>
      <c r="C18256">
        <v>51100</v>
      </c>
      <c r="D18256">
        <v>57500</v>
      </c>
      <c r="E18256">
        <v>63850</v>
      </c>
      <c r="F18256">
        <v>69000</v>
      </c>
      <c r="G18256">
        <v>74100</v>
      </c>
      <c r="H18256">
        <v>79200</v>
      </c>
      <c r="I18256">
        <v>84300</v>
      </c>
      <c r="J18256">
        <v>89400</v>
      </c>
      <c r="K18256" t="s">
        <v>3114</v>
      </c>
      <c r="L18256">
        <v>285</v>
      </c>
      <c r="M18256">
        <v>80</v>
      </c>
      <c r="N18256" t="s">
        <v>2637</v>
      </c>
    </row>
    <row r="18257" spans="1:14" x14ac:dyDescent="0.2">
      <c r="A18257" t="s">
        <v>24016</v>
      </c>
      <c r="B18257">
        <v>41000</v>
      </c>
      <c r="C18257">
        <v>46850</v>
      </c>
      <c r="D18257">
        <v>52700</v>
      </c>
      <c r="E18257">
        <v>58550</v>
      </c>
      <c r="F18257">
        <v>63250</v>
      </c>
      <c r="G18257">
        <v>67950</v>
      </c>
      <c r="H18257">
        <v>72650</v>
      </c>
      <c r="I18257">
        <v>77300</v>
      </c>
      <c r="J18257">
        <v>82000</v>
      </c>
      <c r="K18257" t="s">
        <v>3114</v>
      </c>
      <c r="L18257">
        <v>287</v>
      </c>
      <c r="M18257">
        <v>80</v>
      </c>
      <c r="N18257" t="s">
        <v>3338</v>
      </c>
    </row>
    <row r="18258" spans="1:14" x14ac:dyDescent="0.2">
      <c r="A18258" t="s">
        <v>24017</v>
      </c>
      <c r="B18258">
        <v>40800</v>
      </c>
      <c r="C18258">
        <v>46600</v>
      </c>
      <c r="D18258">
        <v>52450</v>
      </c>
      <c r="E18258">
        <v>58250</v>
      </c>
      <c r="F18258">
        <v>62950</v>
      </c>
      <c r="G18258">
        <v>67600</v>
      </c>
      <c r="H18258">
        <v>72250</v>
      </c>
      <c r="I18258">
        <v>76900</v>
      </c>
      <c r="J18258">
        <v>81550</v>
      </c>
      <c r="K18258" t="s">
        <v>3114</v>
      </c>
      <c r="L18258">
        <v>289</v>
      </c>
      <c r="M18258">
        <v>80</v>
      </c>
      <c r="N18258" t="s">
        <v>4245</v>
      </c>
    </row>
    <row r="18259" spans="1:14" x14ac:dyDescent="0.2">
      <c r="A18259" t="s">
        <v>24018</v>
      </c>
      <c r="B18259">
        <v>52200</v>
      </c>
      <c r="C18259">
        <v>59650</v>
      </c>
      <c r="D18259">
        <v>67100</v>
      </c>
      <c r="E18259">
        <v>74550</v>
      </c>
      <c r="F18259">
        <v>80550</v>
      </c>
      <c r="G18259">
        <v>86500</v>
      </c>
      <c r="H18259">
        <v>92450</v>
      </c>
      <c r="I18259">
        <v>98450</v>
      </c>
      <c r="J18259">
        <v>104400</v>
      </c>
      <c r="K18259" t="s">
        <v>3114</v>
      </c>
      <c r="L18259">
        <v>291</v>
      </c>
      <c r="M18259">
        <v>80</v>
      </c>
      <c r="N18259" t="s">
        <v>4247</v>
      </c>
    </row>
    <row r="18260" spans="1:14" x14ac:dyDescent="0.2">
      <c r="A18260" t="s">
        <v>24019</v>
      </c>
      <c r="B18260">
        <v>40400</v>
      </c>
      <c r="C18260">
        <v>46150</v>
      </c>
      <c r="D18260">
        <v>51900</v>
      </c>
      <c r="E18260">
        <v>57650</v>
      </c>
      <c r="F18260">
        <v>62300</v>
      </c>
      <c r="G18260">
        <v>66900</v>
      </c>
      <c r="H18260">
        <v>71500</v>
      </c>
      <c r="I18260">
        <v>76100</v>
      </c>
      <c r="J18260">
        <v>80750</v>
      </c>
      <c r="K18260" t="s">
        <v>3114</v>
      </c>
      <c r="L18260">
        <v>293</v>
      </c>
      <c r="M18260">
        <v>80</v>
      </c>
      <c r="N18260" t="s">
        <v>3339</v>
      </c>
    </row>
    <row r="18261" spans="1:14" x14ac:dyDescent="0.2">
      <c r="A18261" t="s">
        <v>24020</v>
      </c>
      <c r="B18261">
        <v>44000</v>
      </c>
      <c r="C18261">
        <v>50250</v>
      </c>
      <c r="D18261">
        <v>56550</v>
      </c>
      <c r="E18261">
        <v>62800</v>
      </c>
      <c r="F18261">
        <v>67850</v>
      </c>
      <c r="G18261">
        <v>72850</v>
      </c>
      <c r="H18261">
        <v>77900</v>
      </c>
      <c r="I18261">
        <v>82900</v>
      </c>
      <c r="J18261">
        <v>87950</v>
      </c>
      <c r="K18261" t="s">
        <v>3114</v>
      </c>
      <c r="L18261">
        <v>295</v>
      </c>
      <c r="M18261">
        <v>80</v>
      </c>
      <c r="N18261" t="s">
        <v>2638</v>
      </c>
    </row>
    <row r="18262" spans="1:14" x14ac:dyDescent="0.2">
      <c r="A18262" t="s">
        <v>24021</v>
      </c>
      <c r="B18262">
        <v>41000</v>
      </c>
      <c r="C18262">
        <v>46850</v>
      </c>
      <c r="D18262">
        <v>52700</v>
      </c>
      <c r="E18262">
        <v>58550</v>
      </c>
      <c r="F18262">
        <v>63250</v>
      </c>
      <c r="G18262">
        <v>67950</v>
      </c>
      <c r="H18262">
        <v>72650</v>
      </c>
      <c r="I18262">
        <v>77300</v>
      </c>
      <c r="J18262">
        <v>82000</v>
      </c>
      <c r="K18262" t="s">
        <v>3114</v>
      </c>
      <c r="L18262">
        <v>297</v>
      </c>
      <c r="M18262">
        <v>80</v>
      </c>
      <c r="N18262" t="s">
        <v>2639</v>
      </c>
    </row>
    <row r="18263" spans="1:14" x14ac:dyDescent="0.2">
      <c r="A18263" t="s">
        <v>24022</v>
      </c>
      <c r="B18263">
        <v>41400</v>
      </c>
      <c r="C18263">
        <v>47300</v>
      </c>
      <c r="D18263">
        <v>53200</v>
      </c>
      <c r="E18263">
        <v>59100</v>
      </c>
      <c r="F18263">
        <v>63850</v>
      </c>
      <c r="G18263">
        <v>68600</v>
      </c>
      <c r="H18263">
        <v>73300</v>
      </c>
      <c r="I18263">
        <v>78050</v>
      </c>
      <c r="J18263">
        <v>82750</v>
      </c>
      <c r="K18263" t="s">
        <v>3114</v>
      </c>
      <c r="L18263">
        <v>299</v>
      </c>
      <c r="M18263">
        <v>80</v>
      </c>
      <c r="N18263" t="s">
        <v>2640</v>
      </c>
    </row>
    <row r="18264" spans="1:14" x14ac:dyDescent="0.2">
      <c r="A18264" t="s">
        <v>24023</v>
      </c>
      <c r="B18264">
        <v>55100</v>
      </c>
      <c r="C18264">
        <v>63000</v>
      </c>
      <c r="D18264">
        <v>70850</v>
      </c>
      <c r="E18264">
        <v>78700</v>
      </c>
      <c r="F18264">
        <v>85000</v>
      </c>
      <c r="G18264">
        <v>91300</v>
      </c>
      <c r="H18264">
        <v>97600</v>
      </c>
      <c r="I18264">
        <v>103900</v>
      </c>
      <c r="J18264">
        <v>110200</v>
      </c>
      <c r="K18264" t="s">
        <v>3114</v>
      </c>
      <c r="L18264">
        <v>301</v>
      </c>
      <c r="M18264">
        <v>80</v>
      </c>
      <c r="N18264" t="s">
        <v>2641</v>
      </c>
    </row>
    <row r="18265" spans="1:14" x14ac:dyDescent="0.2">
      <c r="A18265" t="s">
        <v>24024</v>
      </c>
      <c r="B18265">
        <v>46700</v>
      </c>
      <c r="C18265">
        <v>53350</v>
      </c>
      <c r="D18265">
        <v>60000</v>
      </c>
      <c r="E18265">
        <v>66650</v>
      </c>
      <c r="F18265">
        <v>72000</v>
      </c>
      <c r="G18265">
        <v>77350</v>
      </c>
      <c r="H18265">
        <v>82650</v>
      </c>
      <c r="I18265">
        <v>88000</v>
      </c>
      <c r="J18265">
        <v>93350</v>
      </c>
      <c r="K18265" t="s">
        <v>3114</v>
      </c>
      <c r="L18265">
        <v>303</v>
      </c>
      <c r="M18265">
        <v>80</v>
      </c>
      <c r="N18265" t="s">
        <v>2642</v>
      </c>
    </row>
    <row r="18266" spans="1:14" x14ac:dyDescent="0.2">
      <c r="A18266" t="s">
        <v>24025</v>
      </c>
      <c r="B18266">
        <v>40400</v>
      </c>
      <c r="C18266">
        <v>46150</v>
      </c>
      <c r="D18266">
        <v>51900</v>
      </c>
      <c r="E18266">
        <v>57650</v>
      </c>
      <c r="F18266">
        <v>62300</v>
      </c>
      <c r="G18266">
        <v>66900</v>
      </c>
      <c r="H18266">
        <v>71500</v>
      </c>
      <c r="I18266">
        <v>76100</v>
      </c>
      <c r="J18266">
        <v>80750</v>
      </c>
      <c r="K18266" t="s">
        <v>3114</v>
      </c>
      <c r="L18266">
        <v>305</v>
      </c>
      <c r="M18266">
        <v>80</v>
      </c>
      <c r="N18266" t="s">
        <v>2643</v>
      </c>
    </row>
    <row r="18267" spans="1:14" x14ac:dyDescent="0.2">
      <c r="A18267" t="s">
        <v>24026</v>
      </c>
      <c r="B18267">
        <v>40400</v>
      </c>
      <c r="C18267">
        <v>46150</v>
      </c>
      <c r="D18267">
        <v>51900</v>
      </c>
      <c r="E18267">
        <v>57650</v>
      </c>
      <c r="F18267">
        <v>62300</v>
      </c>
      <c r="G18267">
        <v>66900</v>
      </c>
      <c r="H18267">
        <v>71500</v>
      </c>
      <c r="I18267">
        <v>76100</v>
      </c>
      <c r="J18267">
        <v>80750</v>
      </c>
      <c r="K18267" t="s">
        <v>3114</v>
      </c>
      <c r="L18267">
        <v>307</v>
      </c>
      <c r="M18267">
        <v>80</v>
      </c>
      <c r="N18267" t="s">
        <v>2644</v>
      </c>
    </row>
    <row r="18268" spans="1:14" x14ac:dyDescent="0.2">
      <c r="A18268" t="s">
        <v>24027</v>
      </c>
      <c r="B18268">
        <v>41450</v>
      </c>
      <c r="C18268">
        <v>47400</v>
      </c>
      <c r="D18268">
        <v>53300</v>
      </c>
      <c r="E18268">
        <v>59200</v>
      </c>
      <c r="F18268">
        <v>63950</v>
      </c>
      <c r="G18268">
        <v>68700</v>
      </c>
      <c r="H18268">
        <v>73450</v>
      </c>
      <c r="I18268">
        <v>78150</v>
      </c>
      <c r="J18268">
        <v>82900</v>
      </c>
      <c r="K18268" t="s">
        <v>3114</v>
      </c>
      <c r="L18268">
        <v>309</v>
      </c>
      <c r="M18268">
        <v>80</v>
      </c>
      <c r="N18268" t="s">
        <v>2645</v>
      </c>
    </row>
    <row r="18269" spans="1:14" x14ac:dyDescent="0.2">
      <c r="A18269" t="s">
        <v>24028</v>
      </c>
      <c r="B18269">
        <v>45000</v>
      </c>
      <c r="C18269">
        <v>51400</v>
      </c>
      <c r="D18269">
        <v>57850</v>
      </c>
      <c r="E18269">
        <v>64250</v>
      </c>
      <c r="F18269">
        <v>69400</v>
      </c>
      <c r="G18269">
        <v>74550</v>
      </c>
      <c r="H18269">
        <v>79700</v>
      </c>
      <c r="I18269">
        <v>84850</v>
      </c>
      <c r="J18269">
        <v>89950</v>
      </c>
      <c r="K18269" t="s">
        <v>3114</v>
      </c>
      <c r="L18269">
        <v>311</v>
      </c>
      <c r="M18269">
        <v>80</v>
      </c>
      <c r="N18269" t="s">
        <v>2646</v>
      </c>
    </row>
    <row r="18270" spans="1:14" x14ac:dyDescent="0.2">
      <c r="A18270" t="s">
        <v>24029</v>
      </c>
      <c r="B18270">
        <v>41000</v>
      </c>
      <c r="C18270">
        <v>46850</v>
      </c>
      <c r="D18270">
        <v>52700</v>
      </c>
      <c r="E18270">
        <v>58550</v>
      </c>
      <c r="F18270">
        <v>63250</v>
      </c>
      <c r="G18270">
        <v>67950</v>
      </c>
      <c r="H18270">
        <v>72650</v>
      </c>
      <c r="I18270">
        <v>77300</v>
      </c>
      <c r="J18270">
        <v>82000</v>
      </c>
      <c r="K18270" t="s">
        <v>3114</v>
      </c>
      <c r="L18270">
        <v>313</v>
      </c>
      <c r="M18270">
        <v>80</v>
      </c>
      <c r="N18270" t="s">
        <v>3342</v>
      </c>
    </row>
    <row r="18271" spans="1:14" x14ac:dyDescent="0.2">
      <c r="A18271" t="s">
        <v>24030</v>
      </c>
      <c r="B18271">
        <v>40400</v>
      </c>
      <c r="C18271">
        <v>46150</v>
      </c>
      <c r="D18271">
        <v>51900</v>
      </c>
      <c r="E18271">
        <v>57650</v>
      </c>
      <c r="F18271">
        <v>62300</v>
      </c>
      <c r="G18271">
        <v>66900</v>
      </c>
      <c r="H18271">
        <v>71500</v>
      </c>
      <c r="I18271">
        <v>76100</v>
      </c>
      <c r="J18271">
        <v>80750</v>
      </c>
      <c r="K18271" t="s">
        <v>3114</v>
      </c>
      <c r="L18271">
        <v>315</v>
      </c>
      <c r="M18271">
        <v>80</v>
      </c>
      <c r="N18271" t="s">
        <v>3344</v>
      </c>
    </row>
    <row r="18272" spans="1:14" x14ac:dyDescent="0.2">
      <c r="A18272" t="s">
        <v>24031</v>
      </c>
      <c r="B18272">
        <v>51650</v>
      </c>
      <c r="C18272">
        <v>59000</v>
      </c>
      <c r="D18272">
        <v>66400</v>
      </c>
      <c r="E18272">
        <v>73750</v>
      </c>
      <c r="F18272">
        <v>79650</v>
      </c>
      <c r="G18272">
        <v>85550</v>
      </c>
      <c r="H18272">
        <v>91450</v>
      </c>
      <c r="I18272">
        <v>97350</v>
      </c>
      <c r="J18272">
        <v>103250</v>
      </c>
      <c r="K18272" t="s">
        <v>3114</v>
      </c>
      <c r="L18272">
        <v>317</v>
      </c>
      <c r="M18272">
        <v>80</v>
      </c>
      <c r="N18272" t="s">
        <v>4249</v>
      </c>
    </row>
    <row r="18273" spans="1:14" x14ac:dyDescent="0.2">
      <c r="A18273" t="s">
        <v>24032</v>
      </c>
      <c r="B18273">
        <v>40400</v>
      </c>
      <c r="C18273">
        <v>46150</v>
      </c>
      <c r="D18273">
        <v>51900</v>
      </c>
      <c r="E18273">
        <v>57650</v>
      </c>
      <c r="F18273">
        <v>62300</v>
      </c>
      <c r="G18273">
        <v>66900</v>
      </c>
      <c r="H18273">
        <v>71500</v>
      </c>
      <c r="I18273">
        <v>76100</v>
      </c>
      <c r="J18273">
        <v>80750</v>
      </c>
      <c r="K18273" t="s">
        <v>3114</v>
      </c>
      <c r="L18273">
        <v>319</v>
      </c>
      <c r="M18273">
        <v>80</v>
      </c>
      <c r="N18273" t="s">
        <v>4122</v>
      </c>
    </row>
    <row r="18274" spans="1:14" x14ac:dyDescent="0.2">
      <c r="A18274" t="s">
        <v>24033</v>
      </c>
      <c r="B18274">
        <v>40400</v>
      </c>
      <c r="C18274">
        <v>46150</v>
      </c>
      <c r="D18274">
        <v>51900</v>
      </c>
      <c r="E18274">
        <v>57650</v>
      </c>
      <c r="F18274">
        <v>62300</v>
      </c>
      <c r="G18274">
        <v>66900</v>
      </c>
      <c r="H18274">
        <v>71500</v>
      </c>
      <c r="I18274">
        <v>76100</v>
      </c>
      <c r="J18274">
        <v>80750</v>
      </c>
      <c r="K18274" t="s">
        <v>3114</v>
      </c>
      <c r="L18274">
        <v>321</v>
      </c>
      <c r="M18274">
        <v>80</v>
      </c>
      <c r="N18274" t="s">
        <v>2647</v>
      </c>
    </row>
    <row r="18275" spans="1:14" x14ac:dyDescent="0.2">
      <c r="A18275" t="s">
        <v>24034</v>
      </c>
      <c r="B18275">
        <v>40400</v>
      </c>
      <c r="C18275">
        <v>46150</v>
      </c>
      <c r="D18275">
        <v>51900</v>
      </c>
      <c r="E18275">
        <v>57650</v>
      </c>
      <c r="F18275">
        <v>62300</v>
      </c>
      <c r="G18275">
        <v>66900</v>
      </c>
      <c r="H18275">
        <v>71500</v>
      </c>
      <c r="I18275">
        <v>76100</v>
      </c>
      <c r="J18275">
        <v>80750</v>
      </c>
      <c r="K18275" t="s">
        <v>3114</v>
      </c>
      <c r="L18275">
        <v>323</v>
      </c>
      <c r="M18275">
        <v>80</v>
      </c>
      <c r="N18275" t="s">
        <v>2648</v>
      </c>
    </row>
    <row r="18276" spans="1:14" x14ac:dyDescent="0.2">
      <c r="A18276" t="s">
        <v>24035</v>
      </c>
      <c r="B18276">
        <v>50900</v>
      </c>
      <c r="C18276">
        <v>58150</v>
      </c>
      <c r="D18276">
        <v>65400</v>
      </c>
      <c r="E18276">
        <v>72650</v>
      </c>
      <c r="F18276">
        <v>78500</v>
      </c>
      <c r="G18276">
        <v>84300</v>
      </c>
      <c r="H18276">
        <v>90100</v>
      </c>
      <c r="I18276">
        <v>95900</v>
      </c>
      <c r="J18276">
        <v>101750</v>
      </c>
      <c r="K18276" t="s">
        <v>3114</v>
      </c>
      <c r="L18276">
        <v>325</v>
      </c>
      <c r="M18276">
        <v>80</v>
      </c>
      <c r="N18276" t="s">
        <v>2520</v>
      </c>
    </row>
    <row r="18277" spans="1:14" x14ac:dyDescent="0.2">
      <c r="A18277" t="s">
        <v>24036</v>
      </c>
      <c r="B18277">
        <v>40400</v>
      </c>
      <c r="C18277">
        <v>46150</v>
      </c>
      <c r="D18277">
        <v>51900</v>
      </c>
      <c r="E18277">
        <v>57650</v>
      </c>
      <c r="F18277">
        <v>62300</v>
      </c>
      <c r="G18277">
        <v>66900</v>
      </c>
      <c r="H18277">
        <v>71500</v>
      </c>
      <c r="I18277">
        <v>76100</v>
      </c>
      <c r="J18277">
        <v>80750</v>
      </c>
      <c r="K18277" t="s">
        <v>3114</v>
      </c>
      <c r="L18277">
        <v>327</v>
      </c>
      <c r="M18277">
        <v>80</v>
      </c>
      <c r="N18277" t="s">
        <v>4124</v>
      </c>
    </row>
    <row r="18278" spans="1:14" x14ac:dyDescent="0.2">
      <c r="A18278" t="s">
        <v>24037</v>
      </c>
      <c r="B18278">
        <v>59600</v>
      </c>
      <c r="C18278">
        <v>68100</v>
      </c>
      <c r="D18278">
        <v>76600</v>
      </c>
      <c r="E18278">
        <v>85100</v>
      </c>
      <c r="F18278">
        <v>91950</v>
      </c>
      <c r="G18278">
        <v>98750</v>
      </c>
      <c r="H18278">
        <v>105550</v>
      </c>
      <c r="I18278">
        <v>112350</v>
      </c>
      <c r="J18278">
        <v>119150</v>
      </c>
      <c r="K18278" t="s">
        <v>3114</v>
      </c>
      <c r="L18278">
        <v>329</v>
      </c>
      <c r="M18278">
        <v>80</v>
      </c>
      <c r="N18278" t="s">
        <v>2290</v>
      </c>
    </row>
    <row r="18279" spans="1:14" x14ac:dyDescent="0.2">
      <c r="A18279" t="s">
        <v>24038</v>
      </c>
      <c r="B18279">
        <v>40700</v>
      </c>
      <c r="C18279">
        <v>46500</v>
      </c>
      <c r="D18279">
        <v>52300</v>
      </c>
      <c r="E18279">
        <v>58100</v>
      </c>
      <c r="F18279">
        <v>62750</v>
      </c>
      <c r="G18279">
        <v>67400</v>
      </c>
      <c r="H18279">
        <v>72050</v>
      </c>
      <c r="I18279">
        <v>76700</v>
      </c>
      <c r="J18279">
        <v>81350</v>
      </c>
      <c r="K18279" t="s">
        <v>3114</v>
      </c>
      <c r="L18279">
        <v>331</v>
      </c>
      <c r="M18279">
        <v>80</v>
      </c>
      <c r="N18279" t="s">
        <v>2649</v>
      </c>
    </row>
    <row r="18280" spans="1:14" x14ac:dyDescent="0.2">
      <c r="A18280" t="s">
        <v>24039</v>
      </c>
      <c r="B18280">
        <v>40400</v>
      </c>
      <c r="C18280">
        <v>46150</v>
      </c>
      <c r="D18280">
        <v>51900</v>
      </c>
      <c r="E18280">
        <v>57650</v>
      </c>
      <c r="F18280">
        <v>62300</v>
      </c>
      <c r="G18280">
        <v>66900</v>
      </c>
      <c r="H18280">
        <v>71500</v>
      </c>
      <c r="I18280">
        <v>76100</v>
      </c>
      <c r="J18280">
        <v>80750</v>
      </c>
      <c r="K18280" t="s">
        <v>3114</v>
      </c>
      <c r="L18280">
        <v>333</v>
      </c>
      <c r="M18280">
        <v>80</v>
      </c>
      <c r="N18280" t="s">
        <v>3019</v>
      </c>
    </row>
    <row r="18281" spans="1:14" x14ac:dyDescent="0.2">
      <c r="A18281" t="s">
        <v>24040</v>
      </c>
      <c r="B18281">
        <v>49300</v>
      </c>
      <c r="C18281">
        <v>56350</v>
      </c>
      <c r="D18281">
        <v>63400</v>
      </c>
      <c r="E18281">
        <v>70400</v>
      </c>
      <c r="F18281">
        <v>76050</v>
      </c>
      <c r="G18281">
        <v>81700</v>
      </c>
      <c r="H18281">
        <v>87300</v>
      </c>
      <c r="I18281">
        <v>92950</v>
      </c>
      <c r="J18281">
        <v>98600</v>
      </c>
      <c r="K18281" t="s">
        <v>3114</v>
      </c>
      <c r="L18281">
        <v>335</v>
      </c>
      <c r="M18281">
        <v>80</v>
      </c>
      <c r="N18281" t="s">
        <v>3583</v>
      </c>
    </row>
    <row r="18282" spans="1:14" x14ac:dyDescent="0.2">
      <c r="A18282" t="s">
        <v>24041</v>
      </c>
      <c r="B18282">
        <v>40400</v>
      </c>
      <c r="C18282">
        <v>46150</v>
      </c>
      <c r="D18282">
        <v>51900</v>
      </c>
      <c r="E18282">
        <v>57650</v>
      </c>
      <c r="F18282">
        <v>62300</v>
      </c>
      <c r="G18282">
        <v>66900</v>
      </c>
      <c r="H18282">
        <v>71500</v>
      </c>
      <c r="I18282">
        <v>76100</v>
      </c>
      <c r="J18282">
        <v>80750</v>
      </c>
      <c r="K18282" t="s">
        <v>3114</v>
      </c>
      <c r="L18282">
        <v>337</v>
      </c>
      <c r="M18282">
        <v>80</v>
      </c>
      <c r="N18282" t="s">
        <v>2650</v>
      </c>
    </row>
    <row r="18283" spans="1:14" x14ac:dyDescent="0.2">
      <c r="A18283" t="s">
        <v>24042</v>
      </c>
      <c r="B18283">
        <v>52200</v>
      </c>
      <c r="C18283">
        <v>59650</v>
      </c>
      <c r="D18283">
        <v>67100</v>
      </c>
      <c r="E18283">
        <v>74550</v>
      </c>
      <c r="F18283">
        <v>80550</v>
      </c>
      <c r="G18283">
        <v>86500</v>
      </c>
      <c r="H18283">
        <v>92450</v>
      </c>
      <c r="I18283">
        <v>98450</v>
      </c>
      <c r="J18283">
        <v>104400</v>
      </c>
      <c r="K18283" t="s">
        <v>3114</v>
      </c>
      <c r="L18283">
        <v>339</v>
      </c>
      <c r="M18283">
        <v>80</v>
      </c>
      <c r="N18283" t="s">
        <v>3348</v>
      </c>
    </row>
    <row r="18284" spans="1:14" x14ac:dyDescent="0.2">
      <c r="A18284" t="s">
        <v>24043</v>
      </c>
      <c r="B18284">
        <v>40400</v>
      </c>
      <c r="C18284">
        <v>46150</v>
      </c>
      <c r="D18284">
        <v>51900</v>
      </c>
      <c r="E18284">
        <v>57650</v>
      </c>
      <c r="F18284">
        <v>62300</v>
      </c>
      <c r="G18284">
        <v>66900</v>
      </c>
      <c r="H18284">
        <v>71500</v>
      </c>
      <c r="I18284">
        <v>76100</v>
      </c>
      <c r="J18284">
        <v>80750</v>
      </c>
      <c r="K18284" t="s">
        <v>3114</v>
      </c>
      <c r="L18284">
        <v>341</v>
      </c>
      <c r="M18284">
        <v>80</v>
      </c>
      <c r="N18284" t="s">
        <v>2411</v>
      </c>
    </row>
    <row r="18285" spans="1:14" x14ac:dyDescent="0.2">
      <c r="A18285" t="s">
        <v>24044</v>
      </c>
      <c r="B18285">
        <v>40400</v>
      </c>
      <c r="C18285">
        <v>46150</v>
      </c>
      <c r="D18285">
        <v>51900</v>
      </c>
      <c r="E18285">
        <v>57650</v>
      </c>
      <c r="F18285">
        <v>62300</v>
      </c>
      <c r="G18285">
        <v>66900</v>
      </c>
      <c r="H18285">
        <v>71500</v>
      </c>
      <c r="I18285">
        <v>76100</v>
      </c>
      <c r="J18285">
        <v>80750</v>
      </c>
      <c r="K18285" t="s">
        <v>3114</v>
      </c>
      <c r="L18285">
        <v>343</v>
      </c>
      <c r="M18285">
        <v>80</v>
      </c>
      <c r="N18285" t="s">
        <v>3225</v>
      </c>
    </row>
    <row r="18286" spans="1:14" x14ac:dyDescent="0.2">
      <c r="A18286" t="s">
        <v>24045</v>
      </c>
      <c r="B18286">
        <v>40400</v>
      </c>
      <c r="C18286">
        <v>46150</v>
      </c>
      <c r="D18286">
        <v>51900</v>
      </c>
      <c r="E18286">
        <v>57650</v>
      </c>
      <c r="F18286">
        <v>62300</v>
      </c>
      <c r="G18286">
        <v>66900</v>
      </c>
      <c r="H18286">
        <v>71500</v>
      </c>
      <c r="I18286">
        <v>76100</v>
      </c>
      <c r="J18286">
        <v>80750</v>
      </c>
      <c r="K18286" t="s">
        <v>3114</v>
      </c>
      <c r="L18286">
        <v>345</v>
      </c>
      <c r="M18286">
        <v>80</v>
      </c>
      <c r="N18286" t="s">
        <v>2651</v>
      </c>
    </row>
    <row r="18287" spans="1:14" x14ac:dyDescent="0.2">
      <c r="A18287" t="s">
        <v>24046</v>
      </c>
      <c r="B18287">
        <v>40800</v>
      </c>
      <c r="C18287">
        <v>46600</v>
      </c>
      <c r="D18287">
        <v>52450</v>
      </c>
      <c r="E18287">
        <v>58250</v>
      </c>
      <c r="F18287">
        <v>62950</v>
      </c>
      <c r="G18287">
        <v>67600</v>
      </c>
      <c r="H18287">
        <v>72250</v>
      </c>
      <c r="I18287">
        <v>76900</v>
      </c>
      <c r="J18287">
        <v>81550</v>
      </c>
      <c r="K18287" t="s">
        <v>3114</v>
      </c>
      <c r="L18287">
        <v>347</v>
      </c>
      <c r="M18287">
        <v>80</v>
      </c>
      <c r="N18287" t="s">
        <v>2652</v>
      </c>
    </row>
    <row r="18288" spans="1:14" x14ac:dyDescent="0.2">
      <c r="A18288" t="s">
        <v>24047</v>
      </c>
      <c r="B18288">
        <v>40400</v>
      </c>
      <c r="C18288">
        <v>46150</v>
      </c>
      <c r="D18288">
        <v>51900</v>
      </c>
      <c r="E18288">
        <v>57650</v>
      </c>
      <c r="F18288">
        <v>62300</v>
      </c>
      <c r="G18288">
        <v>66900</v>
      </c>
      <c r="H18288">
        <v>71500</v>
      </c>
      <c r="I18288">
        <v>76100</v>
      </c>
      <c r="J18288">
        <v>80750</v>
      </c>
      <c r="K18288" t="s">
        <v>3114</v>
      </c>
      <c r="L18288">
        <v>349</v>
      </c>
      <c r="M18288">
        <v>80</v>
      </c>
      <c r="N18288" t="s">
        <v>2653</v>
      </c>
    </row>
    <row r="18289" spans="1:14" x14ac:dyDescent="0.2">
      <c r="A18289" t="s">
        <v>24048</v>
      </c>
      <c r="B18289">
        <v>40400</v>
      </c>
      <c r="C18289">
        <v>46150</v>
      </c>
      <c r="D18289">
        <v>51900</v>
      </c>
      <c r="E18289">
        <v>57650</v>
      </c>
      <c r="F18289">
        <v>62300</v>
      </c>
      <c r="G18289">
        <v>66900</v>
      </c>
      <c r="H18289">
        <v>71500</v>
      </c>
      <c r="I18289">
        <v>76100</v>
      </c>
      <c r="J18289">
        <v>80750</v>
      </c>
      <c r="K18289" t="s">
        <v>3114</v>
      </c>
      <c r="L18289">
        <v>351</v>
      </c>
      <c r="M18289">
        <v>80</v>
      </c>
      <c r="N18289" t="s">
        <v>3401</v>
      </c>
    </row>
    <row r="18290" spans="1:14" x14ac:dyDescent="0.2">
      <c r="A18290" t="s">
        <v>24049</v>
      </c>
      <c r="B18290">
        <v>40800</v>
      </c>
      <c r="C18290">
        <v>46600</v>
      </c>
      <c r="D18290">
        <v>52450</v>
      </c>
      <c r="E18290">
        <v>58250</v>
      </c>
      <c r="F18290">
        <v>62950</v>
      </c>
      <c r="G18290">
        <v>67600</v>
      </c>
      <c r="H18290">
        <v>72250</v>
      </c>
      <c r="I18290">
        <v>76900</v>
      </c>
      <c r="J18290">
        <v>81550</v>
      </c>
      <c r="K18290" t="s">
        <v>3114</v>
      </c>
      <c r="L18290">
        <v>353</v>
      </c>
      <c r="M18290">
        <v>80</v>
      </c>
      <c r="N18290" t="s">
        <v>2654</v>
      </c>
    </row>
    <row r="18291" spans="1:14" x14ac:dyDescent="0.2">
      <c r="A18291" t="s">
        <v>24050</v>
      </c>
      <c r="B18291">
        <v>43350</v>
      </c>
      <c r="C18291">
        <v>49550</v>
      </c>
      <c r="D18291">
        <v>55750</v>
      </c>
      <c r="E18291">
        <v>61900</v>
      </c>
      <c r="F18291">
        <v>66900</v>
      </c>
      <c r="G18291">
        <v>71850</v>
      </c>
      <c r="H18291">
        <v>76800</v>
      </c>
      <c r="I18291">
        <v>81750</v>
      </c>
      <c r="J18291">
        <v>86700</v>
      </c>
      <c r="K18291" t="s">
        <v>3114</v>
      </c>
      <c r="L18291">
        <v>355</v>
      </c>
      <c r="M18291">
        <v>80</v>
      </c>
      <c r="N18291" t="s">
        <v>2655</v>
      </c>
    </row>
    <row r="18292" spans="1:14" x14ac:dyDescent="0.2">
      <c r="A18292" t="s">
        <v>24051</v>
      </c>
      <c r="B18292">
        <v>40800</v>
      </c>
      <c r="C18292">
        <v>46600</v>
      </c>
      <c r="D18292">
        <v>52450</v>
      </c>
      <c r="E18292">
        <v>58250</v>
      </c>
      <c r="F18292">
        <v>62950</v>
      </c>
      <c r="G18292">
        <v>67600</v>
      </c>
      <c r="H18292">
        <v>72250</v>
      </c>
      <c r="I18292">
        <v>76900</v>
      </c>
      <c r="J18292">
        <v>81550</v>
      </c>
      <c r="K18292" t="s">
        <v>3114</v>
      </c>
      <c r="L18292">
        <v>357</v>
      </c>
      <c r="M18292">
        <v>80</v>
      </c>
      <c r="N18292" t="s">
        <v>2656</v>
      </c>
    </row>
    <row r="18293" spans="1:14" x14ac:dyDescent="0.2">
      <c r="A18293" t="s">
        <v>24052</v>
      </c>
      <c r="B18293">
        <v>47000</v>
      </c>
      <c r="C18293">
        <v>53700</v>
      </c>
      <c r="D18293">
        <v>60400</v>
      </c>
      <c r="E18293">
        <v>67100</v>
      </c>
      <c r="F18293">
        <v>72500</v>
      </c>
      <c r="G18293">
        <v>77850</v>
      </c>
      <c r="H18293">
        <v>83250</v>
      </c>
      <c r="I18293">
        <v>88600</v>
      </c>
      <c r="J18293">
        <v>93950</v>
      </c>
      <c r="K18293" t="s">
        <v>3114</v>
      </c>
      <c r="L18293">
        <v>359</v>
      </c>
      <c r="M18293">
        <v>80</v>
      </c>
      <c r="N18293" t="s">
        <v>2270</v>
      </c>
    </row>
    <row r="18294" spans="1:14" x14ac:dyDescent="0.2">
      <c r="A18294" t="s">
        <v>24053</v>
      </c>
      <c r="B18294">
        <v>43650</v>
      </c>
      <c r="C18294">
        <v>49850</v>
      </c>
      <c r="D18294">
        <v>56100</v>
      </c>
      <c r="E18294">
        <v>62300</v>
      </c>
      <c r="F18294">
        <v>67300</v>
      </c>
      <c r="G18294">
        <v>72300</v>
      </c>
      <c r="H18294">
        <v>77300</v>
      </c>
      <c r="I18294">
        <v>82250</v>
      </c>
      <c r="J18294">
        <v>87250</v>
      </c>
      <c r="K18294" t="s">
        <v>3114</v>
      </c>
      <c r="L18294">
        <v>361</v>
      </c>
      <c r="M18294">
        <v>80</v>
      </c>
      <c r="N18294" t="s">
        <v>3719</v>
      </c>
    </row>
    <row r="18295" spans="1:14" x14ac:dyDescent="0.2">
      <c r="A18295" t="s">
        <v>24054</v>
      </c>
      <c r="B18295">
        <v>40400</v>
      </c>
      <c r="C18295">
        <v>46150</v>
      </c>
      <c r="D18295">
        <v>51900</v>
      </c>
      <c r="E18295">
        <v>57650</v>
      </c>
      <c r="F18295">
        <v>62300</v>
      </c>
      <c r="G18295">
        <v>66900</v>
      </c>
      <c r="H18295">
        <v>71500</v>
      </c>
      <c r="I18295">
        <v>76100</v>
      </c>
      <c r="J18295">
        <v>80750</v>
      </c>
      <c r="K18295" t="s">
        <v>3114</v>
      </c>
      <c r="L18295">
        <v>363</v>
      </c>
      <c r="M18295">
        <v>80</v>
      </c>
      <c r="N18295" t="s">
        <v>2657</v>
      </c>
    </row>
    <row r="18296" spans="1:14" x14ac:dyDescent="0.2">
      <c r="A18296" t="s">
        <v>24055</v>
      </c>
      <c r="B18296">
        <v>40400</v>
      </c>
      <c r="C18296">
        <v>46150</v>
      </c>
      <c r="D18296">
        <v>51900</v>
      </c>
      <c r="E18296">
        <v>57650</v>
      </c>
      <c r="F18296">
        <v>62300</v>
      </c>
      <c r="G18296">
        <v>66900</v>
      </c>
      <c r="H18296">
        <v>71500</v>
      </c>
      <c r="I18296">
        <v>76100</v>
      </c>
      <c r="J18296">
        <v>80750</v>
      </c>
      <c r="K18296" t="s">
        <v>3114</v>
      </c>
      <c r="L18296">
        <v>365</v>
      </c>
      <c r="M18296">
        <v>80</v>
      </c>
      <c r="N18296" t="s">
        <v>3636</v>
      </c>
    </row>
    <row r="18297" spans="1:14" x14ac:dyDescent="0.2">
      <c r="A18297" t="s">
        <v>24056</v>
      </c>
      <c r="B18297">
        <v>53600</v>
      </c>
      <c r="C18297">
        <v>61250</v>
      </c>
      <c r="D18297">
        <v>68900</v>
      </c>
      <c r="E18297">
        <v>76550</v>
      </c>
      <c r="F18297">
        <v>82700</v>
      </c>
      <c r="G18297">
        <v>88800</v>
      </c>
      <c r="H18297">
        <v>94950</v>
      </c>
      <c r="I18297">
        <v>101050</v>
      </c>
      <c r="J18297">
        <v>107200</v>
      </c>
      <c r="K18297" t="s">
        <v>3114</v>
      </c>
      <c r="L18297">
        <v>367</v>
      </c>
      <c r="M18297">
        <v>80</v>
      </c>
      <c r="N18297" t="s">
        <v>2658</v>
      </c>
    </row>
    <row r="18298" spans="1:14" x14ac:dyDescent="0.2">
      <c r="A18298" t="s">
        <v>24057</v>
      </c>
      <c r="B18298">
        <v>40950</v>
      </c>
      <c r="C18298">
        <v>46800</v>
      </c>
      <c r="D18298">
        <v>52650</v>
      </c>
      <c r="E18298">
        <v>58500</v>
      </c>
      <c r="F18298">
        <v>63200</v>
      </c>
      <c r="G18298">
        <v>67900</v>
      </c>
      <c r="H18298">
        <v>72550</v>
      </c>
      <c r="I18298">
        <v>77250</v>
      </c>
      <c r="J18298">
        <v>81900</v>
      </c>
      <c r="K18298" t="s">
        <v>3114</v>
      </c>
      <c r="L18298">
        <v>369</v>
      </c>
      <c r="M18298">
        <v>80</v>
      </c>
      <c r="N18298" t="s">
        <v>2659</v>
      </c>
    </row>
    <row r="18299" spans="1:14" x14ac:dyDescent="0.2">
      <c r="A18299" t="s">
        <v>24058</v>
      </c>
      <c r="B18299">
        <v>40800</v>
      </c>
      <c r="C18299">
        <v>46600</v>
      </c>
      <c r="D18299">
        <v>52450</v>
      </c>
      <c r="E18299">
        <v>58250</v>
      </c>
      <c r="F18299">
        <v>62950</v>
      </c>
      <c r="G18299">
        <v>67600</v>
      </c>
      <c r="H18299">
        <v>72250</v>
      </c>
      <c r="I18299">
        <v>76900</v>
      </c>
      <c r="J18299">
        <v>81550</v>
      </c>
      <c r="K18299" t="s">
        <v>3114</v>
      </c>
      <c r="L18299">
        <v>371</v>
      </c>
      <c r="M18299">
        <v>80</v>
      </c>
      <c r="N18299" t="s">
        <v>2660</v>
      </c>
    </row>
    <row r="18300" spans="1:14" x14ac:dyDescent="0.2">
      <c r="A18300" t="s">
        <v>24059</v>
      </c>
      <c r="B18300">
        <v>40400</v>
      </c>
      <c r="C18300">
        <v>46150</v>
      </c>
      <c r="D18300">
        <v>51900</v>
      </c>
      <c r="E18300">
        <v>57650</v>
      </c>
      <c r="F18300">
        <v>62300</v>
      </c>
      <c r="G18300">
        <v>66900</v>
      </c>
      <c r="H18300">
        <v>71500</v>
      </c>
      <c r="I18300">
        <v>76100</v>
      </c>
      <c r="J18300">
        <v>80750</v>
      </c>
      <c r="K18300" t="s">
        <v>3114</v>
      </c>
      <c r="L18300">
        <v>373</v>
      </c>
      <c r="M18300">
        <v>80</v>
      </c>
      <c r="N18300" t="s">
        <v>3405</v>
      </c>
    </row>
    <row r="18301" spans="1:14" x14ac:dyDescent="0.2">
      <c r="A18301" t="s">
        <v>24060</v>
      </c>
      <c r="B18301">
        <v>45750</v>
      </c>
      <c r="C18301">
        <v>52300</v>
      </c>
      <c r="D18301">
        <v>58850</v>
      </c>
      <c r="E18301">
        <v>65350</v>
      </c>
      <c r="F18301">
        <v>70600</v>
      </c>
      <c r="G18301">
        <v>75850</v>
      </c>
      <c r="H18301">
        <v>81050</v>
      </c>
      <c r="I18301">
        <v>86300</v>
      </c>
      <c r="J18301">
        <v>91500</v>
      </c>
      <c r="K18301" t="s">
        <v>3114</v>
      </c>
      <c r="L18301">
        <v>375</v>
      </c>
      <c r="M18301">
        <v>80</v>
      </c>
      <c r="N18301" t="s">
        <v>1971</v>
      </c>
    </row>
    <row r="18302" spans="1:14" x14ac:dyDescent="0.2">
      <c r="A18302" t="s">
        <v>24061</v>
      </c>
      <c r="B18302">
        <v>40400</v>
      </c>
      <c r="C18302">
        <v>46150</v>
      </c>
      <c r="D18302">
        <v>51900</v>
      </c>
      <c r="E18302">
        <v>57650</v>
      </c>
      <c r="F18302">
        <v>62300</v>
      </c>
      <c r="G18302">
        <v>66900</v>
      </c>
      <c r="H18302">
        <v>71500</v>
      </c>
      <c r="I18302">
        <v>76100</v>
      </c>
      <c r="J18302">
        <v>80750</v>
      </c>
      <c r="K18302" t="s">
        <v>3114</v>
      </c>
      <c r="L18302">
        <v>377</v>
      </c>
      <c r="M18302">
        <v>80</v>
      </c>
      <c r="N18302" t="s">
        <v>2661</v>
      </c>
    </row>
    <row r="18303" spans="1:14" x14ac:dyDescent="0.2">
      <c r="A18303" t="s">
        <v>24062</v>
      </c>
      <c r="B18303">
        <v>43500</v>
      </c>
      <c r="C18303">
        <v>49700</v>
      </c>
      <c r="D18303">
        <v>55900</v>
      </c>
      <c r="E18303">
        <v>62100</v>
      </c>
      <c r="F18303">
        <v>67100</v>
      </c>
      <c r="G18303">
        <v>72050</v>
      </c>
      <c r="H18303">
        <v>77050</v>
      </c>
      <c r="I18303">
        <v>82000</v>
      </c>
      <c r="J18303">
        <v>86950</v>
      </c>
      <c r="K18303" t="s">
        <v>3114</v>
      </c>
      <c r="L18303">
        <v>379</v>
      </c>
      <c r="M18303">
        <v>80</v>
      </c>
      <c r="N18303" t="s">
        <v>2662</v>
      </c>
    </row>
    <row r="18304" spans="1:14" x14ac:dyDescent="0.2">
      <c r="A18304" t="s">
        <v>24063</v>
      </c>
      <c r="B18304">
        <v>45750</v>
      </c>
      <c r="C18304">
        <v>52300</v>
      </c>
      <c r="D18304">
        <v>58850</v>
      </c>
      <c r="E18304">
        <v>65350</v>
      </c>
      <c r="F18304">
        <v>70600</v>
      </c>
      <c r="G18304">
        <v>75850</v>
      </c>
      <c r="H18304">
        <v>81050</v>
      </c>
      <c r="I18304">
        <v>86300</v>
      </c>
      <c r="J18304">
        <v>91500</v>
      </c>
      <c r="K18304" t="s">
        <v>3114</v>
      </c>
      <c r="L18304">
        <v>381</v>
      </c>
      <c r="M18304">
        <v>80</v>
      </c>
      <c r="N18304" t="s">
        <v>2663</v>
      </c>
    </row>
    <row r="18305" spans="1:14" x14ac:dyDescent="0.2">
      <c r="A18305" t="s">
        <v>24064</v>
      </c>
      <c r="B18305">
        <v>46350</v>
      </c>
      <c r="C18305">
        <v>52950</v>
      </c>
      <c r="D18305">
        <v>59550</v>
      </c>
      <c r="E18305">
        <v>66150</v>
      </c>
      <c r="F18305">
        <v>71450</v>
      </c>
      <c r="G18305">
        <v>76750</v>
      </c>
      <c r="H18305">
        <v>82050</v>
      </c>
      <c r="I18305">
        <v>87350</v>
      </c>
      <c r="J18305">
        <v>92650</v>
      </c>
      <c r="K18305" t="s">
        <v>3114</v>
      </c>
      <c r="L18305">
        <v>383</v>
      </c>
      <c r="M18305">
        <v>80</v>
      </c>
      <c r="N18305" t="s">
        <v>2664</v>
      </c>
    </row>
    <row r="18306" spans="1:14" x14ac:dyDescent="0.2">
      <c r="A18306" t="s">
        <v>24065</v>
      </c>
      <c r="B18306">
        <v>40400</v>
      </c>
      <c r="C18306">
        <v>46150</v>
      </c>
      <c r="D18306">
        <v>51900</v>
      </c>
      <c r="E18306">
        <v>57650</v>
      </c>
      <c r="F18306">
        <v>62300</v>
      </c>
      <c r="G18306">
        <v>66900</v>
      </c>
      <c r="H18306">
        <v>71500</v>
      </c>
      <c r="I18306">
        <v>76100</v>
      </c>
      <c r="J18306">
        <v>80750</v>
      </c>
      <c r="K18306" t="s">
        <v>3114</v>
      </c>
      <c r="L18306">
        <v>385</v>
      </c>
      <c r="M18306">
        <v>80</v>
      </c>
      <c r="N18306" t="s">
        <v>2665</v>
      </c>
    </row>
    <row r="18307" spans="1:14" x14ac:dyDescent="0.2">
      <c r="A18307" t="s">
        <v>24066</v>
      </c>
      <c r="B18307">
        <v>40400</v>
      </c>
      <c r="C18307">
        <v>46150</v>
      </c>
      <c r="D18307">
        <v>51900</v>
      </c>
      <c r="E18307">
        <v>57650</v>
      </c>
      <c r="F18307">
        <v>62300</v>
      </c>
      <c r="G18307">
        <v>66900</v>
      </c>
      <c r="H18307">
        <v>71500</v>
      </c>
      <c r="I18307">
        <v>76100</v>
      </c>
      <c r="J18307">
        <v>80750</v>
      </c>
      <c r="K18307" t="s">
        <v>3114</v>
      </c>
      <c r="L18307">
        <v>387</v>
      </c>
      <c r="M18307">
        <v>80</v>
      </c>
      <c r="N18307" t="s">
        <v>2666</v>
      </c>
    </row>
    <row r="18308" spans="1:14" x14ac:dyDescent="0.2">
      <c r="A18308" t="s">
        <v>24067</v>
      </c>
      <c r="B18308">
        <v>40950</v>
      </c>
      <c r="C18308">
        <v>46800</v>
      </c>
      <c r="D18308">
        <v>52650</v>
      </c>
      <c r="E18308">
        <v>58500</v>
      </c>
      <c r="F18308">
        <v>63200</v>
      </c>
      <c r="G18308">
        <v>67900</v>
      </c>
      <c r="H18308">
        <v>72550</v>
      </c>
      <c r="I18308">
        <v>77250</v>
      </c>
      <c r="J18308">
        <v>81900</v>
      </c>
      <c r="K18308" t="s">
        <v>3114</v>
      </c>
      <c r="L18308">
        <v>389</v>
      </c>
      <c r="M18308">
        <v>80</v>
      </c>
      <c r="N18308" t="s">
        <v>2667</v>
      </c>
    </row>
    <row r="18309" spans="1:14" x14ac:dyDescent="0.2">
      <c r="A18309" t="s">
        <v>24068</v>
      </c>
      <c r="B18309">
        <v>40600</v>
      </c>
      <c r="C18309">
        <v>46400</v>
      </c>
      <c r="D18309">
        <v>52200</v>
      </c>
      <c r="E18309">
        <v>58000</v>
      </c>
      <c r="F18309">
        <v>62650</v>
      </c>
      <c r="G18309">
        <v>67300</v>
      </c>
      <c r="H18309">
        <v>71950</v>
      </c>
      <c r="I18309">
        <v>76600</v>
      </c>
      <c r="J18309">
        <v>81200</v>
      </c>
      <c r="K18309" t="s">
        <v>3114</v>
      </c>
      <c r="L18309">
        <v>391</v>
      </c>
      <c r="M18309">
        <v>80</v>
      </c>
      <c r="N18309" t="s">
        <v>2668</v>
      </c>
    </row>
    <row r="18310" spans="1:14" x14ac:dyDescent="0.2">
      <c r="A18310" t="s">
        <v>24069</v>
      </c>
      <c r="B18310">
        <v>48300</v>
      </c>
      <c r="C18310">
        <v>55200</v>
      </c>
      <c r="D18310">
        <v>62100</v>
      </c>
      <c r="E18310">
        <v>68950</v>
      </c>
      <c r="F18310">
        <v>74500</v>
      </c>
      <c r="G18310">
        <v>80000</v>
      </c>
      <c r="H18310">
        <v>85500</v>
      </c>
      <c r="I18310">
        <v>91050</v>
      </c>
      <c r="J18310">
        <v>96550</v>
      </c>
      <c r="K18310" t="s">
        <v>3114</v>
      </c>
      <c r="L18310">
        <v>393</v>
      </c>
      <c r="M18310">
        <v>80</v>
      </c>
      <c r="N18310" t="s">
        <v>2109</v>
      </c>
    </row>
    <row r="18311" spans="1:14" x14ac:dyDescent="0.2">
      <c r="A18311" t="s">
        <v>24070</v>
      </c>
      <c r="B18311">
        <v>45050</v>
      </c>
      <c r="C18311">
        <v>51450</v>
      </c>
      <c r="D18311">
        <v>57900</v>
      </c>
      <c r="E18311">
        <v>64300</v>
      </c>
      <c r="F18311">
        <v>69450</v>
      </c>
      <c r="G18311">
        <v>74600</v>
      </c>
      <c r="H18311">
        <v>79750</v>
      </c>
      <c r="I18311">
        <v>84900</v>
      </c>
      <c r="J18311">
        <v>90050</v>
      </c>
      <c r="K18311" t="s">
        <v>3114</v>
      </c>
      <c r="L18311">
        <v>395</v>
      </c>
      <c r="M18311">
        <v>80</v>
      </c>
      <c r="N18311" t="s">
        <v>2274</v>
      </c>
    </row>
    <row r="18312" spans="1:14" x14ac:dyDescent="0.2">
      <c r="A18312" t="s">
        <v>24071</v>
      </c>
      <c r="B18312">
        <v>57750</v>
      </c>
      <c r="C18312">
        <v>66000</v>
      </c>
      <c r="D18312">
        <v>74250</v>
      </c>
      <c r="E18312">
        <v>82500</v>
      </c>
      <c r="F18312">
        <v>89100</v>
      </c>
      <c r="G18312">
        <v>95700</v>
      </c>
      <c r="H18312">
        <v>102300</v>
      </c>
      <c r="I18312">
        <v>108900</v>
      </c>
      <c r="J18312">
        <v>115500</v>
      </c>
      <c r="K18312" t="s">
        <v>3114</v>
      </c>
      <c r="L18312">
        <v>397</v>
      </c>
      <c r="M18312">
        <v>80</v>
      </c>
      <c r="N18312" t="s">
        <v>2669</v>
      </c>
    </row>
    <row r="18313" spans="1:14" x14ac:dyDescent="0.2">
      <c r="A18313" t="s">
        <v>24072</v>
      </c>
      <c r="B18313">
        <v>40400</v>
      </c>
      <c r="C18313">
        <v>46150</v>
      </c>
      <c r="D18313">
        <v>51900</v>
      </c>
      <c r="E18313">
        <v>57650</v>
      </c>
      <c r="F18313">
        <v>62300</v>
      </c>
      <c r="G18313">
        <v>66900</v>
      </c>
      <c r="H18313">
        <v>71500</v>
      </c>
      <c r="I18313">
        <v>76100</v>
      </c>
      <c r="J18313">
        <v>80750</v>
      </c>
      <c r="K18313" t="s">
        <v>3114</v>
      </c>
      <c r="L18313">
        <v>399</v>
      </c>
      <c r="M18313">
        <v>80</v>
      </c>
      <c r="N18313" t="s">
        <v>2670</v>
      </c>
    </row>
    <row r="18314" spans="1:14" x14ac:dyDescent="0.2">
      <c r="A18314" t="s">
        <v>24073</v>
      </c>
      <c r="B18314">
        <v>41550</v>
      </c>
      <c r="C18314">
        <v>47500</v>
      </c>
      <c r="D18314">
        <v>53450</v>
      </c>
      <c r="E18314">
        <v>59350</v>
      </c>
      <c r="F18314">
        <v>64100</v>
      </c>
      <c r="G18314">
        <v>68850</v>
      </c>
      <c r="H18314">
        <v>73600</v>
      </c>
      <c r="I18314">
        <v>78350</v>
      </c>
      <c r="J18314">
        <v>83100</v>
      </c>
      <c r="K18314" t="s">
        <v>3114</v>
      </c>
      <c r="L18314">
        <v>401</v>
      </c>
      <c r="M18314">
        <v>80</v>
      </c>
      <c r="N18314" t="s">
        <v>2671</v>
      </c>
    </row>
    <row r="18315" spans="1:14" x14ac:dyDescent="0.2">
      <c r="A18315" t="s">
        <v>24074</v>
      </c>
      <c r="B18315">
        <v>40400</v>
      </c>
      <c r="C18315">
        <v>46150</v>
      </c>
      <c r="D18315">
        <v>51900</v>
      </c>
      <c r="E18315">
        <v>57650</v>
      </c>
      <c r="F18315">
        <v>62300</v>
      </c>
      <c r="G18315">
        <v>66900</v>
      </c>
      <c r="H18315">
        <v>71500</v>
      </c>
      <c r="I18315">
        <v>76100</v>
      </c>
      <c r="J18315">
        <v>80750</v>
      </c>
      <c r="K18315" t="s">
        <v>3114</v>
      </c>
      <c r="L18315">
        <v>403</v>
      </c>
      <c r="M18315">
        <v>80</v>
      </c>
      <c r="N18315" t="s">
        <v>2672</v>
      </c>
    </row>
    <row r="18316" spans="1:14" x14ac:dyDescent="0.2">
      <c r="A18316" t="s">
        <v>24075</v>
      </c>
      <c r="B18316">
        <v>40400</v>
      </c>
      <c r="C18316">
        <v>46150</v>
      </c>
      <c r="D18316">
        <v>51900</v>
      </c>
      <c r="E18316">
        <v>57650</v>
      </c>
      <c r="F18316">
        <v>62300</v>
      </c>
      <c r="G18316">
        <v>66900</v>
      </c>
      <c r="H18316">
        <v>71500</v>
      </c>
      <c r="I18316">
        <v>76100</v>
      </c>
      <c r="J18316">
        <v>80750</v>
      </c>
      <c r="K18316" t="s">
        <v>3114</v>
      </c>
      <c r="L18316">
        <v>405</v>
      </c>
      <c r="M18316">
        <v>80</v>
      </c>
      <c r="N18316" t="s">
        <v>2673</v>
      </c>
    </row>
    <row r="18317" spans="1:14" x14ac:dyDescent="0.2">
      <c r="A18317" t="s">
        <v>24076</v>
      </c>
      <c r="B18317">
        <v>40400</v>
      </c>
      <c r="C18317">
        <v>46150</v>
      </c>
      <c r="D18317">
        <v>51900</v>
      </c>
      <c r="E18317">
        <v>57650</v>
      </c>
      <c r="F18317">
        <v>62300</v>
      </c>
      <c r="G18317">
        <v>66900</v>
      </c>
      <c r="H18317">
        <v>71500</v>
      </c>
      <c r="I18317">
        <v>76100</v>
      </c>
      <c r="J18317">
        <v>80750</v>
      </c>
      <c r="K18317" t="s">
        <v>3114</v>
      </c>
      <c r="L18317">
        <v>407</v>
      </c>
      <c r="M18317">
        <v>80</v>
      </c>
      <c r="N18317" t="s">
        <v>2674</v>
      </c>
    </row>
    <row r="18318" spans="1:14" x14ac:dyDescent="0.2">
      <c r="A18318" t="s">
        <v>24077</v>
      </c>
      <c r="B18318">
        <v>43350</v>
      </c>
      <c r="C18318">
        <v>49550</v>
      </c>
      <c r="D18318">
        <v>55750</v>
      </c>
      <c r="E18318">
        <v>61900</v>
      </c>
      <c r="F18318">
        <v>66900</v>
      </c>
      <c r="G18318">
        <v>71850</v>
      </c>
      <c r="H18318">
        <v>76800</v>
      </c>
      <c r="I18318">
        <v>81750</v>
      </c>
      <c r="J18318">
        <v>86700</v>
      </c>
      <c r="K18318" t="s">
        <v>3114</v>
      </c>
      <c r="L18318">
        <v>409</v>
      </c>
      <c r="M18318">
        <v>80</v>
      </c>
      <c r="N18318" t="s">
        <v>2675</v>
      </c>
    </row>
    <row r="18319" spans="1:14" x14ac:dyDescent="0.2">
      <c r="A18319" t="s">
        <v>24078</v>
      </c>
      <c r="B18319">
        <v>40400</v>
      </c>
      <c r="C18319">
        <v>46150</v>
      </c>
      <c r="D18319">
        <v>51900</v>
      </c>
      <c r="E18319">
        <v>57650</v>
      </c>
      <c r="F18319">
        <v>62300</v>
      </c>
      <c r="G18319">
        <v>66900</v>
      </c>
      <c r="H18319">
        <v>71500</v>
      </c>
      <c r="I18319">
        <v>76100</v>
      </c>
      <c r="J18319">
        <v>80750</v>
      </c>
      <c r="K18319" t="s">
        <v>3114</v>
      </c>
      <c r="L18319">
        <v>411</v>
      </c>
      <c r="M18319">
        <v>80</v>
      </c>
      <c r="N18319" t="s">
        <v>2676</v>
      </c>
    </row>
    <row r="18320" spans="1:14" x14ac:dyDescent="0.2">
      <c r="A18320" t="s">
        <v>24079</v>
      </c>
      <c r="B18320">
        <v>46000</v>
      </c>
      <c r="C18320">
        <v>52600</v>
      </c>
      <c r="D18320">
        <v>59150</v>
      </c>
      <c r="E18320">
        <v>65700</v>
      </c>
      <c r="F18320">
        <v>71000</v>
      </c>
      <c r="G18320">
        <v>76250</v>
      </c>
      <c r="H18320">
        <v>81500</v>
      </c>
      <c r="I18320">
        <v>86750</v>
      </c>
      <c r="J18320">
        <v>92000</v>
      </c>
      <c r="K18320" t="s">
        <v>3114</v>
      </c>
      <c r="L18320">
        <v>413</v>
      </c>
      <c r="M18320">
        <v>80</v>
      </c>
      <c r="N18320" t="s">
        <v>2845</v>
      </c>
    </row>
    <row r="18321" spans="1:14" x14ac:dyDescent="0.2">
      <c r="A18321" t="s">
        <v>24080</v>
      </c>
      <c r="B18321">
        <v>43750</v>
      </c>
      <c r="C18321">
        <v>50000</v>
      </c>
      <c r="D18321">
        <v>56250</v>
      </c>
      <c r="E18321">
        <v>62500</v>
      </c>
      <c r="F18321">
        <v>67500</v>
      </c>
      <c r="G18321">
        <v>72500</v>
      </c>
      <c r="H18321">
        <v>77500</v>
      </c>
      <c r="I18321">
        <v>82500</v>
      </c>
      <c r="J18321">
        <v>87500</v>
      </c>
      <c r="K18321" t="s">
        <v>3114</v>
      </c>
      <c r="L18321">
        <v>415</v>
      </c>
      <c r="M18321">
        <v>80</v>
      </c>
      <c r="N18321" t="s">
        <v>2846</v>
      </c>
    </row>
    <row r="18322" spans="1:14" x14ac:dyDescent="0.2">
      <c r="A18322" t="s">
        <v>24081</v>
      </c>
      <c r="B18322">
        <v>40400</v>
      </c>
      <c r="C18322">
        <v>46150</v>
      </c>
      <c r="D18322">
        <v>51900</v>
      </c>
      <c r="E18322">
        <v>57650</v>
      </c>
      <c r="F18322">
        <v>62300</v>
      </c>
      <c r="G18322">
        <v>66900</v>
      </c>
      <c r="H18322">
        <v>71500</v>
      </c>
      <c r="I18322">
        <v>76100</v>
      </c>
      <c r="J18322">
        <v>80750</v>
      </c>
      <c r="K18322" t="s">
        <v>3114</v>
      </c>
      <c r="L18322">
        <v>417</v>
      </c>
      <c r="M18322">
        <v>80</v>
      </c>
      <c r="N18322" t="s">
        <v>2847</v>
      </c>
    </row>
    <row r="18323" spans="1:14" x14ac:dyDescent="0.2">
      <c r="A18323" t="s">
        <v>24082</v>
      </c>
      <c r="B18323">
        <v>40400</v>
      </c>
      <c r="C18323">
        <v>46150</v>
      </c>
      <c r="D18323">
        <v>51900</v>
      </c>
      <c r="E18323">
        <v>57650</v>
      </c>
      <c r="F18323">
        <v>62300</v>
      </c>
      <c r="G18323">
        <v>66900</v>
      </c>
      <c r="H18323">
        <v>71500</v>
      </c>
      <c r="I18323">
        <v>76100</v>
      </c>
      <c r="J18323">
        <v>80750</v>
      </c>
      <c r="K18323" t="s">
        <v>3114</v>
      </c>
      <c r="L18323">
        <v>419</v>
      </c>
      <c r="M18323">
        <v>80</v>
      </c>
      <c r="N18323" t="s">
        <v>3356</v>
      </c>
    </row>
    <row r="18324" spans="1:14" x14ac:dyDescent="0.2">
      <c r="A18324" t="s">
        <v>24083</v>
      </c>
      <c r="B18324">
        <v>41000</v>
      </c>
      <c r="C18324">
        <v>46850</v>
      </c>
      <c r="D18324">
        <v>52700</v>
      </c>
      <c r="E18324">
        <v>58550</v>
      </c>
      <c r="F18324">
        <v>63250</v>
      </c>
      <c r="G18324">
        <v>67950</v>
      </c>
      <c r="H18324">
        <v>72650</v>
      </c>
      <c r="I18324">
        <v>77300</v>
      </c>
      <c r="J18324">
        <v>82000</v>
      </c>
      <c r="K18324" t="s">
        <v>3114</v>
      </c>
      <c r="L18324">
        <v>421</v>
      </c>
      <c r="M18324">
        <v>80</v>
      </c>
      <c r="N18324" t="s">
        <v>3246</v>
      </c>
    </row>
    <row r="18325" spans="1:14" x14ac:dyDescent="0.2">
      <c r="A18325" t="s">
        <v>24084</v>
      </c>
      <c r="B18325">
        <v>46550</v>
      </c>
      <c r="C18325">
        <v>53200</v>
      </c>
      <c r="D18325">
        <v>59850</v>
      </c>
      <c r="E18325">
        <v>66500</v>
      </c>
      <c r="F18325">
        <v>71850</v>
      </c>
      <c r="G18325">
        <v>77150</v>
      </c>
      <c r="H18325">
        <v>82500</v>
      </c>
      <c r="I18325">
        <v>87800</v>
      </c>
      <c r="J18325">
        <v>93100</v>
      </c>
      <c r="K18325" t="s">
        <v>3114</v>
      </c>
      <c r="L18325">
        <v>423</v>
      </c>
      <c r="M18325">
        <v>80</v>
      </c>
      <c r="N18325" t="s">
        <v>3247</v>
      </c>
    </row>
    <row r="18326" spans="1:14" x14ac:dyDescent="0.2">
      <c r="A18326" t="s">
        <v>24085</v>
      </c>
      <c r="B18326">
        <v>40500</v>
      </c>
      <c r="C18326">
        <v>46300</v>
      </c>
      <c r="D18326">
        <v>52100</v>
      </c>
      <c r="E18326">
        <v>57850</v>
      </c>
      <c r="F18326">
        <v>62500</v>
      </c>
      <c r="G18326">
        <v>67150</v>
      </c>
      <c r="H18326">
        <v>71750</v>
      </c>
      <c r="I18326">
        <v>76400</v>
      </c>
      <c r="J18326">
        <v>81000</v>
      </c>
      <c r="K18326" t="s">
        <v>3114</v>
      </c>
      <c r="L18326">
        <v>425</v>
      </c>
      <c r="M18326">
        <v>80</v>
      </c>
      <c r="N18326" t="s">
        <v>2848</v>
      </c>
    </row>
    <row r="18327" spans="1:14" x14ac:dyDescent="0.2">
      <c r="A18327" t="s">
        <v>24086</v>
      </c>
      <c r="B18327">
        <v>40400</v>
      </c>
      <c r="C18327">
        <v>46150</v>
      </c>
      <c r="D18327">
        <v>51900</v>
      </c>
      <c r="E18327">
        <v>57650</v>
      </c>
      <c r="F18327">
        <v>62300</v>
      </c>
      <c r="G18327">
        <v>66900</v>
      </c>
      <c r="H18327">
        <v>71500</v>
      </c>
      <c r="I18327">
        <v>76100</v>
      </c>
      <c r="J18327">
        <v>80750</v>
      </c>
      <c r="K18327" t="s">
        <v>3114</v>
      </c>
      <c r="L18327">
        <v>427</v>
      </c>
      <c r="M18327">
        <v>80</v>
      </c>
      <c r="N18327" t="s">
        <v>2849</v>
      </c>
    </row>
    <row r="18328" spans="1:14" x14ac:dyDescent="0.2">
      <c r="A18328" t="s">
        <v>24087</v>
      </c>
      <c r="B18328">
        <v>40400</v>
      </c>
      <c r="C18328">
        <v>46150</v>
      </c>
      <c r="D18328">
        <v>51900</v>
      </c>
      <c r="E18328">
        <v>57650</v>
      </c>
      <c r="F18328">
        <v>62300</v>
      </c>
      <c r="G18328">
        <v>66900</v>
      </c>
      <c r="H18328">
        <v>71500</v>
      </c>
      <c r="I18328">
        <v>76100</v>
      </c>
      <c r="J18328">
        <v>80750</v>
      </c>
      <c r="K18328" t="s">
        <v>3114</v>
      </c>
      <c r="L18328">
        <v>429</v>
      </c>
      <c r="M18328">
        <v>80</v>
      </c>
      <c r="N18328" t="s">
        <v>3598</v>
      </c>
    </row>
    <row r="18329" spans="1:14" x14ac:dyDescent="0.2">
      <c r="A18329" t="s">
        <v>24088</v>
      </c>
      <c r="B18329">
        <v>41800</v>
      </c>
      <c r="C18329">
        <v>47800</v>
      </c>
      <c r="D18329">
        <v>53750</v>
      </c>
      <c r="E18329">
        <v>59700</v>
      </c>
      <c r="F18329">
        <v>64500</v>
      </c>
      <c r="G18329">
        <v>69300</v>
      </c>
      <c r="H18329">
        <v>74050</v>
      </c>
      <c r="I18329">
        <v>78850</v>
      </c>
      <c r="J18329">
        <v>83600</v>
      </c>
      <c r="K18329" t="s">
        <v>3114</v>
      </c>
      <c r="L18329">
        <v>431</v>
      </c>
      <c r="M18329">
        <v>80</v>
      </c>
      <c r="N18329" t="s">
        <v>2850</v>
      </c>
    </row>
    <row r="18330" spans="1:14" x14ac:dyDescent="0.2">
      <c r="A18330" t="s">
        <v>24089</v>
      </c>
      <c r="B18330">
        <v>46900</v>
      </c>
      <c r="C18330">
        <v>53600</v>
      </c>
      <c r="D18330">
        <v>60300</v>
      </c>
      <c r="E18330">
        <v>66950</v>
      </c>
      <c r="F18330">
        <v>72350</v>
      </c>
      <c r="G18330">
        <v>77700</v>
      </c>
      <c r="H18330">
        <v>83050</v>
      </c>
      <c r="I18330">
        <v>88400</v>
      </c>
      <c r="J18330">
        <v>93750</v>
      </c>
      <c r="K18330" t="s">
        <v>3114</v>
      </c>
      <c r="L18330">
        <v>433</v>
      </c>
      <c r="M18330">
        <v>80</v>
      </c>
      <c r="N18330" t="s">
        <v>2851</v>
      </c>
    </row>
    <row r="18331" spans="1:14" x14ac:dyDescent="0.2">
      <c r="A18331" t="s">
        <v>24090</v>
      </c>
      <c r="B18331">
        <v>41650</v>
      </c>
      <c r="C18331">
        <v>47600</v>
      </c>
      <c r="D18331">
        <v>53550</v>
      </c>
      <c r="E18331">
        <v>59500</v>
      </c>
      <c r="F18331">
        <v>64300</v>
      </c>
      <c r="G18331">
        <v>69050</v>
      </c>
      <c r="H18331">
        <v>73800</v>
      </c>
      <c r="I18331">
        <v>78550</v>
      </c>
      <c r="J18331">
        <v>83300</v>
      </c>
      <c r="K18331" t="s">
        <v>3114</v>
      </c>
      <c r="L18331">
        <v>435</v>
      </c>
      <c r="M18331">
        <v>80</v>
      </c>
      <c r="N18331" t="s">
        <v>2852</v>
      </c>
    </row>
    <row r="18332" spans="1:14" x14ac:dyDescent="0.2">
      <c r="A18332" t="s">
        <v>24091</v>
      </c>
      <c r="B18332">
        <v>40400</v>
      </c>
      <c r="C18332">
        <v>46150</v>
      </c>
      <c r="D18332">
        <v>51900</v>
      </c>
      <c r="E18332">
        <v>57650</v>
      </c>
      <c r="F18332">
        <v>62300</v>
      </c>
      <c r="G18332">
        <v>66900</v>
      </c>
      <c r="H18332">
        <v>71500</v>
      </c>
      <c r="I18332">
        <v>76100</v>
      </c>
      <c r="J18332">
        <v>80750</v>
      </c>
      <c r="K18332" t="s">
        <v>3114</v>
      </c>
      <c r="L18332">
        <v>437</v>
      </c>
      <c r="M18332">
        <v>80</v>
      </c>
      <c r="N18332" t="s">
        <v>2853</v>
      </c>
    </row>
    <row r="18333" spans="1:14" x14ac:dyDescent="0.2">
      <c r="A18333" t="s">
        <v>24092</v>
      </c>
      <c r="B18333">
        <v>53600</v>
      </c>
      <c r="C18333">
        <v>61250</v>
      </c>
      <c r="D18333">
        <v>68900</v>
      </c>
      <c r="E18333">
        <v>76550</v>
      </c>
      <c r="F18333">
        <v>82700</v>
      </c>
      <c r="G18333">
        <v>88800</v>
      </c>
      <c r="H18333">
        <v>94950</v>
      </c>
      <c r="I18333">
        <v>101050</v>
      </c>
      <c r="J18333">
        <v>107200</v>
      </c>
      <c r="K18333" t="s">
        <v>3114</v>
      </c>
      <c r="L18333">
        <v>439</v>
      </c>
      <c r="M18333">
        <v>80</v>
      </c>
      <c r="N18333" t="s">
        <v>2854</v>
      </c>
    </row>
    <row r="18334" spans="1:14" x14ac:dyDescent="0.2">
      <c r="A18334" t="s">
        <v>24093</v>
      </c>
      <c r="B18334">
        <v>41000</v>
      </c>
      <c r="C18334">
        <v>46850</v>
      </c>
      <c r="D18334">
        <v>52700</v>
      </c>
      <c r="E18334">
        <v>58550</v>
      </c>
      <c r="F18334">
        <v>63250</v>
      </c>
      <c r="G18334">
        <v>67950</v>
      </c>
      <c r="H18334">
        <v>72650</v>
      </c>
      <c r="I18334">
        <v>77300</v>
      </c>
      <c r="J18334">
        <v>82000</v>
      </c>
      <c r="K18334" t="s">
        <v>3114</v>
      </c>
      <c r="L18334">
        <v>441</v>
      </c>
      <c r="M18334">
        <v>80</v>
      </c>
      <c r="N18334" t="s">
        <v>2923</v>
      </c>
    </row>
    <row r="18335" spans="1:14" x14ac:dyDescent="0.2">
      <c r="A18335" t="s">
        <v>24094</v>
      </c>
      <c r="B18335">
        <v>40400</v>
      </c>
      <c r="C18335">
        <v>46150</v>
      </c>
      <c r="D18335">
        <v>51900</v>
      </c>
      <c r="E18335">
        <v>57650</v>
      </c>
      <c r="F18335">
        <v>62300</v>
      </c>
      <c r="G18335">
        <v>66900</v>
      </c>
      <c r="H18335">
        <v>71500</v>
      </c>
      <c r="I18335">
        <v>76100</v>
      </c>
      <c r="J18335">
        <v>80750</v>
      </c>
      <c r="K18335" t="s">
        <v>3114</v>
      </c>
      <c r="L18335">
        <v>443</v>
      </c>
      <c r="M18335">
        <v>80</v>
      </c>
      <c r="N18335" t="s">
        <v>3604</v>
      </c>
    </row>
    <row r="18336" spans="1:14" x14ac:dyDescent="0.2">
      <c r="A18336" t="s">
        <v>24095</v>
      </c>
      <c r="B18336">
        <v>40400</v>
      </c>
      <c r="C18336">
        <v>46150</v>
      </c>
      <c r="D18336">
        <v>51900</v>
      </c>
      <c r="E18336">
        <v>57650</v>
      </c>
      <c r="F18336">
        <v>62300</v>
      </c>
      <c r="G18336">
        <v>66900</v>
      </c>
      <c r="H18336">
        <v>71500</v>
      </c>
      <c r="I18336">
        <v>76100</v>
      </c>
      <c r="J18336">
        <v>80750</v>
      </c>
      <c r="K18336" t="s">
        <v>3114</v>
      </c>
      <c r="L18336">
        <v>445</v>
      </c>
      <c r="M18336">
        <v>80</v>
      </c>
      <c r="N18336" t="s">
        <v>2855</v>
      </c>
    </row>
    <row r="18337" spans="1:14" x14ac:dyDescent="0.2">
      <c r="A18337" t="s">
        <v>24096</v>
      </c>
      <c r="B18337">
        <v>40800</v>
      </c>
      <c r="C18337">
        <v>46600</v>
      </c>
      <c r="D18337">
        <v>52450</v>
      </c>
      <c r="E18337">
        <v>58250</v>
      </c>
      <c r="F18337">
        <v>62950</v>
      </c>
      <c r="G18337">
        <v>67600</v>
      </c>
      <c r="H18337">
        <v>72250</v>
      </c>
      <c r="I18337">
        <v>76900</v>
      </c>
      <c r="J18337">
        <v>81550</v>
      </c>
      <c r="K18337" t="s">
        <v>3114</v>
      </c>
      <c r="L18337">
        <v>447</v>
      </c>
      <c r="M18337">
        <v>80</v>
      </c>
      <c r="N18337" t="s">
        <v>2856</v>
      </c>
    </row>
    <row r="18338" spans="1:14" x14ac:dyDescent="0.2">
      <c r="A18338" t="s">
        <v>24097</v>
      </c>
      <c r="B18338">
        <v>40400</v>
      </c>
      <c r="C18338">
        <v>46150</v>
      </c>
      <c r="D18338">
        <v>51900</v>
      </c>
      <c r="E18338">
        <v>57650</v>
      </c>
      <c r="F18338">
        <v>62300</v>
      </c>
      <c r="G18338">
        <v>66900</v>
      </c>
      <c r="H18338">
        <v>71500</v>
      </c>
      <c r="I18338">
        <v>76100</v>
      </c>
      <c r="J18338">
        <v>80750</v>
      </c>
      <c r="K18338" t="s">
        <v>3114</v>
      </c>
      <c r="L18338">
        <v>449</v>
      </c>
      <c r="M18338">
        <v>80</v>
      </c>
      <c r="N18338" t="s">
        <v>2857</v>
      </c>
    </row>
    <row r="18339" spans="1:14" x14ac:dyDescent="0.2">
      <c r="A18339" t="s">
        <v>24098</v>
      </c>
      <c r="B18339">
        <v>44950</v>
      </c>
      <c r="C18339">
        <v>51350</v>
      </c>
      <c r="D18339">
        <v>57750</v>
      </c>
      <c r="E18339">
        <v>64150</v>
      </c>
      <c r="F18339">
        <v>69300</v>
      </c>
      <c r="G18339">
        <v>74450</v>
      </c>
      <c r="H18339">
        <v>79550</v>
      </c>
      <c r="I18339">
        <v>84700</v>
      </c>
      <c r="J18339">
        <v>89850</v>
      </c>
      <c r="K18339" t="s">
        <v>3114</v>
      </c>
      <c r="L18339">
        <v>451</v>
      </c>
      <c r="M18339">
        <v>80</v>
      </c>
      <c r="N18339" t="s">
        <v>2858</v>
      </c>
    </row>
    <row r="18340" spans="1:14" x14ac:dyDescent="0.2">
      <c r="A18340" t="s">
        <v>24099</v>
      </c>
      <c r="B18340">
        <v>65450</v>
      </c>
      <c r="C18340">
        <v>74800</v>
      </c>
      <c r="D18340">
        <v>84150</v>
      </c>
      <c r="E18340">
        <v>93450</v>
      </c>
      <c r="F18340">
        <v>100950</v>
      </c>
      <c r="G18340">
        <v>108450</v>
      </c>
      <c r="H18340">
        <v>115900</v>
      </c>
      <c r="I18340">
        <v>123400</v>
      </c>
      <c r="J18340">
        <v>130850</v>
      </c>
      <c r="K18340" t="s">
        <v>3114</v>
      </c>
      <c r="L18340">
        <v>453</v>
      </c>
      <c r="M18340">
        <v>80</v>
      </c>
      <c r="N18340" t="s">
        <v>2859</v>
      </c>
    </row>
    <row r="18341" spans="1:14" x14ac:dyDescent="0.2">
      <c r="A18341" t="s">
        <v>24100</v>
      </c>
      <c r="B18341">
        <v>40400</v>
      </c>
      <c r="C18341">
        <v>46150</v>
      </c>
      <c r="D18341">
        <v>51900</v>
      </c>
      <c r="E18341">
        <v>57650</v>
      </c>
      <c r="F18341">
        <v>62300</v>
      </c>
      <c r="G18341">
        <v>66900</v>
      </c>
      <c r="H18341">
        <v>71500</v>
      </c>
      <c r="I18341">
        <v>76100</v>
      </c>
      <c r="J18341">
        <v>80750</v>
      </c>
      <c r="K18341" t="s">
        <v>3114</v>
      </c>
      <c r="L18341">
        <v>455</v>
      </c>
      <c r="M18341">
        <v>80</v>
      </c>
      <c r="N18341" t="s">
        <v>2697</v>
      </c>
    </row>
    <row r="18342" spans="1:14" x14ac:dyDescent="0.2">
      <c r="A18342" t="s">
        <v>24101</v>
      </c>
      <c r="B18342">
        <v>40700</v>
      </c>
      <c r="C18342">
        <v>46500</v>
      </c>
      <c r="D18342">
        <v>52300</v>
      </c>
      <c r="E18342">
        <v>58100</v>
      </c>
      <c r="F18342">
        <v>62750</v>
      </c>
      <c r="G18342">
        <v>67400</v>
      </c>
      <c r="H18342">
        <v>72050</v>
      </c>
      <c r="I18342">
        <v>76700</v>
      </c>
      <c r="J18342">
        <v>81350</v>
      </c>
      <c r="K18342" t="s">
        <v>3114</v>
      </c>
      <c r="L18342">
        <v>457</v>
      </c>
      <c r="M18342">
        <v>80</v>
      </c>
      <c r="N18342" t="s">
        <v>2860</v>
      </c>
    </row>
    <row r="18343" spans="1:14" x14ac:dyDescent="0.2">
      <c r="A18343" t="s">
        <v>24102</v>
      </c>
      <c r="B18343">
        <v>41000</v>
      </c>
      <c r="C18343">
        <v>46850</v>
      </c>
      <c r="D18343">
        <v>52700</v>
      </c>
      <c r="E18343">
        <v>58550</v>
      </c>
      <c r="F18343">
        <v>63250</v>
      </c>
      <c r="G18343">
        <v>67950</v>
      </c>
      <c r="H18343">
        <v>72650</v>
      </c>
      <c r="I18343">
        <v>77300</v>
      </c>
      <c r="J18343">
        <v>82000</v>
      </c>
      <c r="K18343" t="s">
        <v>3114</v>
      </c>
      <c r="L18343">
        <v>459</v>
      </c>
      <c r="M18343">
        <v>80</v>
      </c>
      <c r="N18343" t="s">
        <v>2861</v>
      </c>
    </row>
    <row r="18344" spans="1:14" x14ac:dyDescent="0.2">
      <c r="A18344" t="s">
        <v>24103</v>
      </c>
      <c r="B18344">
        <v>45250</v>
      </c>
      <c r="C18344">
        <v>51700</v>
      </c>
      <c r="D18344">
        <v>58150</v>
      </c>
      <c r="E18344">
        <v>64600</v>
      </c>
      <c r="F18344">
        <v>69800</v>
      </c>
      <c r="G18344">
        <v>74950</v>
      </c>
      <c r="H18344">
        <v>80150</v>
      </c>
      <c r="I18344">
        <v>85300</v>
      </c>
      <c r="J18344">
        <v>90450</v>
      </c>
      <c r="K18344" t="s">
        <v>3114</v>
      </c>
      <c r="L18344">
        <v>461</v>
      </c>
      <c r="M18344">
        <v>80</v>
      </c>
      <c r="N18344" t="s">
        <v>2862</v>
      </c>
    </row>
    <row r="18345" spans="1:14" x14ac:dyDescent="0.2">
      <c r="A18345" t="s">
        <v>24104</v>
      </c>
      <c r="B18345">
        <v>40400</v>
      </c>
      <c r="C18345">
        <v>46150</v>
      </c>
      <c r="D18345">
        <v>51900</v>
      </c>
      <c r="E18345">
        <v>57650</v>
      </c>
      <c r="F18345">
        <v>62300</v>
      </c>
      <c r="G18345">
        <v>66900</v>
      </c>
      <c r="H18345">
        <v>71500</v>
      </c>
      <c r="I18345">
        <v>76100</v>
      </c>
      <c r="J18345">
        <v>80750</v>
      </c>
      <c r="K18345" t="s">
        <v>3114</v>
      </c>
      <c r="L18345">
        <v>463</v>
      </c>
      <c r="M18345">
        <v>80</v>
      </c>
      <c r="N18345" t="s">
        <v>2863</v>
      </c>
    </row>
    <row r="18346" spans="1:14" x14ac:dyDescent="0.2">
      <c r="A18346" t="s">
        <v>24105</v>
      </c>
      <c r="B18346">
        <v>40400</v>
      </c>
      <c r="C18346">
        <v>46150</v>
      </c>
      <c r="D18346">
        <v>51900</v>
      </c>
      <c r="E18346">
        <v>57650</v>
      </c>
      <c r="F18346">
        <v>62300</v>
      </c>
      <c r="G18346">
        <v>66900</v>
      </c>
      <c r="H18346">
        <v>71500</v>
      </c>
      <c r="I18346">
        <v>76100</v>
      </c>
      <c r="J18346">
        <v>80750</v>
      </c>
      <c r="K18346" t="s">
        <v>3114</v>
      </c>
      <c r="L18346">
        <v>465</v>
      </c>
      <c r="M18346">
        <v>80</v>
      </c>
      <c r="N18346" t="s">
        <v>2864</v>
      </c>
    </row>
    <row r="18347" spans="1:14" x14ac:dyDescent="0.2">
      <c r="A18347" t="s">
        <v>24106</v>
      </c>
      <c r="B18347">
        <v>42200</v>
      </c>
      <c r="C18347">
        <v>48200</v>
      </c>
      <c r="D18347">
        <v>54250</v>
      </c>
      <c r="E18347">
        <v>60250</v>
      </c>
      <c r="F18347">
        <v>65100</v>
      </c>
      <c r="G18347">
        <v>69900</v>
      </c>
      <c r="H18347">
        <v>74750</v>
      </c>
      <c r="I18347">
        <v>79550</v>
      </c>
      <c r="J18347">
        <v>84350</v>
      </c>
      <c r="K18347" t="s">
        <v>3114</v>
      </c>
      <c r="L18347">
        <v>467</v>
      </c>
      <c r="M18347">
        <v>80</v>
      </c>
      <c r="N18347" t="s">
        <v>2865</v>
      </c>
    </row>
    <row r="18348" spans="1:14" x14ac:dyDescent="0.2">
      <c r="A18348" t="s">
        <v>24107</v>
      </c>
      <c r="B18348">
        <v>41000</v>
      </c>
      <c r="C18348">
        <v>46850</v>
      </c>
      <c r="D18348">
        <v>52700</v>
      </c>
      <c r="E18348">
        <v>58550</v>
      </c>
      <c r="F18348">
        <v>63250</v>
      </c>
      <c r="G18348">
        <v>67950</v>
      </c>
      <c r="H18348">
        <v>72650</v>
      </c>
      <c r="I18348">
        <v>77300</v>
      </c>
      <c r="J18348">
        <v>82000</v>
      </c>
      <c r="K18348" t="s">
        <v>3114</v>
      </c>
      <c r="L18348">
        <v>469</v>
      </c>
      <c r="M18348">
        <v>80</v>
      </c>
      <c r="N18348" t="s">
        <v>2866</v>
      </c>
    </row>
    <row r="18349" spans="1:14" x14ac:dyDescent="0.2">
      <c r="A18349" t="s">
        <v>24108</v>
      </c>
      <c r="B18349">
        <v>41000</v>
      </c>
      <c r="C18349">
        <v>46850</v>
      </c>
      <c r="D18349">
        <v>52700</v>
      </c>
      <c r="E18349">
        <v>58550</v>
      </c>
      <c r="F18349">
        <v>63250</v>
      </c>
      <c r="G18349">
        <v>67950</v>
      </c>
      <c r="H18349">
        <v>72650</v>
      </c>
      <c r="I18349">
        <v>77300</v>
      </c>
      <c r="J18349">
        <v>82000</v>
      </c>
      <c r="K18349" t="s">
        <v>3114</v>
      </c>
      <c r="L18349">
        <v>471</v>
      </c>
      <c r="M18349">
        <v>80</v>
      </c>
      <c r="N18349" t="s">
        <v>3361</v>
      </c>
    </row>
    <row r="18350" spans="1:14" x14ac:dyDescent="0.2">
      <c r="A18350" t="s">
        <v>24109</v>
      </c>
      <c r="B18350">
        <v>52200</v>
      </c>
      <c r="C18350">
        <v>59650</v>
      </c>
      <c r="D18350">
        <v>67100</v>
      </c>
      <c r="E18350">
        <v>74550</v>
      </c>
      <c r="F18350">
        <v>80550</v>
      </c>
      <c r="G18350">
        <v>86500</v>
      </c>
      <c r="H18350">
        <v>92450</v>
      </c>
      <c r="I18350">
        <v>98450</v>
      </c>
      <c r="J18350">
        <v>104400</v>
      </c>
      <c r="K18350" t="s">
        <v>3114</v>
      </c>
      <c r="L18350">
        <v>473</v>
      </c>
      <c r="M18350">
        <v>80</v>
      </c>
      <c r="N18350" t="s">
        <v>2867</v>
      </c>
    </row>
    <row r="18351" spans="1:14" x14ac:dyDescent="0.2">
      <c r="A18351" t="s">
        <v>24110</v>
      </c>
      <c r="B18351">
        <v>44350</v>
      </c>
      <c r="C18351">
        <v>50650</v>
      </c>
      <c r="D18351">
        <v>57000</v>
      </c>
      <c r="E18351">
        <v>63300</v>
      </c>
      <c r="F18351">
        <v>68400</v>
      </c>
      <c r="G18351">
        <v>73450</v>
      </c>
      <c r="H18351">
        <v>78500</v>
      </c>
      <c r="I18351">
        <v>83600</v>
      </c>
      <c r="J18351">
        <v>88650</v>
      </c>
      <c r="K18351" t="s">
        <v>3114</v>
      </c>
      <c r="L18351">
        <v>475</v>
      </c>
      <c r="M18351">
        <v>80</v>
      </c>
      <c r="N18351" t="s">
        <v>3914</v>
      </c>
    </row>
    <row r="18352" spans="1:14" x14ac:dyDescent="0.2">
      <c r="A18352" t="s">
        <v>24111</v>
      </c>
      <c r="B18352">
        <v>46500</v>
      </c>
      <c r="C18352">
        <v>53150</v>
      </c>
      <c r="D18352">
        <v>59800</v>
      </c>
      <c r="E18352">
        <v>66400</v>
      </c>
      <c r="F18352">
        <v>71750</v>
      </c>
      <c r="G18352">
        <v>77050</v>
      </c>
      <c r="H18352">
        <v>82350</v>
      </c>
      <c r="I18352">
        <v>87650</v>
      </c>
      <c r="J18352">
        <v>93000</v>
      </c>
      <c r="K18352" t="s">
        <v>3114</v>
      </c>
      <c r="L18352">
        <v>477</v>
      </c>
      <c r="M18352">
        <v>80</v>
      </c>
      <c r="N18352" t="s">
        <v>3362</v>
      </c>
    </row>
    <row r="18353" spans="1:14" x14ac:dyDescent="0.2">
      <c r="A18353" t="s">
        <v>24112</v>
      </c>
      <c r="B18353">
        <v>40400</v>
      </c>
      <c r="C18353">
        <v>46150</v>
      </c>
      <c r="D18353">
        <v>51900</v>
      </c>
      <c r="E18353">
        <v>57650</v>
      </c>
      <c r="F18353">
        <v>62300</v>
      </c>
      <c r="G18353">
        <v>66900</v>
      </c>
      <c r="H18353">
        <v>71500</v>
      </c>
      <c r="I18353">
        <v>76100</v>
      </c>
      <c r="J18353">
        <v>80750</v>
      </c>
      <c r="K18353" t="s">
        <v>3114</v>
      </c>
      <c r="L18353">
        <v>479</v>
      </c>
      <c r="M18353">
        <v>80</v>
      </c>
      <c r="N18353" t="s">
        <v>2868</v>
      </c>
    </row>
    <row r="18354" spans="1:14" x14ac:dyDescent="0.2">
      <c r="A18354" t="s">
        <v>24113</v>
      </c>
      <c r="B18354">
        <v>40800</v>
      </c>
      <c r="C18354">
        <v>46600</v>
      </c>
      <c r="D18354">
        <v>52450</v>
      </c>
      <c r="E18354">
        <v>58250</v>
      </c>
      <c r="F18354">
        <v>62950</v>
      </c>
      <c r="G18354">
        <v>67600</v>
      </c>
      <c r="H18354">
        <v>72250</v>
      </c>
      <c r="I18354">
        <v>76900</v>
      </c>
      <c r="J18354">
        <v>81550</v>
      </c>
      <c r="K18354" t="s">
        <v>3114</v>
      </c>
      <c r="L18354">
        <v>481</v>
      </c>
      <c r="M18354">
        <v>80</v>
      </c>
      <c r="N18354" t="s">
        <v>2869</v>
      </c>
    </row>
    <row r="18355" spans="1:14" x14ac:dyDescent="0.2">
      <c r="A18355" t="s">
        <v>24114</v>
      </c>
      <c r="B18355">
        <v>40400</v>
      </c>
      <c r="C18355">
        <v>46150</v>
      </c>
      <c r="D18355">
        <v>51900</v>
      </c>
      <c r="E18355">
        <v>57650</v>
      </c>
      <c r="F18355">
        <v>62300</v>
      </c>
      <c r="G18355">
        <v>66900</v>
      </c>
      <c r="H18355">
        <v>71500</v>
      </c>
      <c r="I18355">
        <v>76100</v>
      </c>
      <c r="J18355">
        <v>80750</v>
      </c>
      <c r="K18355" t="s">
        <v>3114</v>
      </c>
      <c r="L18355">
        <v>483</v>
      </c>
      <c r="M18355">
        <v>80</v>
      </c>
      <c r="N18355" t="s">
        <v>3618</v>
      </c>
    </row>
    <row r="18356" spans="1:14" x14ac:dyDescent="0.2">
      <c r="A18356" t="s">
        <v>24115</v>
      </c>
      <c r="B18356">
        <v>44900</v>
      </c>
      <c r="C18356">
        <v>51300</v>
      </c>
      <c r="D18356">
        <v>57700</v>
      </c>
      <c r="E18356">
        <v>64100</v>
      </c>
      <c r="F18356">
        <v>69250</v>
      </c>
      <c r="G18356">
        <v>74400</v>
      </c>
      <c r="H18356">
        <v>79500</v>
      </c>
      <c r="I18356">
        <v>84650</v>
      </c>
      <c r="J18356">
        <v>89750</v>
      </c>
      <c r="K18356" t="s">
        <v>3114</v>
      </c>
      <c r="L18356">
        <v>485</v>
      </c>
      <c r="M18356">
        <v>80</v>
      </c>
      <c r="N18356" t="s">
        <v>3255</v>
      </c>
    </row>
    <row r="18357" spans="1:14" x14ac:dyDescent="0.2">
      <c r="A18357" t="s">
        <v>24116</v>
      </c>
      <c r="B18357">
        <v>40400</v>
      </c>
      <c r="C18357">
        <v>46150</v>
      </c>
      <c r="D18357">
        <v>51900</v>
      </c>
      <c r="E18357">
        <v>57650</v>
      </c>
      <c r="F18357">
        <v>62300</v>
      </c>
      <c r="G18357">
        <v>66900</v>
      </c>
      <c r="H18357">
        <v>71500</v>
      </c>
      <c r="I18357">
        <v>76100</v>
      </c>
      <c r="J18357">
        <v>80750</v>
      </c>
      <c r="K18357" t="s">
        <v>3114</v>
      </c>
      <c r="L18357">
        <v>487</v>
      </c>
      <c r="M18357">
        <v>80</v>
      </c>
      <c r="N18357" t="s">
        <v>2870</v>
      </c>
    </row>
    <row r="18358" spans="1:14" x14ac:dyDescent="0.2">
      <c r="A18358" t="s">
        <v>24117</v>
      </c>
      <c r="B18358">
        <v>40400</v>
      </c>
      <c r="C18358">
        <v>46150</v>
      </c>
      <c r="D18358">
        <v>51900</v>
      </c>
      <c r="E18358">
        <v>57650</v>
      </c>
      <c r="F18358">
        <v>62300</v>
      </c>
      <c r="G18358">
        <v>66900</v>
      </c>
      <c r="H18358">
        <v>71500</v>
      </c>
      <c r="I18358">
        <v>76100</v>
      </c>
      <c r="J18358">
        <v>80750</v>
      </c>
      <c r="K18358" t="s">
        <v>3114</v>
      </c>
      <c r="L18358">
        <v>489</v>
      </c>
      <c r="M18358">
        <v>80</v>
      </c>
      <c r="N18358" t="s">
        <v>2871</v>
      </c>
    </row>
    <row r="18359" spans="1:14" x14ac:dyDescent="0.2">
      <c r="A18359" t="s">
        <v>24118</v>
      </c>
      <c r="B18359">
        <v>65450</v>
      </c>
      <c r="C18359">
        <v>74800</v>
      </c>
      <c r="D18359">
        <v>84150</v>
      </c>
      <c r="E18359">
        <v>93450</v>
      </c>
      <c r="F18359">
        <v>100950</v>
      </c>
      <c r="G18359">
        <v>108450</v>
      </c>
      <c r="H18359">
        <v>115900</v>
      </c>
      <c r="I18359">
        <v>123400</v>
      </c>
      <c r="J18359">
        <v>130850</v>
      </c>
      <c r="K18359" t="s">
        <v>3114</v>
      </c>
      <c r="L18359">
        <v>491</v>
      </c>
      <c r="M18359">
        <v>80</v>
      </c>
      <c r="N18359" t="s">
        <v>4141</v>
      </c>
    </row>
    <row r="18360" spans="1:14" x14ac:dyDescent="0.2">
      <c r="A18360" t="s">
        <v>24119</v>
      </c>
      <c r="B18360">
        <v>49150</v>
      </c>
      <c r="C18360">
        <v>56200</v>
      </c>
      <c r="D18360">
        <v>63200</v>
      </c>
      <c r="E18360">
        <v>70200</v>
      </c>
      <c r="F18360">
        <v>75850</v>
      </c>
      <c r="G18360">
        <v>81450</v>
      </c>
      <c r="H18360">
        <v>87050</v>
      </c>
      <c r="I18360">
        <v>92700</v>
      </c>
      <c r="J18360">
        <v>98300</v>
      </c>
      <c r="K18360" t="s">
        <v>3114</v>
      </c>
      <c r="L18360">
        <v>493</v>
      </c>
      <c r="M18360">
        <v>80</v>
      </c>
      <c r="N18360" t="s">
        <v>3256</v>
      </c>
    </row>
    <row r="18361" spans="1:14" x14ac:dyDescent="0.2">
      <c r="A18361" t="s">
        <v>24120</v>
      </c>
      <c r="B18361">
        <v>41550</v>
      </c>
      <c r="C18361">
        <v>47450</v>
      </c>
      <c r="D18361">
        <v>53400</v>
      </c>
      <c r="E18361">
        <v>59300</v>
      </c>
      <c r="F18361">
        <v>64050</v>
      </c>
      <c r="G18361">
        <v>68800</v>
      </c>
      <c r="H18361">
        <v>73550</v>
      </c>
      <c r="I18361">
        <v>78300</v>
      </c>
      <c r="J18361">
        <v>83050</v>
      </c>
      <c r="K18361" t="s">
        <v>3114</v>
      </c>
      <c r="L18361">
        <v>495</v>
      </c>
      <c r="M18361">
        <v>80</v>
      </c>
      <c r="N18361" t="s">
        <v>2872</v>
      </c>
    </row>
    <row r="18362" spans="1:14" x14ac:dyDescent="0.2">
      <c r="A18362" t="s">
        <v>24121</v>
      </c>
      <c r="B18362">
        <v>49300</v>
      </c>
      <c r="C18362">
        <v>56350</v>
      </c>
      <c r="D18362">
        <v>63400</v>
      </c>
      <c r="E18362">
        <v>70400</v>
      </c>
      <c r="F18362">
        <v>76050</v>
      </c>
      <c r="G18362">
        <v>81700</v>
      </c>
      <c r="H18362">
        <v>87300</v>
      </c>
      <c r="I18362">
        <v>92950</v>
      </c>
      <c r="J18362">
        <v>98600</v>
      </c>
      <c r="K18362" t="s">
        <v>3114</v>
      </c>
      <c r="L18362">
        <v>497</v>
      </c>
      <c r="M18362">
        <v>80</v>
      </c>
      <c r="N18362" t="s">
        <v>2873</v>
      </c>
    </row>
    <row r="18363" spans="1:14" x14ac:dyDescent="0.2">
      <c r="A18363" t="s">
        <v>24122</v>
      </c>
      <c r="B18363">
        <v>40800</v>
      </c>
      <c r="C18363">
        <v>46600</v>
      </c>
      <c r="D18363">
        <v>52450</v>
      </c>
      <c r="E18363">
        <v>58250</v>
      </c>
      <c r="F18363">
        <v>62950</v>
      </c>
      <c r="G18363">
        <v>67600</v>
      </c>
      <c r="H18363">
        <v>72250</v>
      </c>
      <c r="I18363">
        <v>76900</v>
      </c>
      <c r="J18363">
        <v>81550</v>
      </c>
      <c r="K18363" t="s">
        <v>3114</v>
      </c>
      <c r="L18363">
        <v>499</v>
      </c>
      <c r="M18363">
        <v>80</v>
      </c>
      <c r="N18363" t="s">
        <v>3071</v>
      </c>
    </row>
    <row r="18364" spans="1:14" x14ac:dyDescent="0.2">
      <c r="A18364" t="s">
        <v>24123</v>
      </c>
      <c r="B18364">
        <v>48550</v>
      </c>
      <c r="C18364">
        <v>55450</v>
      </c>
      <c r="D18364">
        <v>62400</v>
      </c>
      <c r="E18364">
        <v>69300</v>
      </c>
      <c r="F18364">
        <v>74850</v>
      </c>
      <c r="G18364">
        <v>80400</v>
      </c>
      <c r="H18364">
        <v>85950</v>
      </c>
      <c r="I18364">
        <v>91500</v>
      </c>
      <c r="J18364">
        <v>97050</v>
      </c>
      <c r="K18364" t="s">
        <v>3114</v>
      </c>
      <c r="L18364">
        <v>501</v>
      </c>
      <c r="M18364">
        <v>80</v>
      </c>
      <c r="N18364" t="s">
        <v>2874</v>
      </c>
    </row>
    <row r="18365" spans="1:14" x14ac:dyDescent="0.2">
      <c r="A18365" t="s">
        <v>24124</v>
      </c>
      <c r="B18365">
        <v>41150</v>
      </c>
      <c r="C18365">
        <v>47000</v>
      </c>
      <c r="D18365">
        <v>52900</v>
      </c>
      <c r="E18365">
        <v>58750</v>
      </c>
      <c r="F18365">
        <v>63450</v>
      </c>
      <c r="G18365">
        <v>68150</v>
      </c>
      <c r="H18365">
        <v>72850</v>
      </c>
      <c r="I18365">
        <v>77550</v>
      </c>
      <c r="J18365">
        <v>82250</v>
      </c>
      <c r="K18365" t="s">
        <v>3114</v>
      </c>
      <c r="L18365">
        <v>503</v>
      </c>
      <c r="M18365">
        <v>80</v>
      </c>
      <c r="N18365" t="s">
        <v>2875</v>
      </c>
    </row>
    <row r="18366" spans="1:14" x14ac:dyDescent="0.2">
      <c r="A18366" t="s">
        <v>24125</v>
      </c>
      <c r="B18366">
        <v>40400</v>
      </c>
      <c r="C18366">
        <v>46150</v>
      </c>
      <c r="D18366">
        <v>51900</v>
      </c>
      <c r="E18366">
        <v>57650</v>
      </c>
      <c r="F18366">
        <v>62300</v>
      </c>
      <c r="G18366">
        <v>66900</v>
      </c>
      <c r="H18366">
        <v>71500</v>
      </c>
      <c r="I18366">
        <v>76100</v>
      </c>
      <c r="J18366">
        <v>80750</v>
      </c>
      <c r="K18366" t="s">
        <v>3114</v>
      </c>
      <c r="L18366">
        <v>505</v>
      </c>
      <c r="M18366">
        <v>80</v>
      </c>
      <c r="N18366" t="s">
        <v>2876</v>
      </c>
    </row>
    <row r="18367" spans="1:14" x14ac:dyDescent="0.2">
      <c r="A18367" t="s">
        <v>24126</v>
      </c>
      <c r="B18367">
        <v>40400</v>
      </c>
      <c r="C18367">
        <v>46150</v>
      </c>
      <c r="D18367">
        <v>51900</v>
      </c>
      <c r="E18367">
        <v>57650</v>
      </c>
      <c r="F18367">
        <v>62300</v>
      </c>
      <c r="G18367">
        <v>66900</v>
      </c>
      <c r="H18367">
        <v>71500</v>
      </c>
      <c r="I18367">
        <v>76100</v>
      </c>
      <c r="J18367">
        <v>80750</v>
      </c>
      <c r="K18367" t="s">
        <v>3114</v>
      </c>
      <c r="L18367">
        <v>507</v>
      </c>
      <c r="M18367">
        <v>80</v>
      </c>
      <c r="N18367" t="s">
        <v>2877</v>
      </c>
    </row>
    <row r="18368" spans="1:14" x14ac:dyDescent="0.2">
      <c r="A18368" t="s">
        <v>24127</v>
      </c>
      <c r="B18368">
        <v>49150</v>
      </c>
      <c r="C18368">
        <v>56200</v>
      </c>
      <c r="D18368">
        <v>63200</v>
      </c>
      <c r="E18368">
        <v>70200</v>
      </c>
      <c r="F18368">
        <v>75850</v>
      </c>
      <c r="G18368">
        <v>81450</v>
      </c>
      <c r="H18368">
        <v>87050</v>
      </c>
      <c r="I18368">
        <v>92700</v>
      </c>
      <c r="J18368">
        <v>98300</v>
      </c>
      <c r="K18368" t="s">
        <v>3115</v>
      </c>
      <c r="L18368">
        <v>1</v>
      </c>
      <c r="M18368">
        <v>80</v>
      </c>
      <c r="N18368" t="s">
        <v>2537</v>
      </c>
    </row>
    <row r="18369" spans="1:14" x14ac:dyDescent="0.2">
      <c r="A18369" t="s">
        <v>24128</v>
      </c>
      <c r="B18369">
        <v>49150</v>
      </c>
      <c r="C18369">
        <v>56200</v>
      </c>
      <c r="D18369">
        <v>63200</v>
      </c>
      <c r="E18369">
        <v>70200</v>
      </c>
      <c r="F18369">
        <v>75850</v>
      </c>
      <c r="G18369">
        <v>81450</v>
      </c>
      <c r="H18369">
        <v>87050</v>
      </c>
      <c r="I18369">
        <v>92700</v>
      </c>
      <c r="J18369">
        <v>98300</v>
      </c>
      <c r="K18369" t="s">
        <v>3115</v>
      </c>
      <c r="L18369">
        <v>3</v>
      </c>
      <c r="M18369">
        <v>80</v>
      </c>
      <c r="N18369" t="s">
        <v>2878</v>
      </c>
    </row>
    <row r="18370" spans="1:14" x14ac:dyDescent="0.2">
      <c r="A18370" t="s">
        <v>24129</v>
      </c>
      <c r="B18370">
        <v>48950</v>
      </c>
      <c r="C18370">
        <v>55950</v>
      </c>
      <c r="D18370">
        <v>62950</v>
      </c>
      <c r="E18370">
        <v>69900</v>
      </c>
      <c r="F18370">
        <v>75500</v>
      </c>
      <c r="G18370">
        <v>81100</v>
      </c>
      <c r="H18370">
        <v>86700</v>
      </c>
      <c r="I18370">
        <v>92300</v>
      </c>
      <c r="J18370">
        <v>97900</v>
      </c>
      <c r="K18370" t="s">
        <v>3115</v>
      </c>
      <c r="L18370">
        <v>5</v>
      </c>
      <c r="M18370">
        <v>80</v>
      </c>
      <c r="N18370" t="s">
        <v>2879</v>
      </c>
    </row>
    <row r="18371" spans="1:14" x14ac:dyDescent="0.2">
      <c r="A18371" t="s">
        <v>24130</v>
      </c>
      <c r="B18371">
        <v>48950</v>
      </c>
      <c r="C18371">
        <v>55950</v>
      </c>
      <c r="D18371">
        <v>62950</v>
      </c>
      <c r="E18371">
        <v>69900</v>
      </c>
      <c r="F18371">
        <v>75500</v>
      </c>
      <c r="G18371">
        <v>81100</v>
      </c>
      <c r="H18371">
        <v>86700</v>
      </c>
      <c r="I18371">
        <v>92300</v>
      </c>
      <c r="J18371">
        <v>97900</v>
      </c>
      <c r="K18371" t="s">
        <v>3115</v>
      </c>
      <c r="L18371">
        <v>7</v>
      </c>
      <c r="M18371">
        <v>80</v>
      </c>
      <c r="N18371" t="s">
        <v>3654</v>
      </c>
    </row>
    <row r="18372" spans="1:14" x14ac:dyDescent="0.2">
      <c r="A18372" t="s">
        <v>24131</v>
      </c>
      <c r="B18372">
        <v>59850</v>
      </c>
      <c r="C18372">
        <v>68400</v>
      </c>
      <c r="D18372">
        <v>76950</v>
      </c>
      <c r="E18372">
        <v>85500</v>
      </c>
      <c r="F18372">
        <v>92350</v>
      </c>
      <c r="G18372">
        <v>99200</v>
      </c>
      <c r="H18372">
        <v>106050</v>
      </c>
      <c r="I18372">
        <v>112900</v>
      </c>
      <c r="J18372">
        <v>119700</v>
      </c>
      <c r="K18372" t="s">
        <v>3115</v>
      </c>
      <c r="L18372">
        <v>9</v>
      </c>
      <c r="M18372">
        <v>80</v>
      </c>
      <c r="N18372" t="s">
        <v>2880</v>
      </c>
    </row>
    <row r="18373" spans="1:14" x14ac:dyDescent="0.2">
      <c r="A18373" t="s">
        <v>24132</v>
      </c>
      <c r="B18373">
        <v>59600</v>
      </c>
      <c r="C18373">
        <v>68100</v>
      </c>
      <c r="D18373">
        <v>76600</v>
      </c>
      <c r="E18373">
        <v>85100</v>
      </c>
      <c r="F18373">
        <v>91950</v>
      </c>
      <c r="G18373">
        <v>98750</v>
      </c>
      <c r="H18373">
        <v>105550</v>
      </c>
      <c r="I18373">
        <v>112350</v>
      </c>
      <c r="J18373">
        <v>119150</v>
      </c>
      <c r="K18373" t="s">
        <v>3115</v>
      </c>
      <c r="L18373">
        <v>11</v>
      </c>
      <c r="M18373">
        <v>80</v>
      </c>
      <c r="N18373" t="s">
        <v>3763</v>
      </c>
    </row>
    <row r="18374" spans="1:14" x14ac:dyDescent="0.2">
      <c r="A18374" t="s">
        <v>24133</v>
      </c>
      <c r="B18374">
        <v>48950</v>
      </c>
      <c r="C18374">
        <v>55950</v>
      </c>
      <c r="D18374">
        <v>62950</v>
      </c>
      <c r="E18374">
        <v>69900</v>
      </c>
      <c r="F18374">
        <v>75500</v>
      </c>
      <c r="G18374">
        <v>81100</v>
      </c>
      <c r="H18374">
        <v>86700</v>
      </c>
      <c r="I18374">
        <v>92300</v>
      </c>
      <c r="J18374">
        <v>97900</v>
      </c>
      <c r="K18374" t="s">
        <v>3115</v>
      </c>
      <c r="L18374">
        <v>13</v>
      </c>
      <c r="M18374">
        <v>80</v>
      </c>
      <c r="N18374" t="s">
        <v>2881</v>
      </c>
    </row>
    <row r="18375" spans="1:14" x14ac:dyDescent="0.2">
      <c r="A18375" t="s">
        <v>24134</v>
      </c>
      <c r="B18375">
        <v>48950</v>
      </c>
      <c r="C18375">
        <v>55950</v>
      </c>
      <c r="D18375">
        <v>62950</v>
      </c>
      <c r="E18375">
        <v>69900</v>
      </c>
      <c r="F18375">
        <v>75500</v>
      </c>
      <c r="G18375">
        <v>81100</v>
      </c>
      <c r="H18375">
        <v>86700</v>
      </c>
      <c r="I18375">
        <v>92300</v>
      </c>
      <c r="J18375">
        <v>97900</v>
      </c>
      <c r="K18375" t="s">
        <v>3115</v>
      </c>
      <c r="L18375">
        <v>15</v>
      </c>
      <c r="M18375">
        <v>80</v>
      </c>
      <c r="N18375" t="s">
        <v>2882</v>
      </c>
    </row>
    <row r="18376" spans="1:14" x14ac:dyDescent="0.2">
      <c r="A18376" t="s">
        <v>24135</v>
      </c>
      <c r="B18376">
        <v>48950</v>
      </c>
      <c r="C18376">
        <v>55950</v>
      </c>
      <c r="D18376">
        <v>62950</v>
      </c>
      <c r="E18376">
        <v>69900</v>
      </c>
      <c r="F18376">
        <v>75500</v>
      </c>
      <c r="G18376">
        <v>81100</v>
      </c>
      <c r="H18376">
        <v>86700</v>
      </c>
      <c r="I18376">
        <v>92300</v>
      </c>
      <c r="J18376">
        <v>97900</v>
      </c>
      <c r="K18376" t="s">
        <v>3115</v>
      </c>
      <c r="L18376">
        <v>17</v>
      </c>
      <c r="M18376">
        <v>80</v>
      </c>
      <c r="N18376" t="s">
        <v>2725</v>
      </c>
    </row>
    <row r="18377" spans="1:14" x14ac:dyDescent="0.2">
      <c r="A18377" t="s">
        <v>24136</v>
      </c>
      <c r="B18377">
        <v>48950</v>
      </c>
      <c r="C18377">
        <v>55950</v>
      </c>
      <c r="D18377">
        <v>62950</v>
      </c>
      <c r="E18377">
        <v>69900</v>
      </c>
      <c r="F18377">
        <v>75500</v>
      </c>
      <c r="G18377">
        <v>81100</v>
      </c>
      <c r="H18377">
        <v>86700</v>
      </c>
      <c r="I18377">
        <v>92300</v>
      </c>
      <c r="J18377">
        <v>97900</v>
      </c>
      <c r="K18377" t="s">
        <v>3115</v>
      </c>
      <c r="L18377">
        <v>19</v>
      </c>
      <c r="M18377">
        <v>80</v>
      </c>
      <c r="N18377" t="s">
        <v>2727</v>
      </c>
    </row>
    <row r="18378" spans="1:14" x14ac:dyDescent="0.2">
      <c r="A18378" t="s">
        <v>24137</v>
      </c>
      <c r="B18378">
        <v>48950</v>
      </c>
      <c r="C18378">
        <v>55950</v>
      </c>
      <c r="D18378">
        <v>62950</v>
      </c>
      <c r="E18378">
        <v>69900</v>
      </c>
      <c r="F18378">
        <v>75500</v>
      </c>
      <c r="G18378">
        <v>81100</v>
      </c>
      <c r="H18378">
        <v>86700</v>
      </c>
      <c r="I18378">
        <v>92300</v>
      </c>
      <c r="J18378">
        <v>97900</v>
      </c>
      <c r="K18378" t="s">
        <v>3115</v>
      </c>
      <c r="L18378">
        <v>21</v>
      </c>
      <c r="M18378">
        <v>80</v>
      </c>
      <c r="N18378" t="s">
        <v>2394</v>
      </c>
    </row>
    <row r="18379" spans="1:14" x14ac:dyDescent="0.2">
      <c r="A18379" t="s">
        <v>24138</v>
      </c>
      <c r="B18379">
        <v>55550</v>
      </c>
      <c r="C18379">
        <v>63450</v>
      </c>
      <c r="D18379">
        <v>71400</v>
      </c>
      <c r="E18379">
        <v>79300</v>
      </c>
      <c r="F18379">
        <v>85650</v>
      </c>
      <c r="G18379">
        <v>92000</v>
      </c>
      <c r="H18379">
        <v>98350</v>
      </c>
      <c r="I18379">
        <v>104700</v>
      </c>
      <c r="J18379">
        <v>111050</v>
      </c>
      <c r="K18379" t="s">
        <v>3115</v>
      </c>
      <c r="L18379">
        <v>23</v>
      </c>
      <c r="M18379">
        <v>80</v>
      </c>
      <c r="N18379" t="s">
        <v>2883</v>
      </c>
    </row>
    <row r="18380" spans="1:14" x14ac:dyDescent="0.2">
      <c r="A18380" t="s">
        <v>24139</v>
      </c>
      <c r="B18380">
        <v>48950</v>
      </c>
      <c r="C18380">
        <v>55950</v>
      </c>
      <c r="D18380">
        <v>62950</v>
      </c>
      <c r="E18380">
        <v>69900</v>
      </c>
      <c r="F18380">
        <v>75500</v>
      </c>
      <c r="G18380">
        <v>81100</v>
      </c>
      <c r="H18380">
        <v>86700</v>
      </c>
      <c r="I18380">
        <v>92300</v>
      </c>
      <c r="J18380">
        <v>97900</v>
      </c>
      <c r="K18380" t="s">
        <v>3115</v>
      </c>
      <c r="L18380">
        <v>25</v>
      </c>
      <c r="M18380">
        <v>80</v>
      </c>
      <c r="N18380" t="s">
        <v>4112</v>
      </c>
    </row>
    <row r="18381" spans="1:14" x14ac:dyDescent="0.2">
      <c r="A18381" t="s">
        <v>24140</v>
      </c>
      <c r="B18381">
        <v>48950</v>
      </c>
      <c r="C18381">
        <v>55950</v>
      </c>
      <c r="D18381">
        <v>62950</v>
      </c>
      <c r="E18381">
        <v>69900</v>
      </c>
      <c r="F18381">
        <v>75500</v>
      </c>
      <c r="G18381">
        <v>81100</v>
      </c>
      <c r="H18381">
        <v>86700</v>
      </c>
      <c r="I18381">
        <v>92300</v>
      </c>
      <c r="J18381">
        <v>97900</v>
      </c>
      <c r="K18381" t="s">
        <v>3115</v>
      </c>
      <c r="L18381">
        <v>27</v>
      </c>
      <c r="M18381">
        <v>80</v>
      </c>
      <c r="N18381" t="s">
        <v>2884</v>
      </c>
    </row>
    <row r="18382" spans="1:14" x14ac:dyDescent="0.2">
      <c r="A18382" t="s">
        <v>24141</v>
      </c>
      <c r="B18382">
        <v>59600</v>
      </c>
      <c r="C18382">
        <v>68100</v>
      </c>
      <c r="D18382">
        <v>76600</v>
      </c>
      <c r="E18382">
        <v>85100</v>
      </c>
      <c r="F18382">
        <v>91950</v>
      </c>
      <c r="G18382">
        <v>98750</v>
      </c>
      <c r="H18382">
        <v>105550</v>
      </c>
      <c r="I18382">
        <v>112350</v>
      </c>
      <c r="J18382">
        <v>119150</v>
      </c>
      <c r="K18382" t="s">
        <v>3115</v>
      </c>
      <c r="L18382">
        <v>29</v>
      </c>
      <c r="M18382">
        <v>80</v>
      </c>
      <c r="N18382" t="s">
        <v>3349</v>
      </c>
    </row>
    <row r="18383" spans="1:14" x14ac:dyDescent="0.2">
      <c r="A18383" t="s">
        <v>24142</v>
      </c>
      <c r="B18383">
        <v>48950</v>
      </c>
      <c r="C18383">
        <v>55950</v>
      </c>
      <c r="D18383">
        <v>62950</v>
      </c>
      <c r="E18383">
        <v>69900</v>
      </c>
      <c r="F18383">
        <v>75500</v>
      </c>
      <c r="G18383">
        <v>81100</v>
      </c>
      <c r="H18383">
        <v>86700</v>
      </c>
      <c r="I18383">
        <v>92300</v>
      </c>
      <c r="J18383">
        <v>97900</v>
      </c>
      <c r="K18383" t="s">
        <v>3115</v>
      </c>
      <c r="L18383">
        <v>31</v>
      </c>
      <c r="M18383">
        <v>80</v>
      </c>
      <c r="N18383" t="s">
        <v>2885</v>
      </c>
    </row>
    <row r="18384" spans="1:14" x14ac:dyDescent="0.2">
      <c r="A18384" t="s">
        <v>24143</v>
      </c>
      <c r="B18384">
        <v>48950</v>
      </c>
      <c r="C18384">
        <v>55950</v>
      </c>
      <c r="D18384">
        <v>62950</v>
      </c>
      <c r="E18384">
        <v>69900</v>
      </c>
      <c r="F18384">
        <v>75500</v>
      </c>
      <c r="G18384">
        <v>81100</v>
      </c>
      <c r="H18384">
        <v>86700</v>
      </c>
      <c r="I18384">
        <v>92300</v>
      </c>
      <c r="J18384">
        <v>97900</v>
      </c>
      <c r="K18384" t="s">
        <v>3115</v>
      </c>
      <c r="L18384">
        <v>33</v>
      </c>
      <c r="M18384">
        <v>80</v>
      </c>
      <c r="N18384" t="s">
        <v>4213</v>
      </c>
    </row>
    <row r="18385" spans="1:14" x14ac:dyDescent="0.2">
      <c r="A18385" t="s">
        <v>24144</v>
      </c>
      <c r="B18385">
        <v>59400</v>
      </c>
      <c r="C18385">
        <v>67850</v>
      </c>
      <c r="D18385">
        <v>76350</v>
      </c>
      <c r="E18385">
        <v>84800</v>
      </c>
      <c r="F18385">
        <v>91600</v>
      </c>
      <c r="G18385">
        <v>98400</v>
      </c>
      <c r="H18385">
        <v>105200</v>
      </c>
      <c r="I18385">
        <v>111950</v>
      </c>
      <c r="J18385">
        <v>118750</v>
      </c>
      <c r="K18385" t="s">
        <v>3115</v>
      </c>
      <c r="L18385">
        <v>35</v>
      </c>
      <c r="M18385">
        <v>80</v>
      </c>
      <c r="N18385" t="s">
        <v>4214</v>
      </c>
    </row>
    <row r="18386" spans="1:14" x14ac:dyDescent="0.2">
      <c r="A18386" t="s">
        <v>24145</v>
      </c>
      <c r="B18386">
        <v>48950</v>
      </c>
      <c r="C18386">
        <v>55950</v>
      </c>
      <c r="D18386">
        <v>62950</v>
      </c>
      <c r="E18386">
        <v>69900</v>
      </c>
      <c r="F18386">
        <v>75500</v>
      </c>
      <c r="G18386">
        <v>81100</v>
      </c>
      <c r="H18386">
        <v>86700</v>
      </c>
      <c r="I18386">
        <v>92300</v>
      </c>
      <c r="J18386">
        <v>97900</v>
      </c>
      <c r="K18386" t="s">
        <v>3115</v>
      </c>
      <c r="L18386">
        <v>37</v>
      </c>
      <c r="M18386">
        <v>80</v>
      </c>
      <c r="N18386" t="s">
        <v>2751</v>
      </c>
    </row>
    <row r="18387" spans="1:14" x14ac:dyDescent="0.2">
      <c r="A18387" t="s">
        <v>24146</v>
      </c>
      <c r="B18387">
        <v>48950</v>
      </c>
      <c r="C18387">
        <v>55950</v>
      </c>
      <c r="D18387">
        <v>62950</v>
      </c>
      <c r="E18387">
        <v>69900</v>
      </c>
      <c r="F18387">
        <v>75500</v>
      </c>
      <c r="G18387">
        <v>81100</v>
      </c>
      <c r="H18387">
        <v>86700</v>
      </c>
      <c r="I18387">
        <v>92300</v>
      </c>
      <c r="J18387">
        <v>97900</v>
      </c>
      <c r="K18387" t="s">
        <v>3115</v>
      </c>
      <c r="L18387">
        <v>39</v>
      </c>
      <c r="M18387">
        <v>80</v>
      </c>
      <c r="N18387" t="s">
        <v>4215</v>
      </c>
    </row>
    <row r="18388" spans="1:14" x14ac:dyDescent="0.2">
      <c r="A18388" t="s">
        <v>24147</v>
      </c>
      <c r="B18388">
        <v>48950</v>
      </c>
      <c r="C18388">
        <v>55950</v>
      </c>
      <c r="D18388">
        <v>62950</v>
      </c>
      <c r="E18388">
        <v>69900</v>
      </c>
      <c r="F18388">
        <v>75500</v>
      </c>
      <c r="G18388">
        <v>81100</v>
      </c>
      <c r="H18388">
        <v>86700</v>
      </c>
      <c r="I18388">
        <v>92300</v>
      </c>
      <c r="J18388">
        <v>97900</v>
      </c>
      <c r="K18388" t="s">
        <v>3115</v>
      </c>
      <c r="L18388">
        <v>41</v>
      </c>
      <c r="M18388">
        <v>80</v>
      </c>
      <c r="N18388" t="s">
        <v>3414</v>
      </c>
    </row>
    <row r="18389" spans="1:14" x14ac:dyDescent="0.2">
      <c r="A18389" t="s">
        <v>24148</v>
      </c>
      <c r="B18389">
        <v>66300</v>
      </c>
      <c r="C18389">
        <v>75750</v>
      </c>
      <c r="D18389">
        <v>85200</v>
      </c>
      <c r="E18389">
        <v>94650</v>
      </c>
      <c r="F18389">
        <v>102250</v>
      </c>
      <c r="G18389">
        <v>109800</v>
      </c>
      <c r="H18389">
        <v>117400</v>
      </c>
      <c r="I18389">
        <v>124950</v>
      </c>
      <c r="J18389">
        <v>132550</v>
      </c>
      <c r="K18389" t="s">
        <v>3115</v>
      </c>
      <c r="L18389">
        <v>43</v>
      </c>
      <c r="M18389">
        <v>80</v>
      </c>
      <c r="N18389" t="s">
        <v>2754</v>
      </c>
    </row>
    <row r="18390" spans="1:14" x14ac:dyDescent="0.2">
      <c r="A18390" t="s">
        <v>24149</v>
      </c>
      <c r="B18390">
        <v>55000</v>
      </c>
      <c r="C18390">
        <v>62850</v>
      </c>
      <c r="D18390">
        <v>70700</v>
      </c>
      <c r="E18390">
        <v>78550</v>
      </c>
      <c r="F18390">
        <v>84850</v>
      </c>
      <c r="G18390">
        <v>91150</v>
      </c>
      <c r="H18390">
        <v>97450</v>
      </c>
      <c r="I18390">
        <v>103700</v>
      </c>
      <c r="J18390">
        <v>110000</v>
      </c>
      <c r="K18390" t="s">
        <v>3115</v>
      </c>
      <c r="L18390">
        <v>45</v>
      </c>
      <c r="M18390">
        <v>80</v>
      </c>
      <c r="N18390" t="s">
        <v>4216</v>
      </c>
    </row>
    <row r="18391" spans="1:14" x14ac:dyDescent="0.2">
      <c r="A18391" t="s">
        <v>24150</v>
      </c>
      <c r="B18391">
        <v>48950</v>
      </c>
      <c r="C18391">
        <v>55950</v>
      </c>
      <c r="D18391">
        <v>62950</v>
      </c>
      <c r="E18391">
        <v>69900</v>
      </c>
      <c r="F18391">
        <v>75500</v>
      </c>
      <c r="G18391">
        <v>81100</v>
      </c>
      <c r="H18391">
        <v>86700</v>
      </c>
      <c r="I18391">
        <v>92300</v>
      </c>
      <c r="J18391">
        <v>97900</v>
      </c>
      <c r="K18391" t="s">
        <v>3115</v>
      </c>
      <c r="L18391">
        <v>47</v>
      </c>
      <c r="M18391">
        <v>80</v>
      </c>
      <c r="N18391" t="s">
        <v>4217</v>
      </c>
    </row>
    <row r="18392" spans="1:14" x14ac:dyDescent="0.2">
      <c r="A18392" t="s">
        <v>24151</v>
      </c>
      <c r="B18392">
        <v>55550</v>
      </c>
      <c r="C18392">
        <v>63450</v>
      </c>
      <c r="D18392">
        <v>71400</v>
      </c>
      <c r="E18392">
        <v>79300</v>
      </c>
      <c r="F18392">
        <v>85650</v>
      </c>
      <c r="G18392">
        <v>92000</v>
      </c>
      <c r="H18392">
        <v>98350</v>
      </c>
      <c r="I18392">
        <v>104700</v>
      </c>
      <c r="J18392">
        <v>111050</v>
      </c>
      <c r="K18392" t="s">
        <v>3115</v>
      </c>
      <c r="L18392">
        <v>49</v>
      </c>
      <c r="M18392">
        <v>80</v>
      </c>
      <c r="N18392" t="s">
        <v>4218</v>
      </c>
    </row>
    <row r="18393" spans="1:14" x14ac:dyDescent="0.2">
      <c r="A18393" t="s">
        <v>24152</v>
      </c>
      <c r="B18393">
        <v>61550</v>
      </c>
      <c r="C18393">
        <v>70350</v>
      </c>
      <c r="D18393">
        <v>79150</v>
      </c>
      <c r="E18393">
        <v>87900</v>
      </c>
      <c r="F18393">
        <v>94950</v>
      </c>
      <c r="G18393">
        <v>102000</v>
      </c>
      <c r="H18393">
        <v>109000</v>
      </c>
      <c r="I18393">
        <v>116050</v>
      </c>
      <c r="J18393">
        <v>123100</v>
      </c>
      <c r="K18393" t="s">
        <v>3115</v>
      </c>
      <c r="L18393">
        <v>51</v>
      </c>
      <c r="M18393">
        <v>80</v>
      </c>
      <c r="N18393" t="s">
        <v>4219</v>
      </c>
    </row>
    <row r="18394" spans="1:14" x14ac:dyDescent="0.2">
      <c r="A18394" t="s">
        <v>24153</v>
      </c>
      <c r="B18394">
        <v>49150</v>
      </c>
      <c r="C18394">
        <v>56200</v>
      </c>
      <c r="D18394">
        <v>63200</v>
      </c>
      <c r="E18394">
        <v>70200</v>
      </c>
      <c r="F18394">
        <v>75850</v>
      </c>
      <c r="G18394">
        <v>81450</v>
      </c>
      <c r="H18394">
        <v>87050</v>
      </c>
      <c r="I18394">
        <v>92700</v>
      </c>
      <c r="J18394">
        <v>98300</v>
      </c>
      <c r="K18394" t="s">
        <v>3115</v>
      </c>
      <c r="L18394">
        <v>53</v>
      </c>
      <c r="M18394">
        <v>80</v>
      </c>
      <c r="N18394" t="s">
        <v>3362</v>
      </c>
    </row>
    <row r="18395" spans="1:14" x14ac:dyDescent="0.2">
      <c r="A18395" t="s">
        <v>24154</v>
      </c>
      <c r="B18395">
        <v>48950</v>
      </c>
      <c r="C18395">
        <v>55950</v>
      </c>
      <c r="D18395">
        <v>62950</v>
      </c>
      <c r="E18395">
        <v>69900</v>
      </c>
      <c r="F18395">
        <v>75500</v>
      </c>
      <c r="G18395">
        <v>81100</v>
      </c>
      <c r="H18395">
        <v>86700</v>
      </c>
      <c r="I18395">
        <v>92300</v>
      </c>
      <c r="J18395">
        <v>97900</v>
      </c>
      <c r="K18395" t="s">
        <v>3115</v>
      </c>
      <c r="L18395">
        <v>55</v>
      </c>
      <c r="M18395">
        <v>80</v>
      </c>
      <c r="N18395" t="s">
        <v>3616</v>
      </c>
    </row>
    <row r="18396" spans="1:14" x14ac:dyDescent="0.2">
      <c r="A18396" t="s">
        <v>24155</v>
      </c>
      <c r="B18396">
        <v>59600</v>
      </c>
      <c r="C18396">
        <v>68100</v>
      </c>
      <c r="D18396">
        <v>76600</v>
      </c>
      <c r="E18396">
        <v>85100</v>
      </c>
      <c r="F18396">
        <v>91950</v>
      </c>
      <c r="G18396">
        <v>98750</v>
      </c>
      <c r="H18396">
        <v>105550</v>
      </c>
      <c r="I18396">
        <v>112350</v>
      </c>
      <c r="J18396">
        <v>119150</v>
      </c>
      <c r="K18396" t="s">
        <v>3115</v>
      </c>
      <c r="L18396">
        <v>57</v>
      </c>
      <c r="M18396">
        <v>80</v>
      </c>
      <c r="N18396" t="s">
        <v>2886</v>
      </c>
    </row>
    <row r="18397" spans="1:14" x14ac:dyDescent="0.2">
      <c r="A18397" t="s">
        <v>24156</v>
      </c>
      <c r="B18397">
        <v>55550</v>
      </c>
      <c r="C18397">
        <v>63450</v>
      </c>
      <c r="D18397">
        <v>71400</v>
      </c>
      <c r="E18397">
        <v>79300</v>
      </c>
      <c r="F18397">
        <v>85650</v>
      </c>
      <c r="G18397">
        <v>92000</v>
      </c>
      <c r="H18397">
        <v>98350</v>
      </c>
      <c r="I18397">
        <v>104700</v>
      </c>
      <c r="J18397">
        <v>111050</v>
      </c>
      <c r="K18397" t="s">
        <v>3116</v>
      </c>
      <c r="L18397">
        <v>1</v>
      </c>
      <c r="M18397">
        <v>80</v>
      </c>
      <c r="N18397" t="s">
        <v>810</v>
      </c>
    </row>
    <row r="18398" spans="1:14" x14ac:dyDescent="0.2">
      <c r="A18398" t="s">
        <v>24157</v>
      </c>
      <c r="B18398">
        <v>55550</v>
      </c>
      <c r="C18398">
        <v>63450</v>
      </c>
      <c r="D18398">
        <v>71400</v>
      </c>
      <c r="E18398">
        <v>79300</v>
      </c>
      <c r="F18398">
        <v>85650</v>
      </c>
      <c r="G18398">
        <v>92000</v>
      </c>
      <c r="H18398">
        <v>98350</v>
      </c>
      <c r="I18398">
        <v>104700</v>
      </c>
      <c r="J18398">
        <v>111050</v>
      </c>
      <c r="K18398" t="s">
        <v>3116</v>
      </c>
      <c r="L18398">
        <v>1</v>
      </c>
      <c r="M18398">
        <v>80</v>
      </c>
      <c r="N18398" t="s">
        <v>811</v>
      </c>
    </row>
    <row r="18399" spans="1:14" x14ac:dyDescent="0.2">
      <c r="A18399" t="s">
        <v>24158</v>
      </c>
      <c r="B18399">
        <v>55550</v>
      </c>
      <c r="C18399">
        <v>63450</v>
      </c>
      <c r="D18399">
        <v>71400</v>
      </c>
      <c r="E18399">
        <v>79300</v>
      </c>
      <c r="F18399">
        <v>85650</v>
      </c>
      <c r="G18399">
        <v>92000</v>
      </c>
      <c r="H18399">
        <v>98350</v>
      </c>
      <c r="I18399">
        <v>104700</v>
      </c>
      <c r="J18399">
        <v>111050</v>
      </c>
      <c r="K18399" t="s">
        <v>3116</v>
      </c>
      <c r="L18399">
        <v>1</v>
      </c>
      <c r="M18399">
        <v>80</v>
      </c>
      <c r="N18399" t="s">
        <v>812</v>
      </c>
    </row>
    <row r="18400" spans="1:14" x14ac:dyDescent="0.2">
      <c r="A18400" t="s">
        <v>24159</v>
      </c>
      <c r="B18400">
        <v>55550</v>
      </c>
      <c r="C18400">
        <v>63450</v>
      </c>
      <c r="D18400">
        <v>71400</v>
      </c>
      <c r="E18400">
        <v>79300</v>
      </c>
      <c r="F18400">
        <v>85650</v>
      </c>
      <c r="G18400">
        <v>92000</v>
      </c>
      <c r="H18400">
        <v>98350</v>
      </c>
      <c r="I18400">
        <v>104700</v>
      </c>
      <c r="J18400">
        <v>111050</v>
      </c>
      <c r="K18400" t="s">
        <v>3116</v>
      </c>
      <c r="L18400">
        <v>1</v>
      </c>
      <c r="M18400">
        <v>80</v>
      </c>
      <c r="N18400" t="s">
        <v>813</v>
      </c>
    </row>
    <row r="18401" spans="1:14" x14ac:dyDescent="0.2">
      <c r="A18401" t="s">
        <v>24160</v>
      </c>
      <c r="B18401">
        <v>55550</v>
      </c>
      <c r="C18401">
        <v>63450</v>
      </c>
      <c r="D18401">
        <v>71400</v>
      </c>
      <c r="E18401">
        <v>79300</v>
      </c>
      <c r="F18401">
        <v>85650</v>
      </c>
      <c r="G18401">
        <v>92000</v>
      </c>
      <c r="H18401">
        <v>98350</v>
      </c>
      <c r="I18401">
        <v>104700</v>
      </c>
      <c r="J18401">
        <v>111050</v>
      </c>
      <c r="K18401" t="s">
        <v>3116</v>
      </c>
      <c r="L18401">
        <v>1</v>
      </c>
      <c r="M18401">
        <v>80</v>
      </c>
      <c r="N18401" t="s">
        <v>4303</v>
      </c>
    </row>
    <row r="18402" spans="1:14" x14ac:dyDescent="0.2">
      <c r="A18402" t="s">
        <v>24161</v>
      </c>
      <c r="B18402">
        <v>55550</v>
      </c>
      <c r="C18402">
        <v>63450</v>
      </c>
      <c r="D18402">
        <v>71400</v>
      </c>
      <c r="E18402">
        <v>79300</v>
      </c>
      <c r="F18402">
        <v>85650</v>
      </c>
      <c r="G18402">
        <v>92000</v>
      </c>
      <c r="H18402">
        <v>98350</v>
      </c>
      <c r="I18402">
        <v>104700</v>
      </c>
      <c r="J18402">
        <v>111050</v>
      </c>
      <c r="K18402" t="s">
        <v>3116</v>
      </c>
      <c r="L18402">
        <v>1</v>
      </c>
      <c r="M18402">
        <v>80</v>
      </c>
      <c r="N18402" t="s">
        <v>814</v>
      </c>
    </row>
    <row r="18403" spans="1:14" x14ac:dyDescent="0.2">
      <c r="A18403" t="s">
        <v>24162</v>
      </c>
      <c r="B18403">
        <v>55550</v>
      </c>
      <c r="C18403">
        <v>63450</v>
      </c>
      <c r="D18403">
        <v>71400</v>
      </c>
      <c r="E18403">
        <v>79300</v>
      </c>
      <c r="F18403">
        <v>85650</v>
      </c>
      <c r="G18403">
        <v>92000</v>
      </c>
      <c r="H18403">
        <v>98350</v>
      </c>
      <c r="I18403">
        <v>104700</v>
      </c>
      <c r="J18403">
        <v>111050</v>
      </c>
      <c r="K18403" t="s">
        <v>3116</v>
      </c>
      <c r="L18403">
        <v>1</v>
      </c>
      <c r="M18403">
        <v>80</v>
      </c>
      <c r="N18403" t="s">
        <v>815</v>
      </c>
    </row>
    <row r="18404" spans="1:14" x14ac:dyDescent="0.2">
      <c r="A18404" t="s">
        <v>24163</v>
      </c>
      <c r="B18404">
        <v>55550</v>
      </c>
      <c r="C18404">
        <v>63450</v>
      </c>
      <c r="D18404">
        <v>71400</v>
      </c>
      <c r="E18404">
        <v>79300</v>
      </c>
      <c r="F18404">
        <v>85650</v>
      </c>
      <c r="G18404">
        <v>92000</v>
      </c>
      <c r="H18404">
        <v>98350</v>
      </c>
      <c r="I18404">
        <v>104700</v>
      </c>
      <c r="J18404">
        <v>111050</v>
      </c>
      <c r="K18404" t="s">
        <v>3116</v>
      </c>
      <c r="L18404">
        <v>1</v>
      </c>
      <c r="M18404">
        <v>80</v>
      </c>
      <c r="N18404" t="s">
        <v>816</v>
      </c>
    </row>
    <row r="18405" spans="1:14" x14ac:dyDescent="0.2">
      <c r="A18405" t="s">
        <v>24164</v>
      </c>
      <c r="B18405">
        <v>55550</v>
      </c>
      <c r="C18405">
        <v>63450</v>
      </c>
      <c r="D18405">
        <v>71400</v>
      </c>
      <c r="E18405">
        <v>79300</v>
      </c>
      <c r="F18405">
        <v>85650</v>
      </c>
      <c r="G18405">
        <v>92000</v>
      </c>
      <c r="H18405">
        <v>98350</v>
      </c>
      <c r="I18405">
        <v>104700</v>
      </c>
      <c r="J18405">
        <v>111050</v>
      </c>
      <c r="K18405" t="s">
        <v>3116</v>
      </c>
      <c r="L18405">
        <v>1</v>
      </c>
      <c r="M18405">
        <v>80</v>
      </c>
      <c r="N18405" t="s">
        <v>817</v>
      </c>
    </row>
    <row r="18406" spans="1:14" x14ac:dyDescent="0.2">
      <c r="A18406" t="s">
        <v>24165</v>
      </c>
      <c r="B18406">
        <v>55550</v>
      </c>
      <c r="C18406">
        <v>63450</v>
      </c>
      <c r="D18406">
        <v>71400</v>
      </c>
      <c r="E18406">
        <v>79300</v>
      </c>
      <c r="F18406">
        <v>85650</v>
      </c>
      <c r="G18406">
        <v>92000</v>
      </c>
      <c r="H18406">
        <v>98350</v>
      </c>
      <c r="I18406">
        <v>104700</v>
      </c>
      <c r="J18406">
        <v>111050</v>
      </c>
      <c r="K18406" t="s">
        <v>3116</v>
      </c>
      <c r="L18406">
        <v>1</v>
      </c>
      <c r="M18406">
        <v>80</v>
      </c>
      <c r="N18406" t="s">
        <v>818</v>
      </c>
    </row>
    <row r="18407" spans="1:14" x14ac:dyDescent="0.2">
      <c r="A18407" t="s">
        <v>24166</v>
      </c>
      <c r="B18407">
        <v>55550</v>
      </c>
      <c r="C18407">
        <v>63450</v>
      </c>
      <c r="D18407">
        <v>71400</v>
      </c>
      <c r="E18407">
        <v>79300</v>
      </c>
      <c r="F18407">
        <v>85650</v>
      </c>
      <c r="G18407">
        <v>92000</v>
      </c>
      <c r="H18407">
        <v>98350</v>
      </c>
      <c r="I18407">
        <v>104700</v>
      </c>
      <c r="J18407">
        <v>111050</v>
      </c>
      <c r="K18407" t="s">
        <v>3116</v>
      </c>
      <c r="L18407">
        <v>1</v>
      </c>
      <c r="M18407">
        <v>80</v>
      </c>
      <c r="N18407" t="s">
        <v>819</v>
      </c>
    </row>
    <row r="18408" spans="1:14" x14ac:dyDescent="0.2">
      <c r="A18408" t="s">
        <v>24167</v>
      </c>
      <c r="B18408">
        <v>55550</v>
      </c>
      <c r="C18408">
        <v>63450</v>
      </c>
      <c r="D18408">
        <v>71400</v>
      </c>
      <c r="E18408">
        <v>79300</v>
      </c>
      <c r="F18408">
        <v>85650</v>
      </c>
      <c r="G18408">
        <v>92000</v>
      </c>
      <c r="H18408">
        <v>98350</v>
      </c>
      <c r="I18408">
        <v>104700</v>
      </c>
      <c r="J18408">
        <v>111050</v>
      </c>
      <c r="K18408" t="s">
        <v>3116</v>
      </c>
      <c r="L18408">
        <v>1</v>
      </c>
      <c r="M18408">
        <v>80</v>
      </c>
      <c r="N18408" t="s">
        <v>820</v>
      </c>
    </row>
    <row r="18409" spans="1:14" x14ac:dyDescent="0.2">
      <c r="A18409" t="s">
        <v>24168</v>
      </c>
      <c r="B18409">
        <v>55550</v>
      </c>
      <c r="C18409">
        <v>63450</v>
      </c>
      <c r="D18409">
        <v>71400</v>
      </c>
      <c r="E18409">
        <v>79300</v>
      </c>
      <c r="F18409">
        <v>85650</v>
      </c>
      <c r="G18409">
        <v>92000</v>
      </c>
      <c r="H18409">
        <v>98350</v>
      </c>
      <c r="I18409">
        <v>104700</v>
      </c>
      <c r="J18409">
        <v>111050</v>
      </c>
      <c r="K18409" t="s">
        <v>3116</v>
      </c>
      <c r="L18409">
        <v>1</v>
      </c>
      <c r="M18409">
        <v>80</v>
      </c>
      <c r="N18409" t="s">
        <v>821</v>
      </c>
    </row>
    <row r="18410" spans="1:14" x14ac:dyDescent="0.2">
      <c r="A18410" t="s">
        <v>24169</v>
      </c>
      <c r="B18410">
        <v>55550</v>
      </c>
      <c r="C18410">
        <v>63450</v>
      </c>
      <c r="D18410">
        <v>71400</v>
      </c>
      <c r="E18410">
        <v>79300</v>
      </c>
      <c r="F18410">
        <v>85650</v>
      </c>
      <c r="G18410">
        <v>92000</v>
      </c>
      <c r="H18410">
        <v>98350</v>
      </c>
      <c r="I18410">
        <v>104700</v>
      </c>
      <c r="J18410">
        <v>111050</v>
      </c>
      <c r="K18410" t="s">
        <v>3116</v>
      </c>
      <c r="L18410">
        <v>1</v>
      </c>
      <c r="M18410">
        <v>80</v>
      </c>
      <c r="N18410" t="s">
        <v>822</v>
      </c>
    </row>
    <row r="18411" spans="1:14" x14ac:dyDescent="0.2">
      <c r="A18411" t="s">
        <v>24170</v>
      </c>
      <c r="B18411">
        <v>55550</v>
      </c>
      <c r="C18411">
        <v>63450</v>
      </c>
      <c r="D18411">
        <v>71400</v>
      </c>
      <c r="E18411">
        <v>79300</v>
      </c>
      <c r="F18411">
        <v>85650</v>
      </c>
      <c r="G18411">
        <v>92000</v>
      </c>
      <c r="H18411">
        <v>98350</v>
      </c>
      <c r="I18411">
        <v>104700</v>
      </c>
      <c r="J18411">
        <v>111050</v>
      </c>
      <c r="K18411" t="s">
        <v>3116</v>
      </c>
      <c r="L18411">
        <v>1</v>
      </c>
      <c r="M18411">
        <v>80</v>
      </c>
      <c r="N18411" t="s">
        <v>823</v>
      </c>
    </row>
    <row r="18412" spans="1:14" x14ac:dyDescent="0.2">
      <c r="A18412" t="s">
        <v>24171</v>
      </c>
      <c r="B18412">
        <v>55550</v>
      </c>
      <c r="C18412">
        <v>63450</v>
      </c>
      <c r="D18412">
        <v>71400</v>
      </c>
      <c r="E18412">
        <v>79300</v>
      </c>
      <c r="F18412">
        <v>85650</v>
      </c>
      <c r="G18412">
        <v>92000</v>
      </c>
      <c r="H18412">
        <v>98350</v>
      </c>
      <c r="I18412">
        <v>104700</v>
      </c>
      <c r="J18412">
        <v>111050</v>
      </c>
      <c r="K18412" t="s">
        <v>3116</v>
      </c>
      <c r="L18412">
        <v>1</v>
      </c>
      <c r="M18412">
        <v>80</v>
      </c>
      <c r="N18412" t="s">
        <v>824</v>
      </c>
    </row>
    <row r="18413" spans="1:14" x14ac:dyDescent="0.2">
      <c r="A18413" t="s">
        <v>24172</v>
      </c>
      <c r="B18413">
        <v>55550</v>
      </c>
      <c r="C18413">
        <v>63450</v>
      </c>
      <c r="D18413">
        <v>71400</v>
      </c>
      <c r="E18413">
        <v>79300</v>
      </c>
      <c r="F18413">
        <v>85650</v>
      </c>
      <c r="G18413">
        <v>92000</v>
      </c>
      <c r="H18413">
        <v>98350</v>
      </c>
      <c r="I18413">
        <v>104700</v>
      </c>
      <c r="J18413">
        <v>111050</v>
      </c>
      <c r="K18413" t="s">
        <v>3116</v>
      </c>
      <c r="L18413">
        <v>1</v>
      </c>
      <c r="M18413">
        <v>80</v>
      </c>
      <c r="N18413" t="s">
        <v>825</v>
      </c>
    </row>
    <row r="18414" spans="1:14" x14ac:dyDescent="0.2">
      <c r="A18414" t="s">
        <v>24173</v>
      </c>
      <c r="B18414">
        <v>55550</v>
      </c>
      <c r="C18414">
        <v>63450</v>
      </c>
      <c r="D18414">
        <v>71400</v>
      </c>
      <c r="E18414">
        <v>79300</v>
      </c>
      <c r="F18414">
        <v>85650</v>
      </c>
      <c r="G18414">
        <v>92000</v>
      </c>
      <c r="H18414">
        <v>98350</v>
      </c>
      <c r="I18414">
        <v>104700</v>
      </c>
      <c r="J18414">
        <v>111050</v>
      </c>
      <c r="K18414" t="s">
        <v>3116</v>
      </c>
      <c r="L18414">
        <v>1</v>
      </c>
      <c r="M18414">
        <v>80</v>
      </c>
      <c r="N18414" t="s">
        <v>826</v>
      </c>
    </row>
    <row r="18415" spans="1:14" x14ac:dyDescent="0.2">
      <c r="A18415" t="s">
        <v>24174</v>
      </c>
      <c r="B18415">
        <v>55550</v>
      </c>
      <c r="C18415">
        <v>63450</v>
      </c>
      <c r="D18415">
        <v>71400</v>
      </c>
      <c r="E18415">
        <v>79300</v>
      </c>
      <c r="F18415">
        <v>85650</v>
      </c>
      <c r="G18415">
        <v>92000</v>
      </c>
      <c r="H18415">
        <v>98350</v>
      </c>
      <c r="I18415">
        <v>104700</v>
      </c>
      <c r="J18415">
        <v>111050</v>
      </c>
      <c r="K18415" t="s">
        <v>3116</v>
      </c>
      <c r="L18415">
        <v>1</v>
      </c>
      <c r="M18415">
        <v>80</v>
      </c>
      <c r="N18415" t="s">
        <v>827</v>
      </c>
    </row>
    <row r="18416" spans="1:14" x14ac:dyDescent="0.2">
      <c r="A18416" t="s">
        <v>24175</v>
      </c>
      <c r="B18416">
        <v>55550</v>
      </c>
      <c r="C18416">
        <v>63450</v>
      </c>
      <c r="D18416">
        <v>71400</v>
      </c>
      <c r="E18416">
        <v>79300</v>
      </c>
      <c r="F18416">
        <v>85650</v>
      </c>
      <c r="G18416">
        <v>92000</v>
      </c>
      <c r="H18416">
        <v>98350</v>
      </c>
      <c r="I18416">
        <v>104700</v>
      </c>
      <c r="J18416">
        <v>111050</v>
      </c>
      <c r="K18416" t="s">
        <v>3116</v>
      </c>
      <c r="L18416">
        <v>1</v>
      </c>
      <c r="M18416">
        <v>80</v>
      </c>
      <c r="N18416" t="s">
        <v>828</v>
      </c>
    </row>
    <row r="18417" spans="1:14" x14ac:dyDescent="0.2">
      <c r="A18417" t="s">
        <v>24176</v>
      </c>
      <c r="B18417">
        <v>55550</v>
      </c>
      <c r="C18417">
        <v>63450</v>
      </c>
      <c r="D18417">
        <v>71400</v>
      </c>
      <c r="E18417">
        <v>79300</v>
      </c>
      <c r="F18417">
        <v>85650</v>
      </c>
      <c r="G18417">
        <v>92000</v>
      </c>
      <c r="H18417">
        <v>98350</v>
      </c>
      <c r="I18417">
        <v>104700</v>
      </c>
      <c r="J18417">
        <v>111050</v>
      </c>
      <c r="K18417" t="s">
        <v>3116</v>
      </c>
      <c r="L18417">
        <v>1</v>
      </c>
      <c r="M18417">
        <v>80</v>
      </c>
      <c r="N18417" t="s">
        <v>829</v>
      </c>
    </row>
    <row r="18418" spans="1:14" x14ac:dyDescent="0.2">
      <c r="A18418" t="s">
        <v>24177</v>
      </c>
      <c r="B18418">
        <v>55550</v>
      </c>
      <c r="C18418">
        <v>63450</v>
      </c>
      <c r="D18418">
        <v>71400</v>
      </c>
      <c r="E18418">
        <v>79300</v>
      </c>
      <c r="F18418">
        <v>85650</v>
      </c>
      <c r="G18418">
        <v>92000</v>
      </c>
      <c r="H18418">
        <v>98350</v>
      </c>
      <c r="I18418">
        <v>104700</v>
      </c>
      <c r="J18418">
        <v>111050</v>
      </c>
      <c r="K18418" t="s">
        <v>3116</v>
      </c>
      <c r="L18418">
        <v>1</v>
      </c>
      <c r="M18418">
        <v>80</v>
      </c>
      <c r="N18418" t="s">
        <v>830</v>
      </c>
    </row>
    <row r="18419" spans="1:14" x14ac:dyDescent="0.2">
      <c r="A18419" t="s">
        <v>24178</v>
      </c>
      <c r="B18419">
        <v>55550</v>
      </c>
      <c r="C18419">
        <v>63450</v>
      </c>
      <c r="D18419">
        <v>71400</v>
      </c>
      <c r="E18419">
        <v>79300</v>
      </c>
      <c r="F18419">
        <v>85650</v>
      </c>
      <c r="G18419">
        <v>92000</v>
      </c>
      <c r="H18419">
        <v>98350</v>
      </c>
      <c r="I18419">
        <v>104700</v>
      </c>
      <c r="J18419">
        <v>111050</v>
      </c>
      <c r="K18419" t="s">
        <v>3116</v>
      </c>
      <c r="L18419">
        <v>1</v>
      </c>
      <c r="M18419">
        <v>80</v>
      </c>
      <c r="N18419" t="s">
        <v>831</v>
      </c>
    </row>
    <row r="18420" spans="1:14" x14ac:dyDescent="0.2">
      <c r="A18420" t="s">
        <v>24179</v>
      </c>
      <c r="B18420">
        <v>50800</v>
      </c>
      <c r="C18420">
        <v>58050</v>
      </c>
      <c r="D18420">
        <v>65300</v>
      </c>
      <c r="E18420">
        <v>72550</v>
      </c>
      <c r="F18420">
        <v>78400</v>
      </c>
      <c r="G18420">
        <v>84200</v>
      </c>
      <c r="H18420">
        <v>90000</v>
      </c>
      <c r="I18420">
        <v>95800</v>
      </c>
      <c r="J18420">
        <v>101600</v>
      </c>
      <c r="K18420" t="s">
        <v>3116</v>
      </c>
      <c r="L18420">
        <v>3</v>
      </c>
      <c r="M18420">
        <v>80</v>
      </c>
      <c r="N18420" t="s">
        <v>832</v>
      </c>
    </row>
    <row r="18421" spans="1:14" x14ac:dyDescent="0.2">
      <c r="A18421" t="s">
        <v>24180</v>
      </c>
      <c r="B18421">
        <v>50800</v>
      </c>
      <c r="C18421">
        <v>58050</v>
      </c>
      <c r="D18421">
        <v>65300</v>
      </c>
      <c r="E18421">
        <v>72550</v>
      </c>
      <c r="F18421">
        <v>78400</v>
      </c>
      <c r="G18421">
        <v>84200</v>
      </c>
      <c r="H18421">
        <v>90000</v>
      </c>
      <c r="I18421">
        <v>95800</v>
      </c>
      <c r="J18421">
        <v>101600</v>
      </c>
      <c r="K18421" t="s">
        <v>3116</v>
      </c>
      <c r="L18421">
        <v>3</v>
      </c>
      <c r="M18421">
        <v>80</v>
      </c>
      <c r="N18421" t="s">
        <v>833</v>
      </c>
    </row>
    <row r="18422" spans="1:14" x14ac:dyDescent="0.2">
      <c r="A18422" t="s">
        <v>24181</v>
      </c>
      <c r="B18422">
        <v>50800</v>
      </c>
      <c r="C18422">
        <v>58050</v>
      </c>
      <c r="D18422">
        <v>65300</v>
      </c>
      <c r="E18422">
        <v>72550</v>
      </c>
      <c r="F18422">
        <v>78400</v>
      </c>
      <c r="G18422">
        <v>84200</v>
      </c>
      <c r="H18422">
        <v>90000</v>
      </c>
      <c r="I18422">
        <v>95800</v>
      </c>
      <c r="J18422">
        <v>101600</v>
      </c>
      <c r="K18422" t="s">
        <v>3116</v>
      </c>
      <c r="L18422">
        <v>3</v>
      </c>
      <c r="M18422">
        <v>80</v>
      </c>
      <c r="N18422" t="s">
        <v>834</v>
      </c>
    </row>
    <row r="18423" spans="1:14" x14ac:dyDescent="0.2">
      <c r="A18423" t="s">
        <v>24182</v>
      </c>
      <c r="B18423">
        <v>50800</v>
      </c>
      <c r="C18423">
        <v>58050</v>
      </c>
      <c r="D18423">
        <v>65300</v>
      </c>
      <c r="E18423">
        <v>72550</v>
      </c>
      <c r="F18423">
        <v>78400</v>
      </c>
      <c r="G18423">
        <v>84200</v>
      </c>
      <c r="H18423">
        <v>90000</v>
      </c>
      <c r="I18423">
        <v>95800</v>
      </c>
      <c r="J18423">
        <v>101600</v>
      </c>
      <c r="K18423" t="s">
        <v>3116</v>
      </c>
      <c r="L18423">
        <v>3</v>
      </c>
      <c r="M18423">
        <v>80</v>
      </c>
      <c r="N18423" t="s">
        <v>835</v>
      </c>
    </row>
    <row r="18424" spans="1:14" x14ac:dyDescent="0.2">
      <c r="A18424" t="s">
        <v>24183</v>
      </c>
      <c r="B18424">
        <v>50800</v>
      </c>
      <c r="C18424">
        <v>58050</v>
      </c>
      <c r="D18424">
        <v>65300</v>
      </c>
      <c r="E18424">
        <v>72550</v>
      </c>
      <c r="F18424">
        <v>78400</v>
      </c>
      <c r="G18424">
        <v>84200</v>
      </c>
      <c r="H18424">
        <v>90000</v>
      </c>
      <c r="I18424">
        <v>95800</v>
      </c>
      <c r="J18424">
        <v>101600</v>
      </c>
      <c r="K18424" t="s">
        <v>3116</v>
      </c>
      <c r="L18424">
        <v>3</v>
      </c>
      <c r="M18424">
        <v>80</v>
      </c>
      <c r="N18424" t="s">
        <v>836</v>
      </c>
    </row>
    <row r="18425" spans="1:14" x14ac:dyDescent="0.2">
      <c r="A18425" t="s">
        <v>24184</v>
      </c>
      <c r="B18425">
        <v>50800</v>
      </c>
      <c r="C18425">
        <v>58050</v>
      </c>
      <c r="D18425">
        <v>65300</v>
      </c>
      <c r="E18425">
        <v>72550</v>
      </c>
      <c r="F18425">
        <v>78400</v>
      </c>
      <c r="G18425">
        <v>84200</v>
      </c>
      <c r="H18425">
        <v>90000</v>
      </c>
      <c r="I18425">
        <v>95800</v>
      </c>
      <c r="J18425">
        <v>101600</v>
      </c>
      <c r="K18425" t="s">
        <v>3116</v>
      </c>
      <c r="L18425">
        <v>3</v>
      </c>
      <c r="M18425">
        <v>80</v>
      </c>
      <c r="N18425" t="s">
        <v>837</v>
      </c>
    </row>
    <row r="18426" spans="1:14" x14ac:dyDescent="0.2">
      <c r="A18426" t="s">
        <v>24185</v>
      </c>
      <c r="B18426">
        <v>50800</v>
      </c>
      <c r="C18426">
        <v>58050</v>
      </c>
      <c r="D18426">
        <v>65300</v>
      </c>
      <c r="E18426">
        <v>72550</v>
      </c>
      <c r="F18426">
        <v>78400</v>
      </c>
      <c r="G18426">
        <v>84200</v>
      </c>
      <c r="H18426">
        <v>90000</v>
      </c>
      <c r="I18426">
        <v>95800</v>
      </c>
      <c r="J18426">
        <v>101600</v>
      </c>
      <c r="K18426" t="s">
        <v>3116</v>
      </c>
      <c r="L18426">
        <v>3</v>
      </c>
      <c r="M18426">
        <v>80</v>
      </c>
      <c r="N18426" t="s">
        <v>838</v>
      </c>
    </row>
    <row r="18427" spans="1:14" x14ac:dyDescent="0.2">
      <c r="A18427" t="s">
        <v>24186</v>
      </c>
      <c r="B18427">
        <v>50800</v>
      </c>
      <c r="C18427">
        <v>58050</v>
      </c>
      <c r="D18427">
        <v>65300</v>
      </c>
      <c r="E18427">
        <v>72550</v>
      </c>
      <c r="F18427">
        <v>78400</v>
      </c>
      <c r="G18427">
        <v>84200</v>
      </c>
      <c r="H18427">
        <v>90000</v>
      </c>
      <c r="I18427">
        <v>95800</v>
      </c>
      <c r="J18427">
        <v>101600</v>
      </c>
      <c r="K18427" t="s">
        <v>3116</v>
      </c>
      <c r="L18427">
        <v>3</v>
      </c>
      <c r="M18427">
        <v>80</v>
      </c>
      <c r="N18427" t="s">
        <v>839</v>
      </c>
    </row>
    <row r="18428" spans="1:14" x14ac:dyDescent="0.2">
      <c r="A18428" t="s">
        <v>24187</v>
      </c>
      <c r="B18428">
        <v>50800</v>
      </c>
      <c r="C18428">
        <v>58050</v>
      </c>
      <c r="D18428">
        <v>65300</v>
      </c>
      <c r="E18428">
        <v>72550</v>
      </c>
      <c r="F18428">
        <v>78400</v>
      </c>
      <c r="G18428">
        <v>84200</v>
      </c>
      <c r="H18428">
        <v>90000</v>
      </c>
      <c r="I18428">
        <v>95800</v>
      </c>
      <c r="J18428">
        <v>101600</v>
      </c>
      <c r="K18428" t="s">
        <v>3116</v>
      </c>
      <c r="L18428">
        <v>3</v>
      </c>
      <c r="M18428">
        <v>80</v>
      </c>
      <c r="N18428" t="s">
        <v>840</v>
      </c>
    </row>
    <row r="18429" spans="1:14" x14ac:dyDescent="0.2">
      <c r="A18429" t="s">
        <v>24188</v>
      </c>
      <c r="B18429">
        <v>50800</v>
      </c>
      <c r="C18429">
        <v>58050</v>
      </c>
      <c r="D18429">
        <v>65300</v>
      </c>
      <c r="E18429">
        <v>72550</v>
      </c>
      <c r="F18429">
        <v>78400</v>
      </c>
      <c r="G18429">
        <v>84200</v>
      </c>
      <c r="H18429">
        <v>90000</v>
      </c>
      <c r="I18429">
        <v>95800</v>
      </c>
      <c r="J18429">
        <v>101600</v>
      </c>
      <c r="K18429" t="s">
        <v>3116</v>
      </c>
      <c r="L18429">
        <v>3</v>
      </c>
      <c r="M18429">
        <v>80</v>
      </c>
      <c r="N18429" t="s">
        <v>841</v>
      </c>
    </row>
    <row r="18430" spans="1:14" x14ac:dyDescent="0.2">
      <c r="A18430" t="s">
        <v>24189</v>
      </c>
      <c r="B18430">
        <v>50800</v>
      </c>
      <c r="C18430">
        <v>58050</v>
      </c>
      <c r="D18430">
        <v>65300</v>
      </c>
      <c r="E18430">
        <v>72550</v>
      </c>
      <c r="F18430">
        <v>78400</v>
      </c>
      <c r="G18430">
        <v>84200</v>
      </c>
      <c r="H18430">
        <v>90000</v>
      </c>
      <c r="I18430">
        <v>95800</v>
      </c>
      <c r="J18430">
        <v>101600</v>
      </c>
      <c r="K18430" t="s">
        <v>3116</v>
      </c>
      <c r="L18430">
        <v>3</v>
      </c>
      <c r="M18430">
        <v>80</v>
      </c>
      <c r="N18430" t="s">
        <v>842</v>
      </c>
    </row>
    <row r="18431" spans="1:14" x14ac:dyDescent="0.2">
      <c r="A18431" t="s">
        <v>24190</v>
      </c>
      <c r="B18431">
        <v>50800</v>
      </c>
      <c r="C18431">
        <v>58050</v>
      </c>
      <c r="D18431">
        <v>65300</v>
      </c>
      <c r="E18431">
        <v>72550</v>
      </c>
      <c r="F18431">
        <v>78400</v>
      </c>
      <c r="G18431">
        <v>84200</v>
      </c>
      <c r="H18431">
        <v>90000</v>
      </c>
      <c r="I18431">
        <v>95800</v>
      </c>
      <c r="J18431">
        <v>101600</v>
      </c>
      <c r="K18431" t="s">
        <v>3116</v>
      </c>
      <c r="L18431">
        <v>3</v>
      </c>
      <c r="M18431">
        <v>80</v>
      </c>
      <c r="N18431" t="s">
        <v>843</v>
      </c>
    </row>
    <row r="18432" spans="1:14" x14ac:dyDescent="0.2">
      <c r="A18432" t="s">
        <v>24191</v>
      </c>
      <c r="B18432">
        <v>50800</v>
      </c>
      <c r="C18432">
        <v>58050</v>
      </c>
      <c r="D18432">
        <v>65300</v>
      </c>
      <c r="E18432">
        <v>72550</v>
      </c>
      <c r="F18432">
        <v>78400</v>
      </c>
      <c r="G18432">
        <v>84200</v>
      </c>
      <c r="H18432">
        <v>90000</v>
      </c>
      <c r="I18432">
        <v>95800</v>
      </c>
      <c r="J18432">
        <v>101600</v>
      </c>
      <c r="K18432" t="s">
        <v>3116</v>
      </c>
      <c r="L18432">
        <v>3</v>
      </c>
      <c r="M18432">
        <v>80</v>
      </c>
      <c r="N18432" t="s">
        <v>844</v>
      </c>
    </row>
    <row r="18433" spans="1:14" x14ac:dyDescent="0.2">
      <c r="A18433" t="s">
        <v>24192</v>
      </c>
      <c r="B18433">
        <v>50800</v>
      </c>
      <c r="C18433">
        <v>58050</v>
      </c>
      <c r="D18433">
        <v>65300</v>
      </c>
      <c r="E18433">
        <v>72550</v>
      </c>
      <c r="F18433">
        <v>78400</v>
      </c>
      <c r="G18433">
        <v>84200</v>
      </c>
      <c r="H18433">
        <v>90000</v>
      </c>
      <c r="I18433">
        <v>95800</v>
      </c>
      <c r="J18433">
        <v>101600</v>
      </c>
      <c r="K18433" t="s">
        <v>3116</v>
      </c>
      <c r="L18433">
        <v>3</v>
      </c>
      <c r="M18433">
        <v>80</v>
      </c>
      <c r="N18433" t="s">
        <v>845</v>
      </c>
    </row>
    <row r="18434" spans="1:14" x14ac:dyDescent="0.2">
      <c r="A18434" t="s">
        <v>24193</v>
      </c>
      <c r="B18434">
        <v>50800</v>
      </c>
      <c r="C18434">
        <v>58050</v>
      </c>
      <c r="D18434">
        <v>65300</v>
      </c>
      <c r="E18434">
        <v>72550</v>
      </c>
      <c r="F18434">
        <v>78400</v>
      </c>
      <c r="G18434">
        <v>84200</v>
      </c>
      <c r="H18434">
        <v>90000</v>
      </c>
      <c r="I18434">
        <v>95800</v>
      </c>
      <c r="J18434">
        <v>101600</v>
      </c>
      <c r="K18434" t="s">
        <v>3116</v>
      </c>
      <c r="L18434">
        <v>3</v>
      </c>
      <c r="M18434">
        <v>80</v>
      </c>
      <c r="N18434" t="s">
        <v>846</v>
      </c>
    </row>
    <row r="18435" spans="1:14" x14ac:dyDescent="0.2">
      <c r="A18435" t="s">
        <v>24194</v>
      </c>
      <c r="B18435">
        <v>50800</v>
      </c>
      <c r="C18435">
        <v>58050</v>
      </c>
      <c r="D18435">
        <v>65300</v>
      </c>
      <c r="E18435">
        <v>72550</v>
      </c>
      <c r="F18435">
        <v>78400</v>
      </c>
      <c r="G18435">
        <v>84200</v>
      </c>
      <c r="H18435">
        <v>90000</v>
      </c>
      <c r="I18435">
        <v>95800</v>
      </c>
      <c r="J18435">
        <v>101600</v>
      </c>
      <c r="K18435" t="s">
        <v>3116</v>
      </c>
      <c r="L18435">
        <v>3</v>
      </c>
      <c r="M18435">
        <v>80</v>
      </c>
      <c r="N18435" t="s">
        <v>847</v>
      </c>
    </row>
    <row r="18436" spans="1:14" x14ac:dyDescent="0.2">
      <c r="A18436" t="s">
        <v>24195</v>
      </c>
      <c r="B18436">
        <v>50800</v>
      </c>
      <c r="C18436">
        <v>58050</v>
      </c>
      <c r="D18436">
        <v>65300</v>
      </c>
      <c r="E18436">
        <v>72550</v>
      </c>
      <c r="F18436">
        <v>78400</v>
      </c>
      <c r="G18436">
        <v>84200</v>
      </c>
      <c r="H18436">
        <v>90000</v>
      </c>
      <c r="I18436">
        <v>95800</v>
      </c>
      <c r="J18436">
        <v>101600</v>
      </c>
      <c r="K18436" t="s">
        <v>3116</v>
      </c>
      <c r="L18436">
        <v>3</v>
      </c>
      <c r="M18436">
        <v>80</v>
      </c>
      <c r="N18436" t="s">
        <v>848</v>
      </c>
    </row>
    <row r="18437" spans="1:14" x14ac:dyDescent="0.2">
      <c r="A18437" t="s">
        <v>24196</v>
      </c>
      <c r="B18437">
        <v>50800</v>
      </c>
      <c r="C18437">
        <v>58050</v>
      </c>
      <c r="D18437">
        <v>65300</v>
      </c>
      <c r="E18437">
        <v>72550</v>
      </c>
      <c r="F18437">
        <v>78400</v>
      </c>
      <c r="G18437">
        <v>84200</v>
      </c>
      <c r="H18437">
        <v>90000</v>
      </c>
      <c r="I18437">
        <v>95800</v>
      </c>
      <c r="J18437">
        <v>101600</v>
      </c>
      <c r="K18437" t="s">
        <v>3116</v>
      </c>
      <c r="L18437">
        <v>5</v>
      </c>
      <c r="M18437">
        <v>80</v>
      </c>
      <c r="N18437" t="s">
        <v>849</v>
      </c>
    </row>
    <row r="18438" spans="1:14" x14ac:dyDescent="0.2">
      <c r="A18438" t="s">
        <v>24197</v>
      </c>
      <c r="B18438">
        <v>50800</v>
      </c>
      <c r="C18438">
        <v>58050</v>
      </c>
      <c r="D18438">
        <v>65300</v>
      </c>
      <c r="E18438">
        <v>72550</v>
      </c>
      <c r="F18438">
        <v>78400</v>
      </c>
      <c r="G18438">
        <v>84200</v>
      </c>
      <c r="H18438">
        <v>90000</v>
      </c>
      <c r="I18438">
        <v>95800</v>
      </c>
      <c r="J18438">
        <v>101600</v>
      </c>
      <c r="K18438" t="s">
        <v>3116</v>
      </c>
      <c r="L18438">
        <v>5</v>
      </c>
      <c r="M18438">
        <v>80</v>
      </c>
      <c r="N18438" t="s">
        <v>850</v>
      </c>
    </row>
    <row r="18439" spans="1:14" x14ac:dyDescent="0.2">
      <c r="A18439" t="s">
        <v>24198</v>
      </c>
      <c r="B18439">
        <v>50800</v>
      </c>
      <c r="C18439">
        <v>58050</v>
      </c>
      <c r="D18439">
        <v>65300</v>
      </c>
      <c r="E18439">
        <v>72550</v>
      </c>
      <c r="F18439">
        <v>78400</v>
      </c>
      <c r="G18439">
        <v>84200</v>
      </c>
      <c r="H18439">
        <v>90000</v>
      </c>
      <c r="I18439">
        <v>95800</v>
      </c>
      <c r="J18439">
        <v>101600</v>
      </c>
      <c r="K18439" t="s">
        <v>3116</v>
      </c>
      <c r="L18439">
        <v>5</v>
      </c>
      <c r="M18439">
        <v>80</v>
      </c>
      <c r="N18439" t="s">
        <v>851</v>
      </c>
    </row>
    <row r="18440" spans="1:14" x14ac:dyDescent="0.2">
      <c r="A18440" t="s">
        <v>24199</v>
      </c>
      <c r="B18440">
        <v>50800</v>
      </c>
      <c r="C18440">
        <v>58050</v>
      </c>
      <c r="D18440">
        <v>65300</v>
      </c>
      <c r="E18440">
        <v>72550</v>
      </c>
      <c r="F18440">
        <v>78400</v>
      </c>
      <c r="G18440">
        <v>84200</v>
      </c>
      <c r="H18440">
        <v>90000</v>
      </c>
      <c r="I18440">
        <v>95800</v>
      </c>
      <c r="J18440">
        <v>101600</v>
      </c>
      <c r="K18440" t="s">
        <v>3116</v>
      </c>
      <c r="L18440">
        <v>5</v>
      </c>
      <c r="M18440">
        <v>80</v>
      </c>
      <c r="N18440" t="s">
        <v>1</v>
      </c>
    </row>
    <row r="18441" spans="1:14" x14ac:dyDescent="0.2">
      <c r="A18441" t="s">
        <v>24200</v>
      </c>
      <c r="B18441">
        <v>50800</v>
      </c>
      <c r="C18441">
        <v>58050</v>
      </c>
      <c r="D18441">
        <v>65300</v>
      </c>
      <c r="E18441">
        <v>72550</v>
      </c>
      <c r="F18441">
        <v>78400</v>
      </c>
      <c r="G18441">
        <v>84200</v>
      </c>
      <c r="H18441">
        <v>90000</v>
      </c>
      <c r="I18441">
        <v>95800</v>
      </c>
      <c r="J18441">
        <v>101600</v>
      </c>
      <c r="K18441" t="s">
        <v>3116</v>
      </c>
      <c r="L18441">
        <v>5</v>
      </c>
      <c r="M18441">
        <v>80</v>
      </c>
      <c r="N18441" t="s">
        <v>2</v>
      </c>
    </row>
    <row r="18442" spans="1:14" x14ac:dyDescent="0.2">
      <c r="A18442" t="s">
        <v>24201</v>
      </c>
      <c r="B18442">
        <v>50800</v>
      </c>
      <c r="C18442">
        <v>58050</v>
      </c>
      <c r="D18442">
        <v>65300</v>
      </c>
      <c r="E18442">
        <v>72550</v>
      </c>
      <c r="F18442">
        <v>78400</v>
      </c>
      <c r="G18442">
        <v>84200</v>
      </c>
      <c r="H18442">
        <v>90000</v>
      </c>
      <c r="I18442">
        <v>95800</v>
      </c>
      <c r="J18442">
        <v>101600</v>
      </c>
      <c r="K18442" t="s">
        <v>3116</v>
      </c>
      <c r="L18442">
        <v>5</v>
      </c>
      <c r="M18442">
        <v>80</v>
      </c>
      <c r="N18442" t="s">
        <v>3</v>
      </c>
    </row>
    <row r="18443" spans="1:14" x14ac:dyDescent="0.2">
      <c r="A18443" t="s">
        <v>24202</v>
      </c>
      <c r="B18443">
        <v>50800</v>
      </c>
      <c r="C18443">
        <v>58050</v>
      </c>
      <c r="D18443">
        <v>65300</v>
      </c>
      <c r="E18443">
        <v>72550</v>
      </c>
      <c r="F18443">
        <v>78400</v>
      </c>
      <c r="G18443">
        <v>84200</v>
      </c>
      <c r="H18443">
        <v>90000</v>
      </c>
      <c r="I18443">
        <v>95800</v>
      </c>
      <c r="J18443">
        <v>101600</v>
      </c>
      <c r="K18443" t="s">
        <v>3116</v>
      </c>
      <c r="L18443">
        <v>5</v>
      </c>
      <c r="M18443">
        <v>80</v>
      </c>
      <c r="N18443" t="s">
        <v>4</v>
      </c>
    </row>
    <row r="18444" spans="1:14" x14ac:dyDescent="0.2">
      <c r="A18444" t="s">
        <v>24203</v>
      </c>
      <c r="B18444">
        <v>50800</v>
      </c>
      <c r="C18444">
        <v>58050</v>
      </c>
      <c r="D18444">
        <v>65300</v>
      </c>
      <c r="E18444">
        <v>72550</v>
      </c>
      <c r="F18444">
        <v>78400</v>
      </c>
      <c r="G18444">
        <v>84200</v>
      </c>
      <c r="H18444">
        <v>90000</v>
      </c>
      <c r="I18444">
        <v>95800</v>
      </c>
      <c r="J18444">
        <v>101600</v>
      </c>
      <c r="K18444" t="s">
        <v>3116</v>
      </c>
      <c r="L18444">
        <v>5</v>
      </c>
      <c r="M18444">
        <v>80</v>
      </c>
      <c r="N18444" t="s">
        <v>5</v>
      </c>
    </row>
    <row r="18445" spans="1:14" x14ac:dyDescent="0.2">
      <c r="A18445" t="s">
        <v>24204</v>
      </c>
      <c r="B18445">
        <v>50800</v>
      </c>
      <c r="C18445">
        <v>58050</v>
      </c>
      <c r="D18445">
        <v>65300</v>
      </c>
      <c r="E18445">
        <v>72550</v>
      </c>
      <c r="F18445">
        <v>78400</v>
      </c>
      <c r="G18445">
        <v>84200</v>
      </c>
      <c r="H18445">
        <v>90000</v>
      </c>
      <c r="I18445">
        <v>95800</v>
      </c>
      <c r="J18445">
        <v>101600</v>
      </c>
      <c r="K18445" t="s">
        <v>3116</v>
      </c>
      <c r="L18445">
        <v>5</v>
      </c>
      <c r="M18445">
        <v>80</v>
      </c>
      <c r="N18445" t="s">
        <v>6</v>
      </c>
    </row>
    <row r="18446" spans="1:14" x14ac:dyDescent="0.2">
      <c r="A18446" t="s">
        <v>24205</v>
      </c>
      <c r="B18446">
        <v>50800</v>
      </c>
      <c r="C18446">
        <v>58050</v>
      </c>
      <c r="D18446">
        <v>65300</v>
      </c>
      <c r="E18446">
        <v>72550</v>
      </c>
      <c r="F18446">
        <v>78400</v>
      </c>
      <c r="G18446">
        <v>84200</v>
      </c>
      <c r="H18446">
        <v>90000</v>
      </c>
      <c r="I18446">
        <v>95800</v>
      </c>
      <c r="J18446">
        <v>101600</v>
      </c>
      <c r="K18446" t="s">
        <v>3116</v>
      </c>
      <c r="L18446">
        <v>5</v>
      </c>
      <c r="M18446">
        <v>80</v>
      </c>
      <c r="N18446" t="s">
        <v>7</v>
      </c>
    </row>
    <row r="18447" spans="1:14" x14ac:dyDescent="0.2">
      <c r="A18447" t="s">
        <v>24206</v>
      </c>
      <c r="B18447">
        <v>50800</v>
      </c>
      <c r="C18447">
        <v>58050</v>
      </c>
      <c r="D18447">
        <v>65300</v>
      </c>
      <c r="E18447">
        <v>72550</v>
      </c>
      <c r="F18447">
        <v>78400</v>
      </c>
      <c r="G18447">
        <v>84200</v>
      </c>
      <c r="H18447">
        <v>90000</v>
      </c>
      <c r="I18447">
        <v>95800</v>
      </c>
      <c r="J18447">
        <v>101600</v>
      </c>
      <c r="K18447" t="s">
        <v>3116</v>
      </c>
      <c r="L18447">
        <v>5</v>
      </c>
      <c r="M18447">
        <v>80</v>
      </c>
      <c r="N18447" t="s">
        <v>9</v>
      </c>
    </row>
    <row r="18448" spans="1:14" x14ac:dyDescent="0.2">
      <c r="A18448" t="s">
        <v>24207</v>
      </c>
      <c r="B18448">
        <v>50800</v>
      </c>
      <c r="C18448">
        <v>58050</v>
      </c>
      <c r="D18448">
        <v>65300</v>
      </c>
      <c r="E18448">
        <v>72550</v>
      </c>
      <c r="F18448">
        <v>78400</v>
      </c>
      <c r="G18448">
        <v>84200</v>
      </c>
      <c r="H18448">
        <v>90000</v>
      </c>
      <c r="I18448">
        <v>95800</v>
      </c>
      <c r="J18448">
        <v>101600</v>
      </c>
      <c r="K18448" t="s">
        <v>3116</v>
      </c>
      <c r="L18448">
        <v>5</v>
      </c>
      <c r="M18448">
        <v>80</v>
      </c>
      <c r="N18448" t="s">
        <v>8</v>
      </c>
    </row>
    <row r="18449" spans="1:14" x14ac:dyDescent="0.2">
      <c r="A18449" t="s">
        <v>24208</v>
      </c>
      <c r="B18449">
        <v>50800</v>
      </c>
      <c r="C18449">
        <v>58050</v>
      </c>
      <c r="D18449">
        <v>65300</v>
      </c>
      <c r="E18449">
        <v>72550</v>
      </c>
      <c r="F18449">
        <v>78400</v>
      </c>
      <c r="G18449">
        <v>84200</v>
      </c>
      <c r="H18449">
        <v>90000</v>
      </c>
      <c r="I18449">
        <v>95800</v>
      </c>
      <c r="J18449">
        <v>101600</v>
      </c>
      <c r="K18449" t="s">
        <v>3116</v>
      </c>
      <c r="L18449">
        <v>5</v>
      </c>
      <c r="M18449">
        <v>80</v>
      </c>
      <c r="N18449" t="s">
        <v>10</v>
      </c>
    </row>
    <row r="18450" spans="1:14" x14ac:dyDescent="0.2">
      <c r="A18450" t="s">
        <v>24209</v>
      </c>
      <c r="B18450">
        <v>50800</v>
      </c>
      <c r="C18450">
        <v>58050</v>
      </c>
      <c r="D18450">
        <v>65300</v>
      </c>
      <c r="E18450">
        <v>72550</v>
      </c>
      <c r="F18450">
        <v>78400</v>
      </c>
      <c r="G18450">
        <v>84200</v>
      </c>
      <c r="H18450">
        <v>90000</v>
      </c>
      <c r="I18450">
        <v>95800</v>
      </c>
      <c r="J18450">
        <v>101600</v>
      </c>
      <c r="K18450" t="s">
        <v>3116</v>
      </c>
      <c r="L18450">
        <v>5</v>
      </c>
      <c r="M18450">
        <v>80</v>
      </c>
      <c r="N18450" t="s">
        <v>11</v>
      </c>
    </row>
    <row r="18451" spans="1:14" x14ac:dyDescent="0.2">
      <c r="A18451" t="s">
        <v>24210</v>
      </c>
      <c r="B18451">
        <v>50800</v>
      </c>
      <c r="C18451">
        <v>58050</v>
      </c>
      <c r="D18451">
        <v>65300</v>
      </c>
      <c r="E18451">
        <v>72550</v>
      </c>
      <c r="F18451">
        <v>78400</v>
      </c>
      <c r="G18451">
        <v>84200</v>
      </c>
      <c r="H18451">
        <v>90000</v>
      </c>
      <c r="I18451">
        <v>95800</v>
      </c>
      <c r="J18451">
        <v>101600</v>
      </c>
      <c r="K18451" t="s">
        <v>3116</v>
      </c>
      <c r="L18451">
        <v>5</v>
      </c>
      <c r="M18451">
        <v>80</v>
      </c>
      <c r="N18451" t="s">
        <v>1570</v>
      </c>
    </row>
    <row r="18452" spans="1:14" x14ac:dyDescent="0.2">
      <c r="A18452" t="s">
        <v>24211</v>
      </c>
      <c r="B18452">
        <v>50800</v>
      </c>
      <c r="C18452">
        <v>58050</v>
      </c>
      <c r="D18452">
        <v>65300</v>
      </c>
      <c r="E18452">
        <v>72550</v>
      </c>
      <c r="F18452">
        <v>78400</v>
      </c>
      <c r="G18452">
        <v>84200</v>
      </c>
      <c r="H18452">
        <v>90000</v>
      </c>
      <c r="I18452">
        <v>95800</v>
      </c>
      <c r="J18452">
        <v>101600</v>
      </c>
      <c r="K18452" t="s">
        <v>3116</v>
      </c>
      <c r="L18452">
        <v>5</v>
      </c>
      <c r="M18452">
        <v>80</v>
      </c>
      <c r="N18452" t="s">
        <v>1571</v>
      </c>
    </row>
    <row r="18453" spans="1:14" x14ac:dyDescent="0.2">
      <c r="A18453" t="s">
        <v>24212</v>
      </c>
      <c r="B18453">
        <v>50800</v>
      </c>
      <c r="C18453">
        <v>58050</v>
      </c>
      <c r="D18453">
        <v>65300</v>
      </c>
      <c r="E18453">
        <v>72550</v>
      </c>
      <c r="F18453">
        <v>78400</v>
      </c>
      <c r="G18453">
        <v>84200</v>
      </c>
      <c r="H18453">
        <v>90000</v>
      </c>
      <c r="I18453">
        <v>95800</v>
      </c>
      <c r="J18453">
        <v>101600</v>
      </c>
      <c r="K18453" t="s">
        <v>3116</v>
      </c>
      <c r="L18453">
        <v>5</v>
      </c>
      <c r="M18453">
        <v>80</v>
      </c>
      <c r="N18453" t="s">
        <v>1572</v>
      </c>
    </row>
    <row r="18454" spans="1:14" x14ac:dyDescent="0.2">
      <c r="A18454" t="s">
        <v>24213</v>
      </c>
      <c r="B18454">
        <v>63600</v>
      </c>
      <c r="C18454">
        <v>72700</v>
      </c>
      <c r="D18454">
        <v>81800</v>
      </c>
      <c r="E18454">
        <v>90850</v>
      </c>
      <c r="F18454">
        <v>98150</v>
      </c>
      <c r="G18454">
        <v>105400</v>
      </c>
      <c r="H18454">
        <v>112700</v>
      </c>
      <c r="I18454">
        <v>119950</v>
      </c>
      <c r="J18454">
        <v>127200</v>
      </c>
      <c r="K18454" t="s">
        <v>3116</v>
      </c>
      <c r="L18454">
        <v>7</v>
      </c>
      <c r="M18454">
        <v>80</v>
      </c>
      <c r="N18454" t="s">
        <v>1573</v>
      </c>
    </row>
    <row r="18455" spans="1:14" x14ac:dyDescent="0.2">
      <c r="A18455" t="s">
        <v>24214</v>
      </c>
      <c r="B18455">
        <v>63600</v>
      </c>
      <c r="C18455">
        <v>72700</v>
      </c>
      <c r="D18455">
        <v>81800</v>
      </c>
      <c r="E18455">
        <v>90850</v>
      </c>
      <c r="F18455">
        <v>98150</v>
      </c>
      <c r="G18455">
        <v>105400</v>
      </c>
      <c r="H18455">
        <v>112700</v>
      </c>
      <c r="I18455">
        <v>119950</v>
      </c>
      <c r="J18455">
        <v>127200</v>
      </c>
      <c r="K18455" t="s">
        <v>3116</v>
      </c>
      <c r="L18455">
        <v>7</v>
      </c>
      <c r="M18455">
        <v>80</v>
      </c>
      <c r="N18455" t="s">
        <v>1574</v>
      </c>
    </row>
    <row r="18456" spans="1:14" x14ac:dyDescent="0.2">
      <c r="A18456" t="s">
        <v>24215</v>
      </c>
      <c r="B18456">
        <v>63600</v>
      </c>
      <c r="C18456">
        <v>72700</v>
      </c>
      <c r="D18456">
        <v>81800</v>
      </c>
      <c r="E18456">
        <v>90850</v>
      </c>
      <c r="F18456">
        <v>98150</v>
      </c>
      <c r="G18456">
        <v>105400</v>
      </c>
      <c r="H18456">
        <v>112700</v>
      </c>
      <c r="I18456">
        <v>119950</v>
      </c>
      <c r="J18456">
        <v>127200</v>
      </c>
      <c r="K18456" t="s">
        <v>3116</v>
      </c>
      <c r="L18456">
        <v>7</v>
      </c>
      <c r="M18456">
        <v>80</v>
      </c>
      <c r="N18456" t="s">
        <v>1575</v>
      </c>
    </row>
    <row r="18457" spans="1:14" x14ac:dyDescent="0.2">
      <c r="A18457" t="s">
        <v>24216</v>
      </c>
      <c r="B18457">
        <v>63600</v>
      </c>
      <c r="C18457">
        <v>72700</v>
      </c>
      <c r="D18457">
        <v>81800</v>
      </c>
      <c r="E18457">
        <v>90850</v>
      </c>
      <c r="F18457">
        <v>98150</v>
      </c>
      <c r="G18457">
        <v>105400</v>
      </c>
      <c r="H18457">
        <v>112700</v>
      </c>
      <c r="I18457">
        <v>119950</v>
      </c>
      <c r="J18457">
        <v>127200</v>
      </c>
      <c r="K18457" t="s">
        <v>3116</v>
      </c>
      <c r="L18457">
        <v>7</v>
      </c>
      <c r="M18457">
        <v>80</v>
      </c>
      <c r="N18457" t="s">
        <v>1576</v>
      </c>
    </row>
    <row r="18458" spans="1:14" x14ac:dyDescent="0.2">
      <c r="A18458" t="s">
        <v>24217</v>
      </c>
      <c r="B18458">
        <v>63600</v>
      </c>
      <c r="C18458">
        <v>72700</v>
      </c>
      <c r="D18458">
        <v>81800</v>
      </c>
      <c r="E18458">
        <v>90850</v>
      </c>
      <c r="F18458">
        <v>98150</v>
      </c>
      <c r="G18458">
        <v>105400</v>
      </c>
      <c r="H18458">
        <v>112700</v>
      </c>
      <c r="I18458">
        <v>119950</v>
      </c>
      <c r="J18458">
        <v>127200</v>
      </c>
      <c r="K18458" t="s">
        <v>3116</v>
      </c>
      <c r="L18458">
        <v>7</v>
      </c>
      <c r="M18458">
        <v>80</v>
      </c>
      <c r="N18458" t="s">
        <v>1577</v>
      </c>
    </row>
    <row r="18459" spans="1:14" x14ac:dyDescent="0.2">
      <c r="A18459" t="s">
        <v>24218</v>
      </c>
      <c r="B18459">
        <v>63600</v>
      </c>
      <c r="C18459">
        <v>72700</v>
      </c>
      <c r="D18459">
        <v>81800</v>
      </c>
      <c r="E18459">
        <v>90850</v>
      </c>
      <c r="F18459">
        <v>98150</v>
      </c>
      <c r="G18459">
        <v>105400</v>
      </c>
      <c r="H18459">
        <v>112700</v>
      </c>
      <c r="I18459">
        <v>119950</v>
      </c>
      <c r="J18459">
        <v>127200</v>
      </c>
      <c r="K18459" t="s">
        <v>3116</v>
      </c>
      <c r="L18459">
        <v>7</v>
      </c>
      <c r="M18459">
        <v>80</v>
      </c>
      <c r="N18459" t="s">
        <v>1578</v>
      </c>
    </row>
    <row r="18460" spans="1:14" x14ac:dyDescent="0.2">
      <c r="A18460" t="s">
        <v>24219</v>
      </c>
      <c r="B18460">
        <v>63600</v>
      </c>
      <c r="C18460">
        <v>72700</v>
      </c>
      <c r="D18460">
        <v>81800</v>
      </c>
      <c r="E18460">
        <v>90850</v>
      </c>
      <c r="F18460">
        <v>98150</v>
      </c>
      <c r="G18460">
        <v>105400</v>
      </c>
      <c r="H18460">
        <v>112700</v>
      </c>
      <c r="I18460">
        <v>119950</v>
      </c>
      <c r="J18460">
        <v>127200</v>
      </c>
      <c r="K18460" t="s">
        <v>3116</v>
      </c>
      <c r="L18460">
        <v>7</v>
      </c>
      <c r="M18460">
        <v>80</v>
      </c>
      <c r="N18460" t="s">
        <v>1579</v>
      </c>
    </row>
    <row r="18461" spans="1:14" x14ac:dyDescent="0.2">
      <c r="A18461" t="s">
        <v>24220</v>
      </c>
      <c r="B18461">
        <v>63600</v>
      </c>
      <c r="C18461">
        <v>72700</v>
      </c>
      <c r="D18461">
        <v>81800</v>
      </c>
      <c r="E18461">
        <v>90850</v>
      </c>
      <c r="F18461">
        <v>98150</v>
      </c>
      <c r="G18461">
        <v>105400</v>
      </c>
      <c r="H18461">
        <v>112700</v>
      </c>
      <c r="I18461">
        <v>119950</v>
      </c>
      <c r="J18461">
        <v>127200</v>
      </c>
      <c r="K18461" t="s">
        <v>3116</v>
      </c>
      <c r="L18461">
        <v>7</v>
      </c>
      <c r="M18461">
        <v>80</v>
      </c>
      <c r="N18461" t="s">
        <v>1580</v>
      </c>
    </row>
    <row r="18462" spans="1:14" x14ac:dyDescent="0.2">
      <c r="A18462" t="s">
        <v>24221</v>
      </c>
      <c r="B18462">
        <v>63600</v>
      </c>
      <c r="C18462">
        <v>72700</v>
      </c>
      <c r="D18462">
        <v>81800</v>
      </c>
      <c r="E18462">
        <v>90850</v>
      </c>
      <c r="F18462">
        <v>98150</v>
      </c>
      <c r="G18462">
        <v>105400</v>
      </c>
      <c r="H18462">
        <v>112700</v>
      </c>
      <c r="I18462">
        <v>119950</v>
      </c>
      <c r="J18462">
        <v>127200</v>
      </c>
      <c r="K18462" t="s">
        <v>3116</v>
      </c>
      <c r="L18462">
        <v>7</v>
      </c>
      <c r="M18462">
        <v>80</v>
      </c>
      <c r="N18462" t="s">
        <v>1581</v>
      </c>
    </row>
    <row r="18463" spans="1:14" x14ac:dyDescent="0.2">
      <c r="A18463" t="s">
        <v>24222</v>
      </c>
      <c r="B18463">
        <v>63600</v>
      </c>
      <c r="C18463">
        <v>72700</v>
      </c>
      <c r="D18463">
        <v>81800</v>
      </c>
      <c r="E18463">
        <v>90850</v>
      </c>
      <c r="F18463">
        <v>98150</v>
      </c>
      <c r="G18463">
        <v>105400</v>
      </c>
      <c r="H18463">
        <v>112700</v>
      </c>
      <c r="I18463">
        <v>119950</v>
      </c>
      <c r="J18463">
        <v>127200</v>
      </c>
      <c r="K18463" t="s">
        <v>3116</v>
      </c>
      <c r="L18463">
        <v>7</v>
      </c>
      <c r="M18463">
        <v>80</v>
      </c>
      <c r="N18463" t="s">
        <v>1582</v>
      </c>
    </row>
    <row r="18464" spans="1:14" x14ac:dyDescent="0.2">
      <c r="A18464" t="s">
        <v>24223</v>
      </c>
      <c r="B18464">
        <v>63600</v>
      </c>
      <c r="C18464">
        <v>72700</v>
      </c>
      <c r="D18464">
        <v>81800</v>
      </c>
      <c r="E18464">
        <v>90850</v>
      </c>
      <c r="F18464">
        <v>98150</v>
      </c>
      <c r="G18464">
        <v>105400</v>
      </c>
      <c r="H18464">
        <v>112700</v>
      </c>
      <c r="I18464">
        <v>119950</v>
      </c>
      <c r="J18464">
        <v>127200</v>
      </c>
      <c r="K18464" t="s">
        <v>3116</v>
      </c>
      <c r="L18464">
        <v>7</v>
      </c>
      <c r="M18464">
        <v>80</v>
      </c>
      <c r="N18464" t="s">
        <v>1583</v>
      </c>
    </row>
    <row r="18465" spans="1:14" x14ac:dyDescent="0.2">
      <c r="A18465" t="s">
        <v>24224</v>
      </c>
      <c r="B18465">
        <v>63600</v>
      </c>
      <c r="C18465">
        <v>72700</v>
      </c>
      <c r="D18465">
        <v>81800</v>
      </c>
      <c r="E18465">
        <v>90850</v>
      </c>
      <c r="F18465">
        <v>98150</v>
      </c>
      <c r="G18465">
        <v>105400</v>
      </c>
      <c r="H18465">
        <v>112700</v>
      </c>
      <c r="I18465">
        <v>119950</v>
      </c>
      <c r="J18465">
        <v>127200</v>
      </c>
      <c r="K18465" t="s">
        <v>3116</v>
      </c>
      <c r="L18465">
        <v>7</v>
      </c>
      <c r="M18465">
        <v>80</v>
      </c>
      <c r="N18465" t="s">
        <v>1585</v>
      </c>
    </row>
    <row r="18466" spans="1:14" x14ac:dyDescent="0.2">
      <c r="A18466" t="s">
        <v>24225</v>
      </c>
      <c r="B18466">
        <v>63600</v>
      </c>
      <c r="C18466">
        <v>72700</v>
      </c>
      <c r="D18466">
        <v>81800</v>
      </c>
      <c r="E18466">
        <v>90850</v>
      </c>
      <c r="F18466">
        <v>98150</v>
      </c>
      <c r="G18466">
        <v>105400</v>
      </c>
      <c r="H18466">
        <v>112700</v>
      </c>
      <c r="I18466">
        <v>119950</v>
      </c>
      <c r="J18466">
        <v>127200</v>
      </c>
      <c r="K18466" t="s">
        <v>3116</v>
      </c>
      <c r="L18466">
        <v>7</v>
      </c>
      <c r="M18466">
        <v>80</v>
      </c>
      <c r="N18466" t="s">
        <v>1586</v>
      </c>
    </row>
    <row r="18467" spans="1:14" x14ac:dyDescent="0.2">
      <c r="A18467" t="s">
        <v>24226</v>
      </c>
      <c r="B18467">
        <v>63600</v>
      </c>
      <c r="C18467">
        <v>72700</v>
      </c>
      <c r="D18467">
        <v>81800</v>
      </c>
      <c r="E18467">
        <v>90850</v>
      </c>
      <c r="F18467">
        <v>98150</v>
      </c>
      <c r="G18467">
        <v>105400</v>
      </c>
      <c r="H18467">
        <v>112700</v>
      </c>
      <c r="I18467">
        <v>119950</v>
      </c>
      <c r="J18467">
        <v>127200</v>
      </c>
      <c r="K18467" t="s">
        <v>3116</v>
      </c>
      <c r="L18467">
        <v>7</v>
      </c>
      <c r="M18467">
        <v>80</v>
      </c>
      <c r="N18467" t="s">
        <v>1584</v>
      </c>
    </row>
    <row r="18468" spans="1:14" x14ac:dyDescent="0.2">
      <c r="A18468" t="s">
        <v>24227</v>
      </c>
      <c r="B18468">
        <v>63600</v>
      </c>
      <c r="C18468">
        <v>72700</v>
      </c>
      <c r="D18468">
        <v>81800</v>
      </c>
      <c r="E18468">
        <v>90850</v>
      </c>
      <c r="F18468">
        <v>98150</v>
      </c>
      <c r="G18468">
        <v>105400</v>
      </c>
      <c r="H18468">
        <v>112700</v>
      </c>
      <c r="I18468">
        <v>119950</v>
      </c>
      <c r="J18468">
        <v>127200</v>
      </c>
      <c r="K18468" t="s">
        <v>3116</v>
      </c>
      <c r="L18468">
        <v>7</v>
      </c>
      <c r="M18468">
        <v>80</v>
      </c>
      <c r="N18468" t="s">
        <v>1587</v>
      </c>
    </row>
    <row r="18469" spans="1:14" x14ac:dyDescent="0.2">
      <c r="A18469" t="s">
        <v>24228</v>
      </c>
      <c r="B18469">
        <v>63600</v>
      </c>
      <c r="C18469">
        <v>72700</v>
      </c>
      <c r="D18469">
        <v>81800</v>
      </c>
      <c r="E18469">
        <v>90850</v>
      </c>
      <c r="F18469">
        <v>98150</v>
      </c>
      <c r="G18469">
        <v>105400</v>
      </c>
      <c r="H18469">
        <v>112700</v>
      </c>
      <c r="I18469">
        <v>119950</v>
      </c>
      <c r="J18469">
        <v>127200</v>
      </c>
      <c r="K18469" t="s">
        <v>3116</v>
      </c>
      <c r="L18469">
        <v>7</v>
      </c>
      <c r="M18469">
        <v>80</v>
      </c>
      <c r="N18469" t="s">
        <v>1588</v>
      </c>
    </row>
    <row r="18470" spans="1:14" x14ac:dyDescent="0.2">
      <c r="A18470" t="s">
        <v>24229</v>
      </c>
      <c r="B18470">
        <v>63600</v>
      </c>
      <c r="C18470">
        <v>72700</v>
      </c>
      <c r="D18470">
        <v>81800</v>
      </c>
      <c r="E18470">
        <v>90850</v>
      </c>
      <c r="F18470">
        <v>98150</v>
      </c>
      <c r="G18470">
        <v>105400</v>
      </c>
      <c r="H18470">
        <v>112700</v>
      </c>
      <c r="I18470">
        <v>119950</v>
      </c>
      <c r="J18470">
        <v>127200</v>
      </c>
      <c r="K18470" t="s">
        <v>3116</v>
      </c>
      <c r="L18470">
        <v>7</v>
      </c>
      <c r="M18470">
        <v>80</v>
      </c>
      <c r="N18470" t="s">
        <v>1589</v>
      </c>
    </row>
    <row r="18471" spans="1:14" x14ac:dyDescent="0.2">
      <c r="A18471" t="s">
        <v>24230</v>
      </c>
      <c r="B18471">
        <v>63600</v>
      </c>
      <c r="C18471">
        <v>72700</v>
      </c>
      <c r="D18471">
        <v>81800</v>
      </c>
      <c r="E18471">
        <v>90850</v>
      </c>
      <c r="F18471">
        <v>98150</v>
      </c>
      <c r="G18471">
        <v>105400</v>
      </c>
      <c r="H18471">
        <v>112700</v>
      </c>
      <c r="I18471">
        <v>119950</v>
      </c>
      <c r="J18471">
        <v>127200</v>
      </c>
      <c r="K18471" t="s">
        <v>3116</v>
      </c>
      <c r="L18471">
        <v>7</v>
      </c>
      <c r="M18471">
        <v>80</v>
      </c>
      <c r="N18471" t="s">
        <v>1590</v>
      </c>
    </row>
    <row r="18472" spans="1:14" x14ac:dyDescent="0.2">
      <c r="A18472" t="s">
        <v>24231</v>
      </c>
      <c r="B18472">
        <v>50800</v>
      </c>
      <c r="C18472">
        <v>58050</v>
      </c>
      <c r="D18472">
        <v>65300</v>
      </c>
      <c r="E18472">
        <v>72550</v>
      </c>
      <c r="F18472">
        <v>78400</v>
      </c>
      <c r="G18472">
        <v>84200</v>
      </c>
      <c r="H18472">
        <v>90000</v>
      </c>
      <c r="I18472">
        <v>95800</v>
      </c>
      <c r="J18472">
        <v>101600</v>
      </c>
      <c r="K18472" t="s">
        <v>3116</v>
      </c>
      <c r="L18472">
        <v>9</v>
      </c>
      <c r="M18472">
        <v>80</v>
      </c>
      <c r="N18472" t="s">
        <v>1591</v>
      </c>
    </row>
    <row r="18473" spans="1:14" x14ac:dyDescent="0.2">
      <c r="A18473" t="s">
        <v>24232</v>
      </c>
      <c r="B18473">
        <v>50800</v>
      </c>
      <c r="C18473">
        <v>58050</v>
      </c>
      <c r="D18473">
        <v>65300</v>
      </c>
      <c r="E18473">
        <v>72550</v>
      </c>
      <c r="F18473">
        <v>78400</v>
      </c>
      <c r="G18473">
        <v>84200</v>
      </c>
      <c r="H18473">
        <v>90000</v>
      </c>
      <c r="I18473">
        <v>95800</v>
      </c>
      <c r="J18473">
        <v>101600</v>
      </c>
      <c r="K18473" t="s">
        <v>3116</v>
      </c>
      <c r="L18473">
        <v>9</v>
      </c>
      <c r="M18473">
        <v>80</v>
      </c>
      <c r="N18473" t="s">
        <v>1592</v>
      </c>
    </row>
    <row r="18474" spans="1:14" x14ac:dyDescent="0.2">
      <c r="A18474" t="s">
        <v>24233</v>
      </c>
      <c r="B18474">
        <v>50800</v>
      </c>
      <c r="C18474">
        <v>58050</v>
      </c>
      <c r="D18474">
        <v>65300</v>
      </c>
      <c r="E18474">
        <v>72550</v>
      </c>
      <c r="F18474">
        <v>78400</v>
      </c>
      <c r="G18474">
        <v>84200</v>
      </c>
      <c r="H18474">
        <v>90000</v>
      </c>
      <c r="I18474">
        <v>95800</v>
      </c>
      <c r="J18474">
        <v>101600</v>
      </c>
      <c r="K18474" t="s">
        <v>3116</v>
      </c>
      <c r="L18474">
        <v>9</v>
      </c>
      <c r="M18474">
        <v>80</v>
      </c>
      <c r="N18474" t="s">
        <v>1593</v>
      </c>
    </row>
    <row r="18475" spans="1:14" x14ac:dyDescent="0.2">
      <c r="A18475" t="s">
        <v>24234</v>
      </c>
      <c r="B18475">
        <v>50800</v>
      </c>
      <c r="C18475">
        <v>58050</v>
      </c>
      <c r="D18475">
        <v>65300</v>
      </c>
      <c r="E18475">
        <v>72550</v>
      </c>
      <c r="F18475">
        <v>78400</v>
      </c>
      <c r="G18475">
        <v>84200</v>
      </c>
      <c r="H18475">
        <v>90000</v>
      </c>
      <c r="I18475">
        <v>95800</v>
      </c>
      <c r="J18475">
        <v>101600</v>
      </c>
      <c r="K18475" t="s">
        <v>3116</v>
      </c>
      <c r="L18475">
        <v>9</v>
      </c>
      <c r="M18475">
        <v>80</v>
      </c>
      <c r="N18475" t="s">
        <v>1594</v>
      </c>
    </row>
    <row r="18476" spans="1:14" x14ac:dyDescent="0.2">
      <c r="A18476" t="s">
        <v>24235</v>
      </c>
      <c r="B18476">
        <v>50800</v>
      </c>
      <c r="C18476">
        <v>58050</v>
      </c>
      <c r="D18476">
        <v>65300</v>
      </c>
      <c r="E18476">
        <v>72550</v>
      </c>
      <c r="F18476">
        <v>78400</v>
      </c>
      <c r="G18476">
        <v>84200</v>
      </c>
      <c r="H18476">
        <v>90000</v>
      </c>
      <c r="I18476">
        <v>95800</v>
      </c>
      <c r="J18476">
        <v>101600</v>
      </c>
      <c r="K18476" t="s">
        <v>3116</v>
      </c>
      <c r="L18476">
        <v>9</v>
      </c>
      <c r="M18476">
        <v>80</v>
      </c>
      <c r="N18476" t="s">
        <v>1595</v>
      </c>
    </row>
    <row r="18477" spans="1:14" x14ac:dyDescent="0.2">
      <c r="A18477" t="s">
        <v>24236</v>
      </c>
      <c r="B18477">
        <v>50800</v>
      </c>
      <c r="C18477">
        <v>58050</v>
      </c>
      <c r="D18477">
        <v>65300</v>
      </c>
      <c r="E18477">
        <v>72550</v>
      </c>
      <c r="F18477">
        <v>78400</v>
      </c>
      <c r="G18477">
        <v>84200</v>
      </c>
      <c r="H18477">
        <v>90000</v>
      </c>
      <c r="I18477">
        <v>95800</v>
      </c>
      <c r="J18477">
        <v>101600</v>
      </c>
      <c r="K18477" t="s">
        <v>3116</v>
      </c>
      <c r="L18477">
        <v>9</v>
      </c>
      <c r="M18477">
        <v>80</v>
      </c>
      <c r="N18477" t="s">
        <v>1596</v>
      </c>
    </row>
    <row r="18478" spans="1:14" x14ac:dyDescent="0.2">
      <c r="A18478" t="s">
        <v>24237</v>
      </c>
      <c r="B18478">
        <v>50800</v>
      </c>
      <c r="C18478">
        <v>58050</v>
      </c>
      <c r="D18478">
        <v>65300</v>
      </c>
      <c r="E18478">
        <v>72550</v>
      </c>
      <c r="F18478">
        <v>78400</v>
      </c>
      <c r="G18478">
        <v>84200</v>
      </c>
      <c r="H18478">
        <v>90000</v>
      </c>
      <c r="I18478">
        <v>95800</v>
      </c>
      <c r="J18478">
        <v>101600</v>
      </c>
      <c r="K18478" t="s">
        <v>3116</v>
      </c>
      <c r="L18478">
        <v>9</v>
      </c>
      <c r="M18478">
        <v>80</v>
      </c>
      <c r="N18478" t="s">
        <v>1597</v>
      </c>
    </row>
    <row r="18479" spans="1:14" x14ac:dyDescent="0.2">
      <c r="A18479" t="s">
        <v>24238</v>
      </c>
      <c r="B18479">
        <v>50800</v>
      </c>
      <c r="C18479">
        <v>58050</v>
      </c>
      <c r="D18479">
        <v>65300</v>
      </c>
      <c r="E18479">
        <v>72550</v>
      </c>
      <c r="F18479">
        <v>78400</v>
      </c>
      <c r="G18479">
        <v>84200</v>
      </c>
      <c r="H18479">
        <v>90000</v>
      </c>
      <c r="I18479">
        <v>95800</v>
      </c>
      <c r="J18479">
        <v>101600</v>
      </c>
      <c r="K18479" t="s">
        <v>3116</v>
      </c>
      <c r="L18479">
        <v>9</v>
      </c>
      <c r="M18479">
        <v>80</v>
      </c>
      <c r="N18479" t="s">
        <v>1598</v>
      </c>
    </row>
    <row r="18480" spans="1:14" x14ac:dyDescent="0.2">
      <c r="A18480" t="s">
        <v>24239</v>
      </c>
      <c r="B18480">
        <v>50800</v>
      </c>
      <c r="C18480">
        <v>58050</v>
      </c>
      <c r="D18480">
        <v>65300</v>
      </c>
      <c r="E18480">
        <v>72550</v>
      </c>
      <c r="F18480">
        <v>78400</v>
      </c>
      <c r="G18480">
        <v>84200</v>
      </c>
      <c r="H18480">
        <v>90000</v>
      </c>
      <c r="I18480">
        <v>95800</v>
      </c>
      <c r="J18480">
        <v>101600</v>
      </c>
      <c r="K18480" t="s">
        <v>3116</v>
      </c>
      <c r="L18480">
        <v>9</v>
      </c>
      <c r="M18480">
        <v>80</v>
      </c>
      <c r="N18480" t="s">
        <v>1599</v>
      </c>
    </row>
    <row r="18481" spans="1:14" x14ac:dyDescent="0.2">
      <c r="A18481" t="s">
        <v>24240</v>
      </c>
      <c r="B18481">
        <v>50800</v>
      </c>
      <c r="C18481">
        <v>58050</v>
      </c>
      <c r="D18481">
        <v>65300</v>
      </c>
      <c r="E18481">
        <v>72550</v>
      </c>
      <c r="F18481">
        <v>78400</v>
      </c>
      <c r="G18481">
        <v>84200</v>
      </c>
      <c r="H18481">
        <v>90000</v>
      </c>
      <c r="I18481">
        <v>95800</v>
      </c>
      <c r="J18481">
        <v>101600</v>
      </c>
      <c r="K18481" t="s">
        <v>3116</v>
      </c>
      <c r="L18481">
        <v>9</v>
      </c>
      <c r="M18481">
        <v>80</v>
      </c>
      <c r="N18481" t="s">
        <v>1600</v>
      </c>
    </row>
    <row r="18482" spans="1:14" x14ac:dyDescent="0.2">
      <c r="A18482" t="s">
        <v>24241</v>
      </c>
      <c r="B18482">
        <v>50800</v>
      </c>
      <c r="C18482">
        <v>58050</v>
      </c>
      <c r="D18482">
        <v>65300</v>
      </c>
      <c r="E18482">
        <v>72550</v>
      </c>
      <c r="F18482">
        <v>78400</v>
      </c>
      <c r="G18482">
        <v>84200</v>
      </c>
      <c r="H18482">
        <v>90000</v>
      </c>
      <c r="I18482">
        <v>95800</v>
      </c>
      <c r="J18482">
        <v>101600</v>
      </c>
      <c r="K18482" t="s">
        <v>3116</v>
      </c>
      <c r="L18482">
        <v>9</v>
      </c>
      <c r="M18482">
        <v>80</v>
      </c>
      <c r="N18482" t="s">
        <v>1601</v>
      </c>
    </row>
    <row r="18483" spans="1:14" x14ac:dyDescent="0.2">
      <c r="A18483" t="s">
        <v>24242</v>
      </c>
      <c r="B18483">
        <v>50800</v>
      </c>
      <c r="C18483">
        <v>58050</v>
      </c>
      <c r="D18483">
        <v>65300</v>
      </c>
      <c r="E18483">
        <v>72550</v>
      </c>
      <c r="F18483">
        <v>78400</v>
      </c>
      <c r="G18483">
        <v>84200</v>
      </c>
      <c r="H18483">
        <v>90000</v>
      </c>
      <c r="I18483">
        <v>95800</v>
      </c>
      <c r="J18483">
        <v>101600</v>
      </c>
      <c r="K18483" t="s">
        <v>3116</v>
      </c>
      <c r="L18483">
        <v>9</v>
      </c>
      <c r="M18483">
        <v>80</v>
      </c>
      <c r="N18483" t="s">
        <v>1602</v>
      </c>
    </row>
    <row r="18484" spans="1:14" x14ac:dyDescent="0.2">
      <c r="A18484" t="s">
        <v>24243</v>
      </c>
      <c r="B18484">
        <v>50800</v>
      </c>
      <c r="C18484">
        <v>58050</v>
      </c>
      <c r="D18484">
        <v>65300</v>
      </c>
      <c r="E18484">
        <v>72550</v>
      </c>
      <c r="F18484">
        <v>78400</v>
      </c>
      <c r="G18484">
        <v>84200</v>
      </c>
      <c r="H18484">
        <v>90000</v>
      </c>
      <c r="I18484">
        <v>95800</v>
      </c>
      <c r="J18484">
        <v>101600</v>
      </c>
      <c r="K18484" t="s">
        <v>3116</v>
      </c>
      <c r="L18484">
        <v>9</v>
      </c>
      <c r="M18484">
        <v>80</v>
      </c>
      <c r="N18484" t="s">
        <v>1603</v>
      </c>
    </row>
    <row r="18485" spans="1:14" x14ac:dyDescent="0.2">
      <c r="A18485" t="s">
        <v>24244</v>
      </c>
      <c r="B18485">
        <v>50800</v>
      </c>
      <c r="C18485">
        <v>58050</v>
      </c>
      <c r="D18485">
        <v>65300</v>
      </c>
      <c r="E18485">
        <v>72550</v>
      </c>
      <c r="F18485">
        <v>78400</v>
      </c>
      <c r="G18485">
        <v>84200</v>
      </c>
      <c r="H18485">
        <v>90000</v>
      </c>
      <c r="I18485">
        <v>95800</v>
      </c>
      <c r="J18485">
        <v>101600</v>
      </c>
      <c r="K18485" t="s">
        <v>3116</v>
      </c>
      <c r="L18485">
        <v>9</v>
      </c>
      <c r="M18485">
        <v>80</v>
      </c>
      <c r="N18485" t="s">
        <v>1604</v>
      </c>
    </row>
    <row r="18486" spans="1:14" x14ac:dyDescent="0.2">
      <c r="A18486" t="s">
        <v>24245</v>
      </c>
      <c r="B18486">
        <v>50800</v>
      </c>
      <c r="C18486">
        <v>58050</v>
      </c>
      <c r="D18486">
        <v>65300</v>
      </c>
      <c r="E18486">
        <v>72550</v>
      </c>
      <c r="F18486">
        <v>78400</v>
      </c>
      <c r="G18486">
        <v>84200</v>
      </c>
      <c r="H18486">
        <v>90000</v>
      </c>
      <c r="I18486">
        <v>95800</v>
      </c>
      <c r="J18486">
        <v>101600</v>
      </c>
      <c r="K18486" t="s">
        <v>3116</v>
      </c>
      <c r="L18486">
        <v>9</v>
      </c>
      <c r="M18486">
        <v>80</v>
      </c>
      <c r="N18486" t="s">
        <v>1605</v>
      </c>
    </row>
    <row r="18487" spans="1:14" x14ac:dyDescent="0.2">
      <c r="A18487" t="s">
        <v>24246</v>
      </c>
      <c r="B18487">
        <v>50800</v>
      </c>
      <c r="C18487">
        <v>58050</v>
      </c>
      <c r="D18487">
        <v>65300</v>
      </c>
      <c r="E18487">
        <v>72550</v>
      </c>
      <c r="F18487">
        <v>78400</v>
      </c>
      <c r="G18487">
        <v>84200</v>
      </c>
      <c r="H18487">
        <v>90000</v>
      </c>
      <c r="I18487">
        <v>95800</v>
      </c>
      <c r="J18487">
        <v>101600</v>
      </c>
      <c r="K18487" t="s">
        <v>3116</v>
      </c>
      <c r="L18487">
        <v>9</v>
      </c>
      <c r="M18487">
        <v>80</v>
      </c>
      <c r="N18487" t="s">
        <v>1606</v>
      </c>
    </row>
    <row r="18488" spans="1:14" x14ac:dyDescent="0.2">
      <c r="A18488" t="s">
        <v>24247</v>
      </c>
      <c r="B18488">
        <v>50800</v>
      </c>
      <c r="C18488">
        <v>58050</v>
      </c>
      <c r="D18488">
        <v>65300</v>
      </c>
      <c r="E18488">
        <v>72550</v>
      </c>
      <c r="F18488">
        <v>78400</v>
      </c>
      <c r="G18488">
        <v>84200</v>
      </c>
      <c r="H18488">
        <v>90000</v>
      </c>
      <c r="I18488">
        <v>95800</v>
      </c>
      <c r="J18488">
        <v>101600</v>
      </c>
      <c r="K18488" t="s">
        <v>3116</v>
      </c>
      <c r="L18488">
        <v>9</v>
      </c>
      <c r="M18488">
        <v>80</v>
      </c>
      <c r="N18488" t="s">
        <v>1607</v>
      </c>
    </row>
    <row r="18489" spans="1:14" x14ac:dyDescent="0.2">
      <c r="A18489" t="s">
        <v>24248</v>
      </c>
      <c r="B18489">
        <v>50800</v>
      </c>
      <c r="C18489">
        <v>58050</v>
      </c>
      <c r="D18489">
        <v>65300</v>
      </c>
      <c r="E18489">
        <v>72550</v>
      </c>
      <c r="F18489">
        <v>78400</v>
      </c>
      <c r="G18489">
        <v>84200</v>
      </c>
      <c r="H18489">
        <v>90000</v>
      </c>
      <c r="I18489">
        <v>95800</v>
      </c>
      <c r="J18489">
        <v>101600</v>
      </c>
      <c r="K18489" t="s">
        <v>3116</v>
      </c>
      <c r="L18489">
        <v>9</v>
      </c>
      <c r="M18489">
        <v>80</v>
      </c>
      <c r="N18489" t="s">
        <v>1608</v>
      </c>
    </row>
    <row r="18490" spans="1:14" x14ac:dyDescent="0.2">
      <c r="A18490" t="s">
        <v>24249</v>
      </c>
      <c r="B18490">
        <v>50800</v>
      </c>
      <c r="C18490">
        <v>58050</v>
      </c>
      <c r="D18490">
        <v>65300</v>
      </c>
      <c r="E18490">
        <v>72550</v>
      </c>
      <c r="F18490">
        <v>78400</v>
      </c>
      <c r="G18490">
        <v>84200</v>
      </c>
      <c r="H18490">
        <v>90000</v>
      </c>
      <c r="I18490">
        <v>95800</v>
      </c>
      <c r="J18490">
        <v>101600</v>
      </c>
      <c r="K18490" t="s">
        <v>3116</v>
      </c>
      <c r="L18490">
        <v>9</v>
      </c>
      <c r="M18490">
        <v>80</v>
      </c>
      <c r="N18490" t="s">
        <v>1609</v>
      </c>
    </row>
    <row r="18491" spans="1:14" x14ac:dyDescent="0.2">
      <c r="A18491" t="s">
        <v>24250</v>
      </c>
      <c r="B18491">
        <v>63600</v>
      </c>
      <c r="C18491">
        <v>72700</v>
      </c>
      <c r="D18491">
        <v>81800</v>
      </c>
      <c r="E18491">
        <v>90850</v>
      </c>
      <c r="F18491">
        <v>98150</v>
      </c>
      <c r="G18491">
        <v>105400</v>
      </c>
      <c r="H18491">
        <v>112700</v>
      </c>
      <c r="I18491">
        <v>119950</v>
      </c>
      <c r="J18491">
        <v>127200</v>
      </c>
      <c r="K18491" t="s">
        <v>3116</v>
      </c>
      <c r="L18491">
        <v>11</v>
      </c>
      <c r="M18491">
        <v>80</v>
      </c>
      <c r="N18491" t="s">
        <v>1610</v>
      </c>
    </row>
    <row r="18492" spans="1:14" x14ac:dyDescent="0.2">
      <c r="A18492" t="s">
        <v>24251</v>
      </c>
      <c r="B18492">
        <v>63600</v>
      </c>
      <c r="C18492">
        <v>72700</v>
      </c>
      <c r="D18492">
        <v>81800</v>
      </c>
      <c r="E18492">
        <v>90850</v>
      </c>
      <c r="F18492">
        <v>98150</v>
      </c>
      <c r="G18492">
        <v>105400</v>
      </c>
      <c r="H18492">
        <v>112700</v>
      </c>
      <c r="I18492">
        <v>119950</v>
      </c>
      <c r="J18492">
        <v>127200</v>
      </c>
      <c r="K18492" t="s">
        <v>3116</v>
      </c>
      <c r="L18492">
        <v>11</v>
      </c>
      <c r="M18492">
        <v>80</v>
      </c>
      <c r="N18492" t="s">
        <v>1611</v>
      </c>
    </row>
    <row r="18493" spans="1:14" x14ac:dyDescent="0.2">
      <c r="A18493" t="s">
        <v>24252</v>
      </c>
      <c r="B18493">
        <v>63600</v>
      </c>
      <c r="C18493">
        <v>72700</v>
      </c>
      <c r="D18493">
        <v>81800</v>
      </c>
      <c r="E18493">
        <v>90850</v>
      </c>
      <c r="F18493">
        <v>98150</v>
      </c>
      <c r="G18493">
        <v>105400</v>
      </c>
      <c r="H18493">
        <v>112700</v>
      </c>
      <c r="I18493">
        <v>119950</v>
      </c>
      <c r="J18493">
        <v>127200</v>
      </c>
      <c r="K18493" t="s">
        <v>3116</v>
      </c>
      <c r="L18493">
        <v>11</v>
      </c>
      <c r="M18493">
        <v>80</v>
      </c>
      <c r="N18493" t="s">
        <v>5728</v>
      </c>
    </row>
    <row r="18494" spans="1:14" x14ac:dyDescent="0.2">
      <c r="A18494" t="s">
        <v>24253</v>
      </c>
      <c r="B18494">
        <v>63600</v>
      </c>
      <c r="C18494">
        <v>72700</v>
      </c>
      <c r="D18494">
        <v>81800</v>
      </c>
      <c r="E18494">
        <v>90850</v>
      </c>
      <c r="F18494">
        <v>98150</v>
      </c>
      <c r="G18494">
        <v>105400</v>
      </c>
      <c r="H18494">
        <v>112700</v>
      </c>
      <c r="I18494">
        <v>119950</v>
      </c>
      <c r="J18494">
        <v>127200</v>
      </c>
      <c r="K18494" t="s">
        <v>3116</v>
      </c>
      <c r="L18494">
        <v>11</v>
      </c>
      <c r="M18494">
        <v>80</v>
      </c>
      <c r="N18494" t="s">
        <v>1613</v>
      </c>
    </row>
    <row r="18495" spans="1:14" x14ac:dyDescent="0.2">
      <c r="A18495" t="s">
        <v>24254</v>
      </c>
      <c r="B18495">
        <v>63600</v>
      </c>
      <c r="C18495">
        <v>72700</v>
      </c>
      <c r="D18495">
        <v>81800</v>
      </c>
      <c r="E18495">
        <v>90850</v>
      </c>
      <c r="F18495">
        <v>98150</v>
      </c>
      <c r="G18495">
        <v>105400</v>
      </c>
      <c r="H18495">
        <v>112700</v>
      </c>
      <c r="I18495">
        <v>119950</v>
      </c>
      <c r="J18495">
        <v>127200</v>
      </c>
      <c r="K18495" t="s">
        <v>3116</v>
      </c>
      <c r="L18495">
        <v>11</v>
      </c>
      <c r="M18495">
        <v>80</v>
      </c>
      <c r="N18495" t="s">
        <v>1614</v>
      </c>
    </row>
    <row r="18496" spans="1:14" x14ac:dyDescent="0.2">
      <c r="A18496" t="s">
        <v>24255</v>
      </c>
      <c r="B18496">
        <v>63600</v>
      </c>
      <c r="C18496">
        <v>72700</v>
      </c>
      <c r="D18496">
        <v>81800</v>
      </c>
      <c r="E18496">
        <v>90850</v>
      </c>
      <c r="F18496">
        <v>98150</v>
      </c>
      <c r="G18496">
        <v>105400</v>
      </c>
      <c r="H18496">
        <v>112700</v>
      </c>
      <c r="I18496">
        <v>119950</v>
      </c>
      <c r="J18496">
        <v>127200</v>
      </c>
      <c r="K18496" t="s">
        <v>3116</v>
      </c>
      <c r="L18496">
        <v>11</v>
      </c>
      <c r="M18496">
        <v>80</v>
      </c>
      <c r="N18496" t="s">
        <v>1615</v>
      </c>
    </row>
    <row r="18497" spans="1:14" x14ac:dyDescent="0.2">
      <c r="A18497" t="s">
        <v>24256</v>
      </c>
      <c r="B18497">
        <v>63600</v>
      </c>
      <c r="C18497">
        <v>72700</v>
      </c>
      <c r="D18497">
        <v>81800</v>
      </c>
      <c r="E18497">
        <v>90850</v>
      </c>
      <c r="F18497">
        <v>98150</v>
      </c>
      <c r="G18497">
        <v>105400</v>
      </c>
      <c r="H18497">
        <v>112700</v>
      </c>
      <c r="I18497">
        <v>119950</v>
      </c>
      <c r="J18497">
        <v>127200</v>
      </c>
      <c r="K18497" t="s">
        <v>3116</v>
      </c>
      <c r="L18497">
        <v>11</v>
      </c>
      <c r="M18497">
        <v>80</v>
      </c>
      <c r="N18497" t="s">
        <v>1616</v>
      </c>
    </row>
    <row r="18498" spans="1:14" x14ac:dyDescent="0.2">
      <c r="A18498" t="s">
        <v>24257</v>
      </c>
      <c r="B18498">
        <v>63600</v>
      </c>
      <c r="C18498">
        <v>72700</v>
      </c>
      <c r="D18498">
        <v>81800</v>
      </c>
      <c r="E18498">
        <v>90850</v>
      </c>
      <c r="F18498">
        <v>98150</v>
      </c>
      <c r="G18498">
        <v>105400</v>
      </c>
      <c r="H18498">
        <v>112700</v>
      </c>
      <c r="I18498">
        <v>119950</v>
      </c>
      <c r="J18498">
        <v>127200</v>
      </c>
      <c r="K18498" t="s">
        <v>3116</v>
      </c>
      <c r="L18498">
        <v>11</v>
      </c>
      <c r="M18498">
        <v>80</v>
      </c>
      <c r="N18498" t="s">
        <v>1617</v>
      </c>
    </row>
    <row r="18499" spans="1:14" x14ac:dyDescent="0.2">
      <c r="A18499" t="s">
        <v>24258</v>
      </c>
      <c r="B18499">
        <v>63600</v>
      </c>
      <c r="C18499">
        <v>72700</v>
      </c>
      <c r="D18499">
        <v>81800</v>
      </c>
      <c r="E18499">
        <v>90850</v>
      </c>
      <c r="F18499">
        <v>98150</v>
      </c>
      <c r="G18499">
        <v>105400</v>
      </c>
      <c r="H18499">
        <v>112700</v>
      </c>
      <c r="I18499">
        <v>119950</v>
      </c>
      <c r="J18499">
        <v>127200</v>
      </c>
      <c r="K18499" t="s">
        <v>3116</v>
      </c>
      <c r="L18499">
        <v>11</v>
      </c>
      <c r="M18499">
        <v>80</v>
      </c>
      <c r="N18499" t="s">
        <v>1618</v>
      </c>
    </row>
    <row r="18500" spans="1:14" x14ac:dyDescent="0.2">
      <c r="A18500" t="s">
        <v>24259</v>
      </c>
      <c r="B18500">
        <v>63600</v>
      </c>
      <c r="C18500">
        <v>72700</v>
      </c>
      <c r="D18500">
        <v>81800</v>
      </c>
      <c r="E18500">
        <v>90850</v>
      </c>
      <c r="F18500">
        <v>98150</v>
      </c>
      <c r="G18500">
        <v>105400</v>
      </c>
      <c r="H18500">
        <v>112700</v>
      </c>
      <c r="I18500">
        <v>119950</v>
      </c>
      <c r="J18500">
        <v>127200</v>
      </c>
      <c r="K18500" t="s">
        <v>3116</v>
      </c>
      <c r="L18500">
        <v>11</v>
      </c>
      <c r="M18500">
        <v>80</v>
      </c>
      <c r="N18500" t="s">
        <v>1619</v>
      </c>
    </row>
    <row r="18501" spans="1:14" x14ac:dyDescent="0.2">
      <c r="A18501" t="s">
        <v>24260</v>
      </c>
      <c r="B18501">
        <v>63600</v>
      </c>
      <c r="C18501">
        <v>72700</v>
      </c>
      <c r="D18501">
        <v>81800</v>
      </c>
      <c r="E18501">
        <v>90850</v>
      </c>
      <c r="F18501">
        <v>98150</v>
      </c>
      <c r="G18501">
        <v>105400</v>
      </c>
      <c r="H18501">
        <v>112700</v>
      </c>
      <c r="I18501">
        <v>119950</v>
      </c>
      <c r="J18501">
        <v>127200</v>
      </c>
      <c r="K18501" t="s">
        <v>3116</v>
      </c>
      <c r="L18501">
        <v>11</v>
      </c>
      <c r="M18501">
        <v>80</v>
      </c>
      <c r="N18501" t="s">
        <v>1620</v>
      </c>
    </row>
    <row r="18502" spans="1:14" x14ac:dyDescent="0.2">
      <c r="A18502" t="s">
        <v>24261</v>
      </c>
      <c r="B18502">
        <v>63600</v>
      </c>
      <c r="C18502">
        <v>72700</v>
      </c>
      <c r="D18502">
        <v>81800</v>
      </c>
      <c r="E18502">
        <v>90850</v>
      </c>
      <c r="F18502">
        <v>98150</v>
      </c>
      <c r="G18502">
        <v>105400</v>
      </c>
      <c r="H18502">
        <v>112700</v>
      </c>
      <c r="I18502">
        <v>119950</v>
      </c>
      <c r="J18502">
        <v>127200</v>
      </c>
      <c r="K18502" t="s">
        <v>3116</v>
      </c>
      <c r="L18502">
        <v>11</v>
      </c>
      <c r="M18502">
        <v>80</v>
      </c>
      <c r="N18502" t="s">
        <v>1623</v>
      </c>
    </row>
    <row r="18503" spans="1:14" x14ac:dyDescent="0.2">
      <c r="A18503" t="s">
        <v>24262</v>
      </c>
      <c r="B18503">
        <v>63600</v>
      </c>
      <c r="C18503">
        <v>72700</v>
      </c>
      <c r="D18503">
        <v>81800</v>
      </c>
      <c r="E18503">
        <v>90850</v>
      </c>
      <c r="F18503">
        <v>98150</v>
      </c>
      <c r="G18503">
        <v>105400</v>
      </c>
      <c r="H18503">
        <v>112700</v>
      </c>
      <c r="I18503">
        <v>119950</v>
      </c>
      <c r="J18503">
        <v>127200</v>
      </c>
      <c r="K18503" t="s">
        <v>3116</v>
      </c>
      <c r="L18503">
        <v>11</v>
      </c>
      <c r="M18503">
        <v>80</v>
      </c>
      <c r="N18503" t="s">
        <v>1621</v>
      </c>
    </row>
    <row r="18504" spans="1:14" x14ac:dyDescent="0.2">
      <c r="A18504" t="s">
        <v>24263</v>
      </c>
      <c r="B18504">
        <v>63600</v>
      </c>
      <c r="C18504">
        <v>72700</v>
      </c>
      <c r="D18504">
        <v>81800</v>
      </c>
      <c r="E18504">
        <v>90850</v>
      </c>
      <c r="F18504">
        <v>98150</v>
      </c>
      <c r="G18504">
        <v>105400</v>
      </c>
      <c r="H18504">
        <v>112700</v>
      </c>
      <c r="I18504">
        <v>119950</v>
      </c>
      <c r="J18504">
        <v>127200</v>
      </c>
      <c r="K18504" t="s">
        <v>3116</v>
      </c>
      <c r="L18504">
        <v>11</v>
      </c>
      <c r="M18504">
        <v>80</v>
      </c>
      <c r="N18504" t="s">
        <v>1622</v>
      </c>
    </row>
    <row r="18505" spans="1:14" x14ac:dyDescent="0.2">
      <c r="A18505" t="s">
        <v>24264</v>
      </c>
      <c r="B18505">
        <v>63600</v>
      </c>
      <c r="C18505">
        <v>72700</v>
      </c>
      <c r="D18505">
        <v>81800</v>
      </c>
      <c r="E18505">
        <v>90850</v>
      </c>
      <c r="F18505">
        <v>98150</v>
      </c>
      <c r="G18505">
        <v>105400</v>
      </c>
      <c r="H18505">
        <v>112700</v>
      </c>
      <c r="I18505">
        <v>119950</v>
      </c>
      <c r="J18505">
        <v>127200</v>
      </c>
      <c r="K18505" t="s">
        <v>3116</v>
      </c>
      <c r="L18505">
        <v>11</v>
      </c>
      <c r="M18505">
        <v>80</v>
      </c>
      <c r="N18505" t="s">
        <v>1624</v>
      </c>
    </row>
    <row r="18506" spans="1:14" x14ac:dyDescent="0.2">
      <c r="A18506" t="s">
        <v>24265</v>
      </c>
      <c r="B18506">
        <v>63600</v>
      </c>
      <c r="C18506">
        <v>72700</v>
      </c>
      <c r="D18506">
        <v>81800</v>
      </c>
      <c r="E18506">
        <v>90850</v>
      </c>
      <c r="F18506">
        <v>98150</v>
      </c>
      <c r="G18506">
        <v>105400</v>
      </c>
      <c r="H18506">
        <v>112700</v>
      </c>
      <c r="I18506">
        <v>119950</v>
      </c>
      <c r="J18506">
        <v>127200</v>
      </c>
      <c r="K18506" t="s">
        <v>3116</v>
      </c>
      <c r="L18506">
        <v>13</v>
      </c>
      <c r="M18506">
        <v>80</v>
      </c>
      <c r="N18506" t="s">
        <v>5543</v>
      </c>
    </row>
    <row r="18507" spans="1:14" x14ac:dyDescent="0.2">
      <c r="A18507" t="s">
        <v>24266</v>
      </c>
      <c r="B18507">
        <v>63600</v>
      </c>
      <c r="C18507">
        <v>72700</v>
      </c>
      <c r="D18507">
        <v>81800</v>
      </c>
      <c r="E18507">
        <v>90850</v>
      </c>
      <c r="F18507">
        <v>98150</v>
      </c>
      <c r="G18507">
        <v>105400</v>
      </c>
      <c r="H18507">
        <v>112700</v>
      </c>
      <c r="I18507">
        <v>119950</v>
      </c>
      <c r="J18507">
        <v>127200</v>
      </c>
      <c r="K18507" t="s">
        <v>3116</v>
      </c>
      <c r="L18507">
        <v>13</v>
      </c>
      <c r="M18507">
        <v>80</v>
      </c>
      <c r="N18507" t="s">
        <v>1626</v>
      </c>
    </row>
    <row r="18508" spans="1:14" x14ac:dyDescent="0.2">
      <c r="A18508" t="s">
        <v>24267</v>
      </c>
      <c r="B18508">
        <v>63600</v>
      </c>
      <c r="C18508">
        <v>72700</v>
      </c>
      <c r="D18508">
        <v>81800</v>
      </c>
      <c r="E18508">
        <v>90850</v>
      </c>
      <c r="F18508">
        <v>98150</v>
      </c>
      <c r="G18508">
        <v>105400</v>
      </c>
      <c r="H18508">
        <v>112700</v>
      </c>
      <c r="I18508">
        <v>119950</v>
      </c>
      <c r="J18508">
        <v>127200</v>
      </c>
      <c r="K18508" t="s">
        <v>3116</v>
      </c>
      <c r="L18508">
        <v>13</v>
      </c>
      <c r="M18508">
        <v>80</v>
      </c>
      <c r="N18508" t="s">
        <v>1627</v>
      </c>
    </row>
    <row r="18509" spans="1:14" x14ac:dyDescent="0.2">
      <c r="A18509" t="s">
        <v>24268</v>
      </c>
      <c r="B18509">
        <v>63600</v>
      </c>
      <c r="C18509">
        <v>72700</v>
      </c>
      <c r="D18509">
        <v>81800</v>
      </c>
      <c r="E18509">
        <v>90850</v>
      </c>
      <c r="F18509">
        <v>98150</v>
      </c>
      <c r="G18509">
        <v>105400</v>
      </c>
      <c r="H18509">
        <v>112700</v>
      </c>
      <c r="I18509">
        <v>119950</v>
      </c>
      <c r="J18509">
        <v>127200</v>
      </c>
      <c r="K18509" t="s">
        <v>3116</v>
      </c>
      <c r="L18509">
        <v>13</v>
      </c>
      <c r="M18509">
        <v>80</v>
      </c>
      <c r="N18509" t="s">
        <v>1628</v>
      </c>
    </row>
    <row r="18510" spans="1:14" x14ac:dyDescent="0.2">
      <c r="A18510" t="s">
        <v>24269</v>
      </c>
      <c r="B18510">
        <v>63600</v>
      </c>
      <c r="C18510">
        <v>72700</v>
      </c>
      <c r="D18510">
        <v>81800</v>
      </c>
      <c r="E18510">
        <v>90850</v>
      </c>
      <c r="F18510">
        <v>98150</v>
      </c>
      <c r="G18510">
        <v>105400</v>
      </c>
      <c r="H18510">
        <v>112700</v>
      </c>
      <c r="I18510">
        <v>119950</v>
      </c>
      <c r="J18510">
        <v>127200</v>
      </c>
      <c r="K18510" t="s">
        <v>3116</v>
      </c>
      <c r="L18510">
        <v>13</v>
      </c>
      <c r="M18510">
        <v>80</v>
      </c>
      <c r="N18510" t="s">
        <v>1629</v>
      </c>
    </row>
    <row r="18511" spans="1:14" x14ac:dyDescent="0.2">
      <c r="A18511" t="s">
        <v>24270</v>
      </c>
      <c r="B18511">
        <v>50800</v>
      </c>
      <c r="C18511">
        <v>58050</v>
      </c>
      <c r="D18511">
        <v>65300</v>
      </c>
      <c r="E18511">
        <v>72550</v>
      </c>
      <c r="F18511">
        <v>78400</v>
      </c>
      <c r="G18511">
        <v>84200</v>
      </c>
      <c r="H18511">
        <v>90000</v>
      </c>
      <c r="I18511">
        <v>95800</v>
      </c>
      <c r="J18511">
        <v>101600</v>
      </c>
      <c r="K18511" t="s">
        <v>3116</v>
      </c>
      <c r="L18511">
        <v>15</v>
      </c>
      <c r="M18511">
        <v>80</v>
      </c>
      <c r="N18511" t="s">
        <v>1630</v>
      </c>
    </row>
    <row r="18512" spans="1:14" x14ac:dyDescent="0.2">
      <c r="A18512" t="s">
        <v>24271</v>
      </c>
      <c r="B18512">
        <v>50800</v>
      </c>
      <c r="C18512">
        <v>58050</v>
      </c>
      <c r="D18512">
        <v>65300</v>
      </c>
      <c r="E18512">
        <v>72550</v>
      </c>
      <c r="F18512">
        <v>78400</v>
      </c>
      <c r="G18512">
        <v>84200</v>
      </c>
      <c r="H18512">
        <v>90000</v>
      </c>
      <c r="I18512">
        <v>95800</v>
      </c>
      <c r="J18512">
        <v>101600</v>
      </c>
      <c r="K18512" t="s">
        <v>3116</v>
      </c>
      <c r="L18512">
        <v>15</v>
      </c>
      <c r="M18512">
        <v>80</v>
      </c>
      <c r="N18512" t="s">
        <v>1631</v>
      </c>
    </row>
    <row r="18513" spans="1:14" x14ac:dyDescent="0.2">
      <c r="A18513" t="s">
        <v>24272</v>
      </c>
      <c r="B18513">
        <v>50800</v>
      </c>
      <c r="C18513">
        <v>58050</v>
      </c>
      <c r="D18513">
        <v>65300</v>
      </c>
      <c r="E18513">
        <v>72550</v>
      </c>
      <c r="F18513">
        <v>78400</v>
      </c>
      <c r="G18513">
        <v>84200</v>
      </c>
      <c r="H18513">
        <v>90000</v>
      </c>
      <c r="I18513">
        <v>95800</v>
      </c>
      <c r="J18513">
        <v>101600</v>
      </c>
      <c r="K18513" t="s">
        <v>3116</v>
      </c>
      <c r="L18513">
        <v>15</v>
      </c>
      <c r="M18513">
        <v>80</v>
      </c>
      <c r="N18513" t="s">
        <v>1632</v>
      </c>
    </row>
    <row r="18514" spans="1:14" x14ac:dyDescent="0.2">
      <c r="A18514" t="s">
        <v>24273</v>
      </c>
      <c r="B18514">
        <v>50800</v>
      </c>
      <c r="C18514">
        <v>58050</v>
      </c>
      <c r="D18514">
        <v>65300</v>
      </c>
      <c r="E18514">
        <v>72550</v>
      </c>
      <c r="F18514">
        <v>78400</v>
      </c>
      <c r="G18514">
        <v>84200</v>
      </c>
      <c r="H18514">
        <v>90000</v>
      </c>
      <c r="I18514">
        <v>95800</v>
      </c>
      <c r="J18514">
        <v>101600</v>
      </c>
      <c r="K18514" t="s">
        <v>3116</v>
      </c>
      <c r="L18514">
        <v>15</v>
      </c>
      <c r="M18514">
        <v>80</v>
      </c>
      <c r="N18514" t="s">
        <v>1633</v>
      </c>
    </row>
    <row r="18515" spans="1:14" x14ac:dyDescent="0.2">
      <c r="A18515" t="s">
        <v>24274</v>
      </c>
      <c r="B18515">
        <v>50800</v>
      </c>
      <c r="C18515">
        <v>58050</v>
      </c>
      <c r="D18515">
        <v>65300</v>
      </c>
      <c r="E18515">
        <v>72550</v>
      </c>
      <c r="F18515">
        <v>78400</v>
      </c>
      <c r="G18515">
        <v>84200</v>
      </c>
      <c r="H18515">
        <v>90000</v>
      </c>
      <c r="I18515">
        <v>95800</v>
      </c>
      <c r="J18515">
        <v>101600</v>
      </c>
      <c r="K18515" t="s">
        <v>3116</v>
      </c>
      <c r="L18515">
        <v>15</v>
      </c>
      <c r="M18515">
        <v>80</v>
      </c>
      <c r="N18515" t="s">
        <v>1634</v>
      </c>
    </row>
    <row r="18516" spans="1:14" x14ac:dyDescent="0.2">
      <c r="A18516" t="s">
        <v>24275</v>
      </c>
      <c r="B18516">
        <v>50800</v>
      </c>
      <c r="C18516">
        <v>58050</v>
      </c>
      <c r="D18516">
        <v>65300</v>
      </c>
      <c r="E18516">
        <v>72550</v>
      </c>
      <c r="F18516">
        <v>78400</v>
      </c>
      <c r="G18516">
        <v>84200</v>
      </c>
      <c r="H18516">
        <v>90000</v>
      </c>
      <c r="I18516">
        <v>95800</v>
      </c>
      <c r="J18516">
        <v>101600</v>
      </c>
      <c r="K18516" t="s">
        <v>3116</v>
      </c>
      <c r="L18516">
        <v>15</v>
      </c>
      <c r="M18516">
        <v>80</v>
      </c>
      <c r="N18516" t="s">
        <v>1635</v>
      </c>
    </row>
    <row r="18517" spans="1:14" x14ac:dyDescent="0.2">
      <c r="A18517" t="s">
        <v>24276</v>
      </c>
      <c r="B18517">
        <v>50800</v>
      </c>
      <c r="C18517">
        <v>58050</v>
      </c>
      <c r="D18517">
        <v>65300</v>
      </c>
      <c r="E18517">
        <v>72550</v>
      </c>
      <c r="F18517">
        <v>78400</v>
      </c>
      <c r="G18517">
        <v>84200</v>
      </c>
      <c r="H18517">
        <v>90000</v>
      </c>
      <c r="I18517">
        <v>95800</v>
      </c>
      <c r="J18517">
        <v>101600</v>
      </c>
      <c r="K18517" t="s">
        <v>3116</v>
      </c>
      <c r="L18517">
        <v>15</v>
      </c>
      <c r="M18517">
        <v>80</v>
      </c>
      <c r="N18517" t="s">
        <v>1636</v>
      </c>
    </row>
    <row r="18518" spans="1:14" x14ac:dyDescent="0.2">
      <c r="A18518" t="s">
        <v>24277</v>
      </c>
      <c r="B18518">
        <v>50800</v>
      </c>
      <c r="C18518">
        <v>58050</v>
      </c>
      <c r="D18518">
        <v>65300</v>
      </c>
      <c r="E18518">
        <v>72550</v>
      </c>
      <c r="F18518">
        <v>78400</v>
      </c>
      <c r="G18518">
        <v>84200</v>
      </c>
      <c r="H18518">
        <v>90000</v>
      </c>
      <c r="I18518">
        <v>95800</v>
      </c>
      <c r="J18518">
        <v>101600</v>
      </c>
      <c r="K18518" t="s">
        <v>3116</v>
      </c>
      <c r="L18518">
        <v>15</v>
      </c>
      <c r="M18518">
        <v>80</v>
      </c>
      <c r="N18518" t="s">
        <v>1637</v>
      </c>
    </row>
    <row r="18519" spans="1:14" x14ac:dyDescent="0.2">
      <c r="A18519" t="s">
        <v>24278</v>
      </c>
      <c r="B18519">
        <v>50800</v>
      </c>
      <c r="C18519">
        <v>58050</v>
      </c>
      <c r="D18519">
        <v>65300</v>
      </c>
      <c r="E18519">
        <v>72550</v>
      </c>
      <c r="F18519">
        <v>78400</v>
      </c>
      <c r="G18519">
        <v>84200</v>
      </c>
      <c r="H18519">
        <v>90000</v>
      </c>
      <c r="I18519">
        <v>95800</v>
      </c>
      <c r="J18519">
        <v>101600</v>
      </c>
      <c r="K18519" t="s">
        <v>3116</v>
      </c>
      <c r="L18519">
        <v>15</v>
      </c>
      <c r="M18519">
        <v>80</v>
      </c>
      <c r="N18519" t="s">
        <v>1638</v>
      </c>
    </row>
    <row r="18520" spans="1:14" x14ac:dyDescent="0.2">
      <c r="A18520" t="s">
        <v>24279</v>
      </c>
      <c r="B18520">
        <v>50800</v>
      </c>
      <c r="C18520">
        <v>58050</v>
      </c>
      <c r="D18520">
        <v>65300</v>
      </c>
      <c r="E18520">
        <v>72550</v>
      </c>
      <c r="F18520">
        <v>78400</v>
      </c>
      <c r="G18520">
        <v>84200</v>
      </c>
      <c r="H18520">
        <v>90000</v>
      </c>
      <c r="I18520">
        <v>95800</v>
      </c>
      <c r="J18520">
        <v>101600</v>
      </c>
      <c r="K18520" t="s">
        <v>3116</v>
      </c>
      <c r="L18520">
        <v>15</v>
      </c>
      <c r="M18520">
        <v>80</v>
      </c>
      <c r="N18520" t="s">
        <v>1639</v>
      </c>
    </row>
    <row r="18521" spans="1:14" x14ac:dyDescent="0.2">
      <c r="A18521" t="s">
        <v>24280</v>
      </c>
      <c r="B18521">
        <v>50800</v>
      </c>
      <c r="C18521">
        <v>58050</v>
      </c>
      <c r="D18521">
        <v>65300</v>
      </c>
      <c r="E18521">
        <v>72550</v>
      </c>
      <c r="F18521">
        <v>78400</v>
      </c>
      <c r="G18521">
        <v>84200</v>
      </c>
      <c r="H18521">
        <v>90000</v>
      </c>
      <c r="I18521">
        <v>95800</v>
      </c>
      <c r="J18521">
        <v>101600</v>
      </c>
      <c r="K18521" t="s">
        <v>3116</v>
      </c>
      <c r="L18521">
        <v>17</v>
      </c>
      <c r="M18521">
        <v>80</v>
      </c>
      <c r="N18521" t="s">
        <v>1640</v>
      </c>
    </row>
    <row r="18522" spans="1:14" x14ac:dyDescent="0.2">
      <c r="A18522" t="s">
        <v>24281</v>
      </c>
      <c r="B18522">
        <v>50800</v>
      </c>
      <c r="C18522">
        <v>58050</v>
      </c>
      <c r="D18522">
        <v>65300</v>
      </c>
      <c r="E18522">
        <v>72550</v>
      </c>
      <c r="F18522">
        <v>78400</v>
      </c>
      <c r="G18522">
        <v>84200</v>
      </c>
      <c r="H18522">
        <v>90000</v>
      </c>
      <c r="I18522">
        <v>95800</v>
      </c>
      <c r="J18522">
        <v>101600</v>
      </c>
      <c r="K18522" t="s">
        <v>3116</v>
      </c>
      <c r="L18522">
        <v>17</v>
      </c>
      <c r="M18522">
        <v>80</v>
      </c>
      <c r="N18522" t="s">
        <v>1641</v>
      </c>
    </row>
    <row r="18523" spans="1:14" x14ac:dyDescent="0.2">
      <c r="A18523" t="s">
        <v>24282</v>
      </c>
      <c r="B18523">
        <v>50800</v>
      </c>
      <c r="C18523">
        <v>58050</v>
      </c>
      <c r="D18523">
        <v>65300</v>
      </c>
      <c r="E18523">
        <v>72550</v>
      </c>
      <c r="F18523">
        <v>78400</v>
      </c>
      <c r="G18523">
        <v>84200</v>
      </c>
      <c r="H18523">
        <v>90000</v>
      </c>
      <c r="I18523">
        <v>95800</v>
      </c>
      <c r="J18523">
        <v>101600</v>
      </c>
      <c r="K18523" t="s">
        <v>3116</v>
      </c>
      <c r="L18523">
        <v>17</v>
      </c>
      <c r="M18523">
        <v>80</v>
      </c>
      <c r="N18523" t="s">
        <v>1642</v>
      </c>
    </row>
    <row r="18524" spans="1:14" x14ac:dyDescent="0.2">
      <c r="A18524" t="s">
        <v>24283</v>
      </c>
      <c r="B18524">
        <v>50800</v>
      </c>
      <c r="C18524">
        <v>58050</v>
      </c>
      <c r="D18524">
        <v>65300</v>
      </c>
      <c r="E18524">
        <v>72550</v>
      </c>
      <c r="F18524">
        <v>78400</v>
      </c>
      <c r="G18524">
        <v>84200</v>
      </c>
      <c r="H18524">
        <v>90000</v>
      </c>
      <c r="I18524">
        <v>95800</v>
      </c>
      <c r="J18524">
        <v>101600</v>
      </c>
      <c r="K18524" t="s">
        <v>3116</v>
      </c>
      <c r="L18524">
        <v>17</v>
      </c>
      <c r="M18524">
        <v>80</v>
      </c>
      <c r="N18524" t="s">
        <v>1643</v>
      </c>
    </row>
    <row r="18525" spans="1:14" x14ac:dyDescent="0.2">
      <c r="A18525" t="s">
        <v>24284</v>
      </c>
      <c r="B18525">
        <v>50800</v>
      </c>
      <c r="C18525">
        <v>58050</v>
      </c>
      <c r="D18525">
        <v>65300</v>
      </c>
      <c r="E18525">
        <v>72550</v>
      </c>
      <c r="F18525">
        <v>78400</v>
      </c>
      <c r="G18525">
        <v>84200</v>
      </c>
      <c r="H18525">
        <v>90000</v>
      </c>
      <c r="I18525">
        <v>95800</v>
      </c>
      <c r="J18525">
        <v>101600</v>
      </c>
      <c r="K18525" t="s">
        <v>3116</v>
      </c>
      <c r="L18525">
        <v>17</v>
      </c>
      <c r="M18525">
        <v>80</v>
      </c>
      <c r="N18525" t="s">
        <v>1644</v>
      </c>
    </row>
    <row r="18526" spans="1:14" x14ac:dyDescent="0.2">
      <c r="A18526" t="s">
        <v>24285</v>
      </c>
      <c r="B18526">
        <v>50800</v>
      </c>
      <c r="C18526">
        <v>58050</v>
      </c>
      <c r="D18526">
        <v>65300</v>
      </c>
      <c r="E18526">
        <v>72550</v>
      </c>
      <c r="F18526">
        <v>78400</v>
      </c>
      <c r="G18526">
        <v>84200</v>
      </c>
      <c r="H18526">
        <v>90000</v>
      </c>
      <c r="I18526">
        <v>95800</v>
      </c>
      <c r="J18526">
        <v>101600</v>
      </c>
      <c r="K18526" t="s">
        <v>3116</v>
      </c>
      <c r="L18526">
        <v>17</v>
      </c>
      <c r="M18526">
        <v>80</v>
      </c>
      <c r="N18526" t="s">
        <v>1645</v>
      </c>
    </row>
    <row r="18527" spans="1:14" x14ac:dyDescent="0.2">
      <c r="A18527" t="s">
        <v>24286</v>
      </c>
      <c r="B18527">
        <v>50800</v>
      </c>
      <c r="C18527">
        <v>58050</v>
      </c>
      <c r="D18527">
        <v>65300</v>
      </c>
      <c r="E18527">
        <v>72550</v>
      </c>
      <c r="F18527">
        <v>78400</v>
      </c>
      <c r="G18527">
        <v>84200</v>
      </c>
      <c r="H18527">
        <v>90000</v>
      </c>
      <c r="I18527">
        <v>95800</v>
      </c>
      <c r="J18527">
        <v>101600</v>
      </c>
      <c r="K18527" t="s">
        <v>3116</v>
      </c>
      <c r="L18527">
        <v>17</v>
      </c>
      <c r="M18527">
        <v>80</v>
      </c>
      <c r="N18527" t="s">
        <v>1646</v>
      </c>
    </row>
    <row r="18528" spans="1:14" x14ac:dyDescent="0.2">
      <c r="A18528" t="s">
        <v>24287</v>
      </c>
      <c r="B18528">
        <v>50800</v>
      </c>
      <c r="C18528">
        <v>58050</v>
      </c>
      <c r="D18528">
        <v>65300</v>
      </c>
      <c r="E18528">
        <v>72550</v>
      </c>
      <c r="F18528">
        <v>78400</v>
      </c>
      <c r="G18528">
        <v>84200</v>
      </c>
      <c r="H18528">
        <v>90000</v>
      </c>
      <c r="I18528">
        <v>95800</v>
      </c>
      <c r="J18528">
        <v>101600</v>
      </c>
      <c r="K18528" t="s">
        <v>3116</v>
      </c>
      <c r="L18528">
        <v>17</v>
      </c>
      <c r="M18528">
        <v>80</v>
      </c>
      <c r="N18528" t="s">
        <v>1647</v>
      </c>
    </row>
    <row r="18529" spans="1:14" x14ac:dyDescent="0.2">
      <c r="A18529" t="s">
        <v>24288</v>
      </c>
      <c r="B18529">
        <v>50800</v>
      </c>
      <c r="C18529">
        <v>58050</v>
      </c>
      <c r="D18529">
        <v>65300</v>
      </c>
      <c r="E18529">
        <v>72550</v>
      </c>
      <c r="F18529">
        <v>78400</v>
      </c>
      <c r="G18529">
        <v>84200</v>
      </c>
      <c r="H18529">
        <v>90000</v>
      </c>
      <c r="I18529">
        <v>95800</v>
      </c>
      <c r="J18529">
        <v>101600</v>
      </c>
      <c r="K18529" t="s">
        <v>3116</v>
      </c>
      <c r="L18529">
        <v>17</v>
      </c>
      <c r="M18529">
        <v>80</v>
      </c>
      <c r="N18529" t="s">
        <v>1648</v>
      </c>
    </row>
    <row r="18530" spans="1:14" x14ac:dyDescent="0.2">
      <c r="A18530" t="s">
        <v>24289</v>
      </c>
      <c r="B18530">
        <v>50800</v>
      </c>
      <c r="C18530">
        <v>58050</v>
      </c>
      <c r="D18530">
        <v>65300</v>
      </c>
      <c r="E18530">
        <v>72550</v>
      </c>
      <c r="F18530">
        <v>78400</v>
      </c>
      <c r="G18530">
        <v>84200</v>
      </c>
      <c r="H18530">
        <v>90000</v>
      </c>
      <c r="I18530">
        <v>95800</v>
      </c>
      <c r="J18530">
        <v>101600</v>
      </c>
      <c r="K18530" t="s">
        <v>3116</v>
      </c>
      <c r="L18530">
        <v>17</v>
      </c>
      <c r="M18530">
        <v>80</v>
      </c>
      <c r="N18530" t="s">
        <v>1649</v>
      </c>
    </row>
    <row r="18531" spans="1:14" x14ac:dyDescent="0.2">
      <c r="A18531" t="s">
        <v>24290</v>
      </c>
      <c r="B18531">
        <v>50800</v>
      </c>
      <c r="C18531">
        <v>58050</v>
      </c>
      <c r="D18531">
        <v>65300</v>
      </c>
      <c r="E18531">
        <v>72550</v>
      </c>
      <c r="F18531">
        <v>78400</v>
      </c>
      <c r="G18531">
        <v>84200</v>
      </c>
      <c r="H18531">
        <v>90000</v>
      </c>
      <c r="I18531">
        <v>95800</v>
      </c>
      <c r="J18531">
        <v>101600</v>
      </c>
      <c r="K18531" t="s">
        <v>3116</v>
      </c>
      <c r="L18531">
        <v>17</v>
      </c>
      <c r="M18531">
        <v>80</v>
      </c>
      <c r="N18531" t="s">
        <v>1650</v>
      </c>
    </row>
    <row r="18532" spans="1:14" x14ac:dyDescent="0.2">
      <c r="A18532" t="s">
        <v>24291</v>
      </c>
      <c r="B18532">
        <v>50800</v>
      </c>
      <c r="C18532">
        <v>58050</v>
      </c>
      <c r="D18532">
        <v>65300</v>
      </c>
      <c r="E18532">
        <v>72550</v>
      </c>
      <c r="F18532">
        <v>78400</v>
      </c>
      <c r="G18532">
        <v>84200</v>
      </c>
      <c r="H18532">
        <v>90000</v>
      </c>
      <c r="I18532">
        <v>95800</v>
      </c>
      <c r="J18532">
        <v>101600</v>
      </c>
      <c r="K18532" t="s">
        <v>3116</v>
      </c>
      <c r="L18532">
        <v>17</v>
      </c>
      <c r="M18532">
        <v>80</v>
      </c>
      <c r="N18532" t="s">
        <v>1651</v>
      </c>
    </row>
    <row r="18533" spans="1:14" x14ac:dyDescent="0.2">
      <c r="A18533" t="s">
        <v>24292</v>
      </c>
      <c r="B18533">
        <v>50800</v>
      </c>
      <c r="C18533">
        <v>58050</v>
      </c>
      <c r="D18533">
        <v>65300</v>
      </c>
      <c r="E18533">
        <v>72550</v>
      </c>
      <c r="F18533">
        <v>78400</v>
      </c>
      <c r="G18533">
        <v>84200</v>
      </c>
      <c r="H18533">
        <v>90000</v>
      </c>
      <c r="I18533">
        <v>95800</v>
      </c>
      <c r="J18533">
        <v>101600</v>
      </c>
      <c r="K18533" t="s">
        <v>3116</v>
      </c>
      <c r="L18533">
        <v>17</v>
      </c>
      <c r="M18533">
        <v>80</v>
      </c>
      <c r="N18533" t="s">
        <v>1652</v>
      </c>
    </row>
    <row r="18534" spans="1:14" x14ac:dyDescent="0.2">
      <c r="A18534" t="s">
        <v>24293</v>
      </c>
      <c r="B18534">
        <v>50800</v>
      </c>
      <c r="C18534">
        <v>58050</v>
      </c>
      <c r="D18534">
        <v>65300</v>
      </c>
      <c r="E18534">
        <v>72550</v>
      </c>
      <c r="F18534">
        <v>78400</v>
      </c>
      <c r="G18534">
        <v>84200</v>
      </c>
      <c r="H18534">
        <v>90000</v>
      </c>
      <c r="I18534">
        <v>95800</v>
      </c>
      <c r="J18534">
        <v>101600</v>
      </c>
      <c r="K18534" t="s">
        <v>3116</v>
      </c>
      <c r="L18534">
        <v>17</v>
      </c>
      <c r="M18534">
        <v>80</v>
      </c>
      <c r="N18534" t="s">
        <v>1653</v>
      </c>
    </row>
    <row r="18535" spans="1:14" x14ac:dyDescent="0.2">
      <c r="A18535" t="s">
        <v>24294</v>
      </c>
      <c r="B18535">
        <v>50800</v>
      </c>
      <c r="C18535">
        <v>58050</v>
      </c>
      <c r="D18535">
        <v>65300</v>
      </c>
      <c r="E18535">
        <v>72550</v>
      </c>
      <c r="F18535">
        <v>78400</v>
      </c>
      <c r="G18535">
        <v>84200</v>
      </c>
      <c r="H18535">
        <v>90000</v>
      </c>
      <c r="I18535">
        <v>95800</v>
      </c>
      <c r="J18535">
        <v>101600</v>
      </c>
      <c r="K18535" t="s">
        <v>3116</v>
      </c>
      <c r="L18535">
        <v>17</v>
      </c>
      <c r="M18535">
        <v>80</v>
      </c>
      <c r="N18535" t="s">
        <v>1654</v>
      </c>
    </row>
    <row r="18536" spans="1:14" x14ac:dyDescent="0.2">
      <c r="A18536" t="s">
        <v>24295</v>
      </c>
      <c r="B18536">
        <v>50800</v>
      </c>
      <c r="C18536">
        <v>58050</v>
      </c>
      <c r="D18536">
        <v>65300</v>
      </c>
      <c r="E18536">
        <v>72550</v>
      </c>
      <c r="F18536">
        <v>78400</v>
      </c>
      <c r="G18536">
        <v>84200</v>
      </c>
      <c r="H18536">
        <v>90000</v>
      </c>
      <c r="I18536">
        <v>95800</v>
      </c>
      <c r="J18536">
        <v>101600</v>
      </c>
      <c r="K18536" t="s">
        <v>3116</v>
      </c>
      <c r="L18536">
        <v>17</v>
      </c>
      <c r="M18536">
        <v>80</v>
      </c>
      <c r="N18536" t="s">
        <v>1655</v>
      </c>
    </row>
    <row r="18537" spans="1:14" x14ac:dyDescent="0.2">
      <c r="A18537" t="s">
        <v>24296</v>
      </c>
      <c r="B18537">
        <v>50800</v>
      </c>
      <c r="C18537">
        <v>58050</v>
      </c>
      <c r="D18537">
        <v>65300</v>
      </c>
      <c r="E18537">
        <v>72550</v>
      </c>
      <c r="F18537">
        <v>78400</v>
      </c>
      <c r="G18537">
        <v>84200</v>
      </c>
      <c r="H18537">
        <v>90000</v>
      </c>
      <c r="I18537">
        <v>95800</v>
      </c>
      <c r="J18537">
        <v>101600</v>
      </c>
      <c r="K18537" t="s">
        <v>3116</v>
      </c>
      <c r="L18537">
        <v>17</v>
      </c>
      <c r="M18537">
        <v>80</v>
      </c>
      <c r="N18537" t="s">
        <v>1656</v>
      </c>
    </row>
    <row r="18538" spans="1:14" x14ac:dyDescent="0.2">
      <c r="A18538" t="s">
        <v>24297</v>
      </c>
      <c r="B18538">
        <v>50800</v>
      </c>
      <c r="C18538">
        <v>58050</v>
      </c>
      <c r="D18538">
        <v>65300</v>
      </c>
      <c r="E18538">
        <v>72550</v>
      </c>
      <c r="F18538">
        <v>78400</v>
      </c>
      <c r="G18538">
        <v>84200</v>
      </c>
      <c r="H18538">
        <v>90000</v>
      </c>
      <c r="I18538">
        <v>95800</v>
      </c>
      <c r="J18538">
        <v>101600</v>
      </c>
      <c r="K18538" t="s">
        <v>3116</v>
      </c>
      <c r="L18538">
        <v>19</v>
      </c>
      <c r="M18538">
        <v>80</v>
      </c>
      <c r="N18538" t="s">
        <v>1657</v>
      </c>
    </row>
    <row r="18539" spans="1:14" x14ac:dyDescent="0.2">
      <c r="A18539" t="s">
        <v>24298</v>
      </c>
      <c r="B18539">
        <v>50800</v>
      </c>
      <c r="C18539">
        <v>58050</v>
      </c>
      <c r="D18539">
        <v>65300</v>
      </c>
      <c r="E18539">
        <v>72550</v>
      </c>
      <c r="F18539">
        <v>78400</v>
      </c>
      <c r="G18539">
        <v>84200</v>
      </c>
      <c r="H18539">
        <v>90000</v>
      </c>
      <c r="I18539">
        <v>95800</v>
      </c>
      <c r="J18539">
        <v>101600</v>
      </c>
      <c r="K18539" t="s">
        <v>3116</v>
      </c>
      <c r="L18539">
        <v>19</v>
      </c>
      <c r="M18539">
        <v>80</v>
      </c>
      <c r="N18539" t="s">
        <v>1658</v>
      </c>
    </row>
    <row r="18540" spans="1:14" x14ac:dyDescent="0.2">
      <c r="A18540" t="s">
        <v>24299</v>
      </c>
      <c r="B18540">
        <v>50800</v>
      </c>
      <c r="C18540">
        <v>58050</v>
      </c>
      <c r="D18540">
        <v>65300</v>
      </c>
      <c r="E18540">
        <v>72550</v>
      </c>
      <c r="F18540">
        <v>78400</v>
      </c>
      <c r="G18540">
        <v>84200</v>
      </c>
      <c r="H18540">
        <v>90000</v>
      </c>
      <c r="I18540">
        <v>95800</v>
      </c>
      <c r="J18540">
        <v>101600</v>
      </c>
      <c r="K18540" t="s">
        <v>3116</v>
      </c>
      <c r="L18540">
        <v>19</v>
      </c>
      <c r="M18540">
        <v>80</v>
      </c>
      <c r="N18540" t="s">
        <v>1659</v>
      </c>
    </row>
    <row r="18541" spans="1:14" x14ac:dyDescent="0.2">
      <c r="A18541" t="s">
        <v>24300</v>
      </c>
      <c r="B18541">
        <v>50800</v>
      </c>
      <c r="C18541">
        <v>58050</v>
      </c>
      <c r="D18541">
        <v>65300</v>
      </c>
      <c r="E18541">
        <v>72550</v>
      </c>
      <c r="F18541">
        <v>78400</v>
      </c>
      <c r="G18541">
        <v>84200</v>
      </c>
      <c r="H18541">
        <v>90000</v>
      </c>
      <c r="I18541">
        <v>95800</v>
      </c>
      <c r="J18541">
        <v>101600</v>
      </c>
      <c r="K18541" t="s">
        <v>3116</v>
      </c>
      <c r="L18541">
        <v>19</v>
      </c>
      <c r="M18541">
        <v>80</v>
      </c>
      <c r="N18541" t="s">
        <v>1660</v>
      </c>
    </row>
    <row r="18542" spans="1:14" x14ac:dyDescent="0.2">
      <c r="A18542" t="s">
        <v>24301</v>
      </c>
      <c r="B18542">
        <v>50800</v>
      </c>
      <c r="C18542">
        <v>58050</v>
      </c>
      <c r="D18542">
        <v>65300</v>
      </c>
      <c r="E18542">
        <v>72550</v>
      </c>
      <c r="F18542">
        <v>78400</v>
      </c>
      <c r="G18542">
        <v>84200</v>
      </c>
      <c r="H18542">
        <v>90000</v>
      </c>
      <c r="I18542">
        <v>95800</v>
      </c>
      <c r="J18542">
        <v>101600</v>
      </c>
      <c r="K18542" t="s">
        <v>3116</v>
      </c>
      <c r="L18542">
        <v>19</v>
      </c>
      <c r="M18542">
        <v>80</v>
      </c>
      <c r="N18542" t="s">
        <v>1661</v>
      </c>
    </row>
    <row r="18543" spans="1:14" x14ac:dyDescent="0.2">
      <c r="A18543" t="s">
        <v>24302</v>
      </c>
      <c r="B18543">
        <v>50800</v>
      </c>
      <c r="C18543">
        <v>58050</v>
      </c>
      <c r="D18543">
        <v>65300</v>
      </c>
      <c r="E18543">
        <v>72550</v>
      </c>
      <c r="F18543">
        <v>78400</v>
      </c>
      <c r="G18543">
        <v>84200</v>
      </c>
      <c r="H18543">
        <v>90000</v>
      </c>
      <c r="I18543">
        <v>95800</v>
      </c>
      <c r="J18543">
        <v>101600</v>
      </c>
      <c r="K18543" t="s">
        <v>3116</v>
      </c>
      <c r="L18543">
        <v>19</v>
      </c>
      <c r="M18543">
        <v>80</v>
      </c>
      <c r="N18543" t="s">
        <v>1662</v>
      </c>
    </row>
    <row r="18544" spans="1:14" x14ac:dyDescent="0.2">
      <c r="A18544" t="s">
        <v>24303</v>
      </c>
      <c r="B18544">
        <v>50800</v>
      </c>
      <c r="C18544">
        <v>58050</v>
      </c>
      <c r="D18544">
        <v>65300</v>
      </c>
      <c r="E18544">
        <v>72550</v>
      </c>
      <c r="F18544">
        <v>78400</v>
      </c>
      <c r="G18544">
        <v>84200</v>
      </c>
      <c r="H18544">
        <v>90000</v>
      </c>
      <c r="I18544">
        <v>95800</v>
      </c>
      <c r="J18544">
        <v>101600</v>
      </c>
      <c r="K18544" t="s">
        <v>3116</v>
      </c>
      <c r="L18544">
        <v>19</v>
      </c>
      <c r="M18544">
        <v>80</v>
      </c>
      <c r="N18544" t="s">
        <v>1663</v>
      </c>
    </row>
    <row r="18545" spans="1:14" x14ac:dyDescent="0.2">
      <c r="A18545" t="s">
        <v>24304</v>
      </c>
      <c r="B18545">
        <v>50800</v>
      </c>
      <c r="C18545">
        <v>58050</v>
      </c>
      <c r="D18545">
        <v>65300</v>
      </c>
      <c r="E18545">
        <v>72550</v>
      </c>
      <c r="F18545">
        <v>78400</v>
      </c>
      <c r="G18545">
        <v>84200</v>
      </c>
      <c r="H18545">
        <v>90000</v>
      </c>
      <c r="I18545">
        <v>95800</v>
      </c>
      <c r="J18545">
        <v>101600</v>
      </c>
      <c r="K18545" t="s">
        <v>3116</v>
      </c>
      <c r="L18545">
        <v>19</v>
      </c>
      <c r="M18545">
        <v>80</v>
      </c>
      <c r="N18545" t="s">
        <v>1664</v>
      </c>
    </row>
    <row r="18546" spans="1:14" x14ac:dyDescent="0.2">
      <c r="A18546" t="s">
        <v>24305</v>
      </c>
      <c r="B18546">
        <v>50800</v>
      </c>
      <c r="C18546">
        <v>58050</v>
      </c>
      <c r="D18546">
        <v>65300</v>
      </c>
      <c r="E18546">
        <v>72550</v>
      </c>
      <c r="F18546">
        <v>78400</v>
      </c>
      <c r="G18546">
        <v>84200</v>
      </c>
      <c r="H18546">
        <v>90000</v>
      </c>
      <c r="I18546">
        <v>95800</v>
      </c>
      <c r="J18546">
        <v>101600</v>
      </c>
      <c r="K18546" t="s">
        <v>3116</v>
      </c>
      <c r="L18546">
        <v>19</v>
      </c>
      <c r="M18546">
        <v>80</v>
      </c>
      <c r="N18546" t="s">
        <v>1665</v>
      </c>
    </row>
    <row r="18547" spans="1:14" x14ac:dyDescent="0.2">
      <c r="A18547" t="s">
        <v>24306</v>
      </c>
      <c r="B18547">
        <v>50800</v>
      </c>
      <c r="C18547">
        <v>58050</v>
      </c>
      <c r="D18547">
        <v>65300</v>
      </c>
      <c r="E18547">
        <v>72550</v>
      </c>
      <c r="F18547">
        <v>78400</v>
      </c>
      <c r="G18547">
        <v>84200</v>
      </c>
      <c r="H18547">
        <v>90000</v>
      </c>
      <c r="I18547">
        <v>95800</v>
      </c>
      <c r="J18547">
        <v>101600</v>
      </c>
      <c r="K18547" t="s">
        <v>3116</v>
      </c>
      <c r="L18547">
        <v>19</v>
      </c>
      <c r="M18547">
        <v>80</v>
      </c>
      <c r="N18547" t="s">
        <v>1666</v>
      </c>
    </row>
    <row r="18548" spans="1:14" x14ac:dyDescent="0.2">
      <c r="A18548" t="s">
        <v>24307</v>
      </c>
      <c r="B18548">
        <v>50800</v>
      </c>
      <c r="C18548">
        <v>58050</v>
      </c>
      <c r="D18548">
        <v>65300</v>
      </c>
      <c r="E18548">
        <v>72550</v>
      </c>
      <c r="F18548">
        <v>78400</v>
      </c>
      <c r="G18548">
        <v>84200</v>
      </c>
      <c r="H18548">
        <v>90000</v>
      </c>
      <c r="I18548">
        <v>95800</v>
      </c>
      <c r="J18548">
        <v>101600</v>
      </c>
      <c r="K18548" t="s">
        <v>3116</v>
      </c>
      <c r="L18548">
        <v>19</v>
      </c>
      <c r="M18548">
        <v>80</v>
      </c>
      <c r="N18548" t="s">
        <v>1667</v>
      </c>
    </row>
    <row r="18549" spans="1:14" x14ac:dyDescent="0.2">
      <c r="A18549" t="s">
        <v>24308</v>
      </c>
      <c r="B18549">
        <v>50800</v>
      </c>
      <c r="C18549">
        <v>58050</v>
      </c>
      <c r="D18549">
        <v>65300</v>
      </c>
      <c r="E18549">
        <v>72550</v>
      </c>
      <c r="F18549">
        <v>78400</v>
      </c>
      <c r="G18549">
        <v>84200</v>
      </c>
      <c r="H18549">
        <v>90000</v>
      </c>
      <c r="I18549">
        <v>95800</v>
      </c>
      <c r="J18549">
        <v>101600</v>
      </c>
      <c r="K18549" t="s">
        <v>3116</v>
      </c>
      <c r="L18549">
        <v>19</v>
      </c>
      <c r="M18549">
        <v>80</v>
      </c>
      <c r="N18549" t="s">
        <v>1668</v>
      </c>
    </row>
    <row r="18550" spans="1:14" x14ac:dyDescent="0.2">
      <c r="A18550" t="s">
        <v>24309</v>
      </c>
      <c r="B18550">
        <v>50800</v>
      </c>
      <c r="C18550">
        <v>58050</v>
      </c>
      <c r="D18550">
        <v>65300</v>
      </c>
      <c r="E18550">
        <v>72550</v>
      </c>
      <c r="F18550">
        <v>78400</v>
      </c>
      <c r="G18550">
        <v>84200</v>
      </c>
      <c r="H18550">
        <v>90000</v>
      </c>
      <c r="I18550">
        <v>95800</v>
      </c>
      <c r="J18550">
        <v>101600</v>
      </c>
      <c r="K18550" t="s">
        <v>3116</v>
      </c>
      <c r="L18550">
        <v>19</v>
      </c>
      <c r="M18550">
        <v>80</v>
      </c>
      <c r="N18550" t="s">
        <v>1669</v>
      </c>
    </row>
    <row r="18551" spans="1:14" x14ac:dyDescent="0.2">
      <c r="A18551" t="s">
        <v>24310</v>
      </c>
      <c r="B18551">
        <v>50800</v>
      </c>
      <c r="C18551">
        <v>58050</v>
      </c>
      <c r="D18551">
        <v>65300</v>
      </c>
      <c r="E18551">
        <v>72550</v>
      </c>
      <c r="F18551">
        <v>78400</v>
      </c>
      <c r="G18551">
        <v>84200</v>
      </c>
      <c r="H18551">
        <v>90000</v>
      </c>
      <c r="I18551">
        <v>95800</v>
      </c>
      <c r="J18551">
        <v>101600</v>
      </c>
      <c r="K18551" t="s">
        <v>3116</v>
      </c>
      <c r="L18551">
        <v>19</v>
      </c>
      <c r="M18551">
        <v>80</v>
      </c>
      <c r="N18551" t="s">
        <v>1670</v>
      </c>
    </row>
    <row r="18552" spans="1:14" x14ac:dyDescent="0.2">
      <c r="A18552" t="s">
        <v>24311</v>
      </c>
      <c r="B18552">
        <v>50800</v>
      </c>
      <c r="C18552">
        <v>58050</v>
      </c>
      <c r="D18552">
        <v>65300</v>
      </c>
      <c r="E18552">
        <v>72550</v>
      </c>
      <c r="F18552">
        <v>78400</v>
      </c>
      <c r="G18552">
        <v>84200</v>
      </c>
      <c r="H18552">
        <v>90000</v>
      </c>
      <c r="I18552">
        <v>95800</v>
      </c>
      <c r="J18552">
        <v>101600</v>
      </c>
      <c r="K18552" t="s">
        <v>3116</v>
      </c>
      <c r="L18552">
        <v>19</v>
      </c>
      <c r="M18552">
        <v>80</v>
      </c>
      <c r="N18552" t="s">
        <v>1671</v>
      </c>
    </row>
    <row r="18553" spans="1:14" x14ac:dyDescent="0.2">
      <c r="A18553" t="s">
        <v>24312</v>
      </c>
      <c r="B18553">
        <v>50800</v>
      </c>
      <c r="C18553">
        <v>58050</v>
      </c>
      <c r="D18553">
        <v>65300</v>
      </c>
      <c r="E18553">
        <v>72550</v>
      </c>
      <c r="F18553">
        <v>78400</v>
      </c>
      <c r="G18553">
        <v>84200</v>
      </c>
      <c r="H18553">
        <v>90000</v>
      </c>
      <c r="I18553">
        <v>95800</v>
      </c>
      <c r="J18553">
        <v>101600</v>
      </c>
      <c r="K18553" t="s">
        <v>3116</v>
      </c>
      <c r="L18553">
        <v>19</v>
      </c>
      <c r="M18553">
        <v>80</v>
      </c>
      <c r="N18553" t="s">
        <v>1672</v>
      </c>
    </row>
    <row r="18554" spans="1:14" x14ac:dyDescent="0.2">
      <c r="A18554" t="s">
        <v>24313</v>
      </c>
      <c r="B18554">
        <v>50800</v>
      </c>
      <c r="C18554">
        <v>58050</v>
      </c>
      <c r="D18554">
        <v>65300</v>
      </c>
      <c r="E18554">
        <v>72550</v>
      </c>
      <c r="F18554">
        <v>78400</v>
      </c>
      <c r="G18554">
        <v>84200</v>
      </c>
      <c r="H18554">
        <v>90000</v>
      </c>
      <c r="I18554">
        <v>95800</v>
      </c>
      <c r="J18554">
        <v>101600</v>
      </c>
      <c r="K18554" t="s">
        <v>3116</v>
      </c>
      <c r="L18554">
        <v>19</v>
      </c>
      <c r="M18554">
        <v>80</v>
      </c>
      <c r="N18554" t="s">
        <v>1673</v>
      </c>
    </row>
    <row r="18555" spans="1:14" x14ac:dyDescent="0.2">
      <c r="A18555" t="s">
        <v>24314</v>
      </c>
      <c r="B18555">
        <v>50800</v>
      </c>
      <c r="C18555">
        <v>58050</v>
      </c>
      <c r="D18555">
        <v>65300</v>
      </c>
      <c r="E18555">
        <v>72550</v>
      </c>
      <c r="F18555">
        <v>78400</v>
      </c>
      <c r="G18555">
        <v>84200</v>
      </c>
      <c r="H18555">
        <v>90000</v>
      </c>
      <c r="I18555">
        <v>95800</v>
      </c>
      <c r="J18555">
        <v>101600</v>
      </c>
      <c r="K18555" t="s">
        <v>3116</v>
      </c>
      <c r="L18555">
        <v>19</v>
      </c>
      <c r="M18555">
        <v>80</v>
      </c>
      <c r="N18555" t="s">
        <v>1674</v>
      </c>
    </row>
    <row r="18556" spans="1:14" x14ac:dyDescent="0.2">
      <c r="A18556" t="s">
        <v>24315</v>
      </c>
      <c r="B18556">
        <v>50800</v>
      </c>
      <c r="C18556">
        <v>58050</v>
      </c>
      <c r="D18556">
        <v>65300</v>
      </c>
      <c r="E18556">
        <v>72550</v>
      </c>
      <c r="F18556">
        <v>78400</v>
      </c>
      <c r="G18556">
        <v>84200</v>
      </c>
      <c r="H18556">
        <v>90000</v>
      </c>
      <c r="I18556">
        <v>95800</v>
      </c>
      <c r="J18556">
        <v>101600</v>
      </c>
      <c r="K18556" t="s">
        <v>3116</v>
      </c>
      <c r="L18556">
        <v>19</v>
      </c>
      <c r="M18556">
        <v>80</v>
      </c>
      <c r="N18556" t="s">
        <v>1131</v>
      </c>
    </row>
    <row r="18557" spans="1:14" x14ac:dyDescent="0.2">
      <c r="A18557" t="s">
        <v>24316</v>
      </c>
      <c r="B18557">
        <v>50800</v>
      </c>
      <c r="C18557">
        <v>58050</v>
      </c>
      <c r="D18557">
        <v>65300</v>
      </c>
      <c r="E18557">
        <v>72550</v>
      </c>
      <c r="F18557">
        <v>78400</v>
      </c>
      <c r="G18557">
        <v>84200</v>
      </c>
      <c r="H18557">
        <v>90000</v>
      </c>
      <c r="I18557">
        <v>95800</v>
      </c>
      <c r="J18557">
        <v>101600</v>
      </c>
      <c r="K18557" t="s">
        <v>3116</v>
      </c>
      <c r="L18557">
        <v>21</v>
      </c>
      <c r="M18557">
        <v>80</v>
      </c>
      <c r="N18557" t="s">
        <v>1132</v>
      </c>
    </row>
    <row r="18558" spans="1:14" x14ac:dyDescent="0.2">
      <c r="A18558" t="s">
        <v>24317</v>
      </c>
      <c r="B18558">
        <v>50800</v>
      </c>
      <c r="C18558">
        <v>58050</v>
      </c>
      <c r="D18558">
        <v>65300</v>
      </c>
      <c r="E18558">
        <v>72550</v>
      </c>
      <c r="F18558">
        <v>78400</v>
      </c>
      <c r="G18558">
        <v>84200</v>
      </c>
      <c r="H18558">
        <v>90000</v>
      </c>
      <c r="I18558">
        <v>95800</v>
      </c>
      <c r="J18558">
        <v>101600</v>
      </c>
      <c r="K18558" t="s">
        <v>3116</v>
      </c>
      <c r="L18558">
        <v>21</v>
      </c>
      <c r="M18558">
        <v>80</v>
      </c>
      <c r="N18558" t="s">
        <v>1133</v>
      </c>
    </row>
    <row r="18559" spans="1:14" x14ac:dyDescent="0.2">
      <c r="A18559" t="s">
        <v>24318</v>
      </c>
      <c r="B18559">
        <v>50800</v>
      </c>
      <c r="C18559">
        <v>58050</v>
      </c>
      <c r="D18559">
        <v>65300</v>
      </c>
      <c r="E18559">
        <v>72550</v>
      </c>
      <c r="F18559">
        <v>78400</v>
      </c>
      <c r="G18559">
        <v>84200</v>
      </c>
      <c r="H18559">
        <v>90000</v>
      </c>
      <c r="I18559">
        <v>95800</v>
      </c>
      <c r="J18559">
        <v>101600</v>
      </c>
      <c r="K18559" t="s">
        <v>3116</v>
      </c>
      <c r="L18559">
        <v>21</v>
      </c>
      <c r="M18559">
        <v>80</v>
      </c>
      <c r="N18559" t="s">
        <v>1134</v>
      </c>
    </row>
    <row r="18560" spans="1:14" x14ac:dyDescent="0.2">
      <c r="A18560" t="s">
        <v>24319</v>
      </c>
      <c r="B18560">
        <v>50800</v>
      </c>
      <c r="C18560">
        <v>58050</v>
      </c>
      <c r="D18560">
        <v>65300</v>
      </c>
      <c r="E18560">
        <v>72550</v>
      </c>
      <c r="F18560">
        <v>78400</v>
      </c>
      <c r="G18560">
        <v>84200</v>
      </c>
      <c r="H18560">
        <v>90000</v>
      </c>
      <c r="I18560">
        <v>95800</v>
      </c>
      <c r="J18560">
        <v>101600</v>
      </c>
      <c r="K18560" t="s">
        <v>3116</v>
      </c>
      <c r="L18560">
        <v>21</v>
      </c>
      <c r="M18560">
        <v>80</v>
      </c>
      <c r="N18560" t="s">
        <v>1135</v>
      </c>
    </row>
    <row r="18561" spans="1:14" x14ac:dyDescent="0.2">
      <c r="A18561" t="s">
        <v>24320</v>
      </c>
      <c r="B18561">
        <v>50800</v>
      </c>
      <c r="C18561">
        <v>58050</v>
      </c>
      <c r="D18561">
        <v>65300</v>
      </c>
      <c r="E18561">
        <v>72550</v>
      </c>
      <c r="F18561">
        <v>78400</v>
      </c>
      <c r="G18561">
        <v>84200</v>
      </c>
      <c r="H18561">
        <v>90000</v>
      </c>
      <c r="I18561">
        <v>95800</v>
      </c>
      <c r="J18561">
        <v>101600</v>
      </c>
      <c r="K18561" t="s">
        <v>3116</v>
      </c>
      <c r="L18561">
        <v>21</v>
      </c>
      <c r="M18561">
        <v>80</v>
      </c>
      <c r="N18561" t="s">
        <v>1136</v>
      </c>
    </row>
    <row r="18562" spans="1:14" x14ac:dyDescent="0.2">
      <c r="A18562" t="s">
        <v>24321</v>
      </c>
      <c r="B18562">
        <v>50800</v>
      </c>
      <c r="C18562">
        <v>58050</v>
      </c>
      <c r="D18562">
        <v>65300</v>
      </c>
      <c r="E18562">
        <v>72550</v>
      </c>
      <c r="F18562">
        <v>78400</v>
      </c>
      <c r="G18562">
        <v>84200</v>
      </c>
      <c r="H18562">
        <v>90000</v>
      </c>
      <c r="I18562">
        <v>95800</v>
      </c>
      <c r="J18562">
        <v>101600</v>
      </c>
      <c r="K18562" t="s">
        <v>3116</v>
      </c>
      <c r="L18562">
        <v>21</v>
      </c>
      <c r="M18562">
        <v>80</v>
      </c>
      <c r="N18562" t="s">
        <v>1137</v>
      </c>
    </row>
    <row r="18563" spans="1:14" x14ac:dyDescent="0.2">
      <c r="A18563" t="s">
        <v>24322</v>
      </c>
      <c r="B18563">
        <v>50800</v>
      </c>
      <c r="C18563">
        <v>58050</v>
      </c>
      <c r="D18563">
        <v>65300</v>
      </c>
      <c r="E18563">
        <v>72550</v>
      </c>
      <c r="F18563">
        <v>78400</v>
      </c>
      <c r="G18563">
        <v>84200</v>
      </c>
      <c r="H18563">
        <v>90000</v>
      </c>
      <c r="I18563">
        <v>95800</v>
      </c>
      <c r="J18563">
        <v>101600</v>
      </c>
      <c r="K18563" t="s">
        <v>3116</v>
      </c>
      <c r="L18563">
        <v>21</v>
      </c>
      <c r="M18563">
        <v>80</v>
      </c>
      <c r="N18563" t="s">
        <v>1138</v>
      </c>
    </row>
    <row r="18564" spans="1:14" x14ac:dyDescent="0.2">
      <c r="A18564" t="s">
        <v>24323</v>
      </c>
      <c r="B18564">
        <v>50800</v>
      </c>
      <c r="C18564">
        <v>58050</v>
      </c>
      <c r="D18564">
        <v>65300</v>
      </c>
      <c r="E18564">
        <v>72550</v>
      </c>
      <c r="F18564">
        <v>78400</v>
      </c>
      <c r="G18564">
        <v>84200</v>
      </c>
      <c r="H18564">
        <v>90000</v>
      </c>
      <c r="I18564">
        <v>95800</v>
      </c>
      <c r="J18564">
        <v>101600</v>
      </c>
      <c r="K18564" t="s">
        <v>3116</v>
      </c>
      <c r="L18564">
        <v>21</v>
      </c>
      <c r="M18564">
        <v>80</v>
      </c>
      <c r="N18564" t="s">
        <v>1139</v>
      </c>
    </row>
    <row r="18565" spans="1:14" x14ac:dyDescent="0.2">
      <c r="A18565" t="s">
        <v>24324</v>
      </c>
      <c r="B18565">
        <v>50800</v>
      </c>
      <c r="C18565">
        <v>58050</v>
      </c>
      <c r="D18565">
        <v>65300</v>
      </c>
      <c r="E18565">
        <v>72550</v>
      </c>
      <c r="F18565">
        <v>78400</v>
      </c>
      <c r="G18565">
        <v>84200</v>
      </c>
      <c r="H18565">
        <v>90000</v>
      </c>
      <c r="I18565">
        <v>95800</v>
      </c>
      <c r="J18565">
        <v>101600</v>
      </c>
      <c r="K18565" t="s">
        <v>3116</v>
      </c>
      <c r="L18565">
        <v>21</v>
      </c>
      <c r="M18565">
        <v>80</v>
      </c>
      <c r="N18565" t="s">
        <v>1140</v>
      </c>
    </row>
    <row r="18566" spans="1:14" x14ac:dyDescent="0.2">
      <c r="A18566" t="s">
        <v>24325</v>
      </c>
      <c r="B18566">
        <v>50800</v>
      </c>
      <c r="C18566">
        <v>58050</v>
      </c>
      <c r="D18566">
        <v>65300</v>
      </c>
      <c r="E18566">
        <v>72550</v>
      </c>
      <c r="F18566">
        <v>78400</v>
      </c>
      <c r="G18566">
        <v>84200</v>
      </c>
      <c r="H18566">
        <v>90000</v>
      </c>
      <c r="I18566">
        <v>95800</v>
      </c>
      <c r="J18566">
        <v>101600</v>
      </c>
      <c r="K18566" t="s">
        <v>3116</v>
      </c>
      <c r="L18566">
        <v>21</v>
      </c>
      <c r="M18566">
        <v>80</v>
      </c>
      <c r="N18566" t="s">
        <v>1141</v>
      </c>
    </row>
    <row r="18567" spans="1:14" x14ac:dyDescent="0.2">
      <c r="A18567" t="s">
        <v>24326</v>
      </c>
      <c r="B18567">
        <v>50800</v>
      </c>
      <c r="C18567">
        <v>58050</v>
      </c>
      <c r="D18567">
        <v>65300</v>
      </c>
      <c r="E18567">
        <v>72550</v>
      </c>
      <c r="F18567">
        <v>78400</v>
      </c>
      <c r="G18567">
        <v>84200</v>
      </c>
      <c r="H18567">
        <v>90000</v>
      </c>
      <c r="I18567">
        <v>95800</v>
      </c>
      <c r="J18567">
        <v>101600</v>
      </c>
      <c r="K18567" t="s">
        <v>3116</v>
      </c>
      <c r="L18567">
        <v>21</v>
      </c>
      <c r="M18567">
        <v>80</v>
      </c>
      <c r="N18567" t="s">
        <v>1142</v>
      </c>
    </row>
    <row r="18568" spans="1:14" x14ac:dyDescent="0.2">
      <c r="A18568" t="s">
        <v>24327</v>
      </c>
      <c r="B18568">
        <v>50800</v>
      </c>
      <c r="C18568">
        <v>58050</v>
      </c>
      <c r="D18568">
        <v>65300</v>
      </c>
      <c r="E18568">
        <v>72550</v>
      </c>
      <c r="F18568">
        <v>78400</v>
      </c>
      <c r="G18568">
        <v>84200</v>
      </c>
      <c r="H18568">
        <v>90000</v>
      </c>
      <c r="I18568">
        <v>95800</v>
      </c>
      <c r="J18568">
        <v>101600</v>
      </c>
      <c r="K18568" t="s">
        <v>3116</v>
      </c>
      <c r="L18568">
        <v>21</v>
      </c>
      <c r="M18568">
        <v>80</v>
      </c>
      <c r="N18568" t="s">
        <v>1143</v>
      </c>
    </row>
    <row r="18569" spans="1:14" x14ac:dyDescent="0.2">
      <c r="A18569" t="s">
        <v>24328</v>
      </c>
      <c r="B18569">
        <v>50800</v>
      </c>
      <c r="C18569">
        <v>58050</v>
      </c>
      <c r="D18569">
        <v>65300</v>
      </c>
      <c r="E18569">
        <v>72550</v>
      </c>
      <c r="F18569">
        <v>78400</v>
      </c>
      <c r="G18569">
        <v>84200</v>
      </c>
      <c r="H18569">
        <v>90000</v>
      </c>
      <c r="I18569">
        <v>95800</v>
      </c>
      <c r="J18569">
        <v>101600</v>
      </c>
      <c r="K18569" t="s">
        <v>3116</v>
      </c>
      <c r="L18569">
        <v>21</v>
      </c>
      <c r="M18569">
        <v>80</v>
      </c>
      <c r="N18569" t="s">
        <v>1144</v>
      </c>
    </row>
    <row r="18570" spans="1:14" x14ac:dyDescent="0.2">
      <c r="A18570" t="s">
        <v>24329</v>
      </c>
      <c r="B18570">
        <v>50800</v>
      </c>
      <c r="C18570">
        <v>58050</v>
      </c>
      <c r="D18570">
        <v>65300</v>
      </c>
      <c r="E18570">
        <v>72550</v>
      </c>
      <c r="F18570">
        <v>78400</v>
      </c>
      <c r="G18570">
        <v>84200</v>
      </c>
      <c r="H18570">
        <v>90000</v>
      </c>
      <c r="I18570">
        <v>95800</v>
      </c>
      <c r="J18570">
        <v>101600</v>
      </c>
      <c r="K18570" t="s">
        <v>3116</v>
      </c>
      <c r="L18570">
        <v>21</v>
      </c>
      <c r="M18570">
        <v>80</v>
      </c>
      <c r="N18570" t="s">
        <v>1145</v>
      </c>
    </row>
    <row r="18571" spans="1:14" x14ac:dyDescent="0.2">
      <c r="A18571" t="s">
        <v>24330</v>
      </c>
      <c r="B18571">
        <v>50800</v>
      </c>
      <c r="C18571">
        <v>58050</v>
      </c>
      <c r="D18571">
        <v>65300</v>
      </c>
      <c r="E18571">
        <v>72550</v>
      </c>
      <c r="F18571">
        <v>78400</v>
      </c>
      <c r="G18571">
        <v>84200</v>
      </c>
      <c r="H18571">
        <v>90000</v>
      </c>
      <c r="I18571">
        <v>95800</v>
      </c>
      <c r="J18571">
        <v>101600</v>
      </c>
      <c r="K18571" t="s">
        <v>3116</v>
      </c>
      <c r="L18571">
        <v>21</v>
      </c>
      <c r="M18571">
        <v>80</v>
      </c>
      <c r="N18571" t="s">
        <v>1146</v>
      </c>
    </row>
    <row r="18572" spans="1:14" x14ac:dyDescent="0.2">
      <c r="A18572" t="s">
        <v>24331</v>
      </c>
      <c r="B18572">
        <v>50800</v>
      </c>
      <c r="C18572">
        <v>58050</v>
      </c>
      <c r="D18572">
        <v>65300</v>
      </c>
      <c r="E18572">
        <v>72550</v>
      </c>
      <c r="F18572">
        <v>78400</v>
      </c>
      <c r="G18572">
        <v>84200</v>
      </c>
      <c r="H18572">
        <v>90000</v>
      </c>
      <c r="I18572">
        <v>95800</v>
      </c>
      <c r="J18572">
        <v>101600</v>
      </c>
      <c r="K18572" t="s">
        <v>3116</v>
      </c>
      <c r="L18572">
        <v>21</v>
      </c>
      <c r="M18572">
        <v>80</v>
      </c>
      <c r="N18572" t="s">
        <v>1147</v>
      </c>
    </row>
    <row r="18573" spans="1:14" x14ac:dyDescent="0.2">
      <c r="A18573" t="s">
        <v>24332</v>
      </c>
      <c r="B18573">
        <v>50800</v>
      </c>
      <c r="C18573">
        <v>58050</v>
      </c>
      <c r="D18573">
        <v>65300</v>
      </c>
      <c r="E18573">
        <v>72550</v>
      </c>
      <c r="F18573">
        <v>78400</v>
      </c>
      <c r="G18573">
        <v>84200</v>
      </c>
      <c r="H18573">
        <v>90000</v>
      </c>
      <c r="I18573">
        <v>95800</v>
      </c>
      <c r="J18573">
        <v>101600</v>
      </c>
      <c r="K18573" t="s">
        <v>3116</v>
      </c>
      <c r="L18573">
        <v>21</v>
      </c>
      <c r="M18573">
        <v>80</v>
      </c>
      <c r="N18573" t="s">
        <v>1148</v>
      </c>
    </row>
    <row r="18574" spans="1:14" x14ac:dyDescent="0.2">
      <c r="A18574" t="s">
        <v>24333</v>
      </c>
      <c r="B18574">
        <v>50800</v>
      </c>
      <c r="C18574">
        <v>58050</v>
      </c>
      <c r="D18574">
        <v>65300</v>
      </c>
      <c r="E18574">
        <v>72550</v>
      </c>
      <c r="F18574">
        <v>78400</v>
      </c>
      <c r="G18574">
        <v>84200</v>
      </c>
      <c r="H18574">
        <v>90000</v>
      </c>
      <c r="I18574">
        <v>95800</v>
      </c>
      <c r="J18574">
        <v>101600</v>
      </c>
      <c r="K18574" t="s">
        <v>3116</v>
      </c>
      <c r="L18574">
        <v>21</v>
      </c>
      <c r="M18574">
        <v>80</v>
      </c>
      <c r="N18574" t="s">
        <v>1149</v>
      </c>
    </row>
    <row r="18575" spans="1:14" x14ac:dyDescent="0.2">
      <c r="A18575" t="s">
        <v>24334</v>
      </c>
      <c r="B18575">
        <v>50800</v>
      </c>
      <c r="C18575">
        <v>58050</v>
      </c>
      <c r="D18575">
        <v>65300</v>
      </c>
      <c r="E18575">
        <v>72550</v>
      </c>
      <c r="F18575">
        <v>78400</v>
      </c>
      <c r="G18575">
        <v>84200</v>
      </c>
      <c r="H18575">
        <v>90000</v>
      </c>
      <c r="I18575">
        <v>95800</v>
      </c>
      <c r="J18575">
        <v>101600</v>
      </c>
      <c r="K18575" t="s">
        <v>3116</v>
      </c>
      <c r="L18575">
        <v>21</v>
      </c>
      <c r="M18575">
        <v>80</v>
      </c>
      <c r="N18575" t="s">
        <v>1150</v>
      </c>
    </row>
    <row r="18576" spans="1:14" x14ac:dyDescent="0.2">
      <c r="A18576" t="s">
        <v>24335</v>
      </c>
      <c r="B18576">
        <v>50800</v>
      </c>
      <c r="C18576">
        <v>58050</v>
      </c>
      <c r="D18576">
        <v>65300</v>
      </c>
      <c r="E18576">
        <v>72550</v>
      </c>
      <c r="F18576">
        <v>78400</v>
      </c>
      <c r="G18576">
        <v>84200</v>
      </c>
      <c r="H18576">
        <v>90000</v>
      </c>
      <c r="I18576">
        <v>95800</v>
      </c>
      <c r="J18576">
        <v>101600</v>
      </c>
      <c r="K18576" t="s">
        <v>3116</v>
      </c>
      <c r="L18576">
        <v>21</v>
      </c>
      <c r="M18576">
        <v>80</v>
      </c>
      <c r="N18576" t="s">
        <v>1151</v>
      </c>
    </row>
    <row r="18577" spans="1:14" x14ac:dyDescent="0.2">
      <c r="A18577" t="s">
        <v>24336</v>
      </c>
      <c r="B18577">
        <v>50800</v>
      </c>
      <c r="C18577">
        <v>58050</v>
      </c>
      <c r="D18577">
        <v>65300</v>
      </c>
      <c r="E18577">
        <v>72550</v>
      </c>
      <c r="F18577">
        <v>78400</v>
      </c>
      <c r="G18577">
        <v>84200</v>
      </c>
      <c r="H18577">
        <v>90000</v>
      </c>
      <c r="I18577">
        <v>95800</v>
      </c>
      <c r="J18577">
        <v>101600</v>
      </c>
      <c r="K18577" t="s">
        <v>3116</v>
      </c>
      <c r="L18577">
        <v>21</v>
      </c>
      <c r="M18577">
        <v>80</v>
      </c>
      <c r="N18577" t="s">
        <v>1152</v>
      </c>
    </row>
    <row r="18578" spans="1:14" x14ac:dyDescent="0.2">
      <c r="A18578" t="s">
        <v>24337</v>
      </c>
      <c r="B18578">
        <v>50800</v>
      </c>
      <c r="C18578">
        <v>58050</v>
      </c>
      <c r="D18578">
        <v>65300</v>
      </c>
      <c r="E18578">
        <v>72550</v>
      </c>
      <c r="F18578">
        <v>78400</v>
      </c>
      <c r="G18578">
        <v>84200</v>
      </c>
      <c r="H18578">
        <v>90000</v>
      </c>
      <c r="I18578">
        <v>95800</v>
      </c>
      <c r="J18578">
        <v>101600</v>
      </c>
      <c r="K18578" t="s">
        <v>3116</v>
      </c>
      <c r="L18578">
        <v>21</v>
      </c>
      <c r="M18578">
        <v>80</v>
      </c>
      <c r="N18578" t="s">
        <v>1153</v>
      </c>
    </row>
    <row r="18579" spans="1:14" x14ac:dyDescent="0.2">
      <c r="A18579" t="s">
        <v>24338</v>
      </c>
      <c r="B18579">
        <v>50800</v>
      </c>
      <c r="C18579">
        <v>58050</v>
      </c>
      <c r="D18579">
        <v>65300</v>
      </c>
      <c r="E18579">
        <v>72550</v>
      </c>
      <c r="F18579">
        <v>78400</v>
      </c>
      <c r="G18579">
        <v>84200</v>
      </c>
      <c r="H18579">
        <v>90000</v>
      </c>
      <c r="I18579">
        <v>95800</v>
      </c>
      <c r="J18579">
        <v>101600</v>
      </c>
      <c r="K18579" t="s">
        <v>3116</v>
      </c>
      <c r="L18579">
        <v>21</v>
      </c>
      <c r="M18579">
        <v>80</v>
      </c>
      <c r="N18579" t="s">
        <v>1154</v>
      </c>
    </row>
    <row r="18580" spans="1:14" x14ac:dyDescent="0.2">
      <c r="A18580" t="s">
        <v>24339</v>
      </c>
      <c r="B18580">
        <v>50800</v>
      </c>
      <c r="C18580">
        <v>58050</v>
      </c>
      <c r="D18580">
        <v>65300</v>
      </c>
      <c r="E18580">
        <v>72550</v>
      </c>
      <c r="F18580">
        <v>78400</v>
      </c>
      <c r="G18580">
        <v>84200</v>
      </c>
      <c r="H18580">
        <v>90000</v>
      </c>
      <c r="I18580">
        <v>95800</v>
      </c>
      <c r="J18580">
        <v>101600</v>
      </c>
      <c r="K18580" t="s">
        <v>3116</v>
      </c>
      <c r="L18580">
        <v>21</v>
      </c>
      <c r="M18580">
        <v>80</v>
      </c>
      <c r="N18580" t="s">
        <v>1155</v>
      </c>
    </row>
    <row r="18581" spans="1:14" x14ac:dyDescent="0.2">
      <c r="A18581" t="s">
        <v>24340</v>
      </c>
      <c r="B18581">
        <v>50800</v>
      </c>
      <c r="C18581">
        <v>58050</v>
      </c>
      <c r="D18581">
        <v>65300</v>
      </c>
      <c r="E18581">
        <v>72550</v>
      </c>
      <c r="F18581">
        <v>78400</v>
      </c>
      <c r="G18581">
        <v>84200</v>
      </c>
      <c r="H18581">
        <v>90000</v>
      </c>
      <c r="I18581">
        <v>95800</v>
      </c>
      <c r="J18581">
        <v>101600</v>
      </c>
      <c r="K18581" t="s">
        <v>3116</v>
      </c>
      <c r="L18581">
        <v>21</v>
      </c>
      <c r="M18581">
        <v>80</v>
      </c>
      <c r="N18581" t="s">
        <v>1156</v>
      </c>
    </row>
    <row r="18582" spans="1:14" x14ac:dyDescent="0.2">
      <c r="A18582" t="s">
        <v>24341</v>
      </c>
      <c r="B18582">
        <v>50800</v>
      </c>
      <c r="C18582">
        <v>58050</v>
      </c>
      <c r="D18582">
        <v>65300</v>
      </c>
      <c r="E18582">
        <v>72550</v>
      </c>
      <c r="F18582">
        <v>78400</v>
      </c>
      <c r="G18582">
        <v>84200</v>
      </c>
      <c r="H18582">
        <v>90000</v>
      </c>
      <c r="I18582">
        <v>95800</v>
      </c>
      <c r="J18582">
        <v>101600</v>
      </c>
      <c r="K18582" t="s">
        <v>3116</v>
      </c>
      <c r="L18582">
        <v>21</v>
      </c>
      <c r="M18582">
        <v>80</v>
      </c>
      <c r="N18582" t="s">
        <v>1157</v>
      </c>
    </row>
    <row r="18583" spans="1:14" x14ac:dyDescent="0.2">
      <c r="A18583" t="s">
        <v>24342</v>
      </c>
      <c r="B18583">
        <v>50800</v>
      </c>
      <c r="C18583">
        <v>58050</v>
      </c>
      <c r="D18583">
        <v>65300</v>
      </c>
      <c r="E18583">
        <v>72550</v>
      </c>
      <c r="F18583">
        <v>78400</v>
      </c>
      <c r="G18583">
        <v>84200</v>
      </c>
      <c r="H18583">
        <v>90000</v>
      </c>
      <c r="I18583">
        <v>95800</v>
      </c>
      <c r="J18583">
        <v>101600</v>
      </c>
      <c r="K18583" t="s">
        <v>3116</v>
      </c>
      <c r="L18583">
        <v>21</v>
      </c>
      <c r="M18583">
        <v>80</v>
      </c>
      <c r="N18583" t="s">
        <v>1158</v>
      </c>
    </row>
    <row r="18584" spans="1:14" x14ac:dyDescent="0.2">
      <c r="A18584" t="s">
        <v>24343</v>
      </c>
      <c r="B18584">
        <v>50800</v>
      </c>
      <c r="C18584">
        <v>58050</v>
      </c>
      <c r="D18584">
        <v>65300</v>
      </c>
      <c r="E18584">
        <v>72550</v>
      </c>
      <c r="F18584">
        <v>78400</v>
      </c>
      <c r="G18584">
        <v>84200</v>
      </c>
      <c r="H18584">
        <v>90000</v>
      </c>
      <c r="I18584">
        <v>95800</v>
      </c>
      <c r="J18584">
        <v>101600</v>
      </c>
      <c r="K18584" t="s">
        <v>3116</v>
      </c>
      <c r="L18584">
        <v>21</v>
      </c>
      <c r="M18584">
        <v>80</v>
      </c>
      <c r="N18584" t="s">
        <v>1159</v>
      </c>
    </row>
    <row r="18585" spans="1:14" x14ac:dyDescent="0.2">
      <c r="A18585" t="s">
        <v>24344</v>
      </c>
      <c r="B18585">
        <v>54200</v>
      </c>
      <c r="C18585">
        <v>61950</v>
      </c>
      <c r="D18585">
        <v>69700</v>
      </c>
      <c r="E18585">
        <v>77400</v>
      </c>
      <c r="F18585">
        <v>83600</v>
      </c>
      <c r="G18585">
        <v>89800</v>
      </c>
      <c r="H18585">
        <v>96000</v>
      </c>
      <c r="I18585">
        <v>102200</v>
      </c>
      <c r="J18585">
        <v>108400</v>
      </c>
      <c r="K18585" t="s">
        <v>3116</v>
      </c>
      <c r="L18585">
        <v>23</v>
      </c>
      <c r="M18585">
        <v>80</v>
      </c>
      <c r="N18585" t="s">
        <v>1160</v>
      </c>
    </row>
    <row r="18586" spans="1:14" x14ac:dyDescent="0.2">
      <c r="A18586" t="s">
        <v>24345</v>
      </c>
      <c r="B18586">
        <v>54200</v>
      </c>
      <c r="C18586">
        <v>61950</v>
      </c>
      <c r="D18586">
        <v>69700</v>
      </c>
      <c r="E18586">
        <v>77400</v>
      </c>
      <c r="F18586">
        <v>83600</v>
      </c>
      <c r="G18586">
        <v>89800</v>
      </c>
      <c r="H18586">
        <v>96000</v>
      </c>
      <c r="I18586">
        <v>102200</v>
      </c>
      <c r="J18586">
        <v>108400</v>
      </c>
      <c r="K18586" t="s">
        <v>3116</v>
      </c>
      <c r="L18586">
        <v>23</v>
      </c>
      <c r="M18586">
        <v>80</v>
      </c>
      <c r="N18586" t="s">
        <v>1161</v>
      </c>
    </row>
    <row r="18587" spans="1:14" x14ac:dyDescent="0.2">
      <c r="A18587" t="s">
        <v>24346</v>
      </c>
      <c r="B18587">
        <v>54200</v>
      </c>
      <c r="C18587">
        <v>61950</v>
      </c>
      <c r="D18587">
        <v>69700</v>
      </c>
      <c r="E18587">
        <v>77400</v>
      </c>
      <c r="F18587">
        <v>83600</v>
      </c>
      <c r="G18587">
        <v>89800</v>
      </c>
      <c r="H18587">
        <v>96000</v>
      </c>
      <c r="I18587">
        <v>102200</v>
      </c>
      <c r="J18587">
        <v>108400</v>
      </c>
      <c r="K18587" t="s">
        <v>3116</v>
      </c>
      <c r="L18587">
        <v>23</v>
      </c>
      <c r="M18587">
        <v>80</v>
      </c>
      <c r="N18587" t="s">
        <v>1162</v>
      </c>
    </row>
    <row r="18588" spans="1:14" x14ac:dyDescent="0.2">
      <c r="A18588" t="s">
        <v>24347</v>
      </c>
      <c r="B18588">
        <v>54200</v>
      </c>
      <c r="C18588">
        <v>61950</v>
      </c>
      <c r="D18588">
        <v>69700</v>
      </c>
      <c r="E18588">
        <v>77400</v>
      </c>
      <c r="F18588">
        <v>83600</v>
      </c>
      <c r="G18588">
        <v>89800</v>
      </c>
      <c r="H18588">
        <v>96000</v>
      </c>
      <c r="I18588">
        <v>102200</v>
      </c>
      <c r="J18588">
        <v>108400</v>
      </c>
      <c r="K18588" t="s">
        <v>3116</v>
      </c>
      <c r="L18588">
        <v>23</v>
      </c>
      <c r="M18588">
        <v>80</v>
      </c>
      <c r="N18588" t="s">
        <v>1163</v>
      </c>
    </row>
    <row r="18589" spans="1:14" x14ac:dyDescent="0.2">
      <c r="A18589" t="s">
        <v>24348</v>
      </c>
      <c r="B18589">
        <v>54200</v>
      </c>
      <c r="C18589">
        <v>61950</v>
      </c>
      <c r="D18589">
        <v>69700</v>
      </c>
      <c r="E18589">
        <v>77400</v>
      </c>
      <c r="F18589">
        <v>83600</v>
      </c>
      <c r="G18589">
        <v>89800</v>
      </c>
      <c r="H18589">
        <v>96000</v>
      </c>
      <c r="I18589">
        <v>102200</v>
      </c>
      <c r="J18589">
        <v>108400</v>
      </c>
      <c r="K18589" t="s">
        <v>3116</v>
      </c>
      <c r="L18589">
        <v>23</v>
      </c>
      <c r="M18589">
        <v>80</v>
      </c>
      <c r="N18589" t="s">
        <v>1164</v>
      </c>
    </row>
    <row r="18590" spans="1:14" x14ac:dyDescent="0.2">
      <c r="A18590" t="s">
        <v>24349</v>
      </c>
      <c r="B18590">
        <v>54200</v>
      </c>
      <c r="C18590">
        <v>61950</v>
      </c>
      <c r="D18590">
        <v>69700</v>
      </c>
      <c r="E18590">
        <v>77400</v>
      </c>
      <c r="F18590">
        <v>83600</v>
      </c>
      <c r="G18590">
        <v>89800</v>
      </c>
      <c r="H18590">
        <v>96000</v>
      </c>
      <c r="I18590">
        <v>102200</v>
      </c>
      <c r="J18590">
        <v>108400</v>
      </c>
      <c r="K18590" t="s">
        <v>3116</v>
      </c>
      <c r="L18590">
        <v>23</v>
      </c>
      <c r="M18590">
        <v>80</v>
      </c>
      <c r="N18590" t="s">
        <v>1165</v>
      </c>
    </row>
    <row r="18591" spans="1:14" x14ac:dyDescent="0.2">
      <c r="A18591" t="s">
        <v>24350</v>
      </c>
      <c r="B18591">
        <v>54200</v>
      </c>
      <c r="C18591">
        <v>61950</v>
      </c>
      <c r="D18591">
        <v>69700</v>
      </c>
      <c r="E18591">
        <v>77400</v>
      </c>
      <c r="F18591">
        <v>83600</v>
      </c>
      <c r="G18591">
        <v>89800</v>
      </c>
      <c r="H18591">
        <v>96000</v>
      </c>
      <c r="I18591">
        <v>102200</v>
      </c>
      <c r="J18591">
        <v>108400</v>
      </c>
      <c r="K18591" t="s">
        <v>3116</v>
      </c>
      <c r="L18591">
        <v>23</v>
      </c>
      <c r="M18591">
        <v>80</v>
      </c>
      <c r="N18591" t="s">
        <v>1166</v>
      </c>
    </row>
    <row r="18592" spans="1:14" x14ac:dyDescent="0.2">
      <c r="A18592" t="s">
        <v>24351</v>
      </c>
      <c r="B18592">
        <v>54200</v>
      </c>
      <c r="C18592">
        <v>61950</v>
      </c>
      <c r="D18592">
        <v>69700</v>
      </c>
      <c r="E18592">
        <v>77400</v>
      </c>
      <c r="F18592">
        <v>83600</v>
      </c>
      <c r="G18592">
        <v>89800</v>
      </c>
      <c r="H18592">
        <v>96000</v>
      </c>
      <c r="I18592">
        <v>102200</v>
      </c>
      <c r="J18592">
        <v>108400</v>
      </c>
      <c r="K18592" t="s">
        <v>3116</v>
      </c>
      <c r="L18592">
        <v>23</v>
      </c>
      <c r="M18592">
        <v>80</v>
      </c>
      <c r="N18592" t="s">
        <v>1167</v>
      </c>
    </row>
    <row r="18593" spans="1:14" x14ac:dyDescent="0.2">
      <c r="A18593" t="s">
        <v>24352</v>
      </c>
      <c r="B18593">
        <v>54200</v>
      </c>
      <c r="C18593">
        <v>61950</v>
      </c>
      <c r="D18593">
        <v>69700</v>
      </c>
      <c r="E18593">
        <v>77400</v>
      </c>
      <c r="F18593">
        <v>83600</v>
      </c>
      <c r="G18593">
        <v>89800</v>
      </c>
      <c r="H18593">
        <v>96000</v>
      </c>
      <c r="I18593">
        <v>102200</v>
      </c>
      <c r="J18593">
        <v>108400</v>
      </c>
      <c r="K18593" t="s">
        <v>3116</v>
      </c>
      <c r="L18593">
        <v>23</v>
      </c>
      <c r="M18593">
        <v>80</v>
      </c>
      <c r="N18593" t="s">
        <v>518</v>
      </c>
    </row>
    <row r="18594" spans="1:14" x14ac:dyDescent="0.2">
      <c r="A18594" t="s">
        <v>24353</v>
      </c>
      <c r="B18594">
        <v>54200</v>
      </c>
      <c r="C18594">
        <v>61950</v>
      </c>
      <c r="D18594">
        <v>69700</v>
      </c>
      <c r="E18594">
        <v>77400</v>
      </c>
      <c r="F18594">
        <v>83600</v>
      </c>
      <c r="G18594">
        <v>89800</v>
      </c>
      <c r="H18594">
        <v>96000</v>
      </c>
      <c r="I18594">
        <v>102200</v>
      </c>
      <c r="J18594">
        <v>108400</v>
      </c>
      <c r="K18594" t="s">
        <v>3116</v>
      </c>
      <c r="L18594">
        <v>23</v>
      </c>
      <c r="M18594">
        <v>80</v>
      </c>
      <c r="N18594" t="s">
        <v>1168</v>
      </c>
    </row>
    <row r="18595" spans="1:14" x14ac:dyDescent="0.2">
      <c r="A18595" t="s">
        <v>24354</v>
      </c>
      <c r="B18595">
        <v>54200</v>
      </c>
      <c r="C18595">
        <v>61950</v>
      </c>
      <c r="D18595">
        <v>69700</v>
      </c>
      <c r="E18595">
        <v>77400</v>
      </c>
      <c r="F18595">
        <v>83600</v>
      </c>
      <c r="G18595">
        <v>89800</v>
      </c>
      <c r="H18595">
        <v>96000</v>
      </c>
      <c r="I18595">
        <v>102200</v>
      </c>
      <c r="J18595">
        <v>108400</v>
      </c>
      <c r="K18595" t="s">
        <v>3116</v>
      </c>
      <c r="L18595">
        <v>23</v>
      </c>
      <c r="M18595">
        <v>80</v>
      </c>
      <c r="N18595" t="s">
        <v>1169</v>
      </c>
    </row>
    <row r="18596" spans="1:14" x14ac:dyDescent="0.2">
      <c r="A18596" t="s">
        <v>24355</v>
      </c>
      <c r="B18596">
        <v>54200</v>
      </c>
      <c r="C18596">
        <v>61950</v>
      </c>
      <c r="D18596">
        <v>69700</v>
      </c>
      <c r="E18596">
        <v>77400</v>
      </c>
      <c r="F18596">
        <v>83600</v>
      </c>
      <c r="G18596">
        <v>89800</v>
      </c>
      <c r="H18596">
        <v>96000</v>
      </c>
      <c r="I18596">
        <v>102200</v>
      </c>
      <c r="J18596">
        <v>108400</v>
      </c>
      <c r="K18596" t="s">
        <v>3116</v>
      </c>
      <c r="L18596">
        <v>23</v>
      </c>
      <c r="M18596">
        <v>80</v>
      </c>
      <c r="N18596" t="s">
        <v>1170</v>
      </c>
    </row>
    <row r="18597" spans="1:14" x14ac:dyDescent="0.2">
      <c r="A18597" t="s">
        <v>24356</v>
      </c>
      <c r="B18597">
        <v>54200</v>
      </c>
      <c r="C18597">
        <v>61950</v>
      </c>
      <c r="D18597">
        <v>69700</v>
      </c>
      <c r="E18597">
        <v>77400</v>
      </c>
      <c r="F18597">
        <v>83600</v>
      </c>
      <c r="G18597">
        <v>89800</v>
      </c>
      <c r="H18597">
        <v>96000</v>
      </c>
      <c r="I18597">
        <v>102200</v>
      </c>
      <c r="J18597">
        <v>108400</v>
      </c>
      <c r="K18597" t="s">
        <v>3116</v>
      </c>
      <c r="L18597">
        <v>23</v>
      </c>
      <c r="M18597">
        <v>80</v>
      </c>
      <c r="N18597" t="s">
        <v>521</v>
      </c>
    </row>
    <row r="18598" spans="1:14" x14ac:dyDescent="0.2">
      <c r="A18598" t="s">
        <v>24357</v>
      </c>
      <c r="B18598">
        <v>54200</v>
      </c>
      <c r="C18598">
        <v>61950</v>
      </c>
      <c r="D18598">
        <v>69700</v>
      </c>
      <c r="E18598">
        <v>77400</v>
      </c>
      <c r="F18598">
        <v>83600</v>
      </c>
      <c r="G18598">
        <v>89800</v>
      </c>
      <c r="H18598">
        <v>96000</v>
      </c>
      <c r="I18598">
        <v>102200</v>
      </c>
      <c r="J18598">
        <v>108400</v>
      </c>
      <c r="K18598" t="s">
        <v>3116</v>
      </c>
      <c r="L18598">
        <v>23</v>
      </c>
      <c r="M18598">
        <v>80</v>
      </c>
      <c r="N18598" t="s">
        <v>1171</v>
      </c>
    </row>
    <row r="18599" spans="1:14" x14ac:dyDescent="0.2">
      <c r="A18599" t="s">
        <v>24358</v>
      </c>
      <c r="B18599">
        <v>54200</v>
      </c>
      <c r="C18599">
        <v>61950</v>
      </c>
      <c r="D18599">
        <v>69700</v>
      </c>
      <c r="E18599">
        <v>77400</v>
      </c>
      <c r="F18599">
        <v>83600</v>
      </c>
      <c r="G18599">
        <v>89800</v>
      </c>
      <c r="H18599">
        <v>96000</v>
      </c>
      <c r="I18599">
        <v>102200</v>
      </c>
      <c r="J18599">
        <v>108400</v>
      </c>
      <c r="K18599" t="s">
        <v>3116</v>
      </c>
      <c r="L18599">
        <v>23</v>
      </c>
      <c r="M18599">
        <v>80</v>
      </c>
      <c r="N18599" t="s">
        <v>1172</v>
      </c>
    </row>
    <row r="18600" spans="1:14" x14ac:dyDescent="0.2">
      <c r="A18600" t="s">
        <v>24359</v>
      </c>
      <c r="B18600">
        <v>54200</v>
      </c>
      <c r="C18600">
        <v>61950</v>
      </c>
      <c r="D18600">
        <v>69700</v>
      </c>
      <c r="E18600">
        <v>77400</v>
      </c>
      <c r="F18600">
        <v>83600</v>
      </c>
      <c r="G18600">
        <v>89800</v>
      </c>
      <c r="H18600">
        <v>96000</v>
      </c>
      <c r="I18600">
        <v>102200</v>
      </c>
      <c r="J18600">
        <v>108400</v>
      </c>
      <c r="K18600" t="s">
        <v>3116</v>
      </c>
      <c r="L18600">
        <v>23</v>
      </c>
      <c r="M18600">
        <v>80</v>
      </c>
      <c r="N18600" t="s">
        <v>1173</v>
      </c>
    </row>
    <row r="18601" spans="1:14" x14ac:dyDescent="0.2">
      <c r="A18601" t="s">
        <v>24360</v>
      </c>
      <c r="B18601">
        <v>54200</v>
      </c>
      <c r="C18601">
        <v>61950</v>
      </c>
      <c r="D18601">
        <v>69700</v>
      </c>
      <c r="E18601">
        <v>77400</v>
      </c>
      <c r="F18601">
        <v>83600</v>
      </c>
      <c r="G18601">
        <v>89800</v>
      </c>
      <c r="H18601">
        <v>96000</v>
      </c>
      <c r="I18601">
        <v>102200</v>
      </c>
      <c r="J18601">
        <v>108400</v>
      </c>
      <c r="K18601" t="s">
        <v>3116</v>
      </c>
      <c r="L18601">
        <v>23</v>
      </c>
      <c r="M18601">
        <v>80</v>
      </c>
      <c r="N18601" t="s">
        <v>1174</v>
      </c>
    </row>
    <row r="18602" spans="1:14" x14ac:dyDescent="0.2">
      <c r="A18602" t="s">
        <v>24361</v>
      </c>
      <c r="B18602">
        <v>54200</v>
      </c>
      <c r="C18602">
        <v>61950</v>
      </c>
      <c r="D18602">
        <v>69700</v>
      </c>
      <c r="E18602">
        <v>77400</v>
      </c>
      <c r="F18602">
        <v>83600</v>
      </c>
      <c r="G18602">
        <v>89800</v>
      </c>
      <c r="H18602">
        <v>96000</v>
      </c>
      <c r="I18602">
        <v>102200</v>
      </c>
      <c r="J18602">
        <v>108400</v>
      </c>
      <c r="K18602" t="s">
        <v>3116</v>
      </c>
      <c r="L18602">
        <v>23</v>
      </c>
      <c r="M18602">
        <v>80</v>
      </c>
      <c r="N18602" t="s">
        <v>1175</v>
      </c>
    </row>
    <row r="18603" spans="1:14" x14ac:dyDescent="0.2">
      <c r="A18603" t="s">
        <v>24362</v>
      </c>
      <c r="B18603">
        <v>54200</v>
      </c>
      <c r="C18603">
        <v>61950</v>
      </c>
      <c r="D18603">
        <v>69700</v>
      </c>
      <c r="E18603">
        <v>77400</v>
      </c>
      <c r="F18603">
        <v>83600</v>
      </c>
      <c r="G18603">
        <v>89800</v>
      </c>
      <c r="H18603">
        <v>96000</v>
      </c>
      <c r="I18603">
        <v>102200</v>
      </c>
      <c r="J18603">
        <v>108400</v>
      </c>
      <c r="K18603" t="s">
        <v>3116</v>
      </c>
      <c r="L18603">
        <v>23</v>
      </c>
      <c r="M18603">
        <v>80</v>
      </c>
      <c r="N18603" t="s">
        <v>1176</v>
      </c>
    </row>
    <row r="18604" spans="1:14" x14ac:dyDescent="0.2">
      <c r="A18604" t="s">
        <v>24363</v>
      </c>
      <c r="B18604">
        <v>54200</v>
      </c>
      <c r="C18604">
        <v>61950</v>
      </c>
      <c r="D18604">
        <v>69700</v>
      </c>
      <c r="E18604">
        <v>77400</v>
      </c>
      <c r="F18604">
        <v>83600</v>
      </c>
      <c r="G18604">
        <v>89800</v>
      </c>
      <c r="H18604">
        <v>96000</v>
      </c>
      <c r="I18604">
        <v>102200</v>
      </c>
      <c r="J18604">
        <v>108400</v>
      </c>
      <c r="K18604" t="s">
        <v>3116</v>
      </c>
      <c r="L18604">
        <v>23</v>
      </c>
      <c r="M18604">
        <v>80</v>
      </c>
      <c r="N18604" t="s">
        <v>1177</v>
      </c>
    </row>
    <row r="18605" spans="1:14" x14ac:dyDescent="0.2">
      <c r="A18605" t="s">
        <v>24364</v>
      </c>
      <c r="B18605">
        <v>50800</v>
      </c>
      <c r="C18605">
        <v>58050</v>
      </c>
      <c r="D18605">
        <v>65300</v>
      </c>
      <c r="E18605">
        <v>72550</v>
      </c>
      <c r="F18605">
        <v>78400</v>
      </c>
      <c r="G18605">
        <v>84200</v>
      </c>
      <c r="H18605">
        <v>90000</v>
      </c>
      <c r="I18605">
        <v>95800</v>
      </c>
      <c r="J18605">
        <v>101600</v>
      </c>
      <c r="K18605" t="s">
        <v>3116</v>
      </c>
      <c r="L18605">
        <v>25</v>
      </c>
      <c r="M18605">
        <v>80</v>
      </c>
      <c r="N18605" t="s">
        <v>1178</v>
      </c>
    </row>
    <row r="18606" spans="1:14" x14ac:dyDescent="0.2">
      <c r="A18606" t="s">
        <v>24365</v>
      </c>
      <c r="B18606">
        <v>50800</v>
      </c>
      <c r="C18606">
        <v>58050</v>
      </c>
      <c r="D18606">
        <v>65300</v>
      </c>
      <c r="E18606">
        <v>72550</v>
      </c>
      <c r="F18606">
        <v>78400</v>
      </c>
      <c r="G18606">
        <v>84200</v>
      </c>
      <c r="H18606">
        <v>90000</v>
      </c>
      <c r="I18606">
        <v>95800</v>
      </c>
      <c r="J18606">
        <v>101600</v>
      </c>
      <c r="K18606" t="s">
        <v>3116</v>
      </c>
      <c r="L18606">
        <v>25</v>
      </c>
      <c r="M18606">
        <v>80</v>
      </c>
      <c r="N18606" t="s">
        <v>1179</v>
      </c>
    </row>
    <row r="18607" spans="1:14" x14ac:dyDescent="0.2">
      <c r="A18607" t="s">
        <v>24366</v>
      </c>
      <c r="B18607">
        <v>50800</v>
      </c>
      <c r="C18607">
        <v>58050</v>
      </c>
      <c r="D18607">
        <v>65300</v>
      </c>
      <c r="E18607">
        <v>72550</v>
      </c>
      <c r="F18607">
        <v>78400</v>
      </c>
      <c r="G18607">
        <v>84200</v>
      </c>
      <c r="H18607">
        <v>90000</v>
      </c>
      <c r="I18607">
        <v>95800</v>
      </c>
      <c r="J18607">
        <v>101600</v>
      </c>
      <c r="K18607" t="s">
        <v>3116</v>
      </c>
      <c r="L18607">
        <v>25</v>
      </c>
      <c r="M18607">
        <v>80</v>
      </c>
      <c r="N18607" t="s">
        <v>1180</v>
      </c>
    </row>
    <row r="18608" spans="1:14" x14ac:dyDescent="0.2">
      <c r="A18608" t="s">
        <v>24367</v>
      </c>
      <c r="B18608">
        <v>50800</v>
      </c>
      <c r="C18608">
        <v>58050</v>
      </c>
      <c r="D18608">
        <v>65300</v>
      </c>
      <c r="E18608">
        <v>72550</v>
      </c>
      <c r="F18608">
        <v>78400</v>
      </c>
      <c r="G18608">
        <v>84200</v>
      </c>
      <c r="H18608">
        <v>90000</v>
      </c>
      <c r="I18608">
        <v>95800</v>
      </c>
      <c r="J18608">
        <v>101600</v>
      </c>
      <c r="K18608" t="s">
        <v>3116</v>
      </c>
      <c r="L18608">
        <v>25</v>
      </c>
      <c r="M18608">
        <v>80</v>
      </c>
      <c r="N18608" t="s">
        <v>1181</v>
      </c>
    </row>
    <row r="18609" spans="1:14" x14ac:dyDescent="0.2">
      <c r="A18609" t="s">
        <v>24368</v>
      </c>
      <c r="B18609">
        <v>50800</v>
      </c>
      <c r="C18609">
        <v>58050</v>
      </c>
      <c r="D18609">
        <v>65300</v>
      </c>
      <c r="E18609">
        <v>72550</v>
      </c>
      <c r="F18609">
        <v>78400</v>
      </c>
      <c r="G18609">
        <v>84200</v>
      </c>
      <c r="H18609">
        <v>90000</v>
      </c>
      <c r="I18609">
        <v>95800</v>
      </c>
      <c r="J18609">
        <v>101600</v>
      </c>
      <c r="K18609" t="s">
        <v>3116</v>
      </c>
      <c r="L18609">
        <v>25</v>
      </c>
      <c r="M18609">
        <v>80</v>
      </c>
      <c r="N18609" t="s">
        <v>1182</v>
      </c>
    </row>
    <row r="18610" spans="1:14" x14ac:dyDescent="0.2">
      <c r="A18610" t="s">
        <v>24369</v>
      </c>
      <c r="B18610">
        <v>50800</v>
      </c>
      <c r="C18610">
        <v>58050</v>
      </c>
      <c r="D18610">
        <v>65300</v>
      </c>
      <c r="E18610">
        <v>72550</v>
      </c>
      <c r="F18610">
        <v>78400</v>
      </c>
      <c r="G18610">
        <v>84200</v>
      </c>
      <c r="H18610">
        <v>90000</v>
      </c>
      <c r="I18610">
        <v>95800</v>
      </c>
      <c r="J18610">
        <v>101600</v>
      </c>
      <c r="K18610" t="s">
        <v>3116</v>
      </c>
      <c r="L18610">
        <v>25</v>
      </c>
      <c r="M18610">
        <v>80</v>
      </c>
      <c r="N18610" t="s">
        <v>1183</v>
      </c>
    </row>
    <row r="18611" spans="1:14" x14ac:dyDescent="0.2">
      <c r="A18611" t="s">
        <v>24370</v>
      </c>
      <c r="B18611">
        <v>50800</v>
      </c>
      <c r="C18611">
        <v>58050</v>
      </c>
      <c r="D18611">
        <v>65300</v>
      </c>
      <c r="E18611">
        <v>72550</v>
      </c>
      <c r="F18611">
        <v>78400</v>
      </c>
      <c r="G18611">
        <v>84200</v>
      </c>
      <c r="H18611">
        <v>90000</v>
      </c>
      <c r="I18611">
        <v>95800</v>
      </c>
      <c r="J18611">
        <v>101600</v>
      </c>
      <c r="K18611" t="s">
        <v>3116</v>
      </c>
      <c r="L18611">
        <v>25</v>
      </c>
      <c r="M18611">
        <v>80</v>
      </c>
      <c r="N18611" t="s">
        <v>1184</v>
      </c>
    </row>
    <row r="18612" spans="1:14" x14ac:dyDescent="0.2">
      <c r="A18612" t="s">
        <v>24371</v>
      </c>
      <c r="B18612">
        <v>50800</v>
      </c>
      <c r="C18612">
        <v>58050</v>
      </c>
      <c r="D18612">
        <v>65300</v>
      </c>
      <c r="E18612">
        <v>72550</v>
      </c>
      <c r="F18612">
        <v>78400</v>
      </c>
      <c r="G18612">
        <v>84200</v>
      </c>
      <c r="H18612">
        <v>90000</v>
      </c>
      <c r="I18612">
        <v>95800</v>
      </c>
      <c r="J18612">
        <v>101600</v>
      </c>
      <c r="K18612" t="s">
        <v>3116</v>
      </c>
      <c r="L18612">
        <v>25</v>
      </c>
      <c r="M18612">
        <v>80</v>
      </c>
      <c r="N18612" t="s">
        <v>1185</v>
      </c>
    </row>
    <row r="18613" spans="1:14" x14ac:dyDescent="0.2">
      <c r="A18613" t="s">
        <v>24372</v>
      </c>
      <c r="B18613">
        <v>50800</v>
      </c>
      <c r="C18613">
        <v>58050</v>
      </c>
      <c r="D18613">
        <v>65300</v>
      </c>
      <c r="E18613">
        <v>72550</v>
      </c>
      <c r="F18613">
        <v>78400</v>
      </c>
      <c r="G18613">
        <v>84200</v>
      </c>
      <c r="H18613">
        <v>90000</v>
      </c>
      <c r="I18613">
        <v>95800</v>
      </c>
      <c r="J18613">
        <v>101600</v>
      </c>
      <c r="K18613" t="s">
        <v>3116</v>
      </c>
      <c r="L18613">
        <v>25</v>
      </c>
      <c r="M18613">
        <v>80</v>
      </c>
      <c r="N18613" t="s">
        <v>1186</v>
      </c>
    </row>
    <row r="18614" spans="1:14" x14ac:dyDescent="0.2">
      <c r="A18614" t="s">
        <v>24373</v>
      </c>
      <c r="B18614">
        <v>50800</v>
      </c>
      <c r="C18614">
        <v>58050</v>
      </c>
      <c r="D18614">
        <v>65300</v>
      </c>
      <c r="E18614">
        <v>72550</v>
      </c>
      <c r="F18614">
        <v>78400</v>
      </c>
      <c r="G18614">
        <v>84200</v>
      </c>
      <c r="H18614">
        <v>90000</v>
      </c>
      <c r="I18614">
        <v>95800</v>
      </c>
      <c r="J18614">
        <v>101600</v>
      </c>
      <c r="K18614" t="s">
        <v>3116</v>
      </c>
      <c r="L18614">
        <v>25</v>
      </c>
      <c r="M18614">
        <v>80</v>
      </c>
      <c r="N18614" t="s">
        <v>1187</v>
      </c>
    </row>
    <row r="18615" spans="1:14" x14ac:dyDescent="0.2">
      <c r="A18615" t="s">
        <v>24374</v>
      </c>
      <c r="B18615">
        <v>50800</v>
      </c>
      <c r="C18615">
        <v>58050</v>
      </c>
      <c r="D18615">
        <v>65300</v>
      </c>
      <c r="E18615">
        <v>72550</v>
      </c>
      <c r="F18615">
        <v>78400</v>
      </c>
      <c r="G18615">
        <v>84200</v>
      </c>
      <c r="H18615">
        <v>90000</v>
      </c>
      <c r="I18615">
        <v>95800</v>
      </c>
      <c r="J18615">
        <v>101600</v>
      </c>
      <c r="K18615" t="s">
        <v>3116</v>
      </c>
      <c r="L18615">
        <v>25</v>
      </c>
      <c r="M18615">
        <v>80</v>
      </c>
      <c r="N18615" t="s">
        <v>1188</v>
      </c>
    </row>
    <row r="18616" spans="1:14" x14ac:dyDescent="0.2">
      <c r="A18616" t="s">
        <v>24375</v>
      </c>
      <c r="B18616">
        <v>50800</v>
      </c>
      <c r="C18616">
        <v>58050</v>
      </c>
      <c r="D18616">
        <v>65300</v>
      </c>
      <c r="E18616">
        <v>72550</v>
      </c>
      <c r="F18616">
        <v>78400</v>
      </c>
      <c r="G18616">
        <v>84200</v>
      </c>
      <c r="H18616">
        <v>90000</v>
      </c>
      <c r="I18616">
        <v>95800</v>
      </c>
      <c r="J18616">
        <v>101600</v>
      </c>
      <c r="K18616" t="s">
        <v>3116</v>
      </c>
      <c r="L18616">
        <v>25</v>
      </c>
      <c r="M18616">
        <v>80</v>
      </c>
      <c r="N18616" t="s">
        <v>1189</v>
      </c>
    </row>
    <row r="18617" spans="1:14" x14ac:dyDescent="0.2">
      <c r="A18617" t="s">
        <v>24376</v>
      </c>
      <c r="B18617">
        <v>50800</v>
      </c>
      <c r="C18617">
        <v>58050</v>
      </c>
      <c r="D18617">
        <v>65300</v>
      </c>
      <c r="E18617">
        <v>72550</v>
      </c>
      <c r="F18617">
        <v>78400</v>
      </c>
      <c r="G18617">
        <v>84200</v>
      </c>
      <c r="H18617">
        <v>90000</v>
      </c>
      <c r="I18617">
        <v>95800</v>
      </c>
      <c r="J18617">
        <v>101600</v>
      </c>
      <c r="K18617" t="s">
        <v>3116</v>
      </c>
      <c r="L18617">
        <v>25</v>
      </c>
      <c r="M18617">
        <v>80</v>
      </c>
      <c r="N18617" t="s">
        <v>1190</v>
      </c>
    </row>
    <row r="18618" spans="1:14" x14ac:dyDescent="0.2">
      <c r="A18618" t="s">
        <v>24377</v>
      </c>
      <c r="B18618">
        <v>50800</v>
      </c>
      <c r="C18618">
        <v>58050</v>
      </c>
      <c r="D18618">
        <v>65300</v>
      </c>
      <c r="E18618">
        <v>72550</v>
      </c>
      <c r="F18618">
        <v>78400</v>
      </c>
      <c r="G18618">
        <v>84200</v>
      </c>
      <c r="H18618">
        <v>90000</v>
      </c>
      <c r="I18618">
        <v>95800</v>
      </c>
      <c r="J18618">
        <v>101600</v>
      </c>
      <c r="K18618" t="s">
        <v>3116</v>
      </c>
      <c r="L18618">
        <v>25</v>
      </c>
      <c r="M18618">
        <v>80</v>
      </c>
      <c r="N18618" t="s">
        <v>1191</v>
      </c>
    </row>
    <row r="18619" spans="1:14" x14ac:dyDescent="0.2">
      <c r="A18619" t="s">
        <v>24378</v>
      </c>
      <c r="B18619">
        <v>50800</v>
      </c>
      <c r="C18619">
        <v>58050</v>
      </c>
      <c r="D18619">
        <v>65300</v>
      </c>
      <c r="E18619">
        <v>72550</v>
      </c>
      <c r="F18619">
        <v>78400</v>
      </c>
      <c r="G18619">
        <v>84200</v>
      </c>
      <c r="H18619">
        <v>90000</v>
      </c>
      <c r="I18619">
        <v>95800</v>
      </c>
      <c r="J18619">
        <v>101600</v>
      </c>
      <c r="K18619" t="s">
        <v>3116</v>
      </c>
      <c r="L18619">
        <v>25</v>
      </c>
      <c r="M18619">
        <v>80</v>
      </c>
      <c r="N18619" t="s">
        <v>1192</v>
      </c>
    </row>
    <row r="18620" spans="1:14" x14ac:dyDescent="0.2">
      <c r="A18620" t="s">
        <v>24379</v>
      </c>
      <c r="B18620">
        <v>50800</v>
      </c>
      <c r="C18620">
        <v>58050</v>
      </c>
      <c r="D18620">
        <v>65300</v>
      </c>
      <c r="E18620">
        <v>72550</v>
      </c>
      <c r="F18620">
        <v>78400</v>
      </c>
      <c r="G18620">
        <v>84200</v>
      </c>
      <c r="H18620">
        <v>90000</v>
      </c>
      <c r="I18620">
        <v>95800</v>
      </c>
      <c r="J18620">
        <v>101600</v>
      </c>
      <c r="K18620" t="s">
        <v>3116</v>
      </c>
      <c r="L18620">
        <v>25</v>
      </c>
      <c r="M18620">
        <v>80</v>
      </c>
      <c r="N18620" t="s">
        <v>1193</v>
      </c>
    </row>
    <row r="18621" spans="1:14" x14ac:dyDescent="0.2">
      <c r="A18621" t="s">
        <v>24380</v>
      </c>
      <c r="B18621">
        <v>50800</v>
      </c>
      <c r="C18621">
        <v>58050</v>
      </c>
      <c r="D18621">
        <v>65300</v>
      </c>
      <c r="E18621">
        <v>72550</v>
      </c>
      <c r="F18621">
        <v>78400</v>
      </c>
      <c r="G18621">
        <v>84200</v>
      </c>
      <c r="H18621">
        <v>90000</v>
      </c>
      <c r="I18621">
        <v>95800</v>
      </c>
      <c r="J18621">
        <v>101600</v>
      </c>
      <c r="K18621" t="s">
        <v>3116</v>
      </c>
      <c r="L18621">
        <v>25</v>
      </c>
      <c r="M18621">
        <v>80</v>
      </c>
      <c r="N18621" t="s">
        <v>1194</v>
      </c>
    </row>
    <row r="18622" spans="1:14" x14ac:dyDescent="0.2">
      <c r="A18622" t="s">
        <v>24381</v>
      </c>
      <c r="B18622">
        <v>50800</v>
      </c>
      <c r="C18622">
        <v>58050</v>
      </c>
      <c r="D18622">
        <v>65300</v>
      </c>
      <c r="E18622">
        <v>72550</v>
      </c>
      <c r="F18622">
        <v>78400</v>
      </c>
      <c r="G18622">
        <v>84200</v>
      </c>
      <c r="H18622">
        <v>90000</v>
      </c>
      <c r="I18622">
        <v>95800</v>
      </c>
      <c r="J18622">
        <v>101600</v>
      </c>
      <c r="K18622" t="s">
        <v>3116</v>
      </c>
      <c r="L18622">
        <v>25</v>
      </c>
      <c r="M18622">
        <v>80</v>
      </c>
      <c r="N18622" t="s">
        <v>1195</v>
      </c>
    </row>
    <row r="18623" spans="1:14" x14ac:dyDescent="0.2">
      <c r="A18623" t="s">
        <v>24382</v>
      </c>
      <c r="B18623">
        <v>50800</v>
      </c>
      <c r="C18623">
        <v>58050</v>
      </c>
      <c r="D18623">
        <v>65300</v>
      </c>
      <c r="E18623">
        <v>72550</v>
      </c>
      <c r="F18623">
        <v>78400</v>
      </c>
      <c r="G18623">
        <v>84200</v>
      </c>
      <c r="H18623">
        <v>90000</v>
      </c>
      <c r="I18623">
        <v>95800</v>
      </c>
      <c r="J18623">
        <v>101600</v>
      </c>
      <c r="K18623" t="s">
        <v>3116</v>
      </c>
      <c r="L18623">
        <v>25</v>
      </c>
      <c r="M18623">
        <v>80</v>
      </c>
      <c r="N18623" t="s">
        <v>1196</v>
      </c>
    </row>
    <row r="18624" spans="1:14" x14ac:dyDescent="0.2">
      <c r="A18624" t="s">
        <v>24383</v>
      </c>
      <c r="B18624">
        <v>50800</v>
      </c>
      <c r="C18624">
        <v>58050</v>
      </c>
      <c r="D18624">
        <v>65300</v>
      </c>
      <c r="E18624">
        <v>72550</v>
      </c>
      <c r="F18624">
        <v>78400</v>
      </c>
      <c r="G18624">
        <v>84200</v>
      </c>
      <c r="H18624">
        <v>90000</v>
      </c>
      <c r="I18624">
        <v>95800</v>
      </c>
      <c r="J18624">
        <v>101600</v>
      </c>
      <c r="K18624" t="s">
        <v>3116</v>
      </c>
      <c r="L18624">
        <v>25</v>
      </c>
      <c r="M18624">
        <v>80</v>
      </c>
      <c r="N18624" t="s">
        <v>1197</v>
      </c>
    </row>
    <row r="18625" spans="1:14" x14ac:dyDescent="0.2">
      <c r="A18625" t="s">
        <v>24384</v>
      </c>
      <c r="B18625">
        <v>50800</v>
      </c>
      <c r="C18625">
        <v>58050</v>
      </c>
      <c r="D18625">
        <v>65300</v>
      </c>
      <c r="E18625">
        <v>72550</v>
      </c>
      <c r="F18625">
        <v>78400</v>
      </c>
      <c r="G18625">
        <v>84200</v>
      </c>
      <c r="H18625">
        <v>90000</v>
      </c>
      <c r="I18625">
        <v>95800</v>
      </c>
      <c r="J18625">
        <v>101600</v>
      </c>
      <c r="K18625" t="s">
        <v>3116</v>
      </c>
      <c r="L18625">
        <v>25</v>
      </c>
      <c r="M18625">
        <v>80</v>
      </c>
      <c r="N18625" t="s">
        <v>1198</v>
      </c>
    </row>
    <row r="18626" spans="1:14" x14ac:dyDescent="0.2">
      <c r="A18626" t="s">
        <v>24385</v>
      </c>
      <c r="B18626">
        <v>50800</v>
      </c>
      <c r="C18626">
        <v>58050</v>
      </c>
      <c r="D18626">
        <v>65300</v>
      </c>
      <c r="E18626">
        <v>72550</v>
      </c>
      <c r="F18626">
        <v>78400</v>
      </c>
      <c r="G18626">
        <v>84200</v>
      </c>
      <c r="H18626">
        <v>90000</v>
      </c>
      <c r="I18626">
        <v>95800</v>
      </c>
      <c r="J18626">
        <v>101600</v>
      </c>
      <c r="K18626" t="s">
        <v>3116</v>
      </c>
      <c r="L18626">
        <v>25</v>
      </c>
      <c r="M18626">
        <v>80</v>
      </c>
      <c r="N18626" t="s">
        <v>1199</v>
      </c>
    </row>
    <row r="18627" spans="1:14" x14ac:dyDescent="0.2">
      <c r="A18627" t="s">
        <v>24386</v>
      </c>
      <c r="B18627">
        <v>50800</v>
      </c>
      <c r="C18627">
        <v>58050</v>
      </c>
      <c r="D18627">
        <v>65300</v>
      </c>
      <c r="E18627">
        <v>72550</v>
      </c>
      <c r="F18627">
        <v>78400</v>
      </c>
      <c r="G18627">
        <v>84200</v>
      </c>
      <c r="H18627">
        <v>90000</v>
      </c>
      <c r="I18627">
        <v>95800</v>
      </c>
      <c r="J18627">
        <v>101600</v>
      </c>
      <c r="K18627" t="s">
        <v>3116</v>
      </c>
      <c r="L18627">
        <v>25</v>
      </c>
      <c r="M18627">
        <v>80</v>
      </c>
      <c r="N18627" t="s">
        <v>903</v>
      </c>
    </row>
    <row r="18628" spans="1:14" x14ac:dyDescent="0.2">
      <c r="A18628" t="s">
        <v>24387</v>
      </c>
      <c r="B18628">
        <v>52300</v>
      </c>
      <c r="C18628">
        <v>59750</v>
      </c>
      <c r="D18628">
        <v>67200</v>
      </c>
      <c r="E18628">
        <v>74650</v>
      </c>
      <c r="F18628">
        <v>80650</v>
      </c>
      <c r="G18628">
        <v>86600</v>
      </c>
      <c r="H18628">
        <v>92600</v>
      </c>
      <c r="I18628">
        <v>98550</v>
      </c>
      <c r="J18628">
        <v>104550</v>
      </c>
      <c r="K18628" t="s">
        <v>3116</v>
      </c>
      <c r="L18628">
        <v>27</v>
      </c>
      <c r="M18628">
        <v>80</v>
      </c>
      <c r="N18628" t="s">
        <v>1200</v>
      </c>
    </row>
    <row r="18629" spans="1:14" x14ac:dyDescent="0.2">
      <c r="A18629" t="s">
        <v>24388</v>
      </c>
      <c r="B18629">
        <v>52300</v>
      </c>
      <c r="C18629">
        <v>59750</v>
      </c>
      <c r="D18629">
        <v>67200</v>
      </c>
      <c r="E18629">
        <v>74650</v>
      </c>
      <c r="F18629">
        <v>80650</v>
      </c>
      <c r="G18629">
        <v>86600</v>
      </c>
      <c r="H18629">
        <v>92600</v>
      </c>
      <c r="I18629">
        <v>98550</v>
      </c>
      <c r="J18629">
        <v>104550</v>
      </c>
      <c r="K18629" t="s">
        <v>3116</v>
      </c>
      <c r="L18629">
        <v>27</v>
      </c>
      <c r="M18629">
        <v>80</v>
      </c>
      <c r="N18629" t="s">
        <v>1201</v>
      </c>
    </row>
    <row r="18630" spans="1:14" x14ac:dyDescent="0.2">
      <c r="A18630" t="s">
        <v>24389</v>
      </c>
      <c r="B18630">
        <v>52300</v>
      </c>
      <c r="C18630">
        <v>59750</v>
      </c>
      <c r="D18630">
        <v>67200</v>
      </c>
      <c r="E18630">
        <v>74650</v>
      </c>
      <c r="F18630">
        <v>80650</v>
      </c>
      <c r="G18630">
        <v>86600</v>
      </c>
      <c r="H18630">
        <v>92600</v>
      </c>
      <c r="I18630">
        <v>98550</v>
      </c>
      <c r="J18630">
        <v>104550</v>
      </c>
      <c r="K18630" t="s">
        <v>3116</v>
      </c>
      <c r="L18630">
        <v>27</v>
      </c>
      <c r="M18630">
        <v>80</v>
      </c>
      <c r="N18630" t="s">
        <v>1202</v>
      </c>
    </row>
    <row r="18631" spans="1:14" x14ac:dyDescent="0.2">
      <c r="A18631" t="s">
        <v>24390</v>
      </c>
      <c r="B18631">
        <v>52300</v>
      </c>
      <c r="C18631">
        <v>59750</v>
      </c>
      <c r="D18631">
        <v>67200</v>
      </c>
      <c r="E18631">
        <v>74650</v>
      </c>
      <c r="F18631">
        <v>80650</v>
      </c>
      <c r="G18631">
        <v>86600</v>
      </c>
      <c r="H18631">
        <v>92600</v>
      </c>
      <c r="I18631">
        <v>98550</v>
      </c>
      <c r="J18631">
        <v>104550</v>
      </c>
      <c r="K18631" t="s">
        <v>3116</v>
      </c>
      <c r="L18631">
        <v>27</v>
      </c>
      <c r="M18631">
        <v>80</v>
      </c>
      <c r="N18631" t="s">
        <v>1203</v>
      </c>
    </row>
    <row r="18632" spans="1:14" x14ac:dyDescent="0.2">
      <c r="A18632" t="s">
        <v>24391</v>
      </c>
      <c r="B18632">
        <v>52300</v>
      </c>
      <c r="C18632">
        <v>59750</v>
      </c>
      <c r="D18632">
        <v>67200</v>
      </c>
      <c r="E18632">
        <v>74650</v>
      </c>
      <c r="F18632">
        <v>80650</v>
      </c>
      <c r="G18632">
        <v>86600</v>
      </c>
      <c r="H18632">
        <v>92600</v>
      </c>
      <c r="I18632">
        <v>98550</v>
      </c>
      <c r="J18632">
        <v>104550</v>
      </c>
      <c r="K18632" t="s">
        <v>3116</v>
      </c>
      <c r="L18632">
        <v>27</v>
      </c>
      <c r="M18632">
        <v>80</v>
      </c>
      <c r="N18632" t="s">
        <v>1204</v>
      </c>
    </row>
    <row r="18633" spans="1:14" x14ac:dyDescent="0.2">
      <c r="A18633" t="s">
        <v>24392</v>
      </c>
      <c r="B18633">
        <v>52300</v>
      </c>
      <c r="C18633">
        <v>59750</v>
      </c>
      <c r="D18633">
        <v>67200</v>
      </c>
      <c r="E18633">
        <v>74650</v>
      </c>
      <c r="F18633">
        <v>80650</v>
      </c>
      <c r="G18633">
        <v>86600</v>
      </c>
      <c r="H18633">
        <v>92600</v>
      </c>
      <c r="I18633">
        <v>98550</v>
      </c>
      <c r="J18633">
        <v>104550</v>
      </c>
      <c r="K18633" t="s">
        <v>3116</v>
      </c>
      <c r="L18633">
        <v>27</v>
      </c>
      <c r="M18633">
        <v>80</v>
      </c>
      <c r="N18633" t="s">
        <v>1205</v>
      </c>
    </row>
    <row r="18634" spans="1:14" x14ac:dyDescent="0.2">
      <c r="A18634" t="s">
        <v>24393</v>
      </c>
      <c r="B18634">
        <v>52300</v>
      </c>
      <c r="C18634">
        <v>59750</v>
      </c>
      <c r="D18634">
        <v>67200</v>
      </c>
      <c r="E18634">
        <v>74650</v>
      </c>
      <c r="F18634">
        <v>80650</v>
      </c>
      <c r="G18634">
        <v>86600</v>
      </c>
      <c r="H18634">
        <v>92600</v>
      </c>
      <c r="I18634">
        <v>98550</v>
      </c>
      <c r="J18634">
        <v>104550</v>
      </c>
      <c r="K18634" t="s">
        <v>3116</v>
      </c>
      <c r="L18634">
        <v>27</v>
      </c>
      <c r="M18634">
        <v>80</v>
      </c>
      <c r="N18634" t="s">
        <v>1206</v>
      </c>
    </row>
    <row r="18635" spans="1:14" x14ac:dyDescent="0.2">
      <c r="A18635" t="s">
        <v>24394</v>
      </c>
      <c r="B18635">
        <v>52300</v>
      </c>
      <c r="C18635">
        <v>59750</v>
      </c>
      <c r="D18635">
        <v>67200</v>
      </c>
      <c r="E18635">
        <v>74650</v>
      </c>
      <c r="F18635">
        <v>80650</v>
      </c>
      <c r="G18635">
        <v>86600</v>
      </c>
      <c r="H18635">
        <v>92600</v>
      </c>
      <c r="I18635">
        <v>98550</v>
      </c>
      <c r="J18635">
        <v>104550</v>
      </c>
      <c r="K18635" t="s">
        <v>3116</v>
      </c>
      <c r="L18635">
        <v>27</v>
      </c>
      <c r="M18635">
        <v>80</v>
      </c>
      <c r="N18635" t="s">
        <v>1207</v>
      </c>
    </row>
    <row r="18636" spans="1:14" x14ac:dyDescent="0.2">
      <c r="A18636" t="s">
        <v>24395</v>
      </c>
      <c r="B18636">
        <v>52300</v>
      </c>
      <c r="C18636">
        <v>59750</v>
      </c>
      <c r="D18636">
        <v>67200</v>
      </c>
      <c r="E18636">
        <v>74650</v>
      </c>
      <c r="F18636">
        <v>80650</v>
      </c>
      <c r="G18636">
        <v>86600</v>
      </c>
      <c r="H18636">
        <v>92600</v>
      </c>
      <c r="I18636">
        <v>98550</v>
      </c>
      <c r="J18636">
        <v>104550</v>
      </c>
      <c r="K18636" t="s">
        <v>3116</v>
      </c>
      <c r="L18636">
        <v>27</v>
      </c>
      <c r="M18636">
        <v>80</v>
      </c>
      <c r="N18636" t="s">
        <v>1675</v>
      </c>
    </row>
    <row r="18637" spans="1:14" x14ac:dyDescent="0.2">
      <c r="A18637" t="s">
        <v>24396</v>
      </c>
      <c r="B18637">
        <v>52300</v>
      </c>
      <c r="C18637">
        <v>59750</v>
      </c>
      <c r="D18637">
        <v>67200</v>
      </c>
      <c r="E18637">
        <v>74650</v>
      </c>
      <c r="F18637">
        <v>80650</v>
      </c>
      <c r="G18637">
        <v>86600</v>
      </c>
      <c r="H18637">
        <v>92600</v>
      </c>
      <c r="I18637">
        <v>98550</v>
      </c>
      <c r="J18637">
        <v>104550</v>
      </c>
      <c r="K18637" t="s">
        <v>3116</v>
      </c>
      <c r="L18637">
        <v>27</v>
      </c>
      <c r="M18637">
        <v>80</v>
      </c>
      <c r="N18637" t="s">
        <v>1676</v>
      </c>
    </row>
    <row r="18638" spans="1:14" x14ac:dyDescent="0.2">
      <c r="A18638" t="s">
        <v>24397</v>
      </c>
      <c r="B18638">
        <v>52300</v>
      </c>
      <c r="C18638">
        <v>59750</v>
      </c>
      <c r="D18638">
        <v>67200</v>
      </c>
      <c r="E18638">
        <v>74650</v>
      </c>
      <c r="F18638">
        <v>80650</v>
      </c>
      <c r="G18638">
        <v>86600</v>
      </c>
      <c r="H18638">
        <v>92600</v>
      </c>
      <c r="I18638">
        <v>98550</v>
      </c>
      <c r="J18638">
        <v>104550</v>
      </c>
      <c r="K18638" t="s">
        <v>3116</v>
      </c>
      <c r="L18638">
        <v>27</v>
      </c>
      <c r="M18638">
        <v>80</v>
      </c>
      <c r="N18638" t="s">
        <v>1677</v>
      </c>
    </row>
    <row r="18639" spans="1:14" x14ac:dyDescent="0.2">
      <c r="A18639" t="s">
        <v>24398</v>
      </c>
      <c r="B18639">
        <v>52300</v>
      </c>
      <c r="C18639">
        <v>59750</v>
      </c>
      <c r="D18639">
        <v>67200</v>
      </c>
      <c r="E18639">
        <v>74650</v>
      </c>
      <c r="F18639">
        <v>80650</v>
      </c>
      <c r="G18639">
        <v>86600</v>
      </c>
      <c r="H18639">
        <v>92600</v>
      </c>
      <c r="I18639">
        <v>98550</v>
      </c>
      <c r="J18639">
        <v>104550</v>
      </c>
      <c r="K18639" t="s">
        <v>3116</v>
      </c>
      <c r="L18639">
        <v>27</v>
      </c>
      <c r="M18639">
        <v>80</v>
      </c>
      <c r="N18639" t="s">
        <v>1678</v>
      </c>
    </row>
    <row r="18640" spans="1:14" x14ac:dyDescent="0.2">
      <c r="A18640" t="s">
        <v>24399</v>
      </c>
      <c r="B18640">
        <v>52300</v>
      </c>
      <c r="C18640">
        <v>59750</v>
      </c>
      <c r="D18640">
        <v>67200</v>
      </c>
      <c r="E18640">
        <v>74650</v>
      </c>
      <c r="F18640">
        <v>80650</v>
      </c>
      <c r="G18640">
        <v>86600</v>
      </c>
      <c r="H18640">
        <v>92600</v>
      </c>
      <c r="I18640">
        <v>98550</v>
      </c>
      <c r="J18640">
        <v>104550</v>
      </c>
      <c r="K18640" t="s">
        <v>3116</v>
      </c>
      <c r="L18640">
        <v>27</v>
      </c>
      <c r="M18640">
        <v>80</v>
      </c>
      <c r="N18640" t="s">
        <v>1679</v>
      </c>
    </row>
    <row r="18641" spans="1:14" x14ac:dyDescent="0.2">
      <c r="A18641" t="s">
        <v>24400</v>
      </c>
      <c r="B18641">
        <v>52300</v>
      </c>
      <c r="C18641">
        <v>59750</v>
      </c>
      <c r="D18641">
        <v>67200</v>
      </c>
      <c r="E18641">
        <v>74650</v>
      </c>
      <c r="F18641">
        <v>80650</v>
      </c>
      <c r="G18641">
        <v>86600</v>
      </c>
      <c r="H18641">
        <v>92600</v>
      </c>
      <c r="I18641">
        <v>98550</v>
      </c>
      <c r="J18641">
        <v>104550</v>
      </c>
      <c r="K18641" t="s">
        <v>3116</v>
      </c>
      <c r="L18641">
        <v>27</v>
      </c>
      <c r="M18641">
        <v>80</v>
      </c>
      <c r="N18641" t="s">
        <v>1680</v>
      </c>
    </row>
    <row r="18642" spans="1:14" x14ac:dyDescent="0.2">
      <c r="A18642" t="s">
        <v>24401</v>
      </c>
      <c r="B18642">
        <v>52300</v>
      </c>
      <c r="C18642">
        <v>59750</v>
      </c>
      <c r="D18642">
        <v>67200</v>
      </c>
      <c r="E18642">
        <v>74650</v>
      </c>
      <c r="F18642">
        <v>80650</v>
      </c>
      <c r="G18642">
        <v>86600</v>
      </c>
      <c r="H18642">
        <v>92600</v>
      </c>
      <c r="I18642">
        <v>98550</v>
      </c>
      <c r="J18642">
        <v>104550</v>
      </c>
      <c r="K18642" t="s">
        <v>3116</v>
      </c>
      <c r="L18642">
        <v>27</v>
      </c>
      <c r="M18642">
        <v>80</v>
      </c>
      <c r="N18642" t="s">
        <v>1681</v>
      </c>
    </row>
    <row r="18643" spans="1:14" x14ac:dyDescent="0.2">
      <c r="A18643" t="s">
        <v>24402</v>
      </c>
      <c r="B18643">
        <v>52300</v>
      </c>
      <c r="C18643">
        <v>59750</v>
      </c>
      <c r="D18643">
        <v>67200</v>
      </c>
      <c r="E18643">
        <v>74650</v>
      </c>
      <c r="F18643">
        <v>80650</v>
      </c>
      <c r="G18643">
        <v>86600</v>
      </c>
      <c r="H18643">
        <v>92600</v>
      </c>
      <c r="I18643">
        <v>98550</v>
      </c>
      <c r="J18643">
        <v>104550</v>
      </c>
      <c r="K18643" t="s">
        <v>3116</v>
      </c>
      <c r="L18643">
        <v>27</v>
      </c>
      <c r="M18643">
        <v>80</v>
      </c>
      <c r="N18643" t="s">
        <v>1682</v>
      </c>
    </row>
    <row r="18644" spans="1:14" x14ac:dyDescent="0.2">
      <c r="A18644" t="s">
        <v>24403</v>
      </c>
      <c r="B18644">
        <v>52300</v>
      </c>
      <c r="C18644">
        <v>59750</v>
      </c>
      <c r="D18644">
        <v>67200</v>
      </c>
      <c r="E18644">
        <v>74650</v>
      </c>
      <c r="F18644">
        <v>80650</v>
      </c>
      <c r="G18644">
        <v>86600</v>
      </c>
      <c r="H18644">
        <v>92600</v>
      </c>
      <c r="I18644">
        <v>98550</v>
      </c>
      <c r="J18644">
        <v>104550</v>
      </c>
      <c r="K18644" t="s">
        <v>3116</v>
      </c>
      <c r="L18644">
        <v>27</v>
      </c>
      <c r="M18644">
        <v>80</v>
      </c>
      <c r="N18644" t="s">
        <v>1683</v>
      </c>
    </row>
    <row r="18645" spans="1:14" x14ac:dyDescent="0.2">
      <c r="A18645" t="s">
        <v>24404</v>
      </c>
      <c r="B18645">
        <v>52300</v>
      </c>
      <c r="C18645">
        <v>59750</v>
      </c>
      <c r="D18645">
        <v>67200</v>
      </c>
      <c r="E18645">
        <v>74650</v>
      </c>
      <c r="F18645">
        <v>80650</v>
      </c>
      <c r="G18645">
        <v>86600</v>
      </c>
      <c r="H18645">
        <v>92600</v>
      </c>
      <c r="I18645">
        <v>98550</v>
      </c>
      <c r="J18645">
        <v>104550</v>
      </c>
      <c r="K18645" t="s">
        <v>3116</v>
      </c>
      <c r="L18645">
        <v>27</v>
      </c>
      <c r="M18645">
        <v>80</v>
      </c>
      <c r="N18645" t="s">
        <v>1684</v>
      </c>
    </row>
    <row r="18646" spans="1:14" x14ac:dyDescent="0.2">
      <c r="A18646" t="s">
        <v>24405</v>
      </c>
      <c r="B18646">
        <v>52300</v>
      </c>
      <c r="C18646">
        <v>59750</v>
      </c>
      <c r="D18646">
        <v>67200</v>
      </c>
      <c r="E18646">
        <v>74650</v>
      </c>
      <c r="F18646">
        <v>80650</v>
      </c>
      <c r="G18646">
        <v>86600</v>
      </c>
      <c r="H18646">
        <v>92600</v>
      </c>
      <c r="I18646">
        <v>98550</v>
      </c>
      <c r="J18646">
        <v>104550</v>
      </c>
      <c r="K18646" t="s">
        <v>3116</v>
      </c>
      <c r="L18646">
        <v>27</v>
      </c>
      <c r="M18646">
        <v>80</v>
      </c>
      <c r="N18646" t="s">
        <v>1685</v>
      </c>
    </row>
    <row r="18647" spans="1:14" x14ac:dyDescent="0.2">
      <c r="A18647" t="s">
        <v>24406</v>
      </c>
      <c r="B18647">
        <v>52300</v>
      </c>
      <c r="C18647">
        <v>59750</v>
      </c>
      <c r="D18647">
        <v>67200</v>
      </c>
      <c r="E18647">
        <v>74650</v>
      </c>
      <c r="F18647">
        <v>80650</v>
      </c>
      <c r="G18647">
        <v>86600</v>
      </c>
      <c r="H18647">
        <v>92600</v>
      </c>
      <c r="I18647">
        <v>98550</v>
      </c>
      <c r="J18647">
        <v>104550</v>
      </c>
      <c r="K18647" t="s">
        <v>3116</v>
      </c>
      <c r="L18647">
        <v>27</v>
      </c>
      <c r="M18647">
        <v>80</v>
      </c>
      <c r="N18647" t="s">
        <v>1686</v>
      </c>
    </row>
    <row r="18648" spans="1:14" x14ac:dyDescent="0.2">
      <c r="A18648" t="s">
        <v>24407</v>
      </c>
      <c r="B18648">
        <v>52300</v>
      </c>
      <c r="C18648">
        <v>59750</v>
      </c>
      <c r="D18648">
        <v>67200</v>
      </c>
      <c r="E18648">
        <v>74650</v>
      </c>
      <c r="F18648">
        <v>80650</v>
      </c>
      <c r="G18648">
        <v>86600</v>
      </c>
      <c r="H18648">
        <v>92600</v>
      </c>
      <c r="I18648">
        <v>98550</v>
      </c>
      <c r="J18648">
        <v>104550</v>
      </c>
      <c r="K18648" t="s">
        <v>3116</v>
      </c>
      <c r="L18648">
        <v>27</v>
      </c>
      <c r="M18648">
        <v>80</v>
      </c>
      <c r="N18648" t="s">
        <v>1688</v>
      </c>
    </row>
    <row r="18649" spans="1:14" x14ac:dyDescent="0.2">
      <c r="A18649" t="s">
        <v>24408</v>
      </c>
      <c r="B18649">
        <v>52300</v>
      </c>
      <c r="C18649">
        <v>59750</v>
      </c>
      <c r="D18649">
        <v>67200</v>
      </c>
      <c r="E18649">
        <v>74650</v>
      </c>
      <c r="F18649">
        <v>80650</v>
      </c>
      <c r="G18649">
        <v>86600</v>
      </c>
      <c r="H18649">
        <v>92600</v>
      </c>
      <c r="I18649">
        <v>98550</v>
      </c>
      <c r="J18649">
        <v>104550</v>
      </c>
      <c r="K18649" t="s">
        <v>3116</v>
      </c>
      <c r="L18649">
        <v>27</v>
      </c>
      <c r="M18649">
        <v>80</v>
      </c>
      <c r="N18649" t="s">
        <v>1687</v>
      </c>
    </row>
    <row r="18650" spans="1:14" x14ac:dyDescent="0.2">
      <c r="A18650" t="s">
        <v>24409</v>
      </c>
      <c r="B18650">
        <v>52300</v>
      </c>
      <c r="C18650">
        <v>59750</v>
      </c>
      <c r="D18650">
        <v>67200</v>
      </c>
      <c r="E18650">
        <v>74650</v>
      </c>
      <c r="F18650">
        <v>80650</v>
      </c>
      <c r="G18650">
        <v>86600</v>
      </c>
      <c r="H18650">
        <v>92600</v>
      </c>
      <c r="I18650">
        <v>98550</v>
      </c>
      <c r="J18650">
        <v>104550</v>
      </c>
      <c r="K18650" t="s">
        <v>3116</v>
      </c>
      <c r="L18650">
        <v>27</v>
      </c>
      <c r="M18650">
        <v>80</v>
      </c>
      <c r="N18650" t="s">
        <v>1689</v>
      </c>
    </row>
    <row r="18651" spans="1:14" x14ac:dyDescent="0.2">
      <c r="A18651" t="s">
        <v>24410</v>
      </c>
      <c r="B18651">
        <v>52300</v>
      </c>
      <c r="C18651">
        <v>59750</v>
      </c>
      <c r="D18651">
        <v>67200</v>
      </c>
      <c r="E18651">
        <v>74650</v>
      </c>
      <c r="F18651">
        <v>80650</v>
      </c>
      <c r="G18651">
        <v>86600</v>
      </c>
      <c r="H18651">
        <v>92600</v>
      </c>
      <c r="I18651">
        <v>98550</v>
      </c>
      <c r="J18651">
        <v>104550</v>
      </c>
      <c r="K18651" t="s">
        <v>3116</v>
      </c>
      <c r="L18651">
        <v>27</v>
      </c>
      <c r="M18651">
        <v>80</v>
      </c>
      <c r="N18651" t="s">
        <v>1690</v>
      </c>
    </row>
    <row r="18652" spans="1:14" x14ac:dyDescent="0.2">
      <c r="A18652" t="s">
        <v>24411</v>
      </c>
      <c r="B18652">
        <v>39550</v>
      </c>
      <c r="C18652">
        <v>45200</v>
      </c>
      <c r="D18652">
        <v>50850</v>
      </c>
      <c r="E18652">
        <v>56500</v>
      </c>
      <c r="F18652">
        <v>61050</v>
      </c>
      <c r="G18652">
        <v>65550</v>
      </c>
      <c r="H18652">
        <v>70100</v>
      </c>
      <c r="I18652">
        <v>74600</v>
      </c>
      <c r="J18652">
        <v>79100</v>
      </c>
      <c r="K18652" t="s">
        <v>3117</v>
      </c>
      <c r="L18652">
        <v>1</v>
      </c>
      <c r="M18652">
        <v>80</v>
      </c>
      <c r="N18652" t="s">
        <v>2887</v>
      </c>
    </row>
    <row r="18653" spans="1:14" x14ac:dyDescent="0.2">
      <c r="A18653" t="s">
        <v>24412</v>
      </c>
      <c r="B18653">
        <v>62200</v>
      </c>
      <c r="C18653">
        <v>71050</v>
      </c>
      <c r="D18653">
        <v>79950</v>
      </c>
      <c r="E18653">
        <v>88800</v>
      </c>
      <c r="F18653">
        <v>95950</v>
      </c>
      <c r="G18653">
        <v>103050</v>
      </c>
      <c r="H18653">
        <v>110150</v>
      </c>
      <c r="I18653">
        <v>117250</v>
      </c>
      <c r="J18653">
        <v>124350</v>
      </c>
      <c r="K18653" t="s">
        <v>3117</v>
      </c>
      <c r="L18653">
        <v>3</v>
      </c>
      <c r="M18653">
        <v>80</v>
      </c>
      <c r="N18653" t="s">
        <v>2888</v>
      </c>
    </row>
    <row r="18654" spans="1:14" x14ac:dyDescent="0.2">
      <c r="A18654" t="s">
        <v>24413</v>
      </c>
      <c r="B18654">
        <v>40250</v>
      </c>
      <c r="C18654">
        <v>46000</v>
      </c>
      <c r="D18654">
        <v>51750</v>
      </c>
      <c r="E18654">
        <v>57450</v>
      </c>
      <c r="F18654">
        <v>62050</v>
      </c>
      <c r="G18654">
        <v>66650</v>
      </c>
      <c r="H18654">
        <v>71250</v>
      </c>
      <c r="I18654">
        <v>75850</v>
      </c>
      <c r="J18654">
        <v>80450</v>
      </c>
      <c r="K18654" t="s">
        <v>3117</v>
      </c>
      <c r="L18654">
        <v>5</v>
      </c>
      <c r="M18654">
        <v>80</v>
      </c>
      <c r="N18654" t="s">
        <v>3680</v>
      </c>
    </row>
    <row r="18655" spans="1:14" x14ac:dyDescent="0.2">
      <c r="A18655" t="s">
        <v>24414</v>
      </c>
      <c r="B18655">
        <v>59750</v>
      </c>
      <c r="C18655">
        <v>68250</v>
      </c>
      <c r="D18655">
        <v>76800</v>
      </c>
      <c r="E18655">
        <v>85300</v>
      </c>
      <c r="F18655">
        <v>92150</v>
      </c>
      <c r="G18655">
        <v>98950</v>
      </c>
      <c r="H18655">
        <v>105800</v>
      </c>
      <c r="I18655">
        <v>112600</v>
      </c>
      <c r="J18655">
        <v>119450</v>
      </c>
      <c r="K18655" t="s">
        <v>3117</v>
      </c>
      <c r="L18655">
        <v>7</v>
      </c>
      <c r="M18655">
        <v>80</v>
      </c>
      <c r="N18655" t="s">
        <v>2889</v>
      </c>
    </row>
    <row r="18656" spans="1:14" x14ac:dyDescent="0.2">
      <c r="A18656" t="s">
        <v>24415</v>
      </c>
      <c r="B18656">
        <v>46500</v>
      </c>
      <c r="C18656">
        <v>53150</v>
      </c>
      <c r="D18656">
        <v>59800</v>
      </c>
      <c r="E18656">
        <v>66400</v>
      </c>
      <c r="F18656">
        <v>71750</v>
      </c>
      <c r="G18656">
        <v>77050</v>
      </c>
      <c r="H18656">
        <v>82350</v>
      </c>
      <c r="I18656">
        <v>87650</v>
      </c>
      <c r="J18656">
        <v>93000</v>
      </c>
      <c r="K18656" t="s">
        <v>3117</v>
      </c>
      <c r="L18656">
        <v>9</v>
      </c>
      <c r="M18656">
        <v>80</v>
      </c>
      <c r="N18656" t="s">
        <v>2890</v>
      </c>
    </row>
    <row r="18657" spans="1:14" x14ac:dyDescent="0.2">
      <c r="A18657" t="s">
        <v>24416</v>
      </c>
      <c r="B18657">
        <v>46500</v>
      </c>
      <c r="C18657">
        <v>53150</v>
      </c>
      <c r="D18657">
        <v>59800</v>
      </c>
      <c r="E18657">
        <v>66400</v>
      </c>
      <c r="F18657">
        <v>71750</v>
      </c>
      <c r="G18657">
        <v>77050</v>
      </c>
      <c r="H18657">
        <v>82350</v>
      </c>
      <c r="I18657">
        <v>87650</v>
      </c>
      <c r="J18657">
        <v>93000</v>
      </c>
      <c r="K18657" t="s">
        <v>3117</v>
      </c>
      <c r="L18657">
        <v>11</v>
      </c>
      <c r="M18657">
        <v>80</v>
      </c>
      <c r="N18657" t="s">
        <v>2891</v>
      </c>
    </row>
    <row r="18658" spans="1:14" x14ac:dyDescent="0.2">
      <c r="A18658" t="s">
        <v>24417</v>
      </c>
      <c r="B18658">
        <v>66750</v>
      </c>
      <c r="C18658">
        <v>76250</v>
      </c>
      <c r="D18658">
        <v>85800</v>
      </c>
      <c r="E18658">
        <v>95300</v>
      </c>
      <c r="F18658">
        <v>102950</v>
      </c>
      <c r="G18658">
        <v>110550</v>
      </c>
      <c r="H18658">
        <v>118200</v>
      </c>
      <c r="I18658">
        <v>125800</v>
      </c>
      <c r="J18658">
        <v>133450</v>
      </c>
      <c r="K18658" t="s">
        <v>3117</v>
      </c>
      <c r="L18658">
        <v>13</v>
      </c>
      <c r="M18658">
        <v>80</v>
      </c>
      <c r="N18658" t="s">
        <v>2892</v>
      </c>
    </row>
    <row r="18659" spans="1:14" x14ac:dyDescent="0.2">
      <c r="A18659" t="s">
        <v>24418</v>
      </c>
      <c r="B18659">
        <v>47250</v>
      </c>
      <c r="C18659">
        <v>54000</v>
      </c>
      <c r="D18659">
        <v>60750</v>
      </c>
      <c r="E18659">
        <v>67450</v>
      </c>
      <c r="F18659">
        <v>72850</v>
      </c>
      <c r="G18659">
        <v>78250</v>
      </c>
      <c r="H18659">
        <v>83650</v>
      </c>
      <c r="I18659">
        <v>89050</v>
      </c>
      <c r="J18659">
        <v>94450</v>
      </c>
      <c r="K18659" t="s">
        <v>3117</v>
      </c>
      <c r="L18659">
        <v>15</v>
      </c>
      <c r="M18659">
        <v>80</v>
      </c>
      <c r="N18659" t="s">
        <v>2893</v>
      </c>
    </row>
    <row r="18660" spans="1:14" x14ac:dyDescent="0.2">
      <c r="A18660" t="s">
        <v>24419</v>
      </c>
      <c r="B18660">
        <v>40600</v>
      </c>
      <c r="C18660">
        <v>46400</v>
      </c>
      <c r="D18660">
        <v>52200</v>
      </c>
      <c r="E18660">
        <v>58000</v>
      </c>
      <c r="F18660">
        <v>62650</v>
      </c>
      <c r="G18660">
        <v>67300</v>
      </c>
      <c r="H18660">
        <v>71950</v>
      </c>
      <c r="I18660">
        <v>76600</v>
      </c>
      <c r="J18660">
        <v>81200</v>
      </c>
      <c r="K18660" t="s">
        <v>3117</v>
      </c>
      <c r="L18660">
        <v>17</v>
      </c>
      <c r="M18660">
        <v>80</v>
      </c>
      <c r="N18660" t="s">
        <v>3261</v>
      </c>
    </row>
    <row r="18661" spans="1:14" x14ac:dyDescent="0.2">
      <c r="A18661" t="s">
        <v>24420</v>
      </c>
      <c r="B18661">
        <v>46500</v>
      </c>
      <c r="C18661">
        <v>53150</v>
      </c>
      <c r="D18661">
        <v>59800</v>
      </c>
      <c r="E18661">
        <v>66400</v>
      </c>
      <c r="F18661">
        <v>71750</v>
      </c>
      <c r="G18661">
        <v>77050</v>
      </c>
      <c r="H18661">
        <v>82350</v>
      </c>
      <c r="I18661">
        <v>87650</v>
      </c>
      <c r="J18661">
        <v>93000</v>
      </c>
      <c r="K18661" t="s">
        <v>3117</v>
      </c>
      <c r="L18661">
        <v>19</v>
      </c>
      <c r="M18661">
        <v>80</v>
      </c>
      <c r="N18661" t="s">
        <v>4036</v>
      </c>
    </row>
    <row r="18662" spans="1:14" x14ac:dyDescent="0.2">
      <c r="A18662" t="s">
        <v>24421</v>
      </c>
      <c r="B18662">
        <v>40250</v>
      </c>
      <c r="C18662">
        <v>46000</v>
      </c>
      <c r="D18662">
        <v>51750</v>
      </c>
      <c r="E18662">
        <v>57450</v>
      </c>
      <c r="F18662">
        <v>62050</v>
      </c>
      <c r="G18662">
        <v>66650</v>
      </c>
      <c r="H18662">
        <v>71250</v>
      </c>
      <c r="I18662">
        <v>75850</v>
      </c>
      <c r="J18662">
        <v>80450</v>
      </c>
      <c r="K18662" t="s">
        <v>3117</v>
      </c>
      <c r="L18662">
        <v>21</v>
      </c>
      <c r="M18662">
        <v>80</v>
      </c>
      <c r="N18662" t="s">
        <v>2894</v>
      </c>
    </row>
    <row r="18663" spans="1:14" x14ac:dyDescent="0.2">
      <c r="A18663" t="s">
        <v>24422</v>
      </c>
      <c r="B18663">
        <v>51200</v>
      </c>
      <c r="C18663">
        <v>58500</v>
      </c>
      <c r="D18663">
        <v>65800</v>
      </c>
      <c r="E18663">
        <v>73100</v>
      </c>
      <c r="F18663">
        <v>78950</v>
      </c>
      <c r="G18663">
        <v>84800</v>
      </c>
      <c r="H18663">
        <v>90650</v>
      </c>
      <c r="I18663">
        <v>96500</v>
      </c>
      <c r="J18663">
        <v>102350</v>
      </c>
      <c r="K18663" t="s">
        <v>3117</v>
      </c>
      <c r="L18663">
        <v>23</v>
      </c>
      <c r="M18663">
        <v>80</v>
      </c>
      <c r="N18663" t="s">
        <v>2895</v>
      </c>
    </row>
    <row r="18664" spans="1:14" x14ac:dyDescent="0.2">
      <c r="A18664" t="s">
        <v>24423</v>
      </c>
      <c r="B18664">
        <v>39550</v>
      </c>
      <c r="C18664">
        <v>45200</v>
      </c>
      <c r="D18664">
        <v>50850</v>
      </c>
      <c r="E18664">
        <v>56500</v>
      </c>
      <c r="F18664">
        <v>61050</v>
      </c>
      <c r="G18664">
        <v>65550</v>
      </c>
      <c r="H18664">
        <v>70100</v>
      </c>
      <c r="I18664">
        <v>74600</v>
      </c>
      <c r="J18664">
        <v>79100</v>
      </c>
      <c r="K18664" t="s">
        <v>3117</v>
      </c>
      <c r="L18664">
        <v>25</v>
      </c>
      <c r="M18664">
        <v>80</v>
      </c>
      <c r="N18664" t="s">
        <v>3687</v>
      </c>
    </row>
    <row r="18665" spans="1:14" x14ac:dyDescent="0.2">
      <c r="A18665" t="s">
        <v>24424</v>
      </c>
      <c r="B18665">
        <v>39550</v>
      </c>
      <c r="C18665">
        <v>45200</v>
      </c>
      <c r="D18665">
        <v>50850</v>
      </c>
      <c r="E18665">
        <v>56500</v>
      </c>
      <c r="F18665">
        <v>61050</v>
      </c>
      <c r="G18665">
        <v>65550</v>
      </c>
      <c r="H18665">
        <v>70100</v>
      </c>
      <c r="I18665">
        <v>74600</v>
      </c>
      <c r="J18665">
        <v>79100</v>
      </c>
      <c r="K18665" t="s">
        <v>3117</v>
      </c>
      <c r="L18665">
        <v>27</v>
      </c>
      <c r="M18665">
        <v>80</v>
      </c>
      <c r="N18665" t="s">
        <v>3756</v>
      </c>
    </row>
    <row r="18666" spans="1:14" x14ac:dyDescent="0.2">
      <c r="A18666" t="s">
        <v>24425</v>
      </c>
      <c r="B18666">
        <v>39550</v>
      </c>
      <c r="C18666">
        <v>45200</v>
      </c>
      <c r="D18666">
        <v>50850</v>
      </c>
      <c r="E18666">
        <v>56500</v>
      </c>
      <c r="F18666">
        <v>61050</v>
      </c>
      <c r="G18666">
        <v>65550</v>
      </c>
      <c r="H18666">
        <v>70100</v>
      </c>
      <c r="I18666">
        <v>74600</v>
      </c>
      <c r="J18666">
        <v>79100</v>
      </c>
      <c r="K18666" t="s">
        <v>3117</v>
      </c>
      <c r="L18666">
        <v>29</v>
      </c>
      <c r="M18666">
        <v>80</v>
      </c>
      <c r="N18666" t="s">
        <v>2896</v>
      </c>
    </row>
    <row r="18667" spans="1:14" x14ac:dyDescent="0.2">
      <c r="A18667" t="s">
        <v>24426</v>
      </c>
      <c r="B18667">
        <v>46500</v>
      </c>
      <c r="C18667">
        <v>53150</v>
      </c>
      <c r="D18667">
        <v>59800</v>
      </c>
      <c r="E18667">
        <v>66400</v>
      </c>
      <c r="F18667">
        <v>71750</v>
      </c>
      <c r="G18667">
        <v>77050</v>
      </c>
      <c r="H18667">
        <v>82350</v>
      </c>
      <c r="I18667">
        <v>87650</v>
      </c>
      <c r="J18667">
        <v>93000</v>
      </c>
      <c r="K18667" t="s">
        <v>3117</v>
      </c>
      <c r="L18667">
        <v>31</v>
      </c>
      <c r="M18667">
        <v>80</v>
      </c>
      <c r="N18667" t="s">
        <v>3271</v>
      </c>
    </row>
    <row r="18668" spans="1:14" x14ac:dyDescent="0.2">
      <c r="A18668" t="s">
        <v>24427</v>
      </c>
      <c r="B18668">
        <v>50750</v>
      </c>
      <c r="C18668">
        <v>58000</v>
      </c>
      <c r="D18668">
        <v>65250</v>
      </c>
      <c r="E18668">
        <v>72500</v>
      </c>
      <c r="F18668">
        <v>78300</v>
      </c>
      <c r="G18668">
        <v>84100</v>
      </c>
      <c r="H18668">
        <v>89900</v>
      </c>
      <c r="I18668">
        <v>95700</v>
      </c>
      <c r="J18668">
        <v>101500</v>
      </c>
      <c r="K18668" t="s">
        <v>3117</v>
      </c>
      <c r="L18668">
        <v>33</v>
      </c>
      <c r="M18668">
        <v>80</v>
      </c>
      <c r="N18668" t="s">
        <v>2355</v>
      </c>
    </row>
    <row r="18669" spans="1:14" x14ac:dyDescent="0.2">
      <c r="A18669" t="s">
        <v>24428</v>
      </c>
      <c r="B18669">
        <v>39550</v>
      </c>
      <c r="C18669">
        <v>45200</v>
      </c>
      <c r="D18669">
        <v>50850</v>
      </c>
      <c r="E18669">
        <v>56500</v>
      </c>
      <c r="F18669">
        <v>61050</v>
      </c>
      <c r="G18669">
        <v>65550</v>
      </c>
      <c r="H18669">
        <v>70100</v>
      </c>
      <c r="I18669">
        <v>74600</v>
      </c>
      <c r="J18669">
        <v>79100</v>
      </c>
      <c r="K18669" t="s">
        <v>3117</v>
      </c>
      <c r="L18669">
        <v>35</v>
      </c>
      <c r="M18669">
        <v>80</v>
      </c>
      <c r="N18669" t="s">
        <v>3371</v>
      </c>
    </row>
    <row r="18670" spans="1:14" x14ac:dyDescent="0.2">
      <c r="A18670" t="s">
        <v>24429</v>
      </c>
      <c r="B18670">
        <v>59750</v>
      </c>
      <c r="C18670">
        <v>68250</v>
      </c>
      <c r="D18670">
        <v>76800</v>
      </c>
      <c r="E18670">
        <v>85300</v>
      </c>
      <c r="F18670">
        <v>92150</v>
      </c>
      <c r="G18670">
        <v>98950</v>
      </c>
      <c r="H18670">
        <v>105800</v>
      </c>
      <c r="I18670">
        <v>112600</v>
      </c>
      <c r="J18670">
        <v>119450</v>
      </c>
      <c r="K18670" t="s">
        <v>3117</v>
      </c>
      <c r="L18670">
        <v>36</v>
      </c>
      <c r="M18670">
        <v>80</v>
      </c>
      <c r="N18670" t="s">
        <v>2897</v>
      </c>
    </row>
    <row r="18671" spans="1:14" x14ac:dyDescent="0.2">
      <c r="A18671" t="s">
        <v>24430</v>
      </c>
      <c r="B18671">
        <v>39550</v>
      </c>
      <c r="C18671">
        <v>45200</v>
      </c>
      <c r="D18671">
        <v>50850</v>
      </c>
      <c r="E18671">
        <v>56500</v>
      </c>
      <c r="F18671">
        <v>61050</v>
      </c>
      <c r="G18671">
        <v>65550</v>
      </c>
      <c r="H18671">
        <v>70100</v>
      </c>
      <c r="I18671">
        <v>74600</v>
      </c>
      <c r="J18671">
        <v>79100</v>
      </c>
      <c r="K18671" t="s">
        <v>3117</v>
      </c>
      <c r="L18671">
        <v>37</v>
      </c>
      <c r="M18671">
        <v>80</v>
      </c>
      <c r="N18671" t="s">
        <v>4226</v>
      </c>
    </row>
    <row r="18672" spans="1:14" x14ac:dyDescent="0.2">
      <c r="A18672" t="s">
        <v>24431</v>
      </c>
      <c r="B18672">
        <v>59750</v>
      </c>
      <c r="C18672">
        <v>68250</v>
      </c>
      <c r="D18672">
        <v>76800</v>
      </c>
      <c r="E18672">
        <v>85300</v>
      </c>
      <c r="F18672">
        <v>92150</v>
      </c>
      <c r="G18672">
        <v>98950</v>
      </c>
      <c r="H18672">
        <v>105800</v>
      </c>
      <c r="I18672">
        <v>112600</v>
      </c>
      <c r="J18672">
        <v>119450</v>
      </c>
      <c r="K18672" t="s">
        <v>3117</v>
      </c>
      <c r="L18672">
        <v>41</v>
      </c>
      <c r="M18672">
        <v>80</v>
      </c>
      <c r="N18672" t="s">
        <v>2061</v>
      </c>
    </row>
    <row r="18673" spans="1:14" x14ac:dyDescent="0.2">
      <c r="A18673" t="s">
        <v>24432</v>
      </c>
      <c r="B18673">
        <v>66750</v>
      </c>
      <c r="C18673">
        <v>76250</v>
      </c>
      <c r="D18673">
        <v>85800</v>
      </c>
      <c r="E18673">
        <v>95300</v>
      </c>
      <c r="F18673">
        <v>102950</v>
      </c>
      <c r="G18673">
        <v>110550</v>
      </c>
      <c r="H18673">
        <v>118200</v>
      </c>
      <c r="I18673">
        <v>125800</v>
      </c>
      <c r="J18673">
        <v>133450</v>
      </c>
      <c r="K18673" t="s">
        <v>3117</v>
      </c>
      <c r="L18673">
        <v>43</v>
      </c>
      <c r="M18673">
        <v>80</v>
      </c>
      <c r="N18673" t="s">
        <v>3310</v>
      </c>
    </row>
    <row r="18674" spans="1:14" x14ac:dyDescent="0.2">
      <c r="A18674" t="s">
        <v>24433</v>
      </c>
      <c r="B18674">
        <v>51200</v>
      </c>
      <c r="C18674">
        <v>58500</v>
      </c>
      <c r="D18674">
        <v>65800</v>
      </c>
      <c r="E18674">
        <v>73100</v>
      </c>
      <c r="F18674">
        <v>78950</v>
      </c>
      <c r="G18674">
        <v>84800</v>
      </c>
      <c r="H18674">
        <v>90650</v>
      </c>
      <c r="I18674">
        <v>96500</v>
      </c>
      <c r="J18674">
        <v>102350</v>
      </c>
      <c r="K18674" t="s">
        <v>3117</v>
      </c>
      <c r="L18674">
        <v>45</v>
      </c>
      <c r="M18674">
        <v>80</v>
      </c>
      <c r="N18674" t="s">
        <v>2544</v>
      </c>
    </row>
    <row r="18675" spans="1:14" x14ac:dyDescent="0.2">
      <c r="A18675" t="s">
        <v>24434</v>
      </c>
      <c r="B18675">
        <v>59200</v>
      </c>
      <c r="C18675">
        <v>67650</v>
      </c>
      <c r="D18675">
        <v>76100</v>
      </c>
      <c r="E18675">
        <v>84550</v>
      </c>
      <c r="F18675">
        <v>91350</v>
      </c>
      <c r="G18675">
        <v>98100</v>
      </c>
      <c r="H18675">
        <v>104850</v>
      </c>
      <c r="I18675">
        <v>111650</v>
      </c>
      <c r="J18675">
        <v>118400</v>
      </c>
      <c r="K18675" t="s">
        <v>3117</v>
      </c>
      <c r="L18675">
        <v>47</v>
      </c>
      <c r="M18675">
        <v>80</v>
      </c>
      <c r="N18675" t="s">
        <v>2898</v>
      </c>
    </row>
    <row r="18676" spans="1:14" x14ac:dyDescent="0.2">
      <c r="A18676" t="s">
        <v>24435</v>
      </c>
      <c r="B18676">
        <v>40250</v>
      </c>
      <c r="C18676">
        <v>46000</v>
      </c>
      <c r="D18676">
        <v>51750</v>
      </c>
      <c r="E18676">
        <v>57450</v>
      </c>
      <c r="F18676">
        <v>62050</v>
      </c>
      <c r="G18676">
        <v>66650</v>
      </c>
      <c r="H18676">
        <v>71250</v>
      </c>
      <c r="I18676">
        <v>75850</v>
      </c>
      <c r="J18676">
        <v>80450</v>
      </c>
      <c r="K18676" t="s">
        <v>3117</v>
      </c>
      <c r="L18676">
        <v>49</v>
      </c>
      <c r="M18676">
        <v>80</v>
      </c>
      <c r="N18676" t="s">
        <v>2844</v>
      </c>
    </row>
    <row r="18677" spans="1:14" x14ac:dyDescent="0.2">
      <c r="A18677" t="s">
        <v>24436</v>
      </c>
      <c r="B18677">
        <v>39550</v>
      </c>
      <c r="C18677">
        <v>45200</v>
      </c>
      <c r="D18677">
        <v>50850</v>
      </c>
      <c r="E18677">
        <v>56500</v>
      </c>
      <c r="F18677">
        <v>61050</v>
      </c>
      <c r="G18677">
        <v>65550</v>
      </c>
      <c r="H18677">
        <v>70100</v>
      </c>
      <c r="I18677">
        <v>74600</v>
      </c>
      <c r="J18677">
        <v>79100</v>
      </c>
      <c r="K18677" t="s">
        <v>3117</v>
      </c>
      <c r="L18677">
        <v>51</v>
      </c>
      <c r="M18677">
        <v>80</v>
      </c>
      <c r="N18677" t="s">
        <v>2899</v>
      </c>
    </row>
    <row r="18678" spans="1:14" x14ac:dyDescent="0.2">
      <c r="A18678" t="s">
        <v>24437</v>
      </c>
      <c r="B18678">
        <v>59750</v>
      </c>
      <c r="C18678">
        <v>68250</v>
      </c>
      <c r="D18678">
        <v>76800</v>
      </c>
      <c r="E18678">
        <v>85300</v>
      </c>
      <c r="F18678">
        <v>92150</v>
      </c>
      <c r="G18678">
        <v>98950</v>
      </c>
      <c r="H18678">
        <v>105800</v>
      </c>
      <c r="I18678">
        <v>112600</v>
      </c>
      <c r="J18678">
        <v>119450</v>
      </c>
      <c r="K18678" t="s">
        <v>3117</v>
      </c>
      <c r="L18678">
        <v>53</v>
      </c>
      <c r="M18678">
        <v>80</v>
      </c>
      <c r="N18678" t="s">
        <v>2900</v>
      </c>
    </row>
    <row r="18679" spans="1:14" x14ac:dyDescent="0.2">
      <c r="A18679" t="s">
        <v>24438</v>
      </c>
      <c r="B18679">
        <v>40150</v>
      </c>
      <c r="C18679">
        <v>45850</v>
      </c>
      <c r="D18679">
        <v>51600</v>
      </c>
      <c r="E18679">
        <v>57300</v>
      </c>
      <c r="F18679">
        <v>61900</v>
      </c>
      <c r="G18679">
        <v>66500</v>
      </c>
      <c r="H18679">
        <v>71100</v>
      </c>
      <c r="I18679">
        <v>75650</v>
      </c>
      <c r="J18679">
        <v>80250</v>
      </c>
      <c r="K18679" t="s">
        <v>3117</v>
      </c>
      <c r="L18679">
        <v>57</v>
      </c>
      <c r="M18679">
        <v>80</v>
      </c>
      <c r="N18679" t="s">
        <v>2484</v>
      </c>
    </row>
    <row r="18680" spans="1:14" x14ac:dyDescent="0.2">
      <c r="A18680" t="s">
        <v>24439</v>
      </c>
      <c r="B18680">
        <v>66750</v>
      </c>
      <c r="C18680">
        <v>76250</v>
      </c>
      <c r="D18680">
        <v>85800</v>
      </c>
      <c r="E18680">
        <v>95300</v>
      </c>
      <c r="F18680">
        <v>102950</v>
      </c>
      <c r="G18680">
        <v>110550</v>
      </c>
      <c r="H18680">
        <v>118200</v>
      </c>
      <c r="I18680">
        <v>125800</v>
      </c>
      <c r="J18680">
        <v>133450</v>
      </c>
      <c r="K18680" t="s">
        <v>3117</v>
      </c>
      <c r="L18680">
        <v>59</v>
      </c>
      <c r="M18680">
        <v>80</v>
      </c>
      <c r="N18680" t="s">
        <v>2901</v>
      </c>
    </row>
    <row r="18681" spans="1:14" x14ac:dyDescent="0.2">
      <c r="A18681" t="s">
        <v>24440</v>
      </c>
      <c r="B18681">
        <v>66750</v>
      </c>
      <c r="C18681">
        <v>76250</v>
      </c>
      <c r="D18681">
        <v>85800</v>
      </c>
      <c r="E18681">
        <v>95300</v>
      </c>
      <c r="F18681">
        <v>102950</v>
      </c>
      <c r="G18681">
        <v>110550</v>
      </c>
      <c r="H18681">
        <v>118200</v>
      </c>
      <c r="I18681">
        <v>125800</v>
      </c>
      <c r="J18681">
        <v>133450</v>
      </c>
      <c r="K18681" t="s">
        <v>3117</v>
      </c>
      <c r="L18681">
        <v>61</v>
      </c>
      <c r="M18681">
        <v>80</v>
      </c>
      <c r="N18681" t="s">
        <v>2902</v>
      </c>
    </row>
    <row r="18682" spans="1:14" x14ac:dyDescent="0.2">
      <c r="A18682" t="s">
        <v>24441</v>
      </c>
      <c r="B18682">
        <v>41150</v>
      </c>
      <c r="C18682">
        <v>47000</v>
      </c>
      <c r="D18682">
        <v>52900</v>
      </c>
      <c r="E18682">
        <v>58750</v>
      </c>
      <c r="F18682">
        <v>63450</v>
      </c>
      <c r="G18682">
        <v>68150</v>
      </c>
      <c r="H18682">
        <v>72850</v>
      </c>
      <c r="I18682">
        <v>77550</v>
      </c>
      <c r="J18682">
        <v>82250</v>
      </c>
      <c r="K18682" t="s">
        <v>3117</v>
      </c>
      <c r="L18682">
        <v>63</v>
      </c>
      <c r="M18682">
        <v>80</v>
      </c>
      <c r="N18682" t="s">
        <v>2967</v>
      </c>
    </row>
    <row r="18683" spans="1:14" x14ac:dyDescent="0.2">
      <c r="A18683" t="s">
        <v>24442</v>
      </c>
      <c r="B18683">
        <v>62200</v>
      </c>
      <c r="C18683">
        <v>71050</v>
      </c>
      <c r="D18683">
        <v>79950</v>
      </c>
      <c r="E18683">
        <v>88800</v>
      </c>
      <c r="F18683">
        <v>95950</v>
      </c>
      <c r="G18683">
        <v>103050</v>
      </c>
      <c r="H18683">
        <v>110150</v>
      </c>
      <c r="I18683">
        <v>117250</v>
      </c>
      <c r="J18683">
        <v>124350</v>
      </c>
      <c r="K18683" t="s">
        <v>3117</v>
      </c>
      <c r="L18683">
        <v>65</v>
      </c>
      <c r="M18683">
        <v>80</v>
      </c>
      <c r="N18683" t="s">
        <v>2903</v>
      </c>
    </row>
    <row r="18684" spans="1:14" x14ac:dyDescent="0.2">
      <c r="A18684" t="s">
        <v>24443</v>
      </c>
      <c r="B18684">
        <v>44100</v>
      </c>
      <c r="C18684">
        <v>50400</v>
      </c>
      <c r="D18684">
        <v>56700</v>
      </c>
      <c r="E18684">
        <v>63000</v>
      </c>
      <c r="F18684">
        <v>68050</v>
      </c>
      <c r="G18684">
        <v>73100</v>
      </c>
      <c r="H18684">
        <v>78150</v>
      </c>
      <c r="I18684">
        <v>83200</v>
      </c>
      <c r="J18684">
        <v>88200</v>
      </c>
      <c r="K18684" t="s">
        <v>3117</v>
      </c>
      <c r="L18684">
        <v>67</v>
      </c>
      <c r="M18684">
        <v>80</v>
      </c>
      <c r="N18684" t="s">
        <v>3327</v>
      </c>
    </row>
    <row r="18685" spans="1:14" x14ac:dyDescent="0.2">
      <c r="A18685" t="s">
        <v>24444</v>
      </c>
      <c r="B18685">
        <v>53950</v>
      </c>
      <c r="C18685">
        <v>61650</v>
      </c>
      <c r="D18685">
        <v>69350</v>
      </c>
      <c r="E18685">
        <v>77050</v>
      </c>
      <c r="F18685">
        <v>83250</v>
      </c>
      <c r="G18685">
        <v>89400</v>
      </c>
      <c r="H18685">
        <v>95550</v>
      </c>
      <c r="I18685">
        <v>101750</v>
      </c>
      <c r="J18685">
        <v>107900</v>
      </c>
      <c r="K18685" t="s">
        <v>3117</v>
      </c>
      <c r="L18685">
        <v>69</v>
      </c>
      <c r="M18685">
        <v>80</v>
      </c>
      <c r="N18685" t="s">
        <v>2359</v>
      </c>
    </row>
    <row r="18686" spans="1:14" x14ac:dyDescent="0.2">
      <c r="A18686" t="s">
        <v>24445</v>
      </c>
      <c r="B18686">
        <v>39900</v>
      </c>
      <c r="C18686">
        <v>45600</v>
      </c>
      <c r="D18686">
        <v>51300</v>
      </c>
      <c r="E18686">
        <v>56950</v>
      </c>
      <c r="F18686">
        <v>61550</v>
      </c>
      <c r="G18686">
        <v>66100</v>
      </c>
      <c r="H18686">
        <v>70650</v>
      </c>
      <c r="I18686">
        <v>75200</v>
      </c>
      <c r="J18686">
        <v>79750</v>
      </c>
      <c r="K18686" t="s">
        <v>3117</v>
      </c>
      <c r="L18686">
        <v>71</v>
      </c>
      <c r="M18686">
        <v>80</v>
      </c>
      <c r="N18686" t="s">
        <v>2126</v>
      </c>
    </row>
    <row r="18687" spans="1:14" x14ac:dyDescent="0.2">
      <c r="A18687" t="s">
        <v>24446</v>
      </c>
      <c r="B18687">
        <v>55450</v>
      </c>
      <c r="C18687">
        <v>63400</v>
      </c>
      <c r="D18687">
        <v>71300</v>
      </c>
      <c r="E18687">
        <v>79200</v>
      </c>
      <c r="F18687">
        <v>85550</v>
      </c>
      <c r="G18687">
        <v>91900</v>
      </c>
      <c r="H18687">
        <v>98250</v>
      </c>
      <c r="I18687">
        <v>104550</v>
      </c>
      <c r="J18687">
        <v>110900</v>
      </c>
      <c r="K18687" t="s">
        <v>3117</v>
      </c>
      <c r="L18687">
        <v>73</v>
      </c>
      <c r="M18687">
        <v>80</v>
      </c>
      <c r="N18687" t="s">
        <v>2485</v>
      </c>
    </row>
    <row r="18688" spans="1:14" x14ac:dyDescent="0.2">
      <c r="A18688" t="s">
        <v>24447</v>
      </c>
      <c r="B18688">
        <v>59750</v>
      </c>
      <c r="C18688">
        <v>68250</v>
      </c>
      <c r="D18688">
        <v>76800</v>
      </c>
      <c r="E18688">
        <v>85300</v>
      </c>
      <c r="F18688">
        <v>92150</v>
      </c>
      <c r="G18688">
        <v>98950</v>
      </c>
      <c r="H18688">
        <v>105800</v>
      </c>
      <c r="I18688">
        <v>112600</v>
      </c>
      <c r="J18688">
        <v>119450</v>
      </c>
      <c r="K18688" t="s">
        <v>3117</v>
      </c>
      <c r="L18688">
        <v>75</v>
      </c>
      <c r="M18688">
        <v>80</v>
      </c>
      <c r="N18688" t="s">
        <v>2904</v>
      </c>
    </row>
    <row r="18689" spans="1:14" x14ac:dyDescent="0.2">
      <c r="A18689" t="s">
        <v>24448</v>
      </c>
      <c r="B18689">
        <v>39550</v>
      </c>
      <c r="C18689">
        <v>45200</v>
      </c>
      <c r="D18689">
        <v>50850</v>
      </c>
      <c r="E18689">
        <v>56500</v>
      </c>
      <c r="F18689">
        <v>61050</v>
      </c>
      <c r="G18689">
        <v>65550</v>
      </c>
      <c r="H18689">
        <v>70100</v>
      </c>
      <c r="I18689">
        <v>74600</v>
      </c>
      <c r="J18689">
        <v>79100</v>
      </c>
      <c r="K18689" t="s">
        <v>3117</v>
      </c>
      <c r="L18689">
        <v>77</v>
      </c>
      <c r="M18689">
        <v>80</v>
      </c>
      <c r="N18689" t="s">
        <v>3281</v>
      </c>
    </row>
    <row r="18690" spans="1:14" x14ac:dyDescent="0.2">
      <c r="A18690" t="s">
        <v>24449</v>
      </c>
      <c r="B18690">
        <v>62200</v>
      </c>
      <c r="C18690">
        <v>71050</v>
      </c>
      <c r="D18690">
        <v>79950</v>
      </c>
      <c r="E18690">
        <v>88800</v>
      </c>
      <c r="F18690">
        <v>95950</v>
      </c>
      <c r="G18690">
        <v>103050</v>
      </c>
      <c r="H18690">
        <v>110150</v>
      </c>
      <c r="I18690">
        <v>117250</v>
      </c>
      <c r="J18690">
        <v>124350</v>
      </c>
      <c r="K18690" t="s">
        <v>3117</v>
      </c>
      <c r="L18690">
        <v>79</v>
      </c>
      <c r="M18690">
        <v>80</v>
      </c>
      <c r="N18690" t="s">
        <v>3329</v>
      </c>
    </row>
    <row r="18691" spans="1:14" x14ac:dyDescent="0.2">
      <c r="A18691" t="s">
        <v>24450</v>
      </c>
      <c r="B18691">
        <v>39550</v>
      </c>
      <c r="C18691">
        <v>45200</v>
      </c>
      <c r="D18691">
        <v>50850</v>
      </c>
      <c r="E18691">
        <v>56500</v>
      </c>
      <c r="F18691">
        <v>61050</v>
      </c>
      <c r="G18691">
        <v>65550</v>
      </c>
      <c r="H18691">
        <v>70100</v>
      </c>
      <c r="I18691">
        <v>74600</v>
      </c>
      <c r="J18691">
        <v>79100</v>
      </c>
      <c r="K18691" t="s">
        <v>3117</v>
      </c>
      <c r="L18691">
        <v>81</v>
      </c>
      <c r="M18691">
        <v>80</v>
      </c>
      <c r="N18691" t="s">
        <v>2905</v>
      </c>
    </row>
    <row r="18692" spans="1:14" x14ac:dyDescent="0.2">
      <c r="A18692" t="s">
        <v>24451</v>
      </c>
      <c r="B18692">
        <v>39800</v>
      </c>
      <c r="C18692">
        <v>45450</v>
      </c>
      <c r="D18692">
        <v>51150</v>
      </c>
      <c r="E18692">
        <v>56800</v>
      </c>
      <c r="F18692">
        <v>61350</v>
      </c>
      <c r="G18692">
        <v>65900</v>
      </c>
      <c r="H18692">
        <v>70450</v>
      </c>
      <c r="I18692">
        <v>75000</v>
      </c>
      <c r="J18692">
        <v>79550</v>
      </c>
      <c r="K18692" t="s">
        <v>3117</v>
      </c>
      <c r="L18692">
        <v>83</v>
      </c>
      <c r="M18692">
        <v>80</v>
      </c>
      <c r="N18692" t="s">
        <v>2400</v>
      </c>
    </row>
    <row r="18693" spans="1:14" x14ac:dyDescent="0.2">
      <c r="A18693" t="s">
        <v>24452</v>
      </c>
      <c r="B18693">
        <v>59750</v>
      </c>
      <c r="C18693">
        <v>68250</v>
      </c>
      <c r="D18693">
        <v>76800</v>
      </c>
      <c r="E18693">
        <v>85300</v>
      </c>
      <c r="F18693">
        <v>92150</v>
      </c>
      <c r="G18693">
        <v>98950</v>
      </c>
      <c r="H18693">
        <v>105800</v>
      </c>
      <c r="I18693">
        <v>112600</v>
      </c>
      <c r="J18693">
        <v>119450</v>
      </c>
      <c r="K18693" t="s">
        <v>3117</v>
      </c>
      <c r="L18693">
        <v>85</v>
      </c>
      <c r="M18693">
        <v>80</v>
      </c>
      <c r="N18693" t="s">
        <v>2906</v>
      </c>
    </row>
    <row r="18694" spans="1:14" x14ac:dyDescent="0.2">
      <c r="A18694" t="s">
        <v>24453</v>
      </c>
      <c r="B18694">
        <v>59750</v>
      </c>
      <c r="C18694">
        <v>68250</v>
      </c>
      <c r="D18694">
        <v>76800</v>
      </c>
      <c r="E18694">
        <v>85300</v>
      </c>
      <c r="F18694">
        <v>92150</v>
      </c>
      <c r="G18694">
        <v>98950</v>
      </c>
      <c r="H18694">
        <v>105800</v>
      </c>
      <c r="I18694">
        <v>112600</v>
      </c>
      <c r="J18694">
        <v>119450</v>
      </c>
      <c r="K18694" t="s">
        <v>3117</v>
      </c>
      <c r="L18694">
        <v>87</v>
      </c>
      <c r="M18694">
        <v>80</v>
      </c>
      <c r="N18694" t="s">
        <v>2907</v>
      </c>
    </row>
    <row r="18695" spans="1:14" x14ac:dyDescent="0.2">
      <c r="A18695" t="s">
        <v>24454</v>
      </c>
      <c r="B18695">
        <v>39550</v>
      </c>
      <c r="C18695">
        <v>45200</v>
      </c>
      <c r="D18695">
        <v>50850</v>
      </c>
      <c r="E18695">
        <v>56500</v>
      </c>
      <c r="F18695">
        <v>61050</v>
      </c>
      <c r="G18695">
        <v>65550</v>
      </c>
      <c r="H18695">
        <v>70100</v>
      </c>
      <c r="I18695">
        <v>74600</v>
      </c>
      <c r="J18695">
        <v>79100</v>
      </c>
      <c r="K18695" t="s">
        <v>3117</v>
      </c>
      <c r="L18695">
        <v>89</v>
      </c>
      <c r="M18695">
        <v>80</v>
      </c>
      <c r="N18695" t="s">
        <v>3331</v>
      </c>
    </row>
    <row r="18696" spans="1:14" x14ac:dyDescent="0.2">
      <c r="A18696" t="s">
        <v>24455</v>
      </c>
      <c r="B18696">
        <v>40250</v>
      </c>
      <c r="C18696">
        <v>46000</v>
      </c>
      <c r="D18696">
        <v>51750</v>
      </c>
      <c r="E18696">
        <v>57450</v>
      </c>
      <c r="F18696">
        <v>62050</v>
      </c>
      <c r="G18696">
        <v>66650</v>
      </c>
      <c r="H18696">
        <v>71250</v>
      </c>
      <c r="I18696">
        <v>75850</v>
      </c>
      <c r="J18696">
        <v>80450</v>
      </c>
      <c r="K18696" t="s">
        <v>3117</v>
      </c>
      <c r="L18696">
        <v>91</v>
      </c>
      <c r="M18696">
        <v>80</v>
      </c>
      <c r="N18696" t="s">
        <v>2515</v>
      </c>
    </row>
    <row r="18697" spans="1:14" x14ac:dyDescent="0.2">
      <c r="A18697" t="s">
        <v>24456</v>
      </c>
      <c r="B18697">
        <v>55450</v>
      </c>
      <c r="C18697">
        <v>63400</v>
      </c>
      <c r="D18697">
        <v>71300</v>
      </c>
      <c r="E18697">
        <v>79200</v>
      </c>
      <c r="F18697">
        <v>85550</v>
      </c>
      <c r="G18697">
        <v>91900</v>
      </c>
      <c r="H18697">
        <v>98250</v>
      </c>
      <c r="I18697">
        <v>104550</v>
      </c>
      <c r="J18697">
        <v>110900</v>
      </c>
      <c r="K18697" t="s">
        <v>3117</v>
      </c>
      <c r="L18697">
        <v>93</v>
      </c>
      <c r="M18697">
        <v>80</v>
      </c>
      <c r="N18697" t="s">
        <v>2908</v>
      </c>
    </row>
    <row r="18698" spans="1:14" x14ac:dyDescent="0.2">
      <c r="A18698" t="s">
        <v>24457</v>
      </c>
      <c r="B18698">
        <v>55450</v>
      </c>
      <c r="C18698">
        <v>63400</v>
      </c>
      <c r="D18698">
        <v>71300</v>
      </c>
      <c r="E18698">
        <v>79200</v>
      </c>
      <c r="F18698">
        <v>85550</v>
      </c>
      <c r="G18698">
        <v>91900</v>
      </c>
      <c r="H18698">
        <v>98250</v>
      </c>
      <c r="I18698">
        <v>104550</v>
      </c>
      <c r="J18698">
        <v>110900</v>
      </c>
      <c r="K18698" t="s">
        <v>3117</v>
      </c>
      <c r="L18698">
        <v>95</v>
      </c>
      <c r="M18698">
        <v>80</v>
      </c>
      <c r="N18698" t="s">
        <v>2909</v>
      </c>
    </row>
    <row r="18699" spans="1:14" x14ac:dyDescent="0.2">
      <c r="A18699" t="s">
        <v>24458</v>
      </c>
      <c r="B18699">
        <v>42200</v>
      </c>
      <c r="C18699">
        <v>48200</v>
      </c>
      <c r="D18699">
        <v>54250</v>
      </c>
      <c r="E18699">
        <v>60250</v>
      </c>
      <c r="F18699">
        <v>65100</v>
      </c>
      <c r="G18699">
        <v>69900</v>
      </c>
      <c r="H18699">
        <v>74750</v>
      </c>
      <c r="I18699">
        <v>79550</v>
      </c>
      <c r="J18699">
        <v>84350</v>
      </c>
      <c r="K18699" t="s">
        <v>3117</v>
      </c>
      <c r="L18699">
        <v>97</v>
      </c>
      <c r="M18699">
        <v>80</v>
      </c>
      <c r="N18699" t="s">
        <v>2910</v>
      </c>
    </row>
    <row r="18700" spans="1:14" x14ac:dyDescent="0.2">
      <c r="A18700" t="s">
        <v>24459</v>
      </c>
      <c r="B18700">
        <v>66300</v>
      </c>
      <c r="C18700">
        <v>75750</v>
      </c>
      <c r="D18700">
        <v>85200</v>
      </c>
      <c r="E18700">
        <v>94650</v>
      </c>
      <c r="F18700">
        <v>102250</v>
      </c>
      <c r="G18700">
        <v>109800</v>
      </c>
      <c r="H18700">
        <v>117400</v>
      </c>
      <c r="I18700">
        <v>124950</v>
      </c>
      <c r="J18700">
        <v>132550</v>
      </c>
      <c r="K18700" t="s">
        <v>3117</v>
      </c>
      <c r="L18700">
        <v>99</v>
      </c>
      <c r="M18700">
        <v>80</v>
      </c>
      <c r="N18700" t="s">
        <v>2911</v>
      </c>
    </row>
    <row r="18701" spans="1:14" x14ac:dyDescent="0.2">
      <c r="A18701" t="s">
        <v>24460</v>
      </c>
      <c r="B18701">
        <v>59750</v>
      </c>
      <c r="C18701">
        <v>68250</v>
      </c>
      <c r="D18701">
        <v>76800</v>
      </c>
      <c r="E18701">
        <v>85300</v>
      </c>
      <c r="F18701">
        <v>92150</v>
      </c>
      <c r="G18701">
        <v>98950</v>
      </c>
      <c r="H18701">
        <v>105800</v>
      </c>
      <c r="I18701">
        <v>112600</v>
      </c>
      <c r="J18701">
        <v>119450</v>
      </c>
      <c r="K18701" t="s">
        <v>3117</v>
      </c>
      <c r="L18701">
        <v>101</v>
      </c>
      <c r="M18701">
        <v>80</v>
      </c>
      <c r="N18701" t="s">
        <v>2912</v>
      </c>
    </row>
    <row r="18702" spans="1:14" x14ac:dyDescent="0.2">
      <c r="A18702" t="s">
        <v>24461</v>
      </c>
      <c r="B18702">
        <v>47700</v>
      </c>
      <c r="C18702">
        <v>54500</v>
      </c>
      <c r="D18702">
        <v>61300</v>
      </c>
      <c r="E18702">
        <v>68100</v>
      </c>
      <c r="F18702">
        <v>73550</v>
      </c>
      <c r="G18702">
        <v>79000</v>
      </c>
      <c r="H18702">
        <v>84450</v>
      </c>
      <c r="I18702">
        <v>89900</v>
      </c>
      <c r="J18702">
        <v>95350</v>
      </c>
      <c r="K18702" t="s">
        <v>3117</v>
      </c>
      <c r="L18702">
        <v>103</v>
      </c>
      <c r="M18702">
        <v>80</v>
      </c>
      <c r="N18702" t="s">
        <v>2463</v>
      </c>
    </row>
    <row r="18703" spans="1:14" x14ac:dyDescent="0.2">
      <c r="A18703" t="s">
        <v>24462</v>
      </c>
      <c r="B18703">
        <v>39550</v>
      </c>
      <c r="C18703">
        <v>45200</v>
      </c>
      <c r="D18703">
        <v>50850</v>
      </c>
      <c r="E18703">
        <v>56500</v>
      </c>
      <c r="F18703">
        <v>61050</v>
      </c>
      <c r="G18703">
        <v>65550</v>
      </c>
      <c r="H18703">
        <v>70100</v>
      </c>
      <c r="I18703">
        <v>74600</v>
      </c>
      <c r="J18703">
        <v>79100</v>
      </c>
      <c r="K18703" t="s">
        <v>3117</v>
      </c>
      <c r="L18703">
        <v>105</v>
      </c>
      <c r="M18703">
        <v>80</v>
      </c>
      <c r="N18703" t="s">
        <v>3338</v>
      </c>
    </row>
    <row r="18704" spans="1:14" x14ac:dyDescent="0.2">
      <c r="A18704" t="s">
        <v>24463</v>
      </c>
      <c r="B18704">
        <v>66750</v>
      </c>
      <c r="C18704">
        <v>76250</v>
      </c>
      <c r="D18704">
        <v>85800</v>
      </c>
      <c r="E18704">
        <v>95300</v>
      </c>
      <c r="F18704">
        <v>102950</v>
      </c>
      <c r="G18704">
        <v>110550</v>
      </c>
      <c r="H18704">
        <v>118200</v>
      </c>
      <c r="I18704">
        <v>125800</v>
      </c>
      <c r="J18704">
        <v>133450</v>
      </c>
      <c r="K18704" t="s">
        <v>3117</v>
      </c>
      <c r="L18704">
        <v>107</v>
      </c>
      <c r="M18704">
        <v>80</v>
      </c>
      <c r="N18704" t="s">
        <v>2913</v>
      </c>
    </row>
    <row r="18705" spans="1:14" x14ac:dyDescent="0.2">
      <c r="A18705" t="s">
        <v>24464</v>
      </c>
      <c r="B18705">
        <v>48100</v>
      </c>
      <c r="C18705">
        <v>55000</v>
      </c>
      <c r="D18705">
        <v>61850</v>
      </c>
      <c r="E18705">
        <v>68700</v>
      </c>
      <c r="F18705">
        <v>74200</v>
      </c>
      <c r="G18705">
        <v>79700</v>
      </c>
      <c r="H18705">
        <v>85200</v>
      </c>
      <c r="I18705">
        <v>90700</v>
      </c>
      <c r="J18705">
        <v>96200</v>
      </c>
      <c r="K18705" t="s">
        <v>3117</v>
      </c>
      <c r="L18705">
        <v>109</v>
      </c>
      <c r="M18705">
        <v>80</v>
      </c>
      <c r="N18705" t="s">
        <v>3015</v>
      </c>
    </row>
    <row r="18706" spans="1:14" x14ac:dyDescent="0.2">
      <c r="A18706" t="s">
        <v>24465</v>
      </c>
      <c r="B18706">
        <v>39550</v>
      </c>
      <c r="C18706">
        <v>45200</v>
      </c>
      <c r="D18706">
        <v>50850</v>
      </c>
      <c r="E18706">
        <v>56500</v>
      </c>
      <c r="F18706">
        <v>61050</v>
      </c>
      <c r="G18706">
        <v>65550</v>
      </c>
      <c r="H18706">
        <v>70100</v>
      </c>
      <c r="I18706">
        <v>74600</v>
      </c>
      <c r="J18706">
        <v>79100</v>
      </c>
      <c r="K18706" t="s">
        <v>3117</v>
      </c>
      <c r="L18706">
        <v>111</v>
      </c>
      <c r="M18706">
        <v>80</v>
      </c>
      <c r="N18706" t="s">
        <v>2914</v>
      </c>
    </row>
    <row r="18707" spans="1:14" x14ac:dyDescent="0.2">
      <c r="A18707" t="s">
        <v>24466</v>
      </c>
      <c r="B18707">
        <v>42000</v>
      </c>
      <c r="C18707">
        <v>48000</v>
      </c>
      <c r="D18707">
        <v>54000</v>
      </c>
      <c r="E18707">
        <v>60000</v>
      </c>
      <c r="F18707">
        <v>64800</v>
      </c>
      <c r="G18707">
        <v>69600</v>
      </c>
      <c r="H18707">
        <v>74400</v>
      </c>
      <c r="I18707">
        <v>79200</v>
      </c>
      <c r="J18707">
        <v>84000</v>
      </c>
      <c r="K18707" t="s">
        <v>3117</v>
      </c>
      <c r="L18707">
        <v>113</v>
      </c>
      <c r="M18707">
        <v>80</v>
      </c>
      <c r="N18707" t="s">
        <v>3342</v>
      </c>
    </row>
    <row r="18708" spans="1:14" x14ac:dyDescent="0.2">
      <c r="A18708" t="s">
        <v>24467</v>
      </c>
      <c r="B18708">
        <v>55450</v>
      </c>
      <c r="C18708">
        <v>63400</v>
      </c>
      <c r="D18708">
        <v>71300</v>
      </c>
      <c r="E18708">
        <v>79200</v>
      </c>
      <c r="F18708">
        <v>85550</v>
      </c>
      <c r="G18708">
        <v>91900</v>
      </c>
      <c r="H18708">
        <v>98250</v>
      </c>
      <c r="I18708">
        <v>104550</v>
      </c>
      <c r="J18708">
        <v>110900</v>
      </c>
      <c r="K18708" t="s">
        <v>3117</v>
      </c>
      <c r="L18708">
        <v>115</v>
      </c>
      <c r="M18708">
        <v>80</v>
      </c>
      <c r="N18708" t="s">
        <v>2915</v>
      </c>
    </row>
    <row r="18709" spans="1:14" x14ac:dyDescent="0.2">
      <c r="A18709" t="s">
        <v>24468</v>
      </c>
      <c r="B18709">
        <v>39550</v>
      </c>
      <c r="C18709">
        <v>45200</v>
      </c>
      <c r="D18709">
        <v>50850</v>
      </c>
      <c r="E18709">
        <v>56500</v>
      </c>
      <c r="F18709">
        <v>61050</v>
      </c>
      <c r="G18709">
        <v>65550</v>
      </c>
      <c r="H18709">
        <v>70100</v>
      </c>
      <c r="I18709">
        <v>74600</v>
      </c>
      <c r="J18709">
        <v>79100</v>
      </c>
      <c r="K18709" t="s">
        <v>3117</v>
      </c>
      <c r="L18709">
        <v>117</v>
      </c>
      <c r="M18709">
        <v>80</v>
      </c>
      <c r="N18709" t="s">
        <v>2410</v>
      </c>
    </row>
    <row r="18710" spans="1:14" x14ac:dyDescent="0.2">
      <c r="A18710" t="s">
        <v>24469</v>
      </c>
      <c r="B18710">
        <v>44650</v>
      </c>
      <c r="C18710">
        <v>51000</v>
      </c>
      <c r="D18710">
        <v>57400</v>
      </c>
      <c r="E18710">
        <v>63750</v>
      </c>
      <c r="F18710">
        <v>68850</v>
      </c>
      <c r="G18710">
        <v>73950</v>
      </c>
      <c r="H18710">
        <v>79050</v>
      </c>
      <c r="I18710">
        <v>84150</v>
      </c>
      <c r="J18710">
        <v>89250</v>
      </c>
      <c r="K18710" t="s">
        <v>3117</v>
      </c>
      <c r="L18710">
        <v>119</v>
      </c>
      <c r="M18710">
        <v>80</v>
      </c>
      <c r="N18710" t="s">
        <v>2488</v>
      </c>
    </row>
    <row r="18711" spans="1:14" x14ac:dyDescent="0.2">
      <c r="A18711" t="s">
        <v>24470</v>
      </c>
      <c r="B18711">
        <v>51100</v>
      </c>
      <c r="C18711">
        <v>58400</v>
      </c>
      <c r="D18711">
        <v>65700</v>
      </c>
      <c r="E18711">
        <v>73000</v>
      </c>
      <c r="F18711">
        <v>78850</v>
      </c>
      <c r="G18711">
        <v>84700</v>
      </c>
      <c r="H18711">
        <v>90550</v>
      </c>
      <c r="I18711">
        <v>96400</v>
      </c>
      <c r="J18711">
        <v>102200</v>
      </c>
      <c r="K18711" t="s">
        <v>3117</v>
      </c>
      <c r="L18711">
        <v>121</v>
      </c>
      <c r="M18711">
        <v>80</v>
      </c>
      <c r="N18711" t="s">
        <v>3348</v>
      </c>
    </row>
    <row r="18712" spans="1:14" x14ac:dyDescent="0.2">
      <c r="A18712" t="s">
        <v>24471</v>
      </c>
      <c r="B18712">
        <v>62200</v>
      </c>
      <c r="C18712">
        <v>71050</v>
      </c>
      <c r="D18712">
        <v>79950</v>
      </c>
      <c r="E18712">
        <v>88800</v>
      </c>
      <c r="F18712">
        <v>95950</v>
      </c>
      <c r="G18712">
        <v>103050</v>
      </c>
      <c r="H18712">
        <v>110150</v>
      </c>
      <c r="I18712">
        <v>117250</v>
      </c>
      <c r="J18712">
        <v>124350</v>
      </c>
      <c r="K18712" t="s">
        <v>3117</v>
      </c>
      <c r="L18712">
        <v>125</v>
      </c>
      <c r="M18712">
        <v>80</v>
      </c>
      <c r="N18712" t="s">
        <v>2268</v>
      </c>
    </row>
    <row r="18713" spans="1:14" x14ac:dyDescent="0.2">
      <c r="A18713" t="s">
        <v>24472</v>
      </c>
      <c r="B18713">
        <v>59750</v>
      </c>
      <c r="C18713">
        <v>68250</v>
      </c>
      <c r="D18713">
        <v>76800</v>
      </c>
      <c r="E18713">
        <v>85300</v>
      </c>
      <c r="F18713">
        <v>92150</v>
      </c>
      <c r="G18713">
        <v>98950</v>
      </c>
      <c r="H18713">
        <v>105800</v>
      </c>
      <c r="I18713">
        <v>112600</v>
      </c>
      <c r="J18713">
        <v>119450</v>
      </c>
      <c r="K18713" t="s">
        <v>3117</v>
      </c>
      <c r="L18713">
        <v>127</v>
      </c>
      <c r="M18713">
        <v>80</v>
      </c>
      <c r="N18713" t="s">
        <v>2131</v>
      </c>
    </row>
    <row r="18714" spans="1:14" x14ac:dyDescent="0.2">
      <c r="A18714" t="s">
        <v>24473</v>
      </c>
      <c r="B18714">
        <v>39850</v>
      </c>
      <c r="C18714">
        <v>45550</v>
      </c>
      <c r="D18714">
        <v>51250</v>
      </c>
      <c r="E18714">
        <v>56900</v>
      </c>
      <c r="F18714">
        <v>61500</v>
      </c>
      <c r="G18714">
        <v>66050</v>
      </c>
      <c r="H18714">
        <v>70600</v>
      </c>
      <c r="I18714">
        <v>75150</v>
      </c>
      <c r="J18714">
        <v>79700</v>
      </c>
      <c r="K18714" t="s">
        <v>3117</v>
      </c>
      <c r="L18714">
        <v>131</v>
      </c>
      <c r="M18714">
        <v>80</v>
      </c>
      <c r="N18714" t="s">
        <v>2414</v>
      </c>
    </row>
    <row r="18715" spans="1:14" x14ac:dyDescent="0.2">
      <c r="A18715" t="s">
        <v>24474</v>
      </c>
      <c r="B18715">
        <v>45000</v>
      </c>
      <c r="C18715">
        <v>51400</v>
      </c>
      <c r="D18715">
        <v>57850</v>
      </c>
      <c r="E18715">
        <v>64250</v>
      </c>
      <c r="F18715">
        <v>69400</v>
      </c>
      <c r="G18715">
        <v>74550</v>
      </c>
      <c r="H18715">
        <v>79700</v>
      </c>
      <c r="I18715">
        <v>84850</v>
      </c>
      <c r="J18715">
        <v>89950</v>
      </c>
      <c r="K18715" t="s">
        <v>3117</v>
      </c>
      <c r="L18715">
        <v>133</v>
      </c>
      <c r="M18715">
        <v>80</v>
      </c>
      <c r="N18715" t="s">
        <v>1969</v>
      </c>
    </row>
    <row r="18716" spans="1:14" x14ac:dyDescent="0.2">
      <c r="A18716" t="s">
        <v>24475</v>
      </c>
      <c r="B18716">
        <v>39550</v>
      </c>
      <c r="C18716">
        <v>45200</v>
      </c>
      <c r="D18716">
        <v>50850</v>
      </c>
      <c r="E18716">
        <v>56500</v>
      </c>
      <c r="F18716">
        <v>61050</v>
      </c>
      <c r="G18716">
        <v>65550</v>
      </c>
      <c r="H18716">
        <v>70100</v>
      </c>
      <c r="I18716">
        <v>74600</v>
      </c>
      <c r="J18716">
        <v>79100</v>
      </c>
      <c r="K18716" t="s">
        <v>3117</v>
      </c>
      <c r="L18716">
        <v>135</v>
      </c>
      <c r="M18716">
        <v>80</v>
      </c>
      <c r="N18716" t="s">
        <v>2132</v>
      </c>
    </row>
    <row r="18717" spans="1:14" x14ac:dyDescent="0.2">
      <c r="A18717" t="s">
        <v>24476</v>
      </c>
      <c r="B18717">
        <v>54300</v>
      </c>
      <c r="C18717">
        <v>62050</v>
      </c>
      <c r="D18717">
        <v>69800</v>
      </c>
      <c r="E18717">
        <v>77550</v>
      </c>
      <c r="F18717">
        <v>83800</v>
      </c>
      <c r="G18717">
        <v>90000</v>
      </c>
      <c r="H18717">
        <v>96200</v>
      </c>
      <c r="I18717">
        <v>102400</v>
      </c>
      <c r="J18717">
        <v>108600</v>
      </c>
      <c r="K18717" t="s">
        <v>3117</v>
      </c>
      <c r="L18717">
        <v>137</v>
      </c>
      <c r="M18717">
        <v>80</v>
      </c>
      <c r="N18717" t="s">
        <v>3719</v>
      </c>
    </row>
    <row r="18718" spans="1:14" x14ac:dyDescent="0.2">
      <c r="A18718" t="s">
        <v>24477</v>
      </c>
      <c r="B18718">
        <v>40700</v>
      </c>
      <c r="C18718">
        <v>46500</v>
      </c>
      <c r="D18718">
        <v>52300</v>
      </c>
      <c r="E18718">
        <v>58100</v>
      </c>
      <c r="F18718">
        <v>62750</v>
      </c>
      <c r="G18718">
        <v>67400</v>
      </c>
      <c r="H18718">
        <v>72050</v>
      </c>
      <c r="I18718">
        <v>76700</v>
      </c>
      <c r="J18718">
        <v>81350</v>
      </c>
      <c r="K18718" t="s">
        <v>3117</v>
      </c>
      <c r="L18718">
        <v>139</v>
      </c>
      <c r="M18718">
        <v>80</v>
      </c>
      <c r="N18718" t="s">
        <v>3023</v>
      </c>
    </row>
    <row r="18719" spans="1:14" x14ac:dyDescent="0.2">
      <c r="A18719" t="s">
        <v>24478</v>
      </c>
      <c r="B18719">
        <v>39550</v>
      </c>
      <c r="C18719">
        <v>45200</v>
      </c>
      <c r="D18719">
        <v>50850</v>
      </c>
      <c r="E18719">
        <v>56500</v>
      </c>
      <c r="F18719">
        <v>61050</v>
      </c>
      <c r="G18719">
        <v>65550</v>
      </c>
      <c r="H18719">
        <v>70100</v>
      </c>
      <c r="I18719">
        <v>74600</v>
      </c>
      <c r="J18719">
        <v>79100</v>
      </c>
      <c r="K18719" t="s">
        <v>3117</v>
      </c>
      <c r="L18719">
        <v>141</v>
      </c>
      <c r="M18719">
        <v>80</v>
      </c>
      <c r="N18719" t="s">
        <v>2133</v>
      </c>
    </row>
    <row r="18720" spans="1:14" x14ac:dyDescent="0.2">
      <c r="A18720" t="s">
        <v>24479</v>
      </c>
      <c r="B18720">
        <v>39550</v>
      </c>
      <c r="C18720">
        <v>45200</v>
      </c>
      <c r="D18720">
        <v>50850</v>
      </c>
      <c r="E18720">
        <v>56500</v>
      </c>
      <c r="F18720">
        <v>61050</v>
      </c>
      <c r="G18720">
        <v>65550</v>
      </c>
      <c r="H18720">
        <v>70100</v>
      </c>
      <c r="I18720">
        <v>74600</v>
      </c>
      <c r="J18720">
        <v>79100</v>
      </c>
      <c r="K18720" t="s">
        <v>3117</v>
      </c>
      <c r="L18720">
        <v>143</v>
      </c>
      <c r="M18720">
        <v>80</v>
      </c>
      <c r="N18720" t="s">
        <v>2134</v>
      </c>
    </row>
    <row r="18721" spans="1:14" x14ac:dyDescent="0.2">
      <c r="A18721" t="s">
        <v>24480</v>
      </c>
      <c r="B18721">
        <v>59750</v>
      </c>
      <c r="C18721">
        <v>68250</v>
      </c>
      <c r="D18721">
        <v>76800</v>
      </c>
      <c r="E18721">
        <v>85300</v>
      </c>
      <c r="F18721">
        <v>92150</v>
      </c>
      <c r="G18721">
        <v>98950</v>
      </c>
      <c r="H18721">
        <v>105800</v>
      </c>
      <c r="I18721">
        <v>112600</v>
      </c>
      <c r="J18721">
        <v>119450</v>
      </c>
      <c r="K18721" t="s">
        <v>3117</v>
      </c>
      <c r="L18721">
        <v>145</v>
      </c>
      <c r="M18721">
        <v>80</v>
      </c>
      <c r="N18721" t="s">
        <v>2135</v>
      </c>
    </row>
    <row r="18722" spans="1:14" x14ac:dyDescent="0.2">
      <c r="A18722" t="s">
        <v>24481</v>
      </c>
      <c r="B18722">
        <v>41300</v>
      </c>
      <c r="C18722">
        <v>47200</v>
      </c>
      <c r="D18722">
        <v>53100</v>
      </c>
      <c r="E18722">
        <v>59000</v>
      </c>
      <c r="F18722">
        <v>63750</v>
      </c>
      <c r="G18722">
        <v>68450</v>
      </c>
      <c r="H18722">
        <v>73200</v>
      </c>
      <c r="I18722">
        <v>77900</v>
      </c>
      <c r="J18722">
        <v>82600</v>
      </c>
      <c r="K18722" t="s">
        <v>3117</v>
      </c>
      <c r="L18722">
        <v>147</v>
      </c>
      <c r="M18722">
        <v>80</v>
      </c>
      <c r="N18722" t="s">
        <v>2136</v>
      </c>
    </row>
    <row r="18723" spans="1:14" x14ac:dyDescent="0.2">
      <c r="A18723" t="s">
        <v>24482</v>
      </c>
      <c r="B18723">
        <v>59750</v>
      </c>
      <c r="C18723">
        <v>68250</v>
      </c>
      <c r="D18723">
        <v>76800</v>
      </c>
      <c r="E18723">
        <v>85300</v>
      </c>
      <c r="F18723">
        <v>92150</v>
      </c>
      <c r="G18723">
        <v>98950</v>
      </c>
      <c r="H18723">
        <v>105800</v>
      </c>
      <c r="I18723">
        <v>112600</v>
      </c>
      <c r="J18723">
        <v>119450</v>
      </c>
      <c r="K18723" t="s">
        <v>3117</v>
      </c>
      <c r="L18723">
        <v>149</v>
      </c>
      <c r="M18723">
        <v>80</v>
      </c>
      <c r="N18723" t="s">
        <v>2137</v>
      </c>
    </row>
    <row r="18724" spans="1:14" x14ac:dyDescent="0.2">
      <c r="A18724" t="s">
        <v>24483</v>
      </c>
      <c r="B18724">
        <v>66750</v>
      </c>
      <c r="C18724">
        <v>76250</v>
      </c>
      <c r="D18724">
        <v>85800</v>
      </c>
      <c r="E18724">
        <v>95300</v>
      </c>
      <c r="F18724">
        <v>102950</v>
      </c>
      <c r="G18724">
        <v>110550</v>
      </c>
      <c r="H18724">
        <v>118200</v>
      </c>
      <c r="I18724">
        <v>125800</v>
      </c>
      <c r="J18724">
        <v>133450</v>
      </c>
      <c r="K18724" t="s">
        <v>3117</v>
      </c>
      <c r="L18724">
        <v>153</v>
      </c>
      <c r="M18724">
        <v>80</v>
      </c>
      <c r="N18724" t="s">
        <v>2138</v>
      </c>
    </row>
    <row r="18725" spans="1:14" x14ac:dyDescent="0.2">
      <c r="A18725" t="s">
        <v>24484</v>
      </c>
      <c r="B18725">
        <v>42150</v>
      </c>
      <c r="C18725">
        <v>48150</v>
      </c>
      <c r="D18725">
        <v>54150</v>
      </c>
      <c r="E18725">
        <v>60150</v>
      </c>
      <c r="F18725">
        <v>65000</v>
      </c>
      <c r="G18725">
        <v>69800</v>
      </c>
      <c r="H18725">
        <v>74600</v>
      </c>
      <c r="I18725">
        <v>79400</v>
      </c>
      <c r="J18725">
        <v>84250</v>
      </c>
      <c r="K18725" t="s">
        <v>3117</v>
      </c>
      <c r="L18725">
        <v>155</v>
      </c>
      <c r="M18725">
        <v>80</v>
      </c>
      <c r="N18725" t="s">
        <v>3408</v>
      </c>
    </row>
    <row r="18726" spans="1:14" x14ac:dyDescent="0.2">
      <c r="A18726" t="s">
        <v>24485</v>
      </c>
      <c r="B18726">
        <v>58350</v>
      </c>
      <c r="C18726">
        <v>66650</v>
      </c>
      <c r="D18726">
        <v>75000</v>
      </c>
      <c r="E18726">
        <v>83300</v>
      </c>
      <c r="F18726">
        <v>90000</v>
      </c>
      <c r="G18726">
        <v>96650</v>
      </c>
      <c r="H18726">
        <v>103300</v>
      </c>
      <c r="I18726">
        <v>110000</v>
      </c>
      <c r="J18726">
        <v>116650</v>
      </c>
      <c r="K18726" t="s">
        <v>3117</v>
      </c>
      <c r="L18726">
        <v>157</v>
      </c>
      <c r="M18726">
        <v>80</v>
      </c>
      <c r="N18726" t="s">
        <v>2139</v>
      </c>
    </row>
    <row r="18727" spans="1:14" x14ac:dyDescent="0.2">
      <c r="A18727" t="s">
        <v>24486</v>
      </c>
      <c r="B18727">
        <v>40150</v>
      </c>
      <c r="C18727">
        <v>45850</v>
      </c>
      <c r="D18727">
        <v>51600</v>
      </c>
      <c r="E18727">
        <v>57300</v>
      </c>
      <c r="F18727">
        <v>61900</v>
      </c>
      <c r="G18727">
        <v>66500</v>
      </c>
      <c r="H18727">
        <v>71100</v>
      </c>
      <c r="I18727">
        <v>75650</v>
      </c>
      <c r="J18727">
        <v>80250</v>
      </c>
      <c r="K18727" t="s">
        <v>3117</v>
      </c>
      <c r="L18727">
        <v>159</v>
      </c>
      <c r="M18727">
        <v>80</v>
      </c>
      <c r="N18727" t="s">
        <v>3593</v>
      </c>
    </row>
    <row r="18728" spans="1:14" x14ac:dyDescent="0.2">
      <c r="A18728" t="s">
        <v>24487</v>
      </c>
      <c r="B18728">
        <v>51200</v>
      </c>
      <c r="C18728">
        <v>58500</v>
      </c>
      <c r="D18728">
        <v>65800</v>
      </c>
      <c r="E18728">
        <v>73100</v>
      </c>
      <c r="F18728">
        <v>78950</v>
      </c>
      <c r="G18728">
        <v>84800</v>
      </c>
      <c r="H18728">
        <v>90650</v>
      </c>
      <c r="I18728">
        <v>96500</v>
      </c>
      <c r="J18728">
        <v>102350</v>
      </c>
      <c r="K18728" t="s">
        <v>3117</v>
      </c>
      <c r="L18728">
        <v>161</v>
      </c>
      <c r="M18728">
        <v>80</v>
      </c>
      <c r="N18728" t="s">
        <v>2140</v>
      </c>
    </row>
    <row r="18729" spans="1:14" x14ac:dyDescent="0.2">
      <c r="A18729" t="s">
        <v>24488</v>
      </c>
      <c r="B18729">
        <v>40550</v>
      </c>
      <c r="C18729">
        <v>46350</v>
      </c>
      <c r="D18729">
        <v>52150</v>
      </c>
      <c r="E18729">
        <v>57900</v>
      </c>
      <c r="F18729">
        <v>62550</v>
      </c>
      <c r="G18729">
        <v>67200</v>
      </c>
      <c r="H18729">
        <v>71800</v>
      </c>
      <c r="I18729">
        <v>76450</v>
      </c>
      <c r="J18729">
        <v>81100</v>
      </c>
      <c r="K18729" t="s">
        <v>3117</v>
      </c>
      <c r="L18729">
        <v>163</v>
      </c>
      <c r="M18729">
        <v>80</v>
      </c>
      <c r="N18729" t="s">
        <v>2141</v>
      </c>
    </row>
    <row r="18730" spans="1:14" x14ac:dyDescent="0.2">
      <c r="A18730" t="s">
        <v>24489</v>
      </c>
      <c r="B18730">
        <v>45400</v>
      </c>
      <c r="C18730">
        <v>51850</v>
      </c>
      <c r="D18730">
        <v>58350</v>
      </c>
      <c r="E18730">
        <v>64800</v>
      </c>
      <c r="F18730">
        <v>70000</v>
      </c>
      <c r="G18730">
        <v>75200</v>
      </c>
      <c r="H18730">
        <v>80400</v>
      </c>
      <c r="I18730">
        <v>85550</v>
      </c>
      <c r="J18730">
        <v>90750</v>
      </c>
      <c r="K18730" t="s">
        <v>3117</v>
      </c>
      <c r="L18730">
        <v>165</v>
      </c>
      <c r="M18730">
        <v>80</v>
      </c>
      <c r="N18730" t="s">
        <v>2423</v>
      </c>
    </row>
    <row r="18731" spans="1:14" x14ac:dyDescent="0.2">
      <c r="A18731" t="s">
        <v>24490</v>
      </c>
      <c r="B18731">
        <v>39550</v>
      </c>
      <c r="C18731">
        <v>45200</v>
      </c>
      <c r="D18731">
        <v>50850</v>
      </c>
      <c r="E18731">
        <v>56500</v>
      </c>
      <c r="F18731">
        <v>61050</v>
      </c>
      <c r="G18731">
        <v>65550</v>
      </c>
      <c r="H18731">
        <v>70100</v>
      </c>
      <c r="I18731">
        <v>74600</v>
      </c>
      <c r="J18731">
        <v>79100</v>
      </c>
      <c r="K18731" t="s">
        <v>3117</v>
      </c>
      <c r="L18731">
        <v>167</v>
      </c>
      <c r="M18731">
        <v>80</v>
      </c>
      <c r="N18731" t="s">
        <v>3354</v>
      </c>
    </row>
    <row r="18732" spans="1:14" x14ac:dyDescent="0.2">
      <c r="A18732" t="s">
        <v>24491</v>
      </c>
      <c r="B18732">
        <v>39500</v>
      </c>
      <c r="C18732">
        <v>45150</v>
      </c>
      <c r="D18732">
        <v>50800</v>
      </c>
      <c r="E18732">
        <v>56400</v>
      </c>
      <c r="F18732">
        <v>60950</v>
      </c>
      <c r="G18732">
        <v>65450</v>
      </c>
      <c r="H18732">
        <v>69950</v>
      </c>
      <c r="I18732">
        <v>74450</v>
      </c>
      <c r="J18732">
        <v>79000</v>
      </c>
      <c r="K18732" t="s">
        <v>3117</v>
      </c>
      <c r="L18732">
        <v>169</v>
      </c>
      <c r="M18732">
        <v>80</v>
      </c>
      <c r="N18732" t="s">
        <v>3411</v>
      </c>
    </row>
    <row r="18733" spans="1:14" x14ac:dyDescent="0.2">
      <c r="A18733" t="s">
        <v>24492</v>
      </c>
      <c r="B18733">
        <v>45100</v>
      </c>
      <c r="C18733">
        <v>51550</v>
      </c>
      <c r="D18733">
        <v>58000</v>
      </c>
      <c r="E18733">
        <v>64400</v>
      </c>
      <c r="F18733">
        <v>69600</v>
      </c>
      <c r="G18733">
        <v>74750</v>
      </c>
      <c r="H18733">
        <v>79900</v>
      </c>
      <c r="I18733">
        <v>85050</v>
      </c>
      <c r="J18733">
        <v>90200</v>
      </c>
      <c r="K18733" t="s">
        <v>3117</v>
      </c>
      <c r="L18733">
        <v>171</v>
      </c>
      <c r="M18733">
        <v>80</v>
      </c>
      <c r="N18733" t="s">
        <v>2142</v>
      </c>
    </row>
    <row r="18734" spans="1:14" x14ac:dyDescent="0.2">
      <c r="A18734" t="s">
        <v>24493</v>
      </c>
      <c r="B18734">
        <v>39550</v>
      </c>
      <c r="C18734">
        <v>45200</v>
      </c>
      <c r="D18734">
        <v>50850</v>
      </c>
      <c r="E18734">
        <v>56500</v>
      </c>
      <c r="F18734">
        <v>61050</v>
      </c>
      <c r="G18734">
        <v>65550</v>
      </c>
      <c r="H18734">
        <v>70100</v>
      </c>
      <c r="I18734">
        <v>74600</v>
      </c>
      <c r="J18734">
        <v>79100</v>
      </c>
      <c r="K18734" t="s">
        <v>3117</v>
      </c>
      <c r="L18734">
        <v>173</v>
      </c>
      <c r="M18734">
        <v>80</v>
      </c>
      <c r="N18734" t="s">
        <v>2143</v>
      </c>
    </row>
    <row r="18735" spans="1:14" x14ac:dyDescent="0.2">
      <c r="A18735" t="s">
        <v>24494</v>
      </c>
      <c r="B18735">
        <v>43750</v>
      </c>
      <c r="C18735">
        <v>50000</v>
      </c>
      <c r="D18735">
        <v>56250</v>
      </c>
      <c r="E18735">
        <v>62500</v>
      </c>
      <c r="F18735">
        <v>67500</v>
      </c>
      <c r="G18735">
        <v>72500</v>
      </c>
      <c r="H18735">
        <v>77500</v>
      </c>
      <c r="I18735">
        <v>82500</v>
      </c>
      <c r="J18735">
        <v>87500</v>
      </c>
      <c r="K18735" t="s">
        <v>3117</v>
      </c>
      <c r="L18735">
        <v>175</v>
      </c>
      <c r="M18735">
        <v>80</v>
      </c>
      <c r="N18735" t="s">
        <v>2144</v>
      </c>
    </row>
    <row r="18736" spans="1:14" x14ac:dyDescent="0.2">
      <c r="A18736" t="s">
        <v>24495</v>
      </c>
      <c r="B18736">
        <v>66750</v>
      </c>
      <c r="C18736">
        <v>76250</v>
      </c>
      <c r="D18736">
        <v>85800</v>
      </c>
      <c r="E18736">
        <v>95300</v>
      </c>
      <c r="F18736">
        <v>102950</v>
      </c>
      <c r="G18736">
        <v>110550</v>
      </c>
      <c r="H18736">
        <v>118200</v>
      </c>
      <c r="I18736">
        <v>125800</v>
      </c>
      <c r="J18736">
        <v>133450</v>
      </c>
      <c r="K18736" t="s">
        <v>3117</v>
      </c>
      <c r="L18736">
        <v>177</v>
      </c>
      <c r="M18736">
        <v>80</v>
      </c>
      <c r="N18736" t="s">
        <v>2145</v>
      </c>
    </row>
    <row r="18737" spans="1:14" x14ac:dyDescent="0.2">
      <c r="A18737" t="s">
        <v>24496</v>
      </c>
      <c r="B18737">
        <v>66750</v>
      </c>
      <c r="C18737">
        <v>76250</v>
      </c>
      <c r="D18737">
        <v>85800</v>
      </c>
      <c r="E18737">
        <v>95300</v>
      </c>
      <c r="F18737">
        <v>102950</v>
      </c>
      <c r="G18737">
        <v>110550</v>
      </c>
      <c r="H18737">
        <v>118200</v>
      </c>
      <c r="I18737">
        <v>125800</v>
      </c>
      <c r="J18737">
        <v>133450</v>
      </c>
      <c r="K18737" t="s">
        <v>3117</v>
      </c>
      <c r="L18737">
        <v>179</v>
      </c>
      <c r="M18737">
        <v>80</v>
      </c>
      <c r="N18737" t="s">
        <v>3248</v>
      </c>
    </row>
    <row r="18738" spans="1:14" x14ac:dyDescent="0.2">
      <c r="A18738" t="s">
        <v>24497</v>
      </c>
      <c r="B18738">
        <v>44950</v>
      </c>
      <c r="C18738">
        <v>51350</v>
      </c>
      <c r="D18738">
        <v>57750</v>
      </c>
      <c r="E18738">
        <v>64150</v>
      </c>
      <c r="F18738">
        <v>69300</v>
      </c>
      <c r="G18738">
        <v>74450</v>
      </c>
      <c r="H18738">
        <v>79550</v>
      </c>
      <c r="I18738">
        <v>84700</v>
      </c>
      <c r="J18738">
        <v>89850</v>
      </c>
      <c r="K18738" t="s">
        <v>3117</v>
      </c>
      <c r="L18738">
        <v>181</v>
      </c>
      <c r="M18738">
        <v>80</v>
      </c>
      <c r="N18738" t="s">
        <v>2428</v>
      </c>
    </row>
    <row r="18739" spans="1:14" x14ac:dyDescent="0.2">
      <c r="A18739" t="s">
        <v>24498</v>
      </c>
      <c r="B18739">
        <v>59750</v>
      </c>
      <c r="C18739">
        <v>68250</v>
      </c>
      <c r="D18739">
        <v>76800</v>
      </c>
      <c r="E18739">
        <v>85300</v>
      </c>
      <c r="F18739">
        <v>92150</v>
      </c>
      <c r="G18739">
        <v>98950</v>
      </c>
      <c r="H18739">
        <v>105800</v>
      </c>
      <c r="I18739">
        <v>112600</v>
      </c>
      <c r="J18739">
        <v>119450</v>
      </c>
      <c r="K18739" t="s">
        <v>3117</v>
      </c>
      <c r="L18739">
        <v>183</v>
      </c>
      <c r="M18739">
        <v>80</v>
      </c>
      <c r="N18739" t="s">
        <v>2760</v>
      </c>
    </row>
    <row r="18740" spans="1:14" x14ac:dyDescent="0.2">
      <c r="A18740" t="s">
        <v>24499</v>
      </c>
      <c r="B18740">
        <v>39550</v>
      </c>
      <c r="C18740">
        <v>45200</v>
      </c>
      <c r="D18740">
        <v>50850</v>
      </c>
      <c r="E18740">
        <v>56500</v>
      </c>
      <c r="F18740">
        <v>61050</v>
      </c>
      <c r="G18740">
        <v>65550</v>
      </c>
      <c r="H18740">
        <v>70100</v>
      </c>
      <c r="I18740">
        <v>74600</v>
      </c>
      <c r="J18740">
        <v>79100</v>
      </c>
      <c r="K18740" t="s">
        <v>3117</v>
      </c>
      <c r="L18740">
        <v>185</v>
      </c>
      <c r="M18740">
        <v>80</v>
      </c>
      <c r="N18740" t="s">
        <v>4136</v>
      </c>
    </row>
    <row r="18741" spans="1:14" x14ac:dyDescent="0.2">
      <c r="A18741" t="s">
        <v>24500</v>
      </c>
      <c r="B18741">
        <v>54250</v>
      </c>
      <c r="C18741">
        <v>62000</v>
      </c>
      <c r="D18741">
        <v>69750</v>
      </c>
      <c r="E18741">
        <v>77500</v>
      </c>
      <c r="F18741">
        <v>83700</v>
      </c>
      <c r="G18741">
        <v>89900</v>
      </c>
      <c r="H18741">
        <v>96100</v>
      </c>
      <c r="I18741">
        <v>102300</v>
      </c>
      <c r="J18741">
        <v>108500</v>
      </c>
      <c r="K18741" t="s">
        <v>3117</v>
      </c>
      <c r="L18741">
        <v>187</v>
      </c>
      <c r="M18741">
        <v>80</v>
      </c>
      <c r="N18741" t="s">
        <v>3615</v>
      </c>
    </row>
    <row r="18742" spans="1:14" x14ac:dyDescent="0.2">
      <c r="A18742" t="s">
        <v>24501</v>
      </c>
      <c r="B18742">
        <v>39500</v>
      </c>
      <c r="C18742">
        <v>45150</v>
      </c>
      <c r="D18742">
        <v>50800</v>
      </c>
      <c r="E18742">
        <v>56400</v>
      </c>
      <c r="F18742">
        <v>60950</v>
      </c>
      <c r="G18742">
        <v>65450</v>
      </c>
      <c r="H18742">
        <v>69950</v>
      </c>
      <c r="I18742">
        <v>74450</v>
      </c>
      <c r="J18742">
        <v>79000</v>
      </c>
      <c r="K18742" t="s">
        <v>3117</v>
      </c>
      <c r="L18742">
        <v>191</v>
      </c>
      <c r="M18742">
        <v>80</v>
      </c>
      <c r="N18742" t="s">
        <v>3362</v>
      </c>
    </row>
    <row r="18743" spans="1:14" x14ac:dyDescent="0.2">
      <c r="A18743" t="s">
        <v>24502</v>
      </c>
      <c r="B18743">
        <v>47150</v>
      </c>
      <c r="C18743">
        <v>53850</v>
      </c>
      <c r="D18743">
        <v>60600</v>
      </c>
      <c r="E18743">
        <v>67300</v>
      </c>
      <c r="F18743">
        <v>72700</v>
      </c>
      <c r="G18743">
        <v>78100</v>
      </c>
      <c r="H18743">
        <v>83500</v>
      </c>
      <c r="I18743">
        <v>88850</v>
      </c>
      <c r="J18743">
        <v>94250</v>
      </c>
      <c r="K18743" t="s">
        <v>3117</v>
      </c>
      <c r="L18743">
        <v>193</v>
      </c>
      <c r="M18743">
        <v>80</v>
      </c>
      <c r="N18743" t="s">
        <v>1976</v>
      </c>
    </row>
    <row r="18744" spans="1:14" x14ac:dyDescent="0.2">
      <c r="A18744" t="s">
        <v>24503</v>
      </c>
      <c r="B18744">
        <v>39550</v>
      </c>
      <c r="C18744">
        <v>45200</v>
      </c>
      <c r="D18744">
        <v>50850</v>
      </c>
      <c r="E18744">
        <v>56500</v>
      </c>
      <c r="F18744">
        <v>61050</v>
      </c>
      <c r="G18744">
        <v>65550</v>
      </c>
      <c r="H18744">
        <v>70100</v>
      </c>
      <c r="I18744">
        <v>74600</v>
      </c>
      <c r="J18744">
        <v>79100</v>
      </c>
      <c r="K18744" t="s">
        <v>3117</v>
      </c>
      <c r="L18744">
        <v>195</v>
      </c>
      <c r="M18744">
        <v>80</v>
      </c>
      <c r="N18744" t="s">
        <v>2873</v>
      </c>
    </row>
    <row r="18745" spans="1:14" x14ac:dyDescent="0.2">
      <c r="A18745" t="s">
        <v>24504</v>
      </c>
      <c r="B18745">
        <v>40350</v>
      </c>
      <c r="C18745">
        <v>46100</v>
      </c>
      <c r="D18745">
        <v>51850</v>
      </c>
      <c r="E18745">
        <v>57600</v>
      </c>
      <c r="F18745">
        <v>62250</v>
      </c>
      <c r="G18745">
        <v>66850</v>
      </c>
      <c r="H18745">
        <v>71450</v>
      </c>
      <c r="I18745">
        <v>76050</v>
      </c>
      <c r="J18745">
        <v>80650</v>
      </c>
      <c r="K18745" t="s">
        <v>3117</v>
      </c>
      <c r="L18745">
        <v>197</v>
      </c>
      <c r="M18745">
        <v>80</v>
      </c>
      <c r="N18745" t="s">
        <v>2146</v>
      </c>
    </row>
    <row r="18746" spans="1:14" x14ac:dyDescent="0.2">
      <c r="A18746" t="s">
        <v>24505</v>
      </c>
      <c r="B18746">
        <v>55450</v>
      </c>
      <c r="C18746">
        <v>63400</v>
      </c>
      <c r="D18746">
        <v>71300</v>
      </c>
      <c r="E18746">
        <v>79200</v>
      </c>
      <c r="F18746">
        <v>85550</v>
      </c>
      <c r="G18746">
        <v>91900</v>
      </c>
      <c r="H18746">
        <v>98250</v>
      </c>
      <c r="I18746">
        <v>104550</v>
      </c>
      <c r="J18746">
        <v>110900</v>
      </c>
      <c r="K18746" t="s">
        <v>3117</v>
      </c>
      <c r="L18746">
        <v>199</v>
      </c>
      <c r="M18746">
        <v>80</v>
      </c>
      <c r="N18746" t="s">
        <v>2478</v>
      </c>
    </row>
    <row r="18747" spans="1:14" x14ac:dyDescent="0.2">
      <c r="A18747" t="s">
        <v>24506</v>
      </c>
      <c r="B18747">
        <v>66750</v>
      </c>
      <c r="C18747">
        <v>76250</v>
      </c>
      <c r="D18747">
        <v>85800</v>
      </c>
      <c r="E18747">
        <v>95300</v>
      </c>
      <c r="F18747">
        <v>102950</v>
      </c>
      <c r="G18747">
        <v>110550</v>
      </c>
      <c r="H18747">
        <v>118200</v>
      </c>
      <c r="I18747">
        <v>125800</v>
      </c>
      <c r="J18747">
        <v>133450</v>
      </c>
      <c r="K18747" t="s">
        <v>3117</v>
      </c>
      <c r="L18747">
        <v>510</v>
      </c>
      <c r="M18747">
        <v>80</v>
      </c>
      <c r="N18747" t="s">
        <v>2147</v>
      </c>
    </row>
    <row r="18748" spans="1:14" x14ac:dyDescent="0.2">
      <c r="A18748" t="s">
        <v>24507</v>
      </c>
      <c r="B18748">
        <v>39500</v>
      </c>
      <c r="C18748">
        <v>45150</v>
      </c>
      <c r="D18748">
        <v>50800</v>
      </c>
      <c r="E18748">
        <v>56400</v>
      </c>
      <c r="F18748">
        <v>60950</v>
      </c>
      <c r="G18748">
        <v>65450</v>
      </c>
      <c r="H18748">
        <v>69950</v>
      </c>
      <c r="I18748">
        <v>74450</v>
      </c>
      <c r="J18748">
        <v>79000</v>
      </c>
      <c r="K18748" t="s">
        <v>3117</v>
      </c>
      <c r="L18748">
        <v>520</v>
      </c>
      <c r="M18748">
        <v>80</v>
      </c>
      <c r="N18748" t="s">
        <v>2149</v>
      </c>
    </row>
    <row r="18749" spans="1:14" x14ac:dyDescent="0.2">
      <c r="A18749" t="s">
        <v>24508</v>
      </c>
      <c r="B18749">
        <v>40550</v>
      </c>
      <c r="C18749">
        <v>46350</v>
      </c>
      <c r="D18749">
        <v>52150</v>
      </c>
      <c r="E18749">
        <v>57900</v>
      </c>
      <c r="F18749">
        <v>62550</v>
      </c>
      <c r="G18749">
        <v>67200</v>
      </c>
      <c r="H18749">
        <v>71800</v>
      </c>
      <c r="I18749">
        <v>76450</v>
      </c>
      <c r="J18749">
        <v>81100</v>
      </c>
      <c r="K18749" t="s">
        <v>3117</v>
      </c>
      <c r="L18749">
        <v>530</v>
      </c>
      <c r="M18749">
        <v>80</v>
      </c>
      <c r="N18749" t="s">
        <v>2150</v>
      </c>
    </row>
    <row r="18750" spans="1:14" x14ac:dyDescent="0.2">
      <c r="A18750" t="s">
        <v>24509</v>
      </c>
      <c r="B18750">
        <v>62200</v>
      </c>
      <c r="C18750">
        <v>71050</v>
      </c>
      <c r="D18750">
        <v>79950</v>
      </c>
      <c r="E18750">
        <v>88800</v>
      </c>
      <c r="F18750">
        <v>95950</v>
      </c>
      <c r="G18750">
        <v>103050</v>
      </c>
      <c r="H18750">
        <v>110150</v>
      </c>
      <c r="I18750">
        <v>117250</v>
      </c>
      <c r="J18750">
        <v>124350</v>
      </c>
      <c r="K18750" t="s">
        <v>3117</v>
      </c>
      <c r="L18750">
        <v>540</v>
      </c>
      <c r="M18750">
        <v>80</v>
      </c>
      <c r="N18750" t="s">
        <v>2151</v>
      </c>
    </row>
    <row r="18751" spans="1:14" x14ac:dyDescent="0.2">
      <c r="A18751" t="s">
        <v>24510</v>
      </c>
      <c r="B18751">
        <v>55450</v>
      </c>
      <c r="C18751">
        <v>63400</v>
      </c>
      <c r="D18751">
        <v>71300</v>
      </c>
      <c r="E18751">
        <v>79200</v>
      </c>
      <c r="F18751">
        <v>85550</v>
      </c>
      <c r="G18751">
        <v>91900</v>
      </c>
      <c r="H18751">
        <v>98250</v>
      </c>
      <c r="I18751">
        <v>104550</v>
      </c>
      <c r="J18751">
        <v>110900</v>
      </c>
      <c r="K18751" t="s">
        <v>3117</v>
      </c>
      <c r="L18751">
        <v>550</v>
      </c>
      <c r="M18751">
        <v>80</v>
      </c>
      <c r="N18751" t="s">
        <v>2152</v>
      </c>
    </row>
    <row r="18752" spans="1:14" x14ac:dyDescent="0.2">
      <c r="A18752" t="s">
        <v>24511</v>
      </c>
      <c r="B18752">
        <v>59750</v>
      </c>
      <c r="C18752">
        <v>68250</v>
      </c>
      <c r="D18752">
        <v>76800</v>
      </c>
      <c r="E18752">
        <v>85300</v>
      </c>
      <c r="F18752">
        <v>92150</v>
      </c>
      <c r="G18752">
        <v>98950</v>
      </c>
      <c r="H18752">
        <v>105800</v>
      </c>
      <c r="I18752">
        <v>112600</v>
      </c>
      <c r="J18752">
        <v>119450</v>
      </c>
      <c r="K18752" t="s">
        <v>3117</v>
      </c>
      <c r="L18752">
        <v>570</v>
      </c>
      <c r="M18752">
        <v>80</v>
      </c>
      <c r="N18752" t="s">
        <v>2154</v>
      </c>
    </row>
    <row r="18753" spans="1:14" x14ac:dyDescent="0.2">
      <c r="A18753" t="s">
        <v>24512</v>
      </c>
      <c r="B18753">
        <v>40250</v>
      </c>
      <c r="C18753">
        <v>46000</v>
      </c>
      <c r="D18753">
        <v>51750</v>
      </c>
      <c r="E18753">
        <v>57450</v>
      </c>
      <c r="F18753">
        <v>62050</v>
      </c>
      <c r="G18753">
        <v>66650</v>
      </c>
      <c r="H18753">
        <v>71250</v>
      </c>
      <c r="I18753">
        <v>75850</v>
      </c>
      <c r="J18753">
        <v>80450</v>
      </c>
      <c r="K18753" t="s">
        <v>3117</v>
      </c>
      <c r="L18753">
        <v>580</v>
      </c>
      <c r="M18753">
        <v>80</v>
      </c>
      <c r="N18753" t="s">
        <v>2155</v>
      </c>
    </row>
    <row r="18754" spans="1:14" x14ac:dyDescent="0.2">
      <c r="A18754" t="s">
        <v>24513</v>
      </c>
      <c r="B18754">
        <v>39550</v>
      </c>
      <c r="C18754">
        <v>45200</v>
      </c>
      <c r="D18754">
        <v>50850</v>
      </c>
      <c r="E18754">
        <v>56500</v>
      </c>
      <c r="F18754">
        <v>61050</v>
      </c>
      <c r="G18754">
        <v>65550</v>
      </c>
      <c r="H18754">
        <v>70100</v>
      </c>
      <c r="I18754">
        <v>74600</v>
      </c>
      <c r="J18754">
        <v>79100</v>
      </c>
      <c r="K18754" t="s">
        <v>3117</v>
      </c>
      <c r="L18754">
        <v>590</v>
      </c>
      <c r="M18754">
        <v>80</v>
      </c>
      <c r="N18754" t="s">
        <v>2156</v>
      </c>
    </row>
    <row r="18755" spans="1:14" x14ac:dyDescent="0.2">
      <c r="A18755" t="s">
        <v>24514</v>
      </c>
      <c r="B18755">
        <v>39550</v>
      </c>
      <c r="C18755">
        <v>45200</v>
      </c>
      <c r="D18755">
        <v>50850</v>
      </c>
      <c r="E18755">
        <v>56500</v>
      </c>
      <c r="F18755">
        <v>61050</v>
      </c>
      <c r="G18755">
        <v>65550</v>
      </c>
      <c r="H18755">
        <v>70100</v>
      </c>
      <c r="I18755">
        <v>74600</v>
      </c>
      <c r="J18755">
        <v>79100</v>
      </c>
      <c r="K18755" t="s">
        <v>3117</v>
      </c>
      <c r="L18755">
        <v>595</v>
      </c>
      <c r="M18755">
        <v>80</v>
      </c>
      <c r="N18755" t="s">
        <v>2157</v>
      </c>
    </row>
    <row r="18756" spans="1:14" x14ac:dyDescent="0.2">
      <c r="A18756" t="s">
        <v>24515</v>
      </c>
      <c r="B18756">
        <v>66750</v>
      </c>
      <c r="C18756">
        <v>76250</v>
      </c>
      <c r="D18756">
        <v>85800</v>
      </c>
      <c r="E18756">
        <v>95300</v>
      </c>
      <c r="F18756">
        <v>102950</v>
      </c>
      <c r="G18756">
        <v>110550</v>
      </c>
      <c r="H18756">
        <v>118200</v>
      </c>
      <c r="I18756">
        <v>125800</v>
      </c>
      <c r="J18756">
        <v>133450</v>
      </c>
      <c r="K18756" t="s">
        <v>3117</v>
      </c>
      <c r="L18756">
        <v>600</v>
      </c>
      <c r="M18756">
        <v>80</v>
      </c>
      <c r="N18756" t="s">
        <v>2158</v>
      </c>
    </row>
    <row r="18757" spans="1:14" x14ac:dyDescent="0.2">
      <c r="A18757" t="s">
        <v>24516</v>
      </c>
      <c r="B18757">
        <v>66750</v>
      </c>
      <c r="C18757">
        <v>76250</v>
      </c>
      <c r="D18757">
        <v>85800</v>
      </c>
      <c r="E18757">
        <v>95300</v>
      </c>
      <c r="F18757">
        <v>102950</v>
      </c>
      <c r="G18757">
        <v>110550</v>
      </c>
      <c r="H18757">
        <v>118200</v>
      </c>
      <c r="I18757">
        <v>125800</v>
      </c>
      <c r="J18757">
        <v>133450</v>
      </c>
      <c r="K18757" t="s">
        <v>3117</v>
      </c>
      <c r="L18757">
        <v>610</v>
      </c>
      <c r="M18757">
        <v>80</v>
      </c>
      <c r="N18757" t="s">
        <v>2159</v>
      </c>
    </row>
    <row r="18758" spans="1:14" x14ac:dyDescent="0.2">
      <c r="A18758" t="s">
        <v>24517</v>
      </c>
      <c r="B18758">
        <v>43750</v>
      </c>
      <c r="C18758">
        <v>50000</v>
      </c>
      <c r="D18758">
        <v>56250</v>
      </c>
      <c r="E18758">
        <v>62500</v>
      </c>
      <c r="F18758">
        <v>67500</v>
      </c>
      <c r="G18758">
        <v>72500</v>
      </c>
      <c r="H18758">
        <v>77500</v>
      </c>
      <c r="I18758">
        <v>82500</v>
      </c>
      <c r="J18758">
        <v>87500</v>
      </c>
      <c r="K18758" t="s">
        <v>3117</v>
      </c>
      <c r="L18758">
        <v>620</v>
      </c>
      <c r="M18758">
        <v>80</v>
      </c>
      <c r="N18758" t="s">
        <v>2160</v>
      </c>
    </row>
    <row r="18759" spans="1:14" x14ac:dyDescent="0.2">
      <c r="A18759" t="s">
        <v>24518</v>
      </c>
      <c r="B18759">
        <v>66750</v>
      </c>
      <c r="C18759">
        <v>76250</v>
      </c>
      <c r="D18759">
        <v>85800</v>
      </c>
      <c r="E18759">
        <v>95300</v>
      </c>
      <c r="F18759">
        <v>102950</v>
      </c>
      <c r="G18759">
        <v>110550</v>
      </c>
      <c r="H18759">
        <v>118200</v>
      </c>
      <c r="I18759">
        <v>125800</v>
      </c>
      <c r="J18759">
        <v>133450</v>
      </c>
      <c r="K18759" t="s">
        <v>3117</v>
      </c>
      <c r="L18759">
        <v>630</v>
      </c>
      <c r="M18759">
        <v>80</v>
      </c>
      <c r="N18759" t="s">
        <v>2161</v>
      </c>
    </row>
    <row r="18760" spans="1:14" x14ac:dyDescent="0.2">
      <c r="A18760" t="s">
        <v>24519</v>
      </c>
      <c r="B18760">
        <v>39550</v>
      </c>
      <c r="C18760">
        <v>45200</v>
      </c>
      <c r="D18760">
        <v>50850</v>
      </c>
      <c r="E18760">
        <v>56500</v>
      </c>
      <c r="F18760">
        <v>61050</v>
      </c>
      <c r="G18760">
        <v>65550</v>
      </c>
      <c r="H18760">
        <v>70100</v>
      </c>
      <c r="I18760">
        <v>74600</v>
      </c>
      <c r="J18760">
        <v>79100</v>
      </c>
      <c r="K18760" t="s">
        <v>3117</v>
      </c>
      <c r="L18760">
        <v>640</v>
      </c>
      <c r="M18760">
        <v>80</v>
      </c>
      <c r="N18760" t="s">
        <v>2162</v>
      </c>
    </row>
    <row r="18761" spans="1:14" x14ac:dyDescent="0.2">
      <c r="A18761" t="s">
        <v>24520</v>
      </c>
      <c r="B18761">
        <v>55450</v>
      </c>
      <c r="C18761">
        <v>63400</v>
      </c>
      <c r="D18761">
        <v>71300</v>
      </c>
      <c r="E18761">
        <v>79200</v>
      </c>
      <c r="F18761">
        <v>85550</v>
      </c>
      <c r="G18761">
        <v>91900</v>
      </c>
      <c r="H18761">
        <v>98250</v>
      </c>
      <c r="I18761">
        <v>104550</v>
      </c>
      <c r="J18761">
        <v>110900</v>
      </c>
      <c r="K18761" t="s">
        <v>3117</v>
      </c>
      <c r="L18761">
        <v>650</v>
      </c>
      <c r="M18761">
        <v>80</v>
      </c>
      <c r="N18761" t="s">
        <v>2163</v>
      </c>
    </row>
    <row r="18762" spans="1:14" x14ac:dyDescent="0.2">
      <c r="A18762" t="s">
        <v>24521</v>
      </c>
      <c r="B18762">
        <v>45400</v>
      </c>
      <c r="C18762">
        <v>51850</v>
      </c>
      <c r="D18762">
        <v>58350</v>
      </c>
      <c r="E18762">
        <v>64800</v>
      </c>
      <c r="F18762">
        <v>70000</v>
      </c>
      <c r="G18762">
        <v>75200</v>
      </c>
      <c r="H18762">
        <v>80400</v>
      </c>
      <c r="I18762">
        <v>85550</v>
      </c>
      <c r="J18762">
        <v>90750</v>
      </c>
      <c r="K18762" t="s">
        <v>3117</v>
      </c>
      <c r="L18762">
        <v>660</v>
      </c>
      <c r="M18762">
        <v>80</v>
      </c>
      <c r="N18762" t="s">
        <v>2164</v>
      </c>
    </row>
    <row r="18763" spans="1:14" x14ac:dyDescent="0.2">
      <c r="A18763" t="s">
        <v>24522</v>
      </c>
      <c r="B18763">
        <v>59750</v>
      </c>
      <c r="C18763">
        <v>68250</v>
      </c>
      <c r="D18763">
        <v>76800</v>
      </c>
      <c r="E18763">
        <v>85300</v>
      </c>
      <c r="F18763">
        <v>92150</v>
      </c>
      <c r="G18763">
        <v>98950</v>
      </c>
      <c r="H18763">
        <v>105800</v>
      </c>
      <c r="I18763">
        <v>112600</v>
      </c>
      <c r="J18763">
        <v>119450</v>
      </c>
      <c r="K18763" t="s">
        <v>3117</v>
      </c>
      <c r="L18763">
        <v>670</v>
      </c>
      <c r="M18763">
        <v>80</v>
      </c>
      <c r="N18763" t="s">
        <v>2165</v>
      </c>
    </row>
    <row r="18764" spans="1:14" x14ac:dyDescent="0.2">
      <c r="A18764" t="s">
        <v>24523</v>
      </c>
      <c r="B18764">
        <v>40550</v>
      </c>
      <c r="C18764">
        <v>46350</v>
      </c>
      <c r="D18764">
        <v>52150</v>
      </c>
      <c r="E18764">
        <v>57900</v>
      </c>
      <c r="F18764">
        <v>62550</v>
      </c>
      <c r="G18764">
        <v>67200</v>
      </c>
      <c r="H18764">
        <v>71800</v>
      </c>
      <c r="I18764">
        <v>76450</v>
      </c>
      <c r="J18764">
        <v>81100</v>
      </c>
      <c r="K18764" t="s">
        <v>3117</v>
      </c>
      <c r="L18764">
        <v>678</v>
      </c>
      <c r="M18764">
        <v>80</v>
      </c>
      <c r="N18764" t="s">
        <v>2166</v>
      </c>
    </row>
    <row r="18765" spans="1:14" x14ac:dyDescent="0.2">
      <c r="A18765" t="s">
        <v>24524</v>
      </c>
      <c r="B18765">
        <v>46500</v>
      </c>
      <c r="C18765">
        <v>53150</v>
      </c>
      <c r="D18765">
        <v>59800</v>
      </c>
      <c r="E18765">
        <v>66400</v>
      </c>
      <c r="F18765">
        <v>71750</v>
      </c>
      <c r="G18765">
        <v>77050</v>
      </c>
      <c r="H18765">
        <v>82350</v>
      </c>
      <c r="I18765">
        <v>87650</v>
      </c>
      <c r="J18765">
        <v>93000</v>
      </c>
      <c r="K18765" t="s">
        <v>3117</v>
      </c>
      <c r="L18765">
        <v>680</v>
      </c>
      <c r="M18765">
        <v>80</v>
      </c>
      <c r="N18765" t="s">
        <v>2167</v>
      </c>
    </row>
    <row r="18766" spans="1:14" x14ac:dyDescent="0.2">
      <c r="A18766" t="s">
        <v>24525</v>
      </c>
      <c r="B18766">
        <v>66750</v>
      </c>
      <c r="C18766">
        <v>76250</v>
      </c>
      <c r="D18766">
        <v>85800</v>
      </c>
      <c r="E18766">
        <v>95300</v>
      </c>
      <c r="F18766">
        <v>102950</v>
      </c>
      <c r="G18766">
        <v>110550</v>
      </c>
      <c r="H18766">
        <v>118200</v>
      </c>
      <c r="I18766">
        <v>125800</v>
      </c>
      <c r="J18766">
        <v>133450</v>
      </c>
      <c r="K18766" t="s">
        <v>3117</v>
      </c>
      <c r="L18766">
        <v>683</v>
      </c>
      <c r="M18766">
        <v>80</v>
      </c>
      <c r="N18766" t="s">
        <v>2978</v>
      </c>
    </row>
    <row r="18767" spans="1:14" x14ac:dyDescent="0.2">
      <c r="A18767" t="s">
        <v>24526</v>
      </c>
      <c r="B18767">
        <v>66750</v>
      </c>
      <c r="C18767">
        <v>76250</v>
      </c>
      <c r="D18767">
        <v>85800</v>
      </c>
      <c r="E18767">
        <v>95300</v>
      </c>
      <c r="F18767">
        <v>102950</v>
      </c>
      <c r="G18767">
        <v>110550</v>
      </c>
      <c r="H18767">
        <v>118200</v>
      </c>
      <c r="I18767">
        <v>125800</v>
      </c>
      <c r="J18767">
        <v>133450</v>
      </c>
      <c r="K18767" t="s">
        <v>3117</v>
      </c>
      <c r="L18767">
        <v>685</v>
      </c>
      <c r="M18767">
        <v>80</v>
      </c>
      <c r="N18767" t="s">
        <v>2979</v>
      </c>
    </row>
    <row r="18768" spans="1:14" x14ac:dyDescent="0.2">
      <c r="A18768" t="s">
        <v>24527</v>
      </c>
      <c r="B18768">
        <v>39550</v>
      </c>
      <c r="C18768">
        <v>45200</v>
      </c>
      <c r="D18768">
        <v>50850</v>
      </c>
      <c r="E18768">
        <v>56500</v>
      </c>
      <c r="F18768">
        <v>61050</v>
      </c>
      <c r="G18768">
        <v>65550</v>
      </c>
      <c r="H18768">
        <v>70100</v>
      </c>
      <c r="I18768">
        <v>74600</v>
      </c>
      <c r="J18768">
        <v>79100</v>
      </c>
      <c r="K18768" t="s">
        <v>3117</v>
      </c>
      <c r="L18768">
        <v>690</v>
      </c>
      <c r="M18768">
        <v>80</v>
      </c>
      <c r="N18768" t="s">
        <v>2980</v>
      </c>
    </row>
    <row r="18769" spans="1:14" x14ac:dyDescent="0.2">
      <c r="A18769" t="s">
        <v>24528</v>
      </c>
      <c r="B18769">
        <v>55450</v>
      </c>
      <c r="C18769">
        <v>63400</v>
      </c>
      <c r="D18769">
        <v>71300</v>
      </c>
      <c r="E18769">
        <v>79200</v>
      </c>
      <c r="F18769">
        <v>85550</v>
      </c>
      <c r="G18769">
        <v>91900</v>
      </c>
      <c r="H18769">
        <v>98250</v>
      </c>
      <c r="I18769">
        <v>104550</v>
      </c>
      <c r="J18769">
        <v>110900</v>
      </c>
      <c r="K18769" t="s">
        <v>3117</v>
      </c>
      <c r="L18769">
        <v>700</v>
      </c>
      <c r="M18769">
        <v>80</v>
      </c>
      <c r="N18769" t="s">
        <v>2981</v>
      </c>
    </row>
    <row r="18770" spans="1:14" x14ac:dyDescent="0.2">
      <c r="A18770" t="s">
        <v>24529</v>
      </c>
      <c r="B18770">
        <v>55450</v>
      </c>
      <c r="C18770">
        <v>63400</v>
      </c>
      <c r="D18770">
        <v>71300</v>
      </c>
      <c r="E18770">
        <v>79200</v>
      </c>
      <c r="F18770">
        <v>85550</v>
      </c>
      <c r="G18770">
        <v>91900</v>
      </c>
      <c r="H18770">
        <v>98250</v>
      </c>
      <c r="I18770">
        <v>104550</v>
      </c>
      <c r="J18770">
        <v>110900</v>
      </c>
      <c r="K18770" t="s">
        <v>3117</v>
      </c>
      <c r="L18770">
        <v>710</v>
      </c>
      <c r="M18770">
        <v>80</v>
      </c>
      <c r="N18770" t="s">
        <v>2982</v>
      </c>
    </row>
    <row r="18771" spans="1:14" x14ac:dyDescent="0.2">
      <c r="A18771" t="s">
        <v>24530</v>
      </c>
      <c r="B18771">
        <v>39550</v>
      </c>
      <c r="C18771">
        <v>45200</v>
      </c>
      <c r="D18771">
        <v>50850</v>
      </c>
      <c r="E18771">
        <v>56500</v>
      </c>
      <c r="F18771">
        <v>61050</v>
      </c>
      <c r="G18771">
        <v>65550</v>
      </c>
      <c r="H18771">
        <v>70100</v>
      </c>
      <c r="I18771">
        <v>74600</v>
      </c>
      <c r="J18771">
        <v>79100</v>
      </c>
      <c r="K18771" t="s">
        <v>3117</v>
      </c>
      <c r="L18771">
        <v>720</v>
      </c>
      <c r="M18771">
        <v>80</v>
      </c>
      <c r="N18771" t="s">
        <v>2983</v>
      </c>
    </row>
    <row r="18772" spans="1:14" x14ac:dyDescent="0.2">
      <c r="A18772" t="s">
        <v>24531</v>
      </c>
      <c r="B18772">
        <v>59750</v>
      </c>
      <c r="C18772">
        <v>68250</v>
      </c>
      <c r="D18772">
        <v>76800</v>
      </c>
      <c r="E18772">
        <v>85300</v>
      </c>
      <c r="F18772">
        <v>92150</v>
      </c>
      <c r="G18772">
        <v>98950</v>
      </c>
      <c r="H18772">
        <v>105800</v>
      </c>
      <c r="I18772">
        <v>112600</v>
      </c>
      <c r="J18772">
        <v>119450</v>
      </c>
      <c r="K18772" t="s">
        <v>3117</v>
      </c>
      <c r="L18772">
        <v>730</v>
      </c>
      <c r="M18772">
        <v>80</v>
      </c>
      <c r="N18772" t="s">
        <v>2984</v>
      </c>
    </row>
    <row r="18773" spans="1:14" x14ac:dyDescent="0.2">
      <c r="A18773" t="s">
        <v>24532</v>
      </c>
      <c r="B18773">
        <v>55450</v>
      </c>
      <c r="C18773">
        <v>63400</v>
      </c>
      <c r="D18773">
        <v>71300</v>
      </c>
      <c r="E18773">
        <v>79200</v>
      </c>
      <c r="F18773">
        <v>85550</v>
      </c>
      <c r="G18773">
        <v>91900</v>
      </c>
      <c r="H18773">
        <v>98250</v>
      </c>
      <c r="I18773">
        <v>104550</v>
      </c>
      <c r="J18773">
        <v>110900</v>
      </c>
      <c r="K18773" t="s">
        <v>3117</v>
      </c>
      <c r="L18773">
        <v>735</v>
      </c>
      <c r="M18773">
        <v>80</v>
      </c>
      <c r="N18773" t="s">
        <v>2985</v>
      </c>
    </row>
    <row r="18774" spans="1:14" x14ac:dyDescent="0.2">
      <c r="A18774" t="s">
        <v>24533</v>
      </c>
      <c r="B18774">
        <v>55450</v>
      </c>
      <c r="C18774">
        <v>63400</v>
      </c>
      <c r="D18774">
        <v>71300</v>
      </c>
      <c r="E18774">
        <v>79200</v>
      </c>
      <c r="F18774">
        <v>85550</v>
      </c>
      <c r="G18774">
        <v>91900</v>
      </c>
      <c r="H18774">
        <v>98250</v>
      </c>
      <c r="I18774">
        <v>104550</v>
      </c>
      <c r="J18774">
        <v>110900</v>
      </c>
      <c r="K18774" t="s">
        <v>3117</v>
      </c>
      <c r="L18774">
        <v>740</v>
      </c>
      <c r="M18774">
        <v>80</v>
      </c>
      <c r="N18774" t="s">
        <v>2986</v>
      </c>
    </row>
    <row r="18775" spans="1:14" x14ac:dyDescent="0.2">
      <c r="A18775" t="s">
        <v>24534</v>
      </c>
      <c r="B18775">
        <v>51100</v>
      </c>
      <c r="C18775">
        <v>58400</v>
      </c>
      <c r="D18775">
        <v>65700</v>
      </c>
      <c r="E18775">
        <v>73000</v>
      </c>
      <c r="F18775">
        <v>78850</v>
      </c>
      <c r="G18775">
        <v>84700</v>
      </c>
      <c r="H18775">
        <v>90550</v>
      </c>
      <c r="I18775">
        <v>96400</v>
      </c>
      <c r="J18775">
        <v>102200</v>
      </c>
      <c r="K18775" t="s">
        <v>3117</v>
      </c>
      <c r="L18775">
        <v>750</v>
      </c>
      <c r="M18775">
        <v>80</v>
      </c>
      <c r="N18775" t="s">
        <v>2987</v>
      </c>
    </row>
    <row r="18776" spans="1:14" x14ac:dyDescent="0.2">
      <c r="A18776" t="s">
        <v>24535</v>
      </c>
      <c r="B18776">
        <v>59750</v>
      </c>
      <c r="C18776">
        <v>68250</v>
      </c>
      <c r="D18776">
        <v>76800</v>
      </c>
      <c r="E18776">
        <v>85300</v>
      </c>
      <c r="F18776">
        <v>92150</v>
      </c>
      <c r="G18776">
        <v>98950</v>
      </c>
      <c r="H18776">
        <v>105800</v>
      </c>
      <c r="I18776">
        <v>112600</v>
      </c>
      <c r="J18776">
        <v>119450</v>
      </c>
      <c r="K18776" t="s">
        <v>3117</v>
      </c>
      <c r="L18776">
        <v>760</v>
      </c>
      <c r="M18776">
        <v>80</v>
      </c>
      <c r="N18776" t="s">
        <v>2988</v>
      </c>
    </row>
    <row r="18777" spans="1:14" x14ac:dyDescent="0.2">
      <c r="A18777" t="s">
        <v>24536</v>
      </c>
      <c r="B18777">
        <v>51200</v>
      </c>
      <c r="C18777">
        <v>58500</v>
      </c>
      <c r="D18777">
        <v>65800</v>
      </c>
      <c r="E18777">
        <v>73100</v>
      </c>
      <c r="F18777">
        <v>78950</v>
      </c>
      <c r="G18777">
        <v>84800</v>
      </c>
      <c r="H18777">
        <v>90650</v>
      </c>
      <c r="I18777">
        <v>96500</v>
      </c>
      <c r="J18777">
        <v>102350</v>
      </c>
      <c r="K18777" t="s">
        <v>3117</v>
      </c>
      <c r="L18777">
        <v>770</v>
      </c>
      <c r="M18777">
        <v>80</v>
      </c>
      <c r="N18777" t="s">
        <v>2989</v>
      </c>
    </row>
    <row r="18778" spans="1:14" x14ac:dyDescent="0.2">
      <c r="A18778" t="s">
        <v>24537</v>
      </c>
      <c r="B18778">
        <v>51200</v>
      </c>
      <c r="C18778">
        <v>58500</v>
      </c>
      <c r="D18778">
        <v>65800</v>
      </c>
      <c r="E18778">
        <v>73100</v>
      </c>
      <c r="F18778">
        <v>78950</v>
      </c>
      <c r="G18778">
        <v>84800</v>
      </c>
      <c r="H18778">
        <v>90650</v>
      </c>
      <c r="I18778">
        <v>96500</v>
      </c>
      <c r="J18778">
        <v>102350</v>
      </c>
      <c r="K18778" t="s">
        <v>3117</v>
      </c>
      <c r="L18778">
        <v>775</v>
      </c>
      <c r="M18778">
        <v>80</v>
      </c>
      <c r="N18778" t="s">
        <v>2990</v>
      </c>
    </row>
    <row r="18779" spans="1:14" x14ac:dyDescent="0.2">
      <c r="A18779" t="s">
        <v>24538</v>
      </c>
      <c r="B18779">
        <v>47250</v>
      </c>
      <c r="C18779">
        <v>54000</v>
      </c>
      <c r="D18779">
        <v>60750</v>
      </c>
      <c r="E18779">
        <v>67450</v>
      </c>
      <c r="F18779">
        <v>72850</v>
      </c>
      <c r="G18779">
        <v>78250</v>
      </c>
      <c r="H18779">
        <v>83650</v>
      </c>
      <c r="I18779">
        <v>89050</v>
      </c>
      <c r="J18779">
        <v>94450</v>
      </c>
      <c r="K18779" t="s">
        <v>3117</v>
      </c>
      <c r="L18779">
        <v>790</v>
      </c>
      <c r="M18779">
        <v>80</v>
      </c>
      <c r="N18779" t="s">
        <v>2991</v>
      </c>
    </row>
    <row r="18780" spans="1:14" x14ac:dyDescent="0.2">
      <c r="A18780" t="s">
        <v>24539</v>
      </c>
      <c r="B18780">
        <v>55450</v>
      </c>
      <c r="C18780">
        <v>63400</v>
      </c>
      <c r="D18780">
        <v>71300</v>
      </c>
      <c r="E18780">
        <v>79200</v>
      </c>
      <c r="F18780">
        <v>85550</v>
      </c>
      <c r="G18780">
        <v>91900</v>
      </c>
      <c r="H18780">
        <v>98250</v>
      </c>
      <c r="I18780">
        <v>104550</v>
      </c>
      <c r="J18780">
        <v>110900</v>
      </c>
      <c r="K18780" t="s">
        <v>3117</v>
      </c>
      <c r="L18780">
        <v>800</v>
      </c>
      <c r="M18780">
        <v>80</v>
      </c>
      <c r="N18780" t="s">
        <v>2992</v>
      </c>
    </row>
    <row r="18781" spans="1:14" x14ac:dyDescent="0.2">
      <c r="A18781" t="s">
        <v>24540</v>
      </c>
      <c r="B18781">
        <v>55450</v>
      </c>
      <c r="C18781">
        <v>63400</v>
      </c>
      <c r="D18781">
        <v>71300</v>
      </c>
      <c r="E18781">
        <v>79200</v>
      </c>
      <c r="F18781">
        <v>85550</v>
      </c>
      <c r="G18781">
        <v>91900</v>
      </c>
      <c r="H18781">
        <v>98250</v>
      </c>
      <c r="I18781">
        <v>104550</v>
      </c>
      <c r="J18781">
        <v>110900</v>
      </c>
      <c r="K18781" t="s">
        <v>3117</v>
      </c>
      <c r="L18781">
        <v>810</v>
      </c>
      <c r="M18781">
        <v>80</v>
      </c>
      <c r="N18781" t="s">
        <v>2993</v>
      </c>
    </row>
    <row r="18782" spans="1:14" x14ac:dyDescent="0.2">
      <c r="A18782" t="s">
        <v>24541</v>
      </c>
      <c r="B18782">
        <v>47250</v>
      </c>
      <c r="C18782">
        <v>54000</v>
      </c>
      <c r="D18782">
        <v>60750</v>
      </c>
      <c r="E18782">
        <v>67450</v>
      </c>
      <c r="F18782">
        <v>72850</v>
      </c>
      <c r="G18782">
        <v>78250</v>
      </c>
      <c r="H18782">
        <v>83650</v>
      </c>
      <c r="I18782">
        <v>89050</v>
      </c>
      <c r="J18782">
        <v>94450</v>
      </c>
      <c r="K18782" t="s">
        <v>3117</v>
      </c>
      <c r="L18782">
        <v>820</v>
      </c>
      <c r="M18782">
        <v>80</v>
      </c>
      <c r="N18782" t="s">
        <v>2994</v>
      </c>
    </row>
    <row r="18783" spans="1:14" x14ac:dyDescent="0.2">
      <c r="A18783" t="s">
        <v>24542</v>
      </c>
      <c r="B18783">
        <v>55450</v>
      </c>
      <c r="C18783">
        <v>63400</v>
      </c>
      <c r="D18783">
        <v>71300</v>
      </c>
      <c r="E18783">
        <v>79200</v>
      </c>
      <c r="F18783">
        <v>85550</v>
      </c>
      <c r="G18783">
        <v>91900</v>
      </c>
      <c r="H18783">
        <v>98250</v>
      </c>
      <c r="I18783">
        <v>104550</v>
      </c>
      <c r="J18783">
        <v>110900</v>
      </c>
      <c r="K18783" t="s">
        <v>3117</v>
      </c>
      <c r="L18783">
        <v>830</v>
      </c>
      <c r="M18783">
        <v>80</v>
      </c>
      <c r="N18783" t="s">
        <v>2995</v>
      </c>
    </row>
    <row r="18784" spans="1:14" x14ac:dyDescent="0.2">
      <c r="A18784" t="s">
        <v>24543</v>
      </c>
      <c r="B18784">
        <v>53950</v>
      </c>
      <c r="C18784">
        <v>61650</v>
      </c>
      <c r="D18784">
        <v>69350</v>
      </c>
      <c r="E18784">
        <v>77050</v>
      </c>
      <c r="F18784">
        <v>83250</v>
      </c>
      <c r="G18784">
        <v>89400</v>
      </c>
      <c r="H18784">
        <v>95550</v>
      </c>
      <c r="I18784">
        <v>101750</v>
      </c>
      <c r="J18784">
        <v>107900</v>
      </c>
      <c r="K18784" t="s">
        <v>3117</v>
      </c>
      <c r="L18784">
        <v>840</v>
      </c>
      <c r="M18784">
        <v>80</v>
      </c>
      <c r="N18784" t="s">
        <v>2996</v>
      </c>
    </row>
    <row r="18785" spans="1:14" x14ac:dyDescent="0.2">
      <c r="A18785" t="s">
        <v>24544</v>
      </c>
      <c r="B18785">
        <v>46800</v>
      </c>
      <c r="C18785">
        <v>53450</v>
      </c>
      <c r="D18785">
        <v>60150</v>
      </c>
      <c r="E18785">
        <v>66800</v>
      </c>
      <c r="F18785">
        <v>72150</v>
      </c>
      <c r="G18785">
        <v>77500</v>
      </c>
      <c r="H18785">
        <v>82850</v>
      </c>
      <c r="I18785">
        <v>88200</v>
      </c>
      <c r="J18785">
        <v>93550</v>
      </c>
      <c r="K18785" t="s">
        <v>3118</v>
      </c>
      <c r="L18785">
        <v>1</v>
      </c>
      <c r="M18785">
        <v>80</v>
      </c>
      <c r="N18785" t="s">
        <v>3066</v>
      </c>
    </row>
    <row r="18786" spans="1:14" x14ac:dyDescent="0.2">
      <c r="A18786" t="s">
        <v>24545</v>
      </c>
      <c r="B18786">
        <v>47450</v>
      </c>
      <c r="C18786">
        <v>54200</v>
      </c>
      <c r="D18786">
        <v>61000</v>
      </c>
      <c r="E18786">
        <v>67750</v>
      </c>
      <c r="F18786">
        <v>73200</v>
      </c>
      <c r="G18786">
        <v>78600</v>
      </c>
      <c r="H18786">
        <v>84050</v>
      </c>
      <c r="I18786">
        <v>89450</v>
      </c>
      <c r="J18786">
        <v>94850</v>
      </c>
      <c r="K18786" t="s">
        <v>3118</v>
      </c>
      <c r="L18786">
        <v>3</v>
      </c>
      <c r="M18786">
        <v>80</v>
      </c>
      <c r="N18786" t="s">
        <v>3000</v>
      </c>
    </row>
    <row r="18787" spans="1:14" x14ac:dyDescent="0.2">
      <c r="A18787" t="s">
        <v>24546</v>
      </c>
      <c r="B18787">
        <v>51750</v>
      </c>
      <c r="C18787">
        <v>59150</v>
      </c>
      <c r="D18787">
        <v>66550</v>
      </c>
      <c r="E18787">
        <v>73900</v>
      </c>
      <c r="F18787">
        <v>79850</v>
      </c>
      <c r="G18787">
        <v>85750</v>
      </c>
      <c r="H18787">
        <v>91650</v>
      </c>
      <c r="I18787">
        <v>97550</v>
      </c>
      <c r="J18787">
        <v>103500</v>
      </c>
      <c r="K18787" t="s">
        <v>3118</v>
      </c>
      <c r="L18787">
        <v>5</v>
      </c>
      <c r="M18787">
        <v>80</v>
      </c>
      <c r="N18787" t="s">
        <v>3368</v>
      </c>
    </row>
    <row r="18788" spans="1:14" x14ac:dyDescent="0.2">
      <c r="A18788" t="s">
        <v>24547</v>
      </c>
      <c r="B18788">
        <v>47250</v>
      </c>
      <c r="C18788">
        <v>54000</v>
      </c>
      <c r="D18788">
        <v>60750</v>
      </c>
      <c r="E18788">
        <v>67450</v>
      </c>
      <c r="F18788">
        <v>72850</v>
      </c>
      <c r="G18788">
        <v>78250</v>
      </c>
      <c r="H18788">
        <v>83650</v>
      </c>
      <c r="I18788">
        <v>89050</v>
      </c>
      <c r="J18788">
        <v>94450</v>
      </c>
      <c r="K18788" t="s">
        <v>3118</v>
      </c>
      <c r="L18788">
        <v>7</v>
      </c>
      <c r="M18788">
        <v>80</v>
      </c>
      <c r="N18788" t="s">
        <v>3001</v>
      </c>
    </row>
    <row r="18789" spans="1:14" x14ac:dyDescent="0.2">
      <c r="A18789" t="s">
        <v>24548</v>
      </c>
      <c r="B18789">
        <v>46800</v>
      </c>
      <c r="C18789">
        <v>53450</v>
      </c>
      <c r="D18789">
        <v>60150</v>
      </c>
      <c r="E18789">
        <v>66800</v>
      </c>
      <c r="F18789">
        <v>72150</v>
      </c>
      <c r="G18789">
        <v>77500</v>
      </c>
      <c r="H18789">
        <v>82850</v>
      </c>
      <c r="I18789">
        <v>88200</v>
      </c>
      <c r="J18789">
        <v>93550</v>
      </c>
      <c r="K18789" t="s">
        <v>3118</v>
      </c>
      <c r="L18789">
        <v>9</v>
      </c>
      <c r="M18789">
        <v>80</v>
      </c>
      <c r="N18789" t="s">
        <v>3002</v>
      </c>
    </row>
    <row r="18790" spans="1:14" x14ac:dyDescent="0.2">
      <c r="A18790" t="s">
        <v>24549</v>
      </c>
      <c r="B18790">
        <v>63150</v>
      </c>
      <c r="C18790">
        <v>72200</v>
      </c>
      <c r="D18790">
        <v>81200</v>
      </c>
      <c r="E18790">
        <v>90200</v>
      </c>
      <c r="F18790">
        <v>97450</v>
      </c>
      <c r="G18790">
        <v>104650</v>
      </c>
      <c r="H18790">
        <v>111850</v>
      </c>
      <c r="I18790">
        <v>119100</v>
      </c>
      <c r="J18790">
        <v>126300</v>
      </c>
      <c r="K18790" t="s">
        <v>3118</v>
      </c>
      <c r="L18790">
        <v>11</v>
      </c>
      <c r="M18790">
        <v>80</v>
      </c>
      <c r="N18790" t="s">
        <v>3373</v>
      </c>
    </row>
    <row r="18791" spans="1:14" x14ac:dyDescent="0.2">
      <c r="A18791" t="s">
        <v>24550</v>
      </c>
      <c r="B18791">
        <v>46800</v>
      </c>
      <c r="C18791">
        <v>53450</v>
      </c>
      <c r="D18791">
        <v>60150</v>
      </c>
      <c r="E18791">
        <v>66800</v>
      </c>
      <c r="F18791">
        <v>72150</v>
      </c>
      <c r="G18791">
        <v>77500</v>
      </c>
      <c r="H18791">
        <v>82850</v>
      </c>
      <c r="I18791">
        <v>88200</v>
      </c>
      <c r="J18791">
        <v>93550</v>
      </c>
      <c r="K18791" t="s">
        <v>3118</v>
      </c>
      <c r="L18791">
        <v>13</v>
      </c>
      <c r="M18791">
        <v>80</v>
      </c>
      <c r="N18791" t="s">
        <v>3375</v>
      </c>
    </row>
    <row r="18792" spans="1:14" x14ac:dyDescent="0.2">
      <c r="A18792" t="s">
        <v>24551</v>
      </c>
      <c r="B18792">
        <v>47250</v>
      </c>
      <c r="C18792">
        <v>54000</v>
      </c>
      <c r="D18792">
        <v>60750</v>
      </c>
      <c r="E18792">
        <v>67450</v>
      </c>
      <c r="F18792">
        <v>72850</v>
      </c>
      <c r="G18792">
        <v>78250</v>
      </c>
      <c r="H18792">
        <v>83650</v>
      </c>
      <c r="I18792">
        <v>89050</v>
      </c>
      <c r="J18792">
        <v>94450</v>
      </c>
      <c r="K18792" t="s">
        <v>3118</v>
      </c>
      <c r="L18792">
        <v>15</v>
      </c>
      <c r="M18792">
        <v>80</v>
      </c>
      <c r="N18792" t="s">
        <v>3003</v>
      </c>
    </row>
    <row r="18793" spans="1:14" x14ac:dyDescent="0.2">
      <c r="A18793" t="s">
        <v>24552</v>
      </c>
      <c r="B18793">
        <v>47250</v>
      </c>
      <c r="C18793">
        <v>54000</v>
      </c>
      <c r="D18793">
        <v>60750</v>
      </c>
      <c r="E18793">
        <v>67450</v>
      </c>
      <c r="F18793">
        <v>72850</v>
      </c>
      <c r="G18793">
        <v>78250</v>
      </c>
      <c r="H18793">
        <v>83650</v>
      </c>
      <c r="I18793">
        <v>89050</v>
      </c>
      <c r="J18793">
        <v>94450</v>
      </c>
      <c r="K18793" t="s">
        <v>3118</v>
      </c>
      <c r="L18793">
        <v>17</v>
      </c>
      <c r="M18793">
        <v>80</v>
      </c>
      <c r="N18793" t="s">
        <v>2720</v>
      </c>
    </row>
    <row r="18794" spans="1:14" x14ac:dyDescent="0.2">
      <c r="A18794" t="s">
        <v>24553</v>
      </c>
      <c r="B18794">
        <v>46800</v>
      </c>
      <c r="C18794">
        <v>53450</v>
      </c>
      <c r="D18794">
        <v>60150</v>
      </c>
      <c r="E18794">
        <v>66800</v>
      </c>
      <c r="F18794">
        <v>72150</v>
      </c>
      <c r="G18794">
        <v>77500</v>
      </c>
      <c r="H18794">
        <v>82850</v>
      </c>
      <c r="I18794">
        <v>88200</v>
      </c>
      <c r="J18794">
        <v>93550</v>
      </c>
      <c r="K18794" t="s">
        <v>3118</v>
      </c>
      <c r="L18794">
        <v>19</v>
      </c>
      <c r="M18794">
        <v>80</v>
      </c>
      <c r="N18794" t="s">
        <v>3004</v>
      </c>
    </row>
    <row r="18795" spans="1:14" x14ac:dyDescent="0.2">
      <c r="A18795" t="s">
        <v>24554</v>
      </c>
      <c r="B18795">
        <v>51750</v>
      </c>
      <c r="C18795">
        <v>59150</v>
      </c>
      <c r="D18795">
        <v>66550</v>
      </c>
      <c r="E18795">
        <v>73900</v>
      </c>
      <c r="F18795">
        <v>79850</v>
      </c>
      <c r="G18795">
        <v>85750</v>
      </c>
      <c r="H18795">
        <v>91650</v>
      </c>
      <c r="I18795">
        <v>97550</v>
      </c>
      <c r="J18795">
        <v>103500</v>
      </c>
      <c r="K18795" t="s">
        <v>3118</v>
      </c>
      <c r="L18795">
        <v>21</v>
      </c>
      <c r="M18795">
        <v>80</v>
      </c>
      <c r="N18795" t="s">
        <v>3327</v>
      </c>
    </row>
    <row r="18796" spans="1:14" x14ac:dyDescent="0.2">
      <c r="A18796" t="s">
        <v>24555</v>
      </c>
      <c r="B18796">
        <v>46800</v>
      </c>
      <c r="C18796">
        <v>53450</v>
      </c>
      <c r="D18796">
        <v>60150</v>
      </c>
      <c r="E18796">
        <v>66800</v>
      </c>
      <c r="F18796">
        <v>72150</v>
      </c>
      <c r="G18796">
        <v>77500</v>
      </c>
      <c r="H18796">
        <v>82850</v>
      </c>
      <c r="I18796">
        <v>88200</v>
      </c>
      <c r="J18796">
        <v>93550</v>
      </c>
      <c r="K18796" t="s">
        <v>3118</v>
      </c>
      <c r="L18796">
        <v>23</v>
      </c>
      <c r="M18796">
        <v>80</v>
      </c>
      <c r="N18796" t="s">
        <v>2725</v>
      </c>
    </row>
    <row r="18797" spans="1:14" x14ac:dyDescent="0.2">
      <c r="A18797" t="s">
        <v>24556</v>
      </c>
      <c r="B18797">
        <v>47250</v>
      </c>
      <c r="C18797">
        <v>54000</v>
      </c>
      <c r="D18797">
        <v>60750</v>
      </c>
      <c r="E18797">
        <v>67450</v>
      </c>
      <c r="F18797">
        <v>72850</v>
      </c>
      <c r="G18797">
        <v>78250</v>
      </c>
      <c r="H18797">
        <v>83650</v>
      </c>
      <c r="I18797">
        <v>89050</v>
      </c>
      <c r="J18797">
        <v>94450</v>
      </c>
      <c r="K18797" t="s">
        <v>3118</v>
      </c>
      <c r="L18797">
        <v>25</v>
      </c>
      <c r="M18797">
        <v>80</v>
      </c>
      <c r="N18797" t="s">
        <v>3386</v>
      </c>
    </row>
    <row r="18798" spans="1:14" x14ac:dyDescent="0.2">
      <c r="A18798" t="s">
        <v>24557</v>
      </c>
      <c r="B18798">
        <v>46800</v>
      </c>
      <c r="C18798">
        <v>53450</v>
      </c>
      <c r="D18798">
        <v>60150</v>
      </c>
      <c r="E18798">
        <v>66800</v>
      </c>
      <c r="F18798">
        <v>72150</v>
      </c>
      <c r="G18798">
        <v>77500</v>
      </c>
      <c r="H18798">
        <v>82850</v>
      </c>
      <c r="I18798">
        <v>88200</v>
      </c>
      <c r="J18798">
        <v>93550</v>
      </c>
      <c r="K18798" t="s">
        <v>3118</v>
      </c>
      <c r="L18798">
        <v>27</v>
      </c>
      <c r="M18798">
        <v>80</v>
      </c>
      <c r="N18798" t="s">
        <v>3005</v>
      </c>
    </row>
    <row r="18799" spans="1:14" x14ac:dyDescent="0.2">
      <c r="A18799" t="s">
        <v>24558</v>
      </c>
      <c r="B18799">
        <v>52850</v>
      </c>
      <c r="C18799">
        <v>60400</v>
      </c>
      <c r="D18799">
        <v>67950</v>
      </c>
      <c r="E18799">
        <v>75500</v>
      </c>
      <c r="F18799">
        <v>81550</v>
      </c>
      <c r="G18799">
        <v>87600</v>
      </c>
      <c r="H18799">
        <v>93650</v>
      </c>
      <c r="I18799">
        <v>99700</v>
      </c>
      <c r="J18799">
        <v>105700</v>
      </c>
      <c r="K18799" t="s">
        <v>3118</v>
      </c>
      <c r="L18799">
        <v>29</v>
      </c>
      <c r="M18799">
        <v>80</v>
      </c>
      <c r="N18799" t="s">
        <v>3006</v>
      </c>
    </row>
    <row r="18800" spans="1:14" x14ac:dyDescent="0.2">
      <c r="A18800" t="s">
        <v>24559</v>
      </c>
      <c r="B18800">
        <v>47250</v>
      </c>
      <c r="C18800">
        <v>54000</v>
      </c>
      <c r="D18800">
        <v>60750</v>
      </c>
      <c r="E18800">
        <v>67450</v>
      </c>
      <c r="F18800">
        <v>72850</v>
      </c>
      <c r="G18800">
        <v>78250</v>
      </c>
      <c r="H18800">
        <v>83650</v>
      </c>
      <c r="I18800">
        <v>89050</v>
      </c>
      <c r="J18800">
        <v>94450</v>
      </c>
      <c r="K18800" t="s">
        <v>3118</v>
      </c>
      <c r="L18800">
        <v>31</v>
      </c>
      <c r="M18800">
        <v>80</v>
      </c>
      <c r="N18800" t="s">
        <v>3334</v>
      </c>
    </row>
    <row r="18801" spans="1:14" x14ac:dyDescent="0.2">
      <c r="A18801" t="s">
        <v>24560</v>
      </c>
      <c r="B18801">
        <v>70650</v>
      </c>
      <c r="C18801">
        <v>80750</v>
      </c>
      <c r="D18801">
        <v>90850</v>
      </c>
      <c r="E18801">
        <v>100900</v>
      </c>
      <c r="F18801">
        <v>109000</v>
      </c>
      <c r="G18801">
        <v>117050</v>
      </c>
      <c r="H18801">
        <v>125150</v>
      </c>
      <c r="I18801">
        <v>133200</v>
      </c>
      <c r="J18801">
        <v>141300</v>
      </c>
      <c r="K18801" t="s">
        <v>3118</v>
      </c>
      <c r="L18801">
        <v>33</v>
      </c>
      <c r="M18801">
        <v>80</v>
      </c>
      <c r="N18801" t="s">
        <v>2632</v>
      </c>
    </row>
    <row r="18802" spans="1:14" x14ac:dyDescent="0.2">
      <c r="A18802" t="s">
        <v>24561</v>
      </c>
      <c r="B18802">
        <v>61000</v>
      </c>
      <c r="C18802">
        <v>69700</v>
      </c>
      <c r="D18802">
        <v>78400</v>
      </c>
      <c r="E18802">
        <v>87100</v>
      </c>
      <c r="F18802">
        <v>94100</v>
      </c>
      <c r="G18802">
        <v>101050</v>
      </c>
      <c r="H18802">
        <v>108050</v>
      </c>
      <c r="I18802">
        <v>115000</v>
      </c>
      <c r="J18802">
        <v>121950</v>
      </c>
      <c r="K18802" t="s">
        <v>3118</v>
      </c>
      <c r="L18802">
        <v>35</v>
      </c>
      <c r="M18802">
        <v>80</v>
      </c>
      <c r="N18802" t="s">
        <v>2168</v>
      </c>
    </row>
    <row r="18803" spans="1:14" x14ac:dyDescent="0.2">
      <c r="A18803" t="s">
        <v>24562</v>
      </c>
      <c r="B18803">
        <v>50400</v>
      </c>
      <c r="C18803">
        <v>57600</v>
      </c>
      <c r="D18803">
        <v>64800</v>
      </c>
      <c r="E18803">
        <v>72000</v>
      </c>
      <c r="F18803">
        <v>77800</v>
      </c>
      <c r="G18803">
        <v>83550</v>
      </c>
      <c r="H18803">
        <v>89300</v>
      </c>
      <c r="I18803">
        <v>95050</v>
      </c>
      <c r="J18803">
        <v>100800</v>
      </c>
      <c r="K18803" t="s">
        <v>3118</v>
      </c>
      <c r="L18803">
        <v>37</v>
      </c>
      <c r="M18803">
        <v>80</v>
      </c>
      <c r="N18803" t="s">
        <v>2169</v>
      </c>
    </row>
    <row r="18804" spans="1:14" x14ac:dyDescent="0.2">
      <c r="A18804" t="s">
        <v>24563</v>
      </c>
      <c r="B18804">
        <v>46800</v>
      </c>
      <c r="C18804">
        <v>53450</v>
      </c>
      <c r="D18804">
        <v>60150</v>
      </c>
      <c r="E18804">
        <v>66800</v>
      </c>
      <c r="F18804">
        <v>72150</v>
      </c>
      <c r="G18804">
        <v>77500</v>
      </c>
      <c r="H18804">
        <v>82850</v>
      </c>
      <c r="I18804">
        <v>88200</v>
      </c>
      <c r="J18804">
        <v>93550</v>
      </c>
      <c r="K18804" t="s">
        <v>3118</v>
      </c>
      <c r="L18804">
        <v>39</v>
      </c>
      <c r="M18804">
        <v>80</v>
      </c>
      <c r="N18804" t="s">
        <v>2170</v>
      </c>
    </row>
    <row r="18805" spans="1:14" x14ac:dyDescent="0.2">
      <c r="A18805" t="s">
        <v>24564</v>
      </c>
      <c r="B18805">
        <v>46800</v>
      </c>
      <c r="C18805">
        <v>53450</v>
      </c>
      <c r="D18805">
        <v>60150</v>
      </c>
      <c r="E18805">
        <v>66800</v>
      </c>
      <c r="F18805">
        <v>72150</v>
      </c>
      <c r="G18805">
        <v>77500</v>
      </c>
      <c r="H18805">
        <v>82850</v>
      </c>
      <c r="I18805">
        <v>88200</v>
      </c>
      <c r="J18805">
        <v>93550</v>
      </c>
      <c r="K18805" t="s">
        <v>3118</v>
      </c>
      <c r="L18805">
        <v>41</v>
      </c>
      <c r="M18805">
        <v>80</v>
      </c>
      <c r="N18805" t="s">
        <v>2222</v>
      </c>
    </row>
    <row r="18806" spans="1:14" x14ac:dyDescent="0.2">
      <c r="A18806" t="s">
        <v>24565</v>
      </c>
      <c r="B18806">
        <v>46800</v>
      </c>
      <c r="C18806">
        <v>53450</v>
      </c>
      <c r="D18806">
        <v>60150</v>
      </c>
      <c r="E18806">
        <v>66800</v>
      </c>
      <c r="F18806">
        <v>72150</v>
      </c>
      <c r="G18806">
        <v>77500</v>
      </c>
      <c r="H18806">
        <v>82850</v>
      </c>
      <c r="I18806">
        <v>88200</v>
      </c>
      <c r="J18806">
        <v>93550</v>
      </c>
      <c r="K18806" t="s">
        <v>3118</v>
      </c>
      <c r="L18806">
        <v>43</v>
      </c>
      <c r="M18806">
        <v>80</v>
      </c>
      <c r="N18806" t="s">
        <v>3394</v>
      </c>
    </row>
    <row r="18807" spans="1:14" x14ac:dyDescent="0.2">
      <c r="A18807" t="s">
        <v>24566</v>
      </c>
      <c r="B18807">
        <v>46800</v>
      </c>
      <c r="C18807">
        <v>53450</v>
      </c>
      <c r="D18807">
        <v>60150</v>
      </c>
      <c r="E18807">
        <v>66800</v>
      </c>
      <c r="F18807">
        <v>72150</v>
      </c>
      <c r="G18807">
        <v>77500</v>
      </c>
      <c r="H18807">
        <v>82850</v>
      </c>
      <c r="I18807">
        <v>88200</v>
      </c>
      <c r="J18807">
        <v>93550</v>
      </c>
      <c r="K18807" t="s">
        <v>3118</v>
      </c>
      <c r="L18807">
        <v>45</v>
      </c>
      <c r="M18807">
        <v>80</v>
      </c>
      <c r="N18807" t="s">
        <v>4122</v>
      </c>
    </row>
    <row r="18808" spans="1:14" x14ac:dyDescent="0.2">
      <c r="A18808" t="s">
        <v>24567</v>
      </c>
      <c r="B18808">
        <v>46800</v>
      </c>
      <c r="C18808">
        <v>53450</v>
      </c>
      <c r="D18808">
        <v>60150</v>
      </c>
      <c r="E18808">
        <v>66800</v>
      </c>
      <c r="F18808">
        <v>72150</v>
      </c>
      <c r="G18808">
        <v>77500</v>
      </c>
      <c r="H18808">
        <v>82850</v>
      </c>
      <c r="I18808">
        <v>88200</v>
      </c>
      <c r="J18808">
        <v>93550</v>
      </c>
      <c r="K18808" t="s">
        <v>3118</v>
      </c>
      <c r="L18808">
        <v>47</v>
      </c>
      <c r="M18808">
        <v>80</v>
      </c>
      <c r="N18808" t="s">
        <v>2171</v>
      </c>
    </row>
    <row r="18809" spans="1:14" x14ac:dyDescent="0.2">
      <c r="A18809" t="s">
        <v>24568</v>
      </c>
      <c r="B18809">
        <v>46800</v>
      </c>
      <c r="C18809">
        <v>53450</v>
      </c>
      <c r="D18809">
        <v>60150</v>
      </c>
      <c r="E18809">
        <v>66800</v>
      </c>
      <c r="F18809">
        <v>72150</v>
      </c>
      <c r="G18809">
        <v>77500</v>
      </c>
      <c r="H18809">
        <v>82850</v>
      </c>
      <c r="I18809">
        <v>88200</v>
      </c>
      <c r="J18809">
        <v>93550</v>
      </c>
      <c r="K18809" t="s">
        <v>3118</v>
      </c>
      <c r="L18809">
        <v>49</v>
      </c>
      <c r="M18809">
        <v>80</v>
      </c>
      <c r="N18809" t="s">
        <v>2172</v>
      </c>
    </row>
    <row r="18810" spans="1:14" x14ac:dyDescent="0.2">
      <c r="A18810" t="s">
        <v>24569</v>
      </c>
      <c r="B18810">
        <v>46800</v>
      </c>
      <c r="C18810">
        <v>53450</v>
      </c>
      <c r="D18810">
        <v>60150</v>
      </c>
      <c r="E18810">
        <v>66800</v>
      </c>
      <c r="F18810">
        <v>72150</v>
      </c>
      <c r="G18810">
        <v>77500</v>
      </c>
      <c r="H18810">
        <v>82850</v>
      </c>
      <c r="I18810">
        <v>88200</v>
      </c>
      <c r="J18810">
        <v>93550</v>
      </c>
      <c r="K18810" t="s">
        <v>3118</v>
      </c>
      <c r="L18810">
        <v>51</v>
      </c>
      <c r="M18810">
        <v>80</v>
      </c>
      <c r="N18810" t="s">
        <v>2173</v>
      </c>
    </row>
    <row r="18811" spans="1:14" x14ac:dyDescent="0.2">
      <c r="A18811" t="s">
        <v>24570</v>
      </c>
      <c r="B18811">
        <v>60200</v>
      </c>
      <c r="C18811">
        <v>68800</v>
      </c>
      <c r="D18811">
        <v>77400</v>
      </c>
      <c r="E18811">
        <v>86000</v>
      </c>
      <c r="F18811">
        <v>92900</v>
      </c>
      <c r="G18811">
        <v>99800</v>
      </c>
      <c r="H18811">
        <v>106650</v>
      </c>
      <c r="I18811">
        <v>113550</v>
      </c>
      <c r="J18811">
        <v>120400</v>
      </c>
      <c r="K18811" t="s">
        <v>3118</v>
      </c>
      <c r="L18811">
        <v>53</v>
      </c>
      <c r="M18811">
        <v>80</v>
      </c>
      <c r="N18811" t="s">
        <v>3590</v>
      </c>
    </row>
    <row r="18812" spans="1:14" x14ac:dyDescent="0.2">
      <c r="A18812" t="s">
        <v>24571</v>
      </c>
      <c r="B18812">
        <v>51700</v>
      </c>
      <c r="C18812">
        <v>59100</v>
      </c>
      <c r="D18812">
        <v>66500</v>
      </c>
      <c r="E18812">
        <v>73850</v>
      </c>
      <c r="F18812">
        <v>79800</v>
      </c>
      <c r="G18812">
        <v>85700</v>
      </c>
      <c r="H18812">
        <v>91600</v>
      </c>
      <c r="I18812">
        <v>97500</v>
      </c>
      <c r="J18812">
        <v>103400</v>
      </c>
      <c r="K18812" t="s">
        <v>3118</v>
      </c>
      <c r="L18812">
        <v>55</v>
      </c>
      <c r="M18812">
        <v>80</v>
      </c>
      <c r="N18812" t="s">
        <v>2751</v>
      </c>
    </row>
    <row r="18813" spans="1:14" x14ac:dyDescent="0.2">
      <c r="A18813" t="s">
        <v>24572</v>
      </c>
      <c r="B18813">
        <v>51050</v>
      </c>
      <c r="C18813">
        <v>58350</v>
      </c>
      <c r="D18813">
        <v>65650</v>
      </c>
      <c r="E18813">
        <v>72900</v>
      </c>
      <c r="F18813">
        <v>78750</v>
      </c>
      <c r="G18813">
        <v>84600</v>
      </c>
      <c r="H18813">
        <v>90400</v>
      </c>
      <c r="I18813">
        <v>96250</v>
      </c>
      <c r="J18813">
        <v>102100</v>
      </c>
      <c r="K18813" t="s">
        <v>3118</v>
      </c>
      <c r="L18813">
        <v>57</v>
      </c>
      <c r="M18813">
        <v>80</v>
      </c>
      <c r="N18813" t="s">
        <v>2174</v>
      </c>
    </row>
    <row r="18814" spans="1:14" x14ac:dyDescent="0.2">
      <c r="A18814" t="s">
        <v>24573</v>
      </c>
      <c r="B18814">
        <v>63150</v>
      </c>
      <c r="C18814">
        <v>72200</v>
      </c>
      <c r="D18814">
        <v>81200</v>
      </c>
      <c r="E18814">
        <v>90200</v>
      </c>
      <c r="F18814">
        <v>97450</v>
      </c>
      <c r="G18814">
        <v>104650</v>
      </c>
      <c r="H18814">
        <v>111850</v>
      </c>
      <c r="I18814">
        <v>119100</v>
      </c>
      <c r="J18814">
        <v>126300</v>
      </c>
      <c r="K18814" t="s">
        <v>3118</v>
      </c>
      <c r="L18814">
        <v>59</v>
      </c>
      <c r="M18814">
        <v>80</v>
      </c>
      <c r="N18814" t="s">
        <v>2175</v>
      </c>
    </row>
    <row r="18815" spans="1:14" x14ac:dyDescent="0.2">
      <c r="A18815" t="s">
        <v>24574</v>
      </c>
      <c r="B18815">
        <v>70650</v>
      </c>
      <c r="C18815">
        <v>80750</v>
      </c>
      <c r="D18815">
        <v>90850</v>
      </c>
      <c r="E18815">
        <v>100900</v>
      </c>
      <c r="F18815">
        <v>109000</v>
      </c>
      <c r="G18815">
        <v>117050</v>
      </c>
      <c r="H18815">
        <v>125150</v>
      </c>
      <c r="I18815">
        <v>133200</v>
      </c>
      <c r="J18815">
        <v>141300</v>
      </c>
      <c r="K18815" t="s">
        <v>3118</v>
      </c>
      <c r="L18815">
        <v>61</v>
      </c>
      <c r="M18815">
        <v>80</v>
      </c>
      <c r="N18815" t="s">
        <v>2176</v>
      </c>
    </row>
    <row r="18816" spans="1:14" x14ac:dyDescent="0.2">
      <c r="A18816" t="s">
        <v>24575</v>
      </c>
      <c r="B18816">
        <v>49850</v>
      </c>
      <c r="C18816">
        <v>57000</v>
      </c>
      <c r="D18816">
        <v>64100</v>
      </c>
      <c r="E18816">
        <v>71200</v>
      </c>
      <c r="F18816">
        <v>76900</v>
      </c>
      <c r="G18816">
        <v>82600</v>
      </c>
      <c r="H18816">
        <v>88300</v>
      </c>
      <c r="I18816">
        <v>94000</v>
      </c>
      <c r="J18816">
        <v>99700</v>
      </c>
      <c r="K18816" t="s">
        <v>3118</v>
      </c>
      <c r="L18816">
        <v>63</v>
      </c>
      <c r="M18816">
        <v>80</v>
      </c>
      <c r="N18816" t="s">
        <v>2177</v>
      </c>
    </row>
    <row r="18817" spans="1:14" x14ac:dyDescent="0.2">
      <c r="A18817" t="s">
        <v>24576</v>
      </c>
      <c r="B18817">
        <v>46800</v>
      </c>
      <c r="C18817">
        <v>53450</v>
      </c>
      <c r="D18817">
        <v>60150</v>
      </c>
      <c r="E18817">
        <v>66800</v>
      </c>
      <c r="F18817">
        <v>72150</v>
      </c>
      <c r="G18817">
        <v>77500</v>
      </c>
      <c r="H18817">
        <v>82850</v>
      </c>
      <c r="I18817">
        <v>88200</v>
      </c>
      <c r="J18817">
        <v>93550</v>
      </c>
      <c r="K18817" t="s">
        <v>3118</v>
      </c>
      <c r="L18817">
        <v>65</v>
      </c>
      <c r="M18817">
        <v>80</v>
      </c>
      <c r="N18817" t="s">
        <v>3250</v>
      </c>
    </row>
    <row r="18818" spans="1:14" x14ac:dyDescent="0.2">
      <c r="A18818" t="s">
        <v>24577</v>
      </c>
      <c r="B18818">
        <v>57400</v>
      </c>
      <c r="C18818">
        <v>65600</v>
      </c>
      <c r="D18818">
        <v>73800</v>
      </c>
      <c r="E18818">
        <v>82000</v>
      </c>
      <c r="F18818">
        <v>88600</v>
      </c>
      <c r="G18818">
        <v>95150</v>
      </c>
      <c r="H18818">
        <v>101700</v>
      </c>
      <c r="I18818">
        <v>108250</v>
      </c>
      <c r="J18818">
        <v>114800</v>
      </c>
      <c r="K18818" t="s">
        <v>3118</v>
      </c>
      <c r="L18818">
        <v>67</v>
      </c>
      <c r="M18818">
        <v>80</v>
      </c>
      <c r="N18818" t="s">
        <v>2477</v>
      </c>
    </row>
    <row r="18819" spans="1:14" x14ac:dyDescent="0.2">
      <c r="A18819" t="s">
        <v>24578</v>
      </c>
      <c r="B18819">
        <v>46800</v>
      </c>
      <c r="C18819">
        <v>53450</v>
      </c>
      <c r="D18819">
        <v>60150</v>
      </c>
      <c r="E18819">
        <v>66800</v>
      </c>
      <c r="F18819">
        <v>72150</v>
      </c>
      <c r="G18819">
        <v>77500</v>
      </c>
      <c r="H18819">
        <v>82850</v>
      </c>
      <c r="I18819">
        <v>88200</v>
      </c>
      <c r="J18819">
        <v>93550</v>
      </c>
      <c r="K18819" t="s">
        <v>3118</v>
      </c>
      <c r="L18819">
        <v>69</v>
      </c>
      <c r="M18819">
        <v>80</v>
      </c>
      <c r="N18819" t="s">
        <v>2178</v>
      </c>
    </row>
    <row r="18820" spans="1:14" x14ac:dyDescent="0.2">
      <c r="A18820" t="s">
        <v>24579</v>
      </c>
      <c r="B18820">
        <v>47800</v>
      </c>
      <c r="C18820">
        <v>54600</v>
      </c>
      <c r="D18820">
        <v>61450</v>
      </c>
      <c r="E18820">
        <v>68250</v>
      </c>
      <c r="F18820">
        <v>73750</v>
      </c>
      <c r="G18820">
        <v>79200</v>
      </c>
      <c r="H18820">
        <v>84650</v>
      </c>
      <c r="I18820">
        <v>90100</v>
      </c>
      <c r="J18820">
        <v>95550</v>
      </c>
      <c r="K18820" t="s">
        <v>3118</v>
      </c>
      <c r="L18820">
        <v>71</v>
      </c>
      <c r="M18820">
        <v>80</v>
      </c>
      <c r="N18820" t="s">
        <v>2179</v>
      </c>
    </row>
    <row r="18821" spans="1:14" x14ac:dyDescent="0.2">
      <c r="A18821" t="s">
        <v>24580</v>
      </c>
      <c r="B18821">
        <v>53800</v>
      </c>
      <c r="C18821">
        <v>61450</v>
      </c>
      <c r="D18821">
        <v>69150</v>
      </c>
      <c r="E18821">
        <v>76800</v>
      </c>
      <c r="F18821">
        <v>82950</v>
      </c>
      <c r="G18821">
        <v>89100</v>
      </c>
      <c r="H18821">
        <v>95250</v>
      </c>
      <c r="I18821">
        <v>101400</v>
      </c>
      <c r="J18821">
        <v>107550</v>
      </c>
      <c r="K18821" t="s">
        <v>3118</v>
      </c>
      <c r="L18821">
        <v>73</v>
      </c>
      <c r="M18821">
        <v>80</v>
      </c>
      <c r="N18821" t="s">
        <v>2180</v>
      </c>
    </row>
    <row r="18822" spans="1:14" x14ac:dyDescent="0.2">
      <c r="A18822" t="s">
        <v>24581</v>
      </c>
      <c r="B18822">
        <v>47350</v>
      </c>
      <c r="C18822">
        <v>54100</v>
      </c>
      <c r="D18822">
        <v>60850</v>
      </c>
      <c r="E18822">
        <v>67600</v>
      </c>
      <c r="F18822">
        <v>73050</v>
      </c>
      <c r="G18822">
        <v>78450</v>
      </c>
      <c r="H18822">
        <v>83850</v>
      </c>
      <c r="I18822">
        <v>89250</v>
      </c>
      <c r="J18822">
        <v>94650</v>
      </c>
      <c r="K18822" t="s">
        <v>3118</v>
      </c>
      <c r="L18822">
        <v>75</v>
      </c>
      <c r="M18822">
        <v>80</v>
      </c>
      <c r="N18822" t="s">
        <v>2181</v>
      </c>
    </row>
    <row r="18823" spans="1:14" x14ac:dyDescent="0.2">
      <c r="A18823" t="s">
        <v>24582</v>
      </c>
      <c r="B18823">
        <v>46800</v>
      </c>
      <c r="C18823">
        <v>53450</v>
      </c>
      <c r="D18823">
        <v>60150</v>
      </c>
      <c r="E18823">
        <v>66800</v>
      </c>
      <c r="F18823">
        <v>72150</v>
      </c>
      <c r="G18823">
        <v>77500</v>
      </c>
      <c r="H18823">
        <v>82850</v>
      </c>
      <c r="I18823">
        <v>88200</v>
      </c>
      <c r="J18823">
        <v>93550</v>
      </c>
      <c r="K18823" t="s">
        <v>3118</v>
      </c>
      <c r="L18823">
        <v>77</v>
      </c>
      <c r="M18823">
        <v>80</v>
      </c>
      <c r="N18823" t="s">
        <v>2182</v>
      </c>
    </row>
    <row r="18824" spans="1:14" x14ac:dyDescent="0.2">
      <c r="A18824" t="s">
        <v>24583</v>
      </c>
      <c r="B18824">
        <v>35200</v>
      </c>
      <c r="C18824">
        <v>40200</v>
      </c>
      <c r="D18824">
        <v>45250</v>
      </c>
      <c r="E18824">
        <v>50250</v>
      </c>
      <c r="F18824">
        <v>54300</v>
      </c>
      <c r="G18824">
        <v>58300</v>
      </c>
      <c r="H18824">
        <v>62350</v>
      </c>
      <c r="I18824">
        <v>66350</v>
      </c>
      <c r="J18824">
        <v>70350</v>
      </c>
      <c r="K18824" t="s">
        <v>3119</v>
      </c>
      <c r="L18824">
        <v>1</v>
      </c>
      <c r="M18824">
        <v>80</v>
      </c>
      <c r="N18824" t="s">
        <v>3300</v>
      </c>
    </row>
    <row r="18825" spans="1:14" x14ac:dyDescent="0.2">
      <c r="A18825" t="s">
        <v>24584</v>
      </c>
      <c r="B18825">
        <v>42700</v>
      </c>
      <c r="C18825">
        <v>48800</v>
      </c>
      <c r="D18825">
        <v>54900</v>
      </c>
      <c r="E18825">
        <v>60950</v>
      </c>
      <c r="F18825">
        <v>65850</v>
      </c>
      <c r="G18825">
        <v>70750</v>
      </c>
      <c r="H18825">
        <v>75600</v>
      </c>
      <c r="I18825">
        <v>80500</v>
      </c>
      <c r="J18825">
        <v>85350</v>
      </c>
      <c r="K18825" t="s">
        <v>3119</v>
      </c>
      <c r="L18825">
        <v>3</v>
      </c>
      <c r="M18825">
        <v>80</v>
      </c>
      <c r="N18825" t="s">
        <v>2059</v>
      </c>
    </row>
    <row r="18826" spans="1:14" x14ac:dyDescent="0.2">
      <c r="A18826" t="s">
        <v>24585</v>
      </c>
      <c r="B18826">
        <v>35200</v>
      </c>
      <c r="C18826">
        <v>40200</v>
      </c>
      <c r="D18826">
        <v>45250</v>
      </c>
      <c r="E18826">
        <v>50250</v>
      </c>
      <c r="F18826">
        <v>54300</v>
      </c>
      <c r="G18826">
        <v>58300</v>
      </c>
      <c r="H18826">
        <v>62350</v>
      </c>
      <c r="I18826">
        <v>66350</v>
      </c>
      <c r="J18826">
        <v>70350</v>
      </c>
      <c r="K18826" t="s">
        <v>3119</v>
      </c>
      <c r="L18826">
        <v>5</v>
      </c>
      <c r="M18826">
        <v>80</v>
      </c>
      <c r="N18826" t="s">
        <v>3369</v>
      </c>
    </row>
    <row r="18827" spans="1:14" x14ac:dyDescent="0.2">
      <c r="A18827" t="s">
        <v>24586</v>
      </c>
      <c r="B18827">
        <v>35200</v>
      </c>
      <c r="C18827">
        <v>40200</v>
      </c>
      <c r="D18827">
        <v>45250</v>
      </c>
      <c r="E18827">
        <v>50250</v>
      </c>
      <c r="F18827">
        <v>54300</v>
      </c>
      <c r="G18827">
        <v>58300</v>
      </c>
      <c r="H18827">
        <v>62350</v>
      </c>
      <c r="I18827">
        <v>66350</v>
      </c>
      <c r="J18827">
        <v>70350</v>
      </c>
      <c r="K18827" t="s">
        <v>3119</v>
      </c>
      <c r="L18827">
        <v>7</v>
      </c>
      <c r="M18827">
        <v>80</v>
      </c>
      <c r="N18827" t="s">
        <v>2225</v>
      </c>
    </row>
    <row r="18828" spans="1:14" x14ac:dyDescent="0.2">
      <c r="A18828" t="s">
        <v>24587</v>
      </c>
      <c r="B18828">
        <v>43900</v>
      </c>
      <c r="C18828">
        <v>50200</v>
      </c>
      <c r="D18828">
        <v>56450</v>
      </c>
      <c r="E18828">
        <v>62700</v>
      </c>
      <c r="F18828">
        <v>67750</v>
      </c>
      <c r="G18828">
        <v>72750</v>
      </c>
      <c r="H18828">
        <v>77750</v>
      </c>
      <c r="I18828">
        <v>82800</v>
      </c>
      <c r="J18828">
        <v>87800</v>
      </c>
      <c r="K18828" t="s">
        <v>3119</v>
      </c>
      <c r="L18828">
        <v>9</v>
      </c>
      <c r="M18828">
        <v>80</v>
      </c>
      <c r="N18828" t="s">
        <v>2226</v>
      </c>
    </row>
    <row r="18829" spans="1:14" x14ac:dyDescent="0.2">
      <c r="A18829" t="s">
        <v>24588</v>
      </c>
      <c r="B18829">
        <v>38750</v>
      </c>
      <c r="C18829">
        <v>44300</v>
      </c>
      <c r="D18829">
        <v>49850</v>
      </c>
      <c r="E18829">
        <v>55350</v>
      </c>
      <c r="F18829">
        <v>59800</v>
      </c>
      <c r="G18829">
        <v>64250</v>
      </c>
      <c r="H18829">
        <v>68650</v>
      </c>
      <c r="I18829">
        <v>73100</v>
      </c>
      <c r="J18829">
        <v>77500</v>
      </c>
      <c r="K18829" t="s">
        <v>3119</v>
      </c>
      <c r="L18829">
        <v>11</v>
      </c>
      <c r="M18829">
        <v>80</v>
      </c>
      <c r="N18829" t="s">
        <v>2227</v>
      </c>
    </row>
    <row r="18830" spans="1:14" x14ac:dyDescent="0.2">
      <c r="A18830" t="s">
        <v>24589</v>
      </c>
      <c r="B18830">
        <v>35200</v>
      </c>
      <c r="C18830">
        <v>40200</v>
      </c>
      <c r="D18830">
        <v>45250</v>
      </c>
      <c r="E18830">
        <v>50250</v>
      </c>
      <c r="F18830">
        <v>54300</v>
      </c>
      <c r="G18830">
        <v>58300</v>
      </c>
      <c r="H18830">
        <v>62350</v>
      </c>
      <c r="I18830">
        <v>66350</v>
      </c>
      <c r="J18830">
        <v>70350</v>
      </c>
      <c r="K18830" t="s">
        <v>3119</v>
      </c>
      <c r="L18830">
        <v>13</v>
      </c>
      <c r="M18830">
        <v>80</v>
      </c>
      <c r="N18830" t="s">
        <v>3305</v>
      </c>
    </row>
    <row r="18831" spans="1:14" x14ac:dyDescent="0.2">
      <c r="A18831" t="s">
        <v>24590</v>
      </c>
      <c r="B18831">
        <v>39350</v>
      </c>
      <c r="C18831">
        <v>45000</v>
      </c>
      <c r="D18831">
        <v>50600</v>
      </c>
      <c r="E18831">
        <v>56200</v>
      </c>
      <c r="F18831">
        <v>60700</v>
      </c>
      <c r="G18831">
        <v>65200</v>
      </c>
      <c r="H18831">
        <v>69700</v>
      </c>
      <c r="I18831">
        <v>74200</v>
      </c>
      <c r="J18831">
        <v>78700</v>
      </c>
      <c r="K18831" t="s">
        <v>3119</v>
      </c>
      <c r="L18831">
        <v>15</v>
      </c>
      <c r="M18831">
        <v>80</v>
      </c>
      <c r="N18831" t="s">
        <v>3311</v>
      </c>
    </row>
    <row r="18832" spans="1:14" x14ac:dyDescent="0.2">
      <c r="A18832" t="s">
        <v>24591</v>
      </c>
      <c r="B18832">
        <v>40650</v>
      </c>
      <c r="C18832">
        <v>46450</v>
      </c>
      <c r="D18832">
        <v>52250</v>
      </c>
      <c r="E18832">
        <v>58050</v>
      </c>
      <c r="F18832">
        <v>62700</v>
      </c>
      <c r="G18832">
        <v>67350</v>
      </c>
      <c r="H18832">
        <v>72000</v>
      </c>
      <c r="I18832">
        <v>76650</v>
      </c>
      <c r="J18832">
        <v>81300</v>
      </c>
      <c r="K18832" t="s">
        <v>3119</v>
      </c>
      <c r="L18832">
        <v>17</v>
      </c>
      <c r="M18832">
        <v>80</v>
      </c>
      <c r="N18832" t="s">
        <v>2228</v>
      </c>
    </row>
    <row r="18833" spans="1:14" x14ac:dyDescent="0.2">
      <c r="A18833" t="s">
        <v>24592</v>
      </c>
      <c r="B18833">
        <v>35200</v>
      </c>
      <c r="C18833">
        <v>40200</v>
      </c>
      <c r="D18833">
        <v>45250</v>
      </c>
      <c r="E18833">
        <v>50250</v>
      </c>
      <c r="F18833">
        <v>54300</v>
      </c>
      <c r="G18833">
        <v>58300</v>
      </c>
      <c r="H18833">
        <v>62350</v>
      </c>
      <c r="I18833">
        <v>66350</v>
      </c>
      <c r="J18833">
        <v>70350</v>
      </c>
      <c r="K18833" t="s">
        <v>3119</v>
      </c>
      <c r="L18833">
        <v>19</v>
      </c>
      <c r="M18833">
        <v>80</v>
      </c>
      <c r="N18833" t="s">
        <v>3326</v>
      </c>
    </row>
    <row r="18834" spans="1:14" x14ac:dyDescent="0.2">
      <c r="A18834" t="s">
        <v>24593</v>
      </c>
      <c r="B18834">
        <v>37000</v>
      </c>
      <c r="C18834">
        <v>42250</v>
      </c>
      <c r="D18834">
        <v>47550</v>
      </c>
      <c r="E18834">
        <v>52800</v>
      </c>
      <c r="F18834">
        <v>57050</v>
      </c>
      <c r="G18834">
        <v>61250</v>
      </c>
      <c r="H18834">
        <v>65500</v>
      </c>
      <c r="I18834">
        <v>69700</v>
      </c>
      <c r="J18834">
        <v>73950</v>
      </c>
      <c r="K18834" t="s">
        <v>3119</v>
      </c>
      <c r="L18834">
        <v>21</v>
      </c>
      <c r="M18834">
        <v>80</v>
      </c>
      <c r="N18834" t="s">
        <v>2969</v>
      </c>
    </row>
    <row r="18835" spans="1:14" x14ac:dyDescent="0.2">
      <c r="A18835" t="s">
        <v>24594</v>
      </c>
      <c r="B18835">
        <v>37450</v>
      </c>
      <c r="C18835">
        <v>42800</v>
      </c>
      <c r="D18835">
        <v>48150</v>
      </c>
      <c r="E18835">
        <v>53500</v>
      </c>
      <c r="F18835">
        <v>57800</v>
      </c>
      <c r="G18835">
        <v>62100</v>
      </c>
      <c r="H18835">
        <v>66350</v>
      </c>
      <c r="I18835">
        <v>70650</v>
      </c>
      <c r="J18835">
        <v>74900</v>
      </c>
      <c r="K18835" t="s">
        <v>3119</v>
      </c>
      <c r="L18835">
        <v>23</v>
      </c>
      <c r="M18835">
        <v>80</v>
      </c>
      <c r="N18835" t="s">
        <v>3386</v>
      </c>
    </row>
    <row r="18836" spans="1:14" x14ac:dyDescent="0.2">
      <c r="A18836" t="s">
        <v>24595</v>
      </c>
      <c r="B18836">
        <v>35200</v>
      </c>
      <c r="C18836">
        <v>40200</v>
      </c>
      <c r="D18836">
        <v>45250</v>
      </c>
      <c r="E18836">
        <v>50250</v>
      </c>
      <c r="F18836">
        <v>54300</v>
      </c>
      <c r="G18836">
        <v>58300</v>
      </c>
      <c r="H18836">
        <v>62350</v>
      </c>
      <c r="I18836">
        <v>66350</v>
      </c>
      <c r="J18836">
        <v>70350</v>
      </c>
      <c r="K18836" t="s">
        <v>3119</v>
      </c>
      <c r="L18836">
        <v>25</v>
      </c>
      <c r="M18836">
        <v>80</v>
      </c>
      <c r="N18836" t="s">
        <v>2229</v>
      </c>
    </row>
    <row r="18837" spans="1:14" x14ac:dyDescent="0.2">
      <c r="A18837" t="s">
        <v>24596</v>
      </c>
      <c r="B18837">
        <v>53950</v>
      </c>
      <c r="C18837">
        <v>61650</v>
      </c>
      <c r="D18837">
        <v>69350</v>
      </c>
      <c r="E18837">
        <v>77050</v>
      </c>
      <c r="F18837">
        <v>83250</v>
      </c>
      <c r="G18837">
        <v>89400</v>
      </c>
      <c r="H18837">
        <v>95550</v>
      </c>
      <c r="I18837">
        <v>101750</v>
      </c>
      <c r="J18837">
        <v>107900</v>
      </c>
      <c r="K18837" t="s">
        <v>3119</v>
      </c>
      <c r="L18837">
        <v>27</v>
      </c>
      <c r="M18837">
        <v>80</v>
      </c>
      <c r="N18837" t="s">
        <v>2349</v>
      </c>
    </row>
    <row r="18838" spans="1:14" x14ac:dyDescent="0.2">
      <c r="A18838" t="s">
        <v>24597</v>
      </c>
      <c r="B18838">
        <v>43900</v>
      </c>
      <c r="C18838">
        <v>50200</v>
      </c>
      <c r="D18838">
        <v>56450</v>
      </c>
      <c r="E18838">
        <v>62700</v>
      </c>
      <c r="F18838">
        <v>67750</v>
      </c>
      <c r="G18838">
        <v>72750</v>
      </c>
      <c r="H18838">
        <v>77750</v>
      </c>
      <c r="I18838">
        <v>82800</v>
      </c>
      <c r="J18838">
        <v>87800</v>
      </c>
      <c r="K18838" t="s">
        <v>3119</v>
      </c>
      <c r="L18838">
        <v>29</v>
      </c>
      <c r="M18838">
        <v>80</v>
      </c>
      <c r="N18838" t="s">
        <v>2977</v>
      </c>
    </row>
    <row r="18839" spans="1:14" x14ac:dyDescent="0.2">
      <c r="A18839" t="s">
        <v>24598</v>
      </c>
      <c r="B18839">
        <v>35400</v>
      </c>
      <c r="C18839">
        <v>40450</v>
      </c>
      <c r="D18839">
        <v>45500</v>
      </c>
      <c r="E18839">
        <v>50550</v>
      </c>
      <c r="F18839">
        <v>54600</v>
      </c>
      <c r="G18839">
        <v>58650</v>
      </c>
      <c r="H18839">
        <v>62700</v>
      </c>
      <c r="I18839">
        <v>66750</v>
      </c>
      <c r="J18839">
        <v>70800</v>
      </c>
      <c r="K18839" t="s">
        <v>3119</v>
      </c>
      <c r="L18839">
        <v>31</v>
      </c>
      <c r="M18839">
        <v>80</v>
      </c>
      <c r="N18839" t="s">
        <v>2230</v>
      </c>
    </row>
    <row r="18840" spans="1:14" x14ac:dyDescent="0.2">
      <c r="A18840" t="s">
        <v>24599</v>
      </c>
      <c r="B18840">
        <v>45650</v>
      </c>
      <c r="C18840">
        <v>52200</v>
      </c>
      <c r="D18840">
        <v>58700</v>
      </c>
      <c r="E18840">
        <v>65200</v>
      </c>
      <c r="F18840">
        <v>70450</v>
      </c>
      <c r="G18840">
        <v>75650</v>
      </c>
      <c r="H18840">
        <v>80850</v>
      </c>
      <c r="I18840">
        <v>86100</v>
      </c>
      <c r="J18840">
        <v>91300</v>
      </c>
      <c r="K18840" t="s">
        <v>3119</v>
      </c>
      <c r="L18840">
        <v>33</v>
      </c>
      <c r="M18840">
        <v>80</v>
      </c>
      <c r="N18840" t="s">
        <v>3009</v>
      </c>
    </row>
    <row r="18841" spans="1:14" x14ac:dyDescent="0.2">
      <c r="A18841" t="s">
        <v>24600</v>
      </c>
      <c r="B18841">
        <v>40900</v>
      </c>
      <c r="C18841">
        <v>46750</v>
      </c>
      <c r="D18841">
        <v>52600</v>
      </c>
      <c r="E18841">
        <v>58400</v>
      </c>
      <c r="F18841">
        <v>63100</v>
      </c>
      <c r="G18841">
        <v>67750</v>
      </c>
      <c r="H18841">
        <v>72450</v>
      </c>
      <c r="I18841">
        <v>77100</v>
      </c>
      <c r="J18841">
        <v>81800</v>
      </c>
      <c r="K18841" t="s">
        <v>3119</v>
      </c>
      <c r="L18841">
        <v>35</v>
      </c>
      <c r="M18841">
        <v>80</v>
      </c>
      <c r="N18841" t="s">
        <v>3333</v>
      </c>
    </row>
    <row r="18842" spans="1:14" x14ac:dyDescent="0.2">
      <c r="A18842" t="s">
        <v>24601</v>
      </c>
      <c r="B18842">
        <v>64550</v>
      </c>
      <c r="C18842">
        <v>73750</v>
      </c>
      <c r="D18842">
        <v>82950</v>
      </c>
      <c r="E18842">
        <v>92150</v>
      </c>
      <c r="F18842">
        <v>99550</v>
      </c>
      <c r="G18842">
        <v>106900</v>
      </c>
      <c r="H18842">
        <v>114300</v>
      </c>
      <c r="I18842">
        <v>121650</v>
      </c>
      <c r="J18842">
        <v>129050</v>
      </c>
      <c r="K18842" t="s">
        <v>3119</v>
      </c>
      <c r="L18842">
        <v>37</v>
      </c>
      <c r="M18842">
        <v>80</v>
      </c>
      <c r="N18842" t="s">
        <v>3334</v>
      </c>
    </row>
    <row r="18843" spans="1:14" x14ac:dyDescent="0.2">
      <c r="A18843" t="s">
        <v>24602</v>
      </c>
      <c r="B18843">
        <v>39350</v>
      </c>
      <c r="C18843">
        <v>45000</v>
      </c>
      <c r="D18843">
        <v>50600</v>
      </c>
      <c r="E18843">
        <v>56200</v>
      </c>
      <c r="F18843">
        <v>60700</v>
      </c>
      <c r="G18843">
        <v>65200</v>
      </c>
      <c r="H18843">
        <v>69700</v>
      </c>
      <c r="I18843">
        <v>74200</v>
      </c>
      <c r="J18843">
        <v>78700</v>
      </c>
      <c r="K18843" t="s">
        <v>3119</v>
      </c>
      <c r="L18843">
        <v>39</v>
      </c>
      <c r="M18843">
        <v>80</v>
      </c>
      <c r="N18843" t="s">
        <v>2231</v>
      </c>
    </row>
    <row r="18844" spans="1:14" x14ac:dyDescent="0.2">
      <c r="A18844" t="s">
        <v>24603</v>
      </c>
      <c r="B18844">
        <v>35200</v>
      </c>
      <c r="C18844">
        <v>40200</v>
      </c>
      <c r="D18844">
        <v>45250</v>
      </c>
      <c r="E18844">
        <v>50250</v>
      </c>
      <c r="F18844">
        <v>54300</v>
      </c>
      <c r="G18844">
        <v>58300</v>
      </c>
      <c r="H18844">
        <v>62350</v>
      </c>
      <c r="I18844">
        <v>66350</v>
      </c>
      <c r="J18844">
        <v>70350</v>
      </c>
      <c r="K18844" t="s">
        <v>3119</v>
      </c>
      <c r="L18844">
        <v>41</v>
      </c>
      <c r="M18844">
        <v>80</v>
      </c>
      <c r="N18844" t="s">
        <v>2222</v>
      </c>
    </row>
    <row r="18845" spans="1:14" x14ac:dyDescent="0.2">
      <c r="A18845" t="s">
        <v>24604</v>
      </c>
      <c r="B18845">
        <v>35200</v>
      </c>
      <c r="C18845">
        <v>40200</v>
      </c>
      <c r="D18845">
        <v>45250</v>
      </c>
      <c r="E18845">
        <v>50250</v>
      </c>
      <c r="F18845">
        <v>54300</v>
      </c>
      <c r="G18845">
        <v>58300</v>
      </c>
      <c r="H18845">
        <v>62350</v>
      </c>
      <c r="I18845">
        <v>66350</v>
      </c>
      <c r="J18845">
        <v>70350</v>
      </c>
      <c r="K18845" t="s">
        <v>3119</v>
      </c>
      <c r="L18845">
        <v>43</v>
      </c>
      <c r="M18845">
        <v>80</v>
      </c>
      <c r="N18845" t="s">
        <v>3394</v>
      </c>
    </row>
    <row r="18846" spans="1:14" x14ac:dyDescent="0.2">
      <c r="A18846" t="s">
        <v>24605</v>
      </c>
      <c r="B18846">
        <v>35200</v>
      </c>
      <c r="C18846">
        <v>40200</v>
      </c>
      <c r="D18846">
        <v>45250</v>
      </c>
      <c r="E18846">
        <v>50250</v>
      </c>
      <c r="F18846">
        <v>54300</v>
      </c>
      <c r="G18846">
        <v>58300</v>
      </c>
      <c r="H18846">
        <v>62350</v>
      </c>
      <c r="I18846">
        <v>66350</v>
      </c>
      <c r="J18846">
        <v>70350</v>
      </c>
      <c r="K18846" t="s">
        <v>3119</v>
      </c>
      <c r="L18846">
        <v>45</v>
      </c>
      <c r="M18846">
        <v>80</v>
      </c>
      <c r="N18846" t="s">
        <v>3396</v>
      </c>
    </row>
    <row r="18847" spans="1:14" x14ac:dyDescent="0.2">
      <c r="A18847" t="s">
        <v>24606</v>
      </c>
      <c r="B18847">
        <v>35200</v>
      </c>
      <c r="C18847">
        <v>40200</v>
      </c>
      <c r="D18847">
        <v>45250</v>
      </c>
      <c r="E18847">
        <v>50250</v>
      </c>
      <c r="F18847">
        <v>54300</v>
      </c>
      <c r="G18847">
        <v>58300</v>
      </c>
      <c r="H18847">
        <v>62350</v>
      </c>
      <c r="I18847">
        <v>66350</v>
      </c>
      <c r="J18847">
        <v>70350</v>
      </c>
      <c r="K18847" t="s">
        <v>3119</v>
      </c>
      <c r="L18847">
        <v>47</v>
      </c>
      <c r="M18847">
        <v>80</v>
      </c>
      <c r="N18847" t="s">
        <v>2409</v>
      </c>
    </row>
    <row r="18848" spans="1:14" x14ac:dyDescent="0.2">
      <c r="A18848" t="s">
        <v>24607</v>
      </c>
      <c r="B18848">
        <v>41550</v>
      </c>
      <c r="C18848">
        <v>47500</v>
      </c>
      <c r="D18848">
        <v>53450</v>
      </c>
      <c r="E18848">
        <v>59350</v>
      </c>
      <c r="F18848">
        <v>64100</v>
      </c>
      <c r="G18848">
        <v>68850</v>
      </c>
      <c r="H18848">
        <v>73600</v>
      </c>
      <c r="I18848">
        <v>78350</v>
      </c>
      <c r="J18848">
        <v>83100</v>
      </c>
      <c r="K18848" t="s">
        <v>3119</v>
      </c>
      <c r="L18848">
        <v>49</v>
      </c>
      <c r="M18848">
        <v>80</v>
      </c>
      <c r="N18848" t="s">
        <v>3344</v>
      </c>
    </row>
    <row r="18849" spans="1:14" x14ac:dyDescent="0.2">
      <c r="A18849" t="s">
        <v>24608</v>
      </c>
      <c r="B18849">
        <v>43400</v>
      </c>
      <c r="C18849">
        <v>49600</v>
      </c>
      <c r="D18849">
        <v>55800</v>
      </c>
      <c r="E18849">
        <v>62000</v>
      </c>
      <c r="F18849">
        <v>67000</v>
      </c>
      <c r="G18849">
        <v>71950</v>
      </c>
      <c r="H18849">
        <v>76900</v>
      </c>
      <c r="I18849">
        <v>81850</v>
      </c>
      <c r="J18849">
        <v>86800</v>
      </c>
      <c r="K18849" t="s">
        <v>3119</v>
      </c>
      <c r="L18849">
        <v>51</v>
      </c>
      <c r="M18849">
        <v>80</v>
      </c>
      <c r="N18849" t="s">
        <v>3345</v>
      </c>
    </row>
    <row r="18850" spans="1:14" x14ac:dyDescent="0.2">
      <c r="A18850" t="s">
        <v>24609</v>
      </c>
      <c r="B18850">
        <v>36500</v>
      </c>
      <c r="C18850">
        <v>41700</v>
      </c>
      <c r="D18850">
        <v>46900</v>
      </c>
      <c r="E18850">
        <v>52100</v>
      </c>
      <c r="F18850">
        <v>56300</v>
      </c>
      <c r="G18850">
        <v>60450</v>
      </c>
      <c r="H18850">
        <v>64650</v>
      </c>
      <c r="I18850">
        <v>68800</v>
      </c>
      <c r="J18850">
        <v>72950</v>
      </c>
      <c r="K18850" t="s">
        <v>3119</v>
      </c>
      <c r="L18850">
        <v>53</v>
      </c>
      <c r="M18850">
        <v>80</v>
      </c>
      <c r="N18850" t="s">
        <v>4122</v>
      </c>
    </row>
    <row r="18851" spans="1:14" x14ac:dyDescent="0.2">
      <c r="A18851" t="s">
        <v>24610</v>
      </c>
      <c r="B18851">
        <v>35200</v>
      </c>
      <c r="C18851">
        <v>40200</v>
      </c>
      <c r="D18851">
        <v>45250</v>
      </c>
      <c r="E18851">
        <v>50250</v>
      </c>
      <c r="F18851">
        <v>54300</v>
      </c>
      <c r="G18851">
        <v>58300</v>
      </c>
      <c r="H18851">
        <v>62350</v>
      </c>
      <c r="I18851">
        <v>66350</v>
      </c>
      <c r="J18851">
        <v>70350</v>
      </c>
      <c r="K18851" t="s">
        <v>3119</v>
      </c>
      <c r="L18851">
        <v>55</v>
      </c>
      <c r="M18851">
        <v>80</v>
      </c>
      <c r="N18851" t="s">
        <v>4125</v>
      </c>
    </row>
    <row r="18852" spans="1:14" x14ac:dyDescent="0.2">
      <c r="A18852" t="s">
        <v>24611</v>
      </c>
      <c r="B18852">
        <v>47750</v>
      </c>
      <c r="C18852">
        <v>54550</v>
      </c>
      <c r="D18852">
        <v>61350</v>
      </c>
      <c r="E18852">
        <v>68150</v>
      </c>
      <c r="F18852">
        <v>73650</v>
      </c>
      <c r="G18852">
        <v>79100</v>
      </c>
      <c r="H18852">
        <v>84550</v>
      </c>
      <c r="I18852">
        <v>90000</v>
      </c>
      <c r="J18852">
        <v>95450</v>
      </c>
      <c r="K18852" t="s">
        <v>3119</v>
      </c>
      <c r="L18852">
        <v>57</v>
      </c>
      <c r="M18852">
        <v>80</v>
      </c>
      <c r="N18852" t="s">
        <v>2737</v>
      </c>
    </row>
    <row r="18853" spans="1:14" x14ac:dyDescent="0.2">
      <c r="A18853" t="s">
        <v>24612</v>
      </c>
      <c r="B18853">
        <v>35200</v>
      </c>
      <c r="C18853">
        <v>40200</v>
      </c>
      <c r="D18853">
        <v>45250</v>
      </c>
      <c r="E18853">
        <v>50250</v>
      </c>
      <c r="F18853">
        <v>54300</v>
      </c>
      <c r="G18853">
        <v>58300</v>
      </c>
      <c r="H18853">
        <v>62350</v>
      </c>
      <c r="I18853">
        <v>66350</v>
      </c>
      <c r="J18853">
        <v>70350</v>
      </c>
      <c r="K18853" t="s">
        <v>3119</v>
      </c>
      <c r="L18853">
        <v>59</v>
      </c>
      <c r="M18853">
        <v>80</v>
      </c>
      <c r="N18853" t="s">
        <v>1928</v>
      </c>
    </row>
    <row r="18854" spans="1:14" x14ac:dyDescent="0.2">
      <c r="A18854" t="s">
        <v>24613</v>
      </c>
      <c r="B18854">
        <v>50550</v>
      </c>
      <c r="C18854">
        <v>57750</v>
      </c>
      <c r="D18854">
        <v>64950</v>
      </c>
      <c r="E18854">
        <v>72150</v>
      </c>
      <c r="F18854">
        <v>77950</v>
      </c>
      <c r="G18854">
        <v>83700</v>
      </c>
      <c r="H18854">
        <v>89500</v>
      </c>
      <c r="I18854">
        <v>95250</v>
      </c>
      <c r="J18854">
        <v>101050</v>
      </c>
      <c r="K18854" t="s">
        <v>3119</v>
      </c>
      <c r="L18854">
        <v>61</v>
      </c>
      <c r="M18854">
        <v>80</v>
      </c>
      <c r="N18854" t="s">
        <v>1929</v>
      </c>
    </row>
    <row r="18855" spans="1:14" x14ac:dyDescent="0.2">
      <c r="A18855" t="s">
        <v>24614</v>
      </c>
      <c r="B18855">
        <v>35200</v>
      </c>
      <c r="C18855">
        <v>40200</v>
      </c>
      <c r="D18855">
        <v>45250</v>
      </c>
      <c r="E18855">
        <v>50250</v>
      </c>
      <c r="F18855">
        <v>54300</v>
      </c>
      <c r="G18855">
        <v>58300</v>
      </c>
      <c r="H18855">
        <v>62350</v>
      </c>
      <c r="I18855">
        <v>66350</v>
      </c>
      <c r="J18855">
        <v>70350</v>
      </c>
      <c r="K18855" t="s">
        <v>3119</v>
      </c>
      <c r="L18855">
        <v>63</v>
      </c>
      <c r="M18855">
        <v>80</v>
      </c>
      <c r="N18855" t="s">
        <v>3347</v>
      </c>
    </row>
    <row r="18856" spans="1:14" x14ac:dyDescent="0.2">
      <c r="A18856" t="s">
        <v>24615</v>
      </c>
      <c r="B18856">
        <v>41650</v>
      </c>
      <c r="C18856">
        <v>47600</v>
      </c>
      <c r="D18856">
        <v>53550</v>
      </c>
      <c r="E18856">
        <v>59500</v>
      </c>
      <c r="F18856">
        <v>64300</v>
      </c>
      <c r="G18856">
        <v>69050</v>
      </c>
      <c r="H18856">
        <v>73800</v>
      </c>
      <c r="I18856">
        <v>78550</v>
      </c>
      <c r="J18856">
        <v>83300</v>
      </c>
      <c r="K18856" t="s">
        <v>3119</v>
      </c>
      <c r="L18856">
        <v>65</v>
      </c>
      <c r="M18856">
        <v>80</v>
      </c>
      <c r="N18856" t="s">
        <v>3349</v>
      </c>
    </row>
    <row r="18857" spans="1:14" x14ac:dyDescent="0.2">
      <c r="A18857" t="s">
        <v>24616</v>
      </c>
      <c r="B18857">
        <v>35200</v>
      </c>
      <c r="C18857">
        <v>40200</v>
      </c>
      <c r="D18857">
        <v>45250</v>
      </c>
      <c r="E18857">
        <v>50250</v>
      </c>
      <c r="F18857">
        <v>54300</v>
      </c>
      <c r="G18857">
        <v>58300</v>
      </c>
      <c r="H18857">
        <v>62350</v>
      </c>
      <c r="I18857">
        <v>66350</v>
      </c>
      <c r="J18857">
        <v>70350</v>
      </c>
      <c r="K18857" t="s">
        <v>3119</v>
      </c>
      <c r="L18857">
        <v>67</v>
      </c>
      <c r="M18857">
        <v>80</v>
      </c>
      <c r="N18857" t="s">
        <v>2269</v>
      </c>
    </row>
    <row r="18858" spans="1:14" x14ac:dyDescent="0.2">
      <c r="A18858" t="s">
        <v>24617</v>
      </c>
      <c r="B18858">
        <v>43400</v>
      </c>
      <c r="C18858">
        <v>49600</v>
      </c>
      <c r="D18858">
        <v>55800</v>
      </c>
      <c r="E18858">
        <v>62000</v>
      </c>
      <c r="F18858">
        <v>67000</v>
      </c>
      <c r="G18858">
        <v>71950</v>
      </c>
      <c r="H18858">
        <v>76900</v>
      </c>
      <c r="I18858">
        <v>81850</v>
      </c>
      <c r="J18858">
        <v>86800</v>
      </c>
      <c r="K18858" t="s">
        <v>3119</v>
      </c>
      <c r="L18858">
        <v>69</v>
      </c>
      <c r="M18858">
        <v>80</v>
      </c>
      <c r="N18858" t="s">
        <v>4160</v>
      </c>
    </row>
    <row r="18859" spans="1:14" x14ac:dyDescent="0.2">
      <c r="A18859" t="s">
        <v>24618</v>
      </c>
      <c r="B18859">
        <v>35200</v>
      </c>
      <c r="C18859">
        <v>40200</v>
      </c>
      <c r="D18859">
        <v>45250</v>
      </c>
      <c r="E18859">
        <v>50250</v>
      </c>
      <c r="F18859">
        <v>54300</v>
      </c>
      <c r="G18859">
        <v>58300</v>
      </c>
      <c r="H18859">
        <v>62350</v>
      </c>
      <c r="I18859">
        <v>66350</v>
      </c>
      <c r="J18859">
        <v>70350</v>
      </c>
      <c r="K18859" t="s">
        <v>3119</v>
      </c>
      <c r="L18859">
        <v>71</v>
      </c>
      <c r="M18859">
        <v>80</v>
      </c>
      <c r="N18859" t="s">
        <v>2272</v>
      </c>
    </row>
    <row r="18860" spans="1:14" x14ac:dyDescent="0.2">
      <c r="A18860" t="s">
        <v>24619</v>
      </c>
      <c r="B18860">
        <v>41450</v>
      </c>
      <c r="C18860">
        <v>47400</v>
      </c>
      <c r="D18860">
        <v>53300</v>
      </c>
      <c r="E18860">
        <v>59200</v>
      </c>
      <c r="F18860">
        <v>63950</v>
      </c>
      <c r="G18860">
        <v>68700</v>
      </c>
      <c r="H18860">
        <v>73450</v>
      </c>
      <c r="I18860">
        <v>78150</v>
      </c>
      <c r="J18860">
        <v>82900</v>
      </c>
      <c r="K18860" t="s">
        <v>3119</v>
      </c>
      <c r="L18860">
        <v>73</v>
      </c>
      <c r="M18860">
        <v>80</v>
      </c>
      <c r="N18860" t="s">
        <v>2234</v>
      </c>
    </row>
    <row r="18861" spans="1:14" x14ac:dyDescent="0.2">
      <c r="A18861" t="s">
        <v>24620</v>
      </c>
      <c r="B18861">
        <v>35950</v>
      </c>
      <c r="C18861">
        <v>41100</v>
      </c>
      <c r="D18861">
        <v>46250</v>
      </c>
      <c r="E18861">
        <v>51350</v>
      </c>
      <c r="F18861">
        <v>55500</v>
      </c>
      <c r="G18861">
        <v>59600</v>
      </c>
      <c r="H18861">
        <v>63700</v>
      </c>
      <c r="I18861">
        <v>67800</v>
      </c>
      <c r="J18861">
        <v>71900</v>
      </c>
      <c r="K18861" t="s">
        <v>3119</v>
      </c>
      <c r="L18861">
        <v>75</v>
      </c>
      <c r="M18861">
        <v>80</v>
      </c>
      <c r="N18861" t="s">
        <v>3026</v>
      </c>
    </row>
    <row r="18862" spans="1:14" x14ac:dyDescent="0.2">
      <c r="A18862" t="s">
        <v>24621</v>
      </c>
      <c r="B18862">
        <v>50550</v>
      </c>
      <c r="C18862">
        <v>57750</v>
      </c>
      <c r="D18862">
        <v>64950</v>
      </c>
      <c r="E18862">
        <v>72150</v>
      </c>
      <c r="F18862">
        <v>77950</v>
      </c>
      <c r="G18862">
        <v>83700</v>
      </c>
      <c r="H18862">
        <v>89500</v>
      </c>
      <c r="I18862">
        <v>95250</v>
      </c>
      <c r="J18862">
        <v>101050</v>
      </c>
      <c r="K18862" t="s">
        <v>3119</v>
      </c>
      <c r="L18862">
        <v>77</v>
      </c>
      <c r="M18862">
        <v>80</v>
      </c>
      <c r="N18862" t="s">
        <v>2235</v>
      </c>
    </row>
    <row r="18863" spans="1:14" x14ac:dyDescent="0.2">
      <c r="A18863" t="s">
        <v>24622</v>
      </c>
      <c r="B18863">
        <v>48650</v>
      </c>
      <c r="C18863">
        <v>55600</v>
      </c>
      <c r="D18863">
        <v>62550</v>
      </c>
      <c r="E18863">
        <v>69500</v>
      </c>
      <c r="F18863">
        <v>75100</v>
      </c>
      <c r="G18863">
        <v>80650</v>
      </c>
      <c r="H18863">
        <v>86200</v>
      </c>
      <c r="I18863">
        <v>91750</v>
      </c>
      <c r="J18863">
        <v>97300</v>
      </c>
      <c r="K18863" t="s">
        <v>3119</v>
      </c>
      <c r="L18863">
        <v>79</v>
      </c>
      <c r="M18863">
        <v>80</v>
      </c>
      <c r="N18863" t="s">
        <v>2916</v>
      </c>
    </row>
    <row r="18864" spans="1:14" x14ac:dyDescent="0.2">
      <c r="A18864" t="s">
        <v>24623</v>
      </c>
      <c r="B18864">
        <v>37350</v>
      </c>
      <c r="C18864">
        <v>42650</v>
      </c>
      <c r="D18864">
        <v>48000</v>
      </c>
      <c r="E18864">
        <v>53300</v>
      </c>
      <c r="F18864">
        <v>57600</v>
      </c>
      <c r="G18864">
        <v>61850</v>
      </c>
      <c r="H18864">
        <v>66100</v>
      </c>
      <c r="I18864">
        <v>70400</v>
      </c>
      <c r="J18864">
        <v>74650</v>
      </c>
      <c r="K18864" t="s">
        <v>3119</v>
      </c>
      <c r="L18864">
        <v>81</v>
      </c>
      <c r="M18864">
        <v>80</v>
      </c>
      <c r="N18864" t="s">
        <v>2236</v>
      </c>
    </row>
    <row r="18865" spans="1:14" x14ac:dyDescent="0.2">
      <c r="A18865" t="s">
        <v>24624</v>
      </c>
      <c r="B18865">
        <v>37300</v>
      </c>
      <c r="C18865">
        <v>42600</v>
      </c>
      <c r="D18865">
        <v>47950</v>
      </c>
      <c r="E18865">
        <v>53250</v>
      </c>
      <c r="F18865">
        <v>57550</v>
      </c>
      <c r="G18865">
        <v>61800</v>
      </c>
      <c r="H18865">
        <v>66050</v>
      </c>
      <c r="I18865">
        <v>70300</v>
      </c>
      <c r="J18865">
        <v>74550</v>
      </c>
      <c r="K18865" t="s">
        <v>3119</v>
      </c>
      <c r="L18865">
        <v>83</v>
      </c>
      <c r="M18865">
        <v>80</v>
      </c>
      <c r="N18865" t="s">
        <v>3353</v>
      </c>
    </row>
    <row r="18866" spans="1:14" x14ac:dyDescent="0.2">
      <c r="A18866" t="s">
        <v>24625</v>
      </c>
      <c r="B18866">
        <v>35200</v>
      </c>
      <c r="C18866">
        <v>40200</v>
      </c>
      <c r="D18866">
        <v>45250</v>
      </c>
      <c r="E18866">
        <v>50250</v>
      </c>
      <c r="F18866">
        <v>54300</v>
      </c>
      <c r="G18866">
        <v>58300</v>
      </c>
      <c r="H18866">
        <v>62350</v>
      </c>
      <c r="I18866">
        <v>66350</v>
      </c>
      <c r="J18866">
        <v>70350</v>
      </c>
      <c r="K18866" t="s">
        <v>3119</v>
      </c>
      <c r="L18866">
        <v>85</v>
      </c>
      <c r="M18866">
        <v>80</v>
      </c>
      <c r="N18866" t="s">
        <v>2237</v>
      </c>
    </row>
    <row r="18867" spans="1:14" x14ac:dyDescent="0.2">
      <c r="A18867" t="s">
        <v>24626</v>
      </c>
      <c r="B18867">
        <v>35200</v>
      </c>
      <c r="C18867">
        <v>40200</v>
      </c>
      <c r="D18867">
        <v>45250</v>
      </c>
      <c r="E18867">
        <v>50250</v>
      </c>
      <c r="F18867">
        <v>54300</v>
      </c>
      <c r="G18867">
        <v>58300</v>
      </c>
      <c r="H18867">
        <v>62350</v>
      </c>
      <c r="I18867">
        <v>66350</v>
      </c>
      <c r="J18867">
        <v>70350</v>
      </c>
      <c r="K18867" t="s">
        <v>3119</v>
      </c>
      <c r="L18867">
        <v>87</v>
      </c>
      <c r="M18867">
        <v>80</v>
      </c>
      <c r="N18867" t="s">
        <v>3163</v>
      </c>
    </row>
    <row r="18868" spans="1:14" x14ac:dyDescent="0.2">
      <c r="A18868" t="s">
        <v>24627</v>
      </c>
      <c r="B18868">
        <v>35200</v>
      </c>
      <c r="C18868">
        <v>40200</v>
      </c>
      <c r="D18868">
        <v>45250</v>
      </c>
      <c r="E18868">
        <v>50250</v>
      </c>
      <c r="F18868">
        <v>54300</v>
      </c>
      <c r="G18868">
        <v>58300</v>
      </c>
      <c r="H18868">
        <v>62350</v>
      </c>
      <c r="I18868">
        <v>66350</v>
      </c>
      <c r="J18868">
        <v>70350</v>
      </c>
      <c r="K18868" t="s">
        <v>3119</v>
      </c>
      <c r="L18868">
        <v>89</v>
      </c>
      <c r="M18868">
        <v>80</v>
      </c>
      <c r="N18868" t="s">
        <v>2238</v>
      </c>
    </row>
    <row r="18869" spans="1:14" x14ac:dyDescent="0.2">
      <c r="A18869" t="s">
        <v>24628</v>
      </c>
      <c r="B18869">
        <v>40700</v>
      </c>
      <c r="C18869">
        <v>46500</v>
      </c>
      <c r="D18869">
        <v>52300</v>
      </c>
      <c r="E18869">
        <v>58100</v>
      </c>
      <c r="F18869">
        <v>62750</v>
      </c>
      <c r="G18869">
        <v>67400</v>
      </c>
      <c r="H18869">
        <v>72050</v>
      </c>
      <c r="I18869">
        <v>76700</v>
      </c>
      <c r="J18869">
        <v>81350</v>
      </c>
      <c r="K18869" t="s">
        <v>3119</v>
      </c>
      <c r="L18869">
        <v>91</v>
      </c>
      <c r="M18869">
        <v>80</v>
      </c>
      <c r="N18869" t="s">
        <v>2923</v>
      </c>
    </row>
    <row r="18870" spans="1:14" x14ac:dyDescent="0.2">
      <c r="A18870" t="s">
        <v>24629</v>
      </c>
      <c r="B18870">
        <v>38050</v>
      </c>
      <c r="C18870">
        <v>43500</v>
      </c>
      <c r="D18870">
        <v>48950</v>
      </c>
      <c r="E18870">
        <v>54350</v>
      </c>
      <c r="F18870">
        <v>58700</v>
      </c>
      <c r="G18870">
        <v>63050</v>
      </c>
      <c r="H18870">
        <v>67400</v>
      </c>
      <c r="I18870">
        <v>71750</v>
      </c>
      <c r="J18870">
        <v>76100</v>
      </c>
      <c r="K18870" t="s">
        <v>3119</v>
      </c>
      <c r="L18870">
        <v>93</v>
      </c>
      <c r="M18870">
        <v>80</v>
      </c>
      <c r="N18870" t="s">
        <v>2239</v>
      </c>
    </row>
    <row r="18871" spans="1:14" x14ac:dyDescent="0.2">
      <c r="A18871" t="s">
        <v>24630</v>
      </c>
      <c r="B18871">
        <v>37600</v>
      </c>
      <c r="C18871">
        <v>43000</v>
      </c>
      <c r="D18871">
        <v>48350</v>
      </c>
      <c r="E18871">
        <v>53700</v>
      </c>
      <c r="F18871">
        <v>58000</v>
      </c>
      <c r="G18871">
        <v>62300</v>
      </c>
      <c r="H18871">
        <v>66600</v>
      </c>
      <c r="I18871">
        <v>70900</v>
      </c>
      <c r="J18871">
        <v>75200</v>
      </c>
      <c r="K18871" t="s">
        <v>3119</v>
      </c>
      <c r="L18871">
        <v>95</v>
      </c>
      <c r="M18871">
        <v>80</v>
      </c>
      <c r="N18871" t="s">
        <v>2860</v>
      </c>
    </row>
    <row r="18872" spans="1:14" x14ac:dyDescent="0.2">
      <c r="A18872" t="s">
        <v>24631</v>
      </c>
      <c r="B18872">
        <v>36400</v>
      </c>
      <c r="C18872">
        <v>41600</v>
      </c>
      <c r="D18872">
        <v>46800</v>
      </c>
      <c r="E18872">
        <v>52000</v>
      </c>
      <c r="F18872">
        <v>56200</v>
      </c>
      <c r="G18872">
        <v>60350</v>
      </c>
      <c r="H18872">
        <v>64500</v>
      </c>
      <c r="I18872">
        <v>68650</v>
      </c>
      <c r="J18872">
        <v>72800</v>
      </c>
      <c r="K18872" t="s">
        <v>3119</v>
      </c>
      <c r="L18872">
        <v>97</v>
      </c>
      <c r="M18872">
        <v>80</v>
      </c>
      <c r="N18872" t="s">
        <v>2861</v>
      </c>
    </row>
    <row r="18873" spans="1:14" x14ac:dyDescent="0.2">
      <c r="A18873" t="s">
        <v>24632</v>
      </c>
      <c r="B18873">
        <v>38750</v>
      </c>
      <c r="C18873">
        <v>44300</v>
      </c>
      <c r="D18873">
        <v>49850</v>
      </c>
      <c r="E18873">
        <v>55350</v>
      </c>
      <c r="F18873">
        <v>59800</v>
      </c>
      <c r="G18873">
        <v>64250</v>
      </c>
      <c r="H18873">
        <v>68650</v>
      </c>
      <c r="I18873">
        <v>73100</v>
      </c>
      <c r="J18873">
        <v>77500</v>
      </c>
      <c r="K18873" t="s">
        <v>3119</v>
      </c>
      <c r="L18873">
        <v>99</v>
      </c>
      <c r="M18873">
        <v>80</v>
      </c>
      <c r="N18873" t="s">
        <v>3616</v>
      </c>
    </row>
    <row r="18874" spans="1:14" x14ac:dyDescent="0.2">
      <c r="A18874" t="s">
        <v>24633</v>
      </c>
      <c r="B18874">
        <v>35200</v>
      </c>
      <c r="C18874">
        <v>40200</v>
      </c>
      <c r="D18874">
        <v>45250</v>
      </c>
      <c r="E18874">
        <v>50250</v>
      </c>
      <c r="F18874">
        <v>54300</v>
      </c>
      <c r="G18874">
        <v>58300</v>
      </c>
      <c r="H18874">
        <v>62350</v>
      </c>
      <c r="I18874">
        <v>66350</v>
      </c>
      <c r="J18874">
        <v>70350</v>
      </c>
      <c r="K18874" t="s">
        <v>3119</v>
      </c>
      <c r="L18874">
        <v>101</v>
      </c>
      <c r="M18874">
        <v>80</v>
      </c>
      <c r="N18874" t="s">
        <v>3617</v>
      </c>
    </row>
    <row r="18875" spans="1:14" x14ac:dyDescent="0.2">
      <c r="A18875" t="s">
        <v>24634</v>
      </c>
      <c r="B18875">
        <v>35200</v>
      </c>
      <c r="C18875">
        <v>40200</v>
      </c>
      <c r="D18875">
        <v>45250</v>
      </c>
      <c r="E18875">
        <v>50250</v>
      </c>
      <c r="F18875">
        <v>54300</v>
      </c>
      <c r="G18875">
        <v>58300</v>
      </c>
      <c r="H18875">
        <v>62350</v>
      </c>
      <c r="I18875">
        <v>66350</v>
      </c>
      <c r="J18875">
        <v>70350</v>
      </c>
      <c r="K18875" t="s">
        <v>3119</v>
      </c>
      <c r="L18875">
        <v>103</v>
      </c>
      <c r="M18875">
        <v>80</v>
      </c>
      <c r="N18875" t="s">
        <v>2240</v>
      </c>
    </row>
    <row r="18876" spans="1:14" x14ac:dyDescent="0.2">
      <c r="A18876" t="s">
        <v>24635</v>
      </c>
      <c r="B18876">
        <v>40150</v>
      </c>
      <c r="C18876">
        <v>45850</v>
      </c>
      <c r="D18876">
        <v>51600</v>
      </c>
      <c r="E18876">
        <v>57300</v>
      </c>
      <c r="F18876">
        <v>61900</v>
      </c>
      <c r="G18876">
        <v>66500</v>
      </c>
      <c r="H18876">
        <v>71100</v>
      </c>
      <c r="I18876">
        <v>75650</v>
      </c>
      <c r="J18876">
        <v>80250</v>
      </c>
      <c r="K18876" t="s">
        <v>3119</v>
      </c>
      <c r="L18876">
        <v>105</v>
      </c>
      <c r="M18876">
        <v>80</v>
      </c>
      <c r="N18876" t="s">
        <v>2241</v>
      </c>
    </row>
    <row r="18877" spans="1:14" x14ac:dyDescent="0.2">
      <c r="A18877" t="s">
        <v>24636</v>
      </c>
      <c r="B18877">
        <v>40150</v>
      </c>
      <c r="C18877">
        <v>45850</v>
      </c>
      <c r="D18877">
        <v>51600</v>
      </c>
      <c r="E18877">
        <v>57300</v>
      </c>
      <c r="F18877">
        <v>61900</v>
      </c>
      <c r="G18877">
        <v>66500</v>
      </c>
      <c r="H18877">
        <v>71100</v>
      </c>
      <c r="I18877">
        <v>75650</v>
      </c>
      <c r="J18877">
        <v>80250</v>
      </c>
      <c r="K18877" t="s">
        <v>3119</v>
      </c>
      <c r="L18877">
        <v>107</v>
      </c>
      <c r="M18877">
        <v>80</v>
      </c>
      <c r="N18877" t="s">
        <v>3071</v>
      </c>
    </row>
    <row r="18878" spans="1:14" x14ac:dyDescent="0.2">
      <c r="A18878" t="s">
        <v>24637</v>
      </c>
      <c r="B18878">
        <v>35200</v>
      </c>
      <c r="C18878">
        <v>40200</v>
      </c>
      <c r="D18878">
        <v>45250</v>
      </c>
      <c r="E18878">
        <v>50250</v>
      </c>
      <c r="F18878">
        <v>54300</v>
      </c>
      <c r="G18878">
        <v>58300</v>
      </c>
      <c r="H18878">
        <v>62350</v>
      </c>
      <c r="I18878">
        <v>66350</v>
      </c>
      <c r="J18878">
        <v>70350</v>
      </c>
      <c r="K18878" t="s">
        <v>3119</v>
      </c>
      <c r="L18878">
        <v>109</v>
      </c>
      <c r="M18878">
        <v>80</v>
      </c>
      <c r="N18878" t="s">
        <v>2498</v>
      </c>
    </row>
    <row r="18879" spans="1:14" x14ac:dyDescent="0.2">
      <c r="A18879" t="s">
        <v>24638</v>
      </c>
      <c r="B18879">
        <v>47600</v>
      </c>
      <c r="C18879">
        <v>54400</v>
      </c>
      <c r="D18879">
        <v>61200</v>
      </c>
      <c r="E18879">
        <v>68000</v>
      </c>
      <c r="F18879">
        <v>73450</v>
      </c>
      <c r="G18879">
        <v>78900</v>
      </c>
      <c r="H18879">
        <v>84350</v>
      </c>
      <c r="I18879">
        <v>89800</v>
      </c>
      <c r="J18879">
        <v>95200</v>
      </c>
      <c r="K18879" t="s">
        <v>3065</v>
      </c>
      <c r="L18879">
        <v>1</v>
      </c>
      <c r="M18879">
        <v>80</v>
      </c>
      <c r="N18879" t="s">
        <v>3066</v>
      </c>
    </row>
    <row r="18880" spans="1:14" x14ac:dyDescent="0.2">
      <c r="A18880" t="s">
        <v>24639</v>
      </c>
      <c r="B18880">
        <v>47600</v>
      </c>
      <c r="C18880">
        <v>54400</v>
      </c>
      <c r="D18880">
        <v>61200</v>
      </c>
      <c r="E18880">
        <v>68000</v>
      </c>
      <c r="F18880">
        <v>73450</v>
      </c>
      <c r="G18880">
        <v>78900</v>
      </c>
      <c r="H18880">
        <v>84350</v>
      </c>
      <c r="I18880">
        <v>89800</v>
      </c>
      <c r="J18880">
        <v>95200</v>
      </c>
      <c r="K18880" t="s">
        <v>3065</v>
      </c>
      <c r="L18880">
        <v>3</v>
      </c>
      <c r="M18880">
        <v>80</v>
      </c>
      <c r="N18880" t="s">
        <v>2500</v>
      </c>
    </row>
    <row r="18881" spans="1:14" x14ac:dyDescent="0.2">
      <c r="A18881" t="s">
        <v>24640</v>
      </c>
      <c r="B18881">
        <v>47600</v>
      </c>
      <c r="C18881">
        <v>54400</v>
      </c>
      <c r="D18881">
        <v>61200</v>
      </c>
      <c r="E18881">
        <v>68000</v>
      </c>
      <c r="F18881">
        <v>73450</v>
      </c>
      <c r="G18881">
        <v>78900</v>
      </c>
      <c r="H18881">
        <v>84350</v>
      </c>
      <c r="I18881">
        <v>89800</v>
      </c>
      <c r="J18881">
        <v>95200</v>
      </c>
      <c r="K18881" t="s">
        <v>3065</v>
      </c>
      <c r="L18881">
        <v>5</v>
      </c>
      <c r="M18881">
        <v>80</v>
      </c>
      <c r="N18881" t="s">
        <v>2183</v>
      </c>
    </row>
    <row r="18882" spans="1:14" x14ac:dyDescent="0.2">
      <c r="A18882" t="s">
        <v>24641</v>
      </c>
      <c r="B18882">
        <v>47600</v>
      </c>
      <c r="C18882">
        <v>54400</v>
      </c>
      <c r="D18882">
        <v>61200</v>
      </c>
      <c r="E18882">
        <v>68000</v>
      </c>
      <c r="F18882">
        <v>73450</v>
      </c>
      <c r="G18882">
        <v>78900</v>
      </c>
      <c r="H18882">
        <v>84350</v>
      </c>
      <c r="I18882">
        <v>89800</v>
      </c>
      <c r="J18882">
        <v>95200</v>
      </c>
      <c r="K18882" t="s">
        <v>3065</v>
      </c>
      <c r="L18882">
        <v>7</v>
      </c>
      <c r="M18882">
        <v>80</v>
      </c>
      <c r="N18882" t="s">
        <v>2184</v>
      </c>
    </row>
    <row r="18883" spans="1:14" x14ac:dyDescent="0.2">
      <c r="A18883" t="s">
        <v>24642</v>
      </c>
      <c r="B18883">
        <v>53500</v>
      </c>
      <c r="C18883">
        <v>61150</v>
      </c>
      <c r="D18883">
        <v>68800</v>
      </c>
      <c r="E18883">
        <v>76400</v>
      </c>
      <c r="F18883">
        <v>82550</v>
      </c>
      <c r="G18883">
        <v>88650</v>
      </c>
      <c r="H18883">
        <v>94750</v>
      </c>
      <c r="I18883">
        <v>100850</v>
      </c>
      <c r="J18883">
        <v>107000</v>
      </c>
      <c r="K18883" t="s">
        <v>3065</v>
      </c>
      <c r="L18883">
        <v>9</v>
      </c>
      <c r="M18883">
        <v>80</v>
      </c>
      <c r="N18883" t="s">
        <v>3069</v>
      </c>
    </row>
    <row r="18884" spans="1:14" x14ac:dyDescent="0.2">
      <c r="A18884" t="s">
        <v>24643</v>
      </c>
      <c r="B18884">
        <v>47600</v>
      </c>
      <c r="C18884">
        <v>54400</v>
      </c>
      <c r="D18884">
        <v>61200</v>
      </c>
      <c r="E18884">
        <v>68000</v>
      </c>
      <c r="F18884">
        <v>73450</v>
      </c>
      <c r="G18884">
        <v>78900</v>
      </c>
      <c r="H18884">
        <v>84350</v>
      </c>
      <c r="I18884">
        <v>89800</v>
      </c>
      <c r="J18884">
        <v>95200</v>
      </c>
      <c r="K18884" t="s">
        <v>3065</v>
      </c>
      <c r="L18884">
        <v>11</v>
      </c>
      <c r="M18884">
        <v>80</v>
      </c>
      <c r="N18884" t="s">
        <v>3920</v>
      </c>
    </row>
    <row r="18885" spans="1:14" x14ac:dyDescent="0.2">
      <c r="A18885" t="s">
        <v>24644</v>
      </c>
      <c r="B18885">
        <v>47600</v>
      </c>
      <c r="C18885">
        <v>54400</v>
      </c>
      <c r="D18885">
        <v>61200</v>
      </c>
      <c r="E18885">
        <v>68000</v>
      </c>
      <c r="F18885">
        <v>73450</v>
      </c>
      <c r="G18885">
        <v>78900</v>
      </c>
      <c r="H18885">
        <v>84350</v>
      </c>
      <c r="I18885">
        <v>89800</v>
      </c>
      <c r="J18885">
        <v>95200</v>
      </c>
      <c r="K18885" t="s">
        <v>3065</v>
      </c>
      <c r="L18885">
        <v>13</v>
      </c>
      <c r="M18885">
        <v>80</v>
      </c>
      <c r="N18885" t="s">
        <v>2185</v>
      </c>
    </row>
    <row r="18886" spans="1:14" x14ac:dyDescent="0.2">
      <c r="A18886" t="s">
        <v>24645</v>
      </c>
      <c r="B18886">
        <v>56750</v>
      </c>
      <c r="C18886">
        <v>64850</v>
      </c>
      <c r="D18886">
        <v>72950</v>
      </c>
      <c r="E18886">
        <v>81050</v>
      </c>
      <c r="F18886">
        <v>87550</v>
      </c>
      <c r="G18886">
        <v>94050</v>
      </c>
      <c r="H18886">
        <v>100550</v>
      </c>
      <c r="I18886">
        <v>107000</v>
      </c>
      <c r="J18886">
        <v>113500</v>
      </c>
      <c r="K18886" t="s">
        <v>3065</v>
      </c>
      <c r="L18886">
        <v>15</v>
      </c>
      <c r="M18886">
        <v>80</v>
      </c>
      <c r="N18886" t="s">
        <v>2186</v>
      </c>
    </row>
    <row r="18887" spans="1:14" x14ac:dyDescent="0.2">
      <c r="A18887" t="s">
        <v>24646</v>
      </c>
      <c r="B18887">
        <v>51150</v>
      </c>
      <c r="C18887">
        <v>58450</v>
      </c>
      <c r="D18887">
        <v>65750</v>
      </c>
      <c r="E18887">
        <v>73050</v>
      </c>
      <c r="F18887">
        <v>78900</v>
      </c>
      <c r="G18887">
        <v>84750</v>
      </c>
      <c r="H18887">
        <v>90600</v>
      </c>
      <c r="I18887">
        <v>96450</v>
      </c>
      <c r="J18887">
        <v>102300</v>
      </c>
      <c r="K18887" t="s">
        <v>3065</v>
      </c>
      <c r="L18887">
        <v>17</v>
      </c>
      <c r="M18887">
        <v>80</v>
      </c>
      <c r="N18887" t="s">
        <v>2380</v>
      </c>
    </row>
    <row r="18888" spans="1:14" x14ac:dyDescent="0.2">
      <c r="A18888" t="s">
        <v>24647</v>
      </c>
      <c r="B18888">
        <v>47600</v>
      </c>
      <c r="C18888">
        <v>54400</v>
      </c>
      <c r="D18888">
        <v>61200</v>
      </c>
      <c r="E18888">
        <v>68000</v>
      </c>
      <c r="F18888">
        <v>73450</v>
      </c>
      <c r="G18888">
        <v>78900</v>
      </c>
      <c r="H18888">
        <v>84350</v>
      </c>
      <c r="I18888">
        <v>89800</v>
      </c>
      <c r="J18888">
        <v>95200</v>
      </c>
      <c r="K18888" t="s">
        <v>3065</v>
      </c>
      <c r="L18888">
        <v>19</v>
      </c>
      <c r="M18888">
        <v>80</v>
      </c>
      <c r="N18888" t="s">
        <v>3373</v>
      </c>
    </row>
    <row r="18889" spans="1:14" x14ac:dyDescent="0.2">
      <c r="A18889" t="s">
        <v>24648</v>
      </c>
      <c r="B18889">
        <v>54850</v>
      </c>
      <c r="C18889">
        <v>62650</v>
      </c>
      <c r="D18889">
        <v>70500</v>
      </c>
      <c r="E18889">
        <v>78300</v>
      </c>
      <c r="F18889">
        <v>84600</v>
      </c>
      <c r="G18889">
        <v>90850</v>
      </c>
      <c r="H18889">
        <v>97100</v>
      </c>
      <c r="I18889">
        <v>103400</v>
      </c>
      <c r="J18889">
        <v>109650</v>
      </c>
      <c r="K18889" t="s">
        <v>3065</v>
      </c>
      <c r="L18889">
        <v>21</v>
      </c>
      <c r="M18889">
        <v>80</v>
      </c>
      <c r="N18889" t="s">
        <v>3375</v>
      </c>
    </row>
    <row r="18890" spans="1:14" x14ac:dyDescent="0.2">
      <c r="A18890" t="s">
        <v>24649</v>
      </c>
      <c r="B18890">
        <v>47600</v>
      </c>
      <c r="C18890">
        <v>54400</v>
      </c>
      <c r="D18890">
        <v>61200</v>
      </c>
      <c r="E18890">
        <v>68000</v>
      </c>
      <c r="F18890">
        <v>73450</v>
      </c>
      <c r="G18890">
        <v>78900</v>
      </c>
      <c r="H18890">
        <v>84350</v>
      </c>
      <c r="I18890">
        <v>89800</v>
      </c>
      <c r="J18890">
        <v>95200</v>
      </c>
      <c r="K18890" t="s">
        <v>3065</v>
      </c>
      <c r="L18890">
        <v>23</v>
      </c>
      <c r="M18890">
        <v>80</v>
      </c>
      <c r="N18890" t="s">
        <v>3378</v>
      </c>
    </row>
    <row r="18891" spans="1:14" x14ac:dyDescent="0.2">
      <c r="A18891" t="s">
        <v>24650</v>
      </c>
      <c r="B18891">
        <v>66300</v>
      </c>
      <c r="C18891">
        <v>75750</v>
      </c>
      <c r="D18891">
        <v>85200</v>
      </c>
      <c r="E18891">
        <v>94650</v>
      </c>
      <c r="F18891">
        <v>102250</v>
      </c>
      <c r="G18891">
        <v>109800</v>
      </c>
      <c r="H18891">
        <v>117400</v>
      </c>
      <c r="I18891">
        <v>124950</v>
      </c>
      <c r="J18891">
        <v>132550</v>
      </c>
      <c r="K18891" t="s">
        <v>3065</v>
      </c>
      <c r="L18891">
        <v>25</v>
      </c>
      <c r="M18891">
        <v>80</v>
      </c>
      <c r="N18891" t="s">
        <v>2187</v>
      </c>
    </row>
    <row r="18892" spans="1:14" x14ac:dyDescent="0.2">
      <c r="A18892" t="s">
        <v>24651</v>
      </c>
      <c r="B18892">
        <v>48350</v>
      </c>
      <c r="C18892">
        <v>55250</v>
      </c>
      <c r="D18892">
        <v>62150</v>
      </c>
      <c r="E18892">
        <v>69050</v>
      </c>
      <c r="F18892">
        <v>74600</v>
      </c>
      <c r="G18892">
        <v>80100</v>
      </c>
      <c r="H18892">
        <v>85650</v>
      </c>
      <c r="I18892">
        <v>91150</v>
      </c>
      <c r="J18892">
        <v>96700</v>
      </c>
      <c r="K18892" t="s">
        <v>3065</v>
      </c>
      <c r="L18892">
        <v>27</v>
      </c>
      <c r="M18892">
        <v>80</v>
      </c>
      <c r="N18892" t="s">
        <v>2958</v>
      </c>
    </row>
    <row r="18893" spans="1:14" x14ac:dyDescent="0.2">
      <c r="A18893" t="s">
        <v>24652</v>
      </c>
      <c r="B18893">
        <v>48800</v>
      </c>
      <c r="C18893">
        <v>55800</v>
      </c>
      <c r="D18893">
        <v>62750</v>
      </c>
      <c r="E18893">
        <v>69700</v>
      </c>
      <c r="F18893">
        <v>75300</v>
      </c>
      <c r="G18893">
        <v>80900</v>
      </c>
      <c r="H18893">
        <v>86450</v>
      </c>
      <c r="I18893">
        <v>92050</v>
      </c>
      <c r="J18893">
        <v>97600</v>
      </c>
      <c r="K18893" t="s">
        <v>3065</v>
      </c>
      <c r="L18893">
        <v>29</v>
      </c>
      <c r="M18893">
        <v>80</v>
      </c>
      <c r="N18893" t="s">
        <v>2188</v>
      </c>
    </row>
    <row r="18894" spans="1:14" x14ac:dyDescent="0.2">
      <c r="A18894" t="s">
        <v>24653</v>
      </c>
      <c r="B18894">
        <v>50600</v>
      </c>
      <c r="C18894">
        <v>57800</v>
      </c>
      <c r="D18894">
        <v>65050</v>
      </c>
      <c r="E18894">
        <v>72250</v>
      </c>
      <c r="F18894">
        <v>78050</v>
      </c>
      <c r="G18894">
        <v>83850</v>
      </c>
      <c r="H18894">
        <v>89600</v>
      </c>
      <c r="I18894">
        <v>95400</v>
      </c>
      <c r="J18894">
        <v>101150</v>
      </c>
      <c r="K18894" t="s">
        <v>3065</v>
      </c>
      <c r="L18894">
        <v>31</v>
      </c>
      <c r="M18894">
        <v>80</v>
      </c>
      <c r="N18894" t="s">
        <v>2720</v>
      </c>
    </row>
    <row r="18895" spans="1:14" x14ac:dyDescent="0.2">
      <c r="A18895" t="s">
        <v>24654</v>
      </c>
      <c r="B18895">
        <v>48650</v>
      </c>
      <c r="C18895">
        <v>55600</v>
      </c>
      <c r="D18895">
        <v>62550</v>
      </c>
      <c r="E18895">
        <v>69500</v>
      </c>
      <c r="F18895">
        <v>75100</v>
      </c>
      <c r="G18895">
        <v>80650</v>
      </c>
      <c r="H18895">
        <v>86200</v>
      </c>
      <c r="I18895">
        <v>91750</v>
      </c>
      <c r="J18895">
        <v>97300</v>
      </c>
      <c r="K18895" t="s">
        <v>3065</v>
      </c>
      <c r="L18895">
        <v>33</v>
      </c>
      <c r="M18895">
        <v>80</v>
      </c>
      <c r="N18895" t="s">
        <v>2446</v>
      </c>
    </row>
    <row r="18896" spans="1:14" x14ac:dyDescent="0.2">
      <c r="A18896" t="s">
        <v>24655</v>
      </c>
      <c r="B18896">
        <v>51150</v>
      </c>
      <c r="C18896">
        <v>58450</v>
      </c>
      <c r="D18896">
        <v>65750</v>
      </c>
      <c r="E18896">
        <v>73050</v>
      </c>
      <c r="F18896">
        <v>78900</v>
      </c>
      <c r="G18896">
        <v>84750</v>
      </c>
      <c r="H18896">
        <v>90600</v>
      </c>
      <c r="I18896">
        <v>96450</v>
      </c>
      <c r="J18896">
        <v>102300</v>
      </c>
      <c r="K18896" t="s">
        <v>3065</v>
      </c>
      <c r="L18896">
        <v>35</v>
      </c>
      <c r="M18896">
        <v>80</v>
      </c>
      <c r="N18896" t="s">
        <v>2189</v>
      </c>
    </row>
    <row r="18897" spans="1:14" x14ac:dyDescent="0.2">
      <c r="A18897" t="s">
        <v>24656</v>
      </c>
      <c r="B18897">
        <v>47600</v>
      </c>
      <c r="C18897">
        <v>54400</v>
      </c>
      <c r="D18897">
        <v>61200</v>
      </c>
      <c r="E18897">
        <v>68000</v>
      </c>
      <c r="F18897">
        <v>73450</v>
      </c>
      <c r="G18897">
        <v>78900</v>
      </c>
      <c r="H18897">
        <v>84350</v>
      </c>
      <c r="I18897">
        <v>89800</v>
      </c>
      <c r="J18897">
        <v>95200</v>
      </c>
      <c r="K18897" t="s">
        <v>3065</v>
      </c>
      <c r="L18897">
        <v>37</v>
      </c>
      <c r="M18897">
        <v>80</v>
      </c>
      <c r="N18897" t="s">
        <v>2067</v>
      </c>
    </row>
    <row r="18898" spans="1:14" x14ac:dyDescent="0.2">
      <c r="A18898" t="s">
        <v>24657</v>
      </c>
      <c r="B18898">
        <v>49950</v>
      </c>
      <c r="C18898">
        <v>57050</v>
      </c>
      <c r="D18898">
        <v>64200</v>
      </c>
      <c r="E18898">
        <v>71300</v>
      </c>
      <c r="F18898">
        <v>77050</v>
      </c>
      <c r="G18898">
        <v>82750</v>
      </c>
      <c r="H18898">
        <v>88450</v>
      </c>
      <c r="I18898">
        <v>94150</v>
      </c>
      <c r="J18898">
        <v>99850</v>
      </c>
      <c r="K18898" t="s">
        <v>3065</v>
      </c>
      <c r="L18898">
        <v>39</v>
      </c>
      <c r="M18898">
        <v>80</v>
      </c>
      <c r="N18898" t="s">
        <v>2190</v>
      </c>
    </row>
    <row r="18899" spans="1:14" x14ac:dyDescent="0.2">
      <c r="A18899" t="s">
        <v>24658</v>
      </c>
      <c r="B18899">
        <v>47600</v>
      </c>
      <c r="C18899">
        <v>54400</v>
      </c>
      <c r="D18899">
        <v>61200</v>
      </c>
      <c r="E18899">
        <v>68000</v>
      </c>
      <c r="F18899">
        <v>73450</v>
      </c>
      <c r="G18899">
        <v>78900</v>
      </c>
      <c r="H18899">
        <v>84350</v>
      </c>
      <c r="I18899">
        <v>89800</v>
      </c>
      <c r="J18899">
        <v>95200</v>
      </c>
      <c r="K18899" t="s">
        <v>3065</v>
      </c>
      <c r="L18899">
        <v>41</v>
      </c>
      <c r="M18899">
        <v>80</v>
      </c>
      <c r="N18899" t="s">
        <v>4047</v>
      </c>
    </row>
    <row r="18900" spans="1:14" x14ac:dyDescent="0.2">
      <c r="A18900" t="s">
        <v>24659</v>
      </c>
      <c r="B18900">
        <v>47600</v>
      </c>
      <c r="C18900">
        <v>54400</v>
      </c>
      <c r="D18900">
        <v>61200</v>
      </c>
      <c r="E18900">
        <v>68000</v>
      </c>
      <c r="F18900">
        <v>73450</v>
      </c>
      <c r="G18900">
        <v>78900</v>
      </c>
      <c r="H18900">
        <v>84350</v>
      </c>
      <c r="I18900">
        <v>89800</v>
      </c>
      <c r="J18900">
        <v>95200</v>
      </c>
      <c r="K18900" t="s">
        <v>3065</v>
      </c>
      <c r="L18900">
        <v>43</v>
      </c>
      <c r="M18900">
        <v>80</v>
      </c>
      <c r="N18900" t="s">
        <v>3386</v>
      </c>
    </row>
    <row r="18901" spans="1:14" x14ac:dyDescent="0.2">
      <c r="A18901" t="s">
        <v>24660</v>
      </c>
      <c r="B18901">
        <v>52650</v>
      </c>
      <c r="C18901">
        <v>60200</v>
      </c>
      <c r="D18901">
        <v>67700</v>
      </c>
      <c r="E18901">
        <v>75200</v>
      </c>
      <c r="F18901">
        <v>81250</v>
      </c>
      <c r="G18901">
        <v>87250</v>
      </c>
      <c r="H18901">
        <v>93250</v>
      </c>
      <c r="I18901">
        <v>99300</v>
      </c>
      <c r="J18901">
        <v>105300</v>
      </c>
      <c r="K18901" t="s">
        <v>3065</v>
      </c>
      <c r="L18901">
        <v>45</v>
      </c>
      <c r="M18901">
        <v>80</v>
      </c>
      <c r="N18901" t="s">
        <v>3282</v>
      </c>
    </row>
    <row r="18902" spans="1:14" x14ac:dyDescent="0.2">
      <c r="A18902" t="s">
        <v>24661</v>
      </c>
      <c r="B18902">
        <v>47600</v>
      </c>
      <c r="C18902">
        <v>54400</v>
      </c>
      <c r="D18902">
        <v>61200</v>
      </c>
      <c r="E18902">
        <v>68000</v>
      </c>
      <c r="F18902">
        <v>73450</v>
      </c>
      <c r="G18902">
        <v>78900</v>
      </c>
      <c r="H18902">
        <v>84350</v>
      </c>
      <c r="I18902">
        <v>89800</v>
      </c>
      <c r="J18902">
        <v>95200</v>
      </c>
      <c r="K18902" t="s">
        <v>3065</v>
      </c>
      <c r="L18902">
        <v>47</v>
      </c>
      <c r="M18902">
        <v>80</v>
      </c>
      <c r="N18902" t="s">
        <v>2191</v>
      </c>
    </row>
    <row r="18903" spans="1:14" x14ac:dyDescent="0.2">
      <c r="A18903" t="s">
        <v>24662</v>
      </c>
      <c r="B18903">
        <v>53700</v>
      </c>
      <c r="C18903">
        <v>61350</v>
      </c>
      <c r="D18903">
        <v>69000</v>
      </c>
      <c r="E18903">
        <v>76650</v>
      </c>
      <c r="F18903">
        <v>82800</v>
      </c>
      <c r="G18903">
        <v>88950</v>
      </c>
      <c r="H18903">
        <v>95050</v>
      </c>
      <c r="I18903">
        <v>101200</v>
      </c>
      <c r="J18903">
        <v>107350</v>
      </c>
      <c r="K18903" t="s">
        <v>3065</v>
      </c>
      <c r="L18903">
        <v>49</v>
      </c>
      <c r="M18903">
        <v>80</v>
      </c>
      <c r="N18903" t="s">
        <v>3011</v>
      </c>
    </row>
    <row r="18904" spans="1:14" x14ac:dyDescent="0.2">
      <c r="A18904" t="s">
        <v>24663</v>
      </c>
      <c r="B18904">
        <v>47600</v>
      </c>
      <c r="C18904">
        <v>54400</v>
      </c>
      <c r="D18904">
        <v>61200</v>
      </c>
      <c r="E18904">
        <v>68000</v>
      </c>
      <c r="F18904">
        <v>73450</v>
      </c>
      <c r="G18904">
        <v>78900</v>
      </c>
      <c r="H18904">
        <v>84350</v>
      </c>
      <c r="I18904">
        <v>89800</v>
      </c>
      <c r="J18904">
        <v>95200</v>
      </c>
      <c r="K18904" t="s">
        <v>3065</v>
      </c>
      <c r="L18904">
        <v>51</v>
      </c>
      <c r="M18904">
        <v>80</v>
      </c>
      <c r="N18904" t="s">
        <v>2394</v>
      </c>
    </row>
    <row r="18905" spans="1:14" x14ac:dyDescent="0.2">
      <c r="A18905" t="s">
        <v>24664</v>
      </c>
      <c r="B18905">
        <v>47600</v>
      </c>
      <c r="C18905">
        <v>54400</v>
      </c>
      <c r="D18905">
        <v>61200</v>
      </c>
      <c r="E18905">
        <v>68000</v>
      </c>
      <c r="F18905">
        <v>73450</v>
      </c>
      <c r="G18905">
        <v>78900</v>
      </c>
      <c r="H18905">
        <v>84350</v>
      </c>
      <c r="I18905">
        <v>89800</v>
      </c>
      <c r="J18905">
        <v>95200</v>
      </c>
      <c r="K18905" t="s">
        <v>3065</v>
      </c>
      <c r="L18905">
        <v>53</v>
      </c>
      <c r="M18905">
        <v>80</v>
      </c>
      <c r="N18905" t="s">
        <v>3333</v>
      </c>
    </row>
    <row r="18906" spans="1:14" x14ac:dyDescent="0.2">
      <c r="A18906" t="s">
        <v>24665</v>
      </c>
      <c r="B18906">
        <v>52300</v>
      </c>
      <c r="C18906">
        <v>59750</v>
      </c>
      <c r="D18906">
        <v>67200</v>
      </c>
      <c r="E18906">
        <v>74650</v>
      </c>
      <c r="F18906">
        <v>80650</v>
      </c>
      <c r="G18906">
        <v>86600</v>
      </c>
      <c r="H18906">
        <v>92600</v>
      </c>
      <c r="I18906">
        <v>98550</v>
      </c>
      <c r="J18906">
        <v>104550</v>
      </c>
      <c r="K18906" t="s">
        <v>3065</v>
      </c>
      <c r="L18906">
        <v>55</v>
      </c>
      <c r="M18906">
        <v>80</v>
      </c>
      <c r="N18906" t="s">
        <v>3334</v>
      </c>
    </row>
    <row r="18907" spans="1:14" x14ac:dyDescent="0.2">
      <c r="A18907" t="s">
        <v>24666</v>
      </c>
      <c r="B18907">
        <v>47600</v>
      </c>
      <c r="C18907">
        <v>54400</v>
      </c>
      <c r="D18907">
        <v>61200</v>
      </c>
      <c r="E18907">
        <v>68000</v>
      </c>
      <c r="F18907">
        <v>73450</v>
      </c>
      <c r="G18907">
        <v>78900</v>
      </c>
      <c r="H18907">
        <v>84350</v>
      </c>
      <c r="I18907">
        <v>89800</v>
      </c>
      <c r="J18907">
        <v>95200</v>
      </c>
      <c r="K18907" t="s">
        <v>3065</v>
      </c>
      <c r="L18907">
        <v>57</v>
      </c>
      <c r="M18907">
        <v>80</v>
      </c>
      <c r="N18907" t="s">
        <v>2192</v>
      </c>
    </row>
    <row r="18908" spans="1:14" x14ac:dyDescent="0.2">
      <c r="A18908" t="s">
        <v>24667</v>
      </c>
      <c r="B18908">
        <v>53050</v>
      </c>
      <c r="C18908">
        <v>60600</v>
      </c>
      <c r="D18908">
        <v>68200</v>
      </c>
      <c r="E18908">
        <v>75750</v>
      </c>
      <c r="F18908">
        <v>81850</v>
      </c>
      <c r="G18908">
        <v>87900</v>
      </c>
      <c r="H18908">
        <v>93950</v>
      </c>
      <c r="I18908">
        <v>100000</v>
      </c>
      <c r="J18908">
        <v>106050</v>
      </c>
      <c r="K18908" t="s">
        <v>3065</v>
      </c>
      <c r="L18908">
        <v>59</v>
      </c>
      <c r="M18908">
        <v>80</v>
      </c>
      <c r="N18908" t="s">
        <v>2193</v>
      </c>
    </row>
    <row r="18909" spans="1:14" x14ac:dyDescent="0.2">
      <c r="A18909" t="s">
        <v>24668</v>
      </c>
      <c r="B18909">
        <v>53500</v>
      </c>
      <c r="C18909">
        <v>61150</v>
      </c>
      <c r="D18909">
        <v>68800</v>
      </c>
      <c r="E18909">
        <v>76400</v>
      </c>
      <c r="F18909">
        <v>82550</v>
      </c>
      <c r="G18909">
        <v>88650</v>
      </c>
      <c r="H18909">
        <v>94750</v>
      </c>
      <c r="I18909">
        <v>100850</v>
      </c>
      <c r="J18909">
        <v>107000</v>
      </c>
      <c r="K18909" t="s">
        <v>3065</v>
      </c>
      <c r="L18909">
        <v>61</v>
      </c>
      <c r="M18909">
        <v>80</v>
      </c>
      <c r="N18909" t="s">
        <v>2194</v>
      </c>
    </row>
    <row r="18910" spans="1:14" x14ac:dyDescent="0.2">
      <c r="A18910" t="s">
        <v>24669</v>
      </c>
      <c r="B18910">
        <v>52300</v>
      </c>
      <c r="C18910">
        <v>59800</v>
      </c>
      <c r="D18910">
        <v>67250</v>
      </c>
      <c r="E18910">
        <v>74700</v>
      </c>
      <c r="F18910">
        <v>80700</v>
      </c>
      <c r="G18910">
        <v>86700</v>
      </c>
      <c r="H18910">
        <v>92650</v>
      </c>
      <c r="I18910">
        <v>98650</v>
      </c>
      <c r="J18910">
        <v>104600</v>
      </c>
      <c r="K18910" t="s">
        <v>3065</v>
      </c>
      <c r="L18910">
        <v>63</v>
      </c>
      <c r="M18910">
        <v>80</v>
      </c>
      <c r="N18910" t="s">
        <v>2195</v>
      </c>
    </row>
    <row r="18911" spans="1:14" x14ac:dyDescent="0.2">
      <c r="A18911" t="s">
        <v>24670</v>
      </c>
      <c r="B18911">
        <v>47600</v>
      </c>
      <c r="C18911">
        <v>54400</v>
      </c>
      <c r="D18911">
        <v>61200</v>
      </c>
      <c r="E18911">
        <v>68000</v>
      </c>
      <c r="F18911">
        <v>73450</v>
      </c>
      <c r="G18911">
        <v>78900</v>
      </c>
      <c r="H18911">
        <v>84350</v>
      </c>
      <c r="I18911">
        <v>89800</v>
      </c>
      <c r="J18911">
        <v>95200</v>
      </c>
      <c r="K18911" t="s">
        <v>3065</v>
      </c>
      <c r="L18911">
        <v>65</v>
      </c>
      <c r="M18911">
        <v>80</v>
      </c>
      <c r="N18911" t="s">
        <v>3393</v>
      </c>
    </row>
    <row r="18912" spans="1:14" x14ac:dyDescent="0.2">
      <c r="A18912" t="s">
        <v>24671</v>
      </c>
      <c r="B18912">
        <v>47600</v>
      </c>
      <c r="C18912">
        <v>54400</v>
      </c>
      <c r="D18912">
        <v>61200</v>
      </c>
      <c r="E18912">
        <v>68000</v>
      </c>
      <c r="F18912">
        <v>73450</v>
      </c>
      <c r="G18912">
        <v>78900</v>
      </c>
      <c r="H18912">
        <v>84350</v>
      </c>
      <c r="I18912">
        <v>89800</v>
      </c>
      <c r="J18912">
        <v>95200</v>
      </c>
      <c r="K18912" t="s">
        <v>3065</v>
      </c>
      <c r="L18912">
        <v>67</v>
      </c>
      <c r="M18912">
        <v>80</v>
      </c>
      <c r="N18912" t="s">
        <v>2196</v>
      </c>
    </row>
    <row r="18913" spans="1:14" x14ac:dyDescent="0.2">
      <c r="A18913" t="s">
        <v>24672</v>
      </c>
      <c r="B18913">
        <v>48350</v>
      </c>
      <c r="C18913">
        <v>55250</v>
      </c>
      <c r="D18913">
        <v>62150</v>
      </c>
      <c r="E18913">
        <v>69050</v>
      </c>
      <c r="F18913">
        <v>74600</v>
      </c>
      <c r="G18913">
        <v>80100</v>
      </c>
      <c r="H18913">
        <v>85650</v>
      </c>
      <c r="I18913">
        <v>91150</v>
      </c>
      <c r="J18913">
        <v>96700</v>
      </c>
      <c r="K18913" t="s">
        <v>3065</v>
      </c>
      <c r="L18913">
        <v>69</v>
      </c>
      <c r="M18913">
        <v>80</v>
      </c>
      <c r="N18913" t="s">
        <v>3394</v>
      </c>
    </row>
    <row r="18914" spans="1:14" x14ac:dyDescent="0.2">
      <c r="A18914" t="s">
        <v>24673</v>
      </c>
      <c r="B18914">
        <v>47850</v>
      </c>
      <c r="C18914">
        <v>54650</v>
      </c>
      <c r="D18914">
        <v>61500</v>
      </c>
      <c r="E18914">
        <v>68300</v>
      </c>
      <c r="F18914">
        <v>73800</v>
      </c>
      <c r="G18914">
        <v>79250</v>
      </c>
      <c r="H18914">
        <v>84700</v>
      </c>
      <c r="I18914">
        <v>90200</v>
      </c>
      <c r="J18914">
        <v>95650</v>
      </c>
      <c r="K18914" t="s">
        <v>3065</v>
      </c>
      <c r="L18914">
        <v>71</v>
      </c>
      <c r="M18914">
        <v>80</v>
      </c>
      <c r="N18914" t="s">
        <v>2197</v>
      </c>
    </row>
    <row r="18915" spans="1:14" x14ac:dyDescent="0.2">
      <c r="A18915" t="s">
        <v>24674</v>
      </c>
      <c r="B18915">
        <v>51950</v>
      </c>
      <c r="C18915">
        <v>59350</v>
      </c>
      <c r="D18915">
        <v>66750</v>
      </c>
      <c r="E18915">
        <v>74150</v>
      </c>
      <c r="F18915">
        <v>80100</v>
      </c>
      <c r="G18915">
        <v>86050</v>
      </c>
      <c r="H18915">
        <v>91950</v>
      </c>
      <c r="I18915">
        <v>97900</v>
      </c>
      <c r="J18915">
        <v>103850</v>
      </c>
      <c r="K18915" t="s">
        <v>3065</v>
      </c>
      <c r="L18915">
        <v>73</v>
      </c>
      <c r="M18915">
        <v>80</v>
      </c>
      <c r="N18915" t="s">
        <v>2198</v>
      </c>
    </row>
    <row r="18916" spans="1:14" x14ac:dyDescent="0.2">
      <c r="A18916" t="s">
        <v>24675</v>
      </c>
      <c r="B18916">
        <v>47600</v>
      </c>
      <c r="C18916">
        <v>54400</v>
      </c>
      <c r="D18916">
        <v>61200</v>
      </c>
      <c r="E18916">
        <v>68000</v>
      </c>
      <c r="F18916">
        <v>73450</v>
      </c>
      <c r="G18916">
        <v>78900</v>
      </c>
      <c r="H18916">
        <v>84350</v>
      </c>
      <c r="I18916">
        <v>89800</v>
      </c>
      <c r="J18916">
        <v>95200</v>
      </c>
      <c r="K18916" t="s">
        <v>3065</v>
      </c>
      <c r="L18916">
        <v>75</v>
      </c>
      <c r="M18916">
        <v>80</v>
      </c>
      <c r="N18916" t="s">
        <v>2199</v>
      </c>
    </row>
    <row r="18917" spans="1:14" x14ac:dyDescent="0.2">
      <c r="A18917" t="s">
        <v>24676</v>
      </c>
      <c r="B18917">
        <v>47600</v>
      </c>
      <c r="C18917">
        <v>54400</v>
      </c>
      <c r="D18917">
        <v>61200</v>
      </c>
      <c r="E18917">
        <v>68000</v>
      </c>
      <c r="F18917">
        <v>73450</v>
      </c>
      <c r="G18917">
        <v>78900</v>
      </c>
      <c r="H18917">
        <v>84350</v>
      </c>
      <c r="I18917">
        <v>89800</v>
      </c>
      <c r="J18917">
        <v>95200</v>
      </c>
      <c r="K18917" t="s">
        <v>3065</v>
      </c>
      <c r="L18917">
        <v>77</v>
      </c>
      <c r="M18917">
        <v>80</v>
      </c>
      <c r="N18917" t="s">
        <v>2288</v>
      </c>
    </row>
    <row r="18918" spans="1:14" x14ac:dyDescent="0.2">
      <c r="A18918" t="s">
        <v>24677</v>
      </c>
      <c r="B18918">
        <v>47600</v>
      </c>
      <c r="C18918">
        <v>54400</v>
      </c>
      <c r="D18918">
        <v>61200</v>
      </c>
      <c r="E18918">
        <v>68000</v>
      </c>
      <c r="F18918">
        <v>73450</v>
      </c>
      <c r="G18918">
        <v>78900</v>
      </c>
      <c r="H18918">
        <v>84350</v>
      </c>
      <c r="I18918">
        <v>89800</v>
      </c>
      <c r="J18918">
        <v>95200</v>
      </c>
      <c r="K18918" t="s">
        <v>3065</v>
      </c>
      <c r="L18918">
        <v>78</v>
      </c>
      <c r="M18918">
        <v>80</v>
      </c>
      <c r="N18918" t="s">
        <v>2766</v>
      </c>
    </row>
    <row r="18919" spans="1:14" x14ac:dyDescent="0.2">
      <c r="A18919" t="s">
        <v>24678</v>
      </c>
      <c r="B18919">
        <v>55950</v>
      </c>
      <c r="C18919">
        <v>63950</v>
      </c>
      <c r="D18919">
        <v>71950</v>
      </c>
      <c r="E18919">
        <v>79900</v>
      </c>
      <c r="F18919">
        <v>86300</v>
      </c>
      <c r="G18919">
        <v>92700</v>
      </c>
      <c r="H18919">
        <v>99100</v>
      </c>
      <c r="I18919">
        <v>105500</v>
      </c>
      <c r="J18919">
        <v>111900</v>
      </c>
      <c r="K18919" t="s">
        <v>3065</v>
      </c>
      <c r="L18919">
        <v>79</v>
      </c>
      <c r="M18919">
        <v>80</v>
      </c>
      <c r="N18919" t="s">
        <v>2200</v>
      </c>
    </row>
    <row r="18920" spans="1:14" x14ac:dyDescent="0.2">
      <c r="A18920" t="s">
        <v>24679</v>
      </c>
      <c r="B18920">
        <v>48200</v>
      </c>
      <c r="C18920">
        <v>55050</v>
      </c>
      <c r="D18920">
        <v>61950</v>
      </c>
      <c r="E18920">
        <v>68800</v>
      </c>
      <c r="F18920">
        <v>74350</v>
      </c>
      <c r="G18920">
        <v>79850</v>
      </c>
      <c r="H18920">
        <v>85350</v>
      </c>
      <c r="I18920">
        <v>90850</v>
      </c>
      <c r="J18920">
        <v>96350</v>
      </c>
      <c r="K18920" t="s">
        <v>3065</v>
      </c>
      <c r="L18920">
        <v>81</v>
      </c>
      <c r="M18920">
        <v>80</v>
      </c>
      <c r="N18920" t="s">
        <v>3347</v>
      </c>
    </row>
    <row r="18921" spans="1:14" x14ac:dyDescent="0.2">
      <c r="A18921" t="s">
        <v>24680</v>
      </c>
      <c r="B18921">
        <v>47600</v>
      </c>
      <c r="C18921">
        <v>54400</v>
      </c>
      <c r="D18921">
        <v>61200</v>
      </c>
      <c r="E18921">
        <v>68000</v>
      </c>
      <c r="F18921">
        <v>73450</v>
      </c>
      <c r="G18921">
        <v>78900</v>
      </c>
      <c r="H18921">
        <v>84350</v>
      </c>
      <c r="I18921">
        <v>89800</v>
      </c>
      <c r="J18921">
        <v>95200</v>
      </c>
      <c r="K18921" t="s">
        <v>3065</v>
      </c>
      <c r="L18921">
        <v>83</v>
      </c>
      <c r="M18921">
        <v>80</v>
      </c>
      <c r="N18921" t="s">
        <v>2201</v>
      </c>
    </row>
    <row r="18922" spans="1:14" x14ac:dyDescent="0.2">
      <c r="A18922" t="s">
        <v>24681</v>
      </c>
      <c r="B18922">
        <v>48000</v>
      </c>
      <c r="C18922">
        <v>54850</v>
      </c>
      <c r="D18922">
        <v>61700</v>
      </c>
      <c r="E18922">
        <v>68550</v>
      </c>
      <c r="F18922">
        <v>74050</v>
      </c>
      <c r="G18922">
        <v>79550</v>
      </c>
      <c r="H18922">
        <v>85050</v>
      </c>
      <c r="I18922">
        <v>90500</v>
      </c>
      <c r="J18922">
        <v>96000</v>
      </c>
      <c r="K18922" t="s">
        <v>3065</v>
      </c>
      <c r="L18922">
        <v>85</v>
      </c>
      <c r="M18922">
        <v>80</v>
      </c>
      <c r="N18922" t="s">
        <v>3855</v>
      </c>
    </row>
    <row r="18923" spans="1:14" x14ac:dyDescent="0.2">
      <c r="A18923" t="s">
        <v>24682</v>
      </c>
      <c r="B18923">
        <v>56750</v>
      </c>
      <c r="C18923">
        <v>64850</v>
      </c>
      <c r="D18923">
        <v>72950</v>
      </c>
      <c r="E18923">
        <v>81050</v>
      </c>
      <c r="F18923">
        <v>87550</v>
      </c>
      <c r="G18923">
        <v>94050</v>
      </c>
      <c r="H18923">
        <v>100550</v>
      </c>
      <c r="I18923">
        <v>107000</v>
      </c>
      <c r="J18923">
        <v>113500</v>
      </c>
      <c r="K18923" t="s">
        <v>3065</v>
      </c>
      <c r="L18923">
        <v>87</v>
      </c>
      <c r="M18923">
        <v>80</v>
      </c>
      <c r="N18923" t="s">
        <v>2202</v>
      </c>
    </row>
    <row r="18924" spans="1:14" x14ac:dyDescent="0.2">
      <c r="A18924" t="s">
        <v>24683</v>
      </c>
      <c r="B18924">
        <v>55950</v>
      </c>
      <c r="C18924">
        <v>63950</v>
      </c>
      <c r="D18924">
        <v>71950</v>
      </c>
      <c r="E18924">
        <v>79900</v>
      </c>
      <c r="F18924">
        <v>86300</v>
      </c>
      <c r="G18924">
        <v>92700</v>
      </c>
      <c r="H18924">
        <v>99100</v>
      </c>
      <c r="I18924">
        <v>105500</v>
      </c>
      <c r="J18924">
        <v>111900</v>
      </c>
      <c r="K18924" t="s">
        <v>3065</v>
      </c>
      <c r="L18924">
        <v>89</v>
      </c>
      <c r="M18924">
        <v>80</v>
      </c>
      <c r="N18924" t="s">
        <v>2203</v>
      </c>
    </row>
    <row r="18925" spans="1:14" x14ac:dyDescent="0.2">
      <c r="A18925" t="s">
        <v>24684</v>
      </c>
      <c r="B18925">
        <v>48200</v>
      </c>
      <c r="C18925">
        <v>55050</v>
      </c>
      <c r="D18925">
        <v>61950</v>
      </c>
      <c r="E18925">
        <v>68800</v>
      </c>
      <c r="F18925">
        <v>74350</v>
      </c>
      <c r="G18925">
        <v>79850</v>
      </c>
      <c r="H18925">
        <v>85350</v>
      </c>
      <c r="I18925">
        <v>90850</v>
      </c>
      <c r="J18925">
        <v>96350</v>
      </c>
      <c r="K18925" t="s">
        <v>3065</v>
      </c>
      <c r="L18925">
        <v>91</v>
      </c>
      <c r="M18925">
        <v>80</v>
      </c>
      <c r="N18925" t="s">
        <v>2204</v>
      </c>
    </row>
    <row r="18926" spans="1:14" x14ac:dyDescent="0.2">
      <c r="A18926" t="s">
        <v>24685</v>
      </c>
      <c r="B18926">
        <v>66300</v>
      </c>
      <c r="C18926">
        <v>75750</v>
      </c>
      <c r="D18926">
        <v>85200</v>
      </c>
      <c r="E18926">
        <v>94650</v>
      </c>
      <c r="F18926">
        <v>102250</v>
      </c>
      <c r="G18926">
        <v>109800</v>
      </c>
      <c r="H18926">
        <v>117400</v>
      </c>
      <c r="I18926">
        <v>124950</v>
      </c>
      <c r="J18926">
        <v>132550</v>
      </c>
      <c r="K18926" t="s">
        <v>3065</v>
      </c>
      <c r="L18926">
        <v>93</v>
      </c>
      <c r="M18926">
        <v>80</v>
      </c>
      <c r="N18926" t="s">
        <v>3590</v>
      </c>
    </row>
    <row r="18927" spans="1:14" x14ac:dyDescent="0.2">
      <c r="A18927" t="s">
        <v>24686</v>
      </c>
      <c r="B18927">
        <v>47600</v>
      </c>
      <c r="C18927">
        <v>54400</v>
      </c>
      <c r="D18927">
        <v>61200</v>
      </c>
      <c r="E18927">
        <v>68000</v>
      </c>
      <c r="F18927">
        <v>73450</v>
      </c>
      <c r="G18927">
        <v>78900</v>
      </c>
      <c r="H18927">
        <v>84350</v>
      </c>
      <c r="I18927">
        <v>89800</v>
      </c>
      <c r="J18927">
        <v>95200</v>
      </c>
      <c r="K18927" t="s">
        <v>3065</v>
      </c>
      <c r="L18927">
        <v>95</v>
      </c>
      <c r="M18927">
        <v>80</v>
      </c>
      <c r="N18927" t="s">
        <v>3405</v>
      </c>
    </row>
    <row r="18928" spans="1:14" x14ac:dyDescent="0.2">
      <c r="A18928" t="s">
        <v>24687</v>
      </c>
      <c r="B18928">
        <v>51450</v>
      </c>
      <c r="C18928">
        <v>58800</v>
      </c>
      <c r="D18928">
        <v>66150</v>
      </c>
      <c r="E18928">
        <v>73500</v>
      </c>
      <c r="F18928">
        <v>79400</v>
      </c>
      <c r="G18928">
        <v>85300</v>
      </c>
      <c r="H18928">
        <v>91150</v>
      </c>
      <c r="I18928">
        <v>97050</v>
      </c>
      <c r="J18928">
        <v>102900</v>
      </c>
      <c r="K18928" t="s">
        <v>3065</v>
      </c>
      <c r="L18928">
        <v>97</v>
      </c>
      <c r="M18928">
        <v>80</v>
      </c>
      <c r="N18928" t="s">
        <v>2525</v>
      </c>
    </row>
    <row r="18929" spans="1:14" x14ac:dyDescent="0.2">
      <c r="A18929" t="s">
        <v>24688</v>
      </c>
      <c r="B18929">
        <v>47600</v>
      </c>
      <c r="C18929">
        <v>54400</v>
      </c>
      <c r="D18929">
        <v>61200</v>
      </c>
      <c r="E18929">
        <v>68000</v>
      </c>
      <c r="F18929">
        <v>73450</v>
      </c>
      <c r="G18929">
        <v>78900</v>
      </c>
      <c r="H18929">
        <v>84350</v>
      </c>
      <c r="I18929">
        <v>89800</v>
      </c>
      <c r="J18929">
        <v>95200</v>
      </c>
      <c r="K18929" t="s">
        <v>3065</v>
      </c>
      <c r="L18929">
        <v>99</v>
      </c>
      <c r="M18929">
        <v>80</v>
      </c>
      <c r="N18929" t="s">
        <v>2205</v>
      </c>
    </row>
    <row r="18930" spans="1:14" x14ac:dyDescent="0.2">
      <c r="A18930" t="s">
        <v>24689</v>
      </c>
      <c r="B18930">
        <v>51200</v>
      </c>
      <c r="C18930">
        <v>58500</v>
      </c>
      <c r="D18930">
        <v>65800</v>
      </c>
      <c r="E18930">
        <v>73100</v>
      </c>
      <c r="F18930">
        <v>78950</v>
      </c>
      <c r="G18930">
        <v>84800</v>
      </c>
      <c r="H18930">
        <v>90650</v>
      </c>
      <c r="I18930">
        <v>96500</v>
      </c>
      <c r="J18930">
        <v>102350</v>
      </c>
      <c r="K18930" t="s">
        <v>3065</v>
      </c>
      <c r="L18930">
        <v>101</v>
      </c>
      <c r="M18930">
        <v>80</v>
      </c>
      <c r="N18930" t="s">
        <v>2206</v>
      </c>
    </row>
    <row r="18931" spans="1:14" x14ac:dyDescent="0.2">
      <c r="A18931" t="s">
        <v>24690</v>
      </c>
      <c r="B18931">
        <v>47600</v>
      </c>
      <c r="C18931">
        <v>54400</v>
      </c>
      <c r="D18931">
        <v>61200</v>
      </c>
      <c r="E18931">
        <v>68000</v>
      </c>
      <c r="F18931">
        <v>73450</v>
      </c>
      <c r="G18931">
        <v>78900</v>
      </c>
      <c r="H18931">
        <v>84350</v>
      </c>
      <c r="I18931">
        <v>89800</v>
      </c>
      <c r="J18931">
        <v>95200</v>
      </c>
      <c r="K18931" t="s">
        <v>3065</v>
      </c>
      <c r="L18931">
        <v>103</v>
      </c>
      <c r="M18931">
        <v>80</v>
      </c>
      <c r="N18931" t="s">
        <v>4130</v>
      </c>
    </row>
    <row r="18932" spans="1:14" x14ac:dyDescent="0.2">
      <c r="A18932" t="s">
        <v>24691</v>
      </c>
      <c r="B18932">
        <v>48350</v>
      </c>
      <c r="C18932">
        <v>55250</v>
      </c>
      <c r="D18932">
        <v>62150</v>
      </c>
      <c r="E18932">
        <v>69050</v>
      </c>
      <c r="F18932">
        <v>74600</v>
      </c>
      <c r="G18932">
        <v>80100</v>
      </c>
      <c r="H18932">
        <v>85650</v>
      </c>
      <c r="I18932">
        <v>91150</v>
      </c>
      <c r="J18932">
        <v>96700</v>
      </c>
      <c r="K18932" t="s">
        <v>3065</v>
      </c>
      <c r="L18932">
        <v>105</v>
      </c>
      <c r="M18932">
        <v>80</v>
      </c>
      <c r="N18932" t="s">
        <v>3507</v>
      </c>
    </row>
    <row r="18933" spans="1:14" x14ac:dyDescent="0.2">
      <c r="A18933" t="s">
        <v>24692</v>
      </c>
      <c r="B18933">
        <v>47600</v>
      </c>
      <c r="C18933">
        <v>54400</v>
      </c>
      <c r="D18933">
        <v>61200</v>
      </c>
      <c r="E18933">
        <v>68000</v>
      </c>
      <c r="F18933">
        <v>73450</v>
      </c>
      <c r="G18933">
        <v>78900</v>
      </c>
      <c r="H18933">
        <v>84350</v>
      </c>
      <c r="I18933">
        <v>89800</v>
      </c>
      <c r="J18933">
        <v>95200</v>
      </c>
      <c r="K18933" t="s">
        <v>3065</v>
      </c>
      <c r="L18933">
        <v>107</v>
      </c>
      <c r="M18933">
        <v>80</v>
      </c>
      <c r="N18933" t="s">
        <v>2671</v>
      </c>
    </row>
    <row r="18934" spans="1:14" x14ac:dyDescent="0.2">
      <c r="A18934" t="s">
        <v>24693</v>
      </c>
      <c r="B18934">
        <v>66300</v>
      </c>
      <c r="C18934">
        <v>75750</v>
      </c>
      <c r="D18934">
        <v>85200</v>
      </c>
      <c r="E18934">
        <v>94650</v>
      </c>
      <c r="F18934">
        <v>102250</v>
      </c>
      <c r="G18934">
        <v>109800</v>
      </c>
      <c r="H18934">
        <v>117400</v>
      </c>
      <c r="I18934">
        <v>124950</v>
      </c>
      <c r="J18934">
        <v>132550</v>
      </c>
      <c r="K18934" t="s">
        <v>3065</v>
      </c>
      <c r="L18934">
        <v>109</v>
      </c>
      <c r="M18934">
        <v>80</v>
      </c>
      <c r="N18934" t="s">
        <v>2997</v>
      </c>
    </row>
    <row r="18935" spans="1:14" x14ac:dyDescent="0.2">
      <c r="A18935" t="s">
        <v>24694</v>
      </c>
      <c r="B18935">
        <v>48750</v>
      </c>
      <c r="C18935">
        <v>55700</v>
      </c>
      <c r="D18935">
        <v>62650</v>
      </c>
      <c r="E18935">
        <v>69600</v>
      </c>
      <c r="F18935">
        <v>75200</v>
      </c>
      <c r="G18935">
        <v>80750</v>
      </c>
      <c r="H18935">
        <v>86350</v>
      </c>
      <c r="I18935">
        <v>91900</v>
      </c>
      <c r="J18935">
        <v>97450</v>
      </c>
      <c r="K18935" t="s">
        <v>3065</v>
      </c>
      <c r="L18935">
        <v>111</v>
      </c>
      <c r="M18935">
        <v>80</v>
      </c>
      <c r="N18935" t="s">
        <v>1919</v>
      </c>
    </row>
    <row r="18936" spans="1:14" x14ac:dyDescent="0.2">
      <c r="A18936" t="s">
        <v>24695</v>
      </c>
      <c r="B18936">
        <v>47600</v>
      </c>
      <c r="C18936">
        <v>54400</v>
      </c>
      <c r="D18936">
        <v>61200</v>
      </c>
      <c r="E18936">
        <v>68000</v>
      </c>
      <c r="F18936">
        <v>73450</v>
      </c>
      <c r="G18936">
        <v>78900</v>
      </c>
      <c r="H18936">
        <v>84350</v>
      </c>
      <c r="I18936">
        <v>89800</v>
      </c>
      <c r="J18936">
        <v>95200</v>
      </c>
      <c r="K18936" t="s">
        <v>3065</v>
      </c>
      <c r="L18936">
        <v>113</v>
      </c>
      <c r="M18936">
        <v>80</v>
      </c>
      <c r="N18936" t="s">
        <v>1920</v>
      </c>
    </row>
    <row r="18937" spans="1:14" x14ac:dyDescent="0.2">
      <c r="A18937" t="s">
        <v>24696</v>
      </c>
      <c r="B18937">
        <v>47600</v>
      </c>
      <c r="C18937">
        <v>54400</v>
      </c>
      <c r="D18937">
        <v>61200</v>
      </c>
      <c r="E18937">
        <v>68000</v>
      </c>
      <c r="F18937">
        <v>73450</v>
      </c>
      <c r="G18937">
        <v>78900</v>
      </c>
      <c r="H18937">
        <v>84350</v>
      </c>
      <c r="I18937">
        <v>89800</v>
      </c>
      <c r="J18937">
        <v>95200</v>
      </c>
      <c r="K18937" t="s">
        <v>3065</v>
      </c>
      <c r="L18937">
        <v>115</v>
      </c>
      <c r="M18937">
        <v>80</v>
      </c>
      <c r="N18937" t="s">
        <v>3070</v>
      </c>
    </row>
    <row r="18938" spans="1:14" x14ac:dyDescent="0.2">
      <c r="A18938" t="s">
        <v>24697</v>
      </c>
      <c r="B18938">
        <v>50200</v>
      </c>
      <c r="C18938">
        <v>57400</v>
      </c>
      <c r="D18938">
        <v>64550</v>
      </c>
      <c r="E18938">
        <v>71700</v>
      </c>
      <c r="F18938">
        <v>77450</v>
      </c>
      <c r="G18938">
        <v>83200</v>
      </c>
      <c r="H18938">
        <v>88950</v>
      </c>
      <c r="I18938">
        <v>94650</v>
      </c>
      <c r="J18938">
        <v>100400</v>
      </c>
      <c r="K18938" t="s">
        <v>3065</v>
      </c>
      <c r="L18938">
        <v>117</v>
      </c>
      <c r="M18938">
        <v>80</v>
      </c>
      <c r="N18938" t="s">
        <v>1921</v>
      </c>
    </row>
    <row r="18939" spans="1:14" x14ac:dyDescent="0.2">
      <c r="A18939" t="s">
        <v>24698</v>
      </c>
      <c r="B18939">
        <v>47600</v>
      </c>
      <c r="C18939">
        <v>54400</v>
      </c>
      <c r="D18939">
        <v>61200</v>
      </c>
      <c r="E18939">
        <v>68000</v>
      </c>
      <c r="F18939">
        <v>73450</v>
      </c>
      <c r="G18939">
        <v>78900</v>
      </c>
      <c r="H18939">
        <v>84350</v>
      </c>
      <c r="I18939">
        <v>89800</v>
      </c>
      <c r="J18939">
        <v>95200</v>
      </c>
      <c r="K18939" t="s">
        <v>3065</v>
      </c>
      <c r="L18939">
        <v>119</v>
      </c>
      <c r="M18939">
        <v>80</v>
      </c>
      <c r="N18939" t="s">
        <v>2923</v>
      </c>
    </row>
    <row r="18940" spans="1:14" x14ac:dyDescent="0.2">
      <c r="A18940" t="s">
        <v>24699</v>
      </c>
      <c r="B18940">
        <v>48350</v>
      </c>
      <c r="C18940">
        <v>55250</v>
      </c>
      <c r="D18940">
        <v>62150</v>
      </c>
      <c r="E18940">
        <v>69050</v>
      </c>
      <c r="F18940">
        <v>74600</v>
      </c>
      <c r="G18940">
        <v>80100</v>
      </c>
      <c r="H18940">
        <v>85650</v>
      </c>
      <c r="I18940">
        <v>91150</v>
      </c>
      <c r="J18940">
        <v>96700</v>
      </c>
      <c r="K18940" t="s">
        <v>3065</v>
      </c>
      <c r="L18940">
        <v>121</v>
      </c>
      <c r="M18940">
        <v>80</v>
      </c>
      <c r="N18940" t="s">
        <v>1922</v>
      </c>
    </row>
    <row r="18941" spans="1:14" x14ac:dyDescent="0.2">
      <c r="A18941" t="s">
        <v>24700</v>
      </c>
      <c r="B18941">
        <v>47600</v>
      </c>
      <c r="C18941">
        <v>54400</v>
      </c>
      <c r="D18941">
        <v>61200</v>
      </c>
      <c r="E18941">
        <v>68000</v>
      </c>
      <c r="F18941">
        <v>73450</v>
      </c>
      <c r="G18941">
        <v>78900</v>
      </c>
      <c r="H18941">
        <v>84350</v>
      </c>
      <c r="I18941">
        <v>89800</v>
      </c>
      <c r="J18941">
        <v>95200</v>
      </c>
      <c r="K18941" t="s">
        <v>3065</v>
      </c>
      <c r="L18941">
        <v>123</v>
      </c>
      <c r="M18941">
        <v>80</v>
      </c>
      <c r="N18941" t="s">
        <v>3562</v>
      </c>
    </row>
    <row r="18942" spans="1:14" x14ac:dyDescent="0.2">
      <c r="A18942" t="s">
        <v>24701</v>
      </c>
      <c r="B18942">
        <v>47600</v>
      </c>
      <c r="C18942">
        <v>54400</v>
      </c>
      <c r="D18942">
        <v>61200</v>
      </c>
      <c r="E18942">
        <v>68000</v>
      </c>
      <c r="F18942">
        <v>73450</v>
      </c>
      <c r="G18942">
        <v>78900</v>
      </c>
      <c r="H18942">
        <v>84350</v>
      </c>
      <c r="I18942">
        <v>89800</v>
      </c>
      <c r="J18942">
        <v>95200</v>
      </c>
      <c r="K18942" t="s">
        <v>3065</v>
      </c>
      <c r="L18942">
        <v>125</v>
      </c>
      <c r="M18942">
        <v>80</v>
      </c>
      <c r="N18942" t="s">
        <v>1923</v>
      </c>
    </row>
    <row r="18943" spans="1:14" x14ac:dyDescent="0.2">
      <c r="A18943" t="s">
        <v>24702</v>
      </c>
      <c r="B18943">
        <v>52200</v>
      </c>
      <c r="C18943">
        <v>59650</v>
      </c>
      <c r="D18943">
        <v>67100</v>
      </c>
      <c r="E18943">
        <v>74550</v>
      </c>
      <c r="F18943">
        <v>80550</v>
      </c>
      <c r="G18943">
        <v>86500</v>
      </c>
      <c r="H18943">
        <v>92450</v>
      </c>
      <c r="I18943">
        <v>98450</v>
      </c>
      <c r="J18943">
        <v>104400</v>
      </c>
      <c r="K18943" t="s">
        <v>3065</v>
      </c>
      <c r="L18943">
        <v>127</v>
      </c>
      <c r="M18943">
        <v>80</v>
      </c>
      <c r="N18943" t="s">
        <v>2115</v>
      </c>
    </row>
    <row r="18944" spans="1:14" x14ac:dyDescent="0.2">
      <c r="A18944" t="s">
        <v>24703</v>
      </c>
      <c r="B18944">
        <v>47600</v>
      </c>
      <c r="C18944">
        <v>54400</v>
      </c>
      <c r="D18944">
        <v>61200</v>
      </c>
      <c r="E18944">
        <v>68000</v>
      </c>
      <c r="F18944">
        <v>73450</v>
      </c>
      <c r="G18944">
        <v>78900</v>
      </c>
      <c r="H18944">
        <v>84350</v>
      </c>
      <c r="I18944">
        <v>89800</v>
      </c>
      <c r="J18944">
        <v>95200</v>
      </c>
      <c r="K18944" t="s">
        <v>3065</v>
      </c>
      <c r="L18944">
        <v>129</v>
      </c>
      <c r="M18944">
        <v>80</v>
      </c>
      <c r="N18944" t="s">
        <v>1924</v>
      </c>
    </row>
    <row r="18945" spans="1:14" x14ac:dyDescent="0.2">
      <c r="A18945" t="s">
        <v>24704</v>
      </c>
      <c r="B18945">
        <v>55950</v>
      </c>
      <c r="C18945">
        <v>63950</v>
      </c>
      <c r="D18945">
        <v>71950</v>
      </c>
      <c r="E18945">
        <v>79900</v>
      </c>
      <c r="F18945">
        <v>86300</v>
      </c>
      <c r="G18945">
        <v>92700</v>
      </c>
      <c r="H18945">
        <v>99100</v>
      </c>
      <c r="I18945">
        <v>105500</v>
      </c>
      <c r="J18945">
        <v>111900</v>
      </c>
      <c r="K18945" t="s">
        <v>3065</v>
      </c>
      <c r="L18945">
        <v>131</v>
      </c>
      <c r="M18945">
        <v>80</v>
      </c>
      <c r="N18945" t="s">
        <v>3362</v>
      </c>
    </row>
    <row r="18946" spans="1:14" x14ac:dyDescent="0.2">
      <c r="A18946" t="s">
        <v>24705</v>
      </c>
      <c r="B18946">
        <v>55950</v>
      </c>
      <c r="C18946">
        <v>63950</v>
      </c>
      <c r="D18946">
        <v>71950</v>
      </c>
      <c r="E18946">
        <v>79900</v>
      </c>
      <c r="F18946">
        <v>86300</v>
      </c>
      <c r="G18946">
        <v>92700</v>
      </c>
      <c r="H18946">
        <v>99100</v>
      </c>
      <c r="I18946">
        <v>105500</v>
      </c>
      <c r="J18946">
        <v>111900</v>
      </c>
      <c r="K18946" t="s">
        <v>3065</v>
      </c>
      <c r="L18946">
        <v>133</v>
      </c>
      <c r="M18946">
        <v>80</v>
      </c>
      <c r="N18946" t="s">
        <v>1925</v>
      </c>
    </row>
    <row r="18947" spans="1:14" x14ac:dyDescent="0.2">
      <c r="A18947" t="s">
        <v>24706</v>
      </c>
      <c r="B18947">
        <v>48350</v>
      </c>
      <c r="C18947">
        <v>55250</v>
      </c>
      <c r="D18947">
        <v>62150</v>
      </c>
      <c r="E18947">
        <v>69050</v>
      </c>
      <c r="F18947">
        <v>74600</v>
      </c>
      <c r="G18947">
        <v>80100</v>
      </c>
      <c r="H18947">
        <v>85650</v>
      </c>
      <c r="I18947">
        <v>91150</v>
      </c>
      <c r="J18947">
        <v>96700</v>
      </c>
      <c r="K18947" t="s">
        <v>3065</v>
      </c>
      <c r="L18947">
        <v>135</v>
      </c>
      <c r="M18947">
        <v>80</v>
      </c>
      <c r="N18947" t="s">
        <v>1926</v>
      </c>
    </row>
    <row r="18948" spans="1:14" x14ac:dyDescent="0.2">
      <c r="A18948" t="s">
        <v>24707</v>
      </c>
      <c r="B18948">
        <v>47600</v>
      </c>
      <c r="C18948">
        <v>54400</v>
      </c>
      <c r="D18948">
        <v>61200</v>
      </c>
      <c r="E18948">
        <v>68000</v>
      </c>
      <c r="F18948">
        <v>73450</v>
      </c>
      <c r="G18948">
        <v>78900</v>
      </c>
      <c r="H18948">
        <v>84350</v>
      </c>
      <c r="I18948">
        <v>89800</v>
      </c>
      <c r="J18948">
        <v>95200</v>
      </c>
      <c r="K18948" t="s">
        <v>3065</v>
      </c>
      <c r="L18948">
        <v>137</v>
      </c>
      <c r="M18948">
        <v>80</v>
      </c>
      <c r="N18948" t="s">
        <v>1927</v>
      </c>
    </row>
    <row r="18949" spans="1:14" x14ac:dyDescent="0.2">
      <c r="A18949" t="s">
        <v>24708</v>
      </c>
      <c r="B18949">
        <v>50400</v>
      </c>
      <c r="C18949">
        <v>57600</v>
      </c>
      <c r="D18949">
        <v>64800</v>
      </c>
      <c r="E18949">
        <v>72000</v>
      </c>
      <c r="F18949">
        <v>77800</v>
      </c>
      <c r="G18949">
        <v>83550</v>
      </c>
      <c r="H18949">
        <v>89300</v>
      </c>
      <c r="I18949">
        <v>95050</v>
      </c>
      <c r="J18949">
        <v>100800</v>
      </c>
      <c r="K18949" t="s">
        <v>3065</v>
      </c>
      <c r="L18949">
        <v>139</v>
      </c>
      <c r="M18949">
        <v>80</v>
      </c>
      <c r="N18949" t="s">
        <v>3035</v>
      </c>
    </row>
    <row r="18950" spans="1:14" x14ac:dyDescent="0.2">
      <c r="A18950" t="s">
        <v>24709</v>
      </c>
      <c r="B18950">
        <v>47600</v>
      </c>
      <c r="C18950">
        <v>54400</v>
      </c>
      <c r="D18950">
        <v>61200</v>
      </c>
      <c r="E18950">
        <v>68000</v>
      </c>
      <c r="F18950">
        <v>73450</v>
      </c>
      <c r="G18950">
        <v>78900</v>
      </c>
      <c r="H18950">
        <v>84350</v>
      </c>
      <c r="I18950">
        <v>89800</v>
      </c>
      <c r="J18950">
        <v>95200</v>
      </c>
      <c r="K18950" t="s">
        <v>3065</v>
      </c>
      <c r="L18950">
        <v>141</v>
      </c>
      <c r="M18950">
        <v>80</v>
      </c>
      <c r="N18950" t="s">
        <v>3071</v>
      </c>
    </row>
    <row r="18951" spans="1:14" x14ac:dyDescent="0.2">
      <c r="A18951" t="s">
        <v>24710</v>
      </c>
      <c r="B18951">
        <v>52750</v>
      </c>
      <c r="C18951">
        <v>60250</v>
      </c>
      <c r="D18951">
        <v>67800</v>
      </c>
      <c r="E18951">
        <v>75300</v>
      </c>
      <c r="F18951">
        <v>81350</v>
      </c>
      <c r="G18951">
        <v>87350</v>
      </c>
      <c r="H18951">
        <v>93400</v>
      </c>
      <c r="I18951">
        <v>99400</v>
      </c>
      <c r="J18951">
        <v>105450</v>
      </c>
      <c r="K18951" t="s">
        <v>3120</v>
      </c>
      <c r="L18951">
        <v>1</v>
      </c>
      <c r="M18951">
        <v>80</v>
      </c>
      <c r="N18951" t="s">
        <v>3955</v>
      </c>
    </row>
    <row r="18952" spans="1:14" x14ac:dyDescent="0.2">
      <c r="A18952" t="s">
        <v>24711</v>
      </c>
      <c r="B18952">
        <v>51950</v>
      </c>
      <c r="C18952">
        <v>59350</v>
      </c>
      <c r="D18952">
        <v>66750</v>
      </c>
      <c r="E18952">
        <v>74150</v>
      </c>
      <c r="F18952">
        <v>80100</v>
      </c>
      <c r="G18952">
        <v>86050</v>
      </c>
      <c r="H18952">
        <v>91950</v>
      </c>
      <c r="I18952">
        <v>97900</v>
      </c>
      <c r="J18952">
        <v>103850</v>
      </c>
      <c r="K18952" t="s">
        <v>3120</v>
      </c>
      <c r="L18952">
        <v>3</v>
      </c>
      <c r="M18952">
        <v>80</v>
      </c>
      <c r="N18952" t="s">
        <v>3652</v>
      </c>
    </row>
    <row r="18953" spans="1:14" x14ac:dyDescent="0.2">
      <c r="A18953" t="s">
        <v>24712</v>
      </c>
      <c r="B18953">
        <v>58700</v>
      </c>
      <c r="C18953">
        <v>67100</v>
      </c>
      <c r="D18953">
        <v>75500</v>
      </c>
      <c r="E18953">
        <v>83850</v>
      </c>
      <c r="F18953">
        <v>90600</v>
      </c>
      <c r="G18953">
        <v>97300</v>
      </c>
      <c r="H18953">
        <v>104000</v>
      </c>
      <c r="I18953">
        <v>110700</v>
      </c>
      <c r="J18953">
        <v>117400</v>
      </c>
      <c r="K18953" t="s">
        <v>3120</v>
      </c>
      <c r="L18953">
        <v>5</v>
      </c>
      <c r="M18953">
        <v>80</v>
      </c>
      <c r="N18953" t="s">
        <v>3271</v>
      </c>
    </row>
    <row r="18954" spans="1:14" x14ac:dyDescent="0.2">
      <c r="A18954" t="s">
        <v>24713</v>
      </c>
      <c r="B18954">
        <v>51950</v>
      </c>
      <c r="C18954">
        <v>59350</v>
      </c>
      <c r="D18954">
        <v>66750</v>
      </c>
      <c r="E18954">
        <v>74150</v>
      </c>
      <c r="F18954">
        <v>80100</v>
      </c>
      <c r="G18954">
        <v>86050</v>
      </c>
      <c r="H18954">
        <v>91950</v>
      </c>
      <c r="I18954">
        <v>97900</v>
      </c>
      <c r="J18954">
        <v>103850</v>
      </c>
      <c r="K18954" t="s">
        <v>3120</v>
      </c>
      <c r="L18954">
        <v>7</v>
      </c>
      <c r="M18954">
        <v>80</v>
      </c>
      <c r="N18954" t="s">
        <v>3654</v>
      </c>
    </row>
    <row r="18955" spans="1:14" x14ac:dyDescent="0.2">
      <c r="A18955" t="s">
        <v>24714</v>
      </c>
      <c r="B18955">
        <v>54150</v>
      </c>
      <c r="C18955">
        <v>61900</v>
      </c>
      <c r="D18955">
        <v>69650</v>
      </c>
      <c r="E18955">
        <v>77350</v>
      </c>
      <c r="F18955">
        <v>83550</v>
      </c>
      <c r="G18955">
        <v>89750</v>
      </c>
      <c r="H18955">
        <v>95950</v>
      </c>
      <c r="I18955">
        <v>102150</v>
      </c>
      <c r="J18955">
        <v>108300</v>
      </c>
      <c r="K18955" t="s">
        <v>3120</v>
      </c>
      <c r="L18955">
        <v>9</v>
      </c>
      <c r="M18955">
        <v>80</v>
      </c>
      <c r="N18955" t="s">
        <v>2242</v>
      </c>
    </row>
    <row r="18956" spans="1:14" x14ac:dyDescent="0.2">
      <c r="A18956" t="s">
        <v>24715</v>
      </c>
      <c r="B18956">
        <v>52750</v>
      </c>
      <c r="C18956">
        <v>60300</v>
      </c>
      <c r="D18956">
        <v>67850</v>
      </c>
      <c r="E18956">
        <v>75350</v>
      </c>
      <c r="F18956">
        <v>81400</v>
      </c>
      <c r="G18956">
        <v>87450</v>
      </c>
      <c r="H18956">
        <v>93450</v>
      </c>
      <c r="I18956">
        <v>99500</v>
      </c>
      <c r="J18956">
        <v>105500</v>
      </c>
      <c r="K18956" t="s">
        <v>3120</v>
      </c>
      <c r="L18956">
        <v>11</v>
      </c>
      <c r="M18956">
        <v>80</v>
      </c>
      <c r="N18956" t="s">
        <v>4020</v>
      </c>
    </row>
    <row r="18957" spans="1:14" x14ac:dyDescent="0.2">
      <c r="A18957" t="s">
        <v>24716</v>
      </c>
      <c r="B18957">
        <v>51950</v>
      </c>
      <c r="C18957">
        <v>59350</v>
      </c>
      <c r="D18957">
        <v>66750</v>
      </c>
      <c r="E18957">
        <v>74150</v>
      </c>
      <c r="F18957">
        <v>80100</v>
      </c>
      <c r="G18957">
        <v>86050</v>
      </c>
      <c r="H18957">
        <v>91950</v>
      </c>
      <c r="I18957">
        <v>97900</v>
      </c>
      <c r="J18957">
        <v>103850</v>
      </c>
      <c r="K18957" t="s">
        <v>3120</v>
      </c>
      <c r="L18957">
        <v>13</v>
      </c>
      <c r="M18957">
        <v>80</v>
      </c>
      <c r="N18957" t="s">
        <v>2724</v>
      </c>
    </row>
    <row r="18958" spans="1:14" x14ac:dyDescent="0.2">
      <c r="A18958" t="s">
        <v>24717</v>
      </c>
      <c r="B18958">
        <v>51950</v>
      </c>
      <c r="C18958">
        <v>59350</v>
      </c>
      <c r="D18958">
        <v>66750</v>
      </c>
      <c r="E18958">
        <v>74150</v>
      </c>
      <c r="F18958">
        <v>80100</v>
      </c>
      <c r="G18958">
        <v>86050</v>
      </c>
      <c r="H18958">
        <v>91950</v>
      </c>
      <c r="I18958">
        <v>97900</v>
      </c>
      <c r="J18958">
        <v>103850</v>
      </c>
      <c r="K18958" t="s">
        <v>3120</v>
      </c>
      <c r="L18958">
        <v>15</v>
      </c>
      <c r="M18958">
        <v>80</v>
      </c>
      <c r="N18958" t="s">
        <v>2243</v>
      </c>
    </row>
    <row r="18959" spans="1:14" x14ac:dyDescent="0.2">
      <c r="A18959" t="s">
        <v>24718</v>
      </c>
      <c r="B18959">
        <v>51950</v>
      </c>
      <c r="C18959">
        <v>59350</v>
      </c>
      <c r="D18959">
        <v>66750</v>
      </c>
      <c r="E18959">
        <v>74150</v>
      </c>
      <c r="F18959">
        <v>80100</v>
      </c>
      <c r="G18959">
        <v>86050</v>
      </c>
      <c r="H18959">
        <v>91950</v>
      </c>
      <c r="I18959">
        <v>97900</v>
      </c>
      <c r="J18959">
        <v>103850</v>
      </c>
      <c r="K18959" t="s">
        <v>3120</v>
      </c>
      <c r="L18959">
        <v>17</v>
      </c>
      <c r="M18959">
        <v>80</v>
      </c>
      <c r="N18959" t="s">
        <v>2244</v>
      </c>
    </row>
    <row r="18960" spans="1:14" x14ac:dyDescent="0.2">
      <c r="A18960" t="s">
        <v>24719</v>
      </c>
      <c r="B18960">
        <v>51950</v>
      </c>
      <c r="C18960">
        <v>59350</v>
      </c>
      <c r="D18960">
        <v>66750</v>
      </c>
      <c r="E18960">
        <v>74150</v>
      </c>
      <c r="F18960">
        <v>80100</v>
      </c>
      <c r="G18960">
        <v>86050</v>
      </c>
      <c r="H18960">
        <v>91950</v>
      </c>
      <c r="I18960">
        <v>97900</v>
      </c>
      <c r="J18960">
        <v>103850</v>
      </c>
      <c r="K18960" t="s">
        <v>3120</v>
      </c>
      <c r="L18960">
        <v>19</v>
      </c>
      <c r="M18960">
        <v>80</v>
      </c>
      <c r="N18960" t="s">
        <v>3392</v>
      </c>
    </row>
    <row r="18961" spans="1:14" x14ac:dyDescent="0.2">
      <c r="A18961" t="s">
        <v>24720</v>
      </c>
      <c r="B18961">
        <v>53000</v>
      </c>
      <c r="C18961">
        <v>60600</v>
      </c>
      <c r="D18961">
        <v>68150</v>
      </c>
      <c r="E18961">
        <v>75700</v>
      </c>
      <c r="F18961">
        <v>81800</v>
      </c>
      <c r="G18961">
        <v>87850</v>
      </c>
      <c r="H18961">
        <v>93900</v>
      </c>
      <c r="I18961">
        <v>99950</v>
      </c>
      <c r="J18961">
        <v>106000</v>
      </c>
      <c r="K18961" t="s">
        <v>3120</v>
      </c>
      <c r="L18961">
        <v>21</v>
      </c>
      <c r="M18961">
        <v>80</v>
      </c>
      <c r="N18961" t="s">
        <v>2245</v>
      </c>
    </row>
    <row r="18962" spans="1:14" x14ac:dyDescent="0.2">
      <c r="A18962" t="s">
        <v>24721</v>
      </c>
      <c r="B18962">
        <v>53900</v>
      </c>
      <c r="C18962">
        <v>61600</v>
      </c>
      <c r="D18962">
        <v>69300</v>
      </c>
      <c r="E18962">
        <v>76950</v>
      </c>
      <c r="F18962">
        <v>83150</v>
      </c>
      <c r="G18962">
        <v>89300</v>
      </c>
      <c r="H18962">
        <v>95450</v>
      </c>
      <c r="I18962">
        <v>101600</v>
      </c>
      <c r="J18962">
        <v>107750</v>
      </c>
      <c r="K18962" t="s">
        <v>3120</v>
      </c>
      <c r="L18962">
        <v>23</v>
      </c>
      <c r="M18962">
        <v>80</v>
      </c>
      <c r="N18962" t="s">
        <v>3394</v>
      </c>
    </row>
    <row r="18963" spans="1:14" x14ac:dyDescent="0.2">
      <c r="A18963" t="s">
        <v>24722</v>
      </c>
      <c r="B18963">
        <v>51950</v>
      </c>
      <c r="C18963">
        <v>59350</v>
      </c>
      <c r="D18963">
        <v>66750</v>
      </c>
      <c r="E18963">
        <v>74150</v>
      </c>
      <c r="F18963">
        <v>80100</v>
      </c>
      <c r="G18963">
        <v>86050</v>
      </c>
      <c r="H18963">
        <v>91950</v>
      </c>
      <c r="I18963">
        <v>97900</v>
      </c>
      <c r="J18963">
        <v>103850</v>
      </c>
      <c r="K18963" t="s">
        <v>3120</v>
      </c>
      <c r="L18963">
        <v>25</v>
      </c>
      <c r="M18963">
        <v>80</v>
      </c>
      <c r="N18963" t="s">
        <v>2246</v>
      </c>
    </row>
    <row r="18964" spans="1:14" x14ac:dyDescent="0.2">
      <c r="A18964" t="s">
        <v>24723</v>
      </c>
      <c r="B18964">
        <v>51950</v>
      </c>
      <c r="C18964">
        <v>59350</v>
      </c>
      <c r="D18964">
        <v>66750</v>
      </c>
      <c r="E18964">
        <v>74150</v>
      </c>
      <c r="F18964">
        <v>80100</v>
      </c>
      <c r="G18964">
        <v>86050</v>
      </c>
      <c r="H18964">
        <v>91950</v>
      </c>
      <c r="I18964">
        <v>97900</v>
      </c>
      <c r="J18964">
        <v>103850</v>
      </c>
      <c r="K18964" t="s">
        <v>3120</v>
      </c>
      <c r="L18964">
        <v>27</v>
      </c>
      <c r="M18964">
        <v>80</v>
      </c>
      <c r="N18964" t="s">
        <v>2247</v>
      </c>
    </row>
    <row r="18965" spans="1:14" x14ac:dyDescent="0.2">
      <c r="A18965" t="s">
        <v>24724</v>
      </c>
      <c r="B18965">
        <v>51950</v>
      </c>
      <c r="C18965">
        <v>59350</v>
      </c>
      <c r="D18965">
        <v>66750</v>
      </c>
      <c r="E18965">
        <v>74150</v>
      </c>
      <c r="F18965">
        <v>80100</v>
      </c>
      <c r="G18965">
        <v>86050</v>
      </c>
      <c r="H18965">
        <v>91950</v>
      </c>
      <c r="I18965">
        <v>97900</v>
      </c>
      <c r="J18965">
        <v>103850</v>
      </c>
      <c r="K18965" t="s">
        <v>3120</v>
      </c>
      <c r="L18965">
        <v>29</v>
      </c>
      <c r="M18965">
        <v>80</v>
      </c>
      <c r="N18965" t="s">
        <v>2743</v>
      </c>
    </row>
    <row r="18966" spans="1:14" x14ac:dyDescent="0.2">
      <c r="A18966" t="s">
        <v>24725</v>
      </c>
      <c r="B18966">
        <v>51950</v>
      </c>
      <c r="C18966">
        <v>59350</v>
      </c>
      <c r="D18966">
        <v>66750</v>
      </c>
      <c r="E18966">
        <v>74150</v>
      </c>
      <c r="F18966">
        <v>80100</v>
      </c>
      <c r="G18966">
        <v>86050</v>
      </c>
      <c r="H18966">
        <v>91950</v>
      </c>
      <c r="I18966">
        <v>97900</v>
      </c>
      <c r="J18966">
        <v>103850</v>
      </c>
      <c r="K18966" t="s">
        <v>3120</v>
      </c>
      <c r="L18966">
        <v>31</v>
      </c>
      <c r="M18966">
        <v>80</v>
      </c>
      <c r="N18966" t="s">
        <v>3550</v>
      </c>
    </row>
    <row r="18967" spans="1:14" x14ac:dyDescent="0.2">
      <c r="A18967" t="s">
        <v>24726</v>
      </c>
      <c r="B18967">
        <v>53800</v>
      </c>
      <c r="C18967">
        <v>61450</v>
      </c>
      <c r="D18967">
        <v>69150</v>
      </c>
      <c r="E18967">
        <v>76800</v>
      </c>
      <c r="F18967">
        <v>82950</v>
      </c>
      <c r="G18967">
        <v>89100</v>
      </c>
      <c r="H18967">
        <v>95250</v>
      </c>
      <c r="I18967">
        <v>101400</v>
      </c>
      <c r="J18967">
        <v>107550</v>
      </c>
      <c r="K18967" t="s">
        <v>3120</v>
      </c>
      <c r="L18967">
        <v>33</v>
      </c>
      <c r="M18967">
        <v>80</v>
      </c>
      <c r="N18967" t="s">
        <v>3245</v>
      </c>
    </row>
    <row r="18968" spans="1:14" x14ac:dyDescent="0.2">
      <c r="A18968" t="s">
        <v>24727</v>
      </c>
      <c r="B18968">
        <v>53700</v>
      </c>
      <c r="C18968">
        <v>61400</v>
      </c>
      <c r="D18968">
        <v>69050</v>
      </c>
      <c r="E18968">
        <v>76700</v>
      </c>
      <c r="F18968">
        <v>82850</v>
      </c>
      <c r="G18968">
        <v>89000</v>
      </c>
      <c r="H18968">
        <v>95150</v>
      </c>
      <c r="I18968">
        <v>101250</v>
      </c>
      <c r="J18968">
        <v>107400</v>
      </c>
      <c r="K18968" t="s">
        <v>3120</v>
      </c>
      <c r="L18968">
        <v>35</v>
      </c>
      <c r="M18968">
        <v>80</v>
      </c>
      <c r="N18968" t="s">
        <v>2248</v>
      </c>
    </row>
    <row r="18969" spans="1:14" x14ac:dyDescent="0.2">
      <c r="A18969" t="s">
        <v>24728</v>
      </c>
      <c r="B18969">
        <v>57900</v>
      </c>
      <c r="C18969">
        <v>66200</v>
      </c>
      <c r="D18969">
        <v>74450</v>
      </c>
      <c r="E18969">
        <v>82700</v>
      </c>
      <c r="F18969">
        <v>89350</v>
      </c>
      <c r="G18969">
        <v>95950</v>
      </c>
      <c r="H18969">
        <v>102550</v>
      </c>
      <c r="I18969">
        <v>109200</v>
      </c>
      <c r="J18969">
        <v>115800</v>
      </c>
      <c r="K18969" t="s">
        <v>3120</v>
      </c>
      <c r="L18969">
        <v>37</v>
      </c>
      <c r="M18969">
        <v>80</v>
      </c>
      <c r="N18969" t="s">
        <v>2249</v>
      </c>
    </row>
    <row r="18970" spans="1:14" x14ac:dyDescent="0.2">
      <c r="A18970" t="s">
        <v>24729</v>
      </c>
      <c r="B18970">
        <v>66300</v>
      </c>
      <c r="C18970">
        <v>75750</v>
      </c>
      <c r="D18970">
        <v>85200</v>
      </c>
      <c r="E18970">
        <v>94650</v>
      </c>
      <c r="F18970">
        <v>102250</v>
      </c>
      <c r="G18970">
        <v>109800</v>
      </c>
      <c r="H18970">
        <v>117400</v>
      </c>
      <c r="I18970">
        <v>124950</v>
      </c>
      <c r="J18970">
        <v>132550</v>
      </c>
      <c r="K18970" t="s">
        <v>3120</v>
      </c>
      <c r="L18970">
        <v>39</v>
      </c>
      <c r="M18970">
        <v>80</v>
      </c>
      <c r="N18970" t="s">
        <v>3860</v>
      </c>
    </row>
    <row r="18971" spans="1:14" x14ac:dyDescent="0.2">
      <c r="A18971" t="s">
        <v>24730</v>
      </c>
      <c r="B18971">
        <v>51950</v>
      </c>
      <c r="C18971">
        <v>59350</v>
      </c>
      <c r="D18971">
        <v>66750</v>
      </c>
      <c r="E18971">
        <v>74150</v>
      </c>
      <c r="F18971">
        <v>80100</v>
      </c>
      <c r="G18971">
        <v>86050</v>
      </c>
      <c r="H18971">
        <v>91950</v>
      </c>
      <c r="I18971">
        <v>97900</v>
      </c>
      <c r="J18971">
        <v>103850</v>
      </c>
      <c r="K18971" t="s">
        <v>3120</v>
      </c>
      <c r="L18971">
        <v>41</v>
      </c>
      <c r="M18971">
        <v>80</v>
      </c>
      <c r="N18971" t="s">
        <v>2250</v>
      </c>
    </row>
    <row r="18972" spans="1:14" x14ac:dyDescent="0.2">
      <c r="A18972" t="s">
        <v>24731</v>
      </c>
      <c r="B18972">
        <v>51950</v>
      </c>
      <c r="C18972">
        <v>59350</v>
      </c>
      <c r="D18972">
        <v>66750</v>
      </c>
      <c r="E18972">
        <v>74150</v>
      </c>
      <c r="F18972">
        <v>80100</v>
      </c>
      <c r="G18972">
        <v>86050</v>
      </c>
      <c r="H18972">
        <v>91950</v>
      </c>
      <c r="I18972">
        <v>97900</v>
      </c>
      <c r="J18972">
        <v>103850</v>
      </c>
      <c r="K18972" t="s">
        <v>3120</v>
      </c>
      <c r="L18972">
        <v>43</v>
      </c>
      <c r="M18972">
        <v>80</v>
      </c>
      <c r="N18972" t="s">
        <v>2251</v>
      </c>
    </row>
    <row r="18973" spans="1:14" x14ac:dyDescent="0.2">
      <c r="A18973" t="s">
        <v>24732</v>
      </c>
      <c r="B18973">
        <v>51950</v>
      </c>
      <c r="C18973">
        <v>59350</v>
      </c>
      <c r="D18973">
        <v>66750</v>
      </c>
      <c r="E18973">
        <v>74150</v>
      </c>
      <c r="F18973">
        <v>80100</v>
      </c>
      <c r="G18973">
        <v>86050</v>
      </c>
      <c r="H18973">
        <v>91950</v>
      </c>
      <c r="I18973">
        <v>97900</v>
      </c>
      <c r="J18973">
        <v>103850</v>
      </c>
      <c r="K18973" t="s">
        <v>3120</v>
      </c>
      <c r="L18973">
        <v>45</v>
      </c>
      <c r="M18973">
        <v>80</v>
      </c>
      <c r="N18973" t="s">
        <v>2252</v>
      </c>
    </row>
    <row r="18974" spans="1:14" x14ac:dyDescent="0.2">
      <c r="A18974" t="s">
        <v>24733</v>
      </c>
      <c r="B18974">
        <v>28100</v>
      </c>
      <c r="C18974">
        <v>32100</v>
      </c>
      <c r="D18974">
        <v>36100</v>
      </c>
      <c r="E18974">
        <v>40100</v>
      </c>
      <c r="F18974">
        <v>43350</v>
      </c>
      <c r="G18974">
        <v>46550</v>
      </c>
      <c r="H18974">
        <v>49750</v>
      </c>
      <c r="I18974">
        <v>52950</v>
      </c>
      <c r="J18974">
        <v>56150</v>
      </c>
      <c r="K18974" t="s">
        <v>5535</v>
      </c>
      <c r="L18974">
        <v>999</v>
      </c>
      <c r="M18974">
        <v>80</v>
      </c>
      <c r="N18974" t="s">
        <v>5536</v>
      </c>
    </row>
    <row r="18975" spans="1:14" x14ac:dyDescent="0.2">
      <c r="A18975" t="s">
        <v>24734</v>
      </c>
      <c r="B18975">
        <v>45250</v>
      </c>
      <c r="C18975">
        <v>51700</v>
      </c>
      <c r="D18975">
        <v>58150</v>
      </c>
      <c r="E18975">
        <v>64600</v>
      </c>
      <c r="F18975">
        <v>69800</v>
      </c>
      <c r="G18975">
        <v>74950</v>
      </c>
      <c r="H18975">
        <v>80150</v>
      </c>
      <c r="I18975">
        <v>85300</v>
      </c>
      <c r="J18975">
        <v>90450</v>
      </c>
      <c r="K18975" t="s">
        <v>3121</v>
      </c>
      <c r="L18975">
        <v>10</v>
      </c>
      <c r="M18975">
        <v>80</v>
      </c>
      <c r="N18975" t="s">
        <v>5537</v>
      </c>
    </row>
    <row r="18976" spans="1:14" x14ac:dyDescent="0.2">
      <c r="A18976" t="s">
        <v>24735</v>
      </c>
      <c r="B18976">
        <v>27650</v>
      </c>
      <c r="C18976">
        <v>31600</v>
      </c>
      <c r="D18976">
        <v>35550</v>
      </c>
      <c r="E18976">
        <v>39450</v>
      </c>
      <c r="F18976">
        <v>42650</v>
      </c>
      <c r="G18976">
        <v>45800</v>
      </c>
      <c r="H18976">
        <v>48950</v>
      </c>
      <c r="I18976">
        <v>52100</v>
      </c>
      <c r="J18976">
        <v>55250</v>
      </c>
      <c r="K18976" t="s">
        <v>5541</v>
      </c>
      <c r="L18976">
        <v>999</v>
      </c>
      <c r="M18976">
        <v>80</v>
      </c>
      <c r="N18976" t="s">
        <v>5542</v>
      </c>
    </row>
    <row r="18977" spans="1:14" x14ac:dyDescent="0.2">
      <c r="A18977" t="s">
        <v>24736</v>
      </c>
      <c r="B18977">
        <v>15700</v>
      </c>
      <c r="C18977">
        <v>17950</v>
      </c>
      <c r="D18977">
        <v>20200</v>
      </c>
      <c r="E18977">
        <v>22400</v>
      </c>
      <c r="F18977">
        <v>24200</v>
      </c>
      <c r="G18977">
        <v>26000</v>
      </c>
      <c r="H18977">
        <v>27800</v>
      </c>
      <c r="I18977">
        <v>29600</v>
      </c>
      <c r="J18977">
        <v>31400</v>
      </c>
      <c r="K18977" t="s">
        <v>3122</v>
      </c>
      <c r="L18977">
        <v>1</v>
      </c>
      <c r="M18977">
        <v>80</v>
      </c>
      <c r="N18977" t="s">
        <v>1977</v>
      </c>
    </row>
    <row r="18978" spans="1:14" x14ac:dyDescent="0.2">
      <c r="A18978" t="s">
        <v>24737</v>
      </c>
      <c r="B18978">
        <v>15900</v>
      </c>
      <c r="C18978">
        <v>18150</v>
      </c>
      <c r="D18978">
        <v>20400</v>
      </c>
      <c r="E18978">
        <v>22650</v>
      </c>
      <c r="F18978">
        <v>24500</v>
      </c>
      <c r="G18978">
        <v>26300</v>
      </c>
      <c r="H18978">
        <v>28100</v>
      </c>
      <c r="I18978">
        <v>29900</v>
      </c>
      <c r="J18978">
        <v>31750</v>
      </c>
      <c r="K18978" t="s">
        <v>3122</v>
      </c>
      <c r="L18978">
        <v>3</v>
      </c>
      <c r="M18978">
        <v>80</v>
      </c>
      <c r="N18978" t="s">
        <v>1978</v>
      </c>
    </row>
    <row r="18979" spans="1:14" x14ac:dyDescent="0.2">
      <c r="A18979" t="s">
        <v>24738</v>
      </c>
      <c r="B18979">
        <v>15900</v>
      </c>
      <c r="C18979">
        <v>18150</v>
      </c>
      <c r="D18979">
        <v>20400</v>
      </c>
      <c r="E18979">
        <v>22650</v>
      </c>
      <c r="F18979">
        <v>24500</v>
      </c>
      <c r="G18979">
        <v>26300</v>
      </c>
      <c r="H18979">
        <v>28100</v>
      </c>
      <c r="I18979">
        <v>29900</v>
      </c>
      <c r="J18979">
        <v>31750</v>
      </c>
      <c r="K18979" t="s">
        <v>3122</v>
      </c>
      <c r="L18979">
        <v>5</v>
      </c>
      <c r="M18979">
        <v>80</v>
      </c>
      <c r="N18979" t="s">
        <v>1979</v>
      </c>
    </row>
    <row r="18980" spans="1:14" x14ac:dyDescent="0.2">
      <c r="A18980" t="s">
        <v>24739</v>
      </c>
      <c r="B18980">
        <v>18850</v>
      </c>
      <c r="C18980">
        <v>21550</v>
      </c>
      <c r="D18980">
        <v>24250</v>
      </c>
      <c r="E18980">
        <v>26900</v>
      </c>
      <c r="F18980">
        <v>29100</v>
      </c>
      <c r="G18980">
        <v>31250</v>
      </c>
      <c r="H18980">
        <v>33400</v>
      </c>
      <c r="I18980">
        <v>35550</v>
      </c>
      <c r="J18980">
        <v>37700</v>
      </c>
      <c r="K18980" t="s">
        <v>3122</v>
      </c>
      <c r="L18980">
        <v>7</v>
      </c>
      <c r="M18980">
        <v>80</v>
      </c>
      <c r="N18980" t="s">
        <v>1980</v>
      </c>
    </row>
    <row r="18981" spans="1:14" x14ac:dyDescent="0.2">
      <c r="A18981" t="s">
        <v>24740</v>
      </c>
      <c r="B18981">
        <v>15350</v>
      </c>
      <c r="C18981">
        <v>17550</v>
      </c>
      <c r="D18981">
        <v>19750</v>
      </c>
      <c r="E18981">
        <v>21900</v>
      </c>
      <c r="F18981">
        <v>23700</v>
      </c>
      <c r="G18981">
        <v>25450</v>
      </c>
      <c r="H18981">
        <v>27200</v>
      </c>
      <c r="I18981">
        <v>28950</v>
      </c>
      <c r="J18981">
        <v>30700</v>
      </c>
      <c r="K18981" t="s">
        <v>3122</v>
      </c>
      <c r="L18981">
        <v>9</v>
      </c>
      <c r="M18981">
        <v>80</v>
      </c>
      <c r="N18981" t="s">
        <v>1981</v>
      </c>
    </row>
    <row r="18982" spans="1:14" x14ac:dyDescent="0.2">
      <c r="A18982" t="s">
        <v>24741</v>
      </c>
      <c r="B18982">
        <v>15900</v>
      </c>
      <c r="C18982">
        <v>18150</v>
      </c>
      <c r="D18982">
        <v>20400</v>
      </c>
      <c r="E18982">
        <v>22650</v>
      </c>
      <c r="F18982">
        <v>24500</v>
      </c>
      <c r="G18982">
        <v>26300</v>
      </c>
      <c r="H18982">
        <v>28100</v>
      </c>
      <c r="I18982">
        <v>29900</v>
      </c>
      <c r="J18982">
        <v>31750</v>
      </c>
      <c r="K18982" t="s">
        <v>3122</v>
      </c>
      <c r="L18982">
        <v>11</v>
      </c>
      <c r="M18982">
        <v>80</v>
      </c>
      <c r="N18982" t="s">
        <v>1982</v>
      </c>
    </row>
    <row r="18983" spans="1:14" x14ac:dyDescent="0.2">
      <c r="A18983" t="s">
        <v>24742</v>
      </c>
      <c r="B18983">
        <v>16000</v>
      </c>
      <c r="C18983">
        <v>18250</v>
      </c>
      <c r="D18983">
        <v>20550</v>
      </c>
      <c r="E18983">
        <v>22800</v>
      </c>
      <c r="F18983">
        <v>24650</v>
      </c>
      <c r="G18983">
        <v>26450</v>
      </c>
      <c r="H18983">
        <v>28300</v>
      </c>
      <c r="I18983">
        <v>30100</v>
      </c>
      <c r="J18983">
        <v>31950</v>
      </c>
      <c r="K18983" t="s">
        <v>3122</v>
      </c>
      <c r="L18983">
        <v>13</v>
      </c>
      <c r="M18983">
        <v>80</v>
      </c>
      <c r="N18983" t="s">
        <v>1983</v>
      </c>
    </row>
    <row r="18984" spans="1:14" x14ac:dyDescent="0.2">
      <c r="A18984" t="s">
        <v>24743</v>
      </c>
      <c r="B18984">
        <v>14950</v>
      </c>
      <c r="C18984">
        <v>17050</v>
      </c>
      <c r="D18984">
        <v>19200</v>
      </c>
      <c r="E18984">
        <v>21300</v>
      </c>
      <c r="F18984">
        <v>23050</v>
      </c>
      <c r="G18984">
        <v>24750</v>
      </c>
      <c r="H18984">
        <v>26450</v>
      </c>
      <c r="I18984">
        <v>28150</v>
      </c>
      <c r="J18984">
        <v>29850</v>
      </c>
      <c r="K18984" t="s">
        <v>3122</v>
      </c>
      <c r="L18984">
        <v>15</v>
      </c>
      <c r="M18984">
        <v>80</v>
      </c>
      <c r="N18984" t="s">
        <v>1984</v>
      </c>
    </row>
    <row r="18985" spans="1:14" x14ac:dyDescent="0.2">
      <c r="A18985" t="s">
        <v>24744</v>
      </c>
      <c r="B18985">
        <v>18850</v>
      </c>
      <c r="C18985">
        <v>21550</v>
      </c>
      <c r="D18985">
        <v>24250</v>
      </c>
      <c r="E18985">
        <v>26900</v>
      </c>
      <c r="F18985">
        <v>29100</v>
      </c>
      <c r="G18985">
        <v>31250</v>
      </c>
      <c r="H18985">
        <v>33400</v>
      </c>
      <c r="I18985">
        <v>35550</v>
      </c>
      <c r="J18985">
        <v>37700</v>
      </c>
      <c r="K18985" t="s">
        <v>3122</v>
      </c>
      <c r="L18985">
        <v>17</v>
      </c>
      <c r="M18985">
        <v>80</v>
      </c>
      <c r="N18985" t="s">
        <v>1985</v>
      </c>
    </row>
    <row r="18986" spans="1:14" x14ac:dyDescent="0.2">
      <c r="A18986" t="s">
        <v>24745</v>
      </c>
      <c r="B18986">
        <v>15350</v>
      </c>
      <c r="C18986">
        <v>17550</v>
      </c>
      <c r="D18986">
        <v>19750</v>
      </c>
      <c r="E18986">
        <v>21900</v>
      </c>
      <c r="F18986">
        <v>23700</v>
      </c>
      <c r="G18986">
        <v>25450</v>
      </c>
      <c r="H18986">
        <v>27200</v>
      </c>
      <c r="I18986">
        <v>28950</v>
      </c>
      <c r="J18986">
        <v>30700</v>
      </c>
      <c r="K18986" t="s">
        <v>3122</v>
      </c>
      <c r="L18986">
        <v>19</v>
      </c>
      <c r="M18986">
        <v>80</v>
      </c>
      <c r="N18986" t="s">
        <v>1986</v>
      </c>
    </row>
    <row r="18987" spans="1:14" x14ac:dyDescent="0.2">
      <c r="A18987" t="s">
        <v>24746</v>
      </c>
      <c r="B18987">
        <v>18850</v>
      </c>
      <c r="C18987">
        <v>21550</v>
      </c>
      <c r="D18987">
        <v>24250</v>
      </c>
      <c r="E18987">
        <v>26900</v>
      </c>
      <c r="F18987">
        <v>29100</v>
      </c>
      <c r="G18987">
        <v>31250</v>
      </c>
      <c r="H18987">
        <v>33400</v>
      </c>
      <c r="I18987">
        <v>35550</v>
      </c>
      <c r="J18987">
        <v>37700</v>
      </c>
      <c r="K18987" t="s">
        <v>3122</v>
      </c>
      <c r="L18987">
        <v>21</v>
      </c>
      <c r="M18987">
        <v>80</v>
      </c>
      <c r="N18987" t="s">
        <v>1987</v>
      </c>
    </row>
    <row r="18988" spans="1:14" x14ac:dyDescent="0.2">
      <c r="A18988" t="s">
        <v>24747</v>
      </c>
      <c r="B18988">
        <v>15150</v>
      </c>
      <c r="C18988">
        <v>17300</v>
      </c>
      <c r="D18988">
        <v>19450</v>
      </c>
      <c r="E18988">
        <v>21600</v>
      </c>
      <c r="F18988">
        <v>23350</v>
      </c>
      <c r="G18988">
        <v>25100</v>
      </c>
      <c r="H18988">
        <v>26800</v>
      </c>
      <c r="I18988">
        <v>28550</v>
      </c>
      <c r="J18988">
        <v>30250</v>
      </c>
      <c r="K18988" t="s">
        <v>3122</v>
      </c>
      <c r="L18988">
        <v>23</v>
      </c>
      <c r="M18988">
        <v>80</v>
      </c>
      <c r="N18988" t="s">
        <v>1988</v>
      </c>
    </row>
    <row r="18989" spans="1:14" x14ac:dyDescent="0.2">
      <c r="A18989" t="s">
        <v>24748</v>
      </c>
      <c r="B18989">
        <v>19250</v>
      </c>
      <c r="C18989">
        <v>22000</v>
      </c>
      <c r="D18989">
        <v>24750</v>
      </c>
      <c r="E18989">
        <v>27500</v>
      </c>
      <c r="F18989">
        <v>29700</v>
      </c>
      <c r="G18989">
        <v>31900</v>
      </c>
      <c r="H18989">
        <v>34100</v>
      </c>
      <c r="I18989">
        <v>36300</v>
      </c>
      <c r="J18989">
        <v>38500</v>
      </c>
      <c r="K18989" t="s">
        <v>3122</v>
      </c>
      <c r="L18989">
        <v>25</v>
      </c>
      <c r="M18989">
        <v>80</v>
      </c>
      <c r="N18989" t="s">
        <v>1989</v>
      </c>
    </row>
    <row r="18990" spans="1:14" x14ac:dyDescent="0.2">
      <c r="A18990" t="s">
        <v>24749</v>
      </c>
      <c r="B18990">
        <v>16000</v>
      </c>
      <c r="C18990">
        <v>18250</v>
      </c>
      <c r="D18990">
        <v>20550</v>
      </c>
      <c r="E18990">
        <v>22800</v>
      </c>
      <c r="F18990">
        <v>24650</v>
      </c>
      <c r="G18990">
        <v>26450</v>
      </c>
      <c r="H18990">
        <v>28300</v>
      </c>
      <c r="I18990">
        <v>30100</v>
      </c>
      <c r="J18990">
        <v>31950</v>
      </c>
      <c r="K18990" t="s">
        <v>3122</v>
      </c>
      <c r="L18990">
        <v>27</v>
      </c>
      <c r="M18990">
        <v>80</v>
      </c>
      <c r="N18990" t="s">
        <v>1990</v>
      </c>
    </row>
    <row r="18991" spans="1:14" x14ac:dyDescent="0.2">
      <c r="A18991" t="s">
        <v>24750</v>
      </c>
      <c r="B18991">
        <v>18850</v>
      </c>
      <c r="C18991">
        <v>21550</v>
      </c>
      <c r="D18991">
        <v>24250</v>
      </c>
      <c r="E18991">
        <v>26900</v>
      </c>
      <c r="F18991">
        <v>29100</v>
      </c>
      <c r="G18991">
        <v>31250</v>
      </c>
      <c r="H18991">
        <v>33400</v>
      </c>
      <c r="I18991">
        <v>35550</v>
      </c>
      <c r="J18991">
        <v>37700</v>
      </c>
      <c r="K18991" t="s">
        <v>3122</v>
      </c>
      <c r="L18991">
        <v>29</v>
      </c>
      <c r="M18991">
        <v>80</v>
      </c>
      <c r="N18991" t="s">
        <v>1991</v>
      </c>
    </row>
    <row r="18992" spans="1:14" x14ac:dyDescent="0.2">
      <c r="A18992" t="s">
        <v>24751</v>
      </c>
      <c r="B18992">
        <v>18850</v>
      </c>
      <c r="C18992">
        <v>21550</v>
      </c>
      <c r="D18992">
        <v>24250</v>
      </c>
      <c r="E18992">
        <v>26900</v>
      </c>
      <c r="F18992">
        <v>29100</v>
      </c>
      <c r="G18992">
        <v>31250</v>
      </c>
      <c r="H18992">
        <v>33400</v>
      </c>
      <c r="I18992">
        <v>35550</v>
      </c>
      <c r="J18992">
        <v>37700</v>
      </c>
      <c r="K18992" t="s">
        <v>3122</v>
      </c>
      <c r="L18992">
        <v>31</v>
      </c>
      <c r="M18992">
        <v>80</v>
      </c>
      <c r="N18992" t="s">
        <v>1992</v>
      </c>
    </row>
    <row r="18993" spans="1:14" x14ac:dyDescent="0.2">
      <c r="A18993" t="s">
        <v>24752</v>
      </c>
      <c r="B18993">
        <v>18850</v>
      </c>
      <c r="C18993">
        <v>21550</v>
      </c>
      <c r="D18993">
        <v>24250</v>
      </c>
      <c r="E18993">
        <v>26900</v>
      </c>
      <c r="F18993">
        <v>29100</v>
      </c>
      <c r="G18993">
        <v>31250</v>
      </c>
      <c r="H18993">
        <v>33400</v>
      </c>
      <c r="I18993">
        <v>35550</v>
      </c>
      <c r="J18993">
        <v>37700</v>
      </c>
      <c r="K18993" t="s">
        <v>3122</v>
      </c>
      <c r="L18993">
        <v>33</v>
      </c>
      <c r="M18993">
        <v>80</v>
      </c>
      <c r="N18993" t="s">
        <v>1993</v>
      </c>
    </row>
    <row r="18994" spans="1:14" x14ac:dyDescent="0.2">
      <c r="A18994" t="s">
        <v>24753</v>
      </c>
      <c r="B18994">
        <v>19250</v>
      </c>
      <c r="C18994">
        <v>22000</v>
      </c>
      <c r="D18994">
        <v>24750</v>
      </c>
      <c r="E18994">
        <v>27500</v>
      </c>
      <c r="F18994">
        <v>29700</v>
      </c>
      <c r="G18994">
        <v>31900</v>
      </c>
      <c r="H18994">
        <v>34100</v>
      </c>
      <c r="I18994">
        <v>36300</v>
      </c>
      <c r="J18994">
        <v>38500</v>
      </c>
      <c r="K18994" t="s">
        <v>3122</v>
      </c>
      <c r="L18994">
        <v>35</v>
      </c>
      <c r="M18994">
        <v>80</v>
      </c>
      <c r="N18994" t="s">
        <v>1994</v>
      </c>
    </row>
    <row r="18995" spans="1:14" x14ac:dyDescent="0.2">
      <c r="A18995" t="s">
        <v>24754</v>
      </c>
      <c r="B18995">
        <v>17550</v>
      </c>
      <c r="C18995">
        <v>20050</v>
      </c>
      <c r="D18995">
        <v>22550</v>
      </c>
      <c r="E18995">
        <v>25050</v>
      </c>
      <c r="F18995">
        <v>27100</v>
      </c>
      <c r="G18995">
        <v>29100</v>
      </c>
      <c r="H18995">
        <v>31100</v>
      </c>
      <c r="I18995">
        <v>33100</v>
      </c>
      <c r="J18995">
        <v>35100</v>
      </c>
      <c r="K18995" t="s">
        <v>3122</v>
      </c>
      <c r="L18995">
        <v>37</v>
      </c>
      <c r="M18995">
        <v>80</v>
      </c>
      <c r="N18995" t="s">
        <v>1995</v>
      </c>
    </row>
    <row r="18996" spans="1:14" x14ac:dyDescent="0.2">
      <c r="A18996" t="s">
        <v>24755</v>
      </c>
      <c r="B18996">
        <v>15350</v>
      </c>
      <c r="C18996">
        <v>17550</v>
      </c>
      <c r="D18996">
        <v>19750</v>
      </c>
      <c r="E18996">
        <v>21900</v>
      </c>
      <c r="F18996">
        <v>23700</v>
      </c>
      <c r="G18996">
        <v>25450</v>
      </c>
      <c r="H18996">
        <v>27200</v>
      </c>
      <c r="I18996">
        <v>28950</v>
      </c>
      <c r="J18996">
        <v>30700</v>
      </c>
      <c r="K18996" t="s">
        <v>3122</v>
      </c>
      <c r="L18996">
        <v>39</v>
      </c>
      <c r="M18996">
        <v>80</v>
      </c>
      <c r="N18996" t="s">
        <v>1996</v>
      </c>
    </row>
    <row r="18997" spans="1:14" x14ac:dyDescent="0.2">
      <c r="A18997" t="s">
        <v>24756</v>
      </c>
      <c r="B18997">
        <v>19250</v>
      </c>
      <c r="C18997">
        <v>22000</v>
      </c>
      <c r="D18997">
        <v>24750</v>
      </c>
      <c r="E18997">
        <v>27500</v>
      </c>
      <c r="F18997">
        <v>29700</v>
      </c>
      <c r="G18997">
        <v>31900</v>
      </c>
      <c r="H18997">
        <v>34100</v>
      </c>
      <c r="I18997">
        <v>36300</v>
      </c>
      <c r="J18997">
        <v>38500</v>
      </c>
      <c r="K18997" t="s">
        <v>3122</v>
      </c>
      <c r="L18997">
        <v>41</v>
      </c>
      <c r="M18997">
        <v>80</v>
      </c>
      <c r="N18997" t="s">
        <v>1997</v>
      </c>
    </row>
    <row r="18998" spans="1:14" x14ac:dyDescent="0.2">
      <c r="A18998" t="s">
        <v>24757</v>
      </c>
      <c r="B18998">
        <v>14500</v>
      </c>
      <c r="C18998">
        <v>16600</v>
      </c>
      <c r="D18998">
        <v>18650</v>
      </c>
      <c r="E18998">
        <v>20700</v>
      </c>
      <c r="F18998">
        <v>22400</v>
      </c>
      <c r="G18998">
        <v>24050</v>
      </c>
      <c r="H18998">
        <v>25700</v>
      </c>
      <c r="I18998">
        <v>27350</v>
      </c>
      <c r="J18998">
        <v>29000</v>
      </c>
      <c r="K18998" t="s">
        <v>3122</v>
      </c>
      <c r="L18998">
        <v>43</v>
      </c>
      <c r="M18998">
        <v>80</v>
      </c>
      <c r="N18998" t="s">
        <v>1998</v>
      </c>
    </row>
    <row r="18999" spans="1:14" x14ac:dyDescent="0.2">
      <c r="A18999" t="s">
        <v>24758</v>
      </c>
      <c r="B18999">
        <v>18850</v>
      </c>
      <c r="C18999">
        <v>21550</v>
      </c>
      <c r="D18999">
        <v>24250</v>
      </c>
      <c r="E18999">
        <v>26900</v>
      </c>
      <c r="F18999">
        <v>29100</v>
      </c>
      <c r="G18999">
        <v>31250</v>
      </c>
      <c r="H18999">
        <v>33400</v>
      </c>
      <c r="I18999">
        <v>35550</v>
      </c>
      <c r="J18999">
        <v>37700</v>
      </c>
      <c r="K18999" t="s">
        <v>3122</v>
      </c>
      <c r="L18999">
        <v>45</v>
      </c>
      <c r="M18999">
        <v>80</v>
      </c>
      <c r="N18999" t="s">
        <v>1999</v>
      </c>
    </row>
    <row r="19000" spans="1:14" x14ac:dyDescent="0.2">
      <c r="A19000" t="s">
        <v>24759</v>
      </c>
      <c r="B19000">
        <v>18850</v>
      </c>
      <c r="C19000">
        <v>21550</v>
      </c>
      <c r="D19000">
        <v>24250</v>
      </c>
      <c r="E19000">
        <v>26900</v>
      </c>
      <c r="F19000">
        <v>29100</v>
      </c>
      <c r="G19000">
        <v>31250</v>
      </c>
      <c r="H19000">
        <v>33400</v>
      </c>
      <c r="I19000">
        <v>35550</v>
      </c>
      <c r="J19000">
        <v>37700</v>
      </c>
      <c r="K19000" t="s">
        <v>3122</v>
      </c>
      <c r="L19000">
        <v>47</v>
      </c>
      <c r="M19000">
        <v>80</v>
      </c>
      <c r="N19000" t="s">
        <v>2000</v>
      </c>
    </row>
    <row r="19001" spans="1:14" x14ac:dyDescent="0.2">
      <c r="A19001" t="s">
        <v>24760</v>
      </c>
      <c r="B19001">
        <v>14500</v>
      </c>
      <c r="C19001">
        <v>16600</v>
      </c>
      <c r="D19001">
        <v>18650</v>
      </c>
      <c r="E19001">
        <v>20700</v>
      </c>
      <c r="F19001">
        <v>22400</v>
      </c>
      <c r="G19001">
        <v>24050</v>
      </c>
      <c r="H19001">
        <v>25700</v>
      </c>
      <c r="I19001">
        <v>27350</v>
      </c>
      <c r="J19001">
        <v>29000</v>
      </c>
      <c r="K19001" t="s">
        <v>3122</v>
      </c>
      <c r="L19001">
        <v>49</v>
      </c>
      <c r="M19001">
        <v>80</v>
      </c>
      <c r="N19001" t="s">
        <v>2001</v>
      </c>
    </row>
    <row r="19002" spans="1:14" x14ac:dyDescent="0.2">
      <c r="A19002" t="s">
        <v>24761</v>
      </c>
      <c r="B19002">
        <v>18850</v>
      </c>
      <c r="C19002">
        <v>21550</v>
      </c>
      <c r="D19002">
        <v>24250</v>
      </c>
      <c r="E19002">
        <v>26900</v>
      </c>
      <c r="F19002">
        <v>29100</v>
      </c>
      <c r="G19002">
        <v>31250</v>
      </c>
      <c r="H19002">
        <v>33400</v>
      </c>
      <c r="I19002">
        <v>35550</v>
      </c>
      <c r="J19002">
        <v>37700</v>
      </c>
      <c r="K19002" t="s">
        <v>3122</v>
      </c>
      <c r="L19002">
        <v>51</v>
      </c>
      <c r="M19002">
        <v>80</v>
      </c>
      <c r="N19002" t="s">
        <v>2002</v>
      </c>
    </row>
    <row r="19003" spans="1:14" x14ac:dyDescent="0.2">
      <c r="A19003" t="s">
        <v>24762</v>
      </c>
      <c r="B19003">
        <v>17550</v>
      </c>
      <c r="C19003">
        <v>20050</v>
      </c>
      <c r="D19003">
        <v>22550</v>
      </c>
      <c r="E19003">
        <v>25050</v>
      </c>
      <c r="F19003">
        <v>27100</v>
      </c>
      <c r="G19003">
        <v>29100</v>
      </c>
      <c r="H19003">
        <v>31100</v>
      </c>
      <c r="I19003">
        <v>33100</v>
      </c>
      <c r="J19003">
        <v>35100</v>
      </c>
      <c r="K19003" t="s">
        <v>3122</v>
      </c>
      <c r="L19003">
        <v>53</v>
      </c>
      <c r="M19003">
        <v>80</v>
      </c>
      <c r="N19003" t="s">
        <v>2003</v>
      </c>
    </row>
    <row r="19004" spans="1:14" x14ac:dyDescent="0.2">
      <c r="A19004" t="s">
        <v>24763</v>
      </c>
      <c r="B19004">
        <v>18850</v>
      </c>
      <c r="C19004">
        <v>21550</v>
      </c>
      <c r="D19004">
        <v>24250</v>
      </c>
      <c r="E19004">
        <v>26900</v>
      </c>
      <c r="F19004">
        <v>29100</v>
      </c>
      <c r="G19004">
        <v>31250</v>
      </c>
      <c r="H19004">
        <v>33400</v>
      </c>
      <c r="I19004">
        <v>35550</v>
      </c>
      <c r="J19004">
        <v>37700</v>
      </c>
      <c r="K19004" t="s">
        <v>3122</v>
      </c>
      <c r="L19004">
        <v>54</v>
      </c>
      <c r="M19004">
        <v>80</v>
      </c>
      <c r="N19004" t="s">
        <v>2004</v>
      </c>
    </row>
    <row r="19005" spans="1:14" x14ac:dyDescent="0.2">
      <c r="A19005" t="s">
        <v>24764</v>
      </c>
      <c r="B19005">
        <v>14500</v>
      </c>
      <c r="C19005">
        <v>16600</v>
      </c>
      <c r="D19005">
        <v>18650</v>
      </c>
      <c r="E19005">
        <v>20700</v>
      </c>
      <c r="F19005">
        <v>22400</v>
      </c>
      <c r="G19005">
        <v>24050</v>
      </c>
      <c r="H19005">
        <v>25700</v>
      </c>
      <c r="I19005">
        <v>27350</v>
      </c>
      <c r="J19005">
        <v>29000</v>
      </c>
      <c r="K19005" t="s">
        <v>3122</v>
      </c>
      <c r="L19005">
        <v>55</v>
      </c>
      <c r="M19005">
        <v>80</v>
      </c>
      <c r="N19005" t="s">
        <v>2005</v>
      </c>
    </row>
    <row r="19006" spans="1:14" x14ac:dyDescent="0.2">
      <c r="A19006" t="s">
        <v>24765</v>
      </c>
      <c r="B19006">
        <v>14950</v>
      </c>
      <c r="C19006">
        <v>17050</v>
      </c>
      <c r="D19006">
        <v>19200</v>
      </c>
      <c r="E19006">
        <v>21300</v>
      </c>
      <c r="F19006">
        <v>23050</v>
      </c>
      <c r="G19006">
        <v>24750</v>
      </c>
      <c r="H19006">
        <v>26450</v>
      </c>
      <c r="I19006">
        <v>28150</v>
      </c>
      <c r="J19006">
        <v>29850</v>
      </c>
      <c r="K19006" t="s">
        <v>3122</v>
      </c>
      <c r="L19006">
        <v>57</v>
      </c>
      <c r="M19006">
        <v>80</v>
      </c>
      <c r="N19006" t="s">
        <v>2006</v>
      </c>
    </row>
    <row r="19007" spans="1:14" x14ac:dyDescent="0.2">
      <c r="A19007" t="s">
        <v>24766</v>
      </c>
      <c r="B19007">
        <v>14500</v>
      </c>
      <c r="C19007">
        <v>16600</v>
      </c>
      <c r="D19007">
        <v>18650</v>
      </c>
      <c r="E19007">
        <v>20700</v>
      </c>
      <c r="F19007">
        <v>22400</v>
      </c>
      <c r="G19007">
        <v>24050</v>
      </c>
      <c r="H19007">
        <v>25700</v>
      </c>
      <c r="I19007">
        <v>27350</v>
      </c>
      <c r="J19007">
        <v>29000</v>
      </c>
      <c r="K19007" t="s">
        <v>3122</v>
      </c>
      <c r="L19007">
        <v>59</v>
      </c>
      <c r="M19007">
        <v>80</v>
      </c>
      <c r="N19007" t="s">
        <v>2007</v>
      </c>
    </row>
    <row r="19008" spans="1:14" x14ac:dyDescent="0.2">
      <c r="A19008" t="s">
        <v>24767</v>
      </c>
      <c r="B19008">
        <v>18850</v>
      </c>
      <c r="C19008">
        <v>21550</v>
      </c>
      <c r="D19008">
        <v>24250</v>
      </c>
      <c r="E19008">
        <v>26900</v>
      </c>
      <c r="F19008">
        <v>29100</v>
      </c>
      <c r="G19008">
        <v>31250</v>
      </c>
      <c r="H19008">
        <v>33400</v>
      </c>
      <c r="I19008">
        <v>35550</v>
      </c>
      <c r="J19008">
        <v>37700</v>
      </c>
      <c r="K19008" t="s">
        <v>3122</v>
      </c>
      <c r="L19008">
        <v>61</v>
      </c>
      <c r="M19008">
        <v>80</v>
      </c>
      <c r="N19008" t="s">
        <v>2008</v>
      </c>
    </row>
    <row r="19009" spans="1:14" x14ac:dyDescent="0.2">
      <c r="A19009" t="s">
        <v>24768</v>
      </c>
      <c r="B19009">
        <v>19250</v>
      </c>
      <c r="C19009">
        <v>22000</v>
      </c>
      <c r="D19009">
        <v>24750</v>
      </c>
      <c r="E19009">
        <v>27500</v>
      </c>
      <c r="F19009">
        <v>29700</v>
      </c>
      <c r="G19009">
        <v>31900</v>
      </c>
      <c r="H19009">
        <v>34100</v>
      </c>
      <c r="I19009">
        <v>36300</v>
      </c>
      <c r="J19009">
        <v>38500</v>
      </c>
      <c r="K19009" t="s">
        <v>3122</v>
      </c>
      <c r="L19009">
        <v>63</v>
      </c>
      <c r="M19009">
        <v>80</v>
      </c>
      <c r="N19009" t="s">
        <v>2009</v>
      </c>
    </row>
    <row r="19010" spans="1:14" x14ac:dyDescent="0.2">
      <c r="A19010" t="s">
        <v>24769</v>
      </c>
      <c r="B19010">
        <v>16000</v>
      </c>
      <c r="C19010">
        <v>18250</v>
      </c>
      <c r="D19010">
        <v>20550</v>
      </c>
      <c r="E19010">
        <v>22800</v>
      </c>
      <c r="F19010">
        <v>24650</v>
      </c>
      <c r="G19010">
        <v>26450</v>
      </c>
      <c r="H19010">
        <v>28300</v>
      </c>
      <c r="I19010">
        <v>30100</v>
      </c>
      <c r="J19010">
        <v>31950</v>
      </c>
      <c r="K19010" t="s">
        <v>3122</v>
      </c>
      <c r="L19010">
        <v>65</v>
      </c>
      <c r="M19010">
        <v>80</v>
      </c>
      <c r="N19010" t="s">
        <v>2010</v>
      </c>
    </row>
    <row r="19011" spans="1:14" x14ac:dyDescent="0.2">
      <c r="A19011" t="s">
        <v>24770</v>
      </c>
      <c r="B19011">
        <v>16600</v>
      </c>
      <c r="C19011">
        <v>19000</v>
      </c>
      <c r="D19011">
        <v>21350</v>
      </c>
      <c r="E19011">
        <v>23700</v>
      </c>
      <c r="F19011">
        <v>25600</v>
      </c>
      <c r="G19011">
        <v>27500</v>
      </c>
      <c r="H19011">
        <v>29400</v>
      </c>
      <c r="I19011">
        <v>31300</v>
      </c>
      <c r="J19011">
        <v>33200</v>
      </c>
      <c r="K19011" t="s">
        <v>3122</v>
      </c>
      <c r="L19011">
        <v>67</v>
      </c>
      <c r="M19011">
        <v>80</v>
      </c>
      <c r="N19011" t="s">
        <v>2011</v>
      </c>
    </row>
    <row r="19012" spans="1:14" x14ac:dyDescent="0.2">
      <c r="A19012" t="s">
        <v>24771</v>
      </c>
      <c r="B19012">
        <v>18850</v>
      </c>
      <c r="C19012">
        <v>21550</v>
      </c>
      <c r="D19012">
        <v>24250</v>
      </c>
      <c r="E19012">
        <v>26900</v>
      </c>
      <c r="F19012">
        <v>29100</v>
      </c>
      <c r="G19012">
        <v>31250</v>
      </c>
      <c r="H19012">
        <v>33400</v>
      </c>
      <c r="I19012">
        <v>35550</v>
      </c>
      <c r="J19012">
        <v>37700</v>
      </c>
      <c r="K19012" t="s">
        <v>3122</v>
      </c>
      <c r="L19012">
        <v>69</v>
      </c>
      <c r="M19012">
        <v>80</v>
      </c>
      <c r="N19012" t="s">
        <v>2012</v>
      </c>
    </row>
    <row r="19013" spans="1:14" x14ac:dyDescent="0.2">
      <c r="A19013" t="s">
        <v>24772</v>
      </c>
      <c r="B19013">
        <v>15900</v>
      </c>
      <c r="C19013">
        <v>18150</v>
      </c>
      <c r="D19013">
        <v>20400</v>
      </c>
      <c r="E19013">
        <v>22650</v>
      </c>
      <c r="F19013">
        <v>24500</v>
      </c>
      <c r="G19013">
        <v>26300</v>
      </c>
      <c r="H19013">
        <v>28100</v>
      </c>
      <c r="I19013">
        <v>29900</v>
      </c>
      <c r="J19013">
        <v>31750</v>
      </c>
      <c r="K19013" t="s">
        <v>3122</v>
      </c>
      <c r="L19013">
        <v>71</v>
      </c>
      <c r="M19013">
        <v>80</v>
      </c>
      <c r="N19013" t="s">
        <v>2013</v>
      </c>
    </row>
    <row r="19014" spans="1:14" x14ac:dyDescent="0.2">
      <c r="A19014" t="s">
        <v>24773</v>
      </c>
      <c r="B19014">
        <v>14500</v>
      </c>
      <c r="C19014">
        <v>16600</v>
      </c>
      <c r="D19014">
        <v>18650</v>
      </c>
      <c r="E19014">
        <v>20700</v>
      </c>
      <c r="F19014">
        <v>22400</v>
      </c>
      <c r="G19014">
        <v>24050</v>
      </c>
      <c r="H19014">
        <v>25700</v>
      </c>
      <c r="I19014">
        <v>27350</v>
      </c>
      <c r="J19014">
        <v>29000</v>
      </c>
      <c r="K19014" t="s">
        <v>3122</v>
      </c>
      <c r="L19014">
        <v>73</v>
      </c>
      <c r="M19014">
        <v>80</v>
      </c>
      <c r="N19014" t="s">
        <v>2014</v>
      </c>
    </row>
    <row r="19015" spans="1:14" x14ac:dyDescent="0.2">
      <c r="A19015" t="s">
        <v>24774</v>
      </c>
      <c r="B19015">
        <v>15700</v>
      </c>
      <c r="C19015">
        <v>17950</v>
      </c>
      <c r="D19015">
        <v>20200</v>
      </c>
      <c r="E19015">
        <v>22400</v>
      </c>
      <c r="F19015">
        <v>24200</v>
      </c>
      <c r="G19015">
        <v>26000</v>
      </c>
      <c r="H19015">
        <v>27800</v>
      </c>
      <c r="I19015">
        <v>29600</v>
      </c>
      <c r="J19015">
        <v>31400</v>
      </c>
      <c r="K19015" t="s">
        <v>3122</v>
      </c>
      <c r="L19015">
        <v>75</v>
      </c>
      <c r="M19015">
        <v>80</v>
      </c>
      <c r="N19015" t="s">
        <v>2015</v>
      </c>
    </row>
    <row r="19016" spans="1:14" x14ac:dyDescent="0.2">
      <c r="A19016" t="s">
        <v>24775</v>
      </c>
      <c r="B19016">
        <v>18850</v>
      </c>
      <c r="C19016">
        <v>21550</v>
      </c>
      <c r="D19016">
        <v>24250</v>
      </c>
      <c r="E19016">
        <v>26900</v>
      </c>
      <c r="F19016">
        <v>29100</v>
      </c>
      <c r="G19016">
        <v>31250</v>
      </c>
      <c r="H19016">
        <v>33400</v>
      </c>
      <c r="I19016">
        <v>35550</v>
      </c>
      <c r="J19016">
        <v>37700</v>
      </c>
      <c r="K19016" t="s">
        <v>3122</v>
      </c>
      <c r="L19016">
        <v>77</v>
      </c>
      <c r="M19016">
        <v>80</v>
      </c>
      <c r="N19016" t="s">
        <v>2016</v>
      </c>
    </row>
    <row r="19017" spans="1:14" x14ac:dyDescent="0.2">
      <c r="A19017" t="s">
        <v>24776</v>
      </c>
      <c r="B19017">
        <v>15150</v>
      </c>
      <c r="C19017">
        <v>17300</v>
      </c>
      <c r="D19017">
        <v>19450</v>
      </c>
      <c r="E19017">
        <v>21600</v>
      </c>
      <c r="F19017">
        <v>23350</v>
      </c>
      <c r="G19017">
        <v>25100</v>
      </c>
      <c r="H19017">
        <v>26800</v>
      </c>
      <c r="I19017">
        <v>28550</v>
      </c>
      <c r="J19017">
        <v>30250</v>
      </c>
      <c r="K19017" t="s">
        <v>3122</v>
      </c>
      <c r="L19017">
        <v>79</v>
      </c>
      <c r="M19017">
        <v>80</v>
      </c>
      <c r="N19017" t="s">
        <v>2017</v>
      </c>
    </row>
    <row r="19018" spans="1:14" x14ac:dyDescent="0.2">
      <c r="A19018" t="s">
        <v>24777</v>
      </c>
      <c r="B19018">
        <v>15900</v>
      </c>
      <c r="C19018">
        <v>18150</v>
      </c>
      <c r="D19018">
        <v>20400</v>
      </c>
      <c r="E19018">
        <v>22650</v>
      </c>
      <c r="F19018">
        <v>24500</v>
      </c>
      <c r="G19018">
        <v>26300</v>
      </c>
      <c r="H19018">
        <v>28100</v>
      </c>
      <c r="I19018">
        <v>29900</v>
      </c>
      <c r="J19018">
        <v>31750</v>
      </c>
      <c r="K19018" t="s">
        <v>3122</v>
      </c>
      <c r="L19018">
        <v>81</v>
      </c>
      <c r="M19018">
        <v>80</v>
      </c>
      <c r="N19018" t="s">
        <v>2018</v>
      </c>
    </row>
    <row r="19019" spans="1:14" x14ac:dyDescent="0.2">
      <c r="A19019" t="s">
        <v>24778</v>
      </c>
      <c r="B19019">
        <v>16600</v>
      </c>
      <c r="C19019">
        <v>19000</v>
      </c>
      <c r="D19019">
        <v>21350</v>
      </c>
      <c r="E19019">
        <v>23700</v>
      </c>
      <c r="F19019">
        <v>25600</v>
      </c>
      <c r="G19019">
        <v>27500</v>
      </c>
      <c r="H19019">
        <v>29400</v>
      </c>
      <c r="I19019">
        <v>31300</v>
      </c>
      <c r="J19019">
        <v>33200</v>
      </c>
      <c r="K19019" t="s">
        <v>3122</v>
      </c>
      <c r="L19019">
        <v>83</v>
      </c>
      <c r="M19019">
        <v>80</v>
      </c>
      <c r="N19019" t="s">
        <v>2019</v>
      </c>
    </row>
    <row r="19020" spans="1:14" x14ac:dyDescent="0.2">
      <c r="A19020" t="s">
        <v>24779</v>
      </c>
      <c r="B19020">
        <v>18850</v>
      </c>
      <c r="C19020">
        <v>21550</v>
      </c>
      <c r="D19020">
        <v>24250</v>
      </c>
      <c r="E19020">
        <v>26900</v>
      </c>
      <c r="F19020">
        <v>29100</v>
      </c>
      <c r="G19020">
        <v>31250</v>
      </c>
      <c r="H19020">
        <v>33400</v>
      </c>
      <c r="I19020">
        <v>35550</v>
      </c>
      <c r="J19020">
        <v>37700</v>
      </c>
      <c r="K19020" t="s">
        <v>3122</v>
      </c>
      <c r="L19020">
        <v>85</v>
      </c>
      <c r="M19020">
        <v>80</v>
      </c>
      <c r="N19020" t="s">
        <v>2020</v>
      </c>
    </row>
    <row r="19021" spans="1:14" x14ac:dyDescent="0.2">
      <c r="A19021" t="s">
        <v>24780</v>
      </c>
      <c r="B19021">
        <v>18850</v>
      </c>
      <c r="C19021">
        <v>21550</v>
      </c>
      <c r="D19021">
        <v>24250</v>
      </c>
      <c r="E19021">
        <v>26900</v>
      </c>
      <c r="F19021">
        <v>29100</v>
      </c>
      <c r="G19021">
        <v>31250</v>
      </c>
      <c r="H19021">
        <v>33400</v>
      </c>
      <c r="I19021">
        <v>35550</v>
      </c>
      <c r="J19021">
        <v>37700</v>
      </c>
      <c r="K19021" t="s">
        <v>3122</v>
      </c>
      <c r="L19021">
        <v>87</v>
      </c>
      <c r="M19021">
        <v>80</v>
      </c>
      <c r="N19021" t="s">
        <v>2021</v>
      </c>
    </row>
    <row r="19022" spans="1:14" x14ac:dyDescent="0.2">
      <c r="A19022" t="s">
        <v>24781</v>
      </c>
      <c r="B19022">
        <v>17550</v>
      </c>
      <c r="C19022">
        <v>20050</v>
      </c>
      <c r="D19022">
        <v>22550</v>
      </c>
      <c r="E19022">
        <v>25050</v>
      </c>
      <c r="F19022">
        <v>27100</v>
      </c>
      <c r="G19022">
        <v>29100</v>
      </c>
      <c r="H19022">
        <v>31100</v>
      </c>
      <c r="I19022">
        <v>33100</v>
      </c>
      <c r="J19022">
        <v>35100</v>
      </c>
      <c r="K19022" t="s">
        <v>3122</v>
      </c>
      <c r="L19022">
        <v>89</v>
      </c>
      <c r="M19022">
        <v>80</v>
      </c>
      <c r="N19022" t="s">
        <v>2022</v>
      </c>
    </row>
    <row r="19023" spans="1:14" x14ac:dyDescent="0.2">
      <c r="A19023" t="s">
        <v>24782</v>
      </c>
      <c r="B19023">
        <v>18850</v>
      </c>
      <c r="C19023">
        <v>21550</v>
      </c>
      <c r="D19023">
        <v>24250</v>
      </c>
      <c r="E19023">
        <v>26900</v>
      </c>
      <c r="F19023">
        <v>29100</v>
      </c>
      <c r="G19023">
        <v>31250</v>
      </c>
      <c r="H19023">
        <v>33400</v>
      </c>
      <c r="I19023">
        <v>35550</v>
      </c>
      <c r="J19023">
        <v>37700</v>
      </c>
      <c r="K19023" t="s">
        <v>3122</v>
      </c>
      <c r="L19023">
        <v>91</v>
      </c>
      <c r="M19023">
        <v>80</v>
      </c>
      <c r="N19023" t="s">
        <v>2023</v>
      </c>
    </row>
    <row r="19024" spans="1:14" x14ac:dyDescent="0.2">
      <c r="A19024" t="s">
        <v>24783</v>
      </c>
      <c r="B19024">
        <v>14500</v>
      </c>
      <c r="C19024">
        <v>16600</v>
      </c>
      <c r="D19024">
        <v>18650</v>
      </c>
      <c r="E19024">
        <v>20700</v>
      </c>
      <c r="F19024">
        <v>22400</v>
      </c>
      <c r="G19024">
        <v>24050</v>
      </c>
      <c r="H19024">
        <v>25700</v>
      </c>
      <c r="I19024">
        <v>27350</v>
      </c>
      <c r="J19024">
        <v>29000</v>
      </c>
      <c r="K19024" t="s">
        <v>3122</v>
      </c>
      <c r="L19024">
        <v>93</v>
      </c>
      <c r="M19024">
        <v>80</v>
      </c>
      <c r="N19024" t="s">
        <v>2024</v>
      </c>
    </row>
    <row r="19025" spans="1:14" x14ac:dyDescent="0.2">
      <c r="A19025" t="s">
        <v>24784</v>
      </c>
      <c r="B19025">
        <v>18850</v>
      </c>
      <c r="C19025">
        <v>21550</v>
      </c>
      <c r="D19025">
        <v>24250</v>
      </c>
      <c r="E19025">
        <v>26900</v>
      </c>
      <c r="F19025">
        <v>29100</v>
      </c>
      <c r="G19025">
        <v>31250</v>
      </c>
      <c r="H19025">
        <v>33400</v>
      </c>
      <c r="I19025">
        <v>35550</v>
      </c>
      <c r="J19025">
        <v>37700</v>
      </c>
      <c r="K19025" t="s">
        <v>3122</v>
      </c>
      <c r="L19025">
        <v>95</v>
      </c>
      <c r="M19025">
        <v>80</v>
      </c>
      <c r="N19025" t="s">
        <v>2025</v>
      </c>
    </row>
    <row r="19026" spans="1:14" x14ac:dyDescent="0.2">
      <c r="A19026" t="s">
        <v>24785</v>
      </c>
      <c r="B19026">
        <v>16600</v>
      </c>
      <c r="C19026">
        <v>19000</v>
      </c>
      <c r="D19026">
        <v>21350</v>
      </c>
      <c r="E19026">
        <v>23700</v>
      </c>
      <c r="F19026">
        <v>25600</v>
      </c>
      <c r="G19026">
        <v>27500</v>
      </c>
      <c r="H19026">
        <v>29400</v>
      </c>
      <c r="I19026">
        <v>31300</v>
      </c>
      <c r="J19026">
        <v>33200</v>
      </c>
      <c r="K19026" t="s">
        <v>3122</v>
      </c>
      <c r="L19026">
        <v>97</v>
      </c>
      <c r="M19026">
        <v>80</v>
      </c>
      <c r="N19026" t="s">
        <v>2026</v>
      </c>
    </row>
    <row r="19027" spans="1:14" x14ac:dyDescent="0.2">
      <c r="A19027" t="s">
        <v>24786</v>
      </c>
      <c r="B19027">
        <v>15900</v>
      </c>
      <c r="C19027">
        <v>18150</v>
      </c>
      <c r="D19027">
        <v>20400</v>
      </c>
      <c r="E19027">
        <v>22650</v>
      </c>
      <c r="F19027">
        <v>24500</v>
      </c>
      <c r="G19027">
        <v>26300</v>
      </c>
      <c r="H19027">
        <v>28100</v>
      </c>
      <c r="I19027">
        <v>29900</v>
      </c>
      <c r="J19027">
        <v>31750</v>
      </c>
      <c r="K19027" t="s">
        <v>3122</v>
      </c>
      <c r="L19027">
        <v>99</v>
      </c>
      <c r="M19027">
        <v>80</v>
      </c>
      <c r="N19027" t="s">
        <v>2027</v>
      </c>
    </row>
    <row r="19028" spans="1:14" x14ac:dyDescent="0.2">
      <c r="A19028" t="s">
        <v>24787</v>
      </c>
      <c r="B19028">
        <v>18850</v>
      </c>
      <c r="C19028">
        <v>21550</v>
      </c>
      <c r="D19028">
        <v>24250</v>
      </c>
      <c r="E19028">
        <v>26900</v>
      </c>
      <c r="F19028">
        <v>29100</v>
      </c>
      <c r="G19028">
        <v>31250</v>
      </c>
      <c r="H19028">
        <v>33400</v>
      </c>
      <c r="I19028">
        <v>35550</v>
      </c>
      <c r="J19028">
        <v>37700</v>
      </c>
      <c r="K19028" t="s">
        <v>3122</v>
      </c>
      <c r="L19028">
        <v>101</v>
      </c>
      <c r="M19028">
        <v>80</v>
      </c>
      <c r="N19028" t="s">
        <v>2028</v>
      </c>
    </row>
    <row r="19029" spans="1:14" x14ac:dyDescent="0.2">
      <c r="A19029" t="s">
        <v>24788</v>
      </c>
      <c r="B19029">
        <v>18850</v>
      </c>
      <c r="C19029">
        <v>21550</v>
      </c>
      <c r="D19029">
        <v>24250</v>
      </c>
      <c r="E19029">
        <v>26900</v>
      </c>
      <c r="F19029">
        <v>29100</v>
      </c>
      <c r="G19029">
        <v>31250</v>
      </c>
      <c r="H19029">
        <v>33400</v>
      </c>
      <c r="I19029">
        <v>35550</v>
      </c>
      <c r="J19029">
        <v>37700</v>
      </c>
      <c r="K19029" t="s">
        <v>3122</v>
      </c>
      <c r="L19029">
        <v>103</v>
      </c>
      <c r="M19029">
        <v>80</v>
      </c>
      <c r="N19029" t="s">
        <v>2029</v>
      </c>
    </row>
    <row r="19030" spans="1:14" x14ac:dyDescent="0.2">
      <c r="A19030" t="s">
        <v>24789</v>
      </c>
      <c r="B19030">
        <v>18850</v>
      </c>
      <c r="C19030">
        <v>21550</v>
      </c>
      <c r="D19030">
        <v>24250</v>
      </c>
      <c r="E19030">
        <v>26900</v>
      </c>
      <c r="F19030">
        <v>29100</v>
      </c>
      <c r="G19030">
        <v>31250</v>
      </c>
      <c r="H19030">
        <v>33400</v>
      </c>
      <c r="I19030">
        <v>35550</v>
      </c>
      <c r="J19030">
        <v>37700</v>
      </c>
      <c r="K19030" t="s">
        <v>3122</v>
      </c>
      <c r="L19030">
        <v>105</v>
      </c>
      <c r="M19030">
        <v>80</v>
      </c>
      <c r="N19030" t="s">
        <v>1899</v>
      </c>
    </row>
    <row r="19031" spans="1:14" x14ac:dyDescent="0.2">
      <c r="A19031" t="s">
        <v>24790</v>
      </c>
      <c r="B19031">
        <v>15350</v>
      </c>
      <c r="C19031">
        <v>17550</v>
      </c>
      <c r="D19031">
        <v>19750</v>
      </c>
      <c r="E19031">
        <v>21900</v>
      </c>
      <c r="F19031">
        <v>23700</v>
      </c>
      <c r="G19031">
        <v>25450</v>
      </c>
      <c r="H19031">
        <v>27200</v>
      </c>
      <c r="I19031">
        <v>28950</v>
      </c>
      <c r="J19031">
        <v>30700</v>
      </c>
      <c r="K19031" t="s">
        <v>3122</v>
      </c>
      <c r="L19031">
        <v>107</v>
      </c>
      <c r="M19031">
        <v>80</v>
      </c>
      <c r="N19031" t="s">
        <v>1900</v>
      </c>
    </row>
    <row r="19032" spans="1:14" x14ac:dyDescent="0.2">
      <c r="A19032" t="s">
        <v>24791</v>
      </c>
      <c r="B19032">
        <v>14950</v>
      </c>
      <c r="C19032">
        <v>17050</v>
      </c>
      <c r="D19032">
        <v>19200</v>
      </c>
      <c r="E19032">
        <v>21300</v>
      </c>
      <c r="F19032">
        <v>23050</v>
      </c>
      <c r="G19032">
        <v>24750</v>
      </c>
      <c r="H19032">
        <v>26450</v>
      </c>
      <c r="I19032">
        <v>28150</v>
      </c>
      <c r="J19032">
        <v>29850</v>
      </c>
      <c r="K19032" t="s">
        <v>3122</v>
      </c>
      <c r="L19032">
        <v>109</v>
      </c>
      <c r="M19032">
        <v>80</v>
      </c>
      <c r="N19032" t="s">
        <v>1901</v>
      </c>
    </row>
    <row r="19033" spans="1:14" x14ac:dyDescent="0.2">
      <c r="A19033" t="s">
        <v>24792</v>
      </c>
      <c r="B19033">
        <v>14500</v>
      </c>
      <c r="C19033">
        <v>16600</v>
      </c>
      <c r="D19033">
        <v>18650</v>
      </c>
      <c r="E19033">
        <v>20700</v>
      </c>
      <c r="F19033">
        <v>22400</v>
      </c>
      <c r="G19033">
        <v>24050</v>
      </c>
      <c r="H19033">
        <v>25700</v>
      </c>
      <c r="I19033">
        <v>27350</v>
      </c>
      <c r="J19033">
        <v>29000</v>
      </c>
      <c r="K19033" t="s">
        <v>3122</v>
      </c>
      <c r="L19033">
        <v>111</v>
      </c>
      <c r="M19033">
        <v>80</v>
      </c>
      <c r="N19033" t="s">
        <v>1902</v>
      </c>
    </row>
    <row r="19034" spans="1:14" x14ac:dyDescent="0.2">
      <c r="A19034" t="s">
        <v>24793</v>
      </c>
      <c r="B19034">
        <v>15700</v>
      </c>
      <c r="C19034">
        <v>17950</v>
      </c>
      <c r="D19034">
        <v>20200</v>
      </c>
      <c r="E19034">
        <v>22400</v>
      </c>
      <c r="F19034">
        <v>24200</v>
      </c>
      <c r="G19034">
        <v>26000</v>
      </c>
      <c r="H19034">
        <v>27800</v>
      </c>
      <c r="I19034">
        <v>29600</v>
      </c>
      <c r="J19034">
        <v>31400</v>
      </c>
      <c r="K19034" t="s">
        <v>3122</v>
      </c>
      <c r="L19034">
        <v>113</v>
      </c>
      <c r="M19034">
        <v>80</v>
      </c>
      <c r="N19034" t="s">
        <v>1903</v>
      </c>
    </row>
    <row r="19035" spans="1:14" x14ac:dyDescent="0.2">
      <c r="A19035" t="s">
        <v>24794</v>
      </c>
      <c r="B19035">
        <v>16000</v>
      </c>
      <c r="C19035">
        <v>18250</v>
      </c>
      <c r="D19035">
        <v>20550</v>
      </c>
      <c r="E19035">
        <v>22800</v>
      </c>
      <c r="F19035">
        <v>24650</v>
      </c>
      <c r="G19035">
        <v>26450</v>
      </c>
      <c r="H19035">
        <v>28300</v>
      </c>
      <c r="I19035">
        <v>30100</v>
      </c>
      <c r="J19035">
        <v>31950</v>
      </c>
      <c r="K19035" t="s">
        <v>3122</v>
      </c>
      <c r="L19035">
        <v>115</v>
      </c>
      <c r="M19035">
        <v>80</v>
      </c>
      <c r="N19035" t="s">
        <v>1904</v>
      </c>
    </row>
    <row r="19036" spans="1:14" x14ac:dyDescent="0.2">
      <c r="A19036" t="s">
        <v>24795</v>
      </c>
      <c r="B19036">
        <v>15900</v>
      </c>
      <c r="C19036">
        <v>18150</v>
      </c>
      <c r="D19036">
        <v>20400</v>
      </c>
      <c r="E19036">
        <v>22650</v>
      </c>
      <c r="F19036">
        <v>24500</v>
      </c>
      <c r="G19036">
        <v>26300</v>
      </c>
      <c r="H19036">
        <v>28100</v>
      </c>
      <c r="I19036">
        <v>29900</v>
      </c>
      <c r="J19036">
        <v>31750</v>
      </c>
      <c r="K19036" t="s">
        <v>3122</v>
      </c>
      <c r="L19036">
        <v>117</v>
      </c>
      <c r="M19036">
        <v>80</v>
      </c>
      <c r="N19036" t="s">
        <v>1905</v>
      </c>
    </row>
    <row r="19037" spans="1:14" x14ac:dyDescent="0.2">
      <c r="A19037" t="s">
        <v>24796</v>
      </c>
      <c r="B19037">
        <v>18850</v>
      </c>
      <c r="C19037">
        <v>21550</v>
      </c>
      <c r="D19037">
        <v>24250</v>
      </c>
      <c r="E19037">
        <v>26900</v>
      </c>
      <c r="F19037">
        <v>29100</v>
      </c>
      <c r="G19037">
        <v>31250</v>
      </c>
      <c r="H19037">
        <v>33400</v>
      </c>
      <c r="I19037">
        <v>35550</v>
      </c>
      <c r="J19037">
        <v>37700</v>
      </c>
      <c r="K19037" t="s">
        <v>3122</v>
      </c>
      <c r="L19037">
        <v>119</v>
      </c>
      <c r="M19037">
        <v>80</v>
      </c>
      <c r="N19037" t="s">
        <v>1906</v>
      </c>
    </row>
    <row r="19038" spans="1:14" x14ac:dyDescent="0.2">
      <c r="A19038" t="s">
        <v>24797</v>
      </c>
      <c r="B19038">
        <v>15150</v>
      </c>
      <c r="C19038">
        <v>17300</v>
      </c>
      <c r="D19038">
        <v>19450</v>
      </c>
      <c r="E19038">
        <v>21600</v>
      </c>
      <c r="F19038">
        <v>23350</v>
      </c>
      <c r="G19038">
        <v>25100</v>
      </c>
      <c r="H19038">
        <v>26800</v>
      </c>
      <c r="I19038">
        <v>28550</v>
      </c>
      <c r="J19038">
        <v>30250</v>
      </c>
      <c r="K19038" t="s">
        <v>3122</v>
      </c>
      <c r="L19038">
        <v>121</v>
      </c>
      <c r="M19038">
        <v>80</v>
      </c>
      <c r="N19038" t="s">
        <v>1907</v>
      </c>
    </row>
    <row r="19039" spans="1:14" x14ac:dyDescent="0.2">
      <c r="A19039" t="s">
        <v>24798</v>
      </c>
      <c r="B19039">
        <v>14500</v>
      </c>
      <c r="C19039">
        <v>16600</v>
      </c>
      <c r="D19039">
        <v>18650</v>
      </c>
      <c r="E19039">
        <v>20700</v>
      </c>
      <c r="F19039">
        <v>22400</v>
      </c>
      <c r="G19039">
        <v>24050</v>
      </c>
      <c r="H19039">
        <v>25700</v>
      </c>
      <c r="I19039">
        <v>27350</v>
      </c>
      <c r="J19039">
        <v>29000</v>
      </c>
      <c r="K19039" t="s">
        <v>3122</v>
      </c>
      <c r="L19039">
        <v>123</v>
      </c>
      <c r="M19039">
        <v>80</v>
      </c>
      <c r="N19039" t="s">
        <v>1908</v>
      </c>
    </row>
    <row r="19040" spans="1:14" x14ac:dyDescent="0.2">
      <c r="A19040" t="s">
        <v>24799</v>
      </c>
      <c r="B19040">
        <v>15150</v>
      </c>
      <c r="C19040">
        <v>17300</v>
      </c>
      <c r="D19040">
        <v>19450</v>
      </c>
      <c r="E19040">
        <v>21600</v>
      </c>
      <c r="F19040">
        <v>23350</v>
      </c>
      <c r="G19040">
        <v>25100</v>
      </c>
      <c r="H19040">
        <v>26800</v>
      </c>
      <c r="I19040">
        <v>28550</v>
      </c>
      <c r="J19040">
        <v>30250</v>
      </c>
      <c r="K19040" t="s">
        <v>3122</v>
      </c>
      <c r="L19040">
        <v>125</v>
      </c>
      <c r="M19040">
        <v>80</v>
      </c>
      <c r="N19040" t="s">
        <v>1909</v>
      </c>
    </row>
    <row r="19041" spans="1:14" x14ac:dyDescent="0.2">
      <c r="A19041" t="s">
        <v>24800</v>
      </c>
      <c r="B19041">
        <v>18850</v>
      </c>
      <c r="C19041">
        <v>21550</v>
      </c>
      <c r="D19041">
        <v>24250</v>
      </c>
      <c r="E19041">
        <v>26900</v>
      </c>
      <c r="F19041">
        <v>29100</v>
      </c>
      <c r="G19041">
        <v>31250</v>
      </c>
      <c r="H19041">
        <v>33400</v>
      </c>
      <c r="I19041">
        <v>35550</v>
      </c>
      <c r="J19041">
        <v>37700</v>
      </c>
      <c r="K19041" t="s">
        <v>3122</v>
      </c>
      <c r="L19041">
        <v>127</v>
      </c>
      <c r="M19041">
        <v>80</v>
      </c>
      <c r="N19041" t="s">
        <v>1910</v>
      </c>
    </row>
    <row r="19042" spans="1:14" x14ac:dyDescent="0.2">
      <c r="A19042" t="s">
        <v>24801</v>
      </c>
      <c r="B19042">
        <v>19250</v>
      </c>
      <c r="C19042">
        <v>22000</v>
      </c>
      <c r="D19042">
        <v>24750</v>
      </c>
      <c r="E19042">
        <v>27500</v>
      </c>
      <c r="F19042">
        <v>29700</v>
      </c>
      <c r="G19042">
        <v>31900</v>
      </c>
      <c r="H19042">
        <v>34100</v>
      </c>
      <c r="I19042">
        <v>36300</v>
      </c>
      <c r="J19042">
        <v>38500</v>
      </c>
      <c r="K19042" t="s">
        <v>3122</v>
      </c>
      <c r="L19042">
        <v>129</v>
      </c>
      <c r="M19042">
        <v>80</v>
      </c>
      <c r="N19042" t="s">
        <v>1911</v>
      </c>
    </row>
    <row r="19043" spans="1:14" x14ac:dyDescent="0.2">
      <c r="A19043" t="s">
        <v>24802</v>
      </c>
      <c r="B19043">
        <v>15900</v>
      </c>
      <c r="C19043">
        <v>18150</v>
      </c>
      <c r="D19043">
        <v>20400</v>
      </c>
      <c r="E19043">
        <v>22650</v>
      </c>
      <c r="F19043">
        <v>24500</v>
      </c>
      <c r="G19043">
        <v>26300</v>
      </c>
      <c r="H19043">
        <v>28100</v>
      </c>
      <c r="I19043">
        <v>29900</v>
      </c>
      <c r="J19043">
        <v>31750</v>
      </c>
      <c r="K19043" t="s">
        <v>3122</v>
      </c>
      <c r="L19043">
        <v>131</v>
      </c>
      <c r="M19043">
        <v>80</v>
      </c>
      <c r="N19043" t="s">
        <v>1912</v>
      </c>
    </row>
    <row r="19044" spans="1:14" x14ac:dyDescent="0.2">
      <c r="A19044" t="s">
        <v>24803</v>
      </c>
      <c r="B19044">
        <v>14500</v>
      </c>
      <c r="C19044">
        <v>16600</v>
      </c>
      <c r="D19044">
        <v>18650</v>
      </c>
      <c r="E19044">
        <v>20700</v>
      </c>
      <c r="F19044">
        <v>22400</v>
      </c>
      <c r="G19044">
        <v>24050</v>
      </c>
      <c r="H19044">
        <v>25700</v>
      </c>
      <c r="I19044">
        <v>27350</v>
      </c>
      <c r="J19044">
        <v>29000</v>
      </c>
      <c r="K19044" t="s">
        <v>3122</v>
      </c>
      <c r="L19044">
        <v>133</v>
      </c>
      <c r="M19044">
        <v>80</v>
      </c>
      <c r="N19044" t="s">
        <v>1913</v>
      </c>
    </row>
    <row r="19045" spans="1:14" x14ac:dyDescent="0.2">
      <c r="A19045" t="s">
        <v>24804</v>
      </c>
      <c r="B19045">
        <v>18850</v>
      </c>
      <c r="C19045">
        <v>21550</v>
      </c>
      <c r="D19045">
        <v>24250</v>
      </c>
      <c r="E19045">
        <v>26900</v>
      </c>
      <c r="F19045">
        <v>29100</v>
      </c>
      <c r="G19045">
        <v>31250</v>
      </c>
      <c r="H19045">
        <v>33400</v>
      </c>
      <c r="I19045">
        <v>35550</v>
      </c>
      <c r="J19045">
        <v>37700</v>
      </c>
      <c r="K19045" t="s">
        <v>3122</v>
      </c>
      <c r="L19045">
        <v>135</v>
      </c>
      <c r="M19045">
        <v>80</v>
      </c>
      <c r="N19045" t="s">
        <v>1914</v>
      </c>
    </row>
    <row r="19046" spans="1:14" x14ac:dyDescent="0.2">
      <c r="A19046" t="s">
        <v>24805</v>
      </c>
      <c r="B19046">
        <v>18850</v>
      </c>
      <c r="C19046">
        <v>21550</v>
      </c>
      <c r="D19046">
        <v>24250</v>
      </c>
      <c r="E19046">
        <v>26900</v>
      </c>
      <c r="F19046">
        <v>29100</v>
      </c>
      <c r="G19046">
        <v>31250</v>
      </c>
      <c r="H19046">
        <v>33400</v>
      </c>
      <c r="I19046">
        <v>35550</v>
      </c>
      <c r="J19046">
        <v>37700</v>
      </c>
      <c r="K19046" t="s">
        <v>3122</v>
      </c>
      <c r="L19046">
        <v>137</v>
      </c>
      <c r="M19046">
        <v>80</v>
      </c>
      <c r="N19046" t="s">
        <v>1915</v>
      </c>
    </row>
    <row r="19047" spans="1:14" x14ac:dyDescent="0.2">
      <c r="A19047" t="s">
        <v>24806</v>
      </c>
      <c r="B19047">
        <v>18850</v>
      </c>
      <c r="C19047">
        <v>21550</v>
      </c>
      <c r="D19047">
        <v>24250</v>
      </c>
      <c r="E19047">
        <v>26900</v>
      </c>
      <c r="F19047">
        <v>29100</v>
      </c>
      <c r="G19047">
        <v>31250</v>
      </c>
      <c r="H19047">
        <v>33400</v>
      </c>
      <c r="I19047">
        <v>35550</v>
      </c>
      <c r="J19047">
        <v>37700</v>
      </c>
      <c r="K19047" t="s">
        <v>3122</v>
      </c>
      <c r="L19047">
        <v>139</v>
      </c>
      <c r="M19047">
        <v>80</v>
      </c>
      <c r="N19047" t="s">
        <v>1916</v>
      </c>
    </row>
    <row r="19048" spans="1:14" x14ac:dyDescent="0.2">
      <c r="A19048" t="s">
        <v>24807</v>
      </c>
      <c r="B19048">
        <v>15900</v>
      </c>
      <c r="C19048">
        <v>18150</v>
      </c>
      <c r="D19048">
        <v>20400</v>
      </c>
      <c r="E19048">
        <v>22650</v>
      </c>
      <c r="F19048">
        <v>24500</v>
      </c>
      <c r="G19048">
        <v>26300</v>
      </c>
      <c r="H19048">
        <v>28100</v>
      </c>
      <c r="I19048">
        <v>29900</v>
      </c>
      <c r="J19048">
        <v>31750</v>
      </c>
      <c r="K19048" t="s">
        <v>3122</v>
      </c>
      <c r="L19048">
        <v>141</v>
      </c>
      <c r="M19048">
        <v>80</v>
      </c>
      <c r="N19048" t="s">
        <v>1917</v>
      </c>
    </row>
    <row r="19049" spans="1:14" x14ac:dyDescent="0.2">
      <c r="A19049" t="s">
        <v>24808</v>
      </c>
      <c r="B19049">
        <v>18850</v>
      </c>
      <c r="C19049">
        <v>21550</v>
      </c>
      <c r="D19049">
        <v>24250</v>
      </c>
      <c r="E19049">
        <v>26900</v>
      </c>
      <c r="F19049">
        <v>29100</v>
      </c>
      <c r="G19049">
        <v>31250</v>
      </c>
      <c r="H19049">
        <v>33400</v>
      </c>
      <c r="I19049">
        <v>35550</v>
      </c>
      <c r="J19049">
        <v>37700</v>
      </c>
      <c r="K19049" t="s">
        <v>3122</v>
      </c>
      <c r="L19049">
        <v>143</v>
      </c>
      <c r="M19049">
        <v>80</v>
      </c>
      <c r="N19049" t="s">
        <v>2048</v>
      </c>
    </row>
    <row r="19050" spans="1:14" x14ac:dyDescent="0.2">
      <c r="A19050" t="s">
        <v>24809</v>
      </c>
      <c r="B19050">
        <v>18850</v>
      </c>
      <c r="C19050">
        <v>21550</v>
      </c>
      <c r="D19050">
        <v>24250</v>
      </c>
      <c r="E19050">
        <v>26900</v>
      </c>
      <c r="F19050">
        <v>29100</v>
      </c>
      <c r="G19050">
        <v>31250</v>
      </c>
      <c r="H19050">
        <v>33400</v>
      </c>
      <c r="I19050">
        <v>35550</v>
      </c>
      <c r="J19050">
        <v>37700</v>
      </c>
      <c r="K19050" t="s">
        <v>3122</v>
      </c>
      <c r="L19050">
        <v>145</v>
      </c>
      <c r="M19050">
        <v>80</v>
      </c>
      <c r="N19050" t="s">
        <v>2049</v>
      </c>
    </row>
    <row r="19051" spans="1:14" x14ac:dyDescent="0.2">
      <c r="A19051" t="s">
        <v>24810</v>
      </c>
      <c r="B19051">
        <v>14500</v>
      </c>
      <c r="C19051">
        <v>16600</v>
      </c>
      <c r="D19051">
        <v>18650</v>
      </c>
      <c r="E19051">
        <v>20700</v>
      </c>
      <c r="F19051">
        <v>22400</v>
      </c>
      <c r="G19051">
        <v>24050</v>
      </c>
      <c r="H19051">
        <v>25700</v>
      </c>
      <c r="I19051">
        <v>27350</v>
      </c>
      <c r="J19051">
        <v>29000</v>
      </c>
      <c r="K19051" t="s">
        <v>3122</v>
      </c>
      <c r="L19051">
        <v>147</v>
      </c>
      <c r="M19051">
        <v>80</v>
      </c>
      <c r="N19051" t="s">
        <v>2050</v>
      </c>
    </row>
    <row r="19052" spans="1:14" x14ac:dyDescent="0.2">
      <c r="A19052" t="s">
        <v>24811</v>
      </c>
      <c r="B19052">
        <v>15700</v>
      </c>
      <c r="C19052">
        <v>17950</v>
      </c>
      <c r="D19052">
        <v>20200</v>
      </c>
      <c r="E19052">
        <v>22400</v>
      </c>
      <c r="F19052">
        <v>24200</v>
      </c>
      <c r="G19052">
        <v>26000</v>
      </c>
      <c r="H19052">
        <v>27800</v>
      </c>
      <c r="I19052">
        <v>29600</v>
      </c>
      <c r="J19052">
        <v>31400</v>
      </c>
      <c r="K19052" t="s">
        <v>3122</v>
      </c>
      <c r="L19052">
        <v>149</v>
      </c>
      <c r="M19052">
        <v>80</v>
      </c>
      <c r="N19052" t="s">
        <v>2051</v>
      </c>
    </row>
    <row r="19053" spans="1:14" x14ac:dyDescent="0.2">
      <c r="A19053" t="s">
        <v>24812</v>
      </c>
      <c r="B19053">
        <v>18850</v>
      </c>
      <c r="C19053">
        <v>21550</v>
      </c>
      <c r="D19053">
        <v>24250</v>
      </c>
      <c r="E19053">
        <v>26900</v>
      </c>
      <c r="F19053">
        <v>29100</v>
      </c>
      <c r="G19053">
        <v>31250</v>
      </c>
      <c r="H19053">
        <v>33400</v>
      </c>
      <c r="I19053">
        <v>35550</v>
      </c>
      <c r="J19053">
        <v>37700</v>
      </c>
      <c r="K19053" t="s">
        <v>3122</v>
      </c>
      <c r="L19053">
        <v>151</v>
      </c>
      <c r="M19053">
        <v>80</v>
      </c>
      <c r="N19053" t="s">
        <v>2052</v>
      </c>
    </row>
    <row r="19054" spans="1:14" x14ac:dyDescent="0.2">
      <c r="A19054" t="s">
        <v>24813</v>
      </c>
      <c r="B19054">
        <v>14500</v>
      </c>
      <c r="C19054">
        <v>16600</v>
      </c>
      <c r="D19054">
        <v>18650</v>
      </c>
      <c r="E19054">
        <v>20700</v>
      </c>
      <c r="F19054">
        <v>22400</v>
      </c>
      <c r="G19054">
        <v>24050</v>
      </c>
      <c r="H19054">
        <v>25700</v>
      </c>
      <c r="I19054">
        <v>27350</v>
      </c>
      <c r="J19054">
        <v>29000</v>
      </c>
      <c r="K19054" t="s">
        <v>3122</v>
      </c>
      <c r="L19054">
        <v>153</v>
      </c>
      <c r="M19054">
        <v>80</v>
      </c>
      <c r="N19054" t="s">
        <v>2053</v>
      </c>
    </row>
    <row r="19055" spans="1:14" x14ac:dyDescent="0.2">
      <c r="A19055" t="s">
        <v>24814</v>
      </c>
      <c r="B19055">
        <v>38050</v>
      </c>
      <c r="C19055">
        <v>43450</v>
      </c>
      <c r="D19055">
        <v>48900</v>
      </c>
      <c r="E19055">
        <v>54300</v>
      </c>
      <c r="F19055">
        <v>58650</v>
      </c>
      <c r="G19055">
        <v>63000</v>
      </c>
      <c r="H19055">
        <v>67350</v>
      </c>
      <c r="I19055">
        <v>71700</v>
      </c>
      <c r="J19055">
        <v>76050</v>
      </c>
      <c r="K19055" t="s">
        <v>3123</v>
      </c>
      <c r="L19055">
        <v>10</v>
      </c>
      <c r="M19055">
        <v>80</v>
      </c>
      <c r="N19055" t="s">
        <v>2997</v>
      </c>
    </row>
    <row r="19056" spans="1:14" x14ac:dyDescent="0.2">
      <c r="A19056" t="s">
        <v>24815</v>
      </c>
      <c r="B19056">
        <v>58750</v>
      </c>
      <c r="C19056">
        <v>67150</v>
      </c>
      <c r="D19056">
        <v>75550</v>
      </c>
      <c r="E19056">
        <v>83900</v>
      </c>
      <c r="F19056">
        <v>90650</v>
      </c>
      <c r="G19056">
        <v>97350</v>
      </c>
      <c r="H19056">
        <v>104050</v>
      </c>
      <c r="I19056">
        <v>110750</v>
      </c>
      <c r="J19056">
        <v>117500</v>
      </c>
      <c r="K19056" t="s">
        <v>3123</v>
      </c>
      <c r="L19056">
        <v>20</v>
      </c>
      <c r="M19056">
        <v>80</v>
      </c>
      <c r="N19056" t="s">
        <v>2998</v>
      </c>
    </row>
    <row r="19057" spans="1:14" x14ac:dyDescent="0.2">
      <c r="A19057" t="s">
        <v>24816</v>
      </c>
      <c r="B19057">
        <v>43300</v>
      </c>
      <c r="C19057">
        <v>49500</v>
      </c>
      <c r="D19057">
        <v>55700</v>
      </c>
      <c r="E19057">
        <v>61850</v>
      </c>
      <c r="F19057">
        <v>66800</v>
      </c>
      <c r="G19057">
        <v>71750</v>
      </c>
      <c r="H19057">
        <v>76700</v>
      </c>
      <c r="I19057">
        <v>81650</v>
      </c>
      <c r="J19057">
        <v>86600</v>
      </c>
      <c r="K19057" t="s">
        <v>3123</v>
      </c>
      <c r="L19057">
        <v>30</v>
      </c>
      <c r="M19057">
        <v>80</v>
      </c>
      <c r="N19057" t="s">
        <v>2999</v>
      </c>
    </row>
    <row r="19074" spans="2:14" x14ac:dyDescent="0.2">
      <c r="B19074" s="1138">
        <f t="shared" ref="B19074:J19074" si="0">SUM(B17137:B19073)</f>
        <v>92246900</v>
      </c>
      <c r="C19074" s="1138">
        <f t="shared" si="0"/>
        <v>105411150</v>
      </c>
      <c r="D19074" s="1138">
        <f t="shared" si="0"/>
        <v>118585500</v>
      </c>
      <c r="E19074" s="1138">
        <f t="shared" si="0"/>
        <v>131717400</v>
      </c>
      <c r="F19074" s="1138">
        <f t="shared" si="0"/>
        <v>142303950</v>
      </c>
      <c r="G19074" s="1138">
        <f t="shared" si="0"/>
        <v>152835200</v>
      </c>
      <c r="H19074" s="1138">
        <f t="shared" si="0"/>
        <v>163376000</v>
      </c>
      <c r="I19074" s="1138">
        <f t="shared" si="0"/>
        <v>173908050</v>
      </c>
      <c r="J19074" s="1138">
        <f t="shared" si="0"/>
        <v>184450750</v>
      </c>
      <c r="K19074" s="1138">
        <f>SUM(B19074:J19074)</f>
        <v>1264834900</v>
      </c>
      <c r="N19074" s="1136"/>
    </row>
  </sheetData>
  <sheetProtection algorithmName="SHA-512" hashValue="HGOEa59tDTcawsIa1Mx4sizQxNk5HbLXHe3uaXrbOoHd7p6oOf7PaueiKa8bq1eWMdc93lUPqbe6AbxX7YnvBw==" saltValue="e8En/mSQeGoJNlAuvWTgdA==" spinCount="100000" sheet="1" objects="1" scenarios="1"/>
  <autoFilter ref="A1:N19065" xr:uid="{563C34BB-312D-4B2E-95F6-C69AD6BDA309}"/>
  <phoneticPr fontId="0" type="noConversion"/>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rgb="FFFF0000"/>
  </sheetPr>
  <dimension ref="A1:C881"/>
  <sheetViews>
    <sheetView zoomScale="90" zoomScaleNormal="90" workbookViewId="0">
      <selection activeCell="C24" sqref="C24"/>
    </sheetView>
  </sheetViews>
  <sheetFormatPr defaultColWidth="9.28515625" defaultRowHeight="12.75" x14ac:dyDescent="0.2"/>
  <cols>
    <col min="1" max="1" width="104.42578125" style="1058" bestFit="1" customWidth="1"/>
    <col min="2" max="2" width="23.5703125" style="1131" customWidth="1"/>
    <col min="3" max="3" width="60.7109375" style="1059" customWidth="1"/>
    <col min="4" max="16384" width="9.28515625" style="1057"/>
  </cols>
  <sheetData>
    <row r="1" spans="1:3" x14ac:dyDescent="0.2">
      <c r="A1" s="1056" t="s">
        <v>5532</v>
      </c>
      <c r="B1" s="1127" t="s">
        <v>5718</v>
      </c>
      <c r="C1" s="1060" t="s">
        <v>5717</v>
      </c>
    </row>
    <row r="2" spans="1:3" x14ac:dyDescent="0.2">
      <c r="A2" s="1053" t="s">
        <v>5052</v>
      </c>
      <c r="B2" s="1124">
        <f>Summary_of_Uses!B7</f>
        <v>0</v>
      </c>
    </row>
    <row r="3" spans="1:3" x14ac:dyDescent="0.2">
      <c r="A3" s="1122" t="s">
        <v>5053</v>
      </c>
      <c r="B3" s="1124">
        <f>Summary_of_Uses!B8</f>
        <v>0</v>
      </c>
      <c r="C3" s="1119" t="s">
        <v>5554</v>
      </c>
    </row>
    <row r="4" spans="1:3" x14ac:dyDescent="0.2">
      <c r="A4" s="1053" t="s">
        <v>5054</v>
      </c>
      <c r="B4" s="1124">
        <f>Summary_of_Uses!B9</f>
        <v>0</v>
      </c>
    </row>
    <row r="5" spans="1:3" x14ac:dyDescent="0.2">
      <c r="A5" s="1122" t="s">
        <v>5055</v>
      </c>
      <c r="B5" s="1124">
        <f>Summary_of_Uses!B10</f>
        <v>0</v>
      </c>
      <c r="C5" s="1119" t="s">
        <v>5554</v>
      </c>
    </row>
    <row r="6" spans="1:3" x14ac:dyDescent="0.2">
      <c r="A6" s="1053" t="s">
        <v>5056</v>
      </c>
      <c r="B6" s="1124">
        <f>Summary_of_Uses!B11</f>
        <v>0</v>
      </c>
    </row>
    <row r="7" spans="1:3" x14ac:dyDescent="0.2">
      <c r="A7" s="1053" t="s">
        <v>5057</v>
      </c>
      <c r="B7" s="1124">
        <f>Summary_of_Uses!B12</f>
        <v>0</v>
      </c>
    </row>
    <row r="8" spans="1:3" x14ac:dyDescent="0.2">
      <c r="A8" s="1053" t="s">
        <v>5058</v>
      </c>
      <c r="B8" s="1124">
        <f>Summary_of_Uses!B13</f>
        <v>0</v>
      </c>
    </row>
    <row r="9" spans="1:3" x14ac:dyDescent="0.2">
      <c r="A9" s="1053" t="s">
        <v>5059</v>
      </c>
      <c r="B9" s="1124">
        <f>Summary_of_Uses!B14</f>
        <v>0</v>
      </c>
    </row>
    <row r="10" spans="1:3" x14ac:dyDescent="0.2">
      <c r="A10" s="1054" t="s">
        <v>5060</v>
      </c>
      <c r="B10" s="1124">
        <f>Summary_of_Uses!B22</f>
        <v>0</v>
      </c>
    </row>
    <row r="11" spans="1:3" x14ac:dyDescent="0.2">
      <c r="A11" s="1054" t="s">
        <v>5061</v>
      </c>
      <c r="B11" s="1124">
        <f>Summary_of_Uses!B23</f>
        <v>0</v>
      </c>
    </row>
    <row r="12" spans="1:3" x14ac:dyDescent="0.2">
      <c r="A12" s="1054" t="s">
        <v>5062</v>
      </c>
      <c r="B12" s="1124">
        <f>Summary_of_Uses!B24</f>
        <v>0</v>
      </c>
    </row>
    <row r="13" spans="1:3" x14ac:dyDescent="0.2">
      <c r="A13" s="1054" t="s">
        <v>5063</v>
      </c>
      <c r="B13" s="1124">
        <f>Summary_of_Uses!B25</f>
        <v>0</v>
      </c>
    </row>
    <row r="14" spans="1:3" x14ac:dyDescent="0.2">
      <c r="A14" s="1053" t="s">
        <v>5064</v>
      </c>
      <c r="B14" s="1124">
        <f>Summary_of_Uses!B26</f>
        <v>0</v>
      </c>
    </row>
    <row r="15" spans="1:3" x14ac:dyDescent="0.2">
      <c r="A15" s="1053" t="s">
        <v>5065</v>
      </c>
      <c r="B15" s="1124">
        <f>Summary_of_Uses!B27</f>
        <v>0</v>
      </c>
    </row>
    <row r="16" spans="1:3" x14ac:dyDescent="0.2">
      <c r="A16" s="1053" t="s">
        <v>5066</v>
      </c>
      <c r="B16" s="1124">
        <f>Summary_of_Uses!B28</f>
        <v>0</v>
      </c>
    </row>
    <row r="17" spans="1:3" x14ac:dyDescent="0.2">
      <c r="A17" s="1053" t="s">
        <v>5067</v>
      </c>
      <c r="B17" s="1124">
        <f>Summary_of_Uses!B32</f>
        <v>0</v>
      </c>
    </row>
    <row r="18" spans="1:3" x14ac:dyDescent="0.2">
      <c r="A18" s="1053" t="s">
        <v>5068</v>
      </c>
      <c r="B18" s="1124">
        <f>Summary_of_Uses!B33</f>
        <v>0</v>
      </c>
    </row>
    <row r="19" spans="1:3" x14ac:dyDescent="0.2">
      <c r="A19" s="1053" t="s">
        <v>5069</v>
      </c>
      <c r="B19" s="1124">
        <f>Summary_of_Uses!B34</f>
        <v>0</v>
      </c>
    </row>
    <row r="20" spans="1:3" x14ac:dyDescent="0.2">
      <c r="A20" s="1053" t="s">
        <v>5070</v>
      </c>
      <c r="B20" s="1124">
        <f>Summary_of_Uses!B35</f>
        <v>0</v>
      </c>
      <c r="C20" s="1064"/>
    </row>
    <row r="21" spans="1:3" ht="13.5" customHeight="1" x14ac:dyDescent="0.2">
      <c r="A21" s="1053" t="s">
        <v>5071</v>
      </c>
      <c r="B21" s="1124">
        <f>Summary_of_Uses!B36</f>
        <v>0</v>
      </c>
    </row>
    <row r="22" spans="1:3" x14ac:dyDescent="0.2">
      <c r="A22" s="1053" t="s">
        <v>5072</v>
      </c>
      <c r="B22" s="1124">
        <f>Summary_of_Uses!B37</f>
        <v>0</v>
      </c>
    </row>
    <row r="23" spans="1:3" x14ac:dyDescent="0.2">
      <c r="A23" s="1053" t="s">
        <v>5073</v>
      </c>
      <c r="B23" s="1124">
        <f>Summary_of_Uses!B38</f>
        <v>0</v>
      </c>
    </row>
    <row r="24" spans="1:3" x14ac:dyDescent="0.2">
      <c r="A24" s="1053" t="s">
        <v>5074</v>
      </c>
      <c r="B24" s="1124">
        <f>Summary_of_Uses!B39</f>
        <v>0</v>
      </c>
    </row>
    <row r="25" spans="1:3" x14ac:dyDescent="0.2">
      <c r="A25" s="1053" t="s">
        <v>5075</v>
      </c>
      <c r="B25" s="1124">
        <f>Summary_of_Uses!B40</f>
        <v>0</v>
      </c>
    </row>
    <row r="26" spans="1:3" x14ac:dyDescent="0.2">
      <c r="A26" s="1053" t="s">
        <v>5076</v>
      </c>
      <c r="B26" s="1124">
        <f>Summary_of_Uses!B41</f>
        <v>0</v>
      </c>
    </row>
    <row r="27" spans="1:3" x14ac:dyDescent="0.2">
      <c r="A27" s="1053" t="s">
        <v>5077</v>
      </c>
      <c r="B27" s="1124">
        <f>Summary_of_Uses!B42</f>
        <v>0</v>
      </c>
    </row>
    <row r="28" spans="1:3" x14ac:dyDescent="0.2">
      <c r="A28" s="1053" t="s">
        <v>5078</v>
      </c>
      <c r="B28" s="1124">
        <f>Summary_of_Uses!B43</f>
        <v>0</v>
      </c>
    </row>
    <row r="29" spans="1:3" ht="14.25" customHeight="1" x14ac:dyDescent="0.2">
      <c r="A29" s="1053" t="s">
        <v>5079</v>
      </c>
      <c r="B29" s="1118">
        <f>Summary_of_Uses!B45</f>
        <v>0</v>
      </c>
      <c r="C29" s="1064"/>
    </row>
    <row r="30" spans="1:3" x14ac:dyDescent="0.2">
      <c r="A30" s="1053" t="s">
        <v>5080</v>
      </c>
      <c r="B30" s="1118">
        <f>Summary_of_Uses!B46</f>
        <v>0</v>
      </c>
    </row>
    <row r="31" spans="1:3" x14ac:dyDescent="0.2">
      <c r="A31" s="1053" t="s">
        <v>5081</v>
      </c>
      <c r="B31" s="1118">
        <f>Summary_of_Uses!B47</f>
        <v>0</v>
      </c>
    </row>
    <row r="32" spans="1:3" x14ac:dyDescent="0.2">
      <c r="A32" s="1053" t="s">
        <v>5082</v>
      </c>
      <c r="B32" s="1118">
        <f>Summary_of_Uses!B51</f>
        <v>0</v>
      </c>
    </row>
    <row r="33" spans="1:3" x14ac:dyDescent="0.2">
      <c r="A33" s="1053" t="s">
        <v>5083</v>
      </c>
      <c r="B33" s="1118">
        <f>Summary_of_Uses!B52</f>
        <v>0</v>
      </c>
    </row>
    <row r="34" spans="1:3" x14ac:dyDescent="0.2">
      <c r="A34" s="1053" t="s">
        <v>5084</v>
      </c>
      <c r="B34" s="1118">
        <f>Summary_of_Uses!B53</f>
        <v>0</v>
      </c>
    </row>
    <row r="35" spans="1:3" x14ac:dyDescent="0.2">
      <c r="A35" s="1053" t="s">
        <v>5085</v>
      </c>
      <c r="B35" s="1118">
        <f>Summary_of_Uses!B54</f>
        <v>0</v>
      </c>
    </row>
    <row r="36" spans="1:3" x14ac:dyDescent="0.2">
      <c r="A36" s="1053" t="s">
        <v>5086</v>
      </c>
      <c r="B36" s="1118">
        <f>Summary_of_Uses!B58</f>
        <v>0</v>
      </c>
    </row>
    <row r="37" spans="1:3" x14ac:dyDescent="0.2">
      <c r="A37" s="1053" t="s">
        <v>5087</v>
      </c>
      <c r="B37" s="1118">
        <f>Summary_of_Uses!B59</f>
        <v>0</v>
      </c>
    </row>
    <row r="38" spans="1:3" x14ac:dyDescent="0.2">
      <c r="A38" s="1053" t="s">
        <v>5088</v>
      </c>
      <c r="B38" s="1118">
        <f>Summary_of_Uses!B60</f>
        <v>0</v>
      </c>
    </row>
    <row r="39" spans="1:3" x14ac:dyDescent="0.2">
      <c r="A39" s="1053" t="s">
        <v>5089</v>
      </c>
      <c r="B39" s="1118">
        <f>Summary_of_Uses!B61</f>
        <v>0</v>
      </c>
    </row>
    <row r="40" spans="1:3" x14ac:dyDescent="0.2">
      <c r="A40" s="1053" t="s">
        <v>5090</v>
      </c>
      <c r="B40" s="1118">
        <f>Summary_of_Uses!B65</f>
        <v>0</v>
      </c>
    </row>
    <row r="41" spans="1:3" x14ac:dyDescent="0.2">
      <c r="A41" s="1053" t="s">
        <v>5091</v>
      </c>
      <c r="B41" s="1118">
        <f>Summary_of_Uses!B66</f>
        <v>0</v>
      </c>
    </row>
    <row r="42" spans="1:3" x14ac:dyDescent="0.2">
      <c r="A42" s="1053" t="s">
        <v>5092</v>
      </c>
      <c r="B42" s="1118">
        <f>Summary_of_Uses!B67</f>
        <v>0</v>
      </c>
    </row>
    <row r="43" spans="1:3" x14ac:dyDescent="0.2">
      <c r="A43" s="1053" t="s">
        <v>5093</v>
      </c>
      <c r="B43" s="1118">
        <f>Summary_of_Uses!B71</f>
        <v>0</v>
      </c>
    </row>
    <row r="44" spans="1:3" x14ac:dyDescent="0.2">
      <c r="A44" s="1053" t="s">
        <v>5094</v>
      </c>
      <c r="B44" s="1118">
        <f>Summary_of_Uses!B72</f>
        <v>0</v>
      </c>
    </row>
    <row r="45" spans="1:3" x14ac:dyDescent="0.2">
      <c r="A45" s="1122" t="s">
        <v>5095</v>
      </c>
      <c r="B45" s="1124">
        <f>Summary_of_Uses!B76</f>
        <v>0</v>
      </c>
      <c r="C45" s="1065" t="s">
        <v>5554</v>
      </c>
    </row>
    <row r="46" spans="1:3" x14ac:dyDescent="0.2">
      <c r="A46" s="1122" t="s">
        <v>5096</v>
      </c>
      <c r="B46" s="1124">
        <f>Summary_of_Uses!B77</f>
        <v>0</v>
      </c>
      <c r="C46" s="1065" t="s">
        <v>5554</v>
      </c>
    </row>
    <row r="47" spans="1:3" x14ac:dyDescent="0.2">
      <c r="A47" s="1053" t="s">
        <v>5097</v>
      </c>
      <c r="B47" s="1118">
        <f>Summary_of_Uses!B78</f>
        <v>0</v>
      </c>
    </row>
    <row r="48" spans="1:3" x14ac:dyDescent="0.2">
      <c r="A48" s="1053" t="s">
        <v>5098</v>
      </c>
      <c r="B48" s="1118">
        <f>Summary_of_Uses!B79</f>
        <v>0</v>
      </c>
    </row>
    <row r="49" spans="1:3" x14ac:dyDescent="0.2">
      <c r="A49" s="1053" t="s">
        <v>5099</v>
      </c>
      <c r="B49" s="1118">
        <f>Summary_of_Uses!B80</f>
        <v>0</v>
      </c>
    </row>
    <row r="50" spans="1:3" x14ac:dyDescent="0.2">
      <c r="A50" s="1053" t="s">
        <v>5100</v>
      </c>
      <c r="B50" s="1118">
        <f>Summary_of_Uses!B81</f>
        <v>0</v>
      </c>
    </row>
    <row r="51" spans="1:3" x14ac:dyDescent="0.2">
      <c r="A51" s="1122" t="s">
        <v>5101</v>
      </c>
      <c r="B51" s="1124">
        <f>Summary_of_Uses!B82</f>
        <v>0</v>
      </c>
      <c r="C51" s="1065" t="s">
        <v>5554</v>
      </c>
    </row>
    <row r="52" spans="1:3" x14ac:dyDescent="0.2">
      <c r="A52" s="1122" t="s">
        <v>5102</v>
      </c>
      <c r="B52" s="1124">
        <f>Summary_of_Uses!B83</f>
        <v>0</v>
      </c>
      <c r="C52" s="1065" t="s">
        <v>5554</v>
      </c>
    </row>
    <row r="53" spans="1:3" x14ac:dyDescent="0.2">
      <c r="A53" s="1053" t="s">
        <v>5103</v>
      </c>
      <c r="B53" s="1118">
        <f>Summary_of_Uses!B84</f>
        <v>0</v>
      </c>
    </row>
    <row r="54" spans="1:3" x14ac:dyDescent="0.2">
      <c r="A54" s="1053" t="s">
        <v>5104</v>
      </c>
      <c r="B54" s="1124">
        <f>Summary_of_Uses!C7</f>
        <v>0</v>
      </c>
      <c r="C54" s="1064"/>
    </row>
    <row r="55" spans="1:3" x14ac:dyDescent="0.2">
      <c r="A55" s="1122" t="s">
        <v>5105</v>
      </c>
      <c r="B55" s="1124">
        <f>Summary_of_Uses!C8</f>
        <v>0</v>
      </c>
      <c r="C55" s="1119" t="s">
        <v>5554</v>
      </c>
    </row>
    <row r="56" spans="1:3" x14ac:dyDescent="0.2">
      <c r="A56" s="1053" t="s">
        <v>5106</v>
      </c>
      <c r="B56" s="1124">
        <f>Summary_of_Uses!C9</f>
        <v>0</v>
      </c>
    </row>
    <row r="57" spans="1:3" x14ac:dyDescent="0.2">
      <c r="A57" s="1122" t="s">
        <v>5107</v>
      </c>
      <c r="B57" s="1124">
        <f>Summary_of_Uses!C10</f>
        <v>0</v>
      </c>
      <c r="C57" s="1119" t="s">
        <v>5554</v>
      </c>
    </row>
    <row r="58" spans="1:3" x14ac:dyDescent="0.2">
      <c r="A58" s="1053" t="s">
        <v>5108</v>
      </c>
      <c r="B58" s="1124">
        <f>Summary_of_Uses!C11</f>
        <v>0</v>
      </c>
    </row>
    <row r="59" spans="1:3" x14ac:dyDescent="0.2">
      <c r="A59" s="1053" t="s">
        <v>5109</v>
      </c>
      <c r="B59" s="1124">
        <f>Summary_of_Uses!C12</f>
        <v>0</v>
      </c>
    </row>
    <row r="60" spans="1:3" x14ac:dyDescent="0.2">
      <c r="A60" s="1053" t="s">
        <v>5110</v>
      </c>
      <c r="B60" s="1124">
        <f>Summary_of_Uses!C13</f>
        <v>0</v>
      </c>
    </row>
    <row r="61" spans="1:3" x14ac:dyDescent="0.2">
      <c r="A61" s="1053" t="s">
        <v>5111</v>
      </c>
      <c r="B61" s="1124">
        <f>Summary_of_Uses!C14</f>
        <v>0</v>
      </c>
    </row>
    <row r="62" spans="1:3" x14ac:dyDescent="0.2">
      <c r="A62" s="1053" t="s">
        <v>5112</v>
      </c>
      <c r="B62" s="1124">
        <f>Summary_of_Uses!C22</f>
        <v>0</v>
      </c>
    </row>
    <row r="63" spans="1:3" x14ac:dyDescent="0.2">
      <c r="A63" s="1053" t="s">
        <v>5113</v>
      </c>
      <c r="B63" s="1124">
        <f>Summary_of_Uses!C23</f>
        <v>0</v>
      </c>
    </row>
    <row r="64" spans="1:3" x14ac:dyDescent="0.2">
      <c r="A64" s="1053" t="s">
        <v>5114</v>
      </c>
      <c r="B64" s="1124">
        <f>Summary_of_Uses!C24</f>
        <v>0</v>
      </c>
    </row>
    <row r="65" spans="1:2" x14ac:dyDescent="0.2">
      <c r="A65" s="1053" t="s">
        <v>5115</v>
      </c>
      <c r="B65" s="1124">
        <f>Summary_of_Uses!C25</f>
        <v>0</v>
      </c>
    </row>
    <row r="66" spans="1:2" x14ac:dyDescent="0.2">
      <c r="A66" s="1054" t="s">
        <v>5116</v>
      </c>
      <c r="B66" s="1124">
        <f>Summary_of_Uses!C26</f>
        <v>0</v>
      </c>
    </row>
    <row r="67" spans="1:2" x14ac:dyDescent="0.2">
      <c r="A67" s="1054" t="s">
        <v>5117</v>
      </c>
      <c r="B67" s="1124">
        <f>Summary_of_Uses!C27</f>
        <v>0</v>
      </c>
    </row>
    <row r="68" spans="1:2" x14ac:dyDescent="0.2">
      <c r="A68" s="1054" t="s">
        <v>5118</v>
      </c>
      <c r="B68" s="1124">
        <f>Summary_of_Uses!C28</f>
        <v>0</v>
      </c>
    </row>
    <row r="69" spans="1:2" x14ac:dyDescent="0.2">
      <c r="A69" s="1054" t="s">
        <v>5119</v>
      </c>
      <c r="B69" s="1124">
        <f>Summary_of_Uses!C32</f>
        <v>0</v>
      </c>
    </row>
    <row r="70" spans="1:2" x14ac:dyDescent="0.2">
      <c r="A70" s="1053" t="s">
        <v>5120</v>
      </c>
      <c r="B70" s="1124">
        <f>Summary_of_Uses!C33</f>
        <v>0</v>
      </c>
    </row>
    <row r="71" spans="1:2" x14ac:dyDescent="0.2">
      <c r="A71" s="1053" t="s">
        <v>5121</v>
      </c>
      <c r="B71" s="1124">
        <f>Summary_of_Uses!C34</f>
        <v>0</v>
      </c>
    </row>
    <row r="72" spans="1:2" x14ac:dyDescent="0.2">
      <c r="A72" s="1053" t="s">
        <v>5122</v>
      </c>
      <c r="B72" s="1124">
        <f>Summary_of_Uses!C35</f>
        <v>0</v>
      </c>
    </row>
    <row r="73" spans="1:2" x14ac:dyDescent="0.2">
      <c r="A73" s="1053" t="s">
        <v>5123</v>
      </c>
      <c r="B73" s="1124">
        <f>Summary_of_Uses!C36</f>
        <v>0</v>
      </c>
    </row>
    <row r="74" spans="1:2" x14ac:dyDescent="0.2">
      <c r="A74" s="1053" t="s">
        <v>5124</v>
      </c>
      <c r="B74" s="1124">
        <f>Summary_of_Uses!C37</f>
        <v>0</v>
      </c>
    </row>
    <row r="75" spans="1:2" x14ac:dyDescent="0.2">
      <c r="A75" s="1053" t="s">
        <v>5125</v>
      </c>
      <c r="B75" s="1124">
        <f>Summary_of_Uses!C38</f>
        <v>0</v>
      </c>
    </row>
    <row r="76" spans="1:2" x14ac:dyDescent="0.2">
      <c r="A76" s="1053" t="s">
        <v>5126</v>
      </c>
      <c r="B76" s="1124">
        <f>Summary_of_Uses!C39</f>
        <v>0</v>
      </c>
    </row>
    <row r="77" spans="1:2" x14ac:dyDescent="0.2">
      <c r="A77" s="1053" t="s">
        <v>5127</v>
      </c>
      <c r="B77" s="1124">
        <f>Summary_of_Uses!C40</f>
        <v>0</v>
      </c>
    </row>
    <row r="78" spans="1:2" x14ac:dyDescent="0.2">
      <c r="A78" s="1053" t="s">
        <v>5128</v>
      </c>
      <c r="B78" s="1124">
        <f>Summary_of_Uses!C41</f>
        <v>0</v>
      </c>
    </row>
    <row r="79" spans="1:2" x14ac:dyDescent="0.2">
      <c r="A79" s="1053" t="s">
        <v>5129</v>
      </c>
      <c r="B79" s="1124">
        <f>Summary_of_Uses!C42</f>
        <v>0</v>
      </c>
    </row>
    <row r="80" spans="1:2" x14ac:dyDescent="0.2">
      <c r="A80" s="1053" t="s">
        <v>5130</v>
      </c>
      <c r="B80" s="1124">
        <f>Summary_of_Uses!C43</f>
        <v>0</v>
      </c>
    </row>
    <row r="81" spans="1:3" x14ac:dyDescent="0.2">
      <c r="A81" s="1053" t="s">
        <v>5131</v>
      </c>
      <c r="B81" s="1118">
        <f>Summary_of_Uses!C45</f>
        <v>0</v>
      </c>
      <c r="C81" s="1064"/>
    </row>
    <row r="82" spans="1:3" x14ac:dyDescent="0.2">
      <c r="A82" s="1053" t="s">
        <v>5132</v>
      </c>
      <c r="B82" s="1118">
        <f>Summary_of_Uses!C46</f>
        <v>0</v>
      </c>
    </row>
    <row r="83" spans="1:3" x14ac:dyDescent="0.2">
      <c r="A83" s="1053" t="s">
        <v>5133</v>
      </c>
      <c r="B83" s="1118">
        <f>Summary_of_Uses!C47</f>
        <v>0</v>
      </c>
    </row>
    <row r="84" spans="1:3" x14ac:dyDescent="0.2">
      <c r="A84" s="1053" t="s">
        <v>5134</v>
      </c>
      <c r="B84" s="1118">
        <f>Summary_of_Uses!C51</f>
        <v>0</v>
      </c>
    </row>
    <row r="85" spans="1:3" x14ac:dyDescent="0.2">
      <c r="A85" s="1053" t="s">
        <v>5135</v>
      </c>
      <c r="B85" s="1118">
        <f>Summary_of_Uses!C52</f>
        <v>0</v>
      </c>
    </row>
    <row r="86" spans="1:3" x14ac:dyDescent="0.2">
      <c r="A86" s="1053" t="s">
        <v>5136</v>
      </c>
      <c r="B86" s="1118">
        <f>Summary_of_Uses!C53</f>
        <v>0</v>
      </c>
    </row>
    <row r="87" spans="1:3" x14ac:dyDescent="0.2">
      <c r="A87" s="1053" t="s">
        <v>5137</v>
      </c>
      <c r="B87" s="1118">
        <f>Summary_of_Uses!C54</f>
        <v>0</v>
      </c>
    </row>
    <row r="88" spans="1:3" x14ac:dyDescent="0.2">
      <c r="A88" s="1053" t="s">
        <v>5138</v>
      </c>
      <c r="B88" s="1118">
        <f>Summary_of_Uses!C58</f>
        <v>0</v>
      </c>
    </row>
    <row r="89" spans="1:3" x14ac:dyDescent="0.2">
      <c r="A89" s="1053" t="s">
        <v>5139</v>
      </c>
      <c r="B89" s="1118">
        <f>Summary_of_Uses!C59</f>
        <v>0</v>
      </c>
    </row>
    <row r="90" spans="1:3" x14ac:dyDescent="0.2">
      <c r="A90" s="1053" t="s">
        <v>5140</v>
      </c>
      <c r="B90" s="1118">
        <f>Summary_of_Uses!C60</f>
        <v>0</v>
      </c>
    </row>
    <row r="91" spans="1:3" x14ac:dyDescent="0.2">
      <c r="A91" s="1053" t="s">
        <v>5141</v>
      </c>
      <c r="B91" s="1118">
        <f>Summary_of_Uses!C61</f>
        <v>0</v>
      </c>
    </row>
    <row r="92" spans="1:3" x14ac:dyDescent="0.2">
      <c r="A92" s="1053" t="s">
        <v>5142</v>
      </c>
      <c r="B92" s="1118">
        <f>Summary_of_Uses!C65</f>
        <v>0</v>
      </c>
    </row>
    <row r="93" spans="1:3" x14ac:dyDescent="0.2">
      <c r="A93" s="1053" t="s">
        <v>5143</v>
      </c>
      <c r="B93" s="1118">
        <f>Summary_of_Uses!C66</f>
        <v>0</v>
      </c>
    </row>
    <row r="94" spans="1:3" x14ac:dyDescent="0.2">
      <c r="A94" s="1053" t="s">
        <v>5144</v>
      </c>
      <c r="B94" s="1118">
        <f>Summary_of_Uses!C67</f>
        <v>0</v>
      </c>
    </row>
    <row r="95" spans="1:3" x14ac:dyDescent="0.2">
      <c r="A95" s="1053" t="s">
        <v>5145</v>
      </c>
      <c r="B95" s="1118">
        <f>Summary_of_Uses!C71</f>
        <v>0</v>
      </c>
    </row>
    <row r="96" spans="1:3" x14ac:dyDescent="0.2">
      <c r="A96" s="1053" t="s">
        <v>5146</v>
      </c>
      <c r="B96" s="1118">
        <f>Summary_of_Uses!C72</f>
        <v>0</v>
      </c>
    </row>
    <row r="97" spans="1:3" x14ac:dyDescent="0.2">
      <c r="A97" s="1122" t="s">
        <v>5147</v>
      </c>
      <c r="B97" s="1124">
        <f>Summary_of_Uses!C76</f>
        <v>0</v>
      </c>
      <c r="C97" s="1065" t="s">
        <v>5554</v>
      </c>
    </row>
    <row r="98" spans="1:3" x14ac:dyDescent="0.2">
      <c r="A98" s="1122" t="s">
        <v>5148</v>
      </c>
      <c r="B98" s="1124">
        <f>Summary_of_Uses!C77</f>
        <v>0</v>
      </c>
      <c r="C98" s="1065" t="s">
        <v>5554</v>
      </c>
    </row>
    <row r="99" spans="1:3" x14ac:dyDescent="0.2">
      <c r="A99" s="1053" t="s">
        <v>5149</v>
      </c>
      <c r="B99" s="1118">
        <f>Summary_of_Uses!C78</f>
        <v>0</v>
      </c>
    </row>
    <row r="100" spans="1:3" x14ac:dyDescent="0.2">
      <c r="A100" s="1053" t="s">
        <v>5150</v>
      </c>
      <c r="B100" s="1118">
        <f>Summary_of_Uses!C79</f>
        <v>0</v>
      </c>
    </row>
    <row r="101" spans="1:3" x14ac:dyDescent="0.2">
      <c r="A101" s="1053" t="s">
        <v>5151</v>
      </c>
      <c r="B101" s="1118">
        <f>Summary_of_Uses!C80</f>
        <v>0</v>
      </c>
    </row>
    <row r="102" spans="1:3" x14ac:dyDescent="0.2">
      <c r="A102" s="1053" t="s">
        <v>5152</v>
      </c>
      <c r="B102" s="1118">
        <f>Summary_of_Uses!C81</f>
        <v>0</v>
      </c>
    </row>
    <row r="103" spans="1:3" x14ac:dyDescent="0.2">
      <c r="A103" s="1122" t="s">
        <v>5153</v>
      </c>
      <c r="B103" s="1124">
        <f>Summary_of_Uses!C82</f>
        <v>0</v>
      </c>
      <c r="C103" s="1065" t="s">
        <v>5554</v>
      </c>
    </row>
    <row r="104" spans="1:3" x14ac:dyDescent="0.2">
      <c r="A104" s="1122" t="s">
        <v>5154</v>
      </c>
      <c r="B104" s="1124">
        <f>Summary_of_Uses!C83</f>
        <v>0</v>
      </c>
      <c r="C104" s="1065" t="s">
        <v>5554</v>
      </c>
    </row>
    <row r="105" spans="1:3" x14ac:dyDescent="0.2">
      <c r="A105" s="1062" t="s">
        <v>5155</v>
      </c>
      <c r="B105" s="1128">
        <f>Summary_of_Uses!C84</f>
        <v>0</v>
      </c>
      <c r="C105" s="1063"/>
    </row>
    <row r="106" spans="1:3" x14ac:dyDescent="0.2">
      <c r="A106" s="1053" t="s">
        <v>4481</v>
      </c>
      <c r="B106" s="1118">
        <f>Cost_Breakout!C27</f>
        <v>0</v>
      </c>
    </row>
    <row r="107" spans="1:3" x14ac:dyDescent="0.2">
      <c r="A107" s="1053" t="s">
        <v>4482</v>
      </c>
      <c r="B107" s="1118">
        <f>Cost_Breakout!C28</f>
        <v>0</v>
      </c>
    </row>
    <row r="108" spans="1:3" x14ac:dyDescent="0.2">
      <c r="A108" s="1053" t="s">
        <v>4483</v>
      </c>
      <c r="B108" s="1118">
        <f>Cost_Breakout!C29</f>
        <v>0</v>
      </c>
    </row>
    <row r="109" spans="1:3" x14ac:dyDescent="0.2">
      <c r="A109" s="1053" t="s">
        <v>4484</v>
      </c>
      <c r="B109" s="1118">
        <f>Cost_Breakout!C30</f>
        <v>0</v>
      </c>
    </row>
    <row r="110" spans="1:3" x14ac:dyDescent="0.2">
      <c r="A110" s="1053" t="s">
        <v>5156</v>
      </c>
      <c r="B110" s="1118">
        <f>Cost_Breakout!C31</f>
        <v>0</v>
      </c>
    </row>
    <row r="111" spans="1:3" x14ac:dyDescent="0.2">
      <c r="A111" s="1053" t="s">
        <v>4485</v>
      </c>
      <c r="B111" s="1118">
        <f>Cost_Breakout!C32</f>
        <v>0</v>
      </c>
    </row>
    <row r="112" spans="1:3" x14ac:dyDescent="0.2">
      <c r="A112" s="1053" t="s">
        <v>4486</v>
      </c>
      <c r="B112" s="1118">
        <f>Cost_Breakout!C33</f>
        <v>0</v>
      </c>
    </row>
    <row r="113" spans="1:2" x14ac:dyDescent="0.2">
      <c r="A113" s="1053" t="s">
        <v>4487</v>
      </c>
      <c r="B113" s="1118">
        <f>Cost_Breakout!C34</f>
        <v>0</v>
      </c>
    </row>
    <row r="114" spans="1:2" x14ac:dyDescent="0.2">
      <c r="A114" s="1053" t="s">
        <v>4488</v>
      </c>
      <c r="B114" s="1118">
        <f>Cost_Breakout!C35</f>
        <v>0</v>
      </c>
    </row>
    <row r="115" spans="1:2" x14ac:dyDescent="0.2">
      <c r="A115" s="1053" t="s">
        <v>4489</v>
      </c>
      <c r="B115" s="1118">
        <f>Cost_Breakout!C37</f>
        <v>0</v>
      </c>
    </row>
    <row r="116" spans="1:2" x14ac:dyDescent="0.2">
      <c r="A116" s="1053" t="s">
        <v>5157</v>
      </c>
      <c r="B116" s="1118">
        <f>Cost_Breakout!C38</f>
        <v>0</v>
      </c>
    </row>
    <row r="117" spans="1:2" x14ac:dyDescent="0.2">
      <c r="A117" s="1053" t="s">
        <v>4490</v>
      </c>
      <c r="B117" s="1118">
        <f>Cost_Breakout!C39</f>
        <v>0</v>
      </c>
    </row>
    <row r="118" spans="1:2" x14ac:dyDescent="0.2">
      <c r="A118" s="1053" t="s">
        <v>4491</v>
      </c>
      <c r="B118" s="1118">
        <f>Cost_Breakout!C40</f>
        <v>0</v>
      </c>
    </row>
    <row r="119" spans="1:2" x14ac:dyDescent="0.2">
      <c r="A119" s="1053" t="s">
        <v>4492</v>
      </c>
      <c r="B119" s="1118">
        <f>Cost_Breakout!C41</f>
        <v>0</v>
      </c>
    </row>
    <row r="120" spans="1:2" x14ac:dyDescent="0.2">
      <c r="A120" s="1053" t="s">
        <v>4493</v>
      </c>
      <c r="B120" s="1118">
        <f>Cost_Breakout!C42</f>
        <v>0</v>
      </c>
    </row>
    <row r="121" spans="1:2" x14ac:dyDescent="0.2">
      <c r="A121" s="1053" t="s">
        <v>4494</v>
      </c>
      <c r="B121" s="1118">
        <f>Cost_Breakout!C43</f>
        <v>0</v>
      </c>
    </row>
    <row r="122" spans="1:2" x14ac:dyDescent="0.2">
      <c r="A122" s="1053" t="s">
        <v>4495</v>
      </c>
      <c r="B122" s="1118">
        <f>Cost_Breakout!C44</f>
        <v>0</v>
      </c>
    </row>
    <row r="123" spans="1:2" x14ac:dyDescent="0.2">
      <c r="A123" s="1053" t="s">
        <v>4496</v>
      </c>
      <c r="B123" s="1118">
        <f>Cost_Breakout!C45</f>
        <v>0</v>
      </c>
    </row>
    <row r="124" spans="1:2" x14ac:dyDescent="0.2">
      <c r="A124" s="1053" t="s">
        <v>4497</v>
      </c>
      <c r="B124" s="1118">
        <f>Cost_Breakout!C46</f>
        <v>0</v>
      </c>
    </row>
    <row r="125" spans="1:2" x14ac:dyDescent="0.2">
      <c r="A125" s="1053" t="s">
        <v>4498</v>
      </c>
      <c r="B125" s="1118">
        <f>Cost_Breakout!C47</f>
        <v>0</v>
      </c>
    </row>
    <row r="126" spans="1:2" x14ac:dyDescent="0.2">
      <c r="A126" s="1053" t="s">
        <v>4499</v>
      </c>
      <c r="B126" s="1118">
        <f>Cost_Breakout!C48</f>
        <v>0</v>
      </c>
    </row>
    <row r="127" spans="1:2" x14ac:dyDescent="0.2">
      <c r="A127" s="1053" t="s">
        <v>4500</v>
      </c>
      <c r="B127" s="1118">
        <f>Cost_Breakout!C49</f>
        <v>0</v>
      </c>
    </row>
    <row r="128" spans="1:2" x14ac:dyDescent="0.2">
      <c r="A128" s="1053" t="s">
        <v>4501</v>
      </c>
      <c r="B128" s="1118">
        <f>Cost_Breakout!C50</f>
        <v>0</v>
      </c>
    </row>
    <row r="129" spans="1:3" x14ac:dyDescent="0.2">
      <c r="A129" s="1053" t="s">
        <v>4502</v>
      </c>
      <c r="B129" s="1118">
        <f>Cost_Breakout!C51</f>
        <v>0</v>
      </c>
    </row>
    <row r="130" spans="1:3" x14ac:dyDescent="0.2">
      <c r="A130" s="1053" t="s">
        <v>4503</v>
      </c>
      <c r="B130" s="1118">
        <f>Cost_Breakout!C53</f>
        <v>0</v>
      </c>
    </row>
    <row r="131" spans="1:3" x14ac:dyDescent="0.2">
      <c r="A131" s="1053" t="s">
        <v>4504</v>
      </c>
      <c r="B131" s="1118">
        <f>Cost_Breakout!C54</f>
        <v>0</v>
      </c>
    </row>
    <row r="132" spans="1:3" ht="12.75" customHeight="1" x14ac:dyDescent="0.2">
      <c r="A132" s="1053" t="s">
        <v>4505</v>
      </c>
      <c r="B132" s="1118">
        <f>Cost_Breakout!C57</f>
        <v>0</v>
      </c>
      <c r="C132" s="1064"/>
    </row>
    <row r="133" spans="1:3" ht="12.75" customHeight="1" x14ac:dyDescent="0.2">
      <c r="A133" s="1053" t="s">
        <v>4506</v>
      </c>
      <c r="B133" s="1118">
        <f>Cost_Breakout!C55</f>
        <v>0</v>
      </c>
      <c r="C133" s="1064"/>
    </row>
    <row r="134" spans="1:3" ht="13.5" customHeight="1" x14ac:dyDescent="0.2">
      <c r="A134" s="1053" t="s">
        <v>4507</v>
      </c>
      <c r="B134" s="1118">
        <f>Cost_Breakout!C56</f>
        <v>0</v>
      </c>
      <c r="C134" s="1064"/>
    </row>
    <row r="135" spans="1:3" x14ac:dyDescent="0.2">
      <c r="A135" s="1053" t="s">
        <v>5158</v>
      </c>
      <c r="B135" s="1118">
        <f>Cost_Breakout!C59</f>
        <v>0</v>
      </c>
    </row>
    <row r="136" spans="1:3" x14ac:dyDescent="0.2">
      <c r="A136" s="1053" t="s">
        <v>4508</v>
      </c>
      <c r="B136" s="1118">
        <f>Cost_Breakout!C62</f>
        <v>0</v>
      </c>
    </row>
    <row r="137" spans="1:3" x14ac:dyDescent="0.2">
      <c r="A137" s="1053" t="s">
        <v>4509</v>
      </c>
      <c r="B137" s="1118">
        <f>Cost_Breakout!C63</f>
        <v>0</v>
      </c>
    </row>
    <row r="138" spans="1:3" x14ac:dyDescent="0.2">
      <c r="A138" s="1053" t="s">
        <v>4510</v>
      </c>
      <c r="B138" s="1118">
        <f>Cost_Breakout!C64</f>
        <v>0</v>
      </c>
    </row>
    <row r="139" spans="1:3" x14ac:dyDescent="0.2">
      <c r="A139" s="1053" t="s">
        <v>4511</v>
      </c>
      <c r="B139" s="1118">
        <f>Cost_Breakout!C66</f>
        <v>0</v>
      </c>
    </row>
    <row r="140" spans="1:3" x14ac:dyDescent="0.2">
      <c r="A140" s="1053" t="s">
        <v>4512</v>
      </c>
      <c r="B140" s="1118">
        <f>Cost_Breakout!C68</f>
        <v>0</v>
      </c>
    </row>
    <row r="141" spans="1:3" x14ac:dyDescent="0.2">
      <c r="A141" s="1053" t="s">
        <v>5159</v>
      </c>
      <c r="B141" s="1118">
        <f>Cost_Breakout!C69</f>
        <v>0</v>
      </c>
    </row>
    <row r="142" spans="1:3" x14ac:dyDescent="0.2">
      <c r="A142" s="1053" t="s">
        <v>4513</v>
      </c>
      <c r="B142" s="1118">
        <f>Cost_Breakout!C71</f>
        <v>0</v>
      </c>
    </row>
    <row r="143" spans="1:3" x14ac:dyDescent="0.2">
      <c r="A143" s="1053" t="s">
        <v>4514</v>
      </c>
      <c r="B143" s="1118">
        <f>Cost_Breakout!C72</f>
        <v>0</v>
      </c>
    </row>
    <row r="144" spans="1:3" x14ac:dyDescent="0.2">
      <c r="A144" s="1053" t="s">
        <v>4515</v>
      </c>
      <c r="B144" s="1118">
        <f>Cost_Breakout!C73</f>
        <v>0</v>
      </c>
    </row>
    <row r="145" spans="1:2" x14ac:dyDescent="0.2">
      <c r="A145" s="1053" t="s">
        <v>4516</v>
      </c>
      <c r="B145" s="1118">
        <f>Cost_Breakout!C75</f>
        <v>0</v>
      </c>
    </row>
    <row r="146" spans="1:2" x14ac:dyDescent="0.2">
      <c r="A146" s="1053" t="s">
        <v>4517</v>
      </c>
      <c r="B146" s="1118">
        <f>Cost_Breakout!C77</f>
        <v>0</v>
      </c>
    </row>
    <row r="147" spans="1:2" x14ac:dyDescent="0.2">
      <c r="A147" s="1053" t="s">
        <v>5160</v>
      </c>
      <c r="B147" s="1118">
        <f>Cost_Breakout!C78</f>
        <v>0</v>
      </c>
    </row>
    <row r="148" spans="1:2" x14ac:dyDescent="0.2">
      <c r="A148" s="1053" t="s">
        <v>4518</v>
      </c>
      <c r="B148" s="1118">
        <f>Cost_Breakout!D27</f>
        <v>0</v>
      </c>
    </row>
    <row r="149" spans="1:2" x14ac:dyDescent="0.2">
      <c r="A149" s="1053" t="s">
        <v>4519</v>
      </c>
      <c r="B149" s="1118">
        <f>Cost_Breakout!D28</f>
        <v>0</v>
      </c>
    </row>
    <row r="150" spans="1:2" x14ac:dyDescent="0.2">
      <c r="A150" s="1053" t="s">
        <v>4520</v>
      </c>
      <c r="B150" s="1118">
        <f>Cost_Breakout!D29</f>
        <v>0</v>
      </c>
    </row>
    <row r="151" spans="1:2" x14ac:dyDescent="0.2">
      <c r="A151" s="1053" t="s">
        <v>4521</v>
      </c>
      <c r="B151" s="1118">
        <f>Cost_Breakout!D30</f>
        <v>0</v>
      </c>
    </row>
    <row r="152" spans="1:2" x14ac:dyDescent="0.2">
      <c r="A152" s="1053" t="s">
        <v>5161</v>
      </c>
      <c r="B152" s="1118">
        <f>Cost_Breakout!D31</f>
        <v>0</v>
      </c>
    </row>
    <row r="153" spans="1:2" x14ac:dyDescent="0.2">
      <c r="A153" s="1053" t="s">
        <v>4522</v>
      </c>
      <c r="B153" s="1118">
        <f>Cost_Breakout!D32</f>
        <v>0</v>
      </c>
    </row>
    <row r="154" spans="1:2" x14ac:dyDescent="0.2">
      <c r="A154" s="1053" t="s">
        <v>4523</v>
      </c>
      <c r="B154" s="1118">
        <f>Cost_Breakout!D33</f>
        <v>0</v>
      </c>
    </row>
    <row r="155" spans="1:2" x14ac:dyDescent="0.2">
      <c r="A155" s="1053" t="s">
        <v>4524</v>
      </c>
      <c r="B155" s="1118">
        <f>Cost_Breakout!D34</f>
        <v>0</v>
      </c>
    </row>
    <row r="156" spans="1:2" x14ac:dyDescent="0.2">
      <c r="A156" s="1053" t="s">
        <v>4525</v>
      </c>
      <c r="B156" s="1118">
        <f>Cost_Breakout!D35</f>
        <v>0</v>
      </c>
    </row>
    <row r="157" spans="1:2" x14ac:dyDescent="0.2">
      <c r="A157" s="1053" t="s">
        <v>4526</v>
      </c>
      <c r="B157" s="1118">
        <f>Cost_Breakout!D37</f>
        <v>0</v>
      </c>
    </row>
    <row r="158" spans="1:2" x14ac:dyDescent="0.2">
      <c r="A158" s="1053" t="s">
        <v>5162</v>
      </c>
      <c r="B158" s="1118">
        <f>Cost_Breakout!D38</f>
        <v>0</v>
      </c>
    </row>
    <row r="159" spans="1:2" x14ac:dyDescent="0.2">
      <c r="A159" s="1053" t="s">
        <v>4527</v>
      </c>
      <c r="B159" s="1118">
        <f>Cost_Breakout!D39</f>
        <v>0</v>
      </c>
    </row>
    <row r="160" spans="1:2" x14ac:dyDescent="0.2">
      <c r="A160" s="1053" t="s">
        <v>4528</v>
      </c>
      <c r="B160" s="1118">
        <f>Cost_Breakout!D40</f>
        <v>0</v>
      </c>
    </row>
    <row r="161" spans="1:2" x14ac:dyDescent="0.2">
      <c r="A161" s="1053" t="s">
        <v>4529</v>
      </c>
      <c r="B161" s="1118">
        <f>Cost_Breakout!D41</f>
        <v>0</v>
      </c>
    </row>
    <row r="162" spans="1:2" x14ac:dyDescent="0.2">
      <c r="A162" s="1053" t="s">
        <v>4530</v>
      </c>
      <c r="B162" s="1118">
        <f>Cost_Breakout!D42</f>
        <v>0</v>
      </c>
    </row>
    <row r="163" spans="1:2" x14ac:dyDescent="0.2">
      <c r="A163" s="1053" t="s">
        <v>4531</v>
      </c>
      <c r="B163" s="1118">
        <f>Cost_Breakout!D43</f>
        <v>0</v>
      </c>
    </row>
    <row r="164" spans="1:2" x14ac:dyDescent="0.2">
      <c r="A164" s="1053" t="s">
        <v>4532</v>
      </c>
      <c r="B164" s="1118">
        <f>Cost_Breakout!D44</f>
        <v>0</v>
      </c>
    </row>
    <row r="165" spans="1:2" x14ac:dyDescent="0.2">
      <c r="A165" s="1053" t="s">
        <v>4533</v>
      </c>
      <c r="B165" s="1118">
        <f>Cost_Breakout!D45</f>
        <v>0</v>
      </c>
    </row>
    <row r="166" spans="1:2" x14ac:dyDescent="0.2">
      <c r="A166" s="1053" t="s">
        <v>4534</v>
      </c>
      <c r="B166" s="1118">
        <f>Cost_Breakout!D46</f>
        <v>0</v>
      </c>
    </row>
    <row r="167" spans="1:2" x14ac:dyDescent="0.2">
      <c r="A167" s="1053" t="s">
        <v>4535</v>
      </c>
      <c r="B167" s="1118">
        <f>Cost_Breakout!D47</f>
        <v>0</v>
      </c>
    </row>
    <row r="168" spans="1:2" x14ac:dyDescent="0.2">
      <c r="A168" s="1053" t="s">
        <v>4536</v>
      </c>
      <c r="B168" s="1118">
        <f>Cost_Breakout!D48</f>
        <v>0</v>
      </c>
    </row>
    <row r="169" spans="1:2" x14ac:dyDescent="0.2">
      <c r="A169" s="1053" t="s">
        <v>4537</v>
      </c>
      <c r="B169" s="1118">
        <f>Cost_Breakout!D49</f>
        <v>0</v>
      </c>
    </row>
    <row r="170" spans="1:2" x14ac:dyDescent="0.2">
      <c r="A170" s="1053" t="s">
        <v>4538</v>
      </c>
      <c r="B170" s="1118">
        <f>Cost_Breakout!D50</f>
        <v>0</v>
      </c>
    </row>
    <row r="171" spans="1:2" x14ac:dyDescent="0.2">
      <c r="A171" s="1053" t="s">
        <v>4539</v>
      </c>
      <c r="B171" s="1118">
        <f>Cost_Breakout!D51</f>
        <v>0</v>
      </c>
    </row>
    <row r="172" spans="1:2" x14ac:dyDescent="0.2">
      <c r="A172" s="1053" t="s">
        <v>4540</v>
      </c>
      <c r="B172" s="1118">
        <f>Cost_Breakout!D53</f>
        <v>0</v>
      </c>
    </row>
    <row r="173" spans="1:2" x14ac:dyDescent="0.2">
      <c r="A173" s="1053" t="s">
        <v>4541</v>
      </c>
      <c r="B173" s="1118">
        <f>Cost_Breakout!D54</f>
        <v>0</v>
      </c>
    </row>
    <row r="174" spans="1:2" x14ac:dyDescent="0.2">
      <c r="A174" s="1053" t="s">
        <v>4542</v>
      </c>
      <c r="B174" s="1118">
        <f>Cost_Breakout!D57</f>
        <v>0</v>
      </c>
    </row>
    <row r="175" spans="1:2" x14ac:dyDescent="0.2">
      <c r="A175" s="1053" t="s">
        <v>4543</v>
      </c>
      <c r="B175" s="1118">
        <f>Cost_Breakout!D55</f>
        <v>0</v>
      </c>
    </row>
    <row r="176" spans="1:2" x14ac:dyDescent="0.2">
      <c r="A176" s="1053" t="s">
        <v>4544</v>
      </c>
      <c r="B176" s="1118">
        <f>Cost_Breakout!D56</f>
        <v>0</v>
      </c>
    </row>
    <row r="177" spans="1:2" x14ac:dyDescent="0.2">
      <c r="A177" s="1053" t="s">
        <v>5163</v>
      </c>
      <c r="B177" s="1118">
        <f>Cost_Breakout!D59</f>
        <v>0</v>
      </c>
    </row>
    <row r="178" spans="1:2" x14ac:dyDescent="0.2">
      <c r="A178" s="1053" t="s">
        <v>4545</v>
      </c>
      <c r="B178" s="1118">
        <f>Cost_Breakout!D62</f>
        <v>0</v>
      </c>
    </row>
    <row r="179" spans="1:2" x14ac:dyDescent="0.2">
      <c r="A179" s="1053" t="s">
        <v>4546</v>
      </c>
      <c r="B179" s="1118">
        <f>Cost_Breakout!D63</f>
        <v>0</v>
      </c>
    </row>
    <row r="180" spans="1:2" x14ac:dyDescent="0.2">
      <c r="A180" s="1053" t="s">
        <v>4547</v>
      </c>
      <c r="B180" s="1118">
        <f>Cost_Breakout!D64</f>
        <v>0</v>
      </c>
    </row>
    <row r="181" spans="1:2" x14ac:dyDescent="0.2">
      <c r="A181" s="1053" t="s">
        <v>4548</v>
      </c>
      <c r="B181" s="1118">
        <f>Cost_Breakout!D66</f>
        <v>0</v>
      </c>
    </row>
    <row r="182" spans="1:2" x14ac:dyDescent="0.2">
      <c r="A182" s="1053" t="s">
        <v>4549</v>
      </c>
      <c r="B182" s="1118">
        <f>Cost_Breakout!D68</f>
        <v>0</v>
      </c>
    </row>
    <row r="183" spans="1:2" x14ac:dyDescent="0.2">
      <c r="A183" s="1053" t="s">
        <v>5164</v>
      </c>
      <c r="B183" s="1118">
        <f>Cost_Breakout!D69</f>
        <v>0</v>
      </c>
    </row>
    <row r="184" spans="1:2" x14ac:dyDescent="0.2">
      <c r="A184" s="1053" t="s">
        <v>4550</v>
      </c>
      <c r="B184" s="1118">
        <f>Cost_Breakout!D71</f>
        <v>0</v>
      </c>
    </row>
    <row r="185" spans="1:2" x14ac:dyDescent="0.2">
      <c r="A185" s="1053" t="s">
        <v>4551</v>
      </c>
      <c r="B185" s="1118">
        <f>Cost_Breakout!D72</f>
        <v>0</v>
      </c>
    </row>
    <row r="186" spans="1:2" x14ac:dyDescent="0.2">
      <c r="A186" s="1053" t="s">
        <v>4552</v>
      </c>
      <c r="B186" s="1118">
        <f>Cost_Breakout!D73</f>
        <v>0</v>
      </c>
    </row>
    <row r="187" spans="1:2" x14ac:dyDescent="0.2">
      <c r="A187" s="1053" t="s">
        <v>4553</v>
      </c>
      <c r="B187" s="1118">
        <f>Cost_Breakout!D75</f>
        <v>0</v>
      </c>
    </row>
    <row r="188" spans="1:2" x14ac:dyDescent="0.2">
      <c r="A188" s="1053" t="s">
        <v>4554</v>
      </c>
      <c r="B188" s="1118">
        <f>Cost_Breakout!D77</f>
        <v>0</v>
      </c>
    </row>
    <row r="189" spans="1:2" x14ac:dyDescent="0.2">
      <c r="A189" s="1062" t="s">
        <v>5165</v>
      </c>
      <c r="B189" s="1128">
        <f>Cost_Breakout!D78</f>
        <v>0</v>
      </c>
    </row>
    <row r="190" spans="1:2" x14ac:dyDescent="0.2">
      <c r="A190" s="1053" t="s">
        <v>4555</v>
      </c>
      <c r="B190" s="1118">
        <f>Cost_Breakout!F27</f>
        <v>0</v>
      </c>
    </row>
    <row r="191" spans="1:2" x14ac:dyDescent="0.2">
      <c r="A191" s="1053" t="s">
        <v>4556</v>
      </c>
      <c r="B191" s="1118">
        <f>Cost_Breakout!F28</f>
        <v>0</v>
      </c>
    </row>
    <row r="192" spans="1:2" x14ac:dyDescent="0.2">
      <c r="A192" s="1053" t="s">
        <v>4557</v>
      </c>
      <c r="B192" s="1118">
        <f>Cost_Breakout!F29</f>
        <v>0</v>
      </c>
    </row>
    <row r="193" spans="1:2" x14ac:dyDescent="0.2">
      <c r="A193" s="1053" t="s">
        <v>4558</v>
      </c>
      <c r="B193" s="1118">
        <f>Cost_Breakout!F30</f>
        <v>0</v>
      </c>
    </row>
    <row r="194" spans="1:2" x14ac:dyDescent="0.2">
      <c r="A194" s="1053" t="s">
        <v>5166</v>
      </c>
      <c r="B194" s="1118">
        <f>Cost_Breakout!F31</f>
        <v>0</v>
      </c>
    </row>
    <row r="195" spans="1:2" x14ac:dyDescent="0.2">
      <c r="A195" s="1053" t="s">
        <v>4559</v>
      </c>
      <c r="B195" s="1118">
        <f>Cost_Breakout!F32</f>
        <v>0</v>
      </c>
    </row>
    <row r="196" spans="1:2" x14ac:dyDescent="0.2">
      <c r="A196" s="1053" t="s">
        <v>4560</v>
      </c>
      <c r="B196" s="1118">
        <f>Cost_Breakout!F33</f>
        <v>0</v>
      </c>
    </row>
    <row r="197" spans="1:2" x14ac:dyDescent="0.2">
      <c r="A197" s="1053" t="s">
        <v>4561</v>
      </c>
      <c r="B197" s="1118">
        <f>Cost_Breakout!F34</f>
        <v>0</v>
      </c>
    </row>
    <row r="198" spans="1:2" x14ac:dyDescent="0.2">
      <c r="A198" s="1053" t="s">
        <v>4562</v>
      </c>
      <c r="B198" s="1118">
        <f>Cost_Breakout!F35</f>
        <v>0</v>
      </c>
    </row>
    <row r="199" spans="1:2" x14ac:dyDescent="0.2">
      <c r="A199" s="1053" t="s">
        <v>4563</v>
      </c>
      <c r="B199" s="1118">
        <f>Cost_Breakout!F37</f>
        <v>0</v>
      </c>
    </row>
    <row r="200" spans="1:2" x14ac:dyDescent="0.2">
      <c r="A200" s="1053" t="s">
        <v>5167</v>
      </c>
      <c r="B200" s="1118">
        <f>Cost_Breakout!F38</f>
        <v>0</v>
      </c>
    </row>
    <row r="201" spans="1:2" x14ac:dyDescent="0.2">
      <c r="A201" s="1053" t="s">
        <v>4564</v>
      </c>
      <c r="B201" s="1118">
        <f>Cost_Breakout!F39</f>
        <v>0</v>
      </c>
    </row>
    <row r="202" spans="1:2" x14ac:dyDescent="0.2">
      <c r="A202" s="1053" t="s">
        <v>4565</v>
      </c>
      <c r="B202" s="1118">
        <f>Cost_Breakout!F40</f>
        <v>0</v>
      </c>
    </row>
    <row r="203" spans="1:2" x14ac:dyDescent="0.2">
      <c r="A203" s="1053" t="s">
        <v>4566</v>
      </c>
      <c r="B203" s="1118">
        <f>Cost_Breakout!F41</f>
        <v>0</v>
      </c>
    </row>
    <row r="204" spans="1:2" x14ac:dyDescent="0.2">
      <c r="A204" s="1053" t="s">
        <v>4567</v>
      </c>
      <c r="B204" s="1118">
        <f>Cost_Breakout!F42</f>
        <v>0</v>
      </c>
    </row>
    <row r="205" spans="1:2" x14ac:dyDescent="0.2">
      <c r="A205" s="1053" t="s">
        <v>4568</v>
      </c>
      <c r="B205" s="1118">
        <f>Cost_Breakout!F43</f>
        <v>0</v>
      </c>
    </row>
    <row r="206" spans="1:2" x14ac:dyDescent="0.2">
      <c r="A206" s="1053" t="s">
        <v>4569</v>
      </c>
      <c r="B206" s="1118">
        <f>Cost_Breakout!F44</f>
        <v>0</v>
      </c>
    </row>
    <row r="207" spans="1:2" x14ac:dyDescent="0.2">
      <c r="A207" s="1053" t="s">
        <v>4570</v>
      </c>
      <c r="B207" s="1118">
        <f>Cost_Breakout!F45</f>
        <v>0</v>
      </c>
    </row>
    <row r="208" spans="1:2" x14ac:dyDescent="0.2">
      <c r="A208" s="1053" t="s">
        <v>4571</v>
      </c>
      <c r="B208" s="1118">
        <f>Cost_Breakout!F46</f>
        <v>0</v>
      </c>
    </row>
    <row r="209" spans="1:2" x14ac:dyDescent="0.2">
      <c r="A209" s="1053" t="s">
        <v>4572</v>
      </c>
      <c r="B209" s="1118">
        <f>Cost_Breakout!F47</f>
        <v>0</v>
      </c>
    </row>
    <row r="210" spans="1:2" x14ac:dyDescent="0.2">
      <c r="A210" s="1053" t="s">
        <v>4573</v>
      </c>
      <c r="B210" s="1118">
        <f>Cost_Breakout!F48</f>
        <v>0</v>
      </c>
    </row>
    <row r="211" spans="1:2" x14ac:dyDescent="0.2">
      <c r="A211" s="1053" t="s">
        <v>4574</v>
      </c>
      <c r="B211" s="1118">
        <f>Cost_Breakout!F49</f>
        <v>0</v>
      </c>
    </row>
    <row r="212" spans="1:2" x14ac:dyDescent="0.2">
      <c r="A212" s="1053" t="s">
        <v>4575</v>
      </c>
      <c r="B212" s="1118">
        <f>Cost_Breakout!F50</f>
        <v>0</v>
      </c>
    </row>
    <row r="213" spans="1:2" x14ac:dyDescent="0.2">
      <c r="A213" s="1053" t="s">
        <v>4576</v>
      </c>
      <c r="B213" s="1118">
        <f>Cost_Breakout!F51</f>
        <v>0</v>
      </c>
    </row>
    <row r="214" spans="1:2" x14ac:dyDescent="0.2">
      <c r="A214" s="1053" t="s">
        <v>4577</v>
      </c>
      <c r="B214" s="1118">
        <f>Cost_Breakout!F53</f>
        <v>0</v>
      </c>
    </row>
    <row r="215" spans="1:2" x14ac:dyDescent="0.2">
      <c r="A215" s="1053" t="s">
        <v>4578</v>
      </c>
      <c r="B215" s="1118">
        <f>Cost_Breakout!F54</f>
        <v>0</v>
      </c>
    </row>
    <row r="216" spans="1:2" x14ac:dyDescent="0.2">
      <c r="A216" s="1053" t="s">
        <v>4579</v>
      </c>
      <c r="B216" s="1118">
        <f>Cost_Breakout!F57</f>
        <v>0</v>
      </c>
    </row>
    <row r="217" spans="1:2" x14ac:dyDescent="0.2">
      <c r="A217" s="1053" t="s">
        <v>4580</v>
      </c>
      <c r="B217" s="1118">
        <f>Cost_Breakout!F55</f>
        <v>0</v>
      </c>
    </row>
    <row r="218" spans="1:2" x14ac:dyDescent="0.2">
      <c r="A218" s="1053" t="s">
        <v>4581</v>
      </c>
      <c r="B218" s="1118">
        <f>Cost_Breakout!F56</f>
        <v>0</v>
      </c>
    </row>
    <row r="219" spans="1:2" x14ac:dyDescent="0.2">
      <c r="A219" s="1053" t="s">
        <v>5168</v>
      </c>
      <c r="B219" s="1118">
        <f>Cost_Breakout!F59</f>
        <v>0</v>
      </c>
    </row>
    <row r="220" spans="1:2" x14ac:dyDescent="0.2">
      <c r="A220" s="1053" t="s">
        <v>4582</v>
      </c>
      <c r="B220" s="1118">
        <f>Cost_Breakout!F62</f>
        <v>0</v>
      </c>
    </row>
    <row r="221" spans="1:2" x14ac:dyDescent="0.2">
      <c r="A221" s="1053" t="s">
        <v>4583</v>
      </c>
      <c r="B221" s="1118">
        <f>Cost_Breakout!F63</f>
        <v>0</v>
      </c>
    </row>
    <row r="222" spans="1:2" x14ac:dyDescent="0.2">
      <c r="A222" s="1053" t="s">
        <v>4584</v>
      </c>
      <c r="B222" s="1118">
        <f>Cost_Breakout!F64</f>
        <v>0</v>
      </c>
    </row>
    <row r="223" spans="1:2" x14ac:dyDescent="0.2">
      <c r="A223" s="1053" t="s">
        <v>4585</v>
      </c>
      <c r="B223" s="1118">
        <f>Cost_Breakout!F66</f>
        <v>0</v>
      </c>
    </row>
    <row r="224" spans="1:2" x14ac:dyDescent="0.2">
      <c r="A224" s="1053" t="s">
        <v>4586</v>
      </c>
      <c r="B224" s="1118">
        <f>Cost_Breakout!F68</f>
        <v>0</v>
      </c>
    </row>
    <row r="225" spans="1:2" x14ac:dyDescent="0.2">
      <c r="A225" s="1053" t="s">
        <v>5169</v>
      </c>
      <c r="B225" s="1118">
        <f>Cost_Breakout!F69</f>
        <v>0</v>
      </c>
    </row>
    <row r="226" spans="1:2" x14ac:dyDescent="0.2">
      <c r="A226" s="1053" t="s">
        <v>4587</v>
      </c>
      <c r="B226" s="1118">
        <f>Cost_Breakout!F71</f>
        <v>0</v>
      </c>
    </row>
    <row r="227" spans="1:2" x14ac:dyDescent="0.2">
      <c r="A227" s="1053" t="s">
        <v>4588</v>
      </c>
      <c r="B227" s="1118">
        <f>Cost_Breakout!F72</f>
        <v>0</v>
      </c>
    </row>
    <row r="228" spans="1:2" x14ac:dyDescent="0.2">
      <c r="A228" s="1053" t="s">
        <v>4589</v>
      </c>
      <c r="B228" s="1118">
        <f>Cost_Breakout!F73</f>
        <v>0</v>
      </c>
    </row>
    <row r="229" spans="1:2" x14ac:dyDescent="0.2">
      <c r="A229" s="1053" t="s">
        <v>4590</v>
      </c>
      <c r="B229" s="1118">
        <f>Cost_Breakout!F75</f>
        <v>0</v>
      </c>
    </row>
    <row r="230" spans="1:2" x14ac:dyDescent="0.2">
      <c r="A230" s="1053" t="s">
        <v>4591</v>
      </c>
      <c r="B230" s="1118">
        <f>Cost_Breakout!F77</f>
        <v>0</v>
      </c>
    </row>
    <row r="231" spans="1:2" x14ac:dyDescent="0.2">
      <c r="A231" s="1053" t="s">
        <v>5170</v>
      </c>
      <c r="B231" s="1118">
        <f>Cost_Breakout!F78</f>
        <v>0</v>
      </c>
    </row>
    <row r="232" spans="1:2" x14ac:dyDescent="0.2">
      <c r="A232" s="1053" t="s">
        <v>4592</v>
      </c>
      <c r="B232" s="1118">
        <f>Cost_Breakout!G27</f>
        <v>0</v>
      </c>
    </row>
    <row r="233" spans="1:2" x14ac:dyDescent="0.2">
      <c r="A233" s="1053" t="s">
        <v>4593</v>
      </c>
      <c r="B233" s="1118">
        <f>Cost_Breakout!G28</f>
        <v>0</v>
      </c>
    </row>
    <row r="234" spans="1:2" x14ac:dyDescent="0.2">
      <c r="A234" s="1053" t="s">
        <v>4594</v>
      </c>
      <c r="B234" s="1118">
        <f>Cost_Breakout!G29</f>
        <v>0</v>
      </c>
    </row>
    <row r="235" spans="1:2" x14ac:dyDescent="0.2">
      <c r="A235" s="1053" t="s">
        <v>4595</v>
      </c>
      <c r="B235" s="1118">
        <f>Cost_Breakout!G30</f>
        <v>0</v>
      </c>
    </row>
    <row r="236" spans="1:2" x14ac:dyDescent="0.2">
      <c r="A236" s="1053" t="s">
        <v>5171</v>
      </c>
      <c r="B236" s="1118">
        <f>Cost_Breakout!G31</f>
        <v>0</v>
      </c>
    </row>
    <row r="237" spans="1:2" x14ac:dyDescent="0.2">
      <c r="A237" s="1053" t="s">
        <v>4596</v>
      </c>
      <c r="B237" s="1118">
        <f>Cost_Breakout!G32</f>
        <v>0</v>
      </c>
    </row>
    <row r="238" spans="1:2" x14ac:dyDescent="0.2">
      <c r="A238" s="1053" t="s">
        <v>4597</v>
      </c>
      <c r="B238" s="1118">
        <f>Cost_Breakout!G33</f>
        <v>0</v>
      </c>
    </row>
    <row r="239" spans="1:2" x14ac:dyDescent="0.2">
      <c r="A239" s="1053" t="s">
        <v>4598</v>
      </c>
      <c r="B239" s="1118">
        <f>Cost_Breakout!G34</f>
        <v>0</v>
      </c>
    </row>
    <row r="240" spans="1:2" x14ac:dyDescent="0.2">
      <c r="A240" s="1053" t="s">
        <v>4599</v>
      </c>
      <c r="B240" s="1118">
        <f>Cost_Breakout!G35</f>
        <v>0</v>
      </c>
    </row>
    <row r="241" spans="1:2" x14ac:dyDescent="0.2">
      <c r="A241" s="1053" t="s">
        <v>4600</v>
      </c>
      <c r="B241" s="1118">
        <f>Cost_Breakout!G37</f>
        <v>0</v>
      </c>
    </row>
    <row r="242" spans="1:2" x14ac:dyDescent="0.2">
      <c r="A242" s="1053" t="s">
        <v>5172</v>
      </c>
      <c r="B242" s="1118">
        <f>Cost_Breakout!G38</f>
        <v>0</v>
      </c>
    </row>
    <row r="243" spans="1:2" x14ac:dyDescent="0.2">
      <c r="A243" s="1053" t="s">
        <v>4601</v>
      </c>
      <c r="B243" s="1118">
        <f>Cost_Breakout!G39</f>
        <v>0</v>
      </c>
    </row>
    <row r="244" spans="1:2" x14ac:dyDescent="0.2">
      <c r="A244" s="1053" t="s">
        <v>4602</v>
      </c>
      <c r="B244" s="1118">
        <f>Cost_Breakout!G40</f>
        <v>0</v>
      </c>
    </row>
    <row r="245" spans="1:2" x14ac:dyDescent="0.2">
      <c r="A245" s="1053" t="s">
        <v>4603</v>
      </c>
      <c r="B245" s="1118">
        <f>Cost_Breakout!G41</f>
        <v>0</v>
      </c>
    </row>
    <row r="246" spans="1:2" x14ac:dyDescent="0.2">
      <c r="A246" s="1053" t="s">
        <v>4604</v>
      </c>
      <c r="B246" s="1118">
        <f>Cost_Breakout!G42</f>
        <v>0</v>
      </c>
    </row>
    <row r="247" spans="1:2" x14ac:dyDescent="0.2">
      <c r="A247" s="1053" t="s">
        <v>4605</v>
      </c>
      <c r="B247" s="1118">
        <f>Cost_Breakout!G43</f>
        <v>0</v>
      </c>
    </row>
    <row r="248" spans="1:2" x14ac:dyDescent="0.2">
      <c r="A248" s="1053" t="s">
        <v>4606</v>
      </c>
      <c r="B248" s="1118">
        <f>Cost_Breakout!G44</f>
        <v>0</v>
      </c>
    </row>
    <row r="249" spans="1:2" x14ac:dyDescent="0.2">
      <c r="A249" s="1053" t="s">
        <v>4607</v>
      </c>
      <c r="B249" s="1118">
        <f>Cost_Breakout!G45</f>
        <v>0</v>
      </c>
    </row>
    <row r="250" spans="1:2" x14ac:dyDescent="0.2">
      <c r="A250" s="1053" t="s">
        <v>4608</v>
      </c>
      <c r="B250" s="1118">
        <f>Cost_Breakout!G46</f>
        <v>0</v>
      </c>
    </row>
    <row r="251" spans="1:2" x14ac:dyDescent="0.2">
      <c r="A251" s="1053" t="s">
        <v>4609</v>
      </c>
      <c r="B251" s="1118">
        <f>Cost_Breakout!G47</f>
        <v>0</v>
      </c>
    </row>
    <row r="252" spans="1:2" x14ac:dyDescent="0.2">
      <c r="A252" s="1053" t="s">
        <v>4610</v>
      </c>
      <c r="B252" s="1118">
        <f>Cost_Breakout!G48</f>
        <v>0</v>
      </c>
    </row>
    <row r="253" spans="1:2" x14ac:dyDescent="0.2">
      <c r="A253" s="1053" t="s">
        <v>4611</v>
      </c>
      <c r="B253" s="1118">
        <f>Cost_Breakout!G49</f>
        <v>0</v>
      </c>
    </row>
    <row r="254" spans="1:2" x14ac:dyDescent="0.2">
      <c r="A254" s="1053" t="s">
        <v>4612</v>
      </c>
      <c r="B254" s="1118">
        <f>Cost_Breakout!G50</f>
        <v>0</v>
      </c>
    </row>
    <row r="255" spans="1:2" x14ac:dyDescent="0.2">
      <c r="A255" s="1053" t="s">
        <v>4613</v>
      </c>
      <c r="B255" s="1118">
        <f>Cost_Breakout!G51</f>
        <v>0</v>
      </c>
    </row>
    <row r="256" spans="1:2" x14ac:dyDescent="0.2">
      <c r="A256" s="1053" t="s">
        <v>4614</v>
      </c>
      <c r="B256" s="1118">
        <f>Cost_Breakout!G53</f>
        <v>0</v>
      </c>
    </row>
    <row r="257" spans="1:2" x14ac:dyDescent="0.2">
      <c r="A257" s="1053" t="s">
        <v>4615</v>
      </c>
      <c r="B257" s="1118">
        <f>Cost_Breakout!G54</f>
        <v>0</v>
      </c>
    </row>
    <row r="258" spans="1:2" x14ac:dyDescent="0.2">
      <c r="A258" s="1053" t="s">
        <v>4616</v>
      </c>
      <c r="B258" s="1118">
        <f>Cost_Breakout!G57</f>
        <v>0</v>
      </c>
    </row>
    <row r="259" spans="1:2" x14ac:dyDescent="0.2">
      <c r="A259" s="1053" t="s">
        <v>4617</v>
      </c>
      <c r="B259" s="1118">
        <f>Cost_Breakout!G55</f>
        <v>0</v>
      </c>
    </row>
    <row r="260" spans="1:2" x14ac:dyDescent="0.2">
      <c r="A260" s="1053" t="s">
        <v>4618</v>
      </c>
      <c r="B260" s="1118">
        <f>Cost_Breakout!G56</f>
        <v>0</v>
      </c>
    </row>
    <row r="261" spans="1:2" x14ac:dyDescent="0.2">
      <c r="A261" s="1053" t="s">
        <v>5173</v>
      </c>
      <c r="B261" s="1118">
        <f>Cost_Breakout!G59</f>
        <v>0</v>
      </c>
    </row>
    <row r="262" spans="1:2" x14ac:dyDescent="0.2">
      <c r="A262" s="1053" t="s">
        <v>4619</v>
      </c>
      <c r="B262" s="1118">
        <f>Cost_Breakout!G62</f>
        <v>0</v>
      </c>
    </row>
    <row r="263" spans="1:2" x14ac:dyDescent="0.2">
      <c r="A263" s="1053" t="s">
        <v>4620</v>
      </c>
      <c r="B263" s="1118">
        <f>Cost_Breakout!G63</f>
        <v>0</v>
      </c>
    </row>
    <row r="264" spans="1:2" x14ac:dyDescent="0.2">
      <c r="A264" s="1053" t="s">
        <v>4621</v>
      </c>
      <c r="B264" s="1118">
        <f>Cost_Breakout!G64</f>
        <v>0</v>
      </c>
    </row>
    <row r="265" spans="1:2" x14ac:dyDescent="0.2">
      <c r="A265" s="1053" t="s">
        <v>4622</v>
      </c>
      <c r="B265" s="1118">
        <f>Cost_Breakout!G66</f>
        <v>0</v>
      </c>
    </row>
    <row r="266" spans="1:2" x14ac:dyDescent="0.2">
      <c r="A266" s="1053" t="s">
        <v>4623</v>
      </c>
      <c r="B266" s="1118">
        <f>Cost_Breakout!G68</f>
        <v>0</v>
      </c>
    </row>
    <row r="267" spans="1:2" x14ac:dyDescent="0.2">
      <c r="A267" s="1053" t="s">
        <v>5174</v>
      </c>
      <c r="B267" s="1118">
        <f>Cost_Breakout!G69</f>
        <v>0</v>
      </c>
    </row>
    <row r="268" spans="1:2" x14ac:dyDescent="0.2">
      <c r="A268" s="1053" t="s">
        <v>4624</v>
      </c>
      <c r="B268" s="1118">
        <f>Cost_Breakout!G71</f>
        <v>0</v>
      </c>
    </row>
    <row r="269" spans="1:2" x14ac:dyDescent="0.2">
      <c r="A269" s="1053" t="s">
        <v>4625</v>
      </c>
      <c r="B269" s="1118">
        <f>Cost_Breakout!G72</f>
        <v>0</v>
      </c>
    </row>
    <row r="270" spans="1:2" x14ac:dyDescent="0.2">
      <c r="A270" s="1053" t="s">
        <v>4626</v>
      </c>
      <c r="B270" s="1118">
        <f>Cost_Breakout!G73</f>
        <v>0</v>
      </c>
    </row>
    <row r="271" spans="1:2" x14ac:dyDescent="0.2">
      <c r="A271" s="1053" t="s">
        <v>4627</v>
      </c>
      <c r="B271" s="1118">
        <f>Cost_Breakout!G75</f>
        <v>0</v>
      </c>
    </row>
    <row r="272" spans="1:2" x14ac:dyDescent="0.2">
      <c r="A272" s="1053" t="s">
        <v>4628</v>
      </c>
      <c r="B272" s="1118">
        <f>Cost_Breakout!G77</f>
        <v>0</v>
      </c>
    </row>
    <row r="273" spans="1:3" x14ac:dyDescent="0.2">
      <c r="A273" s="1062" t="s">
        <v>5175</v>
      </c>
      <c r="B273" s="1128">
        <f>Cost_Breakout!G78</f>
        <v>0</v>
      </c>
    </row>
    <row r="274" spans="1:3" x14ac:dyDescent="0.2">
      <c r="A274" s="1053" t="s">
        <v>5176</v>
      </c>
      <c r="B274" s="1124" t="str">
        <f>Sources!B26</f>
        <v>Deferred Developer Fee</v>
      </c>
      <c r="C274" s="1066"/>
    </row>
    <row r="275" spans="1:3" ht="14.25" customHeight="1" x14ac:dyDescent="0.2">
      <c r="A275" s="1055" t="s">
        <v>5177</v>
      </c>
      <c r="B275" s="1124">
        <f>Sources!C26</f>
        <v>0</v>
      </c>
      <c r="C275" s="1067"/>
    </row>
    <row r="276" spans="1:3" x14ac:dyDescent="0.2">
      <c r="A276" s="1055" t="s">
        <v>5178</v>
      </c>
      <c r="B276" s="1118">
        <f>Sources!H26</f>
        <v>0</v>
      </c>
    </row>
    <row r="277" spans="1:3" x14ac:dyDescent="0.2">
      <c r="A277" s="1055" t="s">
        <v>5179</v>
      </c>
      <c r="B277" s="1124">
        <f>Sources!I26</f>
        <v>0</v>
      </c>
    </row>
    <row r="278" spans="1:3" ht="13.5" customHeight="1" x14ac:dyDescent="0.2">
      <c r="A278" s="1120" t="s">
        <v>5690</v>
      </c>
      <c r="B278" s="1124" t="s">
        <v>4062</v>
      </c>
      <c r="C278" s="1058" t="s">
        <v>5555</v>
      </c>
    </row>
    <row r="279" spans="1:3" x14ac:dyDescent="0.2">
      <c r="A279" s="1055" t="s">
        <v>5180</v>
      </c>
      <c r="B279" s="1124">
        <f>Sources!J26</f>
        <v>0</v>
      </c>
    </row>
    <row r="280" spans="1:3" ht="15" customHeight="1" x14ac:dyDescent="0.2">
      <c r="A280" s="1120" t="s">
        <v>5181</v>
      </c>
      <c r="B280" s="1124">
        <f>Sources!K26</f>
        <v>0</v>
      </c>
      <c r="C280" s="1064"/>
    </row>
    <row r="281" spans="1:3" x14ac:dyDescent="0.2">
      <c r="A281" s="1055" t="s">
        <v>5182</v>
      </c>
      <c r="B281" s="1124" t="str">
        <f>Sources!B27</f>
        <v>LIHTC Equity</v>
      </c>
    </row>
    <row r="282" spans="1:3" x14ac:dyDescent="0.2">
      <c r="A282" s="1055" t="s">
        <v>5183</v>
      </c>
      <c r="B282" s="1124">
        <f>Sources!C27</f>
        <v>0</v>
      </c>
    </row>
    <row r="283" spans="1:3" x14ac:dyDescent="0.2">
      <c r="A283" s="1055" t="s">
        <v>5184</v>
      </c>
      <c r="B283" s="1118">
        <f>Sources!H27</f>
        <v>0</v>
      </c>
    </row>
    <row r="284" spans="1:3" x14ac:dyDescent="0.2">
      <c r="A284" s="1055" t="s">
        <v>5185</v>
      </c>
      <c r="B284" s="1124">
        <f>Sources!I27</f>
        <v>0</v>
      </c>
    </row>
    <row r="285" spans="1:3" ht="14.25" customHeight="1" x14ac:dyDescent="0.2">
      <c r="A285" s="1055" t="s">
        <v>5691</v>
      </c>
      <c r="B285" s="1124" t="s">
        <v>4062</v>
      </c>
      <c r="C285" s="1058" t="s">
        <v>5555</v>
      </c>
    </row>
    <row r="286" spans="1:3" x14ac:dyDescent="0.2">
      <c r="A286" s="1055" t="s">
        <v>5186</v>
      </c>
      <c r="B286" s="1124">
        <f>Sources!J27</f>
        <v>0</v>
      </c>
    </row>
    <row r="287" spans="1:3" x14ac:dyDescent="0.2">
      <c r="A287" s="1055" t="s">
        <v>5187</v>
      </c>
      <c r="B287" s="1124">
        <f>Sources!K27</f>
        <v>0</v>
      </c>
    </row>
    <row r="288" spans="1:3" x14ac:dyDescent="0.2">
      <c r="A288" s="1055" t="s">
        <v>5188</v>
      </c>
      <c r="B288" s="1124">
        <f>Sources!B28</f>
        <v>0</v>
      </c>
    </row>
    <row r="289" spans="1:3" x14ac:dyDescent="0.2">
      <c r="A289" s="1055" t="s">
        <v>5189</v>
      </c>
      <c r="B289" s="1124">
        <f>Sources!C28</f>
        <v>0</v>
      </c>
    </row>
    <row r="290" spans="1:3" x14ac:dyDescent="0.2">
      <c r="A290" s="1055" t="s">
        <v>5190</v>
      </c>
      <c r="B290" s="1118">
        <f>Sources!H28</f>
        <v>0</v>
      </c>
    </row>
    <row r="291" spans="1:3" x14ac:dyDescent="0.2">
      <c r="A291" s="1055" t="s">
        <v>5191</v>
      </c>
      <c r="B291" s="1124">
        <f>Sources!I28</f>
        <v>0</v>
      </c>
    </row>
    <row r="292" spans="1:3" ht="14.25" customHeight="1" x14ac:dyDescent="0.2">
      <c r="A292" s="1055" t="s">
        <v>5692</v>
      </c>
      <c r="B292" s="1124" t="s">
        <v>4062</v>
      </c>
      <c r="C292" s="1058" t="s">
        <v>5555</v>
      </c>
    </row>
    <row r="293" spans="1:3" x14ac:dyDescent="0.2">
      <c r="A293" s="1055" t="s">
        <v>5192</v>
      </c>
      <c r="B293" s="1124">
        <f>Sources!J28</f>
        <v>0</v>
      </c>
    </row>
    <row r="294" spans="1:3" x14ac:dyDescent="0.2">
      <c r="A294" s="1055" t="s">
        <v>5193</v>
      </c>
      <c r="B294" s="1124">
        <f>Sources!K28</f>
        <v>0</v>
      </c>
    </row>
    <row r="295" spans="1:3" x14ac:dyDescent="0.2">
      <c r="A295" s="1055" t="s">
        <v>5194</v>
      </c>
      <c r="B295" s="1124">
        <f>Sources!B29</f>
        <v>0</v>
      </c>
    </row>
    <row r="296" spans="1:3" x14ac:dyDescent="0.2">
      <c r="A296" s="1055" t="s">
        <v>5195</v>
      </c>
      <c r="B296" s="1124">
        <f>Sources!C29</f>
        <v>0</v>
      </c>
    </row>
    <row r="297" spans="1:3" x14ac:dyDescent="0.2">
      <c r="A297" s="1055" t="s">
        <v>5196</v>
      </c>
      <c r="B297" s="1118">
        <f>Sources!H29</f>
        <v>0</v>
      </c>
    </row>
    <row r="298" spans="1:3" x14ac:dyDescent="0.2">
      <c r="A298" s="1055" t="s">
        <v>5197</v>
      </c>
      <c r="B298" s="1124">
        <f>Sources!I29</f>
        <v>0</v>
      </c>
    </row>
    <row r="299" spans="1:3" ht="15.75" customHeight="1" x14ac:dyDescent="0.2">
      <c r="A299" s="1055" t="s">
        <v>5693</v>
      </c>
      <c r="B299" s="1124" t="s">
        <v>4062</v>
      </c>
      <c r="C299" s="1058" t="s">
        <v>5555</v>
      </c>
    </row>
    <row r="300" spans="1:3" x14ac:dyDescent="0.2">
      <c r="A300" s="1055" t="s">
        <v>5198</v>
      </c>
      <c r="B300" s="1124">
        <f>Sources!J29</f>
        <v>0</v>
      </c>
    </row>
    <row r="301" spans="1:3" x14ac:dyDescent="0.2">
      <c r="A301" s="1055" t="s">
        <v>5199</v>
      </c>
      <c r="B301" s="1124">
        <f>Sources!K29</f>
        <v>0</v>
      </c>
    </row>
    <row r="302" spans="1:3" x14ac:dyDescent="0.2">
      <c r="A302" s="1055" t="s">
        <v>5200</v>
      </c>
      <c r="B302" s="1124">
        <f>Sources!B30</f>
        <v>0</v>
      </c>
    </row>
    <row r="303" spans="1:3" x14ac:dyDescent="0.2">
      <c r="A303" s="1055" t="s">
        <v>5201</v>
      </c>
      <c r="B303" s="1124">
        <f>Sources!C30</f>
        <v>0</v>
      </c>
    </row>
    <row r="304" spans="1:3" x14ac:dyDescent="0.2">
      <c r="A304" s="1055" t="s">
        <v>5202</v>
      </c>
      <c r="B304" s="1118">
        <f>Sources!H30</f>
        <v>0</v>
      </c>
    </row>
    <row r="305" spans="1:3" x14ac:dyDescent="0.2">
      <c r="A305" s="1055" t="s">
        <v>5203</v>
      </c>
      <c r="B305" s="1124">
        <f>Sources!I30</f>
        <v>0</v>
      </c>
    </row>
    <row r="306" spans="1:3" x14ac:dyDescent="0.2">
      <c r="A306" s="1055" t="s">
        <v>5694</v>
      </c>
      <c r="B306" s="1124" t="s">
        <v>4062</v>
      </c>
      <c r="C306" s="1058" t="s">
        <v>5555</v>
      </c>
    </row>
    <row r="307" spans="1:3" x14ac:dyDescent="0.2">
      <c r="A307" s="1055" t="s">
        <v>5204</v>
      </c>
      <c r="B307" s="1124">
        <f>Sources!J30</f>
        <v>0</v>
      </c>
    </row>
    <row r="308" spans="1:3" x14ac:dyDescent="0.2">
      <c r="A308" s="1055" t="s">
        <v>5205</v>
      </c>
      <c r="B308" s="1124">
        <f>Sources!K30</f>
        <v>0</v>
      </c>
    </row>
    <row r="309" spans="1:3" x14ac:dyDescent="0.2">
      <c r="A309" s="1055" t="s">
        <v>5206</v>
      </c>
      <c r="B309" s="1124">
        <f>Sources!B31</f>
        <v>0</v>
      </c>
    </row>
    <row r="310" spans="1:3" x14ac:dyDescent="0.2">
      <c r="A310" s="1055" t="s">
        <v>5207</v>
      </c>
      <c r="B310" s="1124">
        <f>Sources!C31</f>
        <v>0</v>
      </c>
    </row>
    <row r="311" spans="1:3" x14ac:dyDescent="0.2">
      <c r="A311" s="1055" t="s">
        <v>5208</v>
      </c>
      <c r="B311" s="1118">
        <f>Sources!H31</f>
        <v>0</v>
      </c>
    </row>
    <row r="312" spans="1:3" x14ac:dyDescent="0.2">
      <c r="A312" s="1055" t="s">
        <v>5209</v>
      </c>
      <c r="B312" s="1124">
        <f>Sources!I31</f>
        <v>0</v>
      </c>
    </row>
    <row r="313" spans="1:3" x14ac:dyDescent="0.2">
      <c r="A313" s="1055" t="s">
        <v>5695</v>
      </c>
      <c r="B313" s="1124" t="s">
        <v>4062</v>
      </c>
      <c r="C313" s="1058" t="s">
        <v>5555</v>
      </c>
    </row>
    <row r="314" spans="1:3" x14ac:dyDescent="0.2">
      <c r="A314" s="1055" t="s">
        <v>5210</v>
      </c>
      <c r="B314" s="1124">
        <f>Sources!J31</f>
        <v>0</v>
      </c>
    </row>
    <row r="315" spans="1:3" x14ac:dyDescent="0.2">
      <c r="A315" s="1055" t="s">
        <v>5211</v>
      </c>
      <c r="B315" s="1124">
        <f>Sources!K31</f>
        <v>0</v>
      </c>
    </row>
    <row r="316" spans="1:3" x14ac:dyDescent="0.2">
      <c r="A316" s="1055" t="s">
        <v>5212</v>
      </c>
      <c r="B316" s="1124">
        <f>Sources!B32</f>
        <v>0</v>
      </c>
    </row>
    <row r="317" spans="1:3" x14ac:dyDescent="0.2">
      <c r="A317" s="1055" t="s">
        <v>5213</v>
      </c>
      <c r="B317" s="1124">
        <f>Sources!C32</f>
        <v>0</v>
      </c>
    </row>
    <row r="318" spans="1:3" x14ac:dyDescent="0.2">
      <c r="A318" s="1055" t="s">
        <v>5214</v>
      </c>
      <c r="B318" s="1118">
        <f>Sources!H32</f>
        <v>0</v>
      </c>
    </row>
    <row r="319" spans="1:3" x14ac:dyDescent="0.2">
      <c r="A319" s="1055" t="s">
        <v>5215</v>
      </c>
      <c r="B319" s="1124">
        <f>Sources!I32</f>
        <v>0</v>
      </c>
    </row>
    <row r="320" spans="1:3" x14ac:dyDescent="0.2">
      <c r="A320" s="1055" t="s">
        <v>5696</v>
      </c>
      <c r="B320" s="1124" t="s">
        <v>4062</v>
      </c>
      <c r="C320" s="1058" t="s">
        <v>5555</v>
      </c>
    </row>
    <row r="321" spans="1:3" x14ac:dyDescent="0.2">
      <c r="A321" s="1055" t="s">
        <v>5216</v>
      </c>
      <c r="B321" s="1124">
        <f>Sources!J32</f>
        <v>0</v>
      </c>
    </row>
    <row r="322" spans="1:3" x14ac:dyDescent="0.2">
      <c r="A322" s="1055" t="s">
        <v>5217</v>
      </c>
      <c r="B322" s="1124">
        <f>Sources!K32</f>
        <v>0</v>
      </c>
    </row>
    <row r="323" spans="1:3" x14ac:dyDescent="0.2">
      <c r="A323" s="1055" t="s">
        <v>5218</v>
      </c>
      <c r="B323" s="1124">
        <f>Sources!B33</f>
        <v>0</v>
      </c>
    </row>
    <row r="324" spans="1:3" x14ac:dyDescent="0.2">
      <c r="A324" s="1055" t="s">
        <v>5219</v>
      </c>
      <c r="B324" s="1124">
        <f>Sources!C33</f>
        <v>0</v>
      </c>
    </row>
    <row r="325" spans="1:3" x14ac:dyDescent="0.2">
      <c r="A325" s="1055" t="s">
        <v>5220</v>
      </c>
      <c r="B325" s="1118">
        <f>Sources!H33</f>
        <v>0</v>
      </c>
    </row>
    <row r="326" spans="1:3" x14ac:dyDescent="0.2">
      <c r="A326" s="1055" t="s">
        <v>5221</v>
      </c>
      <c r="B326" s="1124">
        <f>Sources!I33</f>
        <v>0</v>
      </c>
    </row>
    <row r="327" spans="1:3" x14ac:dyDescent="0.2">
      <c r="A327" s="1055" t="s">
        <v>5697</v>
      </c>
      <c r="B327" s="1124" t="s">
        <v>4062</v>
      </c>
      <c r="C327" s="1058" t="s">
        <v>5555</v>
      </c>
    </row>
    <row r="328" spans="1:3" x14ac:dyDescent="0.2">
      <c r="A328" s="1055" t="s">
        <v>5222</v>
      </c>
      <c r="B328" s="1124">
        <f>Sources!J33</f>
        <v>0</v>
      </c>
    </row>
    <row r="329" spans="1:3" x14ac:dyDescent="0.2">
      <c r="A329" s="1055" t="s">
        <v>5223</v>
      </c>
      <c r="B329" s="1124">
        <f>Sources!K33</f>
        <v>0</v>
      </c>
    </row>
    <row r="330" spans="1:3" x14ac:dyDescent="0.2">
      <c r="A330" s="1055" t="s">
        <v>5224</v>
      </c>
      <c r="B330" s="1124">
        <f>Sources!B34</f>
        <v>0</v>
      </c>
    </row>
    <row r="331" spans="1:3" x14ac:dyDescent="0.2">
      <c r="A331" s="1055" t="s">
        <v>5225</v>
      </c>
      <c r="B331" s="1124">
        <f>Sources!C34</f>
        <v>0</v>
      </c>
    </row>
    <row r="332" spans="1:3" x14ac:dyDescent="0.2">
      <c r="A332" s="1055" t="s">
        <v>5226</v>
      </c>
      <c r="B332" s="1118">
        <f>Sources!H34</f>
        <v>0</v>
      </c>
    </row>
    <row r="333" spans="1:3" x14ac:dyDescent="0.2">
      <c r="A333" s="1055" t="s">
        <v>5227</v>
      </c>
      <c r="B333" s="1124">
        <f>Sources!I34</f>
        <v>0</v>
      </c>
    </row>
    <row r="334" spans="1:3" x14ac:dyDescent="0.2">
      <c r="A334" s="1055" t="s">
        <v>5698</v>
      </c>
      <c r="B334" s="1124" t="s">
        <v>4062</v>
      </c>
      <c r="C334" s="1058" t="s">
        <v>5555</v>
      </c>
    </row>
    <row r="335" spans="1:3" x14ac:dyDescent="0.2">
      <c r="A335" s="1055" t="s">
        <v>5228</v>
      </c>
      <c r="B335" s="1124">
        <f>Sources!J34</f>
        <v>0</v>
      </c>
    </row>
    <row r="336" spans="1:3" x14ac:dyDescent="0.2">
      <c r="A336" s="1055" t="s">
        <v>5229</v>
      </c>
      <c r="B336" s="1124">
        <f>Sources!K34</f>
        <v>0</v>
      </c>
    </row>
    <row r="337" spans="1:3" x14ac:dyDescent="0.2">
      <c r="A337" s="1055" t="s">
        <v>5230</v>
      </c>
      <c r="B337" s="1124">
        <f>Sources!B35</f>
        <v>0</v>
      </c>
    </row>
    <row r="338" spans="1:3" x14ac:dyDescent="0.2">
      <c r="A338" s="1055" t="s">
        <v>5231</v>
      </c>
      <c r="B338" s="1124">
        <f>Sources!C35</f>
        <v>0</v>
      </c>
    </row>
    <row r="339" spans="1:3" x14ac:dyDescent="0.2">
      <c r="A339" s="1055" t="s">
        <v>5232</v>
      </c>
      <c r="B339" s="1118">
        <f>Sources!H35</f>
        <v>0</v>
      </c>
    </row>
    <row r="340" spans="1:3" x14ac:dyDescent="0.2">
      <c r="A340" s="1055" t="s">
        <v>5233</v>
      </c>
      <c r="B340" s="1124">
        <f>Sources!I35</f>
        <v>0</v>
      </c>
    </row>
    <row r="341" spans="1:3" x14ac:dyDescent="0.2">
      <c r="A341" s="1055" t="s">
        <v>5699</v>
      </c>
      <c r="B341" s="1124" t="s">
        <v>4062</v>
      </c>
      <c r="C341" s="1058" t="s">
        <v>5555</v>
      </c>
    </row>
    <row r="342" spans="1:3" x14ac:dyDescent="0.2">
      <c r="A342" s="1055" t="s">
        <v>5234</v>
      </c>
      <c r="B342" s="1124">
        <f>Sources!J35</f>
        <v>0</v>
      </c>
    </row>
    <row r="343" spans="1:3" x14ac:dyDescent="0.2">
      <c r="A343" s="1055" t="s">
        <v>5235</v>
      </c>
      <c r="B343" s="1124">
        <f>Sources!K35</f>
        <v>0</v>
      </c>
    </row>
    <row r="344" spans="1:3" x14ac:dyDescent="0.2">
      <c r="A344" s="1055" t="s">
        <v>5236</v>
      </c>
      <c r="B344" s="1124">
        <f>Sources!B36</f>
        <v>0</v>
      </c>
    </row>
    <row r="345" spans="1:3" x14ac:dyDescent="0.2">
      <c r="A345" s="1055" t="s">
        <v>5237</v>
      </c>
      <c r="B345" s="1124">
        <f>Sources!C36</f>
        <v>0</v>
      </c>
    </row>
    <row r="346" spans="1:3" x14ac:dyDescent="0.2">
      <c r="A346" s="1055" t="s">
        <v>5238</v>
      </c>
      <c r="B346" s="1118">
        <f>Sources!H36</f>
        <v>0</v>
      </c>
    </row>
    <row r="347" spans="1:3" x14ac:dyDescent="0.2">
      <c r="A347" s="1055" t="s">
        <v>5239</v>
      </c>
      <c r="B347" s="1124">
        <f>Sources!I36</f>
        <v>0</v>
      </c>
    </row>
    <row r="348" spans="1:3" x14ac:dyDescent="0.2">
      <c r="A348" s="1055" t="s">
        <v>5700</v>
      </c>
      <c r="B348" s="1124" t="s">
        <v>4062</v>
      </c>
      <c r="C348" s="1058" t="s">
        <v>5555</v>
      </c>
    </row>
    <row r="349" spans="1:3" x14ac:dyDescent="0.2">
      <c r="A349" s="1055" t="s">
        <v>5240</v>
      </c>
      <c r="B349" s="1124">
        <f>Sources!J36</f>
        <v>0</v>
      </c>
    </row>
    <row r="350" spans="1:3" x14ac:dyDescent="0.2">
      <c r="A350" s="1055" t="s">
        <v>5241</v>
      </c>
      <c r="B350" s="1124">
        <f>Sources!K36</f>
        <v>0</v>
      </c>
    </row>
    <row r="351" spans="1:3" x14ac:dyDescent="0.2">
      <c r="A351" s="1055" t="s">
        <v>5242</v>
      </c>
      <c r="B351" s="1124">
        <f>Sources!B37</f>
        <v>0</v>
      </c>
    </row>
    <row r="352" spans="1:3" x14ac:dyDescent="0.2">
      <c r="A352" s="1055" t="s">
        <v>5243</v>
      </c>
      <c r="B352" s="1124">
        <f>Sources!C37</f>
        <v>0</v>
      </c>
    </row>
    <row r="353" spans="1:3" x14ac:dyDescent="0.2">
      <c r="A353" s="1055" t="s">
        <v>5244</v>
      </c>
      <c r="B353" s="1118">
        <f>Sources!H37</f>
        <v>0</v>
      </c>
    </row>
    <row r="354" spans="1:3" x14ac:dyDescent="0.2">
      <c r="A354" s="1055" t="s">
        <v>5245</v>
      </c>
      <c r="B354" s="1124">
        <f>Sources!I37</f>
        <v>0</v>
      </c>
    </row>
    <row r="355" spans="1:3" x14ac:dyDescent="0.2">
      <c r="A355" s="1055" t="s">
        <v>5701</v>
      </c>
      <c r="B355" s="1124" t="s">
        <v>4062</v>
      </c>
      <c r="C355" s="1058" t="s">
        <v>5555</v>
      </c>
    </row>
    <row r="356" spans="1:3" x14ac:dyDescent="0.2">
      <c r="A356" s="1055" t="s">
        <v>5246</v>
      </c>
      <c r="B356" s="1124">
        <f>Sources!J37</f>
        <v>0</v>
      </c>
    </row>
    <row r="357" spans="1:3" x14ac:dyDescent="0.2">
      <c r="A357" s="1055" t="s">
        <v>5247</v>
      </c>
      <c r="B357" s="1124">
        <f>Sources!K37</f>
        <v>0</v>
      </c>
    </row>
    <row r="358" spans="1:3" x14ac:dyDescent="0.2">
      <c r="A358" s="1055" t="s">
        <v>5248</v>
      </c>
      <c r="B358" s="1124">
        <f>Sources!B38</f>
        <v>0</v>
      </c>
    </row>
    <row r="359" spans="1:3" x14ac:dyDescent="0.2">
      <c r="A359" s="1055" t="s">
        <v>5249</v>
      </c>
      <c r="B359" s="1124">
        <f>Sources!C38</f>
        <v>0</v>
      </c>
    </row>
    <row r="360" spans="1:3" x14ac:dyDescent="0.2">
      <c r="A360" s="1055" t="s">
        <v>5250</v>
      </c>
      <c r="B360" s="1118">
        <f>Sources!H38</f>
        <v>0</v>
      </c>
    </row>
    <row r="361" spans="1:3" x14ac:dyDescent="0.2">
      <c r="A361" s="1055" t="s">
        <v>5251</v>
      </c>
      <c r="B361" s="1124">
        <f>Sources!I38</f>
        <v>0</v>
      </c>
    </row>
    <row r="362" spans="1:3" x14ac:dyDescent="0.2">
      <c r="A362" s="1055" t="s">
        <v>5702</v>
      </c>
      <c r="B362" s="1124" t="s">
        <v>4062</v>
      </c>
      <c r="C362" s="1058" t="s">
        <v>5555</v>
      </c>
    </row>
    <row r="363" spans="1:3" x14ac:dyDescent="0.2">
      <c r="A363" s="1055" t="s">
        <v>5252</v>
      </c>
      <c r="B363" s="1124">
        <f>Sources!J38</f>
        <v>0</v>
      </c>
    </row>
    <row r="364" spans="1:3" x14ac:dyDescent="0.2">
      <c r="A364" s="1055" t="s">
        <v>5253</v>
      </c>
      <c r="B364" s="1124">
        <f>Sources!K38</f>
        <v>0</v>
      </c>
    </row>
    <row r="365" spans="1:3" x14ac:dyDescent="0.2">
      <c r="A365" s="1120" t="s">
        <v>5254</v>
      </c>
      <c r="B365" s="1124" t="str">
        <f>Sources!B39</f>
        <v xml:space="preserve"> AHP Direct Subsidy</v>
      </c>
      <c r="C365" s="1066"/>
    </row>
    <row r="366" spans="1:3" x14ac:dyDescent="0.2">
      <c r="A366" s="1120" t="s">
        <v>5255</v>
      </c>
      <c r="B366" s="1124">
        <f>Sources!C39</f>
        <v>0</v>
      </c>
      <c r="C366" s="1066"/>
    </row>
    <row r="367" spans="1:3" x14ac:dyDescent="0.2">
      <c r="A367" s="1120" t="s">
        <v>5703</v>
      </c>
      <c r="B367" s="1124">
        <f>Sources!D39</f>
        <v>0</v>
      </c>
      <c r="C367" s="1066"/>
    </row>
    <row r="368" spans="1:3" x14ac:dyDescent="0.2">
      <c r="A368" s="1120" t="s">
        <v>5256</v>
      </c>
      <c r="B368" s="1124">
        <f>Sources!C55</f>
        <v>0</v>
      </c>
      <c r="C368" s="1066"/>
    </row>
    <row r="369" spans="1:3" x14ac:dyDescent="0.2">
      <c r="A369" s="1120" t="s">
        <v>5257</v>
      </c>
      <c r="B369" s="1124">
        <f>Sources!C56</f>
        <v>0</v>
      </c>
      <c r="C369" s="1066"/>
    </row>
    <row r="370" spans="1:3" x14ac:dyDescent="0.2">
      <c r="A370" s="1122" t="s">
        <v>5258</v>
      </c>
      <c r="B370" s="1124"/>
      <c r="C370" s="1065" t="s">
        <v>5556</v>
      </c>
    </row>
    <row r="371" spans="1:3" x14ac:dyDescent="0.2">
      <c r="A371" s="1122" t="s">
        <v>5259</v>
      </c>
      <c r="B371" s="1124"/>
      <c r="C371" s="1065" t="s">
        <v>5556</v>
      </c>
    </row>
    <row r="372" spans="1:3" x14ac:dyDescent="0.2">
      <c r="A372" s="1055" t="s">
        <v>5260</v>
      </c>
      <c r="B372" s="1124" t="str">
        <f>Sources!B67</f>
        <v>Deferred Developer Fee</v>
      </c>
      <c r="C372" s="1066"/>
    </row>
    <row r="373" spans="1:3" x14ac:dyDescent="0.2">
      <c r="A373" s="1055" t="s">
        <v>5261</v>
      </c>
      <c r="B373" s="1124">
        <f>Sources!C67</f>
        <v>0</v>
      </c>
      <c r="C373" s="1066"/>
    </row>
    <row r="374" spans="1:3" x14ac:dyDescent="0.2">
      <c r="A374" s="1055" t="s">
        <v>5262</v>
      </c>
      <c r="B374" s="1118">
        <f>Sources!H67</f>
        <v>0</v>
      </c>
      <c r="C374" s="1066"/>
    </row>
    <row r="375" spans="1:3" x14ac:dyDescent="0.2">
      <c r="A375" s="1055" t="s">
        <v>5263</v>
      </c>
      <c r="B375" s="1124">
        <f>Sources!I67</f>
        <v>0</v>
      </c>
    </row>
    <row r="376" spans="1:3" x14ac:dyDescent="0.2">
      <c r="A376" s="1055" t="s">
        <v>5704</v>
      </c>
      <c r="B376" s="1124" t="s">
        <v>4062</v>
      </c>
      <c r="C376" s="1058" t="s">
        <v>5555</v>
      </c>
    </row>
    <row r="377" spans="1:3" x14ac:dyDescent="0.2">
      <c r="A377" s="1055" t="s">
        <v>5264</v>
      </c>
      <c r="B377" s="1124">
        <f>Sources!J67</f>
        <v>0</v>
      </c>
    </row>
    <row r="378" spans="1:3" x14ac:dyDescent="0.2">
      <c r="A378" s="1055" t="s">
        <v>5265</v>
      </c>
      <c r="B378" s="1124" t="str">
        <f>Sources!B68</f>
        <v>LIHTC Equity</v>
      </c>
    </row>
    <row r="379" spans="1:3" x14ac:dyDescent="0.2">
      <c r="A379" s="1055" t="s">
        <v>5266</v>
      </c>
      <c r="B379" s="1124">
        <f>Sources!C68</f>
        <v>0</v>
      </c>
    </row>
    <row r="380" spans="1:3" x14ac:dyDescent="0.2">
      <c r="A380" s="1055" t="s">
        <v>5267</v>
      </c>
      <c r="B380" s="1118">
        <f>Sources!H68</f>
        <v>0</v>
      </c>
    </row>
    <row r="381" spans="1:3" x14ac:dyDescent="0.2">
      <c r="A381" s="1055" t="s">
        <v>5268</v>
      </c>
      <c r="B381" s="1124">
        <f>Sources!I68</f>
        <v>0</v>
      </c>
    </row>
    <row r="382" spans="1:3" x14ac:dyDescent="0.2">
      <c r="A382" s="1055" t="s">
        <v>5705</v>
      </c>
      <c r="B382" s="1124" t="s">
        <v>4062</v>
      </c>
      <c r="C382" s="1058" t="s">
        <v>5555</v>
      </c>
    </row>
    <row r="383" spans="1:3" x14ac:dyDescent="0.2">
      <c r="A383" s="1055" t="s">
        <v>5269</v>
      </c>
      <c r="B383" s="1124">
        <f>Sources!J68</f>
        <v>0</v>
      </c>
    </row>
    <row r="384" spans="1:3" x14ac:dyDescent="0.2">
      <c r="A384" s="1055" t="s">
        <v>5270</v>
      </c>
      <c r="B384" s="1124">
        <f>Sources!B69</f>
        <v>0</v>
      </c>
    </row>
    <row r="385" spans="1:3" x14ac:dyDescent="0.2">
      <c r="A385" s="1055" t="s">
        <v>5271</v>
      </c>
      <c r="B385" s="1124">
        <f>Sources!C69</f>
        <v>0</v>
      </c>
    </row>
    <row r="386" spans="1:3" x14ac:dyDescent="0.2">
      <c r="A386" s="1055" t="s">
        <v>5272</v>
      </c>
      <c r="B386" s="1118">
        <f>Sources!H69</f>
        <v>0</v>
      </c>
    </row>
    <row r="387" spans="1:3" x14ac:dyDescent="0.2">
      <c r="A387" s="1055" t="s">
        <v>5273</v>
      </c>
      <c r="B387" s="1124">
        <f>Sources!I69</f>
        <v>0</v>
      </c>
    </row>
    <row r="388" spans="1:3" x14ac:dyDescent="0.2">
      <c r="A388" s="1055" t="s">
        <v>5706</v>
      </c>
      <c r="B388" s="1124" t="s">
        <v>4062</v>
      </c>
      <c r="C388" s="1058" t="s">
        <v>5555</v>
      </c>
    </row>
    <row r="389" spans="1:3" x14ac:dyDescent="0.2">
      <c r="A389" s="1055" t="s">
        <v>5274</v>
      </c>
      <c r="B389" s="1124">
        <f>Sources!J69</f>
        <v>0</v>
      </c>
    </row>
    <row r="390" spans="1:3" x14ac:dyDescent="0.2">
      <c r="A390" s="1055" t="s">
        <v>5275</v>
      </c>
      <c r="B390" s="1124">
        <f>Sources!B70</f>
        <v>0</v>
      </c>
    </row>
    <row r="391" spans="1:3" x14ac:dyDescent="0.2">
      <c r="A391" s="1055" t="s">
        <v>5276</v>
      </c>
      <c r="B391" s="1124">
        <f>Sources!C70</f>
        <v>0</v>
      </c>
    </row>
    <row r="392" spans="1:3" x14ac:dyDescent="0.2">
      <c r="A392" s="1055" t="s">
        <v>5277</v>
      </c>
      <c r="B392" s="1118">
        <f>Sources!H70</f>
        <v>0</v>
      </c>
    </row>
    <row r="393" spans="1:3" x14ac:dyDescent="0.2">
      <c r="A393" s="1055" t="s">
        <v>5278</v>
      </c>
      <c r="B393" s="1124">
        <f>Sources!I70</f>
        <v>0</v>
      </c>
    </row>
    <row r="394" spans="1:3" x14ac:dyDescent="0.2">
      <c r="A394" s="1055" t="s">
        <v>5707</v>
      </c>
      <c r="B394" s="1124" t="s">
        <v>4062</v>
      </c>
      <c r="C394" s="1058" t="s">
        <v>5555</v>
      </c>
    </row>
    <row r="395" spans="1:3" x14ac:dyDescent="0.2">
      <c r="A395" s="1055" t="s">
        <v>5279</v>
      </c>
      <c r="B395" s="1124">
        <f>Sources!J70</f>
        <v>0</v>
      </c>
    </row>
    <row r="396" spans="1:3" x14ac:dyDescent="0.2">
      <c r="A396" s="1055" t="s">
        <v>5280</v>
      </c>
      <c r="B396" s="1124">
        <f>Sources!B71</f>
        <v>0</v>
      </c>
    </row>
    <row r="397" spans="1:3" x14ac:dyDescent="0.2">
      <c r="A397" s="1055" t="s">
        <v>5281</v>
      </c>
      <c r="B397" s="1124">
        <f>Sources!C71</f>
        <v>0</v>
      </c>
    </row>
    <row r="398" spans="1:3" x14ac:dyDescent="0.2">
      <c r="A398" s="1055" t="s">
        <v>5282</v>
      </c>
      <c r="B398" s="1118">
        <f>Sources!H71</f>
        <v>0</v>
      </c>
    </row>
    <row r="399" spans="1:3" x14ac:dyDescent="0.2">
      <c r="A399" s="1055" t="s">
        <v>5283</v>
      </c>
      <c r="B399" s="1124">
        <f>Sources!I71</f>
        <v>0</v>
      </c>
    </row>
    <row r="400" spans="1:3" x14ac:dyDescent="0.2">
      <c r="A400" s="1055" t="s">
        <v>5708</v>
      </c>
      <c r="B400" s="1124" t="s">
        <v>4062</v>
      </c>
      <c r="C400" s="1058" t="s">
        <v>5555</v>
      </c>
    </row>
    <row r="401" spans="1:3" x14ac:dyDescent="0.2">
      <c r="A401" s="1055" t="s">
        <v>5284</v>
      </c>
      <c r="B401" s="1124">
        <f>Sources!J71</f>
        <v>0</v>
      </c>
    </row>
    <row r="402" spans="1:3" x14ac:dyDescent="0.2">
      <c r="A402" s="1055" t="s">
        <v>5285</v>
      </c>
      <c r="B402" s="1124">
        <f>Sources!B72</f>
        <v>0</v>
      </c>
    </row>
    <row r="403" spans="1:3" x14ac:dyDescent="0.2">
      <c r="A403" s="1055" t="s">
        <v>5286</v>
      </c>
      <c r="B403" s="1124">
        <f>Sources!C72</f>
        <v>0</v>
      </c>
    </row>
    <row r="404" spans="1:3" x14ac:dyDescent="0.2">
      <c r="A404" s="1055" t="s">
        <v>5287</v>
      </c>
      <c r="B404" s="1118">
        <f>Sources!H72</f>
        <v>0</v>
      </c>
    </row>
    <row r="405" spans="1:3" x14ac:dyDescent="0.2">
      <c r="A405" s="1055" t="s">
        <v>5288</v>
      </c>
      <c r="B405" s="1124">
        <f>Sources!I72</f>
        <v>0</v>
      </c>
    </row>
    <row r="406" spans="1:3" x14ac:dyDescent="0.2">
      <c r="A406" s="1055" t="s">
        <v>5709</v>
      </c>
      <c r="B406" s="1124" t="s">
        <v>4062</v>
      </c>
      <c r="C406" s="1058" t="s">
        <v>5555</v>
      </c>
    </row>
    <row r="407" spans="1:3" x14ac:dyDescent="0.2">
      <c r="A407" s="1055" t="s">
        <v>5289</v>
      </c>
      <c r="B407" s="1124">
        <f>Sources!J72</f>
        <v>0</v>
      </c>
    </row>
    <row r="408" spans="1:3" x14ac:dyDescent="0.2">
      <c r="A408" s="1055" t="s">
        <v>5290</v>
      </c>
      <c r="B408" s="1124">
        <f>Sources!B73</f>
        <v>0</v>
      </c>
    </row>
    <row r="409" spans="1:3" x14ac:dyDescent="0.2">
      <c r="A409" s="1055" t="s">
        <v>5291</v>
      </c>
      <c r="B409" s="1124">
        <f>Sources!C73</f>
        <v>0</v>
      </c>
    </row>
    <row r="410" spans="1:3" x14ac:dyDescent="0.2">
      <c r="A410" s="1055" t="s">
        <v>5292</v>
      </c>
      <c r="B410" s="1118">
        <f>Sources!H73</f>
        <v>0</v>
      </c>
    </row>
    <row r="411" spans="1:3" x14ac:dyDescent="0.2">
      <c r="A411" s="1055" t="s">
        <v>5293</v>
      </c>
      <c r="B411" s="1124">
        <f>Sources!I73</f>
        <v>0</v>
      </c>
    </row>
    <row r="412" spans="1:3" x14ac:dyDescent="0.2">
      <c r="A412" s="1055" t="s">
        <v>5710</v>
      </c>
      <c r="B412" s="1124" t="s">
        <v>4062</v>
      </c>
      <c r="C412" s="1058" t="s">
        <v>5555</v>
      </c>
    </row>
    <row r="413" spans="1:3" x14ac:dyDescent="0.2">
      <c r="A413" s="1055" t="s">
        <v>5294</v>
      </c>
      <c r="B413" s="1124">
        <f>Sources!J73</f>
        <v>0</v>
      </c>
    </row>
    <row r="414" spans="1:3" x14ac:dyDescent="0.2">
      <c r="A414" s="1055" t="s">
        <v>5295</v>
      </c>
      <c r="B414" s="1124">
        <f>Sources!B74</f>
        <v>0</v>
      </c>
    </row>
    <row r="415" spans="1:3" x14ac:dyDescent="0.2">
      <c r="A415" s="1055" t="s">
        <v>5296</v>
      </c>
      <c r="B415" s="1124">
        <f>Sources!C74</f>
        <v>0</v>
      </c>
    </row>
    <row r="416" spans="1:3" x14ac:dyDescent="0.2">
      <c r="A416" s="1055" t="s">
        <v>5297</v>
      </c>
      <c r="B416" s="1118">
        <f>Sources!H74</f>
        <v>0</v>
      </c>
    </row>
    <row r="417" spans="1:3" x14ac:dyDescent="0.2">
      <c r="A417" s="1055" t="s">
        <v>5298</v>
      </c>
      <c r="B417" s="1124">
        <f>Sources!I74</f>
        <v>0</v>
      </c>
    </row>
    <row r="418" spans="1:3" x14ac:dyDescent="0.2">
      <c r="A418" s="1055" t="s">
        <v>5711</v>
      </c>
      <c r="B418" s="1124" t="s">
        <v>4062</v>
      </c>
      <c r="C418" s="1058" t="s">
        <v>5555</v>
      </c>
    </row>
    <row r="419" spans="1:3" x14ac:dyDescent="0.2">
      <c r="A419" s="1055" t="s">
        <v>5299</v>
      </c>
      <c r="B419" s="1124">
        <f>Sources!J74</f>
        <v>0</v>
      </c>
    </row>
    <row r="420" spans="1:3" x14ac:dyDescent="0.2">
      <c r="A420" s="1055" t="s">
        <v>5300</v>
      </c>
      <c r="B420" s="1124">
        <f>Sources!B75</f>
        <v>0</v>
      </c>
    </row>
    <row r="421" spans="1:3" x14ac:dyDescent="0.2">
      <c r="A421" s="1055" t="s">
        <v>5301</v>
      </c>
      <c r="B421" s="1124">
        <f>Sources!C75</f>
        <v>0</v>
      </c>
    </row>
    <row r="422" spans="1:3" x14ac:dyDescent="0.2">
      <c r="A422" s="1055" t="s">
        <v>5302</v>
      </c>
      <c r="B422" s="1118">
        <f>Sources!H75</f>
        <v>0</v>
      </c>
    </row>
    <row r="423" spans="1:3" x14ac:dyDescent="0.2">
      <c r="A423" s="1055" t="s">
        <v>5303</v>
      </c>
      <c r="B423" s="1124">
        <f>Sources!I75</f>
        <v>0</v>
      </c>
    </row>
    <row r="424" spans="1:3" x14ac:dyDescent="0.2">
      <c r="A424" s="1055" t="s">
        <v>5712</v>
      </c>
      <c r="B424" s="1124" t="s">
        <v>4062</v>
      </c>
      <c r="C424" s="1058" t="s">
        <v>5555</v>
      </c>
    </row>
    <row r="425" spans="1:3" x14ac:dyDescent="0.2">
      <c r="A425" s="1055" t="s">
        <v>5304</v>
      </c>
      <c r="B425" s="1124">
        <f>Sources!J75</f>
        <v>0</v>
      </c>
    </row>
    <row r="426" spans="1:3" x14ac:dyDescent="0.2">
      <c r="A426" s="1055" t="s">
        <v>5305</v>
      </c>
      <c r="B426" s="1124">
        <f>Sources!B76</f>
        <v>0</v>
      </c>
    </row>
    <row r="427" spans="1:3" x14ac:dyDescent="0.2">
      <c r="A427" s="1055" t="s">
        <v>5306</v>
      </c>
      <c r="B427" s="1124">
        <f>Sources!C76</f>
        <v>0</v>
      </c>
    </row>
    <row r="428" spans="1:3" x14ac:dyDescent="0.2">
      <c r="A428" s="1055" t="s">
        <v>5307</v>
      </c>
      <c r="B428" s="1118">
        <f>Sources!H76</f>
        <v>0</v>
      </c>
    </row>
    <row r="429" spans="1:3" x14ac:dyDescent="0.2">
      <c r="A429" s="1055" t="s">
        <v>5308</v>
      </c>
      <c r="B429" s="1124">
        <f>Sources!I76</f>
        <v>0</v>
      </c>
    </row>
    <row r="430" spans="1:3" x14ac:dyDescent="0.2">
      <c r="A430" s="1055" t="s">
        <v>5713</v>
      </c>
      <c r="B430" s="1124" t="s">
        <v>4062</v>
      </c>
      <c r="C430" s="1058" t="s">
        <v>5555</v>
      </c>
    </row>
    <row r="431" spans="1:3" x14ac:dyDescent="0.2">
      <c r="A431" s="1055" t="s">
        <v>5309</v>
      </c>
      <c r="B431" s="1124">
        <f>Sources!J76</f>
        <v>0</v>
      </c>
    </row>
    <row r="432" spans="1:3" x14ac:dyDescent="0.2">
      <c r="A432" s="1055" t="s">
        <v>5310</v>
      </c>
      <c r="B432" s="1124">
        <f>Sources!B77</f>
        <v>0</v>
      </c>
    </row>
    <row r="433" spans="1:3" x14ac:dyDescent="0.2">
      <c r="A433" s="1055" t="s">
        <v>5311</v>
      </c>
      <c r="B433" s="1124">
        <f>Sources!C77</f>
        <v>0</v>
      </c>
    </row>
    <row r="434" spans="1:3" x14ac:dyDescent="0.2">
      <c r="A434" s="1055" t="s">
        <v>5312</v>
      </c>
      <c r="B434" s="1118">
        <f>Sources!H77</f>
        <v>0</v>
      </c>
    </row>
    <row r="435" spans="1:3" x14ac:dyDescent="0.2">
      <c r="A435" s="1055" t="s">
        <v>5313</v>
      </c>
      <c r="B435" s="1124">
        <f>Sources!I77</f>
        <v>0</v>
      </c>
    </row>
    <row r="436" spans="1:3" x14ac:dyDescent="0.2">
      <c r="A436" s="1055" t="s">
        <v>5714</v>
      </c>
      <c r="B436" s="1124" t="s">
        <v>4062</v>
      </c>
      <c r="C436" s="1058" t="s">
        <v>5555</v>
      </c>
    </row>
    <row r="437" spans="1:3" x14ac:dyDescent="0.2">
      <c r="A437" s="1055" t="s">
        <v>5314</v>
      </c>
      <c r="B437" s="1124">
        <f>Sources!J77</f>
        <v>0</v>
      </c>
    </row>
    <row r="438" spans="1:3" x14ac:dyDescent="0.2">
      <c r="A438" s="1055" t="s">
        <v>5315</v>
      </c>
      <c r="B438" s="1124">
        <f>Sources!B78</f>
        <v>0</v>
      </c>
    </row>
    <row r="439" spans="1:3" x14ac:dyDescent="0.2">
      <c r="A439" s="1055" t="s">
        <v>5316</v>
      </c>
      <c r="B439" s="1124">
        <f>Sources!C78</f>
        <v>0</v>
      </c>
    </row>
    <row r="440" spans="1:3" x14ac:dyDescent="0.2">
      <c r="A440" s="1055" t="s">
        <v>5317</v>
      </c>
      <c r="B440" s="1118">
        <f>Sources!H78</f>
        <v>0</v>
      </c>
    </row>
    <row r="441" spans="1:3" x14ac:dyDescent="0.2">
      <c r="A441" s="1055" t="s">
        <v>5318</v>
      </c>
      <c r="B441" s="1124">
        <f>Sources!I78</f>
        <v>0</v>
      </c>
    </row>
    <row r="442" spans="1:3" x14ac:dyDescent="0.2">
      <c r="A442" s="1055" t="s">
        <v>5715</v>
      </c>
      <c r="B442" s="1124" t="s">
        <v>4062</v>
      </c>
      <c r="C442" s="1058" t="s">
        <v>5555</v>
      </c>
    </row>
    <row r="443" spans="1:3" x14ac:dyDescent="0.2">
      <c r="A443" s="1055" t="s">
        <v>5319</v>
      </c>
      <c r="B443" s="1124">
        <f>Sources!J78</f>
        <v>0</v>
      </c>
    </row>
    <row r="444" spans="1:3" x14ac:dyDescent="0.2">
      <c r="A444" s="1055" t="s">
        <v>5320</v>
      </c>
      <c r="B444" s="1124">
        <f>Sources!B79</f>
        <v>0</v>
      </c>
    </row>
    <row r="445" spans="1:3" x14ac:dyDescent="0.2">
      <c r="A445" s="1055" t="s">
        <v>5321</v>
      </c>
      <c r="B445" s="1124">
        <f>Sources!C79</f>
        <v>0</v>
      </c>
    </row>
    <row r="446" spans="1:3" x14ac:dyDescent="0.2">
      <c r="A446" s="1055" t="s">
        <v>5322</v>
      </c>
      <c r="B446" s="1118">
        <f>Sources!H79</f>
        <v>0</v>
      </c>
    </row>
    <row r="447" spans="1:3" x14ac:dyDescent="0.2">
      <c r="A447" s="1055" t="s">
        <v>5323</v>
      </c>
      <c r="B447" s="1124">
        <f>Sources!I79</f>
        <v>0</v>
      </c>
    </row>
    <row r="448" spans="1:3" x14ac:dyDescent="0.2">
      <c r="A448" s="1055" t="s">
        <v>5716</v>
      </c>
      <c r="B448" s="1124" t="s">
        <v>4062</v>
      </c>
      <c r="C448" s="1058" t="s">
        <v>5555</v>
      </c>
    </row>
    <row r="449" spans="1:2" x14ac:dyDescent="0.2">
      <c r="A449" s="1121" t="s">
        <v>5324</v>
      </c>
      <c r="B449" s="1125">
        <f>Sources!J79</f>
        <v>0</v>
      </c>
    </row>
    <row r="450" spans="1:2" x14ac:dyDescent="0.2">
      <c r="A450" s="1055" t="s">
        <v>5325</v>
      </c>
      <c r="B450" s="1124">
        <f>Op_Pro_Forma_Hsg!F15</f>
        <v>0</v>
      </c>
    </row>
    <row r="451" spans="1:2" x14ac:dyDescent="0.2">
      <c r="A451" s="1055" t="s">
        <v>5326</v>
      </c>
      <c r="B451" s="1124">
        <f>Op_Pro_Forma_Hsg!F16</f>
        <v>0</v>
      </c>
    </row>
    <row r="452" spans="1:2" x14ac:dyDescent="0.2">
      <c r="A452" s="1055" t="s">
        <v>5327</v>
      </c>
      <c r="B452" s="1124">
        <f>SUM(Op_Pro_Forma_Hsg!F16:T16)</f>
        <v>0</v>
      </c>
    </row>
    <row r="453" spans="1:2" x14ac:dyDescent="0.2">
      <c r="A453" s="1055" t="s">
        <v>5328</v>
      </c>
      <c r="B453" s="1124">
        <f>Op_Pro_Forma_Hsg!F17</f>
        <v>0</v>
      </c>
    </row>
    <row r="454" spans="1:2" x14ac:dyDescent="0.2">
      <c r="A454" s="1055" t="s">
        <v>5329</v>
      </c>
      <c r="B454" s="1124">
        <f>Op_Pro_Forma_Hsg!F21</f>
        <v>0</v>
      </c>
    </row>
    <row r="455" spans="1:2" x14ac:dyDescent="0.2">
      <c r="A455" s="1055" t="s">
        <v>5330</v>
      </c>
      <c r="B455" s="1124">
        <f>Op_Pro_Forma_Hsg!F18</f>
        <v>0</v>
      </c>
    </row>
    <row r="456" spans="1:2" x14ac:dyDescent="0.2">
      <c r="A456" s="1055" t="s">
        <v>5331</v>
      </c>
      <c r="B456" s="1129">
        <f>SUM(Op_Pro_Forma_Hsg!F18:T18)</f>
        <v>0</v>
      </c>
    </row>
    <row r="457" spans="1:2" x14ac:dyDescent="0.2">
      <c r="A457" s="1055" t="s">
        <v>5332</v>
      </c>
      <c r="B457" s="1124">
        <f>Op_Pro_Forma_Hsg!F25</f>
        <v>0</v>
      </c>
    </row>
    <row r="458" spans="1:2" x14ac:dyDescent="0.2">
      <c r="A458" s="1055" t="s">
        <v>5333</v>
      </c>
      <c r="B458" s="1124">
        <f>Op_Pro_Forma_Hsg!F26</f>
        <v>0</v>
      </c>
    </row>
    <row r="459" spans="1:2" x14ac:dyDescent="0.2">
      <c r="A459" s="1055" t="s">
        <v>5334</v>
      </c>
      <c r="B459" s="1124">
        <f>Op_Pro_Forma_Hsg!F27</f>
        <v>0</v>
      </c>
    </row>
    <row r="460" spans="1:2" x14ac:dyDescent="0.2">
      <c r="A460" s="1055" t="s">
        <v>5335</v>
      </c>
      <c r="B460" s="1124">
        <f>Op_Pro_Forma_Hsg!F28</f>
        <v>0</v>
      </c>
    </row>
    <row r="461" spans="1:2" x14ac:dyDescent="0.2">
      <c r="A461" s="1055" t="s">
        <v>5336</v>
      </c>
      <c r="B461" s="1124">
        <f>Op_Pro_Forma_Hsg!F29</f>
        <v>0</v>
      </c>
    </row>
    <row r="462" spans="1:2" x14ac:dyDescent="0.2">
      <c r="A462" s="1055" t="s">
        <v>5337</v>
      </c>
      <c r="B462" s="1124">
        <f>Op_Pro_Forma_Hsg!F30</f>
        <v>0</v>
      </c>
    </row>
    <row r="463" spans="1:2" x14ac:dyDescent="0.2">
      <c r="A463" s="1055" t="s">
        <v>5338</v>
      </c>
      <c r="B463" s="1124">
        <f>Op_Pro_Forma_Hsg!F31</f>
        <v>0</v>
      </c>
    </row>
    <row r="464" spans="1:2" x14ac:dyDescent="0.2">
      <c r="A464" s="1055" t="s">
        <v>5339</v>
      </c>
      <c r="B464" s="1124">
        <f>Op_Pro_Forma_Hsg!F32</f>
        <v>0</v>
      </c>
    </row>
    <row r="465" spans="1:2" x14ac:dyDescent="0.2">
      <c r="A465" s="1055" t="s">
        <v>5340</v>
      </c>
      <c r="B465" s="1124">
        <f>Op_Pro_Forma_Hsg!F33</f>
        <v>0</v>
      </c>
    </row>
    <row r="466" spans="1:2" x14ac:dyDescent="0.2">
      <c r="A466" s="1055" t="s">
        <v>5341</v>
      </c>
      <c r="B466" s="1124">
        <f>Op_Pro_Forma_Hsg!F34</f>
        <v>0</v>
      </c>
    </row>
    <row r="467" spans="1:2" x14ac:dyDescent="0.2">
      <c r="A467" s="1055" t="s">
        <v>5342</v>
      </c>
      <c r="B467" s="1124">
        <f>Op_Pro_Forma_Hsg!F35</f>
        <v>0</v>
      </c>
    </row>
    <row r="468" spans="1:2" x14ac:dyDescent="0.2">
      <c r="A468" s="1055" t="s">
        <v>5343</v>
      </c>
      <c r="B468" s="1124">
        <f>Op_Pro_Forma_Hsg!F36</f>
        <v>0</v>
      </c>
    </row>
    <row r="469" spans="1:2" x14ac:dyDescent="0.2">
      <c r="A469" s="1055" t="s">
        <v>5344</v>
      </c>
      <c r="B469" s="1124">
        <f>Op_Pro_Forma_Hsg!F37</f>
        <v>0</v>
      </c>
    </row>
    <row r="470" spans="1:2" x14ac:dyDescent="0.2">
      <c r="A470" s="1055" t="s">
        <v>5345</v>
      </c>
      <c r="B470" s="1124">
        <f>SUM(Op_Pro_Forma_Hsg!F37:T37)</f>
        <v>0</v>
      </c>
    </row>
    <row r="471" spans="1:2" x14ac:dyDescent="0.2">
      <c r="A471" s="1055" t="s">
        <v>5346</v>
      </c>
      <c r="B471" s="1124">
        <f>Op_Pro_Forma_Hsg!F38</f>
        <v>0</v>
      </c>
    </row>
    <row r="472" spans="1:2" x14ac:dyDescent="0.2">
      <c r="A472" s="1055" t="s">
        <v>5347</v>
      </c>
      <c r="B472" s="1124">
        <f>Op_Pro_Forma_Hsg!F39</f>
        <v>0</v>
      </c>
    </row>
    <row r="473" spans="1:2" x14ac:dyDescent="0.2">
      <c r="A473" s="1055" t="s">
        <v>5348</v>
      </c>
      <c r="B473" s="1124">
        <f>Op_Pro_Forma_Hsg!F48</f>
        <v>0</v>
      </c>
    </row>
    <row r="474" spans="1:2" x14ac:dyDescent="0.2">
      <c r="A474" s="1055" t="s">
        <v>5349</v>
      </c>
      <c r="B474" s="1124">
        <f>SUM(Op_Pro_Forma_Hsg!F48:T48)</f>
        <v>0</v>
      </c>
    </row>
    <row r="475" spans="1:2" x14ac:dyDescent="0.2">
      <c r="A475" s="1055" t="s">
        <v>5350</v>
      </c>
      <c r="B475" s="1124">
        <f>Op_Pro_Forma_Hsg!F49</f>
        <v>0</v>
      </c>
    </row>
    <row r="476" spans="1:2" x14ac:dyDescent="0.2">
      <c r="A476" s="1055" t="s">
        <v>5351</v>
      </c>
      <c r="B476" s="1124">
        <f>SUM(Op_Pro_Forma_Hsg!F49:T49)</f>
        <v>0</v>
      </c>
    </row>
    <row r="477" spans="1:2" x14ac:dyDescent="0.2">
      <c r="A477" s="1055" t="s">
        <v>5352</v>
      </c>
      <c r="B477" s="1124">
        <f>Op_Pro_Forma_Hsg!F53</f>
        <v>0</v>
      </c>
    </row>
    <row r="478" spans="1:2" x14ac:dyDescent="0.2">
      <c r="A478" s="1055" t="s">
        <v>5353</v>
      </c>
      <c r="B478" s="1124">
        <f>Op_Pro_Forma_Hsg!F54</f>
        <v>0</v>
      </c>
    </row>
    <row r="479" spans="1:2" x14ac:dyDescent="0.2">
      <c r="A479" s="1055" t="s">
        <v>5354</v>
      </c>
      <c r="B479" s="1124" t="str">
        <f>Op_Pro_Forma_Hsg!C55</f>
        <v>Enter Description Here</v>
      </c>
    </row>
    <row r="480" spans="1:2" x14ac:dyDescent="0.2">
      <c r="A480" s="1055" t="s">
        <v>5355</v>
      </c>
      <c r="B480" s="1124">
        <f>Op_Pro_Forma_Hsg!F55</f>
        <v>0</v>
      </c>
    </row>
    <row r="481" spans="1:3" x14ac:dyDescent="0.2">
      <c r="A481" s="1053" t="s">
        <v>5356</v>
      </c>
      <c r="B481" s="1124">
        <f>SUM(Op_Pro_Forma_Hsg!F55:T55)</f>
        <v>0</v>
      </c>
    </row>
    <row r="482" spans="1:3" x14ac:dyDescent="0.2">
      <c r="A482" s="1053" t="s">
        <v>5357</v>
      </c>
      <c r="B482" s="1118" t="str">
        <f>Op_Pro_Forma_Hsg!F58</f>
        <v>NA</v>
      </c>
    </row>
    <row r="483" spans="1:3" x14ac:dyDescent="0.2">
      <c r="A483" s="1122" t="s">
        <v>5358</v>
      </c>
      <c r="B483" s="1118" t="str">
        <f>Op_Pro_Forma_Hsg!F59</f>
        <v>NA</v>
      </c>
      <c r="C483" s="1065" t="s">
        <v>5557</v>
      </c>
    </row>
    <row r="484" spans="1:3" x14ac:dyDescent="0.2">
      <c r="A484" s="1053" t="s">
        <v>5359</v>
      </c>
      <c r="B484" s="1118" t="str">
        <f>Op_Pro_Forma_Hsg!C62</f>
        <v>Enter Description Here</v>
      </c>
    </row>
    <row r="485" spans="1:3" x14ac:dyDescent="0.2">
      <c r="A485" s="1053" t="s">
        <v>5360</v>
      </c>
      <c r="B485" s="1118">
        <f>Op_Pro_Forma_Hsg!F62</f>
        <v>0</v>
      </c>
    </row>
    <row r="486" spans="1:3" x14ac:dyDescent="0.2">
      <c r="A486" s="1053" t="s">
        <v>5361</v>
      </c>
      <c r="B486" s="1118">
        <f>SUM(Op_Pro_Forma_Hsg!F62:T62)</f>
        <v>0</v>
      </c>
    </row>
    <row r="487" spans="1:3" x14ac:dyDescent="0.2">
      <c r="A487" s="1053" t="s">
        <v>5362</v>
      </c>
      <c r="B487" s="1118" t="str">
        <f>Op_Pro_Forma_Hsg!C63</f>
        <v>Enter Description Here</v>
      </c>
    </row>
    <row r="488" spans="1:3" x14ac:dyDescent="0.2">
      <c r="A488" s="1053" t="s">
        <v>5363</v>
      </c>
      <c r="B488" s="1118">
        <f>Op_Pro_Forma_Hsg!F63</f>
        <v>0</v>
      </c>
    </row>
    <row r="489" spans="1:3" x14ac:dyDescent="0.2">
      <c r="A489" s="1053" t="s">
        <v>5364</v>
      </c>
      <c r="B489" s="1118">
        <f>SUM(Op_Pro_Forma_Hsg!F63:T63)</f>
        <v>0</v>
      </c>
    </row>
    <row r="490" spans="1:3" x14ac:dyDescent="0.2">
      <c r="A490" s="1053" t="s">
        <v>5365</v>
      </c>
      <c r="B490" s="1124">
        <f>Op_Pro_Forma_Hsg!F64</f>
        <v>0</v>
      </c>
    </row>
    <row r="491" spans="1:3" x14ac:dyDescent="0.2">
      <c r="A491" s="1053" t="s">
        <v>5366</v>
      </c>
      <c r="B491" s="1129">
        <f>SUM(Op_Pro_Forma_Hsg!F64:T64)</f>
        <v>0</v>
      </c>
    </row>
    <row r="492" spans="1:3" x14ac:dyDescent="0.2">
      <c r="A492" s="1053" t="s">
        <v>5367</v>
      </c>
      <c r="B492" s="1124">
        <f>Op_Pro_Forma_Hsg!F40</f>
        <v>0</v>
      </c>
    </row>
    <row r="493" spans="1:3" x14ac:dyDescent="0.2">
      <c r="A493" s="1053" t="s">
        <v>5368</v>
      </c>
      <c r="B493" s="1129">
        <f>SUM(Op_Pro_Forma_Hsg!F40:T40)</f>
        <v>0</v>
      </c>
    </row>
    <row r="494" spans="1:3" x14ac:dyDescent="0.2">
      <c r="A494" s="1053" t="s">
        <v>5369</v>
      </c>
      <c r="B494" s="1124" t="str">
        <f>Op_Pro_Forma_Hsg!F69</f>
        <v>NA</v>
      </c>
    </row>
    <row r="495" spans="1:3" x14ac:dyDescent="0.2">
      <c r="A495" s="1122" t="s">
        <v>5370</v>
      </c>
      <c r="B495" s="1124" t="str">
        <f>Op_Pro_Forma_Hsg!F70</f>
        <v>NA</v>
      </c>
      <c r="C495" s="1065" t="s">
        <v>5557</v>
      </c>
    </row>
    <row r="496" spans="1:3" x14ac:dyDescent="0.2">
      <c r="A496" s="1123" t="s">
        <v>5371</v>
      </c>
      <c r="B496" s="1125"/>
      <c r="C496" s="1065" t="s">
        <v>5558</v>
      </c>
    </row>
    <row r="497" spans="1:2" x14ac:dyDescent="0.2">
      <c r="A497" s="1053" t="s">
        <v>5372</v>
      </c>
      <c r="B497" s="1124">
        <f>Op_Pro_Forma_Supplementary!F16</f>
        <v>0</v>
      </c>
    </row>
    <row r="498" spans="1:2" x14ac:dyDescent="0.2">
      <c r="A498" s="1053" t="s">
        <v>5373</v>
      </c>
      <c r="B498" s="1124" t="str">
        <f>Op_Pro_Forma_Supplementary!B17</f>
        <v>Enter Income Source Here</v>
      </c>
    </row>
    <row r="499" spans="1:2" x14ac:dyDescent="0.2">
      <c r="A499" s="1053" t="s">
        <v>5374</v>
      </c>
      <c r="B499" s="1124">
        <f>Op_Pro_Forma_Supplementary!F17</f>
        <v>0</v>
      </c>
    </row>
    <row r="500" spans="1:2" x14ac:dyDescent="0.2">
      <c r="A500" s="1053" t="s">
        <v>5375</v>
      </c>
      <c r="B500" s="1124">
        <f>SUM(Op_Pro_Forma_Supplementary!F17:T17)</f>
        <v>0</v>
      </c>
    </row>
    <row r="501" spans="1:2" x14ac:dyDescent="0.2">
      <c r="A501" s="1053" t="s">
        <v>5376</v>
      </c>
      <c r="B501" s="1124" t="str">
        <f>Op_Pro_Forma_Supplementary!B18</f>
        <v>Enter Income Source Here</v>
      </c>
    </row>
    <row r="502" spans="1:2" x14ac:dyDescent="0.2">
      <c r="A502" s="1053" t="s">
        <v>5377</v>
      </c>
      <c r="B502" s="1124">
        <f>Op_Pro_Forma_Supplementary!F18</f>
        <v>0</v>
      </c>
    </row>
    <row r="503" spans="1:2" x14ac:dyDescent="0.2">
      <c r="A503" s="1053" t="s">
        <v>5378</v>
      </c>
      <c r="B503" s="1124">
        <f>Op_Pro_Forma_Supplementary!F19</f>
        <v>0</v>
      </c>
    </row>
    <row r="504" spans="1:2" x14ac:dyDescent="0.2">
      <c r="A504" s="1053" t="s">
        <v>5379</v>
      </c>
      <c r="B504" s="1124">
        <f>SUM(Op_Pro_Forma_Supplementary!F19:T19)</f>
        <v>0</v>
      </c>
    </row>
    <row r="505" spans="1:2" x14ac:dyDescent="0.2">
      <c r="A505" s="1053" t="s">
        <v>5380</v>
      </c>
      <c r="B505" s="1124">
        <f>Op_Pro_Forma_Supplementary!F23</f>
        <v>0</v>
      </c>
    </row>
    <row r="506" spans="1:2" x14ac:dyDescent="0.2">
      <c r="A506" s="1053" t="s">
        <v>5381</v>
      </c>
      <c r="B506" s="1124">
        <f>Op_Pro_Forma_Supplementary!F24</f>
        <v>0</v>
      </c>
    </row>
    <row r="507" spans="1:2" x14ac:dyDescent="0.2">
      <c r="A507" s="1053" t="s">
        <v>5382</v>
      </c>
      <c r="B507" s="1124">
        <f>Op_Pro_Forma_Supplementary!F25</f>
        <v>0</v>
      </c>
    </row>
    <row r="508" spans="1:2" x14ac:dyDescent="0.2">
      <c r="A508" s="1053" t="s">
        <v>5383</v>
      </c>
      <c r="B508" s="1124">
        <f>Op_Pro_Forma_Supplementary!F26</f>
        <v>0</v>
      </c>
    </row>
    <row r="509" spans="1:2" x14ac:dyDescent="0.2">
      <c r="A509" s="1053" t="s">
        <v>5384</v>
      </c>
      <c r="B509" s="1124">
        <f>Op_Pro_Forma_Supplementary!F27</f>
        <v>0</v>
      </c>
    </row>
    <row r="510" spans="1:2" x14ac:dyDescent="0.2">
      <c r="A510" s="1053" t="s">
        <v>5385</v>
      </c>
      <c r="B510" s="1124">
        <f>Op_Pro_Forma_Supplementary!F28</f>
        <v>0</v>
      </c>
    </row>
    <row r="511" spans="1:2" x14ac:dyDescent="0.2">
      <c r="A511" s="1053" t="s">
        <v>5386</v>
      </c>
      <c r="B511" s="1124">
        <f>SUM(Op_Pro_Forma_Supplementary!F28:T28)</f>
        <v>0</v>
      </c>
    </row>
    <row r="512" spans="1:2" x14ac:dyDescent="0.2">
      <c r="A512" s="1053" t="s">
        <v>5387</v>
      </c>
      <c r="B512" s="1124">
        <f>Op_Pro_Forma_Supplementary!F29</f>
        <v>0</v>
      </c>
    </row>
    <row r="513" spans="1:3" x14ac:dyDescent="0.2">
      <c r="A513" s="1053" t="s">
        <v>5388</v>
      </c>
      <c r="B513" s="1124" t="str">
        <f>Op_Pro_Forma_Supplementary!C30</f>
        <v>Enter Description Here</v>
      </c>
    </row>
    <row r="514" spans="1:3" x14ac:dyDescent="0.2">
      <c r="A514" s="1053" t="s">
        <v>5389</v>
      </c>
      <c r="B514" s="1124">
        <f>Op_Pro_Forma_Supplementary!F30</f>
        <v>0</v>
      </c>
    </row>
    <row r="515" spans="1:3" x14ac:dyDescent="0.2">
      <c r="A515" s="1053" t="s">
        <v>5390</v>
      </c>
      <c r="B515" s="1124">
        <f>SUM(Op_Pro_Forma_Supplementary!F30:T30)</f>
        <v>0</v>
      </c>
      <c r="C515" s="1061"/>
    </row>
    <row r="516" spans="1:3" x14ac:dyDescent="0.2">
      <c r="A516" s="1053" t="s">
        <v>5391</v>
      </c>
      <c r="B516" s="1124">
        <f>Op_Pro_Forma_Supplementary!F33</f>
        <v>0</v>
      </c>
    </row>
    <row r="517" spans="1:3" x14ac:dyDescent="0.2">
      <c r="A517" s="1053" t="s">
        <v>5392</v>
      </c>
      <c r="B517" s="1124">
        <f>SUM(Op_Pro_Forma_Supplementary!F33:T33)</f>
        <v>0</v>
      </c>
    </row>
    <row r="518" spans="1:3" x14ac:dyDescent="0.2">
      <c r="A518" s="1053" t="s">
        <v>5393</v>
      </c>
      <c r="B518" s="1124">
        <f>Op_Pro_Forma_Supplementary!F36</f>
        <v>0</v>
      </c>
    </row>
    <row r="519" spans="1:3" x14ac:dyDescent="0.2">
      <c r="A519" s="1053" t="s">
        <v>5394</v>
      </c>
      <c r="B519" s="1124">
        <f>Op_Pro_Forma_Supplementary!F37</f>
        <v>0</v>
      </c>
    </row>
    <row r="520" spans="1:3" x14ac:dyDescent="0.2">
      <c r="A520" s="1053" t="s">
        <v>5395</v>
      </c>
      <c r="B520" s="1124">
        <f>Op_Pro_Forma_Supplementary!F38</f>
        <v>0</v>
      </c>
    </row>
    <row r="521" spans="1:3" x14ac:dyDescent="0.2">
      <c r="A521" s="1053" t="s">
        <v>5396</v>
      </c>
      <c r="B521" s="1124">
        <f>SUM(Op_Pro_Forma_Supplementary!F38:T38)</f>
        <v>0</v>
      </c>
    </row>
    <row r="522" spans="1:3" x14ac:dyDescent="0.2">
      <c r="A522" s="1053" t="s">
        <v>5397</v>
      </c>
      <c r="B522" s="1124">
        <f>Op_Pro_Forma_Supplementary!F46</f>
        <v>0</v>
      </c>
    </row>
    <row r="523" spans="1:3" x14ac:dyDescent="0.2">
      <c r="A523" s="1053" t="s">
        <v>5398</v>
      </c>
      <c r="B523" s="1124">
        <f>SUM(Op_Pro_Forma_Supplementary!F46:T46)</f>
        <v>0</v>
      </c>
    </row>
    <row r="524" spans="1:3" x14ac:dyDescent="0.2">
      <c r="A524" s="1053" t="s">
        <v>5399</v>
      </c>
      <c r="B524" s="1124">
        <f>Op_Pro_Forma_Supplementary!F47</f>
        <v>0</v>
      </c>
    </row>
    <row r="525" spans="1:3" x14ac:dyDescent="0.2">
      <c r="A525" s="1053" t="s">
        <v>5400</v>
      </c>
      <c r="B525" s="1124">
        <f>SUM(Op_Pro_Forma_Supplementary!F47:T47)</f>
        <v>0</v>
      </c>
    </row>
    <row r="526" spans="1:3" x14ac:dyDescent="0.2">
      <c r="A526" s="1053" t="s">
        <v>5401</v>
      </c>
      <c r="B526" s="1124">
        <f>Op_Pro_Forma_Supplementary!F48</f>
        <v>0</v>
      </c>
    </row>
    <row r="527" spans="1:3" x14ac:dyDescent="0.2">
      <c r="A527" s="1053" t="s">
        <v>5402</v>
      </c>
      <c r="B527" s="1124">
        <f>SUM(Op_Pro_Forma_Supplementary!F48:T48)</f>
        <v>0</v>
      </c>
    </row>
    <row r="528" spans="1:3" x14ac:dyDescent="0.2">
      <c r="A528" s="1053" t="s">
        <v>5403</v>
      </c>
      <c r="B528" s="1124">
        <f>Op_Pro_Forma_Supplementary!F52</f>
        <v>0</v>
      </c>
    </row>
    <row r="529" spans="1:2" x14ac:dyDescent="0.2">
      <c r="A529" s="1053" t="s">
        <v>5404</v>
      </c>
      <c r="B529" s="1124">
        <f>Op_Pro_Forma_Supplementary!F53</f>
        <v>0</v>
      </c>
    </row>
    <row r="530" spans="1:2" x14ac:dyDescent="0.2">
      <c r="A530" s="1053" t="s">
        <v>5405</v>
      </c>
      <c r="B530" s="1124">
        <f>Op_Pro_Forma_Supplementary!F54</f>
        <v>0</v>
      </c>
    </row>
    <row r="531" spans="1:2" x14ac:dyDescent="0.2">
      <c r="A531" s="1053" t="s">
        <v>5406</v>
      </c>
      <c r="B531" s="1124">
        <f>Op_Pro_Forma_Supplementary!F55</f>
        <v>0</v>
      </c>
    </row>
    <row r="532" spans="1:2" x14ac:dyDescent="0.2">
      <c r="A532" s="1053" t="s">
        <v>5407</v>
      </c>
      <c r="B532" s="1124">
        <f>SUM(Op_Pro_Forma_Supplementary!F55:T55)</f>
        <v>0</v>
      </c>
    </row>
    <row r="533" spans="1:2" x14ac:dyDescent="0.2">
      <c r="A533" s="1053" t="s">
        <v>5408</v>
      </c>
      <c r="B533" s="1124">
        <f>Op_Pro_Forma_Supplementary!F56</f>
        <v>0</v>
      </c>
    </row>
    <row r="534" spans="1:2" x14ac:dyDescent="0.2">
      <c r="A534" s="1053" t="s">
        <v>5409</v>
      </c>
      <c r="B534" s="1124">
        <f>Op_Pro_Forma_Supplementary!F57</f>
        <v>0</v>
      </c>
    </row>
    <row r="535" spans="1:2" x14ac:dyDescent="0.2">
      <c r="A535" s="1053" t="s">
        <v>5410</v>
      </c>
      <c r="B535" s="1124">
        <f>Op_Pro_Forma_Supplementary!F60</f>
        <v>0</v>
      </c>
    </row>
    <row r="536" spans="1:2" x14ac:dyDescent="0.2">
      <c r="A536" s="1053" t="s">
        <v>5411</v>
      </c>
      <c r="B536" s="1124">
        <f>SUM(Op_Pro_Forma_Supplementary!F60:T60)</f>
        <v>0</v>
      </c>
    </row>
    <row r="537" spans="1:2" x14ac:dyDescent="0.2">
      <c r="A537" s="1053" t="s">
        <v>5412</v>
      </c>
      <c r="B537" s="1124">
        <f>Op_Pro_Forma_Supplementary!F63</f>
        <v>0</v>
      </c>
    </row>
    <row r="538" spans="1:2" x14ac:dyDescent="0.2">
      <c r="A538" s="1053" t="s">
        <v>5413</v>
      </c>
      <c r="B538" s="1124">
        <f>Op_Pro_Forma_Supplementary!F64</f>
        <v>0</v>
      </c>
    </row>
    <row r="539" spans="1:2" x14ac:dyDescent="0.2">
      <c r="A539" s="1053" t="s">
        <v>5414</v>
      </c>
      <c r="B539" s="1124">
        <f>Op_Pro_Forma_Supplementary!F65</f>
        <v>0</v>
      </c>
    </row>
    <row r="540" spans="1:2" x14ac:dyDescent="0.2">
      <c r="A540" s="1053" t="s">
        <v>5415</v>
      </c>
      <c r="B540" s="1124">
        <f>SUM(Op_Pro_Forma_Supplementary!F65:T65)</f>
        <v>0</v>
      </c>
    </row>
    <row r="541" spans="1:2" x14ac:dyDescent="0.2">
      <c r="A541" s="1053" t="s">
        <v>5416</v>
      </c>
      <c r="B541" s="1124" t="str">
        <f>Op_Pro_Forma_Supplementary!F101</f>
        <v>NA</v>
      </c>
    </row>
    <row r="542" spans="1:2" x14ac:dyDescent="0.2">
      <c r="A542" s="1053" t="s">
        <v>5417</v>
      </c>
      <c r="B542" s="1124" t="str">
        <f>Op_Pro_Forma_Supplementary!C105</f>
        <v>Enter Description Here</v>
      </c>
    </row>
    <row r="543" spans="1:2" x14ac:dyDescent="0.2">
      <c r="A543" s="1053" t="s">
        <v>5418</v>
      </c>
      <c r="B543" s="1124">
        <f>Op_Pro_Forma_Supplementary!F105</f>
        <v>0</v>
      </c>
    </row>
    <row r="544" spans="1:2" x14ac:dyDescent="0.2">
      <c r="A544" s="1053" t="s">
        <v>5419</v>
      </c>
      <c r="B544" s="1124">
        <f>SUM(Op_Pro_Forma_Supplementary!F105:T105)</f>
        <v>0</v>
      </c>
    </row>
    <row r="545" spans="1:3" x14ac:dyDescent="0.2">
      <c r="A545" s="1053" t="s">
        <v>5420</v>
      </c>
      <c r="B545" s="1124" t="str">
        <f>Op_Pro_Forma_Supplementary!C106</f>
        <v>Enter Description Here</v>
      </c>
    </row>
    <row r="546" spans="1:3" x14ac:dyDescent="0.2">
      <c r="A546" s="1053" t="s">
        <v>5421</v>
      </c>
      <c r="B546" s="1124">
        <f>Op_Pro_Forma_Supplementary!F106</f>
        <v>0</v>
      </c>
    </row>
    <row r="547" spans="1:3" x14ac:dyDescent="0.2">
      <c r="A547" s="1062" t="s">
        <v>5422</v>
      </c>
      <c r="B547" s="1125">
        <f>SUM(Op_Pro_Forma_Supplementary!F106:T106)</f>
        <v>0</v>
      </c>
      <c r="C547" s="1063"/>
    </row>
    <row r="548" spans="1:3" x14ac:dyDescent="0.2">
      <c r="A548" s="1122" t="s">
        <v>5423</v>
      </c>
      <c r="B548" s="1130"/>
      <c r="C548" s="1065" t="s">
        <v>5559</v>
      </c>
    </row>
    <row r="549" spans="1:3" x14ac:dyDescent="0.2">
      <c r="A549" s="1122" t="s">
        <v>5424</v>
      </c>
      <c r="B549" s="1130"/>
      <c r="C549" s="1065" t="s">
        <v>5559</v>
      </c>
    </row>
    <row r="550" spans="1:3" x14ac:dyDescent="0.2">
      <c r="A550" s="1122" t="s">
        <v>5425</v>
      </c>
      <c r="B550" s="1130"/>
      <c r="C550" s="1065" t="s">
        <v>5559</v>
      </c>
    </row>
    <row r="551" spans="1:3" x14ac:dyDescent="0.2">
      <c r="A551" s="1122" t="s">
        <v>5426</v>
      </c>
      <c r="B551" s="1130"/>
      <c r="C551" s="1065" t="s">
        <v>5559</v>
      </c>
    </row>
    <row r="552" spans="1:3" x14ac:dyDescent="0.2">
      <c r="A552" s="1122" t="s">
        <v>5427</v>
      </c>
      <c r="B552" s="1130"/>
      <c r="C552" s="1065" t="s">
        <v>5559</v>
      </c>
    </row>
    <row r="553" spans="1:3" x14ac:dyDescent="0.2">
      <c r="A553" s="1122" t="s">
        <v>5428</v>
      </c>
      <c r="B553" s="1130"/>
      <c r="C553" s="1065" t="s">
        <v>5559</v>
      </c>
    </row>
    <row r="554" spans="1:3" x14ac:dyDescent="0.2">
      <c r="A554" s="1122" t="s">
        <v>5429</v>
      </c>
      <c r="B554" s="1130"/>
      <c r="C554" s="1065" t="s">
        <v>5559</v>
      </c>
    </row>
    <row r="555" spans="1:3" x14ac:dyDescent="0.2">
      <c r="A555" s="1122" t="s">
        <v>5430</v>
      </c>
      <c r="B555" s="1130"/>
      <c r="C555" s="1065" t="s">
        <v>5559</v>
      </c>
    </row>
    <row r="556" spans="1:3" x14ac:dyDescent="0.2">
      <c r="A556" s="1122" t="s">
        <v>5431</v>
      </c>
      <c r="B556" s="1130"/>
      <c r="C556" s="1065" t="s">
        <v>5559</v>
      </c>
    </row>
    <row r="557" spans="1:3" x14ac:dyDescent="0.2">
      <c r="A557" s="1122" t="s">
        <v>5432</v>
      </c>
      <c r="B557" s="1130"/>
      <c r="C557" s="1065" t="s">
        <v>5559</v>
      </c>
    </row>
    <row r="558" spans="1:3" x14ac:dyDescent="0.2">
      <c r="A558" s="1122" t="s">
        <v>5433</v>
      </c>
      <c r="B558" s="1130"/>
      <c r="C558" s="1065" t="s">
        <v>5559</v>
      </c>
    </row>
    <row r="559" spans="1:3" x14ac:dyDescent="0.2">
      <c r="A559" s="1122" t="s">
        <v>5434</v>
      </c>
      <c r="B559" s="1130"/>
      <c r="C559" s="1065" t="s">
        <v>5559</v>
      </c>
    </row>
    <row r="560" spans="1:3" x14ac:dyDescent="0.2">
      <c r="A560" s="1122" t="s">
        <v>5435</v>
      </c>
      <c r="B560" s="1130"/>
      <c r="C560" s="1065" t="s">
        <v>5559</v>
      </c>
    </row>
    <row r="561" spans="1:3" x14ac:dyDescent="0.2">
      <c r="A561" s="1122" t="s">
        <v>5436</v>
      </c>
      <c r="B561" s="1130"/>
      <c r="C561" s="1065" t="s">
        <v>5559</v>
      </c>
    </row>
    <row r="562" spans="1:3" x14ac:dyDescent="0.2">
      <c r="A562" s="1122" t="s">
        <v>5437</v>
      </c>
      <c r="B562" s="1130"/>
      <c r="C562" s="1065" t="s">
        <v>5559</v>
      </c>
    </row>
    <row r="563" spans="1:3" x14ac:dyDescent="0.2">
      <c r="A563" s="1122" t="s">
        <v>5438</v>
      </c>
      <c r="B563" s="1130"/>
      <c r="C563" s="1065" t="s">
        <v>5559</v>
      </c>
    </row>
    <row r="564" spans="1:3" x14ac:dyDescent="0.2">
      <c r="A564" s="1122" t="s">
        <v>5439</v>
      </c>
      <c r="B564" s="1130"/>
      <c r="C564" s="1065" t="s">
        <v>5559</v>
      </c>
    </row>
    <row r="565" spans="1:3" x14ac:dyDescent="0.2">
      <c r="A565" s="1122" t="s">
        <v>5440</v>
      </c>
      <c r="B565" s="1130"/>
      <c r="C565" s="1065" t="s">
        <v>5559</v>
      </c>
    </row>
    <row r="566" spans="1:3" x14ac:dyDescent="0.2">
      <c r="A566" s="1122" t="s">
        <v>5441</v>
      </c>
      <c r="B566" s="1130"/>
      <c r="C566" s="1065" t="s">
        <v>5559</v>
      </c>
    </row>
    <row r="567" spans="1:3" x14ac:dyDescent="0.2">
      <c r="A567" s="1122" t="s">
        <v>5442</v>
      </c>
      <c r="B567" s="1130"/>
      <c r="C567" s="1065" t="s">
        <v>5559</v>
      </c>
    </row>
    <row r="568" spans="1:3" x14ac:dyDescent="0.2">
      <c r="A568" s="1053" t="s">
        <v>5443</v>
      </c>
      <c r="B568" s="1124">
        <f>Project_Worksheet!H12</f>
        <v>0</v>
      </c>
    </row>
    <row r="569" spans="1:3" x14ac:dyDescent="0.2">
      <c r="A569" s="1053" t="s">
        <v>5444</v>
      </c>
      <c r="B569" s="1124">
        <f>Project_Worksheet!H13</f>
        <v>0</v>
      </c>
    </row>
    <row r="570" spans="1:3" x14ac:dyDescent="0.2">
      <c r="A570" s="1062" t="s">
        <v>5445</v>
      </c>
      <c r="B570" s="1125">
        <f>Project_Worksheet!H14</f>
        <v>0</v>
      </c>
      <c r="C570" s="1063"/>
    </row>
    <row r="571" spans="1:3" x14ac:dyDescent="0.2">
      <c r="A571" s="1053" t="s">
        <v>5446</v>
      </c>
      <c r="B571" s="1124">
        <f>Feasibility_Guidelines!G4</f>
        <v>0</v>
      </c>
    </row>
    <row r="572" spans="1:3" x14ac:dyDescent="0.2">
      <c r="A572" s="1053" t="s">
        <v>5447</v>
      </c>
      <c r="B572" s="1124">
        <f>Feasibility_Guidelines!G10</f>
        <v>0</v>
      </c>
    </row>
    <row r="573" spans="1:3" x14ac:dyDescent="0.2">
      <c r="A573" s="1053" t="s">
        <v>5448</v>
      </c>
      <c r="B573" s="1124">
        <f>Feasibility_Guidelines!G11</f>
        <v>0</v>
      </c>
    </row>
    <row r="574" spans="1:3" x14ac:dyDescent="0.2">
      <c r="A574" s="1053" t="s">
        <v>5449</v>
      </c>
      <c r="B574" s="1124">
        <f>Feasibility_Guidelines!G12</f>
        <v>0</v>
      </c>
    </row>
    <row r="575" spans="1:3" x14ac:dyDescent="0.2">
      <c r="A575" s="1053" t="s">
        <v>5450</v>
      </c>
      <c r="B575" s="1124">
        <f>Feasibility_Guidelines!G13</f>
        <v>0</v>
      </c>
    </row>
    <row r="576" spans="1:3" x14ac:dyDescent="0.2">
      <c r="A576" s="1055" t="s">
        <v>5451</v>
      </c>
      <c r="B576" s="1124">
        <f>Feasibility_Guidelines!G14</f>
        <v>0</v>
      </c>
    </row>
    <row r="577" spans="1:2" x14ac:dyDescent="0.2">
      <c r="A577" s="1055" t="s">
        <v>5452</v>
      </c>
      <c r="B577" s="1124">
        <f>Feasibility_Guidelines!G16</f>
        <v>0</v>
      </c>
    </row>
    <row r="578" spans="1:2" x14ac:dyDescent="0.2">
      <c r="A578" s="1055" t="s">
        <v>5453</v>
      </c>
      <c r="B578" s="1124">
        <f>Feasibility_Guidelines!G17</f>
        <v>0</v>
      </c>
    </row>
    <row r="579" spans="1:2" x14ac:dyDescent="0.2">
      <c r="A579" s="1055" t="s">
        <v>5454</v>
      </c>
      <c r="B579" s="1124">
        <f>Feasibility_Guidelines!G18</f>
        <v>0</v>
      </c>
    </row>
    <row r="580" spans="1:2" x14ac:dyDescent="0.2">
      <c r="A580" s="1055" t="s">
        <v>5455</v>
      </c>
      <c r="B580" s="1124">
        <f>Feasibility_Guidelines!G19</f>
        <v>0</v>
      </c>
    </row>
    <row r="581" spans="1:2" x14ac:dyDescent="0.2">
      <c r="A581" s="1055" t="s">
        <v>5456</v>
      </c>
      <c r="B581" s="1124">
        <f>Feasibility_Guidelines!G20</f>
        <v>0</v>
      </c>
    </row>
    <row r="582" spans="1:2" x14ac:dyDescent="0.2">
      <c r="A582" s="1053" t="s">
        <v>5457</v>
      </c>
      <c r="B582" s="1124">
        <f>Feasibility_Guidelines!G22</f>
        <v>0</v>
      </c>
    </row>
    <row r="583" spans="1:2" x14ac:dyDescent="0.2">
      <c r="A583" s="1053" t="s">
        <v>5458</v>
      </c>
      <c r="B583" s="1124">
        <f>Feasibility_Guidelines!G23</f>
        <v>0</v>
      </c>
    </row>
    <row r="584" spans="1:2" x14ac:dyDescent="0.2">
      <c r="A584" s="1053" t="s">
        <v>5459</v>
      </c>
      <c r="B584" s="1124">
        <f>Feasibility_Guidelines!G24</f>
        <v>0</v>
      </c>
    </row>
    <row r="585" spans="1:2" x14ac:dyDescent="0.2">
      <c r="A585" s="1053" t="s">
        <v>5460</v>
      </c>
      <c r="B585" s="1124">
        <f>Feasibility_Guidelines!G25</f>
        <v>0</v>
      </c>
    </row>
    <row r="586" spans="1:2" x14ac:dyDescent="0.2">
      <c r="A586" s="1053" t="s">
        <v>5461</v>
      </c>
      <c r="B586" s="1124">
        <f>Feasibility_Guidelines!G27</f>
        <v>0</v>
      </c>
    </row>
    <row r="587" spans="1:2" x14ac:dyDescent="0.2">
      <c r="A587" s="1053" t="s">
        <v>5462</v>
      </c>
      <c r="B587" s="1124">
        <f>Feasibility_Guidelines!G28</f>
        <v>0</v>
      </c>
    </row>
    <row r="588" spans="1:2" x14ac:dyDescent="0.2">
      <c r="A588" s="1053" t="s">
        <v>5463</v>
      </c>
      <c r="B588" s="1124">
        <f>Feasibility_Guidelines!G47</f>
        <v>0</v>
      </c>
    </row>
    <row r="589" spans="1:2" x14ac:dyDescent="0.2">
      <c r="A589" s="1053" t="s">
        <v>5464</v>
      </c>
      <c r="B589" s="1124">
        <f>Feasibility_Guidelines!G48</f>
        <v>0</v>
      </c>
    </row>
    <row r="590" spans="1:2" x14ac:dyDescent="0.2">
      <c r="A590" s="1055" t="s">
        <v>5465</v>
      </c>
      <c r="B590" s="1124">
        <f>Feasibility_Guidelines!G49</f>
        <v>0</v>
      </c>
    </row>
    <row r="591" spans="1:2" x14ac:dyDescent="0.2">
      <c r="A591" s="1055" t="s">
        <v>5466</v>
      </c>
      <c r="B591" s="1124">
        <f>Feasibility_Guidelines!G38</f>
        <v>0</v>
      </c>
    </row>
    <row r="592" spans="1:2" x14ac:dyDescent="0.2">
      <c r="A592" s="1053" t="s">
        <v>5467</v>
      </c>
      <c r="B592" s="1124" t="b">
        <f>Feasibility_Guidelines!G39</f>
        <v>0</v>
      </c>
    </row>
    <row r="593" spans="1:3" x14ac:dyDescent="0.2">
      <c r="A593" s="1053" t="s">
        <v>5468</v>
      </c>
      <c r="B593" s="1124" t="b">
        <f>Feasibility_Guidelines!G40</f>
        <v>0</v>
      </c>
    </row>
    <row r="594" spans="1:3" x14ac:dyDescent="0.2">
      <c r="A594" s="1053" t="s">
        <v>5469</v>
      </c>
      <c r="B594" s="1124" t="str">
        <f>Feasibility_Guidelines!G41</f>
        <v/>
      </c>
    </row>
    <row r="595" spans="1:3" x14ac:dyDescent="0.2">
      <c r="A595" s="1053" t="s">
        <v>5470</v>
      </c>
      <c r="B595" s="1124">
        <f>Feasibility_Guidelines!G42</f>
        <v>0</v>
      </c>
    </row>
    <row r="596" spans="1:3" x14ac:dyDescent="0.2">
      <c r="A596" s="1053" t="s">
        <v>5471</v>
      </c>
      <c r="B596" s="1124">
        <f>Feasibility_Guidelines!G43</f>
        <v>0</v>
      </c>
    </row>
    <row r="597" spans="1:3" x14ac:dyDescent="0.2">
      <c r="A597" s="1053" t="s">
        <v>5472</v>
      </c>
      <c r="B597" s="1124" t="str">
        <f>Feasibility_Guidelines!G44</f>
        <v>Enter Absorption Rate on Proj Wksht</v>
      </c>
    </row>
    <row r="598" spans="1:3" x14ac:dyDescent="0.2">
      <c r="A598" s="1053" t="s">
        <v>5473</v>
      </c>
      <c r="B598" s="1124">
        <f>Feasibility_Guidelines!G45</f>
        <v>0</v>
      </c>
    </row>
    <row r="599" spans="1:3" x14ac:dyDescent="0.2">
      <c r="A599" s="1053" t="s">
        <v>5474</v>
      </c>
      <c r="B599" s="1124">
        <f>Feasibility_Guidelines!G57</f>
        <v>0</v>
      </c>
    </row>
    <row r="600" spans="1:3" x14ac:dyDescent="0.2">
      <c r="A600" s="1053" t="s">
        <v>5475</v>
      </c>
      <c r="B600" s="1124">
        <f>Feasibility_Guidelines!G60</f>
        <v>0</v>
      </c>
    </row>
    <row r="601" spans="1:3" x14ac:dyDescent="0.2">
      <c r="A601" s="1053" t="s">
        <v>5476</v>
      </c>
      <c r="B601" s="1124">
        <f>Feasibility_Guidelines!G58</f>
        <v>0</v>
      </c>
    </row>
    <row r="602" spans="1:3" x14ac:dyDescent="0.2">
      <c r="A602" s="1053" t="s">
        <v>5477</v>
      </c>
      <c r="B602" s="1124" t="str">
        <f>Feasibility_Guidelines!G59</f>
        <v>TRUE</v>
      </c>
      <c r="C602" s="1059" t="s">
        <v>5560</v>
      </c>
    </row>
    <row r="603" spans="1:3" x14ac:dyDescent="0.2">
      <c r="A603" s="1053" t="s">
        <v>5478</v>
      </c>
      <c r="B603" s="1124" t="str">
        <f>Feasibility_Guidelines!G65</f>
        <v>TRUE</v>
      </c>
      <c r="C603" s="1059" t="s">
        <v>5560</v>
      </c>
    </row>
    <row r="604" spans="1:3" x14ac:dyDescent="0.2">
      <c r="A604" s="1122" t="s">
        <v>5479</v>
      </c>
      <c r="B604" s="1124">
        <f>Feasibility_Guidelines!G63</f>
        <v>0</v>
      </c>
      <c r="C604" s="1065" t="s">
        <v>5557</v>
      </c>
    </row>
    <row r="605" spans="1:3" x14ac:dyDescent="0.2">
      <c r="A605" s="1053" t="s">
        <v>5480</v>
      </c>
      <c r="B605" s="1124">
        <f>Feasibility_Guidelines!G66</f>
        <v>0</v>
      </c>
    </row>
    <row r="606" spans="1:3" x14ac:dyDescent="0.2">
      <c r="A606" s="1053" t="s">
        <v>5481</v>
      </c>
      <c r="B606" s="1124">
        <f>Feasibility_Guidelines!G67</f>
        <v>0</v>
      </c>
    </row>
    <row r="607" spans="1:3" x14ac:dyDescent="0.2">
      <c r="A607" s="1053" t="s">
        <v>5482</v>
      </c>
      <c r="B607" s="1124">
        <f>Feasibility_Guidelines!G68</f>
        <v>0</v>
      </c>
    </row>
    <row r="608" spans="1:3" x14ac:dyDescent="0.2">
      <c r="A608" s="1053" t="s">
        <v>5483</v>
      </c>
      <c r="B608" s="1124">
        <f>Feasibility_Guidelines!G78</f>
        <v>0</v>
      </c>
    </row>
    <row r="609" spans="1:3" x14ac:dyDescent="0.2">
      <c r="A609" s="1053" t="s">
        <v>5484</v>
      </c>
      <c r="B609" s="1124">
        <f>Feasibility_Guidelines!G79</f>
        <v>0</v>
      </c>
    </row>
    <row r="610" spans="1:3" x14ac:dyDescent="0.2">
      <c r="A610" s="1053" t="s">
        <v>5485</v>
      </c>
      <c r="B610" s="1124">
        <f>Feasibility_Guidelines!G81</f>
        <v>0</v>
      </c>
    </row>
    <row r="611" spans="1:3" x14ac:dyDescent="0.2">
      <c r="A611" s="1122" t="s">
        <v>5486</v>
      </c>
      <c r="B611" s="1124"/>
      <c r="C611" s="1065" t="s">
        <v>5558</v>
      </c>
    </row>
    <row r="612" spans="1:3" x14ac:dyDescent="0.2">
      <c r="A612" s="1122" t="s">
        <v>5487</v>
      </c>
      <c r="B612" s="1124"/>
      <c r="C612" s="1065" t="s">
        <v>5558</v>
      </c>
    </row>
    <row r="613" spans="1:3" x14ac:dyDescent="0.2">
      <c r="A613" s="1053" t="s">
        <v>5488</v>
      </c>
      <c r="B613" s="1124" t="str">
        <f>Feasibility_Guidelines!E38</f>
        <v>NA</v>
      </c>
    </row>
    <row r="614" spans="1:3" x14ac:dyDescent="0.2">
      <c r="A614" s="1053" t="s">
        <v>5489</v>
      </c>
      <c r="B614" s="1124" t="str">
        <f>Feasibility_Guidelines!F38</f>
        <v>Must be supported by industry construction cost data</v>
      </c>
    </row>
    <row r="615" spans="1:3" x14ac:dyDescent="0.2">
      <c r="A615" s="1053" t="s">
        <v>5490</v>
      </c>
      <c r="B615" s="1124" t="str">
        <f>Feasibility_Guidelines!E39</f>
        <v>NA</v>
      </c>
    </row>
    <row r="616" spans="1:3" x14ac:dyDescent="0.2">
      <c r="A616" s="1053" t="s">
        <v>5491</v>
      </c>
      <c r="B616" s="1124" t="b">
        <f>Feasibility_Guidelines!F39</f>
        <v>0</v>
      </c>
    </row>
    <row r="617" spans="1:3" x14ac:dyDescent="0.2">
      <c r="A617" s="1053" t="s">
        <v>5492</v>
      </c>
      <c r="B617" s="1124" t="str">
        <f>Feasibility_Guidelines!E40</f>
        <v>NA</v>
      </c>
    </row>
    <row r="618" spans="1:3" x14ac:dyDescent="0.2">
      <c r="A618" s="1053" t="s">
        <v>5493</v>
      </c>
      <c r="B618" s="1124" t="b">
        <f>Feasibility_Guidelines!F40</f>
        <v>0</v>
      </c>
    </row>
    <row r="619" spans="1:3" x14ac:dyDescent="0.2">
      <c r="A619" s="1053" t="s">
        <v>5494</v>
      </c>
      <c r="B619" s="1124">
        <f>Feasibility_Guidelines!E41</f>
        <v>0</v>
      </c>
    </row>
    <row r="620" spans="1:3" x14ac:dyDescent="0.2">
      <c r="A620" s="1053" t="s">
        <v>5495</v>
      </c>
      <c r="B620" s="1124">
        <f>Feasibility_Guidelines!F41</f>
        <v>0.15</v>
      </c>
    </row>
    <row r="621" spans="1:3" x14ac:dyDescent="0.2">
      <c r="A621" s="1053" t="s">
        <v>5496</v>
      </c>
      <c r="B621" s="1124">
        <f>Feasibility_Guidelines!E42</f>
        <v>0</v>
      </c>
    </row>
    <row r="622" spans="1:3" x14ac:dyDescent="0.2">
      <c r="A622" s="1053" t="s">
        <v>5497</v>
      </c>
      <c r="B622" s="1124">
        <f>Feasibility_Guidelines!F42</f>
        <v>12</v>
      </c>
    </row>
    <row r="623" spans="1:3" x14ac:dyDescent="0.2">
      <c r="A623" s="1053" t="s">
        <v>5498</v>
      </c>
      <c r="B623" s="1124">
        <f>Feasibility_Guidelines!E43</f>
        <v>0</v>
      </c>
    </row>
    <row r="624" spans="1:3" x14ac:dyDescent="0.2">
      <c r="A624" s="1053" t="s">
        <v>5499</v>
      </c>
      <c r="B624" s="1124">
        <f>Feasibility_Guidelines!F43</f>
        <v>12</v>
      </c>
    </row>
    <row r="625" spans="1:3" x14ac:dyDescent="0.2">
      <c r="A625" s="1053" t="s">
        <v>5500</v>
      </c>
      <c r="B625" s="1124">
        <f>Feasibility_Guidelines!E44</f>
        <v>0</v>
      </c>
    </row>
    <row r="626" spans="1:3" x14ac:dyDescent="0.2">
      <c r="A626" s="1053" t="s">
        <v>5501</v>
      </c>
      <c r="B626" s="1124">
        <f>Feasibility_Guidelines!F44</f>
        <v>0.75</v>
      </c>
    </row>
    <row r="627" spans="1:3" x14ac:dyDescent="0.2">
      <c r="A627" s="1053" t="s">
        <v>5502</v>
      </c>
      <c r="B627" s="1124">
        <f>Feasibility_Guidelines!E45</f>
        <v>0</v>
      </c>
    </row>
    <row r="628" spans="1:3" x14ac:dyDescent="0.2">
      <c r="A628" s="1053" t="s">
        <v>5503</v>
      </c>
      <c r="B628" s="1124" t="str">
        <f>Feasibility_Guidelines!F45</f>
        <v>Variable</v>
      </c>
    </row>
    <row r="629" spans="1:3" x14ac:dyDescent="0.2">
      <c r="A629" s="1053" t="s">
        <v>5504</v>
      </c>
      <c r="B629" s="1124">
        <f>Feasibility_Guidelines!E57</f>
        <v>0.02</v>
      </c>
    </row>
    <row r="630" spans="1:3" x14ac:dyDescent="0.2">
      <c r="A630" s="1053" t="s">
        <v>5505</v>
      </c>
      <c r="B630" s="1124">
        <f>Feasibility_Guidelines!F57</f>
        <v>0.04</v>
      </c>
    </row>
    <row r="631" spans="1:3" x14ac:dyDescent="0.2">
      <c r="A631" s="1053" t="s">
        <v>5506</v>
      </c>
      <c r="B631" s="1124">
        <f>Feasibility_Guidelines!E60</f>
        <v>0</v>
      </c>
    </row>
    <row r="632" spans="1:3" x14ac:dyDescent="0.2">
      <c r="A632" s="1053" t="s">
        <v>5507</v>
      </c>
      <c r="B632" s="1124">
        <f>Feasibility_Guidelines!F60</f>
        <v>0.1</v>
      </c>
    </row>
    <row r="633" spans="1:3" x14ac:dyDescent="0.2">
      <c r="A633" s="1053" t="s">
        <v>5508</v>
      </c>
      <c r="B633" s="1124">
        <f>Feasibility_Guidelines!E58</f>
        <v>0.02</v>
      </c>
    </row>
    <row r="634" spans="1:3" x14ac:dyDescent="0.2">
      <c r="A634" s="1053" t="s">
        <v>5509</v>
      </c>
      <c r="B634" s="1124">
        <f>Feasibility_Guidelines!F58</f>
        <v>0.04</v>
      </c>
    </row>
    <row r="635" spans="1:3" x14ac:dyDescent="0.2">
      <c r="A635" s="1122" t="s">
        <v>5510</v>
      </c>
      <c r="B635" s="1124" t="str">
        <f>Feasibility_Guidelines!E59</f>
        <v>NA</v>
      </c>
      <c r="C635" s="1065" t="s">
        <v>5561</v>
      </c>
    </row>
    <row r="636" spans="1:3" x14ac:dyDescent="0.2">
      <c r="A636" s="1122" t="s">
        <v>5511</v>
      </c>
      <c r="B636" s="1124" t="str">
        <f>Feasibility_Guidelines!F59</f>
        <v>NA</v>
      </c>
      <c r="C636" s="1065" t="s">
        <v>5561</v>
      </c>
    </row>
    <row r="637" spans="1:3" x14ac:dyDescent="0.2">
      <c r="A637" s="1053" t="s">
        <v>5512</v>
      </c>
      <c r="B637" s="1124" t="str">
        <f>Feasibility_Guidelines!E65</f>
        <v>NA</v>
      </c>
    </row>
    <row r="638" spans="1:3" x14ac:dyDescent="0.2">
      <c r="A638" s="1053" t="s">
        <v>5513</v>
      </c>
      <c r="B638" s="1124" t="str">
        <f>Feasibility_Guidelines!F65</f>
        <v>NA</v>
      </c>
    </row>
    <row r="639" spans="1:3" x14ac:dyDescent="0.2">
      <c r="A639" s="1122" t="s">
        <v>5514</v>
      </c>
      <c r="B639" s="1124">
        <f>Feasibility_Guidelines!E63</f>
        <v>0.03</v>
      </c>
      <c r="C639" s="1065" t="s">
        <v>5557</v>
      </c>
    </row>
    <row r="640" spans="1:3" x14ac:dyDescent="0.2">
      <c r="A640" s="1122" t="s">
        <v>5515</v>
      </c>
      <c r="B640" s="1124">
        <f>Feasibility_Guidelines!F63</f>
        <v>0.05</v>
      </c>
      <c r="C640" s="1065" t="s">
        <v>5557</v>
      </c>
    </row>
    <row r="641" spans="1:2" x14ac:dyDescent="0.2">
      <c r="A641" s="1053" t="s">
        <v>5516</v>
      </c>
      <c r="B641" s="1124">
        <f>Feasibility_Guidelines!E66</f>
        <v>1250</v>
      </c>
    </row>
    <row r="642" spans="1:2" x14ac:dyDescent="0.2">
      <c r="A642" s="1053" t="s">
        <v>5517</v>
      </c>
      <c r="B642" s="1124">
        <f>Feasibility_Guidelines!F66</f>
        <v>8000</v>
      </c>
    </row>
    <row r="643" spans="1:2" x14ac:dyDescent="0.2">
      <c r="A643" s="1053" t="s">
        <v>5518</v>
      </c>
      <c r="B643" s="1124" t="str">
        <f>Feasibility_Guidelines!E67</f>
        <v>NA</v>
      </c>
    </row>
    <row r="644" spans="1:2" x14ac:dyDescent="0.2">
      <c r="A644" s="1053" t="s">
        <v>5519</v>
      </c>
      <c r="B644" s="1124" t="str">
        <f>Feasibility_Guidelines!F67</f>
        <v>NA</v>
      </c>
    </row>
    <row r="645" spans="1:2" x14ac:dyDescent="0.2">
      <c r="A645" s="1053" t="s">
        <v>5520</v>
      </c>
      <c r="B645" s="1124">
        <f>Feasibility_Guidelines!E68</f>
        <v>0</v>
      </c>
    </row>
    <row r="646" spans="1:2" x14ac:dyDescent="0.2">
      <c r="A646" s="1053" t="s">
        <v>5521</v>
      </c>
      <c r="B646" s="1124" t="str">
        <f>Feasibility_Guidelines!F68</f>
        <v>Variable</v>
      </c>
    </row>
    <row r="647" spans="1:2" x14ac:dyDescent="0.2">
      <c r="A647" s="1053" t="s">
        <v>5522</v>
      </c>
      <c r="B647" s="1124" t="str">
        <f>Feasibility_Guidelines!E78</f>
        <v>NA</v>
      </c>
    </row>
    <row r="648" spans="1:2" x14ac:dyDescent="0.2">
      <c r="A648" s="1053" t="s">
        <v>5523</v>
      </c>
      <c r="B648" s="1124">
        <f>Feasibility_Guidelines!F78</f>
        <v>1.4</v>
      </c>
    </row>
    <row r="649" spans="1:2" x14ac:dyDescent="0.2">
      <c r="A649" s="1053" t="s">
        <v>5524</v>
      </c>
      <c r="B649" s="1124" t="str">
        <f>Feasibility_Guidelines!E79</f>
        <v>NA</v>
      </c>
    </row>
    <row r="650" spans="1:2" x14ac:dyDescent="0.2">
      <c r="A650" s="1053" t="s">
        <v>5525</v>
      </c>
      <c r="B650" s="1124" t="str">
        <f>Feasibility_Guidelines!F79</f>
        <v>NA</v>
      </c>
    </row>
    <row r="651" spans="1:2" x14ac:dyDescent="0.2">
      <c r="A651" s="1053" t="s">
        <v>5526</v>
      </c>
      <c r="B651" s="1124" t="str">
        <f>Feasibility_Guidelines!E81</f>
        <v>NA</v>
      </c>
    </row>
    <row r="652" spans="1:2" x14ac:dyDescent="0.2">
      <c r="A652" s="1053" t="s">
        <v>5527</v>
      </c>
      <c r="B652" s="1124" t="str">
        <f>Feasibility_Guidelines!F81</f>
        <v>NA</v>
      </c>
    </row>
    <row r="653" spans="1:2" x14ac:dyDescent="0.2">
      <c r="A653" s="1053" t="s">
        <v>5528</v>
      </c>
      <c r="B653" s="1124" t="str">
        <f>Feasibility_Guidelines!E86</f>
        <v>NA</v>
      </c>
    </row>
    <row r="654" spans="1:2" x14ac:dyDescent="0.2">
      <c r="A654" s="1053" t="s">
        <v>5529</v>
      </c>
      <c r="B654" s="1124">
        <f>Feasibility_Guidelines!F86</f>
        <v>0</v>
      </c>
    </row>
    <row r="655" spans="1:2" x14ac:dyDescent="0.2">
      <c r="A655" s="1053" t="s">
        <v>5530</v>
      </c>
      <c r="B655" s="1124" t="str">
        <f>Feasibility_Guidelines!E87</f>
        <v>NA</v>
      </c>
    </row>
    <row r="656" spans="1:2" x14ac:dyDescent="0.2">
      <c r="A656" s="1053" t="s">
        <v>5531</v>
      </c>
      <c r="B656" s="1124" t="str">
        <f>Feasibility_Guidelines!F87</f>
        <v>NA</v>
      </c>
    </row>
    <row r="657" spans="1:3" x14ac:dyDescent="0.2">
      <c r="A657" s="1058" t="s">
        <v>5582</v>
      </c>
      <c r="B657" s="1124">
        <f>Cost_Breakout!C8</f>
        <v>0</v>
      </c>
      <c r="C657" s="1059" t="s">
        <v>5724</v>
      </c>
    </row>
    <row r="658" spans="1:3" x14ac:dyDescent="0.2">
      <c r="A658" s="1058" t="s">
        <v>5583</v>
      </c>
      <c r="B658" s="1124">
        <f>Cost_Breakout!C9</f>
        <v>0</v>
      </c>
      <c r="C658" s="1059" t="s">
        <v>5724</v>
      </c>
    </row>
    <row r="659" spans="1:3" x14ac:dyDescent="0.2">
      <c r="A659" s="1058" t="s">
        <v>5584</v>
      </c>
      <c r="B659" s="1124">
        <f>Cost_Breakout!C10</f>
        <v>0</v>
      </c>
      <c r="C659" s="1059" t="s">
        <v>5724</v>
      </c>
    </row>
    <row r="660" spans="1:3" x14ac:dyDescent="0.2">
      <c r="A660" s="1058" t="s">
        <v>5585</v>
      </c>
      <c r="B660" s="1124">
        <f>Cost_Breakout!C11</f>
        <v>0</v>
      </c>
      <c r="C660" s="1059" t="s">
        <v>5724</v>
      </c>
    </row>
    <row r="661" spans="1:3" x14ac:dyDescent="0.2">
      <c r="A661" s="1058" t="s">
        <v>5586</v>
      </c>
      <c r="B661" s="1124">
        <f>Cost_Breakout!C12</f>
        <v>0</v>
      </c>
      <c r="C661" s="1059" t="s">
        <v>5724</v>
      </c>
    </row>
    <row r="662" spans="1:3" x14ac:dyDescent="0.2">
      <c r="A662" s="1058" t="s">
        <v>5587</v>
      </c>
      <c r="B662" s="1124">
        <f>Cost_Breakout!C13</f>
        <v>0</v>
      </c>
      <c r="C662" s="1059" t="s">
        <v>5724</v>
      </c>
    </row>
    <row r="663" spans="1:3" x14ac:dyDescent="0.2">
      <c r="A663" s="1053" t="s">
        <v>5562</v>
      </c>
      <c r="B663" s="1124">
        <f>Cost_Breakout!C61</f>
        <v>0</v>
      </c>
      <c r="C663" s="1059" t="s">
        <v>5724</v>
      </c>
    </row>
    <row r="664" spans="1:3" x14ac:dyDescent="0.2">
      <c r="A664" s="1053" t="s">
        <v>5563</v>
      </c>
      <c r="B664" s="1124">
        <f>Cost_Breakout!C65</f>
        <v>0</v>
      </c>
      <c r="C664" s="1059" t="s">
        <v>5724</v>
      </c>
    </row>
    <row r="665" spans="1:3" x14ac:dyDescent="0.2">
      <c r="A665" s="1053" t="s">
        <v>5564</v>
      </c>
      <c r="B665" s="1124">
        <f>Cost_Breakout!C67</f>
        <v>0</v>
      </c>
      <c r="C665" s="1059" t="s">
        <v>5724</v>
      </c>
    </row>
    <row r="666" spans="1:3" x14ac:dyDescent="0.2">
      <c r="A666" s="1053" t="s">
        <v>5565</v>
      </c>
      <c r="B666" s="1124">
        <f>Cost_Breakout!C74</f>
        <v>0</v>
      </c>
      <c r="C666" s="1059" t="s">
        <v>5724</v>
      </c>
    </row>
    <row r="667" spans="1:3" x14ac:dyDescent="0.2">
      <c r="A667" s="1053" t="s">
        <v>5566</v>
      </c>
      <c r="B667" s="1124">
        <f>Cost_Breakout!C76</f>
        <v>0</v>
      </c>
      <c r="C667" s="1059" t="s">
        <v>5724</v>
      </c>
    </row>
    <row r="668" spans="1:3" x14ac:dyDescent="0.2">
      <c r="A668" s="1053" t="s">
        <v>5567</v>
      </c>
      <c r="B668" s="1124">
        <f>Cost_Breakout!D61</f>
        <v>0</v>
      </c>
      <c r="C668" s="1059" t="s">
        <v>5724</v>
      </c>
    </row>
    <row r="669" spans="1:3" x14ac:dyDescent="0.2">
      <c r="A669" s="1053" t="s">
        <v>5568</v>
      </c>
      <c r="B669" s="1124">
        <f>Cost_Breakout!D65</f>
        <v>0</v>
      </c>
      <c r="C669" s="1059" t="s">
        <v>5724</v>
      </c>
    </row>
    <row r="670" spans="1:3" x14ac:dyDescent="0.2">
      <c r="A670" s="1053" t="s">
        <v>5569</v>
      </c>
      <c r="B670" s="1124">
        <f>Cost_Breakout!D67</f>
        <v>0</v>
      </c>
      <c r="C670" s="1059" t="s">
        <v>5724</v>
      </c>
    </row>
    <row r="671" spans="1:3" x14ac:dyDescent="0.2">
      <c r="A671" s="1053" t="s">
        <v>5570</v>
      </c>
      <c r="B671" s="1124">
        <f>Cost_Breakout!D74</f>
        <v>0</v>
      </c>
      <c r="C671" s="1059" t="s">
        <v>5724</v>
      </c>
    </row>
    <row r="672" spans="1:3" x14ac:dyDescent="0.2">
      <c r="A672" s="1053" t="s">
        <v>5571</v>
      </c>
      <c r="B672" s="1124">
        <f>Cost_Breakout!D76</f>
        <v>0</v>
      </c>
      <c r="C672" s="1059" t="s">
        <v>5724</v>
      </c>
    </row>
    <row r="673" spans="1:3" x14ac:dyDescent="0.2">
      <c r="A673" s="1053" t="s">
        <v>5572</v>
      </c>
      <c r="B673" s="1124">
        <f>Cost_Breakout!F61</f>
        <v>0</v>
      </c>
      <c r="C673" s="1059" t="s">
        <v>5724</v>
      </c>
    </row>
    <row r="674" spans="1:3" x14ac:dyDescent="0.2">
      <c r="A674" s="1053" t="s">
        <v>5573</v>
      </c>
      <c r="B674" s="1124">
        <f>Cost_Breakout!F65</f>
        <v>0</v>
      </c>
      <c r="C674" s="1059" t="s">
        <v>5724</v>
      </c>
    </row>
    <row r="675" spans="1:3" x14ac:dyDescent="0.2">
      <c r="A675" s="1053" t="s">
        <v>5574</v>
      </c>
      <c r="B675" s="1124">
        <f>Cost_Breakout!F67</f>
        <v>0</v>
      </c>
      <c r="C675" s="1059" t="s">
        <v>5724</v>
      </c>
    </row>
    <row r="676" spans="1:3" x14ac:dyDescent="0.2">
      <c r="A676" s="1053" t="s">
        <v>5575</v>
      </c>
      <c r="B676" s="1124">
        <f>Cost_Breakout!F74</f>
        <v>0</v>
      </c>
      <c r="C676" s="1059" t="s">
        <v>5724</v>
      </c>
    </row>
    <row r="677" spans="1:3" x14ac:dyDescent="0.2">
      <c r="A677" s="1053" t="s">
        <v>5576</v>
      </c>
      <c r="B677" s="1124">
        <f>Cost_Breakout!F76</f>
        <v>0</v>
      </c>
      <c r="C677" s="1059" t="s">
        <v>5724</v>
      </c>
    </row>
    <row r="678" spans="1:3" x14ac:dyDescent="0.2">
      <c r="A678" s="1053" t="s">
        <v>5577</v>
      </c>
      <c r="B678" s="1124">
        <f>Cost_Breakout!G61</f>
        <v>0</v>
      </c>
      <c r="C678" s="1059" t="s">
        <v>5724</v>
      </c>
    </row>
    <row r="679" spans="1:3" x14ac:dyDescent="0.2">
      <c r="A679" s="1053" t="s">
        <v>5578</v>
      </c>
      <c r="B679" s="1124">
        <f>Cost_Breakout!G65</f>
        <v>0</v>
      </c>
      <c r="C679" s="1059" t="s">
        <v>5724</v>
      </c>
    </row>
    <row r="680" spans="1:3" x14ac:dyDescent="0.2">
      <c r="A680" s="1053" t="s">
        <v>5579</v>
      </c>
      <c r="B680" s="1124">
        <f>Cost_Breakout!G67</f>
        <v>0</v>
      </c>
      <c r="C680" s="1059" t="s">
        <v>5724</v>
      </c>
    </row>
    <row r="681" spans="1:3" x14ac:dyDescent="0.2">
      <c r="A681" s="1053" t="s">
        <v>5580</v>
      </c>
      <c r="B681" s="1124">
        <f>Cost_Breakout!G74</f>
        <v>0</v>
      </c>
      <c r="C681" s="1059" t="s">
        <v>5724</v>
      </c>
    </row>
    <row r="682" spans="1:3" x14ac:dyDescent="0.2">
      <c r="A682" s="1053" t="s">
        <v>5581</v>
      </c>
      <c r="B682" s="1124">
        <f>Cost_Breakout!G76</f>
        <v>0</v>
      </c>
      <c r="C682" s="1059" t="s">
        <v>5724</v>
      </c>
    </row>
    <row r="683" spans="1:3" x14ac:dyDescent="0.2">
      <c r="A683" s="1053" t="s">
        <v>5589</v>
      </c>
      <c r="B683" s="1124">
        <f>Summary_of_Uses!B44</f>
        <v>0</v>
      </c>
      <c r="C683" s="1059" t="s">
        <v>5724</v>
      </c>
    </row>
    <row r="684" spans="1:3" x14ac:dyDescent="0.2">
      <c r="A684" s="1053" t="s">
        <v>5588</v>
      </c>
      <c r="B684" s="1124">
        <f>Summary_of_Uses!C44</f>
        <v>0</v>
      </c>
      <c r="C684" s="1059" t="s">
        <v>5724</v>
      </c>
    </row>
    <row r="685" spans="1:3" x14ac:dyDescent="0.2">
      <c r="A685" s="1053" t="s">
        <v>5617</v>
      </c>
      <c r="B685" s="1124" t="str">
        <f>Feasibility_Guidelines!E50</f>
        <v>NA</v>
      </c>
      <c r="C685" s="1059" t="s">
        <v>5724</v>
      </c>
    </row>
    <row r="686" spans="1:3" x14ac:dyDescent="0.2">
      <c r="A686" s="1053" t="s">
        <v>5618</v>
      </c>
      <c r="B686" s="1124">
        <f>Feasibility_Guidelines!F50</f>
        <v>0.2</v>
      </c>
      <c r="C686" s="1059" t="s">
        <v>5724</v>
      </c>
    </row>
    <row r="687" spans="1:3" x14ac:dyDescent="0.2">
      <c r="A687" s="1053" t="s">
        <v>5619</v>
      </c>
      <c r="B687" s="1124">
        <f>Feasibility_Guidelines!G50</f>
        <v>0</v>
      </c>
      <c r="C687" s="1059" t="s">
        <v>5724</v>
      </c>
    </row>
    <row r="688" spans="1:3" x14ac:dyDescent="0.2">
      <c r="A688" s="1053" t="s">
        <v>5590</v>
      </c>
      <c r="B688" s="1124" t="str">
        <f>Feasibility_Guidelines!E52</f>
        <v>NA</v>
      </c>
      <c r="C688" s="1059" t="s">
        <v>5724</v>
      </c>
    </row>
    <row r="689" spans="1:3" x14ac:dyDescent="0.2">
      <c r="A689" s="1053" t="s">
        <v>5591</v>
      </c>
      <c r="B689" s="1124">
        <f>Feasibility_Guidelines!F52</f>
        <v>0.04</v>
      </c>
      <c r="C689" s="1059" t="s">
        <v>5724</v>
      </c>
    </row>
    <row r="690" spans="1:3" x14ac:dyDescent="0.2">
      <c r="A690" s="1053" t="s">
        <v>5592</v>
      </c>
      <c r="B690" s="1124">
        <f>Feasibility_Guidelines!G52</f>
        <v>0</v>
      </c>
      <c r="C690" s="1059" t="s">
        <v>5724</v>
      </c>
    </row>
    <row r="691" spans="1:3" x14ac:dyDescent="0.2">
      <c r="A691" s="1053" t="s">
        <v>5593</v>
      </c>
      <c r="B691" s="1124" t="str">
        <f>Feasibility_Guidelines!E53</f>
        <v>NA</v>
      </c>
      <c r="C691" s="1059" t="s">
        <v>5724</v>
      </c>
    </row>
    <row r="692" spans="1:3" x14ac:dyDescent="0.2">
      <c r="A692" s="1053" t="s">
        <v>5594</v>
      </c>
      <c r="B692" s="1124">
        <f>Feasibility_Guidelines!F53</f>
        <v>0.04</v>
      </c>
      <c r="C692" s="1059" t="s">
        <v>5724</v>
      </c>
    </row>
    <row r="693" spans="1:3" x14ac:dyDescent="0.2">
      <c r="A693" s="1053" t="s">
        <v>5595</v>
      </c>
      <c r="B693" s="1124">
        <f>Feasibility_Guidelines!G53</f>
        <v>0</v>
      </c>
      <c r="C693" s="1059" t="s">
        <v>5724</v>
      </c>
    </row>
    <row r="694" spans="1:3" x14ac:dyDescent="0.2">
      <c r="A694" s="1053" t="s">
        <v>5596</v>
      </c>
      <c r="B694" s="1124" t="str">
        <f>Feasibility_Guidelines!E54</f>
        <v>NA</v>
      </c>
      <c r="C694" s="1059" t="s">
        <v>5724</v>
      </c>
    </row>
    <row r="695" spans="1:3" x14ac:dyDescent="0.2">
      <c r="A695" s="1053" t="s">
        <v>5597</v>
      </c>
      <c r="B695" s="1124">
        <f>Feasibility_Guidelines!F54</f>
        <v>0.04</v>
      </c>
      <c r="C695" s="1059" t="s">
        <v>5724</v>
      </c>
    </row>
    <row r="696" spans="1:3" x14ac:dyDescent="0.2">
      <c r="A696" s="1053" t="s">
        <v>5598</v>
      </c>
      <c r="B696" s="1124">
        <f>Feasibility_Guidelines!G54</f>
        <v>0</v>
      </c>
      <c r="C696" s="1059" t="s">
        <v>5724</v>
      </c>
    </row>
    <row r="697" spans="1:3" x14ac:dyDescent="0.2">
      <c r="A697" s="1053" t="s">
        <v>5599</v>
      </c>
      <c r="B697" s="1124" t="str">
        <f>Feasibility_Guidelines!E55</f>
        <v>NA</v>
      </c>
      <c r="C697" s="1059" t="s">
        <v>5724</v>
      </c>
    </row>
    <row r="698" spans="1:3" x14ac:dyDescent="0.2">
      <c r="A698" s="1053" t="s">
        <v>5600</v>
      </c>
      <c r="B698" s="1124">
        <f>Feasibility_Guidelines!F55</f>
        <v>0.12</v>
      </c>
      <c r="C698" s="1059" t="s">
        <v>5724</v>
      </c>
    </row>
    <row r="699" spans="1:3" x14ac:dyDescent="0.2">
      <c r="A699" s="1053" t="s">
        <v>5601</v>
      </c>
      <c r="B699" s="1124">
        <f>Feasibility_Guidelines!G55</f>
        <v>0</v>
      </c>
      <c r="C699" s="1059" t="s">
        <v>5724</v>
      </c>
    </row>
    <row r="700" spans="1:3" x14ac:dyDescent="0.2">
      <c r="A700" s="1053" t="s">
        <v>5602</v>
      </c>
      <c r="B700" s="1124">
        <f>Feasibility_Guidelines!E62</f>
        <v>0</v>
      </c>
      <c r="C700" s="1059" t="s">
        <v>5724</v>
      </c>
    </row>
    <row r="701" spans="1:3" x14ac:dyDescent="0.2">
      <c r="A701" s="1053" t="s">
        <v>5603</v>
      </c>
      <c r="B701" s="1124">
        <f>Feasibility_Guidelines!F62</f>
        <v>0.12</v>
      </c>
      <c r="C701" s="1059" t="s">
        <v>5724</v>
      </c>
    </row>
    <row r="702" spans="1:3" x14ac:dyDescent="0.2">
      <c r="A702" s="1053" t="s">
        <v>5604</v>
      </c>
      <c r="B702" s="1124">
        <f>Feasibility_Guidelines!G62</f>
        <v>0</v>
      </c>
      <c r="C702" s="1059" t="s">
        <v>5724</v>
      </c>
    </row>
    <row r="703" spans="1:3" x14ac:dyDescent="0.2">
      <c r="A703" s="1053" t="s">
        <v>5605</v>
      </c>
      <c r="B703" s="1124">
        <f>Feasibility_Guidelines!E64</f>
        <v>0</v>
      </c>
      <c r="C703" s="1059" t="s">
        <v>5724</v>
      </c>
    </row>
    <row r="704" spans="1:3" x14ac:dyDescent="0.2">
      <c r="A704" s="1053" t="s">
        <v>5606</v>
      </c>
      <c r="B704" s="1124">
        <f>Feasibility_Guidelines!F64</f>
        <v>55</v>
      </c>
      <c r="C704" s="1059" t="s">
        <v>5724</v>
      </c>
    </row>
    <row r="705" spans="1:3" x14ac:dyDescent="0.2">
      <c r="A705" s="1053" t="s">
        <v>5607</v>
      </c>
      <c r="B705" s="1124">
        <f>Feasibility_Guidelines!G64</f>
        <v>0</v>
      </c>
      <c r="C705" s="1059" t="s">
        <v>5724</v>
      </c>
    </row>
    <row r="706" spans="1:3" x14ac:dyDescent="0.2">
      <c r="A706" s="1053" t="s">
        <v>5608</v>
      </c>
      <c r="B706" s="1124" t="str">
        <f>Feasibility_Guidelines!E80</f>
        <v>NA</v>
      </c>
      <c r="C706" s="1059" t="s">
        <v>5724</v>
      </c>
    </row>
    <row r="707" spans="1:3" x14ac:dyDescent="0.2">
      <c r="A707" s="1053" t="s">
        <v>5609</v>
      </c>
      <c r="B707" s="1124">
        <f>Feasibility_Guidelines!F80</f>
        <v>0.15</v>
      </c>
      <c r="C707" s="1059" t="s">
        <v>5724</v>
      </c>
    </row>
    <row r="708" spans="1:3" x14ac:dyDescent="0.2">
      <c r="A708" s="1053" t="s">
        <v>5610</v>
      </c>
      <c r="B708" s="1124" t="str">
        <f>Feasibility_Guidelines!G80</f>
        <v/>
      </c>
      <c r="C708" s="1059" t="s">
        <v>5724</v>
      </c>
    </row>
    <row r="709" spans="1:3" x14ac:dyDescent="0.2">
      <c r="A709" s="1053" t="s">
        <v>5611</v>
      </c>
      <c r="B709" s="1124" t="str">
        <f>Feasibility_Guidelines!E86</f>
        <v>NA</v>
      </c>
      <c r="C709" s="1135" t="s">
        <v>5725</v>
      </c>
    </row>
    <row r="710" spans="1:3" x14ac:dyDescent="0.2">
      <c r="A710" s="1053" t="s">
        <v>5612</v>
      </c>
      <c r="B710" s="1124">
        <f>Feasibility_Guidelines!F86</f>
        <v>0</v>
      </c>
      <c r="C710" s="1135" t="s">
        <v>5725</v>
      </c>
    </row>
    <row r="711" spans="1:3" x14ac:dyDescent="0.2">
      <c r="A711" s="1053" t="s">
        <v>5613</v>
      </c>
      <c r="B711" s="1124">
        <f>Feasibility_Guidelines!G86</f>
        <v>0</v>
      </c>
      <c r="C711" s="1135" t="s">
        <v>5725</v>
      </c>
    </row>
    <row r="712" spans="1:3" x14ac:dyDescent="0.2">
      <c r="A712" s="1053" t="s">
        <v>5614</v>
      </c>
      <c r="B712" s="1124">
        <f>Feasibility_Guidelines!E90</f>
        <v>0.75</v>
      </c>
      <c r="C712" s="1059" t="s">
        <v>5724</v>
      </c>
    </row>
    <row r="713" spans="1:3" x14ac:dyDescent="0.2">
      <c r="A713" s="1053" t="s">
        <v>5615</v>
      </c>
      <c r="B713" s="1124" t="str">
        <f>Feasibility_Guidelines!F90</f>
        <v>NA</v>
      </c>
      <c r="C713" s="1059" t="s">
        <v>5724</v>
      </c>
    </row>
    <row r="714" spans="1:3" x14ac:dyDescent="0.2">
      <c r="A714" s="1053" t="s">
        <v>5616</v>
      </c>
      <c r="B714" s="1124" t="str">
        <f>Feasibility_Guidelines!G90</f>
        <v>NA</v>
      </c>
      <c r="C714" s="1059" t="s">
        <v>5724</v>
      </c>
    </row>
    <row r="715" spans="1:3" x14ac:dyDescent="0.2">
      <c r="A715" s="1053" t="s">
        <v>5620</v>
      </c>
      <c r="B715" s="1124">
        <f>Sources!D26</f>
        <v>0</v>
      </c>
      <c r="C715" s="1059" t="s">
        <v>5724</v>
      </c>
    </row>
    <row r="716" spans="1:3" x14ac:dyDescent="0.2">
      <c r="A716" s="1053" t="s">
        <v>5621</v>
      </c>
      <c r="B716" s="1124">
        <f>Sources!L26</f>
        <v>0</v>
      </c>
      <c r="C716" s="1059" t="s">
        <v>5724</v>
      </c>
    </row>
    <row r="717" spans="1:3" x14ac:dyDescent="0.2">
      <c r="A717" s="1053" t="s">
        <v>5622</v>
      </c>
      <c r="B717" s="1124">
        <f>Sources!D27</f>
        <v>0</v>
      </c>
      <c r="C717" s="1059" t="s">
        <v>5724</v>
      </c>
    </row>
    <row r="718" spans="1:3" x14ac:dyDescent="0.2">
      <c r="A718" s="1053" t="s">
        <v>5623</v>
      </c>
      <c r="B718" s="1124">
        <f>Sources!L27</f>
        <v>0</v>
      </c>
      <c r="C718" s="1059" t="s">
        <v>5724</v>
      </c>
    </row>
    <row r="719" spans="1:3" x14ac:dyDescent="0.2">
      <c r="A719" s="1053" t="s">
        <v>5624</v>
      </c>
      <c r="B719" s="1124">
        <f>Sources!D28</f>
        <v>0</v>
      </c>
      <c r="C719" s="1059" t="s">
        <v>5724</v>
      </c>
    </row>
    <row r="720" spans="1:3" x14ac:dyDescent="0.2">
      <c r="A720" s="1053" t="s">
        <v>5625</v>
      </c>
      <c r="B720" s="1124">
        <f>Sources!L28</f>
        <v>0</v>
      </c>
      <c r="C720" s="1059" t="s">
        <v>5724</v>
      </c>
    </row>
    <row r="721" spans="1:3" x14ac:dyDescent="0.2">
      <c r="A721" s="1053" t="s">
        <v>5626</v>
      </c>
      <c r="B721" s="1124">
        <f>Sources!D29</f>
        <v>0</v>
      </c>
      <c r="C721" s="1059" t="s">
        <v>5724</v>
      </c>
    </row>
    <row r="722" spans="1:3" x14ac:dyDescent="0.2">
      <c r="A722" s="1053" t="s">
        <v>5627</v>
      </c>
      <c r="B722" s="1124">
        <f>Sources!L29</f>
        <v>0</v>
      </c>
      <c r="C722" s="1059" t="s">
        <v>5724</v>
      </c>
    </row>
    <row r="723" spans="1:3" x14ac:dyDescent="0.2">
      <c r="A723" s="1053" t="s">
        <v>5628</v>
      </c>
      <c r="B723" s="1124">
        <f>Sources!D30</f>
        <v>0</v>
      </c>
      <c r="C723" s="1059" t="s">
        <v>5724</v>
      </c>
    </row>
    <row r="724" spans="1:3" x14ac:dyDescent="0.2">
      <c r="A724" s="1053" t="s">
        <v>5629</v>
      </c>
      <c r="B724" s="1124">
        <f>Sources!L30</f>
        <v>0</v>
      </c>
      <c r="C724" s="1059" t="s">
        <v>5724</v>
      </c>
    </row>
    <row r="725" spans="1:3" x14ac:dyDescent="0.2">
      <c r="A725" s="1053" t="s">
        <v>5630</v>
      </c>
      <c r="B725" s="1124">
        <f>Sources!D31</f>
        <v>0</v>
      </c>
      <c r="C725" s="1059" t="s">
        <v>5724</v>
      </c>
    </row>
    <row r="726" spans="1:3" x14ac:dyDescent="0.2">
      <c r="A726" s="1053" t="s">
        <v>5631</v>
      </c>
      <c r="B726" s="1124">
        <f>Sources!L31</f>
        <v>0</v>
      </c>
      <c r="C726" s="1059" t="s">
        <v>5724</v>
      </c>
    </row>
    <row r="727" spans="1:3" x14ac:dyDescent="0.2">
      <c r="A727" s="1053" t="s">
        <v>5632</v>
      </c>
      <c r="B727" s="1124">
        <f>Sources!D32</f>
        <v>0</v>
      </c>
      <c r="C727" s="1059" t="s">
        <v>5724</v>
      </c>
    </row>
    <row r="728" spans="1:3" x14ac:dyDescent="0.2">
      <c r="A728" s="1053" t="s">
        <v>5633</v>
      </c>
      <c r="B728" s="1124">
        <f>Sources!L32</f>
        <v>0</v>
      </c>
      <c r="C728" s="1059" t="s">
        <v>5724</v>
      </c>
    </row>
    <row r="729" spans="1:3" x14ac:dyDescent="0.2">
      <c r="A729" s="1053" t="s">
        <v>5634</v>
      </c>
      <c r="B729" s="1124">
        <f>Sources!D33</f>
        <v>0</v>
      </c>
      <c r="C729" s="1059" t="s">
        <v>5724</v>
      </c>
    </row>
    <row r="730" spans="1:3" x14ac:dyDescent="0.2">
      <c r="A730" s="1053" t="s">
        <v>5635</v>
      </c>
      <c r="B730" s="1124">
        <f>Sources!L33</f>
        <v>0</v>
      </c>
      <c r="C730" s="1059" t="s">
        <v>5724</v>
      </c>
    </row>
    <row r="731" spans="1:3" x14ac:dyDescent="0.2">
      <c r="A731" s="1053" t="s">
        <v>5636</v>
      </c>
      <c r="B731" s="1124">
        <f>Sources!D34</f>
        <v>0</v>
      </c>
      <c r="C731" s="1059" t="s">
        <v>5724</v>
      </c>
    </row>
    <row r="732" spans="1:3" x14ac:dyDescent="0.2">
      <c r="A732" s="1053" t="s">
        <v>5637</v>
      </c>
      <c r="B732" s="1124">
        <f>Sources!L34</f>
        <v>0</v>
      </c>
      <c r="C732" s="1059" t="s">
        <v>5724</v>
      </c>
    </row>
    <row r="733" spans="1:3" x14ac:dyDescent="0.2">
      <c r="A733" s="1053" t="s">
        <v>5638</v>
      </c>
      <c r="B733" s="1124">
        <f>Sources!D35</f>
        <v>0</v>
      </c>
      <c r="C733" s="1059" t="s">
        <v>5724</v>
      </c>
    </row>
    <row r="734" spans="1:3" x14ac:dyDescent="0.2">
      <c r="A734" s="1053" t="s">
        <v>5639</v>
      </c>
      <c r="B734" s="1124">
        <f>Sources!L35</f>
        <v>0</v>
      </c>
      <c r="C734" s="1059" t="s">
        <v>5724</v>
      </c>
    </row>
    <row r="735" spans="1:3" x14ac:dyDescent="0.2">
      <c r="A735" s="1053" t="s">
        <v>5640</v>
      </c>
      <c r="B735" s="1124">
        <f>Sources!D36</f>
        <v>0</v>
      </c>
      <c r="C735" s="1059" t="s">
        <v>5724</v>
      </c>
    </row>
    <row r="736" spans="1:3" x14ac:dyDescent="0.2">
      <c r="A736" s="1053" t="s">
        <v>5641</v>
      </c>
      <c r="B736" s="1124">
        <f>Sources!L36</f>
        <v>0</v>
      </c>
      <c r="C736" s="1059" t="s">
        <v>5724</v>
      </c>
    </row>
    <row r="737" spans="1:3" x14ac:dyDescent="0.2">
      <c r="A737" s="1053" t="s">
        <v>5642</v>
      </c>
      <c r="B737" s="1124">
        <f>Sources!D37</f>
        <v>0</v>
      </c>
      <c r="C737" s="1059" t="s">
        <v>5724</v>
      </c>
    </row>
    <row r="738" spans="1:3" x14ac:dyDescent="0.2">
      <c r="A738" s="1053" t="s">
        <v>5643</v>
      </c>
      <c r="B738" s="1124">
        <f>Sources!L37</f>
        <v>0</v>
      </c>
      <c r="C738" s="1059" t="s">
        <v>5724</v>
      </c>
    </row>
    <row r="739" spans="1:3" x14ac:dyDescent="0.2">
      <c r="A739" s="1053" t="s">
        <v>5644</v>
      </c>
      <c r="B739" s="1124">
        <f>Sources!D38</f>
        <v>0</v>
      </c>
      <c r="C739" s="1059" t="s">
        <v>5724</v>
      </c>
    </row>
    <row r="740" spans="1:3" x14ac:dyDescent="0.2">
      <c r="A740" s="1053" t="s">
        <v>5645</v>
      </c>
      <c r="B740" s="1124">
        <f>Sources!L38</f>
        <v>0</v>
      </c>
      <c r="C740" s="1059" t="s">
        <v>5724</v>
      </c>
    </row>
    <row r="741" spans="1:3" x14ac:dyDescent="0.2">
      <c r="A741" s="1053" t="s">
        <v>5646</v>
      </c>
      <c r="B741" s="1124">
        <f>Sources!D39</f>
        <v>0</v>
      </c>
      <c r="C741" s="1059" t="s">
        <v>5724</v>
      </c>
    </row>
    <row r="742" spans="1:3" x14ac:dyDescent="0.2">
      <c r="A742" s="1053" t="s">
        <v>5647</v>
      </c>
      <c r="B742" s="1124">
        <f>Sources!L39</f>
        <v>0</v>
      </c>
      <c r="C742" s="1059" t="s">
        <v>5724</v>
      </c>
    </row>
    <row r="743" spans="1:3" x14ac:dyDescent="0.2">
      <c r="A743" s="1053" t="s">
        <v>5648</v>
      </c>
      <c r="B743" s="1124">
        <f>Sources!D67</f>
        <v>0</v>
      </c>
      <c r="C743" s="1059" t="s">
        <v>5724</v>
      </c>
    </row>
    <row r="744" spans="1:3" x14ac:dyDescent="0.2">
      <c r="A744" s="1053" t="s">
        <v>5649</v>
      </c>
      <c r="B744" s="1124">
        <f>Sources!K67</f>
        <v>0</v>
      </c>
      <c r="C744" s="1059" t="s">
        <v>5724</v>
      </c>
    </row>
    <row r="745" spans="1:3" x14ac:dyDescent="0.2">
      <c r="A745" s="1053" t="s">
        <v>5650</v>
      </c>
      <c r="B745" s="1124">
        <f>Sources!D68</f>
        <v>0</v>
      </c>
      <c r="C745" s="1059" t="s">
        <v>5724</v>
      </c>
    </row>
    <row r="746" spans="1:3" x14ac:dyDescent="0.2">
      <c r="A746" s="1053" t="s">
        <v>5651</v>
      </c>
      <c r="B746" s="1124">
        <f>Sources!K68</f>
        <v>0</v>
      </c>
      <c r="C746" s="1059" t="s">
        <v>5724</v>
      </c>
    </row>
    <row r="747" spans="1:3" x14ac:dyDescent="0.2">
      <c r="A747" s="1053" t="s">
        <v>5652</v>
      </c>
      <c r="B747" s="1124">
        <f>Sources!D69</f>
        <v>0</v>
      </c>
      <c r="C747" s="1059" t="s">
        <v>5724</v>
      </c>
    </row>
    <row r="748" spans="1:3" x14ac:dyDescent="0.2">
      <c r="A748" s="1053" t="s">
        <v>5653</v>
      </c>
      <c r="B748" s="1124">
        <f>Sources!K69</f>
        <v>0</v>
      </c>
      <c r="C748" s="1059" t="s">
        <v>5724</v>
      </c>
    </row>
    <row r="749" spans="1:3" x14ac:dyDescent="0.2">
      <c r="A749" s="1053" t="s">
        <v>5654</v>
      </c>
      <c r="B749" s="1124">
        <f>Sources!D70</f>
        <v>0</v>
      </c>
      <c r="C749" s="1059" t="s">
        <v>5724</v>
      </c>
    </row>
    <row r="750" spans="1:3" x14ac:dyDescent="0.2">
      <c r="A750" s="1053" t="s">
        <v>5655</v>
      </c>
      <c r="B750" s="1124">
        <f>Sources!K70</f>
        <v>0</v>
      </c>
      <c r="C750" s="1059" t="s">
        <v>5724</v>
      </c>
    </row>
    <row r="751" spans="1:3" x14ac:dyDescent="0.2">
      <c r="A751" s="1053" t="s">
        <v>5656</v>
      </c>
      <c r="B751" s="1124">
        <f>Sources!D71</f>
        <v>0</v>
      </c>
      <c r="C751" s="1059" t="s">
        <v>5724</v>
      </c>
    </row>
    <row r="752" spans="1:3" x14ac:dyDescent="0.2">
      <c r="A752" s="1053" t="s">
        <v>5657</v>
      </c>
      <c r="B752" s="1124">
        <f>Sources!K71</f>
        <v>0</v>
      </c>
      <c r="C752" s="1059" t="s">
        <v>5724</v>
      </c>
    </row>
    <row r="753" spans="1:3" x14ac:dyDescent="0.2">
      <c r="A753" s="1053" t="s">
        <v>5658</v>
      </c>
      <c r="B753" s="1124">
        <f>Sources!D72</f>
        <v>0</v>
      </c>
      <c r="C753" s="1059" t="s">
        <v>5724</v>
      </c>
    </row>
    <row r="754" spans="1:3" x14ac:dyDescent="0.2">
      <c r="A754" s="1053" t="s">
        <v>5659</v>
      </c>
      <c r="B754" s="1124">
        <f>Sources!K72</f>
        <v>0</v>
      </c>
      <c r="C754" s="1059" t="s">
        <v>5724</v>
      </c>
    </row>
    <row r="755" spans="1:3" x14ac:dyDescent="0.2">
      <c r="A755" s="1053" t="s">
        <v>5660</v>
      </c>
      <c r="B755" s="1124">
        <f>Sources!D73</f>
        <v>0</v>
      </c>
      <c r="C755" s="1059" t="s">
        <v>5724</v>
      </c>
    </row>
    <row r="756" spans="1:3" x14ac:dyDescent="0.2">
      <c r="A756" s="1053" t="s">
        <v>5661</v>
      </c>
      <c r="B756" s="1124">
        <f>Sources!K73</f>
        <v>0</v>
      </c>
      <c r="C756" s="1059" t="s">
        <v>5724</v>
      </c>
    </row>
    <row r="757" spans="1:3" x14ac:dyDescent="0.2">
      <c r="A757" s="1053" t="s">
        <v>5662</v>
      </c>
      <c r="B757" s="1124">
        <f>Sources!D74</f>
        <v>0</v>
      </c>
      <c r="C757" s="1059" t="s">
        <v>5724</v>
      </c>
    </row>
    <row r="758" spans="1:3" x14ac:dyDescent="0.2">
      <c r="A758" s="1053" t="s">
        <v>5663</v>
      </c>
      <c r="B758" s="1124">
        <f>Sources!K74</f>
        <v>0</v>
      </c>
      <c r="C758" s="1059" t="s">
        <v>5724</v>
      </c>
    </row>
    <row r="759" spans="1:3" x14ac:dyDescent="0.2">
      <c r="A759" s="1053" t="s">
        <v>5664</v>
      </c>
      <c r="B759" s="1124">
        <f>Sources!D75</f>
        <v>0</v>
      </c>
      <c r="C759" s="1059" t="s">
        <v>5724</v>
      </c>
    </row>
    <row r="760" spans="1:3" x14ac:dyDescent="0.2">
      <c r="A760" s="1053" t="s">
        <v>5665</v>
      </c>
      <c r="B760" s="1124">
        <f>Sources!K75</f>
        <v>0</v>
      </c>
      <c r="C760" s="1059" t="s">
        <v>5724</v>
      </c>
    </row>
    <row r="761" spans="1:3" x14ac:dyDescent="0.2">
      <c r="A761" s="1053" t="s">
        <v>5666</v>
      </c>
      <c r="B761" s="1124">
        <f>Sources!D76</f>
        <v>0</v>
      </c>
      <c r="C761" s="1059" t="s">
        <v>5724</v>
      </c>
    </row>
    <row r="762" spans="1:3" x14ac:dyDescent="0.2">
      <c r="A762" s="1053" t="s">
        <v>5667</v>
      </c>
      <c r="B762" s="1124">
        <f>Sources!K76</f>
        <v>0</v>
      </c>
      <c r="C762" s="1059" t="s">
        <v>5724</v>
      </c>
    </row>
    <row r="763" spans="1:3" x14ac:dyDescent="0.2">
      <c r="A763" s="1053" t="s">
        <v>5668</v>
      </c>
      <c r="B763" s="1124">
        <f>Sources!D77</f>
        <v>0</v>
      </c>
      <c r="C763" s="1059" t="s">
        <v>5724</v>
      </c>
    </row>
    <row r="764" spans="1:3" x14ac:dyDescent="0.2">
      <c r="A764" s="1053" t="s">
        <v>5669</v>
      </c>
      <c r="B764" s="1124">
        <f>Sources!K77</f>
        <v>0</v>
      </c>
      <c r="C764" s="1059" t="s">
        <v>5724</v>
      </c>
    </row>
    <row r="765" spans="1:3" x14ac:dyDescent="0.2">
      <c r="A765" s="1053" t="s">
        <v>5670</v>
      </c>
      <c r="B765" s="1124">
        <f>Sources!D78</f>
        <v>0</v>
      </c>
      <c r="C765" s="1059" t="s">
        <v>5724</v>
      </c>
    </row>
    <row r="766" spans="1:3" x14ac:dyDescent="0.2">
      <c r="A766" s="1053" t="s">
        <v>5671</v>
      </c>
      <c r="B766" s="1124">
        <f>Sources!K78</f>
        <v>0</v>
      </c>
      <c r="C766" s="1059" t="s">
        <v>5724</v>
      </c>
    </row>
    <row r="767" spans="1:3" x14ac:dyDescent="0.2">
      <c r="A767" s="1053" t="s">
        <v>5672</v>
      </c>
      <c r="B767" s="1124">
        <f>Sources!D79</f>
        <v>0</v>
      </c>
      <c r="C767" s="1059" t="s">
        <v>5724</v>
      </c>
    </row>
    <row r="768" spans="1:3" x14ac:dyDescent="0.2">
      <c r="A768" s="1053" t="s">
        <v>5673</v>
      </c>
      <c r="B768" s="1124">
        <f>Sources!K79</f>
        <v>0</v>
      </c>
      <c r="C768" s="1059" t="s">
        <v>5724</v>
      </c>
    </row>
    <row r="769" spans="1:3" x14ac:dyDescent="0.2">
      <c r="A769" s="1053" t="s">
        <v>5674</v>
      </c>
      <c r="B769" s="1124">
        <f>Op_Pro_Forma_Hsg!F19</f>
        <v>0</v>
      </c>
      <c r="C769" s="1059" t="s">
        <v>5724</v>
      </c>
    </row>
    <row r="770" spans="1:3" x14ac:dyDescent="0.2">
      <c r="A770" s="1053" t="s">
        <v>5675</v>
      </c>
      <c r="B770" s="1129">
        <f>SUM(Op_Pro_Forma_Hsg!F19:T19)</f>
        <v>0</v>
      </c>
      <c r="C770" s="1059" t="s">
        <v>5724</v>
      </c>
    </row>
    <row r="771" spans="1:3" x14ac:dyDescent="0.2">
      <c r="A771" s="1058" t="s">
        <v>5676</v>
      </c>
      <c r="B771" s="1129">
        <f>Op_Pro_Forma_Hsg!F20</f>
        <v>0</v>
      </c>
      <c r="C771" s="1059" t="s">
        <v>5724</v>
      </c>
    </row>
    <row r="772" spans="1:3" x14ac:dyDescent="0.2">
      <c r="A772" s="1058" t="s">
        <v>5677</v>
      </c>
      <c r="B772" s="1129">
        <f>Op_Pro_Forma_Hsg!F22</f>
        <v>0</v>
      </c>
      <c r="C772" s="1059" t="s">
        <v>5724</v>
      </c>
    </row>
    <row r="773" spans="1:3" x14ac:dyDescent="0.2">
      <c r="A773" s="1053" t="s">
        <v>5686</v>
      </c>
      <c r="B773" s="1129" t="str">
        <f>Op_Pro_Forma_Hsg!C41</f>
        <v>Enter Description Here</v>
      </c>
      <c r="C773" s="1059" t="s">
        <v>5724</v>
      </c>
    </row>
    <row r="774" spans="1:3" x14ac:dyDescent="0.2">
      <c r="A774" s="1053" t="s">
        <v>5678</v>
      </c>
      <c r="B774" s="1129">
        <f>Op_Pro_Forma_Hsg!F41</f>
        <v>0</v>
      </c>
      <c r="C774" s="1059" t="s">
        <v>5724</v>
      </c>
    </row>
    <row r="775" spans="1:3" x14ac:dyDescent="0.2">
      <c r="A775" s="1053" t="s">
        <v>5682</v>
      </c>
      <c r="B775" s="1129">
        <f>SUM(Op_Pro_Forma_Hsg!F41:T41)</f>
        <v>0</v>
      </c>
      <c r="C775" s="1059" t="s">
        <v>5724</v>
      </c>
    </row>
    <row r="776" spans="1:3" x14ac:dyDescent="0.2">
      <c r="A776" s="1058" t="s">
        <v>5679</v>
      </c>
      <c r="B776" s="1129">
        <f>Op_Pro_Forma_Hsg!F42</f>
        <v>0</v>
      </c>
      <c r="C776" s="1059" t="s">
        <v>5724</v>
      </c>
    </row>
    <row r="777" spans="1:3" x14ac:dyDescent="0.2">
      <c r="A777" s="1058" t="s">
        <v>5680</v>
      </c>
      <c r="B777" s="1129">
        <f>Op_Pro_Forma_Hsg!F45</f>
        <v>0</v>
      </c>
      <c r="C777" s="1059" t="s">
        <v>5724</v>
      </c>
    </row>
    <row r="778" spans="1:3" x14ac:dyDescent="0.2">
      <c r="A778" s="1058" t="s">
        <v>5681</v>
      </c>
      <c r="B778" s="1129">
        <f>Op_Pro_Forma_Hsg!F50</f>
        <v>0</v>
      </c>
      <c r="C778" s="1059" t="s">
        <v>5724</v>
      </c>
    </row>
    <row r="779" spans="1:3" x14ac:dyDescent="0.2">
      <c r="A779" s="1053" t="s">
        <v>5683</v>
      </c>
      <c r="B779" s="1129" t="str">
        <f>Op_Pro_Forma_Hsg!C65</f>
        <v>Enter Description Here</v>
      </c>
      <c r="C779" s="1059" t="s">
        <v>5724</v>
      </c>
    </row>
    <row r="780" spans="1:3" x14ac:dyDescent="0.2">
      <c r="A780" s="1053" t="s">
        <v>5684</v>
      </c>
      <c r="B780" s="1129">
        <f>Op_Pro_Forma_Hsg!F65</f>
        <v>0</v>
      </c>
      <c r="C780" s="1059" t="s">
        <v>5724</v>
      </c>
    </row>
    <row r="781" spans="1:3" x14ac:dyDescent="0.2">
      <c r="A781" s="1053" t="s">
        <v>5685</v>
      </c>
      <c r="B781" s="1129">
        <f>SUM(Op_Pro_Forma_Hsg!F65:T65)</f>
        <v>0</v>
      </c>
      <c r="C781" s="1059" t="s">
        <v>5724</v>
      </c>
    </row>
    <row r="782" spans="1:3" x14ac:dyDescent="0.2">
      <c r="A782" s="1058" t="s">
        <v>5687</v>
      </c>
      <c r="B782" s="1129">
        <f>Op_Pro_Forma_Hsg!F66</f>
        <v>0</v>
      </c>
      <c r="C782" s="1059" t="s">
        <v>5724</v>
      </c>
    </row>
    <row r="783" spans="1:3" x14ac:dyDescent="0.2">
      <c r="A783" s="1058" t="s">
        <v>5688</v>
      </c>
      <c r="B783" s="1129" t="str">
        <f>Op_Pro_Forma_Hsg!F71</f>
        <v/>
      </c>
      <c r="C783" s="1059" t="s">
        <v>5724</v>
      </c>
    </row>
    <row r="784" spans="1:3" x14ac:dyDescent="0.2">
      <c r="A784" s="1058" t="s">
        <v>5689</v>
      </c>
      <c r="B784" s="1129">
        <f>SUM(Op_Pro_Forma_Hsg!F66:J66)</f>
        <v>0</v>
      </c>
      <c r="C784" s="1059" t="s">
        <v>5724</v>
      </c>
    </row>
    <row r="785" spans="2:2" x14ac:dyDescent="0.2">
      <c r="B785" s="1124"/>
    </row>
    <row r="786" spans="2:2" x14ac:dyDescent="0.2">
      <c r="B786" s="1124"/>
    </row>
    <row r="787" spans="2:2" x14ac:dyDescent="0.2">
      <c r="B787" s="1124"/>
    </row>
    <row r="788" spans="2:2" x14ac:dyDescent="0.2">
      <c r="B788" s="1124"/>
    </row>
    <row r="789" spans="2:2" x14ac:dyDescent="0.2">
      <c r="B789" s="1124"/>
    </row>
    <row r="790" spans="2:2" x14ac:dyDescent="0.2">
      <c r="B790" s="1124"/>
    </row>
    <row r="791" spans="2:2" x14ac:dyDescent="0.2">
      <c r="B791" s="1124"/>
    </row>
    <row r="792" spans="2:2" x14ac:dyDescent="0.2">
      <c r="B792" s="1124"/>
    </row>
    <row r="793" spans="2:2" x14ac:dyDescent="0.2">
      <c r="B793" s="1124"/>
    </row>
    <row r="794" spans="2:2" x14ac:dyDescent="0.2">
      <c r="B794" s="1124"/>
    </row>
    <row r="795" spans="2:2" x14ac:dyDescent="0.2">
      <c r="B795" s="1124"/>
    </row>
    <row r="796" spans="2:2" x14ac:dyDescent="0.2">
      <c r="B796" s="1124"/>
    </row>
    <row r="797" spans="2:2" x14ac:dyDescent="0.2">
      <c r="B797" s="1124"/>
    </row>
    <row r="798" spans="2:2" x14ac:dyDescent="0.2">
      <c r="B798" s="1124"/>
    </row>
    <row r="799" spans="2:2" x14ac:dyDescent="0.2">
      <c r="B799" s="1124"/>
    </row>
    <row r="800" spans="2:2" x14ac:dyDescent="0.2">
      <c r="B800" s="1124"/>
    </row>
    <row r="801" spans="2:2" x14ac:dyDescent="0.2">
      <c r="B801" s="1124"/>
    </row>
    <row r="802" spans="2:2" x14ac:dyDescent="0.2">
      <c r="B802" s="1124"/>
    </row>
    <row r="803" spans="2:2" x14ac:dyDescent="0.2">
      <c r="B803" s="1124"/>
    </row>
    <row r="804" spans="2:2" x14ac:dyDescent="0.2">
      <c r="B804" s="1124"/>
    </row>
    <row r="805" spans="2:2" x14ac:dyDescent="0.2">
      <c r="B805" s="1124"/>
    </row>
    <row r="806" spans="2:2" x14ac:dyDescent="0.2">
      <c r="B806" s="1124"/>
    </row>
    <row r="807" spans="2:2" x14ac:dyDescent="0.2">
      <c r="B807" s="1124"/>
    </row>
    <row r="808" spans="2:2" x14ac:dyDescent="0.2">
      <c r="B808" s="1124"/>
    </row>
    <row r="809" spans="2:2" x14ac:dyDescent="0.2">
      <c r="B809" s="1124"/>
    </row>
    <row r="810" spans="2:2" x14ac:dyDescent="0.2">
      <c r="B810" s="1124"/>
    </row>
    <row r="811" spans="2:2" x14ac:dyDescent="0.2">
      <c r="B811" s="1124"/>
    </row>
    <row r="812" spans="2:2" x14ac:dyDescent="0.2">
      <c r="B812" s="1124"/>
    </row>
    <row r="813" spans="2:2" x14ac:dyDescent="0.2">
      <c r="B813" s="1124"/>
    </row>
    <row r="814" spans="2:2" x14ac:dyDescent="0.2">
      <c r="B814" s="1124"/>
    </row>
    <row r="815" spans="2:2" x14ac:dyDescent="0.2">
      <c r="B815" s="1124"/>
    </row>
    <row r="816" spans="2:2" x14ac:dyDescent="0.2">
      <c r="B816" s="1124"/>
    </row>
    <row r="817" spans="2:2" x14ac:dyDescent="0.2">
      <c r="B817" s="1124"/>
    </row>
    <row r="818" spans="2:2" x14ac:dyDescent="0.2">
      <c r="B818" s="1124"/>
    </row>
    <row r="819" spans="2:2" x14ac:dyDescent="0.2">
      <c r="B819" s="1124"/>
    </row>
    <row r="820" spans="2:2" x14ac:dyDescent="0.2">
      <c r="B820" s="1124"/>
    </row>
    <row r="821" spans="2:2" x14ac:dyDescent="0.2">
      <c r="B821" s="1124"/>
    </row>
    <row r="822" spans="2:2" x14ac:dyDescent="0.2">
      <c r="B822" s="1124"/>
    </row>
    <row r="823" spans="2:2" x14ac:dyDescent="0.2">
      <c r="B823" s="1124"/>
    </row>
    <row r="824" spans="2:2" x14ac:dyDescent="0.2">
      <c r="B824" s="1124"/>
    </row>
    <row r="825" spans="2:2" x14ac:dyDescent="0.2">
      <c r="B825" s="1124"/>
    </row>
    <row r="826" spans="2:2" x14ac:dyDescent="0.2">
      <c r="B826" s="1124"/>
    </row>
    <row r="827" spans="2:2" x14ac:dyDescent="0.2">
      <c r="B827" s="1124"/>
    </row>
    <row r="828" spans="2:2" x14ac:dyDescent="0.2">
      <c r="B828" s="1124"/>
    </row>
    <row r="829" spans="2:2" x14ac:dyDescent="0.2">
      <c r="B829" s="1124"/>
    </row>
    <row r="830" spans="2:2" x14ac:dyDescent="0.2">
      <c r="B830" s="1124"/>
    </row>
    <row r="831" spans="2:2" x14ac:dyDescent="0.2">
      <c r="B831" s="1124"/>
    </row>
    <row r="832" spans="2:2" x14ac:dyDescent="0.2">
      <c r="B832" s="1124"/>
    </row>
    <row r="833" spans="2:2" x14ac:dyDescent="0.2">
      <c r="B833" s="1124"/>
    </row>
    <row r="834" spans="2:2" x14ac:dyDescent="0.2">
      <c r="B834" s="1124"/>
    </row>
    <row r="835" spans="2:2" x14ac:dyDescent="0.2">
      <c r="B835" s="1124"/>
    </row>
    <row r="836" spans="2:2" x14ac:dyDescent="0.2">
      <c r="B836" s="1124"/>
    </row>
    <row r="837" spans="2:2" x14ac:dyDescent="0.2">
      <c r="B837" s="1124"/>
    </row>
    <row r="838" spans="2:2" x14ac:dyDescent="0.2">
      <c r="B838" s="1124"/>
    </row>
    <row r="839" spans="2:2" x14ac:dyDescent="0.2">
      <c r="B839" s="1124"/>
    </row>
    <row r="840" spans="2:2" x14ac:dyDescent="0.2">
      <c r="B840" s="1124"/>
    </row>
    <row r="841" spans="2:2" x14ac:dyDescent="0.2">
      <c r="B841" s="1124"/>
    </row>
    <row r="842" spans="2:2" x14ac:dyDescent="0.2">
      <c r="B842" s="1124"/>
    </row>
    <row r="843" spans="2:2" x14ac:dyDescent="0.2">
      <c r="B843" s="1124"/>
    </row>
    <row r="844" spans="2:2" x14ac:dyDescent="0.2">
      <c r="B844" s="1124"/>
    </row>
    <row r="845" spans="2:2" x14ac:dyDescent="0.2">
      <c r="B845" s="1124"/>
    </row>
    <row r="846" spans="2:2" x14ac:dyDescent="0.2">
      <c r="B846" s="1124"/>
    </row>
    <row r="847" spans="2:2" x14ac:dyDescent="0.2">
      <c r="B847" s="1124"/>
    </row>
    <row r="848" spans="2:2" x14ac:dyDescent="0.2">
      <c r="B848" s="1124"/>
    </row>
    <row r="849" spans="2:2" x14ac:dyDescent="0.2">
      <c r="B849" s="1124"/>
    </row>
    <row r="850" spans="2:2" x14ac:dyDescent="0.2">
      <c r="B850" s="1124"/>
    </row>
    <row r="851" spans="2:2" x14ac:dyDescent="0.2">
      <c r="B851" s="1124"/>
    </row>
    <row r="852" spans="2:2" x14ac:dyDescent="0.2">
      <c r="B852" s="1124"/>
    </row>
    <row r="853" spans="2:2" x14ac:dyDescent="0.2">
      <c r="B853" s="1124"/>
    </row>
    <row r="854" spans="2:2" x14ac:dyDescent="0.2">
      <c r="B854" s="1124"/>
    </row>
    <row r="855" spans="2:2" x14ac:dyDescent="0.2">
      <c r="B855" s="1124"/>
    </row>
    <row r="856" spans="2:2" x14ac:dyDescent="0.2">
      <c r="B856" s="1124"/>
    </row>
    <row r="857" spans="2:2" x14ac:dyDescent="0.2">
      <c r="B857" s="1124"/>
    </row>
    <row r="858" spans="2:2" x14ac:dyDescent="0.2">
      <c r="B858" s="1124"/>
    </row>
    <row r="859" spans="2:2" x14ac:dyDescent="0.2">
      <c r="B859" s="1124"/>
    </row>
    <row r="860" spans="2:2" x14ac:dyDescent="0.2">
      <c r="B860" s="1124"/>
    </row>
    <row r="861" spans="2:2" x14ac:dyDescent="0.2">
      <c r="B861" s="1124"/>
    </row>
    <row r="862" spans="2:2" x14ac:dyDescent="0.2">
      <c r="B862" s="1124"/>
    </row>
    <row r="863" spans="2:2" x14ac:dyDescent="0.2">
      <c r="B863" s="1124"/>
    </row>
    <row r="864" spans="2:2" x14ac:dyDescent="0.2">
      <c r="B864" s="1124"/>
    </row>
    <row r="865" spans="2:2" x14ac:dyDescent="0.2">
      <c r="B865" s="1124"/>
    </row>
    <row r="866" spans="2:2" x14ac:dyDescent="0.2">
      <c r="B866" s="1124"/>
    </row>
    <row r="867" spans="2:2" x14ac:dyDescent="0.2">
      <c r="B867" s="1124"/>
    </row>
    <row r="868" spans="2:2" x14ac:dyDescent="0.2">
      <c r="B868" s="1124"/>
    </row>
    <row r="869" spans="2:2" x14ac:dyDescent="0.2">
      <c r="B869" s="1124"/>
    </row>
    <row r="870" spans="2:2" x14ac:dyDescent="0.2">
      <c r="B870" s="1124"/>
    </row>
    <row r="871" spans="2:2" x14ac:dyDescent="0.2">
      <c r="B871" s="1124"/>
    </row>
    <row r="872" spans="2:2" x14ac:dyDescent="0.2">
      <c r="B872" s="1124"/>
    </row>
    <row r="873" spans="2:2" x14ac:dyDescent="0.2">
      <c r="B873" s="1124"/>
    </row>
    <row r="874" spans="2:2" x14ac:dyDescent="0.2">
      <c r="B874" s="1124"/>
    </row>
    <row r="875" spans="2:2" x14ac:dyDescent="0.2">
      <c r="B875" s="1124"/>
    </row>
    <row r="876" spans="2:2" x14ac:dyDescent="0.2">
      <c r="B876" s="1124"/>
    </row>
    <row r="877" spans="2:2" x14ac:dyDescent="0.2">
      <c r="B877" s="1124"/>
    </row>
    <row r="878" spans="2:2" x14ac:dyDescent="0.2">
      <c r="B878" s="1124"/>
    </row>
    <row r="879" spans="2:2" x14ac:dyDescent="0.2">
      <c r="B879" s="1124"/>
    </row>
    <row r="880" spans="2:2" x14ac:dyDescent="0.2">
      <c r="B880" s="1124"/>
    </row>
    <row r="881" spans="2:2" x14ac:dyDescent="0.2">
      <c r="B881" s="1124"/>
    </row>
  </sheetData>
  <sheetProtection algorithmName="SHA-512" hashValue="0WPsQmxkWLBbhKPW+Nrp/TLyWHs6fVzzA70LDY2ZsuT0yql2JvpxHhBgPvt8aldM6i4v1a1h5zA1w62mzRe0cA==" saltValue="Pmc487LZoDZWFOG6IBfwNw==" spinCount="100000" sheet="1" objects="1" scenarios="1"/>
  <dataValidations count="1">
    <dataValidation type="list" allowBlank="1" showInputMessage="1" showErrorMessage="1" sqref="C515" xr:uid="{00000000-0002-0000-0E00-000000000000}">
      <formula1>"Yes, No, Review"</formula1>
    </dataValidation>
  </dataValidations>
  <printOptions gridLines="1"/>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41"/>
    <pageSetUpPr fitToPage="1"/>
  </sheetPr>
  <dimension ref="A1:AR107"/>
  <sheetViews>
    <sheetView showGridLines="0" zoomScaleNormal="100" workbookViewId="0">
      <selection activeCell="E9" sqref="E9:I9"/>
    </sheetView>
  </sheetViews>
  <sheetFormatPr defaultColWidth="11.42578125" defaultRowHeight="12.75" x14ac:dyDescent="0.2"/>
  <cols>
    <col min="1" max="1" width="5.42578125" style="42" bestFit="1" customWidth="1"/>
    <col min="2" max="2" width="28.28515625" style="42" bestFit="1" customWidth="1"/>
    <col min="3" max="3" width="5.42578125" style="42" customWidth="1"/>
    <col min="4" max="4" width="19.28515625" style="42" customWidth="1"/>
    <col min="5" max="5" width="8.42578125" style="42" customWidth="1"/>
    <col min="6" max="6" width="9.42578125" style="42" customWidth="1"/>
    <col min="7" max="7" width="8.7109375" style="42" customWidth="1"/>
    <col min="8" max="8" width="10.7109375" style="42" customWidth="1"/>
    <col min="9" max="9" width="13.5703125" style="42" customWidth="1"/>
    <col min="10" max="10" width="8" style="42" customWidth="1"/>
    <col min="11" max="11" width="11.42578125" style="42" bestFit="1" customWidth="1"/>
    <col min="12" max="12" width="9" style="42" customWidth="1"/>
    <col min="13" max="13" width="12.42578125" style="42" customWidth="1"/>
    <col min="14" max="14" width="14" style="42" hidden="1" customWidth="1"/>
    <col min="15" max="15" width="10.7109375" style="42" hidden="1" customWidth="1"/>
    <col min="16" max="16" width="11.7109375" style="42" hidden="1" customWidth="1"/>
    <col min="17" max="17" width="8.42578125" style="42" hidden="1" customWidth="1"/>
    <col min="18" max="20" width="9.28515625" style="42" hidden="1" customWidth="1"/>
    <col min="21" max="21" width="14.42578125" style="42" hidden="1" customWidth="1"/>
    <col min="22" max="22" width="13.28515625" style="42" hidden="1" customWidth="1"/>
    <col min="23" max="23" width="9.28515625" style="42" hidden="1" customWidth="1"/>
    <col min="24" max="24" width="26.28515625" style="42" hidden="1" customWidth="1"/>
    <col min="25" max="25" width="16.28515625" style="42" hidden="1" customWidth="1"/>
    <col min="26" max="33" width="9.28515625" style="42" hidden="1" customWidth="1"/>
    <col min="34" max="34" width="29.7109375" style="42" hidden="1" customWidth="1"/>
    <col min="35" max="35" width="9.28515625" style="42" hidden="1" customWidth="1"/>
    <col min="36" max="36" width="13.7109375" style="42" hidden="1" customWidth="1"/>
    <col min="37" max="44" width="9.28515625" style="42" hidden="1" customWidth="1"/>
    <col min="45" max="16384" width="11.42578125" style="42"/>
  </cols>
  <sheetData>
    <row r="1" spans="1:22" ht="27" customHeight="1" x14ac:dyDescent="0.25">
      <c r="B1" s="1190" t="s">
        <v>4632</v>
      </c>
      <c r="C1" s="1190"/>
      <c r="D1" s="1190"/>
      <c r="E1" s="1190"/>
      <c r="F1" s="1190"/>
      <c r="G1" s="1190"/>
      <c r="H1" s="1190"/>
      <c r="I1" s="1190"/>
      <c r="J1" s="1190"/>
      <c r="K1" s="1190"/>
      <c r="L1" s="1190"/>
      <c r="M1" s="1190"/>
      <c r="N1" s="1048" t="s">
        <v>5046</v>
      </c>
      <c r="O1" s="1049"/>
    </row>
    <row r="2" spans="1:22" ht="7.5" customHeight="1" x14ac:dyDescent="0.25">
      <c r="B2" s="326"/>
      <c r="C2" s="326"/>
      <c r="D2" s="593"/>
      <c r="E2" s="593"/>
      <c r="F2" s="593"/>
      <c r="G2" s="594"/>
      <c r="H2" s="329"/>
      <c r="I2" s="329"/>
      <c r="J2" s="329"/>
      <c r="K2" s="329"/>
      <c r="L2" s="329"/>
      <c r="M2" s="329"/>
      <c r="N2" s="1047"/>
      <c r="O2" s="1047"/>
    </row>
    <row r="3" spans="1:22" x14ac:dyDescent="0.2">
      <c r="B3" s="219" t="s">
        <v>3947</v>
      </c>
      <c r="C3" s="1193" t="str">
        <f>IF(Instructions!B5="", "", Instructions!B5)</f>
        <v/>
      </c>
      <c r="D3" s="1193"/>
      <c r="E3" s="1193"/>
      <c r="F3" s="1193"/>
      <c r="G3" s="607"/>
      <c r="H3" s="607"/>
      <c r="I3" s="607"/>
    </row>
    <row r="4" spans="1:22" x14ac:dyDescent="0.2">
      <c r="B4" s="219" t="s">
        <v>1884</v>
      </c>
      <c r="C4" s="143">
        <f>E16</f>
        <v>0</v>
      </c>
      <c r="F4" s="115"/>
      <c r="G4" s="115"/>
      <c r="H4" s="115"/>
      <c r="I4" s="115"/>
    </row>
    <row r="5" spans="1:22" ht="5.25" customHeight="1" x14ac:dyDescent="0.2">
      <c r="D5" s="116"/>
      <c r="E5" s="117"/>
      <c r="F5" s="115"/>
      <c r="G5" s="115"/>
      <c r="H5" s="115"/>
      <c r="I5" s="115"/>
    </row>
    <row r="6" spans="1:22" ht="12.75" customHeight="1" x14ac:dyDescent="0.2">
      <c r="B6" s="1192" t="s">
        <v>4474</v>
      </c>
      <c r="C6" s="1192"/>
      <c r="D6" s="1192"/>
      <c r="E6" s="1192"/>
      <c r="F6" s="1192"/>
      <c r="G6" s="1192"/>
      <c r="H6" s="1192"/>
      <c r="I6" s="1192"/>
      <c r="J6" s="1192"/>
      <c r="K6" s="1192"/>
      <c r="L6" s="1192"/>
      <c r="M6" s="1192"/>
      <c r="N6" s="1192"/>
      <c r="O6" s="606"/>
    </row>
    <row r="7" spans="1:22" ht="3" customHeight="1" x14ac:dyDescent="0.2">
      <c r="C7" s="592"/>
      <c r="D7" s="592"/>
      <c r="E7" s="592"/>
      <c r="F7" s="592"/>
      <c r="G7" s="592"/>
      <c r="H7" s="592"/>
      <c r="I7" s="592"/>
      <c r="J7" s="592"/>
      <c r="K7" s="592"/>
      <c r="L7" s="592"/>
      <c r="M7" s="592"/>
      <c r="N7" s="592"/>
      <c r="O7" s="592"/>
    </row>
    <row r="8" spans="1:22" ht="3.75" customHeight="1" x14ac:dyDescent="0.2">
      <c r="C8" s="589"/>
      <c r="D8" s="116"/>
      <c r="E8" s="117"/>
      <c r="F8" s="115"/>
      <c r="G8" s="115"/>
      <c r="H8" s="115"/>
      <c r="I8" s="115"/>
    </row>
    <row r="9" spans="1:22" ht="12.75" customHeight="1" x14ac:dyDescent="0.2">
      <c r="D9" s="591" t="s">
        <v>4475</v>
      </c>
      <c r="E9" s="1184" t="s">
        <v>4477</v>
      </c>
      <c r="F9" s="1185"/>
      <c r="G9" s="1185"/>
      <c r="H9" s="1185"/>
      <c r="I9" s="1186"/>
      <c r="L9" s="1191"/>
      <c r="M9" s="1191"/>
      <c r="N9" s="1191"/>
      <c r="O9" s="1042"/>
    </row>
    <row r="10" spans="1:22" x14ac:dyDescent="0.2">
      <c r="D10" s="743" t="s">
        <v>4718</v>
      </c>
      <c r="E10" s="1187" t="s">
        <v>5039</v>
      </c>
      <c r="F10" s="1188"/>
      <c r="G10" s="1189"/>
      <c r="L10" s="1191"/>
      <c r="M10" s="1191"/>
      <c r="N10" s="1191"/>
      <c r="O10" s="1042"/>
      <c r="Q10" s="42" t="str">
        <f>IF(E16=0,"",IF(OR(E9=Q14,AND(E16&lt;5,E16&gt;0)),"SF",IF(OR(E9=Q15,E9=Q16),"MF","")))</f>
        <v/>
      </c>
      <c r="R10" s="42" t="str">
        <f>IF(AND(Q10="MF",E16&gt;0),IF(AND(E16&gt;4,E16&lt;25),24,IF(E16&lt;50,49,50)),"")</f>
        <v/>
      </c>
    </row>
    <row r="11" spans="1:22" ht="24" x14ac:dyDescent="0.2">
      <c r="D11" s="76" t="s">
        <v>3056</v>
      </c>
      <c r="E11" s="118" t="s">
        <v>3930</v>
      </c>
      <c r="F11" s="118"/>
      <c r="G11" s="119" t="s">
        <v>1837</v>
      </c>
      <c r="H11" s="118"/>
      <c r="K11" s="596" t="s">
        <v>4636</v>
      </c>
      <c r="L11" s="1041" t="s">
        <v>3930</v>
      </c>
      <c r="M11" s="1041"/>
      <c r="N11" s="1041"/>
      <c r="O11" s="1040"/>
      <c r="P11" s="231"/>
      <c r="Q11" s="231"/>
    </row>
    <row r="12" spans="1:22" x14ac:dyDescent="0.2">
      <c r="A12" s="609"/>
      <c r="C12" s="72" t="s">
        <v>4644</v>
      </c>
      <c r="D12" s="120" t="s">
        <v>1876</v>
      </c>
      <c r="E12" s="121">
        <f>SUM(AA23:AA39)</f>
        <v>0</v>
      </c>
      <c r="F12" s="58"/>
      <c r="G12" s="122" t="s">
        <v>1879</v>
      </c>
      <c r="H12" s="123">
        <f>SUM(M23:M39)</f>
        <v>0</v>
      </c>
      <c r="I12" s="84"/>
      <c r="K12" s="1043" t="s">
        <v>4633</v>
      </c>
      <c r="L12" s="121">
        <f>SUMIF(Q23:Q39, "0", E23:E39)</f>
        <v>0</v>
      </c>
      <c r="M12" s="130"/>
      <c r="N12" s="130"/>
      <c r="O12" s="130"/>
    </row>
    <row r="13" spans="1:22" x14ac:dyDescent="0.2">
      <c r="C13" s="73" t="s">
        <v>3124</v>
      </c>
      <c r="D13" s="120" t="s">
        <v>3945</v>
      </c>
      <c r="E13" s="124">
        <f>SUM(AB23:AB39)</f>
        <v>0</v>
      </c>
      <c r="F13" s="58"/>
      <c r="G13" s="122" t="s">
        <v>1878</v>
      </c>
      <c r="H13" s="125">
        <f>SUMPRODUCT(E23:E39,K23:K39)*12</f>
        <v>0</v>
      </c>
      <c r="K13" s="1044">
        <v>1</v>
      </c>
      <c r="L13" s="124">
        <f>SUMIF(Q23:Q39, "1", E23:E39)</f>
        <v>0</v>
      </c>
      <c r="M13" s="130"/>
      <c r="N13" s="130"/>
      <c r="O13" s="130"/>
      <c r="Q13" s="84" t="s">
        <v>4477</v>
      </c>
    </row>
    <row r="14" spans="1:22" x14ac:dyDescent="0.2">
      <c r="C14" s="73" t="s">
        <v>4645</v>
      </c>
      <c r="D14" s="120" t="s">
        <v>3946</v>
      </c>
      <c r="E14" s="124">
        <f>SUM(AC23:AC39)</f>
        <v>0</v>
      </c>
      <c r="F14" s="58"/>
      <c r="G14" s="122" t="s">
        <v>1877</v>
      </c>
      <c r="H14" s="126">
        <f>H12-H13</f>
        <v>0</v>
      </c>
      <c r="K14" s="1044">
        <v>2</v>
      </c>
      <c r="L14" s="124">
        <f>SUMIF(Q23:Q39, "2", E23:E39)</f>
        <v>0</v>
      </c>
      <c r="M14" s="130"/>
      <c r="N14" s="130"/>
      <c r="O14" s="130"/>
      <c r="Q14" s="84" t="s">
        <v>4478</v>
      </c>
      <c r="U14" s="84"/>
    </row>
    <row r="15" spans="1:22" x14ac:dyDescent="0.2">
      <c r="C15" s="73" t="s">
        <v>4646</v>
      </c>
      <c r="D15" s="127" t="s">
        <v>3125</v>
      </c>
      <c r="E15" s="124">
        <f>SUM(AD23:AD39)</f>
        <v>0</v>
      </c>
      <c r="F15" s="58"/>
      <c r="G15" s="58"/>
      <c r="K15" s="1044">
        <v>3</v>
      </c>
      <c r="L15" s="124">
        <f>SUMIF(Q23:Q39, "3", E23:E39)</f>
        <v>0</v>
      </c>
      <c r="M15" s="130"/>
      <c r="N15" s="130"/>
      <c r="O15" s="130"/>
      <c r="Q15" s="84" t="s">
        <v>4954</v>
      </c>
      <c r="U15" s="84"/>
      <c r="V15" s="84"/>
    </row>
    <row r="16" spans="1:22" x14ac:dyDescent="0.2">
      <c r="C16" s="74"/>
      <c r="D16" s="127" t="s">
        <v>3944</v>
      </c>
      <c r="E16" s="128">
        <f>SUM(E12:E15)</f>
        <v>0</v>
      </c>
      <c r="F16" s="129"/>
      <c r="G16" s="129"/>
      <c r="K16" s="1045">
        <v>4</v>
      </c>
      <c r="L16" s="128">
        <f>SUMIF(Q23:Q39, "4", E23:E39)</f>
        <v>0</v>
      </c>
      <c r="M16" s="130"/>
      <c r="N16" s="130"/>
      <c r="O16" s="130"/>
      <c r="Q16" s="84" t="s">
        <v>4476</v>
      </c>
      <c r="U16" s="84"/>
      <c r="V16" s="84"/>
    </row>
    <row r="17" spans="2:36" ht="11.25" customHeight="1" x14ac:dyDescent="0.2">
      <c r="I17" s="75"/>
      <c r="K17" s="111"/>
      <c r="M17" s="130"/>
      <c r="N17" s="130"/>
      <c r="O17" s="130"/>
      <c r="U17" s="84"/>
      <c r="V17" s="84"/>
    </row>
    <row r="18" spans="2:36" s="75" customFormat="1" ht="14.25" customHeight="1" x14ac:dyDescent="0.2">
      <c r="D18" s="168"/>
      <c r="K18" s="87"/>
      <c r="M18" s="130"/>
      <c r="N18" s="130"/>
      <c r="O18" s="130"/>
    </row>
    <row r="19" spans="2:36" s="75" customFormat="1" ht="16.5" customHeight="1" x14ac:dyDescent="0.2">
      <c r="D19" s="1194" t="s">
        <v>4263</v>
      </c>
      <c r="E19" s="1195"/>
      <c r="F19" s="1195"/>
      <c r="G19" s="1195"/>
      <c r="H19" s="1195"/>
      <c r="I19" s="1196"/>
      <c r="J19" s="218"/>
      <c r="K19" s="87"/>
      <c r="L19" s="1046"/>
      <c r="M19" s="654"/>
      <c r="N19" s="595" t="str">
        <f>IF(SUM(O23:O103)&gt;0,IF(E16 = 0, 0, SUM(O23:O103)/E16),"")</f>
        <v/>
      </c>
    </row>
    <row r="20" spans="2:36" s="75" customFormat="1" ht="12.75" customHeight="1" x14ac:dyDescent="0.2">
      <c r="C20" s="132"/>
      <c r="D20" s="1183"/>
      <c r="E20" s="1183"/>
      <c r="F20" s="1183"/>
      <c r="G20" s="1183"/>
      <c r="H20" s="1183"/>
      <c r="I20" s="1183"/>
      <c r="J20" s="1183"/>
      <c r="K20" s="404"/>
      <c r="L20" s="405"/>
      <c r="M20" s="268"/>
      <c r="N20" s="268"/>
      <c r="O20" s="268"/>
      <c r="P20" s="268"/>
      <c r="Q20" s="268"/>
      <c r="R20" s="268"/>
    </row>
    <row r="21" spans="2:36" s="75" customFormat="1" ht="6.75" customHeight="1" x14ac:dyDescent="0.2"/>
    <row r="22" spans="2:36" ht="36" x14ac:dyDescent="0.2">
      <c r="B22" s="340" t="s">
        <v>4637</v>
      </c>
      <c r="C22" s="341" t="s">
        <v>3054</v>
      </c>
      <c r="D22" s="341" t="s">
        <v>2764</v>
      </c>
      <c r="E22" s="341" t="s">
        <v>1857</v>
      </c>
      <c r="F22" s="341" t="s">
        <v>3055</v>
      </c>
      <c r="G22" s="341" t="s">
        <v>1874</v>
      </c>
      <c r="H22" s="341" t="s">
        <v>3057</v>
      </c>
      <c r="I22" s="341" t="s">
        <v>5047</v>
      </c>
      <c r="J22" s="341" t="s">
        <v>1861</v>
      </c>
      <c r="K22" s="341" t="s">
        <v>4635</v>
      </c>
      <c r="L22" s="341" t="s">
        <v>3058</v>
      </c>
      <c r="M22" s="406" t="s">
        <v>3127</v>
      </c>
      <c r="N22" s="406" t="s">
        <v>4634</v>
      </c>
      <c r="O22" s="544" t="s">
        <v>1832</v>
      </c>
      <c r="P22" s="232"/>
      <c r="Q22" s="380" t="s">
        <v>1873</v>
      </c>
      <c r="R22" s="380" t="s">
        <v>1872</v>
      </c>
      <c r="S22" s="380" t="s">
        <v>4284</v>
      </c>
      <c r="T22" s="380" t="s">
        <v>4285</v>
      </c>
      <c r="U22" s="380" t="s">
        <v>1870</v>
      </c>
      <c r="V22" s="380" t="s">
        <v>3126</v>
      </c>
      <c r="W22" s="380" t="s">
        <v>1871</v>
      </c>
      <c r="X22" s="380" t="s">
        <v>3130</v>
      </c>
      <c r="Y22" s="380" t="s">
        <v>1839</v>
      </c>
      <c r="Z22" s="380" t="s">
        <v>1838</v>
      </c>
      <c r="AA22" s="380" t="s">
        <v>1841</v>
      </c>
      <c r="AB22" s="380" t="s">
        <v>1840</v>
      </c>
      <c r="AC22" s="380" t="s">
        <v>1842</v>
      </c>
      <c r="AD22" s="380" t="s">
        <v>1843</v>
      </c>
      <c r="AE22" s="380" t="s">
        <v>1885</v>
      </c>
      <c r="AF22" s="380" t="s">
        <v>1849</v>
      </c>
      <c r="AH22" s="380" t="s">
        <v>4637</v>
      </c>
      <c r="AI22" s="380" t="s">
        <v>4640</v>
      </c>
      <c r="AJ22" s="380" t="s">
        <v>1864</v>
      </c>
    </row>
    <row r="23" spans="2:36" x14ac:dyDescent="0.2">
      <c r="B23" s="973" t="s">
        <v>5039</v>
      </c>
      <c r="C23" s="597"/>
      <c r="D23" s="77"/>
      <c r="E23" s="78"/>
      <c r="F23" s="78"/>
      <c r="G23" s="233" t="str">
        <f>IF(F23 = "", "", IF(F23 = 0, 1, IF(F23 = "&gt;5", 8, F23*1.5)))</f>
        <v/>
      </c>
      <c r="H23" s="78"/>
      <c r="I23" s="234" t="str">
        <f>IF(OR(F23&gt;6, F23=""), "", IF(ISERROR(Y23), "", IF(X23 = "", "", (VLOOKUP(X23, IncomeLimits, ROUNDDOWN(G23,0)+1, FALSE)+VLOOKUP(X23, IncomeLimits, ROUNDUP(G23,0)+1, FALSE))/2)))</f>
        <v/>
      </c>
      <c r="J23" s="105"/>
      <c r="K23" s="105"/>
      <c r="L23" s="235">
        <f>IF(OR(I23 = "", I23 = 0), 0, IF((K23*12)/I23 &gt; 0.3, "Over 30%", (K23*12)/I23))</f>
        <v>0</v>
      </c>
      <c r="M23" s="234">
        <f t="shared" ref="M23:M54" si="0">IF(J23 = "", 0, J23*12* E23)</f>
        <v>0</v>
      </c>
      <c r="N23" s="407" t="str">
        <f>IF(OR(B23="Select Activity", B23="", C23 = "", D23 = "", F23 = ""), "", SUMIFS($AJ$23:$AJ$32,$AH$23:$AH$32,$B23,$AI$23:$AI$32,IF($F23&gt;4,4,$F23)))</f>
        <v/>
      </c>
      <c r="O23" s="545" t="str">
        <f t="shared" ref="O23:O54" si="1">IF(N23 = "", "", E23*N23)</f>
        <v/>
      </c>
      <c r="P23" s="615"/>
      <c r="Q23" s="42" t="str">
        <f t="shared" ref="Q23:Q54" si="2">IF(F23="", "", IF(OR(F23 = 4, F23 &gt;4), 4, F23))</f>
        <v/>
      </c>
      <c r="R23" s="42">
        <f t="shared" ref="R23:R54" si="3">IF(F23&gt;4, 6, F23+2)</f>
        <v>2</v>
      </c>
      <c r="S23" s="42" t="str">
        <f>IF(C23&lt;&gt;"",MATCH(C23,Data!E:E,0),"")</f>
        <v/>
      </c>
      <c r="T23" s="42" t="str">
        <f>IF(C23&lt;&gt;"",COUNTIF(Data!E:E,C23),"")</f>
        <v/>
      </c>
      <c r="U23" s="42" t="str">
        <f t="shared" ref="U23:U54" si="4">IF(C23&lt;&gt;"","Data!F" &amp;S23 &amp; ":F" &amp; (S23+T23-1),"")</f>
        <v/>
      </c>
      <c r="V23" s="42" t="str">
        <f t="shared" ref="V23:V54" si="5">IF(AND(C23&lt;&gt;"IL",C23&lt;&gt;"WI"),"",IF(C23="WI","WI",IF(OR(D23="Cook",D23="DuPage",D23="Kane",D23 = "Lake", D23 = "McHenry",D23="Will",D23="Kendall", D23="Grundy", D23 = "DeKalb"),"Chicago MSA","IL")))</f>
        <v/>
      </c>
      <c r="W23" s="42" t="str">
        <f>IF(H23 = "&lt;=50%", "50", IF(H23 = "51%-60%", "60", IF(H23 = "61%-80%", "80", "")))</f>
        <v/>
      </c>
      <c r="X23" s="42" t="str">
        <f t="shared" ref="X23:X54" si="6">IF(OR(C23= "", D23 = "", W23 = ""), "", D23 &amp; "-" &amp; C23 &amp; W23)</f>
        <v/>
      </c>
      <c r="Y23" s="42" t="e">
        <f t="shared" ref="Y23:Y54" si="7">VLOOKUP(X23, IncomeLimits, 1,FALSE)</f>
        <v>#N/A</v>
      </c>
      <c r="Z23" s="42">
        <f t="shared" ref="Z23:Z54" si="8">IF(OR(C23 = "", C23 = "IL", C23 = "WI"), 0, 1)</f>
        <v>0</v>
      </c>
      <c r="AA23" s="84">
        <f>IF(H23 = "&lt;=50%", E23, 0)</f>
        <v>0</v>
      </c>
      <c r="AB23" s="42">
        <f t="shared" ref="AB23:AB54" si="9">IF(H23= "51%-60%", E23, 0)</f>
        <v>0</v>
      </c>
      <c r="AC23" s="42">
        <f t="shared" ref="AC23:AC54" si="10">IF(H23= "61%-80%", E23, 0)</f>
        <v>0</v>
      </c>
      <c r="AD23" s="42">
        <f t="shared" ref="AD23:AD54" si="11">IF(H23= "Over 80%", E23, 0)</f>
        <v>0</v>
      </c>
      <c r="AE23" s="42">
        <f t="shared" ref="AE23:AE54" si="12">IF(F23&gt;6, 1, 0)</f>
        <v>0</v>
      </c>
      <c r="AF23" s="236">
        <f t="shared" ref="AF23:AF54" si="13">K23*E23</f>
        <v>0</v>
      </c>
      <c r="AH23" s="84" t="s">
        <v>4638</v>
      </c>
      <c r="AI23" s="42">
        <v>0</v>
      </c>
      <c r="AJ23" s="610">
        <f>M12</f>
        <v>0</v>
      </c>
    </row>
    <row r="24" spans="2:36" x14ac:dyDescent="0.2">
      <c r="B24" s="973"/>
      <c r="C24" s="597"/>
      <c r="D24" s="77"/>
      <c r="E24" s="78"/>
      <c r="F24" s="78"/>
      <c r="G24" s="233" t="str">
        <f t="shared" ref="G24:G84" si="14">IF(F24 = "", "", IF(F24 = 0, 1, IF(F24 = "&gt;5", 8, F24*1.5)))</f>
        <v/>
      </c>
      <c r="H24" s="78"/>
      <c r="I24" s="234" t="str">
        <f t="shared" ref="I24:I54" si="15">IF(OR(F24&gt;6, F24=""), "", IF(ISERROR(Y24), "", IF(X24 = "", "", (VLOOKUP(X24, IncomeLimits, ROUNDDOWN(G24,0)+1, FALSE)+VLOOKUP(X24, IncomeLimits, ROUNDUP(G24,0)+1, FALSE))/2)))</f>
        <v/>
      </c>
      <c r="J24" s="105"/>
      <c r="K24" s="105"/>
      <c r="L24" s="235">
        <f t="shared" ref="L24:L84" si="16">IF(OR(I24 = "", I24 = 0), 0, IF((K24*12)/I24 &gt; 0.3, "Over 30%", (K24*12)/I24))</f>
        <v>0</v>
      </c>
      <c r="M24" s="234">
        <f t="shared" si="0"/>
        <v>0</v>
      </c>
      <c r="N24" s="407" t="str">
        <f t="shared" ref="N24:N87" si="17">IF(OR(B24="Select Activity", B24="", C24 = "", D24 = "", F24 = ""), "", SUMIFS($AJ$23:$AJ$32,$AH$23:$AH$32,$B24,$AI$23:$AI$32,IF($F24&gt;4,4,$F24)))</f>
        <v/>
      </c>
      <c r="O24" s="545" t="str">
        <f t="shared" si="1"/>
        <v/>
      </c>
      <c r="P24" s="615"/>
      <c r="Q24" s="42" t="str">
        <f t="shared" si="2"/>
        <v/>
      </c>
      <c r="R24" s="42">
        <f t="shared" si="3"/>
        <v>2</v>
      </c>
      <c r="S24" s="42" t="str">
        <f>IF(C24&lt;&gt;"",MATCH(C24,Data!E:E,0),"")</f>
        <v/>
      </c>
      <c r="T24" s="42" t="str">
        <f>IF(C24&lt;&gt;"",COUNTIF(Data!E:E,C24),"")</f>
        <v/>
      </c>
      <c r="U24" s="42" t="str">
        <f t="shared" si="4"/>
        <v/>
      </c>
      <c r="V24" s="42" t="str">
        <f t="shared" si="5"/>
        <v/>
      </c>
      <c r="W24" s="42" t="str">
        <f t="shared" ref="W24:W87" si="18">IF(H24 = "&lt;=50%", "50", IF(H24 = "51%-60%", "60", IF(H24 = "61%-80%", "80", "")))</f>
        <v/>
      </c>
      <c r="X24" s="42" t="str">
        <f t="shared" si="6"/>
        <v/>
      </c>
      <c r="Y24" s="42" t="e">
        <f t="shared" si="7"/>
        <v>#N/A</v>
      </c>
      <c r="Z24" s="42">
        <f t="shared" si="8"/>
        <v>0</v>
      </c>
      <c r="AA24" s="84">
        <f t="shared" ref="AA24:AA87" si="19">IF(H24 = "&lt;=50%", E24, 0)</f>
        <v>0</v>
      </c>
      <c r="AB24" s="42">
        <f t="shared" si="9"/>
        <v>0</v>
      </c>
      <c r="AC24" s="42">
        <f t="shared" si="10"/>
        <v>0</v>
      </c>
      <c r="AD24" s="42">
        <f t="shared" si="11"/>
        <v>0</v>
      </c>
      <c r="AE24" s="42">
        <f t="shared" si="12"/>
        <v>0</v>
      </c>
      <c r="AF24" s="236">
        <f t="shared" si="13"/>
        <v>0</v>
      </c>
      <c r="AH24" s="84" t="s">
        <v>4638</v>
      </c>
      <c r="AI24" s="42">
        <v>1</v>
      </c>
      <c r="AJ24" s="610">
        <f>M13</f>
        <v>0</v>
      </c>
    </row>
    <row r="25" spans="2:36" x14ac:dyDescent="0.2">
      <c r="B25" s="973"/>
      <c r="C25" s="597"/>
      <c r="D25" s="77"/>
      <c r="E25" s="78"/>
      <c r="F25" s="78"/>
      <c r="G25" s="233" t="str">
        <f t="shared" si="14"/>
        <v/>
      </c>
      <c r="H25" s="78"/>
      <c r="I25" s="234" t="str">
        <f t="shared" si="15"/>
        <v/>
      </c>
      <c r="J25" s="105"/>
      <c r="K25" s="105"/>
      <c r="L25" s="235">
        <f t="shared" si="16"/>
        <v>0</v>
      </c>
      <c r="M25" s="234">
        <f t="shared" si="0"/>
        <v>0</v>
      </c>
      <c r="N25" s="407" t="str">
        <f t="shared" si="17"/>
        <v/>
      </c>
      <c r="O25" s="545" t="str">
        <f t="shared" si="1"/>
        <v/>
      </c>
      <c r="Q25" s="42" t="str">
        <f t="shared" si="2"/>
        <v/>
      </c>
      <c r="R25" s="42">
        <f t="shared" si="3"/>
        <v>2</v>
      </c>
      <c r="S25" s="42" t="str">
        <f>IF(C25&lt;&gt;"",MATCH(C25,Data!E:E,0),"")</f>
        <v/>
      </c>
      <c r="T25" s="42" t="str">
        <f>IF(C25&lt;&gt;"",COUNTIF(Data!E:E,C25),"")</f>
        <v/>
      </c>
      <c r="U25" s="42" t="str">
        <f t="shared" si="4"/>
        <v/>
      </c>
      <c r="V25" s="42" t="str">
        <f t="shared" si="5"/>
        <v/>
      </c>
      <c r="W25" s="42" t="str">
        <f t="shared" si="18"/>
        <v/>
      </c>
      <c r="X25" s="42" t="str">
        <f t="shared" si="6"/>
        <v/>
      </c>
      <c r="Y25" s="42" t="e">
        <f t="shared" si="7"/>
        <v>#N/A</v>
      </c>
      <c r="Z25" s="42">
        <f t="shared" si="8"/>
        <v>0</v>
      </c>
      <c r="AA25" s="84">
        <f t="shared" si="19"/>
        <v>0</v>
      </c>
      <c r="AB25" s="42">
        <f t="shared" si="9"/>
        <v>0</v>
      </c>
      <c r="AC25" s="42">
        <f t="shared" si="10"/>
        <v>0</v>
      </c>
      <c r="AD25" s="42">
        <f t="shared" si="11"/>
        <v>0</v>
      </c>
      <c r="AE25" s="42">
        <f t="shared" si="12"/>
        <v>0</v>
      </c>
      <c r="AF25" s="236">
        <f t="shared" si="13"/>
        <v>0</v>
      </c>
      <c r="AH25" s="84" t="s">
        <v>4638</v>
      </c>
      <c r="AI25" s="42">
        <v>2</v>
      </c>
      <c r="AJ25" s="610">
        <f>M14</f>
        <v>0</v>
      </c>
    </row>
    <row r="26" spans="2:36" x14ac:dyDescent="0.2">
      <c r="B26" s="973"/>
      <c r="C26" s="597"/>
      <c r="D26" s="77"/>
      <c r="E26" s="78"/>
      <c r="F26" s="78"/>
      <c r="G26" s="233" t="str">
        <f t="shared" si="14"/>
        <v/>
      </c>
      <c r="H26" s="78"/>
      <c r="I26" s="234" t="str">
        <f t="shared" si="15"/>
        <v/>
      </c>
      <c r="J26" s="105"/>
      <c r="K26" s="105"/>
      <c r="L26" s="235">
        <f t="shared" si="16"/>
        <v>0</v>
      </c>
      <c r="M26" s="234">
        <f t="shared" si="0"/>
        <v>0</v>
      </c>
      <c r="N26" s="407" t="str">
        <f t="shared" si="17"/>
        <v/>
      </c>
      <c r="O26" s="545" t="str">
        <f t="shared" si="1"/>
        <v/>
      </c>
      <c r="Q26" s="42" t="str">
        <f t="shared" si="2"/>
        <v/>
      </c>
      <c r="R26" s="42">
        <f t="shared" si="3"/>
        <v>2</v>
      </c>
      <c r="S26" s="42" t="str">
        <f>IF(C26&lt;&gt;"",MATCH(C26,Data!E:E,0),"")</f>
        <v/>
      </c>
      <c r="T26" s="42" t="str">
        <f>IF(C26&lt;&gt;"",COUNTIF(Data!E:E,C26),"")</f>
        <v/>
      </c>
      <c r="U26" s="42" t="str">
        <f t="shared" si="4"/>
        <v/>
      </c>
      <c r="V26" s="42" t="str">
        <f t="shared" si="5"/>
        <v/>
      </c>
      <c r="W26" s="42" t="str">
        <f t="shared" si="18"/>
        <v/>
      </c>
      <c r="X26" s="42" t="str">
        <f t="shared" si="6"/>
        <v/>
      </c>
      <c r="Y26" s="42" t="e">
        <f t="shared" si="7"/>
        <v>#N/A</v>
      </c>
      <c r="Z26" s="42">
        <f t="shared" si="8"/>
        <v>0</v>
      </c>
      <c r="AA26" s="84">
        <f t="shared" si="19"/>
        <v>0</v>
      </c>
      <c r="AB26" s="42">
        <f t="shared" si="9"/>
        <v>0</v>
      </c>
      <c r="AC26" s="42">
        <f t="shared" si="10"/>
        <v>0</v>
      </c>
      <c r="AD26" s="42">
        <f t="shared" si="11"/>
        <v>0</v>
      </c>
      <c r="AE26" s="42">
        <f t="shared" si="12"/>
        <v>0</v>
      </c>
      <c r="AF26" s="236">
        <f t="shared" si="13"/>
        <v>0</v>
      </c>
      <c r="AH26" s="84" t="s">
        <v>4638</v>
      </c>
      <c r="AI26" s="432">
        <v>3</v>
      </c>
      <c r="AJ26" s="610">
        <f>M15</f>
        <v>0</v>
      </c>
    </row>
    <row r="27" spans="2:36" x14ac:dyDescent="0.2">
      <c r="B27" s="973"/>
      <c r="C27" s="597"/>
      <c r="D27" s="77"/>
      <c r="E27" s="78"/>
      <c r="F27" s="78"/>
      <c r="G27" s="233" t="str">
        <f t="shared" si="14"/>
        <v/>
      </c>
      <c r="H27" s="78"/>
      <c r="I27" s="234" t="str">
        <f t="shared" si="15"/>
        <v/>
      </c>
      <c r="J27" s="105"/>
      <c r="K27" s="105"/>
      <c r="L27" s="235">
        <f t="shared" si="16"/>
        <v>0</v>
      </c>
      <c r="M27" s="234">
        <f t="shared" si="0"/>
        <v>0</v>
      </c>
      <c r="N27" s="407" t="str">
        <f t="shared" si="17"/>
        <v/>
      </c>
      <c r="O27" s="545" t="str">
        <f t="shared" si="1"/>
        <v/>
      </c>
      <c r="Q27" s="42" t="str">
        <f t="shared" si="2"/>
        <v/>
      </c>
      <c r="R27" s="42">
        <f t="shared" si="3"/>
        <v>2</v>
      </c>
      <c r="S27" s="42" t="str">
        <f>IF(C27&lt;&gt;"",MATCH(C27,Data!E:E,0),"")</f>
        <v/>
      </c>
      <c r="T27" s="42" t="str">
        <f>IF(C27&lt;&gt;"",COUNTIF(Data!E:E,C27),"")</f>
        <v/>
      </c>
      <c r="U27" s="42" t="str">
        <f t="shared" si="4"/>
        <v/>
      </c>
      <c r="V27" s="42" t="str">
        <f t="shared" si="5"/>
        <v/>
      </c>
      <c r="W27" s="42" t="str">
        <f t="shared" si="18"/>
        <v/>
      </c>
      <c r="X27" s="42" t="str">
        <f t="shared" si="6"/>
        <v/>
      </c>
      <c r="Y27" s="42" t="e">
        <f t="shared" si="7"/>
        <v>#N/A</v>
      </c>
      <c r="Z27" s="42">
        <f t="shared" si="8"/>
        <v>0</v>
      </c>
      <c r="AA27" s="84">
        <f t="shared" si="19"/>
        <v>0</v>
      </c>
      <c r="AB27" s="42">
        <f t="shared" si="9"/>
        <v>0</v>
      </c>
      <c r="AC27" s="42">
        <f t="shared" si="10"/>
        <v>0</v>
      </c>
      <c r="AD27" s="42">
        <f t="shared" si="11"/>
        <v>0</v>
      </c>
      <c r="AE27" s="42">
        <f t="shared" si="12"/>
        <v>0</v>
      </c>
      <c r="AF27" s="236">
        <f t="shared" si="13"/>
        <v>0</v>
      </c>
      <c r="AH27" s="84" t="s">
        <v>4638</v>
      </c>
      <c r="AI27" s="432">
        <v>4</v>
      </c>
      <c r="AJ27" s="610">
        <f>M16</f>
        <v>0</v>
      </c>
    </row>
    <row r="28" spans="2:36" x14ac:dyDescent="0.2">
      <c r="B28" s="973"/>
      <c r="C28" s="597"/>
      <c r="D28" s="77"/>
      <c r="E28" s="78"/>
      <c r="F28" s="78"/>
      <c r="G28" s="233" t="str">
        <f t="shared" si="14"/>
        <v/>
      </c>
      <c r="H28" s="78"/>
      <c r="I28" s="234" t="str">
        <f t="shared" si="15"/>
        <v/>
      </c>
      <c r="J28" s="105"/>
      <c r="K28" s="105"/>
      <c r="L28" s="235">
        <f t="shared" si="16"/>
        <v>0</v>
      </c>
      <c r="M28" s="234">
        <f t="shared" si="0"/>
        <v>0</v>
      </c>
      <c r="N28" s="407" t="str">
        <f t="shared" si="17"/>
        <v/>
      </c>
      <c r="O28" s="545" t="str">
        <f t="shared" si="1"/>
        <v/>
      </c>
      <c r="Q28" s="42" t="str">
        <f t="shared" si="2"/>
        <v/>
      </c>
      <c r="R28" s="42">
        <f t="shared" si="3"/>
        <v>2</v>
      </c>
      <c r="S28" s="42" t="str">
        <f>IF(C28&lt;&gt;"",MATCH(C28,Data!E:E,0),"")</f>
        <v/>
      </c>
      <c r="T28" s="42" t="str">
        <f>IF(C28&lt;&gt;"",COUNTIF(Data!E:E,C28),"")</f>
        <v/>
      </c>
      <c r="U28" s="42" t="str">
        <f t="shared" si="4"/>
        <v/>
      </c>
      <c r="V28" s="42" t="str">
        <f t="shared" si="5"/>
        <v/>
      </c>
      <c r="W28" s="42" t="str">
        <f t="shared" si="18"/>
        <v/>
      </c>
      <c r="X28" s="42" t="str">
        <f t="shared" si="6"/>
        <v/>
      </c>
      <c r="Y28" s="42" t="e">
        <f t="shared" si="7"/>
        <v>#N/A</v>
      </c>
      <c r="Z28" s="42">
        <f t="shared" si="8"/>
        <v>0</v>
      </c>
      <c r="AA28" s="84">
        <f t="shared" si="19"/>
        <v>0</v>
      </c>
      <c r="AB28" s="42">
        <f t="shared" si="9"/>
        <v>0</v>
      </c>
      <c r="AC28" s="42">
        <f t="shared" si="10"/>
        <v>0</v>
      </c>
      <c r="AD28" s="42">
        <f t="shared" si="11"/>
        <v>0</v>
      </c>
      <c r="AE28" s="42">
        <f t="shared" si="12"/>
        <v>0</v>
      </c>
      <c r="AF28" s="236">
        <f t="shared" si="13"/>
        <v>0</v>
      </c>
      <c r="AH28" s="84" t="s">
        <v>4639</v>
      </c>
      <c r="AI28" s="42">
        <v>0</v>
      </c>
      <c r="AJ28" s="610">
        <f>N12</f>
        <v>0</v>
      </c>
    </row>
    <row r="29" spans="2:36" x14ac:dyDescent="0.2">
      <c r="B29" s="973"/>
      <c r="C29" s="597"/>
      <c r="D29" s="77"/>
      <c r="E29" s="78"/>
      <c r="F29" s="78"/>
      <c r="G29" s="233" t="str">
        <f t="shared" si="14"/>
        <v/>
      </c>
      <c r="H29" s="78"/>
      <c r="I29" s="234" t="str">
        <f t="shared" si="15"/>
        <v/>
      </c>
      <c r="J29" s="105"/>
      <c r="K29" s="105"/>
      <c r="L29" s="235">
        <f t="shared" si="16"/>
        <v>0</v>
      </c>
      <c r="M29" s="234">
        <f t="shared" si="0"/>
        <v>0</v>
      </c>
      <c r="N29" s="407" t="str">
        <f t="shared" si="17"/>
        <v/>
      </c>
      <c r="O29" s="545" t="str">
        <f t="shared" si="1"/>
        <v/>
      </c>
      <c r="Q29" s="42" t="str">
        <f t="shared" si="2"/>
        <v/>
      </c>
      <c r="R29" s="42">
        <f t="shared" si="3"/>
        <v>2</v>
      </c>
      <c r="S29" s="42" t="str">
        <f>IF(C29&lt;&gt;"",MATCH(C29,Data!E:E,0),"")</f>
        <v/>
      </c>
      <c r="T29" s="42" t="str">
        <f>IF(C29&lt;&gt;"",COUNTIF(Data!E:E,C29),"")</f>
        <v/>
      </c>
      <c r="U29" s="42" t="str">
        <f t="shared" si="4"/>
        <v/>
      </c>
      <c r="V29" s="42" t="str">
        <f t="shared" si="5"/>
        <v/>
      </c>
      <c r="W29" s="42" t="str">
        <f t="shared" si="18"/>
        <v/>
      </c>
      <c r="X29" s="42" t="str">
        <f t="shared" si="6"/>
        <v/>
      </c>
      <c r="Y29" s="42" t="e">
        <f t="shared" si="7"/>
        <v>#N/A</v>
      </c>
      <c r="Z29" s="42">
        <f t="shared" si="8"/>
        <v>0</v>
      </c>
      <c r="AA29" s="84">
        <f t="shared" si="19"/>
        <v>0</v>
      </c>
      <c r="AB29" s="42">
        <f t="shared" si="9"/>
        <v>0</v>
      </c>
      <c r="AC29" s="42">
        <f t="shared" si="10"/>
        <v>0</v>
      </c>
      <c r="AD29" s="42">
        <f t="shared" si="11"/>
        <v>0</v>
      </c>
      <c r="AE29" s="42">
        <f t="shared" si="12"/>
        <v>0</v>
      </c>
      <c r="AF29" s="236">
        <f t="shared" si="13"/>
        <v>0</v>
      </c>
      <c r="AH29" s="84" t="s">
        <v>4639</v>
      </c>
      <c r="AI29" s="42">
        <v>1</v>
      </c>
      <c r="AJ29" s="610">
        <f>N13</f>
        <v>0</v>
      </c>
    </row>
    <row r="30" spans="2:36" x14ac:dyDescent="0.2">
      <c r="B30" s="973"/>
      <c r="C30" s="597"/>
      <c r="D30" s="77"/>
      <c r="E30" s="78"/>
      <c r="F30" s="78"/>
      <c r="G30" s="233" t="str">
        <f t="shared" si="14"/>
        <v/>
      </c>
      <c r="H30" s="78"/>
      <c r="I30" s="234" t="str">
        <f t="shared" si="15"/>
        <v/>
      </c>
      <c r="J30" s="105"/>
      <c r="K30" s="105"/>
      <c r="L30" s="235">
        <f t="shared" si="16"/>
        <v>0</v>
      </c>
      <c r="M30" s="234">
        <f t="shared" si="0"/>
        <v>0</v>
      </c>
      <c r="N30" s="407" t="str">
        <f t="shared" si="17"/>
        <v/>
      </c>
      <c r="O30" s="545" t="str">
        <f t="shared" si="1"/>
        <v/>
      </c>
      <c r="Q30" s="42" t="str">
        <f t="shared" si="2"/>
        <v/>
      </c>
      <c r="R30" s="42">
        <f t="shared" si="3"/>
        <v>2</v>
      </c>
      <c r="S30" s="42" t="str">
        <f>IF(C30&lt;&gt;"",MATCH(C30,Data!E:E,0),"")</f>
        <v/>
      </c>
      <c r="T30" s="42" t="str">
        <f>IF(C30&lt;&gt;"",COUNTIF(Data!E:E,C30),"")</f>
        <v/>
      </c>
      <c r="U30" s="42" t="str">
        <f t="shared" si="4"/>
        <v/>
      </c>
      <c r="V30" s="42" t="str">
        <f t="shared" si="5"/>
        <v/>
      </c>
      <c r="W30" s="42" t="str">
        <f t="shared" si="18"/>
        <v/>
      </c>
      <c r="X30" s="42" t="str">
        <f t="shared" si="6"/>
        <v/>
      </c>
      <c r="Y30" s="42" t="e">
        <f t="shared" si="7"/>
        <v>#N/A</v>
      </c>
      <c r="Z30" s="42">
        <f t="shared" si="8"/>
        <v>0</v>
      </c>
      <c r="AA30" s="84">
        <f t="shared" si="19"/>
        <v>0</v>
      </c>
      <c r="AB30" s="42">
        <f t="shared" si="9"/>
        <v>0</v>
      </c>
      <c r="AC30" s="42">
        <f t="shared" si="10"/>
        <v>0</v>
      </c>
      <c r="AD30" s="42">
        <f t="shared" si="11"/>
        <v>0</v>
      </c>
      <c r="AE30" s="42">
        <f t="shared" si="12"/>
        <v>0</v>
      </c>
      <c r="AF30" s="236">
        <f t="shared" si="13"/>
        <v>0</v>
      </c>
      <c r="AH30" s="84" t="s">
        <v>4639</v>
      </c>
      <c r="AI30" s="42">
        <v>2</v>
      </c>
      <c r="AJ30" s="610">
        <f>N14</f>
        <v>0</v>
      </c>
    </row>
    <row r="31" spans="2:36" x14ac:dyDescent="0.2">
      <c r="B31" s="973"/>
      <c r="C31" s="597"/>
      <c r="D31" s="77"/>
      <c r="E31" s="78"/>
      <c r="F31" s="78"/>
      <c r="G31" s="233" t="str">
        <f t="shared" si="14"/>
        <v/>
      </c>
      <c r="H31" s="78"/>
      <c r="I31" s="234" t="str">
        <f t="shared" si="15"/>
        <v/>
      </c>
      <c r="J31" s="105"/>
      <c r="K31" s="105"/>
      <c r="L31" s="235">
        <f t="shared" si="16"/>
        <v>0</v>
      </c>
      <c r="M31" s="234">
        <f t="shared" si="0"/>
        <v>0</v>
      </c>
      <c r="N31" s="407" t="str">
        <f t="shared" si="17"/>
        <v/>
      </c>
      <c r="O31" s="545" t="str">
        <f t="shared" si="1"/>
        <v/>
      </c>
      <c r="Q31" s="42" t="str">
        <f t="shared" si="2"/>
        <v/>
      </c>
      <c r="R31" s="42">
        <f t="shared" si="3"/>
        <v>2</v>
      </c>
      <c r="S31" s="42" t="str">
        <f>IF(C31&lt;&gt;"",MATCH(C31,Data!E:E,0),"")</f>
        <v/>
      </c>
      <c r="T31" s="42" t="str">
        <f>IF(C31&lt;&gt;"",COUNTIF(Data!E:E,C31),"")</f>
        <v/>
      </c>
      <c r="U31" s="42" t="str">
        <f t="shared" si="4"/>
        <v/>
      </c>
      <c r="V31" s="42" t="str">
        <f t="shared" si="5"/>
        <v/>
      </c>
      <c r="W31" s="42" t="str">
        <f t="shared" si="18"/>
        <v/>
      </c>
      <c r="X31" s="42" t="str">
        <f t="shared" si="6"/>
        <v/>
      </c>
      <c r="Y31" s="42" t="e">
        <f t="shared" si="7"/>
        <v>#N/A</v>
      </c>
      <c r="Z31" s="42">
        <f t="shared" si="8"/>
        <v>0</v>
      </c>
      <c r="AA31" s="84">
        <f t="shared" si="19"/>
        <v>0</v>
      </c>
      <c r="AB31" s="42">
        <f t="shared" si="9"/>
        <v>0</v>
      </c>
      <c r="AC31" s="42">
        <f t="shared" si="10"/>
        <v>0</v>
      </c>
      <c r="AD31" s="42">
        <f t="shared" si="11"/>
        <v>0</v>
      </c>
      <c r="AE31" s="42">
        <f t="shared" si="12"/>
        <v>0</v>
      </c>
      <c r="AF31" s="236">
        <f t="shared" si="13"/>
        <v>0</v>
      </c>
      <c r="AH31" s="84" t="s">
        <v>4639</v>
      </c>
      <c r="AI31" s="432">
        <v>3</v>
      </c>
      <c r="AJ31" s="610">
        <f>N15</f>
        <v>0</v>
      </c>
    </row>
    <row r="32" spans="2:36" x14ac:dyDescent="0.2">
      <c r="B32" s="973"/>
      <c r="C32" s="597"/>
      <c r="D32" s="77"/>
      <c r="E32" s="78"/>
      <c r="F32" s="78"/>
      <c r="G32" s="233" t="str">
        <f t="shared" si="14"/>
        <v/>
      </c>
      <c r="H32" s="78"/>
      <c r="I32" s="234" t="str">
        <f t="shared" si="15"/>
        <v/>
      </c>
      <c r="J32" s="105"/>
      <c r="K32" s="105"/>
      <c r="L32" s="235">
        <f t="shared" si="16"/>
        <v>0</v>
      </c>
      <c r="M32" s="234">
        <f t="shared" si="0"/>
        <v>0</v>
      </c>
      <c r="N32" s="407" t="str">
        <f t="shared" si="17"/>
        <v/>
      </c>
      <c r="O32" s="545" t="str">
        <f t="shared" si="1"/>
        <v/>
      </c>
      <c r="Q32" s="42" t="str">
        <f t="shared" si="2"/>
        <v/>
      </c>
      <c r="R32" s="42">
        <f t="shared" si="3"/>
        <v>2</v>
      </c>
      <c r="S32" s="42" t="str">
        <f>IF(C32&lt;&gt;"",MATCH(C32,Data!E:E,0),"")</f>
        <v/>
      </c>
      <c r="T32" s="42" t="str">
        <f>IF(C32&lt;&gt;"",COUNTIF(Data!E:E,C32),"")</f>
        <v/>
      </c>
      <c r="U32" s="42" t="str">
        <f t="shared" si="4"/>
        <v/>
      </c>
      <c r="V32" s="42" t="str">
        <f t="shared" si="5"/>
        <v/>
      </c>
      <c r="W32" s="42" t="str">
        <f t="shared" si="18"/>
        <v/>
      </c>
      <c r="X32" s="42" t="str">
        <f t="shared" si="6"/>
        <v/>
      </c>
      <c r="Y32" s="42" t="e">
        <f t="shared" si="7"/>
        <v>#N/A</v>
      </c>
      <c r="Z32" s="42">
        <f t="shared" si="8"/>
        <v>0</v>
      </c>
      <c r="AA32" s="84">
        <f t="shared" si="19"/>
        <v>0</v>
      </c>
      <c r="AB32" s="42">
        <f t="shared" si="9"/>
        <v>0</v>
      </c>
      <c r="AC32" s="42">
        <f t="shared" si="10"/>
        <v>0</v>
      </c>
      <c r="AD32" s="42">
        <f t="shared" si="11"/>
        <v>0</v>
      </c>
      <c r="AE32" s="42">
        <f t="shared" si="12"/>
        <v>0</v>
      </c>
      <c r="AF32" s="236">
        <f t="shared" si="13"/>
        <v>0</v>
      </c>
      <c r="AH32" s="84" t="s">
        <v>4639</v>
      </c>
      <c r="AI32" s="432">
        <v>4</v>
      </c>
      <c r="AJ32" s="610">
        <f>N16</f>
        <v>0</v>
      </c>
    </row>
    <row r="33" spans="2:32" x14ac:dyDescent="0.2">
      <c r="B33" s="973"/>
      <c r="C33" s="597"/>
      <c r="D33" s="77"/>
      <c r="E33" s="78"/>
      <c r="F33" s="78"/>
      <c r="G33" s="233" t="str">
        <f t="shared" si="14"/>
        <v/>
      </c>
      <c r="H33" s="78"/>
      <c r="I33" s="234" t="str">
        <f t="shared" si="15"/>
        <v/>
      </c>
      <c r="J33" s="105"/>
      <c r="K33" s="105"/>
      <c r="L33" s="235">
        <f t="shared" si="16"/>
        <v>0</v>
      </c>
      <c r="M33" s="234">
        <f t="shared" si="0"/>
        <v>0</v>
      </c>
      <c r="N33" s="407" t="str">
        <f t="shared" si="17"/>
        <v/>
      </c>
      <c r="O33" s="545" t="str">
        <f t="shared" si="1"/>
        <v/>
      </c>
      <c r="Q33" s="42" t="str">
        <f t="shared" si="2"/>
        <v/>
      </c>
      <c r="R33" s="42">
        <f t="shared" si="3"/>
        <v>2</v>
      </c>
      <c r="S33" s="42" t="str">
        <f>IF(C33&lt;&gt;"",MATCH(C33,Data!E:E,0),"")</f>
        <v/>
      </c>
      <c r="T33" s="42" t="str">
        <f>IF(C33&lt;&gt;"",COUNTIF(Data!E:E,C33),"")</f>
        <v/>
      </c>
      <c r="U33" s="42" t="str">
        <f t="shared" si="4"/>
        <v/>
      </c>
      <c r="V33" s="42" t="str">
        <f t="shared" si="5"/>
        <v/>
      </c>
      <c r="W33" s="42" t="str">
        <f t="shared" si="18"/>
        <v/>
      </c>
      <c r="X33" s="42" t="str">
        <f t="shared" si="6"/>
        <v/>
      </c>
      <c r="Y33" s="42" t="e">
        <f t="shared" si="7"/>
        <v>#N/A</v>
      </c>
      <c r="Z33" s="42">
        <f t="shared" si="8"/>
        <v>0</v>
      </c>
      <c r="AA33" s="84">
        <f t="shared" si="19"/>
        <v>0</v>
      </c>
      <c r="AB33" s="42">
        <f t="shared" si="9"/>
        <v>0</v>
      </c>
      <c r="AC33" s="42">
        <f t="shared" si="10"/>
        <v>0</v>
      </c>
      <c r="AD33" s="42">
        <f t="shared" si="11"/>
        <v>0</v>
      </c>
      <c r="AE33" s="42">
        <f t="shared" si="12"/>
        <v>0</v>
      </c>
      <c r="AF33" s="236">
        <f t="shared" si="13"/>
        <v>0</v>
      </c>
    </row>
    <row r="34" spans="2:32" x14ac:dyDescent="0.2">
      <c r="B34" s="973"/>
      <c r="C34" s="597"/>
      <c r="D34" s="77"/>
      <c r="E34" s="78"/>
      <c r="F34" s="78"/>
      <c r="G34" s="233" t="str">
        <f t="shared" si="14"/>
        <v/>
      </c>
      <c r="H34" s="78"/>
      <c r="I34" s="234" t="str">
        <f t="shared" si="15"/>
        <v/>
      </c>
      <c r="J34" s="105"/>
      <c r="K34" s="105"/>
      <c r="L34" s="235">
        <f t="shared" si="16"/>
        <v>0</v>
      </c>
      <c r="M34" s="234">
        <f t="shared" si="0"/>
        <v>0</v>
      </c>
      <c r="N34" s="407" t="str">
        <f t="shared" si="17"/>
        <v/>
      </c>
      <c r="O34" s="545" t="str">
        <f t="shared" si="1"/>
        <v/>
      </c>
      <c r="Q34" s="42" t="str">
        <f t="shared" si="2"/>
        <v/>
      </c>
      <c r="R34" s="42">
        <f t="shared" si="3"/>
        <v>2</v>
      </c>
      <c r="S34" s="42" t="str">
        <f>IF(C34&lt;&gt;"",MATCH(C34,Data!E:E,0),"")</f>
        <v/>
      </c>
      <c r="T34" s="42" t="str">
        <f>IF(C34&lt;&gt;"",COUNTIF(Data!E:E,C34),"")</f>
        <v/>
      </c>
      <c r="U34" s="42" t="str">
        <f t="shared" si="4"/>
        <v/>
      </c>
      <c r="V34" s="42" t="str">
        <f t="shared" si="5"/>
        <v/>
      </c>
      <c r="W34" s="42" t="str">
        <f t="shared" si="18"/>
        <v/>
      </c>
      <c r="X34" s="42" t="str">
        <f t="shared" si="6"/>
        <v/>
      </c>
      <c r="Y34" s="42" t="e">
        <f t="shared" si="7"/>
        <v>#N/A</v>
      </c>
      <c r="Z34" s="42">
        <f t="shared" si="8"/>
        <v>0</v>
      </c>
      <c r="AA34" s="84">
        <f t="shared" si="19"/>
        <v>0</v>
      </c>
      <c r="AB34" s="42">
        <f t="shared" si="9"/>
        <v>0</v>
      </c>
      <c r="AC34" s="42">
        <f t="shared" si="10"/>
        <v>0</v>
      </c>
      <c r="AD34" s="42">
        <f t="shared" si="11"/>
        <v>0</v>
      </c>
      <c r="AE34" s="42">
        <f t="shared" si="12"/>
        <v>0</v>
      </c>
      <c r="AF34" s="236">
        <f t="shared" si="13"/>
        <v>0</v>
      </c>
    </row>
    <row r="35" spans="2:32" x14ac:dyDescent="0.2">
      <c r="B35" s="973"/>
      <c r="C35" s="597"/>
      <c r="D35" s="77"/>
      <c r="E35" s="78"/>
      <c r="F35" s="78"/>
      <c r="G35" s="233" t="str">
        <f t="shared" si="14"/>
        <v/>
      </c>
      <c r="H35" s="78"/>
      <c r="I35" s="234" t="str">
        <f t="shared" si="15"/>
        <v/>
      </c>
      <c r="J35" s="105"/>
      <c r="K35" s="105"/>
      <c r="L35" s="235">
        <f t="shared" si="16"/>
        <v>0</v>
      </c>
      <c r="M35" s="234">
        <f t="shared" si="0"/>
        <v>0</v>
      </c>
      <c r="N35" s="407" t="str">
        <f t="shared" si="17"/>
        <v/>
      </c>
      <c r="O35" s="545" t="str">
        <f t="shared" si="1"/>
        <v/>
      </c>
      <c r="Q35" s="42" t="str">
        <f t="shared" si="2"/>
        <v/>
      </c>
      <c r="R35" s="42">
        <f t="shared" si="3"/>
        <v>2</v>
      </c>
      <c r="S35" s="42" t="str">
        <f>IF(C35&lt;&gt;"",MATCH(C35,Data!E:E,0),"")</f>
        <v/>
      </c>
      <c r="T35" s="42" t="str">
        <f>IF(C35&lt;&gt;"",COUNTIF(Data!E:E,C35),"")</f>
        <v/>
      </c>
      <c r="U35" s="42" t="str">
        <f t="shared" si="4"/>
        <v/>
      </c>
      <c r="V35" s="42" t="str">
        <f t="shared" si="5"/>
        <v/>
      </c>
      <c r="W35" s="42" t="str">
        <f t="shared" si="18"/>
        <v/>
      </c>
      <c r="X35" s="42" t="str">
        <f t="shared" si="6"/>
        <v/>
      </c>
      <c r="Y35" s="42" t="e">
        <f t="shared" si="7"/>
        <v>#N/A</v>
      </c>
      <c r="Z35" s="42">
        <f t="shared" si="8"/>
        <v>0</v>
      </c>
      <c r="AA35" s="84">
        <f t="shared" si="19"/>
        <v>0</v>
      </c>
      <c r="AB35" s="42">
        <f t="shared" si="9"/>
        <v>0</v>
      </c>
      <c r="AC35" s="42">
        <f t="shared" si="10"/>
        <v>0</v>
      </c>
      <c r="AD35" s="42">
        <f t="shared" si="11"/>
        <v>0</v>
      </c>
      <c r="AE35" s="42">
        <f t="shared" si="12"/>
        <v>0</v>
      </c>
      <c r="AF35" s="236">
        <f t="shared" si="13"/>
        <v>0</v>
      </c>
    </row>
    <row r="36" spans="2:32" x14ac:dyDescent="0.2">
      <c r="B36" s="973"/>
      <c r="C36" s="597"/>
      <c r="D36" s="77"/>
      <c r="E36" s="78"/>
      <c r="F36" s="78"/>
      <c r="G36" s="233" t="str">
        <f t="shared" si="14"/>
        <v/>
      </c>
      <c r="H36" s="78"/>
      <c r="I36" s="234" t="str">
        <f t="shared" si="15"/>
        <v/>
      </c>
      <c r="J36" s="105"/>
      <c r="K36" s="105"/>
      <c r="L36" s="235">
        <f t="shared" si="16"/>
        <v>0</v>
      </c>
      <c r="M36" s="234">
        <f t="shared" si="0"/>
        <v>0</v>
      </c>
      <c r="N36" s="407" t="str">
        <f t="shared" si="17"/>
        <v/>
      </c>
      <c r="O36" s="545" t="str">
        <f t="shared" si="1"/>
        <v/>
      </c>
      <c r="Q36" s="42" t="str">
        <f t="shared" si="2"/>
        <v/>
      </c>
      <c r="R36" s="42">
        <f t="shared" si="3"/>
        <v>2</v>
      </c>
      <c r="S36" s="42" t="str">
        <f>IF(C36&lt;&gt;"",MATCH(C36,Data!E:E,0),"")</f>
        <v/>
      </c>
      <c r="T36" s="42" t="str">
        <f>IF(C36&lt;&gt;"",COUNTIF(Data!E:E,C36),"")</f>
        <v/>
      </c>
      <c r="U36" s="42" t="str">
        <f t="shared" si="4"/>
        <v/>
      </c>
      <c r="V36" s="42" t="str">
        <f t="shared" si="5"/>
        <v/>
      </c>
      <c r="W36" s="42" t="str">
        <f t="shared" si="18"/>
        <v/>
      </c>
      <c r="X36" s="42" t="str">
        <f t="shared" si="6"/>
        <v/>
      </c>
      <c r="Y36" s="42" t="e">
        <f t="shared" si="7"/>
        <v>#N/A</v>
      </c>
      <c r="Z36" s="42">
        <f t="shared" si="8"/>
        <v>0</v>
      </c>
      <c r="AA36" s="84">
        <f t="shared" si="19"/>
        <v>0</v>
      </c>
      <c r="AB36" s="42">
        <f t="shared" si="9"/>
        <v>0</v>
      </c>
      <c r="AC36" s="42">
        <f t="shared" si="10"/>
        <v>0</v>
      </c>
      <c r="AD36" s="42">
        <f t="shared" si="11"/>
        <v>0</v>
      </c>
      <c r="AE36" s="42">
        <f t="shared" si="12"/>
        <v>0</v>
      </c>
      <c r="AF36" s="236">
        <f t="shared" si="13"/>
        <v>0</v>
      </c>
    </row>
    <row r="37" spans="2:32" x14ac:dyDescent="0.2">
      <c r="B37" s="973"/>
      <c r="C37" s="597"/>
      <c r="D37" s="77"/>
      <c r="E37" s="78"/>
      <c r="F37" s="78"/>
      <c r="G37" s="233" t="str">
        <f t="shared" si="14"/>
        <v/>
      </c>
      <c r="H37" s="78"/>
      <c r="I37" s="234" t="str">
        <f t="shared" si="15"/>
        <v/>
      </c>
      <c r="J37" s="105"/>
      <c r="K37" s="105"/>
      <c r="L37" s="235">
        <f t="shared" si="16"/>
        <v>0</v>
      </c>
      <c r="M37" s="234">
        <f t="shared" si="0"/>
        <v>0</v>
      </c>
      <c r="N37" s="407" t="str">
        <f t="shared" si="17"/>
        <v/>
      </c>
      <c r="O37" s="545" t="str">
        <f t="shared" si="1"/>
        <v/>
      </c>
      <c r="Q37" s="42" t="str">
        <f t="shared" si="2"/>
        <v/>
      </c>
      <c r="R37" s="42">
        <f t="shared" si="3"/>
        <v>2</v>
      </c>
      <c r="S37" s="42" t="str">
        <f>IF(C37&lt;&gt;"",MATCH(C37,Data!E:E,0),"")</f>
        <v/>
      </c>
      <c r="T37" s="42" t="str">
        <f>IF(C37&lt;&gt;"",COUNTIF(Data!E:E,C37),"")</f>
        <v/>
      </c>
      <c r="U37" s="42" t="str">
        <f t="shared" si="4"/>
        <v/>
      </c>
      <c r="V37" s="42" t="str">
        <f t="shared" si="5"/>
        <v/>
      </c>
      <c r="W37" s="42" t="str">
        <f t="shared" si="18"/>
        <v/>
      </c>
      <c r="X37" s="42" t="str">
        <f t="shared" si="6"/>
        <v/>
      </c>
      <c r="Y37" s="42" t="e">
        <f t="shared" si="7"/>
        <v>#N/A</v>
      </c>
      <c r="Z37" s="42">
        <f t="shared" si="8"/>
        <v>0</v>
      </c>
      <c r="AA37" s="84">
        <f t="shared" si="19"/>
        <v>0</v>
      </c>
      <c r="AB37" s="42">
        <f t="shared" si="9"/>
        <v>0</v>
      </c>
      <c r="AC37" s="42">
        <f t="shared" si="10"/>
        <v>0</v>
      </c>
      <c r="AD37" s="42">
        <f t="shared" si="11"/>
        <v>0</v>
      </c>
      <c r="AE37" s="42">
        <f t="shared" si="12"/>
        <v>0</v>
      </c>
      <c r="AF37" s="236">
        <f t="shared" si="13"/>
        <v>0</v>
      </c>
    </row>
    <row r="38" spans="2:32" x14ac:dyDescent="0.2">
      <c r="B38" s="973"/>
      <c r="C38" s="597"/>
      <c r="D38" s="77"/>
      <c r="E38" s="78"/>
      <c r="F38" s="78"/>
      <c r="G38" s="233" t="str">
        <f t="shared" si="14"/>
        <v/>
      </c>
      <c r="H38" s="78"/>
      <c r="I38" s="234" t="str">
        <f t="shared" si="15"/>
        <v/>
      </c>
      <c r="J38" s="105"/>
      <c r="K38" s="105"/>
      <c r="L38" s="235">
        <f t="shared" si="16"/>
        <v>0</v>
      </c>
      <c r="M38" s="234">
        <f t="shared" si="0"/>
        <v>0</v>
      </c>
      <c r="N38" s="407" t="str">
        <f t="shared" si="17"/>
        <v/>
      </c>
      <c r="O38" s="545" t="str">
        <f t="shared" si="1"/>
        <v/>
      </c>
      <c r="Q38" s="42" t="str">
        <f t="shared" si="2"/>
        <v/>
      </c>
      <c r="R38" s="42">
        <f t="shared" si="3"/>
        <v>2</v>
      </c>
      <c r="S38" s="42" t="str">
        <f>IF(C38&lt;&gt;"",MATCH(C38,Data!E:E,0),"")</f>
        <v/>
      </c>
      <c r="T38" s="42" t="str">
        <f>IF(C38&lt;&gt;"",COUNTIF(Data!E:E,C38),"")</f>
        <v/>
      </c>
      <c r="U38" s="42" t="str">
        <f t="shared" si="4"/>
        <v/>
      </c>
      <c r="V38" s="42" t="str">
        <f t="shared" si="5"/>
        <v/>
      </c>
      <c r="W38" s="42" t="str">
        <f t="shared" si="18"/>
        <v/>
      </c>
      <c r="X38" s="42" t="str">
        <f t="shared" si="6"/>
        <v/>
      </c>
      <c r="Y38" s="42" t="e">
        <f t="shared" si="7"/>
        <v>#N/A</v>
      </c>
      <c r="Z38" s="42">
        <f t="shared" si="8"/>
        <v>0</v>
      </c>
      <c r="AA38" s="84">
        <f t="shared" si="19"/>
        <v>0</v>
      </c>
      <c r="AB38" s="42">
        <f t="shared" si="9"/>
        <v>0</v>
      </c>
      <c r="AC38" s="42">
        <f t="shared" si="10"/>
        <v>0</v>
      </c>
      <c r="AD38" s="42">
        <f t="shared" si="11"/>
        <v>0</v>
      </c>
      <c r="AE38" s="42">
        <f t="shared" si="12"/>
        <v>0</v>
      </c>
      <c r="AF38" s="236">
        <f t="shared" si="13"/>
        <v>0</v>
      </c>
    </row>
    <row r="39" spans="2:32" x14ac:dyDescent="0.2">
      <c r="B39" s="973"/>
      <c r="C39" s="598"/>
      <c r="D39" s="599"/>
      <c r="E39" s="600"/>
      <c r="F39" s="600"/>
      <c r="G39" s="601" t="str">
        <f t="shared" si="14"/>
        <v/>
      </c>
      <c r="H39" s="600"/>
      <c r="I39" s="602" t="str">
        <f t="shared" si="15"/>
        <v/>
      </c>
      <c r="J39" s="603"/>
      <c r="K39" s="603"/>
      <c r="L39" s="604">
        <f t="shared" si="16"/>
        <v>0</v>
      </c>
      <c r="M39" s="602">
        <f t="shared" si="0"/>
        <v>0</v>
      </c>
      <c r="N39" s="891" t="str">
        <f t="shared" si="17"/>
        <v/>
      </c>
      <c r="O39" s="605" t="str">
        <f t="shared" si="1"/>
        <v/>
      </c>
      <c r="Q39" s="42" t="str">
        <f t="shared" si="2"/>
        <v/>
      </c>
      <c r="R39" s="42">
        <f t="shared" si="3"/>
        <v>2</v>
      </c>
      <c r="S39" s="42" t="str">
        <f>IF(C39&lt;&gt;"",MATCH(C39,Data!E:E,0),"")</f>
        <v/>
      </c>
      <c r="T39" s="42" t="str">
        <f>IF(C39&lt;&gt;"",COUNTIF(Data!E:E,C39),"")</f>
        <v/>
      </c>
      <c r="U39" s="42" t="str">
        <f t="shared" si="4"/>
        <v/>
      </c>
      <c r="V39" s="42" t="str">
        <f t="shared" si="5"/>
        <v/>
      </c>
      <c r="W39" s="42" t="str">
        <f t="shared" si="18"/>
        <v/>
      </c>
      <c r="X39" s="42" t="str">
        <f t="shared" si="6"/>
        <v/>
      </c>
      <c r="Y39" s="42" t="e">
        <f t="shared" si="7"/>
        <v>#N/A</v>
      </c>
      <c r="Z39" s="42">
        <f t="shared" si="8"/>
        <v>0</v>
      </c>
      <c r="AA39" s="84">
        <f t="shared" si="19"/>
        <v>0</v>
      </c>
      <c r="AB39" s="42">
        <f t="shared" si="9"/>
        <v>0</v>
      </c>
      <c r="AC39" s="42">
        <f t="shared" si="10"/>
        <v>0</v>
      </c>
      <c r="AD39" s="42">
        <f t="shared" si="11"/>
        <v>0</v>
      </c>
      <c r="AE39" s="42">
        <f t="shared" si="12"/>
        <v>0</v>
      </c>
      <c r="AF39" s="236">
        <f t="shared" si="13"/>
        <v>0</v>
      </c>
    </row>
    <row r="40" spans="2:32" hidden="1" x14ac:dyDescent="0.2">
      <c r="B40" s="608"/>
      <c r="C40" s="597"/>
      <c r="D40" s="77"/>
      <c r="E40" s="78"/>
      <c r="F40" s="78"/>
      <c r="G40" s="233" t="str">
        <f t="shared" si="14"/>
        <v/>
      </c>
      <c r="H40" s="78"/>
      <c r="I40" s="234" t="str">
        <f t="shared" si="15"/>
        <v/>
      </c>
      <c r="J40" s="105"/>
      <c r="K40" s="105"/>
      <c r="L40" s="235">
        <f t="shared" si="16"/>
        <v>0</v>
      </c>
      <c r="M40" s="234">
        <f t="shared" si="0"/>
        <v>0</v>
      </c>
      <c r="N40" s="407" t="str">
        <f t="shared" si="17"/>
        <v/>
      </c>
      <c r="O40" s="545" t="str">
        <f t="shared" si="1"/>
        <v/>
      </c>
      <c r="Q40" s="42" t="str">
        <f t="shared" si="2"/>
        <v/>
      </c>
      <c r="R40" s="42">
        <f t="shared" si="3"/>
        <v>2</v>
      </c>
      <c r="S40" s="42" t="str">
        <f>IF(C40&lt;&gt;"",MATCH(C40,Data!E:E,0),"")</f>
        <v/>
      </c>
      <c r="T40" s="42" t="str">
        <f>IF(C40&lt;&gt;"",COUNTIF(Data!E:E,C40),"")</f>
        <v/>
      </c>
      <c r="U40" s="42" t="str">
        <f t="shared" si="4"/>
        <v/>
      </c>
      <c r="V40" s="42" t="str">
        <f t="shared" si="5"/>
        <v/>
      </c>
      <c r="W40" s="42" t="str">
        <f t="shared" si="18"/>
        <v/>
      </c>
      <c r="X40" s="42" t="str">
        <f t="shared" si="6"/>
        <v/>
      </c>
      <c r="Y40" s="42" t="e">
        <f t="shared" si="7"/>
        <v>#N/A</v>
      </c>
      <c r="Z40" s="42">
        <f t="shared" si="8"/>
        <v>0</v>
      </c>
      <c r="AA40" s="84">
        <f t="shared" si="19"/>
        <v>0</v>
      </c>
      <c r="AB40" s="42">
        <f t="shared" si="9"/>
        <v>0</v>
      </c>
      <c r="AC40" s="42">
        <f t="shared" si="10"/>
        <v>0</v>
      </c>
      <c r="AD40" s="42">
        <f t="shared" si="11"/>
        <v>0</v>
      </c>
      <c r="AE40" s="42">
        <f t="shared" si="12"/>
        <v>0</v>
      </c>
      <c r="AF40" s="236">
        <f t="shared" si="13"/>
        <v>0</v>
      </c>
    </row>
    <row r="41" spans="2:32" hidden="1" x14ac:dyDescent="0.2">
      <c r="B41" s="608"/>
      <c r="C41" s="597"/>
      <c r="D41" s="77"/>
      <c r="E41" s="78"/>
      <c r="F41" s="78"/>
      <c r="G41" s="233" t="str">
        <f t="shared" si="14"/>
        <v/>
      </c>
      <c r="H41" s="78"/>
      <c r="I41" s="234" t="str">
        <f t="shared" si="15"/>
        <v/>
      </c>
      <c r="J41" s="105"/>
      <c r="K41" s="105"/>
      <c r="L41" s="235">
        <f t="shared" si="16"/>
        <v>0</v>
      </c>
      <c r="M41" s="234">
        <f t="shared" si="0"/>
        <v>0</v>
      </c>
      <c r="N41" s="407" t="str">
        <f t="shared" si="17"/>
        <v/>
      </c>
      <c r="O41" s="545" t="str">
        <f t="shared" si="1"/>
        <v/>
      </c>
      <c r="Q41" s="42" t="str">
        <f t="shared" si="2"/>
        <v/>
      </c>
      <c r="R41" s="42">
        <f t="shared" si="3"/>
        <v>2</v>
      </c>
      <c r="S41" s="42" t="str">
        <f>IF(C41&lt;&gt;"",MATCH(C41,Data!E:E,0),"")</f>
        <v/>
      </c>
      <c r="T41" s="42" t="str">
        <f>IF(C41&lt;&gt;"",COUNTIF(Data!E:E,C41),"")</f>
        <v/>
      </c>
      <c r="U41" s="42" t="str">
        <f t="shared" si="4"/>
        <v/>
      </c>
      <c r="V41" s="42" t="str">
        <f t="shared" si="5"/>
        <v/>
      </c>
      <c r="W41" s="42" t="str">
        <f t="shared" si="18"/>
        <v/>
      </c>
      <c r="X41" s="42" t="str">
        <f t="shared" si="6"/>
        <v/>
      </c>
      <c r="Y41" s="42" t="e">
        <f t="shared" si="7"/>
        <v>#N/A</v>
      </c>
      <c r="Z41" s="42">
        <f t="shared" si="8"/>
        <v>0</v>
      </c>
      <c r="AA41" s="84">
        <f t="shared" si="19"/>
        <v>0</v>
      </c>
      <c r="AB41" s="42">
        <f t="shared" si="9"/>
        <v>0</v>
      </c>
      <c r="AC41" s="42">
        <f t="shared" si="10"/>
        <v>0</v>
      </c>
      <c r="AD41" s="42">
        <f t="shared" si="11"/>
        <v>0</v>
      </c>
      <c r="AE41" s="42">
        <f t="shared" si="12"/>
        <v>0</v>
      </c>
      <c r="AF41" s="236">
        <f t="shared" si="13"/>
        <v>0</v>
      </c>
    </row>
    <row r="42" spans="2:32" hidden="1" x14ac:dyDescent="0.2">
      <c r="B42" s="608"/>
      <c r="C42" s="597"/>
      <c r="D42" s="77"/>
      <c r="E42" s="78"/>
      <c r="F42" s="78"/>
      <c r="G42" s="233" t="str">
        <f t="shared" si="14"/>
        <v/>
      </c>
      <c r="H42" s="78"/>
      <c r="I42" s="234" t="str">
        <f t="shared" si="15"/>
        <v/>
      </c>
      <c r="J42" s="105"/>
      <c r="K42" s="105"/>
      <c r="L42" s="235">
        <f t="shared" si="16"/>
        <v>0</v>
      </c>
      <c r="M42" s="234">
        <f t="shared" si="0"/>
        <v>0</v>
      </c>
      <c r="N42" s="407" t="str">
        <f t="shared" si="17"/>
        <v/>
      </c>
      <c r="O42" s="545" t="str">
        <f t="shared" si="1"/>
        <v/>
      </c>
      <c r="Q42" s="42" t="str">
        <f t="shared" si="2"/>
        <v/>
      </c>
      <c r="R42" s="42">
        <f t="shared" si="3"/>
        <v>2</v>
      </c>
      <c r="S42" s="42" t="str">
        <f>IF(C42&lt;&gt;"",MATCH(C42,Data!E:E,0),"")</f>
        <v/>
      </c>
      <c r="T42" s="42" t="str">
        <f>IF(C42&lt;&gt;"",COUNTIF(Data!E:E,C42),"")</f>
        <v/>
      </c>
      <c r="U42" s="42" t="str">
        <f t="shared" si="4"/>
        <v/>
      </c>
      <c r="V42" s="42" t="str">
        <f t="shared" si="5"/>
        <v/>
      </c>
      <c r="W42" s="42" t="str">
        <f t="shared" si="18"/>
        <v/>
      </c>
      <c r="X42" s="42" t="str">
        <f t="shared" si="6"/>
        <v/>
      </c>
      <c r="Y42" s="42" t="e">
        <f t="shared" si="7"/>
        <v>#N/A</v>
      </c>
      <c r="Z42" s="42">
        <f t="shared" si="8"/>
        <v>0</v>
      </c>
      <c r="AA42" s="84">
        <f t="shared" si="19"/>
        <v>0</v>
      </c>
      <c r="AB42" s="42">
        <f t="shared" si="9"/>
        <v>0</v>
      </c>
      <c r="AC42" s="42">
        <f t="shared" si="10"/>
        <v>0</v>
      </c>
      <c r="AD42" s="42">
        <f t="shared" si="11"/>
        <v>0</v>
      </c>
      <c r="AE42" s="42">
        <f t="shared" si="12"/>
        <v>0</v>
      </c>
      <c r="AF42" s="236">
        <f t="shared" si="13"/>
        <v>0</v>
      </c>
    </row>
    <row r="43" spans="2:32" hidden="1" x14ac:dyDescent="0.2">
      <c r="B43" s="608"/>
      <c r="C43" s="597"/>
      <c r="D43" s="77"/>
      <c r="E43" s="78"/>
      <c r="F43" s="78"/>
      <c r="G43" s="233" t="str">
        <f t="shared" si="14"/>
        <v/>
      </c>
      <c r="H43" s="78"/>
      <c r="I43" s="234" t="str">
        <f t="shared" si="15"/>
        <v/>
      </c>
      <c r="J43" s="105"/>
      <c r="K43" s="105"/>
      <c r="L43" s="235">
        <f t="shared" si="16"/>
        <v>0</v>
      </c>
      <c r="M43" s="234">
        <f t="shared" si="0"/>
        <v>0</v>
      </c>
      <c r="N43" s="407" t="str">
        <f t="shared" si="17"/>
        <v/>
      </c>
      <c r="O43" s="545" t="str">
        <f t="shared" si="1"/>
        <v/>
      </c>
      <c r="Q43" s="42" t="str">
        <f t="shared" si="2"/>
        <v/>
      </c>
      <c r="R43" s="42">
        <f t="shared" si="3"/>
        <v>2</v>
      </c>
      <c r="S43" s="42" t="str">
        <f>IF(C43&lt;&gt;"",MATCH(C43,Data!E:E,0),"")</f>
        <v/>
      </c>
      <c r="T43" s="42" t="str">
        <f>IF(C43&lt;&gt;"",COUNTIF(Data!E:E,C43),"")</f>
        <v/>
      </c>
      <c r="U43" s="42" t="str">
        <f t="shared" si="4"/>
        <v/>
      </c>
      <c r="V43" s="42" t="str">
        <f t="shared" si="5"/>
        <v/>
      </c>
      <c r="W43" s="42" t="str">
        <f t="shared" si="18"/>
        <v/>
      </c>
      <c r="X43" s="42" t="str">
        <f t="shared" si="6"/>
        <v/>
      </c>
      <c r="Y43" s="42" t="e">
        <f t="shared" si="7"/>
        <v>#N/A</v>
      </c>
      <c r="Z43" s="42">
        <f t="shared" si="8"/>
        <v>0</v>
      </c>
      <c r="AA43" s="84">
        <f t="shared" si="19"/>
        <v>0</v>
      </c>
      <c r="AB43" s="42">
        <f t="shared" si="9"/>
        <v>0</v>
      </c>
      <c r="AC43" s="42">
        <f t="shared" si="10"/>
        <v>0</v>
      </c>
      <c r="AD43" s="42">
        <f t="shared" si="11"/>
        <v>0</v>
      </c>
      <c r="AE43" s="42">
        <f t="shared" si="12"/>
        <v>0</v>
      </c>
      <c r="AF43" s="236">
        <f t="shared" si="13"/>
        <v>0</v>
      </c>
    </row>
    <row r="44" spans="2:32" hidden="1" x14ac:dyDescent="0.2">
      <c r="B44" s="608"/>
      <c r="C44" s="597"/>
      <c r="D44" s="77"/>
      <c r="E44" s="78"/>
      <c r="F44" s="78"/>
      <c r="G44" s="233" t="str">
        <f t="shared" si="14"/>
        <v/>
      </c>
      <c r="H44" s="78"/>
      <c r="I44" s="234" t="str">
        <f t="shared" si="15"/>
        <v/>
      </c>
      <c r="J44" s="105"/>
      <c r="K44" s="105"/>
      <c r="L44" s="235">
        <f t="shared" si="16"/>
        <v>0</v>
      </c>
      <c r="M44" s="234">
        <f t="shared" si="0"/>
        <v>0</v>
      </c>
      <c r="N44" s="407" t="str">
        <f t="shared" si="17"/>
        <v/>
      </c>
      <c r="O44" s="545" t="str">
        <f t="shared" si="1"/>
        <v/>
      </c>
      <c r="Q44" s="42" t="str">
        <f t="shared" si="2"/>
        <v/>
      </c>
      <c r="R44" s="42">
        <f t="shared" si="3"/>
        <v>2</v>
      </c>
      <c r="S44" s="42" t="str">
        <f>IF(C44&lt;&gt;"",MATCH(C44,Data!E:E,0),"")</f>
        <v/>
      </c>
      <c r="T44" s="42" t="str">
        <f>IF(C44&lt;&gt;"",COUNTIF(Data!E:E,C44),"")</f>
        <v/>
      </c>
      <c r="U44" s="42" t="str">
        <f t="shared" si="4"/>
        <v/>
      </c>
      <c r="V44" s="42" t="str">
        <f t="shared" si="5"/>
        <v/>
      </c>
      <c r="W44" s="42" t="str">
        <f t="shared" si="18"/>
        <v/>
      </c>
      <c r="X44" s="42" t="str">
        <f t="shared" si="6"/>
        <v/>
      </c>
      <c r="Y44" s="42" t="e">
        <f t="shared" si="7"/>
        <v>#N/A</v>
      </c>
      <c r="Z44" s="42">
        <f t="shared" si="8"/>
        <v>0</v>
      </c>
      <c r="AA44" s="84">
        <f t="shared" si="19"/>
        <v>0</v>
      </c>
      <c r="AB44" s="42">
        <f t="shared" si="9"/>
        <v>0</v>
      </c>
      <c r="AC44" s="42">
        <f t="shared" si="10"/>
        <v>0</v>
      </c>
      <c r="AD44" s="42">
        <f t="shared" si="11"/>
        <v>0</v>
      </c>
      <c r="AE44" s="42">
        <f t="shared" si="12"/>
        <v>0</v>
      </c>
      <c r="AF44" s="236">
        <f t="shared" si="13"/>
        <v>0</v>
      </c>
    </row>
    <row r="45" spans="2:32" hidden="1" x14ac:dyDescent="0.2">
      <c r="B45" s="608"/>
      <c r="C45" s="597"/>
      <c r="D45" s="77"/>
      <c r="E45" s="78"/>
      <c r="F45" s="78"/>
      <c r="G45" s="233" t="str">
        <f t="shared" si="14"/>
        <v/>
      </c>
      <c r="H45" s="78"/>
      <c r="I45" s="234" t="str">
        <f t="shared" si="15"/>
        <v/>
      </c>
      <c r="J45" s="105"/>
      <c r="K45" s="105"/>
      <c r="L45" s="235">
        <f t="shared" si="16"/>
        <v>0</v>
      </c>
      <c r="M45" s="234">
        <f t="shared" si="0"/>
        <v>0</v>
      </c>
      <c r="N45" s="407" t="str">
        <f t="shared" si="17"/>
        <v/>
      </c>
      <c r="O45" s="545" t="str">
        <f t="shared" si="1"/>
        <v/>
      </c>
      <c r="Q45" s="42" t="str">
        <f t="shared" si="2"/>
        <v/>
      </c>
      <c r="R45" s="42">
        <f t="shared" si="3"/>
        <v>2</v>
      </c>
      <c r="S45" s="42" t="str">
        <f>IF(C45&lt;&gt;"",MATCH(C45,Data!E:E,0),"")</f>
        <v/>
      </c>
      <c r="T45" s="42" t="str">
        <f>IF(C45&lt;&gt;"",COUNTIF(Data!E:E,C45),"")</f>
        <v/>
      </c>
      <c r="U45" s="42" t="str">
        <f t="shared" si="4"/>
        <v/>
      </c>
      <c r="V45" s="42" t="str">
        <f t="shared" si="5"/>
        <v/>
      </c>
      <c r="W45" s="42" t="str">
        <f t="shared" si="18"/>
        <v/>
      </c>
      <c r="X45" s="42" t="str">
        <f t="shared" si="6"/>
        <v/>
      </c>
      <c r="Y45" s="42" t="e">
        <f t="shared" si="7"/>
        <v>#N/A</v>
      </c>
      <c r="Z45" s="42">
        <f t="shared" si="8"/>
        <v>0</v>
      </c>
      <c r="AA45" s="84">
        <f t="shared" si="19"/>
        <v>0</v>
      </c>
      <c r="AB45" s="42">
        <f t="shared" si="9"/>
        <v>0</v>
      </c>
      <c r="AC45" s="42">
        <f t="shared" si="10"/>
        <v>0</v>
      </c>
      <c r="AD45" s="42">
        <f t="shared" si="11"/>
        <v>0</v>
      </c>
      <c r="AE45" s="42">
        <f t="shared" si="12"/>
        <v>0</v>
      </c>
      <c r="AF45" s="236">
        <f t="shared" si="13"/>
        <v>0</v>
      </c>
    </row>
    <row r="46" spans="2:32" hidden="1" x14ac:dyDescent="0.2">
      <c r="B46" s="608"/>
      <c r="C46" s="597"/>
      <c r="D46" s="77"/>
      <c r="E46" s="78"/>
      <c r="F46" s="78"/>
      <c r="G46" s="233" t="str">
        <f t="shared" si="14"/>
        <v/>
      </c>
      <c r="H46" s="78"/>
      <c r="I46" s="234" t="str">
        <f t="shared" si="15"/>
        <v/>
      </c>
      <c r="J46" s="105"/>
      <c r="K46" s="105"/>
      <c r="L46" s="235">
        <f t="shared" si="16"/>
        <v>0</v>
      </c>
      <c r="M46" s="234">
        <f t="shared" si="0"/>
        <v>0</v>
      </c>
      <c r="N46" s="407" t="str">
        <f t="shared" si="17"/>
        <v/>
      </c>
      <c r="O46" s="545" t="str">
        <f t="shared" si="1"/>
        <v/>
      </c>
      <c r="Q46" s="42" t="str">
        <f t="shared" si="2"/>
        <v/>
      </c>
      <c r="R46" s="42">
        <f t="shared" si="3"/>
        <v>2</v>
      </c>
      <c r="S46" s="42" t="str">
        <f>IF(C46&lt;&gt;"",MATCH(C46,Data!E:E,0),"")</f>
        <v/>
      </c>
      <c r="T46" s="42" t="str">
        <f>IF(C46&lt;&gt;"",COUNTIF(Data!E:E,C46),"")</f>
        <v/>
      </c>
      <c r="U46" s="42" t="str">
        <f t="shared" si="4"/>
        <v/>
      </c>
      <c r="V46" s="42" t="str">
        <f t="shared" si="5"/>
        <v/>
      </c>
      <c r="W46" s="42" t="str">
        <f t="shared" si="18"/>
        <v/>
      </c>
      <c r="X46" s="42" t="str">
        <f t="shared" si="6"/>
        <v/>
      </c>
      <c r="Y46" s="42" t="e">
        <f t="shared" si="7"/>
        <v>#N/A</v>
      </c>
      <c r="Z46" s="42">
        <f t="shared" si="8"/>
        <v>0</v>
      </c>
      <c r="AA46" s="84">
        <f t="shared" si="19"/>
        <v>0</v>
      </c>
      <c r="AB46" s="42">
        <f t="shared" si="9"/>
        <v>0</v>
      </c>
      <c r="AC46" s="42">
        <f t="shared" si="10"/>
        <v>0</v>
      </c>
      <c r="AD46" s="42">
        <f t="shared" si="11"/>
        <v>0</v>
      </c>
      <c r="AE46" s="42">
        <f t="shared" si="12"/>
        <v>0</v>
      </c>
      <c r="AF46" s="236">
        <f t="shared" si="13"/>
        <v>0</v>
      </c>
    </row>
    <row r="47" spans="2:32" hidden="1" x14ac:dyDescent="0.2">
      <c r="B47" s="608"/>
      <c r="C47" s="597"/>
      <c r="D47" s="77"/>
      <c r="E47" s="78"/>
      <c r="F47" s="78"/>
      <c r="G47" s="233" t="str">
        <f t="shared" si="14"/>
        <v/>
      </c>
      <c r="H47" s="78"/>
      <c r="I47" s="234" t="str">
        <f t="shared" si="15"/>
        <v/>
      </c>
      <c r="J47" s="105"/>
      <c r="K47" s="105"/>
      <c r="L47" s="235">
        <f t="shared" si="16"/>
        <v>0</v>
      </c>
      <c r="M47" s="234">
        <f t="shared" si="0"/>
        <v>0</v>
      </c>
      <c r="N47" s="407" t="str">
        <f t="shared" si="17"/>
        <v/>
      </c>
      <c r="O47" s="545" t="str">
        <f t="shared" si="1"/>
        <v/>
      </c>
      <c r="Q47" s="42" t="str">
        <f t="shared" si="2"/>
        <v/>
      </c>
      <c r="R47" s="42">
        <f t="shared" si="3"/>
        <v>2</v>
      </c>
      <c r="S47" s="42" t="str">
        <f>IF(C47&lt;&gt;"",MATCH(C47,Data!E:E,0),"")</f>
        <v/>
      </c>
      <c r="T47" s="42" t="str">
        <f>IF(C47&lt;&gt;"",COUNTIF(Data!E:E,C47),"")</f>
        <v/>
      </c>
      <c r="U47" s="42" t="str">
        <f t="shared" si="4"/>
        <v/>
      </c>
      <c r="V47" s="42" t="str">
        <f t="shared" si="5"/>
        <v/>
      </c>
      <c r="W47" s="42" t="str">
        <f t="shared" si="18"/>
        <v/>
      </c>
      <c r="X47" s="42" t="str">
        <f t="shared" si="6"/>
        <v/>
      </c>
      <c r="Y47" s="42" t="e">
        <f t="shared" si="7"/>
        <v>#N/A</v>
      </c>
      <c r="Z47" s="42">
        <f t="shared" si="8"/>
        <v>0</v>
      </c>
      <c r="AA47" s="84">
        <f t="shared" si="19"/>
        <v>0</v>
      </c>
      <c r="AB47" s="42">
        <f t="shared" si="9"/>
        <v>0</v>
      </c>
      <c r="AC47" s="42">
        <f t="shared" si="10"/>
        <v>0</v>
      </c>
      <c r="AD47" s="42">
        <f t="shared" si="11"/>
        <v>0</v>
      </c>
      <c r="AE47" s="42">
        <f t="shared" si="12"/>
        <v>0</v>
      </c>
      <c r="AF47" s="236">
        <f t="shared" si="13"/>
        <v>0</v>
      </c>
    </row>
    <row r="48" spans="2:32" hidden="1" x14ac:dyDescent="0.2">
      <c r="B48" s="608"/>
      <c r="C48" s="597"/>
      <c r="D48" s="77"/>
      <c r="E48" s="78"/>
      <c r="F48" s="78"/>
      <c r="G48" s="233" t="str">
        <f t="shared" si="14"/>
        <v/>
      </c>
      <c r="H48" s="78"/>
      <c r="I48" s="234" t="str">
        <f t="shared" si="15"/>
        <v/>
      </c>
      <c r="J48" s="105"/>
      <c r="K48" s="105"/>
      <c r="L48" s="235">
        <f t="shared" si="16"/>
        <v>0</v>
      </c>
      <c r="M48" s="234">
        <f t="shared" si="0"/>
        <v>0</v>
      </c>
      <c r="N48" s="407" t="str">
        <f t="shared" si="17"/>
        <v/>
      </c>
      <c r="O48" s="545" t="str">
        <f t="shared" si="1"/>
        <v/>
      </c>
      <c r="Q48" s="42" t="str">
        <f t="shared" si="2"/>
        <v/>
      </c>
      <c r="R48" s="42">
        <f t="shared" si="3"/>
        <v>2</v>
      </c>
      <c r="S48" s="42" t="str">
        <f>IF(C48&lt;&gt;"",MATCH(C48,Data!E:E,0),"")</f>
        <v/>
      </c>
      <c r="T48" s="42" t="str">
        <f>IF(C48&lt;&gt;"",COUNTIF(Data!E:E,C48),"")</f>
        <v/>
      </c>
      <c r="U48" s="42" t="str">
        <f t="shared" si="4"/>
        <v/>
      </c>
      <c r="V48" s="42" t="str">
        <f t="shared" si="5"/>
        <v/>
      </c>
      <c r="W48" s="42" t="str">
        <f t="shared" si="18"/>
        <v/>
      </c>
      <c r="X48" s="42" t="str">
        <f t="shared" si="6"/>
        <v/>
      </c>
      <c r="Y48" s="42" t="e">
        <f t="shared" si="7"/>
        <v>#N/A</v>
      </c>
      <c r="Z48" s="42">
        <f t="shared" si="8"/>
        <v>0</v>
      </c>
      <c r="AA48" s="84">
        <f t="shared" si="19"/>
        <v>0</v>
      </c>
      <c r="AB48" s="42">
        <f t="shared" si="9"/>
        <v>0</v>
      </c>
      <c r="AC48" s="42">
        <f t="shared" si="10"/>
        <v>0</v>
      </c>
      <c r="AD48" s="42">
        <f t="shared" si="11"/>
        <v>0</v>
      </c>
      <c r="AE48" s="42">
        <f t="shared" si="12"/>
        <v>0</v>
      </c>
      <c r="AF48" s="236">
        <f t="shared" si="13"/>
        <v>0</v>
      </c>
    </row>
    <row r="49" spans="2:32" hidden="1" x14ac:dyDescent="0.2">
      <c r="B49" s="608"/>
      <c r="C49" s="597"/>
      <c r="D49" s="77"/>
      <c r="E49" s="78"/>
      <c r="F49" s="78"/>
      <c r="G49" s="233" t="str">
        <f t="shared" si="14"/>
        <v/>
      </c>
      <c r="H49" s="78"/>
      <c r="I49" s="234" t="str">
        <f t="shared" si="15"/>
        <v/>
      </c>
      <c r="J49" s="105"/>
      <c r="K49" s="105"/>
      <c r="L49" s="235">
        <f t="shared" si="16"/>
        <v>0</v>
      </c>
      <c r="M49" s="234">
        <f t="shared" si="0"/>
        <v>0</v>
      </c>
      <c r="N49" s="407" t="str">
        <f t="shared" si="17"/>
        <v/>
      </c>
      <c r="O49" s="545" t="str">
        <f t="shared" si="1"/>
        <v/>
      </c>
      <c r="Q49" s="42" t="str">
        <f t="shared" si="2"/>
        <v/>
      </c>
      <c r="R49" s="42">
        <f t="shared" si="3"/>
        <v>2</v>
      </c>
      <c r="S49" s="42" t="str">
        <f>IF(C49&lt;&gt;"",MATCH(C49,Data!E:E,0),"")</f>
        <v/>
      </c>
      <c r="T49" s="42" t="str">
        <f>IF(C49&lt;&gt;"",COUNTIF(Data!E:E,C49),"")</f>
        <v/>
      </c>
      <c r="U49" s="42" t="str">
        <f t="shared" si="4"/>
        <v/>
      </c>
      <c r="V49" s="42" t="str">
        <f t="shared" si="5"/>
        <v/>
      </c>
      <c r="W49" s="42" t="str">
        <f t="shared" si="18"/>
        <v/>
      </c>
      <c r="X49" s="42" t="str">
        <f t="shared" si="6"/>
        <v/>
      </c>
      <c r="Y49" s="42" t="e">
        <f t="shared" si="7"/>
        <v>#N/A</v>
      </c>
      <c r="Z49" s="42">
        <f t="shared" si="8"/>
        <v>0</v>
      </c>
      <c r="AA49" s="84">
        <f t="shared" si="19"/>
        <v>0</v>
      </c>
      <c r="AB49" s="42">
        <f t="shared" si="9"/>
        <v>0</v>
      </c>
      <c r="AC49" s="42">
        <f t="shared" si="10"/>
        <v>0</v>
      </c>
      <c r="AD49" s="42">
        <f t="shared" si="11"/>
        <v>0</v>
      </c>
      <c r="AE49" s="42">
        <f t="shared" si="12"/>
        <v>0</v>
      </c>
      <c r="AF49" s="236">
        <f t="shared" si="13"/>
        <v>0</v>
      </c>
    </row>
    <row r="50" spans="2:32" hidden="1" x14ac:dyDescent="0.2">
      <c r="B50" s="608"/>
      <c r="C50" s="597"/>
      <c r="D50" s="77"/>
      <c r="E50" s="78"/>
      <c r="F50" s="78"/>
      <c r="G50" s="233" t="str">
        <f t="shared" si="14"/>
        <v/>
      </c>
      <c r="H50" s="78"/>
      <c r="I50" s="234" t="str">
        <f t="shared" si="15"/>
        <v/>
      </c>
      <c r="J50" s="105"/>
      <c r="K50" s="105"/>
      <c r="L50" s="235">
        <f t="shared" si="16"/>
        <v>0</v>
      </c>
      <c r="M50" s="234">
        <f t="shared" si="0"/>
        <v>0</v>
      </c>
      <c r="N50" s="407" t="str">
        <f t="shared" si="17"/>
        <v/>
      </c>
      <c r="O50" s="545" t="str">
        <f t="shared" si="1"/>
        <v/>
      </c>
      <c r="Q50" s="42" t="str">
        <f t="shared" si="2"/>
        <v/>
      </c>
      <c r="R50" s="42">
        <f t="shared" si="3"/>
        <v>2</v>
      </c>
      <c r="S50" s="42" t="str">
        <f>IF(C50&lt;&gt;"",MATCH(C50,Data!E:E,0),"")</f>
        <v/>
      </c>
      <c r="T50" s="42" t="str">
        <f>IF(C50&lt;&gt;"",COUNTIF(Data!E:E,C50),"")</f>
        <v/>
      </c>
      <c r="U50" s="42" t="str">
        <f t="shared" si="4"/>
        <v/>
      </c>
      <c r="V50" s="42" t="str">
        <f t="shared" si="5"/>
        <v/>
      </c>
      <c r="W50" s="42" t="str">
        <f t="shared" si="18"/>
        <v/>
      </c>
      <c r="X50" s="42" t="str">
        <f t="shared" si="6"/>
        <v/>
      </c>
      <c r="Y50" s="42" t="e">
        <f t="shared" si="7"/>
        <v>#N/A</v>
      </c>
      <c r="Z50" s="42">
        <f t="shared" si="8"/>
        <v>0</v>
      </c>
      <c r="AA50" s="84">
        <f t="shared" si="19"/>
        <v>0</v>
      </c>
      <c r="AB50" s="42">
        <f t="shared" si="9"/>
        <v>0</v>
      </c>
      <c r="AC50" s="42">
        <f t="shared" si="10"/>
        <v>0</v>
      </c>
      <c r="AD50" s="42">
        <f t="shared" si="11"/>
        <v>0</v>
      </c>
      <c r="AE50" s="42">
        <f t="shared" si="12"/>
        <v>0</v>
      </c>
      <c r="AF50" s="236">
        <f t="shared" si="13"/>
        <v>0</v>
      </c>
    </row>
    <row r="51" spans="2:32" hidden="1" x14ac:dyDescent="0.2">
      <c r="B51" s="608"/>
      <c r="C51" s="597"/>
      <c r="D51" s="77"/>
      <c r="E51" s="78"/>
      <c r="F51" s="78"/>
      <c r="G51" s="233" t="str">
        <f t="shared" si="14"/>
        <v/>
      </c>
      <c r="H51" s="78"/>
      <c r="I51" s="234" t="str">
        <f t="shared" si="15"/>
        <v/>
      </c>
      <c r="J51" s="105"/>
      <c r="K51" s="105"/>
      <c r="L51" s="235">
        <f t="shared" si="16"/>
        <v>0</v>
      </c>
      <c r="M51" s="234">
        <f t="shared" si="0"/>
        <v>0</v>
      </c>
      <c r="N51" s="407" t="str">
        <f t="shared" si="17"/>
        <v/>
      </c>
      <c r="O51" s="545" t="str">
        <f t="shared" si="1"/>
        <v/>
      </c>
      <c r="Q51" s="42" t="str">
        <f t="shared" si="2"/>
        <v/>
      </c>
      <c r="R51" s="42">
        <f t="shared" si="3"/>
        <v>2</v>
      </c>
      <c r="S51" s="42" t="str">
        <f>IF(C51&lt;&gt;"",MATCH(C51,Data!E:E,0),"")</f>
        <v/>
      </c>
      <c r="T51" s="42" t="str">
        <f>IF(C51&lt;&gt;"",COUNTIF(Data!E:E,C51),"")</f>
        <v/>
      </c>
      <c r="U51" s="42" t="str">
        <f t="shared" si="4"/>
        <v/>
      </c>
      <c r="V51" s="42" t="str">
        <f t="shared" si="5"/>
        <v/>
      </c>
      <c r="W51" s="42" t="str">
        <f t="shared" si="18"/>
        <v/>
      </c>
      <c r="X51" s="42" t="str">
        <f t="shared" si="6"/>
        <v/>
      </c>
      <c r="Y51" s="42" t="e">
        <f t="shared" si="7"/>
        <v>#N/A</v>
      </c>
      <c r="Z51" s="42">
        <f t="shared" si="8"/>
        <v>0</v>
      </c>
      <c r="AA51" s="84">
        <f t="shared" si="19"/>
        <v>0</v>
      </c>
      <c r="AB51" s="42">
        <f t="shared" si="9"/>
        <v>0</v>
      </c>
      <c r="AC51" s="42">
        <f t="shared" si="10"/>
        <v>0</v>
      </c>
      <c r="AD51" s="42">
        <f t="shared" si="11"/>
        <v>0</v>
      </c>
      <c r="AE51" s="42">
        <f t="shared" si="12"/>
        <v>0</v>
      </c>
      <c r="AF51" s="236">
        <f t="shared" si="13"/>
        <v>0</v>
      </c>
    </row>
    <row r="52" spans="2:32" hidden="1" x14ac:dyDescent="0.2">
      <c r="B52" s="608"/>
      <c r="C52" s="597"/>
      <c r="D52" s="77"/>
      <c r="E52" s="78"/>
      <c r="F52" s="78"/>
      <c r="G52" s="233" t="str">
        <f t="shared" si="14"/>
        <v/>
      </c>
      <c r="H52" s="78"/>
      <c r="I52" s="234" t="str">
        <f t="shared" si="15"/>
        <v/>
      </c>
      <c r="J52" s="105"/>
      <c r="K52" s="105"/>
      <c r="L52" s="235">
        <f t="shared" si="16"/>
        <v>0</v>
      </c>
      <c r="M52" s="234">
        <f t="shared" si="0"/>
        <v>0</v>
      </c>
      <c r="N52" s="407" t="str">
        <f t="shared" si="17"/>
        <v/>
      </c>
      <c r="O52" s="545" t="str">
        <f t="shared" si="1"/>
        <v/>
      </c>
      <c r="Q52" s="42" t="str">
        <f t="shared" si="2"/>
        <v/>
      </c>
      <c r="R52" s="42">
        <f t="shared" si="3"/>
        <v>2</v>
      </c>
      <c r="S52" s="42" t="str">
        <f>IF(C52&lt;&gt;"",MATCH(C52,Data!E:E,0),"")</f>
        <v/>
      </c>
      <c r="T52" s="42" t="str">
        <f>IF(C52&lt;&gt;"",COUNTIF(Data!E:E,C52),"")</f>
        <v/>
      </c>
      <c r="U52" s="42" t="str">
        <f t="shared" si="4"/>
        <v/>
      </c>
      <c r="V52" s="42" t="str">
        <f t="shared" si="5"/>
        <v/>
      </c>
      <c r="W52" s="42" t="str">
        <f t="shared" si="18"/>
        <v/>
      </c>
      <c r="X52" s="42" t="str">
        <f t="shared" si="6"/>
        <v/>
      </c>
      <c r="Y52" s="42" t="e">
        <f t="shared" si="7"/>
        <v>#N/A</v>
      </c>
      <c r="Z52" s="42">
        <f t="shared" si="8"/>
        <v>0</v>
      </c>
      <c r="AA52" s="84">
        <f t="shared" si="19"/>
        <v>0</v>
      </c>
      <c r="AB52" s="42">
        <f t="shared" si="9"/>
        <v>0</v>
      </c>
      <c r="AC52" s="42">
        <f t="shared" si="10"/>
        <v>0</v>
      </c>
      <c r="AD52" s="42">
        <f t="shared" si="11"/>
        <v>0</v>
      </c>
      <c r="AE52" s="42">
        <f t="shared" si="12"/>
        <v>0</v>
      </c>
      <c r="AF52" s="236">
        <f t="shared" si="13"/>
        <v>0</v>
      </c>
    </row>
    <row r="53" spans="2:32" hidden="1" x14ac:dyDescent="0.2">
      <c r="B53" s="608"/>
      <c r="C53" s="597"/>
      <c r="D53" s="77"/>
      <c r="E53" s="78"/>
      <c r="F53" s="78"/>
      <c r="G53" s="233" t="str">
        <f t="shared" si="14"/>
        <v/>
      </c>
      <c r="H53" s="78"/>
      <c r="I53" s="234" t="str">
        <f t="shared" si="15"/>
        <v/>
      </c>
      <c r="J53" s="105"/>
      <c r="K53" s="105"/>
      <c r="L53" s="235">
        <f t="shared" si="16"/>
        <v>0</v>
      </c>
      <c r="M53" s="234">
        <f t="shared" si="0"/>
        <v>0</v>
      </c>
      <c r="N53" s="407" t="str">
        <f t="shared" si="17"/>
        <v/>
      </c>
      <c r="O53" s="545" t="str">
        <f t="shared" si="1"/>
        <v/>
      </c>
      <c r="Q53" s="42" t="str">
        <f t="shared" si="2"/>
        <v/>
      </c>
      <c r="R53" s="42">
        <f t="shared" si="3"/>
        <v>2</v>
      </c>
      <c r="S53" s="42" t="str">
        <f>IF(C53&lt;&gt;"",MATCH(C53,Data!E:E,0),"")</f>
        <v/>
      </c>
      <c r="T53" s="42" t="str">
        <f>IF(C53&lt;&gt;"",COUNTIF(Data!E:E,C53),"")</f>
        <v/>
      </c>
      <c r="U53" s="42" t="str">
        <f t="shared" si="4"/>
        <v/>
      </c>
      <c r="V53" s="42" t="str">
        <f t="shared" si="5"/>
        <v/>
      </c>
      <c r="W53" s="42" t="str">
        <f t="shared" si="18"/>
        <v/>
      </c>
      <c r="X53" s="42" t="str">
        <f t="shared" si="6"/>
        <v/>
      </c>
      <c r="Y53" s="42" t="e">
        <f t="shared" si="7"/>
        <v>#N/A</v>
      </c>
      <c r="Z53" s="42">
        <f t="shared" si="8"/>
        <v>0</v>
      </c>
      <c r="AA53" s="84">
        <f t="shared" si="19"/>
        <v>0</v>
      </c>
      <c r="AB53" s="42">
        <f t="shared" si="9"/>
        <v>0</v>
      </c>
      <c r="AC53" s="42">
        <f t="shared" si="10"/>
        <v>0</v>
      </c>
      <c r="AD53" s="42">
        <f t="shared" si="11"/>
        <v>0</v>
      </c>
      <c r="AE53" s="42">
        <f t="shared" si="12"/>
        <v>0</v>
      </c>
      <c r="AF53" s="236">
        <f t="shared" si="13"/>
        <v>0</v>
      </c>
    </row>
    <row r="54" spans="2:32" hidden="1" x14ac:dyDescent="0.2">
      <c r="B54" s="608"/>
      <c r="C54" s="597"/>
      <c r="D54" s="77"/>
      <c r="E54" s="78"/>
      <c r="F54" s="78"/>
      <c r="G54" s="233" t="str">
        <f t="shared" si="14"/>
        <v/>
      </c>
      <c r="H54" s="78"/>
      <c r="I54" s="234" t="str">
        <f t="shared" si="15"/>
        <v/>
      </c>
      <c r="J54" s="105"/>
      <c r="K54" s="105"/>
      <c r="L54" s="235">
        <f t="shared" si="16"/>
        <v>0</v>
      </c>
      <c r="M54" s="234">
        <f t="shared" si="0"/>
        <v>0</v>
      </c>
      <c r="N54" s="407" t="str">
        <f t="shared" si="17"/>
        <v/>
      </c>
      <c r="O54" s="545" t="str">
        <f t="shared" si="1"/>
        <v/>
      </c>
      <c r="Q54" s="42" t="str">
        <f t="shared" si="2"/>
        <v/>
      </c>
      <c r="R54" s="42">
        <f t="shared" si="3"/>
        <v>2</v>
      </c>
      <c r="S54" s="42" t="str">
        <f>IF(C54&lt;&gt;"",MATCH(C54,Data!E:E,0),"")</f>
        <v/>
      </c>
      <c r="T54" s="42" t="str">
        <f>IF(C54&lt;&gt;"",COUNTIF(Data!E:E,C54),"")</f>
        <v/>
      </c>
      <c r="U54" s="42" t="str">
        <f t="shared" si="4"/>
        <v/>
      </c>
      <c r="V54" s="42" t="str">
        <f t="shared" si="5"/>
        <v/>
      </c>
      <c r="W54" s="42" t="str">
        <f t="shared" si="18"/>
        <v/>
      </c>
      <c r="X54" s="42" t="str">
        <f t="shared" si="6"/>
        <v/>
      </c>
      <c r="Y54" s="42" t="e">
        <f t="shared" si="7"/>
        <v>#N/A</v>
      </c>
      <c r="Z54" s="42">
        <f t="shared" si="8"/>
        <v>0</v>
      </c>
      <c r="AA54" s="84">
        <f t="shared" si="19"/>
        <v>0</v>
      </c>
      <c r="AB54" s="42">
        <f t="shared" si="9"/>
        <v>0</v>
      </c>
      <c r="AC54" s="42">
        <f t="shared" si="10"/>
        <v>0</v>
      </c>
      <c r="AD54" s="42">
        <f t="shared" si="11"/>
        <v>0</v>
      </c>
      <c r="AE54" s="42">
        <f t="shared" si="12"/>
        <v>0</v>
      </c>
      <c r="AF54" s="236">
        <f t="shared" si="13"/>
        <v>0</v>
      </c>
    </row>
    <row r="55" spans="2:32" hidden="1" x14ac:dyDescent="0.2">
      <c r="B55" s="608"/>
      <c r="C55" s="597"/>
      <c r="D55" s="77"/>
      <c r="E55" s="78"/>
      <c r="F55" s="78"/>
      <c r="G55" s="233" t="str">
        <f t="shared" si="14"/>
        <v/>
      </c>
      <c r="H55" s="78"/>
      <c r="I55" s="234" t="str">
        <f t="shared" ref="I55:I86" si="20">IF(OR(F55&gt;6, F55=""), "", IF(ISERROR(Y55), "", IF(X55 = "", "", (VLOOKUP(X55, IncomeLimits, ROUNDDOWN(G55,0)+1, FALSE)+VLOOKUP(X55, IncomeLimits, ROUNDUP(G55,0)+1, FALSE))/2)))</f>
        <v/>
      </c>
      <c r="J55" s="105"/>
      <c r="K55" s="105"/>
      <c r="L55" s="235">
        <f t="shared" si="16"/>
        <v>0</v>
      </c>
      <c r="M55" s="234">
        <f t="shared" ref="M55:M86" si="21">IF(J55 = "", 0, J55*12* E55)</f>
        <v>0</v>
      </c>
      <c r="N55" s="407" t="str">
        <f t="shared" si="17"/>
        <v/>
      </c>
      <c r="O55" s="545" t="str">
        <f t="shared" ref="O55:O86" si="22">IF(N55 = "", "", E55*N55)</f>
        <v/>
      </c>
      <c r="Q55" s="42" t="str">
        <f t="shared" ref="Q55:Q86" si="23">IF(F55="", "", IF(OR(F55 = 4, F55 &gt;4), 4, F55))</f>
        <v/>
      </c>
      <c r="R55" s="42">
        <f t="shared" ref="R55:R86" si="24">IF(F55&gt;4, 6, F55+2)</f>
        <v>2</v>
      </c>
      <c r="S55" s="42" t="str">
        <f>IF(C55&lt;&gt;"",MATCH(C55,Data!E:E,0),"")</f>
        <v/>
      </c>
      <c r="T55" s="42" t="str">
        <f>IF(C55&lt;&gt;"",COUNTIF(Data!E:E,C55),"")</f>
        <v/>
      </c>
      <c r="U55" s="42" t="str">
        <f t="shared" ref="U55:U86" si="25">IF(C55&lt;&gt;"","Data!F" &amp;S55 &amp; ":F" &amp; (S55+T55-1),"")</f>
        <v/>
      </c>
      <c r="V55" s="42" t="str">
        <f t="shared" ref="V55:V88" si="26">IF(AND(C55&lt;&gt;"IL",C55&lt;&gt;"WI"),"",IF(C55="WI","WI",IF(OR(D55="Cook",D55="DuPage",D55="Kane",D55 = "Lake", D55 = "McHenry",D55="Will",D55="Kendall", D55="Grundy", D55 = "DeKalb"),"Chicago MSA","IL")))</f>
        <v/>
      </c>
      <c r="W55" s="42" t="str">
        <f t="shared" si="18"/>
        <v/>
      </c>
      <c r="X55" s="42" t="str">
        <f t="shared" ref="X55:X86" si="27">IF(OR(C55= "", D55 = "", W55 = ""), "", D55 &amp; "-" &amp; C55 &amp; W55)</f>
        <v/>
      </c>
      <c r="Y55" s="42" t="e">
        <f t="shared" ref="Y55:Y86" si="28">VLOOKUP(X55, IncomeLimits, 1,FALSE)</f>
        <v>#N/A</v>
      </c>
      <c r="Z55" s="42">
        <f t="shared" ref="Z55:Z86" si="29">IF(OR(C55 = "", C55 = "IL", C55 = "WI"), 0, 1)</f>
        <v>0</v>
      </c>
      <c r="AA55" s="84">
        <f t="shared" si="19"/>
        <v>0</v>
      </c>
      <c r="AB55" s="42">
        <f t="shared" ref="AB55:AB86" si="30">IF(H55= "51%-60%", E55, 0)</f>
        <v>0</v>
      </c>
      <c r="AC55" s="42">
        <f t="shared" ref="AC55:AC86" si="31">IF(H55= "61%-80%", E55, 0)</f>
        <v>0</v>
      </c>
      <c r="AD55" s="42">
        <f t="shared" ref="AD55:AD86" si="32">IF(H55= "Over 80%", E55, 0)</f>
        <v>0</v>
      </c>
      <c r="AE55" s="42">
        <f t="shared" ref="AE55:AE86" si="33">IF(F55&gt;6, 1, 0)</f>
        <v>0</v>
      </c>
      <c r="AF55" s="236">
        <f t="shared" ref="AF55:AF86" si="34">K55*E55</f>
        <v>0</v>
      </c>
    </row>
    <row r="56" spans="2:32" hidden="1" x14ac:dyDescent="0.2">
      <c r="B56" s="608"/>
      <c r="C56" s="597"/>
      <c r="D56" s="77"/>
      <c r="E56" s="78"/>
      <c r="F56" s="78"/>
      <c r="G56" s="233" t="str">
        <f t="shared" si="14"/>
        <v/>
      </c>
      <c r="H56" s="78"/>
      <c r="I56" s="234" t="str">
        <f t="shared" si="20"/>
        <v/>
      </c>
      <c r="J56" s="105"/>
      <c r="K56" s="105"/>
      <c r="L56" s="235">
        <f t="shared" si="16"/>
        <v>0</v>
      </c>
      <c r="M56" s="234">
        <f t="shared" si="21"/>
        <v>0</v>
      </c>
      <c r="N56" s="407" t="str">
        <f t="shared" si="17"/>
        <v/>
      </c>
      <c r="O56" s="545" t="str">
        <f t="shared" si="22"/>
        <v/>
      </c>
      <c r="Q56" s="42" t="str">
        <f t="shared" si="23"/>
        <v/>
      </c>
      <c r="R56" s="42">
        <f t="shared" si="24"/>
        <v>2</v>
      </c>
      <c r="S56" s="42" t="str">
        <f>IF(C56&lt;&gt;"",MATCH(C56,Data!E:E,0),"")</f>
        <v/>
      </c>
      <c r="T56" s="42" t="str">
        <f>IF(C56&lt;&gt;"",COUNTIF(Data!E:E,C56),"")</f>
        <v/>
      </c>
      <c r="U56" s="42" t="str">
        <f t="shared" si="25"/>
        <v/>
      </c>
      <c r="V56" s="42" t="str">
        <f t="shared" si="26"/>
        <v/>
      </c>
      <c r="W56" s="42" t="str">
        <f t="shared" si="18"/>
        <v/>
      </c>
      <c r="X56" s="42" t="str">
        <f t="shared" si="27"/>
        <v/>
      </c>
      <c r="Y56" s="42" t="e">
        <f t="shared" si="28"/>
        <v>#N/A</v>
      </c>
      <c r="Z56" s="42">
        <f t="shared" si="29"/>
        <v>0</v>
      </c>
      <c r="AA56" s="84">
        <f t="shared" si="19"/>
        <v>0</v>
      </c>
      <c r="AB56" s="42">
        <f t="shared" si="30"/>
        <v>0</v>
      </c>
      <c r="AC56" s="42">
        <f t="shared" si="31"/>
        <v>0</v>
      </c>
      <c r="AD56" s="42">
        <f t="shared" si="32"/>
        <v>0</v>
      </c>
      <c r="AE56" s="42">
        <f t="shared" si="33"/>
        <v>0</v>
      </c>
      <c r="AF56" s="236">
        <f t="shared" si="34"/>
        <v>0</v>
      </c>
    </row>
    <row r="57" spans="2:32" hidden="1" x14ac:dyDescent="0.2">
      <c r="B57" s="608"/>
      <c r="C57" s="597"/>
      <c r="D57" s="77"/>
      <c r="E57" s="78"/>
      <c r="F57" s="78"/>
      <c r="G57" s="233" t="str">
        <f t="shared" si="14"/>
        <v/>
      </c>
      <c r="H57" s="78"/>
      <c r="I57" s="234" t="str">
        <f t="shared" si="20"/>
        <v/>
      </c>
      <c r="J57" s="105"/>
      <c r="K57" s="105"/>
      <c r="L57" s="235">
        <f t="shared" si="16"/>
        <v>0</v>
      </c>
      <c r="M57" s="234">
        <f t="shared" si="21"/>
        <v>0</v>
      </c>
      <c r="N57" s="407" t="str">
        <f t="shared" si="17"/>
        <v/>
      </c>
      <c r="O57" s="545" t="str">
        <f t="shared" si="22"/>
        <v/>
      </c>
      <c r="Q57" s="42" t="str">
        <f t="shared" si="23"/>
        <v/>
      </c>
      <c r="R57" s="42">
        <f t="shared" si="24"/>
        <v>2</v>
      </c>
      <c r="S57" s="42" t="str">
        <f>IF(C57&lt;&gt;"",MATCH(C57,Data!E:E,0),"")</f>
        <v/>
      </c>
      <c r="T57" s="42" t="str">
        <f>IF(C57&lt;&gt;"",COUNTIF(Data!E:E,C57),"")</f>
        <v/>
      </c>
      <c r="U57" s="42" t="str">
        <f t="shared" si="25"/>
        <v/>
      </c>
      <c r="V57" s="42" t="str">
        <f t="shared" si="26"/>
        <v/>
      </c>
      <c r="W57" s="42" t="str">
        <f t="shared" si="18"/>
        <v/>
      </c>
      <c r="X57" s="42" t="str">
        <f t="shared" si="27"/>
        <v/>
      </c>
      <c r="Y57" s="42" t="e">
        <f t="shared" si="28"/>
        <v>#N/A</v>
      </c>
      <c r="Z57" s="42">
        <f t="shared" si="29"/>
        <v>0</v>
      </c>
      <c r="AA57" s="84">
        <f t="shared" si="19"/>
        <v>0</v>
      </c>
      <c r="AB57" s="42">
        <f t="shared" si="30"/>
        <v>0</v>
      </c>
      <c r="AC57" s="42">
        <f t="shared" si="31"/>
        <v>0</v>
      </c>
      <c r="AD57" s="42">
        <f t="shared" si="32"/>
        <v>0</v>
      </c>
      <c r="AE57" s="42">
        <f t="shared" si="33"/>
        <v>0</v>
      </c>
      <c r="AF57" s="236">
        <f t="shared" si="34"/>
        <v>0</v>
      </c>
    </row>
    <row r="58" spans="2:32" hidden="1" x14ac:dyDescent="0.2">
      <c r="B58" s="608"/>
      <c r="C58" s="597"/>
      <c r="D58" s="77"/>
      <c r="E58" s="78"/>
      <c r="F58" s="78"/>
      <c r="G58" s="233" t="str">
        <f t="shared" si="14"/>
        <v/>
      </c>
      <c r="H58" s="78"/>
      <c r="I58" s="234" t="str">
        <f t="shared" si="20"/>
        <v/>
      </c>
      <c r="J58" s="105"/>
      <c r="K58" s="105"/>
      <c r="L58" s="235">
        <f t="shared" si="16"/>
        <v>0</v>
      </c>
      <c r="M58" s="234">
        <f t="shared" si="21"/>
        <v>0</v>
      </c>
      <c r="N58" s="407" t="str">
        <f t="shared" si="17"/>
        <v/>
      </c>
      <c r="O58" s="545" t="str">
        <f t="shared" si="22"/>
        <v/>
      </c>
      <c r="Q58" s="42" t="str">
        <f t="shared" si="23"/>
        <v/>
      </c>
      <c r="R58" s="42">
        <f t="shared" si="24"/>
        <v>2</v>
      </c>
      <c r="S58" s="42" t="str">
        <f>IF(C58&lt;&gt;"",MATCH(C58,Data!E:E,0),"")</f>
        <v/>
      </c>
      <c r="T58" s="42" t="str">
        <f>IF(C58&lt;&gt;"",COUNTIF(Data!E:E,C58),"")</f>
        <v/>
      </c>
      <c r="U58" s="42" t="str">
        <f t="shared" si="25"/>
        <v/>
      </c>
      <c r="V58" s="42" t="str">
        <f t="shared" si="26"/>
        <v/>
      </c>
      <c r="W58" s="42" t="str">
        <f t="shared" si="18"/>
        <v/>
      </c>
      <c r="X58" s="42" t="str">
        <f t="shared" si="27"/>
        <v/>
      </c>
      <c r="Y58" s="42" t="e">
        <f t="shared" si="28"/>
        <v>#N/A</v>
      </c>
      <c r="Z58" s="42">
        <f t="shared" si="29"/>
        <v>0</v>
      </c>
      <c r="AA58" s="84">
        <f t="shared" si="19"/>
        <v>0</v>
      </c>
      <c r="AB58" s="42">
        <f t="shared" si="30"/>
        <v>0</v>
      </c>
      <c r="AC58" s="42">
        <f t="shared" si="31"/>
        <v>0</v>
      </c>
      <c r="AD58" s="42">
        <f t="shared" si="32"/>
        <v>0</v>
      </c>
      <c r="AE58" s="42">
        <f t="shared" si="33"/>
        <v>0</v>
      </c>
      <c r="AF58" s="236">
        <f t="shared" si="34"/>
        <v>0</v>
      </c>
    </row>
    <row r="59" spans="2:32" hidden="1" x14ac:dyDescent="0.2">
      <c r="B59" s="608"/>
      <c r="C59" s="597"/>
      <c r="D59" s="77"/>
      <c r="E59" s="78"/>
      <c r="F59" s="78"/>
      <c r="G59" s="233" t="str">
        <f t="shared" si="14"/>
        <v/>
      </c>
      <c r="H59" s="78"/>
      <c r="I59" s="234" t="str">
        <f t="shared" si="20"/>
        <v/>
      </c>
      <c r="J59" s="105"/>
      <c r="K59" s="105"/>
      <c r="L59" s="235">
        <f t="shared" si="16"/>
        <v>0</v>
      </c>
      <c r="M59" s="234">
        <f t="shared" si="21"/>
        <v>0</v>
      </c>
      <c r="N59" s="407" t="str">
        <f t="shared" si="17"/>
        <v/>
      </c>
      <c r="O59" s="545" t="str">
        <f t="shared" si="22"/>
        <v/>
      </c>
      <c r="Q59" s="42" t="str">
        <f t="shared" si="23"/>
        <v/>
      </c>
      <c r="R59" s="42">
        <f t="shared" si="24"/>
        <v>2</v>
      </c>
      <c r="S59" s="42" t="str">
        <f>IF(C59&lt;&gt;"",MATCH(C59,Data!E:E,0),"")</f>
        <v/>
      </c>
      <c r="T59" s="42" t="str">
        <f>IF(C59&lt;&gt;"",COUNTIF(Data!E:E,C59),"")</f>
        <v/>
      </c>
      <c r="U59" s="42" t="str">
        <f t="shared" si="25"/>
        <v/>
      </c>
      <c r="V59" s="42" t="str">
        <f t="shared" si="26"/>
        <v/>
      </c>
      <c r="W59" s="42" t="str">
        <f t="shared" si="18"/>
        <v/>
      </c>
      <c r="X59" s="42" t="str">
        <f t="shared" si="27"/>
        <v/>
      </c>
      <c r="Y59" s="42" t="e">
        <f t="shared" si="28"/>
        <v>#N/A</v>
      </c>
      <c r="Z59" s="42">
        <f t="shared" si="29"/>
        <v>0</v>
      </c>
      <c r="AA59" s="84">
        <f t="shared" si="19"/>
        <v>0</v>
      </c>
      <c r="AB59" s="42">
        <f t="shared" si="30"/>
        <v>0</v>
      </c>
      <c r="AC59" s="42">
        <f t="shared" si="31"/>
        <v>0</v>
      </c>
      <c r="AD59" s="42">
        <f t="shared" si="32"/>
        <v>0</v>
      </c>
      <c r="AE59" s="42">
        <f t="shared" si="33"/>
        <v>0</v>
      </c>
      <c r="AF59" s="236">
        <f t="shared" si="34"/>
        <v>0</v>
      </c>
    </row>
    <row r="60" spans="2:32" hidden="1" x14ac:dyDescent="0.2">
      <c r="B60" s="608"/>
      <c r="C60" s="597"/>
      <c r="D60" s="77"/>
      <c r="E60" s="78"/>
      <c r="F60" s="78"/>
      <c r="G60" s="233" t="str">
        <f t="shared" si="14"/>
        <v/>
      </c>
      <c r="H60" s="78"/>
      <c r="I60" s="234" t="str">
        <f t="shared" si="20"/>
        <v/>
      </c>
      <c r="J60" s="105"/>
      <c r="K60" s="105"/>
      <c r="L60" s="235">
        <f t="shared" si="16"/>
        <v>0</v>
      </c>
      <c r="M60" s="234">
        <f t="shared" si="21"/>
        <v>0</v>
      </c>
      <c r="N60" s="407" t="str">
        <f t="shared" si="17"/>
        <v/>
      </c>
      <c r="O60" s="545" t="str">
        <f t="shared" si="22"/>
        <v/>
      </c>
      <c r="Q60" s="42" t="str">
        <f t="shared" si="23"/>
        <v/>
      </c>
      <c r="R60" s="42">
        <f t="shared" si="24"/>
        <v>2</v>
      </c>
      <c r="S60" s="42" t="str">
        <f>IF(C60&lt;&gt;"",MATCH(C60,Data!E:E,0),"")</f>
        <v/>
      </c>
      <c r="T60" s="42" t="str">
        <f>IF(C60&lt;&gt;"",COUNTIF(Data!E:E,C60),"")</f>
        <v/>
      </c>
      <c r="U60" s="42" t="str">
        <f t="shared" si="25"/>
        <v/>
      </c>
      <c r="V60" s="42" t="str">
        <f t="shared" si="26"/>
        <v/>
      </c>
      <c r="W60" s="42" t="str">
        <f t="shared" si="18"/>
        <v/>
      </c>
      <c r="X60" s="42" t="str">
        <f t="shared" si="27"/>
        <v/>
      </c>
      <c r="Y60" s="42" t="e">
        <f t="shared" si="28"/>
        <v>#N/A</v>
      </c>
      <c r="Z60" s="42">
        <f t="shared" si="29"/>
        <v>0</v>
      </c>
      <c r="AA60" s="84">
        <f t="shared" si="19"/>
        <v>0</v>
      </c>
      <c r="AB60" s="42">
        <f t="shared" si="30"/>
        <v>0</v>
      </c>
      <c r="AC60" s="42">
        <f t="shared" si="31"/>
        <v>0</v>
      </c>
      <c r="AD60" s="42">
        <f t="shared" si="32"/>
        <v>0</v>
      </c>
      <c r="AE60" s="42">
        <f t="shared" si="33"/>
        <v>0</v>
      </c>
      <c r="AF60" s="236">
        <f t="shared" si="34"/>
        <v>0</v>
      </c>
    </row>
    <row r="61" spans="2:32" hidden="1" x14ac:dyDescent="0.2">
      <c r="B61" s="608"/>
      <c r="C61" s="597"/>
      <c r="D61" s="77"/>
      <c r="E61" s="78"/>
      <c r="F61" s="78"/>
      <c r="G61" s="233" t="str">
        <f t="shared" si="14"/>
        <v/>
      </c>
      <c r="H61" s="78"/>
      <c r="I61" s="234" t="str">
        <f t="shared" si="20"/>
        <v/>
      </c>
      <c r="J61" s="105"/>
      <c r="K61" s="105"/>
      <c r="L61" s="235">
        <f t="shared" si="16"/>
        <v>0</v>
      </c>
      <c r="M61" s="234">
        <f t="shared" si="21"/>
        <v>0</v>
      </c>
      <c r="N61" s="407" t="str">
        <f t="shared" si="17"/>
        <v/>
      </c>
      <c r="O61" s="545" t="str">
        <f t="shared" si="22"/>
        <v/>
      </c>
      <c r="Q61" s="42" t="str">
        <f t="shared" si="23"/>
        <v/>
      </c>
      <c r="R61" s="42">
        <f t="shared" si="24"/>
        <v>2</v>
      </c>
      <c r="S61" s="42" t="str">
        <f>IF(C61&lt;&gt;"",MATCH(C61,Data!E:E,0),"")</f>
        <v/>
      </c>
      <c r="T61" s="42" t="str">
        <f>IF(C61&lt;&gt;"",COUNTIF(Data!E:E,C61),"")</f>
        <v/>
      </c>
      <c r="U61" s="42" t="str">
        <f t="shared" si="25"/>
        <v/>
      </c>
      <c r="V61" s="42" t="str">
        <f t="shared" si="26"/>
        <v/>
      </c>
      <c r="W61" s="42" t="str">
        <f t="shared" si="18"/>
        <v/>
      </c>
      <c r="X61" s="42" t="str">
        <f t="shared" si="27"/>
        <v/>
      </c>
      <c r="Y61" s="42" t="e">
        <f t="shared" si="28"/>
        <v>#N/A</v>
      </c>
      <c r="Z61" s="42">
        <f t="shared" si="29"/>
        <v>0</v>
      </c>
      <c r="AA61" s="84">
        <f t="shared" si="19"/>
        <v>0</v>
      </c>
      <c r="AB61" s="42">
        <f t="shared" si="30"/>
        <v>0</v>
      </c>
      <c r="AC61" s="42">
        <f t="shared" si="31"/>
        <v>0</v>
      </c>
      <c r="AD61" s="42">
        <f t="shared" si="32"/>
        <v>0</v>
      </c>
      <c r="AE61" s="42">
        <f t="shared" si="33"/>
        <v>0</v>
      </c>
      <c r="AF61" s="236">
        <f t="shared" si="34"/>
        <v>0</v>
      </c>
    </row>
    <row r="62" spans="2:32" hidden="1" x14ac:dyDescent="0.2">
      <c r="B62" s="608"/>
      <c r="C62" s="597"/>
      <c r="D62" s="77"/>
      <c r="E62" s="78"/>
      <c r="F62" s="78"/>
      <c r="G62" s="233" t="str">
        <f t="shared" si="14"/>
        <v/>
      </c>
      <c r="H62" s="78"/>
      <c r="I62" s="234" t="str">
        <f t="shared" si="20"/>
        <v/>
      </c>
      <c r="J62" s="105"/>
      <c r="K62" s="105"/>
      <c r="L62" s="235">
        <f t="shared" si="16"/>
        <v>0</v>
      </c>
      <c r="M62" s="234">
        <f t="shared" si="21"/>
        <v>0</v>
      </c>
      <c r="N62" s="407" t="str">
        <f t="shared" si="17"/>
        <v/>
      </c>
      <c r="O62" s="545" t="str">
        <f t="shared" si="22"/>
        <v/>
      </c>
      <c r="Q62" s="42" t="str">
        <f t="shared" si="23"/>
        <v/>
      </c>
      <c r="R62" s="42">
        <f t="shared" si="24"/>
        <v>2</v>
      </c>
      <c r="S62" s="42" t="str">
        <f>IF(C62&lt;&gt;"",MATCH(C62,Data!E:E,0),"")</f>
        <v/>
      </c>
      <c r="T62" s="42" t="str">
        <f>IF(C62&lt;&gt;"",COUNTIF(Data!E:E,C62),"")</f>
        <v/>
      </c>
      <c r="U62" s="42" t="str">
        <f t="shared" si="25"/>
        <v/>
      </c>
      <c r="V62" s="42" t="str">
        <f t="shared" si="26"/>
        <v/>
      </c>
      <c r="W62" s="42" t="str">
        <f t="shared" si="18"/>
        <v/>
      </c>
      <c r="X62" s="42" t="str">
        <f t="shared" si="27"/>
        <v/>
      </c>
      <c r="Y62" s="42" t="e">
        <f t="shared" si="28"/>
        <v>#N/A</v>
      </c>
      <c r="Z62" s="42">
        <f t="shared" si="29"/>
        <v>0</v>
      </c>
      <c r="AA62" s="84">
        <f t="shared" si="19"/>
        <v>0</v>
      </c>
      <c r="AB62" s="42">
        <f t="shared" si="30"/>
        <v>0</v>
      </c>
      <c r="AC62" s="42">
        <f t="shared" si="31"/>
        <v>0</v>
      </c>
      <c r="AD62" s="42">
        <f t="shared" si="32"/>
        <v>0</v>
      </c>
      <c r="AE62" s="42">
        <f t="shared" si="33"/>
        <v>0</v>
      </c>
      <c r="AF62" s="236">
        <f t="shared" si="34"/>
        <v>0</v>
      </c>
    </row>
    <row r="63" spans="2:32" hidden="1" x14ac:dyDescent="0.2">
      <c r="B63" s="608"/>
      <c r="C63" s="597"/>
      <c r="D63" s="77"/>
      <c r="E63" s="78"/>
      <c r="F63" s="78"/>
      <c r="G63" s="233" t="str">
        <f t="shared" si="14"/>
        <v/>
      </c>
      <c r="H63" s="78"/>
      <c r="I63" s="234" t="str">
        <f t="shared" si="20"/>
        <v/>
      </c>
      <c r="J63" s="105"/>
      <c r="K63" s="105"/>
      <c r="L63" s="235">
        <f t="shared" si="16"/>
        <v>0</v>
      </c>
      <c r="M63" s="234">
        <f t="shared" si="21"/>
        <v>0</v>
      </c>
      <c r="N63" s="407" t="str">
        <f t="shared" si="17"/>
        <v/>
      </c>
      <c r="O63" s="545" t="str">
        <f t="shared" si="22"/>
        <v/>
      </c>
      <c r="Q63" s="42" t="str">
        <f t="shared" si="23"/>
        <v/>
      </c>
      <c r="R63" s="42">
        <f t="shared" si="24"/>
        <v>2</v>
      </c>
      <c r="S63" s="42" t="str">
        <f>IF(C63&lt;&gt;"",MATCH(C63,Data!E:E,0),"")</f>
        <v/>
      </c>
      <c r="T63" s="42" t="str">
        <f>IF(C63&lt;&gt;"",COUNTIF(Data!E:E,C63),"")</f>
        <v/>
      </c>
      <c r="U63" s="42" t="str">
        <f t="shared" si="25"/>
        <v/>
      </c>
      <c r="V63" s="42" t="str">
        <f t="shared" si="26"/>
        <v/>
      </c>
      <c r="W63" s="42" t="str">
        <f t="shared" si="18"/>
        <v/>
      </c>
      <c r="X63" s="42" t="str">
        <f t="shared" si="27"/>
        <v/>
      </c>
      <c r="Y63" s="42" t="e">
        <f t="shared" si="28"/>
        <v>#N/A</v>
      </c>
      <c r="Z63" s="42">
        <f t="shared" si="29"/>
        <v>0</v>
      </c>
      <c r="AA63" s="84">
        <f t="shared" si="19"/>
        <v>0</v>
      </c>
      <c r="AB63" s="42">
        <f t="shared" si="30"/>
        <v>0</v>
      </c>
      <c r="AC63" s="42">
        <f t="shared" si="31"/>
        <v>0</v>
      </c>
      <c r="AD63" s="42">
        <f t="shared" si="32"/>
        <v>0</v>
      </c>
      <c r="AE63" s="42">
        <f t="shared" si="33"/>
        <v>0</v>
      </c>
      <c r="AF63" s="236">
        <f t="shared" si="34"/>
        <v>0</v>
      </c>
    </row>
    <row r="64" spans="2:32" hidden="1" x14ac:dyDescent="0.2">
      <c r="B64" s="608"/>
      <c r="C64" s="597"/>
      <c r="D64" s="77"/>
      <c r="E64" s="78"/>
      <c r="F64" s="78"/>
      <c r="G64" s="233" t="str">
        <f t="shared" si="14"/>
        <v/>
      </c>
      <c r="H64" s="78"/>
      <c r="I64" s="234" t="str">
        <f t="shared" si="20"/>
        <v/>
      </c>
      <c r="J64" s="105"/>
      <c r="K64" s="105"/>
      <c r="L64" s="235">
        <f t="shared" si="16"/>
        <v>0</v>
      </c>
      <c r="M64" s="234">
        <f t="shared" si="21"/>
        <v>0</v>
      </c>
      <c r="N64" s="407" t="str">
        <f t="shared" si="17"/>
        <v/>
      </c>
      <c r="O64" s="545" t="str">
        <f t="shared" si="22"/>
        <v/>
      </c>
      <c r="Q64" s="42" t="str">
        <f t="shared" si="23"/>
        <v/>
      </c>
      <c r="R64" s="42">
        <f t="shared" si="24"/>
        <v>2</v>
      </c>
      <c r="S64" s="42" t="str">
        <f>IF(C64&lt;&gt;"",MATCH(C64,Data!E:E,0),"")</f>
        <v/>
      </c>
      <c r="T64" s="42" t="str">
        <f>IF(C64&lt;&gt;"",COUNTIF(Data!E:E,C64),"")</f>
        <v/>
      </c>
      <c r="U64" s="42" t="str">
        <f t="shared" si="25"/>
        <v/>
      </c>
      <c r="V64" s="42" t="str">
        <f t="shared" si="26"/>
        <v/>
      </c>
      <c r="W64" s="42" t="str">
        <f t="shared" si="18"/>
        <v/>
      </c>
      <c r="X64" s="42" t="str">
        <f t="shared" si="27"/>
        <v/>
      </c>
      <c r="Y64" s="42" t="e">
        <f t="shared" si="28"/>
        <v>#N/A</v>
      </c>
      <c r="Z64" s="42">
        <f t="shared" si="29"/>
        <v>0</v>
      </c>
      <c r="AA64" s="84">
        <f t="shared" si="19"/>
        <v>0</v>
      </c>
      <c r="AB64" s="42">
        <f t="shared" si="30"/>
        <v>0</v>
      </c>
      <c r="AC64" s="42">
        <f t="shared" si="31"/>
        <v>0</v>
      </c>
      <c r="AD64" s="42">
        <f t="shared" si="32"/>
        <v>0</v>
      </c>
      <c r="AE64" s="42">
        <f t="shared" si="33"/>
        <v>0</v>
      </c>
      <c r="AF64" s="236">
        <f t="shared" si="34"/>
        <v>0</v>
      </c>
    </row>
    <row r="65" spans="2:32" hidden="1" x14ac:dyDescent="0.2">
      <c r="B65" s="608"/>
      <c r="C65" s="597"/>
      <c r="D65" s="77"/>
      <c r="E65" s="78"/>
      <c r="F65" s="78"/>
      <c r="G65" s="233" t="str">
        <f t="shared" si="14"/>
        <v/>
      </c>
      <c r="H65" s="78"/>
      <c r="I65" s="234" t="str">
        <f t="shared" si="20"/>
        <v/>
      </c>
      <c r="J65" s="105"/>
      <c r="K65" s="105"/>
      <c r="L65" s="235">
        <f t="shared" si="16"/>
        <v>0</v>
      </c>
      <c r="M65" s="234">
        <f t="shared" si="21"/>
        <v>0</v>
      </c>
      <c r="N65" s="407" t="str">
        <f t="shared" si="17"/>
        <v/>
      </c>
      <c r="O65" s="545" t="str">
        <f t="shared" si="22"/>
        <v/>
      </c>
      <c r="Q65" s="42" t="str">
        <f t="shared" si="23"/>
        <v/>
      </c>
      <c r="R65" s="42">
        <f t="shared" si="24"/>
        <v>2</v>
      </c>
      <c r="S65" s="42" t="str">
        <f>IF(C65&lt;&gt;"",MATCH(C65,Data!E:E,0),"")</f>
        <v/>
      </c>
      <c r="T65" s="42" t="str">
        <f>IF(C65&lt;&gt;"",COUNTIF(Data!E:E,C65),"")</f>
        <v/>
      </c>
      <c r="U65" s="42" t="str">
        <f t="shared" si="25"/>
        <v/>
      </c>
      <c r="V65" s="42" t="str">
        <f t="shared" si="26"/>
        <v/>
      </c>
      <c r="W65" s="42" t="str">
        <f t="shared" si="18"/>
        <v/>
      </c>
      <c r="X65" s="42" t="str">
        <f t="shared" si="27"/>
        <v/>
      </c>
      <c r="Y65" s="42" t="e">
        <f t="shared" si="28"/>
        <v>#N/A</v>
      </c>
      <c r="Z65" s="42">
        <f t="shared" si="29"/>
        <v>0</v>
      </c>
      <c r="AA65" s="84">
        <f t="shared" si="19"/>
        <v>0</v>
      </c>
      <c r="AB65" s="42">
        <f t="shared" si="30"/>
        <v>0</v>
      </c>
      <c r="AC65" s="42">
        <f t="shared" si="31"/>
        <v>0</v>
      </c>
      <c r="AD65" s="42">
        <f t="shared" si="32"/>
        <v>0</v>
      </c>
      <c r="AE65" s="42">
        <f t="shared" si="33"/>
        <v>0</v>
      </c>
      <c r="AF65" s="236">
        <f t="shared" si="34"/>
        <v>0</v>
      </c>
    </row>
    <row r="66" spans="2:32" hidden="1" x14ac:dyDescent="0.2">
      <c r="B66" s="608"/>
      <c r="C66" s="597"/>
      <c r="D66" s="77"/>
      <c r="E66" s="78"/>
      <c r="F66" s="78"/>
      <c r="G66" s="233" t="str">
        <f t="shared" si="14"/>
        <v/>
      </c>
      <c r="H66" s="78"/>
      <c r="I66" s="234" t="str">
        <f t="shared" si="20"/>
        <v/>
      </c>
      <c r="J66" s="105"/>
      <c r="K66" s="105"/>
      <c r="L66" s="235">
        <f t="shared" si="16"/>
        <v>0</v>
      </c>
      <c r="M66" s="234">
        <f t="shared" si="21"/>
        <v>0</v>
      </c>
      <c r="N66" s="407" t="str">
        <f t="shared" si="17"/>
        <v/>
      </c>
      <c r="O66" s="545" t="str">
        <f t="shared" si="22"/>
        <v/>
      </c>
      <c r="Q66" s="42" t="str">
        <f t="shared" si="23"/>
        <v/>
      </c>
      <c r="R66" s="42">
        <f t="shared" si="24"/>
        <v>2</v>
      </c>
      <c r="S66" s="42" t="str">
        <f>IF(C66&lt;&gt;"",MATCH(C66,Data!E:E,0),"")</f>
        <v/>
      </c>
      <c r="T66" s="42" t="str">
        <f>IF(C66&lt;&gt;"",COUNTIF(Data!E:E,C66),"")</f>
        <v/>
      </c>
      <c r="U66" s="42" t="str">
        <f t="shared" si="25"/>
        <v/>
      </c>
      <c r="V66" s="42" t="str">
        <f t="shared" si="26"/>
        <v/>
      </c>
      <c r="W66" s="42" t="str">
        <f t="shared" si="18"/>
        <v/>
      </c>
      <c r="X66" s="42" t="str">
        <f t="shared" si="27"/>
        <v/>
      </c>
      <c r="Y66" s="42" t="e">
        <f t="shared" si="28"/>
        <v>#N/A</v>
      </c>
      <c r="Z66" s="42">
        <f t="shared" si="29"/>
        <v>0</v>
      </c>
      <c r="AA66" s="84">
        <f t="shared" si="19"/>
        <v>0</v>
      </c>
      <c r="AB66" s="42">
        <f t="shared" si="30"/>
        <v>0</v>
      </c>
      <c r="AC66" s="42">
        <f t="shared" si="31"/>
        <v>0</v>
      </c>
      <c r="AD66" s="42">
        <f t="shared" si="32"/>
        <v>0</v>
      </c>
      <c r="AE66" s="42">
        <f t="shared" si="33"/>
        <v>0</v>
      </c>
      <c r="AF66" s="236">
        <f t="shared" si="34"/>
        <v>0</v>
      </c>
    </row>
    <row r="67" spans="2:32" hidden="1" x14ac:dyDescent="0.2">
      <c r="B67" s="608"/>
      <c r="C67" s="597"/>
      <c r="D67" s="77"/>
      <c r="E67" s="78"/>
      <c r="F67" s="78"/>
      <c r="G67" s="233" t="str">
        <f t="shared" si="14"/>
        <v/>
      </c>
      <c r="H67" s="78"/>
      <c r="I67" s="234" t="str">
        <f t="shared" si="20"/>
        <v/>
      </c>
      <c r="J67" s="105"/>
      <c r="K67" s="105"/>
      <c r="L67" s="235">
        <f t="shared" si="16"/>
        <v>0</v>
      </c>
      <c r="M67" s="234">
        <f t="shared" si="21"/>
        <v>0</v>
      </c>
      <c r="N67" s="407" t="str">
        <f t="shared" si="17"/>
        <v/>
      </c>
      <c r="O67" s="545" t="str">
        <f t="shared" si="22"/>
        <v/>
      </c>
      <c r="Q67" s="42" t="str">
        <f t="shared" si="23"/>
        <v/>
      </c>
      <c r="R67" s="42">
        <f t="shared" si="24"/>
        <v>2</v>
      </c>
      <c r="S67" s="42" t="str">
        <f>IF(C67&lt;&gt;"",MATCH(C67,Data!E:E,0),"")</f>
        <v/>
      </c>
      <c r="T67" s="42" t="str">
        <f>IF(C67&lt;&gt;"",COUNTIF(Data!E:E,C67),"")</f>
        <v/>
      </c>
      <c r="U67" s="42" t="str">
        <f t="shared" si="25"/>
        <v/>
      </c>
      <c r="V67" s="42" t="str">
        <f t="shared" si="26"/>
        <v/>
      </c>
      <c r="W67" s="42" t="str">
        <f t="shared" si="18"/>
        <v/>
      </c>
      <c r="X67" s="42" t="str">
        <f t="shared" si="27"/>
        <v/>
      </c>
      <c r="Y67" s="42" t="e">
        <f t="shared" si="28"/>
        <v>#N/A</v>
      </c>
      <c r="Z67" s="42">
        <f t="shared" si="29"/>
        <v>0</v>
      </c>
      <c r="AA67" s="84">
        <f t="shared" si="19"/>
        <v>0</v>
      </c>
      <c r="AB67" s="42">
        <f t="shared" si="30"/>
        <v>0</v>
      </c>
      <c r="AC67" s="42">
        <f t="shared" si="31"/>
        <v>0</v>
      </c>
      <c r="AD67" s="42">
        <f t="shared" si="32"/>
        <v>0</v>
      </c>
      <c r="AE67" s="42">
        <f t="shared" si="33"/>
        <v>0</v>
      </c>
      <c r="AF67" s="236">
        <f t="shared" si="34"/>
        <v>0</v>
      </c>
    </row>
    <row r="68" spans="2:32" hidden="1" x14ac:dyDescent="0.2">
      <c r="B68" s="608"/>
      <c r="C68" s="597"/>
      <c r="D68" s="77"/>
      <c r="E68" s="78"/>
      <c r="F68" s="78"/>
      <c r="G68" s="233" t="str">
        <f t="shared" si="14"/>
        <v/>
      </c>
      <c r="H68" s="78"/>
      <c r="I68" s="234" t="str">
        <f t="shared" si="20"/>
        <v/>
      </c>
      <c r="J68" s="105"/>
      <c r="K68" s="105"/>
      <c r="L68" s="235">
        <f t="shared" si="16"/>
        <v>0</v>
      </c>
      <c r="M68" s="234">
        <f t="shared" si="21"/>
        <v>0</v>
      </c>
      <c r="N68" s="407" t="str">
        <f t="shared" si="17"/>
        <v/>
      </c>
      <c r="O68" s="545" t="str">
        <f t="shared" si="22"/>
        <v/>
      </c>
      <c r="Q68" s="42" t="str">
        <f t="shared" si="23"/>
        <v/>
      </c>
      <c r="R68" s="42">
        <f t="shared" si="24"/>
        <v>2</v>
      </c>
      <c r="S68" s="42" t="str">
        <f>IF(C68&lt;&gt;"",MATCH(C68,Data!E:E,0),"")</f>
        <v/>
      </c>
      <c r="T68" s="42" t="str">
        <f>IF(C68&lt;&gt;"",COUNTIF(Data!E:E,C68),"")</f>
        <v/>
      </c>
      <c r="U68" s="42" t="str">
        <f t="shared" si="25"/>
        <v/>
      </c>
      <c r="V68" s="42" t="str">
        <f t="shared" si="26"/>
        <v/>
      </c>
      <c r="W68" s="42" t="str">
        <f t="shared" si="18"/>
        <v/>
      </c>
      <c r="X68" s="42" t="str">
        <f t="shared" si="27"/>
        <v/>
      </c>
      <c r="Y68" s="42" t="e">
        <f t="shared" si="28"/>
        <v>#N/A</v>
      </c>
      <c r="Z68" s="42">
        <f t="shared" si="29"/>
        <v>0</v>
      </c>
      <c r="AA68" s="84">
        <f t="shared" si="19"/>
        <v>0</v>
      </c>
      <c r="AB68" s="42">
        <f t="shared" si="30"/>
        <v>0</v>
      </c>
      <c r="AC68" s="42">
        <f t="shared" si="31"/>
        <v>0</v>
      </c>
      <c r="AD68" s="42">
        <f t="shared" si="32"/>
        <v>0</v>
      </c>
      <c r="AE68" s="42">
        <f t="shared" si="33"/>
        <v>0</v>
      </c>
      <c r="AF68" s="236">
        <f t="shared" si="34"/>
        <v>0</v>
      </c>
    </row>
    <row r="69" spans="2:32" hidden="1" x14ac:dyDescent="0.2">
      <c r="B69" s="608"/>
      <c r="C69" s="597"/>
      <c r="D69" s="77"/>
      <c r="E69" s="78"/>
      <c r="F69" s="78"/>
      <c r="G69" s="233" t="str">
        <f t="shared" si="14"/>
        <v/>
      </c>
      <c r="H69" s="78"/>
      <c r="I69" s="234" t="str">
        <f t="shared" si="20"/>
        <v/>
      </c>
      <c r="J69" s="105"/>
      <c r="K69" s="105"/>
      <c r="L69" s="235">
        <f t="shared" si="16"/>
        <v>0</v>
      </c>
      <c r="M69" s="234">
        <f t="shared" si="21"/>
        <v>0</v>
      </c>
      <c r="N69" s="407" t="str">
        <f t="shared" si="17"/>
        <v/>
      </c>
      <c r="O69" s="545" t="str">
        <f t="shared" si="22"/>
        <v/>
      </c>
      <c r="Q69" s="42" t="str">
        <f t="shared" si="23"/>
        <v/>
      </c>
      <c r="R69" s="42">
        <f t="shared" si="24"/>
        <v>2</v>
      </c>
      <c r="S69" s="42" t="str">
        <f>IF(C69&lt;&gt;"",MATCH(C69,Data!E:E,0),"")</f>
        <v/>
      </c>
      <c r="T69" s="42" t="str">
        <f>IF(C69&lt;&gt;"",COUNTIF(Data!E:E,C69),"")</f>
        <v/>
      </c>
      <c r="U69" s="42" t="str">
        <f t="shared" si="25"/>
        <v/>
      </c>
      <c r="V69" s="42" t="str">
        <f t="shared" si="26"/>
        <v/>
      </c>
      <c r="W69" s="42" t="str">
        <f t="shared" si="18"/>
        <v/>
      </c>
      <c r="X69" s="42" t="str">
        <f t="shared" si="27"/>
        <v/>
      </c>
      <c r="Y69" s="42" t="e">
        <f t="shared" si="28"/>
        <v>#N/A</v>
      </c>
      <c r="Z69" s="42">
        <f t="shared" si="29"/>
        <v>0</v>
      </c>
      <c r="AA69" s="84">
        <f t="shared" si="19"/>
        <v>0</v>
      </c>
      <c r="AB69" s="42">
        <f t="shared" si="30"/>
        <v>0</v>
      </c>
      <c r="AC69" s="42">
        <f t="shared" si="31"/>
        <v>0</v>
      </c>
      <c r="AD69" s="42">
        <f t="shared" si="32"/>
        <v>0</v>
      </c>
      <c r="AE69" s="42">
        <f t="shared" si="33"/>
        <v>0</v>
      </c>
      <c r="AF69" s="236">
        <f t="shared" si="34"/>
        <v>0</v>
      </c>
    </row>
    <row r="70" spans="2:32" hidden="1" x14ac:dyDescent="0.2">
      <c r="B70" s="608"/>
      <c r="C70" s="597"/>
      <c r="D70" s="77"/>
      <c r="E70" s="78"/>
      <c r="F70" s="78"/>
      <c r="G70" s="233" t="str">
        <f t="shared" si="14"/>
        <v/>
      </c>
      <c r="H70" s="78"/>
      <c r="I70" s="234" t="str">
        <f t="shared" si="20"/>
        <v/>
      </c>
      <c r="J70" s="105"/>
      <c r="K70" s="105"/>
      <c r="L70" s="235">
        <f t="shared" si="16"/>
        <v>0</v>
      </c>
      <c r="M70" s="234">
        <f t="shared" si="21"/>
        <v>0</v>
      </c>
      <c r="N70" s="407" t="str">
        <f t="shared" si="17"/>
        <v/>
      </c>
      <c r="O70" s="545" t="str">
        <f t="shared" si="22"/>
        <v/>
      </c>
      <c r="Q70" s="42" t="str">
        <f t="shared" si="23"/>
        <v/>
      </c>
      <c r="R70" s="42">
        <f t="shared" si="24"/>
        <v>2</v>
      </c>
      <c r="S70" s="42" t="str">
        <f>IF(C70&lt;&gt;"",MATCH(C70,Data!E:E,0),"")</f>
        <v/>
      </c>
      <c r="T70" s="42" t="str">
        <f>IF(C70&lt;&gt;"",COUNTIF(Data!E:E,C70),"")</f>
        <v/>
      </c>
      <c r="U70" s="42" t="str">
        <f t="shared" si="25"/>
        <v/>
      </c>
      <c r="V70" s="42" t="str">
        <f t="shared" si="26"/>
        <v/>
      </c>
      <c r="W70" s="42" t="str">
        <f t="shared" si="18"/>
        <v/>
      </c>
      <c r="X70" s="42" t="str">
        <f t="shared" si="27"/>
        <v/>
      </c>
      <c r="Y70" s="42" t="e">
        <f t="shared" si="28"/>
        <v>#N/A</v>
      </c>
      <c r="Z70" s="42">
        <f t="shared" si="29"/>
        <v>0</v>
      </c>
      <c r="AA70" s="84">
        <f t="shared" si="19"/>
        <v>0</v>
      </c>
      <c r="AB70" s="42">
        <f t="shared" si="30"/>
        <v>0</v>
      </c>
      <c r="AC70" s="42">
        <f t="shared" si="31"/>
        <v>0</v>
      </c>
      <c r="AD70" s="42">
        <f t="shared" si="32"/>
        <v>0</v>
      </c>
      <c r="AE70" s="42">
        <f t="shared" si="33"/>
        <v>0</v>
      </c>
      <c r="AF70" s="236">
        <f t="shared" si="34"/>
        <v>0</v>
      </c>
    </row>
    <row r="71" spans="2:32" hidden="1" x14ac:dyDescent="0.2">
      <c r="B71" s="608"/>
      <c r="C71" s="597"/>
      <c r="D71" s="77"/>
      <c r="E71" s="78"/>
      <c r="F71" s="78"/>
      <c r="G71" s="233" t="str">
        <f t="shared" si="14"/>
        <v/>
      </c>
      <c r="H71" s="78"/>
      <c r="I71" s="234" t="str">
        <f t="shared" si="20"/>
        <v/>
      </c>
      <c r="J71" s="105"/>
      <c r="K71" s="105"/>
      <c r="L71" s="235">
        <f t="shared" si="16"/>
        <v>0</v>
      </c>
      <c r="M71" s="234">
        <f t="shared" si="21"/>
        <v>0</v>
      </c>
      <c r="N71" s="407" t="str">
        <f t="shared" si="17"/>
        <v/>
      </c>
      <c r="O71" s="545" t="str">
        <f t="shared" si="22"/>
        <v/>
      </c>
      <c r="Q71" s="42" t="str">
        <f t="shared" si="23"/>
        <v/>
      </c>
      <c r="R71" s="42">
        <f t="shared" si="24"/>
        <v>2</v>
      </c>
      <c r="S71" s="42" t="str">
        <f>IF(C71&lt;&gt;"",MATCH(C71,Data!E:E,0),"")</f>
        <v/>
      </c>
      <c r="T71" s="42" t="str">
        <f>IF(C71&lt;&gt;"",COUNTIF(Data!E:E,C71),"")</f>
        <v/>
      </c>
      <c r="U71" s="42" t="str">
        <f t="shared" si="25"/>
        <v/>
      </c>
      <c r="V71" s="42" t="str">
        <f t="shared" si="26"/>
        <v/>
      </c>
      <c r="W71" s="42" t="str">
        <f t="shared" si="18"/>
        <v/>
      </c>
      <c r="X71" s="42" t="str">
        <f t="shared" si="27"/>
        <v/>
      </c>
      <c r="Y71" s="42" t="e">
        <f t="shared" si="28"/>
        <v>#N/A</v>
      </c>
      <c r="Z71" s="42">
        <f t="shared" si="29"/>
        <v>0</v>
      </c>
      <c r="AA71" s="84">
        <f t="shared" si="19"/>
        <v>0</v>
      </c>
      <c r="AB71" s="42">
        <f t="shared" si="30"/>
        <v>0</v>
      </c>
      <c r="AC71" s="42">
        <f t="shared" si="31"/>
        <v>0</v>
      </c>
      <c r="AD71" s="42">
        <f t="shared" si="32"/>
        <v>0</v>
      </c>
      <c r="AE71" s="42">
        <f t="shared" si="33"/>
        <v>0</v>
      </c>
      <c r="AF71" s="236">
        <f t="shared" si="34"/>
        <v>0</v>
      </c>
    </row>
    <row r="72" spans="2:32" hidden="1" x14ac:dyDescent="0.2">
      <c r="B72" s="608"/>
      <c r="C72" s="597"/>
      <c r="D72" s="77"/>
      <c r="E72" s="78"/>
      <c r="F72" s="78"/>
      <c r="G72" s="233" t="str">
        <f t="shared" si="14"/>
        <v/>
      </c>
      <c r="H72" s="78"/>
      <c r="I72" s="234" t="str">
        <f t="shared" si="20"/>
        <v/>
      </c>
      <c r="J72" s="105"/>
      <c r="K72" s="105"/>
      <c r="L72" s="235">
        <f t="shared" si="16"/>
        <v>0</v>
      </c>
      <c r="M72" s="234">
        <f t="shared" si="21"/>
        <v>0</v>
      </c>
      <c r="N72" s="407" t="str">
        <f t="shared" si="17"/>
        <v/>
      </c>
      <c r="O72" s="545" t="str">
        <f t="shared" si="22"/>
        <v/>
      </c>
      <c r="Q72" s="42" t="str">
        <f t="shared" si="23"/>
        <v/>
      </c>
      <c r="R72" s="42">
        <f t="shared" si="24"/>
        <v>2</v>
      </c>
      <c r="S72" s="42" t="str">
        <f>IF(C72&lt;&gt;"",MATCH(C72,Data!E:E,0),"")</f>
        <v/>
      </c>
      <c r="T72" s="42" t="str">
        <f>IF(C72&lt;&gt;"",COUNTIF(Data!E:E,C72),"")</f>
        <v/>
      </c>
      <c r="U72" s="42" t="str">
        <f t="shared" si="25"/>
        <v/>
      </c>
      <c r="V72" s="42" t="str">
        <f t="shared" si="26"/>
        <v/>
      </c>
      <c r="W72" s="42" t="str">
        <f t="shared" si="18"/>
        <v/>
      </c>
      <c r="X72" s="42" t="str">
        <f t="shared" si="27"/>
        <v/>
      </c>
      <c r="Y72" s="42" t="e">
        <f t="shared" si="28"/>
        <v>#N/A</v>
      </c>
      <c r="Z72" s="42">
        <f t="shared" si="29"/>
        <v>0</v>
      </c>
      <c r="AA72" s="84">
        <f t="shared" si="19"/>
        <v>0</v>
      </c>
      <c r="AB72" s="42">
        <f t="shared" si="30"/>
        <v>0</v>
      </c>
      <c r="AC72" s="42">
        <f t="shared" si="31"/>
        <v>0</v>
      </c>
      <c r="AD72" s="42">
        <f t="shared" si="32"/>
        <v>0</v>
      </c>
      <c r="AE72" s="42">
        <f t="shared" si="33"/>
        <v>0</v>
      </c>
      <c r="AF72" s="236">
        <f t="shared" si="34"/>
        <v>0</v>
      </c>
    </row>
    <row r="73" spans="2:32" hidden="1" x14ac:dyDescent="0.2">
      <c r="B73" s="608"/>
      <c r="C73" s="597"/>
      <c r="D73" s="77"/>
      <c r="E73" s="78"/>
      <c r="F73" s="78"/>
      <c r="G73" s="233" t="str">
        <f t="shared" si="14"/>
        <v/>
      </c>
      <c r="H73" s="78"/>
      <c r="I73" s="234" t="str">
        <f t="shared" si="20"/>
        <v/>
      </c>
      <c r="J73" s="105"/>
      <c r="K73" s="105"/>
      <c r="L73" s="235">
        <f t="shared" si="16"/>
        <v>0</v>
      </c>
      <c r="M73" s="234">
        <f t="shared" si="21"/>
        <v>0</v>
      </c>
      <c r="N73" s="407" t="str">
        <f t="shared" si="17"/>
        <v/>
      </c>
      <c r="O73" s="545" t="str">
        <f t="shared" si="22"/>
        <v/>
      </c>
      <c r="Q73" s="42" t="str">
        <f t="shared" si="23"/>
        <v/>
      </c>
      <c r="R73" s="42">
        <f t="shared" si="24"/>
        <v>2</v>
      </c>
      <c r="S73" s="42" t="str">
        <f>IF(C73&lt;&gt;"",MATCH(C73,Data!E:E,0),"")</f>
        <v/>
      </c>
      <c r="T73" s="42" t="str">
        <f>IF(C73&lt;&gt;"",COUNTIF(Data!E:E,C73),"")</f>
        <v/>
      </c>
      <c r="U73" s="42" t="str">
        <f t="shared" si="25"/>
        <v/>
      </c>
      <c r="V73" s="42" t="str">
        <f t="shared" si="26"/>
        <v/>
      </c>
      <c r="W73" s="42" t="str">
        <f t="shared" si="18"/>
        <v/>
      </c>
      <c r="X73" s="42" t="str">
        <f t="shared" si="27"/>
        <v/>
      </c>
      <c r="Y73" s="42" t="e">
        <f t="shared" si="28"/>
        <v>#N/A</v>
      </c>
      <c r="Z73" s="42">
        <f t="shared" si="29"/>
        <v>0</v>
      </c>
      <c r="AA73" s="84">
        <f t="shared" si="19"/>
        <v>0</v>
      </c>
      <c r="AB73" s="42">
        <f t="shared" si="30"/>
        <v>0</v>
      </c>
      <c r="AC73" s="42">
        <f t="shared" si="31"/>
        <v>0</v>
      </c>
      <c r="AD73" s="42">
        <f t="shared" si="32"/>
        <v>0</v>
      </c>
      <c r="AE73" s="42">
        <f t="shared" si="33"/>
        <v>0</v>
      </c>
      <c r="AF73" s="236">
        <f t="shared" si="34"/>
        <v>0</v>
      </c>
    </row>
    <row r="74" spans="2:32" hidden="1" x14ac:dyDescent="0.2">
      <c r="B74" s="608"/>
      <c r="C74" s="597"/>
      <c r="D74" s="77"/>
      <c r="E74" s="78"/>
      <c r="F74" s="78"/>
      <c r="G74" s="233" t="str">
        <f t="shared" si="14"/>
        <v/>
      </c>
      <c r="H74" s="78"/>
      <c r="I74" s="234" t="str">
        <f t="shared" si="20"/>
        <v/>
      </c>
      <c r="J74" s="105"/>
      <c r="K74" s="105"/>
      <c r="L74" s="235">
        <f t="shared" si="16"/>
        <v>0</v>
      </c>
      <c r="M74" s="234">
        <f t="shared" si="21"/>
        <v>0</v>
      </c>
      <c r="N74" s="407" t="str">
        <f t="shared" si="17"/>
        <v/>
      </c>
      <c r="O74" s="545" t="str">
        <f t="shared" si="22"/>
        <v/>
      </c>
      <c r="Q74" s="42" t="str">
        <f t="shared" si="23"/>
        <v/>
      </c>
      <c r="R74" s="42">
        <f t="shared" si="24"/>
        <v>2</v>
      </c>
      <c r="S74" s="42" t="str">
        <f>IF(C74&lt;&gt;"",MATCH(C74,Data!E:E,0),"")</f>
        <v/>
      </c>
      <c r="T74" s="42" t="str">
        <f>IF(C74&lt;&gt;"",COUNTIF(Data!E:E,C74),"")</f>
        <v/>
      </c>
      <c r="U74" s="42" t="str">
        <f t="shared" si="25"/>
        <v/>
      </c>
      <c r="V74" s="42" t="str">
        <f t="shared" si="26"/>
        <v/>
      </c>
      <c r="W74" s="42" t="str">
        <f t="shared" si="18"/>
        <v/>
      </c>
      <c r="X74" s="42" t="str">
        <f t="shared" si="27"/>
        <v/>
      </c>
      <c r="Y74" s="42" t="e">
        <f t="shared" si="28"/>
        <v>#N/A</v>
      </c>
      <c r="Z74" s="42">
        <f t="shared" si="29"/>
        <v>0</v>
      </c>
      <c r="AA74" s="84">
        <f t="shared" si="19"/>
        <v>0</v>
      </c>
      <c r="AB74" s="42">
        <f t="shared" si="30"/>
        <v>0</v>
      </c>
      <c r="AC74" s="42">
        <f t="shared" si="31"/>
        <v>0</v>
      </c>
      <c r="AD74" s="42">
        <f t="shared" si="32"/>
        <v>0</v>
      </c>
      <c r="AE74" s="42">
        <f t="shared" si="33"/>
        <v>0</v>
      </c>
      <c r="AF74" s="236">
        <f t="shared" si="34"/>
        <v>0</v>
      </c>
    </row>
    <row r="75" spans="2:32" hidden="1" x14ac:dyDescent="0.2">
      <c r="B75" s="608"/>
      <c r="C75" s="597"/>
      <c r="D75" s="77"/>
      <c r="E75" s="78"/>
      <c r="F75" s="78"/>
      <c r="G75" s="233" t="str">
        <f t="shared" si="14"/>
        <v/>
      </c>
      <c r="H75" s="78"/>
      <c r="I75" s="234" t="str">
        <f t="shared" si="20"/>
        <v/>
      </c>
      <c r="J75" s="105"/>
      <c r="K75" s="105"/>
      <c r="L75" s="235">
        <f t="shared" si="16"/>
        <v>0</v>
      </c>
      <c r="M75" s="234">
        <f t="shared" si="21"/>
        <v>0</v>
      </c>
      <c r="N75" s="407" t="str">
        <f t="shared" si="17"/>
        <v/>
      </c>
      <c r="O75" s="545" t="str">
        <f t="shared" si="22"/>
        <v/>
      </c>
      <c r="Q75" s="42" t="str">
        <f t="shared" si="23"/>
        <v/>
      </c>
      <c r="R75" s="42">
        <f t="shared" si="24"/>
        <v>2</v>
      </c>
      <c r="S75" s="42" t="str">
        <f>IF(C75&lt;&gt;"",MATCH(C75,Data!E:E,0),"")</f>
        <v/>
      </c>
      <c r="T75" s="42" t="str">
        <f>IF(C75&lt;&gt;"",COUNTIF(Data!E:E,C75),"")</f>
        <v/>
      </c>
      <c r="U75" s="42" t="str">
        <f t="shared" si="25"/>
        <v/>
      </c>
      <c r="V75" s="42" t="str">
        <f t="shared" si="26"/>
        <v/>
      </c>
      <c r="W75" s="42" t="str">
        <f t="shared" si="18"/>
        <v/>
      </c>
      <c r="X75" s="42" t="str">
        <f t="shared" si="27"/>
        <v/>
      </c>
      <c r="Y75" s="42" t="e">
        <f t="shared" si="28"/>
        <v>#N/A</v>
      </c>
      <c r="Z75" s="42">
        <f t="shared" si="29"/>
        <v>0</v>
      </c>
      <c r="AA75" s="84">
        <f t="shared" si="19"/>
        <v>0</v>
      </c>
      <c r="AB75" s="42">
        <f t="shared" si="30"/>
        <v>0</v>
      </c>
      <c r="AC75" s="42">
        <f t="shared" si="31"/>
        <v>0</v>
      </c>
      <c r="AD75" s="42">
        <f t="shared" si="32"/>
        <v>0</v>
      </c>
      <c r="AE75" s="42">
        <f t="shared" si="33"/>
        <v>0</v>
      </c>
      <c r="AF75" s="236">
        <f t="shared" si="34"/>
        <v>0</v>
      </c>
    </row>
    <row r="76" spans="2:32" hidden="1" x14ac:dyDescent="0.2">
      <c r="B76" s="608"/>
      <c r="C76" s="597"/>
      <c r="D76" s="77"/>
      <c r="E76" s="78"/>
      <c r="F76" s="78"/>
      <c r="G76" s="233" t="str">
        <f t="shared" si="14"/>
        <v/>
      </c>
      <c r="H76" s="78"/>
      <c r="I76" s="234" t="str">
        <f t="shared" si="20"/>
        <v/>
      </c>
      <c r="J76" s="105"/>
      <c r="K76" s="105"/>
      <c r="L76" s="235">
        <f t="shared" si="16"/>
        <v>0</v>
      </c>
      <c r="M76" s="234">
        <f t="shared" si="21"/>
        <v>0</v>
      </c>
      <c r="N76" s="407" t="str">
        <f t="shared" si="17"/>
        <v/>
      </c>
      <c r="O76" s="545" t="str">
        <f t="shared" si="22"/>
        <v/>
      </c>
      <c r="Q76" s="42" t="str">
        <f t="shared" si="23"/>
        <v/>
      </c>
      <c r="R76" s="42">
        <f t="shared" si="24"/>
        <v>2</v>
      </c>
      <c r="S76" s="42" t="str">
        <f>IF(C76&lt;&gt;"",MATCH(C76,Data!E:E,0),"")</f>
        <v/>
      </c>
      <c r="T76" s="42" t="str">
        <f>IF(C76&lt;&gt;"",COUNTIF(Data!E:E,C76),"")</f>
        <v/>
      </c>
      <c r="U76" s="42" t="str">
        <f t="shared" si="25"/>
        <v/>
      </c>
      <c r="V76" s="42" t="str">
        <f t="shared" si="26"/>
        <v/>
      </c>
      <c r="W76" s="42" t="str">
        <f t="shared" si="18"/>
        <v/>
      </c>
      <c r="X76" s="42" t="str">
        <f t="shared" si="27"/>
        <v/>
      </c>
      <c r="Y76" s="42" t="e">
        <f t="shared" si="28"/>
        <v>#N/A</v>
      </c>
      <c r="Z76" s="42">
        <f t="shared" si="29"/>
        <v>0</v>
      </c>
      <c r="AA76" s="84">
        <f t="shared" si="19"/>
        <v>0</v>
      </c>
      <c r="AB76" s="42">
        <f t="shared" si="30"/>
        <v>0</v>
      </c>
      <c r="AC76" s="42">
        <f t="shared" si="31"/>
        <v>0</v>
      </c>
      <c r="AD76" s="42">
        <f t="shared" si="32"/>
        <v>0</v>
      </c>
      <c r="AE76" s="42">
        <f t="shared" si="33"/>
        <v>0</v>
      </c>
      <c r="AF76" s="236">
        <f t="shared" si="34"/>
        <v>0</v>
      </c>
    </row>
    <row r="77" spans="2:32" hidden="1" x14ac:dyDescent="0.2">
      <c r="B77" s="608"/>
      <c r="C77" s="597"/>
      <c r="D77" s="77"/>
      <c r="E77" s="78"/>
      <c r="F77" s="78"/>
      <c r="G77" s="233" t="str">
        <f t="shared" si="14"/>
        <v/>
      </c>
      <c r="H77" s="78"/>
      <c r="I77" s="234" t="str">
        <f t="shared" si="20"/>
        <v/>
      </c>
      <c r="J77" s="105"/>
      <c r="K77" s="105"/>
      <c r="L77" s="235">
        <f t="shared" si="16"/>
        <v>0</v>
      </c>
      <c r="M77" s="234">
        <f t="shared" si="21"/>
        <v>0</v>
      </c>
      <c r="N77" s="407" t="str">
        <f t="shared" si="17"/>
        <v/>
      </c>
      <c r="O77" s="545" t="str">
        <f t="shared" si="22"/>
        <v/>
      </c>
      <c r="Q77" s="42" t="str">
        <f t="shared" si="23"/>
        <v/>
      </c>
      <c r="R77" s="42">
        <f t="shared" si="24"/>
        <v>2</v>
      </c>
      <c r="S77" s="42" t="str">
        <f>IF(C77&lt;&gt;"",MATCH(C77,Data!E:E,0),"")</f>
        <v/>
      </c>
      <c r="T77" s="42" t="str">
        <f>IF(C77&lt;&gt;"",COUNTIF(Data!E:E,C77),"")</f>
        <v/>
      </c>
      <c r="U77" s="42" t="str">
        <f t="shared" si="25"/>
        <v/>
      </c>
      <c r="V77" s="42" t="str">
        <f t="shared" si="26"/>
        <v/>
      </c>
      <c r="W77" s="42" t="str">
        <f t="shared" si="18"/>
        <v/>
      </c>
      <c r="X77" s="42" t="str">
        <f t="shared" si="27"/>
        <v/>
      </c>
      <c r="Y77" s="42" t="e">
        <f t="shared" si="28"/>
        <v>#N/A</v>
      </c>
      <c r="Z77" s="42">
        <f t="shared" si="29"/>
        <v>0</v>
      </c>
      <c r="AA77" s="84">
        <f t="shared" si="19"/>
        <v>0</v>
      </c>
      <c r="AB77" s="42">
        <f t="shared" si="30"/>
        <v>0</v>
      </c>
      <c r="AC77" s="42">
        <f t="shared" si="31"/>
        <v>0</v>
      </c>
      <c r="AD77" s="42">
        <f t="shared" si="32"/>
        <v>0</v>
      </c>
      <c r="AE77" s="42">
        <f t="shared" si="33"/>
        <v>0</v>
      </c>
      <c r="AF77" s="236">
        <f t="shared" si="34"/>
        <v>0</v>
      </c>
    </row>
    <row r="78" spans="2:32" hidden="1" x14ac:dyDescent="0.2">
      <c r="B78" s="608"/>
      <c r="C78" s="597"/>
      <c r="D78" s="77"/>
      <c r="E78" s="78"/>
      <c r="F78" s="78"/>
      <c r="G78" s="233" t="str">
        <f t="shared" si="14"/>
        <v/>
      </c>
      <c r="H78" s="78"/>
      <c r="I78" s="234" t="str">
        <f t="shared" si="20"/>
        <v/>
      </c>
      <c r="J78" s="105"/>
      <c r="K78" s="105"/>
      <c r="L78" s="235">
        <f t="shared" si="16"/>
        <v>0</v>
      </c>
      <c r="M78" s="234">
        <f t="shared" si="21"/>
        <v>0</v>
      </c>
      <c r="N78" s="407" t="str">
        <f t="shared" si="17"/>
        <v/>
      </c>
      <c r="O78" s="545" t="str">
        <f t="shared" si="22"/>
        <v/>
      </c>
      <c r="Q78" s="42" t="str">
        <f t="shared" si="23"/>
        <v/>
      </c>
      <c r="R78" s="42">
        <f t="shared" si="24"/>
        <v>2</v>
      </c>
      <c r="S78" s="42" t="str">
        <f>IF(C78&lt;&gt;"",MATCH(C78,Data!E:E,0),"")</f>
        <v/>
      </c>
      <c r="T78" s="42" t="str">
        <f>IF(C78&lt;&gt;"",COUNTIF(Data!E:E,C78),"")</f>
        <v/>
      </c>
      <c r="U78" s="42" t="str">
        <f t="shared" si="25"/>
        <v/>
      </c>
      <c r="V78" s="42" t="str">
        <f t="shared" si="26"/>
        <v/>
      </c>
      <c r="W78" s="42" t="str">
        <f t="shared" si="18"/>
        <v/>
      </c>
      <c r="X78" s="42" t="str">
        <f t="shared" si="27"/>
        <v/>
      </c>
      <c r="Y78" s="42" t="e">
        <f t="shared" si="28"/>
        <v>#N/A</v>
      </c>
      <c r="Z78" s="42">
        <f t="shared" si="29"/>
        <v>0</v>
      </c>
      <c r="AA78" s="84">
        <f t="shared" si="19"/>
        <v>0</v>
      </c>
      <c r="AB78" s="42">
        <f t="shared" si="30"/>
        <v>0</v>
      </c>
      <c r="AC78" s="42">
        <f t="shared" si="31"/>
        <v>0</v>
      </c>
      <c r="AD78" s="42">
        <f t="shared" si="32"/>
        <v>0</v>
      </c>
      <c r="AE78" s="42">
        <f t="shared" si="33"/>
        <v>0</v>
      </c>
      <c r="AF78" s="236">
        <f t="shared" si="34"/>
        <v>0</v>
      </c>
    </row>
    <row r="79" spans="2:32" hidden="1" x14ac:dyDescent="0.2">
      <c r="B79" s="608"/>
      <c r="C79" s="597"/>
      <c r="D79" s="77"/>
      <c r="E79" s="78"/>
      <c r="F79" s="78"/>
      <c r="G79" s="233" t="str">
        <f t="shared" si="14"/>
        <v/>
      </c>
      <c r="H79" s="78"/>
      <c r="I79" s="234" t="str">
        <f t="shared" si="20"/>
        <v/>
      </c>
      <c r="J79" s="105"/>
      <c r="K79" s="105"/>
      <c r="L79" s="235">
        <f t="shared" si="16"/>
        <v>0</v>
      </c>
      <c r="M79" s="234">
        <f t="shared" si="21"/>
        <v>0</v>
      </c>
      <c r="N79" s="407" t="str">
        <f t="shared" si="17"/>
        <v/>
      </c>
      <c r="O79" s="545" t="str">
        <f t="shared" si="22"/>
        <v/>
      </c>
      <c r="Q79" s="42" t="str">
        <f t="shared" si="23"/>
        <v/>
      </c>
      <c r="R79" s="42">
        <f t="shared" si="24"/>
        <v>2</v>
      </c>
      <c r="S79" s="42" t="str">
        <f>IF(C79&lt;&gt;"",MATCH(C79,Data!E:E,0),"")</f>
        <v/>
      </c>
      <c r="T79" s="42" t="str">
        <f>IF(C79&lt;&gt;"",COUNTIF(Data!E:E,C79),"")</f>
        <v/>
      </c>
      <c r="U79" s="42" t="str">
        <f t="shared" si="25"/>
        <v/>
      </c>
      <c r="V79" s="42" t="str">
        <f t="shared" si="26"/>
        <v/>
      </c>
      <c r="W79" s="42" t="str">
        <f t="shared" si="18"/>
        <v/>
      </c>
      <c r="X79" s="42" t="str">
        <f t="shared" si="27"/>
        <v/>
      </c>
      <c r="Y79" s="42" t="e">
        <f t="shared" si="28"/>
        <v>#N/A</v>
      </c>
      <c r="Z79" s="42">
        <f t="shared" si="29"/>
        <v>0</v>
      </c>
      <c r="AA79" s="84">
        <f t="shared" si="19"/>
        <v>0</v>
      </c>
      <c r="AB79" s="42">
        <f t="shared" si="30"/>
        <v>0</v>
      </c>
      <c r="AC79" s="42">
        <f t="shared" si="31"/>
        <v>0</v>
      </c>
      <c r="AD79" s="42">
        <f t="shared" si="32"/>
        <v>0</v>
      </c>
      <c r="AE79" s="42">
        <f t="shared" si="33"/>
        <v>0</v>
      </c>
      <c r="AF79" s="236">
        <f t="shared" si="34"/>
        <v>0</v>
      </c>
    </row>
    <row r="80" spans="2:32" hidden="1" x14ac:dyDescent="0.2">
      <c r="B80" s="608"/>
      <c r="C80" s="597"/>
      <c r="D80" s="77"/>
      <c r="E80" s="78"/>
      <c r="F80" s="78"/>
      <c r="G80" s="233" t="str">
        <f t="shared" si="14"/>
        <v/>
      </c>
      <c r="H80" s="78"/>
      <c r="I80" s="234" t="str">
        <f t="shared" si="20"/>
        <v/>
      </c>
      <c r="J80" s="105"/>
      <c r="K80" s="105"/>
      <c r="L80" s="235">
        <f t="shared" si="16"/>
        <v>0</v>
      </c>
      <c r="M80" s="234">
        <f t="shared" si="21"/>
        <v>0</v>
      </c>
      <c r="N80" s="407" t="str">
        <f t="shared" si="17"/>
        <v/>
      </c>
      <c r="O80" s="545" t="str">
        <f t="shared" si="22"/>
        <v/>
      </c>
      <c r="Q80" s="42" t="str">
        <f t="shared" si="23"/>
        <v/>
      </c>
      <c r="R80" s="42">
        <f t="shared" si="24"/>
        <v>2</v>
      </c>
      <c r="S80" s="42" t="str">
        <f>IF(C80&lt;&gt;"",MATCH(C80,Data!E:E,0),"")</f>
        <v/>
      </c>
      <c r="T80" s="42" t="str">
        <f>IF(C80&lt;&gt;"",COUNTIF(Data!E:E,C80),"")</f>
        <v/>
      </c>
      <c r="U80" s="42" t="str">
        <f t="shared" si="25"/>
        <v/>
      </c>
      <c r="V80" s="42" t="str">
        <f t="shared" si="26"/>
        <v/>
      </c>
      <c r="W80" s="42" t="str">
        <f t="shared" si="18"/>
        <v/>
      </c>
      <c r="X80" s="42" t="str">
        <f t="shared" si="27"/>
        <v/>
      </c>
      <c r="Y80" s="42" t="e">
        <f t="shared" si="28"/>
        <v>#N/A</v>
      </c>
      <c r="Z80" s="42">
        <f t="shared" si="29"/>
        <v>0</v>
      </c>
      <c r="AA80" s="84">
        <f t="shared" si="19"/>
        <v>0</v>
      </c>
      <c r="AB80" s="42">
        <f t="shared" si="30"/>
        <v>0</v>
      </c>
      <c r="AC80" s="42">
        <f t="shared" si="31"/>
        <v>0</v>
      </c>
      <c r="AD80" s="42">
        <f t="shared" si="32"/>
        <v>0</v>
      </c>
      <c r="AE80" s="42">
        <f t="shared" si="33"/>
        <v>0</v>
      </c>
      <c r="AF80" s="236">
        <f t="shared" si="34"/>
        <v>0</v>
      </c>
    </row>
    <row r="81" spans="2:32" hidden="1" x14ac:dyDescent="0.2">
      <c r="B81" s="608"/>
      <c r="C81" s="597"/>
      <c r="D81" s="77"/>
      <c r="E81" s="78"/>
      <c r="F81" s="78"/>
      <c r="G81" s="233" t="str">
        <f t="shared" si="14"/>
        <v/>
      </c>
      <c r="H81" s="78"/>
      <c r="I81" s="234" t="str">
        <f t="shared" si="20"/>
        <v/>
      </c>
      <c r="J81" s="105"/>
      <c r="K81" s="105"/>
      <c r="L81" s="235">
        <f t="shared" si="16"/>
        <v>0</v>
      </c>
      <c r="M81" s="234">
        <f t="shared" si="21"/>
        <v>0</v>
      </c>
      <c r="N81" s="407" t="str">
        <f t="shared" si="17"/>
        <v/>
      </c>
      <c r="O81" s="545" t="str">
        <f t="shared" si="22"/>
        <v/>
      </c>
      <c r="Q81" s="42" t="str">
        <f t="shared" si="23"/>
        <v/>
      </c>
      <c r="R81" s="42">
        <f t="shared" si="24"/>
        <v>2</v>
      </c>
      <c r="S81" s="42" t="str">
        <f>IF(C81&lt;&gt;"",MATCH(C81,Data!E:E,0),"")</f>
        <v/>
      </c>
      <c r="T81" s="42" t="str">
        <f>IF(C81&lt;&gt;"",COUNTIF(Data!E:E,C81),"")</f>
        <v/>
      </c>
      <c r="U81" s="42" t="str">
        <f t="shared" si="25"/>
        <v/>
      </c>
      <c r="V81" s="42" t="str">
        <f t="shared" si="26"/>
        <v/>
      </c>
      <c r="W81" s="42" t="str">
        <f t="shared" si="18"/>
        <v/>
      </c>
      <c r="X81" s="42" t="str">
        <f t="shared" si="27"/>
        <v/>
      </c>
      <c r="Y81" s="42" t="e">
        <f t="shared" si="28"/>
        <v>#N/A</v>
      </c>
      <c r="Z81" s="42">
        <f t="shared" si="29"/>
        <v>0</v>
      </c>
      <c r="AA81" s="84">
        <f t="shared" si="19"/>
        <v>0</v>
      </c>
      <c r="AB81" s="42">
        <f t="shared" si="30"/>
        <v>0</v>
      </c>
      <c r="AC81" s="42">
        <f t="shared" si="31"/>
        <v>0</v>
      </c>
      <c r="AD81" s="42">
        <f t="shared" si="32"/>
        <v>0</v>
      </c>
      <c r="AE81" s="42">
        <f t="shared" si="33"/>
        <v>0</v>
      </c>
      <c r="AF81" s="236">
        <f t="shared" si="34"/>
        <v>0</v>
      </c>
    </row>
    <row r="82" spans="2:32" hidden="1" x14ac:dyDescent="0.2">
      <c r="B82" s="608"/>
      <c r="C82" s="597"/>
      <c r="D82" s="77"/>
      <c r="E82" s="78"/>
      <c r="F82" s="78"/>
      <c r="G82" s="233" t="str">
        <f t="shared" si="14"/>
        <v/>
      </c>
      <c r="H82" s="78"/>
      <c r="I82" s="234" t="str">
        <f t="shared" si="20"/>
        <v/>
      </c>
      <c r="J82" s="105"/>
      <c r="K82" s="105"/>
      <c r="L82" s="235">
        <f t="shared" si="16"/>
        <v>0</v>
      </c>
      <c r="M82" s="234">
        <f t="shared" si="21"/>
        <v>0</v>
      </c>
      <c r="N82" s="407" t="str">
        <f t="shared" si="17"/>
        <v/>
      </c>
      <c r="O82" s="545" t="str">
        <f t="shared" si="22"/>
        <v/>
      </c>
      <c r="Q82" s="42" t="str">
        <f t="shared" si="23"/>
        <v/>
      </c>
      <c r="R82" s="42">
        <f t="shared" si="24"/>
        <v>2</v>
      </c>
      <c r="S82" s="42" t="str">
        <f>IF(C82&lt;&gt;"",MATCH(C82,Data!E:E,0),"")</f>
        <v/>
      </c>
      <c r="T82" s="42" t="str">
        <f>IF(C82&lt;&gt;"",COUNTIF(Data!E:E,C82),"")</f>
        <v/>
      </c>
      <c r="U82" s="42" t="str">
        <f t="shared" si="25"/>
        <v/>
      </c>
      <c r="V82" s="42" t="str">
        <f t="shared" si="26"/>
        <v/>
      </c>
      <c r="W82" s="42" t="str">
        <f t="shared" si="18"/>
        <v/>
      </c>
      <c r="X82" s="42" t="str">
        <f t="shared" si="27"/>
        <v/>
      </c>
      <c r="Y82" s="42" t="e">
        <f t="shared" si="28"/>
        <v>#N/A</v>
      </c>
      <c r="Z82" s="42">
        <f t="shared" si="29"/>
        <v>0</v>
      </c>
      <c r="AA82" s="84">
        <f t="shared" si="19"/>
        <v>0</v>
      </c>
      <c r="AB82" s="42">
        <f t="shared" si="30"/>
        <v>0</v>
      </c>
      <c r="AC82" s="42">
        <f t="shared" si="31"/>
        <v>0</v>
      </c>
      <c r="AD82" s="42">
        <f t="shared" si="32"/>
        <v>0</v>
      </c>
      <c r="AE82" s="42">
        <f t="shared" si="33"/>
        <v>0</v>
      </c>
      <c r="AF82" s="236">
        <f t="shared" si="34"/>
        <v>0</v>
      </c>
    </row>
    <row r="83" spans="2:32" hidden="1" x14ac:dyDescent="0.2">
      <c r="B83" s="608"/>
      <c r="C83" s="597"/>
      <c r="D83" s="77"/>
      <c r="E83" s="78"/>
      <c r="F83" s="78"/>
      <c r="G83" s="233" t="str">
        <f t="shared" si="14"/>
        <v/>
      </c>
      <c r="H83" s="78"/>
      <c r="I83" s="234" t="str">
        <f t="shared" si="20"/>
        <v/>
      </c>
      <c r="J83" s="105"/>
      <c r="K83" s="105"/>
      <c r="L83" s="235">
        <f t="shared" si="16"/>
        <v>0</v>
      </c>
      <c r="M83" s="234">
        <f t="shared" si="21"/>
        <v>0</v>
      </c>
      <c r="N83" s="407" t="str">
        <f t="shared" si="17"/>
        <v/>
      </c>
      <c r="O83" s="545" t="str">
        <f t="shared" si="22"/>
        <v/>
      </c>
      <c r="Q83" s="42" t="str">
        <f t="shared" si="23"/>
        <v/>
      </c>
      <c r="R83" s="42">
        <f t="shared" si="24"/>
        <v>2</v>
      </c>
      <c r="S83" s="42" t="str">
        <f>IF(C83&lt;&gt;"",MATCH(C83,Data!E:E,0),"")</f>
        <v/>
      </c>
      <c r="T83" s="42" t="str">
        <f>IF(C83&lt;&gt;"",COUNTIF(Data!E:E,C83),"")</f>
        <v/>
      </c>
      <c r="U83" s="42" t="str">
        <f t="shared" si="25"/>
        <v/>
      </c>
      <c r="V83" s="42" t="str">
        <f t="shared" si="26"/>
        <v/>
      </c>
      <c r="W83" s="42" t="str">
        <f t="shared" si="18"/>
        <v/>
      </c>
      <c r="X83" s="42" t="str">
        <f t="shared" si="27"/>
        <v/>
      </c>
      <c r="Y83" s="42" t="e">
        <f t="shared" si="28"/>
        <v>#N/A</v>
      </c>
      <c r="Z83" s="42">
        <f t="shared" si="29"/>
        <v>0</v>
      </c>
      <c r="AA83" s="84">
        <f t="shared" si="19"/>
        <v>0</v>
      </c>
      <c r="AB83" s="42">
        <f t="shared" si="30"/>
        <v>0</v>
      </c>
      <c r="AC83" s="42">
        <f t="shared" si="31"/>
        <v>0</v>
      </c>
      <c r="AD83" s="42">
        <f t="shared" si="32"/>
        <v>0</v>
      </c>
      <c r="AE83" s="42">
        <f t="shared" si="33"/>
        <v>0</v>
      </c>
      <c r="AF83" s="236">
        <f t="shared" si="34"/>
        <v>0</v>
      </c>
    </row>
    <row r="84" spans="2:32" hidden="1" x14ac:dyDescent="0.2">
      <c r="B84" s="608"/>
      <c r="C84" s="597"/>
      <c r="D84" s="77"/>
      <c r="E84" s="78"/>
      <c r="F84" s="78"/>
      <c r="G84" s="233" t="str">
        <f t="shared" si="14"/>
        <v/>
      </c>
      <c r="H84" s="78"/>
      <c r="I84" s="234" t="str">
        <f t="shared" si="20"/>
        <v/>
      </c>
      <c r="J84" s="105"/>
      <c r="K84" s="105"/>
      <c r="L84" s="235">
        <f t="shared" si="16"/>
        <v>0</v>
      </c>
      <c r="M84" s="234">
        <f t="shared" si="21"/>
        <v>0</v>
      </c>
      <c r="N84" s="407" t="str">
        <f t="shared" si="17"/>
        <v/>
      </c>
      <c r="O84" s="545" t="str">
        <f t="shared" si="22"/>
        <v/>
      </c>
      <c r="Q84" s="42" t="str">
        <f t="shared" si="23"/>
        <v/>
      </c>
      <c r="R84" s="42">
        <f t="shared" si="24"/>
        <v>2</v>
      </c>
      <c r="S84" s="42" t="str">
        <f>IF(C84&lt;&gt;"",MATCH(C84,Data!E:E,0),"")</f>
        <v/>
      </c>
      <c r="T84" s="42" t="str">
        <f>IF(C84&lt;&gt;"",COUNTIF(Data!E:E,C84),"")</f>
        <v/>
      </c>
      <c r="U84" s="42" t="str">
        <f t="shared" si="25"/>
        <v/>
      </c>
      <c r="V84" s="42" t="str">
        <f t="shared" si="26"/>
        <v/>
      </c>
      <c r="W84" s="42" t="str">
        <f t="shared" si="18"/>
        <v/>
      </c>
      <c r="X84" s="42" t="str">
        <f t="shared" si="27"/>
        <v/>
      </c>
      <c r="Y84" s="42" t="e">
        <f t="shared" si="28"/>
        <v>#N/A</v>
      </c>
      <c r="Z84" s="42">
        <f t="shared" si="29"/>
        <v>0</v>
      </c>
      <c r="AA84" s="84">
        <f t="shared" si="19"/>
        <v>0</v>
      </c>
      <c r="AB84" s="42">
        <f t="shared" si="30"/>
        <v>0</v>
      </c>
      <c r="AC84" s="42">
        <f t="shared" si="31"/>
        <v>0</v>
      </c>
      <c r="AD84" s="42">
        <f t="shared" si="32"/>
        <v>0</v>
      </c>
      <c r="AE84" s="42">
        <f t="shared" si="33"/>
        <v>0</v>
      </c>
      <c r="AF84" s="236">
        <f t="shared" si="34"/>
        <v>0</v>
      </c>
    </row>
    <row r="85" spans="2:32" hidden="1" x14ac:dyDescent="0.2">
      <c r="B85" s="608"/>
      <c r="C85" s="597"/>
      <c r="D85" s="77"/>
      <c r="E85" s="78"/>
      <c r="F85" s="78"/>
      <c r="G85" s="233" t="str">
        <f t="shared" ref="G85:G103" si="35">IF(F85 = "", "", IF(F85 = 0, 1, IF(F85 = "&gt;5", 8, F85*1.5)))</f>
        <v/>
      </c>
      <c r="H85" s="78"/>
      <c r="I85" s="234" t="str">
        <f t="shared" si="20"/>
        <v/>
      </c>
      <c r="J85" s="105"/>
      <c r="K85" s="105"/>
      <c r="L85" s="235">
        <f t="shared" ref="L85:L103" si="36">IF(OR(I85 = "", I85 = 0), 0, IF((K85*12)/I85 &gt; 0.3, "Over 30%", (K85*12)/I85))</f>
        <v>0</v>
      </c>
      <c r="M85" s="234">
        <f t="shared" si="21"/>
        <v>0</v>
      </c>
      <c r="N85" s="407" t="str">
        <f t="shared" si="17"/>
        <v/>
      </c>
      <c r="O85" s="545" t="str">
        <f t="shared" si="22"/>
        <v/>
      </c>
      <c r="Q85" s="42" t="str">
        <f t="shared" si="23"/>
        <v/>
      </c>
      <c r="R85" s="42">
        <f t="shared" si="24"/>
        <v>2</v>
      </c>
      <c r="S85" s="42" t="str">
        <f>IF(C85&lt;&gt;"",MATCH(C85,Data!E:E,0),"")</f>
        <v/>
      </c>
      <c r="T85" s="42" t="str">
        <f>IF(C85&lt;&gt;"",COUNTIF(Data!E:E,C85),"")</f>
        <v/>
      </c>
      <c r="U85" s="42" t="str">
        <f t="shared" si="25"/>
        <v/>
      </c>
      <c r="V85" s="42" t="str">
        <f t="shared" si="26"/>
        <v/>
      </c>
      <c r="W85" s="42" t="str">
        <f t="shared" si="18"/>
        <v/>
      </c>
      <c r="X85" s="42" t="str">
        <f t="shared" si="27"/>
        <v/>
      </c>
      <c r="Y85" s="42" t="e">
        <f t="shared" si="28"/>
        <v>#N/A</v>
      </c>
      <c r="Z85" s="42">
        <f t="shared" si="29"/>
        <v>0</v>
      </c>
      <c r="AA85" s="84">
        <f t="shared" si="19"/>
        <v>0</v>
      </c>
      <c r="AB85" s="42">
        <f t="shared" si="30"/>
        <v>0</v>
      </c>
      <c r="AC85" s="42">
        <f t="shared" si="31"/>
        <v>0</v>
      </c>
      <c r="AD85" s="42">
        <f t="shared" si="32"/>
        <v>0</v>
      </c>
      <c r="AE85" s="42">
        <f t="shared" si="33"/>
        <v>0</v>
      </c>
      <c r="AF85" s="236">
        <f t="shared" si="34"/>
        <v>0</v>
      </c>
    </row>
    <row r="86" spans="2:32" hidden="1" x14ac:dyDescent="0.2">
      <c r="B86" s="608"/>
      <c r="C86" s="597"/>
      <c r="D86" s="77"/>
      <c r="E86" s="78"/>
      <c r="F86" s="78"/>
      <c r="G86" s="233" t="str">
        <f t="shared" si="35"/>
        <v/>
      </c>
      <c r="H86" s="78"/>
      <c r="I86" s="234" t="str">
        <f t="shared" si="20"/>
        <v/>
      </c>
      <c r="J86" s="105"/>
      <c r="K86" s="105"/>
      <c r="L86" s="235">
        <f t="shared" si="36"/>
        <v>0</v>
      </c>
      <c r="M86" s="234">
        <f t="shared" si="21"/>
        <v>0</v>
      </c>
      <c r="N86" s="407" t="str">
        <f t="shared" si="17"/>
        <v/>
      </c>
      <c r="O86" s="545" t="str">
        <f t="shared" si="22"/>
        <v/>
      </c>
      <c r="Q86" s="42" t="str">
        <f t="shared" si="23"/>
        <v/>
      </c>
      <c r="R86" s="42">
        <f t="shared" si="24"/>
        <v>2</v>
      </c>
      <c r="S86" s="42" t="str">
        <f>IF(C86&lt;&gt;"",MATCH(C86,Data!E:E,0),"")</f>
        <v/>
      </c>
      <c r="T86" s="42" t="str">
        <f>IF(C86&lt;&gt;"",COUNTIF(Data!E:E,C86),"")</f>
        <v/>
      </c>
      <c r="U86" s="42" t="str">
        <f t="shared" si="25"/>
        <v/>
      </c>
      <c r="V86" s="42" t="str">
        <f t="shared" si="26"/>
        <v/>
      </c>
      <c r="W86" s="42" t="str">
        <f t="shared" si="18"/>
        <v/>
      </c>
      <c r="X86" s="42" t="str">
        <f t="shared" si="27"/>
        <v/>
      </c>
      <c r="Y86" s="42" t="e">
        <f t="shared" si="28"/>
        <v>#N/A</v>
      </c>
      <c r="Z86" s="42">
        <f t="shared" si="29"/>
        <v>0</v>
      </c>
      <c r="AA86" s="84">
        <f t="shared" si="19"/>
        <v>0</v>
      </c>
      <c r="AB86" s="42">
        <f t="shared" si="30"/>
        <v>0</v>
      </c>
      <c r="AC86" s="42">
        <f t="shared" si="31"/>
        <v>0</v>
      </c>
      <c r="AD86" s="42">
        <f t="shared" si="32"/>
        <v>0</v>
      </c>
      <c r="AE86" s="42">
        <f t="shared" si="33"/>
        <v>0</v>
      </c>
      <c r="AF86" s="236">
        <f t="shared" si="34"/>
        <v>0</v>
      </c>
    </row>
    <row r="87" spans="2:32" hidden="1" x14ac:dyDescent="0.2">
      <c r="B87" s="608"/>
      <c r="C87" s="597"/>
      <c r="D87" s="77"/>
      <c r="E87" s="78"/>
      <c r="F87" s="78"/>
      <c r="G87" s="233" t="str">
        <f t="shared" si="35"/>
        <v/>
      </c>
      <c r="H87" s="78"/>
      <c r="I87" s="234" t="str">
        <f t="shared" ref="I87:I103" si="37">IF(OR(F87&gt;6, F87=""), "", IF(ISERROR(Y87), "", IF(X87 = "", "", (VLOOKUP(X87, IncomeLimits, ROUNDDOWN(G87,0)+1, FALSE)+VLOOKUP(X87, IncomeLimits, ROUNDUP(G87,0)+1, FALSE))/2)))</f>
        <v/>
      </c>
      <c r="J87" s="105"/>
      <c r="K87" s="105"/>
      <c r="L87" s="235">
        <f t="shared" si="36"/>
        <v>0</v>
      </c>
      <c r="M87" s="234">
        <f t="shared" ref="M87:M103" si="38">IF(J87 = "", 0, J87*12* E87)</f>
        <v>0</v>
      </c>
      <c r="N87" s="407" t="str">
        <f t="shared" si="17"/>
        <v/>
      </c>
      <c r="O87" s="545" t="str">
        <f t="shared" ref="O87:O103" si="39">IF(N87 = "", "", E87*N87)</f>
        <v/>
      </c>
      <c r="Q87" s="42" t="str">
        <f t="shared" ref="Q87:Q103" si="40">IF(F87="", "", IF(OR(F87 = 4, F87 &gt;4), 4, F87))</f>
        <v/>
      </c>
      <c r="R87" s="42">
        <f t="shared" ref="R87:R103" si="41">IF(F87&gt;4, 6, F87+2)</f>
        <v>2</v>
      </c>
      <c r="S87" s="42" t="str">
        <f>IF(C87&lt;&gt;"",MATCH(C87,Data!E:E,0),"")</f>
        <v/>
      </c>
      <c r="T87" s="42" t="str">
        <f>IF(C87&lt;&gt;"",COUNTIF(Data!E:E,C87),"")</f>
        <v/>
      </c>
      <c r="U87" s="42" t="str">
        <f t="shared" ref="U87:U103" si="42">IF(C87&lt;&gt;"","Data!F" &amp;S87 &amp; ":F" &amp; (S87+T87-1),"")</f>
        <v/>
      </c>
      <c r="V87" s="42" t="str">
        <f t="shared" si="26"/>
        <v/>
      </c>
      <c r="W87" s="42" t="str">
        <f t="shared" si="18"/>
        <v/>
      </c>
      <c r="X87" s="42" t="str">
        <f t="shared" ref="X87:X103" si="43">IF(OR(C87= "", D87 = "", W87 = ""), "", D87 &amp; "-" &amp; C87 &amp; W87)</f>
        <v/>
      </c>
      <c r="Y87" s="42" t="e">
        <f t="shared" ref="Y87:Y103" si="44">VLOOKUP(X87, IncomeLimits, 1,FALSE)</f>
        <v>#N/A</v>
      </c>
      <c r="Z87" s="42">
        <f t="shared" ref="Z87:Z103" si="45">IF(OR(C87 = "", C87 = "IL", C87 = "WI"), 0, 1)</f>
        <v>0</v>
      </c>
      <c r="AA87" s="84">
        <f t="shared" si="19"/>
        <v>0</v>
      </c>
      <c r="AB87" s="42">
        <f t="shared" ref="AB87:AB103" si="46">IF(H87= "51%-60%", E87, 0)</f>
        <v>0</v>
      </c>
      <c r="AC87" s="42">
        <f t="shared" ref="AC87:AC103" si="47">IF(H87= "61%-80%", E87, 0)</f>
        <v>0</v>
      </c>
      <c r="AD87" s="42">
        <f t="shared" ref="AD87:AD103" si="48">IF(H87= "Over 80%", E87, 0)</f>
        <v>0</v>
      </c>
      <c r="AE87" s="42">
        <f t="shared" ref="AE87:AE103" si="49">IF(F87&gt;6, 1, 0)</f>
        <v>0</v>
      </c>
      <c r="AF87" s="236">
        <f t="shared" ref="AF87:AF103" si="50">K87*E87</f>
        <v>0</v>
      </c>
    </row>
    <row r="88" spans="2:32" hidden="1" x14ac:dyDescent="0.2">
      <c r="B88" s="608"/>
      <c r="C88" s="597"/>
      <c r="D88" s="77"/>
      <c r="E88" s="78"/>
      <c r="F88" s="78"/>
      <c r="G88" s="233" t="str">
        <f t="shared" si="35"/>
        <v/>
      </c>
      <c r="H88" s="78"/>
      <c r="I88" s="234" t="str">
        <f t="shared" si="37"/>
        <v/>
      </c>
      <c r="J88" s="105"/>
      <c r="K88" s="105"/>
      <c r="L88" s="235">
        <f t="shared" si="36"/>
        <v>0</v>
      </c>
      <c r="M88" s="234">
        <f t="shared" si="38"/>
        <v>0</v>
      </c>
      <c r="N88" s="407" t="str">
        <f t="shared" ref="N88:N103" si="51">IF(OR(B88="Select Activity", B88="", C88 = "", D88 = "", F88 = ""), "", SUMIFS($AJ$23:$AJ$32,$AH$23:$AH$32,$B88,$AI$23:$AI$32,IF($F88&gt;4,4,$F88)))</f>
        <v/>
      </c>
      <c r="O88" s="545" t="str">
        <f t="shared" si="39"/>
        <v/>
      </c>
      <c r="Q88" s="42" t="str">
        <f t="shared" si="40"/>
        <v/>
      </c>
      <c r="R88" s="42">
        <f t="shared" si="41"/>
        <v>2</v>
      </c>
      <c r="S88" s="42" t="str">
        <f>IF(C88&lt;&gt;"",MATCH(C88,Data!E:E,0),"")</f>
        <v/>
      </c>
      <c r="T88" s="42" t="str">
        <f>IF(C88&lt;&gt;"",COUNTIF(Data!E:E,C88),"")</f>
        <v/>
      </c>
      <c r="U88" s="42" t="str">
        <f t="shared" si="42"/>
        <v/>
      </c>
      <c r="V88" s="42" t="str">
        <f t="shared" si="26"/>
        <v/>
      </c>
      <c r="W88" s="42" t="str">
        <f t="shared" ref="W88:W103" si="52">IF(H88 = "&lt;=50%", "50", IF(H88 = "51%-60%", "60", IF(H88 = "61%-80%", "80", "")))</f>
        <v/>
      </c>
      <c r="X88" s="42" t="str">
        <f t="shared" si="43"/>
        <v/>
      </c>
      <c r="Y88" s="42" t="e">
        <f t="shared" si="44"/>
        <v>#N/A</v>
      </c>
      <c r="Z88" s="42">
        <f t="shared" si="45"/>
        <v>0</v>
      </c>
      <c r="AA88" s="84">
        <f t="shared" ref="AA88:AA103" si="53">IF(H88 = "&lt;=50%", E88, 0)</f>
        <v>0</v>
      </c>
      <c r="AB88" s="42">
        <f t="shared" si="46"/>
        <v>0</v>
      </c>
      <c r="AC88" s="42">
        <f t="shared" si="47"/>
        <v>0</v>
      </c>
      <c r="AD88" s="42">
        <f t="shared" si="48"/>
        <v>0</v>
      </c>
      <c r="AE88" s="42">
        <f t="shared" si="49"/>
        <v>0</v>
      </c>
      <c r="AF88" s="236">
        <f t="shared" si="50"/>
        <v>0</v>
      </c>
    </row>
    <row r="89" spans="2:32" hidden="1" x14ac:dyDescent="0.2">
      <c r="B89" s="608"/>
      <c r="C89" s="597"/>
      <c r="D89" s="77"/>
      <c r="E89" s="78"/>
      <c r="F89" s="78"/>
      <c r="G89" s="233" t="str">
        <f t="shared" si="35"/>
        <v/>
      </c>
      <c r="H89" s="78"/>
      <c r="I89" s="234" t="str">
        <f t="shared" si="37"/>
        <v/>
      </c>
      <c r="J89" s="105"/>
      <c r="K89" s="105"/>
      <c r="L89" s="235">
        <f t="shared" si="36"/>
        <v>0</v>
      </c>
      <c r="M89" s="234">
        <f t="shared" si="38"/>
        <v>0</v>
      </c>
      <c r="N89" s="407" t="str">
        <f t="shared" si="51"/>
        <v/>
      </c>
      <c r="O89" s="545" t="str">
        <f t="shared" si="39"/>
        <v/>
      </c>
      <c r="Q89" s="42" t="str">
        <f t="shared" si="40"/>
        <v/>
      </c>
      <c r="R89" s="42">
        <f t="shared" si="41"/>
        <v>2</v>
      </c>
      <c r="S89" s="42" t="str">
        <f>IF(C89&lt;&gt;"",MATCH(C89,Data!E:E,0),"")</f>
        <v/>
      </c>
      <c r="T89" s="42" t="str">
        <f>IF(C89&lt;&gt;"",COUNTIF(Data!E:E,C89),"")</f>
        <v/>
      </c>
      <c r="U89" s="42" t="str">
        <f t="shared" si="42"/>
        <v/>
      </c>
      <c r="V89" s="42" t="str">
        <f t="shared" ref="V89:V103" si="54">IF(AND(C89&lt;&gt;"IL",C89&lt;&gt;"WI"),"",IF(C89="WI","WI",IF(OR(D89="Cook",D89="DuPage",D89="Kane",D89 = "Lake", D89 = "McHenry",D89="Will",D89="Kendall", D89="Grundy", D89 = "DeKalb"),"Chicago MSA","IL")))</f>
        <v/>
      </c>
      <c r="W89" s="42" t="str">
        <f t="shared" si="52"/>
        <v/>
      </c>
      <c r="X89" s="42" t="str">
        <f t="shared" si="43"/>
        <v/>
      </c>
      <c r="Y89" s="42" t="e">
        <f t="shared" si="44"/>
        <v>#N/A</v>
      </c>
      <c r="Z89" s="42">
        <f t="shared" si="45"/>
        <v>0</v>
      </c>
      <c r="AA89" s="84">
        <f t="shared" si="53"/>
        <v>0</v>
      </c>
      <c r="AB89" s="42">
        <f t="shared" si="46"/>
        <v>0</v>
      </c>
      <c r="AC89" s="42">
        <f t="shared" si="47"/>
        <v>0</v>
      </c>
      <c r="AD89" s="42">
        <f t="shared" si="48"/>
        <v>0</v>
      </c>
      <c r="AE89" s="42">
        <f t="shared" si="49"/>
        <v>0</v>
      </c>
      <c r="AF89" s="236">
        <f t="shared" si="50"/>
        <v>0</v>
      </c>
    </row>
    <row r="90" spans="2:32" hidden="1" x14ac:dyDescent="0.2">
      <c r="B90" s="608"/>
      <c r="C90" s="597"/>
      <c r="D90" s="77"/>
      <c r="E90" s="78"/>
      <c r="F90" s="78"/>
      <c r="G90" s="233" t="str">
        <f t="shared" si="35"/>
        <v/>
      </c>
      <c r="H90" s="78"/>
      <c r="I90" s="234" t="str">
        <f t="shared" si="37"/>
        <v/>
      </c>
      <c r="J90" s="105"/>
      <c r="K90" s="105"/>
      <c r="L90" s="235">
        <f t="shared" si="36"/>
        <v>0</v>
      </c>
      <c r="M90" s="234">
        <f t="shared" si="38"/>
        <v>0</v>
      </c>
      <c r="N90" s="407" t="str">
        <f t="shared" si="51"/>
        <v/>
      </c>
      <c r="O90" s="545" t="str">
        <f t="shared" si="39"/>
        <v/>
      </c>
      <c r="Q90" s="42" t="str">
        <f t="shared" si="40"/>
        <v/>
      </c>
      <c r="R90" s="42">
        <f t="shared" si="41"/>
        <v>2</v>
      </c>
      <c r="S90" s="42" t="str">
        <f>IF(C90&lt;&gt;"",MATCH(C90,Data!E:E,0),"")</f>
        <v/>
      </c>
      <c r="T90" s="42" t="str">
        <f>IF(C90&lt;&gt;"",COUNTIF(Data!E:E,C90),"")</f>
        <v/>
      </c>
      <c r="U90" s="42" t="str">
        <f t="shared" si="42"/>
        <v/>
      </c>
      <c r="V90" s="42" t="str">
        <f t="shared" si="54"/>
        <v/>
      </c>
      <c r="W90" s="42" t="str">
        <f t="shared" si="52"/>
        <v/>
      </c>
      <c r="X90" s="42" t="str">
        <f t="shared" si="43"/>
        <v/>
      </c>
      <c r="Y90" s="42" t="e">
        <f t="shared" si="44"/>
        <v>#N/A</v>
      </c>
      <c r="Z90" s="42">
        <f t="shared" si="45"/>
        <v>0</v>
      </c>
      <c r="AA90" s="84">
        <f t="shared" si="53"/>
        <v>0</v>
      </c>
      <c r="AB90" s="42">
        <f t="shared" si="46"/>
        <v>0</v>
      </c>
      <c r="AC90" s="42">
        <f t="shared" si="47"/>
        <v>0</v>
      </c>
      <c r="AD90" s="42">
        <f t="shared" si="48"/>
        <v>0</v>
      </c>
      <c r="AE90" s="42">
        <f t="shared" si="49"/>
        <v>0</v>
      </c>
      <c r="AF90" s="236">
        <f t="shared" si="50"/>
        <v>0</v>
      </c>
    </row>
    <row r="91" spans="2:32" hidden="1" x14ac:dyDescent="0.2">
      <c r="B91" s="608"/>
      <c r="C91" s="597"/>
      <c r="D91" s="77"/>
      <c r="E91" s="78"/>
      <c r="F91" s="78"/>
      <c r="G91" s="233" t="str">
        <f t="shared" si="35"/>
        <v/>
      </c>
      <c r="H91" s="78"/>
      <c r="I91" s="234" t="str">
        <f t="shared" si="37"/>
        <v/>
      </c>
      <c r="J91" s="105"/>
      <c r="K91" s="105"/>
      <c r="L91" s="235">
        <f t="shared" si="36"/>
        <v>0</v>
      </c>
      <c r="M91" s="234">
        <f t="shared" si="38"/>
        <v>0</v>
      </c>
      <c r="N91" s="407" t="str">
        <f t="shared" si="51"/>
        <v/>
      </c>
      <c r="O91" s="545" t="str">
        <f t="shared" si="39"/>
        <v/>
      </c>
      <c r="Q91" s="42" t="str">
        <f t="shared" si="40"/>
        <v/>
      </c>
      <c r="R91" s="42">
        <f t="shared" si="41"/>
        <v>2</v>
      </c>
      <c r="S91" s="42" t="str">
        <f>IF(C91&lt;&gt;"",MATCH(C91,Data!E:E,0),"")</f>
        <v/>
      </c>
      <c r="T91" s="42" t="str">
        <f>IF(C91&lt;&gt;"",COUNTIF(Data!E:E,C91),"")</f>
        <v/>
      </c>
      <c r="U91" s="42" t="str">
        <f t="shared" si="42"/>
        <v/>
      </c>
      <c r="V91" s="42" t="str">
        <f t="shared" si="54"/>
        <v/>
      </c>
      <c r="W91" s="42" t="str">
        <f t="shared" si="52"/>
        <v/>
      </c>
      <c r="X91" s="42" t="str">
        <f t="shared" si="43"/>
        <v/>
      </c>
      <c r="Y91" s="42" t="e">
        <f t="shared" si="44"/>
        <v>#N/A</v>
      </c>
      <c r="Z91" s="42">
        <f t="shared" si="45"/>
        <v>0</v>
      </c>
      <c r="AA91" s="84">
        <f t="shared" si="53"/>
        <v>0</v>
      </c>
      <c r="AB91" s="42">
        <f t="shared" si="46"/>
        <v>0</v>
      </c>
      <c r="AC91" s="42">
        <f t="shared" si="47"/>
        <v>0</v>
      </c>
      <c r="AD91" s="42">
        <f t="shared" si="48"/>
        <v>0</v>
      </c>
      <c r="AE91" s="42">
        <f t="shared" si="49"/>
        <v>0</v>
      </c>
      <c r="AF91" s="236">
        <f t="shared" si="50"/>
        <v>0</v>
      </c>
    </row>
    <row r="92" spans="2:32" hidden="1" x14ac:dyDescent="0.2">
      <c r="B92" s="608"/>
      <c r="C92" s="597"/>
      <c r="D92" s="77"/>
      <c r="E92" s="78"/>
      <c r="F92" s="78"/>
      <c r="G92" s="233" t="str">
        <f t="shared" si="35"/>
        <v/>
      </c>
      <c r="H92" s="78"/>
      <c r="I92" s="234" t="str">
        <f t="shared" si="37"/>
        <v/>
      </c>
      <c r="J92" s="105"/>
      <c r="K92" s="105"/>
      <c r="L92" s="235">
        <f t="shared" si="36"/>
        <v>0</v>
      </c>
      <c r="M92" s="234">
        <f t="shared" si="38"/>
        <v>0</v>
      </c>
      <c r="N92" s="407" t="str">
        <f t="shared" si="51"/>
        <v/>
      </c>
      <c r="O92" s="545" t="str">
        <f t="shared" si="39"/>
        <v/>
      </c>
      <c r="Q92" s="42" t="str">
        <f t="shared" si="40"/>
        <v/>
      </c>
      <c r="R92" s="42">
        <f t="shared" si="41"/>
        <v>2</v>
      </c>
      <c r="S92" s="42" t="str">
        <f>IF(C92&lt;&gt;"",MATCH(C92,Data!E:E,0),"")</f>
        <v/>
      </c>
      <c r="T92" s="42" t="str">
        <f>IF(C92&lt;&gt;"",COUNTIF(Data!E:E,C92),"")</f>
        <v/>
      </c>
      <c r="U92" s="42" t="str">
        <f t="shared" si="42"/>
        <v/>
      </c>
      <c r="V92" s="42" t="str">
        <f t="shared" si="54"/>
        <v/>
      </c>
      <c r="W92" s="42" t="str">
        <f t="shared" si="52"/>
        <v/>
      </c>
      <c r="X92" s="42" t="str">
        <f t="shared" si="43"/>
        <v/>
      </c>
      <c r="Y92" s="42" t="e">
        <f t="shared" si="44"/>
        <v>#N/A</v>
      </c>
      <c r="Z92" s="42">
        <f t="shared" si="45"/>
        <v>0</v>
      </c>
      <c r="AA92" s="84">
        <f t="shared" si="53"/>
        <v>0</v>
      </c>
      <c r="AB92" s="42">
        <f t="shared" si="46"/>
        <v>0</v>
      </c>
      <c r="AC92" s="42">
        <f t="shared" si="47"/>
        <v>0</v>
      </c>
      <c r="AD92" s="42">
        <f t="shared" si="48"/>
        <v>0</v>
      </c>
      <c r="AE92" s="42">
        <f t="shared" si="49"/>
        <v>0</v>
      </c>
      <c r="AF92" s="236">
        <f t="shared" si="50"/>
        <v>0</v>
      </c>
    </row>
    <row r="93" spans="2:32" hidden="1" x14ac:dyDescent="0.2">
      <c r="B93" s="608"/>
      <c r="C93" s="597"/>
      <c r="D93" s="77"/>
      <c r="E93" s="78"/>
      <c r="F93" s="78"/>
      <c r="G93" s="233" t="str">
        <f t="shared" si="35"/>
        <v/>
      </c>
      <c r="H93" s="78"/>
      <c r="I93" s="234" t="str">
        <f t="shared" si="37"/>
        <v/>
      </c>
      <c r="J93" s="105"/>
      <c r="K93" s="105"/>
      <c r="L93" s="235">
        <f t="shared" si="36"/>
        <v>0</v>
      </c>
      <c r="M93" s="234">
        <f t="shared" si="38"/>
        <v>0</v>
      </c>
      <c r="N93" s="407" t="str">
        <f t="shared" si="51"/>
        <v/>
      </c>
      <c r="O93" s="545" t="str">
        <f t="shared" si="39"/>
        <v/>
      </c>
      <c r="Q93" s="42" t="str">
        <f t="shared" si="40"/>
        <v/>
      </c>
      <c r="R93" s="42">
        <f t="shared" si="41"/>
        <v>2</v>
      </c>
      <c r="S93" s="42" t="str">
        <f>IF(C93&lt;&gt;"",MATCH(C93,Data!E:E,0),"")</f>
        <v/>
      </c>
      <c r="T93" s="42" t="str">
        <f>IF(C93&lt;&gt;"",COUNTIF(Data!E:E,C93),"")</f>
        <v/>
      </c>
      <c r="U93" s="42" t="str">
        <f t="shared" si="42"/>
        <v/>
      </c>
      <c r="V93" s="42" t="str">
        <f t="shared" si="54"/>
        <v/>
      </c>
      <c r="W93" s="42" t="str">
        <f t="shared" si="52"/>
        <v/>
      </c>
      <c r="X93" s="42" t="str">
        <f t="shared" si="43"/>
        <v/>
      </c>
      <c r="Y93" s="42" t="e">
        <f t="shared" si="44"/>
        <v>#N/A</v>
      </c>
      <c r="Z93" s="42">
        <f t="shared" si="45"/>
        <v>0</v>
      </c>
      <c r="AA93" s="84">
        <f t="shared" si="53"/>
        <v>0</v>
      </c>
      <c r="AB93" s="42">
        <f t="shared" si="46"/>
        <v>0</v>
      </c>
      <c r="AC93" s="42">
        <f t="shared" si="47"/>
        <v>0</v>
      </c>
      <c r="AD93" s="42">
        <f t="shared" si="48"/>
        <v>0</v>
      </c>
      <c r="AE93" s="42">
        <f t="shared" si="49"/>
        <v>0</v>
      </c>
      <c r="AF93" s="236">
        <f t="shared" si="50"/>
        <v>0</v>
      </c>
    </row>
    <row r="94" spans="2:32" hidden="1" x14ac:dyDescent="0.2">
      <c r="B94" s="608"/>
      <c r="C94" s="597"/>
      <c r="D94" s="77"/>
      <c r="E94" s="78"/>
      <c r="F94" s="78"/>
      <c r="G94" s="233" t="str">
        <f t="shared" si="35"/>
        <v/>
      </c>
      <c r="H94" s="78"/>
      <c r="I94" s="234" t="str">
        <f t="shared" si="37"/>
        <v/>
      </c>
      <c r="J94" s="105"/>
      <c r="K94" s="105"/>
      <c r="L94" s="235">
        <f t="shared" si="36"/>
        <v>0</v>
      </c>
      <c r="M94" s="234">
        <f t="shared" si="38"/>
        <v>0</v>
      </c>
      <c r="N94" s="407" t="str">
        <f t="shared" si="51"/>
        <v/>
      </c>
      <c r="O94" s="545" t="str">
        <f t="shared" si="39"/>
        <v/>
      </c>
      <c r="Q94" s="42" t="str">
        <f t="shared" si="40"/>
        <v/>
      </c>
      <c r="R94" s="42">
        <f t="shared" si="41"/>
        <v>2</v>
      </c>
      <c r="S94" s="42" t="str">
        <f>IF(C94&lt;&gt;"",MATCH(C94,Data!E:E,0),"")</f>
        <v/>
      </c>
      <c r="T94" s="42" t="str">
        <f>IF(C94&lt;&gt;"",COUNTIF(Data!E:E,C94),"")</f>
        <v/>
      </c>
      <c r="U94" s="42" t="str">
        <f t="shared" si="42"/>
        <v/>
      </c>
      <c r="V94" s="42" t="str">
        <f t="shared" si="54"/>
        <v/>
      </c>
      <c r="W94" s="42" t="str">
        <f t="shared" si="52"/>
        <v/>
      </c>
      <c r="X94" s="42" t="str">
        <f t="shared" si="43"/>
        <v/>
      </c>
      <c r="Y94" s="42" t="e">
        <f t="shared" si="44"/>
        <v>#N/A</v>
      </c>
      <c r="Z94" s="42">
        <f t="shared" si="45"/>
        <v>0</v>
      </c>
      <c r="AA94" s="84">
        <f t="shared" si="53"/>
        <v>0</v>
      </c>
      <c r="AB94" s="42">
        <f t="shared" si="46"/>
        <v>0</v>
      </c>
      <c r="AC94" s="42">
        <f t="shared" si="47"/>
        <v>0</v>
      </c>
      <c r="AD94" s="42">
        <f t="shared" si="48"/>
        <v>0</v>
      </c>
      <c r="AE94" s="42">
        <f t="shared" si="49"/>
        <v>0</v>
      </c>
      <c r="AF94" s="236">
        <f t="shared" si="50"/>
        <v>0</v>
      </c>
    </row>
    <row r="95" spans="2:32" hidden="1" x14ac:dyDescent="0.2">
      <c r="B95" s="608"/>
      <c r="C95" s="597"/>
      <c r="D95" s="77"/>
      <c r="E95" s="78"/>
      <c r="F95" s="78"/>
      <c r="G95" s="233" t="str">
        <f t="shared" si="35"/>
        <v/>
      </c>
      <c r="H95" s="78"/>
      <c r="I95" s="234" t="str">
        <f t="shared" si="37"/>
        <v/>
      </c>
      <c r="J95" s="105"/>
      <c r="K95" s="105"/>
      <c r="L95" s="235">
        <f t="shared" si="36"/>
        <v>0</v>
      </c>
      <c r="M95" s="234">
        <f t="shared" si="38"/>
        <v>0</v>
      </c>
      <c r="N95" s="407" t="str">
        <f t="shared" si="51"/>
        <v/>
      </c>
      <c r="O95" s="545" t="str">
        <f t="shared" si="39"/>
        <v/>
      </c>
      <c r="Q95" s="42" t="str">
        <f t="shared" si="40"/>
        <v/>
      </c>
      <c r="R95" s="42">
        <f t="shared" si="41"/>
        <v>2</v>
      </c>
      <c r="S95" s="42" t="str">
        <f>IF(C95&lt;&gt;"",MATCH(C95,Data!E:E,0),"")</f>
        <v/>
      </c>
      <c r="T95" s="42" t="str">
        <f>IF(C95&lt;&gt;"",COUNTIF(Data!E:E,C95),"")</f>
        <v/>
      </c>
      <c r="U95" s="42" t="str">
        <f t="shared" si="42"/>
        <v/>
      </c>
      <c r="V95" s="42" t="str">
        <f t="shared" si="54"/>
        <v/>
      </c>
      <c r="W95" s="42" t="str">
        <f t="shared" si="52"/>
        <v/>
      </c>
      <c r="X95" s="42" t="str">
        <f t="shared" si="43"/>
        <v/>
      </c>
      <c r="Y95" s="42" t="e">
        <f t="shared" si="44"/>
        <v>#N/A</v>
      </c>
      <c r="Z95" s="42">
        <f t="shared" si="45"/>
        <v>0</v>
      </c>
      <c r="AA95" s="84">
        <f t="shared" si="53"/>
        <v>0</v>
      </c>
      <c r="AB95" s="42">
        <f t="shared" si="46"/>
        <v>0</v>
      </c>
      <c r="AC95" s="42">
        <f t="shared" si="47"/>
        <v>0</v>
      </c>
      <c r="AD95" s="42">
        <f t="shared" si="48"/>
        <v>0</v>
      </c>
      <c r="AE95" s="42">
        <f t="shared" si="49"/>
        <v>0</v>
      </c>
      <c r="AF95" s="236">
        <f t="shared" si="50"/>
        <v>0</v>
      </c>
    </row>
    <row r="96" spans="2:32" hidden="1" x14ac:dyDescent="0.2">
      <c r="B96" s="608"/>
      <c r="C96" s="597"/>
      <c r="D96" s="77"/>
      <c r="E96" s="78"/>
      <c r="F96" s="78"/>
      <c r="G96" s="233" t="str">
        <f t="shared" si="35"/>
        <v/>
      </c>
      <c r="H96" s="78"/>
      <c r="I96" s="234" t="str">
        <f t="shared" si="37"/>
        <v/>
      </c>
      <c r="J96" s="105"/>
      <c r="K96" s="105"/>
      <c r="L96" s="235">
        <f t="shared" si="36"/>
        <v>0</v>
      </c>
      <c r="M96" s="234">
        <f t="shared" si="38"/>
        <v>0</v>
      </c>
      <c r="N96" s="407" t="str">
        <f t="shared" si="51"/>
        <v/>
      </c>
      <c r="O96" s="545" t="str">
        <f t="shared" si="39"/>
        <v/>
      </c>
      <c r="Q96" s="42" t="str">
        <f t="shared" si="40"/>
        <v/>
      </c>
      <c r="R96" s="42">
        <f t="shared" si="41"/>
        <v>2</v>
      </c>
      <c r="S96" s="42" t="str">
        <f>IF(C96&lt;&gt;"",MATCH(C96,Data!E:E,0),"")</f>
        <v/>
      </c>
      <c r="T96" s="42" t="str">
        <f>IF(C96&lt;&gt;"",COUNTIF(Data!E:E,C96),"")</f>
        <v/>
      </c>
      <c r="U96" s="42" t="str">
        <f t="shared" si="42"/>
        <v/>
      </c>
      <c r="V96" s="42" t="str">
        <f t="shared" si="54"/>
        <v/>
      </c>
      <c r="W96" s="42" t="str">
        <f t="shared" si="52"/>
        <v/>
      </c>
      <c r="X96" s="42" t="str">
        <f t="shared" si="43"/>
        <v/>
      </c>
      <c r="Y96" s="42" t="e">
        <f t="shared" si="44"/>
        <v>#N/A</v>
      </c>
      <c r="Z96" s="42">
        <f t="shared" si="45"/>
        <v>0</v>
      </c>
      <c r="AA96" s="84">
        <f t="shared" si="53"/>
        <v>0</v>
      </c>
      <c r="AB96" s="42">
        <f t="shared" si="46"/>
        <v>0</v>
      </c>
      <c r="AC96" s="42">
        <f t="shared" si="47"/>
        <v>0</v>
      </c>
      <c r="AD96" s="42">
        <f t="shared" si="48"/>
        <v>0</v>
      </c>
      <c r="AE96" s="42">
        <f t="shared" si="49"/>
        <v>0</v>
      </c>
      <c r="AF96" s="236">
        <f t="shared" si="50"/>
        <v>0</v>
      </c>
    </row>
    <row r="97" spans="2:32" hidden="1" x14ac:dyDescent="0.2">
      <c r="B97" s="608"/>
      <c r="C97" s="597"/>
      <c r="D97" s="77"/>
      <c r="E97" s="78"/>
      <c r="F97" s="78"/>
      <c r="G97" s="233" t="str">
        <f t="shared" si="35"/>
        <v/>
      </c>
      <c r="H97" s="78"/>
      <c r="I97" s="234" t="str">
        <f t="shared" si="37"/>
        <v/>
      </c>
      <c r="J97" s="105"/>
      <c r="K97" s="105"/>
      <c r="L97" s="235">
        <f t="shared" si="36"/>
        <v>0</v>
      </c>
      <c r="M97" s="234">
        <f t="shared" si="38"/>
        <v>0</v>
      </c>
      <c r="N97" s="407" t="str">
        <f t="shared" si="51"/>
        <v/>
      </c>
      <c r="O97" s="545" t="str">
        <f t="shared" si="39"/>
        <v/>
      </c>
      <c r="Q97" s="42" t="str">
        <f t="shared" si="40"/>
        <v/>
      </c>
      <c r="R97" s="42">
        <f t="shared" si="41"/>
        <v>2</v>
      </c>
      <c r="S97" s="42" t="str">
        <f>IF(C97&lt;&gt;"",MATCH(C97,Data!E:E,0),"")</f>
        <v/>
      </c>
      <c r="T97" s="42" t="str">
        <f>IF(C97&lt;&gt;"",COUNTIF(Data!E:E,C97),"")</f>
        <v/>
      </c>
      <c r="U97" s="42" t="str">
        <f t="shared" si="42"/>
        <v/>
      </c>
      <c r="V97" s="42" t="str">
        <f t="shared" si="54"/>
        <v/>
      </c>
      <c r="W97" s="42" t="str">
        <f t="shared" si="52"/>
        <v/>
      </c>
      <c r="X97" s="42" t="str">
        <f t="shared" si="43"/>
        <v/>
      </c>
      <c r="Y97" s="42" t="e">
        <f t="shared" si="44"/>
        <v>#N/A</v>
      </c>
      <c r="Z97" s="42">
        <f t="shared" si="45"/>
        <v>0</v>
      </c>
      <c r="AA97" s="84">
        <f t="shared" si="53"/>
        <v>0</v>
      </c>
      <c r="AB97" s="42">
        <f t="shared" si="46"/>
        <v>0</v>
      </c>
      <c r="AC97" s="42">
        <f t="shared" si="47"/>
        <v>0</v>
      </c>
      <c r="AD97" s="42">
        <f t="shared" si="48"/>
        <v>0</v>
      </c>
      <c r="AE97" s="42">
        <f t="shared" si="49"/>
        <v>0</v>
      </c>
      <c r="AF97" s="236">
        <f t="shared" si="50"/>
        <v>0</v>
      </c>
    </row>
    <row r="98" spans="2:32" hidden="1" x14ac:dyDescent="0.2">
      <c r="B98" s="608"/>
      <c r="C98" s="597"/>
      <c r="D98" s="77"/>
      <c r="E98" s="78"/>
      <c r="F98" s="78"/>
      <c r="G98" s="233" t="str">
        <f t="shared" si="35"/>
        <v/>
      </c>
      <c r="H98" s="78"/>
      <c r="I98" s="234" t="str">
        <f t="shared" si="37"/>
        <v/>
      </c>
      <c r="J98" s="105"/>
      <c r="K98" s="105"/>
      <c r="L98" s="235">
        <f t="shared" si="36"/>
        <v>0</v>
      </c>
      <c r="M98" s="234">
        <f t="shared" si="38"/>
        <v>0</v>
      </c>
      <c r="N98" s="407" t="str">
        <f t="shared" si="51"/>
        <v/>
      </c>
      <c r="O98" s="545" t="str">
        <f t="shared" si="39"/>
        <v/>
      </c>
      <c r="Q98" s="42" t="str">
        <f t="shared" si="40"/>
        <v/>
      </c>
      <c r="R98" s="42">
        <f t="shared" si="41"/>
        <v>2</v>
      </c>
      <c r="S98" s="42" t="str">
        <f>IF(C98&lt;&gt;"",MATCH(C98,Data!E:E,0),"")</f>
        <v/>
      </c>
      <c r="T98" s="42" t="str">
        <f>IF(C98&lt;&gt;"",COUNTIF(Data!E:E,C98),"")</f>
        <v/>
      </c>
      <c r="U98" s="42" t="str">
        <f t="shared" si="42"/>
        <v/>
      </c>
      <c r="V98" s="42" t="str">
        <f t="shared" si="54"/>
        <v/>
      </c>
      <c r="W98" s="42" t="str">
        <f t="shared" si="52"/>
        <v/>
      </c>
      <c r="X98" s="42" t="str">
        <f t="shared" si="43"/>
        <v/>
      </c>
      <c r="Y98" s="42" t="e">
        <f t="shared" si="44"/>
        <v>#N/A</v>
      </c>
      <c r="Z98" s="42">
        <f t="shared" si="45"/>
        <v>0</v>
      </c>
      <c r="AA98" s="84">
        <f t="shared" si="53"/>
        <v>0</v>
      </c>
      <c r="AB98" s="42">
        <f t="shared" si="46"/>
        <v>0</v>
      </c>
      <c r="AC98" s="42">
        <f t="shared" si="47"/>
        <v>0</v>
      </c>
      <c r="AD98" s="42">
        <f t="shared" si="48"/>
        <v>0</v>
      </c>
      <c r="AE98" s="42">
        <f t="shared" si="49"/>
        <v>0</v>
      </c>
      <c r="AF98" s="236">
        <f t="shared" si="50"/>
        <v>0</v>
      </c>
    </row>
    <row r="99" spans="2:32" hidden="1" x14ac:dyDescent="0.2">
      <c r="B99" s="608"/>
      <c r="C99" s="597"/>
      <c r="D99" s="77"/>
      <c r="E99" s="78"/>
      <c r="F99" s="78"/>
      <c r="G99" s="233" t="str">
        <f t="shared" si="35"/>
        <v/>
      </c>
      <c r="H99" s="78"/>
      <c r="I99" s="234" t="str">
        <f t="shared" si="37"/>
        <v/>
      </c>
      <c r="J99" s="105"/>
      <c r="K99" s="105"/>
      <c r="L99" s="235">
        <f t="shared" si="36"/>
        <v>0</v>
      </c>
      <c r="M99" s="234">
        <f t="shared" si="38"/>
        <v>0</v>
      </c>
      <c r="N99" s="407" t="str">
        <f t="shared" si="51"/>
        <v/>
      </c>
      <c r="O99" s="545" t="str">
        <f t="shared" si="39"/>
        <v/>
      </c>
      <c r="Q99" s="42" t="str">
        <f t="shared" si="40"/>
        <v/>
      </c>
      <c r="R99" s="42">
        <f t="shared" si="41"/>
        <v>2</v>
      </c>
      <c r="S99" s="42" t="str">
        <f>IF(C99&lt;&gt;"",MATCH(C99,Data!E:E,0),"")</f>
        <v/>
      </c>
      <c r="T99" s="42" t="str">
        <f>IF(C99&lt;&gt;"",COUNTIF(Data!E:E,C99),"")</f>
        <v/>
      </c>
      <c r="U99" s="42" t="str">
        <f t="shared" si="42"/>
        <v/>
      </c>
      <c r="V99" s="42" t="str">
        <f t="shared" si="54"/>
        <v/>
      </c>
      <c r="W99" s="42" t="str">
        <f t="shared" si="52"/>
        <v/>
      </c>
      <c r="X99" s="42" t="str">
        <f t="shared" si="43"/>
        <v/>
      </c>
      <c r="Y99" s="42" t="e">
        <f t="shared" si="44"/>
        <v>#N/A</v>
      </c>
      <c r="Z99" s="42">
        <f t="shared" si="45"/>
        <v>0</v>
      </c>
      <c r="AA99" s="84">
        <f t="shared" si="53"/>
        <v>0</v>
      </c>
      <c r="AB99" s="42">
        <f t="shared" si="46"/>
        <v>0</v>
      </c>
      <c r="AC99" s="42">
        <f t="shared" si="47"/>
        <v>0</v>
      </c>
      <c r="AD99" s="42">
        <f t="shared" si="48"/>
        <v>0</v>
      </c>
      <c r="AE99" s="42">
        <f t="shared" si="49"/>
        <v>0</v>
      </c>
      <c r="AF99" s="236">
        <f t="shared" si="50"/>
        <v>0</v>
      </c>
    </row>
    <row r="100" spans="2:32" hidden="1" x14ac:dyDescent="0.2">
      <c r="B100" s="608"/>
      <c r="C100" s="597"/>
      <c r="D100" s="77"/>
      <c r="E100" s="78"/>
      <c r="F100" s="78"/>
      <c r="G100" s="233" t="str">
        <f t="shared" si="35"/>
        <v/>
      </c>
      <c r="H100" s="78"/>
      <c r="I100" s="234" t="str">
        <f t="shared" si="37"/>
        <v/>
      </c>
      <c r="J100" s="105"/>
      <c r="K100" s="105"/>
      <c r="L100" s="235">
        <f t="shared" si="36"/>
        <v>0</v>
      </c>
      <c r="M100" s="234">
        <f t="shared" si="38"/>
        <v>0</v>
      </c>
      <c r="N100" s="407" t="str">
        <f t="shared" si="51"/>
        <v/>
      </c>
      <c r="O100" s="545" t="str">
        <f t="shared" si="39"/>
        <v/>
      </c>
      <c r="Q100" s="42" t="str">
        <f t="shared" si="40"/>
        <v/>
      </c>
      <c r="R100" s="42">
        <f t="shared" si="41"/>
        <v>2</v>
      </c>
      <c r="S100" s="42" t="str">
        <f>IF(C100&lt;&gt;"",MATCH(C100,Data!E:E,0),"")</f>
        <v/>
      </c>
      <c r="T100" s="42" t="str">
        <f>IF(C100&lt;&gt;"",COUNTIF(Data!E:E,C100),"")</f>
        <v/>
      </c>
      <c r="U100" s="42" t="str">
        <f t="shared" si="42"/>
        <v/>
      </c>
      <c r="V100" s="42" t="str">
        <f t="shared" si="54"/>
        <v/>
      </c>
      <c r="W100" s="42" t="str">
        <f t="shared" si="52"/>
        <v/>
      </c>
      <c r="X100" s="42" t="str">
        <f t="shared" si="43"/>
        <v/>
      </c>
      <c r="Y100" s="42" t="e">
        <f t="shared" si="44"/>
        <v>#N/A</v>
      </c>
      <c r="Z100" s="42">
        <f t="shared" si="45"/>
        <v>0</v>
      </c>
      <c r="AA100" s="84">
        <f t="shared" si="53"/>
        <v>0</v>
      </c>
      <c r="AB100" s="42">
        <f t="shared" si="46"/>
        <v>0</v>
      </c>
      <c r="AC100" s="42">
        <f t="shared" si="47"/>
        <v>0</v>
      </c>
      <c r="AD100" s="42">
        <f t="shared" si="48"/>
        <v>0</v>
      </c>
      <c r="AE100" s="42">
        <f t="shared" si="49"/>
        <v>0</v>
      </c>
      <c r="AF100" s="236">
        <f t="shared" si="50"/>
        <v>0</v>
      </c>
    </row>
    <row r="101" spans="2:32" hidden="1" x14ac:dyDescent="0.2">
      <c r="B101" s="608"/>
      <c r="C101" s="597"/>
      <c r="D101" s="77"/>
      <c r="E101" s="78"/>
      <c r="F101" s="78"/>
      <c r="G101" s="233" t="str">
        <f t="shared" si="35"/>
        <v/>
      </c>
      <c r="H101" s="78"/>
      <c r="I101" s="234" t="str">
        <f t="shared" si="37"/>
        <v/>
      </c>
      <c r="J101" s="105"/>
      <c r="K101" s="105"/>
      <c r="L101" s="235">
        <f t="shared" si="36"/>
        <v>0</v>
      </c>
      <c r="M101" s="234">
        <f t="shared" si="38"/>
        <v>0</v>
      </c>
      <c r="N101" s="407" t="str">
        <f t="shared" si="51"/>
        <v/>
      </c>
      <c r="O101" s="545" t="str">
        <f t="shared" si="39"/>
        <v/>
      </c>
      <c r="Q101" s="42" t="str">
        <f t="shared" si="40"/>
        <v/>
      </c>
      <c r="R101" s="42">
        <f t="shared" si="41"/>
        <v>2</v>
      </c>
      <c r="S101" s="42" t="str">
        <f>IF(C101&lt;&gt;"",MATCH(C101,Data!E:E,0),"")</f>
        <v/>
      </c>
      <c r="T101" s="42" t="str">
        <f>IF(C101&lt;&gt;"",COUNTIF(Data!E:E,C101),"")</f>
        <v/>
      </c>
      <c r="U101" s="42" t="str">
        <f t="shared" si="42"/>
        <v/>
      </c>
      <c r="V101" s="42" t="str">
        <f t="shared" si="54"/>
        <v/>
      </c>
      <c r="W101" s="42" t="str">
        <f t="shared" si="52"/>
        <v/>
      </c>
      <c r="X101" s="42" t="str">
        <f t="shared" si="43"/>
        <v/>
      </c>
      <c r="Y101" s="42" t="e">
        <f t="shared" si="44"/>
        <v>#N/A</v>
      </c>
      <c r="Z101" s="42">
        <f t="shared" si="45"/>
        <v>0</v>
      </c>
      <c r="AA101" s="84">
        <f t="shared" si="53"/>
        <v>0</v>
      </c>
      <c r="AB101" s="42">
        <f t="shared" si="46"/>
        <v>0</v>
      </c>
      <c r="AC101" s="42">
        <f t="shared" si="47"/>
        <v>0</v>
      </c>
      <c r="AD101" s="42">
        <f t="shared" si="48"/>
        <v>0</v>
      </c>
      <c r="AE101" s="42">
        <f t="shared" si="49"/>
        <v>0</v>
      </c>
      <c r="AF101" s="236">
        <f t="shared" si="50"/>
        <v>0</v>
      </c>
    </row>
    <row r="102" spans="2:32" hidden="1" x14ac:dyDescent="0.2">
      <c r="B102" s="608"/>
      <c r="C102" s="597"/>
      <c r="D102" s="77"/>
      <c r="E102" s="78"/>
      <c r="F102" s="78"/>
      <c r="G102" s="233" t="str">
        <f t="shared" si="35"/>
        <v/>
      </c>
      <c r="H102" s="78"/>
      <c r="I102" s="234" t="str">
        <f t="shared" si="37"/>
        <v/>
      </c>
      <c r="J102" s="105"/>
      <c r="K102" s="105"/>
      <c r="L102" s="235">
        <f t="shared" si="36"/>
        <v>0</v>
      </c>
      <c r="M102" s="234">
        <f t="shared" si="38"/>
        <v>0</v>
      </c>
      <c r="N102" s="407" t="str">
        <f t="shared" si="51"/>
        <v/>
      </c>
      <c r="O102" s="545" t="str">
        <f t="shared" si="39"/>
        <v/>
      </c>
      <c r="Q102" s="42" t="str">
        <f t="shared" si="40"/>
        <v/>
      </c>
      <c r="R102" s="42">
        <f t="shared" si="41"/>
        <v>2</v>
      </c>
      <c r="S102" s="42" t="str">
        <f>IF(C102&lt;&gt;"",MATCH(C102,Data!E:E,0),"")</f>
        <v/>
      </c>
      <c r="T102" s="42" t="str">
        <f>IF(C102&lt;&gt;"",COUNTIF(Data!E:E,C102),"")</f>
        <v/>
      </c>
      <c r="U102" s="42" t="str">
        <f t="shared" si="42"/>
        <v/>
      </c>
      <c r="V102" s="42" t="str">
        <f t="shared" si="54"/>
        <v/>
      </c>
      <c r="W102" s="42" t="str">
        <f t="shared" si="52"/>
        <v/>
      </c>
      <c r="X102" s="42" t="str">
        <f t="shared" si="43"/>
        <v/>
      </c>
      <c r="Y102" s="42" t="e">
        <f t="shared" si="44"/>
        <v>#N/A</v>
      </c>
      <c r="Z102" s="42">
        <f t="shared" si="45"/>
        <v>0</v>
      </c>
      <c r="AA102" s="84">
        <f t="shared" si="53"/>
        <v>0</v>
      </c>
      <c r="AB102" s="42">
        <f t="shared" si="46"/>
        <v>0</v>
      </c>
      <c r="AC102" s="42">
        <f t="shared" si="47"/>
        <v>0</v>
      </c>
      <c r="AD102" s="42">
        <f t="shared" si="48"/>
        <v>0</v>
      </c>
      <c r="AE102" s="42">
        <f t="shared" si="49"/>
        <v>0</v>
      </c>
      <c r="AF102" s="236">
        <f t="shared" si="50"/>
        <v>0</v>
      </c>
    </row>
    <row r="103" spans="2:32" hidden="1" x14ac:dyDescent="0.2">
      <c r="B103" s="608"/>
      <c r="C103" s="598"/>
      <c r="D103" s="599"/>
      <c r="E103" s="600"/>
      <c r="F103" s="600"/>
      <c r="G103" s="601" t="str">
        <f t="shared" si="35"/>
        <v/>
      </c>
      <c r="H103" s="600"/>
      <c r="I103" s="602" t="str">
        <f t="shared" si="37"/>
        <v/>
      </c>
      <c r="J103" s="603"/>
      <c r="K103" s="603"/>
      <c r="L103" s="604">
        <f t="shared" si="36"/>
        <v>0</v>
      </c>
      <c r="M103" s="602">
        <f t="shared" si="38"/>
        <v>0</v>
      </c>
      <c r="N103" s="407" t="str">
        <f t="shared" si="51"/>
        <v/>
      </c>
      <c r="O103" s="605" t="str">
        <f t="shared" si="39"/>
        <v/>
      </c>
      <c r="Q103" s="42" t="str">
        <f t="shared" si="40"/>
        <v/>
      </c>
      <c r="R103" s="42">
        <f t="shared" si="41"/>
        <v>2</v>
      </c>
      <c r="S103" s="42" t="str">
        <f>IF(C103&lt;&gt;"",MATCH(C103,Data!E:E,0),"")</f>
        <v/>
      </c>
      <c r="T103" s="42" t="str">
        <f>IF(C103&lt;&gt;"",COUNTIF(Data!E:E,C103),"")</f>
        <v/>
      </c>
      <c r="U103" s="42" t="str">
        <f t="shared" si="42"/>
        <v/>
      </c>
      <c r="V103" s="42" t="str">
        <f t="shared" si="54"/>
        <v/>
      </c>
      <c r="W103" s="42" t="str">
        <f t="shared" si="52"/>
        <v/>
      </c>
      <c r="X103" s="42" t="str">
        <f t="shared" si="43"/>
        <v/>
      </c>
      <c r="Y103" s="42" t="e">
        <f t="shared" si="44"/>
        <v>#N/A</v>
      </c>
      <c r="Z103" s="42">
        <f t="shared" si="45"/>
        <v>0</v>
      </c>
      <c r="AA103" s="84">
        <f t="shared" si="53"/>
        <v>0</v>
      </c>
      <c r="AB103" s="42">
        <f t="shared" si="46"/>
        <v>0</v>
      </c>
      <c r="AC103" s="42">
        <f t="shared" si="47"/>
        <v>0</v>
      </c>
      <c r="AD103" s="42">
        <f t="shared" si="48"/>
        <v>0</v>
      </c>
      <c r="AE103" s="42">
        <f t="shared" si="49"/>
        <v>0</v>
      </c>
      <c r="AF103" s="236">
        <f t="shared" si="50"/>
        <v>0</v>
      </c>
    </row>
    <row r="104" spans="2:32" x14ac:dyDescent="0.2">
      <c r="C104" s="75"/>
      <c r="D104" s="75"/>
      <c r="E104" s="75"/>
      <c r="F104" s="75"/>
      <c r="G104" s="75"/>
      <c r="H104" s="75"/>
      <c r="I104" s="75"/>
      <c r="J104" s="75"/>
      <c r="K104" s="75"/>
      <c r="L104" s="75"/>
      <c r="M104" s="131"/>
      <c r="N104" s="131"/>
      <c r="O104" s="75"/>
    </row>
    <row r="105" spans="2:32" x14ac:dyDescent="0.2">
      <c r="C105" s="75" t="s">
        <v>1862</v>
      </c>
      <c r="D105" s="75"/>
      <c r="E105" s="75"/>
      <c r="F105" s="75"/>
      <c r="G105" s="75"/>
      <c r="H105" s="75"/>
      <c r="I105" s="75"/>
      <c r="J105" s="75"/>
      <c r="K105" s="75"/>
      <c r="L105" s="75"/>
      <c r="M105" s="131"/>
      <c r="N105" s="131"/>
      <c r="O105" s="75"/>
    </row>
    <row r="106" spans="2:32" x14ac:dyDescent="0.2">
      <c r="C106" s="75"/>
      <c r="D106" s="75"/>
      <c r="E106" s="75"/>
      <c r="F106" s="75"/>
      <c r="G106" s="75"/>
      <c r="H106" s="75"/>
      <c r="I106" s="75"/>
      <c r="J106" s="75"/>
      <c r="K106" s="75"/>
      <c r="L106" s="75"/>
      <c r="M106" s="131"/>
      <c r="N106" s="131"/>
      <c r="O106" s="75"/>
    </row>
    <row r="107" spans="2:32" x14ac:dyDescent="0.2">
      <c r="C107" s="75"/>
      <c r="D107" s="75"/>
      <c r="E107" s="75"/>
      <c r="F107" s="75"/>
      <c r="G107" s="75"/>
      <c r="H107" s="75"/>
      <c r="I107" s="75"/>
      <c r="J107" s="75"/>
      <c r="K107" s="75"/>
      <c r="L107" s="75"/>
      <c r="M107" s="131"/>
      <c r="N107" s="131"/>
      <c r="O107" s="75"/>
    </row>
  </sheetData>
  <sheetProtection algorithmName="SHA-512" hashValue="O959/WuPVvuDEP9e7JqJYg2QoqrTw7ArbLXg25sHfgjooyWymGqKGy9Aba7u/5jOW9PzWKM549fssqfBqANpwA==" saltValue="KiruS6cQxg58uD+ouVYX9Q==" spinCount="100000" sheet="1" selectLockedCells="1"/>
  <mergeCells count="8">
    <mergeCell ref="D20:J20"/>
    <mergeCell ref="E9:I9"/>
    <mergeCell ref="E10:G10"/>
    <mergeCell ref="B1:M1"/>
    <mergeCell ref="L9:N10"/>
    <mergeCell ref="B6:N6"/>
    <mergeCell ref="C3:F3"/>
    <mergeCell ref="D19:I19"/>
  </mergeCells>
  <phoneticPr fontId="0" type="noConversion"/>
  <conditionalFormatting sqref="L23:L103">
    <cfRule type="cellIs" dxfId="9" priority="33" stopIfTrue="1" operator="lessThanOrEqual">
      <formula>0.3</formula>
    </cfRule>
  </conditionalFormatting>
  <conditionalFormatting sqref="I23:I103">
    <cfRule type="cellIs" dxfId="8" priority="1" stopIfTrue="1" operator="equal">
      <formula>0</formula>
    </cfRule>
  </conditionalFormatting>
  <dataValidations count="10">
    <dataValidation type="list" allowBlank="1" showInputMessage="1" showErrorMessage="1" sqref="D23:D103" xr:uid="{00000000-0002-0000-0100-000000000000}">
      <formula1>INDIRECT(U23)</formula1>
    </dataValidation>
    <dataValidation type="list" allowBlank="1" showInputMessage="1" showErrorMessage="1" sqref="C23:C103" xr:uid="{00000000-0002-0000-0100-000001000000}">
      <formula1>States</formula1>
    </dataValidation>
    <dataValidation type="list" allowBlank="1" showInputMessage="1" showErrorMessage="1" sqref="H23:H103" xr:uid="{00000000-0002-0000-0100-000002000000}">
      <formula1>$C$12:$C$15</formula1>
    </dataValidation>
    <dataValidation type="whole" allowBlank="1" showInputMessage="1" showErrorMessage="1" error="Please enter a whole number.  Enter 0 for 1 person units without a separate bedroom." sqref="F23:F103" xr:uid="{00000000-0002-0000-0100-000003000000}">
      <formula1>0</formula1>
      <formula2>999</formula2>
    </dataValidation>
    <dataValidation type="decimal" operator="greaterThanOrEqual" allowBlank="1" showInputMessage="1" showErrorMessage="1" error="This cell must contain only a positive number." prompt="Include rental subsidies in amount of Total Monthly Rent." sqref="J23" xr:uid="{00000000-0002-0000-0100-000004000000}">
      <formula1>0</formula1>
    </dataValidation>
    <dataValidation type="whole" operator="greaterThanOrEqual" allowBlank="1" showInputMessage="1" showErrorMessage="1" error="This cell must contain only a positive number." sqref="J19 E23:E103" xr:uid="{00000000-0002-0000-0100-000005000000}">
      <formula1>0</formula1>
    </dataValidation>
    <dataValidation type="decimal" operator="greaterThanOrEqual" allowBlank="1" showInputMessage="1" showErrorMessage="1" error="This cell must contain only a positive number." sqref="J24:J103 K23:K103" xr:uid="{00000000-0002-0000-0100-000006000000}">
      <formula1>0</formula1>
    </dataValidation>
    <dataValidation type="list" allowBlank="1" showInputMessage="1" showErrorMessage="1" sqref="E9:H9" xr:uid="{00000000-0002-0000-0100-000007000000}">
      <formula1>$Q$13:$Q$16</formula1>
    </dataValidation>
    <dataValidation type="list" allowBlank="1" showInputMessage="1" showErrorMessage="1" sqref="B23:B103" xr:uid="{00000000-0002-0000-0100-000008000000}">
      <formula1>"Select Activity, Acquisition/Rehabilitation, New Construction/Adaptive Reuse"</formula1>
    </dataValidation>
    <dataValidation type="list" allowBlank="1" showInputMessage="1" showErrorMessage="1" sqref="E10:G10" xr:uid="{00000000-0002-0000-0100-000009000000}">
      <formula1>"Select Activity, New Construction, Rehab/Adaptive Reuse, Historic Rehabilitation"</formula1>
    </dataValidation>
  </dataValidations>
  <pageMargins left="0.7" right="0.7" top="0.75" bottom="0.75" header="0.3" footer="0.3"/>
  <pageSetup scale="83" fitToHeight="0" orientation="landscape" r:id="rId1"/>
  <headerFooter>
    <oddFooter>&amp;L&amp;8Federal Home Loan Bank of Des Moines&amp;C&amp;8AHP Application&amp;R&amp;8&amp;A: Page &amp;P of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indexed="41"/>
    <pageSetUpPr fitToPage="1"/>
  </sheetPr>
  <dimension ref="A1:S98"/>
  <sheetViews>
    <sheetView showGridLines="0" zoomScaleNormal="100" workbookViewId="0">
      <selection activeCell="C5" sqref="C5"/>
    </sheetView>
  </sheetViews>
  <sheetFormatPr defaultColWidth="11.42578125" defaultRowHeight="12.75" x14ac:dyDescent="0.2"/>
  <cols>
    <col min="1" max="1" width="4.42578125" style="42" bestFit="1" customWidth="1"/>
    <col min="2" max="2" width="38.7109375" style="42" customWidth="1"/>
    <col min="3" max="11" width="23" style="42" customWidth="1"/>
    <col min="12" max="12" width="6.7109375" style="42" hidden="1" customWidth="1"/>
    <col min="13" max="13" width="24.28515625" style="42" hidden="1" customWidth="1"/>
    <col min="14" max="14" width="6.7109375" style="42" hidden="1" customWidth="1"/>
    <col min="15" max="15" width="24.7109375" style="42" hidden="1" customWidth="1"/>
    <col min="16" max="16" width="5.42578125" style="42" hidden="1" customWidth="1"/>
    <col min="17" max="17" width="27.42578125" style="42" hidden="1" customWidth="1"/>
    <col min="18" max="18" width="5.28515625" style="42" hidden="1" customWidth="1"/>
    <col min="19" max="19" width="22.42578125" style="42" hidden="1" customWidth="1"/>
    <col min="20" max="16384" width="11.42578125" style="42"/>
  </cols>
  <sheetData>
    <row r="1" spans="1:19" ht="0.75" customHeight="1" x14ac:dyDescent="0.2"/>
    <row r="2" spans="1:19" ht="24.75" customHeight="1" x14ac:dyDescent="0.2">
      <c r="A2" s="1206" t="s">
        <v>1003</v>
      </c>
      <c r="B2" s="1206"/>
      <c r="C2" s="1206"/>
      <c r="D2" s="1206"/>
      <c r="E2" s="1206"/>
      <c r="F2" s="1206"/>
      <c r="G2" s="1206"/>
      <c r="H2" s="987"/>
      <c r="I2" s="987"/>
      <c r="J2" s="987"/>
      <c r="K2" s="987"/>
    </row>
    <row r="3" spans="1:19" ht="7.5" customHeight="1" x14ac:dyDescent="0.25">
      <c r="A3" s="335"/>
      <c r="B3" s="329"/>
      <c r="C3" s="329"/>
      <c r="D3" s="329"/>
      <c r="E3" s="329"/>
      <c r="F3" s="329"/>
      <c r="G3" s="329"/>
      <c r="H3" s="329"/>
      <c r="I3" s="329"/>
      <c r="J3" s="329"/>
      <c r="K3" s="329"/>
      <c r="L3" s="580"/>
      <c r="M3" s="580"/>
      <c r="N3" s="580"/>
      <c r="O3" s="580"/>
      <c r="P3" s="580"/>
      <c r="Q3" s="580"/>
      <c r="R3" s="580"/>
      <c r="S3" s="580"/>
    </row>
    <row r="4" spans="1:19" s="75" customFormat="1" ht="12" x14ac:dyDescent="0.2">
      <c r="K4" s="119"/>
    </row>
    <row r="5" spans="1:19" s="75" customFormat="1" ht="12" x14ac:dyDescent="0.2">
      <c r="B5" s="118" t="s">
        <v>668</v>
      </c>
      <c r="C5" s="655"/>
      <c r="D5" s="75" t="s">
        <v>669</v>
      </c>
      <c r="F5" s="1217" t="s">
        <v>374</v>
      </c>
      <c r="G5" s="1218"/>
      <c r="K5" s="119"/>
    </row>
    <row r="6" spans="1:19" s="75" customFormat="1" ht="12" x14ac:dyDescent="0.2">
      <c r="B6" s="118" t="s">
        <v>369</v>
      </c>
      <c r="C6" s="656"/>
      <c r="D6" s="75" t="s">
        <v>669</v>
      </c>
      <c r="F6" s="1219"/>
      <c r="G6" s="1220"/>
      <c r="K6" s="119"/>
    </row>
    <row r="7" spans="1:19" s="75" customFormat="1" ht="12" x14ac:dyDescent="0.2">
      <c r="C7" s="657" t="s">
        <v>670</v>
      </c>
      <c r="D7" s="658" t="s">
        <v>4427</v>
      </c>
      <c r="E7" s="658" t="s">
        <v>4428</v>
      </c>
      <c r="F7" s="657" t="s">
        <v>4067</v>
      </c>
      <c r="G7" s="657" t="s">
        <v>1848</v>
      </c>
      <c r="H7" s="1223" t="s">
        <v>5731</v>
      </c>
      <c r="I7" s="1223"/>
      <c r="J7" s="1223"/>
    </row>
    <row r="8" spans="1:19" s="75" customFormat="1" ht="12" x14ac:dyDescent="0.2">
      <c r="B8" s="446" t="s">
        <v>377</v>
      </c>
      <c r="C8" s="1077"/>
      <c r="D8" s="660"/>
      <c r="E8" s="447"/>
      <c r="F8" s="447"/>
      <c r="G8" s="446">
        <f>SUM(C8:D8)</f>
        <v>0</v>
      </c>
      <c r="H8" s="1223"/>
      <c r="I8" s="1223"/>
      <c r="J8" s="1223"/>
    </row>
    <row r="9" spans="1:19" s="75" customFormat="1" ht="12" x14ac:dyDescent="0.2">
      <c r="B9" s="446" t="s">
        <v>378</v>
      </c>
      <c r="C9" s="1078"/>
      <c r="D9" s="660"/>
      <c r="E9" s="659"/>
      <c r="F9" s="659"/>
      <c r="G9" s="661">
        <f>SUM(C9:F9)</f>
        <v>0</v>
      </c>
      <c r="H9" s="1223"/>
      <c r="I9" s="1223"/>
      <c r="J9" s="1223"/>
    </row>
    <row r="10" spans="1:19" s="75" customFormat="1" ht="12.75" customHeight="1" x14ac:dyDescent="0.2">
      <c r="B10" s="446" t="s">
        <v>1004</v>
      </c>
      <c r="C10" s="1077"/>
      <c r="D10" s="660"/>
      <c r="E10" s="447"/>
      <c r="F10" s="447"/>
      <c r="G10" s="446">
        <f>SUM(C10:D10)</f>
        <v>0</v>
      </c>
      <c r="H10" s="1223"/>
      <c r="I10" s="1223"/>
      <c r="J10" s="1223"/>
      <c r="K10" s="662"/>
    </row>
    <row r="11" spans="1:19" s="75" customFormat="1" ht="12.75" customHeight="1" x14ac:dyDescent="0.2">
      <c r="B11" s="446" t="s">
        <v>1484</v>
      </c>
      <c r="C11" s="1078"/>
      <c r="D11" s="660"/>
      <c r="E11" s="659"/>
      <c r="F11" s="659"/>
      <c r="G11" s="661">
        <f>SUM(C11:F11)</f>
        <v>0</v>
      </c>
      <c r="H11" s="1223"/>
      <c r="I11" s="1223"/>
      <c r="J11" s="1223"/>
      <c r="K11" s="662"/>
    </row>
    <row r="12" spans="1:19" s="75" customFormat="1" ht="12.75" customHeight="1" x14ac:dyDescent="0.2">
      <c r="B12" s="446" t="s">
        <v>1485</v>
      </c>
      <c r="C12" s="1077"/>
      <c r="D12" s="660"/>
      <c r="E12" s="447"/>
      <c r="F12" s="447"/>
      <c r="G12" s="446">
        <f>SUM(C12:D12)</f>
        <v>0</v>
      </c>
      <c r="H12" s="1223"/>
      <c r="I12" s="1223"/>
      <c r="J12" s="1223"/>
      <c r="K12" s="662"/>
    </row>
    <row r="13" spans="1:19" s="75" customFormat="1" ht="12.75" customHeight="1" x14ac:dyDescent="0.2">
      <c r="B13" s="446" t="s">
        <v>1486</v>
      </c>
      <c r="C13" s="1078"/>
      <c r="D13" s="660"/>
      <c r="E13" s="659"/>
      <c r="F13" s="659"/>
      <c r="G13" s="661">
        <f>SUM(C13:F13)</f>
        <v>0</v>
      </c>
      <c r="H13" s="1223"/>
      <c r="I13" s="1223"/>
      <c r="J13" s="1223"/>
      <c r="K13" s="662"/>
    </row>
    <row r="14" spans="1:19" s="75" customFormat="1" ht="12.75" customHeight="1" x14ac:dyDescent="0.2">
      <c r="B14" s="446" t="s">
        <v>1487</v>
      </c>
      <c r="C14" s="661">
        <f>C11+C13+C9</f>
        <v>0</v>
      </c>
      <c r="D14" s="661">
        <f>D11+D13+D9</f>
        <v>0</v>
      </c>
      <c r="E14" s="661">
        <f>E11+E13+E9</f>
        <v>0</v>
      </c>
      <c r="F14" s="661">
        <f>F11+F13+F9</f>
        <v>0</v>
      </c>
      <c r="G14" s="661">
        <f>SUM(C14:F14)</f>
        <v>0</v>
      </c>
      <c r="H14" s="1223"/>
      <c r="I14" s="1223"/>
      <c r="J14" s="1223"/>
      <c r="K14" s="662"/>
    </row>
    <row r="15" spans="1:19" s="75" customFormat="1" ht="12.75" customHeight="1" x14ac:dyDescent="0.2">
      <c r="B15" s="447" t="s">
        <v>3944</v>
      </c>
      <c r="C15" s="446">
        <f>C8+C10+C12</f>
        <v>0</v>
      </c>
      <c r="D15" s="446">
        <f>D8+D10+D12</f>
        <v>0</v>
      </c>
      <c r="E15" s="446">
        <f>E8+E10+E12</f>
        <v>0</v>
      </c>
      <c r="F15" s="446">
        <f>F8+F10+F12</f>
        <v>0</v>
      </c>
      <c r="G15" s="446">
        <f>SUM(C15:F15)</f>
        <v>0</v>
      </c>
      <c r="H15" s="1223"/>
      <c r="I15" s="1223"/>
      <c r="J15" s="1223"/>
      <c r="K15" s="662"/>
    </row>
    <row r="16" spans="1:19" s="75" customFormat="1" ht="12.75" customHeight="1" x14ac:dyDescent="0.2">
      <c r="B16" s="446" t="s">
        <v>671</v>
      </c>
      <c r="C16" s="663">
        <f>IF($G$14=0,0,C14/$G$14)</f>
        <v>0</v>
      </c>
      <c r="D16" s="663">
        <f>IF($G$14=0,0,D14/$G$14)</f>
        <v>0</v>
      </c>
      <c r="E16" s="663">
        <f>IF($G$14=0,0,E14/$G$14)</f>
        <v>0</v>
      </c>
      <c r="F16" s="663">
        <f>IF($G$14=0,0,F14/$G$14)</f>
        <v>0</v>
      </c>
      <c r="G16" s="664"/>
      <c r="H16" s="1223"/>
      <c r="I16" s="1223"/>
      <c r="J16" s="1223"/>
      <c r="K16" s="662"/>
    </row>
    <row r="17" spans="1:11" s="75" customFormat="1" ht="8.25" customHeight="1" x14ac:dyDescent="0.2">
      <c r="B17" s="87"/>
      <c r="C17" s="665"/>
      <c r="D17" s="665"/>
      <c r="E17" s="665"/>
      <c r="F17" s="666"/>
      <c r="G17" s="653"/>
      <c r="H17" s="667"/>
      <c r="I17" s="662"/>
      <c r="J17" s="662"/>
      <c r="K17" s="662"/>
    </row>
    <row r="18" spans="1:11" s="75" customFormat="1" ht="12" x14ac:dyDescent="0.2">
      <c r="B18" s="654" t="s">
        <v>4690</v>
      </c>
      <c r="C18" s="665"/>
      <c r="D18" s="665"/>
      <c r="E18" s="665"/>
      <c r="F18" s="666"/>
      <c r="G18" s="653"/>
      <c r="H18" s="667"/>
      <c r="I18" s="662"/>
      <c r="J18" s="662"/>
      <c r="K18" s="662"/>
    </row>
    <row r="19" spans="1:11" s="75" customFormat="1" ht="12" x14ac:dyDescent="0.2">
      <c r="B19" s="1208"/>
      <c r="C19" s="1209"/>
      <c r="D19" s="1210"/>
      <c r="E19" s="665"/>
      <c r="F19" s="666"/>
      <c r="G19" s="653"/>
      <c r="H19" s="667"/>
      <c r="I19" s="662"/>
      <c r="J19" s="662"/>
      <c r="K19" s="662"/>
    </row>
    <row r="20" spans="1:11" s="75" customFormat="1" ht="12" x14ac:dyDescent="0.2">
      <c r="B20" s="1211"/>
      <c r="C20" s="1212"/>
      <c r="D20" s="1213"/>
      <c r="E20" s="665"/>
      <c r="F20" s="666"/>
      <c r="G20" s="653"/>
      <c r="H20" s="667"/>
      <c r="I20" s="662"/>
      <c r="J20" s="662"/>
      <c r="K20" s="662"/>
    </row>
    <row r="21" spans="1:11" s="75" customFormat="1" ht="12" x14ac:dyDescent="0.2">
      <c r="B21" s="1211"/>
      <c r="C21" s="1212"/>
      <c r="D21" s="1213"/>
      <c r="E21" s="665"/>
      <c r="F21" s="666"/>
      <c r="G21" s="653"/>
      <c r="H21" s="667"/>
      <c r="I21" s="662"/>
      <c r="J21" s="662"/>
      <c r="K21" s="662"/>
    </row>
    <row r="22" spans="1:11" s="75" customFormat="1" ht="12" x14ac:dyDescent="0.2">
      <c r="B22" s="1214"/>
      <c r="C22" s="1215"/>
      <c r="D22" s="1216"/>
      <c r="E22" s="665"/>
      <c r="F22" s="666"/>
      <c r="G22" s="653"/>
      <c r="H22" s="667"/>
      <c r="I22" s="662"/>
      <c r="J22" s="662"/>
      <c r="K22" s="662"/>
    </row>
    <row r="23" spans="1:11" s="75" customFormat="1" ht="13.5" customHeight="1" x14ac:dyDescent="0.2">
      <c r="C23" s="668"/>
      <c r="D23" s="668"/>
    </row>
    <row r="24" spans="1:11" s="75" customFormat="1" ht="12" x14ac:dyDescent="0.2">
      <c r="A24" s="664"/>
      <c r="B24" s="669"/>
      <c r="C24" s="1207" t="s">
        <v>4062</v>
      </c>
      <c r="D24" s="1207"/>
      <c r="E24" s="1207"/>
      <c r="F24" s="1207" t="s">
        <v>4642</v>
      </c>
      <c r="G24" s="1207"/>
      <c r="H24" s="1207"/>
      <c r="I24" s="1207" t="s">
        <v>672</v>
      </c>
      <c r="J24" s="1207"/>
      <c r="K24" s="1207"/>
    </row>
    <row r="25" spans="1:11" s="75" customFormat="1" ht="12" x14ac:dyDescent="0.2">
      <c r="A25" s="670"/>
      <c r="B25" s="671"/>
      <c r="C25" s="672" t="s">
        <v>2762</v>
      </c>
      <c r="D25" s="672" t="s">
        <v>1488</v>
      </c>
      <c r="E25" s="672" t="s">
        <v>1848</v>
      </c>
      <c r="F25" s="672" t="s">
        <v>2762</v>
      </c>
      <c r="G25" s="672" t="s">
        <v>1488</v>
      </c>
      <c r="H25" s="672" t="s">
        <v>1848</v>
      </c>
      <c r="I25" s="672" t="s">
        <v>2762</v>
      </c>
      <c r="J25" s="672" t="s">
        <v>1488</v>
      </c>
      <c r="K25" s="672" t="s">
        <v>1848</v>
      </c>
    </row>
    <row r="26" spans="1:11" s="75" customFormat="1" ht="12" x14ac:dyDescent="0.2">
      <c r="A26" s="1221" t="s">
        <v>1489</v>
      </c>
      <c r="B26" s="1222"/>
      <c r="C26" s="176"/>
      <c r="D26" s="176"/>
      <c r="E26" s="175"/>
      <c r="F26" s="176"/>
      <c r="G26" s="176"/>
      <c r="H26" s="176"/>
      <c r="I26" s="578"/>
      <c r="J26" s="578"/>
      <c r="K26" s="673"/>
    </row>
    <row r="27" spans="1:11" s="75" customFormat="1" ht="12" x14ac:dyDescent="0.2">
      <c r="A27" s="270"/>
      <c r="B27" s="674" t="s">
        <v>1490</v>
      </c>
      <c r="C27" s="296"/>
      <c r="D27" s="296"/>
      <c r="E27" s="297">
        <f t="shared" ref="E27:E35" si="0">C27+D27</f>
        <v>0</v>
      </c>
      <c r="F27" s="296"/>
      <c r="G27" s="296"/>
      <c r="H27" s="298">
        <f>F27+G27</f>
        <v>0</v>
      </c>
      <c r="I27" s="675">
        <f t="shared" ref="I27:J60" si="1">C27+F27</f>
        <v>0</v>
      </c>
      <c r="J27" s="675">
        <f t="shared" si="1"/>
        <v>0</v>
      </c>
      <c r="K27" s="674">
        <f t="shared" ref="K27:K69" si="2">I27+J27</f>
        <v>0</v>
      </c>
    </row>
    <row r="28" spans="1:11" s="75" customFormat="1" ht="12" x14ac:dyDescent="0.2">
      <c r="A28" s="424"/>
      <c r="B28" s="674" t="s">
        <v>1491</v>
      </c>
      <c r="C28" s="296"/>
      <c r="D28" s="296"/>
      <c r="E28" s="297">
        <f t="shared" si="0"/>
        <v>0</v>
      </c>
      <c r="F28" s="296"/>
      <c r="G28" s="296"/>
      <c r="H28" s="298">
        <f t="shared" ref="H28:H35" si="3">F28+G28</f>
        <v>0</v>
      </c>
      <c r="I28" s="675">
        <f t="shared" si="1"/>
        <v>0</v>
      </c>
      <c r="J28" s="675">
        <f t="shared" si="1"/>
        <v>0</v>
      </c>
      <c r="K28" s="674">
        <f t="shared" si="2"/>
        <v>0</v>
      </c>
    </row>
    <row r="29" spans="1:11" s="75" customFormat="1" ht="12" x14ac:dyDescent="0.2">
      <c r="A29" s="424"/>
      <c r="B29" s="674" t="s">
        <v>1492</v>
      </c>
      <c r="C29" s="296"/>
      <c r="D29" s="296"/>
      <c r="E29" s="297">
        <f t="shared" si="0"/>
        <v>0</v>
      </c>
      <c r="F29" s="296"/>
      <c r="G29" s="296"/>
      <c r="H29" s="298">
        <f t="shared" si="3"/>
        <v>0</v>
      </c>
      <c r="I29" s="675">
        <f t="shared" si="1"/>
        <v>0</v>
      </c>
      <c r="J29" s="675">
        <f t="shared" si="1"/>
        <v>0</v>
      </c>
      <c r="K29" s="674">
        <f t="shared" si="2"/>
        <v>0</v>
      </c>
    </row>
    <row r="30" spans="1:11" s="75" customFormat="1" ht="12" x14ac:dyDescent="0.2">
      <c r="A30" s="424"/>
      <c r="B30" s="674" t="s">
        <v>1493</v>
      </c>
      <c r="C30" s="296"/>
      <c r="D30" s="296"/>
      <c r="E30" s="297">
        <f t="shared" si="0"/>
        <v>0</v>
      </c>
      <c r="F30" s="296"/>
      <c r="G30" s="296"/>
      <c r="H30" s="298">
        <f t="shared" si="3"/>
        <v>0</v>
      </c>
      <c r="I30" s="675">
        <f t="shared" si="1"/>
        <v>0</v>
      </c>
      <c r="J30" s="675">
        <f t="shared" si="1"/>
        <v>0</v>
      </c>
      <c r="K30" s="674">
        <f t="shared" si="2"/>
        <v>0</v>
      </c>
    </row>
    <row r="31" spans="1:11" s="75" customFormat="1" ht="12" x14ac:dyDescent="0.2">
      <c r="A31" s="424"/>
      <c r="B31" s="674" t="s">
        <v>1494</v>
      </c>
      <c r="C31" s="296"/>
      <c r="D31" s="296"/>
      <c r="E31" s="297">
        <f t="shared" si="0"/>
        <v>0</v>
      </c>
      <c r="F31" s="296"/>
      <c r="G31" s="296"/>
      <c r="H31" s="298">
        <f t="shared" si="3"/>
        <v>0</v>
      </c>
      <c r="I31" s="675">
        <f t="shared" si="1"/>
        <v>0</v>
      </c>
      <c r="J31" s="675">
        <f t="shared" si="1"/>
        <v>0</v>
      </c>
      <c r="K31" s="674">
        <f t="shared" si="2"/>
        <v>0</v>
      </c>
    </row>
    <row r="32" spans="1:11" s="75" customFormat="1" ht="12" x14ac:dyDescent="0.2">
      <c r="A32" s="424"/>
      <c r="B32" s="674" t="s">
        <v>1495</v>
      </c>
      <c r="C32" s="296"/>
      <c r="D32" s="296"/>
      <c r="E32" s="297">
        <f t="shared" si="0"/>
        <v>0</v>
      </c>
      <c r="F32" s="296"/>
      <c r="G32" s="296"/>
      <c r="H32" s="298">
        <f t="shared" si="3"/>
        <v>0</v>
      </c>
      <c r="I32" s="675">
        <f t="shared" si="1"/>
        <v>0</v>
      </c>
      <c r="J32" s="675">
        <f t="shared" si="1"/>
        <v>0</v>
      </c>
      <c r="K32" s="674">
        <f t="shared" si="2"/>
        <v>0</v>
      </c>
    </row>
    <row r="33" spans="1:11" s="75" customFormat="1" ht="12" x14ac:dyDescent="0.2">
      <c r="A33" s="424"/>
      <c r="B33" s="674" t="s">
        <v>1496</v>
      </c>
      <c r="C33" s="296"/>
      <c r="D33" s="296"/>
      <c r="E33" s="297">
        <f t="shared" si="0"/>
        <v>0</v>
      </c>
      <c r="F33" s="296"/>
      <c r="G33" s="296"/>
      <c r="H33" s="298">
        <f t="shared" si="3"/>
        <v>0</v>
      </c>
      <c r="I33" s="675">
        <f t="shared" si="1"/>
        <v>0</v>
      </c>
      <c r="J33" s="675">
        <f t="shared" si="1"/>
        <v>0</v>
      </c>
      <c r="K33" s="674">
        <f t="shared" si="2"/>
        <v>0</v>
      </c>
    </row>
    <row r="34" spans="1:11" s="75" customFormat="1" ht="12" x14ac:dyDescent="0.2">
      <c r="A34" s="424"/>
      <c r="B34" s="674" t="s">
        <v>1497</v>
      </c>
      <c r="C34" s="296"/>
      <c r="D34" s="296"/>
      <c r="E34" s="297">
        <f t="shared" si="0"/>
        <v>0</v>
      </c>
      <c r="F34" s="296"/>
      <c r="G34" s="296"/>
      <c r="H34" s="298">
        <f t="shared" si="3"/>
        <v>0</v>
      </c>
      <c r="I34" s="675">
        <f t="shared" si="1"/>
        <v>0</v>
      </c>
      <c r="J34" s="675">
        <f t="shared" si="1"/>
        <v>0</v>
      </c>
      <c r="K34" s="674">
        <f t="shared" si="2"/>
        <v>0</v>
      </c>
    </row>
    <row r="35" spans="1:11" s="75" customFormat="1" ht="12" x14ac:dyDescent="0.2">
      <c r="A35" s="271"/>
      <c r="B35" s="674" t="s">
        <v>1498</v>
      </c>
      <c r="C35" s="296"/>
      <c r="D35" s="296"/>
      <c r="E35" s="297">
        <f t="shared" si="0"/>
        <v>0</v>
      </c>
      <c r="F35" s="296"/>
      <c r="G35" s="296"/>
      <c r="H35" s="298">
        <f t="shared" si="3"/>
        <v>0</v>
      </c>
      <c r="I35" s="675">
        <f t="shared" si="1"/>
        <v>0</v>
      </c>
      <c r="J35" s="675">
        <f t="shared" si="1"/>
        <v>0</v>
      </c>
      <c r="K35" s="674">
        <f t="shared" si="2"/>
        <v>0</v>
      </c>
    </row>
    <row r="36" spans="1:11" s="75" customFormat="1" ht="12" x14ac:dyDescent="0.2">
      <c r="A36" s="1202" t="s">
        <v>4780</v>
      </c>
      <c r="B36" s="1203"/>
      <c r="C36" s="299">
        <f t="shared" ref="C36:H36" si="4">SUM(C27:C35)</f>
        <v>0</v>
      </c>
      <c r="D36" s="299">
        <f t="shared" si="4"/>
        <v>0</v>
      </c>
      <c r="E36" s="299">
        <f t="shared" si="4"/>
        <v>0</v>
      </c>
      <c r="F36" s="299">
        <f t="shared" si="4"/>
        <v>0</v>
      </c>
      <c r="G36" s="299">
        <f t="shared" si="4"/>
        <v>0</v>
      </c>
      <c r="H36" s="299">
        <f t="shared" si="4"/>
        <v>0</v>
      </c>
      <c r="I36" s="676">
        <f t="shared" si="1"/>
        <v>0</v>
      </c>
      <c r="J36" s="676">
        <f t="shared" si="1"/>
        <v>0</v>
      </c>
      <c r="K36" s="303">
        <f t="shared" si="2"/>
        <v>0</v>
      </c>
    </row>
    <row r="37" spans="1:11" s="75" customFormat="1" ht="12" x14ac:dyDescent="0.2">
      <c r="A37" s="270"/>
      <c r="B37" s="677" t="s">
        <v>1499</v>
      </c>
      <c r="C37" s="296"/>
      <c r="D37" s="296"/>
      <c r="E37" s="297">
        <f>C37+D37</f>
        <v>0</v>
      </c>
      <c r="F37" s="296"/>
      <c r="G37" s="296"/>
      <c r="H37" s="298">
        <f>F37+G37</f>
        <v>0</v>
      </c>
      <c r="I37" s="675">
        <f t="shared" si="1"/>
        <v>0</v>
      </c>
      <c r="J37" s="675">
        <f t="shared" si="1"/>
        <v>0</v>
      </c>
      <c r="K37" s="674">
        <f t="shared" si="2"/>
        <v>0</v>
      </c>
    </row>
    <row r="38" spans="1:11" s="75" customFormat="1" ht="12" x14ac:dyDescent="0.2">
      <c r="A38" s="424"/>
      <c r="B38" s="674" t="s">
        <v>4268</v>
      </c>
      <c r="C38" s="296"/>
      <c r="D38" s="296"/>
      <c r="E38" s="297">
        <f t="shared" ref="E38:E51" si="5">C38+D38</f>
        <v>0</v>
      </c>
      <c r="F38" s="296"/>
      <c r="G38" s="296"/>
      <c r="H38" s="298">
        <f t="shared" ref="H38:H51" si="6">F38+G38</f>
        <v>0</v>
      </c>
      <c r="I38" s="675">
        <f t="shared" si="1"/>
        <v>0</v>
      </c>
      <c r="J38" s="675">
        <f t="shared" si="1"/>
        <v>0</v>
      </c>
      <c r="K38" s="674">
        <f t="shared" si="2"/>
        <v>0</v>
      </c>
    </row>
    <row r="39" spans="1:11" s="75" customFormat="1" ht="12" x14ac:dyDescent="0.2">
      <c r="A39" s="424"/>
      <c r="B39" s="674" t="s">
        <v>1500</v>
      </c>
      <c r="C39" s="296"/>
      <c r="D39" s="296"/>
      <c r="E39" s="297">
        <f t="shared" si="5"/>
        <v>0</v>
      </c>
      <c r="F39" s="296"/>
      <c r="G39" s="296"/>
      <c r="H39" s="298">
        <f t="shared" si="6"/>
        <v>0</v>
      </c>
      <c r="I39" s="675">
        <f t="shared" si="1"/>
        <v>0</v>
      </c>
      <c r="J39" s="675">
        <f t="shared" si="1"/>
        <v>0</v>
      </c>
      <c r="K39" s="674">
        <f t="shared" si="2"/>
        <v>0</v>
      </c>
    </row>
    <row r="40" spans="1:11" s="75" customFormat="1" ht="12" x14ac:dyDescent="0.2">
      <c r="A40" s="424"/>
      <c r="B40" s="674" t="s">
        <v>1501</v>
      </c>
      <c r="C40" s="296"/>
      <c r="D40" s="296"/>
      <c r="E40" s="297">
        <f t="shared" si="5"/>
        <v>0</v>
      </c>
      <c r="F40" s="296"/>
      <c r="G40" s="296"/>
      <c r="H40" s="298">
        <f t="shared" si="6"/>
        <v>0</v>
      </c>
      <c r="I40" s="675">
        <f t="shared" si="1"/>
        <v>0</v>
      </c>
      <c r="J40" s="675">
        <f t="shared" si="1"/>
        <v>0</v>
      </c>
      <c r="K40" s="674">
        <f t="shared" si="2"/>
        <v>0</v>
      </c>
    </row>
    <row r="41" spans="1:11" s="75" customFormat="1" ht="12" x14ac:dyDescent="0.2">
      <c r="A41" s="424"/>
      <c r="B41" s="674" t="s">
        <v>1502</v>
      </c>
      <c r="C41" s="296"/>
      <c r="D41" s="296"/>
      <c r="E41" s="297">
        <f t="shared" si="5"/>
        <v>0</v>
      </c>
      <c r="F41" s="296"/>
      <c r="G41" s="296"/>
      <c r="H41" s="298">
        <f t="shared" si="6"/>
        <v>0</v>
      </c>
      <c r="I41" s="675">
        <f t="shared" si="1"/>
        <v>0</v>
      </c>
      <c r="J41" s="675">
        <f t="shared" si="1"/>
        <v>0</v>
      </c>
      <c r="K41" s="674">
        <f t="shared" si="2"/>
        <v>0</v>
      </c>
    </row>
    <row r="42" spans="1:11" s="75" customFormat="1" ht="12" x14ac:dyDescent="0.2">
      <c r="A42" s="424"/>
      <c r="B42" s="674" t="s">
        <v>1503</v>
      </c>
      <c r="C42" s="296"/>
      <c r="D42" s="296"/>
      <c r="E42" s="297">
        <f t="shared" si="5"/>
        <v>0</v>
      </c>
      <c r="F42" s="296"/>
      <c r="G42" s="296"/>
      <c r="H42" s="298">
        <f t="shared" si="6"/>
        <v>0</v>
      </c>
      <c r="I42" s="675">
        <f t="shared" si="1"/>
        <v>0</v>
      </c>
      <c r="J42" s="675">
        <f t="shared" si="1"/>
        <v>0</v>
      </c>
      <c r="K42" s="674">
        <f t="shared" si="2"/>
        <v>0</v>
      </c>
    </row>
    <row r="43" spans="1:11" s="75" customFormat="1" ht="12" x14ac:dyDescent="0.2">
      <c r="A43" s="424"/>
      <c r="B43" s="674" t="s">
        <v>1504</v>
      </c>
      <c r="C43" s="296"/>
      <c r="D43" s="296"/>
      <c r="E43" s="297">
        <f t="shared" si="5"/>
        <v>0</v>
      </c>
      <c r="F43" s="296"/>
      <c r="G43" s="296"/>
      <c r="H43" s="298">
        <f t="shared" si="6"/>
        <v>0</v>
      </c>
      <c r="I43" s="675">
        <f t="shared" si="1"/>
        <v>0</v>
      </c>
      <c r="J43" s="675">
        <f t="shared" si="1"/>
        <v>0</v>
      </c>
      <c r="K43" s="674">
        <f t="shared" si="2"/>
        <v>0</v>
      </c>
    </row>
    <row r="44" spans="1:11" s="75" customFormat="1" ht="12" x14ac:dyDescent="0.2">
      <c r="A44" s="424"/>
      <c r="B44" s="674" t="s">
        <v>1505</v>
      </c>
      <c r="C44" s="296"/>
      <c r="D44" s="296"/>
      <c r="E44" s="297">
        <f t="shared" si="5"/>
        <v>0</v>
      </c>
      <c r="F44" s="296"/>
      <c r="G44" s="296"/>
      <c r="H44" s="298">
        <f t="shared" si="6"/>
        <v>0</v>
      </c>
      <c r="I44" s="675">
        <f t="shared" si="1"/>
        <v>0</v>
      </c>
      <c r="J44" s="675">
        <f t="shared" si="1"/>
        <v>0</v>
      </c>
      <c r="K44" s="674">
        <f t="shared" si="2"/>
        <v>0</v>
      </c>
    </row>
    <row r="45" spans="1:11" s="75" customFormat="1" ht="12" x14ac:dyDescent="0.2">
      <c r="A45" s="424"/>
      <c r="B45" s="674" t="s">
        <v>1506</v>
      </c>
      <c r="C45" s="296"/>
      <c r="D45" s="296"/>
      <c r="E45" s="297">
        <f t="shared" si="5"/>
        <v>0</v>
      </c>
      <c r="F45" s="296"/>
      <c r="G45" s="296"/>
      <c r="H45" s="298">
        <f t="shared" si="6"/>
        <v>0</v>
      </c>
      <c r="I45" s="675">
        <f t="shared" si="1"/>
        <v>0</v>
      </c>
      <c r="J45" s="675">
        <f t="shared" si="1"/>
        <v>0</v>
      </c>
      <c r="K45" s="674">
        <f t="shared" si="2"/>
        <v>0</v>
      </c>
    </row>
    <row r="46" spans="1:11" s="75" customFormat="1" ht="12" x14ac:dyDescent="0.2">
      <c r="A46" s="424"/>
      <c r="B46" s="674" t="s">
        <v>1507</v>
      </c>
      <c r="C46" s="296"/>
      <c r="D46" s="296"/>
      <c r="E46" s="297">
        <f t="shared" si="5"/>
        <v>0</v>
      </c>
      <c r="F46" s="296"/>
      <c r="G46" s="296"/>
      <c r="H46" s="298">
        <f t="shared" si="6"/>
        <v>0</v>
      </c>
      <c r="I46" s="675">
        <f t="shared" si="1"/>
        <v>0</v>
      </c>
      <c r="J46" s="675">
        <f t="shared" si="1"/>
        <v>0</v>
      </c>
      <c r="K46" s="674">
        <f t="shared" si="2"/>
        <v>0</v>
      </c>
    </row>
    <row r="47" spans="1:11" s="75" customFormat="1" ht="12" x14ac:dyDescent="0.2">
      <c r="A47" s="424"/>
      <c r="B47" s="674" t="s">
        <v>1508</v>
      </c>
      <c r="C47" s="296"/>
      <c r="D47" s="296"/>
      <c r="E47" s="297">
        <f t="shared" si="5"/>
        <v>0</v>
      </c>
      <c r="F47" s="296"/>
      <c r="G47" s="296"/>
      <c r="H47" s="298">
        <f t="shared" si="6"/>
        <v>0</v>
      </c>
      <c r="I47" s="675">
        <f t="shared" si="1"/>
        <v>0</v>
      </c>
      <c r="J47" s="675">
        <f t="shared" si="1"/>
        <v>0</v>
      </c>
      <c r="K47" s="674">
        <f t="shared" si="2"/>
        <v>0</v>
      </c>
    </row>
    <row r="48" spans="1:11" s="75" customFormat="1" ht="12" x14ac:dyDescent="0.2">
      <c r="A48" s="424"/>
      <c r="B48" s="674" t="s">
        <v>1509</v>
      </c>
      <c r="C48" s="296"/>
      <c r="D48" s="296"/>
      <c r="E48" s="297">
        <f t="shared" si="5"/>
        <v>0</v>
      </c>
      <c r="F48" s="296"/>
      <c r="G48" s="296"/>
      <c r="H48" s="298">
        <f t="shared" si="6"/>
        <v>0</v>
      </c>
      <c r="I48" s="675">
        <f t="shared" si="1"/>
        <v>0</v>
      </c>
      <c r="J48" s="675">
        <f t="shared" si="1"/>
        <v>0</v>
      </c>
      <c r="K48" s="674">
        <f t="shared" si="2"/>
        <v>0</v>
      </c>
    </row>
    <row r="49" spans="1:11" s="75" customFormat="1" ht="12" x14ac:dyDescent="0.2">
      <c r="A49" s="424"/>
      <c r="B49" s="674" t="s">
        <v>1510</v>
      </c>
      <c r="C49" s="296"/>
      <c r="D49" s="296"/>
      <c r="E49" s="297">
        <f t="shared" si="5"/>
        <v>0</v>
      </c>
      <c r="F49" s="296"/>
      <c r="G49" s="296"/>
      <c r="H49" s="298">
        <f t="shared" si="6"/>
        <v>0</v>
      </c>
      <c r="I49" s="675">
        <f t="shared" si="1"/>
        <v>0</v>
      </c>
      <c r="J49" s="675">
        <f t="shared" si="1"/>
        <v>0</v>
      </c>
      <c r="K49" s="674">
        <f t="shared" si="2"/>
        <v>0</v>
      </c>
    </row>
    <row r="50" spans="1:11" s="75" customFormat="1" ht="12" x14ac:dyDescent="0.2">
      <c r="A50" s="424"/>
      <c r="B50" s="674" t="s">
        <v>1511</v>
      </c>
      <c r="C50" s="296"/>
      <c r="D50" s="296"/>
      <c r="E50" s="297">
        <f t="shared" si="5"/>
        <v>0</v>
      </c>
      <c r="F50" s="296"/>
      <c r="G50" s="296"/>
      <c r="H50" s="298">
        <f t="shared" si="6"/>
        <v>0</v>
      </c>
      <c r="I50" s="675">
        <f t="shared" si="1"/>
        <v>0</v>
      </c>
      <c r="J50" s="675">
        <f t="shared" si="1"/>
        <v>0</v>
      </c>
      <c r="K50" s="674">
        <f t="shared" si="2"/>
        <v>0</v>
      </c>
    </row>
    <row r="51" spans="1:11" s="75" customFormat="1" ht="12" x14ac:dyDescent="0.2">
      <c r="A51" s="271"/>
      <c r="B51" s="678" t="s">
        <v>1512</v>
      </c>
      <c r="C51" s="296"/>
      <c r="D51" s="296"/>
      <c r="E51" s="297">
        <f t="shared" si="5"/>
        <v>0</v>
      </c>
      <c r="F51" s="296"/>
      <c r="G51" s="296"/>
      <c r="H51" s="298">
        <f t="shared" si="6"/>
        <v>0</v>
      </c>
      <c r="I51" s="675">
        <f t="shared" si="1"/>
        <v>0</v>
      </c>
      <c r="J51" s="675">
        <f t="shared" si="1"/>
        <v>0</v>
      </c>
      <c r="K51" s="674">
        <f t="shared" si="2"/>
        <v>0</v>
      </c>
    </row>
    <row r="52" spans="1:11" s="75" customFormat="1" ht="12" x14ac:dyDescent="0.2">
      <c r="A52" s="1202" t="s">
        <v>4779</v>
      </c>
      <c r="B52" s="1203"/>
      <c r="C52" s="299">
        <f t="shared" ref="C52:H52" si="7">SUM(C37:C51)</f>
        <v>0</v>
      </c>
      <c r="D52" s="299">
        <f t="shared" si="7"/>
        <v>0</v>
      </c>
      <c r="E52" s="299">
        <f t="shared" si="7"/>
        <v>0</v>
      </c>
      <c r="F52" s="299">
        <f t="shared" si="7"/>
        <v>0</v>
      </c>
      <c r="G52" s="299">
        <f t="shared" si="7"/>
        <v>0</v>
      </c>
      <c r="H52" s="299">
        <f t="shared" si="7"/>
        <v>0</v>
      </c>
      <c r="I52" s="676">
        <f t="shared" si="1"/>
        <v>0</v>
      </c>
      <c r="J52" s="676">
        <f t="shared" si="1"/>
        <v>0</v>
      </c>
      <c r="K52" s="303">
        <f t="shared" si="2"/>
        <v>0</v>
      </c>
    </row>
    <row r="53" spans="1:11" s="75" customFormat="1" ht="12" x14ac:dyDescent="0.2">
      <c r="A53" s="270"/>
      <c r="B53" s="677" t="s">
        <v>656</v>
      </c>
      <c r="C53" s="296"/>
      <c r="D53" s="296"/>
      <c r="E53" s="297">
        <f>C53+D53</f>
        <v>0</v>
      </c>
      <c r="F53" s="296"/>
      <c r="G53" s="296"/>
      <c r="H53" s="298">
        <f>F53+G53</f>
        <v>0</v>
      </c>
      <c r="I53" s="675">
        <f t="shared" si="1"/>
        <v>0</v>
      </c>
      <c r="J53" s="675">
        <f t="shared" si="1"/>
        <v>0</v>
      </c>
      <c r="K53" s="674">
        <f t="shared" si="2"/>
        <v>0</v>
      </c>
    </row>
    <row r="54" spans="1:11" s="75" customFormat="1" ht="12" x14ac:dyDescent="0.2">
      <c r="A54" s="424"/>
      <c r="B54" s="674" t="s">
        <v>657</v>
      </c>
      <c r="C54" s="296"/>
      <c r="D54" s="296"/>
      <c r="E54" s="297">
        <f>C54+D54</f>
        <v>0</v>
      </c>
      <c r="F54" s="296"/>
      <c r="G54" s="296"/>
      <c r="H54" s="298">
        <f>F54+G54</f>
        <v>0</v>
      </c>
      <c r="I54" s="675">
        <f t="shared" si="1"/>
        <v>0</v>
      </c>
      <c r="J54" s="675">
        <f t="shared" si="1"/>
        <v>0</v>
      </c>
      <c r="K54" s="674">
        <f t="shared" si="2"/>
        <v>0</v>
      </c>
    </row>
    <row r="55" spans="1:11" s="75" customFormat="1" ht="12" x14ac:dyDescent="0.2">
      <c r="A55" s="424"/>
      <c r="B55" s="674" t="s">
        <v>658</v>
      </c>
      <c r="C55" s="296"/>
      <c r="D55" s="296"/>
      <c r="E55" s="297">
        <f>C55+D55</f>
        <v>0</v>
      </c>
      <c r="F55" s="296"/>
      <c r="G55" s="296"/>
      <c r="H55" s="298">
        <f>F55+G55</f>
        <v>0</v>
      </c>
      <c r="I55" s="675">
        <f t="shared" si="1"/>
        <v>0</v>
      </c>
      <c r="J55" s="675">
        <f t="shared" si="1"/>
        <v>0</v>
      </c>
      <c r="K55" s="674">
        <f t="shared" si="2"/>
        <v>0</v>
      </c>
    </row>
    <row r="56" spans="1:11" s="75" customFormat="1" ht="12" x14ac:dyDescent="0.2">
      <c r="A56" s="424"/>
      <c r="B56" s="674" t="s">
        <v>659</v>
      </c>
      <c r="C56" s="296"/>
      <c r="D56" s="296"/>
      <c r="E56" s="297">
        <f>C56+D56</f>
        <v>0</v>
      </c>
      <c r="F56" s="296"/>
      <c r="G56" s="296"/>
      <c r="H56" s="298">
        <f>F56+G56</f>
        <v>0</v>
      </c>
      <c r="I56" s="675">
        <f t="shared" si="1"/>
        <v>0</v>
      </c>
      <c r="J56" s="675">
        <f t="shared" si="1"/>
        <v>0</v>
      </c>
      <c r="K56" s="674">
        <f t="shared" si="2"/>
        <v>0</v>
      </c>
    </row>
    <row r="57" spans="1:11" s="75" customFormat="1" ht="12" x14ac:dyDescent="0.2">
      <c r="A57" s="424"/>
      <c r="B57" s="679" t="s">
        <v>660</v>
      </c>
      <c r="C57" s="300"/>
      <c r="D57" s="300"/>
      <c r="E57" s="301">
        <f>C57+D57</f>
        <v>0</v>
      </c>
      <c r="F57" s="300"/>
      <c r="G57" s="300"/>
      <c r="H57" s="301">
        <f>F57+G57</f>
        <v>0</v>
      </c>
      <c r="I57" s="675">
        <f>C57+F57</f>
        <v>0</v>
      </c>
      <c r="J57" s="675">
        <f>D57+G57</f>
        <v>0</v>
      </c>
      <c r="K57" s="674">
        <f>I57+J57</f>
        <v>0</v>
      </c>
    </row>
    <row r="58" spans="1:11" s="75" customFormat="1" ht="12" x14ac:dyDescent="0.2">
      <c r="A58" s="1202" t="s">
        <v>4778</v>
      </c>
      <c r="B58" s="1203"/>
      <c r="C58" s="299">
        <f t="shared" ref="C58:K58" si="8">SUM(C53:C57)</f>
        <v>0</v>
      </c>
      <c r="D58" s="299">
        <f t="shared" si="8"/>
        <v>0</v>
      </c>
      <c r="E58" s="299">
        <f t="shared" si="8"/>
        <v>0</v>
      </c>
      <c r="F58" s="299">
        <f t="shared" si="8"/>
        <v>0</v>
      </c>
      <c r="G58" s="299">
        <f t="shared" si="8"/>
        <v>0</v>
      </c>
      <c r="H58" s="299">
        <f t="shared" si="8"/>
        <v>0</v>
      </c>
      <c r="I58" s="299">
        <f t="shared" si="8"/>
        <v>0</v>
      </c>
      <c r="J58" s="299">
        <f t="shared" si="8"/>
        <v>0</v>
      </c>
      <c r="K58" s="299">
        <f t="shared" si="8"/>
        <v>0</v>
      </c>
    </row>
    <row r="59" spans="1:11" s="75" customFormat="1" ht="12" x14ac:dyDescent="0.2">
      <c r="A59" s="424"/>
      <c r="B59" s="680" t="s">
        <v>661</v>
      </c>
      <c r="C59" s="302"/>
      <c r="D59" s="302"/>
      <c r="E59" s="301">
        <f>C59+D59</f>
        <v>0</v>
      </c>
      <c r="F59" s="302"/>
      <c r="G59" s="302"/>
      <c r="H59" s="301">
        <f>F59+G59</f>
        <v>0</v>
      </c>
      <c r="I59" s="681">
        <f t="shared" si="1"/>
        <v>0</v>
      </c>
      <c r="J59" s="681">
        <f t="shared" si="1"/>
        <v>0</v>
      </c>
      <c r="K59" s="678">
        <f t="shared" si="2"/>
        <v>0</v>
      </c>
    </row>
    <row r="60" spans="1:11" s="75" customFormat="1" ht="12" x14ac:dyDescent="0.2">
      <c r="A60" s="1202" t="s">
        <v>4777</v>
      </c>
      <c r="B60" s="1203"/>
      <c r="C60" s="303">
        <f t="shared" ref="C60:H60" si="9">C36+C52+C58+C59</f>
        <v>0</v>
      </c>
      <c r="D60" s="303">
        <f t="shared" si="9"/>
        <v>0</v>
      </c>
      <c r="E60" s="303">
        <f t="shared" si="9"/>
        <v>0</v>
      </c>
      <c r="F60" s="303">
        <f t="shared" si="9"/>
        <v>0</v>
      </c>
      <c r="G60" s="303">
        <f t="shared" si="9"/>
        <v>0</v>
      </c>
      <c r="H60" s="299">
        <f t="shared" si="9"/>
        <v>0</v>
      </c>
      <c r="I60" s="676">
        <f t="shared" si="1"/>
        <v>0</v>
      </c>
      <c r="J60" s="676">
        <f t="shared" si="1"/>
        <v>0</v>
      </c>
      <c r="K60" s="303">
        <f t="shared" si="2"/>
        <v>0</v>
      </c>
    </row>
    <row r="61" spans="1:11" s="75" customFormat="1" ht="12" x14ac:dyDescent="0.2">
      <c r="A61" s="424"/>
      <c r="B61" s="1079" t="s">
        <v>4814</v>
      </c>
      <c r="C61" s="304"/>
      <c r="D61" s="304"/>
      <c r="E61" s="297">
        <f t="shared" ref="E61:E69" si="10">C61+D61</f>
        <v>0</v>
      </c>
      <c r="F61" s="304"/>
      <c r="G61" s="304"/>
      <c r="H61" s="298">
        <f>G61+F61</f>
        <v>0</v>
      </c>
      <c r="I61" s="675">
        <f>C61+F61</f>
        <v>0</v>
      </c>
      <c r="J61" s="675">
        <f>D61+G61</f>
        <v>0</v>
      </c>
      <c r="K61" s="674">
        <f t="shared" si="2"/>
        <v>0</v>
      </c>
    </row>
    <row r="62" spans="1:11" s="75" customFormat="1" ht="12" x14ac:dyDescent="0.2">
      <c r="A62" s="424"/>
      <c r="B62" s="677" t="s">
        <v>662</v>
      </c>
      <c r="C62" s="304"/>
      <c r="D62" s="304"/>
      <c r="E62" s="297">
        <f t="shared" si="10"/>
        <v>0</v>
      </c>
      <c r="F62" s="304"/>
      <c r="G62" s="304"/>
      <c r="H62" s="298">
        <f t="shared" ref="H62:H69" si="11">G62+F62</f>
        <v>0</v>
      </c>
      <c r="I62" s="675">
        <f t="shared" ref="I62:I69" si="12">C62+F62</f>
        <v>0</v>
      </c>
      <c r="J62" s="675">
        <f t="shared" ref="J62:J69" si="13">D62+G62</f>
        <v>0</v>
      </c>
      <c r="K62" s="674">
        <f t="shared" si="2"/>
        <v>0</v>
      </c>
    </row>
    <row r="63" spans="1:11" s="75" customFormat="1" ht="12" x14ac:dyDescent="0.2">
      <c r="A63" s="424"/>
      <c r="B63" s="674" t="s">
        <v>663</v>
      </c>
      <c r="C63" s="296"/>
      <c r="D63" s="296"/>
      <c r="E63" s="297">
        <f t="shared" si="10"/>
        <v>0</v>
      </c>
      <c r="F63" s="296"/>
      <c r="G63" s="296"/>
      <c r="H63" s="298">
        <f t="shared" si="11"/>
        <v>0</v>
      </c>
      <c r="I63" s="675">
        <f t="shared" si="12"/>
        <v>0</v>
      </c>
      <c r="J63" s="675">
        <f t="shared" si="13"/>
        <v>0</v>
      </c>
      <c r="K63" s="674">
        <f t="shared" si="2"/>
        <v>0</v>
      </c>
    </row>
    <row r="64" spans="1:11" s="75" customFormat="1" ht="12" x14ac:dyDescent="0.2">
      <c r="A64" s="424"/>
      <c r="B64" s="674" t="s">
        <v>664</v>
      </c>
      <c r="C64" s="296"/>
      <c r="D64" s="296"/>
      <c r="E64" s="297">
        <f t="shared" si="10"/>
        <v>0</v>
      </c>
      <c r="F64" s="296"/>
      <c r="G64" s="296"/>
      <c r="H64" s="298">
        <f t="shared" si="11"/>
        <v>0</v>
      </c>
      <c r="I64" s="675">
        <f t="shared" si="12"/>
        <v>0</v>
      </c>
      <c r="J64" s="675">
        <f t="shared" si="13"/>
        <v>0</v>
      </c>
      <c r="K64" s="674">
        <f t="shared" si="2"/>
        <v>0</v>
      </c>
    </row>
    <row r="65" spans="1:19" s="75" customFormat="1" ht="12" x14ac:dyDescent="0.2">
      <c r="A65" s="424"/>
      <c r="B65" s="1080" t="s">
        <v>4773</v>
      </c>
      <c r="C65" s="296"/>
      <c r="D65" s="296"/>
      <c r="E65" s="297">
        <f t="shared" si="10"/>
        <v>0</v>
      </c>
      <c r="F65" s="296"/>
      <c r="G65" s="296"/>
      <c r="H65" s="298">
        <f t="shared" si="11"/>
        <v>0</v>
      </c>
      <c r="I65" s="675">
        <f t="shared" si="12"/>
        <v>0</v>
      </c>
      <c r="J65" s="675">
        <f t="shared" si="13"/>
        <v>0</v>
      </c>
      <c r="K65" s="674">
        <f t="shared" si="2"/>
        <v>0</v>
      </c>
    </row>
    <row r="66" spans="1:19" s="75" customFormat="1" ht="12" x14ac:dyDescent="0.2">
      <c r="A66" s="424"/>
      <c r="B66" s="674" t="s">
        <v>665</v>
      </c>
      <c r="C66" s="296"/>
      <c r="D66" s="296"/>
      <c r="E66" s="297">
        <f t="shared" si="10"/>
        <v>0</v>
      </c>
      <c r="F66" s="296"/>
      <c r="G66" s="296"/>
      <c r="H66" s="298">
        <f t="shared" si="11"/>
        <v>0</v>
      </c>
      <c r="I66" s="675">
        <f t="shared" si="12"/>
        <v>0</v>
      </c>
      <c r="J66" s="675">
        <f t="shared" si="13"/>
        <v>0</v>
      </c>
      <c r="K66" s="674">
        <f t="shared" si="2"/>
        <v>0</v>
      </c>
    </row>
    <row r="67" spans="1:19" s="75" customFormat="1" ht="12" x14ac:dyDescent="0.2">
      <c r="A67" s="424"/>
      <c r="B67" s="1081" t="s">
        <v>4774</v>
      </c>
      <c r="C67" s="300"/>
      <c r="D67" s="300"/>
      <c r="E67" s="297">
        <f t="shared" si="10"/>
        <v>0</v>
      </c>
      <c r="F67" s="300"/>
      <c r="G67" s="300"/>
      <c r="H67" s="298">
        <f t="shared" si="11"/>
        <v>0</v>
      </c>
      <c r="I67" s="675">
        <f t="shared" si="12"/>
        <v>0</v>
      </c>
      <c r="J67" s="675">
        <f t="shared" si="13"/>
        <v>0</v>
      </c>
      <c r="K67" s="674">
        <f t="shared" si="2"/>
        <v>0</v>
      </c>
    </row>
    <row r="68" spans="1:19" s="75" customFormat="1" ht="12" x14ac:dyDescent="0.2">
      <c r="A68" s="424"/>
      <c r="B68" s="678" t="s">
        <v>666</v>
      </c>
      <c r="C68" s="300"/>
      <c r="D68" s="300"/>
      <c r="E68" s="297">
        <f t="shared" si="10"/>
        <v>0</v>
      </c>
      <c r="F68" s="300"/>
      <c r="G68" s="300"/>
      <c r="H68" s="298">
        <f t="shared" si="11"/>
        <v>0</v>
      </c>
      <c r="I68" s="675">
        <f t="shared" si="12"/>
        <v>0</v>
      </c>
      <c r="J68" s="675">
        <f t="shared" si="13"/>
        <v>0</v>
      </c>
      <c r="K68" s="674">
        <f t="shared" si="2"/>
        <v>0</v>
      </c>
    </row>
    <row r="69" spans="1:19" s="75" customFormat="1" ht="12" x14ac:dyDescent="0.2">
      <c r="A69" s="271"/>
      <c r="B69" s="674" t="s">
        <v>667</v>
      </c>
      <c r="C69" s="305"/>
      <c r="D69" s="305"/>
      <c r="E69" s="297">
        <f t="shared" si="10"/>
        <v>0</v>
      </c>
      <c r="F69" s="305"/>
      <c r="G69" s="305"/>
      <c r="H69" s="298">
        <f t="shared" si="11"/>
        <v>0</v>
      </c>
      <c r="I69" s="675">
        <f t="shared" si="12"/>
        <v>0</v>
      </c>
      <c r="J69" s="675">
        <f t="shared" si="13"/>
        <v>0</v>
      </c>
      <c r="K69" s="674">
        <f t="shared" si="2"/>
        <v>0</v>
      </c>
    </row>
    <row r="70" spans="1:19" s="75" customFormat="1" ht="12" x14ac:dyDescent="0.2">
      <c r="A70" s="1202" t="s">
        <v>4815</v>
      </c>
      <c r="B70" s="1203"/>
      <c r="C70" s="307">
        <f t="shared" ref="C70:K70" si="14">SUM(C61:C69)</f>
        <v>0</v>
      </c>
      <c r="D70" s="307">
        <f t="shared" si="14"/>
        <v>0</v>
      </c>
      <c r="E70" s="307">
        <f t="shared" si="14"/>
        <v>0</v>
      </c>
      <c r="F70" s="307">
        <f t="shared" si="14"/>
        <v>0</v>
      </c>
      <c r="G70" s="307">
        <f t="shared" si="14"/>
        <v>0</v>
      </c>
      <c r="H70" s="307">
        <f t="shared" si="14"/>
        <v>0</v>
      </c>
      <c r="I70" s="307">
        <f t="shared" si="14"/>
        <v>0</v>
      </c>
      <c r="J70" s="307">
        <f t="shared" si="14"/>
        <v>0</v>
      </c>
      <c r="K70" s="303">
        <f t="shared" si="14"/>
        <v>0</v>
      </c>
    </row>
    <row r="71" spans="1:19" s="268" customFormat="1" ht="12" x14ac:dyDescent="0.2">
      <c r="A71" s="424"/>
      <c r="B71" s="683" t="s">
        <v>4328</v>
      </c>
      <c r="C71" s="304"/>
      <c r="D71" s="304"/>
      <c r="E71" s="427">
        <f t="shared" ref="E71:E78" si="15">C71+D71</f>
        <v>0</v>
      </c>
      <c r="F71" s="304"/>
      <c r="G71" s="304"/>
      <c r="H71" s="426">
        <f t="shared" ref="H71:H78" si="16">G71+F71</f>
        <v>0</v>
      </c>
      <c r="I71" s="682">
        <f t="shared" ref="I71:I78" si="17">C71+F71</f>
        <v>0</v>
      </c>
      <c r="J71" s="682">
        <f t="shared" ref="J71:J78" si="18">D71+G71</f>
        <v>0</v>
      </c>
      <c r="K71" s="306">
        <f t="shared" ref="K71:K78" si="19">I71+J71</f>
        <v>0</v>
      </c>
    </row>
    <row r="72" spans="1:19" s="268" customFormat="1" ht="12" x14ac:dyDescent="0.2">
      <c r="A72" s="424"/>
      <c r="B72" s="306" t="s">
        <v>4329</v>
      </c>
      <c r="C72" s="296"/>
      <c r="D72" s="296"/>
      <c r="E72" s="427">
        <f t="shared" si="15"/>
        <v>0</v>
      </c>
      <c r="F72" s="296"/>
      <c r="G72" s="296"/>
      <c r="H72" s="426">
        <f t="shared" si="16"/>
        <v>0</v>
      </c>
      <c r="I72" s="682">
        <f t="shared" si="17"/>
        <v>0</v>
      </c>
      <c r="J72" s="682">
        <f t="shared" si="18"/>
        <v>0</v>
      </c>
      <c r="K72" s="306">
        <f t="shared" si="19"/>
        <v>0</v>
      </c>
    </row>
    <row r="73" spans="1:19" s="268" customFormat="1" ht="12" x14ac:dyDescent="0.2">
      <c r="A73" s="424"/>
      <c r="B73" s="306" t="s">
        <v>4330</v>
      </c>
      <c r="C73" s="296"/>
      <c r="D73" s="296"/>
      <c r="E73" s="427">
        <f t="shared" si="15"/>
        <v>0</v>
      </c>
      <c r="F73" s="296"/>
      <c r="G73" s="296"/>
      <c r="H73" s="426">
        <f t="shared" si="16"/>
        <v>0</v>
      </c>
      <c r="I73" s="682">
        <f t="shared" si="17"/>
        <v>0</v>
      </c>
      <c r="J73" s="682">
        <f t="shared" si="18"/>
        <v>0</v>
      </c>
      <c r="K73" s="306">
        <f t="shared" si="19"/>
        <v>0</v>
      </c>
    </row>
    <row r="74" spans="1:19" s="268" customFormat="1" ht="12" x14ac:dyDescent="0.2">
      <c r="A74" s="424"/>
      <c r="B74" s="1080" t="s">
        <v>4775</v>
      </c>
      <c r="C74" s="296"/>
      <c r="D74" s="296"/>
      <c r="E74" s="427">
        <f t="shared" si="15"/>
        <v>0</v>
      </c>
      <c r="F74" s="296"/>
      <c r="G74" s="296"/>
      <c r="H74" s="426">
        <f t="shared" si="16"/>
        <v>0</v>
      </c>
      <c r="I74" s="682">
        <f t="shared" si="17"/>
        <v>0</v>
      </c>
      <c r="J74" s="682">
        <f t="shared" si="18"/>
        <v>0</v>
      </c>
      <c r="K74" s="306">
        <f t="shared" si="19"/>
        <v>0</v>
      </c>
    </row>
    <row r="75" spans="1:19" s="268" customFormat="1" ht="12" x14ac:dyDescent="0.2">
      <c r="A75" s="424"/>
      <c r="B75" s="306" t="s">
        <v>4331</v>
      </c>
      <c r="C75" s="296"/>
      <c r="D75" s="296"/>
      <c r="E75" s="427">
        <f t="shared" si="15"/>
        <v>0</v>
      </c>
      <c r="F75" s="296"/>
      <c r="G75" s="296"/>
      <c r="H75" s="426">
        <f t="shared" si="16"/>
        <v>0</v>
      </c>
      <c r="I75" s="682">
        <f t="shared" si="17"/>
        <v>0</v>
      </c>
      <c r="J75" s="682">
        <f t="shared" si="18"/>
        <v>0</v>
      </c>
      <c r="K75" s="306">
        <f t="shared" si="19"/>
        <v>0</v>
      </c>
    </row>
    <row r="76" spans="1:19" s="268" customFormat="1" ht="12" x14ac:dyDescent="0.2">
      <c r="A76" s="424"/>
      <c r="B76" s="1081" t="s">
        <v>4776</v>
      </c>
      <c r="C76" s="300"/>
      <c r="D76" s="300"/>
      <c r="E76" s="427">
        <f t="shared" si="15"/>
        <v>0</v>
      </c>
      <c r="F76" s="300"/>
      <c r="G76" s="300"/>
      <c r="H76" s="426">
        <f t="shared" si="16"/>
        <v>0</v>
      </c>
      <c r="I76" s="682">
        <f t="shared" si="17"/>
        <v>0</v>
      </c>
      <c r="J76" s="682">
        <f t="shared" si="18"/>
        <v>0</v>
      </c>
      <c r="K76" s="306">
        <f t="shared" si="19"/>
        <v>0</v>
      </c>
    </row>
    <row r="77" spans="1:19" s="268" customFormat="1" ht="12" x14ac:dyDescent="0.2">
      <c r="A77" s="424"/>
      <c r="B77" s="684" t="s">
        <v>4332</v>
      </c>
      <c r="C77" s="300"/>
      <c r="D77" s="300"/>
      <c r="E77" s="427">
        <f t="shared" si="15"/>
        <v>0</v>
      </c>
      <c r="F77" s="300"/>
      <c r="G77" s="300"/>
      <c r="H77" s="426">
        <f t="shared" si="16"/>
        <v>0</v>
      </c>
      <c r="I77" s="682">
        <f t="shared" si="17"/>
        <v>0</v>
      </c>
      <c r="J77" s="682">
        <f t="shared" si="18"/>
        <v>0</v>
      </c>
      <c r="K77" s="306">
        <f t="shared" si="19"/>
        <v>0</v>
      </c>
    </row>
    <row r="78" spans="1:19" s="268" customFormat="1" ht="12" x14ac:dyDescent="0.2">
      <c r="A78" s="271"/>
      <c r="B78" s="306" t="s">
        <v>4333</v>
      </c>
      <c r="C78" s="305"/>
      <c r="D78" s="305"/>
      <c r="E78" s="427">
        <f t="shared" si="15"/>
        <v>0</v>
      </c>
      <c r="F78" s="305"/>
      <c r="G78" s="305"/>
      <c r="H78" s="426">
        <f t="shared" si="16"/>
        <v>0</v>
      </c>
      <c r="I78" s="682">
        <f t="shared" si="17"/>
        <v>0</v>
      </c>
      <c r="J78" s="682">
        <f t="shared" si="18"/>
        <v>0</v>
      </c>
      <c r="K78" s="306">
        <f t="shared" si="19"/>
        <v>0</v>
      </c>
    </row>
    <row r="79" spans="1:19" s="268" customFormat="1" ht="12" x14ac:dyDescent="0.2">
      <c r="A79" s="1202" t="s">
        <v>4818</v>
      </c>
      <c r="B79" s="1203"/>
      <c r="C79" s="425">
        <f t="shared" ref="C79:K79" si="20">SUM(C71:C78)</f>
        <v>0</v>
      </c>
      <c r="D79" s="425">
        <f t="shared" si="20"/>
        <v>0</v>
      </c>
      <c r="E79" s="425">
        <f t="shared" si="20"/>
        <v>0</v>
      </c>
      <c r="F79" s="425">
        <f t="shared" si="20"/>
        <v>0</v>
      </c>
      <c r="G79" s="425">
        <f t="shared" si="20"/>
        <v>0</v>
      </c>
      <c r="H79" s="425">
        <f t="shared" si="20"/>
        <v>0</v>
      </c>
      <c r="I79" s="425">
        <f t="shared" si="20"/>
        <v>0</v>
      </c>
      <c r="J79" s="425">
        <f t="shared" si="20"/>
        <v>0</v>
      </c>
      <c r="K79" s="428">
        <f t="shared" si="20"/>
        <v>0</v>
      </c>
    </row>
    <row r="80" spans="1:19" s="75" customFormat="1" ht="12" x14ac:dyDescent="0.2">
      <c r="A80" s="1200" t="s">
        <v>4816</v>
      </c>
      <c r="B80" s="1201"/>
      <c r="C80" s="425">
        <f t="shared" ref="C80:K80" si="21">C60+C70+C79</f>
        <v>0</v>
      </c>
      <c r="D80" s="425">
        <f t="shared" si="21"/>
        <v>0</v>
      </c>
      <c r="E80" s="425">
        <f t="shared" si="21"/>
        <v>0</v>
      </c>
      <c r="F80" s="425">
        <f t="shared" si="21"/>
        <v>0</v>
      </c>
      <c r="G80" s="425">
        <f t="shared" si="21"/>
        <v>0</v>
      </c>
      <c r="H80" s="425">
        <f t="shared" si="21"/>
        <v>0</v>
      </c>
      <c r="I80" s="425">
        <f t="shared" si="21"/>
        <v>0</v>
      </c>
      <c r="J80" s="425">
        <f t="shared" si="21"/>
        <v>0</v>
      </c>
      <c r="K80" s="428">
        <f t="shared" si="21"/>
        <v>0</v>
      </c>
      <c r="L80" s="75">
        <v>154</v>
      </c>
      <c r="M80" s="75" t="str">
        <f ca="1">INDIRECT("Download!A"&amp;L80)</f>
        <v>fundsSources[15].rate</v>
      </c>
      <c r="N80" s="75">
        <v>220</v>
      </c>
      <c r="O80" s="75" t="str">
        <f ca="1">INDIRECT("Download!A"&amp;N80)</f>
        <v>fundsSources[21].hardDebt</v>
      </c>
      <c r="P80" s="75">
        <v>196</v>
      </c>
      <c r="Q80" s="75" t="str">
        <f ca="1">INDIRECT("Download!A"&amp;P80)</f>
        <v>fundsSources[19].isApproved</v>
      </c>
      <c r="R80" s="75">
        <v>204</v>
      </c>
      <c r="S80" s="75" t="str">
        <f ca="1">INDIRECT("Download!A"&amp;R80)</f>
        <v>fundsSources[20].rate</v>
      </c>
    </row>
    <row r="81" spans="1:11" s="75" customFormat="1" ht="12.75" customHeight="1" x14ac:dyDescent="0.2">
      <c r="A81" s="1204" t="s">
        <v>4752</v>
      </c>
      <c r="B81" s="1205"/>
      <c r="C81" s="577"/>
      <c r="D81" s="577"/>
      <c r="E81" s="835">
        <f>IF(K80&lt;&gt;0,E80/K80,0)</f>
        <v>0</v>
      </c>
      <c r="F81" s="577"/>
      <c r="G81" s="577"/>
      <c r="H81" s="835">
        <f>IF(K80&lt;&gt;0,H80/K80,0)</f>
        <v>0</v>
      </c>
      <c r="I81" s="577"/>
      <c r="J81" s="577"/>
      <c r="K81" s="577"/>
    </row>
    <row r="82" spans="1:11" s="75" customFormat="1" ht="12" x14ac:dyDescent="0.2"/>
    <row r="83" spans="1:11" s="75" customFormat="1" ht="12" x14ac:dyDescent="0.2">
      <c r="B83" s="118" t="s">
        <v>373</v>
      </c>
    </row>
    <row r="84" spans="1:11" s="75" customFormat="1" ht="90" customHeight="1" x14ac:dyDescent="0.2">
      <c r="B84" s="1197"/>
      <c r="C84" s="1198"/>
      <c r="D84" s="1198"/>
      <c r="E84" s="1199"/>
    </row>
    <row r="85" spans="1:11" s="75" customFormat="1" ht="12" x14ac:dyDescent="0.2"/>
    <row r="86" spans="1:11" s="75" customFormat="1" ht="12" x14ac:dyDescent="0.2">
      <c r="B86" s="118" t="s">
        <v>4934</v>
      </c>
    </row>
    <row r="87" spans="1:11" s="75" customFormat="1" ht="90" customHeight="1" x14ac:dyDescent="0.2">
      <c r="B87" s="1197"/>
      <c r="C87" s="1198"/>
      <c r="D87" s="1198"/>
      <c r="E87" s="1199"/>
    </row>
    <row r="88" spans="1:11" s="75" customFormat="1" ht="12" x14ac:dyDescent="0.2"/>
    <row r="89" spans="1:11" s="75" customFormat="1" ht="12" x14ac:dyDescent="0.2">
      <c r="B89" s="735" t="s">
        <v>4945</v>
      </c>
      <c r="C89" s="974"/>
    </row>
    <row r="90" spans="1:11" s="75" customFormat="1" ht="12" x14ac:dyDescent="0.2">
      <c r="B90" s="734" t="s">
        <v>4691</v>
      </c>
      <c r="C90" s="685">
        <f>IF(OR(C15=0,C15=""),0,C89/C15)</f>
        <v>0</v>
      </c>
    </row>
    <row r="91" spans="1:11" s="75" customFormat="1" ht="12" x14ac:dyDescent="0.2"/>
    <row r="92" spans="1:11" s="75" customFormat="1" ht="12" x14ac:dyDescent="0.2">
      <c r="B92" s="118" t="s">
        <v>4935</v>
      </c>
    </row>
    <row r="93" spans="1:11" s="75" customFormat="1" ht="90" customHeight="1" x14ac:dyDescent="0.2">
      <c r="B93" s="1197"/>
      <c r="C93" s="1198"/>
      <c r="D93" s="1198"/>
      <c r="E93" s="1199"/>
    </row>
    <row r="94" spans="1:11" s="75" customFormat="1" ht="12" x14ac:dyDescent="0.2"/>
    <row r="95" spans="1:11" s="75" customFormat="1" ht="12" x14ac:dyDescent="0.2">
      <c r="B95" s="118" t="s">
        <v>4946</v>
      </c>
    </row>
    <row r="96" spans="1:11" s="75" customFormat="1" ht="90" customHeight="1" x14ac:dyDescent="0.2">
      <c r="B96" s="1197"/>
      <c r="C96" s="1198"/>
      <c r="D96" s="1198"/>
      <c r="E96" s="1199"/>
    </row>
    <row r="97" s="75" customFormat="1" ht="12" x14ac:dyDescent="0.2"/>
    <row r="98" s="75" customFormat="1" ht="12" x14ac:dyDescent="0.2"/>
  </sheetData>
  <sheetProtection algorithmName="SHA-512" hashValue="EzhPdA5xycWyJC6QAXqK8vL27CWcotyc5OWLXM+aomxBTg1YqOTjSrMQY6ieSepN4baW0wCyHdf29UbIJFkX7g==" saltValue="ZoM66agQ6W3yQui427a6LA==" spinCount="100000" sheet="1" selectLockedCells="1"/>
  <mergeCells count="20">
    <mergeCell ref="A2:G2"/>
    <mergeCell ref="I24:K24"/>
    <mergeCell ref="A70:B70"/>
    <mergeCell ref="B19:D22"/>
    <mergeCell ref="F5:G6"/>
    <mergeCell ref="C24:E24"/>
    <mergeCell ref="F24:H24"/>
    <mergeCell ref="A26:B26"/>
    <mergeCell ref="H7:J16"/>
    <mergeCell ref="B84:E84"/>
    <mergeCell ref="A80:B80"/>
    <mergeCell ref="A79:B79"/>
    <mergeCell ref="B96:E96"/>
    <mergeCell ref="A36:B36"/>
    <mergeCell ref="A52:B52"/>
    <mergeCell ref="A58:B58"/>
    <mergeCell ref="A81:B81"/>
    <mergeCell ref="A60:B60"/>
    <mergeCell ref="B87:E87"/>
    <mergeCell ref="B93:E93"/>
  </mergeCells>
  <phoneticPr fontId="0" type="noConversion"/>
  <dataValidations count="4">
    <dataValidation type="list" allowBlank="1" showInputMessage="1" showErrorMessage="1" sqref="C5:C6" xr:uid="{00000000-0002-0000-0200-000000000000}">
      <formula1>YN</formula1>
    </dataValidation>
    <dataValidation type="decimal" operator="greaterThanOrEqual" allowBlank="1" showInputMessage="1" showErrorMessage="1" error="This cell must contain only a positive number." sqref="C9:F9 C11:F11 C13:F13 C8:C13 C27:D35 F27:G35 C37:D51 F37:G51 F53:G57 F59:G59 C53:D57 C59:D59 F61:G69 C61:D69 C71:D78 F71:G78" xr:uid="{00000000-0002-0000-0200-000001000000}">
      <formula1>0</formula1>
    </dataValidation>
    <dataValidation type="decimal" operator="greaterThan" allowBlank="1" showInputMessage="1" showErrorMessage="1" error="This cell must contain only a positive number." sqref="C89" xr:uid="{00000000-0002-0000-0200-000002000000}">
      <formula1>0</formula1>
    </dataValidation>
    <dataValidation type="whole" operator="greaterThanOrEqual" allowBlank="1" showInputMessage="1" showErrorMessage="1" error="This cell must contain only a positive number." sqref="D12 D10 D8" xr:uid="{00000000-0002-0000-0200-000003000000}">
      <formula1>0</formula1>
    </dataValidation>
  </dataValidations>
  <pageMargins left="0.7" right="0.7" top="0.75" bottom="0.75" header="0.3" footer="0.3"/>
  <pageSetup scale="49" fitToHeight="0" orientation="landscape" r:id="rId1"/>
  <headerFooter>
    <oddFooter>&amp;L&amp;8Federal Home Loan Bank of Des Moines&amp;C&amp;8AHP Application&amp;R&amp;8&amp;A: Page &amp;P of &amp;P</oddFooter>
  </headerFooter>
  <rowBreaks count="1" manualBreakCount="1">
    <brk id="8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indexed="41"/>
    <pageSetUpPr fitToPage="1"/>
  </sheetPr>
  <dimension ref="A1:R96"/>
  <sheetViews>
    <sheetView showGridLines="0" zoomScaleNormal="100" workbookViewId="0">
      <selection activeCell="B28" sqref="B28"/>
    </sheetView>
  </sheetViews>
  <sheetFormatPr defaultColWidth="11.42578125" defaultRowHeight="12.75" x14ac:dyDescent="0.2"/>
  <cols>
    <col min="1" max="1" width="3.7109375" style="42" customWidth="1"/>
    <col min="2" max="2" width="24.7109375" style="42" customWidth="1"/>
    <col min="3" max="3" width="13" style="42" customWidth="1"/>
    <col min="4" max="5" width="12.28515625" style="42" customWidth="1"/>
    <col min="6" max="6" width="6.7109375" style="42" customWidth="1"/>
    <col min="7" max="9" width="8.7109375" style="42" customWidth="1"/>
    <col min="10" max="10" width="12.28515625" style="42" customWidth="1"/>
    <col min="11" max="12" width="13.7109375" style="42" bestFit="1" customWidth="1"/>
    <col min="13" max="13" width="11.42578125" style="42" bestFit="1" customWidth="1"/>
    <col min="14" max="14" width="11" style="42" hidden="1" customWidth="1"/>
    <col min="15" max="15" width="8.7109375" style="42" hidden="1" customWidth="1"/>
    <col min="16" max="16" width="7.42578125" style="42" hidden="1" customWidth="1"/>
    <col min="17" max="17" width="17.28515625" style="42" customWidth="1"/>
    <col min="18" max="16384" width="11.42578125" style="42"/>
  </cols>
  <sheetData>
    <row r="1" spans="2:17" ht="24" customHeight="1" x14ac:dyDescent="0.2">
      <c r="B1" s="1286" t="s">
        <v>2613</v>
      </c>
      <c r="C1" s="1286"/>
      <c r="D1" s="1286"/>
      <c r="E1" s="1286"/>
      <c r="F1" s="1286"/>
      <c r="G1" s="1286"/>
      <c r="H1" s="1286"/>
      <c r="I1" s="1286"/>
      <c r="J1" s="1286"/>
      <c r="K1" s="1286"/>
      <c r="L1" s="988"/>
      <c r="M1" s="988"/>
      <c r="N1" s="688"/>
      <c r="O1" s="688"/>
      <c r="P1" s="688"/>
      <c r="Q1" s="688"/>
    </row>
    <row r="2" spans="2:17" ht="6" customHeight="1" x14ac:dyDescent="0.25">
      <c r="B2" s="989"/>
      <c r="C2" s="333"/>
      <c r="D2" s="333"/>
      <c r="E2" s="333"/>
      <c r="F2" s="333"/>
      <c r="G2" s="333"/>
      <c r="H2" s="333"/>
      <c r="I2" s="333"/>
      <c r="J2" s="333"/>
      <c r="K2" s="334"/>
      <c r="L2" s="334"/>
      <c r="M2" s="334"/>
      <c r="N2" s="335"/>
      <c r="O2" s="335"/>
      <c r="P2" s="335"/>
      <c r="Q2" s="329"/>
    </row>
    <row r="3" spans="2:17" ht="15" customHeight="1" x14ac:dyDescent="0.2">
      <c r="B3" s="242" t="s">
        <v>3947</v>
      </c>
      <c r="C3" s="1224" t="str">
        <f>IF(Instructions!B5="","",Instructions!B5)</f>
        <v/>
      </c>
      <c r="D3" s="1224"/>
      <c r="E3" s="1224"/>
      <c r="F3" s="1224"/>
      <c r="G3" s="1224"/>
      <c r="H3" s="1224"/>
      <c r="I3" s="1224"/>
      <c r="J3" s="1224"/>
      <c r="K3" s="1224"/>
      <c r="L3" s="1224"/>
      <c r="M3" s="1224"/>
    </row>
    <row r="4" spans="2:17" ht="10.5" customHeight="1" x14ac:dyDescent="0.2">
      <c r="B4" s="1287" t="s">
        <v>1889</v>
      </c>
      <c r="C4" s="1287"/>
      <c r="D4" s="1287"/>
      <c r="E4" s="1287"/>
      <c r="F4" s="1287"/>
      <c r="G4" s="1287"/>
      <c r="H4" s="1287"/>
      <c r="I4" s="1287"/>
      <c r="J4" s="1287"/>
      <c r="K4" s="1287"/>
      <c r="L4" s="727"/>
      <c r="M4" s="727"/>
    </row>
    <row r="5" spans="2:17" ht="10.5" customHeight="1" x14ac:dyDescent="0.2">
      <c r="B5" s="1287"/>
      <c r="C5" s="1287"/>
      <c r="D5" s="1287"/>
      <c r="E5" s="1287"/>
      <c r="F5" s="1287"/>
      <c r="G5" s="1287"/>
      <c r="H5" s="1287"/>
      <c r="I5" s="1287"/>
      <c r="J5" s="1287"/>
      <c r="K5" s="1287"/>
      <c r="L5" s="47"/>
      <c r="M5" s="47"/>
    </row>
    <row r="6" spans="2:17" ht="5.25" customHeight="1" x14ac:dyDescent="0.2">
      <c r="B6" s="1287"/>
      <c r="C6" s="1287"/>
      <c r="D6" s="1287"/>
      <c r="E6" s="1287"/>
      <c r="F6" s="1287"/>
      <c r="G6" s="1287"/>
      <c r="H6" s="1287"/>
      <c r="I6" s="1287"/>
      <c r="J6" s="1287"/>
      <c r="K6" s="1287"/>
      <c r="L6" s="47"/>
      <c r="M6" s="47"/>
    </row>
    <row r="7" spans="2:17" ht="6" customHeight="1" x14ac:dyDescent="0.2">
      <c r="B7" s="47"/>
      <c r="C7" s="47"/>
      <c r="D7" s="47"/>
      <c r="E7" s="47"/>
      <c r="F7" s="47"/>
      <c r="G7" s="43"/>
      <c r="H7" s="49"/>
      <c r="I7" s="47"/>
      <c r="J7" s="47"/>
      <c r="K7" s="47"/>
      <c r="L7" s="47"/>
      <c r="M7" s="47"/>
    </row>
    <row r="8" spans="2:17" x14ac:dyDescent="0.2">
      <c r="B8" s="728" t="s">
        <v>2830</v>
      </c>
      <c r="C8" s="729"/>
      <c r="D8" s="729"/>
      <c r="E8" s="729"/>
      <c r="F8" s="729"/>
      <c r="G8" s="729"/>
      <c r="H8" s="729"/>
      <c r="I8" s="729"/>
      <c r="J8" s="729"/>
      <c r="K8" s="729"/>
      <c r="L8" s="731"/>
      <c r="M8" s="730"/>
    </row>
    <row r="9" spans="2:17" ht="6" customHeight="1" x14ac:dyDescent="0.2">
      <c r="B9" s="46"/>
      <c r="C9" s="50"/>
      <c r="D9" s="50"/>
      <c r="E9" s="50"/>
      <c r="F9" s="50"/>
      <c r="G9" s="50"/>
      <c r="H9" s="50"/>
      <c r="I9" s="50"/>
      <c r="J9" s="50"/>
      <c r="K9" s="50"/>
      <c r="L9" s="732"/>
      <c r="M9" s="698"/>
    </row>
    <row r="10" spans="2:17" ht="12" customHeight="1" x14ac:dyDescent="0.2">
      <c r="B10" s="44" t="s">
        <v>2597</v>
      </c>
      <c r="C10" s="43"/>
      <c r="D10" s="43"/>
      <c r="E10" s="43"/>
      <c r="F10" s="159" t="s">
        <v>2598</v>
      </c>
      <c r="G10" s="243"/>
      <c r="H10" s="43"/>
      <c r="I10" s="43"/>
      <c r="J10" s="159" t="s">
        <v>4793</v>
      </c>
      <c r="K10" s="43"/>
      <c r="L10" s="732"/>
      <c r="M10" s="698"/>
      <c r="N10" s="84"/>
      <c r="Q10" s="243"/>
    </row>
    <row r="11" spans="2:17" ht="12" customHeight="1" x14ac:dyDescent="0.2">
      <c r="B11" s="167" t="s">
        <v>4790</v>
      </c>
      <c r="C11" s="43"/>
      <c r="D11" s="43"/>
      <c r="E11" s="43"/>
      <c r="F11" s="159" t="s">
        <v>2599</v>
      </c>
      <c r="G11" s="243"/>
      <c r="H11" s="43"/>
      <c r="I11" s="43"/>
      <c r="J11" s="159" t="s">
        <v>2600</v>
      </c>
      <c r="K11" s="43"/>
      <c r="L11" s="732"/>
      <c r="M11" s="698"/>
      <c r="N11" s="84"/>
      <c r="Q11" s="243"/>
    </row>
    <row r="12" spans="2:17" ht="12" customHeight="1" x14ac:dyDescent="0.2">
      <c r="B12" s="167" t="s">
        <v>2601</v>
      </c>
      <c r="C12" s="43"/>
      <c r="D12" s="43"/>
      <c r="E12" s="43"/>
      <c r="F12" s="159" t="s">
        <v>2602</v>
      </c>
      <c r="G12" s="243"/>
      <c r="H12" s="43"/>
      <c r="I12" s="43"/>
      <c r="J12" s="159" t="s">
        <v>4265</v>
      </c>
      <c r="K12" s="43"/>
      <c r="L12" s="732"/>
      <c r="M12" s="698"/>
      <c r="N12" s="84"/>
      <c r="Q12" s="243"/>
    </row>
    <row r="13" spans="2:17" ht="12" customHeight="1" x14ac:dyDescent="0.2">
      <c r="B13" s="167" t="s">
        <v>2603</v>
      </c>
      <c r="C13" s="43"/>
      <c r="D13" s="43"/>
      <c r="E13" s="43"/>
      <c r="F13" s="159" t="s">
        <v>2604</v>
      </c>
      <c r="G13" s="243"/>
      <c r="H13" s="43"/>
      <c r="I13" s="43"/>
      <c r="J13" s="43"/>
      <c r="K13" s="43"/>
      <c r="L13" s="732"/>
      <c r="M13" s="698"/>
      <c r="N13" s="84"/>
      <c r="Q13" s="243"/>
    </row>
    <row r="14" spans="2:17" ht="12" customHeight="1" x14ac:dyDescent="0.2">
      <c r="B14" s="167" t="s">
        <v>4791</v>
      </c>
      <c r="C14" s="43"/>
      <c r="D14" s="43"/>
      <c r="E14" s="43"/>
      <c r="F14" s="159" t="s">
        <v>2605</v>
      </c>
      <c r="G14" s="243"/>
      <c r="H14" s="43"/>
      <c r="I14" s="43"/>
      <c r="J14" s="43"/>
      <c r="K14" s="43"/>
      <c r="L14" s="732"/>
      <c r="M14" s="698"/>
      <c r="N14" s="84"/>
      <c r="Q14" s="243"/>
    </row>
    <row r="15" spans="2:17" ht="12" customHeight="1" x14ac:dyDescent="0.2">
      <c r="B15" s="167" t="s">
        <v>4792</v>
      </c>
      <c r="C15" s="43"/>
      <c r="D15" s="43"/>
      <c r="E15" s="43"/>
      <c r="F15" s="159" t="s">
        <v>2606</v>
      </c>
      <c r="G15" s="243"/>
      <c r="H15" s="43"/>
      <c r="I15" s="43"/>
      <c r="J15" s="43"/>
      <c r="K15" s="43"/>
      <c r="L15" s="732"/>
      <c r="M15" s="698"/>
      <c r="N15" s="84"/>
      <c r="Q15" s="243"/>
    </row>
    <row r="16" spans="2:17" ht="12" customHeight="1" x14ac:dyDescent="0.2">
      <c r="B16" s="167" t="s">
        <v>2607</v>
      </c>
      <c r="C16" s="43"/>
      <c r="D16" s="43"/>
      <c r="E16" s="43"/>
      <c r="F16" s="159" t="s">
        <v>2608</v>
      </c>
      <c r="G16" s="243"/>
      <c r="H16" s="43"/>
      <c r="I16" s="43"/>
      <c r="J16" s="43"/>
      <c r="K16" s="43"/>
      <c r="L16" s="732"/>
      <c r="M16" s="698"/>
      <c r="N16" s="84"/>
      <c r="Q16" s="243"/>
    </row>
    <row r="17" spans="1:18" ht="12" customHeight="1" x14ac:dyDescent="0.2">
      <c r="B17" s="167" t="s">
        <v>2609</v>
      </c>
      <c r="C17" s="43"/>
      <c r="D17" s="43"/>
      <c r="E17" s="43"/>
      <c r="F17" s="159" t="s">
        <v>2610</v>
      </c>
      <c r="G17" s="243"/>
      <c r="H17" s="43"/>
      <c r="I17" s="43"/>
      <c r="J17" s="43"/>
      <c r="K17" s="43"/>
      <c r="L17" s="732"/>
      <c r="M17" s="698"/>
      <c r="N17" s="84"/>
      <c r="Q17" s="243"/>
    </row>
    <row r="18" spans="1:18" ht="6" customHeight="1" x14ac:dyDescent="0.2">
      <c r="B18" s="48"/>
      <c r="C18" s="45"/>
      <c r="D18" s="45"/>
      <c r="E18" s="45"/>
      <c r="F18" s="45"/>
      <c r="G18" s="45"/>
      <c r="H18" s="45"/>
      <c r="I18" s="45"/>
      <c r="J18" s="45"/>
      <c r="K18" s="45"/>
      <c r="L18" s="732"/>
      <c r="M18" s="698"/>
      <c r="N18" s="84"/>
      <c r="Q18" s="243"/>
    </row>
    <row r="19" spans="1:18" x14ac:dyDescent="0.2">
      <c r="B19" s="43"/>
      <c r="C19" s="43"/>
      <c r="D19" s="43"/>
      <c r="E19" s="43"/>
      <c r="F19" s="43"/>
      <c r="G19" s="43"/>
      <c r="H19" s="43"/>
      <c r="I19" s="43"/>
      <c r="J19" s="43"/>
      <c r="K19" s="43"/>
      <c r="L19" s="43"/>
      <c r="M19" s="244"/>
    </row>
    <row r="20" spans="1:18" ht="35.25" customHeight="1" x14ac:dyDescent="0.2">
      <c r="B20" s="1288" t="s">
        <v>4789</v>
      </c>
      <c r="C20" s="1288"/>
      <c r="D20" s="1288"/>
      <c r="E20" s="1288"/>
      <c r="F20" s="1288"/>
      <c r="G20" s="1288"/>
      <c r="H20" s="1288"/>
      <c r="I20" s="1288"/>
      <c r="J20" s="1288"/>
      <c r="K20" s="1288"/>
      <c r="L20" s="733"/>
      <c r="M20" s="733"/>
    </row>
    <row r="21" spans="1:18" ht="16.5" customHeight="1" x14ac:dyDescent="0.25">
      <c r="B21" s="387" t="s">
        <v>4346</v>
      </c>
      <c r="C21" s="244"/>
      <c r="D21" s="245" t="str">
        <f>IF(COUNTIF(Q26:Q38, "#REF!") &gt;0, "WARNING - YOUR LAST ACTION CORRUPTED A FORMULA IN COLUMN K.  Please undo using the Undo Typing icon or Control + Z","Please do not cut and paste in the table below.")</f>
        <v>Please do not cut and paste in the table below.</v>
      </c>
      <c r="E21" s="245"/>
      <c r="F21" s="244"/>
      <c r="G21" s="244"/>
      <c r="H21" s="244"/>
      <c r="I21" s="245"/>
      <c r="J21" s="244"/>
      <c r="K21" s="244"/>
      <c r="L21" s="244"/>
      <c r="M21" s="244"/>
    </row>
    <row r="22" spans="1:18" x14ac:dyDescent="0.2">
      <c r="B22" s="353" t="s">
        <v>4069</v>
      </c>
      <c r="C22" s="354" t="s">
        <v>4068</v>
      </c>
      <c r="D22" s="354" t="s">
        <v>4070</v>
      </c>
      <c r="E22" s="354" t="s">
        <v>4071</v>
      </c>
      <c r="F22" s="354" t="s">
        <v>4072</v>
      </c>
      <c r="G22" s="354" t="s">
        <v>4073</v>
      </c>
      <c r="H22" s="354" t="s">
        <v>4074</v>
      </c>
      <c r="I22" s="354" t="s">
        <v>4075</v>
      </c>
      <c r="J22" s="724" t="s">
        <v>4076</v>
      </c>
      <c r="K22" s="726" t="s">
        <v>4077</v>
      </c>
      <c r="L22" s="725" t="s">
        <v>4688</v>
      </c>
      <c r="M22" s="388" t="s">
        <v>4706</v>
      </c>
      <c r="N22" s="381"/>
      <c r="O22" s="355"/>
      <c r="P22" s="355"/>
      <c r="Q22" s="98" t="s">
        <v>4761</v>
      </c>
    </row>
    <row r="23" spans="1:18" x14ac:dyDescent="0.2">
      <c r="B23" s="356"/>
      <c r="C23" s="357"/>
      <c r="D23" s="358"/>
      <c r="E23" s="358"/>
      <c r="F23" s="357"/>
      <c r="G23" s="358"/>
      <c r="H23" s="357"/>
      <c r="I23" s="357"/>
      <c r="J23" s="709" t="s">
        <v>2831</v>
      </c>
      <c r="K23" s="358" t="s">
        <v>4707</v>
      </c>
      <c r="L23" s="358" t="s">
        <v>4707</v>
      </c>
      <c r="M23" s="720"/>
      <c r="N23" s="382"/>
      <c r="O23" s="359"/>
      <c r="P23" s="359"/>
      <c r="Q23" s="1248" t="s">
        <v>5045</v>
      </c>
    </row>
    <row r="24" spans="1:18" x14ac:dyDescent="0.2">
      <c r="B24" s="1260" t="s">
        <v>2832</v>
      </c>
      <c r="C24" s="1255" t="s">
        <v>4062</v>
      </c>
      <c r="D24" s="360" t="s">
        <v>4642</v>
      </c>
      <c r="E24" s="639" t="s">
        <v>1848</v>
      </c>
      <c r="F24" s="360" t="s">
        <v>2833</v>
      </c>
      <c r="G24" s="358" t="s">
        <v>2841</v>
      </c>
      <c r="H24" s="1255" t="s">
        <v>2834</v>
      </c>
      <c r="I24" s="1257" t="s">
        <v>1887</v>
      </c>
      <c r="J24" s="710" t="s">
        <v>2835</v>
      </c>
      <c r="K24" s="693" t="s">
        <v>4708</v>
      </c>
      <c r="L24" s="693" t="s">
        <v>4744</v>
      </c>
      <c r="M24" s="721" t="s">
        <v>4345</v>
      </c>
      <c r="N24" s="382" t="s">
        <v>4344</v>
      </c>
      <c r="O24" s="359" t="s">
        <v>391</v>
      </c>
      <c r="P24" s="359" t="s">
        <v>381</v>
      </c>
      <c r="Q24" s="1248"/>
    </row>
    <row r="25" spans="1:18" x14ac:dyDescent="0.2">
      <c r="B25" s="1261"/>
      <c r="C25" s="1256"/>
      <c r="D25" s="361"/>
      <c r="E25" s="640" t="s">
        <v>4701</v>
      </c>
      <c r="F25" s="361" t="s">
        <v>2836</v>
      </c>
      <c r="G25" s="362" t="s">
        <v>2836</v>
      </c>
      <c r="H25" s="1256"/>
      <c r="I25" s="1258"/>
      <c r="J25" s="718" t="s">
        <v>2837</v>
      </c>
      <c r="K25" s="694" t="s">
        <v>4456</v>
      </c>
      <c r="L25" s="694" t="s">
        <v>4456</v>
      </c>
      <c r="M25" s="722" t="s">
        <v>669</v>
      </c>
      <c r="N25" s="383" t="s">
        <v>4061</v>
      </c>
      <c r="O25" s="363" t="s">
        <v>381</v>
      </c>
      <c r="P25" s="363" t="s">
        <v>392</v>
      </c>
      <c r="Q25" s="1249"/>
    </row>
    <row r="26" spans="1:18" ht="12" customHeight="1" x14ac:dyDescent="0.2">
      <c r="A26" s="1035">
        <v>1</v>
      </c>
      <c r="B26" s="147" t="s">
        <v>4078</v>
      </c>
      <c r="C26" s="456"/>
      <c r="D26" s="456"/>
      <c r="E26" s="647">
        <f>C26+D26</f>
        <v>0</v>
      </c>
      <c r="F26" s="148">
        <v>19</v>
      </c>
      <c r="G26" s="149"/>
      <c r="H26" s="975"/>
      <c r="I26" s="565"/>
      <c r="J26" s="986"/>
      <c r="K26" s="719"/>
      <c r="L26" s="723"/>
      <c r="M26" s="288" t="s">
        <v>1836</v>
      </c>
      <c r="N26" s="288" t="str">
        <f>IF(AND(I26&lt;&gt;"NA", I26&lt;&gt;"",M26="Y"),I26,"")</f>
        <v/>
      </c>
      <c r="O26" s="289"/>
      <c r="P26" s="289"/>
      <c r="Q26" s="310">
        <f t="shared" ref="Q26:Q39" si="0">IF(OR(H26 = 0, J26 = 0, C26=0), 0,IF(M26="Y",ROUND(-PMT(H26/12,J26*12,C26)*12,0),"NA"))</f>
        <v>0</v>
      </c>
      <c r="R26" s="247"/>
    </row>
    <row r="27" spans="1:18" x14ac:dyDescent="0.2">
      <c r="A27" s="1035">
        <v>2</v>
      </c>
      <c r="B27" s="147" t="s">
        <v>4266</v>
      </c>
      <c r="C27" s="456"/>
      <c r="D27" s="456"/>
      <c r="E27" s="647">
        <f t="shared" ref="E27:E38" si="1">C27+D27</f>
        <v>0</v>
      </c>
      <c r="F27" s="146">
        <v>4</v>
      </c>
      <c r="G27" s="149"/>
      <c r="H27" s="975"/>
      <c r="I27" s="565"/>
      <c r="J27" s="565"/>
      <c r="K27" s="312"/>
      <c r="L27" s="711"/>
      <c r="M27" s="102" t="s">
        <v>1836</v>
      </c>
      <c r="N27" s="288" t="str">
        <f t="shared" ref="N27:N39" si="2">IF(AND(I27&lt;&gt;"NA", I27&lt;&gt;"",M27="Y"),I27,"")</f>
        <v/>
      </c>
      <c r="O27" s="289"/>
      <c r="P27" s="289"/>
      <c r="Q27" s="310">
        <f t="shared" si="0"/>
        <v>0</v>
      </c>
      <c r="R27" s="248"/>
    </row>
    <row r="28" spans="1:18" x14ac:dyDescent="0.2">
      <c r="A28" s="1035">
        <v>3</v>
      </c>
      <c r="B28" s="452"/>
      <c r="C28" s="456"/>
      <c r="D28" s="456"/>
      <c r="E28" s="647">
        <f t="shared" si="1"/>
        <v>0</v>
      </c>
      <c r="F28" s="322"/>
      <c r="G28" s="322"/>
      <c r="H28" s="975"/>
      <c r="I28" s="565"/>
      <c r="J28" s="565"/>
      <c r="K28" s="323"/>
      <c r="L28" s="712"/>
      <c r="M28" s="101"/>
      <c r="N28" s="288" t="str">
        <f t="shared" si="2"/>
        <v/>
      </c>
      <c r="O28" s="289"/>
      <c r="P28" s="289"/>
      <c r="Q28" s="310">
        <f t="shared" si="0"/>
        <v>0</v>
      </c>
      <c r="R28" s="249"/>
    </row>
    <row r="29" spans="1:18" x14ac:dyDescent="0.2">
      <c r="A29" s="1035">
        <v>4</v>
      </c>
      <c r="B29" s="452"/>
      <c r="C29" s="455"/>
      <c r="D29" s="456"/>
      <c r="E29" s="647">
        <f t="shared" si="1"/>
        <v>0</v>
      </c>
      <c r="F29" s="322"/>
      <c r="G29" s="322"/>
      <c r="H29" s="975"/>
      <c r="I29" s="565"/>
      <c r="J29" s="565"/>
      <c r="K29" s="313"/>
      <c r="L29" s="713"/>
      <c r="M29" s="101"/>
      <c r="N29" s="288" t="str">
        <f t="shared" si="2"/>
        <v/>
      </c>
      <c r="O29" s="289"/>
      <c r="P29" s="289"/>
      <c r="Q29" s="310">
        <f>IF(OR(H29 = 0, J29 = 0, C29=0), 0,IF(M29="Y",ROUND(-PMT(H29/12,J29*12,C29)*12,0),"NA"))</f>
        <v>0</v>
      </c>
      <c r="R29" s="249"/>
    </row>
    <row r="30" spans="1:18" x14ac:dyDescent="0.2">
      <c r="A30" s="1035">
        <v>5</v>
      </c>
      <c r="B30" s="452"/>
      <c r="C30" s="456"/>
      <c r="D30" s="456"/>
      <c r="E30" s="647">
        <f t="shared" si="1"/>
        <v>0</v>
      </c>
      <c r="F30" s="322"/>
      <c r="G30" s="150"/>
      <c r="H30" s="975"/>
      <c r="I30" s="565"/>
      <c r="J30" s="565"/>
      <c r="K30" s="312"/>
      <c r="L30" s="711"/>
      <c r="M30" s="101"/>
      <c r="N30" s="288" t="str">
        <f t="shared" si="2"/>
        <v/>
      </c>
      <c r="O30" s="289"/>
      <c r="P30" s="289"/>
      <c r="Q30" s="310">
        <f t="shared" si="0"/>
        <v>0</v>
      </c>
      <c r="R30" s="249"/>
    </row>
    <row r="31" spans="1:18" x14ac:dyDescent="0.2">
      <c r="A31" s="1035">
        <v>6</v>
      </c>
      <c r="B31" s="452"/>
      <c r="C31" s="278"/>
      <c r="D31" s="456"/>
      <c r="E31" s="647">
        <f t="shared" si="1"/>
        <v>0</v>
      </c>
      <c r="F31" s="150"/>
      <c r="G31" s="150"/>
      <c r="H31" s="976"/>
      <c r="I31" s="566"/>
      <c r="J31" s="566"/>
      <c r="K31" s="312"/>
      <c r="L31" s="711"/>
      <c r="M31" s="101"/>
      <c r="N31" s="288" t="str">
        <f t="shared" si="2"/>
        <v/>
      </c>
      <c r="O31" s="289"/>
      <c r="P31" s="289"/>
      <c r="Q31" s="310">
        <f t="shared" si="0"/>
        <v>0</v>
      </c>
      <c r="R31" s="249"/>
    </row>
    <row r="32" spans="1:18" x14ac:dyDescent="0.2">
      <c r="A32" s="1035">
        <v>7</v>
      </c>
      <c r="B32" s="452"/>
      <c r="C32" s="278"/>
      <c r="D32" s="456"/>
      <c r="E32" s="647">
        <f t="shared" si="1"/>
        <v>0</v>
      </c>
      <c r="F32" s="150"/>
      <c r="G32" s="150"/>
      <c r="H32" s="976"/>
      <c r="I32" s="566"/>
      <c r="J32" s="566"/>
      <c r="K32" s="312"/>
      <c r="L32" s="711"/>
      <c r="M32" s="101"/>
      <c r="N32" s="288" t="str">
        <f t="shared" si="2"/>
        <v/>
      </c>
      <c r="O32" s="289"/>
      <c r="P32" s="289"/>
      <c r="Q32" s="310">
        <f t="shared" si="0"/>
        <v>0</v>
      </c>
      <c r="R32" s="249"/>
    </row>
    <row r="33" spans="1:18" x14ac:dyDescent="0.2">
      <c r="A33" s="1035">
        <v>8</v>
      </c>
      <c r="B33" s="452"/>
      <c r="C33" s="278"/>
      <c r="D33" s="456"/>
      <c r="E33" s="647">
        <f t="shared" si="1"/>
        <v>0</v>
      </c>
      <c r="F33" s="150"/>
      <c r="G33" s="150"/>
      <c r="H33" s="976"/>
      <c r="I33" s="566"/>
      <c r="J33" s="566"/>
      <c r="K33" s="312"/>
      <c r="L33" s="711"/>
      <c r="M33" s="101"/>
      <c r="N33" s="288" t="str">
        <f t="shared" si="2"/>
        <v/>
      </c>
      <c r="O33" s="289"/>
      <c r="P33" s="289"/>
      <c r="Q33" s="310">
        <f t="shared" si="0"/>
        <v>0</v>
      </c>
      <c r="R33" s="249"/>
    </row>
    <row r="34" spans="1:18" x14ac:dyDescent="0.2">
      <c r="A34" s="1035">
        <v>9</v>
      </c>
      <c r="B34" s="452"/>
      <c r="C34" s="278"/>
      <c r="D34" s="456"/>
      <c r="E34" s="647">
        <f t="shared" si="1"/>
        <v>0</v>
      </c>
      <c r="F34" s="150"/>
      <c r="G34" s="150"/>
      <c r="H34" s="976"/>
      <c r="I34" s="566"/>
      <c r="J34" s="566"/>
      <c r="K34" s="312"/>
      <c r="L34" s="711"/>
      <c r="M34" s="101"/>
      <c r="N34" s="288" t="str">
        <f t="shared" si="2"/>
        <v/>
      </c>
      <c r="O34" s="289"/>
      <c r="P34" s="289"/>
      <c r="Q34" s="310">
        <f t="shared" si="0"/>
        <v>0</v>
      </c>
      <c r="R34" s="249"/>
    </row>
    <row r="35" spans="1:18" x14ac:dyDescent="0.2">
      <c r="A35" s="1035">
        <v>10</v>
      </c>
      <c r="B35" s="452"/>
      <c r="C35" s="281"/>
      <c r="D35" s="456"/>
      <c r="E35" s="647">
        <f t="shared" si="1"/>
        <v>0</v>
      </c>
      <c r="F35" s="150"/>
      <c r="G35" s="150"/>
      <c r="H35" s="977"/>
      <c r="I35" s="567"/>
      <c r="J35" s="567"/>
      <c r="K35" s="314"/>
      <c r="L35" s="714"/>
      <c r="M35" s="101"/>
      <c r="N35" s="288" t="str">
        <f t="shared" si="2"/>
        <v/>
      </c>
      <c r="O35" s="289"/>
      <c r="P35" s="289"/>
      <c r="Q35" s="310">
        <f t="shared" si="0"/>
        <v>0</v>
      </c>
      <c r="R35" s="249"/>
    </row>
    <row r="36" spans="1:18" x14ac:dyDescent="0.2">
      <c r="A36" s="1035">
        <v>11</v>
      </c>
      <c r="B36" s="452"/>
      <c r="C36" s="281"/>
      <c r="D36" s="456"/>
      <c r="E36" s="647">
        <f t="shared" si="1"/>
        <v>0</v>
      </c>
      <c r="F36" s="150"/>
      <c r="G36" s="153"/>
      <c r="H36" s="977"/>
      <c r="I36" s="567"/>
      <c r="J36" s="567"/>
      <c r="K36" s="314"/>
      <c r="L36" s="714"/>
      <c r="M36" s="101"/>
      <c r="N36" s="288" t="str">
        <f t="shared" si="2"/>
        <v/>
      </c>
      <c r="O36" s="289"/>
      <c r="P36" s="289"/>
      <c r="Q36" s="310">
        <f t="shared" si="0"/>
        <v>0</v>
      </c>
      <c r="R36" s="249"/>
    </row>
    <row r="37" spans="1:18" ht="12.75" customHeight="1" x14ac:dyDescent="0.2">
      <c r="A37" s="1035">
        <v>12</v>
      </c>
      <c r="B37" s="452"/>
      <c r="C37" s="278"/>
      <c r="D37" s="456"/>
      <c r="E37" s="647">
        <f t="shared" si="1"/>
        <v>0</v>
      </c>
      <c r="F37" s="150"/>
      <c r="G37" s="150"/>
      <c r="H37" s="976"/>
      <c r="I37" s="566"/>
      <c r="J37" s="566"/>
      <c r="K37" s="312"/>
      <c r="L37" s="711"/>
      <c r="M37" s="101"/>
      <c r="N37" s="288" t="str">
        <f t="shared" si="2"/>
        <v/>
      </c>
      <c r="O37" s="289"/>
      <c r="P37" s="289"/>
      <c r="Q37" s="310">
        <f t="shared" si="0"/>
        <v>0</v>
      </c>
      <c r="R37" s="249"/>
    </row>
    <row r="38" spans="1:18" ht="12.75" customHeight="1" x14ac:dyDescent="0.2">
      <c r="A38" s="1035">
        <v>13</v>
      </c>
      <c r="B38" s="452"/>
      <c r="C38" s="279"/>
      <c r="D38" s="456"/>
      <c r="E38" s="647">
        <f t="shared" si="1"/>
        <v>0</v>
      </c>
      <c r="F38" s="150"/>
      <c r="G38" s="150"/>
      <c r="H38" s="976"/>
      <c r="I38" s="568"/>
      <c r="J38" s="568"/>
      <c r="K38" s="312"/>
      <c r="L38" s="711"/>
      <c r="M38" s="101"/>
      <c r="N38" s="288" t="str">
        <f t="shared" si="2"/>
        <v/>
      </c>
      <c r="O38" s="289"/>
      <c r="P38" s="289"/>
      <c r="Q38" s="310">
        <f t="shared" si="0"/>
        <v>0</v>
      </c>
      <c r="R38" s="249"/>
    </row>
    <row r="39" spans="1:18" x14ac:dyDescent="0.2">
      <c r="A39" s="1035">
        <v>14</v>
      </c>
      <c r="B39" s="155" t="s">
        <v>4063</v>
      </c>
      <c r="C39" s="282">
        <f>Instructions!B7</f>
        <v>0</v>
      </c>
      <c r="D39" s="156"/>
      <c r="E39" s="156"/>
      <c r="F39" s="157">
        <v>1</v>
      </c>
      <c r="G39" s="157" t="s">
        <v>2840</v>
      </c>
      <c r="H39" s="978"/>
      <c r="I39" s="979"/>
      <c r="J39" s="979"/>
      <c r="K39" s="315"/>
      <c r="L39" s="715"/>
      <c r="M39" s="556"/>
      <c r="N39" s="616" t="str">
        <f t="shared" si="2"/>
        <v/>
      </c>
      <c r="O39" s="557"/>
      <c r="P39" s="557"/>
      <c r="Q39" s="310">
        <f t="shared" si="0"/>
        <v>0</v>
      </c>
      <c r="R39" s="249"/>
    </row>
    <row r="40" spans="1:18" ht="12.75" customHeight="1" x14ac:dyDescent="0.2">
      <c r="B40" s="56" t="s">
        <v>4064</v>
      </c>
      <c r="C40" s="283">
        <f>SUM($C26:$C39)</f>
        <v>0</v>
      </c>
      <c r="D40" s="103"/>
      <c r="E40" s="103"/>
      <c r="F40" s="1225" t="s">
        <v>4065</v>
      </c>
      <c r="G40" s="1226"/>
      <c r="H40" s="1226"/>
      <c r="I40" s="1226"/>
      <c r="J40" s="1226"/>
      <c r="K40" s="316">
        <f>SUM(K26:K39)</f>
        <v>0</v>
      </c>
      <c r="L40" s="716"/>
      <c r="Q40" s="311">
        <f>ROUND(SUMIF(D26:D38,"Housing",Q26:Q38),0)</f>
        <v>0</v>
      </c>
    </row>
    <row r="41" spans="1:18" ht="12.75" customHeight="1" x14ac:dyDescent="0.2">
      <c r="B41" s="617" t="s">
        <v>4643</v>
      </c>
      <c r="C41" s="284">
        <f>SUM($D26:$D38)</f>
        <v>0</v>
      </c>
      <c r="D41" s="104"/>
      <c r="E41" s="104"/>
      <c r="F41" s="1250" t="s">
        <v>4742</v>
      </c>
      <c r="G41" s="1251"/>
      <c r="H41" s="1251"/>
      <c r="I41" s="1251"/>
      <c r="J41" s="1252"/>
      <c r="K41" s="317">
        <f>SUM(L26:L39)</f>
        <v>0</v>
      </c>
      <c r="L41" s="716"/>
      <c r="Q41" s="311">
        <f>ROUND(SUMIF(D26:D38,"Commcl",Q26:Q38),0)</f>
        <v>0</v>
      </c>
    </row>
    <row r="42" spans="1:18" ht="12.75" customHeight="1" x14ac:dyDescent="0.2">
      <c r="B42" s="57" t="s">
        <v>4066</v>
      </c>
      <c r="C42" s="280">
        <f>C40+C41</f>
        <v>0</v>
      </c>
      <c r="D42" s="1253"/>
      <c r="E42" s="1253"/>
      <c r="F42" s="1253"/>
      <c r="G42" s="1253"/>
      <c r="H42" s="144"/>
      <c r="I42" s="144"/>
      <c r="J42" s="145" t="s">
        <v>1918</v>
      </c>
      <c r="K42" s="318">
        <f>K40+K41</f>
        <v>0</v>
      </c>
      <c r="L42" s="717"/>
      <c r="Q42" s="311">
        <f>Q40+Q41</f>
        <v>0</v>
      </c>
    </row>
    <row r="43" spans="1:18" ht="12.75" customHeight="1" x14ac:dyDescent="0.2">
      <c r="B43" s="52"/>
      <c r="C43" s="51"/>
      <c r="D43" s="1253"/>
      <c r="E43" s="1253"/>
      <c r="F43" s="1253"/>
      <c r="G43" s="1253"/>
      <c r="H43" s="158"/>
      <c r="I43" s="53"/>
      <c r="J43" s="53"/>
      <c r="K43" s="53"/>
      <c r="L43" s="53"/>
      <c r="N43" s="250"/>
      <c r="O43" s="75"/>
      <c r="Q43" s="250"/>
      <c r="R43" s="251"/>
    </row>
    <row r="44" spans="1:18" ht="10.5" customHeight="1" x14ac:dyDescent="0.2">
      <c r="B44" s="1152"/>
      <c r="C44" s="1152"/>
      <c r="D44" s="1152"/>
      <c r="E44" s="1152"/>
      <c r="F44" s="1152"/>
      <c r="G44" s="1152"/>
      <c r="H44" s="1152"/>
      <c r="I44" s="1152"/>
      <c r="J44" s="1152"/>
      <c r="K44" s="1152"/>
      <c r="L44" s="1152"/>
      <c r="M44" s="1152"/>
      <c r="Q44" s="250"/>
      <c r="R44" s="251"/>
    </row>
    <row r="45" spans="1:18" x14ac:dyDescent="0.2">
      <c r="B45" s="1259" t="s">
        <v>4267</v>
      </c>
      <c r="C45" s="1259"/>
      <c r="D45" s="1259"/>
      <c r="E45" s="1259"/>
      <c r="F45" s="1259"/>
      <c r="G45" s="1259"/>
      <c r="H45" s="1259"/>
      <c r="I45" s="1259"/>
      <c r="J45" s="1259"/>
      <c r="K45" s="1259"/>
      <c r="L45" s="1259"/>
      <c r="M45" s="1259"/>
    </row>
    <row r="46" spans="1:18" ht="6" customHeight="1" x14ac:dyDescent="0.2">
      <c r="B46" s="1262"/>
      <c r="C46" s="1262"/>
      <c r="D46" s="1262"/>
      <c r="E46" s="1262"/>
      <c r="F46" s="1262"/>
      <c r="G46" s="1262"/>
      <c r="H46" s="1262"/>
      <c r="I46" s="1262"/>
      <c r="J46" s="1262"/>
      <c r="K46" s="1262"/>
      <c r="L46" s="1262"/>
      <c r="M46" s="1262"/>
    </row>
    <row r="47" spans="1:18" ht="12.75" customHeight="1" x14ac:dyDescent="0.2">
      <c r="B47" s="1227" t="s">
        <v>4058</v>
      </c>
      <c r="C47" s="1228"/>
      <c r="D47" s="1231" t="s">
        <v>4060</v>
      </c>
      <c r="E47" s="1232"/>
      <c r="F47" s="1233"/>
      <c r="G47" s="1231" t="s">
        <v>4059</v>
      </c>
      <c r="H47" s="1232"/>
      <c r="I47" s="1233"/>
      <c r="J47" s="1231" t="s">
        <v>2838</v>
      </c>
      <c r="K47" s="1254"/>
      <c r="L47" s="737"/>
    </row>
    <row r="48" spans="1:18" ht="12.75" customHeight="1" x14ac:dyDescent="0.2">
      <c r="B48" s="1240"/>
      <c r="C48" s="1241"/>
      <c r="D48" s="1229"/>
      <c r="E48" s="1229"/>
      <c r="F48" s="1229"/>
      <c r="G48" s="1237"/>
      <c r="H48" s="1237"/>
      <c r="I48" s="1237"/>
      <c r="J48" s="1238"/>
      <c r="K48" s="1239"/>
      <c r="L48" s="738"/>
    </row>
    <row r="49" spans="2:17" x14ac:dyDescent="0.2">
      <c r="B49" s="1234"/>
      <c r="C49" s="1235"/>
      <c r="D49" s="1242"/>
      <c r="E49" s="1242"/>
      <c r="F49" s="1242"/>
      <c r="G49" s="1243"/>
      <c r="H49" s="1243"/>
      <c r="I49" s="1243"/>
      <c r="J49" s="1244"/>
      <c r="K49" s="1245"/>
      <c r="L49" s="738"/>
    </row>
    <row r="50" spans="2:17" x14ac:dyDescent="0.2">
      <c r="B50" s="1275"/>
      <c r="C50" s="1276"/>
      <c r="D50" s="1242"/>
      <c r="E50" s="1242"/>
      <c r="F50" s="1242"/>
      <c r="G50" s="1243"/>
      <c r="H50" s="1243"/>
      <c r="I50" s="1243"/>
      <c r="J50" s="1244"/>
      <c r="K50" s="1245"/>
      <c r="L50" s="738"/>
    </row>
    <row r="51" spans="2:17" x14ac:dyDescent="0.2">
      <c r="B51" s="1246"/>
      <c r="C51" s="1247"/>
      <c r="D51" s="1271"/>
      <c r="E51" s="1271"/>
      <c r="F51" s="1271"/>
      <c r="G51" s="1236"/>
      <c r="H51" s="1236"/>
      <c r="I51" s="1236"/>
      <c r="J51" s="1263"/>
      <c r="K51" s="1264"/>
      <c r="L51" s="738"/>
    </row>
    <row r="52" spans="2:17" x14ac:dyDescent="0.2">
      <c r="B52" s="1230"/>
      <c r="C52" s="1230"/>
      <c r="D52" s="1230"/>
      <c r="E52" s="1230"/>
      <c r="F52" s="1230"/>
      <c r="G52" s="1230"/>
      <c r="H52" s="1230"/>
      <c r="I52" s="1230"/>
      <c r="J52" s="1230"/>
      <c r="K52" s="1230"/>
      <c r="L52" s="1230"/>
      <c r="M52" s="1230"/>
    </row>
    <row r="53" spans="2:17" ht="6.75" customHeight="1" x14ac:dyDescent="0.2">
      <c r="B53" s="1230"/>
      <c r="C53" s="1230"/>
      <c r="D53" s="1230"/>
      <c r="E53" s="1230"/>
      <c r="F53" s="1230"/>
      <c r="G53" s="1230"/>
      <c r="H53" s="1230"/>
      <c r="I53" s="1230"/>
      <c r="J53" s="1230"/>
      <c r="K53" s="1230"/>
      <c r="L53" s="1230"/>
      <c r="M53" s="1230"/>
    </row>
    <row r="54" spans="2:17" x14ac:dyDescent="0.2">
      <c r="B54" s="1284" t="s">
        <v>4698</v>
      </c>
      <c r="C54" s="1285"/>
      <c r="D54" s="1279"/>
      <c r="E54" s="1280"/>
      <c r="F54" s="1280"/>
      <c r="G54" s="696"/>
      <c r="H54" s="697"/>
      <c r="I54" s="697"/>
      <c r="J54" s="697"/>
      <c r="K54" s="1277"/>
      <c r="L54" s="1277"/>
      <c r="M54" s="1278"/>
    </row>
    <row r="55" spans="2:17" x14ac:dyDescent="0.2">
      <c r="B55" s="107" t="s">
        <v>4699</v>
      </c>
      <c r="C55" s="457"/>
      <c r="D55" s="1289" t="s">
        <v>2839</v>
      </c>
      <c r="E55" s="1290"/>
      <c r="F55" s="1290"/>
      <c r="G55" s="697"/>
      <c r="H55" s="698"/>
      <c r="I55" s="698"/>
      <c r="J55" s="699"/>
      <c r="K55" s="443"/>
      <c r="L55" s="443"/>
      <c r="M55" s="443"/>
      <c r="N55" s="443"/>
      <c r="O55" s="443"/>
      <c r="P55" s="232"/>
      <c r="Q55" s="442"/>
    </row>
    <row r="56" spans="2:17" x14ac:dyDescent="0.2">
      <c r="B56" s="695" t="s">
        <v>4700</v>
      </c>
      <c r="C56" s="900"/>
      <c r="D56" s="1279"/>
      <c r="E56" s="1280"/>
      <c r="F56" s="1280"/>
      <c r="G56" s="698"/>
      <c r="H56" s="698"/>
      <c r="I56" s="698"/>
      <c r="J56" s="699"/>
      <c r="K56" s="443"/>
      <c r="L56" s="443"/>
      <c r="M56" s="443"/>
      <c r="N56" s="443"/>
      <c r="O56" s="443"/>
    </row>
    <row r="57" spans="2:17" x14ac:dyDescent="0.2">
      <c r="B57" s="1152"/>
      <c r="C57" s="1152"/>
      <c r="D57" s="1152"/>
      <c r="E57" s="1152"/>
      <c r="F57" s="1152"/>
      <c r="G57" s="1152"/>
      <c r="H57" s="1152"/>
      <c r="I57" s="1152"/>
      <c r="J57" s="1152"/>
      <c r="K57" s="1152"/>
      <c r="L57" s="1152"/>
      <c r="M57" s="1152"/>
    </row>
    <row r="58" spans="2:17" ht="12.75" customHeight="1" x14ac:dyDescent="0.2">
      <c r="B58" s="938" t="s">
        <v>4943</v>
      </c>
    </row>
    <row r="59" spans="2:17" ht="60" customHeight="1" x14ac:dyDescent="0.2">
      <c r="B59" s="1281"/>
      <c r="C59" s="1282"/>
      <c r="D59" s="1282"/>
      <c r="E59" s="1282"/>
      <c r="F59" s="1282"/>
      <c r="G59" s="1282"/>
      <c r="H59" s="1282"/>
      <c r="I59" s="1282"/>
      <c r="J59" s="1282"/>
      <c r="K59" s="1283"/>
      <c r="L59" s="739"/>
    </row>
    <row r="62" spans="2:17" ht="15" x14ac:dyDescent="0.25">
      <c r="B62" s="387" t="s">
        <v>4455</v>
      </c>
      <c r="C62" s="244"/>
      <c r="D62" s="245" t="str">
        <f>IF(COUNTIF(S67:S79, "#REF!") &gt;0, "WARNING - YOUR LAST ACTION CORRUPTED A FORMULA IN COLUMN K.  Please undo using the Undo Typing icon or Control + Z","Please do not cut and paste in the table below.")</f>
        <v>Please do not cut and paste in the table below.</v>
      </c>
      <c r="E62" s="245"/>
      <c r="F62" s="244"/>
      <c r="G62" s="244"/>
      <c r="H62" s="244"/>
      <c r="I62" s="245"/>
      <c r="J62" s="244"/>
      <c r="K62" s="244"/>
      <c r="L62" s="244"/>
      <c r="M62" s="244"/>
    </row>
    <row r="63" spans="2:17" x14ac:dyDescent="0.2">
      <c r="B63" s="353" t="s">
        <v>4069</v>
      </c>
      <c r="C63" s="354" t="s">
        <v>4068</v>
      </c>
      <c r="D63" s="354" t="s">
        <v>4070</v>
      </c>
      <c r="E63" s="354" t="s">
        <v>4071</v>
      </c>
      <c r="F63" s="354" t="s">
        <v>4072</v>
      </c>
      <c r="G63" s="354" t="s">
        <v>4073</v>
      </c>
      <c r="H63" s="354" t="s">
        <v>4074</v>
      </c>
      <c r="I63" s="354" t="s">
        <v>4076</v>
      </c>
      <c r="J63" s="648" t="s">
        <v>4077</v>
      </c>
      <c r="K63" s="648" t="s">
        <v>4688</v>
      </c>
      <c r="L63" s="388" t="s">
        <v>4706</v>
      </c>
      <c r="N63" s="391"/>
      <c r="O63" s="389"/>
      <c r="P63" s="389"/>
      <c r="Q63" s="98" t="s">
        <v>4761</v>
      </c>
    </row>
    <row r="64" spans="2:17" x14ac:dyDescent="0.2">
      <c r="B64" s="356"/>
      <c r="C64" s="357"/>
      <c r="D64" s="358"/>
      <c r="E64" s="358"/>
      <c r="F64" s="357"/>
      <c r="G64" s="358"/>
      <c r="H64" s="357"/>
      <c r="I64" s="357"/>
      <c r="J64" s="358" t="s">
        <v>1848</v>
      </c>
      <c r="K64" s="358" t="s">
        <v>1848</v>
      </c>
      <c r="L64" s="535"/>
      <c r="N64" s="392"/>
      <c r="O64" s="390"/>
      <c r="P64" s="390"/>
      <c r="Q64" s="99" t="s">
        <v>4453</v>
      </c>
    </row>
    <row r="65" spans="2:17" x14ac:dyDescent="0.2">
      <c r="B65" s="1260" t="s">
        <v>2832</v>
      </c>
      <c r="C65" s="1255" t="s">
        <v>4062</v>
      </c>
      <c r="D65" s="639" t="s">
        <v>4642</v>
      </c>
      <c r="E65" s="639" t="s">
        <v>1848</v>
      </c>
      <c r="F65" s="385" t="s">
        <v>2833</v>
      </c>
      <c r="G65" s="358" t="s">
        <v>2841</v>
      </c>
      <c r="H65" s="1255" t="s">
        <v>2834</v>
      </c>
      <c r="I65" s="1257" t="s">
        <v>1887</v>
      </c>
      <c r="J65" s="560" t="s">
        <v>3731</v>
      </c>
      <c r="K65" s="693" t="s">
        <v>3731</v>
      </c>
      <c r="L65" s="536" t="s">
        <v>4345</v>
      </c>
      <c r="N65" s="392" t="s">
        <v>4344</v>
      </c>
      <c r="O65" s="390" t="s">
        <v>391</v>
      </c>
      <c r="P65" s="390" t="s">
        <v>381</v>
      </c>
      <c r="Q65" s="100" t="s">
        <v>4079</v>
      </c>
    </row>
    <row r="66" spans="2:17" x14ac:dyDescent="0.2">
      <c r="B66" s="1261"/>
      <c r="C66" s="1256"/>
      <c r="D66" s="386"/>
      <c r="E66" s="640" t="s">
        <v>4701</v>
      </c>
      <c r="F66" s="386" t="s">
        <v>2836</v>
      </c>
      <c r="G66" s="362" t="s">
        <v>2836</v>
      </c>
      <c r="H66" s="1256"/>
      <c r="I66" s="1258"/>
      <c r="J66" s="561" t="s">
        <v>4708</v>
      </c>
      <c r="K66" s="694" t="s">
        <v>4744</v>
      </c>
      <c r="L66" s="537" t="s">
        <v>669</v>
      </c>
      <c r="N66" s="383" t="s">
        <v>4061</v>
      </c>
      <c r="O66" s="363" t="s">
        <v>381</v>
      </c>
      <c r="P66" s="363" t="s">
        <v>392</v>
      </c>
      <c r="Q66" s="246"/>
    </row>
    <row r="67" spans="2:17" ht="12" customHeight="1" x14ac:dyDescent="0.2">
      <c r="B67" s="147" t="s">
        <v>4078</v>
      </c>
      <c r="C67" s="456"/>
      <c r="D67" s="456"/>
      <c r="E67" s="647">
        <f>C67+D67</f>
        <v>0</v>
      </c>
      <c r="F67" s="148">
        <v>19</v>
      </c>
      <c r="G67" s="149"/>
      <c r="H67" s="975"/>
      <c r="I67" s="565"/>
      <c r="J67" s="312"/>
      <c r="K67" s="312"/>
      <c r="L67" s="102" t="s">
        <v>1836</v>
      </c>
      <c r="N67" s="288" t="str">
        <f t="shared" ref="N67:N79" si="3">IF(AND(I67&lt;&gt;"NA", I67&lt;&gt;"",L67="Y"),I67,"")</f>
        <v/>
      </c>
      <c r="O67" s="569" t="str">
        <f t="shared" ref="O67:O79" si="4">IF(I67&lt;&gt;"",TwoYearLimit,"")</f>
        <v/>
      </c>
      <c r="P67" s="288" t="str">
        <f t="shared" ref="P67:P79" si="5">IF(N67&lt;&gt;"",IF(O67&gt;=H67,"","Y"),"")</f>
        <v/>
      </c>
      <c r="Q67" s="310">
        <f t="shared" ref="Q67:Q79" si="6">IF(OR(H67 = 0, C67=0), 0,IF(L67="Y",ROUND(C67*H67*I67,0),"NA"))</f>
        <v>0</v>
      </c>
    </row>
    <row r="68" spans="2:17" x14ac:dyDescent="0.2">
      <c r="B68" s="147" t="s">
        <v>4266</v>
      </c>
      <c r="C68" s="456"/>
      <c r="D68" s="456"/>
      <c r="E68" s="647">
        <f t="shared" ref="E68:E79" si="7">C68+D68</f>
        <v>0</v>
      </c>
      <c r="F68" s="146">
        <v>4</v>
      </c>
      <c r="G68" s="149"/>
      <c r="H68" s="975"/>
      <c r="I68" s="565"/>
      <c r="J68" s="312"/>
      <c r="K68" s="312"/>
      <c r="L68" s="102" t="s">
        <v>1836</v>
      </c>
      <c r="N68" s="288" t="str">
        <f t="shared" si="3"/>
        <v/>
      </c>
      <c r="O68" s="570" t="str">
        <f>IF(I68&lt;&gt;"",TwoYearLimit,"")</f>
        <v/>
      </c>
      <c r="P68" s="288" t="str">
        <f t="shared" si="5"/>
        <v/>
      </c>
      <c r="Q68" s="310">
        <f t="shared" si="6"/>
        <v>0</v>
      </c>
    </row>
    <row r="69" spans="2:17" x14ac:dyDescent="0.2">
      <c r="B69" s="452"/>
      <c r="C69" s="456"/>
      <c r="D69" s="456"/>
      <c r="E69" s="647">
        <f t="shared" si="7"/>
        <v>0</v>
      </c>
      <c r="F69" s="322"/>
      <c r="G69" s="322"/>
      <c r="H69" s="975"/>
      <c r="I69" s="565"/>
      <c r="J69" s="323"/>
      <c r="K69" s="323"/>
      <c r="L69" s="101"/>
      <c r="N69" s="288" t="str">
        <f t="shared" si="3"/>
        <v/>
      </c>
      <c r="O69" s="570" t="str">
        <f t="shared" si="4"/>
        <v/>
      </c>
      <c r="P69" s="288" t="str">
        <f>IF(N69&lt;&gt;"",IF(O69&gt;=H69,"","Y"),"")</f>
        <v/>
      </c>
      <c r="Q69" s="310">
        <f t="shared" si="6"/>
        <v>0</v>
      </c>
    </row>
    <row r="70" spans="2:17" x14ac:dyDescent="0.2">
      <c r="B70" s="453"/>
      <c r="C70" s="455"/>
      <c r="D70" s="456"/>
      <c r="E70" s="647">
        <f t="shared" si="7"/>
        <v>0</v>
      </c>
      <c r="F70" s="322"/>
      <c r="G70" s="322"/>
      <c r="H70" s="975"/>
      <c r="I70" s="565"/>
      <c r="J70" s="313"/>
      <c r="K70" s="313"/>
      <c r="L70" s="101"/>
      <c r="N70" s="288" t="str">
        <f t="shared" si="3"/>
        <v/>
      </c>
      <c r="O70" s="570" t="str">
        <f t="shared" si="4"/>
        <v/>
      </c>
      <c r="P70" s="288" t="str">
        <f t="shared" si="5"/>
        <v/>
      </c>
      <c r="Q70" s="310">
        <f t="shared" si="6"/>
        <v>0</v>
      </c>
    </row>
    <row r="71" spans="2:17" x14ac:dyDescent="0.2">
      <c r="B71" s="454"/>
      <c r="C71" s="582"/>
      <c r="D71" s="456"/>
      <c r="E71" s="647">
        <f t="shared" si="7"/>
        <v>0</v>
      </c>
      <c r="F71" s="322"/>
      <c r="G71" s="579"/>
      <c r="H71" s="975"/>
      <c r="I71" s="565"/>
      <c r="J71" s="323"/>
      <c r="K71" s="323"/>
      <c r="L71" s="101"/>
      <c r="N71" s="288" t="str">
        <f t="shared" si="3"/>
        <v/>
      </c>
      <c r="O71" s="570" t="str">
        <f t="shared" si="4"/>
        <v/>
      </c>
      <c r="P71" s="288" t="str">
        <f t="shared" si="5"/>
        <v/>
      </c>
      <c r="Q71" s="310">
        <f t="shared" si="6"/>
        <v>0</v>
      </c>
    </row>
    <row r="72" spans="2:17" x14ac:dyDescent="0.2">
      <c r="B72" s="151"/>
      <c r="C72" s="278"/>
      <c r="D72" s="456"/>
      <c r="E72" s="647">
        <f t="shared" si="7"/>
        <v>0</v>
      </c>
      <c r="F72" s="150"/>
      <c r="G72" s="150"/>
      <c r="H72" s="976"/>
      <c r="I72" s="566"/>
      <c r="J72" s="312"/>
      <c r="K72" s="312"/>
      <c r="L72" s="101"/>
      <c r="N72" s="288" t="str">
        <f t="shared" si="3"/>
        <v/>
      </c>
      <c r="O72" s="570" t="str">
        <f t="shared" si="4"/>
        <v/>
      </c>
      <c r="P72" s="288" t="str">
        <f t="shared" si="5"/>
        <v/>
      </c>
      <c r="Q72" s="310">
        <f t="shared" si="6"/>
        <v>0</v>
      </c>
    </row>
    <row r="73" spans="2:17" x14ac:dyDescent="0.2">
      <c r="B73" s="151"/>
      <c r="C73" s="278"/>
      <c r="D73" s="456"/>
      <c r="E73" s="647">
        <f t="shared" si="7"/>
        <v>0</v>
      </c>
      <c r="F73" s="150"/>
      <c r="G73" s="150"/>
      <c r="H73" s="976"/>
      <c r="I73" s="566"/>
      <c r="J73" s="312"/>
      <c r="K73" s="312"/>
      <c r="L73" s="101"/>
      <c r="N73" s="288" t="str">
        <f t="shared" si="3"/>
        <v/>
      </c>
      <c r="O73" s="570" t="str">
        <f t="shared" si="4"/>
        <v/>
      </c>
      <c r="P73" s="288" t="str">
        <f t="shared" si="5"/>
        <v/>
      </c>
      <c r="Q73" s="310">
        <f t="shared" si="6"/>
        <v>0</v>
      </c>
    </row>
    <row r="74" spans="2:17" x14ac:dyDescent="0.2">
      <c r="B74" s="151"/>
      <c r="C74" s="278"/>
      <c r="D74" s="456"/>
      <c r="E74" s="647">
        <f t="shared" si="7"/>
        <v>0</v>
      </c>
      <c r="F74" s="150"/>
      <c r="G74" s="150"/>
      <c r="H74" s="976"/>
      <c r="I74" s="566"/>
      <c r="J74" s="312"/>
      <c r="K74" s="312"/>
      <c r="L74" s="101"/>
      <c r="N74" s="288" t="str">
        <f t="shared" si="3"/>
        <v/>
      </c>
      <c r="O74" s="570" t="str">
        <f t="shared" si="4"/>
        <v/>
      </c>
      <c r="P74" s="288" t="str">
        <f t="shared" si="5"/>
        <v/>
      </c>
      <c r="Q74" s="310">
        <f t="shared" si="6"/>
        <v>0</v>
      </c>
    </row>
    <row r="75" spans="2:17" x14ac:dyDescent="0.2">
      <c r="B75" s="151"/>
      <c r="C75" s="278"/>
      <c r="D75" s="456"/>
      <c r="E75" s="647">
        <f t="shared" si="7"/>
        <v>0</v>
      </c>
      <c r="F75" s="150"/>
      <c r="G75" s="150"/>
      <c r="H75" s="976"/>
      <c r="I75" s="566"/>
      <c r="J75" s="312"/>
      <c r="K75" s="312"/>
      <c r="L75" s="101"/>
      <c r="N75" s="288" t="str">
        <f t="shared" si="3"/>
        <v/>
      </c>
      <c r="O75" s="570" t="str">
        <f t="shared" si="4"/>
        <v/>
      </c>
      <c r="P75" s="288" t="str">
        <f t="shared" si="5"/>
        <v/>
      </c>
      <c r="Q75" s="310">
        <f t="shared" si="6"/>
        <v>0</v>
      </c>
    </row>
    <row r="76" spans="2:17" x14ac:dyDescent="0.2">
      <c r="B76" s="152"/>
      <c r="C76" s="281"/>
      <c r="D76" s="456"/>
      <c r="E76" s="647">
        <f t="shared" si="7"/>
        <v>0</v>
      </c>
      <c r="F76" s="150"/>
      <c r="G76" s="150"/>
      <c r="H76" s="977"/>
      <c r="I76" s="567"/>
      <c r="J76" s="314"/>
      <c r="K76" s="314"/>
      <c r="L76" s="101"/>
      <c r="N76" s="288" t="str">
        <f t="shared" si="3"/>
        <v/>
      </c>
      <c r="O76" s="570" t="str">
        <f t="shared" si="4"/>
        <v/>
      </c>
      <c r="P76" s="288" t="str">
        <f t="shared" si="5"/>
        <v/>
      </c>
      <c r="Q76" s="310">
        <f t="shared" si="6"/>
        <v>0</v>
      </c>
    </row>
    <row r="77" spans="2:17" x14ac:dyDescent="0.2">
      <c r="B77" s="152"/>
      <c r="C77" s="281"/>
      <c r="D77" s="456"/>
      <c r="E77" s="647">
        <f t="shared" si="7"/>
        <v>0</v>
      </c>
      <c r="F77" s="150"/>
      <c r="G77" s="153"/>
      <c r="H77" s="977"/>
      <c r="I77" s="567"/>
      <c r="J77" s="314"/>
      <c r="K77" s="314"/>
      <c r="L77" s="101"/>
      <c r="N77" s="288" t="str">
        <f t="shared" si="3"/>
        <v/>
      </c>
      <c r="O77" s="570" t="str">
        <f t="shared" si="4"/>
        <v/>
      </c>
      <c r="P77" s="288" t="str">
        <f t="shared" si="5"/>
        <v/>
      </c>
      <c r="Q77" s="310">
        <f t="shared" si="6"/>
        <v>0</v>
      </c>
    </row>
    <row r="78" spans="2:17" ht="12.75" customHeight="1" x14ac:dyDescent="0.2">
      <c r="B78" s="151"/>
      <c r="C78" s="278"/>
      <c r="D78" s="456"/>
      <c r="E78" s="647">
        <f t="shared" si="7"/>
        <v>0</v>
      </c>
      <c r="F78" s="150"/>
      <c r="G78" s="150"/>
      <c r="H78" s="976"/>
      <c r="I78" s="566"/>
      <c r="J78" s="312"/>
      <c r="K78" s="312"/>
      <c r="L78" s="101"/>
      <c r="N78" s="288" t="str">
        <f t="shared" si="3"/>
        <v/>
      </c>
      <c r="O78" s="570" t="str">
        <f t="shared" si="4"/>
        <v/>
      </c>
      <c r="P78" s="288" t="str">
        <f t="shared" si="5"/>
        <v/>
      </c>
      <c r="Q78" s="310">
        <f t="shared" si="6"/>
        <v>0</v>
      </c>
    </row>
    <row r="79" spans="2:17" ht="12.75" customHeight="1" x14ac:dyDescent="0.2">
      <c r="B79" s="154"/>
      <c r="C79" s="279"/>
      <c r="D79" s="456"/>
      <c r="E79" s="649">
        <f t="shared" si="7"/>
        <v>0</v>
      </c>
      <c r="F79" s="573"/>
      <c r="G79" s="573"/>
      <c r="H79" s="978"/>
      <c r="I79" s="568"/>
      <c r="J79" s="312"/>
      <c r="K79" s="312"/>
      <c r="L79" s="101"/>
      <c r="N79" s="288" t="str">
        <f t="shared" si="3"/>
        <v/>
      </c>
      <c r="O79" s="570" t="str">
        <f t="shared" si="4"/>
        <v/>
      </c>
      <c r="P79" s="288" t="str">
        <f t="shared" si="5"/>
        <v/>
      </c>
      <c r="Q79" s="310">
        <f t="shared" si="6"/>
        <v>0</v>
      </c>
    </row>
    <row r="80" spans="2:17" ht="12.75" customHeight="1" x14ac:dyDescent="0.2">
      <c r="B80" s="56" t="s">
        <v>4064</v>
      </c>
      <c r="C80" s="283">
        <f>SUM($C67:$C79)</f>
        <v>0</v>
      </c>
      <c r="I80" s="564" t="s">
        <v>4452</v>
      </c>
      <c r="J80" s="316">
        <f>SUM(J67:J79)</f>
        <v>0</v>
      </c>
      <c r="Q80" s="311">
        <f>ROUND(SUMIF(D67:D79,"Housing",Q67:Q79),0)</f>
        <v>0</v>
      </c>
    </row>
    <row r="81" spans="2:18" ht="12.75" customHeight="1" x14ac:dyDescent="0.2">
      <c r="B81" s="617" t="s">
        <v>4689</v>
      </c>
      <c r="C81" s="284">
        <f>SUM($D67:$D79)</f>
        <v>0</v>
      </c>
      <c r="I81" s="836" t="s">
        <v>4743</v>
      </c>
      <c r="J81" s="317">
        <f>SUM(K67:K79)</f>
        <v>0</v>
      </c>
      <c r="Q81" s="311">
        <f>ROUND(SUMIF(D67:D79,"Commcl",Q67:Q79),0)</f>
        <v>0</v>
      </c>
    </row>
    <row r="82" spans="2:18" ht="12.75" customHeight="1" x14ac:dyDescent="0.2">
      <c r="B82" s="57" t="s">
        <v>4454</v>
      </c>
      <c r="C82" s="280">
        <f>C80+C81</f>
        <v>0</v>
      </c>
      <c r="D82" s="1253"/>
      <c r="E82" s="1253"/>
      <c r="F82" s="1253"/>
      <c r="G82" s="1253"/>
      <c r="I82" s="145" t="s">
        <v>1918</v>
      </c>
      <c r="J82" s="318">
        <f>J80+J81</f>
        <v>0</v>
      </c>
      <c r="K82" s="571"/>
      <c r="L82" s="571"/>
      <c r="M82" s="571"/>
      <c r="Q82" s="311">
        <f>Q80+Q81</f>
        <v>0</v>
      </c>
    </row>
    <row r="83" spans="2:18" ht="12.75" customHeight="1" x14ac:dyDescent="0.2">
      <c r="B83" s="52"/>
      <c r="C83" s="51"/>
      <c r="D83" s="1253"/>
      <c r="E83" s="1253"/>
      <c r="F83" s="1253"/>
      <c r="G83" s="1253"/>
      <c r="K83" s="571"/>
      <c r="L83" s="571"/>
      <c r="M83" s="571"/>
      <c r="N83" s="250"/>
      <c r="O83" s="75"/>
      <c r="Q83" s="250"/>
      <c r="R83" s="251"/>
    </row>
    <row r="84" spans="2:18" ht="10.5" customHeight="1" x14ac:dyDescent="0.2">
      <c r="B84" s="572"/>
      <c r="C84" s="572"/>
      <c r="D84" s="572"/>
      <c r="E84" s="572"/>
      <c r="F84" s="572"/>
      <c r="G84" s="572"/>
      <c r="H84" s="572"/>
      <c r="I84" s="572"/>
      <c r="J84" s="572"/>
      <c r="K84" s="571"/>
      <c r="L84" s="571"/>
      <c r="M84" s="571"/>
      <c r="Q84" s="250"/>
      <c r="R84" s="251"/>
    </row>
    <row r="85" spans="2:18" x14ac:dyDescent="0.2">
      <c r="B85" s="1259" t="s">
        <v>4267</v>
      </c>
      <c r="C85" s="1259"/>
      <c r="D85" s="1259"/>
      <c r="E85" s="1259"/>
      <c r="F85" s="1259"/>
      <c r="G85" s="1259"/>
      <c r="H85" s="1259"/>
      <c r="I85" s="1259"/>
      <c r="J85" s="1259"/>
      <c r="K85" s="1259"/>
      <c r="L85" s="1259"/>
      <c r="M85" s="1259"/>
    </row>
    <row r="86" spans="2:18" ht="6" customHeight="1" x14ac:dyDescent="0.2">
      <c r="B86" s="1262"/>
      <c r="C86" s="1262"/>
      <c r="D86" s="1262"/>
      <c r="E86" s="1262"/>
      <c r="F86" s="1262"/>
      <c r="G86" s="1262"/>
      <c r="H86" s="1262"/>
      <c r="I86" s="1262"/>
      <c r="J86" s="1262"/>
      <c r="K86" s="1262"/>
      <c r="L86" s="1262"/>
      <c r="M86" s="1262"/>
    </row>
    <row r="87" spans="2:18" ht="12.75" customHeight="1" x14ac:dyDescent="0.2">
      <c r="B87" s="1227" t="s">
        <v>4058</v>
      </c>
      <c r="C87" s="1228"/>
      <c r="D87" s="1231" t="s">
        <v>4060</v>
      </c>
      <c r="E87" s="1232"/>
      <c r="F87" s="1233"/>
      <c r="G87" s="1231" t="s">
        <v>4059</v>
      </c>
      <c r="H87" s="1232"/>
      <c r="I87" s="1233"/>
      <c r="J87" s="1231" t="s">
        <v>2838</v>
      </c>
      <c r="K87" s="1254"/>
      <c r="L87" s="737"/>
    </row>
    <row r="88" spans="2:18" ht="12.75" customHeight="1" x14ac:dyDescent="0.2">
      <c r="B88" s="1291"/>
      <c r="C88" s="1241"/>
      <c r="D88" s="1229"/>
      <c r="E88" s="1229"/>
      <c r="F88" s="1229"/>
      <c r="G88" s="1272"/>
      <c r="H88" s="1273"/>
      <c r="I88" s="1274"/>
      <c r="J88" s="1238"/>
      <c r="K88" s="1239"/>
      <c r="L88" s="738"/>
    </row>
    <row r="89" spans="2:18" x14ac:dyDescent="0.2">
      <c r="B89" s="1234"/>
      <c r="C89" s="1235"/>
      <c r="D89" s="1242"/>
      <c r="E89" s="1242"/>
      <c r="F89" s="1242"/>
      <c r="G89" s="1268"/>
      <c r="H89" s="1269"/>
      <c r="I89" s="1270"/>
      <c r="J89" s="1244"/>
      <c r="K89" s="1245"/>
      <c r="L89" s="738"/>
    </row>
    <row r="90" spans="2:18" x14ac:dyDescent="0.2">
      <c r="B90" s="1275"/>
      <c r="C90" s="1276"/>
      <c r="D90" s="1242"/>
      <c r="E90" s="1242"/>
      <c r="F90" s="1242"/>
      <c r="G90" s="1268"/>
      <c r="H90" s="1269"/>
      <c r="I90" s="1270"/>
      <c r="J90" s="1244"/>
      <c r="K90" s="1245"/>
      <c r="L90" s="738"/>
    </row>
    <row r="91" spans="2:18" x14ac:dyDescent="0.2">
      <c r="B91" s="1246"/>
      <c r="C91" s="1247"/>
      <c r="D91" s="1271"/>
      <c r="E91" s="1271"/>
      <c r="F91" s="1271"/>
      <c r="G91" s="1265"/>
      <c r="H91" s="1266"/>
      <c r="I91" s="1267"/>
      <c r="J91" s="1263"/>
      <c r="K91" s="1264"/>
      <c r="L91" s="738"/>
    </row>
    <row r="92" spans="2:18" x14ac:dyDescent="0.2">
      <c r="D92" s="220"/>
      <c r="E92" s="111"/>
    </row>
    <row r="93" spans="2:18" ht="12.75" customHeight="1" x14ac:dyDescent="0.2">
      <c r="D93" s="104"/>
      <c r="E93" s="104"/>
      <c r="G93" s="563"/>
      <c r="H93" s="563"/>
      <c r="I93" s="563"/>
    </row>
    <row r="94" spans="2:18" ht="12.75" customHeight="1" x14ac:dyDescent="0.2">
      <c r="D94" s="104"/>
      <c r="E94" s="104"/>
      <c r="G94" s="562"/>
      <c r="H94" s="562"/>
      <c r="I94" s="562"/>
    </row>
    <row r="95" spans="2:18" x14ac:dyDescent="0.2">
      <c r="F95" s="559"/>
      <c r="G95" s="559"/>
      <c r="H95" s="144"/>
      <c r="I95" s="144"/>
    </row>
    <row r="96" spans="2:18" x14ac:dyDescent="0.2">
      <c r="D96" s="559"/>
      <c r="E96" s="559"/>
      <c r="F96" s="559"/>
      <c r="G96" s="559"/>
      <c r="H96" s="158"/>
      <c r="I96" s="53"/>
      <c r="J96" s="53"/>
    </row>
  </sheetData>
  <sheetProtection algorithmName="SHA-512" hashValue="vNhTN59srkcwi5EwpKM8Ij4rNBzUUkQGa4Fv5xAHnmJf9pI2Md4xVdLqoTRLzlNsgg6A30WDDsQ679jaCX8liA==" saltValue="6i0T8wjN23lMtdGHDE7/pA==" spinCount="100000" sheet="1" selectLockedCells="1"/>
  <mergeCells count="71">
    <mergeCell ref="B1:K1"/>
    <mergeCell ref="G90:I90"/>
    <mergeCell ref="J88:K88"/>
    <mergeCell ref="B4:K6"/>
    <mergeCell ref="B20:K20"/>
    <mergeCell ref="B50:C50"/>
    <mergeCell ref="D90:F90"/>
    <mergeCell ref="D55:F55"/>
    <mergeCell ref="B65:B66"/>
    <mergeCell ref="J90:K90"/>
    <mergeCell ref="D88:F88"/>
    <mergeCell ref="B88:C88"/>
    <mergeCell ref="C65:C66"/>
    <mergeCell ref="H65:H66"/>
    <mergeCell ref="D56:F56"/>
    <mergeCell ref="D50:F50"/>
    <mergeCell ref="J50:K50"/>
    <mergeCell ref="K54:M54"/>
    <mergeCell ref="D54:F54"/>
    <mergeCell ref="B85:M85"/>
    <mergeCell ref="B59:K59"/>
    <mergeCell ref="I65:I66"/>
    <mergeCell ref="D51:F51"/>
    <mergeCell ref="B54:C54"/>
    <mergeCell ref="B53:M53"/>
    <mergeCell ref="J51:K51"/>
    <mergeCell ref="B57:M57"/>
    <mergeCell ref="J91:K91"/>
    <mergeCell ref="G91:I91"/>
    <mergeCell ref="J89:K89"/>
    <mergeCell ref="G89:I89"/>
    <mergeCell ref="D82:G83"/>
    <mergeCell ref="D87:F87"/>
    <mergeCell ref="G87:I87"/>
    <mergeCell ref="J87:K87"/>
    <mergeCell ref="B86:M86"/>
    <mergeCell ref="B91:C91"/>
    <mergeCell ref="D91:F91"/>
    <mergeCell ref="B89:C89"/>
    <mergeCell ref="D89:F89"/>
    <mergeCell ref="G88:I88"/>
    <mergeCell ref="B87:C87"/>
    <mergeCell ref="B90:C90"/>
    <mergeCell ref="Q23:Q25"/>
    <mergeCell ref="F41:J41"/>
    <mergeCell ref="D42:G43"/>
    <mergeCell ref="J47:K47"/>
    <mergeCell ref="B44:M44"/>
    <mergeCell ref="C24:C25"/>
    <mergeCell ref="H24:H25"/>
    <mergeCell ref="I24:I25"/>
    <mergeCell ref="B45:M45"/>
    <mergeCell ref="G47:I47"/>
    <mergeCell ref="B24:B25"/>
    <mergeCell ref="B46:M46"/>
    <mergeCell ref="C3:M3"/>
    <mergeCell ref="F40:J40"/>
    <mergeCell ref="B47:C47"/>
    <mergeCell ref="D48:F48"/>
    <mergeCell ref="B52:M52"/>
    <mergeCell ref="D47:F47"/>
    <mergeCell ref="B49:C49"/>
    <mergeCell ref="G51:I51"/>
    <mergeCell ref="G48:I48"/>
    <mergeCell ref="J48:K48"/>
    <mergeCell ref="B48:C48"/>
    <mergeCell ref="D49:F49"/>
    <mergeCell ref="G50:I50"/>
    <mergeCell ref="J49:K49"/>
    <mergeCell ref="B51:C51"/>
    <mergeCell ref="G49:I49"/>
  </mergeCells>
  <phoneticPr fontId="0" type="noConversion"/>
  <dataValidations xWindow="360" yWindow="556" count="12">
    <dataValidation type="decimal" operator="greaterThanOrEqual" allowBlank="1" showInputMessage="1" showErrorMessage="1" error="This cell must contain only a positive number." prompt="Use this line for Deferred Developer Fee only." sqref="C67 C26" xr:uid="{00000000-0002-0000-0300-000000000000}">
      <formula1>0</formula1>
    </dataValidation>
    <dataValidation type="decimal" operator="greaterThanOrEqual" allowBlank="1" showInputMessage="1" showErrorMessage="1" error="This cell must contain only a positive number." prompt="Use this line for tax credit equity only." sqref="C27 C68" xr:uid="{00000000-0002-0000-0300-000001000000}">
      <formula1>0</formula1>
    </dataValidation>
    <dataValidation type="list" allowBlank="1" showInputMessage="1" showErrorMessage="1" sqref="M26:M39 L67:L79" xr:uid="{00000000-0002-0000-0300-000002000000}">
      <formula1>"Y,N"</formula1>
    </dataValidation>
    <dataValidation type="decimal" allowBlank="1" showInputMessage="1" showErrorMessage="1" error="Please enter the amortization period as a number.  If not applicable, enter 0 or leave field blank." sqref="J26:J39" xr:uid="{00000000-0002-0000-0300-000003000000}">
      <formula1>0</formula1>
      <formula2>999</formula2>
    </dataValidation>
    <dataValidation type="decimal" allowBlank="1" showInputMessage="1" showErrorMessage="1" error="Please enter the term as a number.  If not applicable, enter 0 or leave field blank." sqref="I26:I39 I67:I79" xr:uid="{00000000-0002-0000-0300-000004000000}">
      <formula1>0</formula1>
      <formula2>999</formula2>
    </dataValidation>
    <dataValidation type="list" allowBlank="1" showInputMessage="1" showErrorMessage="1" sqref="G26:G38 G67:G79" xr:uid="{00000000-0002-0000-0300-000005000000}">
      <formula1>"Committed, Requested"</formula1>
    </dataValidation>
    <dataValidation type="list" allowBlank="1" showInputMessage="1" showErrorMessage="1" promptTitle="Description Code" prompt="Select from above description codes 1 - 19." sqref="F39 F26:F27 F67:F68" xr:uid="{00000000-0002-0000-0300-000006000000}">
      <formula1>"1,2,3,4,5,6,7,8,9,10,11,12,13,14,15,16,17,18,19"</formula1>
    </dataValidation>
    <dataValidation allowBlank="1" showErrorMessage="1" promptTitle="Critical Financing" prompt="Will need indication of financing decision by late October to keep in contention for a 2010 AHP award." sqref="D48:F51 D88:F91" xr:uid="{00000000-0002-0000-0300-000007000000}"/>
    <dataValidation type="decimal" operator="greaterThanOrEqual" allowBlank="1" showInputMessage="1" showErrorMessage="1" error="This cell must contain only a positive number." sqref="C28:C38 H26:H39 K26:L39 C55:C56 J56 C69:C79 H67:H79 J67:K79 D26:E38 D67:E79" xr:uid="{00000000-0002-0000-0300-000008000000}">
      <formula1>0</formula1>
    </dataValidation>
    <dataValidation type="list" allowBlank="1" showErrorMessage="1" promptTitle="Description Code" prompt="Select from above codes A thru V." sqref="F69:F79 F28:F38" xr:uid="{00000000-0002-0000-0300-000009000000}">
      <formula1>"2,3,4,5,6,7,8,9,10,11,12,13,14,15,16,17,18,19"</formula1>
    </dataValidation>
    <dataValidation operator="greaterThanOrEqual" allowBlank="1" showInputMessage="1" showErrorMessage="1" error="This cell must contain only a positive number." sqref="J55" xr:uid="{00000000-0002-0000-0300-00000A000000}"/>
    <dataValidation type="textLength" allowBlank="1" showInputMessage="1" showErrorMessage="1" prompt="Max 60 characters" sqref="B28:B38" xr:uid="{A21FB9A8-A43B-4E06-A8AF-B5D7DF4A406C}">
      <formula1>1</formula1>
      <formula2>60</formula2>
    </dataValidation>
  </dataValidations>
  <printOptions horizontalCentered="1"/>
  <pageMargins left="0.5" right="0.5" top="0.75" bottom="0.75" header="0.3" footer="0.55000000000000004"/>
  <pageSetup scale="56" orientation="portrait" r:id="rId1"/>
  <headerFooter>
    <oddFooter>&amp;L&amp;8Federal Home Loan Bank of Des Moines&amp;C&amp;8AHP Application&amp;R&amp;8&amp;A: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41"/>
    <pageSetUpPr fitToPage="1"/>
  </sheetPr>
  <dimension ref="A1:U95"/>
  <sheetViews>
    <sheetView showGridLines="0" topLeftCell="A2" zoomScaleNormal="100" workbookViewId="0">
      <selection activeCell="B7" sqref="B7"/>
    </sheetView>
  </sheetViews>
  <sheetFormatPr defaultColWidth="11.42578125" defaultRowHeight="12.75" x14ac:dyDescent="0.2"/>
  <cols>
    <col min="1" max="1" width="37.7109375" style="42" customWidth="1"/>
    <col min="2" max="4" width="21.42578125" style="42" customWidth="1"/>
    <col min="5" max="5" width="5.28515625" style="42" hidden="1" customWidth="1"/>
    <col min="6" max="6" width="34.28515625" style="42" hidden="1" customWidth="1"/>
    <col min="7" max="7" width="5.7109375" style="42" hidden="1" customWidth="1"/>
    <col min="8" max="8" width="34.28515625" style="42" hidden="1" customWidth="1"/>
    <col min="9" max="9" width="4.7109375" style="42" hidden="1" customWidth="1"/>
    <col min="10" max="10" width="34.28515625" style="42" hidden="1" customWidth="1"/>
    <col min="11" max="11" width="7.7109375" style="42" bestFit="1" customWidth="1"/>
    <col min="12" max="12" width="11.42578125" style="42"/>
    <col min="13" max="13" width="28.28515625" style="42" customWidth="1"/>
    <col min="14" max="16384" width="11.42578125" style="42"/>
  </cols>
  <sheetData>
    <row r="1" spans="1:18" ht="3.75" hidden="1" customHeight="1" x14ac:dyDescent="0.2">
      <c r="B1" s="272"/>
      <c r="C1" s="273"/>
      <c r="D1" s="273"/>
    </row>
    <row r="2" spans="1:18" ht="23.25" customHeight="1" x14ac:dyDescent="0.2">
      <c r="A2" s="1206" t="s">
        <v>986</v>
      </c>
      <c r="B2" s="1206"/>
      <c r="C2" s="1206"/>
      <c r="D2" s="1206"/>
      <c r="E2" s="42" t="s">
        <v>4457</v>
      </c>
    </row>
    <row r="3" spans="1:18" ht="6" customHeight="1" x14ac:dyDescent="0.25">
      <c r="A3" s="335"/>
      <c r="B3" s="336"/>
      <c r="C3" s="337"/>
      <c r="D3" s="337"/>
      <c r="E3" s="580"/>
      <c r="F3" s="580"/>
      <c r="G3" s="580"/>
      <c r="H3" s="580"/>
      <c r="I3" s="580"/>
      <c r="J3" s="580"/>
    </row>
    <row r="4" spans="1:18" x14ac:dyDescent="0.2">
      <c r="A4" s="520" t="s">
        <v>4429</v>
      </c>
      <c r="B4" s="272"/>
      <c r="M4" s="511"/>
    </row>
    <row r="5" spans="1:18" x14ac:dyDescent="0.2">
      <c r="B5" s="272"/>
      <c r="M5" s="518"/>
      <c r="N5" s="519"/>
      <c r="O5" s="519"/>
    </row>
    <row r="6" spans="1:18" s="75" customFormat="1" ht="12" x14ac:dyDescent="0.2">
      <c r="A6" s="445" t="s">
        <v>987</v>
      </c>
      <c r="B6" s="575" t="s">
        <v>4062</v>
      </c>
      <c r="C6" s="576" t="s">
        <v>4642</v>
      </c>
      <c r="D6" s="576" t="s">
        <v>1848</v>
      </c>
    </row>
    <row r="7" spans="1:18" s="75" customFormat="1" ht="12" x14ac:dyDescent="0.2">
      <c r="A7" s="447" t="s">
        <v>375</v>
      </c>
      <c r="B7" s="901"/>
      <c r="C7" s="901"/>
      <c r="D7" s="682">
        <f t="shared" ref="D7:D14" si="0">B7+C7</f>
        <v>0</v>
      </c>
      <c r="L7" s="515"/>
      <c r="M7" s="516"/>
      <c r="N7" s="516"/>
      <c r="O7" s="516"/>
      <c r="P7" s="516"/>
    </row>
    <row r="8" spans="1:18" s="75" customFormat="1" ht="12" hidden="1" x14ac:dyDescent="0.2">
      <c r="A8" s="447" t="s">
        <v>4385</v>
      </c>
      <c r="B8" s="901"/>
      <c r="C8" s="901"/>
      <c r="D8" s="682">
        <f t="shared" si="0"/>
        <v>0</v>
      </c>
      <c r="L8" s="516"/>
      <c r="M8" s="538"/>
      <c r="N8" s="538"/>
      <c r="O8" s="538"/>
      <c r="P8" s="539"/>
      <c r="Q8" s="539"/>
      <c r="R8" s="539"/>
    </row>
    <row r="9" spans="1:18" s="75" customFormat="1" ht="12" x14ac:dyDescent="0.2">
      <c r="A9" s="447" t="s">
        <v>988</v>
      </c>
      <c r="B9" s="901"/>
      <c r="C9" s="901"/>
      <c r="D9" s="682">
        <f t="shared" si="0"/>
        <v>0</v>
      </c>
      <c r="L9" s="515"/>
      <c r="M9" s="516"/>
      <c r="N9" s="516"/>
      <c r="O9" s="516"/>
      <c r="P9" s="516"/>
      <c r="Q9" s="268"/>
      <c r="R9" s="268"/>
    </row>
    <row r="10" spans="1:18" s="75" customFormat="1" ht="12" hidden="1" x14ac:dyDescent="0.2">
      <c r="A10" s="447" t="s">
        <v>4386</v>
      </c>
      <c r="B10" s="901"/>
      <c r="C10" s="901"/>
      <c r="D10" s="682">
        <f t="shared" si="0"/>
        <v>0</v>
      </c>
      <c r="L10" s="516"/>
      <c r="M10" s="538"/>
      <c r="N10" s="538"/>
      <c r="O10" s="538"/>
      <c r="P10" s="539"/>
      <c r="Q10" s="539"/>
      <c r="R10" s="539"/>
    </row>
    <row r="11" spans="1:18" s="75" customFormat="1" ht="12" x14ac:dyDescent="0.2">
      <c r="A11" s="447" t="s">
        <v>687</v>
      </c>
      <c r="B11" s="901"/>
      <c r="C11" s="901"/>
      <c r="D11" s="682">
        <f t="shared" si="0"/>
        <v>0</v>
      </c>
      <c r="E11" s="75">
        <v>207</v>
      </c>
      <c r="F11" s="75" t="str">
        <f ca="1">INDIRECT("Download!A"&amp;E11)</f>
        <v>fundsSources[20].housingCommercial</v>
      </c>
      <c r="M11" s="268"/>
      <c r="N11" s="268"/>
      <c r="O11" s="268"/>
      <c r="P11" s="268"/>
      <c r="Q11" s="268"/>
      <c r="R11" s="268"/>
    </row>
    <row r="12" spans="1:18" s="75" customFormat="1" ht="12" x14ac:dyDescent="0.2">
      <c r="A12" s="447" t="s">
        <v>989</v>
      </c>
      <c r="B12" s="901"/>
      <c r="C12" s="901"/>
      <c r="D12" s="682">
        <f t="shared" si="0"/>
        <v>0</v>
      </c>
    </row>
    <row r="13" spans="1:18" s="75" customFormat="1" ht="12" x14ac:dyDescent="0.2">
      <c r="A13" s="446" t="s">
        <v>2761</v>
      </c>
      <c r="B13" s="901"/>
      <c r="C13" s="901"/>
      <c r="D13" s="682">
        <f t="shared" si="0"/>
        <v>0</v>
      </c>
    </row>
    <row r="14" spans="1:18" s="75" customFormat="1" ht="12" x14ac:dyDescent="0.2">
      <c r="A14" s="447" t="s">
        <v>2822</v>
      </c>
      <c r="B14" s="901"/>
      <c r="C14" s="901"/>
      <c r="D14" s="682">
        <f t="shared" si="0"/>
        <v>0</v>
      </c>
    </row>
    <row r="15" spans="1:18" s="75" customFormat="1" ht="12" x14ac:dyDescent="0.2">
      <c r="A15" s="577" t="s">
        <v>990</v>
      </c>
      <c r="B15" s="903">
        <f>SUM(B7:B14)</f>
        <v>0</v>
      </c>
      <c r="C15" s="903">
        <f>SUM(C7:C14)</f>
        <v>0</v>
      </c>
      <c r="D15" s="903">
        <f>SUM(D7:D14)</f>
        <v>0</v>
      </c>
      <c r="E15" s="75">
        <v>153</v>
      </c>
      <c r="F15" s="75" t="str">
        <f ca="1">INDIRECT("Download!A"&amp;E15)</f>
        <v>fundsSources[15].amount</v>
      </c>
    </row>
    <row r="16" spans="1:18" s="75" customFormat="1" ht="12" x14ac:dyDescent="0.2">
      <c r="B16" s="904"/>
      <c r="C16" s="905"/>
      <c r="D16" s="905"/>
    </row>
    <row r="17" spans="1:21" s="75" customFormat="1" ht="12" x14ac:dyDescent="0.2">
      <c r="A17" s="445" t="s">
        <v>991</v>
      </c>
      <c r="B17" s="906" t="s">
        <v>4062</v>
      </c>
      <c r="C17" s="907" t="s">
        <v>4642</v>
      </c>
      <c r="D17" s="907" t="s">
        <v>1848</v>
      </c>
    </row>
    <row r="18" spans="1:21" s="268" customFormat="1" ht="12" x14ac:dyDescent="0.2">
      <c r="A18" s="447" t="s">
        <v>4339</v>
      </c>
      <c r="B18" s="675">
        <f>Cost_Breakout!C60</f>
        <v>0</v>
      </c>
      <c r="C18" s="675">
        <f>Cost_Breakout!F60</f>
        <v>0</v>
      </c>
      <c r="D18" s="682">
        <f>B18+C18</f>
        <v>0</v>
      </c>
    </row>
    <row r="19" spans="1:21" s="268" customFormat="1" ht="12" x14ac:dyDescent="0.2">
      <c r="A19" s="447" t="s">
        <v>4340</v>
      </c>
      <c r="B19" s="675">
        <f>Cost_Breakout!D60</f>
        <v>0</v>
      </c>
      <c r="C19" s="675">
        <f>Cost_Breakout!G60</f>
        <v>0</v>
      </c>
      <c r="D19" s="682">
        <f>B19+C19</f>
        <v>0</v>
      </c>
    </row>
    <row r="20" spans="1:21" s="268" customFormat="1" ht="12" x14ac:dyDescent="0.2">
      <c r="A20" s="447" t="s">
        <v>4326</v>
      </c>
      <c r="B20" s="675">
        <f>Cost_Breakout!E70</f>
        <v>0</v>
      </c>
      <c r="C20" s="675">
        <f>Cost_Breakout!H70</f>
        <v>0</v>
      </c>
      <c r="D20" s="682">
        <f>B20+C20</f>
        <v>0</v>
      </c>
    </row>
    <row r="21" spans="1:21" s="75" customFormat="1" ht="12" x14ac:dyDescent="0.2">
      <c r="A21" s="447" t="s">
        <v>2821</v>
      </c>
      <c r="B21" s="682">
        <f>Cost_Breakout!E79</f>
        <v>0</v>
      </c>
      <c r="C21" s="682">
        <f>Cost_Breakout!H79</f>
        <v>0</v>
      </c>
      <c r="D21" s="682">
        <f>B21+C21</f>
        <v>0</v>
      </c>
      <c r="E21" s="268">
        <v>210</v>
      </c>
      <c r="F21" s="75" t="str">
        <f t="shared" ref="F21:F26" ca="1" si="1">INDIRECT("Download!A"&amp;E21)</f>
        <v>fundsSources[20].hardDebt</v>
      </c>
      <c r="K21" s="268"/>
    </row>
    <row r="22" spans="1:21" s="75" customFormat="1" ht="12" x14ac:dyDescent="0.2">
      <c r="A22" s="447" t="s">
        <v>2820</v>
      </c>
      <c r="B22" s="901"/>
      <c r="C22" s="901"/>
      <c r="D22" s="682">
        <f t="shared" ref="D22:D28" si="2">B22+C22</f>
        <v>0</v>
      </c>
      <c r="E22" s="75">
        <v>214</v>
      </c>
      <c r="F22" s="75" t="str">
        <f t="shared" ca="1" si="1"/>
        <v>fundsSources[21].rate</v>
      </c>
    </row>
    <row r="23" spans="1:21" s="268" customFormat="1" ht="12" x14ac:dyDescent="0.2">
      <c r="A23" s="447" t="s">
        <v>4327</v>
      </c>
      <c r="B23" s="901"/>
      <c r="C23" s="901"/>
      <c r="D23" s="682">
        <f>B23+C23</f>
        <v>0</v>
      </c>
      <c r="E23" s="268">
        <v>217</v>
      </c>
      <c r="F23" s="75" t="str">
        <f t="shared" ca="1" si="1"/>
        <v>fundsSources[21].housingCommercial</v>
      </c>
      <c r="G23" s="75"/>
      <c r="H23" s="75"/>
      <c r="I23" s="75"/>
      <c r="J23" s="75"/>
    </row>
    <row r="24" spans="1:21" s="75" customFormat="1" x14ac:dyDescent="0.2">
      <c r="A24" s="447" t="s">
        <v>992</v>
      </c>
      <c r="B24" s="902"/>
      <c r="C24" s="901"/>
      <c r="D24" s="682">
        <f t="shared" si="2"/>
        <v>0</v>
      </c>
      <c r="E24" s="540">
        <v>215</v>
      </c>
      <c r="F24" s="75" t="str">
        <f t="shared" ca="1" si="1"/>
        <v>fundsSources[21].term</v>
      </c>
      <c r="K24" s="540"/>
      <c r="N24" s="1292"/>
      <c r="O24" s="1292"/>
      <c r="P24" s="1292"/>
      <c r="Q24" s="1292"/>
      <c r="R24" s="1292"/>
      <c r="S24" s="1292"/>
      <c r="T24" s="1292"/>
      <c r="U24" s="1292"/>
    </row>
    <row r="25" spans="1:21" s="75" customFormat="1" x14ac:dyDescent="0.2">
      <c r="A25" s="446" t="s">
        <v>993</v>
      </c>
      <c r="B25" s="902"/>
      <c r="C25" s="901"/>
      <c r="D25" s="682">
        <f t="shared" si="2"/>
        <v>0</v>
      </c>
      <c r="E25" s="540">
        <v>216</v>
      </c>
      <c r="F25" s="75" t="str">
        <f t="shared" ca="1" si="1"/>
        <v>fundsSources[21].isApproved</v>
      </c>
      <c r="K25" s="540"/>
      <c r="N25" s="1292"/>
      <c r="O25" s="1292"/>
      <c r="P25" s="1292"/>
      <c r="Q25" s="1292"/>
      <c r="R25" s="1292"/>
      <c r="S25" s="1292"/>
      <c r="T25" s="1292"/>
      <c r="U25" s="1292"/>
    </row>
    <row r="26" spans="1:21" s="75" customFormat="1" x14ac:dyDescent="0.2">
      <c r="A26" s="446" t="s">
        <v>994</v>
      </c>
      <c r="B26" s="902"/>
      <c r="C26" s="901"/>
      <c r="D26" s="682">
        <f t="shared" si="2"/>
        <v>0</v>
      </c>
      <c r="E26" s="540">
        <v>213</v>
      </c>
      <c r="F26" s="75" t="str">
        <f t="shared" ca="1" si="1"/>
        <v>fundsSources[21].amount</v>
      </c>
      <c r="K26" s="540"/>
      <c r="N26" s="1292"/>
      <c r="O26" s="1292"/>
      <c r="P26" s="1292"/>
      <c r="Q26" s="1292"/>
      <c r="R26" s="1292"/>
      <c r="S26" s="1292"/>
      <c r="T26" s="1292"/>
      <c r="U26" s="1292"/>
    </row>
    <row r="27" spans="1:21" s="75" customFormat="1" x14ac:dyDescent="0.2">
      <c r="A27" s="446" t="s">
        <v>995</v>
      </c>
      <c r="B27" s="902"/>
      <c r="C27" s="901"/>
      <c r="D27" s="682">
        <f t="shared" si="2"/>
        <v>0</v>
      </c>
      <c r="E27" s="540"/>
      <c r="F27" s="540"/>
      <c r="G27" s="540"/>
      <c r="H27" s="540"/>
      <c r="I27" s="540"/>
      <c r="J27" s="540"/>
      <c r="K27" s="686"/>
      <c r="L27" s="1293" t="str">
        <f>IF(B28&gt;0,"Detail 'furniture, fixtures, and equipment costs':","")</f>
        <v/>
      </c>
      <c r="M27" s="1293"/>
      <c r="N27" s="1292"/>
      <c r="O27" s="1292"/>
      <c r="P27" s="1292"/>
      <c r="Q27" s="1292"/>
      <c r="R27" s="1292"/>
      <c r="S27" s="1292"/>
      <c r="T27" s="1292"/>
      <c r="U27" s="1292"/>
    </row>
    <row r="28" spans="1:21" s="75" customFormat="1" ht="13.5" customHeight="1" x14ac:dyDescent="0.2">
      <c r="A28" s="446" t="s">
        <v>4269</v>
      </c>
      <c r="B28" s="902"/>
      <c r="C28" s="901"/>
      <c r="D28" s="682">
        <f t="shared" si="2"/>
        <v>0</v>
      </c>
      <c r="E28" s="540"/>
      <c r="F28" s="540"/>
      <c r="G28" s="540"/>
      <c r="H28" s="540"/>
      <c r="I28" s="540"/>
      <c r="J28" s="540"/>
      <c r="K28" s="687"/>
      <c r="L28" s="1293"/>
      <c r="M28" s="1293"/>
      <c r="N28" s="1292"/>
      <c r="O28" s="1292"/>
      <c r="P28" s="1292"/>
      <c r="Q28" s="1292"/>
      <c r="R28" s="1292"/>
      <c r="S28" s="1292"/>
      <c r="T28" s="1292"/>
      <c r="U28" s="1292"/>
    </row>
    <row r="29" spans="1:21" s="75" customFormat="1" ht="12" x14ac:dyDescent="0.2">
      <c r="A29" s="577" t="s">
        <v>996</v>
      </c>
      <c r="B29" s="903">
        <f>SUM(B18:B28)</f>
        <v>0</v>
      </c>
      <c r="C29" s="903">
        <f>SUM(C18:C28)</f>
        <v>0</v>
      </c>
      <c r="D29" s="903">
        <f>SUM(D18:D28)</f>
        <v>0</v>
      </c>
      <c r="E29" s="540">
        <v>197</v>
      </c>
      <c r="F29" s="75" t="str">
        <f ca="1">INDIRECT("Download!A"&amp;E29)</f>
        <v>fundsSources[19].housingCommercial</v>
      </c>
      <c r="K29" s="540"/>
    </row>
    <row r="30" spans="1:21" s="75" customFormat="1" ht="12" x14ac:dyDescent="0.2">
      <c r="B30" s="904"/>
      <c r="C30" s="905"/>
      <c r="D30" s="905"/>
    </row>
    <row r="31" spans="1:21" s="75" customFormat="1" ht="12" x14ac:dyDescent="0.2">
      <c r="A31" s="445" t="s">
        <v>691</v>
      </c>
      <c r="B31" s="906" t="s">
        <v>4062</v>
      </c>
      <c r="C31" s="907" t="s">
        <v>4642</v>
      </c>
      <c r="D31" s="907" t="s">
        <v>1848</v>
      </c>
    </row>
    <row r="32" spans="1:21" s="75" customFormat="1" x14ac:dyDescent="0.2">
      <c r="A32" s="446" t="s">
        <v>4270</v>
      </c>
      <c r="B32" s="902"/>
      <c r="C32" s="901"/>
      <c r="D32" s="682">
        <f>B32+C32</f>
        <v>0</v>
      </c>
    </row>
    <row r="33" spans="1:21" s="75" customFormat="1" x14ac:dyDescent="0.2">
      <c r="A33" s="446" t="s">
        <v>4271</v>
      </c>
      <c r="B33" s="902"/>
      <c r="C33" s="901"/>
      <c r="D33" s="682">
        <f t="shared" ref="D33:D39" si="3">B33+C33</f>
        <v>0</v>
      </c>
    </row>
    <row r="34" spans="1:21" s="75" customFormat="1" x14ac:dyDescent="0.2">
      <c r="A34" s="446" t="s">
        <v>4272</v>
      </c>
      <c r="B34" s="902"/>
      <c r="C34" s="901"/>
      <c r="D34" s="682">
        <f t="shared" si="3"/>
        <v>0</v>
      </c>
    </row>
    <row r="35" spans="1:21" s="75" customFormat="1" x14ac:dyDescent="0.2">
      <c r="A35" s="446" t="s">
        <v>4719</v>
      </c>
      <c r="B35" s="902"/>
      <c r="C35" s="901"/>
      <c r="D35" s="682">
        <f t="shared" si="3"/>
        <v>0</v>
      </c>
    </row>
    <row r="36" spans="1:21" s="75" customFormat="1" x14ac:dyDescent="0.2">
      <c r="A36" s="448" t="s">
        <v>4273</v>
      </c>
      <c r="B36" s="902"/>
      <c r="C36" s="901"/>
      <c r="D36" s="682">
        <f t="shared" si="3"/>
        <v>0</v>
      </c>
    </row>
    <row r="37" spans="1:21" s="75" customFormat="1" x14ac:dyDescent="0.2">
      <c r="A37" s="446" t="s">
        <v>4692</v>
      </c>
      <c r="B37" s="902"/>
      <c r="C37" s="901"/>
      <c r="D37" s="682">
        <f t="shared" si="3"/>
        <v>0</v>
      </c>
    </row>
    <row r="38" spans="1:21" s="75" customFormat="1" x14ac:dyDescent="0.2">
      <c r="A38" s="446" t="s">
        <v>4274</v>
      </c>
      <c r="B38" s="902"/>
      <c r="C38" s="901"/>
      <c r="D38" s="682">
        <f t="shared" si="3"/>
        <v>0</v>
      </c>
    </row>
    <row r="39" spans="1:21" s="75" customFormat="1" x14ac:dyDescent="0.2">
      <c r="A39" s="446" t="s">
        <v>4275</v>
      </c>
      <c r="B39" s="902"/>
      <c r="C39" s="901"/>
      <c r="D39" s="682">
        <f t="shared" si="3"/>
        <v>0</v>
      </c>
    </row>
    <row r="40" spans="1:21" s="75" customFormat="1" x14ac:dyDescent="0.2">
      <c r="A40" s="447" t="s">
        <v>2823</v>
      </c>
      <c r="B40" s="902"/>
      <c r="C40" s="901"/>
      <c r="D40" s="682">
        <f t="shared" ref="D40:D47" si="4">B40+C40</f>
        <v>0</v>
      </c>
    </row>
    <row r="41" spans="1:21" s="75" customFormat="1" x14ac:dyDescent="0.2">
      <c r="A41" s="447" t="s">
        <v>4693</v>
      </c>
      <c r="B41" s="902"/>
      <c r="C41" s="901"/>
      <c r="D41" s="682">
        <f t="shared" si="4"/>
        <v>0</v>
      </c>
    </row>
    <row r="42" spans="1:21" s="268" customFormat="1" x14ac:dyDescent="0.2">
      <c r="A42" s="447" t="s">
        <v>692</v>
      </c>
      <c r="B42" s="902"/>
      <c r="C42" s="901"/>
      <c r="D42" s="682">
        <f t="shared" si="4"/>
        <v>0</v>
      </c>
    </row>
    <row r="43" spans="1:21" s="268" customFormat="1" x14ac:dyDescent="0.2">
      <c r="A43" s="447" t="s">
        <v>2824</v>
      </c>
      <c r="B43" s="902"/>
      <c r="C43" s="901"/>
      <c r="D43" s="682">
        <f t="shared" si="4"/>
        <v>0</v>
      </c>
      <c r="N43" s="1292"/>
      <c r="O43" s="1292"/>
      <c r="P43" s="1292"/>
      <c r="Q43" s="1292"/>
      <c r="R43" s="1292"/>
      <c r="S43" s="1292"/>
      <c r="T43" s="1292"/>
      <c r="U43" s="1292"/>
    </row>
    <row r="44" spans="1:21" s="268" customFormat="1" x14ac:dyDescent="0.2">
      <c r="A44" s="1082" t="s">
        <v>4694</v>
      </c>
      <c r="B44" s="1085"/>
      <c r="C44" s="1086"/>
      <c r="D44" s="1083">
        <f t="shared" si="4"/>
        <v>0</v>
      </c>
      <c r="E44" s="1084"/>
      <c r="F44" s="1084"/>
      <c r="G44" s="1084"/>
      <c r="H44" s="1084"/>
      <c r="I44" s="1084"/>
      <c r="J44" s="1084"/>
      <c r="K44" s="1084"/>
      <c r="L44" s="1084"/>
      <c r="N44" s="1292"/>
      <c r="O44" s="1292"/>
      <c r="P44" s="1292"/>
      <c r="Q44" s="1292"/>
      <c r="R44" s="1292"/>
      <c r="S44" s="1292"/>
      <c r="T44" s="1292"/>
      <c r="U44" s="1292"/>
    </row>
    <row r="45" spans="1:21" s="268" customFormat="1" x14ac:dyDescent="0.2">
      <c r="A45" s="447" t="s">
        <v>1893</v>
      </c>
      <c r="B45" s="902"/>
      <c r="C45" s="901"/>
      <c r="D45" s="682">
        <f t="shared" si="4"/>
        <v>0</v>
      </c>
      <c r="E45" s="268">
        <v>198</v>
      </c>
      <c r="F45" s="75" t="str">
        <f ca="1">INDIRECT("Download!A"&amp;E45)</f>
        <v>fundsSources[19].amortPeriod</v>
      </c>
      <c r="G45" s="268">
        <v>156</v>
      </c>
      <c r="H45" s="75" t="str">
        <f ca="1">INDIRECT("Download!A"&amp;G45)</f>
        <v>fundsSources[15].isApproved</v>
      </c>
      <c r="I45" s="75"/>
      <c r="J45" s="75"/>
      <c r="N45" s="1292"/>
      <c r="O45" s="1292"/>
      <c r="P45" s="1292"/>
      <c r="Q45" s="1292"/>
      <c r="R45" s="1292"/>
      <c r="S45" s="1292"/>
      <c r="T45" s="1292"/>
      <c r="U45" s="1292"/>
    </row>
    <row r="46" spans="1:21" s="268" customFormat="1" x14ac:dyDescent="0.2">
      <c r="A46" s="447" t="s">
        <v>1894</v>
      </c>
      <c r="B46" s="902"/>
      <c r="C46" s="901"/>
      <c r="D46" s="682">
        <f t="shared" si="4"/>
        <v>0</v>
      </c>
      <c r="E46" s="268">
        <v>198</v>
      </c>
      <c r="F46" s="75" t="str">
        <f ca="1">INDIRECT("Download!A"&amp;E46)</f>
        <v>fundsSources[19].amortPeriod</v>
      </c>
      <c r="G46" s="268">
        <v>156</v>
      </c>
      <c r="H46" s="75" t="str">
        <f ca="1">INDIRECT("Download!A"&amp;G46)</f>
        <v>fundsSources[15].isApproved</v>
      </c>
      <c r="I46" s="75"/>
      <c r="J46" s="75"/>
      <c r="N46" s="1292"/>
      <c r="O46" s="1292"/>
      <c r="P46" s="1292"/>
      <c r="Q46" s="1292"/>
      <c r="R46" s="1292"/>
      <c r="S46" s="1292"/>
      <c r="T46" s="1292"/>
      <c r="U46" s="1292"/>
    </row>
    <row r="47" spans="1:21" s="268" customFormat="1" ht="12.75" customHeight="1" x14ac:dyDescent="0.2">
      <c r="A47" s="447" t="s">
        <v>2825</v>
      </c>
      <c r="B47" s="901"/>
      <c r="C47" s="901"/>
      <c r="D47" s="682">
        <f t="shared" si="4"/>
        <v>0</v>
      </c>
      <c r="M47" s="514" t="str">
        <f>IF(D47&gt;0,"Detail 'Other Soft Costs':","")</f>
        <v/>
      </c>
      <c r="N47" s="1292"/>
      <c r="O47" s="1292"/>
      <c r="P47" s="1292"/>
      <c r="Q47" s="1292"/>
      <c r="R47" s="1292"/>
      <c r="S47" s="1292"/>
      <c r="T47" s="1292"/>
      <c r="U47" s="1292"/>
    </row>
    <row r="48" spans="1:21" s="268" customFormat="1" ht="12" x14ac:dyDescent="0.2">
      <c r="A48" s="577" t="s">
        <v>2826</v>
      </c>
      <c r="B48" s="903">
        <f>SUM(B32:B47)</f>
        <v>0</v>
      </c>
      <c r="C48" s="903">
        <f>SUM(C32:C47)</f>
        <v>0</v>
      </c>
      <c r="D48" s="903">
        <f>SUM(D32:D47)</f>
        <v>0</v>
      </c>
      <c r="E48" s="268">
        <v>198</v>
      </c>
      <c r="F48" s="75" t="str">
        <f ca="1">INDIRECT("Download!A"&amp;E48)</f>
        <v>fundsSources[19].amortPeriod</v>
      </c>
    </row>
    <row r="49" spans="1:21" s="75" customFormat="1" ht="12" x14ac:dyDescent="0.2">
      <c r="B49" s="904"/>
      <c r="C49" s="905"/>
      <c r="D49" s="905"/>
    </row>
    <row r="50" spans="1:21" s="75" customFormat="1" ht="12" x14ac:dyDescent="0.2">
      <c r="A50" s="445" t="s">
        <v>4420</v>
      </c>
      <c r="B50" s="906" t="s">
        <v>4062</v>
      </c>
      <c r="C50" s="907" t="s">
        <v>4642</v>
      </c>
      <c r="D50" s="907" t="s">
        <v>1848</v>
      </c>
      <c r="L50" s="449"/>
      <c r="M50" s="449"/>
      <c r="N50" s="449"/>
      <c r="O50" s="449"/>
      <c r="P50" s="449"/>
    </row>
    <row r="51" spans="1:21" s="75" customFormat="1" ht="12" x14ac:dyDescent="0.2">
      <c r="A51" s="446" t="s">
        <v>4341</v>
      </c>
      <c r="B51" s="901"/>
      <c r="C51" s="901"/>
      <c r="D51" s="682">
        <f>B51+C51</f>
        <v>0</v>
      </c>
      <c r="M51" s="449"/>
      <c r="N51" s="1292"/>
      <c r="O51" s="1292"/>
      <c r="P51" s="1292"/>
      <c r="Q51" s="1292"/>
      <c r="R51" s="1292"/>
      <c r="S51" s="1292"/>
      <c r="T51" s="1292"/>
      <c r="U51" s="1292"/>
    </row>
    <row r="52" spans="1:21" s="75" customFormat="1" ht="12" x14ac:dyDescent="0.2">
      <c r="A52" s="446" t="s">
        <v>4342</v>
      </c>
      <c r="B52" s="901"/>
      <c r="C52" s="901"/>
      <c r="D52" s="682">
        <f>B52+C52</f>
        <v>0</v>
      </c>
      <c r="N52" s="1292"/>
      <c r="O52" s="1292"/>
      <c r="P52" s="1292"/>
      <c r="Q52" s="1292"/>
      <c r="R52" s="1292"/>
      <c r="S52" s="1292"/>
      <c r="T52" s="1292"/>
      <c r="U52" s="1292"/>
    </row>
    <row r="53" spans="1:21" s="75" customFormat="1" ht="12" x14ac:dyDescent="0.2">
      <c r="A53" s="446" t="s">
        <v>4334</v>
      </c>
      <c r="B53" s="901"/>
      <c r="C53" s="901"/>
      <c r="D53" s="682">
        <f>B53+C53</f>
        <v>0</v>
      </c>
      <c r="N53" s="1292"/>
      <c r="O53" s="1292"/>
      <c r="P53" s="1292"/>
      <c r="Q53" s="1292"/>
      <c r="R53" s="1292"/>
      <c r="S53" s="1292"/>
      <c r="T53" s="1292"/>
      <c r="U53" s="1292"/>
    </row>
    <row r="54" spans="1:21" s="75" customFormat="1" ht="12" x14ac:dyDescent="0.2">
      <c r="A54" s="446" t="s">
        <v>4421</v>
      </c>
      <c r="B54" s="901"/>
      <c r="C54" s="901"/>
      <c r="D54" s="682">
        <f>B54+C54</f>
        <v>0</v>
      </c>
      <c r="M54" s="514" t="str">
        <f>IF(D54&gt;0,"Detail 'Other Financing Fees':","")</f>
        <v/>
      </c>
      <c r="N54" s="1292"/>
      <c r="O54" s="1292"/>
      <c r="P54" s="1292"/>
      <c r="Q54" s="1292"/>
      <c r="R54" s="1292"/>
      <c r="S54" s="1292"/>
      <c r="T54" s="1292"/>
      <c r="U54" s="1292"/>
    </row>
    <row r="55" spans="1:21" s="268" customFormat="1" ht="12" x14ac:dyDescent="0.2">
      <c r="A55" s="577" t="s">
        <v>997</v>
      </c>
      <c r="B55" s="903">
        <f>SUM(B51:B54)</f>
        <v>0</v>
      </c>
      <c r="C55" s="903">
        <f>SUM(C51:C54)</f>
        <v>0</v>
      </c>
      <c r="D55" s="903">
        <f>SUM(D51:D54)</f>
        <v>0</v>
      </c>
      <c r="E55" s="268">
        <v>157</v>
      </c>
      <c r="F55" s="75" t="str">
        <f ca="1">INDIRECT("Download!A"&amp;E55)</f>
        <v>fundsSources[15].housingCommercial</v>
      </c>
      <c r="M55" s="449"/>
      <c r="N55" s="449"/>
      <c r="O55" s="449"/>
      <c r="P55" s="449"/>
    </row>
    <row r="56" spans="1:21" s="75" customFormat="1" ht="12" x14ac:dyDescent="0.2">
      <c r="B56" s="904"/>
      <c r="C56" s="905"/>
      <c r="D56" s="905"/>
    </row>
    <row r="57" spans="1:21" s="75" customFormat="1" ht="12" x14ac:dyDescent="0.2">
      <c r="A57" s="445" t="s">
        <v>998</v>
      </c>
      <c r="B57" s="906" t="s">
        <v>4062</v>
      </c>
      <c r="C57" s="907" t="s">
        <v>4642</v>
      </c>
      <c r="D57" s="907" t="s">
        <v>1848</v>
      </c>
    </row>
    <row r="58" spans="1:21" s="75" customFormat="1" ht="12.75" customHeight="1" x14ac:dyDescent="0.2">
      <c r="A58" s="446" t="s">
        <v>999</v>
      </c>
      <c r="B58" s="901"/>
      <c r="C58" s="901"/>
      <c r="D58" s="682">
        <f>B58+C58</f>
        <v>0</v>
      </c>
      <c r="N58" s="1292"/>
      <c r="O58" s="1292"/>
      <c r="P58" s="1292"/>
      <c r="Q58" s="1292"/>
      <c r="R58" s="1292"/>
      <c r="S58" s="1292"/>
      <c r="T58" s="1292"/>
      <c r="U58" s="1292"/>
    </row>
    <row r="59" spans="1:21" s="75" customFormat="1" ht="12.75" customHeight="1" x14ac:dyDescent="0.2">
      <c r="A59" s="446" t="s">
        <v>689</v>
      </c>
      <c r="B59" s="901"/>
      <c r="C59" s="901"/>
      <c r="D59" s="682">
        <f>B59+C59</f>
        <v>0</v>
      </c>
      <c r="N59" s="1292"/>
      <c r="O59" s="1292"/>
      <c r="P59" s="1292"/>
      <c r="Q59" s="1292"/>
      <c r="R59" s="1292"/>
      <c r="S59" s="1292"/>
      <c r="T59" s="1292"/>
      <c r="U59" s="1292"/>
    </row>
    <row r="60" spans="1:21" s="268" customFormat="1" ht="12.75" customHeight="1" x14ac:dyDescent="0.2">
      <c r="A60" s="447" t="s">
        <v>4334</v>
      </c>
      <c r="B60" s="901"/>
      <c r="C60" s="901"/>
      <c r="D60" s="682">
        <f>B60+C60</f>
        <v>0</v>
      </c>
      <c r="N60" s="1292"/>
      <c r="O60" s="1292"/>
      <c r="P60" s="1292"/>
      <c r="Q60" s="1292"/>
      <c r="R60" s="1292"/>
      <c r="S60" s="1292"/>
      <c r="T60" s="1292"/>
      <c r="U60" s="1292"/>
    </row>
    <row r="61" spans="1:21" s="75" customFormat="1" ht="12.75" customHeight="1" x14ac:dyDescent="0.2">
      <c r="A61" s="446" t="s">
        <v>13</v>
      </c>
      <c r="B61" s="901"/>
      <c r="C61" s="901"/>
      <c r="D61" s="682">
        <f>B61+C61</f>
        <v>0</v>
      </c>
      <c r="M61" s="514" t="str">
        <f>IF(D61&gt;0,"Detail 'Other Perm Fin Fees':","")</f>
        <v/>
      </c>
      <c r="N61" s="1292"/>
      <c r="O61" s="1292"/>
      <c r="P61" s="1292"/>
      <c r="Q61" s="1292"/>
      <c r="R61" s="1292"/>
      <c r="S61" s="1292"/>
      <c r="T61" s="1292"/>
      <c r="U61" s="1292"/>
    </row>
    <row r="62" spans="1:21" s="75" customFormat="1" ht="12" x14ac:dyDescent="0.2">
      <c r="A62" s="577" t="s">
        <v>1848</v>
      </c>
      <c r="B62" s="903">
        <f>SUM(B58:B61)</f>
        <v>0</v>
      </c>
      <c r="C62" s="903">
        <f>SUM(C58:C61)</f>
        <v>0</v>
      </c>
      <c r="D62" s="903">
        <f>SUM(D58:D61)</f>
        <v>0</v>
      </c>
      <c r="E62" s="268">
        <v>158</v>
      </c>
      <c r="F62" s="75" t="str">
        <f ca="1">INDIRECT("Download!A"&amp;E62)</f>
        <v>fundsSources[15].amortPeriod</v>
      </c>
      <c r="G62" s="268"/>
      <c r="H62" s="268"/>
      <c r="I62" s="268"/>
      <c r="J62" s="268"/>
      <c r="K62" s="268"/>
    </row>
    <row r="63" spans="1:21" s="75" customFormat="1" ht="12" x14ac:dyDescent="0.2">
      <c r="B63" s="904"/>
      <c r="C63" s="905"/>
      <c r="D63" s="905"/>
    </row>
    <row r="64" spans="1:21" s="75" customFormat="1" ht="12" x14ac:dyDescent="0.2">
      <c r="A64" s="445" t="s">
        <v>376</v>
      </c>
      <c r="B64" s="906" t="s">
        <v>4062</v>
      </c>
      <c r="C64" s="907" t="s">
        <v>4642</v>
      </c>
      <c r="D64" s="907" t="s">
        <v>1848</v>
      </c>
      <c r="N64" s="1292"/>
      <c r="O64" s="1292"/>
      <c r="P64" s="1292"/>
      <c r="Q64" s="1292"/>
      <c r="R64" s="1292"/>
      <c r="S64" s="1292"/>
      <c r="T64" s="1292"/>
      <c r="U64" s="1292"/>
    </row>
    <row r="65" spans="1:21" s="268" customFormat="1" ht="12" x14ac:dyDescent="0.2">
      <c r="A65" s="447" t="s">
        <v>4335</v>
      </c>
      <c r="B65" s="901"/>
      <c r="C65" s="901"/>
      <c r="D65" s="682">
        <f>B65+C65</f>
        <v>0</v>
      </c>
      <c r="N65" s="1292"/>
      <c r="O65" s="1292"/>
      <c r="P65" s="1292"/>
      <c r="Q65" s="1292"/>
      <c r="R65" s="1292"/>
      <c r="S65" s="1292"/>
      <c r="T65" s="1292"/>
      <c r="U65" s="1292"/>
    </row>
    <row r="66" spans="1:21" s="268" customFormat="1" ht="12" x14ac:dyDescent="0.2">
      <c r="A66" s="447" t="s">
        <v>4334</v>
      </c>
      <c r="B66" s="901"/>
      <c r="C66" s="901"/>
      <c r="D66" s="682">
        <f>B66+C66</f>
        <v>0</v>
      </c>
      <c r="N66" s="1292"/>
      <c r="O66" s="1292"/>
      <c r="P66" s="1292"/>
      <c r="Q66" s="1292"/>
      <c r="R66" s="1292"/>
      <c r="S66" s="1292"/>
      <c r="T66" s="1292"/>
      <c r="U66" s="1292"/>
    </row>
    <row r="67" spans="1:21" s="268" customFormat="1" ht="12" x14ac:dyDescent="0.2">
      <c r="A67" s="447" t="s">
        <v>4336</v>
      </c>
      <c r="B67" s="901"/>
      <c r="C67" s="901"/>
      <c r="D67" s="682">
        <f>B67+C67</f>
        <v>0</v>
      </c>
      <c r="M67" s="514" t="str">
        <f>IF(D67&gt;0,"Detail 'Other Fin Costs':","")</f>
        <v/>
      </c>
      <c r="N67" s="1292"/>
      <c r="O67" s="1292"/>
      <c r="P67" s="1292"/>
      <c r="Q67" s="1292"/>
      <c r="R67" s="1292"/>
      <c r="S67" s="1292"/>
      <c r="T67" s="1292"/>
      <c r="U67" s="1292"/>
    </row>
    <row r="68" spans="1:21" s="268" customFormat="1" ht="12" x14ac:dyDescent="0.2">
      <c r="A68" s="577" t="s">
        <v>4276</v>
      </c>
      <c r="B68" s="903">
        <f>SUM(B65:B67)</f>
        <v>0</v>
      </c>
      <c r="C68" s="903">
        <f>SUM(C65:C67)</f>
        <v>0</v>
      </c>
      <c r="D68" s="903">
        <f>SUM(D65:D67)</f>
        <v>0</v>
      </c>
      <c r="E68" s="268">
        <v>160</v>
      </c>
      <c r="F68" s="75" t="str">
        <f ca="1">INDIRECT("Download!A"&amp;E68)</f>
        <v>fundsSources[15].hardDebt</v>
      </c>
    </row>
    <row r="69" spans="1:21" s="75" customFormat="1" ht="12" x14ac:dyDescent="0.2">
      <c r="B69" s="904"/>
      <c r="C69" s="905"/>
      <c r="D69" s="905"/>
    </row>
    <row r="70" spans="1:21" s="75" customFormat="1" ht="12" x14ac:dyDescent="0.2">
      <c r="A70" s="445" t="s">
        <v>2827</v>
      </c>
      <c r="B70" s="906" t="s">
        <v>4062</v>
      </c>
      <c r="C70" s="907" t="s">
        <v>4642</v>
      </c>
      <c r="D70" s="907" t="s">
        <v>1848</v>
      </c>
    </row>
    <row r="71" spans="1:21" s="75" customFormat="1" x14ac:dyDescent="0.2">
      <c r="A71" s="446" t="s">
        <v>2827</v>
      </c>
      <c r="B71" s="902"/>
      <c r="C71" s="901"/>
      <c r="D71" s="682">
        <f>B71+C71</f>
        <v>0</v>
      </c>
    </row>
    <row r="72" spans="1:21" s="75" customFormat="1" x14ac:dyDescent="0.2">
      <c r="A72" s="446" t="s">
        <v>688</v>
      </c>
      <c r="B72" s="902"/>
      <c r="C72" s="901"/>
      <c r="D72" s="682">
        <f>B72+C72</f>
        <v>0</v>
      </c>
    </row>
    <row r="73" spans="1:21" s="75" customFormat="1" ht="12" x14ac:dyDescent="0.2">
      <c r="A73" s="577" t="s">
        <v>693</v>
      </c>
      <c r="B73" s="903">
        <f>SUM(B71:B72)</f>
        <v>0</v>
      </c>
      <c r="C73" s="903">
        <f>SUM(C71:C72)</f>
        <v>0</v>
      </c>
      <c r="D73" s="903">
        <f>SUM(D71:D72)</f>
        <v>0</v>
      </c>
      <c r="E73" s="75">
        <v>199</v>
      </c>
      <c r="F73" s="75" t="str">
        <f ca="1">INDIRECT("Download!A"&amp;E73)</f>
        <v>fundsSources[19].annualDebtSvc</v>
      </c>
    </row>
    <row r="74" spans="1:21" s="75" customFormat="1" ht="12" x14ac:dyDescent="0.2">
      <c r="B74" s="904"/>
      <c r="C74" s="905"/>
      <c r="D74" s="905"/>
    </row>
    <row r="75" spans="1:21" s="75" customFormat="1" ht="12" x14ac:dyDescent="0.2">
      <c r="A75" s="445" t="s">
        <v>1000</v>
      </c>
      <c r="B75" s="906" t="s">
        <v>4062</v>
      </c>
      <c r="C75" s="907" t="s">
        <v>4642</v>
      </c>
      <c r="D75" s="907" t="s">
        <v>1848</v>
      </c>
    </row>
    <row r="76" spans="1:21" s="268" customFormat="1" hidden="1" x14ac:dyDescent="0.2">
      <c r="A76" s="447" t="s">
        <v>2801</v>
      </c>
      <c r="B76" s="902"/>
      <c r="C76" s="901"/>
      <c r="D76" s="682">
        <f>B76+C76</f>
        <v>0</v>
      </c>
    </row>
    <row r="77" spans="1:21" s="268" customFormat="1" ht="12" hidden="1" x14ac:dyDescent="0.2">
      <c r="A77" s="447" t="s">
        <v>2802</v>
      </c>
      <c r="B77" s="901"/>
      <c r="C77" s="901"/>
      <c r="D77" s="682">
        <f>B77+C77</f>
        <v>0</v>
      </c>
    </row>
    <row r="78" spans="1:21" s="75" customFormat="1" x14ac:dyDescent="0.2">
      <c r="A78" s="447" t="s">
        <v>690</v>
      </c>
      <c r="B78" s="902"/>
      <c r="C78" s="901"/>
      <c r="D78" s="682">
        <f t="shared" ref="D78:D84" si="5">B78+C78</f>
        <v>0</v>
      </c>
      <c r="E78" s="75">
        <v>246</v>
      </c>
      <c r="F78" s="75" t="str">
        <f ca="1">INDIRECT("Download!A"&amp;E78)</f>
        <v>fundsSources[24].isApproved</v>
      </c>
      <c r="G78" s="75">
        <v>252</v>
      </c>
      <c r="H78" s="75" t="str">
        <f ca="1">INDIRECT("Download!A"&amp;G78)</f>
        <v>fundsSources[25].descriptionCode.code</v>
      </c>
    </row>
    <row r="79" spans="1:21" s="75" customFormat="1" x14ac:dyDescent="0.2">
      <c r="A79" s="447" t="s">
        <v>1001</v>
      </c>
      <c r="B79" s="902"/>
      <c r="C79" s="901"/>
      <c r="D79" s="682">
        <f t="shared" si="5"/>
        <v>0</v>
      </c>
      <c r="E79" s="75">
        <v>209</v>
      </c>
      <c r="F79" s="75" t="str">
        <f ca="1">INDIRECT("Download!A"&amp;E79)</f>
        <v>fundsSources[20].annualDebtSvc</v>
      </c>
    </row>
    <row r="80" spans="1:21" s="75" customFormat="1" x14ac:dyDescent="0.2">
      <c r="A80" s="447" t="s">
        <v>3049</v>
      </c>
      <c r="B80" s="902"/>
      <c r="C80" s="901"/>
      <c r="D80" s="682">
        <f t="shared" si="5"/>
        <v>0</v>
      </c>
      <c r="E80" s="75">
        <v>208</v>
      </c>
      <c r="F80" s="75" t="str">
        <f ca="1">INDIRECT("Download!A"&amp;E80)</f>
        <v>fundsSources[20].amortPeriod</v>
      </c>
    </row>
    <row r="81" spans="1:21" s="268" customFormat="1" x14ac:dyDescent="0.2">
      <c r="A81" s="447" t="s">
        <v>4337</v>
      </c>
      <c r="B81" s="902"/>
      <c r="C81" s="901"/>
      <c r="D81" s="682">
        <f t="shared" si="5"/>
        <v>0</v>
      </c>
      <c r="E81" s="268">
        <v>250</v>
      </c>
      <c r="F81" s="75" t="str">
        <f ca="1">INDIRECT("Download!A"&amp;E81)</f>
        <v>fundsSources[24].hardDebt</v>
      </c>
      <c r="G81" s="268">
        <v>253</v>
      </c>
      <c r="H81" s="75" t="str">
        <f ca="1">INDIRECT("Download!A"&amp;G81)</f>
        <v>fundsSources[25].amount</v>
      </c>
      <c r="I81" s="75"/>
      <c r="J81" s="75"/>
      <c r="N81" s="1292"/>
      <c r="O81" s="1292"/>
      <c r="P81" s="1292"/>
      <c r="Q81" s="1292"/>
      <c r="R81" s="1292"/>
      <c r="S81" s="1292"/>
      <c r="T81" s="1292"/>
      <c r="U81" s="1292"/>
    </row>
    <row r="82" spans="1:21" s="268" customFormat="1" hidden="1" x14ac:dyDescent="0.2">
      <c r="A82" s="447" t="s">
        <v>4338</v>
      </c>
      <c r="B82" s="902"/>
      <c r="C82" s="901"/>
      <c r="D82" s="682">
        <f t="shared" si="5"/>
        <v>0</v>
      </c>
      <c r="N82" s="1292"/>
      <c r="O82" s="1292"/>
      <c r="P82" s="1292"/>
      <c r="Q82" s="1292"/>
      <c r="R82" s="1292"/>
      <c r="S82" s="1292"/>
      <c r="T82" s="1292"/>
      <c r="U82" s="1292"/>
    </row>
    <row r="83" spans="1:21" s="75" customFormat="1" hidden="1" x14ac:dyDescent="0.2">
      <c r="A83" s="446" t="s">
        <v>4277</v>
      </c>
      <c r="B83" s="902"/>
      <c r="C83" s="901"/>
      <c r="D83" s="682">
        <f t="shared" si="5"/>
        <v>0</v>
      </c>
      <c r="N83" s="1292"/>
      <c r="O83" s="1292"/>
      <c r="P83" s="1292"/>
      <c r="Q83" s="1292"/>
      <c r="R83" s="1292"/>
      <c r="S83" s="1292"/>
      <c r="T83" s="1292"/>
      <c r="U83" s="1292"/>
    </row>
    <row r="84" spans="1:21" s="75" customFormat="1" ht="12" x14ac:dyDescent="0.2">
      <c r="A84" s="446" t="s">
        <v>12</v>
      </c>
      <c r="B84" s="901"/>
      <c r="C84" s="901"/>
      <c r="D84" s="682">
        <f t="shared" si="5"/>
        <v>0</v>
      </c>
      <c r="M84" s="514" t="str">
        <f>IF(B85&gt;0,"Detail need for capitalized reserves:","")</f>
        <v/>
      </c>
      <c r="N84" s="1292"/>
      <c r="O84" s="1292"/>
      <c r="P84" s="1292"/>
      <c r="Q84" s="1292"/>
      <c r="R84" s="1292"/>
      <c r="S84" s="1292"/>
      <c r="T84" s="1292"/>
      <c r="U84" s="1292"/>
    </row>
    <row r="85" spans="1:21" s="75" customFormat="1" ht="12" x14ac:dyDescent="0.2">
      <c r="A85" s="577" t="s">
        <v>1002</v>
      </c>
      <c r="B85" s="903">
        <f>SUM(B76:B84)</f>
        <v>0</v>
      </c>
      <c r="C85" s="903">
        <f>SUM(C76:C84)</f>
        <v>0</v>
      </c>
      <c r="D85" s="903">
        <f>SUM(D76:D84)</f>
        <v>0</v>
      </c>
      <c r="E85" s="75">
        <v>159</v>
      </c>
      <c r="F85" s="75" t="str">
        <f ca="1">INDIRECT("Download!A"&amp;E85)</f>
        <v>fundsSources[15].annualDebtSvc</v>
      </c>
      <c r="G85" s="75">
        <v>251</v>
      </c>
      <c r="H85" s="75" t="str">
        <f ca="1">INDIRECT("Download!A"&amp;G85)</f>
        <v>fundsSources[25].description</v>
      </c>
    </row>
    <row r="86" spans="1:21" s="75" customFormat="1" ht="12" x14ac:dyDescent="0.2">
      <c r="A86" s="87"/>
      <c r="B86" s="908"/>
      <c r="C86" s="908"/>
      <c r="D86" s="908"/>
    </row>
    <row r="87" spans="1:21" s="75" customFormat="1" ht="12" x14ac:dyDescent="0.2">
      <c r="A87" s="445" t="s">
        <v>2829</v>
      </c>
      <c r="B87" s="675">
        <f>ROUND(B15+B29+B48+B73+B55+B62+B85+B68,0)</f>
        <v>0</v>
      </c>
      <c r="C87" s="675">
        <f>ROUND(C15+C29+C48+C73+C55+C62+C85+C68,0)</f>
        <v>0</v>
      </c>
      <c r="D87" s="675">
        <f>ROUND(D15+D29+D48+D73+D55+D62+D85+D68,0)</f>
        <v>0</v>
      </c>
      <c r="E87" s="75">
        <v>200</v>
      </c>
      <c r="F87" s="75" t="str">
        <f ca="1">INDIRECT("Download!A"&amp;E87)</f>
        <v>fundsSources[19].hardDebt</v>
      </c>
      <c r="G87" s="75">
        <v>245</v>
      </c>
      <c r="H87" s="75" t="str">
        <f ca="1">INDIRECT("Download!A"&amp;G87)</f>
        <v>fundsSources[24].term</v>
      </c>
      <c r="I87" s="75">
        <v>219</v>
      </c>
      <c r="J87" s="75" t="str">
        <f ca="1">INDIRECT("Download!A"&amp;I87)</f>
        <v>fundsSources[21].annualDebtSvc</v>
      </c>
    </row>
    <row r="88" spans="1:21" x14ac:dyDescent="0.2">
      <c r="A88" s="445" t="s">
        <v>4695</v>
      </c>
      <c r="B88" s="692" t="str">
        <f>IF(D87=0,"",B87/D87)</f>
        <v/>
      </c>
      <c r="C88" s="692" t="str">
        <f>IF(D87=0,"",C87/D87)</f>
        <v/>
      </c>
    </row>
    <row r="90" spans="1:21" x14ac:dyDescent="0.2">
      <c r="A90" s="689"/>
      <c r="B90" s="690"/>
      <c r="C90" s="690"/>
      <c r="D90" s="690"/>
    </row>
    <row r="91" spans="1:21" x14ac:dyDescent="0.2">
      <c r="A91" s="691"/>
      <c r="B91" s="691"/>
      <c r="C91" s="691"/>
      <c r="D91" s="690"/>
    </row>
    <row r="92" spans="1:21" x14ac:dyDescent="0.2">
      <c r="A92" s="691"/>
      <c r="B92" s="691"/>
      <c r="C92" s="691"/>
      <c r="D92" s="690"/>
    </row>
    <row r="93" spans="1:21" x14ac:dyDescent="0.2">
      <c r="A93" s="691"/>
      <c r="B93" s="691"/>
      <c r="C93" s="691"/>
      <c r="D93" s="690"/>
    </row>
    <row r="94" spans="1:21" x14ac:dyDescent="0.2">
      <c r="A94" s="691"/>
      <c r="B94" s="691"/>
      <c r="C94" s="691"/>
      <c r="D94" s="690"/>
    </row>
    <row r="95" spans="1:21" x14ac:dyDescent="0.2">
      <c r="A95" s="690"/>
      <c r="B95" s="690"/>
      <c r="C95" s="690"/>
      <c r="D95" s="690"/>
    </row>
  </sheetData>
  <sheetProtection algorithmName="SHA-512" hashValue="+rCqfnFouOJTceuc+mHDQrlwdU02GSGJbyTHb8G5t07WdilWjgwyNPpoYpwTuWb7YOhSc2CH6TG0zGQmNgFJ1Q==" saltValue="sbsKNd16dgd8pTuXidxc+A==" spinCount="100000" sheet="1" selectLockedCells="1"/>
  <mergeCells count="8">
    <mergeCell ref="N24:U28"/>
    <mergeCell ref="L27:M28"/>
    <mergeCell ref="A2:D2"/>
    <mergeCell ref="N64:U67"/>
    <mergeCell ref="N81:U84"/>
    <mergeCell ref="N43:U47"/>
    <mergeCell ref="N51:U54"/>
    <mergeCell ref="N58:U61"/>
  </mergeCells>
  <phoneticPr fontId="0" type="noConversion"/>
  <conditionalFormatting sqref="N43:U47">
    <cfRule type="expression" dxfId="7" priority="6" stopIfTrue="1">
      <formula>$D$47&gt;0</formula>
    </cfRule>
  </conditionalFormatting>
  <conditionalFormatting sqref="N51:U54">
    <cfRule type="expression" dxfId="6" priority="5" stopIfTrue="1">
      <formula>$D$54&gt;0</formula>
    </cfRule>
  </conditionalFormatting>
  <conditionalFormatting sqref="N58:U61">
    <cfRule type="expression" dxfId="5" priority="4" stopIfTrue="1">
      <formula>$D$61&gt;0</formula>
    </cfRule>
  </conditionalFormatting>
  <conditionalFormatting sqref="N64:U67">
    <cfRule type="expression" dxfId="4" priority="3" stopIfTrue="1">
      <formula>$D$67&gt;0</formula>
    </cfRule>
  </conditionalFormatting>
  <conditionalFormatting sqref="N81:U84">
    <cfRule type="expression" dxfId="3" priority="2" stopIfTrue="1">
      <formula>$B$85&gt;0</formula>
    </cfRule>
  </conditionalFormatting>
  <conditionalFormatting sqref="N24:U28">
    <cfRule type="expression" dxfId="2" priority="1" stopIfTrue="1">
      <formula>$B$28&gt;0</formula>
    </cfRule>
  </conditionalFormatting>
  <dataValidations count="1">
    <dataValidation type="decimal" operator="greaterThanOrEqual" allowBlank="1" showInputMessage="1" showErrorMessage="1" error="This cell must contain only a positive number." sqref="B7:C14 B51:C54 B58:C61 B71:C72 B32:C47 B21:C28 B65:C67 B76:C84" xr:uid="{00000000-0002-0000-0400-000000000000}">
      <formula1>0</formula1>
    </dataValidation>
  </dataValidations>
  <pageMargins left="0.25" right="0.25" top="0.75" bottom="0.75" header="0.3" footer="0.3"/>
  <pageSetup scale="42" fitToHeight="0" orientation="portrait" r:id="rId1"/>
  <headerFooter>
    <oddFooter>&amp;L&amp;8Federal Home Loan Bank of Des Moines&amp;C&amp;8AHP Application&amp;R&amp;8&amp;A: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indexed="41"/>
  </sheetPr>
  <dimension ref="B1:P90"/>
  <sheetViews>
    <sheetView showGridLines="0" zoomScaleNormal="100" workbookViewId="0">
      <selection activeCell="C10" sqref="C10"/>
    </sheetView>
  </sheetViews>
  <sheetFormatPr defaultColWidth="11.42578125" defaultRowHeight="12.75" x14ac:dyDescent="0.2"/>
  <cols>
    <col min="1" max="1" width="4.42578125" style="42" customWidth="1"/>
    <col min="2" max="2" width="18.42578125" style="42" customWidth="1"/>
    <col min="3" max="3" width="12.42578125" style="42" customWidth="1"/>
    <col min="4" max="4" width="14" style="42" customWidth="1"/>
    <col min="5" max="6" width="11.42578125" style="42" customWidth="1"/>
    <col min="7" max="7" width="7.7109375" style="42" customWidth="1"/>
    <col min="8" max="8" width="5.42578125" style="42" customWidth="1"/>
    <col min="9" max="9" width="6.28515625" style="42" customWidth="1"/>
    <col min="10" max="10" width="16.7109375" style="42" customWidth="1"/>
    <col min="11" max="11" width="29.42578125" style="42" customWidth="1"/>
    <col min="12" max="13" width="11.42578125" style="42" customWidth="1"/>
    <col min="14" max="14" width="16.42578125" style="42" customWidth="1"/>
    <col min="15" max="15" width="15.7109375" style="42" customWidth="1"/>
    <col min="16" max="16" width="17" style="42" customWidth="1"/>
    <col min="17" max="16384" width="11.42578125" style="42"/>
  </cols>
  <sheetData>
    <row r="1" spans="2:15" ht="23.25" customHeight="1" x14ac:dyDescent="0.2">
      <c r="B1" s="1319" t="s">
        <v>3985</v>
      </c>
      <c r="C1" s="1319"/>
      <c r="D1" s="1319"/>
      <c r="E1" s="1319"/>
      <c r="F1" s="1319"/>
      <c r="G1" s="1319"/>
      <c r="H1" s="1319"/>
      <c r="I1" s="1319"/>
      <c r="J1" s="1319"/>
    </row>
    <row r="2" spans="2:15" ht="7.5" customHeight="1" x14ac:dyDescent="0.25">
      <c r="B2" s="326"/>
      <c r="C2" s="327"/>
      <c r="D2" s="327"/>
      <c r="E2" s="328"/>
      <c r="F2" s="329"/>
      <c r="G2" s="329"/>
      <c r="H2" s="329"/>
      <c r="I2" s="329"/>
      <c r="J2" s="329"/>
    </row>
    <row r="3" spans="2:15" ht="21.75" customHeight="1" x14ac:dyDescent="0.2">
      <c r="B3" s="1336" t="s">
        <v>2767</v>
      </c>
      <c r="C3" s="1336"/>
      <c r="D3" s="1334" t="str">
        <f>IF(Instructions!B5 = "", "", Instructions!B5)</f>
        <v/>
      </c>
      <c r="E3" s="1334"/>
      <c r="F3" s="1334"/>
      <c r="G3" s="1334"/>
      <c r="H3" s="1334"/>
      <c r="I3" s="1334"/>
      <c r="J3" s="1334"/>
      <c r="O3" s="179"/>
    </row>
    <row r="4" spans="2:15" ht="15" x14ac:dyDescent="0.25">
      <c r="B4" s="1354" t="s">
        <v>4361</v>
      </c>
      <c r="C4" s="1354"/>
      <c r="D4" s="1354"/>
      <c r="E4" s="1354"/>
      <c r="F4" s="1354"/>
      <c r="G4" s="1354"/>
      <c r="H4" s="1354"/>
      <c r="I4" s="1354"/>
      <c r="J4" s="1354"/>
      <c r="O4" s="111"/>
    </row>
    <row r="5" spans="2:15" ht="54" customHeight="1" x14ac:dyDescent="0.2">
      <c r="B5" s="1335" t="s">
        <v>4362</v>
      </c>
      <c r="C5" s="1335"/>
      <c r="D5" s="1335"/>
      <c r="E5" s="1335"/>
      <c r="F5" s="1335"/>
      <c r="G5" s="1335"/>
      <c r="H5" s="1335"/>
      <c r="I5" s="1335"/>
      <c r="J5" s="1335"/>
      <c r="O5" s="111"/>
    </row>
    <row r="6" spans="2:15" ht="9.75" customHeight="1" x14ac:dyDescent="0.2">
      <c r="B6" s="592"/>
      <c r="C6" s="592"/>
      <c r="D6" s="592"/>
      <c r="E6" s="592"/>
      <c r="F6" s="592"/>
      <c r="G6" s="592"/>
      <c r="H6" s="592"/>
      <c r="I6" s="592"/>
      <c r="J6" s="592"/>
      <c r="O6" s="111"/>
    </row>
    <row r="7" spans="2:15" ht="48.75" customHeight="1" x14ac:dyDescent="0.2">
      <c r="B7" s="1320" t="s">
        <v>4641</v>
      </c>
      <c r="C7" s="1320"/>
      <c r="D7" s="1320"/>
      <c r="E7" s="1320"/>
      <c r="F7" s="1320"/>
      <c r="G7" s="1320"/>
      <c r="H7" s="1320"/>
      <c r="I7" s="1320"/>
      <c r="J7" s="1320"/>
      <c r="O7" s="111"/>
    </row>
    <row r="8" spans="2:15" ht="11.25" customHeight="1" x14ac:dyDescent="0.2">
      <c r="B8" s="1337"/>
      <c r="C8" s="1337"/>
      <c r="D8" s="1337"/>
      <c r="E8" s="1337"/>
      <c r="F8" s="1337"/>
      <c r="G8" s="1337"/>
      <c r="H8" s="1337"/>
      <c r="I8" s="1337"/>
      <c r="J8" s="1337"/>
      <c r="O8" s="179"/>
    </row>
    <row r="9" spans="2:15" ht="31.5" customHeight="1" x14ac:dyDescent="0.2">
      <c r="B9" s="344" t="s">
        <v>3052</v>
      </c>
      <c r="C9" s="345" t="s">
        <v>1898</v>
      </c>
      <c r="D9" s="346" t="s">
        <v>4264</v>
      </c>
      <c r="E9" s="393" t="s">
        <v>2841</v>
      </c>
      <c r="F9" s="393" t="s">
        <v>1855</v>
      </c>
      <c r="G9" s="394"/>
      <c r="H9" s="394"/>
      <c r="I9" s="394"/>
      <c r="J9" s="395"/>
      <c r="O9" s="441"/>
    </row>
    <row r="10" spans="2:15" ht="24" customHeight="1" x14ac:dyDescent="0.2">
      <c r="B10" s="926" t="s">
        <v>4448</v>
      </c>
      <c r="C10" s="927"/>
      <c r="D10" s="928"/>
      <c r="E10" s="929"/>
      <c r="F10" s="1355"/>
      <c r="G10" s="1356"/>
      <c r="H10" s="1356"/>
      <c r="I10" s="1356"/>
      <c r="J10" s="1357"/>
      <c r="K10" s="444" t="str">
        <f>IF(AND(D10&gt;0,OR(C10="NA",C10="")), "A selection in Cell C10 is required to sum payroll correctly","")</f>
        <v/>
      </c>
      <c r="L10" s="232"/>
      <c r="M10" s="232"/>
      <c r="N10" s="232"/>
      <c r="O10" s="441"/>
    </row>
    <row r="11" spans="2:15" ht="24" customHeight="1" x14ac:dyDescent="0.2">
      <c r="B11" s="930" t="s">
        <v>4449</v>
      </c>
      <c r="C11" s="927"/>
      <c r="D11" s="931"/>
      <c r="E11" s="932"/>
      <c r="F11" s="1332"/>
      <c r="G11" s="1282"/>
      <c r="H11" s="1282"/>
      <c r="I11" s="1282"/>
      <c r="J11" s="1333"/>
      <c r="K11" s="444" t="str">
        <f>IF(AND(D11&gt;0,OR(C11="NA",C11="")), "A selection in Cell C11 is required to sum payroll correctly","")</f>
        <v/>
      </c>
      <c r="O11" s="179"/>
    </row>
    <row r="12" spans="2:15" ht="24" customHeight="1" x14ac:dyDescent="0.2">
      <c r="B12" s="933"/>
      <c r="C12" s="927"/>
      <c r="D12" s="931"/>
      <c r="E12" s="932"/>
      <c r="F12" s="1332"/>
      <c r="G12" s="1282"/>
      <c r="H12" s="1282"/>
      <c r="I12" s="1282"/>
      <c r="J12" s="1333"/>
      <c r="K12" s="444" t="str">
        <f>IF(AND(D12&gt;0,OR(C12="NA",C12="")), "A selection in Cell C12 is required to sum payroll correctly","")</f>
        <v/>
      </c>
      <c r="O12" s="179"/>
    </row>
    <row r="13" spans="2:15" ht="24" customHeight="1" x14ac:dyDescent="0.2">
      <c r="B13" s="933"/>
      <c r="C13" s="927"/>
      <c r="D13" s="934"/>
      <c r="E13" s="932"/>
      <c r="F13" s="1332"/>
      <c r="G13" s="1282"/>
      <c r="H13" s="1282"/>
      <c r="I13" s="1282"/>
      <c r="J13" s="1333"/>
      <c r="K13" s="444" t="str">
        <f>IF(AND(D13&gt;0,OR(C13="NA",C13="")), "A selection in Cell C13 is required to sum payroll correctly","")</f>
        <v/>
      </c>
      <c r="O13" s="111"/>
    </row>
    <row r="14" spans="2:15" ht="24" customHeight="1" x14ac:dyDescent="0.2">
      <c r="B14" s="933"/>
      <c r="C14" s="927"/>
      <c r="D14" s="934"/>
      <c r="E14" s="932"/>
      <c r="F14" s="1332"/>
      <c r="G14" s="1282"/>
      <c r="H14" s="1282"/>
      <c r="I14" s="1282"/>
      <c r="J14" s="1333"/>
      <c r="K14" s="444" t="str">
        <f>IF(AND(D14&gt;0,OR(C14="NA",C14="")), "A selection in Cell C14 is required to sum payroll correctly","")</f>
        <v/>
      </c>
      <c r="O14" s="111"/>
    </row>
    <row r="15" spans="2:15" ht="24" customHeight="1" x14ac:dyDescent="0.2">
      <c r="B15" s="933"/>
      <c r="C15" s="927"/>
      <c r="D15" s="934"/>
      <c r="E15" s="932"/>
      <c r="F15" s="1332"/>
      <c r="G15" s="1282"/>
      <c r="H15" s="1282"/>
      <c r="I15" s="1282"/>
      <c r="J15" s="1333"/>
      <c r="K15" s="444" t="str">
        <f>IF(AND(D15&gt;0,OR(C15="NA",C15="")), "A selection in Cell C15 is required to sum payroll correctly","")</f>
        <v/>
      </c>
      <c r="O15" s="111"/>
    </row>
    <row r="16" spans="2:15" ht="24" customHeight="1" x14ac:dyDescent="0.2">
      <c r="B16" s="933"/>
      <c r="C16" s="927"/>
      <c r="D16" s="934"/>
      <c r="E16" s="932"/>
      <c r="F16" s="1332"/>
      <c r="G16" s="1282"/>
      <c r="H16" s="1282"/>
      <c r="I16" s="1282"/>
      <c r="J16" s="1333"/>
      <c r="K16" s="444" t="str">
        <f>IF(AND(D16&gt;0,OR(C16="NA",C16="")), "A selection in Cell C16 is required to sum payroll correctly","")</f>
        <v/>
      </c>
      <c r="O16" s="179"/>
    </row>
    <row r="17" spans="2:16" ht="24" customHeight="1" x14ac:dyDescent="0.2">
      <c r="B17" s="933"/>
      <c r="C17" s="927"/>
      <c r="D17" s="934"/>
      <c r="E17" s="932"/>
      <c r="F17" s="1332"/>
      <c r="G17" s="1282"/>
      <c r="H17" s="1282"/>
      <c r="I17" s="1282"/>
      <c r="J17" s="1333"/>
      <c r="K17" s="444" t="str">
        <f>IF(AND(D17&gt;0,OR(C17="NA",C17="")), "A selection in Cell C17 is required to sum payroll correctly","")</f>
        <v/>
      </c>
      <c r="O17" s="179"/>
    </row>
    <row r="18" spans="2:16" ht="24" customHeight="1" x14ac:dyDescent="0.2">
      <c r="B18" s="933"/>
      <c r="C18" s="927"/>
      <c r="D18" s="934"/>
      <c r="E18" s="932"/>
      <c r="F18" s="1332"/>
      <c r="G18" s="1282"/>
      <c r="H18" s="1282"/>
      <c r="I18" s="1282"/>
      <c r="J18" s="1333"/>
      <c r="K18" s="444" t="str">
        <f>IF(AND(D18&gt;0,OR(C18="NA",C18="")), "A selection in Cell C18 is required to sum payroll correctly","")</f>
        <v/>
      </c>
      <c r="O18" s="179"/>
    </row>
    <row r="19" spans="2:16" ht="24" customHeight="1" x14ac:dyDescent="0.2">
      <c r="B19" s="935"/>
      <c r="C19" s="936"/>
      <c r="D19" s="934"/>
      <c r="E19" s="937"/>
      <c r="F19" s="1369"/>
      <c r="G19" s="1369"/>
      <c r="H19" s="1369"/>
      <c r="I19" s="1369"/>
      <c r="J19" s="1370"/>
      <c r="K19" s="444" t="str">
        <f>IF(AND(D19&gt;0,OR(C19="NA",C19="")), "A selection in Cell C19 is required to sum payroll correctly","")</f>
        <v/>
      </c>
      <c r="L19" s="111"/>
      <c r="M19" s="111"/>
      <c r="O19" s="179"/>
    </row>
    <row r="20" spans="2:16" ht="15" customHeight="1" x14ac:dyDescent="0.2">
      <c r="B20" s="237"/>
      <c r="C20" s="238" t="s">
        <v>1868</v>
      </c>
      <c r="D20" s="239">
        <f>SUM(D10:D19)</f>
        <v>0</v>
      </c>
      <c r="E20" s="1341"/>
      <c r="F20" s="1342"/>
      <c r="G20" s="1342"/>
      <c r="H20" s="1342"/>
      <c r="I20" s="1342"/>
      <c r="J20" s="1343"/>
      <c r="L20" s="1339"/>
      <c r="M20" s="1339"/>
      <c r="N20" s="396"/>
      <c r="O20" s="179"/>
      <c r="P20" s="396"/>
    </row>
    <row r="21" spans="2:16" ht="15" customHeight="1" x14ac:dyDescent="0.2">
      <c r="B21" s="1317" t="s">
        <v>984</v>
      </c>
      <c r="C21" s="1318"/>
      <c r="D21" s="239">
        <f>SUMIF($C$10:$C$19, "Housing Pro Forma",$D$10:$D$19)</f>
        <v>0</v>
      </c>
      <c r="E21" s="1314"/>
      <c r="F21" s="1315"/>
      <c r="G21" s="1315"/>
      <c r="H21" s="1315"/>
      <c r="I21" s="1315"/>
      <c r="J21" s="1316"/>
      <c r="L21" s="111"/>
      <c r="M21" s="111"/>
      <c r="O21" s="179"/>
    </row>
    <row r="22" spans="2:16" ht="15" customHeight="1" x14ac:dyDescent="0.2">
      <c r="B22" s="1317" t="s">
        <v>4348</v>
      </c>
      <c r="C22" s="1318"/>
      <c r="D22" s="239">
        <f>SUMIF($C$10:$C$19, "Services Pro Forma",$D$10:$D$19)</f>
        <v>0</v>
      </c>
      <c r="E22" s="1314"/>
      <c r="F22" s="1315"/>
      <c r="G22" s="1315"/>
      <c r="H22" s="1315"/>
      <c r="I22" s="1315"/>
      <c r="J22" s="1316"/>
      <c r="L22" s="111"/>
      <c r="M22" s="111"/>
      <c r="O22" s="111"/>
    </row>
    <row r="23" spans="2:16" ht="15" customHeight="1" x14ac:dyDescent="0.2">
      <c r="B23" s="1317" t="s">
        <v>4349</v>
      </c>
      <c r="C23" s="1318"/>
      <c r="D23" s="239">
        <f>SUMIF($C$10:$C$19, "Commercial Pro Forma",$D$10:$D$19)</f>
        <v>0</v>
      </c>
      <c r="E23" s="1314"/>
      <c r="F23" s="1315"/>
      <c r="G23" s="1315"/>
      <c r="H23" s="1315"/>
      <c r="I23" s="1315"/>
      <c r="J23" s="1316"/>
      <c r="L23" s="111"/>
      <c r="M23" s="111"/>
      <c r="O23" s="111"/>
    </row>
    <row r="24" spans="2:16" ht="15" customHeight="1" x14ac:dyDescent="0.2">
      <c r="B24" s="1317" t="s">
        <v>4350</v>
      </c>
      <c r="C24" s="1318"/>
      <c r="D24" s="239">
        <f>SUMIF($C$10:$C$19, "Paid from Cash Flow",$D$10:$D$19)</f>
        <v>0</v>
      </c>
      <c r="E24" s="1314"/>
      <c r="F24" s="1315"/>
      <c r="G24" s="1315"/>
      <c r="H24" s="1315"/>
      <c r="I24" s="1315"/>
      <c r="J24" s="1316"/>
      <c r="L24" s="111"/>
      <c r="M24" s="111"/>
      <c r="O24" s="179"/>
    </row>
    <row r="25" spans="2:16" x14ac:dyDescent="0.2">
      <c r="B25" s="240"/>
      <c r="C25" s="240"/>
      <c r="E25" s="240"/>
      <c r="F25" s="240"/>
      <c r="G25" s="240"/>
      <c r="H25" s="240"/>
      <c r="I25" s="240"/>
      <c r="J25" s="240"/>
      <c r="O25" s="179"/>
    </row>
    <row r="26" spans="2:16" ht="26.25" hidden="1" customHeight="1" x14ac:dyDescent="0.2">
      <c r="B26" s="1317" t="s">
        <v>4384</v>
      </c>
      <c r="C26" s="1318"/>
      <c r="D26" s="239">
        <f>SUMIF(C10:$C$11, "Housing Pro Forma",D10:$D$11)</f>
        <v>0</v>
      </c>
      <c r="E26" s="1321" t="str">
        <f>IF(D26&gt;0,"DCR will be evaluated both with and without these costs included as operating expenses","")</f>
        <v/>
      </c>
      <c r="F26" s="1322"/>
      <c r="G26" s="1322"/>
      <c r="H26" s="1322"/>
      <c r="I26" s="1322"/>
      <c r="J26" s="1323"/>
      <c r="O26" s="179"/>
    </row>
    <row r="27" spans="2:16" ht="9.75" customHeight="1" x14ac:dyDescent="0.2">
      <c r="B27" s="240"/>
      <c r="C27" s="240"/>
      <c r="E27" s="240"/>
      <c r="F27" s="240"/>
      <c r="G27" s="240"/>
      <c r="H27" s="240"/>
      <c r="I27" s="240"/>
      <c r="J27" s="240"/>
      <c r="O27" s="179"/>
    </row>
    <row r="28" spans="2:16" ht="23.25" customHeight="1" x14ac:dyDescent="0.2">
      <c r="B28" s="1340" t="str">
        <f>IF(D24&gt;0,"Please explain how the service staff will be paid in the event that cash flow is not sufficient to cover their payroll expenses.","The payroll breakout does not indicate that service staff will be paid from cash flow. Please disregard this comment area.")</f>
        <v>The payroll breakout does not indicate that service staff will be paid from cash flow. Please disregard this comment area.</v>
      </c>
      <c r="C28" s="1340"/>
      <c r="D28" s="1340"/>
      <c r="E28" s="1340"/>
      <c r="F28" s="1340"/>
      <c r="G28" s="1340"/>
      <c r="H28" s="1340"/>
      <c r="I28" s="1340"/>
      <c r="J28" s="1340"/>
    </row>
    <row r="29" spans="2:16" ht="72" customHeight="1" x14ac:dyDescent="0.2">
      <c r="B29" s="1344"/>
      <c r="C29" s="1345"/>
      <c r="D29" s="1345"/>
      <c r="E29" s="1345"/>
      <c r="F29" s="1345"/>
      <c r="G29" s="1345"/>
      <c r="H29" s="1345"/>
      <c r="I29" s="1345"/>
      <c r="J29" s="1346"/>
    </row>
    <row r="30" spans="2:16" x14ac:dyDescent="0.2">
      <c r="B30" s="1152"/>
      <c r="C30" s="1152"/>
      <c r="D30" s="1152"/>
      <c r="E30" s="1152"/>
      <c r="F30" s="1152"/>
      <c r="G30" s="1152"/>
      <c r="H30" s="1152"/>
      <c r="I30" s="1152"/>
      <c r="J30" s="1152"/>
    </row>
    <row r="31" spans="2:16" ht="15" x14ac:dyDescent="0.25">
      <c r="B31" s="547" t="s">
        <v>4363</v>
      </c>
      <c r="C31" s="547"/>
      <c r="D31" s="547"/>
      <c r="E31" s="547"/>
      <c r="F31" s="547"/>
      <c r="G31" s="547"/>
      <c r="H31" s="547"/>
      <c r="I31" s="547"/>
      <c r="J31" s="548">
        <f>Project_Worksheet!H14</f>
        <v>0</v>
      </c>
    </row>
    <row r="32" spans="2:16" ht="12.75" customHeight="1" x14ac:dyDescent="0.2">
      <c r="B32" s="1358" t="str">
        <f>IF(Project_Worksheet!H14&gt;0,"The Project Worksheet indicates the project WILL have rental subsidies. Please answer the following 2 questions.", "The Project Worksheet indicates that the project WILL NOT have rental subsidies. Please skip the following 2 questions.")</f>
        <v>The Project Worksheet indicates that the project WILL NOT have rental subsidies. Please skip the following 2 questions.</v>
      </c>
      <c r="C32" s="1358"/>
      <c r="D32" s="1358"/>
      <c r="E32" s="1358"/>
      <c r="F32" s="1358"/>
      <c r="G32" s="1358"/>
      <c r="H32" s="1358"/>
      <c r="I32" s="1358"/>
      <c r="J32" s="1358"/>
    </row>
    <row r="33" spans="2:10" ht="12.75" customHeight="1" x14ac:dyDescent="0.2">
      <c r="B33" s="1363" t="s">
        <v>4359</v>
      </c>
      <c r="C33" s="1363"/>
      <c r="D33" s="736"/>
      <c r="E33" s="1368" t="str">
        <f>IF(D33="No", "Enter expected decision date and contact information below",IF(D33="Yes","Upload documentation on the Commitment Letters screen of the online application",""))</f>
        <v/>
      </c>
      <c r="F33" s="1368"/>
      <c r="G33" s="1368"/>
      <c r="H33" s="1368"/>
      <c r="I33" s="1368"/>
      <c r="J33" s="1368"/>
    </row>
    <row r="34" spans="2:10" x14ac:dyDescent="0.2">
      <c r="B34" s="688"/>
      <c r="C34" s="688"/>
      <c r="D34" s="688"/>
      <c r="E34" s="1368"/>
      <c r="F34" s="1368"/>
      <c r="G34" s="1368"/>
      <c r="H34" s="1368"/>
      <c r="I34" s="1368"/>
      <c r="J34" s="1368"/>
    </row>
    <row r="35" spans="2:10" ht="24.75" customHeight="1" x14ac:dyDescent="0.2">
      <c r="B35" s="1367" t="s">
        <v>1863</v>
      </c>
      <c r="C35" s="1367"/>
      <c r="D35" s="1367"/>
      <c r="E35" s="1367"/>
      <c r="F35" s="1367"/>
      <c r="G35" s="1367"/>
      <c r="H35" s="1367"/>
      <c r="I35" s="1367"/>
      <c r="J35" s="1367"/>
    </row>
    <row r="36" spans="2:10" ht="72" customHeight="1" x14ac:dyDescent="0.2">
      <c r="B36" s="1364"/>
      <c r="C36" s="1365"/>
      <c r="D36" s="1365"/>
      <c r="E36" s="1365"/>
      <c r="F36" s="1365"/>
      <c r="G36" s="1365"/>
      <c r="H36" s="1365"/>
      <c r="I36" s="1365"/>
      <c r="J36" s="1366"/>
    </row>
    <row r="38" spans="2:10" x14ac:dyDescent="0.2">
      <c r="B38" s="1329" t="s">
        <v>4443</v>
      </c>
      <c r="C38" s="1329"/>
      <c r="D38" s="1329"/>
      <c r="E38" s="1330"/>
      <c r="F38" s="1330"/>
      <c r="G38" s="1330"/>
      <c r="H38" s="1330"/>
      <c r="I38" s="1330"/>
      <c r="J38" s="1330"/>
    </row>
    <row r="39" spans="2:10" x14ac:dyDescent="0.2">
      <c r="B39" s="398" t="s">
        <v>3989</v>
      </c>
      <c r="C39" s="1324" t="s">
        <v>4358</v>
      </c>
      <c r="D39" s="1324"/>
      <c r="E39" s="1331" t="s">
        <v>4355</v>
      </c>
      <c r="F39" s="1331"/>
      <c r="G39" s="398" t="s">
        <v>4357</v>
      </c>
      <c r="H39" s="1324" t="s">
        <v>4356</v>
      </c>
      <c r="I39" s="1324"/>
      <c r="J39" s="397"/>
    </row>
    <row r="40" spans="2:10" x14ac:dyDescent="0.2">
      <c r="B40" s="611" t="s">
        <v>4351</v>
      </c>
      <c r="C40" s="372"/>
      <c r="D40" s="373"/>
      <c r="E40" s="1309"/>
      <c r="F40" s="1310"/>
    </row>
    <row r="41" spans="2:10" x14ac:dyDescent="0.2">
      <c r="B41" s="611" t="s">
        <v>4352</v>
      </c>
      <c r="C41" s="372"/>
      <c r="D41" s="373"/>
      <c r="E41" s="1327"/>
      <c r="F41" s="1328"/>
    </row>
    <row r="42" spans="2:10" x14ac:dyDescent="0.2">
      <c r="B42" s="1311" t="s">
        <v>4370</v>
      </c>
      <c r="C42" s="1297"/>
      <c r="D42" s="1298"/>
      <c r="E42" s="1309"/>
      <c r="F42" s="1310"/>
    </row>
    <row r="43" spans="2:10" x14ac:dyDescent="0.2">
      <c r="B43" s="1312"/>
      <c r="C43" s="1299"/>
      <c r="D43" s="1300"/>
      <c r="E43" s="1301"/>
      <c r="F43" s="1302"/>
    </row>
    <row r="44" spans="2:10" x14ac:dyDescent="0.2">
      <c r="B44" s="1312"/>
      <c r="C44" s="1299"/>
      <c r="D44" s="1300"/>
      <c r="E44" s="1301"/>
      <c r="F44" s="1302"/>
    </row>
    <row r="45" spans="2:10" x14ac:dyDescent="0.2">
      <c r="B45" s="1313"/>
      <c r="C45" s="1303"/>
      <c r="D45" s="1304"/>
      <c r="E45" s="1307"/>
      <c r="F45" s="1308"/>
    </row>
    <row r="47" spans="2:10" x14ac:dyDescent="0.2">
      <c r="B47" s="612" t="s">
        <v>4353</v>
      </c>
      <c r="C47" s="1297"/>
      <c r="D47" s="1298"/>
      <c r="E47" s="1309"/>
      <c r="F47" s="1310"/>
      <c r="G47" s="400"/>
      <c r="H47" s="1297"/>
      <c r="I47" s="1298"/>
      <c r="J47" s="1294" t="str">
        <f>IF(OR(H47="No",H48="No",H49="No",H50="No"), "Enter information on uncommitted funding below","")</f>
        <v/>
      </c>
    </row>
    <row r="48" spans="2:10" x14ac:dyDescent="0.2">
      <c r="B48" s="613"/>
      <c r="C48" s="1303"/>
      <c r="D48" s="1304"/>
      <c r="E48" s="1295"/>
      <c r="F48" s="1296"/>
      <c r="G48" s="401"/>
      <c r="H48" s="1303"/>
      <c r="I48" s="1304"/>
      <c r="J48" s="1294"/>
    </row>
    <row r="49" spans="2:10" x14ac:dyDescent="0.2">
      <c r="B49" s="612" t="s">
        <v>4354</v>
      </c>
      <c r="C49" s="1305"/>
      <c r="D49" s="1306"/>
      <c r="E49" s="1325"/>
      <c r="F49" s="1326"/>
      <c r="G49" s="408"/>
      <c r="H49" s="1305"/>
      <c r="I49" s="1306"/>
      <c r="J49" s="1294"/>
    </row>
    <row r="50" spans="2:10" x14ac:dyDescent="0.2">
      <c r="B50" s="613"/>
      <c r="C50" s="1361"/>
      <c r="D50" s="1362"/>
      <c r="E50" s="1307"/>
      <c r="F50" s="1308"/>
      <c r="G50" s="401"/>
      <c r="H50" s="1303"/>
      <c r="I50" s="1304"/>
      <c r="J50" s="1294"/>
    </row>
    <row r="51" spans="2:10" x14ac:dyDescent="0.2">
      <c r="B51" s="1359" t="s">
        <v>1001</v>
      </c>
      <c r="C51" s="1297"/>
      <c r="D51" s="1298"/>
      <c r="E51" s="1301"/>
      <c r="F51" s="1302"/>
      <c r="G51" s="399"/>
      <c r="H51" s="1299"/>
      <c r="I51" s="1300"/>
      <c r="J51" s="403"/>
    </row>
    <row r="52" spans="2:10" x14ac:dyDescent="0.2">
      <c r="B52" s="1360"/>
      <c r="C52" s="1303"/>
      <c r="D52" s="1304"/>
      <c r="E52" s="1307"/>
      <c r="F52" s="1308"/>
      <c r="G52" s="401"/>
      <c r="H52" s="1303"/>
      <c r="I52" s="1304"/>
      <c r="J52" s="403"/>
    </row>
    <row r="53" spans="2:10" x14ac:dyDescent="0.2">
      <c r="B53" s="1311" t="s">
        <v>4371</v>
      </c>
      <c r="C53" s="1297"/>
      <c r="D53" s="1298"/>
      <c r="E53" s="1309"/>
      <c r="F53" s="1310"/>
    </row>
    <row r="54" spans="2:10" x14ac:dyDescent="0.2">
      <c r="B54" s="1312"/>
      <c r="C54" s="1299"/>
      <c r="D54" s="1300"/>
      <c r="E54" s="1301"/>
      <c r="F54" s="1302"/>
    </row>
    <row r="55" spans="2:10" x14ac:dyDescent="0.2">
      <c r="B55" s="1312"/>
      <c r="C55" s="1299"/>
      <c r="D55" s="1300"/>
      <c r="E55" s="1301"/>
      <c r="F55" s="1302"/>
    </row>
    <row r="56" spans="2:10" x14ac:dyDescent="0.2">
      <c r="B56" s="1313"/>
      <c r="C56" s="1303"/>
      <c r="D56" s="1304"/>
      <c r="E56" s="1307"/>
      <c r="F56" s="1308"/>
    </row>
    <row r="58" spans="2:10" ht="8.25" customHeight="1" x14ac:dyDescent="0.2">
      <c r="E58" s="402"/>
      <c r="F58" s="402"/>
      <c r="G58" s="402"/>
      <c r="H58" s="402"/>
      <c r="I58" s="402"/>
      <c r="J58" s="402"/>
    </row>
    <row r="59" spans="2:10" x14ac:dyDescent="0.2">
      <c r="B59" s="1338" t="s">
        <v>4360</v>
      </c>
      <c r="C59" s="1338"/>
      <c r="D59" s="1338"/>
      <c r="E59" s="1338"/>
      <c r="F59" s="1338"/>
      <c r="G59" s="1338"/>
      <c r="H59" s="1338"/>
      <c r="I59" s="1338"/>
      <c r="J59" s="1338"/>
    </row>
    <row r="60" spans="2:10" x14ac:dyDescent="0.2">
      <c r="B60" s="1227" t="s">
        <v>4367</v>
      </c>
      <c r="C60" s="1228"/>
      <c r="D60" s="1231" t="s">
        <v>4060</v>
      </c>
      <c r="E60" s="1233"/>
      <c r="F60" s="1231" t="s">
        <v>4059</v>
      </c>
      <c r="G60" s="1232"/>
      <c r="H60" s="1233"/>
      <c r="I60" s="1231" t="s">
        <v>2838</v>
      </c>
      <c r="J60" s="1254"/>
    </row>
    <row r="61" spans="2:10" x14ac:dyDescent="0.2">
      <c r="B61" s="1291"/>
      <c r="C61" s="1241"/>
      <c r="D61" s="1229"/>
      <c r="E61" s="1229"/>
      <c r="F61" s="1237"/>
      <c r="G61" s="1237"/>
      <c r="H61" s="1237"/>
      <c r="I61" s="1238"/>
      <c r="J61" s="1239"/>
    </row>
    <row r="62" spans="2:10" x14ac:dyDescent="0.2">
      <c r="B62" s="1234"/>
      <c r="C62" s="1235"/>
      <c r="D62" s="1242"/>
      <c r="E62" s="1242"/>
      <c r="F62" s="1243"/>
      <c r="G62" s="1243"/>
      <c r="H62" s="1243"/>
      <c r="I62" s="1244"/>
      <c r="J62" s="1245"/>
    </row>
    <row r="63" spans="2:10" x14ac:dyDescent="0.2">
      <c r="B63" s="1275"/>
      <c r="C63" s="1276"/>
      <c r="D63" s="1242"/>
      <c r="E63" s="1242"/>
      <c r="F63" s="1243"/>
      <c r="G63" s="1243"/>
      <c r="H63" s="1243"/>
      <c r="I63" s="1244"/>
      <c r="J63" s="1245"/>
    </row>
    <row r="64" spans="2:10" x14ac:dyDescent="0.2">
      <c r="B64" s="1246"/>
      <c r="C64" s="1247"/>
      <c r="D64" s="1271"/>
      <c r="E64" s="1271"/>
      <c r="F64" s="1236"/>
      <c r="G64" s="1236"/>
      <c r="H64" s="1236"/>
      <c r="I64" s="1263"/>
      <c r="J64" s="1264"/>
    </row>
    <row r="66" spans="2:11" ht="21.75" customHeight="1" x14ac:dyDescent="0.2">
      <c r="B66" s="1350" t="s">
        <v>3739</v>
      </c>
      <c r="C66" s="1350"/>
      <c r="D66" s="1350"/>
      <c r="E66" s="1350"/>
      <c r="F66" s="1350"/>
      <c r="G66" s="1350"/>
      <c r="H66" s="1350"/>
      <c r="I66" s="1350"/>
      <c r="J66" s="1350"/>
    </row>
    <row r="67" spans="2:11" ht="72" customHeight="1" x14ac:dyDescent="0.2">
      <c r="B67" s="1281"/>
      <c r="C67" s="1282"/>
      <c r="D67" s="1282"/>
      <c r="E67" s="1282"/>
      <c r="F67" s="1282"/>
      <c r="G67" s="1282"/>
      <c r="H67" s="1282"/>
      <c r="I67" s="1282"/>
      <c r="J67" s="1283"/>
    </row>
    <row r="69" spans="2:11" x14ac:dyDescent="0.2">
      <c r="B69" s="1348" t="s">
        <v>4368</v>
      </c>
      <c r="C69" s="1348"/>
      <c r="D69" s="1348"/>
      <c r="E69" s="1348"/>
      <c r="F69" s="1348"/>
      <c r="G69" s="1348"/>
      <c r="H69" s="1348"/>
      <c r="I69" s="1348"/>
      <c r="J69" s="1348"/>
    </row>
    <row r="70" spans="2:11" ht="72" customHeight="1" x14ac:dyDescent="0.2">
      <c r="B70" s="1351"/>
      <c r="C70" s="1352"/>
      <c r="D70" s="1352"/>
      <c r="E70" s="1352"/>
      <c r="F70" s="1352"/>
      <c r="G70" s="1352"/>
      <c r="H70" s="1352"/>
      <c r="I70" s="1352"/>
      <c r="J70" s="1353"/>
      <c r="K70" s="84"/>
    </row>
    <row r="71" spans="2:11" ht="13.5" customHeight="1" x14ac:dyDescent="0.2">
      <c r="B71" s="1347"/>
      <c r="C71" s="1347"/>
      <c r="D71" s="1347"/>
      <c r="E71" s="1347"/>
      <c r="F71" s="1347"/>
      <c r="G71" s="1347"/>
      <c r="H71" s="1347"/>
      <c r="I71" s="1347"/>
      <c r="J71" s="1347"/>
    </row>
    <row r="72" spans="2:11" ht="13.5" customHeight="1" x14ac:dyDescent="0.25">
      <c r="B72" s="1354" t="s">
        <v>4654</v>
      </c>
      <c r="C72" s="1354"/>
      <c r="D72" s="1354"/>
      <c r="E72" s="1354"/>
      <c r="F72" s="1354"/>
      <c r="G72" s="1354"/>
      <c r="H72" s="1354"/>
      <c r="I72" s="1354"/>
      <c r="J72" s="1354"/>
    </row>
    <row r="73" spans="2:11" ht="13.5" customHeight="1" x14ac:dyDescent="0.2">
      <c r="B73" s="1329" t="s">
        <v>4655</v>
      </c>
      <c r="C73" s="1329"/>
      <c r="D73" s="1329"/>
      <c r="E73" s="1330"/>
      <c r="F73" s="1330"/>
      <c r="G73" s="1330"/>
      <c r="H73" s="1330"/>
      <c r="I73" s="1330"/>
      <c r="J73" s="1330"/>
    </row>
    <row r="74" spans="2:11" ht="13.5" customHeight="1" x14ac:dyDescent="0.2">
      <c r="B74" s="614" t="s">
        <v>3989</v>
      </c>
      <c r="C74" s="1324" t="s">
        <v>4399</v>
      </c>
      <c r="D74" s="1324"/>
      <c r="E74" s="1331" t="s">
        <v>4355</v>
      </c>
      <c r="F74" s="1331"/>
      <c r="G74" s="111"/>
      <c r="H74" s="111"/>
      <c r="I74" s="111"/>
      <c r="J74" s="111"/>
    </row>
    <row r="75" spans="2:11" ht="13.5" customHeight="1" x14ac:dyDescent="0.2">
      <c r="B75" s="1371" t="s">
        <v>4941</v>
      </c>
      <c r="C75" s="1297"/>
      <c r="D75" s="1298"/>
      <c r="E75" s="1309"/>
      <c r="F75" s="1310"/>
      <c r="G75" s="111"/>
      <c r="H75" s="111"/>
      <c r="I75" s="111"/>
      <c r="J75" s="111"/>
    </row>
    <row r="76" spans="2:11" ht="13.5" customHeight="1" x14ac:dyDescent="0.2">
      <c r="B76" s="1372"/>
      <c r="C76" s="1299"/>
      <c r="D76" s="1300"/>
      <c r="E76" s="1301"/>
      <c r="F76" s="1302"/>
      <c r="G76" s="111"/>
      <c r="H76" s="111"/>
      <c r="I76" s="111"/>
      <c r="J76" s="111"/>
    </row>
    <row r="77" spans="2:11" ht="13.5" customHeight="1" x14ac:dyDescent="0.2">
      <c r="B77" s="1372"/>
      <c r="C77" s="1299"/>
      <c r="D77" s="1300"/>
      <c r="E77" s="1301"/>
      <c r="F77" s="1302"/>
      <c r="G77" s="111"/>
      <c r="H77" s="111"/>
      <c r="I77" s="111"/>
      <c r="J77" s="111"/>
    </row>
    <row r="78" spans="2:11" ht="13.5" customHeight="1" x14ac:dyDescent="0.2">
      <c r="B78" s="1373"/>
      <c r="C78" s="1303"/>
      <c r="D78" s="1304"/>
      <c r="E78" s="1307"/>
      <c r="F78" s="1308"/>
      <c r="G78" s="111"/>
      <c r="H78" s="111"/>
      <c r="I78" s="111"/>
      <c r="J78" s="111"/>
    </row>
    <row r="79" spans="2:11" ht="13.5" customHeight="1" x14ac:dyDescent="0.2">
      <c r="B79" s="111"/>
      <c r="C79" s="111"/>
      <c r="D79" s="111"/>
      <c r="E79" s="111"/>
      <c r="F79" s="111"/>
      <c r="G79" s="111"/>
      <c r="H79" s="111"/>
      <c r="I79" s="111"/>
      <c r="J79" s="111"/>
    </row>
    <row r="80" spans="2:11" ht="13.5" customHeight="1" x14ac:dyDescent="0.25">
      <c r="B80" s="1354" t="s">
        <v>4365</v>
      </c>
      <c r="C80" s="1354"/>
      <c r="D80" s="1354"/>
      <c r="E80" s="1354"/>
      <c r="F80" s="1354"/>
      <c r="G80" s="1354"/>
      <c r="H80" s="1354"/>
      <c r="I80" s="1354"/>
      <c r="J80" s="1354"/>
    </row>
    <row r="81" spans="2:10" ht="12.75" customHeight="1" x14ac:dyDescent="0.2">
      <c r="B81" s="1329" t="s">
        <v>4366</v>
      </c>
      <c r="C81" s="1329"/>
      <c r="D81" s="1329"/>
      <c r="E81" s="1330"/>
      <c r="F81" s="1330"/>
      <c r="G81" s="1330"/>
      <c r="H81" s="1330"/>
      <c r="I81" s="1330"/>
      <c r="J81" s="1330"/>
    </row>
    <row r="82" spans="2:10" ht="12.75" customHeight="1" x14ac:dyDescent="0.2">
      <c r="B82" s="614" t="s">
        <v>3989</v>
      </c>
      <c r="C82" s="1324" t="s">
        <v>4399</v>
      </c>
      <c r="D82" s="1324"/>
      <c r="E82" s="1331" t="s">
        <v>4355</v>
      </c>
      <c r="F82" s="1331"/>
      <c r="G82" s="397"/>
    </row>
    <row r="83" spans="2:10" x14ac:dyDescent="0.2">
      <c r="B83" s="1371" t="s">
        <v>4942</v>
      </c>
      <c r="C83" s="1297"/>
      <c r="D83" s="1298"/>
      <c r="E83" s="1309"/>
      <c r="F83" s="1310"/>
    </row>
    <row r="84" spans="2:10" x14ac:dyDescent="0.2">
      <c r="B84" s="1374"/>
      <c r="C84" s="1299"/>
      <c r="D84" s="1300"/>
      <c r="E84" s="1301"/>
      <c r="F84" s="1302"/>
    </row>
    <row r="85" spans="2:10" x14ac:dyDescent="0.2">
      <c r="B85" s="1374"/>
      <c r="C85" s="1299"/>
      <c r="D85" s="1300"/>
      <c r="E85" s="1301"/>
      <c r="F85" s="1302"/>
    </row>
    <row r="86" spans="2:10" x14ac:dyDescent="0.2">
      <c r="B86" s="1375"/>
      <c r="C86" s="1303"/>
      <c r="D86" s="1304"/>
      <c r="E86" s="1307"/>
      <c r="F86" s="1308"/>
    </row>
    <row r="87" spans="2:10" ht="13.5" customHeight="1" x14ac:dyDescent="0.2">
      <c r="B87" s="111"/>
      <c r="C87" s="111"/>
      <c r="D87" s="111"/>
      <c r="E87" s="111"/>
      <c r="F87" s="111"/>
      <c r="G87" s="111"/>
      <c r="H87" s="111"/>
      <c r="I87" s="111"/>
      <c r="J87" s="111"/>
    </row>
    <row r="88" spans="2:10" ht="13.5" customHeight="1" x14ac:dyDescent="0.25">
      <c r="B88" s="1354" t="s">
        <v>4364</v>
      </c>
      <c r="C88" s="1354"/>
      <c r="D88" s="1354"/>
      <c r="E88" s="1354"/>
      <c r="F88" s="1354"/>
      <c r="G88" s="1354"/>
      <c r="H88" s="1354"/>
      <c r="I88" s="1354"/>
      <c r="J88" s="1354"/>
    </row>
    <row r="89" spans="2:10" x14ac:dyDescent="0.2">
      <c r="B89" s="1349" t="s">
        <v>1867</v>
      </c>
      <c r="C89" s="1349"/>
      <c r="D89" s="1349"/>
      <c r="E89" s="1349"/>
      <c r="F89" s="1349"/>
      <c r="G89" s="1349"/>
      <c r="H89" s="1349"/>
      <c r="I89" s="1349"/>
      <c r="J89" s="1349"/>
    </row>
    <row r="90" spans="2:10" ht="72" customHeight="1" x14ac:dyDescent="0.2">
      <c r="B90" s="1281"/>
      <c r="C90" s="1282"/>
      <c r="D90" s="1282"/>
      <c r="E90" s="1282"/>
      <c r="F90" s="1282"/>
      <c r="G90" s="1282"/>
      <c r="H90" s="1282"/>
      <c r="I90" s="1282"/>
      <c r="J90" s="1283"/>
    </row>
  </sheetData>
  <sheetProtection algorithmName="SHA-512" hashValue="L4abHJWXgsc76Ogz5XC7OAzAyp4JOGLMDnCkYvLlKeebB8Octpyrx9UX3MnMTmjZk/5pfFFTPYJILOJH9BcdyA==" saltValue="WkuTvhYJMwihGMhkl/99uw==" spinCount="100000" sheet="1" selectLockedCells="1"/>
  <mergeCells count="136">
    <mergeCell ref="B88:J88"/>
    <mergeCell ref="B80:J80"/>
    <mergeCell ref="B81:J81"/>
    <mergeCell ref="C82:D82"/>
    <mergeCell ref="E82:F82"/>
    <mergeCell ref="B83:B86"/>
    <mergeCell ref="E77:F77"/>
    <mergeCell ref="C78:D78"/>
    <mergeCell ref="E86:F86"/>
    <mergeCell ref="C83:D83"/>
    <mergeCell ref="E85:F85"/>
    <mergeCell ref="C84:D84"/>
    <mergeCell ref="E78:F78"/>
    <mergeCell ref="C75:D75"/>
    <mergeCell ref="E75:F75"/>
    <mergeCell ref="B75:B78"/>
    <mergeCell ref="E76:F76"/>
    <mergeCell ref="C77:D77"/>
    <mergeCell ref="B62:C62"/>
    <mergeCell ref="B64:C64"/>
    <mergeCell ref="C76:D76"/>
    <mergeCell ref="D64:E64"/>
    <mergeCell ref="B73:J73"/>
    <mergeCell ref="C74:D74"/>
    <mergeCell ref="E74:F74"/>
    <mergeCell ref="B4:J4"/>
    <mergeCell ref="F10:J10"/>
    <mergeCell ref="B32:J32"/>
    <mergeCell ref="B53:B56"/>
    <mergeCell ref="H48:I48"/>
    <mergeCell ref="B51:B52"/>
    <mergeCell ref="C50:D50"/>
    <mergeCell ref="H47:I47"/>
    <mergeCell ref="B33:C33"/>
    <mergeCell ref="B36:J36"/>
    <mergeCell ref="E45:F45"/>
    <mergeCell ref="E50:F50"/>
    <mergeCell ref="C48:D48"/>
    <mergeCell ref="F16:J16"/>
    <mergeCell ref="B35:J35"/>
    <mergeCell ref="E33:J34"/>
    <mergeCell ref="F17:J17"/>
    <mergeCell ref="F18:J18"/>
    <mergeCell ref="F19:J19"/>
    <mergeCell ref="B22:C22"/>
    <mergeCell ref="F12:J12"/>
    <mergeCell ref="F13:J13"/>
    <mergeCell ref="F14:J14"/>
    <mergeCell ref="F15:J15"/>
    <mergeCell ref="B90:J90"/>
    <mergeCell ref="L20:M20"/>
    <mergeCell ref="E21:J21"/>
    <mergeCell ref="B28:J28"/>
    <mergeCell ref="C86:D86"/>
    <mergeCell ref="E20:J20"/>
    <mergeCell ref="B29:J29"/>
    <mergeCell ref="E83:F83"/>
    <mergeCell ref="B71:J71"/>
    <mergeCell ref="B69:J69"/>
    <mergeCell ref="B89:J89"/>
    <mergeCell ref="B66:J66"/>
    <mergeCell ref="B67:J67"/>
    <mergeCell ref="F61:H61"/>
    <mergeCell ref="C85:D85"/>
    <mergeCell ref="E84:F84"/>
    <mergeCell ref="F64:H64"/>
    <mergeCell ref="I64:J64"/>
    <mergeCell ref="B70:J70"/>
    <mergeCell ref="F63:H63"/>
    <mergeCell ref="B60:C60"/>
    <mergeCell ref="D62:E62"/>
    <mergeCell ref="F62:H62"/>
    <mergeCell ref="B72:J72"/>
    <mergeCell ref="B59:J59"/>
    <mergeCell ref="B63:C63"/>
    <mergeCell ref="D63:E63"/>
    <mergeCell ref="D60:E60"/>
    <mergeCell ref="I63:J63"/>
    <mergeCell ref="B61:C61"/>
    <mergeCell ref="E56:F56"/>
    <mergeCell ref="D61:E61"/>
    <mergeCell ref="I62:J62"/>
    <mergeCell ref="F60:H60"/>
    <mergeCell ref="I61:J61"/>
    <mergeCell ref="C56:D56"/>
    <mergeCell ref="I60:J60"/>
    <mergeCell ref="B1:J1"/>
    <mergeCell ref="B7:J7"/>
    <mergeCell ref="B26:C26"/>
    <mergeCell ref="E26:J26"/>
    <mergeCell ref="C51:D51"/>
    <mergeCell ref="E51:F51"/>
    <mergeCell ref="H51:I51"/>
    <mergeCell ref="H39:I39"/>
    <mergeCell ref="E47:F47"/>
    <mergeCell ref="E49:F49"/>
    <mergeCell ref="E41:F41"/>
    <mergeCell ref="E40:F40"/>
    <mergeCell ref="C42:D42"/>
    <mergeCell ref="E43:F43"/>
    <mergeCell ref="E44:F44"/>
    <mergeCell ref="B38:J38"/>
    <mergeCell ref="B24:C24"/>
    <mergeCell ref="E39:F39"/>
    <mergeCell ref="C39:D39"/>
    <mergeCell ref="F11:J11"/>
    <mergeCell ref="D3:J3"/>
    <mergeCell ref="B5:J5"/>
    <mergeCell ref="B3:C3"/>
    <mergeCell ref="B8:J8"/>
    <mergeCell ref="C43:D43"/>
    <mergeCell ref="B42:B45"/>
    <mergeCell ref="B30:J30"/>
    <mergeCell ref="E24:J24"/>
    <mergeCell ref="C44:D44"/>
    <mergeCell ref="C45:D45"/>
    <mergeCell ref="E42:F42"/>
    <mergeCell ref="B23:C23"/>
    <mergeCell ref="B21:C21"/>
    <mergeCell ref="E22:J22"/>
    <mergeCell ref="E23:J23"/>
    <mergeCell ref="J47:J50"/>
    <mergeCell ref="E48:F48"/>
    <mergeCell ref="C47:D47"/>
    <mergeCell ref="C55:D55"/>
    <mergeCell ref="E55:F55"/>
    <mergeCell ref="C52:D52"/>
    <mergeCell ref="C54:D54"/>
    <mergeCell ref="E54:F54"/>
    <mergeCell ref="C53:D53"/>
    <mergeCell ref="H52:I52"/>
    <mergeCell ref="C49:D49"/>
    <mergeCell ref="H49:I49"/>
    <mergeCell ref="E52:F52"/>
    <mergeCell ref="E53:F53"/>
    <mergeCell ref="H50:I50"/>
  </mergeCells>
  <phoneticPr fontId="0" type="noConversion"/>
  <conditionalFormatting sqref="B36:J36">
    <cfRule type="expression" dxfId="1" priority="2" stopIfTrue="1">
      <formula>$J$31=0</formula>
    </cfRule>
  </conditionalFormatting>
  <conditionalFormatting sqref="B29:J29">
    <cfRule type="expression" dxfId="0" priority="1" stopIfTrue="1">
      <formula>$D$24=0</formula>
    </cfRule>
  </conditionalFormatting>
  <dataValidations xWindow="233" yWindow="260" count="8">
    <dataValidation type="list" allowBlank="1" showInputMessage="1" showErrorMessage="1" sqref="D33 H47:I52" xr:uid="{00000000-0002-0000-0500-000000000000}">
      <formula1>"Yes, No"</formula1>
    </dataValidation>
    <dataValidation type="decimal" operator="greaterThanOrEqual" allowBlank="1" showInputMessage="1" showErrorMessage="1" error="This cell must contain only a positive number." prompt="Enter salary for service coordinator." sqref="D10" xr:uid="{00000000-0002-0000-0500-000001000000}">
      <formula1>0</formula1>
    </dataValidation>
    <dataValidation type="decimal" operator="greaterThanOrEqual" allowBlank="1" showInputMessage="1" showErrorMessage="1" error="This cell must contain only a positive number." prompt="Enter salary for case manager." sqref="D11" xr:uid="{00000000-0002-0000-0500-000002000000}">
      <formula1>0</formula1>
    </dataValidation>
    <dataValidation type="decimal" operator="greaterThanOrEqual" allowBlank="1" showInputMessage="1" showErrorMessage="1" error="This cell must contain only a positive number." sqref="D12:D19" xr:uid="{00000000-0002-0000-0500-000003000000}">
      <formula1>0</formula1>
    </dataValidation>
    <dataValidation type="list" allowBlank="1" showInputMessage="1" showErrorMessage="1" sqref="E10:E19" xr:uid="{00000000-0002-0000-0500-000004000000}">
      <formula1>"PT, FTE"</formula1>
    </dataValidation>
    <dataValidation type="list" showInputMessage="1" showErrorMessage="1" sqref="C12:C19" xr:uid="{00000000-0002-0000-0500-000005000000}">
      <formula1>"NA, Housing Pro Forma, Services Pro Forma, Commercial Pro Forma"</formula1>
    </dataValidation>
    <dataValidation allowBlank="1" showErrorMessage="1" promptTitle="Critical Financing" prompt="Will need indication of financing decision by late October to keep in contention for a 2010 AHP award." sqref="D61:E64" xr:uid="{00000000-0002-0000-0500-000006000000}"/>
    <dataValidation type="list" showInputMessage="1" showErrorMessage="1" sqref="C10:C11" xr:uid="{00000000-0002-0000-0500-000007000000}">
      <formula1>"NA, Services Pro Forma, Paid from Cash Flow"</formula1>
    </dataValidation>
  </dataValidations>
  <printOptions horizontalCentered="1"/>
  <pageMargins left="0.7" right="0.7" top="0.75" bottom="0.75" header="0.3" footer="0.55000000000000004"/>
  <pageSetup scale="63" fitToHeight="2" orientation="portrait" r:id="rId1"/>
  <headerFooter>
    <oddFooter>&amp;L&amp;8Federal Home Loan Bank of Des Moines&amp;C&amp;8AHP Application&amp;R&amp;8&amp;A: Page &amp;P of &amp;N</oddFooter>
  </headerFooter>
  <rowBreaks count="1" manualBreakCount="1">
    <brk id="56" min="1" max="10"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indexed="41"/>
    <pageSetUpPr fitToPage="1"/>
  </sheetPr>
  <dimension ref="A1:BU415"/>
  <sheetViews>
    <sheetView showGridLines="0" zoomScaleNormal="100" zoomScaleSheetLayoutView="80" workbookViewId="0">
      <pane xSplit="2" ySplit="14" topLeftCell="C15" activePane="bottomRight" state="frozen"/>
      <selection activeCell="B5" sqref="B5:J5"/>
      <selection pane="topRight" activeCell="B5" sqref="B5:J5"/>
      <selection pane="bottomLeft" activeCell="B5" sqref="B5:J5"/>
      <selection pane="bottomRight" activeCell="F8" sqref="F8"/>
    </sheetView>
  </sheetViews>
  <sheetFormatPr defaultColWidth="11.42578125" defaultRowHeight="13.5" x14ac:dyDescent="0.25"/>
  <cols>
    <col min="1" max="1" width="5.28515625" style="10" customWidth="1"/>
    <col min="2" max="2" width="27.42578125" style="10" bestFit="1" customWidth="1"/>
    <col min="3" max="3" width="19.7109375" style="10" customWidth="1"/>
    <col min="4" max="4" width="0.42578125" style="10" customWidth="1"/>
    <col min="5" max="5" width="6.7109375" style="10" customWidth="1"/>
    <col min="6" max="12" width="8.7109375" style="8" customWidth="1"/>
    <col min="13" max="13" width="9.28515625" style="8" customWidth="1"/>
    <col min="14" max="18" width="8.7109375" style="8" customWidth="1"/>
    <col min="19" max="19" width="9.28515625" style="8" customWidth="1"/>
    <col min="20" max="20" width="8.7109375" style="8" customWidth="1"/>
    <col min="21" max="21" width="4.28515625" style="10" hidden="1" customWidth="1"/>
    <col min="22" max="22" width="6.28515625" style="10" hidden="1" customWidth="1"/>
    <col min="23" max="23" width="5.7109375" style="10" hidden="1" customWidth="1"/>
    <col min="24" max="24" width="6.28515625" style="409" hidden="1" customWidth="1"/>
    <col min="25" max="25" width="9.28515625" style="10" hidden="1" customWidth="1"/>
    <col min="26" max="39" width="7.7109375" style="10" hidden="1" customWidth="1"/>
    <col min="40" max="73" width="11.42578125" style="10" customWidth="1"/>
    <col min="74" max="16384" width="11.42578125" style="8"/>
  </cols>
  <sheetData>
    <row r="1" spans="1:73" ht="23.25" customHeight="1" x14ac:dyDescent="0.25">
      <c r="A1" s="949"/>
      <c r="B1" s="1319" t="s">
        <v>2611</v>
      </c>
      <c r="C1" s="1319"/>
      <c r="D1" s="1319"/>
      <c r="E1" s="1319"/>
      <c r="F1" s="1319"/>
      <c r="G1" s="1319"/>
      <c r="H1" s="1319"/>
      <c r="I1" s="1319"/>
      <c r="J1" s="1319"/>
      <c r="K1" s="1319"/>
      <c r="L1" s="1319"/>
      <c r="M1" s="1319"/>
      <c r="N1" s="1319"/>
      <c r="O1" s="1319"/>
      <c r="P1" s="990"/>
      <c r="Q1" s="990"/>
      <c r="R1" s="990"/>
      <c r="S1" s="1390"/>
      <c r="T1" s="1390"/>
      <c r="U1" s="944"/>
      <c r="V1" s="944"/>
      <c r="W1" s="944"/>
      <c r="X1" s="944"/>
      <c r="Y1" s="944"/>
      <c r="Z1" s="944"/>
      <c r="AA1" s="944"/>
      <c r="AB1" s="944"/>
      <c r="AC1" s="944"/>
      <c r="AD1" s="944"/>
      <c r="AE1" s="944"/>
      <c r="AF1" s="944"/>
      <c r="AG1" s="944"/>
      <c r="AH1" s="944"/>
      <c r="AI1" s="944"/>
      <c r="AJ1" s="944"/>
      <c r="AK1" s="944"/>
      <c r="AL1" s="944"/>
      <c r="AM1" s="944"/>
    </row>
    <row r="2" spans="1:73" ht="6.75" customHeight="1" thickBot="1" x14ac:dyDescent="0.3">
      <c r="A2" s="946"/>
      <c r="B2" s="946"/>
      <c r="C2" s="946"/>
      <c r="D2" s="946"/>
      <c r="E2" s="946"/>
      <c r="F2" s="946"/>
      <c r="G2" s="946"/>
      <c r="H2" s="946"/>
      <c r="I2" s="946"/>
      <c r="J2" s="946"/>
      <c r="K2" s="946"/>
      <c r="L2" s="946"/>
      <c r="M2" s="946"/>
      <c r="N2" s="946"/>
      <c r="O2" s="946"/>
      <c r="P2" s="946"/>
      <c r="Q2" s="946"/>
      <c r="R2" s="946"/>
      <c r="S2" s="946"/>
      <c r="T2" s="946"/>
      <c r="U2" s="945"/>
      <c r="V2" s="945"/>
      <c r="W2" s="945"/>
      <c r="X2" s="945"/>
      <c r="Y2" s="944"/>
      <c r="Z2" s="944"/>
      <c r="AA2" s="944"/>
      <c r="AB2" s="944"/>
      <c r="AC2" s="944"/>
      <c r="AD2" s="944"/>
      <c r="AE2" s="944"/>
      <c r="AF2" s="944"/>
      <c r="AG2" s="944"/>
      <c r="AH2" s="944"/>
      <c r="AI2" s="944"/>
      <c r="AJ2" s="944"/>
      <c r="AK2" s="944"/>
      <c r="AL2" s="944"/>
      <c r="AM2" s="944"/>
    </row>
    <row r="3" spans="1:73" ht="12" customHeight="1" x14ac:dyDescent="0.25">
      <c r="A3" s="652"/>
      <c r="B3" s="241" t="s">
        <v>2767</v>
      </c>
      <c r="C3" s="12" t="str">
        <f>IF(Instructions!B5 = "", "", Instructions!B5)</f>
        <v/>
      </c>
      <c r="D3" s="12"/>
      <c r="E3" s="12"/>
      <c r="F3" s="12"/>
      <c r="G3" s="12"/>
      <c r="H3" s="12"/>
      <c r="L3" s="1382"/>
      <c r="M3" s="1382"/>
      <c r="N3" s="1382"/>
      <c r="O3" s="1382"/>
      <c r="Q3" s="12"/>
      <c r="R3" s="12"/>
    </row>
    <row r="4" spans="1:73" s="164" customFormat="1" ht="33.75" customHeight="1" x14ac:dyDescent="0.25">
      <c r="A4" s="160"/>
      <c r="B4" s="276" t="s">
        <v>2812</v>
      </c>
      <c r="C4" s="161">
        <f>Project_Worksheet!E16</f>
        <v>0</v>
      </c>
      <c r="D4" s="162"/>
      <c r="E4" s="163"/>
      <c r="F4" s="1383" t="s">
        <v>3740</v>
      </c>
      <c r="G4" s="1383"/>
      <c r="H4" s="1383"/>
      <c r="I4" s="1383"/>
      <c r="J4" s="1383"/>
      <c r="K4" s="1384"/>
      <c r="L4" s="898"/>
      <c r="N4" s="165"/>
      <c r="O4" s="89"/>
      <c r="U4" s="89"/>
      <c r="V4" s="89"/>
      <c r="W4" s="89"/>
      <c r="X4" s="412"/>
      <c r="Y4" s="89"/>
      <c r="Z4" s="378" t="s">
        <v>4311</v>
      </c>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row>
    <row r="5" spans="1:73" s="164" customFormat="1" ht="4.5" customHeight="1" x14ac:dyDescent="0.25">
      <c r="A5" s="160"/>
      <c r="B5" s="276"/>
      <c r="C5" s="161"/>
      <c r="D5" s="162"/>
      <c r="E5" s="163"/>
      <c r="F5" s="620"/>
      <c r="G5" s="620"/>
      <c r="H5" s="620"/>
      <c r="I5" s="620"/>
      <c r="J5" s="620"/>
      <c r="K5" s="620"/>
      <c r="L5" s="161"/>
      <c r="N5" s="165"/>
      <c r="O5" s="89"/>
      <c r="U5" s="89"/>
      <c r="V5" s="89"/>
      <c r="W5" s="89"/>
      <c r="X5" s="412"/>
      <c r="Y5" s="89"/>
      <c r="Z5" s="378"/>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row>
    <row r="6" spans="1:73" s="164" customFormat="1" ht="4.5" customHeight="1" x14ac:dyDescent="0.25">
      <c r="A6" s="160"/>
      <c r="B6" s="276"/>
      <c r="C6" s="161"/>
      <c r="D6" s="162"/>
      <c r="E6" s="163"/>
      <c r="F6" s="620"/>
      <c r="G6" s="620"/>
      <c r="H6" s="620"/>
      <c r="I6" s="620"/>
      <c r="J6" s="620"/>
      <c r="K6" s="620"/>
      <c r="L6" s="161"/>
      <c r="N6" s="165"/>
      <c r="O6" s="89"/>
      <c r="U6" s="89"/>
      <c r="V6" s="89"/>
      <c r="W6" s="89"/>
      <c r="X6" s="412"/>
      <c r="Y6" s="89"/>
      <c r="Z6" s="378"/>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row>
    <row r="7" spans="1:73" s="164" customFormat="1" x14ac:dyDescent="0.25">
      <c r="A7" s="160"/>
      <c r="B7" s="276"/>
      <c r="C7" s="637" t="s">
        <v>4668</v>
      </c>
      <c r="D7" s="162"/>
      <c r="E7" s="163"/>
      <c r="F7" s="620"/>
      <c r="G7" s="620"/>
      <c r="H7" s="620"/>
      <c r="I7" s="620"/>
      <c r="J7" s="620"/>
      <c r="K7" s="620"/>
      <c r="L7" s="161"/>
      <c r="M7" s="1397" t="s">
        <v>4684</v>
      </c>
      <c r="N7" s="1398"/>
      <c r="O7" s="1398"/>
      <c r="P7" s="1398"/>
      <c r="Q7" s="1398"/>
      <c r="R7" s="1398"/>
      <c r="S7" s="1398"/>
      <c r="T7" s="1399"/>
      <c r="U7" s="89"/>
      <c r="V7" s="89"/>
      <c r="W7" s="89"/>
      <c r="X7" s="412"/>
      <c r="Y7" s="89"/>
      <c r="Z7" s="378"/>
      <c r="AA7" s="89"/>
      <c r="AB7" s="89"/>
      <c r="AC7" s="89"/>
      <c r="AD7" s="89"/>
      <c r="AE7" s="89"/>
      <c r="AF7" s="89"/>
      <c r="AG7" s="89"/>
      <c r="AH7" s="89"/>
      <c r="AI7" s="89"/>
      <c r="AJ7" s="89"/>
      <c r="AK7" s="89"/>
      <c r="AL7" s="89"/>
      <c r="AM7" s="89"/>
      <c r="AN7" s="89"/>
      <c r="AO7" s="89"/>
      <c r="AP7" s="89"/>
      <c r="AQ7" s="89"/>
      <c r="AR7" s="89"/>
      <c r="AS7" s="89"/>
      <c r="AT7" s="89"/>
      <c r="AU7" s="89"/>
      <c r="AV7" s="89"/>
      <c r="AW7" s="89"/>
      <c r="AX7" s="89"/>
      <c r="AY7" s="89"/>
      <c r="AZ7" s="89"/>
      <c r="BA7" s="89"/>
      <c r="BB7" s="89"/>
      <c r="BC7" s="89"/>
      <c r="BD7" s="89"/>
      <c r="BE7" s="89"/>
      <c r="BF7" s="89"/>
      <c r="BG7" s="89"/>
      <c r="BH7" s="89"/>
      <c r="BI7" s="89"/>
      <c r="BJ7" s="89"/>
      <c r="BK7" s="89"/>
      <c r="BL7" s="89"/>
      <c r="BM7" s="89"/>
      <c r="BN7" s="89"/>
      <c r="BO7" s="89"/>
      <c r="BP7" s="89"/>
      <c r="BQ7" s="89"/>
      <c r="BR7" s="89"/>
      <c r="BS7" s="89"/>
      <c r="BT7" s="89"/>
      <c r="BU7" s="89"/>
    </row>
    <row r="8" spans="1:73" s="164" customFormat="1" ht="11.25" customHeight="1" x14ac:dyDescent="0.25">
      <c r="A8" s="160"/>
      <c r="B8" s="276"/>
      <c r="C8" s="621" t="s">
        <v>4647</v>
      </c>
      <c r="D8" s="162"/>
      <c r="F8" s="629"/>
      <c r="H8" s="1403" t="s">
        <v>4683</v>
      </c>
      <c r="I8" s="1403"/>
      <c r="J8" s="1403"/>
      <c r="K8" s="1403"/>
      <c r="L8" s="1404"/>
      <c r="M8" s="1407" t="s">
        <v>4685</v>
      </c>
      <c r="N8" s="1407"/>
      <c r="O8" s="1407"/>
      <c r="P8" s="1407" t="s">
        <v>4686</v>
      </c>
      <c r="Q8" s="1407" t="s">
        <v>4687</v>
      </c>
      <c r="R8" s="1407" t="s">
        <v>4705</v>
      </c>
      <c r="S8" s="1408" t="s">
        <v>4703</v>
      </c>
      <c r="T8" s="1411" t="s">
        <v>4704</v>
      </c>
      <c r="U8" s="89"/>
      <c r="V8" s="89"/>
      <c r="W8" s="89"/>
      <c r="X8" s="412"/>
      <c r="Y8" s="89"/>
      <c r="Z8" s="378"/>
      <c r="AA8" s="89"/>
      <c r="AB8" s="89"/>
      <c r="AC8" s="89"/>
      <c r="AD8" s="89"/>
      <c r="AE8" s="89"/>
      <c r="AF8" s="89"/>
      <c r="AG8" s="89"/>
      <c r="AH8" s="89"/>
      <c r="AI8" s="89"/>
      <c r="AJ8" s="89"/>
      <c r="AK8" s="89"/>
      <c r="AL8" s="89"/>
      <c r="AM8" s="89"/>
      <c r="AN8" s="89"/>
      <c r="AO8" s="89"/>
      <c r="AP8" s="89"/>
      <c r="AQ8" s="89"/>
      <c r="AR8" s="89"/>
      <c r="AS8" s="89"/>
      <c r="AT8" s="89"/>
      <c r="AU8" s="89"/>
      <c r="AV8" s="89"/>
      <c r="AW8" s="89"/>
      <c r="AX8" s="89"/>
      <c r="AY8" s="89"/>
      <c r="AZ8" s="89"/>
      <c r="BA8" s="89"/>
      <c r="BB8" s="89"/>
      <c r="BC8" s="89"/>
      <c r="BD8" s="89"/>
      <c r="BE8" s="89"/>
      <c r="BF8" s="89"/>
      <c r="BG8" s="89"/>
      <c r="BH8" s="89"/>
      <c r="BI8" s="89"/>
      <c r="BJ8" s="89"/>
      <c r="BK8" s="89"/>
      <c r="BL8" s="89"/>
      <c r="BM8" s="89"/>
      <c r="BN8" s="89"/>
      <c r="BO8" s="89"/>
      <c r="BP8" s="89"/>
      <c r="BQ8" s="89"/>
      <c r="BR8" s="89"/>
      <c r="BS8" s="89"/>
      <c r="BT8" s="89"/>
      <c r="BU8" s="89"/>
    </row>
    <row r="9" spans="1:73" s="164" customFormat="1" ht="11.25" customHeight="1" x14ac:dyDescent="0.25">
      <c r="A9" s="160"/>
      <c r="B9" s="276"/>
      <c r="C9" s="621" t="s">
        <v>4648</v>
      </c>
      <c r="D9" s="162"/>
      <c r="F9" s="630"/>
      <c r="H9" s="1403"/>
      <c r="I9" s="1403"/>
      <c r="J9" s="1403"/>
      <c r="K9" s="1403"/>
      <c r="L9" s="1404"/>
      <c r="M9" s="1407"/>
      <c r="N9" s="1407"/>
      <c r="O9" s="1407"/>
      <c r="P9" s="1407"/>
      <c r="Q9" s="1407"/>
      <c r="R9" s="1407"/>
      <c r="S9" s="1409"/>
      <c r="T9" s="1412"/>
      <c r="U9" s="89"/>
      <c r="V9" s="89"/>
      <c r="W9" s="89"/>
      <c r="X9" s="412"/>
      <c r="Y9" s="89"/>
      <c r="Z9" s="378"/>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row>
    <row r="10" spans="1:73" s="164" customFormat="1" ht="11.25" customHeight="1" x14ac:dyDescent="0.25">
      <c r="A10" s="160"/>
      <c r="B10" s="276"/>
      <c r="C10" s="621" t="s">
        <v>4649</v>
      </c>
      <c r="D10" s="162"/>
      <c r="F10" s="630"/>
      <c r="H10" s="700"/>
      <c r="I10" s="1400" t="s">
        <v>4702</v>
      </c>
      <c r="J10" s="701"/>
      <c r="K10" s="701"/>
      <c r="L10" s="702"/>
      <c r="M10" s="1407"/>
      <c r="N10" s="1407"/>
      <c r="O10" s="1407"/>
      <c r="P10" s="1407"/>
      <c r="Q10" s="1407"/>
      <c r="R10" s="1407"/>
      <c r="S10" s="1410"/>
      <c r="T10" s="1413"/>
      <c r="U10" s="89"/>
      <c r="V10" s="89"/>
      <c r="W10" s="89"/>
      <c r="X10" s="412"/>
      <c r="Y10" s="89"/>
      <c r="Z10" s="378"/>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BK10" s="89"/>
      <c r="BL10" s="89"/>
      <c r="BM10" s="89"/>
      <c r="BN10" s="89"/>
      <c r="BO10" s="89"/>
      <c r="BP10" s="89"/>
      <c r="BQ10" s="89"/>
      <c r="BR10" s="89"/>
      <c r="BS10" s="89"/>
      <c r="BT10" s="89"/>
      <c r="BU10" s="89"/>
    </row>
    <row r="11" spans="1:73" s="164" customFormat="1" ht="10.5" customHeight="1" x14ac:dyDescent="0.25">
      <c r="A11" s="160"/>
      <c r="B11" s="276"/>
      <c r="C11" s="621" t="s">
        <v>4650</v>
      </c>
      <c r="D11" s="162"/>
      <c r="F11" s="630"/>
      <c r="H11" s="703"/>
      <c r="I11" s="1401"/>
      <c r="J11" s="704"/>
      <c r="K11" s="704"/>
      <c r="L11" s="705"/>
      <c r="M11" s="1387"/>
      <c r="N11" s="1387"/>
      <c r="O11" s="1387"/>
      <c r="P11" s="940"/>
      <c r="Q11" s="940"/>
      <c r="R11" s="981"/>
      <c r="S11" s="646"/>
      <c r="T11" s="980"/>
      <c r="U11" s="89"/>
      <c r="V11" s="89"/>
      <c r="W11" s="89"/>
      <c r="X11" s="412"/>
      <c r="Y11" s="89"/>
      <c r="Z11" s="378"/>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row>
    <row r="12" spans="1:73" s="164" customFormat="1" ht="11.25" customHeight="1" x14ac:dyDescent="0.25">
      <c r="A12" s="160"/>
      <c r="B12" s="276"/>
      <c r="C12" s="621" t="s">
        <v>4651</v>
      </c>
      <c r="D12" s="162"/>
      <c r="F12" s="631"/>
      <c r="H12" s="706"/>
      <c r="I12" s="1402"/>
      <c r="J12" s="707"/>
      <c r="K12" s="707"/>
      <c r="L12" s="708"/>
      <c r="M12" s="1387"/>
      <c r="N12" s="1387"/>
      <c r="O12" s="1387"/>
      <c r="P12" s="940"/>
      <c r="Q12" s="940"/>
      <c r="R12" s="981"/>
      <c r="S12" s="646"/>
      <c r="T12" s="980"/>
      <c r="U12" s="89"/>
      <c r="V12" s="89"/>
      <c r="W12" s="89"/>
      <c r="X12" s="412"/>
      <c r="Y12" s="89"/>
      <c r="Z12" s="378"/>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row>
    <row r="13" spans="1:73" s="164" customFormat="1" ht="13.5" customHeight="1" x14ac:dyDescent="0.25">
      <c r="A13" s="160"/>
      <c r="B13" s="276"/>
      <c r="C13" s="621"/>
      <c r="D13" s="162"/>
      <c r="F13" s="645"/>
      <c r="H13" s="620"/>
      <c r="I13" s="620"/>
      <c r="J13" s="620"/>
      <c r="K13" s="620"/>
      <c r="L13" s="161"/>
      <c r="N13" s="165"/>
      <c r="O13" s="89"/>
      <c r="U13" s="89"/>
      <c r="V13" s="89"/>
      <c r="W13" s="89"/>
      <c r="X13" s="412"/>
      <c r="Y13" s="89"/>
      <c r="Z13" s="378"/>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row>
    <row r="14" spans="1:73" ht="12" customHeight="1" x14ac:dyDescent="0.25">
      <c r="A14" s="13" t="s">
        <v>2783</v>
      </c>
      <c r="B14" s="12"/>
      <c r="C14" s="133" t="s">
        <v>4652</v>
      </c>
      <c r="D14" s="15"/>
      <c r="E14" s="627">
        <f>F10</f>
        <v>0</v>
      </c>
      <c r="F14" s="625" t="s">
        <v>2768</v>
      </c>
      <c r="G14" s="348" t="s">
        <v>2769</v>
      </c>
      <c r="H14" s="348" t="s">
        <v>2770</v>
      </c>
      <c r="I14" s="348" t="s">
        <v>2771</v>
      </c>
      <c r="J14" s="348" t="s">
        <v>2772</v>
      </c>
      <c r="K14" s="348" t="s">
        <v>2773</v>
      </c>
      <c r="L14" s="348" t="s">
        <v>2774</v>
      </c>
      <c r="M14" s="348" t="s">
        <v>2775</v>
      </c>
      <c r="N14" s="348" t="s">
        <v>2776</v>
      </c>
      <c r="O14" s="348" t="s">
        <v>2777</v>
      </c>
      <c r="P14" s="348" t="s">
        <v>2778</v>
      </c>
      <c r="Q14" s="348" t="s">
        <v>2779</v>
      </c>
      <c r="R14" s="348" t="s">
        <v>2780</v>
      </c>
      <c r="S14" s="348" t="s">
        <v>2781</v>
      </c>
      <c r="T14" s="349" t="s">
        <v>2782</v>
      </c>
      <c r="V14" s="1405" t="s">
        <v>1833</v>
      </c>
      <c r="W14" s="1406"/>
      <c r="X14" s="415"/>
      <c r="Y14" s="379" t="s">
        <v>4374</v>
      </c>
      <c r="Z14" s="379" t="s">
        <v>4312</v>
      </c>
      <c r="AA14" s="379" t="s">
        <v>4313</v>
      </c>
      <c r="AB14" s="379" t="s">
        <v>4314</v>
      </c>
      <c r="AC14" s="379" t="s">
        <v>4315</v>
      </c>
      <c r="AD14" s="379" t="s">
        <v>4316</v>
      </c>
      <c r="AE14" s="379" t="s">
        <v>4317</v>
      </c>
      <c r="AF14" s="379" t="s">
        <v>4318</v>
      </c>
      <c r="AG14" s="379" t="s">
        <v>4319</v>
      </c>
      <c r="AH14" s="379" t="s">
        <v>4320</v>
      </c>
      <c r="AI14" s="379" t="s">
        <v>4321</v>
      </c>
      <c r="AJ14" s="379" t="s">
        <v>4322</v>
      </c>
      <c r="AK14" s="379" t="s">
        <v>4323</v>
      </c>
      <c r="AL14" s="379" t="s">
        <v>4324</v>
      </c>
      <c r="AM14" s="379" t="s">
        <v>4325</v>
      </c>
    </row>
    <row r="15" spans="1:73" ht="12" customHeight="1" x14ac:dyDescent="0.25">
      <c r="A15" s="12"/>
      <c r="B15" s="12" t="s">
        <v>2785</v>
      </c>
      <c r="C15" s="12"/>
      <c r="E15" s="423" t="s">
        <v>4378</v>
      </c>
      <c r="F15" s="113">
        <f>Project_Worksheet!H13</f>
        <v>0</v>
      </c>
      <c r="G15" s="22">
        <f>F15*(1+$E$14)</f>
        <v>0</v>
      </c>
      <c r="H15" s="22">
        <f t="shared" ref="H15:T16" si="0">G15*(1+$E$14)</f>
        <v>0</v>
      </c>
      <c r="I15" s="22">
        <f t="shared" si="0"/>
        <v>0</v>
      </c>
      <c r="J15" s="22">
        <f t="shared" si="0"/>
        <v>0</v>
      </c>
      <c r="K15" s="22">
        <f t="shared" si="0"/>
        <v>0</v>
      </c>
      <c r="L15" s="22">
        <f t="shared" si="0"/>
        <v>0</v>
      </c>
      <c r="M15" s="22">
        <f t="shared" si="0"/>
        <v>0</v>
      </c>
      <c r="N15" s="22">
        <f t="shared" si="0"/>
        <v>0</v>
      </c>
      <c r="O15" s="22">
        <f t="shared" si="0"/>
        <v>0</v>
      </c>
      <c r="P15" s="22">
        <f t="shared" si="0"/>
        <v>0</v>
      </c>
      <c r="Q15" s="22">
        <f t="shared" si="0"/>
        <v>0</v>
      </c>
      <c r="R15" s="22">
        <f t="shared" si="0"/>
        <v>0</v>
      </c>
      <c r="S15" s="22">
        <f t="shared" si="0"/>
        <v>0</v>
      </c>
      <c r="T15" s="22">
        <f t="shared" si="0"/>
        <v>0</v>
      </c>
    </row>
    <row r="16" spans="1:73" ht="12" customHeight="1" x14ac:dyDescent="0.25">
      <c r="A16" s="64"/>
      <c r="B16" s="64" t="s">
        <v>2786</v>
      </c>
      <c r="C16" s="12"/>
      <c r="E16" s="423" t="s">
        <v>4378</v>
      </c>
      <c r="F16" s="114">
        <f>Project_Worksheet!H14</f>
        <v>0</v>
      </c>
      <c r="G16" s="632">
        <f>F16*(1+$E$14)</f>
        <v>0</v>
      </c>
      <c r="H16" s="632">
        <f>G16*(1+$E$14)</f>
        <v>0</v>
      </c>
      <c r="I16" s="632">
        <f t="shared" si="0"/>
        <v>0</v>
      </c>
      <c r="J16" s="632">
        <f t="shared" si="0"/>
        <v>0</v>
      </c>
      <c r="K16" s="632">
        <f t="shared" si="0"/>
        <v>0</v>
      </c>
      <c r="L16" s="632">
        <f t="shared" si="0"/>
        <v>0</v>
      </c>
      <c r="M16" s="632">
        <f t="shared" si="0"/>
        <v>0</v>
      </c>
      <c r="N16" s="632">
        <f t="shared" si="0"/>
        <v>0</v>
      </c>
      <c r="O16" s="632">
        <f t="shared" si="0"/>
        <v>0</v>
      </c>
      <c r="P16" s="632">
        <f t="shared" si="0"/>
        <v>0</v>
      </c>
      <c r="Q16" s="632">
        <f t="shared" si="0"/>
        <v>0</v>
      </c>
      <c r="R16" s="632">
        <f t="shared" si="0"/>
        <v>0</v>
      </c>
      <c r="S16" s="632">
        <f t="shared" si="0"/>
        <v>0</v>
      </c>
      <c r="T16" s="632">
        <f t="shared" si="0"/>
        <v>0</v>
      </c>
      <c r="U16" s="1393" t="s">
        <v>2784</v>
      </c>
      <c r="V16" s="1394"/>
      <c r="W16" s="420">
        <f>IF(ISERROR(AVERAGE(Z16:AM16)), 0, ROUND(AVERAGE(Z16:AM16),4))</f>
        <v>0</v>
      </c>
      <c r="Z16" s="417" t="e">
        <f>IF(OR(ISBLANK(F16),ISBLANK(G16)),"",G16/F16-1)</f>
        <v>#DIV/0!</v>
      </c>
      <c r="AA16" s="417" t="e">
        <f t="shared" ref="AA16:AM16" si="1">IF(OR(ISBLANK(G16),ISBLANK(H16)),"",H16/G16-1)</f>
        <v>#DIV/0!</v>
      </c>
      <c r="AB16" s="417" t="e">
        <f t="shared" si="1"/>
        <v>#DIV/0!</v>
      </c>
      <c r="AC16" s="417" t="e">
        <f t="shared" si="1"/>
        <v>#DIV/0!</v>
      </c>
      <c r="AD16" s="417" t="e">
        <f t="shared" si="1"/>
        <v>#DIV/0!</v>
      </c>
      <c r="AE16" s="417" t="e">
        <f t="shared" si="1"/>
        <v>#DIV/0!</v>
      </c>
      <c r="AF16" s="417" t="e">
        <f t="shared" si="1"/>
        <v>#DIV/0!</v>
      </c>
      <c r="AG16" s="417" t="e">
        <f t="shared" si="1"/>
        <v>#DIV/0!</v>
      </c>
      <c r="AH16" s="417" t="e">
        <f t="shared" si="1"/>
        <v>#DIV/0!</v>
      </c>
      <c r="AI16" s="417" t="e">
        <f t="shared" si="1"/>
        <v>#DIV/0!</v>
      </c>
      <c r="AJ16" s="417" t="e">
        <f>IF(OR(ISBLANK(P16),ISBLANK(Q16)),"",Q16/P16-1)</f>
        <v>#DIV/0!</v>
      </c>
      <c r="AK16" s="417" t="e">
        <f t="shared" si="1"/>
        <v>#DIV/0!</v>
      </c>
      <c r="AL16" s="417" t="e">
        <f t="shared" si="1"/>
        <v>#DIV/0!</v>
      </c>
      <c r="AM16" s="417" t="e">
        <f t="shared" si="1"/>
        <v>#DIV/0!</v>
      </c>
    </row>
    <row r="17" spans="1:39" ht="12" customHeight="1" x14ac:dyDescent="0.25">
      <c r="A17" s="64"/>
      <c r="B17" s="64" t="s">
        <v>4369</v>
      </c>
      <c r="C17" s="64"/>
      <c r="E17" s="423" t="s">
        <v>4377</v>
      </c>
      <c r="F17" s="114">
        <f>SUM(Operating_Assumptions!E40:F45)</f>
        <v>0</v>
      </c>
      <c r="G17" s="23">
        <f>F17*(1+$E$14)</f>
        <v>0</v>
      </c>
      <c r="H17" s="23">
        <f t="shared" ref="H17:T17" si="2">G17*(1+$E$14)</f>
        <v>0</v>
      </c>
      <c r="I17" s="23">
        <f t="shared" si="2"/>
        <v>0</v>
      </c>
      <c r="J17" s="23">
        <f t="shared" si="2"/>
        <v>0</v>
      </c>
      <c r="K17" s="23">
        <f t="shared" si="2"/>
        <v>0</v>
      </c>
      <c r="L17" s="23">
        <f t="shared" si="2"/>
        <v>0</v>
      </c>
      <c r="M17" s="23">
        <f t="shared" si="2"/>
        <v>0</v>
      </c>
      <c r="N17" s="23">
        <f t="shared" si="2"/>
        <v>0</v>
      </c>
      <c r="O17" s="23">
        <f t="shared" si="2"/>
        <v>0</v>
      </c>
      <c r="P17" s="23">
        <f t="shared" si="2"/>
        <v>0</v>
      </c>
      <c r="Q17" s="23">
        <f t="shared" si="2"/>
        <v>0</v>
      </c>
      <c r="R17" s="23">
        <f t="shared" si="2"/>
        <v>0</v>
      </c>
      <c r="S17" s="23">
        <f t="shared" si="2"/>
        <v>0</v>
      </c>
      <c r="T17" s="23">
        <f t="shared" si="2"/>
        <v>0</v>
      </c>
    </row>
    <row r="18" spans="1:39" ht="12" customHeight="1" x14ac:dyDescent="0.25">
      <c r="A18" s="64"/>
      <c r="B18" s="409" t="s">
        <v>4671</v>
      </c>
      <c r="C18" s="133"/>
      <c r="D18" s="15"/>
      <c r="E18" s="423" t="s">
        <v>4377</v>
      </c>
      <c r="F18" s="114">
        <f>SUM(Operating_Assumptions!E47:F50)+SUM(Operating_Assumptions!E53:F56)</f>
        <v>0</v>
      </c>
      <c r="G18" s="166"/>
      <c r="H18" s="166"/>
      <c r="I18" s="166"/>
      <c r="J18" s="166"/>
      <c r="K18" s="166"/>
      <c r="L18" s="166"/>
      <c r="M18" s="166"/>
      <c r="N18" s="166"/>
      <c r="O18" s="166"/>
      <c r="P18" s="166"/>
      <c r="Q18" s="166"/>
      <c r="R18" s="166"/>
      <c r="S18" s="166"/>
      <c r="T18" s="166"/>
      <c r="U18" s="1393" t="s">
        <v>2784</v>
      </c>
      <c r="V18" s="1394"/>
      <c r="W18" s="420">
        <f>IF(ISERROR(AVERAGE(Z18:AM18)), 0, ROUND(AVERAGE(Z18:AM18),4))</f>
        <v>0</v>
      </c>
      <c r="Z18" s="417" t="str">
        <f t="shared" ref="Z18:AM18" si="3">IF(OR(ISBLANK(F18),ISBLANK(G18)),"",G18/F18-1)</f>
        <v/>
      </c>
      <c r="AA18" s="417" t="str">
        <f t="shared" si="3"/>
        <v/>
      </c>
      <c r="AB18" s="417" t="str">
        <f t="shared" si="3"/>
        <v/>
      </c>
      <c r="AC18" s="417" t="str">
        <f t="shared" si="3"/>
        <v/>
      </c>
      <c r="AD18" s="417" t="str">
        <f t="shared" si="3"/>
        <v/>
      </c>
      <c r="AE18" s="417" t="str">
        <f t="shared" si="3"/>
        <v/>
      </c>
      <c r="AF18" s="417" t="str">
        <f t="shared" si="3"/>
        <v/>
      </c>
      <c r="AG18" s="417" t="str">
        <f t="shared" si="3"/>
        <v/>
      </c>
      <c r="AH18" s="417" t="str">
        <f t="shared" si="3"/>
        <v/>
      </c>
      <c r="AI18" s="417" t="str">
        <f t="shared" si="3"/>
        <v/>
      </c>
      <c r="AJ18" s="417" t="str">
        <f t="shared" si="3"/>
        <v/>
      </c>
      <c r="AK18" s="417" t="str">
        <f t="shared" si="3"/>
        <v/>
      </c>
      <c r="AL18" s="417" t="str">
        <f t="shared" si="3"/>
        <v/>
      </c>
      <c r="AM18" s="417" t="str">
        <f t="shared" si="3"/>
        <v/>
      </c>
    </row>
    <row r="19" spans="1:39" ht="12" customHeight="1" x14ac:dyDescent="0.25">
      <c r="A19" s="64"/>
      <c r="B19" s="949" t="s">
        <v>4669</v>
      </c>
      <c r="C19" s="133"/>
      <c r="D19" s="15"/>
      <c r="E19" s="423" t="s">
        <v>4377</v>
      </c>
      <c r="F19" s="1088">
        <f>SUM(Operating_Assumptions!E51:F52)</f>
        <v>0</v>
      </c>
      <c r="G19" s="623"/>
      <c r="H19" s="623"/>
      <c r="I19" s="623"/>
      <c r="J19" s="623"/>
      <c r="K19" s="623"/>
      <c r="L19" s="623"/>
      <c r="M19" s="623"/>
      <c r="N19" s="623"/>
      <c r="O19" s="623"/>
      <c r="P19" s="623"/>
      <c r="Q19" s="623"/>
      <c r="R19" s="623"/>
      <c r="S19" s="623"/>
      <c r="T19" s="623"/>
      <c r="U19" s="618"/>
      <c r="V19" s="619"/>
      <c r="W19" s="420"/>
      <c r="Z19" s="417"/>
      <c r="AA19" s="417"/>
      <c r="AB19" s="417"/>
      <c r="AC19" s="417"/>
      <c r="AD19" s="417"/>
      <c r="AE19" s="417"/>
      <c r="AF19" s="417"/>
      <c r="AG19" s="417"/>
      <c r="AH19" s="417"/>
      <c r="AI19" s="417"/>
      <c r="AJ19" s="417"/>
      <c r="AK19" s="417"/>
      <c r="AL19" s="417"/>
      <c r="AM19" s="417"/>
    </row>
    <row r="20" spans="1:39" ht="12" customHeight="1" x14ac:dyDescent="0.25">
      <c r="A20" s="64"/>
      <c r="B20" s="949" t="s">
        <v>4670</v>
      </c>
      <c r="C20" s="133"/>
      <c r="D20" s="15"/>
      <c r="E20" s="423"/>
      <c r="F20" s="1089">
        <f>SUM(F15:F19)</f>
        <v>0</v>
      </c>
      <c r="G20" s="113">
        <f>SUM(G15:G19)</f>
        <v>0</v>
      </c>
      <c r="H20" s="113">
        <f t="shared" ref="H20:T20" si="4">SUM(H15:H19)</f>
        <v>0</v>
      </c>
      <c r="I20" s="113">
        <f t="shared" si="4"/>
        <v>0</v>
      </c>
      <c r="J20" s="113">
        <f t="shared" si="4"/>
        <v>0</v>
      </c>
      <c r="K20" s="113">
        <f t="shared" si="4"/>
        <v>0</v>
      </c>
      <c r="L20" s="113">
        <f t="shared" si="4"/>
        <v>0</v>
      </c>
      <c r="M20" s="113">
        <f t="shared" si="4"/>
        <v>0</v>
      </c>
      <c r="N20" s="113">
        <f t="shared" si="4"/>
        <v>0</v>
      </c>
      <c r="O20" s="113">
        <f t="shared" si="4"/>
        <v>0</v>
      </c>
      <c r="P20" s="113">
        <f t="shared" si="4"/>
        <v>0</v>
      </c>
      <c r="Q20" s="113">
        <f t="shared" si="4"/>
        <v>0</v>
      </c>
      <c r="R20" s="113">
        <f t="shared" si="4"/>
        <v>0</v>
      </c>
      <c r="S20" s="113">
        <f t="shared" si="4"/>
        <v>0</v>
      </c>
      <c r="T20" s="113">
        <f t="shared" si="4"/>
        <v>0</v>
      </c>
      <c r="U20" s="634"/>
      <c r="V20" s="635"/>
      <c r="W20" s="420"/>
      <c r="Z20" s="417"/>
      <c r="AA20" s="417"/>
      <c r="AB20" s="417"/>
      <c r="AC20" s="417"/>
      <c r="AD20" s="417"/>
      <c r="AE20" s="417"/>
      <c r="AF20" s="417"/>
      <c r="AG20" s="417"/>
      <c r="AH20" s="417"/>
      <c r="AI20" s="417"/>
      <c r="AJ20" s="417"/>
      <c r="AK20" s="417"/>
      <c r="AL20" s="417"/>
      <c r="AM20" s="417"/>
    </row>
    <row r="21" spans="1:39" ht="12" customHeight="1" x14ac:dyDescent="0.25">
      <c r="A21" s="64"/>
      <c r="B21" s="64" t="s">
        <v>4672</v>
      </c>
      <c r="C21" s="133" t="s">
        <v>4661</v>
      </c>
      <c r="D21" s="15"/>
      <c r="E21" s="622">
        <f>F9</f>
        <v>0</v>
      </c>
      <c r="F21" s="632">
        <f>(F15+F16)*$F$8</f>
        <v>0</v>
      </c>
      <c r="G21" s="23">
        <f>(G15+G16)*$F$9</f>
        <v>0</v>
      </c>
      <c r="H21" s="23">
        <f t="shared" ref="H21:T21" si="5">(H15+H16)*$F$9</f>
        <v>0</v>
      </c>
      <c r="I21" s="23">
        <f t="shared" si="5"/>
        <v>0</v>
      </c>
      <c r="J21" s="23">
        <f t="shared" si="5"/>
        <v>0</v>
      </c>
      <c r="K21" s="23">
        <f t="shared" si="5"/>
        <v>0</v>
      </c>
      <c r="L21" s="23">
        <f t="shared" si="5"/>
        <v>0</v>
      </c>
      <c r="M21" s="23">
        <f t="shared" si="5"/>
        <v>0</v>
      </c>
      <c r="N21" s="23">
        <f t="shared" si="5"/>
        <v>0</v>
      </c>
      <c r="O21" s="23">
        <f t="shared" si="5"/>
        <v>0</v>
      </c>
      <c r="P21" s="23">
        <f t="shared" si="5"/>
        <v>0</v>
      </c>
      <c r="Q21" s="23">
        <f t="shared" si="5"/>
        <v>0</v>
      </c>
      <c r="R21" s="23">
        <f t="shared" si="5"/>
        <v>0</v>
      </c>
      <c r="S21" s="23">
        <f t="shared" si="5"/>
        <v>0</v>
      </c>
      <c r="T21" s="23">
        <f t="shared" si="5"/>
        <v>0</v>
      </c>
      <c r="U21" s="1391" t="s">
        <v>4372</v>
      </c>
      <c r="V21" s="1392"/>
      <c r="W21" s="169">
        <f>IF(SUM(F15:T17) = 0, 0%, SUM(F21:T21)/SUM(F15:T17))</f>
        <v>0</v>
      </c>
      <c r="X21" s="413"/>
      <c r="Z21" s="417" t="e">
        <f>IF(OR(ISBLANK(F21),ISBLANK(G21)),"",G21/F21-1)</f>
        <v>#DIV/0!</v>
      </c>
      <c r="AA21" s="417" t="str">
        <f>IF(OR(G21=0,H21=0),"",H21/G21-1)</f>
        <v/>
      </c>
      <c r="AB21" s="417" t="str">
        <f t="shared" ref="AB21:AM21" si="6">IF(OR(H21=0,I21=0),"",I21/H21-1)</f>
        <v/>
      </c>
      <c r="AC21" s="417" t="str">
        <f t="shared" si="6"/>
        <v/>
      </c>
      <c r="AD21" s="417" t="str">
        <f t="shared" si="6"/>
        <v/>
      </c>
      <c r="AE21" s="417" t="str">
        <f t="shared" si="6"/>
        <v/>
      </c>
      <c r="AF21" s="417" t="str">
        <f t="shared" si="6"/>
        <v/>
      </c>
      <c r="AG21" s="417" t="str">
        <f t="shared" si="6"/>
        <v/>
      </c>
      <c r="AH21" s="417" t="str">
        <f t="shared" si="6"/>
        <v/>
      </c>
      <c r="AI21" s="417" t="str">
        <f t="shared" si="6"/>
        <v/>
      </c>
      <c r="AJ21" s="417" t="str">
        <f t="shared" si="6"/>
        <v/>
      </c>
      <c r="AK21" s="417" t="str">
        <f t="shared" si="6"/>
        <v/>
      </c>
      <c r="AL21" s="417" t="str">
        <f t="shared" si="6"/>
        <v/>
      </c>
      <c r="AM21" s="417" t="str">
        <f t="shared" si="6"/>
        <v/>
      </c>
    </row>
    <row r="22" spans="1:39" ht="12" customHeight="1" x14ac:dyDescent="0.25">
      <c r="A22" s="948" t="s">
        <v>4656</v>
      </c>
      <c r="B22" s="1087"/>
      <c r="C22" s="12"/>
      <c r="E22" s="5"/>
      <c r="F22" s="1090">
        <f>F20-F21</f>
        <v>0</v>
      </c>
      <c r="G22" s="30">
        <f t="shared" ref="G22:T22" si="7">G20-G21</f>
        <v>0</v>
      </c>
      <c r="H22" s="30">
        <f t="shared" si="7"/>
        <v>0</v>
      </c>
      <c r="I22" s="30">
        <f t="shared" si="7"/>
        <v>0</v>
      </c>
      <c r="J22" s="30">
        <f t="shared" si="7"/>
        <v>0</v>
      </c>
      <c r="K22" s="30">
        <f t="shared" si="7"/>
        <v>0</v>
      </c>
      <c r="L22" s="30">
        <f t="shared" si="7"/>
        <v>0</v>
      </c>
      <c r="M22" s="30">
        <f t="shared" si="7"/>
        <v>0</v>
      </c>
      <c r="N22" s="30">
        <f t="shared" si="7"/>
        <v>0</v>
      </c>
      <c r="O22" s="30">
        <f t="shared" si="7"/>
        <v>0</v>
      </c>
      <c r="P22" s="30">
        <f t="shared" si="7"/>
        <v>0</v>
      </c>
      <c r="Q22" s="30">
        <f t="shared" si="7"/>
        <v>0</v>
      </c>
      <c r="R22" s="30">
        <f t="shared" si="7"/>
        <v>0</v>
      </c>
      <c r="S22" s="30">
        <f t="shared" si="7"/>
        <v>0</v>
      </c>
      <c r="T22" s="30">
        <f t="shared" si="7"/>
        <v>0</v>
      </c>
      <c r="U22" s="1393" t="s">
        <v>2784</v>
      </c>
      <c r="V22" s="1394"/>
      <c r="W22" s="420">
        <f>IF(ISERROR(AVERAGE(Z22:AM22)), 0, ROUND(AVERAGE(Z22:AM22),4))</f>
        <v>0</v>
      </c>
      <c r="Z22" s="417" t="str">
        <f>IF(OR(F22=0,G22=0),"",G22/F22-1)</f>
        <v/>
      </c>
      <c r="AA22" s="417" t="str">
        <f t="shared" ref="AA22:AM22" si="8">IF(OR(G22=0,H22=0),"",H22/G22-1)</f>
        <v/>
      </c>
      <c r="AB22" s="417" t="str">
        <f t="shared" si="8"/>
        <v/>
      </c>
      <c r="AC22" s="417" t="str">
        <f t="shared" si="8"/>
        <v/>
      </c>
      <c r="AD22" s="417" t="str">
        <f t="shared" si="8"/>
        <v/>
      </c>
      <c r="AE22" s="417" t="str">
        <f t="shared" si="8"/>
        <v/>
      </c>
      <c r="AF22" s="417" t="str">
        <f t="shared" si="8"/>
        <v/>
      </c>
      <c r="AG22" s="417" t="str">
        <f t="shared" si="8"/>
        <v/>
      </c>
      <c r="AH22" s="417" t="str">
        <f t="shared" si="8"/>
        <v/>
      </c>
      <c r="AI22" s="417" t="str">
        <f t="shared" si="8"/>
        <v/>
      </c>
      <c r="AJ22" s="417" t="str">
        <f t="shared" si="8"/>
        <v/>
      </c>
      <c r="AK22" s="417" t="str">
        <f t="shared" si="8"/>
        <v/>
      </c>
      <c r="AL22" s="417" t="str">
        <f t="shared" si="8"/>
        <v/>
      </c>
      <c r="AM22" s="417" t="str">
        <f t="shared" si="8"/>
        <v/>
      </c>
    </row>
    <row r="23" spans="1:39" ht="12" customHeight="1" x14ac:dyDescent="0.25">
      <c r="A23" s="13"/>
      <c r="B23" s="12"/>
      <c r="C23" s="12"/>
      <c r="E23" s="5"/>
      <c r="F23" s="2"/>
      <c r="G23" s="2"/>
      <c r="H23" s="2"/>
      <c r="I23" s="2"/>
      <c r="J23" s="2"/>
      <c r="K23" s="2"/>
      <c r="L23" s="2"/>
      <c r="M23" s="2"/>
      <c r="N23" s="2"/>
      <c r="O23" s="2"/>
      <c r="P23" s="2"/>
      <c r="Q23" s="2"/>
      <c r="R23" s="2"/>
      <c r="S23" s="2"/>
      <c r="T23" s="2"/>
    </row>
    <row r="24" spans="1:39" ht="12" customHeight="1" x14ac:dyDescent="0.25">
      <c r="A24" s="13" t="s">
        <v>2789</v>
      </c>
      <c r="B24" s="12"/>
      <c r="C24" s="133" t="s">
        <v>4657</v>
      </c>
      <c r="D24" s="15"/>
      <c r="E24" s="628">
        <f>F11</f>
        <v>0</v>
      </c>
      <c r="F24" s="2"/>
      <c r="G24" s="2"/>
      <c r="H24" s="2"/>
      <c r="I24" s="2"/>
      <c r="J24" s="2"/>
      <c r="K24" s="2"/>
      <c r="L24" s="2"/>
      <c r="M24" s="2"/>
      <c r="N24" s="2"/>
      <c r="O24" s="2"/>
      <c r="P24" s="2"/>
      <c r="Q24" s="2"/>
      <c r="R24" s="2"/>
      <c r="S24" s="2"/>
      <c r="T24" s="2"/>
      <c r="Y24" s="10" t="s">
        <v>4373</v>
      </c>
    </row>
    <row r="25" spans="1:39" ht="12" customHeight="1" x14ac:dyDescent="0.25">
      <c r="A25" s="11"/>
      <c r="B25" s="12" t="s">
        <v>2790</v>
      </c>
      <c r="C25" s="1379" t="s">
        <v>5732</v>
      </c>
      <c r="D25" s="1380"/>
      <c r="E25" s="1385"/>
      <c r="F25" s="450"/>
      <c r="G25" s="23">
        <f t="shared" ref="G25:T25" si="9">IF(G15+G16+G17-G21=0,0,IF($C$25="Percent of Net Rents",(G15+G16+G17-G21)*$Y$26,IF($C$25="Percent of EGI",G22*$Y$25,F25*(1+$E$24))))</f>
        <v>0</v>
      </c>
      <c r="H25" s="23">
        <f t="shared" si="9"/>
        <v>0</v>
      </c>
      <c r="I25" s="23">
        <f t="shared" si="9"/>
        <v>0</v>
      </c>
      <c r="J25" s="23">
        <f t="shared" si="9"/>
        <v>0</v>
      </c>
      <c r="K25" s="23">
        <f t="shared" si="9"/>
        <v>0</v>
      </c>
      <c r="L25" s="23">
        <f t="shared" si="9"/>
        <v>0</v>
      </c>
      <c r="M25" s="23">
        <f t="shared" si="9"/>
        <v>0</v>
      </c>
      <c r="N25" s="23">
        <f t="shared" si="9"/>
        <v>0</v>
      </c>
      <c r="O25" s="23">
        <f t="shared" si="9"/>
        <v>0</v>
      </c>
      <c r="P25" s="23">
        <f t="shared" si="9"/>
        <v>0</v>
      </c>
      <c r="Q25" s="23">
        <f t="shared" si="9"/>
        <v>0</v>
      </c>
      <c r="R25" s="23">
        <f t="shared" si="9"/>
        <v>0</v>
      </c>
      <c r="S25" s="23">
        <f t="shared" si="9"/>
        <v>0</v>
      </c>
      <c r="T25" s="23">
        <f t="shared" si="9"/>
        <v>0</v>
      </c>
      <c r="U25" s="1395" t="s">
        <v>4373</v>
      </c>
      <c r="V25" s="1396"/>
      <c r="W25" s="416">
        <f>IF(SUM(F22:T22) = 0, 0%, ROUND(SUM(F25:T25)/SUM(F22:T22),4))</f>
        <v>0</v>
      </c>
      <c r="Y25" s="411">
        <f>IF(F22=0,0,ROUND(F25/F22,4))</f>
        <v>0</v>
      </c>
      <c r="Z25" s="411">
        <f t="shared" ref="Z25:AM25" si="10">IF(G22=0,0,ROUND(G25/G22,4))</f>
        <v>0</v>
      </c>
      <c r="AA25" s="411">
        <f t="shared" si="10"/>
        <v>0</v>
      </c>
      <c r="AB25" s="411">
        <f t="shared" si="10"/>
        <v>0</v>
      </c>
      <c r="AC25" s="411">
        <f t="shared" si="10"/>
        <v>0</v>
      </c>
      <c r="AD25" s="411">
        <f t="shared" si="10"/>
        <v>0</v>
      </c>
      <c r="AE25" s="411">
        <f t="shared" si="10"/>
        <v>0</v>
      </c>
      <c r="AF25" s="411">
        <f t="shared" si="10"/>
        <v>0</v>
      </c>
      <c r="AG25" s="411">
        <f t="shared" si="10"/>
        <v>0</v>
      </c>
      <c r="AH25" s="411">
        <f t="shared" si="10"/>
        <v>0</v>
      </c>
      <c r="AI25" s="411">
        <f t="shared" si="10"/>
        <v>0</v>
      </c>
      <c r="AJ25" s="411">
        <f t="shared" si="10"/>
        <v>0</v>
      </c>
      <c r="AK25" s="411">
        <f t="shared" si="10"/>
        <v>0</v>
      </c>
      <c r="AL25" s="411">
        <f t="shared" si="10"/>
        <v>0</v>
      </c>
      <c r="AM25" s="411">
        <f t="shared" si="10"/>
        <v>0</v>
      </c>
    </row>
    <row r="26" spans="1:39" ht="12" customHeight="1" x14ac:dyDescent="0.25">
      <c r="A26" s="11"/>
      <c r="B26" s="12" t="s">
        <v>2791</v>
      </c>
      <c r="C26" s="12"/>
      <c r="E26" s="4"/>
      <c r="F26" s="450"/>
      <c r="G26" s="23">
        <f t="shared" ref="G26:T26" si="11">F26*(1+$E$24)</f>
        <v>0</v>
      </c>
      <c r="H26" s="23">
        <f t="shared" si="11"/>
        <v>0</v>
      </c>
      <c r="I26" s="23">
        <f t="shared" si="11"/>
        <v>0</v>
      </c>
      <c r="J26" s="23">
        <f t="shared" si="11"/>
        <v>0</v>
      </c>
      <c r="K26" s="23">
        <f t="shared" si="11"/>
        <v>0</v>
      </c>
      <c r="L26" s="23">
        <f t="shared" si="11"/>
        <v>0</v>
      </c>
      <c r="M26" s="23">
        <f t="shared" si="11"/>
        <v>0</v>
      </c>
      <c r="N26" s="23">
        <f t="shared" si="11"/>
        <v>0</v>
      </c>
      <c r="O26" s="23">
        <f t="shared" si="11"/>
        <v>0</v>
      </c>
      <c r="P26" s="23">
        <f t="shared" si="11"/>
        <v>0</v>
      </c>
      <c r="Q26" s="23">
        <f t="shared" si="11"/>
        <v>0</v>
      </c>
      <c r="R26" s="23">
        <f t="shared" si="11"/>
        <v>0</v>
      </c>
      <c r="S26" s="23">
        <f t="shared" si="11"/>
        <v>0</v>
      </c>
      <c r="T26" s="23">
        <f t="shared" si="11"/>
        <v>0</v>
      </c>
      <c r="Y26" s="417" t="str">
        <f>IF(SUM(F15:F17)-F21=0,"",ROUND(F25/(SUM(F15:F17)-F21),4))</f>
        <v/>
      </c>
      <c r="Z26" s="10" t="s">
        <v>4375</v>
      </c>
      <c r="AB26" s="418"/>
    </row>
    <row r="27" spans="1:39" ht="12" customHeight="1" x14ac:dyDescent="0.25">
      <c r="A27" s="11"/>
      <c r="B27" s="12" t="s">
        <v>2792</v>
      </c>
      <c r="C27" s="12"/>
      <c r="E27" s="4"/>
      <c r="F27" s="450"/>
      <c r="G27" s="23">
        <f t="shared" ref="G27:T27" si="12">F27*(1+$E$24)</f>
        <v>0</v>
      </c>
      <c r="H27" s="23">
        <f t="shared" si="12"/>
        <v>0</v>
      </c>
      <c r="I27" s="23">
        <f t="shared" si="12"/>
        <v>0</v>
      </c>
      <c r="J27" s="23">
        <f t="shared" si="12"/>
        <v>0</v>
      </c>
      <c r="K27" s="23">
        <f t="shared" si="12"/>
        <v>0</v>
      </c>
      <c r="L27" s="23">
        <f t="shared" si="12"/>
        <v>0</v>
      </c>
      <c r="M27" s="23">
        <f t="shared" si="12"/>
        <v>0</v>
      </c>
      <c r="N27" s="23">
        <f t="shared" si="12"/>
        <v>0</v>
      </c>
      <c r="O27" s="23">
        <f t="shared" si="12"/>
        <v>0</v>
      </c>
      <c r="P27" s="23">
        <f t="shared" si="12"/>
        <v>0</v>
      </c>
      <c r="Q27" s="23">
        <f t="shared" si="12"/>
        <v>0</v>
      </c>
      <c r="R27" s="23">
        <f t="shared" si="12"/>
        <v>0</v>
      </c>
      <c r="S27" s="23">
        <f t="shared" si="12"/>
        <v>0</v>
      </c>
      <c r="T27" s="23">
        <f t="shared" si="12"/>
        <v>0</v>
      </c>
    </row>
    <row r="28" spans="1:39" ht="12" customHeight="1" x14ac:dyDescent="0.25">
      <c r="A28" s="13"/>
      <c r="B28" s="12" t="s">
        <v>2793</v>
      </c>
      <c r="C28" s="12"/>
      <c r="E28" s="6"/>
      <c r="F28" s="450"/>
      <c r="G28" s="23">
        <f t="shared" ref="G28:T28" si="13">F28*(1+$E$24)</f>
        <v>0</v>
      </c>
      <c r="H28" s="23">
        <f t="shared" si="13"/>
        <v>0</v>
      </c>
      <c r="I28" s="23">
        <f t="shared" si="13"/>
        <v>0</v>
      </c>
      <c r="J28" s="23">
        <f t="shared" si="13"/>
        <v>0</v>
      </c>
      <c r="K28" s="23">
        <f t="shared" si="13"/>
        <v>0</v>
      </c>
      <c r="L28" s="23">
        <f t="shared" si="13"/>
        <v>0</v>
      </c>
      <c r="M28" s="23">
        <f t="shared" si="13"/>
        <v>0</v>
      </c>
      <c r="N28" s="23">
        <f t="shared" si="13"/>
        <v>0</v>
      </c>
      <c r="O28" s="23">
        <f t="shared" si="13"/>
        <v>0</v>
      </c>
      <c r="P28" s="23">
        <f t="shared" si="13"/>
        <v>0</v>
      </c>
      <c r="Q28" s="23">
        <f t="shared" si="13"/>
        <v>0</v>
      </c>
      <c r="R28" s="23">
        <f t="shared" si="13"/>
        <v>0</v>
      </c>
      <c r="S28" s="23">
        <f t="shared" si="13"/>
        <v>0</v>
      </c>
      <c r="T28" s="23">
        <f t="shared" si="13"/>
        <v>0</v>
      </c>
    </row>
    <row r="29" spans="1:39" ht="12" customHeight="1" x14ac:dyDescent="0.25">
      <c r="A29" s="12"/>
      <c r="B29" s="12" t="s">
        <v>2794</v>
      </c>
      <c r="C29" s="12"/>
      <c r="E29" s="5"/>
      <c r="F29" s="450"/>
      <c r="G29" s="23">
        <f t="shared" ref="G29:T29" si="14">F29*(1+$E$24)</f>
        <v>0</v>
      </c>
      <c r="H29" s="23">
        <f t="shared" si="14"/>
        <v>0</v>
      </c>
      <c r="I29" s="23">
        <f t="shared" si="14"/>
        <v>0</v>
      </c>
      <c r="J29" s="23">
        <f t="shared" si="14"/>
        <v>0</v>
      </c>
      <c r="K29" s="23">
        <f t="shared" si="14"/>
        <v>0</v>
      </c>
      <c r="L29" s="23">
        <f t="shared" si="14"/>
        <v>0</v>
      </c>
      <c r="M29" s="23">
        <f t="shared" si="14"/>
        <v>0</v>
      </c>
      <c r="N29" s="23">
        <f t="shared" si="14"/>
        <v>0</v>
      </c>
      <c r="O29" s="23">
        <f t="shared" si="14"/>
        <v>0</v>
      </c>
      <c r="P29" s="23">
        <f t="shared" si="14"/>
        <v>0</v>
      </c>
      <c r="Q29" s="23">
        <f t="shared" si="14"/>
        <v>0</v>
      </c>
      <c r="R29" s="23">
        <f t="shared" si="14"/>
        <v>0</v>
      </c>
      <c r="S29" s="23">
        <f t="shared" si="14"/>
        <v>0</v>
      </c>
      <c r="T29" s="23">
        <f t="shared" si="14"/>
        <v>0</v>
      </c>
    </row>
    <row r="30" spans="1:39" ht="12" customHeight="1" x14ac:dyDescent="0.25">
      <c r="A30" s="12"/>
      <c r="B30" s="12" t="s">
        <v>2795</v>
      </c>
      <c r="C30" s="1386" t="s">
        <v>4653</v>
      </c>
      <c r="D30" s="1386"/>
      <c r="E30" s="534" t="s">
        <v>4948</v>
      </c>
      <c r="F30" s="450"/>
      <c r="G30" s="23">
        <f t="shared" ref="G30:T30" si="15">F30*(1+$E$24)</f>
        <v>0</v>
      </c>
      <c r="H30" s="23">
        <f t="shared" si="15"/>
        <v>0</v>
      </c>
      <c r="I30" s="23">
        <f t="shared" si="15"/>
        <v>0</v>
      </c>
      <c r="J30" s="23">
        <f t="shared" si="15"/>
        <v>0</v>
      </c>
      <c r="K30" s="23">
        <f t="shared" si="15"/>
        <v>0</v>
      </c>
      <c r="L30" s="23">
        <f t="shared" si="15"/>
        <v>0</v>
      </c>
      <c r="M30" s="23">
        <f t="shared" si="15"/>
        <v>0</v>
      </c>
      <c r="N30" s="23">
        <f t="shared" si="15"/>
        <v>0</v>
      </c>
      <c r="O30" s="23">
        <f t="shared" si="15"/>
        <v>0</v>
      </c>
      <c r="P30" s="23">
        <f t="shared" si="15"/>
        <v>0</v>
      </c>
      <c r="Q30" s="23">
        <f t="shared" si="15"/>
        <v>0</v>
      </c>
      <c r="R30" s="23">
        <f t="shared" si="15"/>
        <v>0</v>
      </c>
      <c r="S30" s="23">
        <f t="shared" si="15"/>
        <v>0</v>
      </c>
      <c r="T30" s="23">
        <f t="shared" si="15"/>
        <v>0</v>
      </c>
    </row>
    <row r="31" spans="1:39" ht="12" customHeight="1" x14ac:dyDescent="0.25">
      <c r="A31" s="12"/>
      <c r="B31" s="12" t="s">
        <v>2796</v>
      </c>
      <c r="C31" s="12"/>
      <c r="E31" s="5"/>
      <c r="F31" s="450"/>
      <c r="G31" s="23">
        <f t="shared" ref="G31:T31" si="16">F31*(1+$E$24)</f>
        <v>0</v>
      </c>
      <c r="H31" s="23">
        <f t="shared" si="16"/>
        <v>0</v>
      </c>
      <c r="I31" s="23">
        <f t="shared" si="16"/>
        <v>0</v>
      </c>
      <c r="J31" s="23">
        <f t="shared" si="16"/>
        <v>0</v>
      </c>
      <c r="K31" s="23">
        <f t="shared" si="16"/>
        <v>0</v>
      </c>
      <c r="L31" s="23">
        <f t="shared" si="16"/>
        <v>0</v>
      </c>
      <c r="M31" s="23">
        <f t="shared" si="16"/>
        <v>0</v>
      </c>
      <c r="N31" s="23">
        <f t="shared" si="16"/>
        <v>0</v>
      </c>
      <c r="O31" s="23">
        <f t="shared" si="16"/>
        <v>0</v>
      </c>
      <c r="P31" s="23">
        <f t="shared" si="16"/>
        <v>0</v>
      </c>
      <c r="Q31" s="23">
        <f t="shared" si="16"/>
        <v>0</v>
      </c>
      <c r="R31" s="23">
        <f t="shared" si="16"/>
        <v>0</v>
      </c>
      <c r="S31" s="23">
        <f t="shared" si="16"/>
        <v>0</v>
      </c>
      <c r="T31" s="23">
        <f t="shared" si="16"/>
        <v>0</v>
      </c>
    </row>
    <row r="32" spans="1:39" ht="12" customHeight="1" x14ac:dyDescent="0.25">
      <c r="A32" s="12"/>
      <c r="B32" s="12" t="s">
        <v>2797</v>
      </c>
      <c r="C32" s="12"/>
      <c r="E32" s="5"/>
      <c r="F32" s="450"/>
      <c r="G32" s="23">
        <f t="shared" ref="G32:T32" si="17">F32*(1+$E$24)</f>
        <v>0</v>
      </c>
      <c r="H32" s="23">
        <f t="shared" si="17"/>
        <v>0</v>
      </c>
      <c r="I32" s="23">
        <f t="shared" si="17"/>
        <v>0</v>
      </c>
      <c r="J32" s="23">
        <f t="shared" si="17"/>
        <v>0</v>
      </c>
      <c r="K32" s="23">
        <f t="shared" si="17"/>
        <v>0</v>
      </c>
      <c r="L32" s="23">
        <f t="shared" si="17"/>
        <v>0</v>
      </c>
      <c r="M32" s="23">
        <f t="shared" si="17"/>
        <v>0</v>
      </c>
      <c r="N32" s="23">
        <f t="shared" si="17"/>
        <v>0</v>
      </c>
      <c r="O32" s="23">
        <f t="shared" si="17"/>
        <v>0</v>
      </c>
      <c r="P32" s="23">
        <f t="shared" si="17"/>
        <v>0</v>
      </c>
      <c r="Q32" s="23">
        <f t="shared" si="17"/>
        <v>0</v>
      </c>
      <c r="R32" s="23">
        <f t="shared" si="17"/>
        <v>0</v>
      </c>
      <c r="S32" s="23">
        <f t="shared" si="17"/>
        <v>0</v>
      </c>
      <c r="T32" s="23">
        <f t="shared" si="17"/>
        <v>0</v>
      </c>
    </row>
    <row r="33" spans="1:39" ht="12" customHeight="1" x14ac:dyDescent="0.25">
      <c r="A33" s="12"/>
      <c r="B33" s="12" t="s">
        <v>4658</v>
      </c>
      <c r="C33" s="12"/>
      <c r="E33" s="5"/>
      <c r="F33" s="450"/>
      <c r="G33" s="23">
        <f t="shared" ref="G33:T33" si="18">F33*(1+$E$24)</f>
        <v>0</v>
      </c>
      <c r="H33" s="23">
        <f t="shared" si="18"/>
        <v>0</v>
      </c>
      <c r="I33" s="23">
        <f t="shared" si="18"/>
        <v>0</v>
      </c>
      <c r="J33" s="23">
        <f t="shared" si="18"/>
        <v>0</v>
      </c>
      <c r="K33" s="23">
        <f t="shared" si="18"/>
        <v>0</v>
      </c>
      <c r="L33" s="23">
        <f t="shared" si="18"/>
        <v>0</v>
      </c>
      <c r="M33" s="23">
        <f t="shared" si="18"/>
        <v>0</v>
      </c>
      <c r="N33" s="23">
        <f t="shared" si="18"/>
        <v>0</v>
      </c>
      <c r="O33" s="23">
        <f t="shared" si="18"/>
        <v>0</v>
      </c>
      <c r="P33" s="23">
        <f t="shared" si="18"/>
        <v>0</v>
      </c>
      <c r="Q33" s="23">
        <f t="shared" si="18"/>
        <v>0</v>
      </c>
      <c r="R33" s="23">
        <f t="shared" si="18"/>
        <v>0</v>
      </c>
      <c r="S33" s="23">
        <f t="shared" si="18"/>
        <v>0</v>
      </c>
      <c r="T33" s="23">
        <f t="shared" si="18"/>
        <v>0</v>
      </c>
    </row>
    <row r="34" spans="1:39" ht="12" customHeight="1" x14ac:dyDescent="0.25">
      <c r="A34" s="12"/>
      <c r="B34" s="12" t="s">
        <v>2798</v>
      </c>
      <c r="C34" s="12"/>
      <c r="E34" s="5"/>
      <c r="F34" s="450"/>
      <c r="G34" s="23">
        <f t="shared" ref="G34:T34" si="19">F34*(1+$E$24)</f>
        <v>0</v>
      </c>
      <c r="H34" s="23">
        <f t="shared" si="19"/>
        <v>0</v>
      </c>
      <c r="I34" s="23">
        <f t="shared" si="19"/>
        <v>0</v>
      </c>
      <c r="J34" s="23">
        <f t="shared" si="19"/>
        <v>0</v>
      </c>
      <c r="K34" s="23">
        <f t="shared" si="19"/>
        <v>0</v>
      </c>
      <c r="L34" s="23">
        <f t="shared" si="19"/>
        <v>0</v>
      </c>
      <c r="M34" s="23">
        <f t="shared" si="19"/>
        <v>0</v>
      </c>
      <c r="N34" s="23">
        <f t="shared" si="19"/>
        <v>0</v>
      </c>
      <c r="O34" s="23">
        <f t="shared" si="19"/>
        <v>0</v>
      </c>
      <c r="P34" s="23">
        <f t="shared" si="19"/>
        <v>0</v>
      </c>
      <c r="Q34" s="23">
        <f t="shared" si="19"/>
        <v>0</v>
      </c>
      <c r="R34" s="23">
        <f t="shared" si="19"/>
        <v>0</v>
      </c>
      <c r="S34" s="23">
        <f t="shared" si="19"/>
        <v>0</v>
      </c>
      <c r="T34" s="23">
        <f t="shared" si="19"/>
        <v>0</v>
      </c>
    </row>
    <row r="35" spans="1:39" ht="12" customHeight="1" x14ac:dyDescent="0.25">
      <c r="A35" s="12"/>
      <c r="B35" s="12" t="s">
        <v>2799</v>
      </c>
      <c r="C35" s="12"/>
      <c r="E35" s="423" t="s">
        <v>4377</v>
      </c>
      <c r="F35" s="624">
        <f>SUM(Operating_Assumptions!E75:F78)</f>
        <v>0</v>
      </c>
      <c r="G35" s="23">
        <f t="shared" ref="G35:T35" si="20">F35*(1+$E$24)</f>
        <v>0</v>
      </c>
      <c r="H35" s="23">
        <f t="shared" si="20"/>
        <v>0</v>
      </c>
      <c r="I35" s="23">
        <f t="shared" si="20"/>
        <v>0</v>
      </c>
      <c r="J35" s="23">
        <f t="shared" si="20"/>
        <v>0</v>
      </c>
      <c r="K35" s="23">
        <f t="shared" si="20"/>
        <v>0</v>
      </c>
      <c r="L35" s="23">
        <f t="shared" si="20"/>
        <v>0</v>
      </c>
      <c r="M35" s="23">
        <f t="shared" si="20"/>
        <v>0</v>
      </c>
      <c r="N35" s="23">
        <f t="shared" si="20"/>
        <v>0</v>
      </c>
      <c r="O35" s="23">
        <f t="shared" si="20"/>
        <v>0</v>
      </c>
      <c r="P35" s="23">
        <f t="shared" si="20"/>
        <v>0</v>
      </c>
      <c r="Q35" s="23">
        <f t="shared" si="20"/>
        <v>0</v>
      </c>
      <c r="R35" s="23">
        <f t="shared" si="20"/>
        <v>0</v>
      </c>
      <c r="S35" s="23">
        <f t="shared" si="20"/>
        <v>0</v>
      </c>
      <c r="T35" s="23">
        <f t="shared" si="20"/>
        <v>0</v>
      </c>
    </row>
    <row r="36" spans="1:39" ht="12" customHeight="1" x14ac:dyDescent="0.25">
      <c r="A36" s="12"/>
      <c r="B36" s="12" t="s">
        <v>2800</v>
      </c>
      <c r="C36" s="12"/>
      <c r="E36" s="423" t="s">
        <v>4377</v>
      </c>
      <c r="F36" s="66">
        <f>Operating_Assumptions!D21</f>
        <v>0</v>
      </c>
      <c r="G36" s="23">
        <f t="shared" ref="G36:T36" si="21">F36*(1+$E$24)</f>
        <v>0</v>
      </c>
      <c r="H36" s="23">
        <f t="shared" si="21"/>
        <v>0</v>
      </c>
      <c r="I36" s="23">
        <f t="shared" si="21"/>
        <v>0</v>
      </c>
      <c r="J36" s="23">
        <f t="shared" si="21"/>
        <v>0</v>
      </c>
      <c r="K36" s="23">
        <f t="shared" si="21"/>
        <v>0</v>
      </c>
      <c r="L36" s="23">
        <f t="shared" si="21"/>
        <v>0</v>
      </c>
      <c r="M36" s="23">
        <f t="shared" si="21"/>
        <v>0</v>
      </c>
      <c r="N36" s="23">
        <f t="shared" si="21"/>
        <v>0</v>
      </c>
      <c r="O36" s="23">
        <f t="shared" si="21"/>
        <v>0</v>
      </c>
      <c r="P36" s="23">
        <f t="shared" si="21"/>
        <v>0</v>
      </c>
      <c r="Q36" s="23">
        <f t="shared" si="21"/>
        <v>0</v>
      </c>
      <c r="R36" s="23">
        <f t="shared" si="21"/>
        <v>0</v>
      </c>
      <c r="S36" s="23">
        <f t="shared" si="21"/>
        <v>0</v>
      </c>
      <c r="T36" s="23">
        <f t="shared" si="21"/>
        <v>0</v>
      </c>
    </row>
    <row r="37" spans="1:39" ht="12" customHeight="1" x14ac:dyDescent="0.25">
      <c r="A37" s="12"/>
      <c r="B37" s="12" t="s">
        <v>2801</v>
      </c>
      <c r="C37" s="1379" t="s">
        <v>4947</v>
      </c>
      <c r="D37" s="1380"/>
      <c r="E37" s="1381"/>
      <c r="F37" s="450"/>
      <c r="G37" s="23">
        <f>F37*(1+$F$11)</f>
        <v>0</v>
      </c>
      <c r="H37" s="23">
        <f t="shared" ref="H37:T37" si="22">G37*(1+$F$11)</f>
        <v>0</v>
      </c>
      <c r="I37" s="23">
        <f t="shared" si="22"/>
        <v>0</v>
      </c>
      <c r="J37" s="23">
        <f t="shared" si="22"/>
        <v>0</v>
      </c>
      <c r="K37" s="23">
        <f t="shared" si="22"/>
        <v>0</v>
      </c>
      <c r="L37" s="23">
        <f t="shared" si="22"/>
        <v>0</v>
      </c>
      <c r="M37" s="23">
        <f t="shared" si="22"/>
        <v>0</v>
      </c>
      <c r="N37" s="23">
        <f t="shared" si="22"/>
        <v>0</v>
      </c>
      <c r="O37" s="23">
        <f t="shared" si="22"/>
        <v>0</v>
      </c>
      <c r="P37" s="23">
        <f t="shared" si="22"/>
        <v>0</v>
      </c>
      <c r="Q37" s="23">
        <f t="shared" si="22"/>
        <v>0</v>
      </c>
      <c r="R37" s="23">
        <f t="shared" si="22"/>
        <v>0</v>
      </c>
      <c r="S37" s="23">
        <f t="shared" si="22"/>
        <v>0</v>
      </c>
      <c r="T37" s="23">
        <f t="shared" si="22"/>
        <v>0</v>
      </c>
      <c r="U37" s="1393" t="s">
        <v>2784</v>
      </c>
      <c r="V37" s="1394"/>
      <c r="W37" s="420">
        <f>IF(ISERROR(AVERAGE(Z37:AM37)), 0, ROUND(AVERAGE(Z37:AM37),4))</f>
        <v>0</v>
      </c>
      <c r="X37" s="410"/>
      <c r="Z37" s="417" t="str">
        <f>IF(OR(ISBLANK(F37),ISBLANK(G37)),"",G37/F37-1)</f>
        <v/>
      </c>
      <c r="AA37" s="417" t="e">
        <f t="shared" ref="AA37:AM37" si="23">IF(OR(ISBLANK(G37),ISBLANK(H37)),"",H37/G37-1)</f>
        <v>#DIV/0!</v>
      </c>
      <c r="AB37" s="417" t="e">
        <f t="shared" si="23"/>
        <v>#DIV/0!</v>
      </c>
      <c r="AC37" s="417" t="e">
        <f t="shared" si="23"/>
        <v>#DIV/0!</v>
      </c>
      <c r="AD37" s="417" t="e">
        <f t="shared" si="23"/>
        <v>#DIV/0!</v>
      </c>
      <c r="AE37" s="417" t="e">
        <f t="shared" si="23"/>
        <v>#DIV/0!</v>
      </c>
      <c r="AF37" s="417" t="e">
        <f t="shared" si="23"/>
        <v>#DIV/0!</v>
      </c>
      <c r="AG37" s="417" t="e">
        <f t="shared" si="23"/>
        <v>#DIV/0!</v>
      </c>
      <c r="AH37" s="417" t="e">
        <f t="shared" si="23"/>
        <v>#DIV/0!</v>
      </c>
      <c r="AI37" s="417" t="e">
        <f t="shared" si="23"/>
        <v>#DIV/0!</v>
      </c>
      <c r="AJ37" s="417" t="e">
        <f t="shared" si="23"/>
        <v>#DIV/0!</v>
      </c>
      <c r="AK37" s="417" t="e">
        <f t="shared" si="23"/>
        <v>#DIV/0!</v>
      </c>
      <c r="AL37" s="417" t="e">
        <f t="shared" si="23"/>
        <v>#DIV/0!</v>
      </c>
      <c r="AM37" s="417" t="e">
        <f t="shared" si="23"/>
        <v>#DIV/0!</v>
      </c>
    </row>
    <row r="38" spans="1:39" ht="12" customHeight="1" x14ac:dyDescent="0.25">
      <c r="A38" s="12"/>
      <c r="B38" s="12" t="s">
        <v>2802</v>
      </c>
      <c r="C38" s="17"/>
      <c r="E38" s="5"/>
      <c r="F38" s="450"/>
      <c r="G38" s="23">
        <f t="shared" ref="G38:T39" si="24">F38*(1+$E$24)</f>
        <v>0</v>
      </c>
      <c r="H38" s="23">
        <f>G38*(1+$E$24)</f>
        <v>0</v>
      </c>
      <c r="I38" s="23">
        <f t="shared" si="24"/>
        <v>0</v>
      </c>
      <c r="J38" s="23">
        <f t="shared" si="24"/>
        <v>0</v>
      </c>
      <c r="K38" s="23">
        <f t="shared" si="24"/>
        <v>0</v>
      </c>
      <c r="L38" s="23">
        <f t="shared" si="24"/>
        <v>0</v>
      </c>
      <c r="M38" s="23">
        <f t="shared" si="24"/>
        <v>0</v>
      </c>
      <c r="N38" s="23">
        <f t="shared" si="24"/>
        <v>0</v>
      </c>
      <c r="O38" s="23">
        <f t="shared" si="24"/>
        <v>0</v>
      </c>
      <c r="P38" s="23">
        <f t="shared" si="24"/>
        <v>0</v>
      </c>
      <c r="Q38" s="23">
        <f t="shared" si="24"/>
        <v>0</v>
      </c>
      <c r="R38" s="23">
        <f t="shared" si="24"/>
        <v>0</v>
      </c>
      <c r="S38" s="23">
        <f t="shared" si="24"/>
        <v>0</v>
      </c>
      <c r="T38" s="23">
        <f t="shared" si="24"/>
        <v>0</v>
      </c>
    </row>
    <row r="39" spans="1:39" ht="12" customHeight="1" x14ac:dyDescent="0.25">
      <c r="A39" s="12"/>
      <c r="B39" s="12" t="s">
        <v>4949</v>
      </c>
      <c r="C39" s="17"/>
      <c r="E39" s="423" t="s">
        <v>4377</v>
      </c>
      <c r="F39" s="624">
        <f>SUM(Operating_Assumptions!E83:F86)</f>
        <v>0</v>
      </c>
      <c r="G39" s="943">
        <f>F39*(1+$E$24)</f>
        <v>0</v>
      </c>
      <c r="H39" s="943">
        <f>G39*(1+$E$24)</f>
        <v>0</v>
      </c>
      <c r="I39" s="943">
        <f t="shared" si="24"/>
        <v>0</v>
      </c>
      <c r="J39" s="943">
        <f t="shared" si="24"/>
        <v>0</v>
      </c>
      <c r="K39" s="943">
        <f t="shared" si="24"/>
        <v>0</v>
      </c>
      <c r="L39" s="943">
        <f t="shared" si="24"/>
        <v>0</v>
      </c>
      <c r="M39" s="943">
        <f t="shared" si="24"/>
        <v>0</v>
      </c>
      <c r="N39" s="943">
        <f t="shared" si="24"/>
        <v>0</v>
      </c>
      <c r="O39" s="943">
        <f t="shared" si="24"/>
        <v>0</v>
      </c>
      <c r="P39" s="943">
        <f t="shared" si="24"/>
        <v>0</v>
      </c>
      <c r="Q39" s="943">
        <f t="shared" si="24"/>
        <v>0</v>
      </c>
      <c r="R39" s="943">
        <f t="shared" si="24"/>
        <v>0</v>
      </c>
      <c r="S39" s="943">
        <f t="shared" si="24"/>
        <v>0</v>
      </c>
      <c r="T39" s="943">
        <f t="shared" si="24"/>
        <v>0</v>
      </c>
    </row>
    <row r="40" spans="1:39" ht="12" customHeight="1" x14ac:dyDescent="0.25">
      <c r="A40" s="12"/>
      <c r="B40" s="1087" t="s">
        <v>4261</v>
      </c>
      <c r="C40" s="17"/>
      <c r="E40" s="5"/>
      <c r="F40" s="1092"/>
      <c r="G40" s="942"/>
      <c r="H40" s="942"/>
      <c r="I40" s="942"/>
      <c r="J40" s="942"/>
      <c r="K40" s="942"/>
      <c r="L40" s="942"/>
      <c r="M40" s="942"/>
      <c r="N40" s="942"/>
      <c r="O40" s="942"/>
      <c r="P40" s="942"/>
      <c r="Q40" s="942"/>
      <c r="R40" s="942"/>
      <c r="S40" s="942"/>
      <c r="T40" s="942"/>
    </row>
    <row r="41" spans="1:39" ht="12" customHeight="1" x14ac:dyDescent="0.25">
      <c r="A41" s="12"/>
      <c r="B41" s="1091" t="s">
        <v>4949</v>
      </c>
      <c r="C41" s="1388" t="s">
        <v>4445</v>
      </c>
      <c r="D41" s="1388"/>
      <c r="E41" s="1389"/>
      <c r="F41" s="1092"/>
      <c r="G41" s="941"/>
      <c r="H41" s="941"/>
      <c r="I41" s="941"/>
      <c r="J41" s="941"/>
      <c r="K41" s="941"/>
      <c r="L41" s="941"/>
      <c r="M41" s="941"/>
      <c r="N41" s="941"/>
      <c r="O41" s="941"/>
      <c r="P41" s="941"/>
      <c r="Q41" s="941"/>
      <c r="R41" s="941"/>
      <c r="S41" s="941"/>
      <c r="T41" s="941"/>
    </row>
    <row r="42" spans="1:39" x14ac:dyDescent="0.25">
      <c r="A42" s="948" t="s">
        <v>2813</v>
      </c>
      <c r="B42" s="1087"/>
      <c r="C42" s="133" t="s">
        <v>2811</v>
      </c>
      <c r="D42" s="134"/>
      <c r="E42" s="135">
        <f>IF(C4 = 0, 0, F42/C4)</f>
        <v>0</v>
      </c>
      <c r="F42" s="1090">
        <f t="shared" ref="F42:T42" si="25">SUM(F25:F41)</f>
        <v>0</v>
      </c>
      <c r="G42" s="31">
        <f t="shared" si="25"/>
        <v>0</v>
      </c>
      <c r="H42" s="31">
        <f t="shared" si="25"/>
        <v>0</v>
      </c>
      <c r="I42" s="31">
        <f t="shared" si="25"/>
        <v>0</v>
      </c>
      <c r="J42" s="31">
        <f t="shared" si="25"/>
        <v>0</v>
      </c>
      <c r="K42" s="31">
        <f t="shared" si="25"/>
        <v>0</v>
      </c>
      <c r="L42" s="31">
        <f t="shared" si="25"/>
        <v>0</v>
      </c>
      <c r="M42" s="31">
        <f t="shared" si="25"/>
        <v>0</v>
      </c>
      <c r="N42" s="31">
        <f t="shared" si="25"/>
        <v>0</v>
      </c>
      <c r="O42" s="31">
        <f t="shared" si="25"/>
        <v>0</v>
      </c>
      <c r="P42" s="31">
        <f t="shared" si="25"/>
        <v>0</v>
      </c>
      <c r="Q42" s="31">
        <f t="shared" si="25"/>
        <v>0</v>
      </c>
      <c r="R42" s="31">
        <f t="shared" si="25"/>
        <v>0</v>
      </c>
      <c r="S42" s="31">
        <f t="shared" si="25"/>
        <v>0</v>
      </c>
      <c r="T42" s="32">
        <f t="shared" si="25"/>
        <v>0</v>
      </c>
    </row>
    <row r="43" spans="1:39" ht="12" customHeight="1" x14ac:dyDescent="0.25">
      <c r="A43" s="13"/>
      <c r="B43" s="12"/>
      <c r="C43" s="133" t="s">
        <v>2804</v>
      </c>
      <c r="D43" s="134"/>
      <c r="E43" s="136">
        <f>IF(C4=0,0,(F42-F37)/C4)</f>
        <v>0</v>
      </c>
      <c r="F43" s="2"/>
      <c r="G43" s="2"/>
      <c r="H43" s="2"/>
      <c r="I43" s="2"/>
      <c r="J43" s="2"/>
      <c r="K43" s="2"/>
      <c r="L43" s="2"/>
      <c r="M43" s="2"/>
      <c r="N43" s="2"/>
      <c r="O43" s="2"/>
      <c r="P43" s="2"/>
      <c r="Q43" s="2"/>
      <c r="R43" s="2"/>
      <c r="S43" s="2"/>
      <c r="T43" s="2"/>
    </row>
    <row r="44" spans="1:39" ht="4.5" customHeight="1" x14ac:dyDescent="0.25">
      <c r="A44" s="13"/>
      <c r="B44" s="12"/>
      <c r="C44" s="133"/>
      <c r="D44" s="134"/>
      <c r="E44" s="136"/>
      <c r="F44" s="2"/>
      <c r="G44" s="2"/>
      <c r="H44" s="2"/>
      <c r="I44" s="2"/>
      <c r="J44" s="2"/>
      <c r="K44" s="2"/>
      <c r="L44" s="2"/>
      <c r="M44" s="2"/>
      <c r="N44" s="2"/>
      <c r="O44" s="2"/>
      <c r="P44" s="2"/>
      <c r="Q44" s="2"/>
      <c r="R44" s="2"/>
      <c r="S44" s="2"/>
      <c r="T44" s="2"/>
    </row>
    <row r="45" spans="1:39" ht="12" customHeight="1" x14ac:dyDescent="0.25">
      <c r="A45" s="948" t="s">
        <v>4674</v>
      </c>
      <c r="B45" s="1087"/>
      <c r="C45" s="133"/>
      <c r="D45" s="134"/>
      <c r="E45" s="136"/>
      <c r="F45" s="644">
        <f>F22-F42</f>
        <v>0</v>
      </c>
      <c r="G45" s="644">
        <f t="shared" ref="G45:T45" si="26">G22-G42</f>
        <v>0</v>
      </c>
      <c r="H45" s="644">
        <f t="shared" si="26"/>
        <v>0</v>
      </c>
      <c r="I45" s="644">
        <f t="shared" si="26"/>
        <v>0</v>
      </c>
      <c r="J45" s="644">
        <f t="shared" si="26"/>
        <v>0</v>
      </c>
      <c r="K45" s="644">
        <f t="shared" si="26"/>
        <v>0</v>
      </c>
      <c r="L45" s="644">
        <f t="shared" si="26"/>
        <v>0</v>
      </c>
      <c r="M45" s="644">
        <f t="shared" si="26"/>
        <v>0</v>
      </c>
      <c r="N45" s="644">
        <f t="shared" si="26"/>
        <v>0</v>
      </c>
      <c r="O45" s="644">
        <f t="shared" si="26"/>
        <v>0</v>
      </c>
      <c r="P45" s="644">
        <f t="shared" si="26"/>
        <v>0</v>
      </c>
      <c r="Q45" s="644">
        <f t="shared" si="26"/>
        <v>0</v>
      </c>
      <c r="R45" s="644">
        <f t="shared" si="26"/>
        <v>0</v>
      </c>
      <c r="S45" s="644">
        <f t="shared" si="26"/>
        <v>0</v>
      </c>
      <c r="T45" s="644">
        <f t="shared" si="26"/>
        <v>0</v>
      </c>
    </row>
    <row r="46" spans="1:39" ht="4.5" customHeight="1" x14ac:dyDescent="0.25">
      <c r="A46" s="13"/>
      <c r="B46" s="12"/>
      <c r="C46" s="133"/>
      <c r="D46" s="134"/>
      <c r="E46" s="136"/>
      <c r="F46" s="2"/>
      <c r="G46" s="2"/>
      <c r="H46" s="2"/>
      <c r="I46" s="2"/>
      <c r="J46" s="2"/>
      <c r="K46" s="2"/>
      <c r="L46" s="2"/>
      <c r="M46" s="2"/>
      <c r="N46" s="2"/>
      <c r="O46" s="2"/>
      <c r="P46" s="2"/>
      <c r="Q46" s="2"/>
      <c r="R46" s="2"/>
      <c r="S46" s="2"/>
      <c r="T46" s="2"/>
    </row>
    <row r="47" spans="1:39" ht="12" customHeight="1" x14ac:dyDescent="0.25">
      <c r="A47" s="13" t="s">
        <v>2810</v>
      </c>
      <c r="B47" s="12"/>
      <c r="C47" s="12"/>
      <c r="E47" s="1"/>
      <c r="F47" s="2"/>
      <c r="G47" s="2"/>
      <c r="H47" s="2"/>
      <c r="I47" s="2"/>
      <c r="J47" s="2"/>
      <c r="K47" s="2"/>
      <c r="L47" s="2"/>
      <c r="M47" s="2"/>
      <c r="N47" s="2"/>
      <c r="O47" s="2"/>
      <c r="P47" s="2"/>
      <c r="Q47" s="2"/>
      <c r="R47" s="2"/>
      <c r="S47" s="2"/>
      <c r="T47" s="2"/>
    </row>
    <row r="48" spans="1:39" s="409" customFormat="1" ht="12" customHeight="1" x14ac:dyDescent="0.25">
      <c r="A48" s="64"/>
      <c r="B48" s="64" t="s">
        <v>4659</v>
      </c>
      <c r="C48" s="64"/>
      <c r="E48" s="419"/>
      <c r="F48" s="450"/>
      <c r="G48" s="624">
        <f>F48*(1+$E$24)</f>
        <v>0</v>
      </c>
      <c r="H48" s="624">
        <f t="shared" ref="H48:T48" si="27">G48*(1+$E$24)</f>
        <v>0</v>
      </c>
      <c r="I48" s="624">
        <f t="shared" si="27"/>
        <v>0</v>
      </c>
      <c r="J48" s="624">
        <f t="shared" si="27"/>
        <v>0</v>
      </c>
      <c r="K48" s="624">
        <f t="shared" si="27"/>
        <v>0</v>
      </c>
      <c r="L48" s="624">
        <f t="shared" si="27"/>
        <v>0</v>
      </c>
      <c r="M48" s="624">
        <f t="shared" si="27"/>
        <v>0</v>
      </c>
      <c r="N48" s="624">
        <f t="shared" si="27"/>
        <v>0</v>
      </c>
      <c r="O48" s="624">
        <f t="shared" si="27"/>
        <v>0</v>
      </c>
      <c r="P48" s="624">
        <f t="shared" si="27"/>
        <v>0</v>
      </c>
      <c r="Q48" s="624">
        <f t="shared" si="27"/>
        <v>0</v>
      </c>
      <c r="R48" s="624">
        <f t="shared" si="27"/>
        <v>0</v>
      </c>
      <c r="S48" s="624">
        <f t="shared" si="27"/>
        <v>0</v>
      </c>
      <c r="T48" s="624">
        <f t="shared" si="27"/>
        <v>0</v>
      </c>
      <c r="U48" s="1393" t="s">
        <v>2784</v>
      </c>
      <c r="V48" s="1394"/>
      <c r="W48" s="420">
        <f>IF(ISERROR(AVERAGE(Z48:AM48)), 0, ROUND(AVERAGE(Z48:AM48),4))</f>
        <v>0</v>
      </c>
      <c r="Z48" s="411" t="str">
        <f t="shared" ref="Z48:AM49" si="28">IF(OR(ISBLANK(F48),ISBLANK(G48)),"",G48/F48-1)</f>
        <v/>
      </c>
      <c r="AA48" s="411" t="e">
        <f t="shared" si="28"/>
        <v>#DIV/0!</v>
      </c>
      <c r="AB48" s="411" t="e">
        <f t="shared" si="28"/>
        <v>#DIV/0!</v>
      </c>
      <c r="AC48" s="411" t="e">
        <f t="shared" si="28"/>
        <v>#DIV/0!</v>
      </c>
      <c r="AD48" s="411" t="e">
        <f t="shared" si="28"/>
        <v>#DIV/0!</v>
      </c>
      <c r="AE48" s="411" t="e">
        <f t="shared" si="28"/>
        <v>#DIV/0!</v>
      </c>
      <c r="AF48" s="411" t="e">
        <f t="shared" si="28"/>
        <v>#DIV/0!</v>
      </c>
      <c r="AG48" s="411" t="e">
        <f t="shared" si="28"/>
        <v>#DIV/0!</v>
      </c>
      <c r="AH48" s="411" t="e">
        <f t="shared" si="28"/>
        <v>#DIV/0!</v>
      </c>
      <c r="AI48" s="411" t="e">
        <f t="shared" si="28"/>
        <v>#DIV/0!</v>
      </c>
      <c r="AJ48" s="411" t="e">
        <f t="shared" si="28"/>
        <v>#DIV/0!</v>
      </c>
      <c r="AK48" s="411" t="e">
        <f t="shared" si="28"/>
        <v>#DIV/0!</v>
      </c>
      <c r="AL48" s="411" t="e">
        <f t="shared" si="28"/>
        <v>#DIV/0!</v>
      </c>
      <c r="AM48" s="411" t="e">
        <f t="shared" si="28"/>
        <v>#DIV/0!</v>
      </c>
    </row>
    <row r="49" spans="1:73" ht="12" customHeight="1" x14ac:dyDescent="0.25">
      <c r="A49" s="12"/>
      <c r="B49" s="12" t="s">
        <v>4673</v>
      </c>
      <c r="C49" s="12"/>
      <c r="E49" s="1"/>
      <c r="F49" s="642"/>
      <c r="G49" s="642"/>
      <c r="H49" s="642"/>
      <c r="I49" s="642"/>
      <c r="J49" s="642"/>
      <c r="K49" s="642"/>
      <c r="L49" s="642"/>
      <c r="M49" s="642"/>
      <c r="N49" s="642"/>
      <c r="O49" s="643"/>
      <c r="P49" s="642"/>
      <c r="Q49" s="642"/>
      <c r="R49" s="642"/>
      <c r="S49" s="642"/>
      <c r="T49" s="642"/>
      <c r="U49" s="1393" t="s">
        <v>2784</v>
      </c>
      <c r="V49" s="1394"/>
      <c r="W49" s="420">
        <f>IF(ISERROR(AVERAGE(Z49:AM49)), 0, ROUND(AVERAGE(Z49:AM49),4))</f>
        <v>0</v>
      </c>
      <c r="Z49" s="417" t="str">
        <f t="shared" si="28"/>
        <v/>
      </c>
      <c r="AA49" s="417" t="str">
        <f t="shared" si="28"/>
        <v/>
      </c>
      <c r="AB49" s="417" t="str">
        <f t="shared" si="28"/>
        <v/>
      </c>
      <c r="AC49" s="417" t="str">
        <f t="shared" si="28"/>
        <v/>
      </c>
      <c r="AD49" s="417" t="str">
        <f t="shared" si="28"/>
        <v/>
      </c>
      <c r="AE49" s="417" t="str">
        <f t="shared" si="28"/>
        <v/>
      </c>
      <c r="AF49" s="417" t="str">
        <f t="shared" si="28"/>
        <v/>
      </c>
      <c r="AG49" s="417" t="str">
        <f t="shared" si="28"/>
        <v/>
      </c>
      <c r="AH49" s="417" t="str">
        <f t="shared" si="28"/>
        <v/>
      </c>
      <c r="AI49" s="417" t="str">
        <f t="shared" si="28"/>
        <v/>
      </c>
      <c r="AJ49" s="417" t="str">
        <f t="shared" si="28"/>
        <v/>
      </c>
      <c r="AK49" s="417" t="str">
        <f t="shared" si="28"/>
        <v/>
      </c>
      <c r="AL49" s="417" t="str">
        <f t="shared" si="28"/>
        <v/>
      </c>
      <c r="AM49" s="417" t="str">
        <f t="shared" si="28"/>
        <v/>
      </c>
    </row>
    <row r="50" spans="1:73" ht="12" customHeight="1" x14ac:dyDescent="0.25">
      <c r="A50" s="1093" t="s">
        <v>4675</v>
      </c>
      <c r="B50" s="1087"/>
      <c r="C50" s="12"/>
      <c r="E50" s="1"/>
      <c r="F50" s="644">
        <f>F45-(F48+F49)</f>
        <v>0</v>
      </c>
      <c r="G50" s="644">
        <f t="shared" ref="G50:T50" si="29">G45-(G48+G49)</f>
        <v>0</v>
      </c>
      <c r="H50" s="644">
        <f t="shared" si="29"/>
        <v>0</v>
      </c>
      <c r="I50" s="644">
        <f t="shared" si="29"/>
        <v>0</v>
      </c>
      <c r="J50" s="644">
        <f t="shared" si="29"/>
        <v>0</v>
      </c>
      <c r="K50" s="644">
        <f t="shared" si="29"/>
        <v>0</v>
      </c>
      <c r="L50" s="644">
        <f t="shared" si="29"/>
        <v>0</v>
      </c>
      <c r="M50" s="644">
        <f t="shared" si="29"/>
        <v>0</v>
      </c>
      <c r="N50" s="644">
        <f t="shared" si="29"/>
        <v>0</v>
      </c>
      <c r="O50" s="644">
        <f t="shared" si="29"/>
        <v>0</v>
      </c>
      <c r="P50" s="644">
        <f t="shared" si="29"/>
        <v>0</v>
      </c>
      <c r="Q50" s="644">
        <f t="shared" si="29"/>
        <v>0</v>
      </c>
      <c r="R50" s="644">
        <f t="shared" si="29"/>
        <v>0</v>
      </c>
      <c r="S50" s="644">
        <f t="shared" si="29"/>
        <v>0</v>
      </c>
      <c r="T50" s="644">
        <f t="shared" si="29"/>
        <v>0</v>
      </c>
      <c r="U50" s="638"/>
      <c r="V50" s="638"/>
      <c r="W50" s="420"/>
      <c r="Z50" s="641"/>
      <c r="AA50" s="641"/>
      <c r="AB50" s="641"/>
      <c r="AC50" s="641"/>
      <c r="AD50" s="641"/>
      <c r="AE50" s="641"/>
      <c r="AF50" s="641"/>
      <c r="AG50" s="641"/>
      <c r="AH50" s="641"/>
      <c r="AI50" s="641"/>
      <c r="AJ50" s="641"/>
      <c r="AK50" s="641"/>
      <c r="AL50" s="641"/>
      <c r="AM50" s="641"/>
    </row>
    <row r="51" spans="1:73" ht="7.5" customHeight="1" x14ac:dyDescent="0.25">
      <c r="A51" s="13"/>
      <c r="B51" s="12"/>
      <c r="C51" s="12"/>
      <c r="E51" s="1"/>
      <c r="F51" s="2"/>
      <c r="G51" s="2"/>
      <c r="H51" s="2"/>
      <c r="I51" s="2"/>
      <c r="J51" s="2"/>
      <c r="K51" s="2"/>
      <c r="L51" s="2"/>
      <c r="M51" s="2"/>
      <c r="N51" s="2"/>
      <c r="O51" s="2"/>
      <c r="P51" s="2"/>
      <c r="Q51" s="2"/>
      <c r="R51" s="2"/>
      <c r="S51" s="2"/>
      <c r="T51" s="2"/>
    </row>
    <row r="52" spans="1:73" ht="12" customHeight="1" x14ac:dyDescent="0.25">
      <c r="A52" s="13" t="s">
        <v>4376</v>
      </c>
      <c r="B52" s="64"/>
      <c r="C52" s="12"/>
      <c r="E52" s="1"/>
      <c r="F52" s="2"/>
      <c r="G52" s="2"/>
      <c r="H52" s="2"/>
      <c r="I52" s="2"/>
      <c r="J52" s="2"/>
      <c r="K52" s="2"/>
      <c r="L52" s="2"/>
      <c r="M52" s="2"/>
      <c r="N52" s="2"/>
      <c r="O52" s="2"/>
      <c r="P52" s="2"/>
      <c r="Q52" s="2"/>
      <c r="R52" s="2"/>
      <c r="S52" s="2"/>
      <c r="T52" s="2"/>
    </row>
    <row r="53" spans="1:73" ht="12" customHeight="1" x14ac:dyDescent="0.25">
      <c r="A53" s="13"/>
      <c r="B53" s="18" t="s">
        <v>4787</v>
      </c>
      <c r="C53" s="12"/>
      <c r="E53" s="1"/>
      <c r="F53" s="28"/>
      <c r="G53" s="23">
        <f>F53</f>
        <v>0</v>
      </c>
      <c r="H53" s="23">
        <f>G53</f>
        <v>0</v>
      </c>
      <c r="I53" s="23">
        <f t="shared" ref="I53:T54" si="30">H53</f>
        <v>0</v>
      </c>
      <c r="J53" s="23">
        <f t="shared" si="30"/>
        <v>0</v>
      </c>
      <c r="K53" s="23">
        <f t="shared" si="30"/>
        <v>0</v>
      </c>
      <c r="L53" s="23">
        <f t="shared" si="30"/>
        <v>0</v>
      </c>
      <c r="M53" s="23">
        <f t="shared" si="30"/>
        <v>0</v>
      </c>
      <c r="N53" s="23">
        <f t="shared" si="30"/>
        <v>0</v>
      </c>
      <c r="O53" s="23">
        <f t="shared" si="30"/>
        <v>0</v>
      </c>
      <c r="P53" s="23">
        <f t="shared" si="30"/>
        <v>0</v>
      </c>
      <c r="Q53" s="23">
        <f t="shared" si="30"/>
        <v>0</v>
      </c>
      <c r="R53" s="23">
        <f t="shared" si="30"/>
        <v>0</v>
      </c>
      <c r="S53" s="23">
        <f t="shared" si="30"/>
        <v>0</v>
      </c>
      <c r="T53" s="23">
        <f t="shared" si="30"/>
        <v>0</v>
      </c>
    </row>
    <row r="54" spans="1:73" ht="12" customHeight="1" x14ac:dyDescent="0.25">
      <c r="A54" s="13"/>
      <c r="B54" s="18" t="s">
        <v>4787</v>
      </c>
      <c r="C54" s="12"/>
      <c r="E54" s="1"/>
      <c r="F54" s="28"/>
      <c r="G54" s="23">
        <f>F54</f>
        <v>0</v>
      </c>
      <c r="H54" s="23">
        <f>G54</f>
        <v>0</v>
      </c>
      <c r="I54" s="23">
        <f t="shared" si="30"/>
        <v>0</v>
      </c>
      <c r="J54" s="23">
        <f t="shared" si="30"/>
        <v>0</v>
      </c>
      <c r="K54" s="23">
        <f t="shared" si="30"/>
        <v>0</v>
      </c>
      <c r="L54" s="23">
        <f t="shared" si="30"/>
        <v>0</v>
      </c>
      <c r="M54" s="23">
        <f t="shared" si="30"/>
        <v>0</v>
      </c>
      <c r="N54" s="23">
        <f t="shared" si="30"/>
        <v>0</v>
      </c>
      <c r="O54" s="23">
        <f t="shared" si="30"/>
        <v>0</v>
      </c>
      <c r="P54" s="23">
        <f t="shared" si="30"/>
        <v>0</v>
      </c>
      <c r="Q54" s="23">
        <f t="shared" si="30"/>
        <v>0</v>
      </c>
      <c r="R54" s="23">
        <f t="shared" si="30"/>
        <v>0</v>
      </c>
      <c r="S54" s="23">
        <f t="shared" si="30"/>
        <v>0</v>
      </c>
      <c r="T54" s="23">
        <f t="shared" si="30"/>
        <v>0</v>
      </c>
    </row>
    <row r="55" spans="1:73" ht="12" customHeight="1" x14ac:dyDescent="0.25">
      <c r="A55" s="12"/>
      <c r="B55" s="36" t="s">
        <v>4444</v>
      </c>
      <c r="C55" s="1379" t="s">
        <v>4445</v>
      </c>
      <c r="D55" s="1380"/>
      <c r="E55" s="1381"/>
      <c r="F55" s="25"/>
      <c r="G55" s="25"/>
      <c r="H55" s="25"/>
      <c r="I55" s="25"/>
      <c r="J55" s="25"/>
      <c r="K55" s="25"/>
      <c r="L55" s="25"/>
      <c r="M55" s="25"/>
      <c r="N55" s="25"/>
      <c r="O55" s="25"/>
      <c r="P55" s="25"/>
      <c r="Q55" s="25"/>
      <c r="R55" s="25"/>
      <c r="S55" s="25"/>
      <c r="T55" s="25"/>
    </row>
    <row r="56" spans="1:73" ht="12" customHeight="1" x14ac:dyDescent="0.25">
      <c r="B56" s="19" t="s">
        <v>2806</v>
      </c>
      <c r="E56" s="1"/>
      <c r="F56" s="33">
        <f>ROUND(SUM(F53:F55),0)</f>
        <v>0</v>
      </c>
      <c r="G56" s="33">
        <f t="shared" ref="G56:T56" si="31">ROUND(SUM(G53:G55),0)</f>
        <v>0</v>
      </c>
      <c r="H56" s="33">
        <f t="shared" si="31"/>
        <v>0</v>
      </c>
      <c r="I56" s="33">
        <f t="shared" si="31"/>
        <v>0</v>
      </c>
      <c r="J56" s="33">
        <f t="shared" si="31"/>
        <v>0</v>
      </c>
      <c r="K56" s="33">
        <f t="shared" si="31"/>
        <v>0</v>
      </c>
      <c r="L56" s="33">
        <f t="shared" si="31"/>
        <v>0</v>
      </c>
      <c r="M56" s="33">
        <f t="shared" si="31"/>
        <v>0</v>
      </c>
      <c r="N56" s="33">
        <f t="shared" si="31"/>
        <v>0</v>
      </c>
      <c r="O56" s="33">
        <f t="shared" si="31"/>
        <v>0</v>
      </c>
      <c r="P56" s="33">
        <f t="shared" si="31"/>
        <v>0</v>
      </c>
      <c r="Q56" s="33">
        <f t="shared" si="31"/>
        <v>0</v>
      </c>
      <c r="R56" s="33">
        <f t="shared" si="31"/>
        <v>0</v>
      </c>
      <c r="S56" s="33">
        <f t="shared" si="31"/>
        <v>0</v>
      </c>
      <c r="T56" s="33">
        <f t="shared" si="31"/>
        <v>0</v>
      </c>
    </row>
    <row r="57" spans="1:73" ht="12" customHeight="1" x14ac:dyDescent="0.25">
      <c r="B57" s="19"/>
      <c r="E57" s="1"/>
      <c r="F57" s="26"/>
      <c r="G57" s="26"/>
      <c r="H57" s="26"/>
      <c r="I57" s="26"/>
      <c r="J57" s="26"/>
      <c r="K57" s="26"/>
      <c r="L57" s="26"/>
      <c r="M57" s="26"/>
      <c r="N57" s="26"/>
      <c r="O57" s="26"/>
      <c r="P57" s="26"/>
      <c r="Q57" s="26"/>
      <c r="R57" s="26"/>
      <c r="S57" s="26"/>
      <c r="T57" s="26"/>
    </row>
    <row r="58" spans="1:73" ht="12" customHeight="1" x14ac:dyDescent="0.25">
      <c r="A58" s="13" t="s">
        <v>4676</v>
      </c>
      <c r="B58" s="12"/>
      <c r="C58" s="12"/>
      <c r="E58" s="39"/>
      <c r="F58" s="422" t="str">
        <f>IF(F56=0,"NA",ROUND(F50/F56,2))</f>
        <v>NA</v>
      </c>
      <c r="G58" s="422" t="str">
        <f t="shared" ref="G58:T58" si="32">IF(G56=0,"NA",ROUND(G50/G56,2))</f>
        <v>NA</v>
      </c>
      <c r="H58" s="422" t="str">
        <f t="shared" si="32"/>
        <v>NA</v>
      </c>
      <c r="I58" s="422" t="str">
        <f t="shared" si="32"/>
        <v>NA</v>
      </c>
      <c r="J58" s="422" t="str">
        <f>IF(J56=0,"NA",ROUND(J50/J56,2))</f>
        <v>NA</v>
      </c>
      <c r="K58" s="422" t="str">
        <f t="shared" si="32"/>
        <v>NA</v>
      </c>
      <c r="L58" s="422" t="str">
        <f t="shared" si="32"/>
        <v>NA</v>
      </c>
      <c r="M58" s="422" t="str">
        <f t="shared" si="32"/>
        <v>NA</v>
      </c>
      <c r="N58" s="422" t="str">
        <f t="shared" si="32"/>
        <v>NA</v>
      </c>
      <c r="O58" s="422" t="str">
        <f t="shared" si="32"/>
        <v>NA</v>
      </c>
      <c r="P58" s="422" t="str">
        <f t="shared" si="32"/>
        <v>NA</v>
      </c>
      <c r="Q58" s="422" t="str">
        <f t="shared" si="32"/>
        <v>NA</v>
      </c>
      <c r="R58" s="422" t="str">
        <f t="shared" si="32"/>
        <v>NA</v>
      </c>
      <c r="S58" s="422" t="str">
        <f t="shared" si="32"/>
        <v>NA</v>
      </c>
      <c r="T58" s="422" t="str">
        <f t="shared" si="32"/>
        <v>NA</v>
      </c>
    </row>
    <row r="59" spans="1:73" ht="12" hidden="1" customHeight="1" x14ac:dyDescent="0.25">
      <c r="A59" s="13" t="s">
        <v>4259</v>
      </c>
      <c r="B59" s="12"/>
      <c r="C59" s="12"/>
      <c r="E59" s="39"/>
      <c r="F59" s="351" t="str">
        <f>IF(F56=0,"NA",ROUND(((F22-F42-F48+Operating_Assumptions!$D$26)/F56),2))</f>
        <v>NA</v>
      </c>
      <c r="G59" s="351" t="str">
        <f>IF(G56=0,"NA",ROUND(((G22-G42-G48+Operating_Assumptions!$D$26)/G56),2))</f>
        <v>NA</v>
      </c>
      <c r="H59" s="351" t="str">
        <f>IF(H56=0,"NA",ROUND(((H22-H42-H48+Operating_Assumptions!$D$26)/H56),2))</f>
        <v>NA</v>
      </c>
      <c r="I59" s="351" t="str">
        <f>IF(I56=0,"NA",ROUND(((I22-I42-I48+Operating_Assumptions!$D$26)/I56),2))</f>
        <v>NA</v>
      </c>
      <c r="J59" s="351" t="str">
        <f>IF(J56=0,"NA",ROUND(((J22-J42-J48+Operating_Assumptions!$D$26)/J56),2))</f>
        <v>NA</v>
      </c>
      <c r="K59" s="351" t="str">
        <f>IF(K56=0,"NA",ROUND(((K22-K42-K48+Operating_Assumptions!$D$26)/K56),2))</f>
        <v>NA</v>
      </c>
      <c r="L59" s="351" t="str">
        <f>IF(L56=0,"NA",ROUND(((L22-L42-L48+Operating_Assumptions!$D$26)/L56),2))</f>
        <v>NA</v>
      </c>
      <c r="M59" s="351" t="str">
        <f>IF(M56=0,"NA",ROUND(((M22-M42-M48+Operating_Assumptions!$D$26)/M56),2))</f>
        <v>NA</v>
      </c>
      <c r="N59" s="351" t="str">
        <f>IF(N56=0,"NA",ROUND(((N22-N42-N48+Operating_Assumptions!$D$26)/N56),2))</f>
        <v>NA</v>
      </c>
      <c r="O59" s="351" t="str">
        <f>IF(O56=0,"NA",ROUND(((O22-O42-O48+Operating_Assumptions!$D$26)/O56),2))</f>
        <v>NA</v>
      </c>
      <c r="P59" s="351" t="str">
        <f>IF(P56=0,"NA",ROUND(((P22-P42-P48+Operating_Assumptions!$D$26)/P56),2))</f>
        <v>NA</v>
      </c>
      <c r="Q59" s="351" t="str">
        <f>IF(Q56=0,"NA",ROUND(((Q22-Q42-Q48+Operating_Assumptions!$D$26)/Q56),2))</f>
        <v>NA</v>
      </c>
      <c r="R59" s="351" t="str">
        <f>IF(R56=0,"NA",ROUND(((R22-R42-R48+Operating_Assumptions!$D$26)/R56),2))</f>
        <v>NA</v>
      </c>
      <c r="S59" s="351" t="str">
        <f>IF(S56=0,"NA",ROUND(((S22-S42-S48+Operating_Assumptions!$D$26)/S56),2))</f>
        <v>NA</v>
      </c>
      <c r="T59" s="351" t="str">
        <f>IF(T56=0,"NA",ROUND(((T22-T42-T48+Operating_Assumptions!$D$26)/T56),2))</f>
        <v>NA</v>
      </c>
    </row>
    <row r="60" spans="1:73" ht="12" customHeight="1" x14ac:dyDescent="0.25">
      <c r="A60" s="12"/>
      <c r="B60" s="12"/>
      <c r="C60" s="12"/>
      <c r="E60" s="1"/>
      <c r="F60" s="54"/>
      <c r="G60" s="2"/>
      <c r="H60" s="2"/>
      <c r="I60" s="2"/>
      <c r="J60" s="2"/>
      <c r="K60" s="2"/>
      <c r="L60" s="2"/>
      <c r="M60" s="2"/>
      <c r="N60" s="2"/>
      <c r="O60" s="2"/>
      <c r="P60" s="2"/>
      <c r="Q60" s="2"/>
      <c r="R60" s="2"/>
      <c r="S60" s="2"/>
      <c r="T60" s="2"/>
    </row>
    <row r="61" spans="1:73" s="21" customFormat="1" ht="12" customHeight="1" x14ac:dyDescent="0.25">
      <c r="A61" s="13" t="s">
        <v>4677</v>
      </c>
      <c r="B61" s="13"/>
      <c r="C61" s="13"/>
      <c r="D61" s="20"/>
      <c r="E61" s="3"/>
      <c r="F61" s="292">
        <f t="shared" ref="F61:T61" si="33">F22-F42-F48-F49-F56</f>
        <v>0</v>
      </c>
      <c r="G61" s="293">
        <f t="shared" si="33"/>
        <v>0</v>
      </c>
      <c r="H61" s="293">
        <f t="shared" si="33"/>
        <v>0</v>
      </c>
      <c r="I61" s="293">
        <f t="shared" si="33"/>
        <v>0</v>
      </c>
      <c r="J61" s="293">
        <f t="shared" si="33"/>
        <v>0</v>
      </c>
      <c r="K61" s="293">
        <f t="shared" si="33"/>
        <v>0</v>
      </c>
      <c r="L61" s="293">
        <f t="shared" si="33"/>
        <v>0</v>
      </c>
      <c r="M61" s="293">
        <f t="shared" si="33"/>
        <v>0</v>
      </c>
      <c r="N61" s="293">
        <f t="shared" si="33"/>
        <v>0</v>
      </c>
      <c r="O61" s="293">
        <f t="shared" si="33"/>
        <v>0</v>
      </c>
      <c r="P61" s="293">
        <f t="shared" si="33"/>
        <v>0</v>
      </c>
      <c r="Q61" s="293">
        <f t="shared" si="33"/>
        <v>0</v>
      </c>
      <c r="R61" s="293">
        <f t="shared" si="33"/>
        <v>0</v>
      </c>
      <c r="S61" s="293">
        <f t="shared" si="33"/>
        <v>0</v>
      </c>
      <c r="T61" s="294">
        <f t="shared" si="33"/>
        <v>0</v>
      </c>
      <c r="U61" s="20"/>
      <c r="V61" s="20"/>
      <c r="W61" s="20"/>
      <c r="X61" s="414"/>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row>
    <row r="62" spans="1:73" ht="12" customHeight="1" x14ac:dyDescent="0.25">
      <c r="A62" s="13" t="s">
        <v>2808</v>
      </c>
      <c r="B62" s="64" t="s">
        <v>4660</v>
      </c>
      <c r="C62" s="1379" t="s">
        <v>4445</v>
      </c>
      <c r="D62" s="1380"/>
      <c r="E62" s="1381"/>
      <c r="F62" s="450"/>
      <c r="G62" s="450"/>
      <c r="H62" s="450"/>
      <c r="I62" s="450"/>
      <c r="J62" s="450"/>
      <c r="K62" s="450"/>
      <c r="L62" s="450"/>
      <c r="M62" s="450"/>
      <c r="N62" s="450"/>
      <c r="O62" s="450"/>
      <c r="P62" s="450"/>
      <c r="Q62" s="450"/>
      <c r="R62" s="450"/>
      <c r="S62" s="450"/>
      <c r="T62" s="450"/>
      <c r="U62" s="409"/>
      <c r="V62" s="409"/>
      <c r="W62" s="1414"/>
      <c r="X62" s="1414"/>
      <c r="Y62" s="1414"/>
    </row>
    <row r="63" spans="1:73" x14ac:dyDescent="0.25">
      <c r="B63" s="409" t="s">
        <v>4660</v>
      </c>
      <c r="C63" s="1379" t="s">
        <v>4445</v>
      </c>
      <c r="D63" s="1380"/>
      <c r="E63" s="1381"/>
      <c r="F63" s="451"/>
      <c r="G63" s="451"/>
      <c r="H63" s="451"/>
      <c r="I63" s="451"/>
      <c r="J63" s="451"/>
      <c r="K63" s="451"/>
      <c r="L63" s="451"/>
      <c r="M63" s="451"/>
      <c r="N63" s="451"/>
      <c r="O63" s="451"/>
      <c r="P63" s="451"/>
      <c r="Q63" s="451"/>
      <c r="R63" s="451"/>
      <c r="S63" s="451"/>
      <c r="T63" s="451"/>
      <c r="U63" s="409"/>
      <c r="V63" s="409"/>
      <c r="W63" s="1414"/>
      <c r="X63" s="1414"/>
      <c r="Y63" s="1414"/>
    </row>
    <row r="64" spans="1:73" ht="12" customHeight="1" x14ac:dyDescent="0.25">
      <c r="B64" s="949" t="s">
        <v>4078</v>
      </c>
      <c r="C64" s="12"/>
      <c r="D64" s="12"/>
      <c r="E64" s="12"/>
      <c r="F64" s="450"/>
      <c r="G64" s="450"/>
      <c r="H64" s="450"/>
      <c r="I64" s="450"/>
      <c r="J64" s="450"/>
      <c r="K64" s="450"/>
      <c r="L64" s="450"/>
      <c r="M64" s="450"/>
      <c r="N64" s="450"/>
      <c r="O64" s="450"/>
      <c r="P64" s="450"/>
      <c r="Q64" s="450"/>
      <c r="R64" s="450"/>
      <c r="S64" s="450"/>
      <c r="T64" s="450"/>
    </row>
    <row r="65" spans="1:23" ht="12" customHeight="1" x14ac:dyDescent="0.25">
      <c r="A65" s="13"/>
      <c r="B65" s="1091" t="s">
        <v>5048</v>
      </c>
      <c r="C65" s="1376" t="s">
        <v>4445</v>
      </c>
      <c r="D65" s="1377"/>
      <c r="E65" s="1378"/>
      <c r="F65" s="1092"/>
      <c r="G65" s="450"/>
      <c r="H65" s="450"/>
      <c r="I65" s="450"/>
      <c r="J65" s="450"/>
      <c r="K65" s="450"/>
      <c r="L65" s="450"/>
      <c r="M65" s="450"/>
      <c r="N65" s="450"/>
      <c r="O65" s="450"/>
      <c r="P65" s="450"/>
      <c r="Q65" s="450"/>
      <c r="R65" s="450"/>
      <c r="S65" s="450"/>
      <c r="T65" s="450"/>
    </row>
    <row r="66" spans="1:23" ht="12" customHeight="1" x14ac:dyDescent="0.25">
      <c r="A66" s="948" t="s">
        <v>4788</v>
      </c>
      <c r="B66" s="949"/>
      <c r="F66" s="1094">
        <f t="shared" ref="F66:T66" si="34">F61-F62-F63-F64-F65</f>
        <v>0</v>
      </c>
      <c r="G66" s="41">
        <f t="shared" si="34"/>
        <v>0</v>
      </c>
      <c r="H66" s="41">
        <f t="shared" si="34"/>
        <v>0</v>
      </c>
      <c r="I66" s="41">
        <f t="shared" si="34"/>
        <v>0</v>
      </c>
      <c r="J66" s="41">
        <f t="shared" si="34"/>
        <v>0</v>
      </c>
      <c r="K66" s="41">
        <f t="shared" si="34"/>
        <v>0</v>
      </c>
      <c r="L66" s="41">
        <f t="shared" si="34"/>
        <v>0</v>
      </c>
      <c r="M66" s="41">
        <f t="shared" si="34"/>
        <v>0</v>
      </c>
      <c r="N66" s="41">
        <f t="shared" si="34"/>
        <v>0</v>
      </c>
      <c r="O66" s="41">
        <f t="shared" si="34"/>
        <v>0</v>
      </c>
      <c r="P66" s="41">
        <f t="shared" si="34"/>
        <v>0</v>
      </c>
      <c r="Q66" s="41">
        <f t="shared" si="34"/>
        <v>0</v>
      </c>
      <c r="R66" s="41">
        <f t="shared" si="34"/>
        <v>0</v>
      </c>
      <c r="S66" s="41">
        <f t="shared" si="34"/>
        <v>0</v>
      </c>
      <c r="T66" s="41">
        <f t="shared" si="34"/>
        <v>0</v>
      </c>
    </row>
    <row r="67" spans="1:23" ht="12" customHeight="1" x14ac:dyDescent="0.25">
      <c r="A67" s="10" t="s">
        <v>4678</v>
      </c>
      <c r="F67" s="651" t="str">
        <f t="shared" ref="F67:T67" si="35">IF($C4=0,"",F66/$C4)</f>
        <v/>
      </c>
      <c r="G67" s="651" t="str">
        <f t="shared" si="35"/>
        <v/>
      </c>
      <c r="H67" s="651" t="str">
        <f t="shared" si="35"/>
        <v/>
      </c>
      <c r="I67" s="651" t="str">
        <f t="shared" si="35"/>
        <v/>
      </c>
      <c r="J67" s="651" t="str">
        <f t="shared" si="35"/>
        <v/>
      </c>
      <c r="K67" s="651" t="str">
        <f t="shared" si="35"/>
        <v/>
      </c>
      <c r="L67" s="651" t="str">
        <f t="shared" si="35"/>
        <v/>
      </c>
      <c r="M67" s="651" t="str">
        <f t="shared" si="35"/>
        <v/>
      </c>
      <c r="N67" s="651" t="str">
        <f t="shared" si="35"/>
        <v/>
      </c>
      <c r="O67" s="651" t="str">
        <f t="shared" si="35"/>
        <v/>
      </c>
      <c r="P67" s="651" t="str">
        <f t="shared" si="35"/>
        <v/>
      </c>
      <c r="Q67" s="651" t="str">
        <f t="shared" si="35"/>
        <v/>
      </c>
      <c r="R67" s="651" t="str">
        <f t="shared" si="35"/>
        <v/>
      </c>
      <c r="S67" s="651" t="str">
        <f t="shared" si="35"/>
        <v/>
      </c>
      <c r="T67" s="651" t="str">
        <f t="shared" si="35"/>
        <v/>
      </c>
    </row>
    <row r="68" spans="1:23" ht="7.5" customHeight="1" x14ac:dyDescent="0.25">
      <c r="F68" s="40"/>
      <c r="G68" s="40"/>
      <c r="H68" s="40"/>
      <c r="I68" s="40"/>
      <c r="J68" s="40"/>
      <c r="K68" s="40"/>
      <c r="L68" s="40"/>
      <c r="M68" s="40"/>
      <c r="N68" s="40"/>
      <c r="O68" s="40"/>
      <c r="P68" s="40"/>
      <c r="Q68" s="40"/>
      <c r="R68" s="40"/>
      <c r="S68" s="40"/>
      <c r="T68" s="40"/>
    </row>
    <row r="69" spans="1:23" ht="12" customHeight="1" x14ac:dyDescent="0.25">
      <c r="A69" s="948" t="s">
        <v>4258</v>
      </c>
      <c r="B69" s="949"/>
      <c r="C69" s="949"/>
      <c r="D69" s="949"/>
      <c r="E69" s="949"/>
      <c r="F69" s="950" t="str">
        <f>IF(AND(F56=0,SUM(F62:F65)=0),"NA",ROUND(F50/(F56+SUM(F62:F65)),2))</f>
        <v>NA</v>
      </c>
      <c r="G69" s="350" t="str">
        <f t="shared" ref="G69:T69" si="36">IF(AND(G56=0,SUM(G62:G65)=0),"NA",ROUND(G50/(G56+SUM(G62:G65)),2))</f>
        <v>NA</v>
      </c>
      <c r="H69" s="350" t="str">
        <f t="shared" si="36"/>
        <v>NA</v>
      </c>
      <c r="I69" s="350" t="str">
        <f t="shared" si="36"/>
        <v>NA</v>
      </c>
      <c r="J69" s="350" t="str">
        <f t="shared" si="36"/>
        <v>NA</v>
      </c>
      <c r="K69" s="350" t="str">
        <f t="shared" si="36"/>
        <v>NA</v>
      </c>
      <c r="L69" s="350" t="str">
        <f t="shared" si="36"/>
        <v>NA</v>
      </c>
      <c r="M69" s="350" t="str">
        <f t="shared" si="36"/>
        <v>NA</v>
      </c>
      <c r="N69" s="350" t="str">
        <f t="shared" si="36"/>
        <v>NA</v>
      </c>
      <c r="O69" s="350" t="str">
        <f t="shared" si="36"/>
        <v>NA</v>
      </c>
      <c r="P69" s="350" t="str">
        <f t="shared" si="36"/>
        <v>NA</v>
      </c>
      <c r="Q69" s="350" t="str">
        <f t="shared" si="36"/>
        <v>NA</v>
      </c>
      <c r="R69" s="350" t="str">
        <f t="shared" si="36"/>
        <v>NA</v>
      </c>
      <c r="S69" s="350" t="str">
        <f t="shared" si="36"/>
        <v>NA</v>
      </c>
      <c r="T69" s="350" t="str">
        <f t="shared" si="36"/>
        <v>NA</v>
      </c>
    </row>
    <row r="70" spans="1:23" ht="12" hidden="1" customHeight="1" x14ac:dyDescent="0.25">
      <c r="A70" s="948" t="s">
        <v>4260</v>
      </c>
      <c r="B70" s="949"/>
      <c r="C70" s="949"/>
      <c r="D70" s="949"/>
      <c r="E70" s="949"/>
      <c r="F70" s="1095" t="str">
        <f>IF(OR(SUM(F62:F65)=0,F56=0),F59,ROUND(((F22-F42-F48+Operating_Assumptions!$D$26-SUM(F62:F65))/F56),2))</f>
        <v>NA</v>
      </c>
      <c r="G70" s="351" t="str">
        <f>IF(OR(SUM(G62:G65)=0,G56=0),G59,ROUND(((G22-G42-G48+Operating_Assumptions!$D$26-SUM(G62:G65))/G56),2))</f>
        <v>NA</v>
      </c>
      <c r="H70" s="351" t="str">
        <f>IF(OR(SUM(H62:H65)=0,H56=0),H59,ROUND(((H22-H42-H48+Operating_Assumptions!$D$26-SUM(H62:H65))/H56),2))</f>
        <v>NA</v>
      </c>
      <c r="I70" s="351" t="str">
        <f>IF(OR(SUM(I62:I65)=0,I56=0),I59,ROUND(((I22-I42-I48+Operating_Assumptions!$D$26-SUM(I62:I65))/I56),2))</f>
        <v>NA</v>
      </c>
      <c r="J70" s="351" t="str">
        <f>IF(OR(SUM(J62:J65)=0,J56=0),J59,ROUND(((J22-J42-J48+Operating_Assumptions!$D$26-SUM(J62:J65))/J56),2))</f>
        <v>NA</v>
      </c>
      <c r="K70" s="351" t="str">
        <f>IF(OR(SUM(K62:K65)=0,K56=0),K59,ROUND(((K22-K42-K48+Operating_Assumptions!$D$26-SUM(K62:K65))/K56),2))</f>
        <v>NA</v>
      </c>
      <c r="L70" s="351" t="str">
        <f>IF(OR(SUM(L62:L65)=0,L56=0),L59,ROUND(((L22-L42-L48+Operating_Assumptions!$D$26-SUM(L62:L65))/L56),2))</f>
        <v>NA</v>
      </c>
      <c r="M70" s="351" t="str">
        <f>IF(OR(SUM(M62:M65)=0,M56=0),M59,ROUND(((M22-M42-M48+Operating_Assumptions!$D$26-SUM(M62:M65))/M56),2))</f>
        <v>NA</v>
      </c>
      <c r="N70" s="351" t="str">
        <f>IF(OR(SUM(N62:N65)=0,N56=0),N59,ROUND(((N22-N42-N48+Operating_Assumptions!$D$26-SUM(N62:N65))/N56),2))</f>
        <v>NA</v>
      </c>
      <c r="O70" s="351" t="str">
        <f>IF(OR(SUM(O62:O65)=0,O56=0),O59,ROUND(((O22-O42-O48+Operating_Assumptions!$D$26-SUM(O62:O65))/O56),2))</f>
        <v>NA</v>
      </c>
      <c r="P70" s="351" t="str">
        <f>IF(OR(SUM(P62:P65)=0,P56=0),P59,ROUND(((P22-P42-P48+Operating_Assumptions!$D$26-SUM(P62:P65))/P56),2))</f>
        <v>NA</v>
      </c>
      <c r="Q70" s="351" t="str">
        <f>IF(OR(SUM(Q62:Q65)=0,Q56=0),Q59,ROUND(((Q22-Q42-Q48+Operating_Assumptions!$D$26-SUM(Q62:Q65))/Q56),2))</f>
        <v>NA</v>
      </c>
      <c r="R70" s="351" t="str">
        <f>IF(OR(SUM(R62:R65)=0,R56=0),R59,ROUND(((R22-R42-R48+Operating_Assumptions!$D$26-SUM(R62:R65))/R56),2))</f>
        <v>NA</v>
      </c>
      <c r="S70" s="351" t="str">
        <f>IF(OR(SUM(S62:S65)=0,S56=0),S59,ROUND(((S22-S42-S48+Operating_Assumptions!$D$26-SUM(S62:S65))/S56),2))</f>
        <v>NA</v>
      </c>
      <c r="T70" s="351" t="str">
        <f>IF(OR(SUM(T62:T65)=0,T56=0),T59,ROUND(((T22-T42-T48+Operating_Assumptions!$D$26-SUM(T62:T65))/T56),2))</f>
        <v>NA</v>
      </c>
    </row>
    <row r="71" spans="1:23" s="409" customFormat="1" ht="12" customHeight="1" x14ac:dyDescent="0.25">
      <c r="A71" s="948" t="s">
        <v>4679</v>
      </c>
      <c r="B71" s="951"/>
      <c r="C71" s="951"/>
      <c r="D71" s="951"/>
      <c r="E71" s="949"/>
      <c r="F71" s="952" t="str">
        <f>IF(OR(F20=0,F20=""),"",F66/F20)</f>
        <v/>
      </c>
      <c r="G71" s="532" t="str">
        <f>IF(OR(G20=0,G20=""),"",G66/G20)</f>
        <v/>
      </c>
      <c r="H71" s="532" t="str">
        <f t="shared" ref="H71:T71" si="37">IF(OR(H20=0,H20=""),"",H66/H20)</f>
        <v/>
      </c>
      <c r="I71" s="532" t="str">
        <f t="shared" si="37"/>
        <v/>
      </c>
      <c r="J71" s="532" t="str">
        <f t="shared" si="37"/>
        <v/>
      </c>
      <c r="K71" s="532" t="str">
        <f t="shared" si="37"/>
        <v/>
      </c>
      <c r="L71" s="532" t="str">
        <f t="shared" si="37"/>
        <v/>
      </c>
      <c r="M71" s="532" t="str">
        <f t="shared" si="37"/>
        <v/>
      </c>
      <c r="N71" s="532" t="str">
        <f t="shared" si="37"/>
        <v/>
      </c>
      <c r="O71" s="532" t="str">
        <f t="shared" si="37"/>
        <v/>
      </c>
      <c r="P71" s="532" t="str">
        <f t="shared" si="37"/>
        <v/>
      </c>
      <c r="Q71" s="532" t="str">
        <f t="shared" si="37"/>
        <v/>
      </c>
      <c r="R71" s="532" t="str">
        <f t="shared" si="37"/>
        <v/>
      </c>
      <c r="S71" s="532" t="str">
        <f t="shared" si="37"/>
        <v/>
      </c>
      <c r="T71" s="532" t="str">
        <f t="shared" si="37"/>
        <v/>
      </c>
      <c r="V71" s="533" t="s">
        <v>4436</v>
      </c>
      <c r="W71" s="416">
        <f>IF(SUM(F22:T22)=0,0,(SUM(F42:T42)+SUM(F48:T48)+SUM(F56:T56)+SUM(F62:T64))/SUM(F22:T22))</f>
        <v>0</v>
      </c>
    </row>
    <row r="72" spans="1:23" s="409" customFormat="1" ht="12" customHeight="1" x14ac:dyDescent="0.25">
      <c r="A72" s="549"/>
      <c r="B72" s="421"/>
      <c r="C72" s="421"/>
      <c r="D72" s="421"/>
      <c r="F72" s="532"/>
      <c r="G72" s="532"/>
      <c r="H72" s="532"/>
      <c r="I72" s="532"/>
      <c r="J72" s="532"/>
      <c r="K72" s="532"/>
      <c r="L72" s="532"/>
      <c r="M72" s="532"/>
      <c r="N72" s="532"/>
      <c r="O72" s="532"/>
      <c r="P72" s="532"/>
      <c r="Q72" s="532"/>
      <c r="R72" s="532"/>
      <c r="S72" s="532"/>
      <c r="T72" s="532"/>
      <c r="V72" s="533"/>
      <c r="W72" s="416"/>
    </row>
    <row r="73" spans="1:23" s="409" customFormat="1" ht="12" customHeight="1" x14ac:dyDescent="0.25">
      <c r="A73" s="21" t="s">
        <v>4680</v>
      </c>
      <c r="B73" s="421"/>
      <c r="C73" s="919"/>
      <c r="D73" s="421"/>
      <c r="E73" s="423" t="s">
        <v>4817</v>
      </c>
      <c r="F73" s="970">
        <f>Summary_of_Uses!B79+Op_Pro_Forma_Hsg!F49-Op_Pro_Forma_Hsg!F19</f>
        <v>0</v>
      </c>
      <c r="G73" s="970">
        <f>G49-G19</f>
        <v>0</v>
      </c>
      <c r="H73" s="970">
        <f t="shared" ref="H73:T73" si="38">H49-H19</f>
        <v>0</v>
      </c>
      <c r="I73" s="970">
        <f t="shared" si="38"/>
        <v>0</v>
      </c>
      <c r="J73" s="970">
        <f t="shared" si="38"/>
        <v>0</v>
      </c>
      <c r="K73" s="970">
        <f t="shared" si="38"/>
        <v>0</v>
      </c>
      <c r="L73" s="970">
        <f t="shared" si="38"/>
        <v>0</v>
      </c>
      <c r="M73" s="970">
        <f t="shared" si="38"/>
        <v>0</v>
      </c>
      <c r="N73" s="970">
        <f t="shared" si="38"/>
        <v>0</v>
      </c>
      <c r="O73" s="970">
        <f t="shared" si="38"/>
        <v>0</v>
      </c>
      <c r="P73" s="970">
        <f t="shared" si="38"/>
        <v>0</v>
      </c>
      <c r="Q73" s="970">
        <f t="shared" si="38"/>
        <v>0</v>
      </c>
      <c r="R73" s="970">
        <f t="shared" si="38"/>
        <v>0</v>
      </c>
      <c r="S73" s="970">
        <f t="shared" si="38"/>
        <v>0</v>
      </c>
      <c r="T73" s="970">
        <f t="shared" si="38"/>
        <v>0</v>
      </c>
      <c r="V73" s="533"/>
      <c r="W73" s="416"/>
    </row>
    <row r="74" spans="1:23" s="409" customFormat="1" ht="12" customHeight="1" x14ac:dyDescent="0.25">
      <c r="A74" s="21" t="s">
        <v>4681</v>
      </c>
      <c r="B74" s="421"/>
      <c r="C74" s="421"/>
      <c r="D74" s="421"/>
      <c r="F74" s="899"/>
      <c r="G74" s="971">
        <f>F75*$F$12</f>
        <v>0</v>
      </c>
      <c r="H74" s="971">
        <f t="shared" ref="H74:T74" si="39">G75*$F$12</f>
        <v>0</v>
      </c>
      <c r="I74" s="971">
        <f t="shared" si="39"/>
        <v>0</v>
      </c>
      <c r="J74" s="971">
        <f t="shared" si="39"/>
        <v>0</v>
      </c>
      <c r="K74" s="971">
        <f t="shared" si="39"/>
        <v>0</v>
      </c>
      <c r="L74" s="971">
        <f t="shared" si="39"/>
        <v>0</v>
      </c>
      <c r="M74" s="971">
        <f t="shared" si="39"/>
        <v>0</v>
      </c>
      <c r="N74" s="971">
        <f t="shared" si="39"/>
        <v>0</v>
      </c>
      <c r="O74" s="971">
        <f t="shared" si="39"/>
        <v>0</v>
      </c>
      <c r="P74" s="971">
        <f t="shared" si="39"/>
        <v>0</v>
      </c>
      <c r="Q74" s="971">
        <f t="shared" si="39"/>
        <v>0</v>
      </c>
      <c r="R74" s="971">
        <f t="shared" si="39"/>
        <v>0</v>
      </c>
      <c r="S74" s="971">
        <f t="shared" si="39"/>
        <v>0</v>
      </c>
      <c r="T74" s="971">
        <f t="shared" si="39"/>
        <v>0</v>
      </c>
      <c r="V74" s="533"/>
      <c r="W74" s="416"/>
    </row>
    <row r="75" spans="1:23" s="409" customFormat="1" ht="12" customHeight="1" x14ac:dyDescent="0.25">
      <c r="A75" s="21" t="s">
        <v>4682</v>
      </c>
      <c r="B75" s="421"/>
      <c r="C75" s="421"/>
      <c r="D75" s="421"/>
      <c r="F75" s="971">
        <f>F73+F74</f>
        <v>0</v>
      </c>
      <c r="G75" s="971">
        <f>G73+G74+F75</f>
        <v>0</v>
      </c>
      <c r="H75" s="971">
        <f t="shared" ref="H75:T75" si="40">H73+H74+G75</f>
        <v>0</v>
      </c>
      <c r="I75" s="971">
        <f t="shared" si="40"/>
        <v>0</v>
      </c>
      <c r="J75" s="971">
        <f t="shared" si="40"/>
        <v>0</v>
      </c>
      <c r="K75" s="971">
        <f t="shared" si="40"/>
        <v>0</v>
      </c>
      <c r="L75" s="971">
        <f t="shared" si="40"/>
        <v>0</v>
      </c>
      <c r="M75" s="971">
        <f t="shared" si="40"/>
        <v>0</v>
      </c>
      <c r="N75" s="971">
        <f t="shared" si="40"/>
        <v>0</v>
      </c>
      <c r="O75" s="971">
        <f t="shared" si="40"/>
        <v>0</v>
      </c>
      <c r="P75" s="971">
        <f t="shared" si="40"/>
        <v>0</v>
      </c>
      <c r="Q75" s="971">
        <f t="shared" si="40"/>
        <v>0</v>
      </c>
      <c r="R75" s="971">
        <f t="shared" si="40"/>
        <v>0</v>
      </c>
      <c r="S75" s="971">
        <f t="shared" si="40"/>
        <v>0</v>
      </c>
      <c r="T75" s="971">
        <f t="shared" si="40"/>
        <v>0</v>
      </c>
      <c r="V75" s="533"/>
      <c r="W75" s="416"/>
    </row>
    <row r="76" spans="1:23" s="409" customFormat="1" ht="12" customHeight="1" x14ac:dyDescent="0.25">
      <c r="A76" s="549"/>
      <c r="B76" s="421"/>
      <c r="C76" s="421"/>
      <c r="D76" s="421"/>
      <c r="F76" s="532"/>
      <c r="G76" s="532"/>
      <c r="H76" s="532"/>
      <c r="I76" s="532"/>
      <c r="J76" s="532"/>
      <c r="K76" s="532"/>
      <c r="L76" s="532"/>
      <c r="M76" s="532"/>
      <c r="N76" s="532"/>
      <c r="O76" s="532"/>
      <c r="P76" s="532"/>
      <c r="Q76" s="532"/>
      <c r="R76" s="532"/>
      <c r="S76" s="532"/>
      <c r="T76" s="532"/>
      <c r="V76" s="533"/>
      <c r="W76" s="416"/>
    </row>
    <row r="77" spans="1:23" ht="12" customHeight="1" x14ac:dyDescent="0.25">
      <c r="H77" s="10"/>
      <c r="I77" s="10"/>
      <c r="J77" s="10"/>
      <c r="K77" s="10"/>
      <c r="L77" s="10"/>
      <c r="M77" s="10"/>
      <c r="N77" s="10"/>
      <c r="O77" s="10"/>
      <c r="P77" s="10"/>
      <c r="Q77" s="10"/>
      <c r="R77" s="10"/>
      <c r="S77" s="10"/>
      <c r="T77" s="10"/>
    </row>
    <row r="78" spans="1:23" ht="12" customHeight="1" x14ac:dyDescent="0.25">
      <c r="F78" s="10"/>
      <c r="G78" s="10"/>
      <c r="H78" s="10"/>
      <c r="I78" s="10"/>
      <c r="J78" s="10"/>
      <c r="K78" s="10"/>
      <c r="L78" s="10"/>
      <c r="M78" s="10"/>
      <c r="N78" s="10"/>
      <c r="O78" s="10"/>
      <c r="P78" s="10"/>
      <c r="Q78" s="10"/>
      <c r="R78" s="949"/>
      <c r="S78" s="1096" t="s">
        <v>4662</v>
      </c>
      <c r="T78" s="1097">
        <f>SUM(F66:J66)</f>
        <v>0</v>
      </c>
    </row>
    <row r="79" spans="1:23" ht="12" customHeight="1" x14ac:dyDescent="0.25">
      <c r="F79" s="10"/>
      <c r="G79" s="10"/>
      <c r="H79" s="10"/>
      <c r="I79" s="10"/>
      <c r="J79" s="10"/>
      <c r="K79" s="10"/>
      <c r="L79" s="10"/>
      <c r="M79" s="10"/>
      <c r="N79" s="10"/>
      <c r="O79" s="10"/>
      <c r="P79" s="10"/>
      <c r="Q79" s="10"/>
      <c r="R79" s="10"/>
      <c r="S79" s="15" t="s">
        <v>4663</v>
      </c>
      <c r="T79" s="170" t="str">
        <f>IF(Project_Worksheet!E16 = 0, "", T78/(Project_Worksheet!E16*5))</f>
        <v/>
      </c>
    </row>
    <row r="80" spans="1:23" ht="12" customHeight="1" x14ac:dyDescent="0.25">
      <c r="F80" s="10"/>
      <c r="G80" s="10"/>
      <c r="H80" s="10"/>
      <c r="I80" s="10"/>
      <c r="J80" s="10"/>
      <c r="K80" s="10"/>
      <c r="L80" s="10"/>
      <c r="M80" s="10"/>
      <c r="N80" s="10"/>
      <c r="O80" s="10"/>
      <c r="P80" s="10"/>
      <c r="Q80" s="10"/>
      <c r="R80" s="10"/>
      <c r="S80" s="15" t="s">
        <v>4664</v>
      </c>
      <c r="T80" s="170">
        <f>SUM(F64:T64)</f>
        <v>0</v>
      </c>
    </row>
    <row r="81" spans="6:20" ht="12" customHeight="1" x14ac:dyDescent="0.25">
      <c r="F81" s="10"/>
      <c r="G81" s="10"/>
      <c r="H81" s="10"/>
      <c r="K81" s="10"/>
      <c r="L81" s="10"/>
      <c r="M81" s="10"/>
      <c r="N81" s="10"/>
      <c r="O81" s="10"/>
      <c r="P81" s="10"/>
      <c r="Q81" s="10"/>
      <c r="R81" s="10"/>
      <c r="S81" s="10"/>
      <c r="T81" s="10"/>
    </row>
    <row r="82" spans="6:20" x14ac:dyDescent="0.25">
      <c r="F82" s="10"/>
      <c r="G82" s="10"/>
      <c r="H82" s="10"/>
      <c r="I82" s="10"/>
      <c r="J82" s="10"/>
      <c r="K82" s="10"/>
      <c r="L82" s="10"/>
      <c r="M82" s="10"/>
      <c r="N82" s="10"/>
      <c r="O82" s="10"/>
      <c r="P82" s="10"/>
      <c r="Q82" s="10"/>
      <c r="R82" s="10"/>
      <c r="S82" s="10"/>
      <c r="T82" s="10"/>
    </row>
    <row r="83" spans="6:20" x14ac:dyDescent="0.25">
      <c r="F83" s="10"/>
      <c r="G83" s="10"/>
      <c r="H83" s="10"/>
      <c r="I83" s="10"/>
      <c r="J83" s="10"/>
      <c r="K83" s="10"/>
      <c r="L83" s="10"/>
      <c r="M83" s="10"/>
      <c r="N83" s="10"/>
      <c r="O83" s="10"/>
      <c r="P83" s="10"/>
      <c r="Q83" s="10"/>
      <c r="R83" s="10"/>
      <c r="S83" s="10"/>
      <c r="T83" s="10"/>
    </row>
    <row r="84" spans="6:20" x14ac:dyDescent="0.25">
      <c r="F84" s="10"/>
      <c r="G84" s="10"/>
      <c r="H84" s="10"/>
      <c r="I84" s="10"/>
      <c r="J84" s="10"/>
      <c r="K84" s="10"/>
      <c r="L84" s="10"/>
      <c r="M84" s="10"/>
      <c r="N84" s="10"/>
      <c r="O84" s="10"/>
      <c r="P84" s="10"/>
      <c r="Q84" s="10"/>
      <c r="R84" s="10"/>
      <c r="S84" s="10"/>
      <c r="T84" s="10"/>
    </row>
    <row r="85" spans="6:20" x14ac:dyDescent="0.25">
      <c r="F85" s="10"/>
      <c r="G85" s="10"/>
      <c r="H85" s="10"/>
      <c r="I85" s="10"/>
      <c r="J85" s="10"/>
      <c r="K85" s="10"/>
      <c r="L85" s="10"/>
      <c r="M85" s="10"/>
      <c r="N85" s="10"/>
      <c r="O85" s="10"/>
      <c r="P85" s="10"/>
      <c r="Q85" s="10"/>
      <c r="R85" s="10"/>
      <c r="S85" s="10"/>
      <c r="T85" s="10"/>
    </row>
    <row r="86" spans="6:20" x14ac:dyDescent="0.25">
      <c r="F86" s="10"/>
      <c r="G86" s="10"/>
      <c r="H86" s="10"/>
      <c r="I86" s="10"/>
      <c r="J86" s="10"/>
      <c r="K86" s="10"/>
      <c r="L86" s="10"/>
      <c r="M86" s="10"/>
      <c r="N86" s="10"/>
      <c r="O86" s="10"/>
      <c r="P86" s="10"/>
      <c r="Q86" s="10"/>
      <c r="R86" s="10"/>
      <c r="S86" s="10"/>
      <c r="T86" s="10"/>
    </row>
    <row r="87" spans="6:20" x14ac:dyDescent="0.25">
      <c r="F87" s="10"/>
      <c r="G87" s="10"/>
      <c r="H87" s="10"/>
      <c r="I87" s="10"/>
      <c r="J87" s="10"/>
      <c r="K87" s="10"/>
      <c r="L87" s="10"/>
      <c r="M87" s="10"/>
      <c r="N87" s="10"/>
      <c r="O87" s="10"/>
      <c r="P87" s="10"/>
      <c r="Q87" s="10"/>
      <c r="R87" s="10"/>
      <c r="S87" s="10"/>
      <c r="T87" s="10"/>
    </row>
    <row r="88" spans="6:20" x14ac:dyDescent="0.25">
      <c r="F88" s="10"/>
      <c r="G88" s="10"/>
      <c r="H88" s="10"/>
      <c r="I88" s="10"/>
      <c r="J88" s="10"/>
      <c r="K88" s="10"/>
      <c r="L88" s="10"/>
      <c r="M88" s="10"/>
      <c r="N88" s="10"/>
      <c r="O88" s="10"/>
      <c r="P88" s="10"/>
      <c r="Q88" s="10"/>
      <c r="R88" s="10"/>
      <c r="S88" s="10"/>
      <c r="T88" s="10"/>
    </row>
    <row r="89" spans="6:20" x14ac:dyDescent="0.25">
      <c r="F89" s="10"/>
      <c r="G89" s="10"/>
      <c r="H89" s="10"/>
      <c r="I89" s="10"/>
      <c r="J89" s="10"/>
      <c r="K89" s="10"/>
      <c r="L89" s="10"/>
      <c r="M89" s="10"/>
      <c r="N89" s="10"/>
      <c r="O89" s="10"/>
      <c r="P89" s="10"/>
      <c r="Q89" s="10"/>
      <c r="R89" s="10"/>
      <c r="S89" s="10"/>
      <c r="T89" s="10"/>
    </row>
    <row r="90" spans="6:20" x14ac:dyDescent="0.25">
      <c r="F90" s="10"/>
      <c r="G90" s="10"/>
      <c r="H90" s="10"/>
      <c r="I90" s="10"/>
      <c r="J90" s="10"/>
      <c r="K90" s="10"/>
      <c r="L90" s="10"/>
      <c r="M90" s="10"/>
      <c r="N90" s="10"/>
      <c r="O90" s="10"/>
      <c r="P90" s="10"/>
      <c r="Q90" s="10"/>
      <c r="R90" s="10"/>
      <c r="S90" s="10"/>
      <c r="T90" s="10"/>
    </row>
    <row r="91" spans="6:20" x14ac:dyDescent="0.25">
      <c r="F91" s="10"/>
      <c r="G91" s="10"/>
      <c r="H91" s="10"/>
      <c r="I91" s="10"/>
      <c r="J91" s="10"/>
      <c r="K91" s="10"/>
      <c r="L91" s="10"/>
      <c r="M91" s="10"/>
      <c r="N91" s="10"/>
      <c r="O91" s="10"/>
      <c r="P91" s="10"/>
      <c r="Q91" s="10"/>
      <c r="R91" s="10"/>
      <c r="S91" s="10"/>
      <c r="T91" s="10"/>
    </row>
    <row r="92" spans="6:20" x14ac:dyDescent="0.25">
      <c r="F92" s="10"/>
      <c r="G92" s="10"/>
      <c r="H92" s="10"/>
      <c r="I92" s="10"/>
      <c r="J92" s="10"/>
      <c r="K92" s="10"/>
      <c r="L92" s="10"/>
      <c r="M92" s="10"/>
      <c r="N92" s="10"/>
      <c r="O92" s="10"/>
      <c r="P92" s="10"/>
      <c r="Q92" s="10"/>
      <c r="R92" s="10"/>
      <c r="S92" s="10"/>
      <c r="T92" s="10"/>
    </row>
    <row r="93" spans="6:20" x14ac:dyDescent="0.25">
      <c r="F93" s="10"/>
      <c r="G93" s="10"/>
      <c r="H93" s="10"/>
      <c r="I93" s="10"/>
      <c r="J93" s="10"/>
      <c r="K93" s="10"/>
      <c r="L93" s="10"/>
      <c r="M93" s="10"/>
      <c r="N93" s="10"/>
      <c r="O93" s="10"/>
      <c r="P93" s="10"/>
      <c r="Q93" s="10"/>
      <c r="R93" s="10"/>
      <c r="S93" s="10"/>
      <c r="T93" s="10"/>
    </row>
    <row r="94" spans="6:20" x14ac:dyDescent="0.25">
      <c r="F94" s="10"/>
      <c r="G94" s="10"/>
      <c r="H94" s="10"/>
      <c r="I94" s="10"/>
      <c r="J94" s="10"/>
      <c r="K94" s="10"/>
      <c r="L94" s="10"/>
      <c r="M94" s="10"/>
      <c r="N94" s="10"/>
      <c r="O94" s="10"/>
      <c r="P94" s="10"/>
      <c r="Q94" s="10"/>
      <c r="R94" s="10"/>
      <c r="S94" s="10"/>
      <c r="T94" s="10"/>
    </row>
    <row r="95" spans="6:20" x14ac:dyDescent="0.25">
      <c r="F95" s="10"/>
      <c r="G95" s="10"/>
      <c r="H95" s="10"/>
      <c r="I95" s="10"/>
      <c r="J95" s="10"/>
      <c r="K95" s="10"/>
      <c r="L95" s="10"/>
      <c r="M95" s="10"/>
      <c r="N95" s="10"/>
      <c r="O95" s="10"/>
      <c r="P95" s="10"/>
      <c r="Q95" s="10"/>
      <c r="R95" s="10"/>
      <c r="S95" s="10"/>
      <c r="T95" s="10"/>
    </row>
    <row r="96" spans="6:20" x14ac:dyDescent="0.25">
      <c r="F96" s="10"/>
      <c r="G96" s="10"/>
      <c r="H96" s="10"/>
      <c r="I96" s="10"/>
      <c r="J96" s="10"/>
      <c r="K96" s="10"/>
      <c r="L96" s="10"/>
      <c r="M96" s="10"/>
      <c r="N96" s="10"/>
      <c r="O96" s="10"/>
      <c r="P96" s="10"/>
      <c r="Q96" s="10"/>
      <c r="R96" s="10"/>
      <c r="S96" s="10"/>
      <c r="T96" s="10"/>
    </row>
    <row r="97" spans="6:20" x14ac:dyDescent="0.25">
      <c r="F97" s="10"/>
      <c r="G97" s="10"/>
      <c r="H97" s="10"/>
      <c r="I97" s="10"/>
      <c r="J97" s="10"/>
      <c r="K97" s="10"/>
      <c r="L97" s="10"/>
      <c r="M97" s="10"/>
      <c r="N97" s="10"/>
      <c r="O97" s="10"/>
      <c r="P97" s="10"/>
      <c r="Q97" s="10"/>
      <c r="R97" s="10"/>
      <c r="S97" s="10"/>
      <c r="T97" s="10"/>
    </row>
    <row r="98" spans="6:20" x14ac:dyDescent="0.25">
      <c r="F98" s="10"/>
      <c r="G98" s="10"/>
      <c r="H98" s="10"/>
      <c r="I98" s="10"/>
      <c r="J98" s="10"/>
      <c r="K98" s="10"/>
      <c r="L98" s="10"/>
      <c r="M98" s="10"/>
      <c r="N98" s="10"/>
      <c r="O98" s="10"/>
      <c r="P98" s="10"/>
      <c r="Q98" s="10"/>
      <c r="R98" s="10"/>
      <c r="S98" s="10"/>
      <c r="T98" s="10"/>
    </row>
    <row r="99" spans="6:20" x14ac:dyDescent="0.25">
      <c r="F99" s="10"/>
      <c r="G99" s="10"/>
      <c r="H99" s="10"/>
      <c r="I99" s="10"/>
      <c r="J99" s="10"/>
      <c r="K99" s="10"/>
      <c r="L99" s="10"/>
      <c r="M99" s="10"/>
      <c r="N99" s="10"/>
      <c r="O99" s="10"/>
      <c r="P99" s="10"/>
      <c r="Q99" s="10"/>
      <c r="R99" s="10"/>
      <c r="S99" s="10"/>
      <c r="T99" s="10"/>
    </row>
    <row r="100" spans="6:20" x14ac:dyDescent="0.25">
      <c r="F100" s="10"/>
      <c r="G100" s="10"/>
      <c r="H100" s="10"/>
      <c r="I100" s="10"/>
      <c r="J100" s="10"/>
      <c r="K100" s="10"/>
      <c r="L100" s="10"/>
      <c r="M100" s="10"/>
      <c r="N100" s="10"/>
      <c r="O100" s="10"/>
      <c r="P100" s="10"/>
      <c r="Q100" s="10"/>
      <c r="R100" s="10"/>
      <c r="S100" s="10"/>
      <c r="T100" s="10"/>
    </row>
    <row r="101" spans="6:20" x14ac:dyDescent="0.25">
      <c r="F101" s="10"/>
      <c r="G101" s="10"/>
      <c r="H101" s="10"/>
      <c r="I101" s="10"/>
      <c r="J101" s="10"/>
      <c r="K101" s="10"/>
      <c r="L101" s="10"/>
      <c r="M101" s="10"/>
      <c r="N101" s="10"/>
      <c r="O101" s="10"/>
      <c r="P101" s="10"/>
      <c r="Q101" s="10"/>
      <c r="R101" s="10"/>
      <c r="S101" s="10"/>
      <c r="T101" s="10"/>
    </row>
    <row r="102" spans="6:20" x14ac:dyDescent="0.25">
      <c r="F102" s="10"/>
      <c r="G102" s="10"/>
      <c r="H102" s="10"/>
      <c r="I102" s="10"/>
      <c r="J102" s="10"/>
      <c r="K102" s="10"/>
      <c r="L102" s="10"/>
      <c r="M102" s="10"/>
      <c r="N102" s="10"/>
      <c r="O102" s="10"/>
      <c r="P102" s="10"/>
      <c r="Q102" s="10"/>
      <c r="R102" s="10"/>
      <c r="S102" s="10"/>
      <c r="T102" s="10"/>
    </row>
    <row r="103" spans="6:20" x14ac:dyDescent="0.25">
      <c r="F103" s="10"/>
      <c r="G103" s="10"/>
      <c r="H103" s="10"/>
      <c r="I103" s="10"/>
      <c r="J103" s="10"/>
      <c r="K103" s="10"/>
      <c r="L103" s="10"/>
      <c r="M103" s="10"/>
      <c r="N103" s="10"/>
      <c r="O103" s="10"/>
      <c r="P103" s="10"/>
      <c r="Q103" s="10"/>
      <c r="R103" s="10"/>
      <c r="S103" s="10"/>
      <c r="T103" s="10"/>
    </row>
    <row r="104" spans="6:20" x14ac:dyDescent="0.25">
      <c r="F104" s="10"/>
      <c r="G104" s="10"/>
      <c r="H104" s="10"/>
      <c r="I104" s="10"/>
      <c r="J104" s="10"/>
      <c r="K104" s="10"/>
      <c r="L104" s="10"/>
      <c r="M104" s="10"/>
      <c r="N104" s="10"/>
      <c r="O104" s="10"/>
      <c r="P104" s="10"/>
      <c r="Q104" s="10"/>
      <c r="R104" s="10"/>
      <c r="S104" s="10"/>
      <c r="T104" s="10"/>
    </row>
    <row r="105" spans="6:20" x14ac:dyDescent="0.25">
      <c r="F105" s="10"/>
      <c r="G105" s="10"/>
      <c r="H105" s="10"/>
      <c r="I105" s="10"/>
      <c r="J105" s="10"/>
      <c r="K105" s="10"/>
      <c r="L105" s="10"/>
      <c r="M105" s="10"/>
      <c r="N105" s="10"/>
      <c r="O105" s="10"/>
      <c r="P105" s="10"/>
      <c r="Q105" s="10"/>
      <c r="R105" s="10"/>
      <c r="S105" s="10"/>
      <c r="T105" s="10"/>
    </row>
    <row r="106" spans="6:20" x14ac:dyDescent="0.25">
      <c r="F106" s="10"/>
      <c r="G106" s="10"/>
      <c r="H106" s="10"/>
      <c r="I106" s="10"/>
      <c r="J106" s="10"/>
      <c r="K106" s="10"/>
      <c r="L106" s="10"/>
      <c r="M106" s="10"/>
      <c r="N106" s="10"/>
      <c r="O106" s="10"/>
      <c r="P106" s="10"/>
      <c r="Q106" s="10"/>
      <c r="R106" s="10"/>
      <c r="S106" s="10"/>
      <c r="T106" s="10"/>
    </row>
    <row r="107" spans="6:20" x14ac:dyDescent="0.25">
      <c r="F107" s="10"/>
      <c r="G107" s="10"/>
      <c r="H107" s="10"/>
      <c r="I107" s="10"/>
      <c r="J107" s="10"/>
      <c r="K107" s="10"/>
      <c r="L107" s="10"/>
      <c r="M107" s="10"/>
      <c r="N107" s="10"/>
      <c r="O107" s="10"/>
      <c r="P107" s="10"/>
      <c r="Q107" s="10"/>
      <c r="R107" s="10"/>
      <c r="S107" s="10"/>
      <c r="T107" s="10"/>
    </row>
    <row r="108" spans="6:20" x14ac:dyDescent="0.25">
      <c r="F108" s="10"/>
      <c r="G108" s="10"/>
      <c r="H108" s="10"/>
      <c r="I108" s="10"/>
      <c r="J108" s="10"/>
      <c r="K108" s="10"/>
      <c r="L108" s="10"/>
      <c r="M108" s="10"/>
      <c r="N108" s="10"/>
      <c r="O108" s="10"/>
      <c r="P108" s="10"/>
      <c r="Q108" s="10"/>
      <c r="R108" s="10"/>
      <c r="S108" s="10"/>
      <c r="T108" s="10"/>
    </row>
    <row r="109" spans="6:20" x14ac:dyDescent="0.25">
      <c r="F109" s="10"/>
      <c r="G109" s="10"/>
      <c r="H109" s="10"/>
      <c r="I109" s="10"/>
      <c r="J109" s="10"/>
      <c r="K109" s="10"/>
      <c r="L109" s="10"/>
      <c r="M109" s="10"/>
      <c r="N109" s="10"/>
      <c r="O109" s="10"/>
      <c r="P109" s="10"/>
      <c r="Q109" s="10"/>
      <c r="R109" s="10"/>
      <c r="S109" s="10"/>
      <c r="T109" s="10"/>
    </row>
    <row r="110" spans="6:20" x14ac:dyDescent="0.25">
      <c r="F110" s="10"/>
      <c r="G110" s="10"/>
      <c r="H110" s="10"/>
      <c r="I110" s="10"/>
      <c r="J110" s="10"/>
      <c r="K110" s="10"/>
      <c r="L110" s="10"/>
      <c r="M110" s="10"/>
      <c r="N110" s="10"/>
      <c r="O110" s="10"/>
      <c r="P110" s="10"/>
      <c r="Q110" s="10"/>
      <c r="R110" s="10"/>
      <c r="S110" s="10"/>
      <c r="T110" s="10"/>
    </row>
    <row r="111" spans="6:20" x14ac:dyDescent="0.25">
      <c r="F111" s="10"/>
      <c r="G111" s="10"/>
      <c r="H111" s="10"/>
      <c r="I111" s="10"/>
      <c r="J111" s="10"/>
      <c r="K111" s="10"/>
      <c r="L111" s="10"/>
      <c r="M111" s="10"/>
      <c r="N111" s="10"/>
      <c r="O111" s="10"/>
      <c r="P111" s="10"/>
      <c r="Q111" s="10"/>
      <c r="R111" s="10"/>
      <c r="S111" s="10"/>
      <c r="T111" s="10"/>
    </row>
    <row r="112" spans="6:20" x14ac:dyDescent="0.25">
      <c r="F112" s="10"/>
      <c r="G112" s="10"/>
      <c r="H112" s="10"/>
      <c r="I112" s="10"/>
      <c r="J112" s="10"/>
      <c r="K112" s="10"/>
      <c r="L112" s="10"/>
      <c r="M112" s="10"/>
      <c r="N112" s="10"/>
      <c r="O112" s="10"/>
      <c r="P112" s="10"/>
      <c r="Q112" s="10"/>
      <c r="R112" s="10"/>
      <c r="S112" s="10"/>
      <c r="T112" s="10"/>
    </row>
    <row r="113" spans="6:20" x14ac:dyDescent="0.25">
      <c r="F113" s="10"/>
      <c r="G113" s="10"/>
      <c r="H113" s="10"/>
      <c r="I113" s="10"/>
      <c r="J113" s="10"/>
      <c r="K113" s="10"/>
      <c r="L113" s="10"/>
      <c r="M113" s="10"/>
      <c r="N113" s="10"/>
      <c r="O113" s="10"/>
      <c r="P113" s="10"/>
      <c r="Q113" s="10"/>
      <c r="R113" s="10"/>
      <c r="S113" s="10"/>
      <c r="T113" s="10"/>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F122" s="10"/>
      <c r="G122" s="10"/>
      <c r="H122" s="10"/>
      <c r="I122" s="10"/>
      <c r="J122" s="10"/>
      <c r="K122" s="10"/>
      <c r="L122" s="10"/>
      <c r="M122" s="10"/>
      <c r="N122" s="10"/>
      <c r="O122" s="10"/>
      <c r="P122" s="10"/>
      <c r="Q122" s="10"/>
      <c r="R122" s="10"/>
      <c r="S122" s="10"/>
      <c r="T122" s="10"/>
    </row>
    <row r="123" spans="6:20" x14ac:dyDescent="0.25">
      <c r="F123" s="10"/>
      <c r="G123" s="10"/>
      <c r="H123" s="10"/>
      <c r="I123" s="10"/>
      <c r="J123" s="10"/>
      <c r="K123" s="10"/>
      <c r="L123" s="10"/>
      <c r="M123" s="10"/>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row r="369" spans="6:20" x14ac:dyDescent="0.25">
      <c r="F369" s="10"/>
      <c r="G369" s="10"/>
      <c r="H369" s="10"/>
      <c r="I369" s="10"/>
      <c r="J369" s="10"/>
      <c r="K369" s="10"/>
      <c r="L369" s="10"/>
      <c r="M369" s="10"/>
      <c r="N369" s="10"/>
      <c r="O369" s="10"/>
      <c r="P369" s="10"/>
      <c r="Q369" s="10"/>
      <c r="R369" s="10"/>
      <c r="S369" s="10"/>
      <c r="T369" s="10"/>
    </row>
    <row r="370" spans="6:20" x14ac:dyDescent="0.25">
      <c r="F370" s="10"/>
      <c r="G370" s="10"/>
      <c r="H370" s="10"/>
      <c r="I370" s="10"/>
      <c r="J370" s="10"/>
      <c r="K370" s="10"/>
      <c r="L370" s="10"/>
      <c r="M370" s="10"/>
      <c r="N370" s="10"/>
      <c r="O370" s="10"/>
      <c r="P370" s="10"/>
      <c r="Q370" s="10"/>
      <c r="R370" s="10"/>
      <c r="S370" s="10"/>
      <c r="T370" s="10"/>
    </row>
    <row r="371" spans="6:20" x14ac:dyDescent="0.25">
      <c r="F371" s="10"/>
      <c r="G371" s="10"/>
      <c r="H371" s="10"/>
      <c r="I371" s="10"/>
      <c r="J371" s="10"/>
      <c r="K371" s="10"/>
      <c r="L371" s="10"/>
      <c r="M371" s="10"/>
      <c r="N371" s="10"/>
      <c r="O371" s="10"/>
      <c r="P371" s="10"/>
      <c r="Q371" s="10"/>
      <c r="R371" s="10"/>
      <c r="S371" s="10"/>
      <c r="T371" s="10"/>
    </row>
    <row r="372" spans="6:20" x14ac:dyDescent="0.25">
      <c r="F372" s="10"/>
      <c r="G372" s="10"/>
      <c r="H372" s="10"/>
      <c r="I372" s="10"/>
      <c r="J372" s="10"/>
      <c r="K372" s="10"/>
      <c r="L372" s="10"/>
      <c r="M372" s="10"/>
      <c r="N372" s="10"/>
      <c r="O372" s="10"/>
      <c r="P372" s="10"/>
      <c r="Q372" s="10"/>
      <c r="R372" s="10"/>
      <c r="S372" s="10"/>
      <c r="T372" s="10"/>
    </row>
    <row r="373" spans="6:20" x14ac:dyDescent="0.25">
      <c r="F373" s="10"/>
      <c r="G373" s="10"/>
      <c r="H373" s="10"/>
      <c r="I373" s="10"/>
      <c r="J373" s="10"/>
      <c r="K373" s="10"/>
      <c r="L373" s="10"/>
      <c r="M373" s="10"/>
      <c r="N373" s="10"/>
      <c r="O373" s="10"/>
      <c r="P373" s="10"/>
      <c r="Q373" s="10"/>
      <c r="R373" s="10"/>
      <c r="S373" s="10"/>
      <c r="T373" s="10"/>
    </row>
    <row r="374" spans="6:20" x14ac:dyDescent="0.25">
      <c r="F374" s="10"/>
      <c r="G374" s="10"/>
      <c r="H374" s="10"/>
      <c r="I374" s="10"/>
      <c r="J374" s="10"/>
      <c r="K374" s="10"/>
      <c r="L374" s="10"/>
      <c r="M374" s="10"/>
      <c r="N374" s="10"/>
      <c r="O374" s="10"/>
      <c r="P374" s="10"/>
      <c r="Q374" s="10"/>
      <c r="R374" s="10"/>
      <c r="S374" s="10"/>
      <c r="T374" s="10"/>
    </row>
    <row r="375" spans="6:20" x14ac:dyDescent="0.25">
      <c r="F375" s="10"/>
      <c r="G375" s="10"/>
      <c r="H375" s="10"/>
      <c r="I375" s="10"/>
      <c r="J375" s="10"/>
      <c r="K375" s="10"/>
      <c r="L375" s="10"/>
      <c r="M375" s="10"/>
      <c r="N375" s="10"/>
      <c r="O375" s="10"/>
      <c r="P375" s="10"/>
      <c r="Q375" s="10"/>
      <c r="R375" s="10"/>
      <c r="S375" s="10"/>
      <c r="T375" s="10"/>
    </row>
    <row r="376" spans="6:20" x14ac:dyDescent="0.25">
      <c r="F376" s="10"/>
      <c r="G376" s="10"/>
      <c r="H376" s="10"/>
      <c r="I376" s="10"/>
      <c r="J376" s="10"/>
      <c r="K376" s="10"/>
      <c r="L376" s="10"/>
      <c r="M376" s="10"/>
      <c r="N376" s="10"/>
      <c r="O376" s="10"/>
      <c r="P376" s="10"/>
      <c r="Q376" s="10"/>
      <c r="R376" s="10"/>
      <c r="S376" s="10"/>
      <c r="T376" s="10"/>
    </row>
    <row r="377" spans="6:20" x14ac:dyDescent="0.25">
      <c r="F377" s="10"/>
      <c r="G377" s="10"/>
      <c r="H377" s="10"/>
      <c r="I377" s="10"/>
      <c r="J377" s="10"/>
      <c r="K377" s="10"/>
      <c r="L377" s="10"/>
      <c r="M377" s="10"/>
      <c r="N377" s="10"/>
      <c r="O377" s="10"/>
      <c r="P377" s="10"/>
      <c r="Q377" s="10"/>
      <c r="R377" s="10"/>
      <c r="S377" s="10"/>
      <c r="T377" s="10"/>
    </row>
    <row r="378" spans="6:20" x14ac:dyDescent="0.25">
      <c r="F378" s="10"/>
      <c r="G378" s="10"/>
      <c r="H378" s="10"/>
      <c r="I378" s="10"/>
      <c r="J378" s="10"/>
      <c r="K378" s="10"/>
      <c r="L378" s="10"/>
      <c r="M378" s="10"/>
      <c r="N378" s="10"/>
      <c r="O378" s="10"/>
      <c r="P378" s="10"/>
      <c r="Q378" s="10"/>
      <c r="R378" s="10"/>
      <c r="S378" s="10"/>
      <c r="T378" s="10"/>
    </row>
    <row r="379" spans="6:20" x14ac:dyDescent="0.25">
      <c r="F379" s="10"/>
      <c r="G379" s="10"/>
      <c r="H379" s="10"/>
      <c r="I379" s="10"/>
      <c r="J379" s="10"/>
      <c r="K379" s="10"/>
      <c r="L379" s="10"/>
      <c r="M379" s="10"/>
      <c r="N379" s="10"/>
      <c r="O379" s="10"/>
      <c r="P379" s="10"/>
      <c r="Q379" s="10"/>
      <c r="R379" s="10"/>
      <c r="S379" s="10"/>
      <c r="T379" s="10"/>
    </row>
    <row r="380" spans="6:20" x14ac:dyDescent="0.25">
      <c r="F380" s="10"/>
      <c r="G380" s="10"/>
      <c r="H380" s="10"/>
      <c r="I380" s="10"/>
      <c r="J380" s="10"/>
      <c r="K380" s="10"/>
      <c r="L380" s="10"/>
      <c r="M380" s="10"/>
      <c r="N380" s="10"/>
      <c r="O380" s="10"/>
      <c r="P380" s="10"/>
      <c r="Q380" s="10"/>
      <c r="R380" s="10"/>
      <c r="S380" s="10"/>
      <c r="T380" s="10"/>
    </row>
    <row r="381" spans="6:20" x14ac:dyDescent="0.25">
      <c r="F381" s="10"/>
      <c r="G381" s="10"/>
      <c r="H381" s="10"/>
      <c r="I381" s="10"/>
      <c r="J381" s="10"/>
      <c r="K381" s="10"/>
      <c r="L381" s="10"/>
      <c r="M381" s="10"/>
      <c r="N381" s="10"/>
      <c r="O381" s="10"/>
      <c r="P381" s="10"/>
      <c r="Q381" s="10"/>
      <c r="R381" s="10"/>
      <c r="S381" s="10"/>
      <c r="T381" s="10"/>
    </row>
    <row r="382" spans="6:20" x14ac:dyDescent="0.25">
      <c r="F382" s="10"/>
      <c r="G382" s="10"/>
      <c r="H382" s="10"/>
      <c r="I382" s="10"/>
      <c r="J382" s="10"/>
      <c r="K382" s="10"/>
      <c r="L382" s="10"/>
      <c r="M382" s="10"/>
      <c r="N382" s="10"/>
      <c r="O382" s="10"/>
      <c r="P382" s="10"/>
      <c r="Q382" s="10"/>
      <c r="R382" s="10"/>
      <c r="S382" s="10"/>
      <c r="T382" s="10"/>
    </row>
    <row r="383" spans="6:20" x14ac:dyDescent="0.25">
      <c r="F383" s="10"/>
      <c r="G383" s="10"/>
      <c r="H383" s="10"/>
      <c r="I383" s="10"/>
      <c r="J383" s="10"/>
      <c r="K383" s="10"/>
      <c r="L383" s="10"/>
      <c r="M383" s="10"/>
      <c r="N383" s="10"/>
      <c r="O383" s="10"/>
      <c r="P383" s="10"/>
      <c r="Q383" s="10"/>
      <c r="R383" s="10"/>
      <c r="S383" s="10"/>
      <c r="T383" s="10"/>
    </row>
    <row r="384" spans="6:20" x14ac:dyDescent="0.25">
      <c r="F384" s="10"/>
      <c r="G384" s="10"/>
      <c r="H384" s="10"/>
      <c r="I384" s="10"/>
      <c r="J384" s="10"/>
      <c r="K384" s="10"/>
      <c r="L384" s="10"/>
      <c r="M384" s="10"/>
      <c r="N384" s="10"/>
      <c r="O384" s="10"/>
      <c r="P384" s="10"/>
      <c r="Q384" s="10"/>
      <c r="R384" s="10"/>
      <c r="S384" s="10"/>
      <c r="T384" s="10"/>
    </row>
    <row r="385" spans="6:20" x14ac:dyDescent="0.25">
      <c r="F385" s="10"/>
      <c r="G385" s="10"/>
      <c r="H385" s="10"/>
      <c r="I385" s="10"/>
      <c r="J385" s="10"/>
      <c r="K385" s="10"/>
      <c r="L385" s="10"/>
      <c r="M385" s="10"/>
      <c r="N385" s="10"/>
      <c r="O385" s="10"/>
      <c r="P385" s="10"/>
      <c r="Q385" s="10"/>
      <c r="R385" s="10"/>
      <c r="S385" s="10"/>
      <c r="T385" s="10"/>
    </row>
    <row r="386" spans="6:20" x14ac:dyDescent="0.25">
      <c r="F386" s="10"/>
      <c r="G386" s="10"/>
      <c r="H386" s="10"/>
      <c r="I386" s="10"/>
      <c r="J386" s="10"/>
      <c r="K386" s="10"/>
      <c r="L386" s="10"/>
      <c r="M386" s="10"/>
      <c r="N386" s="10"/>
      <c r="O386" s="10"/>
      <c r="P386" s="10"/>
      <c r="Q386" s="10"/>
      <c r="R386" s="10"/>
      <c r="S386" s="10"/>
      <c r="T386" s="10"/>
    </row>
    <row r="387" spans="6:20" x14ac:dyDescent="0.25">
      <c r="F387" s="10"/>
      <c r="G387" s="10"/>
      <c r="H387" s="10"/>
      <c r="I387" s="10"/>
      <c r="J387" s="10"/>
      <c r="K387" s="10"/>
      <c r="L387" s="10"/>
      <c r="M387" s="10"/>
      <c r="N387" s="10"/>
      <c r="O387" s="10"/>
      <c r="P387" s="10"/>
      <c r="Q387" s="10"/>
      <c r="R387" s="10"/>
      <c r="S387" s="10"/>
      <c r="T387" s="10"/>
    </row>
    <row r="388" spans="6:20" x14ac:dyDescent="0.25">
      <c r="F388" s="10"/>
      <c r="G388" s="10"/>
      <c r="H388" s="10"/>
      <c r="I388" s="10"/>
      <c r="J388" s="10"/>
      <c r="K388" s="10"/>
      <c r="L388" s="10"/>
      <c r="M388" s="10"/>
      <c r="N388" s="10"/>
      <c r="O388" s="10"/>
      <c r="P388" s="10"/>
      <c r="Q388" s="10"/>
      <c r="R388" s="10"/>
      <c r="S388" s="10"/>
      <c r="T388" s="10"/>
    </row>
    <row r="389" spans="6:20" x14ac:dyDescent="0.25">
      <c r="F389" s="10"/>
      <c r="G389" s="10"/>
      <c r="H389" s="10"/>
      <c r="I389" s="10"/>
      <c r="J389" s="10"/>
      <c r="K389" s="10"/>
      <c r="L389" s="10"/>
      <c r="M389" s="10"/>
      <c r="N389" s="10"/>
      <c r="O389" s="10"/>
      <c r="P389" s="10"/>
      <c r="Q389" s="10"/>
      <c r="R389" s="10"/>
      <c r="S389" s="10"/>
      <c r="T389" s="10"/>
    </row>
    <row r="390" spans="6:20" x14ac:dyDescent="0.25">
      <c r="F390" s="10"/>
      <c r="G390" s="10"/>
      <c r="H390" s="10"/>
      <c r="I390" s="10"/>
      <c r="J390" s="10"/>
      <c r="K390" s="10"/>
      <c r="L390" s="10"/>
      <c r="M390" s="10"/>
      <c r="N390" s="10"/>
      <c r="O390" s="10"/>
      <c r="P390" s="10"/>
      <c r="Q390" s="10"/>
      <c r="R390" s="10"/>
      <c r="S390" s="10"/>
      <c r="T390" s="10"/>
    </row>
    <row r="391" spans="6:20" x14ac:dyDescent="0.25">
      <c r="F391" s="10"/>
      <c r="G391" s="10"/>
      <c r="H391" s="10"/>
      <c r="I391" s="10"/>
      <c r="J391" s="10"/>
      <c r="K391" s="10"/>
      <c r="L391" s="10"/>
      <c r="M391" s="10"/>
      <c r="N391" s="10"/>
      <c r="O391" s="10"/>
      <c r="P391" s="10"/>
      <c r="Q391" s="10"/>
      <c r="R391" s="10"/>
      <c r="S391" s="10"/>
      <c r="T391" s="10"/>
    </row>
    <row r="392" spans="6:20" x14ac:dyDescent="0.25">
      <c r="F392" s="10"/>
      <c r="G392" s="10"/>
      <c r="H392" s="10"/>
      <c r="I392" s="10"/>
      <c r="J392" s="10"/>
      <c r="K392" s="10"/>
      <c r="L392" s="10"/>
      <c r="M392" s="10"/>
      <c r="N392" s="10"/>
      <c r="O392" s="10"/>
      <c r="P392" s="10"/>
      <c r="Q392" s="10"/>
      <c r="R392" s="10"/>
      <c r="S392" s="10"/>
      <c r="T392" s="10"/>
    </row>
    <row r="393" spans="6:20" x14ac:dyDescent="0.25">
      <c r="F393" s="10"/>
      <c r="G393" s="10"/>
      <c r="H393" s="10"/>
      <c r="I393" s="10"/>
      <c r="J393" s="10"/>
      <c r="K393" s="10"/>
      <c r="L393" s="10"/>
      <c r="M393" s="10"/>
      <c r="N393" s="10"/>
      <c r="O393" s="10"/>
      <c r="P393" s="10"/>
      <c r="Q393" s="10"/>
      <c r="R393" s="10"/>
      <c r="S393" s="10"/>
      <c r="T393" s="10"/>
    </row>
    <row r="394" spans="6:20" x14ac:dyDescent="0.25">
      <c r="F394" s="10"/>
      <c r="G394" s="10"/>
      <c r="H394" s="10"/>
      <c r="I394" s="10"/>
      <c r="J394" s="10"/>
      <c r="K394" s="10"/>
      <c r="L394" s="10"/>
      <c r="M394" s="10"/>
      <c r="N394" s="10"/>
      <c r="O394" s="10"/>
      <c r="P394" s="10"/>
      <c r="Q394" s="10"/>
      <c r="R394" s="10"/>
      <c r="S394" s="10"/>
      <c r="T394" s="10"/>
    </row>
    <row r="395" spans="6:20" x14ac:dyDescent="0.25">
      <c r="F395" s="10"/>
      <c r="G395" s="10"/>
      <c r="H395" s="10"/>
      <c r="I395" s="10"/>
      <c r="J395" s="10"/>
      <c r="K395" s="10"/>
      <c r="L395" s="10"/>
      <c r="M395" s="10"/>
      <c r="N395" s="10"/>
      <c r="O395" s="10"/>
      <c r="P395" s="10"/>
      <c r="Q395" s="10"/>
      <c r="R395" s="10"/>
      <c r="S395" s="10"/>
      <c r="T395" s="10"/>
    </row>
    <row r="396" spans="6:20" x14ac:dyDescent="0.25">
      <c r="F396" s="10"/>
      <c r="G396" s="10"/>
      <c r="H396" s="10"/>
      <c r="I396" s="10"/>
      <c r="J396" s="10"/>
      <c r="K396" s="10"/>
      <c r="L396" s="10"/>
      <c r="M396" s="10"/>
      <c r="N396" s="10"/>
      <c r="O396" s="10"/>
      <c r="P396" s="10"/>
      <c r="Q396" s="10"/>
      <c r="R396" s="10"/>
      <c r="S396" s="10"/>
      <c r="T396" s="10"/>
    </row>
    <row r="397" spans="6:20" x14ac:dyDescent="0.25">
      <c r="F397" s="10"/>
      <c r="G397" s="10"/>
      <c r="H397" s="10"/>
      <c r="I397" s="10"/>
      <c r="J397" s="10"/>
      <c r="K397" s="10"/>
      <c r="L397" s="10"/>
      <c r="M397" s="10"/>
      <c r="N397" s="10"/>
      <c r="O397" s="10"/>
      <c r="P397" s="10"/>
      <c r="Q397" s="10"/>
      <c r="R397" s="10"/>
      <c r="S397" s="10"/>
      <c r="T397" s="10"/>
    </row>
    <row r="398" spans="6:20" x14ac:dyDescent="0.25">
      <c r="F398" s="10"/>
      <c r="G398" s="10"/>
      <c r="H398" s="10"/>
      <c r="I398" s="10"/>
      <c r="J398" s="10"/>
      <c r="K398" s="10"/>
      <c r="L398" s="10"/>
      <c r="M398" s="10"/>
      <c r="N398" s="10"/>
      <c r="O398" s="10"/>
      <c r="P398" s="10"/>
      <c r="Q398" s="10"/>
      <c r="R398" s="10"/>
      <c r="S398" s="10"/>
      <c r="T398" s="10"/>
    </row>
    <row r="399" spans="6:20" x14ac:dyDescent="0.25">
      <c r="F399" s="10"/>
      <c r="G399" s="10"/>
      <c r="H399" s="10"/>
      <c r="I399" s="10"/>
      <c r="J399" s="10"/>
      <c r="K399" s="10"/>
      <c r="L399" s="10"/>
      <c r="M399" s="10"/>
      <c r="N399" s="10"/>
      <c r="O399" s="10"/>
      <c r="P399" s="10"/>
      <c r="Q399" s="10"/>
      <c r="R399" s="10"/>
      <c r="S399" s="10"/>
      <c r="T399" s="10"/>
    </row>
    <row r="400" spans="6:20" x14ac:dyDescent="0.25">
      <c r="F400" s="10"/>
      <c r="G400" s="10"/>
      <c r="H400" s="10"/>
      <c r="I400" s="10"/>
      <c r="J400" s="10"/>
      <c r="K400" s="10"/>
      <c r="L400" s="10"/>
      <c r="M400" s="10"/>
      <c r="N400" s="10"/>
      <c r="O400" s="10"/>
      <c r="P400" s="10"/>
      <c r="Q400" s="10"/>
      <c r="R400" s="10"/>
      <c r="S400" s="10"/>
      <c r="T400" s="10"/>
    </row>
    <row r="401" spans="6:20" x14ac:dyDescent="0.25">
      <c r="F401" s="10"/>
      <c r="G401" s="10"/>
      <c r="H401" s="10"/>
      <c r="I401" s="10"/>
      <c r="J401" s="10"/>
      <c r="K401" s="10"/>
      <c r="L401" s="10"/>
      <c r="M401" s="10"/>
      <c r="N401" s="10"/>
      <c r="O401" s="10"/>
      <c r="P401" s="10"/>
      <c r="Q401" s="10"/>
      <c r="R401" s="10"/>
      <c r="S401" s="10"/>
      <c r="T401" s="10"/>
    </row>
    <row r="402" spans="6:20" x14ac:dyDescent="0.25">
      <c r="F402" s="10"/>
      <c r="G402" s="10"/>
      <c r="H402" s="10"/>
      <c r="I402" s="10"/>
      <c r="J402" s="10"/>
      <c r="K402" s="10"/>
      <c r="L402" s="10"/>
      <c r="M402" s="10"/>
      <c r="N402" s="10"/>
      <c r="O402" s="10"/>
      <c r="P402" s="10"/>
      <c r="Q402" s="10"/>
      <c r="R402" s="10"/>
      <c r="S402" s="10"/>
      <c r="T402" s="10"/>
    </row>
    <row r="403" spans="6:20" x14ac:dyDescent="0.25">
      <c r="F403" s="10"/>
      <c r="G403" s="10"/>
      <c r="H403" s="10"/>
      <c r="I403" s="10"/>
      <c r="J403" s="10"/>
      <c r="K403" s="10"/>
      <c r="L403" s="10"/>
      <c r="M403" s="10"/>
      <c r="N403" s="10"/>
      <c r="O403" s="10"/>
      <c r="P403" s="10"/>
      <c r="Q403" s="10"/>
      <c r="R403" s="10"/>
      <c r="S403" s="10"/>
      <c r="T403" s="10"/>
    </row>
    <row r="404" spans="6:20" x14ac:dyDescent="0.25">
      <c r="F404" s="10"/>
      <c r="G404" s="10"/>
      <c r="H404" s="10"/>
      <c r="I404" s="10"/>
      <c r="J404" s="10"/>
      <c r="K404" s="10"/>
      <c r="L404" s="10"/>
      <c r="M404" s="10"/>
      <c r="N404" s="10"/>
      <c r="O404" s="10"/>
      <c r="P404" s="10"/>
      <c r="Q404" s="10"/>
      <c r="R404" s="10"/>
      <c r="S404" s="10"/>
      <c r="T404" s="10"/>
    </row>
    <row r="405" spans="6:20" x14ac:dyDescent="0.25">
      <c r="F405" s="10"/>
      <c r="G405" s="10"/>
      <c r="H405" s="10"/>
      <c r="I405" s="10"/>
      <c r="J405" s="10"/>
      <c r="K405" s="10"/>
      <c r="L405" s="10"/>
      <c r="M405" s="10"/>
      <c r="N405" s="10"/>
      <c r="O405" s="10"/>
      <c r="P405" s="10"/>
      <c r="Q405" s="10"/>
      <c r="R405" s="10"/>
      <c r="S405" s="10"/>
      <c r="T405" s="10"/>
    </row>
    <row r="406" spans="6:20" x14ac:dyDescent="0.25">
      <c r="F406" s="10"/>
      <c r="G406" s="10"/>
      <c r="H406" s="10"/>
      <c r="I406" s="10"/>
      <c r="J406" s="10"/>
      <c r="K406" s="10"/>
      <c r="L406" s="10"/>
      <c r="M406" s="10"/>
      <c r="N406" s="10"/>
      <c r="O406" s="10"/>
      <c r="P406" s="10"/>
      <c r="Q406" s="10"/>
      <c r="R406" s="10"/>
      <c r="S406" s="10"/>
      <c r="T406" s="10"/>
    </row>
    <row r="407" spans="6:20" x14ac:dyDescent="0.25">
      <c r="F407" s="10"/>
      <c r="G407" s="10"/>
      <c r="H407" s="10"/>
      <c r="I407" s="10"/>
      <c r="J407" s="10"/>
      <c r="K407" s="10"/>
      <c r="L407" s="10"/>
      <c r="M407" s="10"/>
      <c r="N407" s="10"/>
      <c r="O407" s="10"/>
      <c r="P407" s="10"/>
      <c r="Q407" s="10"/>
      <c r="R407" s="10"/>
      <c r="S407" s="10"/>
      <c r="T407" s="10"/>
    </row>
    <row r="408" spans="6:20" x14ac:dyDescent="0.25">
      <c r="F408" s="10"/>
      <c r="G408" s="10"/>
      <c r="H408" s="10"/>
      <c r="I408" s="10"/>
      <c r="J408" s="10"/>
      <c r="K408" s="10"/>
      <c r="L408" s="10"/>
      <c r="M408" s="10"/>
      <c r="N408" s="10"/>
      <c r="O408" s="10"/>
      <c r="P408" s="10"/>
      <c r="Q408" s="10"/>
      <c r="R408" s="10"/>
      <c r="S408" s="10"/>
      <c r="T408" s="10"/>
    </row>
    <row r="409" spans="6:20" x14ac:dyDescent="0.25">
      <c r="F409" s="10"/>
      <c r="G409" s="10"/>
      <c r="H409" s="10"/>
      <c r="I409" s="10"/>
      <c r="J409" s="10"/>
      <c r="K409" s="10"/>
      <c r="L409" s="10"/>
      <c r="M409" s="10"/>
      <c r="N409" s="10"/>
      <c r="O409" s="10"/>
      <c r="P409" s="10"/>
      <c r="Q409" s="10"/>
      <c r="R409" s="10"/>
      <c r="S409" s="10"/>
      <c r="T409" s="10"/>
    </row>
    <row r="410" spans="6:20" x14ac:dyDescent="0.25">
      <c r="F410" s="10"/>
      <c r="G410" s="10"/>
      <c r="H410" s="10"/>
      <c r="I410" s="10"/>
      <c r="J410" s="10"/>
      <c r="K410" s="10"/>
      <c r="L410" s="10"/>
      <c r="M410" s="10"/>
      <c r="N410" s="10"/>
      <c r="O410" s="10"/>
      <c r="P410" s="10"/>
      <c r="Q410" s="10"/>
      <c r="R410" s="10"/>
      <c r="S410" s="10"/>
      <c r="T410" s="10"/>
    </row>
    <row r="411" spans="6:20" x14ac:dyDescent="0.25">
      <c r="F411" s="10"/>
      <c r="G411" s="10"/>
      <c r="H411" s="10"/>
      <c r="I411" s="10"/>
      <c r="J411" s="10"/>
      <c r="K411" s="10"/>
      <c r="L411" s="10"/>
      <c r="M411" s="10"/>
      <c r="N411" s="10"/>
      <c r="O411" s="10"/>
      <c r="P411" s="10"/>
      <c r="Q411" s="10"/>
      <c r="R411" s="10"/>
      <c r="S411" s="10"/>
      <c r="T411" s="10"/>
    </row>
    <row r="412" spans="6:20" x14ac:dyDescent="0.25">
      <c r="F412" s="10"/>
      <c r="G412" s="10"/>
      <c r="H412" s="10"/>
      <c r="I412" s="10"/>
      <c r="J412" s="10"/>
      <c r="K412" s="10"/>
      <c r="L412" s="10"/>
      <c r="M412" s="10"/>
      <c r="N412" s="10"/>
      <c r="O412" s="10"/>
      <c r="P412" s="10"/>
      <c r="Q412" s="10"/>
      <c r="R412" s="10"/>
      <c r="S412" s="10"/>
      <c r="T412" s="10"/>
    </row>
    <row r="413" spans="6:20" x14ac:dyDescent="0.25">
      <c r="F413" s="10"/>
      <c r="G413" s="10"/>
      <c r="H413" s="10"/>
      <c r="I413" s="10"/>
      <c r="J413" s="10"/>
      <c r="K413" s="10"/>
      <c r="L413" s="10"/>
      <c r="M413" s="10"/>
      <c r="N413" s="10"/>
      <c r="O413" s="10"/>
      <c r="P413" s="10"/>
      <c r="Q413" s="10"/>
      <c r="R413" s="10"/>
      <c r="S413" s="10"/>
      <c r="T413" s="10"/>
    </row>
    <row r="414" spans="6:20" x14ac:dyDescent="0.25">
      <c r="F414" s="10"/>
      <c r="G414" s="10"/>
      <c r="H414" s="10"/>
      <c r="I414" s="10"/>
      <c r="J414" s="10"/>
      <c r="K414" s="10"/>
      <c r="L414" s="10"/>
      <c r="M414" s="10"/>
      <c r="N414" s="10"/>
      <c r="O414" s="10"/>
      <c r="P414" s="10"/>
      <c r="Q414" s="10"/>
      <c r="R414" s="10"/>
      <c r="S414" s="10"/>
      <c r="T414" s="10"/>
    </row>
    <row r="415" spans="6:20" x14ac:dyDescent="0.25">
      <c r="F415" s="10"/>
      <c r="G415" s="10"/>
      <c r="H415" s="10"/>
      <c r="I415" s="10"/>
      <c r="J415" s="10"/>
      <c r="K415" s="10"/>
      <c r="L415" s="10"/>
      <c r="M415" s="10"/>
      <c r="N415" s="10"/>
      <c r="O415" s="10"/>
      <c r="P415" s="10"/>
      <c r="Q415" s="10"/>
      <c r="R415" s="10"/>
      <c r="S415" s="10"/>
      <c r="T415" s="10"/>
    </row>
  </sheetData>
  <sheetProtection algorithmName="SHA-512" hashValue="HEeHpO7MFUQN/EHV4StnWGMTN+mCwmsCZ/bj37it0FE2hEfCDTIuFRfxny0ovT+QMenoMDPrFZWHnApbbUX1rg==" saltValue="SduNBDapz5Asqd60NAUU6A==" spinCount="100000" sheet="1" selectLockedCells="1"/>
  <dataConsolidate/>
  <mergeCells count="33">
    <mergeCell ref="T8:T10"/>
    <mergeCell ref="W62:Y63"/>
    <mergeCell ref="U48:V48"/>
    <mergeCell ref="U49:V49"/>
    <mergeCell ref="U16:V16"/>
    <mergeCell ref="U18:V18"/>
    <mergeCell ref="U22:V22"/>
    <mergeCell ref="B1:O1"/>
    <mergeCell ref="S1:T1"/>
    <mergeCell ref="C62:E62"/>
    <mergeCell ref="U21:V21"/>
    <mergeCell ref="U37:V37"/>
    <mergeCell ref="U25:V25"/>
    <mergeCell ref="M7:T7"/>
    <mergeCell ref="I10:I12"/>
    <mergeCell ref="H8:L9"/>
    <mergeCell ref="M11:O11"/>
    <mergeCell ref="V14:W14"/>
    <mergeCell ref="M8:O10"/>
    <mergeCell ref="P8:P10"/>
    <mergeCell ref="Q8:Q10"/>
    <mergeCell ref="R8:R10"/>
    <mergeCell ref="S8:S10"/>
    <mergeCell ref="C65:E65"/>
    <mergeCell ref="C63:E63"/>
    <mergeCell ref="L3:O3"/>
    <mergeCell ref="F4:K4"/>
    <mergeCell ref="C25:E25"/>
    <mergeCell ref="C37:E37"/>
    <mergeCell ref="C30:D30"/>
    <mergeCell ref="C55:E55"/>
    <mergeCell ref="M12:O12"/>
    <mergeCell ref="C41:E41"/>
  </mergeCells>
  <phoneticPr fontId="0" type="noConversion"/>
  <dataValidations xWindow="426" yWindow="690" count="23">
    <dataValidation type="decimal" operator="greaterThanOrEqual" allowBlank="1" showErrorMessage="1" error="This cell must contain only a positive number." promptTitle="Rate of Increase" prompt="Enter  the percent of annual increase.  Amounts for Year 2 through 15 will automatically calculate in rows with non-shaded cells._x000a_" sqref="E14" xr:uid="{00000000-0002-0000-0600-000000000000}">
      <formula1>0</formula1>
    </dataValidation>
    <dataValidation type="decimal" operator="greaterThanOrEqual" allowBlank="1" showInputMessage="1" showErrorMessage="1" error="This cell must contain only a positive number." prompt="Enter debt service for hard debt that may not have fixed annual payments. Enter amounts manually for Years 1 - 15._x000a__x000a_" sqref="F55:T55" xr:uid="{00000000-0002-0000-0600-000001000000}">
      <formula1>0</formula1>
    </dataValidation>
    <dataValidation type="decimal" operator="greaterThanOrEqual" allowBlank="1" showInputMessage="1" showErrorMessage="1" error="This cell must contain only a positive number." prompt="Enter amounts manually for Years 1 - 15_x000a_" sqref="F49" xr:uid="{00000000-0002-0000-0600-000002000000}">
      <formula1>0</formula1>
    </dataValidation>
    <dataValidation type="decimal" operator="greaterThanOrEqual" allowBlank="1" showInputMessage="1" showErrorMessage="1" error="This cell must contain only a positive number." prompt="Enter amounts manually for Years 1 - 15._x000a_" sqref="F65" xr:uid="{00000000-0002-0000-0600-000003000000}">
      <formula1>0</formula1>
    </dataValidation>
    <dataValidation allowBlank="1" showInputMessage="1" showErrorMessage="1" prompt="Amount is auto-populated from Project Worksheet tab." sqref="F15:F16" xr:uid="{00000000-0002-0000-0600-000004000000}"/>
    <dataValidation operator="greaterThanOrEqual" allowBlank="1" showInputMessage="1" showErrorMessage="1" error="This cell must contain only a positive number." prompt="Enter amounts manually for years 1 - 15._x000a_" sqref="F62" xr:uid="{00000000-0002-0000-0600-000005000000}"/>
    <dataValidation type="decimal" operator="greaterThanOrEqual" allowBlank="1" showInputMessage="1" showErrorMessage="1" error="This cell must contain only a positive number." prompt="Enter debt service for hard debt with fixed annual payments.  Enter payments for debt paid from cash flow on lines 62 and 63 below." sqref="F53:F54" xr:uid="{00000000-0002-0000-0600-000006000000}">
      <formula1>0</formula1>
    </dataValidation>
    <dataValidation type="decimal" operator="greaterThanOrEqual" allowBlank="1" showInputMessage="1" showErrorMessage="1" error="This cell must contain only a positive number." sqref="G62:T65 F64 F37:F38 E24 G49:T49 F25:F34 F8:F13 G16:T16" xr:uid="{00000000-0002-0000-0600-000007000000}">
      <formula1>0</formula1>
    </dataValidation>
    <dataValidation type="decimal" operator="greaterThanOrEqual" allowBlank="1" showInputMessage="1" showErrorMessage="1" error="This cell must contain only a positive number." prompt="Enter amounts manually for Years 1 - 15." sqref="F63 F40:F41" xr:uid="{00000000-0002-0000-0600-000008000000}">
      <formula1>0</formula1>
    </dataValidation>
    <dataValidation type="decimal" operator="greaterThanOrEqual" allowBlank="1" showInputMessage="1" showErrorMessage="1" error="This cell must contain only a positive number." prompt="Amount is auto-populated from Operating Assumptions tab." sqref="F17 F35 F39" xr:uid="{00000000-0002-0000-0600-00000A000000}">
      <formula1>0</formula1>
    </dataValidation>
    <dataValidation type="decimal" operator="greaterThanOrEqual" allowBlank="1" showInputMessage="1" showErrorMessage="1" error="This cell must contain only a positive number." prompt="Amount is auto-populated from Operating Assumptions tab. Enter amounts manually for Years 2 - 15._x000a_" sqref="F18:F19" xr:uid="{00000000-0002-0000-0600-00000B000000}">
      <formula1>0</formula1>
    </dataValidation>
    <dataValidation type="decimal" operator="greaterThanOrEqual" allowBlank="1" showInputMessage="1" showErrorMessage="1" error="This cell must contain only a positive number." prompt="Enter amounts manually for Years 2 - 15._x000a_" sqref="G18:T19" xr:uid="{00000000-0002-0000-0600-00000C000000}">
      <formula1>0</formula1>
    </dataValidation>
    <dataValidation type="list" allowBlank="1" showInputMessage="1" showErrorMessage="1" sqref="C37" xr:uid="{00000000-0002-0000-0600-00000D000000}">
      <formula1>"Select Payment Type, Normal, PILOT, Exempt, Other"</formula1>
    </dataValidation>
    <dataValidation type="list" allowBlank="1" showInputMessage="1" showErrorMessage="1" sqref="E30" xr:uid="{00000000-0002-0000-0600-00000E000000}">
      <formula1>"Select, Owner, Tenant"</formula1>
    </dataValidation>
    <dataValidation type="list" allowBlank="1" showInputMessage="1" showErrorMessage="1" sqref="C25:D25" xr:uid="{00000000-0002-0000-0600-00000F000000}">
      <formula1>"Select Fee Type, Percent of EGI, Percent of Net Rents, Flat Fee/Unit, Other"</formula1>
    </dataValidation>
    <dataValidation allowBlank="1" showInputMessage="1" showErrorMessage="1" prompt="Amount is auto-populated from Operating Assumptions tab." sqref="F36" xr:uid="{00000000-0002-0000-0600-000010000000}"/>
    <dataValidation type="decimal" operator="greaterThanOrEqual" allowBlank="1" showInputMessage="1" showErrorMessage="1" error="This cell must contain only a positive number." prompt="Enter amount manually for Year 1_x000a_" sqref="F48" xr:uid="{00000000-0002-0000-0600-000011000000}">
      <formula1>0</formula1>
    </dataValidation>
    <dataValidation type="decimal" operator="greaterThanOrEqual" allowBlank="1" showErrorMessage="1" error="This cell must contain only a positive number." prompt="_x000a_" sqref="G48:T48" xr:uid="{00000000-0002-0000-0600-000012000000}">
      <formula1>0</formula1>
    </dataValidation>
    <dataValidation type="decimal" operator="greaterThanOrEqual" allowBlank="1" showErrorMessage="1" error="This cell must contain only a positive number." prompt="Enter amounts manually for Years 1 - 15_x000a_" sqref="F50:T50 F45:T45" xr:uid="{00000000-0002-0000-0600-000013000000}">
      <formula1>0</formula1>
    </dataValidation>
    <dataValidation type="decimal" operator="greaterThanOrEqual" allowBlank="1" showErrorMessage="1" error="This cell must contain only a positive number." prompt="Enter debt service for hard debt that may not have fixed annual payments. Enter amounts manually for Years 1 - 15._x000a__x000a_" sqref="G74:T74 F75:T75" xr:uid="{00000000-0002-0000-0600-000014000000}">
      <formula1>0</formula1>
    </dataValidation>
    <dataValidation type="decimal" operator="greaterThanOrEqual" allowBlank="1" showErrorMessage="1" error="This cell must contain only a positive number." prompt="Enter amounts manually for Years 2 - 15._x000a_" sqref="P11:T12" xr:uid="{00000000-0002-0000-0600-000015000000}">
      <formula1>0</formula1>
    </dataValidation>
    <dataValidation operator="greaterThanOrEqual" allowBlank="1" error="This cell must contain only a positive number." sqref="M11:M12" xr:uid="{00000000-0002-0000-0600-000016000000}"/>
    <dataValidation allowBlank="1" showErrorMessage="1" sqref="F73:T73" xr:uid="{00000000-0002-0000-0600-000017000000}"/>
  </dataValidations>
  <pageMargins left="0.25" right="0.25" top="0.75" bottom="0.75" header="0.3" footer="0.55000000000000004"/>
  <pageSetup scale="54" orientation="landscape" r:id="rId1"/>
  <headerFooter>
    <oddFooter>&amp;L&amp;8Federal Home Loan Bank of Des Moines&amp;C&amp;8AHP Application&amp;R&amp;8&amp;A: Page &amp;P of &amp;N</oddFooter>
  </headerFooter>
  <ignoredErrors>
    <ignoredError sqref="G37:T3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645" r:id="rId4" name="Check Box 381">
              <controlPr defaultSize="0" autoFill="0" autoLine="0" autoPict="0">
                <anchor moveWithCells="1">
                  <from>
                    <xdr:col>8</xdr:col>
                    <xdr:colOff>590550</xdr:colOff>
                    <xdr:row>9</xdr:row>
                    <xdr:rowOff>57150</xdr:rowOff>
                  </from>
                  <to>
                    <xdr:col>9</xdr:col>
                    <xdr:colOff>419100</xdr:colOff>
                    <xdr:row>10</xdr:row>
                    <xdr:rowOff>57150</xdr:rowOff>
                  </to>
                </anchor>
              </controlPr>
            </control>
          </mc:Choice>
        </mc:AlternateContent>
        <mc:AlternateContent xmlns:mc="http://schemas.openxmlformats.org/markup-compatibility/2006">
          <mc:Choice Requires="x14">
            <control shapeId="11644" r:id="rId5" name="Check Box 380">
              <controlPr defaultSize="0" autoFill="0" autoLine="0" autoPict="0">
                <anchor moveWithCells="1">
                  <from>
                    <xdr:col>8</xdr:col>
                    <xdr:colOff>590550</xdr:colOff>
                    <xdr:row>10</xdr:row>
                    <xdr:rowOff>76200</xdr:rowOff>
                  </from>
                  <to>
                    <xdr:col>9</xdr:col>
                    <xdr:colOff>285750</xdr:colOff>
                    <xdr:row>11</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1"/>
  </sheetPr>
  <dimension ref="A1:BS368"/>
  <sheetViews>
    <sheetView showGridLines="0" zoomScaleNormal="100" workbookViewId="0">
      <pane xSplit="2" ySplit="15" topLeftCell="C16" activePane="bottomRight" state="frozen"/>
      <selection activeCell="B5" sqref="B5:J5"/>
      <selection pane="topRight" activeCell="B5" sqref="B5:J5"/>
      <selection pane="bottomLeft" activeCell="B5" sqref="B5:J5"/>
      <selection pane="bottomRight" activeCell="F8" sqref="F8"/>
    </sheetView>
  </sheetViews>
  <sheetFormatPr defaultColWidth="11.42578125" defaultRowHeight="13.5" x14ac:dyDescent="0.25"/>
  <cols>
    <col min="1" max="1" width="2.7109375" style="10" customWidth="1"/>
    <col min="2" max="3" width="24.28515625" style="10" customWidth="1"/>
    <col min="4" max="4" width="0.7109375" style="10" customWidth="1"/>
    <col min="5" max="5" width="11.28515625" style="10" customWidth="1"/>
    <col min="6" max="19" width="8.7109375" style="8" customWidth="1"/>
    <col min="20" max="20" width="10.7109375" style="8" customWidth="1"/>
    <col min="21" max="71" width="11.42578125" style="10" customWidth="1"/>
    <col min="72" max="16384" width="11.42578125" style="8"/>
  </cols>
  <sheetData>
    <row r="1" spans="1:20" ht="16.5" customHeight="1" x14ac:dyDescent="0.3">
      <c r="A1" s="1415" t="s">
        <v>4091</v>
      </c>
      <c r="B1" s="1415"/>
      <c r="C1" s="1415"/>
      <c r="D1" s="991"/>
      <c r="E1" s="949"/>
      <c r="F1" s="992" t="s">
        <v>2612</v>
      </c>
      <c r="G1" s="993"/>
      <c r="H1" s="993"/>
      <c r="I1" s="994"/>
      <c r="J1" s="994"/>
      <c r="K1" s="994"/>
      <c r="L1" s="995"/>
      <c r="M1" s="993"/>
      <c r="N1" s="993"/>
      <c r="O1" s="993"/>
      <c r="P1" s="993"/>
      <c r="Q1" s="993"/>
      <c r="R1" s="994"/>
      <c r="S1" s="996"/>
      <c r="T1" s="996"/>
    </row>
    <row r="2" spans="1:20" ht="16.5" x14ac:dyDescent="0.3">
      <c r="A2" s="997" t="s">
        <v>4092</v>
      </c>
      <c r="B2" s="949"/>
      <c r="C2" s="949"/>
      <c r="D2" s="991"/>
      <c r="E2" s="949"/>
      <c r="F2" s="992" t="s">
        <v>4084</v>
      </c>
      <c r="G2" s="993"/>
      <c r="H2" s="993"/>
      <c r="I2" s="994"/>
      <c r="J2" s="994"/>
      <c r="K2" s="994"/>
      <c r="L2" s="995"/>
      <c r="M2" s="993"/>
      <c r="N2" s="993"/>
      <c r="O2" s="993"/>
      <c r="P2" s="993"/>
      <c r="Q2" s="993"/>
      <c r="R2" s="994"/>
      <c r="S2" s="996"/>
      <c r="T2" s="996"/>
    </row>
    <row r="3" spans="1:20" ht="7.5" customHeight="1" thickBot="1" x14ac:dyDescent="0.3">
      <c r="A3" s="947"/>
      <c r="B3" s="947"/>
      <c r="C3" s="947"/>
      <c r="D3" s="947"/>
      <c r="E3" s="947"/>
      <c r="F3" s="947"/>
      <c r="G3" s="947"/>
      <c r="H3" s="947"/>
      <c r="I3" s="947"/>
      <c r="J3" s="947"/>
      <c r="K3" s="947"/>
      <c r="L3" s="947"/>
      <c r="M3" s="947"/>
      <c r="N3" s="947"/>
      <c r="O3" s="947"/>
      <c r="P3" s="947"/>
      <c r="Q3" s="947"/>
      <c r="R3" s="947"/>
      <c r="S3" s="947"/>
      <c r="T3" s="947"/>
    </row>
    <row r="4" spans="1:20" ht="12" customHeight="1" x14ac:dyDescent="0.25">
      <c r="A4" s="8"/>
      <c r="B4" s="241" t="s">
        <v>2767</v>
      </c>
      <c r="C4" s="1419" t="str">
        <f>IF(Instructions!B5 = "", "", Instructions!B5)</f>
        <v/>
      </c>
      <c r="D4" s="1419"/>
      <c r="E4" s="1419"/>
      <c r="F4" s="1419"/>
      <c r="G4" s="1419"/>
      <c r="H4" s="1419"/>
      <c r="L4" s="1421"/>
      <c r="M4" s="1421"/>
      <c r="N4" s="1421"/>
      <c r="O4" s="1421"/>
      <c r="P4" s="1421"/>
      <c r="Q4" s="141"/>
    </row>
    <row r="5" spans="1:20" ht="12" customHeight="1" x14ac:dyDescent="0.25">
      <c r="A5" s="11"/>
      <c r="B5" s="241" t="s">
        <v>2812</v>
      </c>
      <c r="C5" s="90">
        <f>Project_Worksheet!E16</f>
        <v>0</v>
      </c>
      <c r="D5" s="80"/>
      <c r="E5" s="81"/>
      <c r="F5" s="82"/>
      <c r="G5" s="83"/>
      <c r="H5" s="83"/>
      <c r="L5" s="90"/>
      <c r="M5" s="80"/>
      <c r="N5" s="81"/>
      <c r="O5" s="83"/>
      <c r="P5" s="27"/>
      <c r="Q5" s="27"/>
    </row>
    <row r="6" spans="1:20" ht="12" customHeight="1" x14ac:dyDescent="0.25">
      <c r="A6" s="11"/>
      <c r="B6" s="241"/>
      <c r="C6" s="90"/>
      <c r="D6" s="80"/>
      <c r="E6" s="81"/>
      <c r="F6" s="82"/>
      <c r="G6" s="83"/>
      <c r="H6" s="83"/>
      <c r="L6" s="90"/>
      <c r="M6" s="80"/>
      <c r="N6" s="81"/>
      <c r="O6" s="83"/>
      <c r="P6" s="27"/>
      <c r="Q6" s="27"/>
    </row>
    <row r="7" spans="1:20" ht="12" customHeight="1" x14ac:dyDescent="0.25">
      <c r="A7" s="11"/>
      <c r="B7" s="241"/>
      <c r="C7" s="636" t="s">
        <v>4666</v>
      </c>
      <c r="D7" s="80"/>
      <c r="E7" s="81"/>
      <c r="F7" s="82"/>
      <c r="G7" s="83"/>
      <c r="H7" s="88" t="s">
        <v>4667</v>
      </c>
      <c r="L7" s="90"/>
      <c r="M7" s="80"/>
      <c r="N7" s="81"/>
      <c r="O7" s="83"/>
      <c r="P7" s="27"/>
      <c r="Q7" s="27"/>
    </row>
    <row r="8" spans="1:20" ht="12" customHeight="1" x14ac:dyDescent="0.25">
      <c r="A8" s="11"/>
      <c r="B8" s="241"/>
      <c r="C8" s="621" t="s">
        <v>4647</v>
      </c>
      <c r="D8" s="162"/>
      <c r="E8" s="164"/>
      <c r="F8" s="629"/>
      <c r="G8" s="83"/>
      <c r="H8" s="621" t="s">
        <v>4647</v>
      </c>
      <c r="I8" s="162"/>
      <c r="J8" s="164"/>
      <c r="K8" s="629"/>
      <c r="L8" s="90"/>
      <c r="M8" s="80"/>
      <c r="N8" s="81"/>
      <c r="O8" s="83"/>
      <c r="P8" s="27"/>
      <c r="Q8" s="27"/>
    </row>
    <row r="9" spans="1:20" ht="12" customHeight="1" x14ac:dyDescent="0.25">
      <c r="A9" s="11"/>
      <c r="B9" s="241"/>
      <c r="C9" s="621" t="s">
        <v>4648</v>
      </c>
      <c r="D9" s="162"/>
      <c r="E9" s="164"/>
      <c r="F9" s="630"/>
      <c r="G9" s="83"/>
      <c r="H9" s="621" t="s">
        <v>4648</v>
      </c>
      <c r="I9" s="162"/>
      <c r="J9" s="164"/>
      <c r="K9" s="630"/>
      <c r="L9" s="90"/>
      <c r="M9" s="80"/>
      <c r="N9" s="81"/>
      <c r="O9" s="83"/>
      <c r="P9" s="27"/>
      <c r="Q9" s="27"/>
    </row>
    <row r="10" spans="1:20" ht="12" customHeight="1" x14ac:dyDescent="0.25">
      <c r="A10" s="11"/>
      <c r="B10" s="241"/>
      <c r="C10" s="621" t="s">
        <v>4649</v>
      </c>
      <c r="D10" s="162"/>
      <c r="E10" s="164"/>
      <c r="F10" s="630"/>
      <c r="G10" s="83"/>
      <c r="H10" s="621" t="s">
        <v>4649</v>
      </c>
      <c r="I10" s="162"/>
      <c r="J10" s="164"/>
      <c r="K10" s="630"/>
      <c r="L10" s="90"/>
      <c r="M10" s="80"/>
      <c r="N10" s="81"/>
      <c r="O10" s="83"/>
      <c r="P10" s="27"/>
      <c r="Q10" s="27"/>
    </row>
    <row r="11" spans="1:20" ht="12" customHeight="1" x14ac:dyDescent="0.25">
      <c r="A11" s="11"/>
      <c r="B11" s="241"/>
      <c r="C11" s="621" t="s">
        <v>4650</v>
      </c>
      <c r="D11" s="162"/>
      <c r="E11" s="164"/>
      <c r="F11" s="630"/>
      <c r="G11" s="83"/>
      <c r="H11" s="621" t="s">
        <v>4650</v>
      </c>
      <c r="I11" s="162"/>
      <c r="J11" s="164"/>
      <c r="K11" s="630"/>
      <c r="L11" s="90"/>
      <c r="M11" s="80"/>
      <c r="N11" s="81"/>
      <c r="O11" s="83"/>
      <c r="P11" s="27"/>
      <c r="Q11" s="27"/>
    </row>
    <row r="12" spans="1:20" ht="12" customHeight="1" x14ac:dyDescent="0.25">
      <c r="A12" s="11"/>
      <c r="B12" s="241"/>
      <c r="C12" s="621" t="s">
        <v>4651</v>
      </c>
      <c r="D12" s="162"/>
      <c r="E12" s="164"/>
      <c r="F12" s="982"/>
      <c r="G12" s="83"/>
      <c r="H12" s="621" t="s">
        <v>4651</v>
      </c>
      <c r="I12" s="162"/>
      <c r="J12" s="164"/>
      <c r="K12" s="982"/>
      <c r="L12" s="90"/>
      <c r="M12" s="80"/>
      <c r="N12" s="81"/>
      <c r="O12" s="83"/>
      <c r="P12" s="27"/>
      <c r="Q12" s="27"/>
    </row>
    <row r="13" spans="1:20" ht="12" customHeight="1" x14ac:dyDescent="0.25">
      <c r="A13" s="11"/>
      <c r="B13" s="241"/>
      <c r="C13" s="90"/>
      <c r="D13" s="80"/>
      <c r="E13" s="81"/>
      <c r="F13" s="82"/>
      <c r="G13" s="83"/>
      <c r="H13" s="83"/>
      <c r="L13" s="90"/>
      <c r="M13" s="80"/>
      <c r="N13" s="81"/>
      <c r="O13" s="83"/>
      <c r="P13" s="27"/>
      <c r="Q13" s="27"/>
    </row>
    <row r="14" spans="1:20" ht="12" customHeight="1" x14ac:dyDescent="0.25">
      <c r="A14" s="91" t="s">
        <v>4665</v>
      </c>
      <c r="B14" s="9"/>
      <c r="C14" s="62"/>
      <c r="D14" s="59"/>
      <c r="E14" s="60"/>
      <c r="F14" s="55"/>
      <c r="G14" s="61"/>
      <c r="H14" s="61"/>
      <c r="M14" s="62"/>
      <c r="N14" s="59"/>
      <c r="O14" s="60"/>
      <c r="P14" s="61"/>
      <c r="Q14" s="27"/>
      <c r="R14" s="27"/>
    </row>
    <row r="15" spans="1:20" ht="12" customHeight="1" x14ac:dyDescent="0.25">
      <c r="A15" s="13" t="s">
        <v>2783</v>
      </c>
      <c r="B15" s="12"/>
      <c r="C15" s="133" t="s">
        <v>4652</v>
      </c>
      <c r="D15" s="15"/>
      <c r="E15" s="628">
        <f>F10</f>
        <v>0</v>
      </c>
      <c r="F15" s="347" t="s">
        <v>2768</v>
      </c>
      <c r="G15" s="348" t="s">
        <v>2769</v>
      </c>
      <c r="H15" s="348" t="s">
        <v>2770</v>
      </c>
      <c r="I15" s="348" t="s">
        <v>2771</v>
      </c>
      <c r="J15" s="348" t="s">
        <v>2772</v>
      </c>
      <c r="K15" s="348" t="s">
        <v>2773</v>
      </c>
      <c r="L15" s="348" t="s">
        <v>2774</v>
      </c>
      <c r="M15" s="348" t="s">
        <v>2775</v>
      </c>
      <c r="N15" s="348" t="s">
        <v>2776</v>
      </c>
      <c r="O15" s="348" t="s">
        <v>2777</v>
      </c>
      <c r="P15" s="348" t="s">
        <v>2778</v>
      </c>
      <c r="Q15" s="348" t="s">
        <v>2779</v>
      </c>
      <c r="R15" s="348" t="s">
        <v>2780</v>
      </c>
      <c r="S15" s="348" t="s">
        <v>2781</v>
      </c>
      <c r="T15" s="349" t="s">
        <v>2782</v>
      </c>
    </row>
    <row r="16" spans="1:20" ht="12" customHeight="1" x14ac:dyDescent="0.25">
      <c r="A16" s="12"/>
      <c r="B16" s="12" t="s">
        <v>4083</v>
      </c>
      <c r="C16" s="12"/>
      <c r="E16" s="5"/>
      <c r="F16" s="37"/>
      <c r="G16" s="22">
        <f>F16*(1+$E$15)</f>
        <v>0</v>
      </c>
      <c r="H16" s="22">
        <f t="shared" ref="H16:T16" si="0">G16*(1+$E$15)</f>
        <v>0</v>
      </c>
      <c r="I16" s="22">
        <f t="shared" si="0"/>
        <v>0</v>
      </c>
      <c r="J16" s="22">
        <f t="shared" si="0"/>
        <v>0</v>
      </c>
      <c r="K16" s="22">
        <f t="shared" si="0"/>
        <v>0</v>
      </c>
      <c r="L16" s="22">
        <f t="shared" si="0"/>
        <v>0</v>
      </c>
      <c r="M16" s="22">
        <f t="shared" si="0"/>
        <v>0</v>
      </c>
      <c r="N16" s="22">
        <f t="shared" si="0"/>
        <v>0</v>
      </c>
      <c r="O16" s="22">
        <f t="shared" si="0"/>
        <v>0</v>
      </c>
      <c r="P16" s="22">
        <f t="shared" si="0"/>
        <v>0</v>
      </c>
      <c r="Q16" s="22">
        <f t="shared" si="0"/>
        <v>0</v>
      </c>
      <c r="R16" s="22">
        <f t="shared" si="0"/>
        <v>0</v>
      </c>
      <c r="S16" s="22">
        <f t="shared" si="0"/>
        <v>0</v>
      </c>
      <c r="T16" s="22">
        <f t="shared" si="0"/>
        <v>0</v>
      </c>
    </row>
    <row r="17" spans="1:20" ht="12" customHeight="1" x14ac:dyDescent="0.25">
      <c r="A17" s="12"/>
      <c r="B17" s="142" t="s">
        <v>4450</v>
      </c>
      <c r="C17" s="12"/>
      <c r="E17" s="5"/>
      <c r="F17" s="28"/>
      <c r="G17" s="28"/>
      <c r="H17" s="28"/>
      <c r="I17" s="28"/>
      <c r="J17" s="28"/>
      <c r="K17" s="28"/>
      <c r="L17" s="28"/>
      <c r="M17" s="28"/>
      <c r="N17" s="28"/>
      <c r="O17" s="28"/>
      <c r="P17" s="28"/>
      <c r="Q17" s="28"/>
      <c r="R17" s="28"/>
      <c r="S17" s="28"/>
      <c r="T17" s="28"/>
    </row>
    <row r="18" spans="1:20" ht="12" customHeight="1" x14ac:dyDescent="0.25">
      <c r="A18" s="12"/>
      <c r="B18" s="142" t="s">
        <v>4450</v>
      </c>
      <c r="C18" s="12"/>
      <c r="E18" s="5"/>
      <c r="F18" s="28"/>
      <c r="G18" s="23">
        <f>F18*(1+$E$15)</f>
        <v>0</v>
      </c>
      <c r="H18" s="23">
        <f t="shared" ref="H18:T18" si="1">G18*(1+$E$15)</f>
        <v>0</v>
      </c>
      <c r="I18" s="23">
        <f t="shared" si="1"/>
        <v>0</v>
      </c>
      <c r="J18" s="23">
        <f t="shared" si="1"/>
        <v>0</v>
      </c>
      <c r="K18" s="23">
        <f t="shared" si="1"/>
        <v>0</v>
      </c>
      <c r="L18" s="23">
        <f t="shared" si="1"/>
        <v>0</v>
      </c>
      <c r="M18" s="23">
        <f t="shared" si="1"/>
        <v>0</v>
      </c>
      <c r="N18" s="23">
        <f t="shared" si="1"/>
        <v>0</v>
      </c>
      <c r="O18" s="23">
        <f t="shared" si="1"/>
        <v>0</v>
      </c>
      <c r="P18" s="23">
        <f t="shared" si="1"/>
        <v>0</v>
      </c>
      <c r="Q18" s="23">
        <f t="shared" si="1"/>
        <v>0</v>
      </c>
      <c r="R18" s="23">
        <f t="shared" si="1"/>
        <v>0</v>
      </c>
      <c r="S18" s="23">
        <f t="shared" si="1"/>
        <v>0</v>
      </c>
      <c r="T18" s="23">
        <f t="shared" si="1"/>
        <v>0</v>
      </c>
    </row>
    <row r="19" spans="1:20" ht="12" customHeight="1" x14ac:dyDescent="0.25">
      <c r="A19" s="12"/>
      <c r="B19" s="12" t="s">
        <v>4672</v>
      </c>
      <c r="C19" s="650" t="s">
        <v>4661</v>
      </c>
      <c r="D19" s="15"/>
      <c r="E19" s="137">
        <f>F9</f>
        <v>0</v>
      </c>
      <c r="F19" s="632">
        <f>SUM(F16:F18)*F8</f>
        <v>0</v>
      </c>
      <c r="G19" s="632">
        <f>SUM(G16:G18)*$E$19</f>
        <v>0</v>
      </c>
      <c r="H19" s="632">
        <f t="shared" ref="H19:T19" si="2">SUM(H16:H18)*$E$19</f>
        <v>0</v>
      </c>
      <c r="I19" s="632">
        <f t="shared" si="2"/>
        <v>0</v>
      </c>
      <c r="J19" s="632">
        <f t="shared" si="2"/>
        <v>0</v>
      </c>
      <c r="K19" s="632">
        <f t="shared" si="2"/>
        <v>0</v>
      </c>
      <c r="L19" s="632">
        <f t="shared" si="2"/>
        <v>0</v>
      </c>
      <c r="M19" s="632">
        <f t="shared" si="2"/>
        <v>0</v>
      </c>
      <c r="N19" s="632">
        <f t="shared" si="2"/>
        <v>0</v>
      </c>
      <c r="O19" s="632">
        <f t="shared" si="2"/>
        <v>0</v>
      </c>
      <c r="P19" s="632">
        <f t="shared" si="2"/>
        <v>0</v>
      </c>
      <c r="Q19" s="632">
        <f t="shared" si="2"/>
        <v>0</v>
      </c>
      <c r="R19" s="632">
        <f t="shared" si="2"/>
        <v>0</v>
      </c>
      <c r="S19" s="632">
        <f t="shared" si="2"/>
        <v>0</v>
      </c>
      <c r="T19" s="632">
        <f t="shared" si="2"/>
        <v>0</v>
      </c>
    </row>
    <row r="20" spans="1:20" ht="12" customHeight="1" x14ac:dyDescent="0.25">
      <c r="A20" s="13" t="s">
        <v>4087</v>
      </c>
      <c r="B20" s="12"/>
      <c r="C20" s="12"/>
      <c r="E20" s="5"/>
      <c r="F20" s="30">
        <f>F16+F17+F18-F19</f>
        <v>0</v>
      </c>
      <c r="G20" s="30">
        <f t="shared" ref="G20:T20" si="3">G16+G17+G18-G19</f>
        <v>0</v>
      </c>
      <c r="H20" s="30">
        <f t="shared" si="3"/>
        <v>0</v>
      </c>
      <c r="I20" s="30">
        <f t="shared" si="3"/>
        <v>0</v>
      </c>
      <c r="J20" s="30">
        <f t="shared" si="3"/>
        <v>0</v>
      </c>
      <c r="K20" s="30">
        <f t="shared" si="3"/>
        <v>0</v>
      </c>
      <c r="L20" s="30">
        <f t="shared" si="3"/>
        <v>0</v>
      </c>
      <c r="M20" s="30">
        <f t="shared" si="3"/>
        <v>0</v>
      </c>
      <c r="N20" s="30">
        <f t="shared" si="3"/>
        <v>0</v>
      </c>
      <c r="O20" s="30">
        <f t="shared" si="3"/>
        <v>0</v>
      </c>
      <c r="P20" s="30">
        <f t="shared" si="3"/>
        <v>0</v>
      </c>
      <c r="Q20" s="30">
        <f t="shared" si="3"/>
        <v>0</v>
      </c>
      <c r="R20" s="30">
        <f t="shared" si="3"/>
        <v>0</v>
      </c>
      <c r="S20" s="30">
        <f t="shared" si="3"/>
        <v>0</v>
      </c>
      <c r="T20" s="30">
        <f t="shared" si="3"/>
        <v>0</v>
      </c>
    </row>
    <row r="21" spans="1:20" ht="12" customHeight="1" x14ac:dyDescent="0.25">
      <c r="A21" s="13"/>
      <c r="B21" s="12"/>
      <c r="C21" s="12"/>
      <c r="E21" s="5"/>
      <c r="F21" s="2"/>
      <c r="G21" s="2"/>
      <c r="H21" s="2"/>
      <c r="I21" s="2"/>
      <c r="J21" s="2"/>
      <c r="K21" s="2"/>
      <c r="L21" s="2"/>
      <c r="M21" s="2"/>
      <c r="N21" s="2"/>
      <c r="O21" s="2"/>
      <c r="P21" s="2"/>
      <c r="Q21" s="2"/>
      <c r="R21" s="2"/>
      <c r="S21" s="2"/>
      <c r="T21" s="2"/>
    </row>
    <row r="22" spans="1:20" ht="12" customHeight="1" x14ac:dyDescent="0.25">
      <c r="A22" s="13" t="s">
        <v>2789</v>
      </c>
      <c r="B22" s="12"/>
      <c r="C22" s="133" t="s">
        <v>4657</v>
      </c>
      <c r="D22" s="15"/>
      <c r="E22" s="626">
        <f>F11</f>
        <v>0</v>
      </c>
      <c r="F22" s="2"/>
      <c r="G22" s="2"/>
      <c r="H22" s="2"/>
      <c r="I22" s="2"/>
      <c r="J22" s="2"/>
      <c r="K22" s="2"/>
      <c r="L22" s="2"/>
      <c r="M22" s="2"/>
      <c r="N22" s="2"/>
      <c r="O22" s="2"/>
      <c r="P22" s="2"/>
      <c r="Q22" s="2"/>
      <c r="R22" s="2"/>
      <c r="S22" s="2"/>
      <c r="T22" s="2"/>
    </row>
    <row r="23" spans="1:20" ht="12" customHeight="1" x14ac:dyDescent="0.25">
      <c r="A23" s="11"/>
      <c r="B23" s="12" t="s">
        <v>2790</v>
      </c>
      <c r="C23" s="14"/>
      <c r="D23" s="15"/>
      <c r="E23" s="633"/>
      <c r="F23" s="28"/>
      <c r="G23" s="23">
        <f t="shared" ref="G23:T23" si="4">F23*(1+$E$22)</f>
        <v>0</v>
      </c>
      <c r="H23" s="23">
        <f t="shared" si="4"/>
        <v>0</v>
      </c>
      <c r="I23" s="23">
        <f t="shared" si="4"/>
        <v>0</v>
      </c>
      <c r="J23" s="23">
        <f t="shared" si="4"/>
        <v>0</v>
      </c>
      <c r="K23" s="23">
        <f t="shared" si="4"/>
        <v>0</v>
      </c>
      <c r="L23" s="23">
        <f t="shared" si="4"/>
        <v>0</v>
      </c>
      <c r="M23" s="23">
        <f t="shared" si="4"/>
        <v>0</v>
      </c>
      <c r="N23" s="23">
        <f t="shared" si="4"/>
        <v>0</v>
      </c>
      <c r="O23" s="23">
        <f t="shared" si="4"/>
        <v>0</v>
      </c>
      <c r="P23" s="23">
        <f t="shared" si="4"/>
        <v>0</v>
      </c>
      <c r="Q23" s="23">
        <f t="shared" si="4"/>
        <v>0</v>
      </c>
      <c r="R23" s="23">
        <f t="shared" si="4"/>
        <v>0</v>
      </c>
      <c r="S23" s="23">
        <f t="shared" si="4"/>
        <v>0</v>
      </c>
      <c r="T23" s="23">
        <f t="shared" si="4"/>
        <v>0</v>
      </c>
    </row>
    <row r="24" spans="1:20" ht="12" customHeight="1" x14ac:dyDescent="0.25">
      <c r="A24" s="11"/>
      <c r="B24" s="12" t="s">
        <v>4085</v>
      </c>
      <c r="C24" s="12"/>
      <c r="E24" s="4"/>
      <c r="F24" s="28"/>
      <c r="G24" s="23">
        <f t="shared" ref="G24:T24" si="5">F24*(1+$E$22)</f>
        <v>0</v>
      </c>
      <c r="H24" s="23">
        <f t="shared" si="5"/>
        <v>0</v>
      </c>
      <c r="I24" s="23">
        <f t="shared" si="5"/>
        <v>0</v>
      </c>
      <c r="J24" s="23">
        <f t="shared" si="5"/>
        <v>0</v>
      </c>
      <c r="K24" s="23">
        <f t="shared" si="5"/>
        <v>0</v>
      </c>
      <c r="L24" s="23">
        <f t="shared" si="5"/>
        <v>0</v>
      </c>
      <c r="M24" s="23">
        <f t="shared" si="5"/>
        <v>0</v>
      </c>
      <c r="N24" s="23">
        <f t="shared" si="5"/>
        <v>0</v>
      </c>
      <c r="O24" s="23">
        <f t="shared" si="5"/>
        <v>0</v>
      </c>
      <c r="P24" s="23">
        <f t="shared" si="5"/>
        <v>0</v>
      </c>
      <c r="Q24" s="23">
        <f t="shared" si="5"/>
        <v>0</v>
      </c>
      <c r="R24" s="23">
        <f t="shared" si="5"/>
        <v>0</v>
      </c>
      <c r="S24" s="23">
        <f t="shared" si="5"/>
        <v>0</v>
      </c>
      <c r="T24" s="23">
        <f t="shared" si="5"/>
        <v>0</v>
      </c>
    </row>
    <row r="25" spans="1:20" ht="12" customHeight="1" x14ac:dyDescent="0.25">
      <c r="A25" s="12"/>
      <c r="B25" s="12" t="s">
        <v>2795</v>
      </c>
      <c r="C25" s="12"/>
      <c r="E25" s="5"/>
      <c r="F25" s="28"/>
      <c r="G25" s="23">
        <f t="shared" ref="G25:T25" si="6">F25*(1+$E$22)</f>
        <v>0</v>
      </c>
      <c r="H25" s="23">
        <f t="shared" si="6"/>
        <v>0</v>
      </c>
      <c r="I25" s="23">
        <f t="shared" si="6"/>
        <v>0</v>
      </c>
      <c r="J25" s="23">
        <f t="shared" si="6"/>
        <v>0</v>
      </c>
      <c r="K25" s="23">
        <f t="shared" si="6"/>
        <v>0</v>
      </c>
      <c r="L25" s="23">
        <f t="shared" si="6"/>
        <v>0</v>
      </c>
      <c r="M25" s="23">
        <f t="shared" si="6"/>
        <v>0</v>
      </c>
      <c r="N25" s="23">
        <f t="shared" si="6"/>
        <v>0</v>
      </c>
      <c r="O25" s="23">
        <f t="shared" si="6"/>
        <v>0</v>
      </c>
      <c r="P25" s="23">
        <f t="shared" si="6"/>
        <v>0</v>
      </c>
      <c r="Q25" s="23">
        <f t="shared" si="6"/>
        <v>0</v>
      </c>
      <c r="R25" s="23">
        <f t="shared" si="6"/>
        <v>0</v>
      </c>
      <c r="S25" s="23">
        <f t="shared" si="6"/>
        <v>0</v>
      </c>
      <c r="T25" s="23">
        <f t="shared" si="6"/>
        <v>0</v>
      </c>
    </row>
    <row r="26" spans="1:20" ht="12" customHeight="1" x14ac:dyDescent="0.25">
      <c r="A26" s="12"/>
      <c r="B26" s="12" t="s">
        <v>4086</v>
      </c>
      <c r="C26" s="12"/>
      <c r="E26" s="5"/>
      <c r="F26" s="28"/>
      <c r="G26" s="23">
        <f t="shared" ref="G26:T26" si="7">F26*(1+$E$22)</f>
        <v>0</v>
      </c>
      <c r="H26" s="23">
        <f t="shared" si="7"/>
        <v>0</v>
      </c>
      <c r="I26" s="23">
        <f t="shared" si="7"/>
        <v>0</v>
      </c>
      <c r="J26" s="23">
        <f t="shared" si="7"/>
        <v>0</v>
      </c>
      <c r="K26" s="23">
        <f t="shared" si="7"/>
        <v>0</v>
      </c>
      <c r="L26" s="23">
        <f t="shared" si="7"/>
        <v>0</v>
      </c>
      <c r="M26" s="23">
        <f t="shared" si="7"/>
        <v>0</v>
      </c>
      <c r="N26" s="23">
        <f t="shared" si="7"/>
        <v>0</v>
      </c>
      <c r="O26" s="23">
        <f t="shared" si="7"/>
        <v>0</v>
      </c>
      <c r="P26" s="23">
        <f t="shared" si="7"/>
        <v>0</v>
      </c>
      <c r="Q26" s="23">
        <f t="shared" si="7"/>
        <v>0</v>
      </c>
      <c r="R26" s="23">
        <f t="shared" si="7"/>
        <v>0</v>
      </c>
      <c r="S26" s="23">
        <f t="shared" si="7"/>
        <v>0</v>
      </c>
      <c r="T26" s="23">
        <f t="shared" si="7"/>
        <v>0</v>
      </c>
    </row>
    <row r="27" spans="1:20" ht="12" customHeight="1" x14ac:dyDescent="0.25">
      <c r="A27" s="12"/>
      <c r="B27" s="12" t="s">
        <v>2800</v>
      </c>
      <c r="C27" s="64"/>
      <c r="E27" s="423" t="s">
        <v>4377</v>
      </c>
      <c r="F27" s="23">
        <f>Operating_Assumptions!D22</f>
        <v>0</v>
      </c>
      <c r="G27" s="23">
        <f t="shared" ref="G27:T28" si="8">F27*(1+$E$22)</f>
        <v>0</v>
      </c>
      <c r="H27" s="23">
        <f t="shared" si="8"/>
        <v>0</v>
      </c>
      <c r="I27" s="23">
        <f t="shared" si="8"/>
        <v>0</v>
      </c>
      <c r="J27" s="23">
        <f t="shared" si="8"/>
        <v>0</v>
      </c>
      <c r="K27" s="23">
        <f t="shared" si="8"/>
        <v>0</v>
      </c>
      <c r="L27" s="23">
        <f t="shared" si="8"/>
        <v>0</v>
      </c>
      <c r="M27" s="23">
        <f t="shared" si="8"/>
        <v>0</v>
      </c>
      <c r="N27" s="23">
        <f t="shared" si="8"/>
        <v>0</v>
      </c>
      <c r="O27" s="23">
        <f t="shared" si="8"/>
        <v>0</v>
      </c>
      <c r="P27" s="23">
        <f t="shared" si="8"/>
        <v>0</v>
      </c>
      <c r="Q27" s="23">
        <f t="shared" si="8"/>
        <v>0</v>
      </c>
      <c r="R27" s="23">
        <f t="shared" si="8"/>
        <v>0</v>
      </c>
      <c r="S27" s="23">
        <f t="shared" si="8"/>
        <v>0</v>
      </c>
      <c r="T27" s="23">
        <f t="shared" si="8"/>
        <v>0</v>
      </c>
    </row>
    <row r="28" spans="1:20" ht="12" customHeight="1" x14ac:dyDescent="0.25">
      <c r="A28" s="12"/>
      <c r="B28" s="12" t="s">
        <v>2801</v>
      </c>
      <c r="C28" s="133"/>
      <c r="D28" s="15"/>
      <c r="E28" s="172"/>
      <c r="F28" s="28"/>
      <c r="G28" s="632">
        <f>F28*(1+$E$22)</f>
        <v>0</v>
      </c>
      <c r="H28" s="632">
        <f t="shared" si="8"/>
        <v>0</v>
      </c>
      <c r="I28" s="632">
        <f t="shared" si="8"/>
        <v>0</v>
      </c>
      <c r="J28" s="632">
        <f t="shared" si="8"/>
        <v>0</v>
      </c>
      <c r="K28" s="632">
        <f t="shared" si="8"/>
        <v>0</v>
      </c>
      <c r="L28" s="632">
        <f t="shared" si="8"/>
        <v>0</v>
      </c>
      <c r="M28" s="632">
        <f t="shared" si="8"/>
        <v>0</v>
      </c>
      <c r="N28" s="632">
        <f t="shared" si="8"/>
        <v>0</v>
      </c>
      <c r="O28" s="632">
        <f t="shared" si="8"/>
        <v>0</v>
      </c>
      <c r="P28" s="632">
        <f t="shared" si="8"/>
        <v>0</v>
      </c>
      <c r="Q28" s="632">
        <f t="shared" si="8"/>
        <v>0</v>
      </c>
      <c r="R28" s="632">
        <f t="shared" si="8"/>
        <v>0</v>
      </c>
      <c r="S28" s="632">
        <f t="shared" si="8"/>
        <v>0</v>
      </c>
      <c r="T28" s="632">
        <f t="shared" si="8"/>
        <v>0</v>
      </c>
    </row>
    <row r="29" spans="1:20" ht="12" customHeight="1" x14ac:dyDescent="0.25">
      <c r="A29" s="12"/>
      <c r="B29" s="12" t="s">
        <v>2802</v>
      </c>
      <c r="C29" s="17"/>
      <c r="E29" s="5"/>
      <c r="F29" s="28"/>
      <c r="G29" s="23">
        <f t="shared" ref="G29:T29" si="9">F29*(1+$E$22)</f>
        <v>0</v>
      </c>
      <c r="H29" s="23">
        <f t="shared" si="9"/>
        <v>0</v>
      </c>
      <c r="I29" s="23">
        <f t="shared" si="9"/>
        <v>0</v>
      </c>
      <c r="J29" s="23">
        <f t="shared" si="9"/>
        <v>0</v>
      </c>
      <c r="K29" s="23">
        <f t="shared" si="9"/>
        <v>0</v>
      </c>
      <c r="L29" s="23">
        <f t="shared" si="9"/>
        <v>0</v>
      </c>
      <c r="M29" s="23">
        <f t="shared" si="9"/>
        <v>0</v>
      </c>
      <c r="N29" s="23">
        <f t="shared" si="9"/>
        <v>0</v>
      </c>
      <c r="O29" s="23">
        <f t="shared" si="9"/>
        <v>0</v>
      </c>
      <c r="P29" s="23">
        <f t="shared" si="9"/>
        <v>0</v>
      </c>
      <c r="Q29" s="23">
        <f t="shared" si="9"/>
        <v>0</v>
      </c>
      <c r="R29" s="23">
        <f t="shared" si="9"/>
        <v>0</v>
      </c>
      <c r="S29" s="23">
        <f t="shared" si="9"/>
        <v>0</v>
      </c>
      <c r="T29" s="23">
        <f t="shared" si="9"/>
        <v>0</v>
      </c>
    </row>
    <row r="30" spans="1:20" ht="12" customHeight="1" x14ac:dyDescent="0.25">
      <c r="A30" s="12"/>
      <c r="B30" s="16" t="s">
        <v>2803</v>
      </c>
      <c r="C30" s="1416" t="s">
        <v>4445</v>
      </c>
      <c r="D30" s="1417"/>
      <c r="E30" s="1418"/>
      <c r="F30" s="25"/>
      <c r="G30" s="25"/>
      <c r="H30" s="25"/>
      <c r="I30" s="25"/>
      <c r="J30" s="25"/>
      <c r="K30" s="25"/>
      <c r="L30" s="25"/>
      <c r="M30" s="25"/>
      <c r="N30" s="25"/>
      <c r="O30" s="25"/>
      <c r="P30" s="25"/>
      <c r="Q30" s="25"/>
      <c r="R30" s="25"/>
      <c r="S30" s="25"/>
      <c r="T30" s="25"/>
    </row>
    <row r="31" spans="1:20" ht="12" customHeight="1" x14ac:dyDescent="0.25">
      <c r="A31" s="13" t="s">
        <v>4088</v>
      </c>
      <c r="B31" s="12"/>
      <c r="C31" s="133" t="s">
        <v>4093</v>
      </c>
      <c r="D31" s="134"/>
      <c r="E31" s="138">
        <f>IF(C5 = 0, 0, F31/C5)</f>
        <v>0</v>
      </c>
      <c r="F31" s="30">
        <f t="shared" ref="F31:T31" si="10">SUM(F23:F30)</f>
        <v>0</v>
      </c>
      <c r="G31" s="31">
        <f t="shared" si="10"/>
        <v>0</v>
      </c>
      <c r="H31" s="31">
        <f t="shared" si="10"/>
        <v>0</v>
      </c>
      <c r="I31" s="31">
        <f t="shared" si="10"/>
        <v>0</v>
      </c>
      <c r="J31" s="31">
        <f t="shared" si="10"/>
        <v>0</v>
      </c>
      <c r="K31" s="31">
        <f t="shared" si="10"/>
        <v>0</v>
      </c>
      <c r="L31" s="31">
        <f t="shared" si="10"/>
        <v>0</v>
      </c>
      <c r="M31" s="31">
        <f t="shared" si="10"/>
        <v>0</v>
      </c>
      <c r="N31" s="31">
        <f t="shared" si="10"/>
        <v>0</v>
      </c>
      <c r="O31" s="31">
        <f t="shared" si="10"/>
        <v>0</v>
      </c>
      <c r="P31" s="31">
        <f t="shared" si="10"/>
        <v>0</v>
      </c>
      <c r="Q31" s="31">
        <f t="shared" si="10"/>
        <v>0</v>
      </c>
      <c r="R31" s="31">
        <f t="shared" si="10"/>
        <v>0</v>
      </c>
      <c r="S31" s="31">
        <f t="shared" si="10"/>
        <v>0</v>
      </c>
      <c r="T31" s="32">
        <f t="shared" si="10"/>
        <v>0</v>
      </c>
    </row>
    <row r="32" spans="1:20" ht="12" customHeight="1" x14ac:dyDescent="0.25">
      <c r="A32" s="13"/>
      <c r="B32" s="12"/>
      <c r="C32" s="14"/>
      <c r="E32" s="24"/>
      <c r="F32" s="67"/>
      <c r="G32" s="67"/>
      <c r="H32" s="67"/>
      <c r="I32" s="67"/>
      <c r="J32" s="67"/>
      <c r="K32" s="67"/>
      <c r="L32" s="67"/>
      <c r="M32" s="67"/>
      <c r="N32" s="67"/>
      <c r="O32" s="67"/>
      <c r="P32" s="67"/>
      <c r="Q32" s="67"/>
      <c r="R32" s="67"/>
      <c r="S32" s="67"/>
      <c r="T32" s="67"/>
    </row>
    <row r="33" spans="1:71" ht="12" customHeight="1" x14ac:dyDescent="0.25">
      <c r="A33" s="13" t="s">
        <v>3049</v>
      </c>
      <c r="B33" s="12"/>
      <c r="C33" s="14"/>
      <c r="E33" s="24"/>
      <c r="F33" s="28"/>
      <c r="G33" s="28"/>
      <c r="H33" s="28"/>
      <c r="I33" s="28"/>
      <c r="J33" s="28"/>
      <c r="K33" s="28"/>
      <c r="L33" s="28"/>
      <c r="M33" s="28"/>
      <c r="N33" s="28"/>
      <c r="O33" s="28"/>
      <c r="P33" s="28"/>
      <c r="Q33" s="28"/>
      <c r="R33" s="28"/>
      <c r="S33" s="28"/>
      <c r="T33" s="28"/>
    </row>
    <row r="34" spans="1:71" ht="12" customHeight="1" x14ac:dyDescent="0.25">
      <c r="A34" s="13"/>
      <c r="B34" s="12"/>
      <c r="C34" s="14"/>
      <c r="E34" s="7"/>
      <c r="F34" s="2"/>
      <c r="G34" s="2"/>
      <c r="H34" s="2"/>
      <c r="I34" s="2"/>
      <c r="J34" s="2"/>
      <c r="K34" s="2"/>
      <c r="L34" s="2"/>
      <c r="M34" s="2"/>
      <c r="N34" s="2"/>
      <c r="O34" s="2"/>
      <c r="P34" s="2"/>
      <c r="Q34" s="2"/>
      <c r="R34" s="2"/>
      <c r="S34" s="2"/>
      <c r="T34" s="2"/>
    </row>
    <row r="35" spans="1:71" ht="12" customHeight="1" x14ac:dyDescent="0.25">
      <c r="A35" s="13" t="s">
        <v>1892</v>
      </c>
      <c r="B35" s="12"/>
      <c r="C35" s="12"/>
      <c r="E35" s="1"/>
      <c r="F35" s="2"/>
      <c r="G35" s="2"/>
      <c r="H35" s="2"/>
      <c r="I35" s="2"/>
      <c r="J35" s="2"/>
      <c r="K35" s="2"/>
      <c r="L35" s="2"/>
      <c r="M35" s="2"/>
      <c r="N35" s="2"/>
      <c r="O35" s="2"/>
      <c r="P35" s="2"/>
      <c r="Q35" s="2"/>
      <c r="R35" s="2"/>
      <c r="S35" s="2"/>
      <c r="T35" s="2"/>
    </row>
    <row r="36" spans="1:71" ht="12" customHeight="1" x14ac:dyDescent="0.25">
      <c r="A36" s="13"/>
      <c r="B36" s="18" t="s">
        <v>2814</v>
      </c>
      <c r="C36" s="12"/>
      <c r="E36" s="1"/>
      <c r="F36" s="28"/>
      <c r="G36" s="23">
        <f>F36</f>
        <v>0</v>
      </c>
      <c r="H36" s="23">
        <f>G36</f>
        <v>0</v>
      </c>
      <c r="I36" s="23">
        <f t="shared" ref="I36:T37" si="11">H36</f>
        <v>0</v>
      </c>
      <c r="J36" s="23">
        <f t="shared" si="11"/>
        <v>0</v>
      </c>
      <c r="K36" s="23">
        <f t="shared" si="11"/>
        <v>0</v>
      </c>
      <c r="L36" s="23">
        <f t="shared" si="11"/>
        <v>0</v>
      </c>
      <c r="M36" s="23">
        <f t="shared" si="11"/>
        <v>0</v>
      </c>
      <c r="N36" s="23">
        <f t="shared" si="11"/>
        <v>0</v>
      </c>
      <c r="O36" s="23">
        <f t="shared" si="11"/>
        <v>0</v>
      </c>
      <c r="P36" s="23">
        <f t="shared" si="11"/>
        <v>0</v>
      </c>
      <c r="Q36" s="23">
        <f t="shared" si="11"/>
        <v>0</v>
      </c>
      <c r="R36" s="23">
        <f t="shared" si="11"/>
        <v>0</v>
      </c>
      <c r="S36" s="23">
        <f t="shared" si="11"/>
        <v>0</v>
      </c>
      <c r="T36" s="23">
        <f t="shared" si="11"/>
        <v>0</v>
      </c>
    </row>
    <row r="37" spans="1:71" ht="12" customHeight="1" x14ac:dyDescent="0.25">
      <c r="A37" s="13"/>
      <c r="B37" s="18" t="s">
        <v>2815</v>
      </c>
      <c r="C37" s="12"/>
      <c r="E37" s="1"/>
      <c r="F37" s="28"/>
      <c r="G37" s="23">
        <f>F37</f>
        <v>0</v>
      </c>
      <c r="H37" s="23">
        <f>G37</f>
        <v>0</v>
      </c>
      <c r="I37" s="23">
        <f t="shared" si="11"/>
        <v>0</v>
      </c>
      <c r="J37" s="23">
        <f t="shared" si="11"/>
        <v>0</v>
      </c>
      <c r="K37" s="23">
        <f t="shared" si="11"/>
        <v>0</v>
      </c>
      <c r="L37" s="23">
        <f t="shared" si="11"/>
        <v>0</v>
      </c>
      <c r="M37" s="23">
        <f t="shared" si="11"/>
        <v>0</v>
      </c>
      <c r="N37" s="23">
        <f t="shared" si="11"/>
        <v>0</v>
      </c>
      <c r="O37" s="23">
        <f t="shared" si="11"/>
        <v>0</v>
      </c>
      <c r="P37" s="23">
        <f t="shared" si="11"/>
        <v>0</v>
      </c>
      <c r="Q37" s="23">
        <f t="shared" si="11"/>
        <v>0</v>
      </c>
      <c r="R37" s="23">
        <f t="shared" si="11"/>
        <v>0</v>
      </c>
      <c r="S37" s="23">
        <f t="shared" si="11"/>
        <v>0</v>
      </c>
      <c r="T37" s="23">
        <f t="shared" si="11"/>
        <v>0</v>
      </c>
    </row>
    <row r="38" spans="1:71" ht="12" customHeight="1" x14ac:dyDescent="0.25">
      <c r="A38" s="12"/>
      <c r="B38" s="36" t="s">
        <v>2816</v>
      </c>
      <c r="C38" s="12"/>
      <c r="E38" s="1"/>
      <c r="F38" s="25"/>
      <c r="G38" s="25"/>
      <c r="H38" s="25"/>
      <c r="I38" s="25"/>
      <c r="J38" s="25"/>
      <c r="K38" s="25"/>
      <c r="L38" s="25"/>
      <c r="M38" s="25"/>
      <c r="N38" s="25"/>
      <c r="O38" s="25"/>
      <c r="P38" s="25"/>
      <c r="Q38" s="25"/>
      <c r="R38" s="25"/>
      <c r="S38" s="25"/>
      <c r="T38" s="25"/>
    </row>
    <row r="39" spans="1:71" ht="12" customHeight="1" x14ac:dyDescent="0.25">
      <c r="B39" s="19" t="s">
        <v>4090</v>
      </c>
      <c r="E39" s="1"/>
      <c r="F39" s="33">
        <f>ROUND(SUM(F36:F38),0)</f>
        <v>0</v>
      </c>
      <c r="G39" s="33">
        <f t="shared" ref="G39:T39" si="12">ROUND(SUM(G36:G38),0)</f>
        <v>0</v>
      </c>
      <c r="H39" s="33">
        <f t="shared" si="12"/>
        <v>0</v>
      </c>
      <c r="I39" s="33">
        <f t="shared" si="12"/>
        <v>0</v>
      </c>
      <c r="J39" s="33">
        <f t="shared" si="12"/>
        <v>0</v>
      </c>
      <c r="K39" s="33">
        <f t="shared" si="12"/>
        <v>0</v>
      </c>
      <c r="L39" s="33">
        <f t="shared" si="12"/>
        <v>0</v>
      </c>
      <c r="M39" s="33">
        <f t="shared" si="12"/>
        <v>0</v>
      </c>
      <c r="N39" s="33">
        <f t="shared" si="12"/>
        <v>0</v>
      </c>
      <c r="O39" s="33">
        <f t="shared" si="12"/>
        <v>0</v>
      </c>
      <c r="P39" s="33">
        <f t="shared" si="12"/>
        <v>0</v>
      </c>
      <c r="Q39" s="33">
        <f t="shared" si="12"/>
        <v>0</v>
      </c>
      <c r="R39" s="33">
        <f t="shared" si="12"/>
        <v>0</v>
      </c>
      <c r="S39" s="33">
        <f t="shared" si="12"/>
        <v>0</v>
      </c>
      <c r="T39" s="33">
        <f t="shared" si="12"/>
        <v>0</v>
      </c>
    </row>
    <row r="40" spans="1:71" ht="12" customHeight="1" x14ac:dyDescent="0.25">
      <c r="B40" s="19"/>
      <c r="E40" s="1"/>
      <c r="F40" s="26"/>
      <c r="G40" s="26"/>
      <c r="H40" s="26"/>
      <c r="I40" s="26"/>
      <c r="J40" s="26"/>
      <c r="K40" s="26"/>
      <c r="L40" s="26"/>
      <c r="M40" s="26"/>
      <c r="N40" s="26"/>
      <c r="O40" s="26"/>
      <c r="P40" s="26"/>
      <c r="Q40" s="26"/>
      <c r="R40" s="26"/>
      <c r="S40" s="26"/>
      <c r="T40" s="26"/>
    </row>
    <row r="41" spans="1:71" s="21" customFormat="1" ht="12" customHeight="1" x14ac:dyDescent="0.25">
      <c r="A41" s="13" t="s">
        <v>4089</v>
      </c>
      <c r="B41" s="13"/>
      <c r="C41" s="13"/>
      <c r="D41" s="20"/>
      <c r="E41" s="3"/>
      <c r="F41" s="30">
        <f>F20-F31-F33-F39</f>
        <v>0</v>
      </c>
      <c r="G41" s="30">
        <f t="shared" ref="G41:T41" si="13">G20-G31-G33-G39</f>
        <v>0</v>
      </c>
      <c r="H41" s="30">
        <f t="shared" si="13"/>
        <v>0</v>
      </c>
      <c r="I41" s="30">
        <f t="shared" si="13"/>
        <v>0</v>
      </c>
      <c r="J41" s="30">
        <f t="shared" si="13"/>
        <v>0</v>
      </c>
      <c r="K41" s="30">
        <f t="shared" si="13"/>
        <v>0</v>
      </c>
      <c r="L41" s="30">
        <f t="shared" si="13"/>
        <v>0</v>
      </c>
      <c r="M41" s="30">
        <f t="shared" si="13"/>
        <v>0</v>
      </c>
      <c r="N41" s="30">
        <f t="shared" si="13"/>
        <v>0</v>
      </c>
      <c r="O41" s="30">
        <f t="shared" si="13"/>
        <v>0</v>
      </c>
      <c r="P41" s="30">
        <f t="shared" si="13"/>
        <v>0</v>
      </c>
      <c r="Q41" s="30">
        <f t="shared" si="13"/>
        <v>0</v>
      </c>
      <c r="R41" s="30">
        <f t="shared" si="13"/>
        <v>0</v>
      </c>
      <c r="S41" s="30">
        <f t="shared" si="13"/>
        <v>0</v>
      </c>
      <c r="T41" s="30">
        <f t="shared" si="13"/>
        <v>0</v>
      </c>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row>
    <row r="42" spans="1:71" ht="6" customHeight="1" x14ac:dyDescent="0.25">
      <c r="H42" s="10"/>
      <c r="I42" s="10"/>
      <c r="J42" s="10"/>
      <c r="K42" s="10"/>
      <c r="L42" s="10"/>
      <c r="M42" s="10"/>
      <c r="N42" s="10"/>
      <c r="O42" s="10"/>
      <c r="P42" s="10"/>
      <c r="Q42" s="10"/>
      <c r="R42" s="10"/>
      <c r="S42" s="10"/>
      <c r="T42" s="10"/>
    </row>
    <row r="43" spans="1:71" ht="12" customHeight="1" x14ac:dyDescent="0.25">
      <c r="F43" s="10"/>
      <c r="G43" s="10"/>
      <c r="H43" s="10"/>
      <c r="I43" s="10"/>
      <c r="J43" s="10"/>
      <c r="K43" s="10"/>
      <c r="L43" s="10"/>
      <c r="M43" s="10"/>
      <c r="N43" s="10"/>
      <c r="O43" s="10"/>
      <c r="P43" s="10"/>
      <c r="Q43" s="10"/>
      <c r="R43" s="10"/>
      <c r="S43" s="15" t="s">
        <v>2818</v>
      </c>
      <c r="T43" s="68">
        <f>SUM(F41:T41)</f>
        <v>0</v>
      </c>
    </row>
    <row r="44" spans="1:71" ht="12" customHeight="1" x14ac:dyDescent="0.25">
      <c r="A44" s="91" t="s">
        <v>1896</v>
      </c>
      <c r="B44" s="9"/>
      <c r="C44" s="62"/>
      <c r="D44" s="59"/>
      <c r="E44" s="60"/>
      <c r="F44" s="55"/>
      <c r="G44" s="61"/>
      <c r="H44" s="61"/>
      <c r="M44" s="62"/>
      <c r="N44" s="59"/>
      <c r="O44" s="60"/>
      <c r="P44" s="61"/>
      <c r="Q44" s="27"/>
      <c r="R44" s="27"/>
    </row>
    <row r="45" spans="1:71" ht="12" customHeight="1" x14ac:dyDescent="0.25">
      <c r="A45" s="13" t="s">
        <v>2783</v>
      </c>
      <c r="B45" s="12"/>
      <c r="C45" s="14"/>
      <c r="D45" s="15"/>
      <c r="E45" s="42"/>
      <c r="F45" s="347" t="s">
        <v>2768</v>
      </c>
      <c r="G45" s="348" t="s">
        <v>2769</v>
      </c>
      <c r="H45" s="348" t="s">
        <v>2770</v>
      </c>
      <c r="I45" s="348" t="s">
        <v>2771</v>
      </c>
      <c r="J45" s="348" t="s">
        <v>2772</v>
      </c>
      <c r="K45" s="348" t="s">
        <v>2773</v>
      </c>
      <c r="L45" s="348" t="s">
        <v>2774</v>
      </c>
      <c r="M45" s="348" t="s">
        <v>2775</v>
      </c>
      <c r="N45" s="348" t="s">
        <v>2776</v>
      </c>
      <c r="O45" s="348" t="s">
        <v>2777</v>
      </c>
      <c r="P45" s="348" t="s">
        <v>2778</v>
      </c>
      <c r="Q45" s="348" t="s">
        <v>2779</v>
      </c>
      <c r="R45" s="348" t="s">
        <v>2780</v>
      </c>
      <c r="S45" s="348" t="s">
        <v>2781</v>
      </c>
      <c r="T45" s="349" t="s">
        <v>2782</v>
      </c>
    </row>
    <row r="46" spans="1:71" ht="12" customHeight="1" x14ac:dyDescent="0.25">
      <c r="A46" s="12"/>
      <c r="B46" s="64" t="s">
        <v>4101</v>
      </c>
      <c r="C46" s="12"/>
      <c r="E46" s="5"/>
      <c r="F46" s="28"/>
      <c r="G46" s="28"/>
      <c r="H46" s="28"/>
      <c r="I46" s="28"/>
      <c r="J46" s="28"/>
      <c r="K46" s="28"/>
      <c r="L46" s="28"/>
      <c r="M46" s="28"/>
      <c r="N46" s="28"/>
      <c r="O46" s="28"/>
      <c r="P46" s="28"/>
      <c r="Q46" s="28"/>
      <c r="R46" s="28"/>
      <c r="S46" s="28"/>
      <c r="T46" s="28"/>
    </row>
    <row r="47" spans="1:71" ht="12" customHeight="1" x14ac:dyDescent="0.25">
      <c r="A47" s="12"/>
      <c r="B47" s="12" t="s">
        <v>4672</v>
      </c>
      <c r="C47" s="650" t="s">
        <v>4661</v>
      </c>
      <c r="D47" s="15"/>
      <c r="E47" s="137">
        <f>K9</f>
        <v>0</v>
      </c>
      <c r="F47" s="632">
        <f>(F46+F48)*K8</f>
        <v>0</v>
      </c>
      <c r="G47" s="632">
        <f>(G46+G48)*$E$47</f>
        <v>0</v>
      </c>
      <c r="H47" s="632">
        <f t="shared" ref="H47:T47" si="14">(H46+H48)*$E$47</f>
        <v>0</v>
      </c>
      <c r="I47" s="632">
        <f t="shared" si="14"/>
        <v>0</v>
      </c>
      <c r="J47" s="632">
        <f t="shared" si="14"/>
        <v>0</v>
      </c>
      <c r="K47" s="632">
        <f t="shared" si="14"/>
        <v>0</v>
      </c>
      <c r="L47" s="632">
        <f t="shared" si="14"/>
        <v>0</v>
      </c>
      <c r="M47" s="632">
        <f t="shared" si="14"/>
        <v>0</v>
      </c>
      <c r="N47" s="632">
        <f t="shared" si="14"/>
        <v>0</v>
      </c>
      <c r="O47" s="632">
        <f t="shared" si="14"/>
        <v>0</v>
      </c>
      <c r="P47" s="632">
        <f t="shared" si="14"/>
        <v>0</v>
      </c>
      <c r="Q47" s="632">
        <f t="shared" si="14"/>
        <v>0</v>
      </c>
      <c r="R47" s="632">
        <f t="shared" si="14"/>
        <v>0</v>
      </c>
      <c r="S47" s="632">
        <f t="shared" si="14"/>
        <v>0</v>
      </c>
      <c r="T47" s="632">
        <f t="shared" si="14"/>
        <v>0</v>
      </c>
    </row>
    <row r="48" spans="1:71" ht="12" customHeight="1" x14ac:dyDescent="0.25">
      <c r="A48" s="12"/>
      <c r="B48" s="16" t="s">
        <v>2787</v>
      </c>
      <c r="C48" s="1416" t="s">
        <v>4445</v>
      </c>
      <c r="D48" s="1417"/>
      <c r="E48" s="1418"/>
      <c r="F48" s="25"/>
      <c r="G48" s="25"/>
      <c r="H48" s="25"/>
      <c r="I48" s="25"/>
      <c r="J48" s="25"/>
      <c r="K48" s="25"/>
      <c r="L48" s="25"/>
      <c r="M48" s="25"/>
      <c r="N48" s="25"/>
      <c r="O48" s="25"/>
      <c r="P48" s="25"/>
      <c r="Q48" s="25"/>
      <c r="R48" s="25"/>
      <c r="S48" s="25"/>
      <c r="T48" s="25"/>
    </row>
    <row r="49" spans="1:20" ht="12" customHeight="1" x14ac:dyDescent="0.25">
      <c r="A49" s="13" t="s">
        <v>4095</v>
      </c>
      <c r="B49" s="12"/>
      <c r="C49" s="12"/>
      <c r="E49" s="5"/>
      <c r="F49" s="30">
        <f>F46+F48-F47</f>
        <v>0</v>
      </c>
      <c r="G49" s="31">
        <f>G46+G48-G47</f>
        <v>0</v>
      </c>
      <c r="H49" s="31">
        <f t="shared" ref="H49:T49" si="15">H46+H48-H47</f>
        <v>0</v>
      </c>
      <c r="I49" s="31">
        <f t="shared" si="15"/>
        <v>0</v>
      </c>
      <c r="J49" s="31">
        <f t="shared" si="15"/>
        <v>0</v>
      </c>
      <c r="K49" s="31">
        <f t="shared" si="15"/>
        <v>0</v>
      </c>
      <c r="L49" s="31">
        <f t="shared" si="15"/>
        <v>0</v>
      </c>
      <c r="M49" s="31">
        <f t="shared" si="15"/>
        <v>0</v>
      </c>
      <c r="N49" s="31">
        <f t="shared" si="15"/>
        <v>0</v>
      </c>
      <c r="O49" s="31">
        <f t="shared" si="15"/>
        <v>0</v>
      </c>
      <c r="P49" s="31">
        <f t="shared" si="15"/>
        <v>0</v>
      </c>
      <c r="Q49" s="31">
        <f t="shared" si="15"/>
        <v>0</v>
      </c>
      <c r="R49" s="31">
        <f t="shared" si="15"/>
        <v>0</v>
      </c>
      <c r="S49" s="31">
        <f t="shared" si="15"/>
        <v>0</v>
      </c>
      <c r="T49" s="32">
        <f t="shared" si="15"/>
        <v>0</v>
      </c>
    </row>
    <row r="50" spans="1:20" ht="12" customHeight="1" x14ac:dyDescent="0.25">
      <c r="A50" s="13"/>
      <c r="B50" s="12"/>
      <c r="C50" s="12"/>
      <c r="E50" s="5"/>
      <c r="F50" s="2"/>
      <c r="G50" s="2"/>
      <c r="H50" s="2"/>
      <c r="I50" s="2"/>
      <c r="J50" s="2"/>
      <c r="K50" s="2"/>
      <c r="L50" s="2"/>
      <c r="M50" s="2"/>
      <c r="N50" s="2"/>
      <c r="O50" s="2"/>
      <c r="P50" s="2"/>
      <c r="Q50" s="2"/>
      <c r="R50" s="2"/>
      <c r="S50" s="2"/>
      <c r="T50" s="2"/>
    </row>
    <row r="51" spans="1:20" ht="12" customHeight="1" x14ac:dyDescent="0.25">
      <c r="A51" s="13" t="s">
        <v>2789</v>
      </c>
      <c r="B51" s="12"/>
      <c r="C51" s="133" t="s">
        <v>4657</v>
      </c>
      <c r="D51" s="15"/>
      <c r="E51" s="626">
        <f>K11</f>
        <v>0</v>
      </c>
      <c r="F51" s="2"/>
      <c r="G51" s="2"/>
      <c r="H51" s="2"/>
      <c r="I51" s="2"/>
      <c r="J51" s="2"/>
      <c r="K51" s="2"/>
      <c r="L51" s="2"/>
      <c r="M51" s="2"/>
      <c r="N51" s="2"/>
      <c r="O51" s="2"/>
      <c r="P51" s="2"/>
      <c r="Q51" s="2"/>
      <c r="R51" s="2"/>
      <c r="S51" s="2"/>
      <c r="T51" s="2"/>
    </row>
    <row r="52" spans="1:20" ht="12" customHeight="1" x14ac:dyDescent="0.25">
      <c r="A52" s="11"/>
      <c r="B52" s="12" t="s">
        <v>2790</v>
      </c>
      <c r="C52" s="133"/>
      <c r="D52" s="15"/>
      <c r="E52" s="633"/>
      <c r="F52" s="28"/>
      <c r="G52" s="23">
        <f t="shared" ref="G52:G57" si="16">F52*(1+$E$51)</f>
        <v>0</v>
      </c>
      <c r="H52" s="23">
        <f t="shared" ref="H52:T52" si="17">G52*(1+$E$51)</f>
        <v>0</v>
      </c>
      <c r="I52" s="23">
        <f t="shared" si="17"/>
        <v>0</v>
      </c>
      <c r="J52" s="23">
        <f t="shared" si="17"/>
        <v>0</v>
      </c>
      <c r="K52" s="23">
        <f t="shared" si="17"/>
        <v>0</v>
      </c>
      <c r="L52" s="23">
        <f t="shared" si="17"/>
        <v>0</v>
      </c>
      <c r="M52" s="23">
        <f t="shared" si="17"/>
        <v>0</v>
      </c>
      <c r="N52" s="23">
        <f t="shared" si="17"/>
        <v>0</v>
      </c>
      <c r="O52" s="23">
        <f t="shared" si="17"/>
        <v>0</v>
      </c>
      <c r="P52" s="23">
        <f t="shared" si="17"/>
        <v>0</v>
      </c>
      <c r="Q52" s="23">
        <f t="shared" si="17"/>
        <v>0</v>
      </c>
      <c r="R52" s="23">
        <f t="shared" si="17"/>
        <v>0</v>
      </c>
      <c r="S52" s="23">
        <f t="shared" si="17"/>
        <v>0</v>
      </c>
      <c r="T52" s="23">
        <f t="shared" si="17"/>
        <v>0</v>
      </c>
    </row>
    <row r="53" spans="1:20" ht="12" customHeight="1" x14ac:dyDescent="0.25">
      <c r="A53" s="12"/>
      <c r="B53" s="12" t="s">
        <v>4094</v>
      </c>
      <c r="C53" s="139"/>
      <c r="E53" s="5"/>
      <c r="F53" s="28"/>
      <c r="G53" s="23">
        <f t="shared" si="16"/>
        <v>0</v>
      </c>
      <c r="H53" s="23">
        <f t="shared" ref="H53:T53" si="18">G53*(1+$E$51)</f>
        <v>0</v>
      </c>
      <c r="I53" s="23">
        <f t="shared" si="18"/>
        <v>0</v>
      </c>
      <c r="J53" s="23">
        <f t="shared" si="18"/>
        <v>0</v>
      </c>
      <c r="K53" s="23">
        <f t="shared" si="18"/>
        <v>0</v>
      </c>
      <c r="L53" s="23">
        <f t="shared" si="18"/>
        <v>0</v>
      </c>
      <c r="M53" s="23">
        <f t="shared" si="18"/>
        <v>0</v>
      </c>
      <c r="N53" s="23">
        <f t="shared" si="18"/>
        <v>0</v>
      </c>
      <c r="O53" s="23">
        <f t="shared" si="18"/>
        <v>0</v>
      </c>
      <c r="P53" s="23">
        <f t="shared" si="18"/>
        <v>0</v>
      </c>
      <c r="Q53" s="23">
        <f t="shared" si="18"/>
        <v>0</v>
      </c>
      <c r="R53" s="23">
        <f t="shared" si="18"/>
        <v>0</v>
      </c>
      <c r="S53" s="23">
        <f t="shared" si="18"/>
        <v>0</v>
      </c>
      <c r="T53" s="23">
        <f t="shared" si="18"/>
        <v>0</v>
      </c>
    </row>
    <row r="54" spans="1:20" ht="12" customHeight="1" x14ac:dyDescent="0.25">
      <c r="A54" s="12"/>
      <c r="B54" s="12" t="s">
        <v>2800</v>
      </c>
      <c r="C54" s="64"/>
      <c r="E54" s="423" t="s">
        <v>4377</v>
      </c>
      <c r="F54" s="23">
        <f>Operating_Assumptions!D23</f>
        <v>0</v>
      </c>
      <c r="G54" s="23">
        <f t="shared" si="16"/>
        <v>0</v>
      </c>
      <c r="H54" s="23">
        <f t="shared" ref="H54:T55" si="19">G54*(1+$E$51)</f>
        <v>0</v>
      </c>
      <c r="I54" s="23">
        <f t="shared" si="19"/>
        <v>0</v>
      </c>
      <c r="J54" s="23">
        <f t="shared" si="19"/>
        <v>0</v>
      </c>
      <c r="K54" s="23">
        <f t="shared" si="19"/>
        <v>0</v>
      </c>
      <c r="L54" s="23">
        <f t="shared" si="19"/>
        <v>0</v>
      </c>
      <c r="M54" s="23">
        <f t="shared" si="19"/>
        <v>0</v>
      </c>
      <c r="N54" s="23">
        <f t="shared" si="19"/>
        <v>0</v>
      </c>
      <c r="O54" s="23">
        <f t="shared" si="19"/>
        <v>0</v>
      </c>
      <c r="P54" s="23">
        <f t="shared" si="19"/>
        <v>0</v>
      </c>
      <c r="Q54" s="23">
        <f t="shared" si="19"/>
        <v>0</v>
      </c>
      <c r="R54" s="23">
        <f t="shared" si="19"/>
        <v>0</v>
      </c>
      <c r="S54" s="23">
        <f t="shared" si="19"/>
        <v>0</v>
      </c>
      <c r="T54" s="23">
        <f t="shared" si="19"/>
        <v>0</v>
      </c>
    </row>
    <row r="55" spans="1:20" ht="12" customHeight="1" x14ac:dyDescent="0.25">
      <c r="A55" s="12"/>
      <c r="B55" s="12" t="s">
        <v>2801</v>
      </c>
      <c r="C55" s="133"/>
      <c r="D55" s="15"/>
      <c r="E55" s="172"/>
      <c r="F55" s="28"/>
      <c r="G55" s="632">
        <f t="shared" si="16"/>
        <v>0</v>
      </c>
      <c r="H55" s="632">
        <f t="shared" si="19"/>
        <v>0</v>
      </c>
      <c r="I55" s="632">
        <f t="shared" si="19"/>
        <v>0</v>
      </c>
      <c r="J55" s="632">
        <f t="shared" si="19"/>
        <v>0</v>
      </c>
      <c r="K55" s="632">
        <f t="shared" si="19"/>
        <v>0</v>
      </c>
      <c r="L55" s="632">
        <f t="shared" si="19"/>
        <v>0</v>
      </c>
      <c r="M55" s="632">
        <f t="shared" si="19"/>
        <v>0</v>
      </c>
      <c r="N55" s="632">
        <f t="shared" si="19"/>
        <v>0</v>
      </c>
      <c r="O55" s="632">
        <f t="shared" si="19"/>
        <v>0</v>
      </c>
      <c r="P55" s="632">
        <f t="shared" si="19"/>
        <v>0</v>
      </c>
      <c r="Q55" s="632">
        <f t="shared" si="19"/>
        <v>0</v>
      </c>
      <c r="R55" s="632">
        <f t="shared" si="19"/>
        <v>0</v>
      </c>
      <c r="S55" s="632">
        <f t="shared" si="19"/>
        <v>0</v>
      </c>
      <c r="T55" s="632">
        <f t="shared" si="19"/>
        <v>0</v>
      </c>
    </row>
    <row r="56" spans="1:20" ht="12" customHeight="1" x14ac:dyDescent="0.25">
      <c r="A56" s="12"/>
      <c r="B56" s="12" t="s">
        <v>2802</v>
      </c>
      <c r="C56" s="17"/>
      <c r="E56" s="5"/>
      <c r="F56" s="28"/>
      <c r="G56" s="23">
        <f t="shared" si="16"/>
        <v>0</v>
      </c>
      <c r="H56" s="23">
        <f t="shared" ref="H56:T56" si="20">G56*(1+$E$51)</f>
        <v>0</v>
      </c>
      <c r="I56" s="23">
        <f t="shared" si="20"/>
        <v>0</v>
      </c>
      <c r="J56" s="23">
        <f t="shared" si="20"/>
        <v>0</v>
      </c>
      <c r="K56" s="23">
        <f t="shared" si="20"/>
        <v>0</v>
      </c>
      <c r="L56" s="23">
        <f t="shared" si="20"/>
        <v>0</v>
      </c>
      <c r="M56" s="23">
        <f t="shared" si="20"/>
        <v>0</v>
      </c>
      <c r="N56" s="23">
        <f t="shared" si="20"/>
        <v>0</v>
      </c>
      <c r="O56" s="23">
        <f t="shared" si="20"/>
        <v>0</v>
      </c>
      <c r="P56" s="23">
        <f t="shared" si="20"/>
        <v>0</v>
      </c>
      <c r="Q56" s="23">
        <f t="shared" si="20"/>
        <v>0</v>
      </c>
      <c r="R56" s="23">
        <f t="shared" si="20"/>
        <v>0</v>
      </c>
      <c r="S56" s="23">
        <f t="shared" si="20"/>
        <v>0</v>
      </c>
      <c r="T56" s="23">
        <f t="shared" si="20"/>
        <v>0</v>
      </c>
    </row>
    <row r="57" spans="1:20" ht="12" customHeight="1" x14ac:dyDescent="0.25">
      <c r="A57" s="12"/>
      <c r="B57" s="16" t="s">
        <v>2803</v>
      </c>
      <c r="C57" s="17"/>
      <c r="E57" s="5"/>
      <c r="F57" s="25"/>
      <c r="G57" s="29">
        <f t="shared" si="16"/>
        <v>0</v>
      </c>
      <c r="H57" s="29">
        <f t="shared" ref="H57:T57" si="21">G57*(1+$E$51)</f>
        <v>0</v>
      </c>
      <c r="I57" s="29">
        <f t="shared" si="21"/>
        <v>0</v>
      </c>
      <c r="J57" s="29">
        <f t="shared" si="21"/>
        <v>0</v>
      </c>
      <c r="K57" s="29">
        <f t="shared" si="21"/>
        <v>0</v>
      </c>
      <c r="L57" s="29">
        <f t="shared" si="21"/>
        <v>0</v>
      </c>
      <c r="M57" s="29">
        <f t="shared" si="21"/>
        <v>0</v>
      </c>
      <c r="N57" s="29">
        <f t="shared" si="21"/>
        <v>0</v>
      </c>
      <c r="O57" s="29">
        <f t="shared" si="21"/>
        <v>0</v>
      </c>
      <c r="P57" s="29">
        <f t="shared" si="21"/>
        <v>0</v>
      </c>
      <c r="Q57" s="29">
        <f t="shared" si="21"/>
        <v>0</v>
      </c>
      <c r="R57" s="29">
        <f t="shared" si="21"/>
        <v>0</v>
      </c>
      <c r="S57" s="29">
        <f t="shared" si="21"/>
        <v>0</v>
      </c>
      <c r="T57" s="29">
        <f t="shared" si="21"/>
        <v>0</v>
      </c>
    </row>
    <row r="58" spans="1:20" ht="12" customHeight="1" x14ac:dyDescent="0.25">
      <c r="A58" s="13" t="s">
        <v>4096</v>
      </c>
      <c r="B58" s="12"/>
      <c r="C58" s="42"/>
      <c r="D58" s="42"/>
      <c r="E58" s="42"/>
      <c r="F58" s="30">
        <f t="shared" ref="F58:T58" si="22">SUM(F52:F57)</f>
        <v>0</v>
      </c>
      <c r="G58" s="31">
        <f t="shared" si="22"/>
        <v>0</v>
      </c>
      <c r="H58" s="31">
        <f t="shared" si="22"/>
        <v>0</v>
      </c>
      <c r="I58" s="31">
        <f t="shared" si="22"/>
        <v>0</v>
      </c>
      <c r="J58" s="31">
        <f t="shared" si="22"/>
        <v>0</v>
      </c>
      <c r="K58" s="31">
        <f t="shared" si="22"/>
        <v>0</v>
      </c>
      <c r="L58" s="31">
        <f t="shared" si="22"/>
        <v>0</v>
      </c>
      <c r="M58" s="31">
        <f t="shared" si="22"/>
        <v>0</v>
      </c>
      <c r="N58" s="31">
        <f t="shared" si="22"/>
        <v>0</v>
      </c>
      <c r="O58" s="31">
        <f t="shared" si="22"/>
        <v>0</v>
      </c>
      <c r="P58" s="31">
        <f t="shared" si="22"/>
        <v>0</v>
      </c>
      <c r="Q58" s="31">
        <f t="shared" si="22"/>
        <v>0</v>
      </c>
      <c r="R58" s="31">
        <f t="shared" si="22"/>
        <v>0</v>
      </c>
      <c r="S58" s="31">
        <f t="shared" si="22"/>
        <v>0</v>
      </c>
      <c r="T58" s="32">
        <f t="shared" si="22"/>
        <v>0</v>
      </c>
    </row>
    <row r="59" spans="1:20" ht="12" customHeight="1" x14ac:dyDescent="0.25">
      <c r="A59" s="13"/>
      <c r="B59" s="12"/>
      <c r="C59" s="14"/>
      <c r="E59" s="24"/>
      <c r="F59" s="67"/>
      <c r="G59" s="67"/>
      <c r="H59" s="67"/>
      <c r="I59" s="67"/>
      <c r="J59" s="67"/>
      <c r="K59" s="67"/>
      <c r="L59" s="67"/>
      <c r="M59" s="67"/>
      <c r="N59" s="67"/>
      <c r="O59" s="67"/>
      <c r="P59" s="67"/>
      <c r="Q59" s="67"/>
      <c r="R59" s="67"/>
      <c r="S59" s="67"/>
      <c r="T59" s="67"/>
    </row>
    <row r="60" spans="1:20" ht="12" customHeight="1" x14ac:dyDescent="0.25">
      <c r="A60" s="13" t="s">
        <v>3049</v>
      </c>
      <c r="B60" s="12"/>
      <c r="C60" s="14"/>
      <c r="E60" s="24"/>
      <c r="F60" s="28"/>
      <c r="G60" s="28"/>
      <c r="H60" s="28"/>
      <c r="I60" s="28"/>
      <c r="J60" s="28"/>
      <c r="K60" s="28"/>
      <c r="L60" s="28"/>
      <c r="M60" s="28"/>
      <c r="N60" s="28"/>
      <c r="O60" s="28"/>
      <c r="P60" s="28"/>
      <c r="Q60" s="28"/>
      <c r="R60" s="28"/>
      <c r="S60" s="28"/>
      <c r="T60" s="28"/>
    </row>
    <row r="61" spans="1:20" ht="12" customHeight="1" x14ac:dyDescent="0.25">
      <c r="A61" s="13"/>
      <c r="B61" s="12"/>
      <c r="C61" s="14"/>
      <c r="E61" s="7"/>
      <c r="F61" s="2"/>
      <c r="G61" s="2"/>
      <c r="H61" s="2"/>
      <c r="I61" s="2"/>
      <c r="J61" s="2"/>
      <c r="K61" s="2"/>
      <c r="L61" s="2"/>
      <c r="M61" s="2"/>
      <c r="N61" s="2"/>
      <c r="O61" s="2"/>
      <c r="P61" s="2"/>
      <c r="Q61" s="2"/>
      <c r="R61" s="2"/>
      <c r="S61" s="2"/>
      <c r="T61" s="2"/>
    </row>
    <row r="62" spans="1:20" ht="12" customHeight="1" x14ac:dyDescent="0.25">
      <c r="A62" s="13" t="s">
        <v>1890</v>
      </c>
      <c r="B62" s="12"/>
      <c r="C62" s="12"/>
      <c r="E62" s="1"/>
      <c r="F62" s="2"/>
      <c r="G62" s="2"/>
      <c r="H62" s="2"/>
      <c r="I62" s="2"/>
      <c r="J62" s="2"/>
      <c r="K62" s="2"/>
      <c r="L62" s="2"/>
      <c r="M62" s="2"/>
      <c r="N62" s="2"/>
      <c r="O62" s="2"/>
      <c r="P62" s="2"/>
      <c r="Q62" s="2"/>
      <c r="R62" s="2"/>
      <c r="S62" s="2"/>
      <c r="T62" s="2"/>
    </row>
    <row r="63" spans="1:20" ht="12" customHeight="1" x14ac:dyDescent="0.25">
      <c r="A63" s="13"/>
      <c r="B63" s="18" t="s">
        <v>2814</v>
      </c>
      <c r="C63" s="12"/>
      <c r="E63" s="1"/>
      <c r="F63" s="28"/>
      <c r="G63" s="23">
        <f>F63</f>
        <v>0</v>
      </c>
      <c r="H63" s="23">
        <f t="shared" ref="H63:T63" si="23">G63</f>
        <v>0</v>
      </c>
      <c r="I63" s="23">
        <f t="shared" si="23"/>
        <v>0</v>
      </c>
      <c r="J63" s="23">
        <f t="shared" si="23"/>
        <v>0</v>
      </c>
      <c r="K63" s="23">
        <f t="shared" si="23"/>
        <v>0</v>
      </c>
      <c r="L63" s="23">
        <f t="shared" si="23"/>
        <v>0</v>
      </c>
      <c r="M63" s="23">
        <f t="shared" si="23"/>
        <v>0</v>
      </c>
      <c r="N63" s="23">
        <f t="shared" si="23"/>
        <v>0</v>
      </c>
      <c r="O63" s="23">
        <f t="shared" si="23"/>
        <v>0</v>
      </c>
      <c r="P63" s="23">
        <f t="shared" si="23"/>
        <v>0</v>
      </c>
      <c r="Q63" s="23">
        <f t="shared" si="23"/>
        <v>0</v>
      </c>
      <c r="R63" s="23">
        <f t="shared" si="23"/>
        <v>0</v>
      </c>
      <c r="S63" s="23">
        <f t="shared" si="23"/>
        <v>0</v>
      </c>
      <c r="T63" s="23">
        <f t="shared" si="23"/>
        <v>0</v>
      </c>
    </row>
    <row r="64" spans="1:20" ht="12" customHeight="1" x14ac:dyDescent="0.25">
      <c r="A64" s="13"/>
      <c r="B64" s="18" t="s">
        <v>2815</v>
      </c>
      <c r="C64" s="12"/>
      <c r="E64" s="1"/>
      <c r="F64" s="28"/>
      <c r="G64" s="23">
        <f t="shared" ref="G64:T64" si="24">F64</f>
        <v>0</v>
      </c>
      <c r="H64" s="23">
        <f t="shared" si="24"/>
        <v>0</v>
      </c>
      <c r="I64" s="23">
        <f t="shared" si="24"/>
        <v>0</v>
      </c>
      <c r="J64" s="23">
        <f t="shared" si="24"/>
        <v>0</v>
      </c>
      <c r="K64" s="23">
        <f t="shared" si="24"/>
        <v>0</v>
      </c>
      <c r="L64" s="23">
        <f t="shared" si="24"/>
        <v>0</v>
      </c>
      <c r="M64" s="23">
        <f t="shared" si="24"/>
        <v>0</v>
      </c>
      <c r="N64" s="23">
        <f t="shared" si="24"/>
        <v>0</v>
      </c>
      <c r="O64" s="23">
        <f t="shared" si="24"/>
        <v>0</v>
      </c>
      <c r="P64" s="23">
        <f t="shared" si="24"/>
        <v>0</v>
      </c>
      <c r="Q64" s="23">
        <f t="shared" si="24"/>
        <v>0</v>
      </c>
      <c r="R64" s="23">
        <f t="shared" si="24"/>
        <v>0</v>
      </c>
      <c r="S64" s="23">
        <f t="shared" si="24"/>
        <v>0</v>
      </c>
      <c r="T64" s="23">
        <f t="shared" si="24"/>
        <v>0</v>
      </c>
    </row>
    <row r="65" spans="1:71" ht="12" customHeight="1" x14ac:dyDescent="0.25">
      <c r="A65" s="12"/>
      <c r="B65" s="36" t="s">
        <v>2816</v>
      </c>
      <c r="C65" s="12"/>
      <c r="E65" s="1"/>
      <c r="F65" s="25"/>
      <c r="G65" s="25"/>
      <c r="H65" s="25"/>
      <c r="I65" s="25"/>
      <c r="J65" s="25"/>
      <c r="K65" s="25"/>
      <c r="L65" s="25"/>
      <c r="M65" s="25"/>
      <c r="N65" s="25"/>
      <c r="O65" s="25"/>
      <c r="P65" s="25"/>
      <c r="Q65" s="25"/>
      <c r="R65" s="25"/>
      <c r="S65" s="25"/>
      <c r="T65" s="25"/>
    </row>
    <row r="66" spans="1:71" ht="12" customHeight="1" x14ac:dyDescent="0.25">
      <c r="B66" s="19" t="s">
        <v>1859</v>
      </c>
      <c r="E66" s="1"/>
      <c r="F66" s="33">
        <f>ROUNDDOWN(SUM(F63:F65),0)</f>
        <v>0</v>
      </c>
      <c r="G66" s="33">
        <f t="shared" ref="G66:T66" si="25">ROUND(SUM(G63:G65),0)</f>
        <v>0</v>
      </c>
      <c r="H66" s="33">
        <f t="shared" si="25"/>
        <v>0</v>
      </c>
      <c r="I66" s="33">
        <f t="shared" si="25"/>
        <v>0</v>
      </c>
      <c r="J66" s="33">
        <f t="shared" si="25"/>
        <v>0</v>
      </c>
      <c r="K66" s="33">
        <f t="shared" si="25"/>
        <v>0</v>
      </c>
      <c r="L66" s="33">
        <f t="shared" si="25"/>
        <v>0</v>
      </c>
      <c r="M66" s="33">
        <f t="shared" si="25"/>
        <v>0</v>
      </c>
      <c r="N66" s="33">
        <f t="shared" si="25"/>
        <v>0</v>
      </c>
      <c r="O66" s="33">
        <f t="shared" si="25"/>
        <v>0</v>
      </c>
      <c r="P66" s="33">
        <f t="shared" si="25"/>
        <v>0</v>
      </c>
      <c r="Q66" s="33">
        <f t="shared" si="25"/>
        <v>0</v>
      </c>
      <c r="R66" s="33">
        <f t="shared" si="25"/>
        <v>0</v>
      </c>
      <c r="S66" s="33">
        <f t="shared" si="25"/>
        <v>0</v>
      </c>
      <c r="T66" s="33">
        <f t="shared" si="25"/>
        <v>0</v>
      </c>
    </row>
    <row r="67" spans="1:71" ht="12" customHeight="1" x14ac:dyDescent="0.25">
      <c r="B67" s="19"/>
      <c r="E67" s="1"/>
      <c r="F67" s="26"/>
      <c r="G67" s="26"/>
      <c r="H67" s="26"/>
      <c r="I67" s="26"/>
      <c r="J67" s="26"/>
      <c r="K67" s="26"/>
      <c r="L67" s="26"/>
      <c r="M67" s="26"/>
      <c r="N67" s="26"/>
      <c r="O67" s="26"/>
      <c r="P67" s="26"/>
      <c r="Q67" s="26"/>
      <c r="R67" s="26"/>
      <c r="S67" s="26"/>
      <c r="T67" s="26"/>
    </row>
    <row r="68" spans="1:71" s="21" customFormat="1" ht="12" customHeight="1" x14ac:dyDescent="0.25">
      <c r="A68" s="13" t="s">
        <v>1860</v>
      </c>
      <c r="B68" s="13"/>
      <c r="C68" s="13"/>
      <c r="D68" s="20"/>
      <c r="E68" s="3"/>
      <c r="F68" s="30">
        <f>F49-F58-F60-F66</f>
        <v>0</v>
      </c>
      <c r="G68" s="31">
        <f>G49-G58-G60-G66</f>
        <v>0</v>
      </c>
      <c r="H68" s="31">
        <f t="shared" ref="H68:T68" si="26">H49-H58-H60-H66</f>
        <v>0</v>
      </c>
      <c r="I68" s="31">
        <f t="shared" si="26"/>
        <v>0</v>
      </c>
      <c r="J68" s="31">
        <f t="shared" si="26"/>
        <v>0</v>
      </c>
      <c r="K68" s="31">
        <f t="shared" si="26"/>
        <v>0</v>
      </c>
      <c r="L68" s="31">
        <f t="shared" si="26"/>
        <v>0</v>
      </c>
      <c r="M68" s="31">
        <f t="shared" si="26"/>
        <v>0</v>
      </c>
      <c r="N68" s="31">
        <f t="shared" si="26"/>
        <v>0</v>
      </c>
      <c r="O68" s="31">
        <f t="shared" si="26"/>
        <v>0</v>
      </c>
      <c r="P68" s="31">
        <f t="shared" si="26"/>
        <v>0</v>
      </c>
      <c r="Q68" s="31">
        <f t="shared" si="26"/>
        <v>0</v>
      </c>
      <c r="R68" s="31">
        <f t="shared" si="26"/>
        <v>0</v>
      </c>
      <c r="S68" s="31">
        <f t="shared" si="26"/>
        <v>0</v>
      </c>
      <c r="T68" s="32">
        <f t="shared" si="26"/>
        <v>0</v>
      </c>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row>
    <row r="69" spans="1:71" ht="6" customHeight="1" x14ac:dyDescent="0.25">
      <c r="F69" s="10"/>
      <c r="G69" s="10"/>
      <c r="H69" s="10"/>
      <c r="I69" s="10"/>
      <c r="J69" s="10"/>
      <c r="K69" s="10"/>
      <c r="L69" s="10"/>
      <c r="M69" s="10"/>
      <c r="N69" s="10"/>
      <c r="O69" s="10"/>
      <c r="P69" s="10"/>
      <c r="Q69" s="10"/>
      <c r="R69" s="10"/>
      <c r="S69" s="10"/>
      <c r="T69" s="10"/>
    </row>
    <row r="70" spans="1:71" ht="24.75" customHeight="1" x14ac:dyDescent="0.25">
      <c r="F70" s="10"/>
      <c r="G70" s="10"/>
      <c r="H70" s="10"/>
      <c r="I70" s="10"/>
      <c r="J70" s="10"/>
      <c r="K70" s="10"/>
      <c r="L70" s="10"/>
      <c r="M70" s="10"/>
      <c r="N70" s="10"/>
      <c r="O70" s="10"/>
      <c r="P70" s="10"/>
      <c r="Q70" s="10"/>
      <c r="R70" s="10"/>
      <c r="S70" s="15" t="s">
        <v>2818</v>
      </c>
      <c r="T70" s="68">
        <f>SUM(F68:T68)</f>
        <v>0</v>
      </c>
    </row>
    <row r="71" spans="1:71" ht="24.75" customHeight="1" x14ac:dyDescent="0.25">
      <c r="F71" s="10"/>
      <c r="G71" s="10"/>
      <c r="H71" s="10"/>
      <c r="I71" s="10"/>
      <c r="J71" s="10"/>
      <c r="K71" s="10"/>
      <c r="L71" s="10"/>
      <c r="M71" s="10"/>
      <c r="N71" s="10"/>
      <c r="O71" s="10"/>
      <c r="P71" s="10"/>
      <c r="Q71" s="10"/>
      <c r="R71" s="10"/>
      <c r="S71" s="10"/>
      <c r="T71" s="10"/>
    </row>
    <row r="72" spans="1:71" ht="16.5" x14ac:dyDescent="0.3">
      <c r="E72" s="330" t="s">
        <v>1869</v>
      </c>
      <c r="G72" s="331"/>
      <c r="H72" s="331"/>
      <c r="I72" s="331"/>
      <c r="J72" s="63"/>
      <c r="K72" s="332"/>
      <c r="L72" s="330" t="s">
        <v>1869</v>
      </c>
      <c r="N72" s="331"/>
      <c r="O72" s="10"/>
      <c r="P72" s="10"/>
      <c r="Q72" s="10"/>
      <c r="R72" s="10"/>
      <c r="S72" s="10"/>
      <c r="T72" s="140"/>
    </row>
    <row r="73" spans="1:71" ht="16.5" x14ac:dyDescent="0.3">
      <c r="A73" s="92" t="s">
        <v>3053</v>
      </c>
      <c r="E73" s="108"/>
      <c r="G73" s="109"/>
      <c r="H73" s="109"/>
      <c r="I73" s="109"/>
      <c r="J73" s="63"/>
      <c r="K73" s="63"/>
      <c r="L73" s="108"/>
      <c r="N73" s="109"/>
      <c r="O73" s="10"/>
      <c r="P73" s="10"/>
      <c r="Q73" s="10"/>
      <c r="R73" s="10"/>
      <c r="S73" s="10"/>
      <c r="T73" s="10"/>
    </row>
    <row r="74" spans="1:71" ht="12" customHeight="1" x14ac:dyDescent="0.25">
      <c r="A74" s="8"/>
      <c r="B74" s="9" t="s">
        <v>2767</v>
      </c>
      <c r="C74" s="1386" t="str">
        <f>IF(Instructions!B5 = "", "", Instructions!B5)</f>
        <v/>
      </c>
      <c r="D74" s="1386"/>
      <c r="E74" s="1386"/>
      <c r="F74" s="1386"/>
      <c r="G74" s="1386"/>
      <c r="H74" s="1386"/>
      <c r="L74" s="1420" t="str">
        <f>IF(Instructions!B5 = "", "", Instructions!B5)</f>
        <v/>
      </c>
      <c r="M74" s="1420"/>
      <c r="N74" s="1420"/>
      <c r="O74" s="1420"/>
      <c r="Q74" s="12"/>
      <c r="R74" s="12"/>
    </row>
    <row r="75" spans="1:71" ht="12" customHeight="1" x14ac:dyDescent="0.25">
      <c r="A75" s="11"/>
      <c r="B75" s="9"/>
      <c r="C75" s="85"/>
      <c r="D75" s="79"/>
      <c r="E75" s="12"/>
      <c r="F75" s="88" t="s">
        <v>2819</v>
      </c>
      <c r="G75" s="86"/>
      <c r="H75" s="86"/>
      <c r="I75" s="87"/>
      <c r="L75" s="65"/>
      <c r="M75" s="85"/>
      <c r="N75" s="79"/>
      <c r="O75" s="12"/>
      <c r="P75" s="27"/>
      <c r="Q75" s="27"/>
      <c r="R75" s="27"/>
    </row>
    <row r="76" spans="1:71" ht="12" customHeight="1" x14ac:dyDescent="0.25">
      <c r="A76" s="13" t="s">
        <v>4098</v>
      </c>
      <c r="B76" s="12"/>
      <c r="C76" s="14"/>
      <c r="D76" s="15"/>
      <c r="E76" s="42"/>
      <c r="F76" s="347" t="s">
        <v>2768</v>
      </c>
      <c r="G76" s="348" t="s">
        <v>2769</v>
      </c>
      <c r="H76" s="348" t="s">
        <v>2770</v>
      </c>
      <c r="I76" s="348" t="s">
        <v>2771</v>
      </c>
      <c r="J76" s="348" t="s">
        <v>2772</v>
      </c>
      <c r="K76" s="348" t="s">
        <v>2773</v>
      </c>
      <c r="L76" s="348" t="s">
        <v>2774</v>
      </c>
      <c r="M76" s="348" t="s">
        <v>2775</v>
      </c>
      <c r="N76" s="348" t="s">
        <v>2776</v>
      </c>
      <c r="O76" s="348" t="s">
        <v>2777</v>
      </c>
      <c r="P76" s="348" t="s">
        <v>2778</v>
      </c>
      <c r="Q76" s="348" t="s">
        <v>2779</v>
      </c>
      <c r="R76" s="348" t="s">
        <v>2780</v>
      </c>
      <c r="S76" s="348" t="s">
        <v>2781</v>
      </c>
      <c r="T76" s="349" t="s">
        <v>2782</v>
      </c>
    </row>
    <row r="77" spans="1:71" ht="12" customHeight="1" x14ac:dyDescent="0.25">
      <c r="A77" s="12"/>
      <c r="B77" s="12" t="s">
        <v>4062</v>
      </c>
      <c r="C77" s="12"/>
      <c r="E77" s="42"/>
      <c r="F77" s="110">
        <f>Op_Pro_Forma_Hsg!F22</f>
        <v>0</v>
      </c>
      <c r="G77" s="110">
        <f>Op_Pro_Forma_Hsg!G22</f>
        <v>0</v>
      </c>
      <c r="H77" s="110">
        <f>Op_Pro_Forma_Hsg!H22</f>
        <v>0</v>
      </c>
      <c r="I77" s="110">
        <f>Op_Pro_Forma_Hsg!I22</f>
        <v>0</v>
      </c>
      <c r="J77" s="110">
        <f>Op_Pro_Forma_Hsg!J22</f>
        <v>0</v>
      </c>
      <c r="K77" s="110">
        <f>Op_Pro_Forma_Hsg!K22</f>
        <v>0</v>
      </c>
      <c r="L77" s="110">
        <f>Op_Pro_Forma_Hsg!L22</f>
        <v>0</v>
      </c>
      <c r="M77" s="110">
        <f>Op_Pro_Forma_Hsg!M22</f>
        <v>0</v>
      </c>
      <c r="N77" s="110">
        <f>Op_Pro_Forma_Hsg!N22</f>
        <v>0</v>
      </c>
      <c r="O77" s="110">
        <f>Op_Pro_Forma_Hsg!O22</f>
        <v>0</v>
      </c>
      <c r="P77" s="110">
        <f>Op_Pro_Forma_Hsg!P22</f>
        <v>0</v>
      </c>
      <c r="Q77" s="110">
        <f>Op_Pro_Forma_Hsg!Q22</f>
        <v>0</v>
      </c>
      <c r="R77" s="110">
        <f>Op_Pro_Forma_Hsg!R22</f>
        <v>0</v>
      </c>
      <c r="S77" s="110">
        <f>Op_Pro_Forma_Hsg!S22</f>
        <v>0</v>
      </c>
      <c r="T77" s="110">
        <f>Op_Pro_Forma_Hsg!T22</f>
        <v>0</v>
      </c>
    </row>
    <row r="78" spans="1:71" ht="12" customHeight="1" x14ac:dyDescent="0.25">
      <c r="A78" s="12"/>
      <c r="B78" s="12" t="s">
        <v>4097</v>
      </c>
      <c r="C78" s="12"/>
      <c r="E78" s="5"/>
      <c r="F78" s="66">
        <f>F20</f>
        <v>0</v>
      </c>
      <c r="G78" s="66">
        <f t="shared" ref="G78:T78" si="27">G20</f>
        <v>0</v>
      </c>
      <c r="H78" s="66">
        <f t="shared" si="27"/>
        <v>0</v>
      </c>
      <c r="I78" s="66">
        <f t="shared" si="27"/>
        <v>0</v>
      </c>
      <c r="J78" s="66">
        <f t="shared" si="27"/>
        <v>0</v>
      </c>
      <c r="K78" s="66">
        <f t="shared" si="27"/>
        <v>0</v>
      </c>
      <c r="L78" s="66">
        <f t="shared" si="27"/>
        <v>0</v>
      </c>
      <c r="M78" s="66">
        <f t="shared" si="27"/>
        <v>0</v>
      </c>
      <c r="N78" s="66">
        <f t="shared" si="27"/>
        <v>0</v>
      </c>
      <c r="O78" s="66">
        <f t="shared" si="27"/>
        <v>0</v>
      </c>
      <c r="P78" s="66">
        <f t="shared" si="27"/>
        <v>0</v>
      </c>
      <c r="Q78" s="66">
        <f t="shared" si="27"/>
        <v>0</v>
      </c>
      <c r="R78" s="66">
        <f t="shared" si="27"/>
        <v>0</v>
      </c>
      <c r="S78" s="66">
        <f t="shared" si="27"/>
        <v>0</v>
      </c>
      <c r="T78" s="66">
        <f t="shared" si="27"/>
        <v>0</v>
      </c>
    </row>
    <row r="79" spans="1:71" ht="12" customHeight="1" x14ac:dyDescent="0.25">
      <c r="A79" s="12"/>
      <c r="B79" s="12" t="s">
        <v>4067</v>
      </c>
      <c r="C79" s="12"/>
      <c r="E79" s="5"/>
      <c r="F79" s="66">
        <f>F49</f>
        <v>0</v>
      </c>
      <c r="G79" s="66">
        <f t="shared" ref="G79:T79" si="28">G49</f>
        <v>0</v>
      </c>
      <c r="H79" s="66">
        <f t="shared" si="28"/>
        <v>0</v>
      </c>
      <c r="I79" s="66">
        <f t="shared" si="28"/>
        <v>0</v>
      </c>
      <c r="J79" s="66">
        <f t="shared" si="28"/>
        <v>0</v>
      </c>
      <c r="K79" s="66">
        <f t="shared" si="28"/>
        <v>0</v>
      </c>
      <c r="L79" s="66">
        <f t="shared" si="28"/>
        <v>0</v>
      </c>
      <c r="M79" s="66">
        <f t="shared" si="28"/>
        <v>0</v>
      </c>
      <c r="N79" s="66">
        <f t="shared" si="28"/>
        <v>0</v>
      </c>
      <c r="O79" s="66">
        <f t="shared" si="28"/>
        <v>0</v>
      </c>
      <c r="P79" s="66">
        <f t="shared" si="28"/>
        <v>0</v>
      </c>
      <c r="Q79" s="66">
        <f t="shared" si="28"/>
        <v>0</v>
      </c>
      <c r="R79" s="66">
        <f t="shared" si="28"/>
        <v>0</v>
      </c>
      <c r="S79" s="66">
        <f t="shared" si="28"/>
        <v>0</v>
      </c>
      <c r="T79" s="66">
        <f t="shared" si="28"/>
        <v>0</v>
      </c>
    </row>
    <row r="80" spans="1:71" ht="12" customHeight="1" x14ac:dyDescent="0.25">
      <c r="A80" s="13" t="s">
        <v>2788</v>
      </c>
      <c r="B80" s="12"/>
      <c r="C80" s="12"/>
      <c r="E80" s="5"/>
      <c r="F80" s="30">
        <f>F77+F78+F79</f>
        <v>0</v>
      </c>
      <c r="G80" s="31">
        <f>G77+G78+G79</f>
        <v>0</v>
      </c>
      <c r="H80" s="31">
        <f t="shared" ref="H80:T80" si="29">H77+H78+H79</f>
        <v>0</v>
      </c>
      <c r="I80" s="31">
        <f t="shared" si="29"/>
        <v>0</v>
      </c>
      <c r="J80" s="31">
        <f t="shared" si="29"/>
        <v>0</v>
      </c>
      <c r="K80" s="31">
        <f t="shared" si="29"/>
        <v>0</v>
      </c>
      <c r="L80" s="31">
        <f t="shared" si="29"/>
        <v>0</v>
      </c>
      <c r="M80" s="31">
        <f t="shared" si="29"/>
        <v>0</v>
      </c>
      <c r="N80" s="31">
        <f t="shared" si="29"/>
        <v>0</v>
      </c>
      <c r="O80" s="31">
        <f t="shared" si="29"/>
        <v>0</v>
      </c>
      <c r="P80" s="31">
        <f t="shared" si="29"/>
        <v>0</v>
      </c>
      <c r="Q80" s="31">
        <f t="shared" si="29"/>
        <v>0</v>
      </c>
      <c r="R80" s="31">
        <f t="shared" si="29"/>
        <v>0</v>
      </c>
      <c r="S80" s="31">
        <f t="shared" si="29"/>
        <v>0</v>
      </c>
      <c r="T80" s="31">
        <f t="shared" si="29"/>
        <v>0</v>
      </c>
    </row>
    <row r="81" spans="1:20" ht="12" customHeight="1" x14ac:dyDescent="0.25">
      <c r="A81" s="13"/>
      <c r="B81" s="12"/>
      <c r="C81" s="12"/>
      <c r="E81" s="5"/>
      <c r="F81" s="2"/>
      <c r="G81" s="2"/>
      <c r="H81" s="2"/>
      <c r="I81" s="2"/>
      <c r="J81" s="2"/>
      <c r="K81" s="2"/>
      <c r="L81" s="2"/>
      <c r="M81" s="2"/>
      <c r="N81" s="2"/>
      <c r="O81" s="2"/>
      <c r="P81" s="2"/>
      <c r="Q81" s="2"/>
      <c r="R81" s="2"/>
      <c r="S81" s="2"/>
      <c r="T81" s="2"/>
    </row>
    <row r="82" spans="1:20" ht="12" customHeight="1" x14ac:dyDescent="0.25">
      <c r="A82" s="13" t="s">
        <v>4100</v>
      </c>
      <c r="B82" s="12"/>
      <c r="C82" s="14"/>
      <c r="D82" s="15"/>
      <c r="E82" s="111"/>
      <c r="F82" s="2"/>
      <c r="G82" s="2"/>
      <c r="H82" s="2"/>
      <c r="I82" s="2"/>
      <c r="J82" s="2"/>
      <c r="K82" s="2"/>
      <c r="L82" s="2"/>
      <c r="M82" s="2"/>
      <c r="N82" s="2"/>
      <c r="O82" s="2"/>
      <c r="P82" s="2"/>
      <c r="Q82" s="2"/>
      <c r="R82" s="2"/>
      <c r="S82" s="2"/>
      <c r="T82" s="2"/>
    </row>
    <row r="83" spans="1:20" ht="12" customHeight="1" x14ac:dyDescent="0.25">
      <c r="A83" s="11"/>
      <c r="B83" s="12" t="s">
        <v>4062</v>
      </c>
      <c r="C83" s="14"/>
      <c r="D83" s="15"/>
      <c r="E83" s="111"/>
      <c r="F83" s="66">
        <f>Op_Pro_Forma_Hsg!F42</f>
        <v>0</v>
      </c>
      <c r="G83" s="66">
        <f>Op_Pro_Forma_Hsg!G42</f>
        <v>0</v>
      </c>
      <c r="H83" s="66">
        <f>Op_Pro_Forma_Hsg!H42</f>
        <v>0</v>
      </c>
      <c r="I83" s="66">
        <f>Op_Pro_Forma_Hsg!I42</f>
        <v>0</v>
      </c>
      <c r="J83" s="66">
        <f>Op_Pro_Forma_Hsg!J42</f>
        <v>0</v>
      </c>
      <c r="K83" s="66">
        <f>Op_Pro_Forma_Hsg!K42</f>
        <v>0</v>
      </c>
      <c r="L83" s="66">
        <f>Op_Pro_Forma_Hsg!L42</f>
        <v>0</v>
      </c>
      <c r="M83" s="66">
        <f>Op_Pro_Forma_Hsg!M42</f>
        <v>0</v>
      </c>
      <c r="N83" s="66">
        <f>Op_Pro_Forma_Hsg!N42</f>
        <v>0</v>
      </c>
      <c r="O83" s="66">
        <f>Op_Pro_Forma_Hsg!O42</f>
        <v>0</v>
      </c>
      <c r="P83" s="66">
        <f>Op_Pro_Forma_Hsg!P42</f>
        <v>0</v>
      </c>
      <c r="Q83" s="66">
        <f>Op_Pro_Forma_Hsg!Q42</f>
        <v>0</v>
      </c>
      <c r="R83" s="66">
        <f>Op_Pro_Forma_Hsg!R42</f>
        <v>0</v>
      </c>
      <c r="S83" s="66">
        <f>Op_Pro_Forma_Hsg!S42</f>
        <v>0</v>
      </c>
      <c r="T83" s="66">
        <f>Op_Pro_Forma_Hsg!T42</f>
        <v>0</v>
      </c>
    </row>
    <row r="84" spans="1:20" ht="12" customHeight="1" x14ac:dyDescent="0.25">
      <c r="A84" s="11"/>
      <c r="B84" s="12" t="s">
        <v>4099</v>
      </c>
      <c r="C84" s="12"/>
      <c r="E84" s="4"/>
      <c r="F84" s="66">
        <f>F31</f>
        <v>0</v>
      </c>
      <c r="G84" s="66">
        <f t="shared" ref="G84:T84" si="30">G31</f>
        <v>0</v>
      </c>
      <c r="H84" s="66">
        <f t="shared" si="30"/>
        <v>0</v>
      </c>
      <c r="I84" s="66">
        <f t="shared" si="30"/>
        <v>0</v>
      </c>
      <c r="J84" s="66">
        <f t="shared" si="30"/>
        <v>0</v>
      </c>
      <c r="K84" s="66">
        <f t="shared" si="30"/>
        <v>0</v>
      </c>
      <c r="L84" s="66">
        <f t="shared" si="30"/>
        <v>0</v>
      </c>
      <c r="M84" s="66">
        <f t="shared" si="30"/>
        <v>0</v>
      </c>
      <c r="N84" s="66">
        <f t="shared" si="30"/>
        <v>0</v>
      </c>
      <c r="O84" s="66">
        <f t="shared" si="30"/>
        <v>0</v>
      </c>
      <c r="P84" s="66">
        <f t="shared" si="30"/>
        <v>0</v>
      </c>
      <c r="Q84" s="66">
        <f t="shared" si="30"/>
        <v>0</v>
      </c>
      <c r="R84" s="66">
        <f t="shared" si="30"/>
        <v>0</v>
      </c>
      <c r="S84" s="66">
        <f t="shared" si="30"/>
        <v>0</v>
      </c>
      <c r="T84" s="66">
        <f t="shared" si="30"/>
        <v>0</v>
      </c>
    </row>
    <row r="85" spans="1:20" ht="12" customHeight="1" x14ac:dyDescent="0.25">
      <c r="A85" s="11"/>
      <c r="B85" s="12" t="s">
        <v>4067</v>
      </c>
      <c r="C85" s="12"/>
      <c r="E85" s="4"/>
      <c r="F85" s="66">
        <f>F58</f>
        <v>0</v>
      </c>
      <c r="G85" s="66">
        <f t="shared" ref="G85:T85" si="31">G58</f>
        <v>0</v>
      </c>
      <c r="H85" s="66">
        <f t="shared" si="31"/>
        <v>0</v>
      </c>
      <c r="I85" s="66">
        <f t="shared" si="31"/>
        <v>0</v>
      </c>
      <c r="J85" s="66">
        <f t="shared" si="31"/>
        <v>0</v>
      </c>
      <c r="K85" s="66">
        <f t="shared" si="31"/>
        <v>0</v>
      </c>
      <c r="L85" s="66">
        <f t="shared" si="31"/>
        <v>0</v>
      </c>
      <c r="M85" s="66">
        <f t="shared" si="31"/>
        <v>0</v>
      </c>
      <c r="N85" s="66">
        <f t="shared" si="31"/>
        <v>0</v>
      </c>
      <c r="O85" s="66">
        <f t="shared" si="31"/>
        <v>0</v>
      </c>
      <c r="P85" s="66">
        <f t="shared" si="31"/>
        <v>0</v>
      </c>
      <c r="Q85" s="66">
        <f t="shared" si="31"/>
        <v>0</v>
      </c>
      <c r="R85" s="66">
        <f t="shared" si="31"/>
        <v>0</v>
      </c>
      <c r="S85" s="66">
        <f t="shared" si="31"/>
        <v>0</v>
      </c>
      <c r="T85" s="66">
        <f t="shared" si="31"/>
        <v>0</v>
      </c>
    </row>
    <row r="86" spans="1:20" ht="12" customHeight="1" x14ac:dyDescent="0.25">
      <c r="A86" s="13" t="s">
        <v>2813</v>
      </c>
      <c r="B86" s="12"/>
      <c r="C86" s="42"/>
      <c r="D86" s="42"/>
      <c r="E86" s="42"/>
      <c r="F86" s="30">
        <f t="shared" ref="F86:T86" si="32">SUM(F83:F85)</f>
        <v>0</v>
      </c>
      <c r="G86" s="31">
        <f t="shared" si="32"/>
        <v>0</v>
      </c>
      <c r="H86" s="31">
        <f t="shared" si="32"/>
        <v>0</v>
      </c>
      <c r="I86" s="31">
        <f t="shared" si="32"/>
        <v>0</v>
      </c>
      <c r="J86" s="31">
        <f t="shared" si="32"/>
        <v>0</v>
      </c>
      <c r="K86" s="31">
        <f t="shared" si="32"/>
        <v>0</v>
      </c>
      <c r="L86" s="31">
        <f t="shared" si="32"/>
        <v>0</v>
      </c>
      <c r="M86" s="31">
        <f t="shared" si="32"/>
        <v>0</v>
      </c>
      <c r="N86" s="31">
        <f t="shared" si="32"/>
        <v>0</v>
      </c>
      <c r="O86" s="31">
        <f t="shared" si="32"/>
        <v>0</v>
      </c>
      <c r="P86" s="31">
        <f t="shared" si="32"/>
        <v>0</v>
      </c>
      <c r="Q86" s="31">
        <f t="shared" si="32"/>
        <v>0</v>
      </c>
      <c r="R86" s="31">
        <f t="shared" si="32"/>
        <v>0</v>
      </c>
      <c r="S86" s="31">
        <f t="shared" si="32"/>
        <v>0</v>
      </c>
      <c r="T86" s="32">
        <f t="shared" si="32"/>
        <v>0</v>
      </c>
    </row>
    <row r="87" spans="1:20" ht="12" customHeight="1" x14ac:dyDescent="0.25">
      <c r="A87" s="13"/>
      <c r="B87" s="12"/>
      <c r="C87" s="14"/>
      <c r="E87" s="7"/>
      <c r="F87" s="2"/>
      <c r="G87" s="2"/>
      <c r="H87" s="2"/>
      <c r="I87" s="2"/>
      <c r="J87" s="2"/>
      <c r="K87" s="2"/>
      <c r="L87" s="2"/>
      <c r="M87" s="2"/>
      <c r="N87" s="2"/>
      <c r="O87" s="2"/>
      <c r="P87" s="2"/>
      <c r="Q87" s="2"/>
      <c r="R87" s="2"/>
      <c r="S87" s="2"/>
      <c r="T87" s="2"/>
    </row>
    <row r="88" spans="1:20" ht="12" customHeight="1" x14ac:dyDescent="0.25">
      <c r="A88" s="13" t="s">
        <v>2810</v>
      </c>
      <c r="B88" s="12"/>
      <c r="C88" s="12"/>
      <c r="E88" s="1"/>
      <c r="F88" s="2"/>
      <c r="G88" s="2"/>
      <c r="H88" s="2"/>
      <c r="I88" s="2"/>
      <c r="J88" s="2"/>
      <c r="K88" s="2"/>
      <c r="L88" s="2"/>
      <c r="M88" s="2"/>
      <c r="N88" s="2"/>
      <c r="O88" s="2"/>
      <c r="P88" s="2"/>
      <c r="Q88" s="2"/>
      <c r="R88" s="2"/>
      <c r="S88" s="2"/>
      <c r="T88" s="2"/>
    </row>
    <row r="89" spans="1:20" ht="12" customHeight="1" x14ac:dyDescent="0.25">
      <c r="A89" s="12"/>
      <c r="B89" s="12" t="s">
        <v>3046</v>
      </c>
      <c r="C89" s="12"/>
      <c r="E89" s="39"/>
      <c r="F89" s="66">
        <f>Op_Pro_Forma_Hsg!F48</f>
        <v>0</v>
      </c>
      <c r="G89" s="66">
        <f>Op_Pro_Forma_Hsg!G48</f>
        <v>0</v>
      </c>
      <c r="H89" s="66">
        <f>Op_Pro_Forma_Hsg!H48</f>
        <v>0</v>
      </c>
      <c r="I89" s="66">
        <f>Op_Pro_Forma_Hsg!I48</f>
        <v>0</v>
      </c>
      <c r="J89" s="66">
        <f>Op_Pro_Forma_Hsg!J48</f>
        <v>0</v>
      </c>
      <c r="K89" s="66">
        <f>Op_Pro_Forma_Hsg!K48</f>
        <v>0</v>
      </c>
      <c r="L89" s="66">
        <f>Op_Pro_Forma_Hsg!L48</f>
        <v>0</v>
      </c>
      <c r="M89" s="66">
        <f>Op_Pro_Forma_Hsg!M48</f>
        <v>0</v>
      </c>
      <c r="N89" s="66">
        <f>Op_Pro_Forma_Hsg!N48</f>
        <v>0</v>
      </c>
      <c r="O89" s="66">
        <f>Op_Pro_Forma_Hsg!O48</f>
        <v>0</v>
      </c>
      <c r="P89" s="66">
        <f>Op_Pro_Forma_Hsg!P48</f>
        <v>0</v>
      </c>
      <c r="Q89" s="66">
        <f>Op_Pro_Forma_Hsg!Q48</f>
        <v>0</v>
      </c>
      <c r="R89" s="66">
        <f>Op_Pro_Forma_Hsg!R48</f>
        <v>0</v>
      </c>
      <c r="S89" s="66">
        <f>Op_Pro_Forma_Hsg!S48</f>
        <v>0</v>
      </c>
      <c r="T89" s="66">
        <f>Op_Pro_Forma_Hsg!T48</f>
        <v>0</v>
      </c>
    </row>
    <row r="90" spans="1:20" ht="12" customHeight="1" x14ac:dyDescent="0.25">
      <c r="A90" s="12"/>
      <c r="B90" s="12" t="s">
        <v>3047</v>
      </c>
      <c r="C90" s="12"/>
      <c r="E90" s="1"/>
      <c r="F90" s="66">
        <f>Op_Pro_Forma_Hsg!F49</f>
        <v>0</v>
      </c>
      <c r="G90" s="66">
        <f>Op_Pro_Forma_Hsg!G49</f>
        <v>0</v>
      </c>
      <c r="H90" s="66">
        <f>Op_Pro_Forma_Hsg!H49</f>
        <v>0</v>
      </c>
      <c r="I90" s="66">
        <f>Op_Pro_Forma_Hsg!I49</f>
        <v>0</v>
      </c>
      <c r="J90" s="66">
        <f>Op_Pro_Forma_Hsg!J49</f>
        <v>0</v>
      </c>
      <c r="K90" s="66">
        <f>Op_Pro_Forma_Hsg!K49</f>
        <v>0</v>
      </c>
      <c r="L90" s="66">
        <f>Op_Pro_Forma_Hsg!L49</f>
        <v>0</v>
      </c>
      <c r="M90" s="66">
        <f>Op_Pro_Forma_Hsg!M49</f>
        <v>0</v>
      </c>
      <c r="N90" s="66">
        <f>Op_Pro_Forma_Hsg!N49</f>
        <v>0</v>
      </c>
      <c r="O90" s="66">
        <f>Op_Pro_Forma_Hsg!O49</f>
        <v>0</v>
      </c>
      <c r="P90" s="66">
        <f>Op_Pro_Forma_Hsg!P49</f>
        <v>0</v>
      </c>
      <c r="Q90" s="66">
        <f>Op_Pro_Forma_Hsg!Q49</f>
        <v>0</v>
      </c>
      <c r="R90" s="66">
        <f>Op_Pro_Forma_Hsg!R49</f>
        <v>0</v>
      </c>
      <c r="S90" s="66">
        <f>Op_Pro_Forma_Hsg!S49</f>
        <v>0</v>
      </c>
      <c r="T90" s="66">
        <f>Op_Pro_Forma_Hsg!T49</f>
        <v>0</v>
      </c>
    </row>
    <row r="91" spans="1:20" ht="12" customHeight="1" x14ac:dyDescent="0.25">
      <c r="A91" s="12"/>
      <c r="B91" s="12" t="s">
        <v>1897</v>
      </c>
      <c r="C91" s="12"/>
      <c r="E91" s="1"/>
      <c r="F91" s="66">
        <f>F33</f>
        <v>0</v>
      </c>
      <c r="G91" s="66">
        <f t="shared" ref="G91:T91" si="33">G33</f>
        <v>0</v>
      </c>
      <c r="H91" s="66">
        <f t="shared" si="33"/>
        <v>0</v>
      </c>
      <c r="I91" s="66">
        <f t="shared" si="33"/>
        <v>0</v>
      </c>
      <c r="J91" s="66">
        <f t="shared" si="33"/>
        <v>0</v>
      </c>
      <c r="K91" s="66">
        <f t="shared" si="33"/>
        <v>0</v>
      </c>
      <c r="L91" s="66">
        <f t="shared" si="33"/>
        <v>0</v>
      </c>
      <c r="M91" s="66">
        <f t="shared" si="33"/>
        <v>0</v>
      </c>
      <c r="N91" s="66">
        <f t="shared" si="33"/>
        <v>0</v>
      </c>
      <c r="O91" s="66">
        <f t="shared" si="33"/>
        <v>0</v>
      </c>
      <c r="P91" s="66">
        <f t="shared" si="33"/>
        <v>0</v>
      </c>
      <c r="Q91" s="66">
        <f t="shared" si="33"/>
        <v>0</v>
      </c>
      <c r="R91" s="66">
        <f t="shared" si="33"/>
        <v>0</v>
      </c>
      <c r="S91" s="66">
        <f t="shared" si="33"/>
        <v>0</v>
      </c>
      <c r="T91" s="66">
        <f t="shared" si="33"/>
        <v>0</v>
      </c>
    </row>
    <row r="92" spans="1:20" ht="12" customHeight="1" x14ac:dyDescent="0.25">
      <c r="A92" s="12"/>
      <c r="B92" s="12" t="s">
        <v>3048</v>
      </c>
      <c r="C92" s="12"/>
      <c r="E92" s="1"/>
      <c r="F92" s="551">
        <f>F60</f>
        <v>0</v>
      </c>
      <c r="G92" s="551">
        <f t="shared" ref="G92:T92" si="34">G60</f>
        <v>0</v>
      </c>
      <c r="H92" s="551">
        <f t="shared" si="34"/>
        <v>0</v>
      </c>
      <c r="I92" s="551">
        <f t="shared" si="34"/>
        <v>0</v>
      </c>
      <c r="J92" s="551">
        <f t="shared" si="34"/>
        <v>0</v>
      </c>
      <c r="K92" s="551">
        <f t="shared" si="34"/>
        <v>0</v>
      </c>
      <c r="L92" s="551">
        <f t="shared" si="34"/>
        <v>0</v>
      </c>
      <c r="M92" s="551">
        <f t="shared" si="34"/>
        <v>0</v>
      </c>
      <c r="N92" s="551">
        <f t="shared" si="34"/>
        <v>0</v>
      </c>
      <c r="O92" s="551">
        <f t="shared" si="34"/>
        <v>0</v>
      </c>
      <c r="P92" s="551">
        <f t="shared" si="34"/>
        <v>0</v>
      </c>
      <c r="Q92" s="551">
        <f t="shared" si="34"/>
        <v>0</v>
      </c>
      <c r="R92" s="551">
        <f t="shared" si="34"/>
        <v>0</v>
      </c>
      <c r="S92" s="551">
        <f t="shared" si="34"/>
        <v>0</v>
      </c>
      <c r="T92" s="552">
        <f t="shared" si="34"/>
        <v>0</v>
      </c>
    </row>
    <row r="93" spans="1:20" ht="12" customHeight="1" x14ac:dyDescent="0.25">
      <c r="A93" s="13" t="s">
        <v>3050</v>
      </c>
      <c r="B93" s="12"/>
      <c r="C93" s="12"/>
      <c r="E93" s="1"/>
      <c r="F93" s="553">
        <f>SUM(F89:F92)</f>
        <v>0</v>
      </c>
      <c r="G93" s="554">
        <f t="shared" ref="G93:T93" si="35">SUM(G89:G92)</f>
        <v>0</v>
      </c>
      <c r="H93" s="554">
        <f t="shared" si="35"/>
        <v>0</v>
      </c>
      <c r="I93" s="554">
        <f t="shared" si="35"/>
        <v>0</v>
      </c>
      <c r="J93" s="554">
        <f t="shared" si="35"/>
        <v>0</v>
      </c>
      <c r="K93" s="554">
        <f t="shared" si="35"/>
        <v>0</v>
      </c>
      <c r="L93" s="554">
        <f t="shared" si="35"/>
        <v>0</v>
      </c>
      <c r="M93" s="554">
        <f t="shared" si="35"/>
        <v>0</v>
      </c>
      <c r="N93" s="554">
        <f t="shared" si="35"/>
        <v>0</v>
      </c>
      <c r="O93" s="554">
        <f t="shared" si="35"/>
        <v>0</v>
      </c>
      <c r="P93" s="554">
        <f t="shared" si="35"/>
        <v>0</v>
      </c>
      <c r="Q93" s="554">
        <f t="shared" si="35"/>
        <v>0</v>
      </c>
      <c r="R93" s="554">
        <f t="shared" si="35"/>
        <v>0</v>
      </c>
      <c r="S93" s="554">
        <f t="shared" si="35"/>
        <v>0</v>
      </c>
      <c r="T93" s="555">
        <f t="shared" si="35"/>
        <v>0</v>
      </c>
    </row>
    <row r="94" spans="1:20" ht="12" customHeight="1" x14ac:dyDescent="0.25">
      <c r="A94" s="13"/>
      <c r="B94" s="12"/>
      <c r="C94" s="12"/>
      <c r="E94" s="1"/>
      <c r="F94" s="2"/>
      <c r="G94" s="2"/>
      <c r="H94" s="2"/>
      <c r="I94" s="2"/>
      <c r="J94" s="2"/>
      <c r="K94" s="2"/>
      <c r="L94" s="2"/>
      <c r="M94" s="2"/>
      <c r="N94" s="2"/>
      <c r="O94" s="2"/>
      <c r="P94" s="2"/>
      <c r="Q94" s="2"/>
      <c r="R94" s="2"/>
      <c r="S94" s="2"/>
      <c r="T94" s="2"/>
    </row>
    <row r="95" spans="1:20" ht="12" customHeight="1" x14ac:dyDescent="0.25">
      <c r="A95" s="13" t="s">
        <v>1891</v>
      </c>
      <c r="B95" s="12"/>
      <c r="C95" s="12"/>
      <c r="E95" s="1"/>
      <c r="F95" s="2"/>
      <c r="G95" s="2"/>
      <c r="H95" s="2"/>
      <c r="I95" s="2"/>
      <c r="J95" s="2"/>
      <c r="K95" s="2"/>
      <c r="L95" s="2"/>
      <c r="M95" s="2"/>
      <c r="N95" s="2"/>
      <c r="O95" s="2"/>
      <c r="P95" s="2"/>
      <c r="Q95" s="2"/>
      <c r="R95" s="2"/>
      <c r="S95" s="2"/>
      <c r="T95" s="2"/>
    </row>
    <row r="96" spans="1:20" ht="12" customHeight="1" x14ac:dyDescent="0.25">
      <c r="A96" s="13"/>
      <c r="B96" s="12" t="s">
        <v>4062</v>
      </c>
      <c r="C96" s="12"/>
      <c r="E96" s="1"/>
      <c r="F96" s="66">
        <f>Op_Pro_Forma_Hsg!F56</f>
        <v>0</v>
      </c>
      <c r="G96" s="66">
        <f>Op_Pro_Forma_Hsg!G56</f>
        <v>0</v>
      </c>
      <c r="H96" s="66">
        <f>Op_Pro_Forma_Hsg!H56</f>
        <v>0</v>
      </c>
      <c r="I96" s="66">
        <f>Op_Pro_Forma_Hsg!I56</f>
        <v>0</v>
      </c>
      <c r="J96" s="66">
        <f>Op_Pro_Forma_Hsg!J56</f>
        <v>0</v>
      </c>
      <c r="K96" s="66">
        <f>Op_Pro_Forma_Hsg!K56</f>
        <v>0</v>
      </c>
      <c r="L96" s="66">
        <f>Op_Pro_Forma_Hsg!L56</f>
        <v>0</v>
      </c>
      <c r="M96" s="66">
        <f>Op_Pro_Forma_Hsg!M56</f>
        <v>0</v>
      </c>
      <c r="N96" s="66">
        <f>Op_Pro_Forma_Hsg!N56</f>
        <v>0</v>
      </c>
      <c r="O96" s="66">
        <f>Op_Pro_Forma_Hsg!O56</f>
        <v>0</v>
      </c>
      <c r="P96" s="66">
        <f>Op_Pro_Forma_Hsg!P56</f>
        <v>0</v>
      </c>
      <c r="Q96" s="66">
        <f>Op_Pro_Forma_Hsg!Q56</f>
        <v>0</v>
      </c>
      <c r="R96" s="66">
        <f>Op_Pro_Forma_Hsg!R56</f>
        <v>0</v>
      </c>
      <c r="S96" s="66">
        <f>Op_Pro_Forma_Hsg!S56</f>
        <v>0</v>
      </c>
      <c r="T96" s="66">
        <f>Op_Pro_Forma_Hsg!T56</f>
        <v>0</v>
      </c>
    </row>
    <row r="97" spans="1:71" ht="12" customHeight="1" x14ac:dyDescent="0.25">
      <c r="A97" s="13"/>
      <c r="B97" s="12" t="s">
        <v>4099</v>
      </c>
      <c r="C97" s="12"/>
      <c r="E97" s="1"/>
      <c r="F97" s="66">
        <f>F39</f>
        <v>0</v>
      </c>
      <c r="G97" s="66">
        <f t="shared" ref="G97:T97" si="36">G39</f>
        <v>0</v>
      </c>
      <c r="H97" s="66">
        <f t="shared" si="36"/>
        <v>0</v>
      </c>
      <c r="I97" s="66">
        <f t="shared" si="36"/>
        <v>0</v>
      </c>
      <c r="J97" s="66">
        <f t="shared" si="36"/>
        <v>0</v>
      </c>
      <c r="K97" s="66">
        <f t="shared" si="36"/>
        <v>0</v>
      </c>
      <c r="L97" s="66">
        <f t="shared" si="36"/>
        <v>0</v>
      </c>
      <c r="M97" s="66">
        <f t="shared" si="36"/>
        <v>0</v>
      </c>
      <c r="N97" s="66">
        <f t="shared" si="36"/>
        <v>0</v>
      </c>
      <c r="O97" s="66">
        <f t="shared" si="36"/>
        <v>0</v>
      </c>
      <c r="P97" s="66">
        <f t="shared" si="36"/>
        <v>0</v>
      </c>
      <c r="Q97" s="66">
        <f t="shared" si="36"/>
        <v>0</v>
      </c>
      <c r="R97" s="66">
        <f t="shared" si="36"/>
        <v>0</v>
      </c>
      <c r="S97" s="66">
        <f t="shared" si="36"/>
        <v>0</v>
      </c>
      <c r="T97" s="66">
        <f t="shared" si="36"/>
        <v>0</v>
      </c>
    </row>
    <row r="98" spans="1:71" ht="12" customHeight="1" x14ac:dyDescent="0.25">
      <c r="A98" s="12"/>
      <c r="B98" s="16" t="s">
        <v>4067</v>
      </c>
      <c r="C98" s="12"/>
      <c r="E98" s="1"/>
      <c r="F98" s="112">
        <f>F66</f>
        <v>0</v>
      </c>
      <c r="G98" s="112">
        <f t="shared" ref="G98:T98" si="37">G66</f>
        <v>0</v>
      </c>
      <c r="H98" s="112">
        <f t="shared" si="37"/>
        <v>0</v>
      </c>
      <c r="I98" s="112">
        <f t="shared" si="37"/>
        <v>0</v>
      </c>
      <c r="J98" s="112">
        <f t="shared" si="37"/>
        <v>0</v>
      </c>
      <c r="K98" s="112">
        <f t="shared" si="37"/>
        <v>0</v>
      </c>
      <c r="L98" s="112">
        <f t="shared" si="37"/>
        <v>0</v>
      </c>
      <c r="M98" s="112">
        <f t="shared" si="37"/>
        <v>0</v>
      </c>
      <c r="N98" s="112">
        <f t="shared" si="37"/>
        <v>0</v>
      </c>
      <c r="O98" s="112">
        <f t="shared" si="37"/>
        <v>0</v>
      </c>
      <c r="P98" s="112">
        <f t="shared" si="37"/>
        <v>0</v>
      </c>
      <c r="Q98" s="112">
        <f t="shared" si="37"/>
        <v>0</v>
      </c>
      <c r="R98" s="112">
        <f t="shared" si="37"/>
        <v>0</v>
      </c>
      <c r="S98" s="112">
        <f t="shared" si="37"/>
        <v>0</v>
      </c>
      <c r="T98" s="112">
        <f t="shared" si="37"/>
        <v>0</v>
      </c>
    </row>
    <row r="99" spans="1:71" ht="12" customHeight="1" x14ac:dyDescent="0.25">
      <c r="B99" s="19" t="s">
        <v>2806</v>
      </c>
      <c r="E99" s="1"/>
      <c r="F99" s="33">
        <f>SUM(F96:F98)</f>
        <v>0</v>
      </c>
      <c r="G99" s="34">
        <f t="shared" ref="G99:T99" si="38">SUM(G96:G98)</f>
        <v>0</v>
      </c>
      <c r="H99" s="34">
        <f t="shared" si="38"/>
        <v>0</v>
      </c>
      <c r="I99" s="34">
        <f t="shared" si="38"/>
        <v>0</v>
      </c>
      <c r="J99" s="34">
        <f t="shared" si="38"/>
        <v>0</v>
      </c>
      <c r="K99" s="34">
        <f t="shared" si="38"/>
        <v>0</v>
      </c>
      <c r="L99" s="34">
        <f t="shared" si="38"/>
        <v>0</v>
      </c>
      <c r="M99" s="34">
        <f t="shared" si="38"/>
        <v>0</v>
      </c>
      <c r="N99" s="34">
        <f t="shared" si="38"/>
        <v>0</v>
      </c>
      <c r="O99" s="34">
        <f t="shared" si="38"/>
        <v>0</v>
      </c>
      <c r="P99" s="34">
        <f t="shared" si="38"/>
        <v>0</v>
      </c>
      <c r="Q99" s="34">
        <f t="shared" si="38"/>
        <v>0</v>
      </c>
      <c r="R99" s="34">
        <f t="shared" si="38"/>
        <v>0</v>
      </c>
      <c r="S99" s="34">
        <f t="shared" si="38"/>
        <v>0</v>
      </c>
      <c r="T99" s="35">
        <f t="shared" si="38"/>
        <v>0</v>
      </c>
    </row>
    <row r="100" spans="1:71" ht="12" customHeight="1" x14ac:dyDescent="0.25">
      <c r="B100" s="19"/>
      <c r="E100" s="1"/>
      <c r="F100" s="26"/>
      <c r="G100" s="26"/>
      <c r="H100" s="26"/>
      <c r="I100" s="26"/>
      <c r="J100" s="26"/>
      <c r="K100" s="26"/>
      <c r="L100" s="26"/>
      <c r="M100" s="26"/>
      <c r="N100" s="26"/>
      <c r="O100" s="26"/>
      <c r="P100" s="26"/>
      <c r="Q100" s="26"/>
      <c r="R100" s="26"/>
      <c r="S100" s="26"/>
      <c r="T100" s="26"/>
    </row>
    <row r="101" spans="1:71" ht="12" customHeight="1" x14ac:dyDescent="0.25">
      <c r="A101" s="13" t="s">
        <v>2809</v>
      </c>
      <c r="B101" s="12"/>
      <c r="C101" s="12"/>
      <c r="E101" s="38"/>
      <c r="F101" s="352" t="str">
        <f>IF(F99=0,"NA",ROUND((F80-F86-F93+F90)/F99,2))</f>
        <v>NA</v>
      </c>
      <c r="G101" s="352" t="str">
        <f t="shared" ref="G101:T101" si="39">IF(G99=0,"NA",ROUND((G80-G86-G93+G90)/G99,2))</f>
        <v>NA</v>
      </c>
      <c r="H101" s="352" t="str">
        <f t="shared" si="39"/>
        <v>NA</v>
      </c>
      <c r="I101" s="352" t="str">
        <f t="shared" si="39"/>
        <v>NA</v>
      </c>
      <c r="J101" s="352" t="str">
        <f t="shared" si="39"/>
        <v>NA</v>
      </c>
      <c r="K101" s="352" t="str">
        <f t="shared" si="39"/>
        <v>NA</v>
      </c>
      <c r="L101" s="352" t="str">
        <f t="shared" si="39"/>
        <v>NA</v>
      </c>
      <c r="M101" s="352" t="str">
        <f t="shared" si="39"/>
        <v>NA</v>
      </c>
      <c r="N101" s="352" t="str">
        <f t="shared" si="39"/>
        <v>NA</v>
      </c>
      <c r="O101" s="352" t="str">
        <f t="shared" si="39"/>
        <v>NA</v>
      </c>
      <c r="P101" s="352" t="str">
        <f t="shared" si="39"/>
        <v>NA</v>
      </c>
      <c r="Q101" s="352" t="str">
        <f t="shared" si="39"/>
        <v>NA</v>
      </c>
      <c r="R101" s="352" t="str">
        <f t="shared" si="39"/>
        <v>NA</v>
      </c>
      <c r="S101" s="352" t="str">
        <f t="shared" si="39"/>
        <v>NA</v>
      </c>
      <c r="T101" s="352" t="str">
        <f t="shared" si="39"/>
        <v>NA</v>
      </c>
    </row>
    <row r="102" spans="1:71" ht="12" customHeight="1" x14ac:dyDescent="0.25">
      <c r="A102" s="12"/>
      <c r="B102" s="12"/>
      <c r="C102" s="12"/>
      <c r="E102" s="1"/>
      <c r="F102" s="54"/>
      <c r="G102" s="2"/>
      <c r="H102" s="2"/>
      <c r="I102" s="2"/>
      <c r="J102" s="2"/>
      <c r="K102" s="2"/>
      <c r="L102" s="2"/>
      <c r="M102" s="2"/>
      <c r="N102" s="2"/>
      <c r="O102" s="2"/>
      <c r="P102" s="2"/>
      <c r="Q102" s="2"/>
      <c r="R102" s="2"/>
      <c r="S102" s="2"/>
      <c r="T102" s="2"/>
    </row>
    <row r="103" spans="1:71" s="21" customFormat="1" ht="12" customHeight="1" x14ac:dyDescent="0.25">
      <c r="A103" s="13" t="s">
        <v>2817</v>
      </c>
      <c r="B103" s="13"/>
      <c r="C103" s="13"/>
      <c r="D103" s="20"/>
      <c r="E103" s="3"/>
      <c r="F103" s="30">
        <f>F80-F86-F93-F99</f>
        <v>0</v>
      </c>
      <c r="G103" s="30">
        <f t="shared" ref="G103:T103" si="40">G80-G86-G93-G99</f>
        <v>0</v>
      </c>
      <c r="H103" s="30">
        <f t="shared" si="40"/>
        <v>0</v>
      </c>
      <c r="I103" s="30">
        <f t="shared" si="40"/>
        <v>0</v>
      </c>
      <c r="J103" s="30">
        <f t="shared" si="40"/>
        <v>0</v>
      </c>
      <c r="K103" s="30">
        <f t="shared" si="40"/>
        <v>0</v>
      </c>
      <c r="L103" s="30">
        <f t="shared" si="40"/>
        <v>0</v>
      </c>
      <c r="M103" s="30">
        <f t="shared" si="40"/>
        <v>0</v>
      </c>
      <c r="N103" s="30">
        <f t="shared" si="40"/>
        <v>0</v>
      </c>
      <c r="O103" s="30">
        <f t="shared" si="40"/>
        <v>0</v>
      </c>
      <c r="P103" s="30">
        <f t="shared" si="40"/>
        <v>0</v>
      </c>
      <c r="Q103" s="30">
        <f t="shared" si="40"/>
        <v>0</v>
      </c>
      <c r="R103" s="30">
        <f t="shared" si="40"/>
        <v>0</v>
      </c>
      <c r="S103" s="30">
        <f t="shared" si="40"/>
        <v>0</v>
      </c>
      <c r="T103" s="30">
        <f t="shared" si="40"/>
        <v>0</v>
      </c>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row>
    <row r="104" spans="1:71" ht="12" customHeight="1" x14ac:dyDescent="0.25">
      <c r="A104" s="13" t="s">
        <v>2808</v>
      </c>
      <c r="B104" s="64" t="s">
        <v>4394</v>
      </c>
      <c r="C104" s="42"/>
      <c r="D104" s="42"/>
      <c r="E104" s="42"/>
      <c r="F104" s="66">
        <f>Op_Pro_Forma_Hsg!F62+Op_Pro_Forma_Hsg!F63+Op_Pro_Forma_Hsg!F64+Op_Pro_Forma_Hsg!F65</f>
        <v>0</v>
      </c>
      <c r="G104" s="66">
        <f>Op_Pro_Forma_Hsg!G62+Op_Pro_Forma_Hsg!G63+Op_Pro_Forma_Hsg!G64+Op_Pro_Forma_Hsg!G65</f>
        <v>0</v>
      </c>
      <c r="H104" s="66">
        <f>Op_Pro_Forma_Hsg!H62+Op_Pro_Forma_Hsg!H63+Op_Pro_Forma_Hsg!H64+Op_Pro_Forma_Hsg!H65</f>
        <v>0</v>
      </c>
      <c r="I104" s="66">
        <f>Op_Pro_Forma_Hsg!I62+Op_Pro_Forma_Hsg!I63+Op_Pro_Forma_Hsg!I64+Op_Pro_Forma_Hsg!I65</f>
        <v>0</v>
      </c>
      <c r="J104" s="66">
        <f>Op_Pro_Forma_Hsg!J62+Op_Pro_Forma_Hsg!J63+Op_Pro_Forma_Hsg!J64+Op_Pro_Forma_Hsg!J65</f>
        <v>0</v>
      </c>
      <c r="K104" s="66">
        <f>Op_Pro_Forma_Hsg!K62+Op_Pro_Forma_Hsg!K63+Op_Pro_Forma_Hsg!K64+Op_Pro_Forma_Hsg!K65</f>
        <v>0</v>
      </c>
      <c r="L104" s="66">
        <f>Op_Pro_Forma_Hsg!L62+Op_Pro_Forma_Hsg!L63+Op_Pro_Forma_Hsg!L64+Op_Pro_Forma_Hsg!L65</f>
        <v>0</v>
      </c>
      <c r="M104" s="66">
        <f>Op_Pro_Forma_Hsg!M62+Op_Pro_Forma_Hsg!M63+Op_Pro_Forma_Hsg!M64+Op_Pro_Forma_Hsg!M65</f>
        <v>0</v>
      </c>
      <c r="N104" s="66">
        <f>Op_Pro_Forma_Hsg!N62+Op_Pro_Forma_Hsg!N63+Op_Pro_Forma_Hsg!N64+Op_Pro_Forma_Hsg!N65</f>
        <v>0</v>
      </c>
      <c r="O104" s="66">
        <f>Op_Pro_Forma_Hsg!O62+Op_Pro_Forma_Hsg!O63+Op_Pro_Forma_Hsg!O64+Op_Pro_Forma_Hsg!O65</f>
        <v>0</v>
      </c>
      <c r="P104" s="66">
        <f>Op_Pro_Forma_Hsg!P62+Op_Pro_Forma_Hsg!P63+Op_Pro_Forma_Hsg!P64+Op_Pro_Forma_Hsg!P65</f>
        <v>0</v>
      </c>
      <c r="Q104" s="66">
        <f>Op_Pro_Forma_Hsg!Q62+Op_Pro_Forma_Hsg!Q63+Op_Pro_Forma_Hsg!Q64+Op_Pro_Forma_Hsg!Q65</f>
        <v>0</v>
      </c>
      <c r="R104" s="66">
        <f>Op_Pro_Forma_Hsg!R62+Op_Pro_Forma_Hsg!R63+Op_Pro_Forma_Hsg!R64+Op_Pro_Forma_Hsg!R65</f>
        <v>0</v>
      </c>
      <c r="S104" s="66">
        <f>Op_Pro_Forma_Hsg!S62+Op_Pro_Forma_Hsg!S63+Op_Pro_Forma_Hsg!S64+Op_Pro_Forma_Hsg!S65</f>
        <v>0</v>
      </c>
      <c r="T104" s="66">
        <f>Op_Pro_Forma_Hsg!T62+Op_Pro_Forma_Hsg!T63+Op_Pro_Forma_Hsg!T64+Op_Pro_Forma_Hsg!T65</f>
        <v>0</v>
      </c>
    </row>
    <row r="105" spans="1:71" ht="12" customHeight="1" x14ac:dyDescent="0.25">
      <c r="B105" s="409" t="s">
        <v>4446</v>
      </c>
      <c r="C105" s="1379" t="s">
        <v>4445</v>
      </c>
      <c r="D105" s="1380"/>
      <c r="E105" s="1381"/>
      <c r="F105" s="28"/>
      <c r="G105" s="28"/>
      <c r="H105" s="28"/>
      <c r="I105" s="28"/>
      <c r="J105" s="28"/>
      <c r="K105" s="28"/>
      <c r="L105" s="28"/>
      <c r="M105" s="28"/>
      <c r="N105" s="28"/>
      <c r="O105" s="28"/>
      <c r="P105" s="28"/>
      <c r="Q105" s="28"/>
      <c r="R105" s="28"/>
      <c r="S105" s="28"/>
      <c r="T105" s="28"/>
    </row>
    <row r="106" spans="1:71" ht="12" customHeight="1" x14ac:dyDescent="0.25">
      <c r="A106" s="13"/>
      <c r="B106" s="409" t="s">
        <v>4446</v>
      </c>
      <c r="C106" s="1379" t="s">
        <v>4445</v>
      </c>
      <c r="D106" s="1380"/>
      <c r="E106" s="1381"/>
      <c r="F106" s="28"/>
      <c r="G106" s="106"/>
      <c r="H106" s="106"/>
      <c r="I106" s="106"/>
      <c r="J106" s="106"/>
      <c r="K106" s="106"/>
      <c r="L106" s="106"/>
      <c r="M106" s="106"/>
      <c r="N106" s="106"/>
      <c r="O106" s="106"/>
      <c r="P106" s="106"/>
      <c r="Q106" s="106"/>
      <c r="R106" s="106"/>
      <c r="S106" s="106"/>
      <c r="T106" s="106"/>
    </row>
    <row r="107" spans="1:71" ht="12" customHeight="1" x14ac:dyDescent="0.25">
      <c r="A107" s="13" t="s">
        <v>2807</v>
      </c>
      <c r="B107" s="12"/>
      <c r="C107" s="12"/>
      <c r="F107" s="41">
        <f t="shared" ref="F107:T107" si="41">F103-F104-F105-F106</f>
        <v>0</v>
      </c>
      <c r="G107" s="41">
        <f t="shared" si="41"/>
        <v>0</v>
      </c>
      <c r="H107" s="41">
        <f t="shared" si="41"/>
        <v>0</v>
      </c>
      <c r="I107" s="41">
        <f t="shared" si="41"/>
        <v>0</v>
      </c>
      <c r="J107" s="41">
        <f t="shared" si="41"/>
        <v>0</v>
      </c>
      <c r="K107" s="41">
        <f t="shared" si="41"/>
        <v>0</v>
      </c>
      <c r="L107" s="41">
        <f t="shared" si="41"/>
        <v>0</v>
      </c>
      <c r="M107" s="41">
        <f t="shared" si="41"/>
        <v>0</v>
      </c>
      <c r="N107" s="41">
        <f t="shared" si="41"/>
        <v>0</v>
      </c>
      <c r="O107" s="41">
        <f t="shared" si="41"/>
        <v>0</v>
      </c>
      <c r="P107" s="41">
        <f t="shared" si="41"/>
        <v>0</v>
      </c>
      <c r="Q107" s="41">
        <f t="shared" si="41"/>
        <v>0</v>
      </c>
      <c r="R107" s="41">
        <f t="shared" si="41"/>
        <v>0</v>
      </c>
      <c r="S107" s="41">
        <f t="shared" si="41"/>
        <v>0</v>
      </c>
      <c r="T107" s="41">
        <f t="shared" si="41"/>
        <v>0</v>
      </c>
    </row>
    <row r="108" spans="1:71" ht="12" customHeight="1" x14ac:dyDescent="0.25">
      <c r="A108" s="13"/>
      <c r="B108" s="12"/>
      <c r="C108" s="12"/>
      <c r="F108" s="41"/>
      <c r="G108" s="41"/>
      <c r="H108" s="41"/>
      <c r="I108" s="41"/>
      <c r="J108" s="41"/>
      <c r="K108" s="41"/>
      <c r="L108" s="41"/>
      <c r="M108" s="41"/>
      <c r="N108" s="41"/>
      <c r="O108" s="41"/>
      <c r="P108" s="41"/>
      <c r="Q108" s="41"/>
      <c r="R108" s="41"/>
      <c r="S108" s="41"/>
      <c r="T108" s="41"/>
    </row>
    <row r="109" spans="1:71" s="949" customFormat="1" ht="12" customHeight="1" x14ac:dyDescent="0.25">
      <c r="A109" s="948" t="s">
        <v>4955</v>
      </c>
      <c r="F109" s="950" t="str">
        <f>IF(AND(F99=0,SUM(F104:F106)=0),"NA",ROUND((F80-F86-F93)/(F99+SUM(F104:F106)),2))</f>
        <v>NA</v>
      </c>
      <c r="G109" s="950" t="str">
        <f t="shared" ref="G109:T109" si="42">IF(AND(G99=0,SUM(G104:G106)=0),"NA",ROUND((G80-G86-G93)/(G99+SUM(G104:G106)),2))</f>
        <v>NA</v>
      </c>
      <c r="H109" s="950" t="str">
        <f t="shared" si="42"/>
        <v>NA</v>
      </c>
      <c r="I109" s="950" t="str">
        <f t="shared" si="42"/>
        <v>NA</v>
      </c>
      <c r="J109" s="950" t="str">
        <f t="shared" si="42"/>
        <v>NA</v>
      </c>
      <c r="K109" s="950" t="str">
        <f t="shared" si="42"/>
        <v>NA</v>
      </c>
      <c r="L109" s="950" t="str">
        <f t="shared" si="42"/>
        <v>NA</v>
      </c>
      <c r="M109" s="950" t="str">
        <f t="shared" si="42"/>
        <v>NA</v>
      </c>
      <c r="N109" s="950" t="str">
        <f t="shared" si="42"/>
        <v>NA</v>
      </c>
      <c r="O109" s="950" t="str">
        <f t="shared" si="42"/>
        <v>NA</v>
      </c>
      <c r="P109" s="950" t="str">
        <f t="shared" si="42"/>
        <v>NA</v>
      </c>
      <c r="Q109" s="950" t="str">
        <f t="shared" si="42"/>
        <v>NA</v>
      </c>
      <c r="R109" s="950" t="str">
        <f>IF(AND(R99=0,SUM(R104:R106)=0),"NA",ROUND((R80-R86-R93)/(R99+SUM(R104:R106)),2))</f>
        <v>NA</v>
      </c>
      <c r="S109" s="950" t="str">
        <f t="shared" si="42"/>
        <v>NA</v>
      </c>
      <c r="T109" s="950" t="str">
        <f t="shared" si="42"/>
        <v>NA</v>
      </c>
    </row>
    <row r="110" spans="1:71" s="949" customFormat="1" ht="12" customHeight="1" x14ac:dyDescent="0.25">
      <c r="A110" s="948" t="s">
        <v>4679</v>
      </c>
      <c r="B110" s="951"/>
      <c r="C110" s="951"/>
      <c r="D110" s="951"/>
      <c r="F110" s="952" t="str">
        <f>IF(OR(F80=0,F80=""),"",F107/(Op_Pro_Forma_Hsg!F20+SUM(Op_Pro_Forma_Supplementary!F16:F18)+F46+F48))</f>
        <v/>
      </c>
      <c r="G110" s="952" t="str">
        <f>IF(OR(G80=0,G80=""),"",G107/(Op_Pro_Forma_Hsg!G20+SUM(Op_Pro_Forma_Supplementary!G16:G18)+G46+G48))</f>
        <v/>
      </c>
      <c r="H110" s="952" t="str">
        <f>IF(OR(H80=0,H80=""),"",H107/(Op_Pro_Forma_Hsg!H20+SUM(Op_Pro_Forma_Supplementary!H16:H18)+H46+H48))</f>
        <v/>
      </c>
      <c r="I110" s="952" t="str">
        <f>IF(OR(I80=0,I80=""),"",I107/(Op_Pro_Forma_Hsg!I20+SUM(Op_Pro_Forma_Supplementary!I16:I18)+I46+I48))</f>
        <v/>
      </c>
      <c r="J110" s="952" t="str">
        <f>IF(OR(J80=0,J80=""),"",J107/(Op_Pro_Forma_Hsg!J20+SUM(Op_Pro_Forma_Supplementary!J16:J18)+J46+J48))</f>
        <v/>
      </c>
      <c r="K110" s="952" t="str">
        <f>IF(OR(K80=0,K80=""),"",K107/(Op_Pro_Forma_Hsg!K20+SUM(Op_Pro_Forma_Supplementary!K16:K18)+K46+K48))</f>
        <v/>
      </c>
      <c r="L110" s="952" t="str">
        <f>IF(OR(L80=0,L80=""),"",L107/(Op_Pro_Forma_Hsg!L20+SUM(Op_Pro_Forma_Supplementary!L16:L18)+L46+L48))</f>
        <v/>
      </c>
      <c r="M110" s="952" t="str">
        <f>IF(OR(M80=0,M80=""),"",M107/(Op_Pro_Forma_Hsg!M20+SUM(Op_Pro_Forma_Supplementary!M16:M18)+M46+M48))</f>
        <v/>
      </c>
      <c r="N110" s="952" t="str">
        <f>IF(OR(N80=0,N80=""),"",N107/(Op_Pro_Forma_Hsg!N20+SUM(Op_Pro_Forma_Supplementary!N16:N18)+N46+N48))</f>
        <v/>
      </c>
      <c r="O110" s="952" t="str">
        <f>IF(OR(O80=0,O80=""),"",O107/(Op_Pro_Forma_Hsg!O20+SUM(Op_Pro_Forma_Supplementary!O16:O18)+O46+O48))</f>
        <v/>
      </c>
      <c r="P110" s="952" t="str">
        <f>IF(OR(P80=0,P80=""),"",P107/(Op_Pro_Forma_Hsg!P20+SUM(Op_Pro_Forma_Supplementary!P16:P18)+P46+P48))</f>
        <v/>
      </c>
      <c r="Q110" s="952" t="str">
        <f>IF(OR(Q80=0,Q80=""),"",Q107/(Op_Pro_Forma_Hsg!Q20+SUM(Op_Pro_Forma_Supplementary!Q16:Q18)+Q46+Q48))</f>
        <v/>
      </c>
      <c r="R110" s="952" t="str">
        <f>IF(OR(R80=0,R80=""),"",R107/(Op_Pro_Forma_Hsg!R20+SUM(Op_Pro_Forma_Supplementary!R16:R18)+R46+R48))</f>
        <v/>
      </c>
      <c r="S110" s="952" t="str">
        <f>IF(OR(S80=0,S80=""),"",S107/(Op_Pro_Forma_Hsg!S20+SUM(Op_Pro_Forma_Supplementary!S16:S18)+S46+S48))</f>
        <v/>
      </c>
      <c r="T110" s="952" t="str">
        <f>IF(OR(T80=0,T80=""),"",T107/(Op_Pro_Forma_Hsg!T20+SUM(Op_Pro_Forma_Supplementary!T16:T18)+T46+T48))</f>
        <v/>
      </c>
      <c r="V110" s="953" t="s">
        <v>4436</v>
      </c>
      <c r="W110" s="954">
        <f>IF(SUM(F62:T62)=0,0,(SUM(F82:T82)+SUM(F88:T88)+SUM(F96:T96)+SUM(F102:T104))/SUM(F62:T62))</f>
        <v>0</v>
      </c>
    </row>
    <row r="111" spans="1:71" ht="12" customHeight="1" x14ac:dyDescent="0.25">
      <c r="A111" s="409"/>
      <c r="B111" s="409"/>
      <c r="F111" s="40"/>
      <c r="G111" s="40"/>
      <c r="H111" s="40"/>
      <c r="I111" s="40"/>
      <c r="J111" s="40"/>
      <c r="K111" s="40"/>
      <c r="L111" s="40"/>
      <c r="M111" s="40"/>
      <c r="N111" s="40"/>
      <c r="O111" s="40"/>
      <c r="P111" s="40"/>
      <c r="Q111" s="40"/>
      <c r="R111" s="40"/>
      <c r="S111" s="40"/>
      <c r="T111" s="40"/>
    </row>
    <row r="112" spans="1:71" ht="12" customHeight="1" x14ac:dyDescent="0.25">
      <c r="H112" s="10"/>
      <c r="I112" s="10"/>
      <c r="J112" s="10"/>
      <c r="K112" s="10"/>
      <c r="L112" s="10"/>
      <c r="M112" s="10"/>
      <c r="N112" s="10"/>
      <c r="O112" s="10"/>
      <c r="P112" s="10"/>
      <c r="Q112" s="10"/>
      <c r="R112" s="10"/>
      <c r="S112" s="15" t="s">
        <v>3051</v>
      </c>
      <c r="T112" s="170">
        <f>SUM(F107:T107)</f>
        <v>0</v>
      </c>
    </row>
    <row r="113" spans="6:20" x14ac:dyDescent="0.25">
      <c r="F113" s="10"/>
      <c r="G113" s="10"/>
      <c r="H113" s="10"/>
      <c r="I113" s="10"/>
      <c r="J113" s="10"/>
      <c r="K113" s="10"/>
      <c r="L113" s="10"/>
      <c r="M113" s="10"/>
      <c r="N113" s="10"/>
      <c r="O113" s="10"/>
      <c r="P113" s="10"/>
      <c r="Q113" s="10"/>
      <c r="R113" s="10"/>
      <c r="S113" s="15" t="s">
        <v>1834</v>
      </c>
      <c r="T113" s="170" t="str">
        <f>IF(Project_Worksheet!E16 = 0, "", T112/(Project_Worksheet!E16*15))</f>
        <v/>
      </c>
    </row>
    <row r="114" spans="6:20" x14ac:dyDescent="0.25">
      <c r="F114" s="10"/>
      <c r="G114" s="10"/>
      <c r="H114" s="10"/>
      <c r="I114" s="10"/>
      <c r="J114" s="10"/>
      <c r="K114" s="10"/>
      <c r="L114" s="10"/>
      <c r="M114" s="10"/>
      <c r="N114" s="10"/>
      <c r="O114" s="10"/>
      <c r="P114" s="10"/>
      <c r="Q114" s="10"/>
      <c r="R114" s="10"/>
      <c r="S114" s="10"/>
      <c r="T114" s="10"/>
    </row>
    <row r="115" spans="6:20" x14ac:dyDescent="0.25">
      <c r="F115" s="10"/>
      <c r="G115" s="10"/>
      <c r="H115" s="10"/>
      <c r="I115" s="10"/>
      <c r="J115" s="10"/>
      <c r="K115" s="10"/>
      <c r="L115" s="10"/>
      <c r="M115" s="10"/>
      <c r="N115" s="10"/>
      <c r="O115" s="10"/>
      <c r="P115" s="10"/>
      <c r="Q115" s="10"/>
      <c r="R115" s="10"/>
      <c r="S115" s="10"/>
      <c r="T115" s="10"/>
    </row>
    <row r="116" spans="6:20" x14ac:dyDescent="0.25">
      <c r="F116" s="10"/>
      <c r="G116" s="10"/>
      <c r="H116" s="10"/>
      <c r="I116" s="10"/>
      <c r="J116" s="10"/>
      <c r="K116" s="10"/>
      <c r="L116" s="10"/>
      <c r="M116" s="10"/>
      <c r="N116" s="10"/>
      <c r="O116" s="10"/>
      <c r="P116" s="10"/>
      <c r="Q116" s="10"/>
      <c r="R116" s="10"/>
      <c r="S116" s="10"/>
      <c r="T116" s="10"/>
    </row>
    <row r="117" spans="6:20" x14ac:dyDescent="0.25">
      <c r="F117" s="10"/>
      <c r="G117" s="10"/>
      <c r="H117" s="10"/>
      <c r="I117" s="10"/>
      <c r="J117" s="10"/>
      <c r="K117" s="10"/>
      <c r="L117" s="10"/>
      <c r="M117" s="10"/>
      <c r="N117" s="10"/>
      <c r="O117" s="10"/>
      <c r="P117" s="10"/>
      <c r="Q117" s="10"/>
      <c r="R117" s="10"/>
      <c r="S117" s="10"/>
      <c r="T117" s="10"/>
    </row>
    <row r="118" spans="6:20" x14ac:dyDescent="0.25">
      <c r="F118" s="10"/>
      <c r="G118" s="10"/>
      <c r="H118" s="10"/>
      <c r="I118" s="10"/>
      <c r="J118" s="10"/>
      <c r="K118" s="10"/>
      <c r="L118" s="10"/>
      <c r="M118" s="10"/>
      <c r="N118" s="10"/>
      <c r="O118" s="10"/>
      <c r="P118" s="10"/>
      <c r="Q118" s="10"/>
      <c r="R118" s="10"/>
      <c r="S118" s="10"/>
      <c r="T118" s="10"/>
    </row>
    <row r="119" spans="6:20" x14ac:dyDescent="0.25">
      <c r="F119" s="10"/>
      <c r="G119" s="10"/>
      <c r="H119" s="10"/>
      <c r="I119" s="10"/>
      <c r="J119" s="10"/>
      <c r="K119" s="10"/>
      <c r="L119" s="10"/>
      <c r="M119" s="10"/>
      <c r="N119" s="10"/>
      <c r="O119" s="10"/>
      <c r="P119" s="10"/>
      <c r="Q119" s="10"/>
      <c r="R119" s="10"/>
      <c r="S119" s="10"/>
      <c r="T119" s="10"/>
    </row>
    <row r="120" spans="6:20" x14ac:dyDescent="0.25">
      <c r="F120" s="10"/>
      <c r="G120" s="10"/>
      <c r="H120" s="10"/>
      <c r="I120" s="10"/>
      <c r="J120" s="10"/>
      <c r="K120" s="10"/>
      <c r="L120" s="10"/>
      <c r="M120" s="10"/>
      <c r="N120" s="10"/>
      <c r="O120" s="10"/>
      <c r="P120" s="10"/>
      <c r="Q120" s="10"/>
      <c r="R120" s="10"/>
      <c r="S120" s="10"/>
      <c r="T120" s="10"/>
    </row>
    <row r="121" spans="6:20" x14ac:dyDescent="0.25">
      <c r="F121" s="10"/>
      <c r="G121" s="10"/>
      <c r="H121" s="10"/>
      <c r="I121" s="10"/>
      <c r="J121" s="10"/>
      <c r="K121" s="10"/>
      <c r="L121" s="10"/>
      <c r="M121" s="10"/>
      <c r="N121" s="10"/>
      <c r="O121" s="10"/>
      <c r="P121" s="10"/>
      <c r="Q121" s="10"/>
      <c r="R121" s="10"/>
      <c r="S121" s="10"/>
      <c r="T121" s="10"/>
    </row>
    <row r="122" spans="6:20" x14ac:dyDescent="0.25">
      <c r="N122" s="10"/>
      <c r="O122" s="10"/>
      <c r="P122" s="10"/>
      <c r="Q122" s="10"/>
      <c r="R122" s="10"/>
      <c r="S122" s="10"/>
      <c r="T122" s="10"/>
    </row>
    <row r="123" spans="6:20" x14ac:dyDescent="0.25">
      <c r="N123" s="10"/>
      <c r="O123" s="10"/>
      <c r="P123" s="10"/>
      <c r="Q123" s="10"/>
      <c r="R123" s="10"/>
      <c r="S123" s="10"/>
      <c r="T123" s="10"/>
    </row>
    <row r="124" spans="6:20" x14ac:dyDescent="0.25">
      <c r="F124" s="10"/>
      <c r="G124" s="10"/>
      <c r="H124" s="10"/>
      <c r="I124" s="10"/>
      <c r="J124" s="10"/>
      <c r="K124" s="10"/>
      <c r="L124" s="10"/>
      <c r="M124" s="10"/>
      <c r="N124" s="10"/>
      <c r="O124" s="10"/>
      <c r="P124" s="10"/>
      <c r="Q124" s="10"/>
      <c r="R124" s="10"/>
      <c r="S124" s="10"/>
      <c r="T124" s="10"/>
    </row>
    <row r="125" spans="6:20" x14ac:dyDescent="0.25">
      <c r="F125" s="10"/>
      <c r="G125" s="10"/>
      <c r="H125" s="10"/>
      <c r="I125" s="10"/>
      <c r="J125" s="10"/>
      <c r="K125" s="10"/>
      <c r="L125" s="10"/>
      <c r="M125" s="10"/>
      <c r="N125" s="10"/>
      <c r="O125" s="10"/>
      <c r="P125" s="10"/>
      <c r="Q125" s="10"/>
      <c r="R125" s="10"/>
      <c r="S125" s="10"/>
      <c r="T125" s="10"/>
    </row>
    <row r="126" spans="6:20" x14ac:dyDescent="0.25">
      <c r="F126" s="10"/>
      <c r="G126" s="10"/>
      <c r="H126" s="10"/>
      <c r="I126" s="10"/>
      <c r="J126" s="10"/>
      <c r="K126" s="10"/>
      <c r="L126" s="10"/>
      <c r="M126" s="10"/>
      <c r="N126" s="10"/>
      <c r="O126" s="10"/>
      <c r="P126" s="10"/>
      <c r="Q126" s="10"/>
      <c r="R126" s="10"/>
      <c r="S126" s="10"/>
      <c r="T126" s="10"/>
    </row>
    <row r="127" spans="6:20" x14ac:dyDescent="0.25">
      <c r="F127" s="10"/>
      <c r="G127" s="10"/>
      <c r="H127" s="10"/>
      <c r="I127" s="10"/>
      <c r="J127" s="10"/>
      <c r="K127" s="10"/>
      <c r="L127" s="10"/>
      <c r="M127" s="10"/>
      <c r="N127" s="10"/>
      <c r="O127" s="10"/>
      <c r="P127" s="10"/>
      <c r="Q127" s="10"/>
      <c r="R127" s="10"/>
      <c r="S127" s="10"/>
      <c r="T127" s="10"/>
    </row>
    <row r="128" spans="6:20" x14ac:dyDescent="0.25">
      <c r="F128" s="10"/>
      <c r="G128" s="10"/>
      <c r="H128" s="10"/>
      <c r="I128" s="10"/>
      <c r="J128" s="10"/>
      <c r="K128" s="10"/>
      <c r="L128" s="10"/>
      <c r="M128" s="10"/>
      <c r="N128" s="10"/>
      <c r="O128" s="10"/>
      <c r="P128" s="10"/>
      <c r="Q128" s="10"/>
      <c r="R128" s="10"/>
      <c r="S128" s="10"/>
      <c r="T128" s="10"/>
    </row>
    <row r="129" spans="6:20" x14ac:dyDescent="0.25">
      <c r="F129" s="10"/>
      <c r="G129" s="10"/>
      <c r="H129" s="10"/>
      <c r="I129" s="10"/>
      <c r="J129" s="10"/>
      <c r="K129" s="10"/>
      <c r="L129" s="10"/>
      <c r="M129" s="10"/>
      <c r="N129" s="10"/>
      <c r="O129" s="10"/>
      <c r="P129" s="10"/>
      <c r="Q129" s="10"/>
      <c r="R129" s="10"/>
      <c r="S129" s="10"/>
      <c r="T129" s="10"/>
    </row>
    <row r="130" spans="6:20" x14ac:dyDescent="0.25">
      <c r="F130" s="10"/>
      <c r="G130" s="10"/>
      <c r="H130" s="10"/>
      <c r="I130" s="10"/>
      <c r="J130" s="10"/>
      <c r="K130" s="10"/>
      <c r="L130" s="10"/>
      <c r="M130" s="10"/>
      <c r="N130" s="10"/>
      <c r="O130" s="10"/>
      <c r="P130" s="10"/>
      <c r="Q130" s="10"/>
      <c r="R130" s="10"/>
      <c r="S130" s="10"/>
      <c r="T130" s="10"/>
    </row>
    <row r="131" spans="6:20" x14ac:dyDescent="0.25">
      <c r="F131" s="10"/>
      <c r="G131" s="10"/>
      <c r="H131" s="10"/>
      <c r="I131" s="10"/>
      <c r="J131" s="10"/>
      <c r="K131" s="10"/>
      <c r="L131" s="10"/>
      <c r="M131" s="10"/>
      <c r="N131" s="10"/>
      <c r="O131" s="10"/>
      <c r="P131" s="10"/>
      <c r="Q131" s="10"/>
      <c r="R131" s="10"/>
      <c r="S131" s="10"/>
      <c r="T131" s="10"/>
    </row>
    <row r="132" spans="6:20" x14ac:dyDescent="0.25">
      <c r="F132" s="10"/>
      <c r="G132" s="10"/>
      <c r="H132" s="10"/>
      <c r="I132" s="10"/>
      <c r="J132" s="10"/>
      <c r="K132" s="10"/>
      <c r="L132" s="10"/>
      <c r="M132" s="10"/>
      <c r="N132" s="10"/>
      <c r="O132" s="10"/>
      <c r="P132" s="10"/>
      <c r="Q132" s="10"/>
      <c r="R132" s="10"/>
      <c r="S132" s="10"/>
      <c r="T132" s="10"/>
    </row>
    <row r="133" spans="6:20" x14ac:dyDescent="0.25">
      <c r="F133" s="10"/>
      <c r="G133" s="10"/>
      <c r="H133" s="10"/>
      <c r="I133" s="10"/>
      <c r="J133" s="10"/>
      <c r="K133" s="10"/>
      <c r="L133" s="10"/>
      <c r="M133" s="10"/>
      <c r="N133" s="10"/>
      <c r="O133" s="10"/>
      <c r="P133" s="10"/>
      <c r="Q133" s="10"/>
      <c r="R133" s="10"/>
      <c r="S133" s="10"/>
      <c r="T133" s="10"/>
    </row>
    <row r="134" spans="6:20" x14ac:dyDescent="0.25">
      <c r="F134" s="10"/>
      <c r="G134" s="10"/>
      <c r="H134" s="10"/>
      <c r="I134" s="10"/>
      <c r="J134" s="10"/>
      <c r="K134" s="10"/>
      <c r="L134" s="10"/>
      <c r="M134" s="10"/>
      <c r="N134" s="10"/>
      <c r="O134" s="10"/>
      <c r="P134" s="10"/>
      <c r="Q134" s="10"/>
      <c r="R134" s="10"/>
      <c r="S134" s="10"/>
      <c r="T134" s="10"/>
    </row>
    <row r="135" spans="6:20" x14ac:dyDescent="0.25">
      <c r="F135" s="10"/>
      <c r="G135" s="10"/>
      <c r="H135" s="10"/>
      <c r="I135" s="10"/>
      <c r="J135" s="10"/>
      <c r="K135" s="10"/>
      <c r="L135" s="10"/>
      <c r="M135" s="10"/>
      <c r="N135" s="10"/>
      <c r="O135" s="10"/>
      <c r="P135" s="10"/>
      <c r="Q135" s="10"/>
      <c r="R135" s="10"/>
      <c r="S135" s="10"/>
      <c r="T135" s="10"/>
    </row>
    <row r="136" spans="6:20" x14ac:dyDescent="0.25">
      <c r="F136" s="10"/>
      <c r="G136" s="10"/>
      <c r="H136" s="10"/>
      <c r="I136" s="10"/>
      <c r="J136" s="10"/>
      <c r="K136" s="10"/>
      <c r="L136" s="10"/>
      <c r="M136" s="10"/>
      <c r="N136" s="10"/>
      <c r="O136" s="10"/>
      <c r="P136" s="10"/>
      <c r="Q136" s="10"/>
      <c r="R136" s="10"/>
      <c r="S136" s="10"/>
      <c r="T136" s="10"/>
    </row>
    <row r="137" spans="6:20" x14ac:dyDescent="0.25">
      <c r="F137" s="10"/>
      <c r="G137" s="10"/>
      <c r="H137" s="10"/>
      <c r="I137" s="10"/>
      <c r="J137" s="10"/>
      <c r="K137" s="10"/>
      <c r="L137" s="10"/>
      <c r="M137" s="10"/>
      <c r="N137" s="10"/>
      <c r="O137" s="10"/>
      <c r="P137" s="10"/>
      <c r="Q137" s="10"/>
      <c r="R137" s="10"/>
      <c r="S137" s="10"/>
      <c r="T137" s="10"/>
    </row>
    <row r="138" spans="6:20" x14ac:dyDescent="0.25">
      <c r="F138" s="10"/>
      <c r="G138" s="10"/>
      <c r="H138" s="10"/>
      <c r="I138" s="10"/>
      <c r="J138" s="10"/>
      <c r="K138" s="10"/>
      <c r="L138" s="10"/>
      <c r="M138" s="10"/>
      <c r="N138" s="10"/>
      <c r="O138" s="10"/>
      <c r="P138" s="10"/>
      <c r="Q138" s="10"/>
      <c r="R138" s="10"/>
      <c r="S138" s="10"/>
      <c r="T138" s="10"/>
    </row>
    <row r="139" spans="6:20" x14ac:dyDescent="0.25">
      <c r="F139" s="10"/>
      <c r="G139" s="10"/>
      <c r="H139" s="10"/>
      <c r="I139" s="10"/>
      <c r="J139" s="10"/>
      <c r="K139" s="10"/>
      <c r="L139" s="10"/>
      <c r="M139" s="10"/>
      <c r="N139" s="10"/>
      <c r="O139" s="10"/>
      <c r="P139" s="10"/>
      <c r="Q139" s="10"/>
      <c r="R139" s="10"/>
      <c r="S139" s="10"/>
      <c r="T139" s="10"/>
    </row>
    <row r="140" spans="6:20" x14ac:dyDescent="0.25">
      <c r="F140" s="10"/>
      <c r="G140" s="10"/>
      <c r="H140" s="10"/>
      <c r="I140" s="10"/>
      <c r="J140" s="10"/>
      <c r="K140" s="10"/>
      <c r="L140" s="10"/>
      <c r="M140" s="10"/>
      <c r="N140" s="10"/>
      <c r="O140" s="10"/>
      <c r="P140" s="10"/>
      <c r="Q140" s="10"/>
      <c r="R140" s="10"/>
      <c r="S140" s="10"/>
      <c r="T140" s="10"/>
    </row>
    <row r="141" spans="6:20" x14ac:dyDescent="0.25">
      <c r="F141" s="10"/>
      <c r="G141" s="10"/>
      <c r="H141" s="10"/>
      <c r="I141" s="10"/>
      <c r="J141" s="10"/>
      <c r="K141" s="10"/>
      <c r="L141" s="10"/>
      <c r="M141" s="10"/>
      <c r="N141" s="10"/>
      <c r="O141" s="10"/>
      <c r="P141" s="10"/>
      <c r="Q141" s="10"/>
      <c r="R141" s="10"/>
      <c r="S141" s="10"/>
      <c r="T141" s="10"/>
    </row>
    <row r="142" spans="6:20" x14ac:dyDescent="0.25">
      <c r="F142" s="10"/>
      <c r="G142" s="10"/>
      <c r="H142" s="10"/>
      <c r="I142" s="10"/>
      <c r="J142" s="10"/>
      <c r="K142" s="10"/>
      <c r="L142" s="10"/>
      <c r="M142" s="10"/>
      <c r="N142" s="10"/>
      <c r="O142" s="10"/>
      <c r="P142" s="10"/>
      <c r="Q142" s="10"/>
      <c r="R142" s="10"/>
      <c r="S142" s="10"/>
      <c r="T142" s="10"/>
    </row>
    <row r="143" spans="6:20" x14ac:dyDescent="0.25">
      <c r="F143" s="10"/>
      <c r="G143" s="10"/>
      <c r="H143" s="10"/>
      <c r="I143" s="10"/>
      <c r="J143" s="10"/>
      <c r="K143" s="10"/>
      <c r="L143" s="10"/>
      <c r="M143" s="10"/>
      <c r="N143" s="10"/>
      <c r="O143" s="10"/>
      <c r="P143" s="10"/>
      <c r="Q143" s="10"/>
      <c r="R143" s="10"/>
      <c r="S143" s="10"/>
      <c r="T143" s="10"/>
    </row>
    <row r="144" spans="6:20" x14ac:dyDescent="0.25">
      <c r="F144" s="10"/>
      <c r="G144" s="10"/>
      <c r="H144" s="10"/>
      <c r="I144" s="10"/>
      <c r="J144" s="10"/>
      <c r="K144" s="10"/>
      <c r="L144" s="10"/>
      <c r="M144" s="10"/>
      <c r="N144" s="10"/>
      <c r="O144" s="10"/>
      <c r="P144" s="10"/>
      <c r="Q144" s="10"/>
      <c r="R144" s="10"/>
      <c r="S144" s="10"/>
      <c r="T144" s="10"/>
    </row>
    <row r="145" spans="6:20" x14ac:dyDescent="0.25">
      <c r="F145" s="10"/>
      <c r="G145" s="10"/>
      <c r="H145" s="10"/>
      <c r="I145" s="10"/>
      <c r="J145" s="10"/>
      <c r="K145" s="10"/>
      <c r="L145" s="10"/>
      <c r="M145" s="10"/>
      <c r="N145" s="10"/>
      <c r="O145" s="10"/>
      <c r="P145" s="10"/>
      <c r="Q145" s="10"/>
      <c r="R145" s="10"/>
      <c r="S145" s="10"/>
      <c r="T145" s="10"/>
    </row>
    <row r="146" spans="6:20" x14ac:dyDescent="0.25">
      <c r="F146" s="10"/>
      <c r="G146" s="10"/>
      <c r="H146" s="10"/>
      <c r="I146" s="10"/>
      <c r="J146" s="10"/>
      <c r="K146" s="10"/>
      <c r="L146" s="10"/>
      <c r="M146" s="10"/>
      <c r="N146" s="10"/>
      <c r="O146" s="10"/>
      <c r="P146" s="10"/>
      <c r="Q146" s="10"/>
      <c r="R146" s="10"/>
      <c r="S146" s="10"/>
      <c r="T146" s="10"/>
    </row>
    <row r="147" spans="6:20" x14ac:dyDescent="0.25">
      <c r="F147" s="10"/>
      <c r="G147" s="10"/>
      <c r="H147" s="10"/>
      <c r="I147" s="10"/>
      <c r="J147" s="10"/>
      <c r="K147" s="10"/>
      <c r="L147" s="10"/>
      <c r="M147" s="10"/>
      <c r="N147" s="10"/>
      <c r="O147" s="10"/>
      <c r="P147" s="10"/>
      <c r="Q147" s="10"/>
      <c r="R147" s="10"/>
      <c r="S147" s="10"/>
      <c r="T147" s="10"/>
    </row>
    <row r="148" spans="6:20" x14ac:dyDescent="0.25">
      <c r="F148" s="10"/>
      <c r="G148" s="10"/>
      <c r="H148" s="10"/>
      <c r="I148" s="10"/>
      <c r="J148" s="10"/>
      <c r="K148" s="10"/>
      <c r="L148" s="10"/>
      <c r="M148" s="10"/>
      <c r="N148" s="10"/>
      <c r="O148" s="10"/>
      <c r="P148" s="10"/>
      <c r="Q148" s="10"/>
      <c r="R148" s="10"/>
      <c r="S148" s="10"/>
      <c r="T148" s="10"/>
    </row>
    <row r="149" spans="6:20" x14ac:dyDescent="0.25">
      <c r="F149" s="10"/>
      <c r="G149" s="10"/>
      <c r="H149" s="10"/>
      <c r="I149" s="10"/>
      <c r="J149" s="10"/>
      <c r="K149" s="10"/>
      <c r="L149" s="10"/>
      <c r="M149" s="10"/>
      <c r="N149" s="10"/>
      <c r="O149" s="10"/>
      <c r="P149" s="10"/>
      <c r="Q149" s="10"/>
      <c r="R149" s="10"/>
      <c r="S149" s="10"/>
      <c r="T149" s="10"/>
    </row>
    <row r="150" spans="6:20" x14ac:dyDescent="0.25">
      <c r="F150" s="10"/>
      <c r="G150" s="10"/>
      <c r="H150" s="10"/>
      <c r="I150" s="10"/>
      <c r="J150" s="10"/>
      <c r="K150" s="10"/>
      <c r="L150" s="10"/>
      <c r="M150" s="10"/>
      <c r="N150" s="10"/>
      <c r="O150" s="10"/>
      <c r="P150" s="10"/>
      <c r="Q150" s="10"/>
      <c r="R150" s="10"/>
      <c r="S150" s="10"/>
      <c r="T150" s="10"/>
    </row>
    <row r="151" spans="6:20" x14ac:dyDescent="0.25">
      <c r="F151" s="10"/>
      <c r="G151" s="10"/>
      <c r="H151" s="10"/>
      <c r="I151" s="10"/>
      <c r="J151" s="10"/>
      <c r="K151" s="10"/>
      <c r="L151" s="10"/>
      <c r="M151" s="10"/>
      <c r="N151" s="10"/>
      <c r="O151" s="10"/>
      <c r="P151" s="10"/>
      <c r="Q151" s="10"/>
      <c r="R151" s="10"/>
      <c r="S151" s="10"/>
      <c r="T151" s="10"/>
    </row>
    <row r="152" spans="6:20" x14ac:dyDescent="0.25">
      <c r="F152" s="10"/>
      <c r="G152" s="10"/>
      <c r="H152" s="10"/>
      <c r="I152" s="10"/>
      <c r="J152" s="10"/>
      <c r="K152" s="10"/>
      <c r="L152" s="10"/>
      <c r="M152" s="10"/>
      <c r="N152" s="10"/>
      <c r="O152" s="10"/>
      <c r="P152" s="10"/>
      <c r="Q152" s="10"/>
      <c r="R152" s="10"/>
      <c r="S152" s="10"/>
      <c r="T152" s="10"/>
    </row>
    <row r="153" spans="6:20" x14ac:dyDescent="0.25">
      <c r="F153" s="10"/>
      <c r="G153" s="10"/>
      <c r="H153" s="10"/>
      <c r="I153" s="10"/>
      <c r="J153" s="10"/>
      <c r="K153" s="10"/>
      <c r="L153" s="10"/>
      <c r="M153" s="10"/>
      <c r="N153" s="10"/>
      <c r="O153" s="10"/>
      <c r="P153" s="10"/>
      <c r="Q153" s="10"/>
      <c r="R153" s="10"/>
      <c r="S153" s="10"/>
      <c r="T153" s="10"/>
    </row>
    <row r="154" spans="6:20" x14ac:dyDescent="0.25">
      <c r="F154" s="10"/>
      <c r="G154" s="10"/>
      <c r="H154" s="10"/>
      <c r="I154" s="10"/>
      <c r="J154" s="10"/>
      <c r="K154" s="10"/>
      <c r="L154" s="10"/>
      <c r="M154" s="10"/>
      <c r="N154" s="10"/>
      <c r="O154" s="10"/>
      <c r="P154" s="10"/>
      <c r="Q154" s="10"/>
      <c r="R154" s="10"/>
      <c r="S154" s="10"/>
      <c r="T154" s="10"/>
    </row>
    <row r="155" spans="6:20" x14ac:dyDescent="0.25">
      <c r="F155" s="10"/>
      <c r="G155" s="10"/>
      <c r="H155" s="10"/>
      <c r="I155" s="10"/>
      <c r="J155" s="10"/>
      <c r="K155" s="10"/>
      <c r="L155" s="10"/>
      <c r="M155" s="10"/>
      <c r="N155" s="10"/>
      <c r="O155" s="10"/>
      <c r="P155" s="10"/>
      <c r="Q155" s="10"/>
      <c r="R155" s="10"/>
      <c r="S155" s="10"/>
      <c r="T155" s="10"/>
    </row>
    <row r="156" spans="6:20" x14ac:dyDescent="0.25">
      <c r="F156" s="10"/>
      <c r="G156" s="10"/>
      <c r="H156" s="10"/>
      <c r="I156" s="10"/>
      <c r="J156" s="10"/>
      <c r="K156" s="10"/>
      <c r="L156" s="10"/>
      <c r="M156" s="10"/>
      <c r="N156" s="10"/>
      <c r="O156" s="10"/>
      <c r="P156" s="10"/>
      <c r="Q156" s="10"/>
      <c r="R156" s="10"/>
      <c r="S156" s="10"/>
      <c r="T156" s="10"/>
    </row>
    <row r="157" spans="6:20" x14ac:dyDescent="0.25">
      <c r="F157" s="10"/>
      <c r="G157" s="10"/>
      <c r="H157" s="10"/>
      <c r="I157" s="10"/>
      <c r="J157" s="10"/>
      <c r="K157" s="10"/>
      <c r="L157" s="10"/>
      <c r="M157" s="10"/>
      <c r="N157" s="10"/>
      <c r="O157" s="10"/>
      <c r="P157" s="10"/>
      <c r="Q157" s="10"/>
      <c r="R157" s="10"/>
      <c r="S157" s="10"/>
      <c r="T157" s="10"/>
    </row>
    <row r="158" spans="6:20" x14ac:dyDescent="0.25">
      <c r="F158" s="10"/>
      <c r="G158" s="10"/>
      <c r="H158" s="10"/>
      <c r="I158" s="10"/>
      <c r="J158" s="10"/>
      <c r="K158" s="10"/>
      <c r="L158" s="10"/>
      <c r="M158" s="10"/>
      <c r="N158" s="10"/>
      <c r="O158" s="10"/>
      <c r="P158" s="10"/>
      <c r="Q158" s="10"/>
      <c r="R158" s="10"/>
      <c r="S158" s="10"/>
      <c r="T158" s="10"/>
    </row>
    <row r="159" spans="6:20" x14ac:dyDescent="0.25">
      <c r="F159" s="10"/>
      <c r="G159" s="10"/>
      <c r="H159" s="10"/>
      <c r="I159" s="10"/>
      <c r="J159" s="10"/>
      <c r="K159" s="10"/>
      <c r="L159" s="10"/>
      <c r="M159" s="10"/>
      <c r="N159" s="10"/>
      <c r="O159" s="10"/>
      <c r="P159" s="10"/>
      <c r="Q159" s="10"/>
      <c r="R159" s="10"/>
      <c r="S159" s="10"/>
      <c r="T159" s="10"/>
    </row>
    <row r="160" spans="6:20" x14ac:dyDescent="0.25">
      <c r="F160" s="10"/>
      <c r="G160" s="10"/>
      <c r="H160" s="10"/>
      <c r="I160" s="10"/>
      <c r="J160" s="10"/>
      <c r="K160" s="10"/>
      <c r="L160" s="10"/>
      <c r="M160" s="10"/>
      <c r="N160" s="10"/>
      <c r="O160" s="10"/>
      <c r="P160" s="10"/>
      <c r="Q160" s="10"/>
      <c r="R160" s="10"/>
      <c r="S160" s="10"/>
      <c r="T160" s="10"/>
    </row>
    <row r="161" spans="6:20" x14ac:dyDescent="0.25">
      <c r="F161" s="10"/>
      <c r="G161" s="10"/>
      <c r="H161" s="10"/>
      <c r="I161" s="10"/>
      <c r="J161" s="10"/>
      <c r="K161" s="10"/>
      <c r="L161" s="10"/>
      <c r="M161" s="10"/>
      <c r="N161" s="10"/>
      <c r="O161" s="10"/>
      <c r="P161" s="10"/>
      <c r="Q161" s="10"/>
      <c r="R161" s="10"/>
      <c r="S161" s="10"/>
      <c r="T161" s="10"/>
    </row>
    <row r="162" spans="6:20" x14ac:dyDescent="0.25">
      <c r="F162" s="10"/>
      <c r="G162" s="10"/>
      <c r="H162" s="10"/>
      <c r="I162" s="10"/>
      <c r="J162" s="10"/>
      <c r="K162" s="10"/>
      <c r="L162" s="10"/>
      <c r="M162" s="10"/>
      <c r="N162" s="10"/>
      <c r="O162" s="10"/>
      <c r="P162" s="10"/>
      <c r="Q162" s="10"/>
      <c r="R162" s="10"/>
      <c r="S162" s="10"/>
      <c r="T162" s="10"/>
    </row>
    <row r="163" spans="6:20" x14ac:dyDescent="0.25">
      <c r="F163" s="10"/>
      <c r="G163" s="10"/>
      <c r="H163" s="10"/>
      <c r="I163" s="10"/>
      <c r="J163" s="10"/>
      <c r="K163" s="10"/>
      <c r="L163" s="10"/>
      <c r="M163" s="10"/>
      <c r="N163" s="10"/>
      <c r="O163" s="10"/>
      <c r="P163" s="10"/>
      <c r="Q163" s="10"/>
      <c r="R163" s="10"/>
      <c r="S163" s="10"/>
      <c r="T163" s="10"/>
    </row>
    <row r="164" spans="6:20" x14ac:dyDescent="0.25">
      <c r="F164" s="10"/>
      <c r="G164" s="10"/>
      <c r="H164" s="10"/>
      <c r="I164" s="10"/>
      <c r="J164" s="10"/>
      <c r="K164" s="10"/>
      <c r="L164" s="10"/>
      <c r="M164" s="10"/>
      <c r="N164" s="10"/>
      <c r="O164" s="10"/>
      <c r="P164" s="10"/>
      <c r="Q164" s="10"/>
      <c r="R164" s="10"/>
      <c r="S164" s="10"/>
      <c r="T164" s="10"/>
    </row>
    <row r="165" spans="6:20" x14ac:dyDescent="0.25">
      <c r="F165" s="10"/>
      <c r="G165" s="10"/>
      <c r="H165" s="10"/>
      <c r="I165" s="10"/>
      <c r="J165" s="10"/>
      <c r="K165" s="10"/>
      <c r="L165" s="10"/>
      <c r="M165" s="10"/>
      <c r="N165" s="10"/>
      <c r="O165" s="10"/>
      <c r="P165" s="10"/>
      <c r="Q165" s="10"/>
      <c r="R165" s="10"/>
      <c r="S165" s="10"/>
      <c r="T165" s="10"/>
    </row>
    <row r="166" spans="6:20" x14ac:dyDescent="0.25">
      <c r="F166" s="10"/>
      <c r="G166" s="10"/>
      <c r="H166" s="10"/>
      <c r="I166" s="10"/>
      <c r="J166" s="10"/>
      <c r="K166" s="10"/>
      <c r="L166" s="10"/>
      <c r="M166" s="10"/>
      <c r="N166" s="10"/>
      <c r="O166" s="10"/>
      <c r="P166" s="10"/>
      <c r="Q166" s="10"/>
      <c r="R166" s="10"/>
      <c r="S166" s="10"/>
      <c r="T166" s="10"/>
    </row>
    <row r="167" spans="6:20" x14ac:dyDescent="0.25">
      <c r="F167" s="10"/>
      <c r="G167" s="10"/>
      <c r="H167" s="10"/>
      <c r="I167" s="10"/>
      <c r="J167" s="10"/>
      <c r="K167" s="10"/>
      <c r="L167" s="10"/>
      <c r="M167" s="10"/>
      <c r="N167" s="10"/>
      <c r="O167" s="10"/>
      <c r="P167" s="10"/>
      <c r="Q167" s="10"/>
      <c r="R167" s="10"/>
      <c r="S167" s="10"/>
      <c r="T167" s="10"/>
    </row>
    <row r="168" spans="6:20" x14ac:dyDescent="0.25">
      <c r="F168" s="10"/>
      <c r="G168" s="10"/>
      <c r="H168" s="10"/>
      <c r="I168" s="10"/>
      <c r="J168" s="10"/>
      <c r="K168" s="10"/>
      <c r="L168" s="10"/>
      <c r="M168" s="10"/>
      <c r="N168" s="10"/>
      <c r="O168" s="10"/>
      <c r="P168" s="10"/>
      <c r="Q168" s="10"/>
      <c r="R168" s="10"/>
      <c r="S168" s="10"/>
      <c r="T168" s="10"/>
    </row>
    <row r="169" spans="6:20" x14ac:dyDescent="0.25">
      <c r="F169" s="10"/>
      <c r="G169" s="10"/>
      <c r="H169" s="10"/>
      <c r="I169" s="10"/>
      <c r="J169" s="10"/>
      <c r="K169" s="10"/>
      <c r="L169" s="10"/>
      <c r="M169" s="10"/>
      <c r="N169" s="10"/>
      <c r="O169" s="10"/>
      <c r="P169" s="10"/>
      <c r="Q169" s="10"/>
      <c r="R169" s="10"/>
      <c r="S169" s="10"/>
      <c r="T169" s="10"/>
    </row>
    <row r="170" spans="6:20" x14ac:dyDescent="0.25">
      <c r="F170" s="10"/>
      <c r="G170" s="10"/>
      <c r="H170" s="10"/>
      <c r="I170" s="10"/>
      <c r="J170" s="10"/>
      <c r="K170" s="10"/>
      <c r="L170" s="10"/>
      <c r="M170" s="10"/>
      <c r="N170" s="10"/>
      <c r="O170" s="10"/>
      <c r="P170" s="10"/>
      <c r="Q170" s="10"/>
      <c r="R170" s="10"/>
      <c r="S170" s="10"/>
      <c r="T170" s="10"/>
    </row>
    <row r="171" spans="6:20" x14ac:dyDescent="0.25">
      <c r="F171" s="10"/>
      <c r="G171" s="10"/>
      <c r="H171" s="10"/>
      <c r="I171" s="10"/>
      <c r="J171" s="10"/>
      <c r="K171" s="10"/>
      <c r="L171" s="10"/>
      <c r="M171" s="10"/>
      <c r="N171" s="10"/>
      <c r="O171" s="10"/>
      <c r="P171" s="10"/>
      <c r="Q171" s="10"/>
      <c r="R171" s="10"/>
      <c r="S171" s="10"/>
      <c r="T171" s="10"/>
    </row>
    <row r="172" spans="6:20" x14ac:dyDescent="0.25">
      <c r="F172" s="10"/>
      <c r="G172" s="10"/>
      <c r="H172" s="10"/>
      <c r="I172" s="10"/>
      <c r="J172" s="10"/>
      <c r="K172" s="10"/>
      <c r="L172" s="10"/>
      <c r="M172" s="10"/>
      <c r="N172" s="10"/>
      <c r="O172" s="10"/>
      <c r="P172" s="10"/>
      <c r="Q172" s="10"/>
      <c r="R172" s="10"/>
      <c r="S172" s="10"/>
      <c r="T172" s="10"/>
    </row>
    <row r="173" spans="6:20" x14ac:dyDescent="0.25">
      <c r="F173" s="10"/>
      <c r="G173" s="10"/>
      <c r="H173" s="10"/>
      <c r="I173" s="10"/>
      <c r="J173" s="10"/>
      <c r="K173" s="10"/>
      <c r="L173" s="10"/>
      <c r="M173" s="10"/>
      <c r="N173" s="10"/>
      <c r="O173" s="10"/>
      <c r="P173" s="10"/>
      <c r="Q173" s="10"/>
      <c r="R173" s="10"/>
      <c r="S173" s="10"/>
      <c r="T173" s="10"/>
    </row>
    <row r="174" spans="6:20" x14ac:dyDescent="0.25">
      <c r="F174" s="10"/>
      <c r="G174" s="10"/>
      <c r="H174" s="10"/>
      <c r="I174" s="10"/>
      <c r="J174" s="10"/>
      <c r="K174" s="10"/>
      <c r="L174" s="10"/>
      <c r="M174" s="10"/>
      <c r="N174" s="10"/>
      <c r="O174" s="10"/>
      <c r="P174" s="10"/>
      <c r="Q174" s="10"/>
      <c r="R174" s="10"/>
      <c r="S174" s="10"/>
      <c r="T174" s="10"/>
    </row>
    <row r="175" spans="6:20" x14ac:dyDescent="0.25">
      <c r="F175" s="10"/>
      <c r="G175" s="10"/>
      <c r="H175" s="10"/>
      <c r="I175" s="10"/>
      <c r="J175" s="10"/>
      <c r="K175" s="10"/>
      <c r="L175" s="10"/>
      <c r="M175" s="10"/>
      <c r="N175" s="10"/>
      <c r="O175" s="10"/>
      <c r="P175" s="10"/>
      <c r="Q175" s="10"/>
      <c r="R175" s="10"/>
      <c r="S175" s="10"/>
      <c r="T175" s="10"/>
    </row>
    <row r="176" spans="6:20" x14ac:dyDescent="0.25">
      <c r="F176" s="10"/>
      <c r="G176" s="10"/>
      <c r="H176" s="10"/>
      <c r="I176" s="10"/>
      <c r="J176" s="10"/>
      <c r="K176" s="10"/>
      <c r="L176" s="10"/>
      <c r="M176" s="10"/>
      <c r="N176" s="10"/>
      <c r="O176" s="10"/>
      <c r="P176" s="10"/>
      <c r="Q176" s="10"/>
      <c r="R176" s="10"/>
      <c r="S176" s="10"/>
      <c r="T176" s="10"/>
    </row>
    <row r="177" spans="6:20" x14ac:dyDescent="0.25">
      <c r="F177" s="10"/>
      <c r="G177" s="10"/>
      <c r="H177" s="10"/>
      <c r="I177" s="10"/>
      <c r="J177" s="10"/>
      <c r="K177" s="10"/>
      <c r="L177" s="10"/>
      <c r="M177" s="10"/>
      <c r="N177" s="10"/>
      <c r="O177" s="10"/>
      <c r="P177" s="10"/>
      <c r="Q177" s="10"/>
      <c r="R177" s="10"/>
      <c r="S177" s="10"/>
      <c r="T177" s="10"/>
    </row>
    <row r="178" spans="6:20" x14ac:dyDescent="0.25">
      <c r="F178" s="10"/>
      <c r="G178" s="10"/>
      <c r="H178" s="10"/>
      <c r="I178" s="10"/>
      <c r="J178" s="10"/>
      <c r="K178" s="10"/>
      <c r="L178" s="10"/>
      <c r="M178" s="10"/>
      <c r="N178" s="10"/>
      <c r="O178" s="10"/>
      <c r="P178" s="10"/>
      <c r="Q178" s="10"/>
      <c r="R178" s="10"/>
      <c r="S178" s="10"/>
      <c r="T178" s="10"/>
    </row>
    <row r="179" spans="6:20" x14ac:dyDescent="0.25">
      <c r="F179" s="10"/>
      <c r="G179" s="10"/>
      <c r="H179" s="10"/>
      <c r="I179" s="10"/>
      <c r="J179" s="10"/>
      <c r="K179" s="10"/>
      <c r="L179" s="10"/>
      <c r="M179" s="10"/>
      <c r="N179" s="10"/>
      <c r="O179" s="10"/>
      <c r="P179" s="10"/>
      <c r="Q179" s="10"/>
      <c r="R179" s="10"/>
      <c r="S179" s="10"/>
      <c r="T179" s="10"/>
    </row>
    <row r="180" spans="6:20" x14ac:dyDescent="0.25">
      <c r="F180" s="10"/>
      <c r="G180" s="10"/>
      <c r="H180" s="10"/>
      <c r="I180" s="10"/>
      <c r="J180" s="10"/>
      <c r="K180" s="10"/>
      <c r="L180" s="10"/>
      <c r="M180" s="10"/>
      <c r="N180" s="10"/>
      <c r="O180" s="10"/>
      <c r="P180" s="10"/>
      <c r="Q180" s="10"/>
      <c r="R180" s="10"/>
      <c r="S180" s="10"/>
      <c r="T180" s="10"/>
    </row>
    <row r="181" spans="6:20" x14ac:dyDescent="0.25">
      <c r="F181" s="10"/>
      <c r="G181" s="10"/>
      <c r="H181" s="10"/>
      <c r="I181" s="10"/>
      <c r="J181" s="10"/>
      <c r="K181" s="10"/>
      <c r="L181" s="10"/>
      <c r="M181" s="10"/>
      <c r="N181" s="10"/>
      <c r="O181" s="10"/>
      <c r="P181" s="10"/>
      <c r="Q181" s="10"/>
      <c r="R181" s="10"/>
      <c r="S181" s="10"/>
      <c r="T181" s="10"/>
    </row>
    <row r="182" spans="6:20" x14ac:dyDescent="0.25">
      <c r="F182" s="10"/>
      <c r="G182" s="10"/>
      <c r="H182" s="10"/>
      <c r="I182" s="10"/>
      <c r="J182" s="10"/>
      <c r="K182" s="10"/>
      <c r="L182" s="10"/>
      <c r="M182" s="10"/>
      <c r="N182" s="10"/>
      <c r="O182" s="10"/>
      <c r="P182" s="10"/>
      <c r="Q182" s="10"/>
      <c r="R182" s="10"/>
      <c r="S182" s="10"/>
      <c r="T182" s="10"/>
    </row>
    <row r="183" spans="6:20" x14ac:dyDescent="0.25">
      <c r="F183" s="10"/>
      <c r="G183" s="10"/>
      <c r="H183" s="10"/>
      <c r="I183" s="10"/>
      <c r="J183" s="10"/>
      <c r="K183" s="10"/>
      <c r="L183" s="10"/>
      <c r="M183" s="10"/>
      <c r="N183" s="10"/>
      <c r="O183" s="10"/>
      <c r="P183" s="10"/>
      <c r="Q183" s="10"/>
      <c r="R183" s="10"/>
      <c r="S183" s="10"/>
      <c r="T183" s="10"/>
    </row>
    <row r="184" spans="6:20" x14ac:dyDescent="0.25">
      <c r="F184" s="10"/>
      <c r="G184" s="10"/>
      <c r="H184" s="10"/>
      <c r="I184" s="10"/>
      <c r="J184" s="10"/>
      <c r="K184" s="10"/>
      <c r="L184" s="10"/>
      <c r="M184" s="10"/>
      <c r="N184" s="10"/>
      <c r="O184" s="10"/>
      <c r="P184" s="10"/>
      <c r="Q184" s="10"/>
      <c r="R184" s="10"/>
      <c r="S184" s="10"/>
      <c r="T184" s="10"/>
    </row>
    <row r="185" spans="6:20" x14ac:dyDescent="0.25">
      <c r="F185" s="10"/>
      <c r="G185" s="10"/>
      <c r="H185" s="10"/>
      <c r="I185" s="10"/>
      <c r="J185" s="10"/>
      <c r="K185" s="10"/>
      <c r="L185" s="10"/>
      <c r="M185" s="10"/>
      <c r="N185" s="10"/>
      <c r="O185" s="10"/>
      <c r="P185" s="10"/>
      <c r="Q185" s="10"/>
      <c r="R185" s="10"/>
      <c r="S185" s="10"/>
      <c r="T185" s="10"/>
    </row>
    <row r="186" spans="6:20" x14ac:dyDescent="0.25">
      <c r="F186" s="10"/>
      <c r="G186" s="10"/>
      <c r="H186" s="10"/>
      <c r="I186" s="10"/>
      <c r="J186" s="10"/>
      <c r="K186" s="10"/>
      <c r="L186" s="10"/>
      <c r="M186" s="10"/>
      <c r="N186" s="10"/>
      <c r="O186" s="10"/>
      <c r="P186" s="10"/>
      <c r="Q186" s="10"/>
      <c r="R186" s="10"/>
      <c r="S186" s="10"/>
      <c r="T186" s="10"/>
    </row>
    <row r="187" spans="6:20" x14ac:dyDescent="0.25">
      <c r="F187" s="10"/>
      <c r="G187" s="10"/>
      <c r="H187" s="10"/>
      <c r="I187" s="10"/>
      <c r="J187" s="10"/>
      <c r="K187" s="10"/>
      <c r="L187" s="10"/>
      <c r="M187" s="10"/>
      <c r="N187" s="10"/>
      <c r="O187" s="10"/>
      <c r="P187" s="10"/>
      <c r="Q187" s="10"/>
      <c r="R187" s="10"/>
      <c r="S187" s="10"/>
      <c r="T187" s="10"/>
    </row>
    <row r="188" spans="6:20" x14ac:dyDescent="0.25">
      <c r="F188" s="10"/>
      <c r="G188" s="10"/>
      <c r="H188" s="10"/>
      <c r="I188" s="10"/>
      <c r="J188" s="10"/>
      <c r="K188" s="10"/>
      <c r="L188" s="10"/>
      <c r="M188" s="10"/>
      <c r="N188" s="10"/>
      <c r="O188" s="10"/>
      <c r="P188" s="10"/>
      <c r="Q188" s="10"/>
      <c r="R188" s="10"/>
      <c r="S188" s="10"/>
      <c r="T188" s="10"/>
    </row>
    <row r="189" spans="6:20" x14ac:dyDescent="0.25">
      <c r="F189" s="10"/>
      <c r="G189" s="10"/>
      <c r="H189" s="10"/>
      <c r="I189" s="10"/>
      <c r="J189" s="10"/>
      <c r="K189" s="10"/>
      <c r="L189" s="10"/>
      <c r="M189" s="10"/>
      <c r="N189" s="10"/>
      <c r="O189" s="10"/>
      <c r="P189" s="10"/>
      <c r="Q189" s="10"/>
      <c r="R189" s="10"/>
      <c r="S189" s="10"/>
      <c r="T189" s="10"/>
    </row>
    <row r="190" spans="6:20" x14ac:dyDescent="0.25">
      <c r="F190" s="10"/>
      <c r="G190" s="10"/>
      <c r="H190" s="10"/>
      <c r="I190" s="10"/>
      <c r="J190" s="10"/>
      <c r="K190" s="10"/>
      <c r="L190" s="10"/>
      <c r="M190" s="10"/>
      <c r="N190" s="10"/>
      <c r="O190" s="10"/>
      <c r="P190" s="10"/>
      <c r="Q190" s="10"/>
      <c r="R190" s="10"/>
      <c r="S190" s="10"/>
      <c r="T190" s="10"/>
    </row>
    <row r="191" spans="6:20" x14ac:dyDescent="0.25">
      <c r="F191" s="10"/>
      <c r="G191" s="10"/>
      <c r="H191" s="10"/>
      <c r="I191" s="10"/>
      <c r="J191" s="10"/>
      <c r="K191" s="10"/>
      <c r="L191" s="10"/>
      <c r="M191" s="10"/>
      <c r="N191" s="10"/>
      <c r="O191" s="10"/>
      <c r="P191" s="10"/>
      <c r="Q191" s="10"/>
      <c r="R191" s="10"/>
      <c r="S191" s="10"/>
      <c r="T191" s="10"/>
    </row>
    <row r="192" spans="6:20" x14ac:dyDescent="0.25">
      <c r="F192" s="10"/>
      <c r="G192" s="10"/>
      <c r="H192" s="10"/>
      <c r="I192" s="10"/>
      <c r="J192" s="10"/>
      <c r="K192" s="10"/>
      <c r="L192" s="10"/>
      <c r="M192" s="10"/>
      <c r="N192" s="10"/>
      <c r="O192" s="10"/>
      <c r="P192" s="10"/>
      <c r="Q192" s="10"/>
      <c r="R192" s="10"/>
      <c r="S192" s="10"/>
      <c r="T192" s="10"/>
    </row>
    <row r="193" spans="6:20" x14ac:dyDescent="0.25">
      <c r="F193" s="10"/>
      <c r="G193" s="10"/>
      <c r="H193" s="10"/>
      <c r="I193" s="10"/>
      <c r="J193" s="10"/>
      <c r="K193" s="10"/>
      <c r="L193" s="10"/>
      <c r="M193" s="10"/>
      <c r="N193" s="10"/>
      <c r="O193" s="10"/>
      <c r="P193" s="10"/>
      <c r="Q193" s="10"/>
      <c r="R193" s="10"/>
      <c r="S193" s="10"/>
      <c r="T193" s="10"/>
    </row>
    <row r="194" spans="6:20" x14ac:dyDescent="0.25">
      <c r="F194" s="10"/>
      <c r="G194" s="10"/>
      <c r="H194" s="10"/>
      <c r="I194" s="10"/>
      <c r="J194" s="10"/>
      <c r="K194" s="10"/>
      <c r="L194" s="10"/>
      <c r="M194" s="10"/>
      <c r="N194" s="10"/>
      <c r="O194" s="10"/>
      <c r="P194" s="10"/>
      <c r="Q194" s="10"/>
      <c r="R194" s="10"/>
      <c r="S194" s="10"/>
      <c r="T194" s="10"/>
    </row>
    <row r="195" spans="6:20" x14ac:dyDescent="0.25">
      <c r="F195" s="10"/>
      <c r="G195" s="10"/>
      <c r="H195" s="10"/>
      <c r="I195" s="10"/>
      <c r="J195" s="10"/>
      <c r="K195" s="10"/>
      <c r="L195" s="10"/>
      <c r="M195" s="10"/>
      <c r="N195" s="10"/>
      <c r="O195" s="10"/>
      <c r="P195" s="10"/>
      <c r="Q195" s="10"/>
      <c r="R195" s="10"/>
      <c r="S195" s="10"/>
      <c r="T195" s="10"/>
    </row>
    <row r="196" spans="6:20" x14ac:dyDescent="0.25">
      <c r="F196" s="10"/>
      <c r="G196" s="10"/>
      <c r="H196" s="10"/>
      <c r="I196" s="10"/>
      <c r="J196" s="10"/>
      <c r="K196" s="10"/>
      <c r="L196" s="10"/>
      <c r="M196" s="10"/>
      <c r="N196" s="10"/>
      <c r="O196" s="10"/>
      <c r="P196" s="10"/>
      <c r="Q196" s="10"/>
      <c r="R196" s="10"/>
      <c r="S196" s="10"/>
      <c r="T196" s="10"/>
    </row>
    <row r="197" spans="6:20" x14ac:dyDescent="0.25">
      <c r="F197" s="10"/>
      <c r="G197" s="10"/>
      <c r="H197" s="10"/>
      <c r="I197" s="10"/>
      <c r="J197" s="10"/>
      <c r="K197" s="10"/>
      <c r="L197" s="10"/>
      <c r="M197" s="10"/>
      <c r="N197" s="10"/>
      <c r="O197" s="10"/>
      <c r="P197" s="10"/>
      <c r="Q197" s="10"/>
      <c r="R197" s="10"/>
      <c r="S197" s="10"/>
      <c r="T197" s="10"/>
    </row>
    <row r="198" spans="6:20" x14ac:dyDescent="0.25">
      <c r="F198" s="10"/>
      <c r="G198" s="10"/>
      <c r="H198" s="10"/>
      <c r="I198" s="10"/>
      <c r="J198" s="10"/>
      <c r="K198" s="10"/>
      <c r="L198" s="10"/>
      <c r="M198" s="10"/>
      <c r="N198" s="10"/>
      <c r="O198" s="10"/>
      <c r="P198" s="10"/>
      <c r="Q198" s="10"/>
      <c r="R198" s="10"/>
      <c r="S198" s="10"/>
      <c r="T198" s="10"/>
    </row>
    <row r="199" spans="6:20" x14ac:dyDescent="0.25">
      <c r="F199" s="10"/>
      <c r="G199" s="10"/>
      <c r="H199" s="10"/>
      <c r="I199" s="10"/>
      <c r="J199" s="10"/>
      <c r="K199" s="10"/>
      <c r="L199" s="10"/>
      <c r="M199" s="10"/>
      <c r="N199" s="10"/>
      <c r="O199" s="10"/>
      <c r="P199" s="10"/>
      <c r="Q199" s="10"/>
      <c r="R199" s="10"/>
      <c r="S199" s="10"/>
      <c r="T199" s="10"/>
    </row>
    <row r="200" spans="6:20" x14ac:dyDescent="0.25">
      <c r="F200" s="10"/>
      <c r="G200" s="10"/>
      <c r="H200" s="10"/>
      <c r="I200" s="10"/>
      <c r="J200" s="10"/>
      <c r="K200" s="10"/>
      <c r="L200" s="10"/>
      <c r="M200" s="10"/>
      <c r="N200" s="10"/>
      <c r="O200" s="10"/>
      <c r="P200" s="10"/>
      <c r="Q200" s="10"/>
      <c r="R200" s="10"/>
      <c r="S200" s="10"/>
      <c r="T200" s="10"/>
    </row>
    <row r="201" spans="6:20" x14ac:dyDescent="0.25">
      <c r="F201" s="10"/>
      <c r="G201" s="10"/>
      <c r="H201" s="10"/>
      <c r="I201" s="10"/>
      <c r="J201" s="10"/>
      <c r="K201" s="10"/>
      <c r="L201" s="10"/>
      <c r="M201" s="10"/>
      <c r="N201" s="10"/>
      <c r="O201" s="10"/>
      <c r="P201" s="10"/>
      <c r="Q201" s="10"/>
      <c r="R201" s="10"/>
      <c r="S201" s="10"/>
      <c r="T201" s="10"/>
    </row>
    <row r="202" spans="6:20" x14ac:dyDescent="0.25">
      <c r="F202" s="10"/>
      <c r="G202" s="10"/>
      <c r="H202" s="10"/>
      <c r="I202" s="10"/>
      <c r="J202" s="10"/>
      <c r="K202" s="10"/>
      <c r="L202" s="10"/>
      <c r="M202" s="10"/>
      <c r="N202" s="10"/>
      <c r="O202" s="10"/>
      <c r="P202" s="10"/>
      <c r="Q202" s="10"/>
      <c r="R202" s="10"/>
      <c r="S202" s="10"/>
      <c r="T202" s="10"/>
    </row>
    <row r="203" spans="6:20" x14ac:dyDescent="0.25">
      <c r="F203" s="10"/>
      <c r="G203" s="10"/>
      <c r="H203" s="10"/>
      <c r="I203" s="10"/>
      <c r="J203" s="10"/>
      <c r="K203" s="10"/>
      <c r="L203" s="10"/>
      <c r="M203" s="10"/>
      <c r="N203" s="10"/>
      <c r="O203" s="10"/>
      <c r="P203" s="10"/>
      <c r="Q203" s="10"/>
      <c r="R203" s="10"/>
      <c r="S203" s="10"/>
      <c r="T203" s="10"/>
    </row>
    <row r="204" spans="6:20" x14ac:dyDescent="0.25">
      <c r="F204" s="10"/>
      <c r="G204" s="10"/>
      <c r="H204" s="10"/>
      <c r="I204" s="10"/>
      <c r="J204" s="10"/>
      <c r="K204" s="10"/>
      <c r="L204" s="10"/>
      <c r="M204" s="10"/>
      <c r="N204" s="10"/>
      <c r="O204" s="10"/>
      <c r="P204" s="10"/>
      <c r="Q204" s="10"/>
      <c r="R204" s="10"/>
      <c r="S204" s="10"/>
      <c r="T204" s="10"/>
    </row>
    <row r="205" spans="6:20" x14ac:dyDescent="0.25">
      <c r="F205" s="10"/>
      <c r="G205" s="10"/>
      <c r="H205" s="10"/>
      <c r="I205" s="10"/>
      <c r="J205" s="10"/>
      <c r="K205" s="10"/>
      <c r="L205" s="10"/>
      <c r="M205" s="10"/>
      <c r="N205" s="10"/>
      <c r="O205" s="10"/>
      <c r="P205" s="10"/>
      <c r="Q205" s="10"/>
      <c r="R205" s="10"/>
      <c r="S205" s="10"/>
      <c r="T205" s="10"/>
    </row>
    <row r="206" spans="6:20" x14ac:dyDescent="0.25">
      <c r="F206" s="10"/>
      <c r="G206" s="10"/>
      <c r="H206" s="10"/>
      <c r="I206" s="10"/>
      <c r="J206" s="10"/>
      <c r="K206" s="10"/>
      <c r="L206" s="10"/>
      <c r="M206" s="10"/>
      <c r="N206" s="10"/>
      <c r="O206" s="10"/>
      <c r="P206" s="10"/>
      <c r="Q206" s="10"/>
      <c r="R206" s="10"/>
      <c r="S206" s="10"/>
      <c r="T206" s="10"/>
    </row>
    <row r="207" spans="6:20" x14ac:dyDescent="0.25">
      <c r="F207" s="10"/>
      <c r="G207" s="10"/>
      <c r="H207" s="10"/>
      <c r="I207" s="10"/>
      <c r="J207" s="10"/>
      <c r="K207" s="10"/>
      <c r="L207" s="10"/>
      <c r="M207" s="10"/>
      <c r="N207" s="10"/>
      <c r="O207" s="10"/>
      <c r="P207" s="10"/>
      <c r="Q207" s="10"/>
      <c r="R207" s="10"/>
      <c r="S207" s="10"/>
      <c r="T207" s="10"/>
    </row>
    <row r="208" spans="6:20" x14ac:dyDescent="0.25">
      <c r="F208" s="10"/>
      <c r="G208" s="10"/>
      <c r="H208" s="10"/>
      <c r="I208" s="10"/>
      <c r="J208" s="10"/>
      <c r="K208" s="10"/>
      <c r="L208" s="10"/>
      <c r="M208" s="10"/>
      <c r="N208" s="10"/>
      <c r="O208" s="10"/>
      <c r="P208" s="10"/>
      <c r="Q208" s="10"/>
      <c r="R208" s="10"/>
      <c r="S208" s="10"/>
      <c r="T208" s="10"/>
    </row>
    <row r="209" spans="6:20" x14ac:dyDescent="0.25">
      <c r="F209" s="10"/>
      <c r="G209" s="10"/>
      <c r="H209" s="10"/>
      <c r="I209" s="10"/>
      <c r="J209" s="10"/>
      <c r="K209" s="10"/>
      <c r="L209" s="10"/>
      <c r="M209" s="10"/>
      <c r="N209" s="10"/>
      <c r="O209" s="10"/>
      <c r="P209" s="10"/>
      <c r="Q209" s="10"/>
      <c r="R209" s="10"/>
      <c r="S209" s="10"/>
      <c r="T209" s="10"/>
    </row>
    <row r="210" spans="6:20" x14ac:dyDescent="0.25">
      <c r="F210" s="10"/>
      <c r="G210" s="10"/>
      <c r="H210" s="10"/>
      <c r="I210" s="10"/>
      <c r="J210" s="10"/>
      <c r="K210" s="10"/>
      <c r="L210" s="10"/>
      <c r="M210" s="10"/>
      <c r="N210" s="10"/>
      <c r="O210" s="10"/>
      <c r="P210" s="10"/>
      <c r="Q210" s="10"/>
      <c r="R210" s="10"/>
      <c r="S210" s="10"/>
      <c r="T210" s="10"/>
    </row>
    <row r="211" spans="6:20" x14ac:dyDescent="0.25">
      <c r="F211" s="10"/>
      <c r="G211" s="10"/>
      <c r="H211" s="10"/>
      <c r="I211" s="10"/>
      <c r="J211" s="10"/>
      <c r="K211" s="10"/>
      <c r="L211" s="10"/>
      <c r="M211" s="10"/>
      <c r="N211" s="10"/>
      <c r="O211" s="10"/>
      <c r="P211" s="10"/>
      <c r="Q211" s="10"/>
      <c r="R211" s="10"/>
      <c r="S211" s="10"/>
      <c r="T211" s="10"/>
    </row>
    <row r="212" spans="6:20" x14ac:dyDescent="0.25">
      <c r="F212" s="10"/>
      <c r="G212" s="10"/>
      <c r="H212" s="10"/>
      <c r="I212" s="10"/>
      <c r="J212" s="10"/>
      <c r="K212" s="10"/>
      <c r="L212" s="10"/>
      <c r="M212" s="10"/>
      <c r="N212" s="10"/>
      <c r="O212" s="10"/>
      <c r="P212" s="10"/>
      <c r="Q212" s="10"/>
      <c r="R212" s="10"/>
      <c r="S212" s="10"/>
      <c r="T212" s="10"/>
    </row>
    <row r="213" spans="6:20" x14ac:dyDescent="0.25">
      <c r="F213" s="10"/>
      <c r="G213" s="10"/>
      <c r="H213" s="10"/>
      <c r="I213" s="10"/>
      <c r="J213" s="10"/>
      <c r="K213" s="10"/>
      <c r="L213" s="10"/>
      <c r="M213" s="10"/>
      <c r="N213" s="10"/>
      <c r="O213" s="10"/>
      <c r="P213" s="10"/>
      <c r="Q213" s="10"/>
      <c r="R213" s="10"/>
      <c r="S213" s="10"/>
      <c r="T213" s="10"/>
    </row>
    <row r="214" spans="6:20" x14ac:dyDescent="0.25">
      <c r="F214" s="10"/>
      <c r="G214" s="10"/>
      <c r="H214" s="10"/>
      <c r="I214" s="10"/>
      <c r="J214" s="10"/>
      <c r="K214" s="10"/>
      <c r="L214" s="10"/>
      <c r="M214" s="10"/>
      <c r="N214" s="10"/>
      <c r="O214" s="10"/>
      <c r="P214" s="10"/>
      <c r="Q214" s="10"/>
      <c r="R214" s="10"/>
      <c r="S214" s="10"/>
      <c r="T214" s="10"/>
    </row>
    <row r="215" spans="6:20" x14ac:dyDescent="0.25">
      <c r="F215" s="10"/>
      <c r="G215" s="10"/>
      <c r="H215" s="10"/>
      <c r="I215" s="10"/>
      <c r="J215" s="10"/>
      <c r="K215" s="10"/>
      <c r="L215" s="10"/>
      <c r="M215" s="10"/>
      <c r="N215" s="10"/>
      <c r="O215" s="10"/>
      <c r="P215" s="10"/>
      <c r="Q215" s="10"/>
      <c r="R215" s="10"/>
      <c r="S215" s="10"/>
      <c r="T215" s="10"/>
    </row>
    <row r="216" spans="6:20" x14ac:dyDescent="0.25">
      <c r="F216" s="10"/>
      <c r="G216" s="10"/>
      <c r="H216" s="10"/>
      <c r="I216" s="10"/>
      <c r="J216" s="10"/>
      <c r="K216" s="10"/>
      <c r="L216" s="10"/>
      <c r="M216" s="10"/>
      <c r="N216" s="10"/>
      <c r="O216" s="10"/>
      <c r="P216" s="10"/>
      <c r="Q216" s="10"/>
      <c r="R216" s="10"/>
      <c r="S216" s="10"/>
      <c r="T216" s="10"/>
    </row>
    <row r="217" spans="6:20" x14ac:dyDescent="0.25">
      <c r="F217" s="10"/>
      <c r="G217" s="10"/>
      <c r="H217" s="10"/>
      <c r="I217" s="10"/>
      <c r="J217" s="10"/>
      <c r="K217" s="10"/>
      <c r="L217" s="10"/>
      <c r="M217" s="10"/>
      <c r="N217" s="10"/>
      <c r="O217" s="10"/>
      <c r="P217" s="10"/>
      <c r="Q217" s="10"/>
      <c r="R217" s="10"/>
      <c r="S217" s="10"/>
      <c r="T217" s="10"/>
    </row>
    <row r="218" spans="6:20" x14ac:dyDescent="0.25">
      <c r="F218" s="10"/>
      <c r="G218" s="10"/>
      <c r="H218" s="10"/>
      <c r="I218" s="10"/>
      <c r="J218" s="10"/>
      <c r="K218" s="10"/>
      <c r="L218" s="10"/>
      <c r="M218" s="10"/>
      <c r="N218" s="10"/>
      <c r="O218" s="10"/>
      <c r="P218" s="10"/>
      <c r="Q218" s="10"/>
      <c r="R218" s="10"/>
      <c r="S218" s="10"/>
      <c r="T218" s="10"/>
    </row>
    <row r="219" spans="6:20" x14ac:dyDescent="0.25">
      <c r="F219" s="10"/>
      <c r="G219" s="10"/>
      <c r="H219" s="10"/>
      <c r="I219" s="10"/>
      <c r="J219" s="10"/>
      <c r="K219" s="10"/>
      <c r="L219" s="10"/>
      <c r="M219" s="10"/>
      <c r="N219" s="10"/>
      <c r="O219" s="10"/>
      <c r="P219" s="10"/>
      <c r="Q219" s="10"/>
      <c r="R219" s="10"/>
      <c r="S219" s="10"/>
      <c r="T219" s="10"/>
    </row>
    <row r="220" spans="6:20" x14ac:dyDescent="0.25">
      <c r="F220" s="10"/>
      <c r="G220" s="10"/>
      <c r="H220" s="10"/>
      <c r="I220" s="10"/>
      <c r="J220" s="10"/>
      <c r="K220" s="10"/>
      <c r="L220" s="10"/>
      <c r="M220" s="10"/>
      <c r="N220" s="10"/>
      <c r="O220" s="10"/>
      <c r="P220" s="10"/>
      <c r="Q220" s="10"/>
      <c r="R220" s="10"/>
      <c r="S220" s="10"/>
      <c r="T220" s="10"/>
    </row>
    <row r="221" spans="6:20" x14ac:dyDescent="0.25">
      <c r="F221" s="10"/>
      <c r="G221" s="10"/>
      <c r="H221" s="10"/>
      <c r="I221" s="10"/>
      <c r="J221" s="10"/>
      <c r="K221" s="10"/>
      <c r="L221" s="10"/>
      <c r="M221" s="10"/>
      <c r="N221" s="10"/>
      <c r="O221" s="10"/>
      <c r="P221" s="10"/>
      <c r="Q221" s="10"/>
      <c r="R221" s="10"/>
      <c r="S221" s="10"/>
      <c r="T221" s="10"/>
    </row>
    <row r="222" spans="6:20" x14ac:dyDescent="0.25">
      <c r="F222" s="10"/>
      <c r="G222" s="10"/>
      <c r="H222" s="10"/>
      <c r="I222" s="10"/>
      <c r="J222" s="10"/>
      <c r="K222" s="10"/>
      <c r="L222" s="10"/>
      <c r="M222" s="10"/>
      <c r="N222" s="10"/>
      <c r="O222" s="10"/>
      <c r="P222" s="10"/>
      <c r="Q222" s="10"/>
      <c r="R222" s="10"/>
      <c r="S222" s="10"/>
      <c r="T222" s="10"/>
    </row>
    <row r="223" spans="6:20" x14ac:dyDescent="0.25">
      <c r="F223" s="10"/>
      <c r="G223" s="10"/>
      <c r="H223" s="10"/>
      <c r="I223" s="10"/>
      <c r="J223" s="10"/>
      <c r="K223" s="10"/>
      <c r="L223" s="10"/>
      <c r="M223" s="10"/>
      <c r="N223" s="10"/>
      <c r="O223" s="10"/>
      <c r="P223" s="10"/>
      <c r="Q223" s="10"/>
      <c r="R223" s="10"/>
      <c r="S223" s="10"/>
      <c r="T223" s="10"/>
    </row>
    <row r="224" spans="6:20" x14ac:dyDescent="0.25">
      <c r="F224" s="10"/>
      <c r="G224" s="10"/>
      <c r="H224" s="10"/>
      <c r="I224" s="10"/>
      <c r="J224" s="10"/>
      <c r="K224" s="10"/>
      <c r="L224" s="10"/>
      <c r="M224" s="10"/>
      <c r="N224" s="10"/>
      <c r="O224" s="10"/>
      <c r="P224" s="10"/>
      <c r="Q224" s="10"/>
      <c r="R224" s="10"/>
      <c r="S224" s="10"/>
      <c r="T224" s="10"/>
    </row>
    <row r="225" spans="6:20" x14ac:dyDescent="0.25">
      <c r="F225" s="10"/>
      <c r="G225" s="10"/>
      <c r="H225" s="10"/>
      <c r="I225" s="10"/>
      <c r="J225" s="10"/>
      <c r="K225" s="10"/>
      <c r="L225" s="10"/>
      <c r="M225" s="10"/>
      <c r="N225" s="10"/>
      <c r="O225" s="10"/>
      <c r="P225" s="10"/>
      <c r="Q225" s="10"/>
      <c r="R225" s="10"/>
      <c r="S225" s="10"/>
      <c r="T225" s="10"/>
    </row>
    <row r="226" spans="6:20" x14ac:dyDescent="0.25">
      <c r="F226" s="10"/>
      <c r="G226" s="10"/>
      <c r="H226" s="10"/>
      <c r="I226" s="10"/>
      <c r="J226" s="10"/>
      <c r="K226" s="10"/>
      <c r="L226" s="10"/>
      <c r="M226" s="10"/>
      <c r="N226" s="10"/>
      <c r="O226" s="10"/>
      <c r="P226" s="10"/>
      <c r="Q226" s="10"/>
      <c r="R226" s="10"/>
      <c r="S226" s="10"/>
      <c r="T226" s="10"/>
    </row>
    <row r="227" spans="6:20" x14ac:dyDescent="0.25">
      <c r="F227" s="10"/>
      <c r="G227" s="10"/>
      <c r="H227" s="10"/>
      <c r="I227" s="10"/>
      <c r="J227" s="10"/>
      <c r="K227" s="10"/>
      <c r="L227" s="10"/>
      <c r="M227" s="10"/>
      <c r="N227" s="10"/>
      <c r="O227" s="10"/>
      <c r="P227" s="10"/>
      <c r="Q227" s="10"/>
      <c r="R227" s="10"/>
      <c r="S227" s="10"/>
      <c r="T227" s="10"/>
    </row>
    <row r="228" spans="6:20" x14ac:dyDescent="0.25">
      <c r="F228" s="10"/>
      <c r="G228" s="10"/>
      <c r="H228" s="10"/>
      <c r="I228" s="10"/>
      <c r="J228" s="10"/>
      <c r="K228" s="10"/>
      <c r="L228" s="10"/>
      <c r="M228" s="10"/>
      <c r="N228" s="10"/>
      <c r="O228" s="10"/>
      <c r="P228" s="10"/>
      <c r="Q228" s="10"/>
      <c r="R228" s="10"/>
      <c r="S228" s="10"/>
      <c r="T228" s="10"/>
    </row>
    <row r="229" spans="6:20" x14ac:dyDescent="0.25">
      <c r="F229" s="10"/>
      <c r="G229" s="10"/>
      <c r="H229" s="10"/>
      <c r="I229" s="10"/>
      <c r="J229" s="10"/>
      <c r="K229" s="10"/>
      <c r="L229" s="10"/>
      <c r="M229" s="10"/>
      <c r="N229" s="10"/>
      <c r="O229" s="10"/>
      <c r="P229" s="10"/>
      <c r="Q229" s="10"/>
      <c r="R229" s="10"/>
      <c r="S229" s="10"/>
      <c r="T229" s="10"/>
    </row>
    <row r="230" spans="6:20" x14ac:dyDescent="0.25">
      <c r="F230" s="10"/>
      <c r="G230" s="10"/>
      <c r="H230" s="10"/>
      <c r="I230" s="10"/>
      <c r="J230" s="10"/>
      <c r="K230" s="10"/>
      <c r="L230" s="10"/>
      <c r="M230" s="10"/>
      <c r="N230" s="10"/>
      <c r="O230" s="10"/>
      <c r="P230" s="10"/>
      <c r="Q230" s="10"/>
      <c r="R230" s="10"/>
      <c r="S230" s="10"/>
      <c r="T230" s="10"/>
    </row>
    <row r="231" spans="6:20" x14ac:dyDescent="0.25">
      <c r="F231" s="10"/>
      <c r="G231" s="10"/>
      <c r="H231" s="10"/>
      <c r="I231" s="10"/>
      <c r="J231" s="10"/>
      <c r="K231" s="10"/>
      <c r="L231" s="10"/>
      <c r="M231" s="10"/>
      <c r="N231" s="10"/>
      <c r="O231" s="10"/>
      <c r="P231" s="10"/>
      <c r="Q231" s="10"/>
      <c r="R231" s="10"/>
      <c r="S231" s="10"/>
      <c r="T231" s="10"/>
    </row>
    <row r="232" spans="6:20" x14ac:dyDescent="0.25">
      <c r="F232" s="10"/>
      <c r="G232" s="10"/>
      <c r="H232" s="10"/>
      <c r="I232" s="10"/>
      <c r="J232" s="10"/>
      <c r="K232" s="10"/>
      <c r="L232" s="10"/>
      <c r="M232" s="10"/>
      <c r="N232" s="10"/>
      <c r="O232" s="10"/>
      <c r="P232" s="10"/>
      <c r="Q232" s="10"/>
      <c r="R232" s="10"/>
      <c r="S232" s="10"/>
      <c r="T232" s="10"/>
    </row>
    <row r="233" spans="6:20" x14ac:dyDescent="0.25">
      <c r="F233" s="10"/>
      <c r="G233" s="10"/>
      <c r="H233" s="10"/>
      <c r="I233" s="10"/>
      <c r="J233" s="10"/>
      <c r="K233" s="10"/>
      <c r="L233" s="10"/>
      <c r="M233" s="10"/>
      <c r="N233" s="10"/>
      <c r="O233" s="10"/>
      <c r="P233" s="10"/>
      <c r="Q233" s="10"/>
      <c r="R233" s="10"/>
      <c r="S233" s="10"/>
      <c r="T233" s="10"/>
    </row>
    <row r="234" spans="6:20" x14ac:dyDescent="0.25">
      <c r="F234" s="10"/>
      <c r="G234" s="10"/>
      <c r="H234" s="10"/>
      <c r="I234" s="10"/>
      <c r="J234" s="10"/>
      <c r="K234" s="10"/>
      <c r="L234" s="10"/>
      <c r="M234" s="10"/>
      <c r="N234" s="10"/>
      <c r="O234" s="10"/>
      <c r="P234" s="10"/>
      <c r="Q234" s="10"/>
      <c r="R234" s="10"/>
      <c r="S234" s="10"/>
      <c r="T234" s="10"/>
    </row>
    <row r="235" spans="6:20" x14ac:dyDescent="0.25">
      <c r="F235" s="10"/>
      <c r="G235" s="10"/>
      <c r="H235" s="10"/>
      <c r="I235" s="10"/>
      <c r="J235" s="10"/>
      <c r="K235" s="10"/>
      <c r="L235" s="10"/>
      <c r="M235" s="10"/>
      <c r="N235" s="10"/>
      <c r="O235" s="10"/>
      <c r="P235" s="10"/>
      <c r="Q235" s="10"/>
      <c r="R235" s="10"/>
      <c r="S235" s="10"/>
      <c r="T235" s="10"/>
    </row>
    <row r="236" spans="6:20" x14ac:dyDescent="0.25">
      <c r="F236" s="10"/>
      <c r="G236" s="10"/>
      <c r="H236" s="10"/>
      <c r="I236" s="10"/>
      <c r="J236" s="10"/>
      <c r="K236" s="10"/>
      <c r="L236" s="10"/>
      <c r="M236" s="10"/>
      <c r="N236" s="10"/>
      <c r="O236" s="10"/>
      <c r="P236" s="10"/>
      <c r="Q236" s="10"/>
      <c r="R236" s="10"/>
      <c r="S236" s="10"/>
      <c r="T236" s="10"/>
    </row>
    <row r="237" spans="6:20" x14ac:dyDescent="0.25">
      <c r="F237" s="10"/>
      <c r="G237" s="10"/>
      <c r="H237" s="10"/>
      <c r="I237" s="10"/>
      <c r="J237" s="10"/>
      <c r="K237" s="10"/>
      <c r="L237" s="10"/>
      <c r="M237" s="10"/>
      <c r="N237" s="10"/>
      <c r="O237" s="10"/>
      <c r="P237" s="10"/>
      <c r="Q237" s="10"/>
      <c r="R237" s="10"/>
      <c r="S237" s="10"/>
      <c r="T237" s="10"/>
    </row>
    <row r="238" spans="6:20" x14ac:dyDescent="0.25">
      <c r="F238" s="10"/>
      <c r="G238" s="10"/>
      <c r="H238" s="10"/>
      <c r="I238" s="10"/>
      <c r="J238" s="10"/>
      <c r="K238" s="10"/>
      <c r="L238" s="10"/>
      <c r="M238" s="10"/>
      <c r="N238" s="10"/>
      <c r="O238" s="10"/>
      <c r="P238" s="10"/>
      <c r="Q238" s="10"/>
      <c r="R238" s="10"/>
      <c r="S238" s="10"/>
      <c r="T238" s="10"/>
    </row>
    <row r="239" spans="6:20" x14ac:dyDescent="0.25">
      <c r="F239" s="10"/>
      <c r="G239" s="10"/>
      <c r="H239" s="10"/>
      <c r="I239" s="10"/>
      <c r="J239" s="10"/>
      <c r="K239" s="10"/>
      <c r="L239" s="10"/>
      <c r="M239" s="10"/>
      <c r="N239" s="10"/>
      <c r="O239" s="10"/>
      <c r="P239" s="10"/>
      <c r="Q239" s="10"/>
      <c r="R239" s="10"/>
      <c r="S239" s="10"/>
      <c r="T239" s="10"/>
    </row>
    <row r="240" spans="6:20" x14ac:dyDescent="0.25">
      <c r="F240" s="10"/>
      <c r="G240" s="10"/>
      <c r="H240" s="10"/>
      <c r="I240" s="10"/>
      <c r="J240" s="10"/>
      <c r="K240" s="10"/>
      <c r="L240" s="10"/>
      <c r="M240" s="10"/>
      <c r="N240" s="10"/>
      <c r="O240" s="10"/>
      <c r="P240" s="10"/>
      <c r="Q240" s="10"/>
      <c r="R240" s="10"/>
      <c r="S240" s="10"/>
      <c r="T240" s="10"/>
    </row>
    <row r="241" spans="6:20" x14ac:dyDescent="0.25">
      <c r="F241" s="10"/>
      <c r="G241" s="10"/>
      <c r="H241" s="10"/>
      <c r="I241" s="10"/>
      <c r="J241" s="10"/>
      <c r="K241" s="10"/>
      <c r="L241" s="10"/>
      <c r="M241" s="10"/>
      <c r="N241" s="10"/>
      <c r="O241" s="10"/>
      <c r="P241" s="10"/>
      <c r="Q241" s="10"/>
      <c r="R241" s="10"/>
      <c r="S241" s="10"/>
      <c r="T241" s="10"/>
    </row>
    <row r="242" spans="6:20" x14ac:dyDescent="0.25">
      <c r="F242" s="10"/>
      <c r="G242" s="10"/>
      <c r="H242" s="10"/>
      <c r="I242" s="10"/>
      <c r="J242" s="10"/>
      <c r="K242" s="10"/>
      <c r="L242" s="10"/>
      <c r="M242" s="10"/>
      <c r="N242" s="10"/>
      <c r="O242" s="10"/>
      <c r="P242" s="10"/>
      <c r="Q242" s="10"/>
      <c r="R242" s="10"/>
      <c r="S242" s="10"/>
      <c r="T242" s="10"/>
    </row>
    <row r="243" spans="6:20" x14ac:dyDescent="0.25">
      <c r="F243" s="10"/>
      <c r="G243" s="10"/>
      <c r="H243" s="10"/>
      <c r="I243" s="10"/>
      <c r="J243" s="10"/>
      <c r="K243" s="10"/>
      <c r="L243" s="10"/>
      <c r="M243" s="10"/>
      <c r="N243" s="10"/>
      <c r="O243" s="10"/>
      <c r="P243" s="10"/>
      <c r="Q243" s="10"/>
      <c r="R243" s="10"/>
      <c r="S243" s="10"/>
      <c r="T243" s="10"/>
    </row>
    <row r="244" spans="6:20" x14ac:dyDescent="0.25">
      <c r="F244" s="10"/>
      <c r="G244" s="10"/>
      <c r="H244" s="10"/>
      <c r="I244" s="10"/>
      <c r="J244" s="10"/>
      <c r="K244" s="10"/>
      <c r="L244" s="10"/>
      <c r="M244" s="10"/>
      <c r="N244" s="10"/>
      <c r="O244" s="10"/>
      <c r="P244" s="10"/>
      <c r="Q244" s="10"/>
      <c r="R244" s="10"/>
      <c r="S244" s="10"/>
      <c r="T244" s="10"/>
    </row>
    <row r="245" spans="6:20" x14ac:dyDescent="0.25">
      <c r="F245" s="10"/>
      <c r="G245" s="10"/>
      <c r="H245" s="10"/>
      <c r="I245" s="10"/>
      <c r="J245" s="10"/>
      <c r="K245" s="10"/>
      <c r="L245" s="10"/>
      <c r="M245" s="10"/>
      <c r="N245" s="10"/>
      <c r="O245" s="10"/>
      <c r="P245" s="10"/>
      <c r="Q245" s="10"/>
      <c r="R245" s="10"/>
      <c r="S245" s="10"/>
      <c r="T245" s="10"/>
    </row>
    <row r="246" spans="6:20" x14ac:dyDescent="0.25">
      <c r="F246" s="10"/>
      <c r="G246" s="10"/>
      <c r="H246" s="10"/>
      <c r="I246" s="10"/>
      <c r="J246" s="10"/>
      <c r="K246" s="10"/>
      <c r="L246" s="10"/>
      <c r="M246" s="10"/>
      <c r="N246" s="10"/>
      <c r="O246" s="10"/>
      <c r="P246" s="10"/>
      <c r="Q246" s="10"/>
      <c r="R246" s="10"/>
      <c r="S246" s="10"/>
      <c r="T246" s="10"/>
    </row>
    <row r="247" spans="6:20" x14ac:dyDescent="0.25">
      <c r="F247" s="10"/>
      <c r="G247" s="10"/>
      <c r="H247" s="10"/>
      <c r="I247" s="10"/>
      <c r="J247" s="10"/>
      <c r="K247" s="10"/>
      <c r="L247" s="10"/>
      <c r="M247" s="10"/>
      <c r="N247" s="10"/>
      <c r="O247" s="10"/>
      <c r="P247" s="10"/>
      <c r="Q247" s="10"/>
      <c r="R247" s="10"/>
      <c r="S247" s="10"/>
      <c r="T247" s="10"/>
    </row>
    <row r="248" spans="6:20" x14ac:dyDescent="0.25">
      <c r="F248" s="10"/>
      <c r="G248" s="10"/>
      <c r="H248" s="10"/>
      <c r="I248" s="10"/>
      <c r="J248" s="10"/>
      <c r="K248" s="10"/>
      <c r="L248" s="10"/>
      <c r="M248" s="10"/>
      <c r="N248" s="10"/>
      <c r="O248" s="10"/>
      <c r="P248" s="10"/>
      <c r="Q248" s="10"/>
      <c r="R248" s="10"/>
      <c r="S248" s="10"/>
      <c r="T248" s="10"/>
    </row>
    <row r="249" spans="6:20" x14ac:dyDescent="0.25">
      <c r="F249" s="10"/>
      <c r="G249" s="10"/>
      <c r="H249" s="10"/>
      <c r="I249" s="10"/>
      <c r="J249" s="10"/>
      <c r="K249" s="10"/>
      <c r="L249" s="10"/>
      <c r="M249" s="10"/>
      <c r="N249" s="10"/>
      <c r="O249" s="10"/>
      <c r="P249" s="10"/>
      <c r="Q249" s="10"/>
      <c r="R249" s="10"/>
      <c r="S249" s="10"/>
      <c r="T249" s="10"/>
    </row>
    <row r="250" spans="6:20" x14ac:dyDescent="0.25">
      <c r="F250" s="10"/>
      <c r="G250" s="10"/>
      <c r="H250" s="10"/>
      <c r="I250" s="10"/>
      <c r="J250" s="10"/>
      <c r="K250" s="10"/>
      <c r="L250" s="10"/>
      <c r="M250" s="10"/>
      <c r="N250" s="10"/>
      <c r="O250" s="10"/>
      <c r="P250" s="10"/>
      <c r="Q250" s="10"/>
      <c r="R250" s="10"/>
      <c r="S250" s="10"/>
      <c r="T250" s="10"/>
    </row>
    <row r="251" spans="6:20" x14ac:dyDescent="0.25">
      <c r="F251" s="10"/>
      <c r="G251" s="10"/>
      <c r="H251" s="10"/>
      <c r="I251" s="10"/>
      <c r="J251" s="10"/>
      <c r="K251" s="10"/>
      <c r="L251" s="10"/>
      <c r="M251" s="10"/>
      <c r="N251" s="10"/>
      <c r="O251" s="10"/>
      <c r="P251" s="10"/>
      <c r="Q251" s="10"/>
      <c r="R251" s="10"/>
      <c r="S251" s="10"/>
      <c r="T251" s="10"/>
    </row>
    <row r="252" spans="6:20" x14ac:dyDescent="0.25">
      <c r="F252" s="10"/>
      <c r="G252" s="10"/>
      <c r="H252" s="10"/>
      <c r="I252" s="10"/>
      <c r="J252" s="10"/>
      <c r="K252" s="10"/>
      <c r="L252" s="10"/>
      <c r="M252" s="10"/>
      <c r="N252" s="10"/>
      <c r="O252" s="10"/>
      <c r="P252" s="10"/>
      <c r="Q252" s="10"/>
      <c r="R252" s="10"/>
      <c r="S252" s="10"/>
      <c r="T252" s="10"/>
    </row>
    <row r="253" spans="6:20" x14ac:dyDescent="0.25">
      <c r="F253" s="10"/>
      <c r="G253" s="10"/>
      <c r="H253" s="10"/>
      <c r="I253" s="10"/>
      <c r="J253" s="10"/>
      <c r="K253" s="10"/>
      <c r="L253" s="10"/>
      <c r="M253" s="10"/>
      <c r="N253" s="10"/>
      <c r="O253" s="10"/>
      <c r="P253" s="10"/>
      <c r="Q253" s="10"/>
      <c r="R253" s="10"/>
      <c r="S253" s="10"/>
      <c r="T253" s="10"/>
    </row>
    <row r="254" spans="6:20" x14ac:dyDescent="0.25">
      <c r="F254" s="10"/>
      <c r="G254" s="10"/>
      <c r="H254" s="10"/>
      <c r="I254" s="10"/>
      <c r="J254" s="10"/>
      <c r="K254" s="10"/>
      <c r="L254" s="10"/>
      <c r="M254" s="10"/>
      <c r="N254" s="10"/>
      <c r="O254" s="10"/>
      <c r="P254" s="10"/>
      <c r="Q254" s="10"/>
      <c r="R254" s="10"/>
      <c r="S254" s="10"/>
      <c r="T254" s="10"/>
    </row>
    <row r="255" spans="6:20" x14ac:dyDescent="0.25">
      <c r="F255" s="10"/>
      <c r="G255" s="10"/>
      <c r="H255" s="10"/>
      <c r="I255" s="10"/>
      <c r="J255" s="10"/>
      <c r="K255" s="10"/>
      <c r="L255" s="10"/>
      <c r="M255" s="10"/>
      <c r="N255" s="10"/>
      <c r="O255" s="10"/>
      <c r="P255" s="10"/>
      <c r="Q255" s="10"/>
      <c r="R255" s="10"/>
      <c r="S255" s="10"/>
      <c r="T255" s="10"/>
    </row>
    <row r="256" spans="6:20" x14ac:dyDescent="0.25">
      <c r="F256" s="10"/>
      <c r="G256" s="10"/>
      <c r="H256" s="10"/>
      <c r="I256" s="10"/>
      <c r="J256" s="10"/>
      <c r="K256" s="10"/>
      <c r="L256" s="10"/>
      <c r="M256" s="10"/>
      <c r="N256" s="10"/>
      <c r="O256" s="10"/>
      <c r="P256" s="10"/>
      <c r="Q256" s="10"/>
      <c r="R256" s="10"/>
      <c r="S256" s="10"/>
      <c r="T256" s="10"/>
    </row>
    <row r="257" spans="6:20" x14ac:dyDescent="0.25">
      <c r="F257" s="10"/>
      <c r="G257" s="10"/>
      <c r="H257" s="10"/>
      <c r="I257" s="10"/>
      <c r="J257" s="10"/>
      <c r="K257" s="10"/>
      <c r="L257" s="10"/>
      <c r="M257" s="10"/>
      <c r="N257" s="10"/>
      <c r="O257" s="10"/>
      <c r="P257" s="10"/>
      <c r="Q257" s="10"/>
      <c r="R257" s="10"/>
      <c r="S257" s="10"/>
      <c r="T257" s="10"/>
    </row>
    <row r="258" spans="6:20" x14ac:dyDescent="0.25">
      <c r="F258" s="10"/>
      <c r="G258" s="10"/>
      <c r="H258" s="10"/>
      <c r="I258" s="10"/>
      <c r="J258" s="10"/>
      <c r="K258" s="10"/>
      <c r="L258" s="10"/>
      <c r="M258" s="10"/>
      <c r="N258" s="10"/>
      <c r="O258" s="10"/>
      <c r="P258" s="10"/>
      <c r="Q258" s="10"/>
      <c r="R258" s="10"/>
      <c r="S258" s="10"/>
      <c r="T258" s="10"/>
    </row>
    <row r="259" spans="6:20" x14ac:dyDescent="0.25">
      <c r="F259" s="10"/>
      <c r="G259" s="10"/>
      <c r="H259" s="10"/>
      <c r="I259" s="10"/>
      <c r="J259" s="10"/>
      <c r="K259" s="10"/>
      <c r="L259" s="10"/>
      <c r="M259" s="10"/>
      <c r="N259" s="10"/>
      <c r="O259" s="10"/>
      <c r="P259" s="10"/>
      <c r="Q259" s="10"/>
      <c r="R259" s="10"/>
      <c r="S259" s="10"/>
      <c r="T259" s="10"/>
    </row>
    <row r="260" spans="6:20" x14ac:dyDescent="0.25">
      <c r="F260" s="10"/>
      <c r="G260" s="10"/>
      <c r="H260" s="10"/>
      <c r="I260" s="10"/>
      <c r="J260" s="10"/>
      <c r="K260" s="10"/>
      <c r="L260" s="10"/>
      <c r="M260" s="10"/>
      <c r="N260" s="10"/>
      <c r="O260" s="10"/>
      <c r="P260" s="10"/>
      <c r="Q260" s="10"/>
      <c r="R260" s="10"/>
      <c r="S260" s="10"/>
      <c r="T260" s="10"/>
    </row>
    <row r="261" spans="6:20" x14ac:dyDescent="0.25">
      <c r="F261" s="10"/>
      <c r="G261" s="10"/>
      <c r="H261" s="10"/>
      <c r="I261" s="10"/>
      <c r="J261" s="10"/>
      <c r="K261" s="10"/>
      <c r="L261" s="10"/>
      <c r="M261" s="10"/>
      <c r="N261" s="10"/>
      <c r="O261" s="10"/>
      <c r="P261" s="10"/>
      <c r="Q261" s="10"/>
      <c r="R261" s="10"/>
      <c r="S261" s="10"/>
      <c r="T261" s="10"/>
    </row>
    <row r="262" spans="6:20" x14ac:dyDescent="0.25">
      <c r="F262" s="10"/>
      <c r="G262" s="10"/>
      <c r="H262" s="10"/>
      <c r="I262" s="10"/>
      <c r="J262" s="10"/>
      <c r="K262" s="10"/>
      <c r="L262" s="10"/>
      <c r="M262" s="10"/>
      <c r="N262" s="10"/>
      <c r="O262" s="10"/>
      <c r="P262" s="10"/>
      <c r="Q262" s="10"/>
      <c r="R262" s="10"/>
      <c r="S262" s="10"/>
      <c r="T262" s="10"/>
    </row>
    <row r="263" spans="6:20" x14ac:dyDescent="0.25">
      <c r="F263" s="10"/>
      <c r="G263" s="10"/>
      <c r="H263" s="10"/>
      <c r="I263" s="10"/>
      <c r="J263" s="10"/>
      <c r="K263" s="10"/>
      <c r="L263" s="10"/>
      <c r="M263" s="10"/>
      <c r="N263" s="10"/>
      <c r="O263" s="10"/>
      <c r="P263" s="10"/>
      <c r="Q263" s="10"/>
      <c r="R263" s="10"/>
      <c r="S263" s="10"/>
      <c r="T263" s="10"/>
    </row>
    <row r="264" spans="6:20" x14ac:dyDescent="0.25">
      <c r="F264" s="10"/>
      <c r="G264" s="10"/>
      <c r="H264" s="10"/>
      <c r="I264" s="10"/>
      <c r="J264" s="10"/>
      <c r="K264" s="10"/>
      <c r="L264" s="10"/>
      <c r="M264" s="10"/>
      <c r="N264" s="10"/>
      <c r="O264" s="10"/>
      <c r="P264" s="10"/>
      <c r="Q264" s="10"/>
      <c r="R264" s="10"/>
      <c r="S264" s="10"/>
      <c r="T264" s="10"/>
    </row>
    <row r="265" spans="6:20" x14ac:dyDescent="0.25">
      <c r="F265" s="10"/>
      <c r="G265" s="10"/>
      <c r="H265" s="10"/>
      <c r="I265" s="10"/>
      <c r="J265" s="10"/>
      <c r="K265" s="10"/>
      <c r="L265" s="10"/>
      <c r="M265" s="10"/>
      <c r="N265" s="10"/>
      <c r="O265" s="10"/>
      <c r="P265" s="10"/>
      <c r="Q265" s="10"/>
      <c r="R265" s="10"/>
      <c r="S265" s="10"/>
      <c r="T265" s="10"/>
    </row>
    <row r="266" spans="6:20" x14ac:dyDescent="0.25">
      <c r="F266" s="10"/>
      <c r="G266" s="10"/>
      <c r="H266" s="10"/>
      <c r="I266" s="10"/>
      <c r="J266" s="10"/>
      <c r="K266" s="10"/>
      <c r="L266" s="10"/>
      <c r="M266" s="10"/>
      <c r="N266" s="10"/>
      <c r="O266" s="10"/>
      <c r="P266" s="10"/>
      <c r="Q266" s="10"/>
      <c r="R266" s="10"/>
      <c r="S266" s="10"/>
      <c r="T266" s="10"/>
    </row>
    <row r="267" spans="6:20" x14ac:dyDescent="0.25">
      <c r="F267" s="10"/>
      <c r="G267" s="10"/>
      <c r="H267" s="10"/>
      <c r="I267" s="10"/>
      <c r="J267" s="10"/>
      <c r="K267" s="10"/>
      <c r="L267" s="10"/>
      <c r="M267" s="10"/>
      <c r="N267" s="10"/>
      <c r="O267" s="10"/>
      <c r="P267" s="10"/>
      <c r="Q267" s="10"/>
      <c r="R267" s="10"/>
      <c r="S267" s="10"/>
      <c r="T267" s="10"/>
    </row>
    <row r="268" spans="6:20" x14ac:dyDescent="0.25">
      <c r="F268" s="10"/>
      <c r="G268" s="10"/>
      <c r="H268" s="10"/>
      <c r="I268" s="10"/>
      <c r="J268" s="10"/>
      <c r="K268" s="10"/>
      <c r="L268" s="10"/>
      <c r="M268" s="10"/>
      <c r="N268" s="10"/>
      <c r="O268" s="10"/>
      <c r="P268" s="10"/>
      <c r="Q268" s="10"/>
      <c r="R268" s="10"/>
      <c r="S268" s="10"/>
      <c r="T268" s="10"/>
    </row>
    <row r="269" spans="6:20" x14ac:dyDescent="0.25">
      <c r="F269" s="10"/>
      <c r="G269" s="10"/>
      <c r="H269" s="10"/>
      <c r="I269" s="10"/>
      <c r="J269" s="10"/>
      <c r="K269" s="10"/>
      <c r="L269" s="10"/>
      <c r="M269" s="10"/>
      <c r="N269" s="10"/>
      <c r="O269" s="10"/>
      <c r="P269" s="10"/>
      <c r="Q269" s="10"/>
      <c r="R269" s="10"/>
      <c r="S269" s="10"/>
      <c r="T269" s="10"/>
    </row>
    <row r="270" spans="6:20" x14ac:dyDescent="0.25">
      <c r="F270" s="10"/>
      <c r="G270" s="10"/>
      <c r="H270" s="10"/>
      <c r="I270" s="10"/>
      <c r="J270" s="10"/>
      <c r="K270" s="10"/>
      <c r="L270" s="10"/>
      <c r="M270" s="10"/>
      <c r="N270" s="10"/>
      <c r="O270" s="10"/>
      <c r="P270" s="10"/>
      <c r="Q270" s="10"/>
      <c r="R270" s="10"/>
      <c r="S270" s="10"/>
      <c r="T270" s="10"/>
    </row>
    <row r="271" spans="6:20" x14ac:dyDescent="0.25">
      <c r="F271" s="10"/>
      <c r="G271" s="10"/>
      <c r="H271" s="10"/>
      <c r="I271" s="10"/>
      <c r="J271" s="10"/>
      <c r="K271" s="10"/>
      <c r="L271" s="10"/>
      <c r="M271" s="10"/>
      <c r="N271" s="10"/>
      <c r="O271" s="10"/>
      <c r="P271" s="10"/>
      <c r="Q271" s="10"/>
      <c r="R271" s="10"/>
      <c r="S271" s="10"/>
      <c r="T271" s="10"/>
    </row>
    <row r="272" spans="6:20" x14ac:dyDescent="0.25">
      <c r="F272" s="10"/>
      <c r="G272" s="10"/>
      <c r="H272" s="10"/>
      <c r="I272" s="10"/>
      <c r="J272" s="10"/>
      <c r="K272" s="10"/>
      <c r="L272" s="10"/>
      <c r="M272" s="10"/>
      <c r="N272" s="10"/>
      <c r="O272" s="10"/>
      <c r="P272" s="10"/>
      <c r="Q272" s="10"/>
      <c r="R272" s="10"/>
      <c r="S272" s="10"/>
      <c r="T272" s="10"/>
    </row>
    <row r="273" spans="6:20" x14ac:dyDescent="0.25">
      <c r="F273" s="10"/>
      <c r="G273" s="10"/>
      <c r="H273" s="10"/>
      <c r="I273" s="10"/>
      <c r="J273" s="10"/>
      <c r="K273" s="10"/>
      <c r="L273" s="10"/>
      <c r="M273" s="10"/>
      <c r="N273" s="10"/>
      <c r="O273" s="10"/>
      <c r="P273" s="10"/>
      <c r="Q273" s="10"/>
      <c r="R273" s="10"/>
      <c r="S273" s="10"/>
      <c r="T273" s="10"/>
    </row>
    <row r="274" spans="6:20" x14ac:dyDescent="0.25">
      <c r="F274" s="10"/>
      <c r="G274" s="10"/>
      <c r="H274" s="10"/>
      <c r="I274" s="10"/>
      <c r="J274" s="10"/>
      <c r="K274" s="10"/>
      <c r="L274" s="10"/>
      <c r="M274" s="10"/>
      <c r="N274" s="10"/>
      <c r="O274" s="10"/>
      <c r="P274" s="10"/>
      <c r="Q274" s="10"/>
      <c r="R274" s="10"/>
      <c r="S274" s="10"/>
      <c r="T274" s="10"/>
    </row>
    <row r="275" spans="6:20" x14ac:dyDescent="0.25">
      <c r="F275" s="10"/>
      <c r="G275" s="10"/>
      <c r="H275" s="10"/>
      <c r="I275" s="10"/>
      <c r="J275" s="10"/>
      <c r="K275" s="10"/>
      <c r="L275" s="10"/>
      <c r="M275" s="10"/>
      <c r="N275" s="10"/>
      <c r="O275" s="10"/>
      <c r="P275" s="10"/>
      <c r="Q275" s="10"/>
      <c r="R275" s="10"/>
      <c r="S275" s="10"/>
      <c r="T275" s="10"/>
    </row>
    <row r="276" spans="6:20" x14ac:dyDescent="0.25">
      <c r="F276" s="10"/>
      <c r="G276" s="10"/>
      <c r="H276" s="10"/>
      <c r="I276" s="10"/>
      <c r="J276" s="10"/>
      <c r="K276" s="10"/>
      <c r="L276" s="10"/>
      <c r="M276" s="10"/>
      <c r="N276" s="10"/>
      <c r="O276" s="10"/>
      <c r="P276" s="10"/>
      <c r="Q276" s="10"/>
      <c r="R276" s="10"/>
      <c r="S276" s="10"/>
      <c r="T276" s="10"/>
    </row>
    <row r="277" spans="6:20" x14ac:dyDescent="0.25">
      <c r="F277" s="10"/>
      <c r="G277" s="10"/>
      <c r="H277" s="10"/>
      <c r="I277" s="10"/>
      <c r="J277" s="10"/>
      <c r="K277" s="10"/>
      <c r="L277" s="10"/>
      <c r="M277" s="10"/>
      <c r="N277" s="10"/>
      <c r="O277" s="10"/>
      <c r="P277" s="10"/>
      <c r="Q277" s="10"/>
      <c r="R277" s="10"/>
      <c r="S277" s="10"/>
      <c r="T277" s="10"/>
    </row>
    <row r="278" spans="6:20" x14ac:dyDescent="0.25">
      <c r="F278" s="10"/>
      <c r="G278" s="10"/>
      <c r="H278" s="10"/>
      <c r="I278" s="10"/>
      <c r="J278" s="10"/>
      <c r="K278" s="10"/>
      <c r="L278" s="10"/>
      <c r="M278" s="10"/>
      <c r="N278" s="10"/>
      <c r="O278" s="10"/>
      <c r="P278" s="10"/>
      <c r="Q278" s="10"/>
      <c r="R278" s="10"/>
      <c r="S278" s="10"/>
      <c r="T278" s="10"/>
    </row>
    <row r="279" spans="6:20" x14ac:dyDescent="0.25">
      <c r="F279" s="10"/>
      <c r="G279" s="10"/>
      <c r="H279" s="10"/>
      <c r="I279" s="10"/>
      <c r="J279" s="10"/>
      <c r="K279" s="10"/>
      <c r="L279" s="10"/>
      <c r="M279" s="10"/>
      <c r="N279" s="10"/>
      <c r="O279" s="10"/>
      <c r="P279" s="10"/>
      <c r="Q279" s="10"/>
      <c r="R279" s="10"/>
      <c r="S279" s="10"/>
      <c r="T279" s="10"/>
    </row>
    <row r="280" spans="6:20" x14ac:dyDescent="0.25">
      <c r="F280" s="10"/>
      <c r="G280" s="10"/>
      <c r="H280" s="10"/>
      <c r="I280" s="10"/>
      <c r="J280" s="10"/>
      <c r="K280" s="10"/>
      <c r="L280" s="10"/>
      <c r="M280" s="10"/>
      <c r="N280" s="10"/>
      <c r="O280" s="10"/>
      <c r="P280" s="10"/>
      <c r="Q280" s="10"/>
      <c r="R280" s="10"/>
      <c r="S280" s="10"/>
      <c r="T280" s="10"/>
    </row>
    <row r="281" spans="6:20" x14ac:dyDescent="0.25">
      <c r="F281" s="10"/>
      <c r="G281" s="10"/>
      <c r="H281" s="10"/>
      <c r="I281" s="10"/>
      <c r="J281" s="10"/>
      <c r="K281" s="10"/>
      <c r="L281" s="10"/>
      <c r="M281" s="10"/>
      <c r="N281" s="10"/>
      <c r="O281" s="10"/>
      <c r="P281" s="10"/>
      <c r="Q281" s="10"/>
      <c r="R281" s="10"/>
      <c r="S281" s="10"/>
      <c r="T281" s="10"/>
    </row>
    <row r="282" spans="6:20" x14ac:dyDescent="0.25">
      <c r="F282" s="10"/>
      <c r="G282" s="10"/>
      <c r="H282" s="10"/>
      <c r="I282" s="10"/>
      <c r="J282" s="10"/>
      <c r="K282" s="10"/>
      <c r="L282" s="10"/>
      <c r="M282" s="10"/>
      <c r="N282" s="10"/>
      <c r="O282" s="10"/>
      <c r="P282" s="10"/>
      <c r="Q282" s="10"/>
      <c r="R282" s="10"/>
      <c r="S282" s="10"/>
      <c r="T282" s="10"/>
    </row>
    <row r="283" spans="6:20" x14ac:dyDescent="0.25">
      <c r="F283" s="10"/>
      <c r="G283" s="10"/>
      <c r="H283" s="10"/>
      <c r="I283" s="10"/>
      <c r="J283" s="10"/>
      <c r="K283" s="10"/>
      <c r="L283" s="10"/>
      <c r="M283" s="10"/>
      <c r="N283" s="10"/>
      <c r="O283" s="10"/>
      <c r="P283" s="10"/>
      <c r="Q283" s="10"/>
      <c r="R283" s="10"/>
      <c r="S283" s="10"/>
      <c r="T283" s="10"/>
    </row>
    <row r="284" spans="6:20" x14ac:dyDescent="0.25">
      <c r="F284" s="10"/>
      <c r="G284" s="10"/>
      <c r="H284" s="10"/>
      <c r="I284" s="10"/>
      <c r="J284" s="10"/>
      <c r="K284" s="10"/>
      <c r="L284" s="10"/>
      <c r="M284" s="10"/>
      <c r="N284" s="10"/>
      <c r="O284" s="10"/>
      <c r="P284" s="10"/>
      <c r="Q284" s="10"/>
      <c r="R284" s="10"/>
      <c r="S284" s="10"/>
      <c r="T284" s="10"/>
    </row>
    <row r="285" spans="6:20" x14ac:dyDescent="0.25">
      <c r="F285" s="10"/>
      <c r="G285" s="10"/>
      <c r="H285" s="10"/>
      <c r="I285" s="10"/>
      <c r="J285" s="10"/>
      <c r="K285" s="10"/>
      <c r="L285" s="10"/>
      <c r="M285" s="10"/>
      <c r="N285" s="10"/>
      <c r="O285" s="10"/>
      <c r="P285" s="10"/>
      <c r="Q285" s="10"/>
      <c r="R285" s="10"/>
      <c r="S285" s="10"/>
      <c r="T285" s="10"/>
    </row>
    <row r="286" spans="6:20" x14ac:dyDescent="0.25">
      <c r="F286" s="10"/>
      <c r="G286" s="10"/>
      <c r="H286" s="10"/>
      <c r="I286" s="10"/>
      <c r="J286" s="10"/>
      <c r="K286" s="10"/>
      <c r="L286" s="10"/>
      <c r="M286" s="10"/>
      <c r="N286" s="10"/>
      <c r="O286" s="10"/>
      <c r="P286" s="10"/>
      <c r="Q286" s="10"/>
      <c r="R286" s="10"/>
      <c r="S286" s="10"/>
      <c r="T286" s="10"/>
    </row>
    <row r="287" spans="6:20" x14ac:dyDescent="0.25">
      <c r="F287" s="10"/>
      <c r="G287" s="10"/>
      <c r="H287" s="10"/>
      <c r="I287" s="10"/>
      <c r="J287" s="10"/>
      <c r="K287" s="10"/>
      <c r="L287" s="10"/>
      <c r="M287" s="10"/>
      <c r="N287" s="10"/>
      <c r="O287" s="10"/>
      <c r="P287" s="10"/>
      <c r="Q287" s="10"/>
      <c r="R287" s="10"/>
      <c r="S287" s="10"/>
      <c r="T287" s="10"/>
    </row>
    <row r="288" spans="6:20" x14ac:dyDescent="0.25">
      <c r="F288" s="10"/>
      <c r="G288" s="10"/>
      <c r="H288" s="10"/>
      <c r="I288" s="10"/>
      <c r="J288" s="10"/>
      <c r="K288" s="10"/>
      <c r="L288" s="10"/>
      <c r="M288" s="10"/>
      <c r="N288" s="10"/>
      <c r="O288" s="10"/>
      <c r="P288" s="10"/>
      <c r="Q288" s="10"/>
      <c r="R288" s="10"/>
      <c r="S288" s="10"/>
      <c r="T288" s="10"/>
    </row>
    <row r="289" spans="6:20" x14ac:dyDescent="0.25">
      <c r="F289" s="10"/>
      <c r="G289" s="10"/>
      <c r="H289" s="10"/>
      <c r="I289" s="10"/>
      <c r="J289" s="10"/>
      <c r="K289" s="10"/>
      <c r="L289" s="10"/>
      <c r="M289" s="10"/>
      <c r="N289" s="10"/>
      <c r="O289" s="10"/>
      <c r="P289" s="10"/>
      <c r="Q289" s="10"/>
      <c r="R289" s="10"/>
      <c r="S289" s="10"/>
      <c r="T289" s="10"/>
    </row>
    <row r="290" spans="6:20" x14ac:dyDescent="0.25">
      <c r="F290" s="10"/>
      <c r="G290" s="10"/>
      <c r="H290" s="10"/>
      <c r="I290" s="10"/>
      <c r="J290" s="10"/>
      <c r="K290" s="10"/>
      <c r="L290" s="10"/>
      <c r="M290" s="10"/>
      <c r="N290" s="10"/>
      <c r="O290" s="10"/>
      <c r="P290" s="10"/>
      <c r="Q290" s="10"/>
      <c r="R290" s="10"/>
      <c r="S290" s="10"/>
      <c r="T290" s="10"/>
    </row>
    <row r="291" spans="6:20" x14ac:dyDescent="0.25">
      <c r="F291" s="10"/>
      <c r="G291" s="10"/>
      <c r="H291" s="10"/>
      <c r="I291" s="10"/>
      <c r="J291" s="10"/>
      <c r="K291" s="10"/>
      <c r="L291" s="10"/>
      <c r="M291" s="10"/>
      <c r="N291" s="10"/>
      <c r="O291" s="10"/>
      <c r="P291" s="10"/>
      <c r="Q291" s="10"/>
      <c r="R291" s="10"/>
      <c r="S291" s="10"/>
      <c r="T291" s="10"/>
    </row>
    <row r="292" spans="6:20" x14ac:dyDescent="0.25">
      <c r="F292" s="10"/>
      <c r="G292" s="10"/>
      <c r="H292" s="10"/>
      <c r="I292" s="10"/>
      <c r="J292" s="10"/>
      <c r="K292" s="10"/>
      <c r="L292" s="10"/>
      <c r="M292" s="10"/>
      <c r="N292" s="10"/>
      <c r="O292" s="10"/>
      <c r="P292" s="10"/>
      <c r="Q292" s="10"/>
      <c r="R292" s="10"/>
      <c r="S292" s="10"/>
      <c r="T292" s="10"/>
    </row>
    <row r="293" spans="6:20" x14ac:dyDescent="0.25">
      <c r="F293" s="10"/>
      <c r="G293" s="10"/>
      <c r="H293" s="10"/>
      <c r="I293" s="10"/>
      <c r="J293" s="10"/>
      <c r="K293" s="10"/>
      <c r="L293" s="10"/>
      <c r="M293" s="10"/>
      <c r="N293" s="10"/>
      <c r="O293" s="10"/>
      <c r="P293" s="10"/>
      <c r="Q293" s="10"/>
      <c r="R293" s="10"/>
      <c r="S293" s="10"/>
      <c r="T293" s="10"/>
    </row>
    <row r="294" spans="6:20" x14ac:dyDescent="0.25">
      <c r="F294" s="10"/>
      <c r="G294" s="10"/>
      <c r="H294" s="10"/>
      <c r="I294" s="10"/>
      <c r="J294" s="10"/>
      <c r="K294" s="10"/>
      <c r="L294" s="10"/>
      <c r="M294" s="10"/>
      <c r="N294" s="10"/>
      <c r="O294" s="10"/>
      <c r="P294" s="10"/>
      <c r="Q294" s="10"/>
      <c r="R294" s="10"/>
      <c r="S294" s="10"/>
      <c r="T294" s="10"/>
    </row>
    <row r="295" spans="6:20" x14ac:dyDescent="0.25">
      <c r="F295" s="10"/>
      <c r="G295" s="10"/>
      <c r="H295" s="10"/>
      <c r="I295" s="10"/>
      <c r="J295" s="10"/>
      <c r="K295" s="10"/>
      <c r="L295" s="10"/>
      <c r="M295" s="10"/>
      <c r="N295" s="10"/>
      <c r="O295" s="10"/>
      <c r="P295" s="10"/>
      <c r="Q295" s="10"/>
      <c r="R295" s="10"/>
      <c r="S295" s="10"/>
      <c r="T295" s="10"/>
    </row>
    <row r="296" spans="6:20" x14ac:dyDescent="0.25">
      <c r="F296" s="10"/>
      <c r="G296" s="10"/>
      <c r="H296" s="10"/>
      <c r="I296" s="10"/>
      <c r="J296" s="10"/>
      <c r="K296" s="10"/>
      <c r="L296" s="10"/>
      <c r="M296" s="10"/>
      <c r="N296" s="10"/>
      <c r="O296" s="10"/>
      <c r="P296" s="10"/>
      <c r="Q296" s="10"/>
      <c r="R296" s="10"/>
      <c r="S296" s="10"/>
      <c r="T296" s="10"/>
    </row>
    <row r="297" spans="6:20" x14ac:dyDescent="0.25">
      <c r="F297" s="10"/>
      <c r="G297" s="10"/>
      <c r="H297" s="10"/>
      <c r="I297" s="10"/>
      <c r="J297" s="10"/>
      <c r="K297" s="10"/>
      <c r="L297" s="10"/>
      <c r="M297" s="10"/>
      <c r="N297" s="10"/>
      <c r="O297" s="10"/>
      <c r="P297" s="10"/>
      <c r="Q297" s="10"/>
      <c r="R297" s="10"/>
      <c r="S297" s="10"/>
      <c r="T297" s="10"/>
    </row>
    <row r="298" spans="6:20" x14ac:dyDescent="0.25">
      <c r="F298" s="10"/>
      <c r="G298" s="10"/>
      <c r="H298" s="10"/>
      <c r="I298" s="10"/>
      <c r="J298" s="10"/>
      <c r="K298" s="10"/>
      <c r="L298" s="10"/>
      <c r="M298" s="10"/>
      <c r="N298" s="10"/>
      <c r="O298" s="10"/>
      <c r="P298" s="10"/>
      <c r="Q298" s="10"/>
      <c r="R298" s="10"/>
      <c r="S298" s="10"/>
      <c r="T298" s="10"/>
    </row>
    <row r="299" spans="6:20" x14ac:dyDescent="0.25">
      <c r="F299" s="10"/>
      <c r="G299" s="10"/>
      <c r="H299" s="10"/>
      <c r="I299" s="10"/>
      <c r="J299" s="10"/>
      <c r="K299" s="10"/>
      <c r="L299" s="10"/>
      <c r="M299" s="10"/>
      <c r="N299" s="10"/>
      <c r="O299" s="10"/>
      <c r="P299" s="10"/>
      <c r="Q299" s="10"/>
      <c r="R299" s="10"/>
      <c r="S299" s="10"/>
      <c r="T299" s="10"/>
    </row>
    <row r="300" spans="6:20" x14ac:dyDescent="0.25">
      <c r="F300" s="10"/>
      <c r="G300" s="10"/>
      <c r="H300" s="10"/>
      <c r="I300" s="10"/>
      <c r="J300" s="10"/>
      <c r="K300" s="10"/>
      <c r="L300" s="10"/>
      <c r="M300" s="10"/>
      <c r="N300" s="10"/>
      <c r="O300" s="10"/>
      <c r="P300" s="10"/>
      <c r="Q300" s="10"/>
      <c r="R300" s="10"/>
      <c r="S300" s="10"/>
      <c r="T300" s="10"/>
    </row>
    <row r="301" spans="6:20" x14ac:dyDescent="0.25">
      <c r="F301" s="10"/>
      <c r="G301" s="10"/>
      <c r="H301" s="10"/>
      <c r="I301" s="10"/>
      <c r="J301" s="10"/>
      <c r="K301" s="10"/>
      <c r="L301" s="10"/>
      <c r="M301" s="10"/>
      <c r="N301" s="10"/>
      <c r="O301" s="10"/>
      <c r="P301" s="10"/>
      <c r="Q301" s="10"/>
      <c r="R301" s="10"/>
      <c r="S301" s="10"/>
      <c r="T301" s="10"/>
    </row>
    <row r="302" spans="6:20" x14ac:dyDescent="0.25">
      <c r="F302" s="10"/>
      <c r="G302" s="10"/>
      <c r="H302" s="10"/>
      <c r="I302" s="10"/>
      <c r="J302" s="10"/>
      <c r="K302" s="10"/>
      <c r="L302" s="10"/>
      <c r="M302" s="10"/>
      <c r="N302" s="10"/>
      <c r="O302" s="10"/>
      <c r="P302" s="10"/>
      <c r="Q302" s="10"/>
      <c r="R302" s="10"/>
      <c r="S302" s="10"/>
      <c r="T302" s="10"/>
    </row>
    <row r="303" spans="6:20" x14ac:dyDescent="0.25">
      <c r="F303" s="10"/>
      <c r="G303" s="10"/>
      <c r="H303" s="10"/>
      <c r="I303" s="10"/>
      <c r="J303" s="10"/>
      <c r="K303" s="10"/>
      <c r="L303" s="10"/>
      <c r="M303" s="10"/>
      <c r="N303" s="10"/>
      <c r="O303" s="10"/>
      <c r="P303" s="10"/>
      <c r="Q303" s="10"/>
      <c r="R303" s="10"/>
      <c r="S303" s="10"/>
      <c r="T303" s="10"/>
    </row>
    <row r="304" spans="6:20" x14ac:dyDescent="0.25">
      <c r="F304" s="10"/>
      <c r="G304" s="10"/>
      <c r="H304" s="10"/>
      <c r="I304" s="10"/>
      <c r="J304" s="10"/>
      <c r="K304" s="10"/>
      <c r="L304" s="10"/>
      <c r="M304" s="10"/>
      <c r="N304" s="10"/>
      <c r="O304" s="10"/>
      <c r="P304" s="10"/>
      <c r="Q304" s="10"/>
      <c r="R304" s="10"/>
      <c r="S304" s="10"/>
      <c r="T304" s="10"/>
    </row>
    <row r="305" spans="6:20" x14ac:dyDescent="0.25">
      <c r="F305" s="10"/>
      <c r="G305" s="10"/>
      <c r="H305" s="10"/>
      <c r="I305" s="10"/>
      <c r="J305" s="10"/>
      <c r="K305" s="10"/>
      <c r="L305" s="10"/>
      <c r="M305" s="10"/>
      <c r="N305" s="10"/>
      <c r="O305" s="10"/>
      <c r="P305" s="10"/>
      <c r="Q305" s="10"/>
      <c r="R305" s="10"/>
      <c r="S305" s="10"/>
      <c r="T305" s="10"/>
    </row>
    <row r="306" spans="6:20" x14ac:dyDescent="0.25">
      <c r="F306" s="10"/>
      <c r="G306" s="10"/>
      <c r="H306" s="10"/>
      <c r="I306" s="10"/>
      <c r="J306" s="10"/>
      <c r="K306" s="10"/>
      <c r="L306" s="10"/>
      <c r="M306" s="10"/>
      <c r="N306" s="10"/>
      <c r="O306" s="10"/>
      <c r="P306" s="10"/>
      <c r="Q306" s="10"/>
      <c r="R306" s="10"/>
      <c r="S306" s="10"/>
      <c r="T306" s="10"/>
    </row>
    <row r="307" spans="6:20" x14ac:dyDescent="0.25">
      <c r="F307" s="10"/>
      <c r="G307" s="10"/>
      <c r="H307" s="10"/>
      <c r="I307" s="10"/>
      <c r="J307" s="10"/>
      <c r="K307" s="10"/>
      <c r="L307" s="10"/>
      <c r="M307" s="10"/>
      <c r="N307" s="10"/>
      <c r="O307" s="10"/>
      <c r="P307" s="10"/>
      <c r="Q307" s="10"/>
      <c r="R307" s="10"/>
      <c r="S307" s="10"/>
      <c r="T307" s="10"/>
    </row>
    <row r="308" spans="6:20" x14ac:dyDescent="0.25">
      <c r="F308" s="10"/>
      <c r="G308" s="10"/>
      <c r="H308" s="10"/>
      <c r="I308" s="10"/>
      <c r="J308" s="10"/>
      <c r="K308" s="10"/>
      <c r="L308" s="10"/>
      <c r="M308" s="10"/>
      <c r="N308" s="10"/>
      <c r="O308" s="10"/>
      <c r="P308" s="10"/>
      <c r="Q308" s="10"/>
      <c r="R308" s="10"/>
      <c r="S308" s="10"/>
      <c r="T308" s="10"/>
    </row>
    <row r="309" spans="6:20" x14ac:dyDescent="0.25">
      <c r="F309" s="10"/>
      <c r="G309" s="10"/>
      <c r="H309" s="10"/>
      <c r="I309" s="10"/>
      <c r="J309" s="10"/>
      <c r="K309" s="10"/>
      <c r="L309" s="10"/>
      <c r="M309" s="10"/>
      <c r="N309" s="10"/>
      <c r="O309" s="10"/>
      <c r="P309" s="10"/>
      <c r="Q309" s="10"/>
      <c r="R309" s="10"/>
      <c r="S309" s="10"/>
      <c r="T309" s="10"/>
    </row>
    <row r="310" spans="6:20" x14ac:dyDescent="0.25">
      <c r="F310" s="10"/>
      <c r="G310" s="10"/>
      <c r="H310" s="10"/>
      <c r="I310" s="10"/>
      <c r="J310" s="10"/>
      <c r="K310" s="10"/>
      <c r="L310" s="10"/>
      <c r="M310" s="10"/>
      <c r="N310" s="10"/>
      <c r="O310" s="10"/>
      <c r="P310" s="10"/>
      <c r="Q310" s="10"/>
      <c r="R310" s="10"/>
      <c r="S310" s="10"/>
      <c r="T310" s="10"/>
    </row>
    <row r="311" spans="6:20" x14ac:dyDescent="0.25">
      <c r="F311" s="10"/>
      <c r="G311" s="10"/>
      <c r="H311" s="10"/>
      <c r="I311" s="10"/>
      <c r="J311" s="10"/>
      <c r="K311" s="10"/>
      <c r="L311" s="10"/>
      <c r="M311" s="10"/>
      <c r="N311" s="10"/>
      <c r="O311" s="10"/>
      <c r="P311" s="10"/>
      <c r="Q311" s="10"/>
      <c r="R311" s="10"/>
      <c r="S311" s="10"/>
      <c r="T311" s="10"/>
    </row>
    <row r="312" spans="6:20" x14ac:dyDescent="0.25">
      <c r="F312" s="10"/>
      <c r="G312" s="10"/>
      <c r="H312" s="10"/>
      <c r="I312" s="10"/>
      <c r="J312" s="10"/>
      <c r="K312" s="10"/>
      <c r="L312" s="10"/>
      <c r="M312" s="10"/>
      <c r="N312" s="10"/>
      <c r="O312" s="10"/>
      <c r="P312" s="10"/>
      <c r="Q312" s="10"/>
      <c r="R312" s="10"/>
      <c r="S312" s="10"/>
      <c r="T312" s="10"/>
    </row>
    <row r="313" spans="6:20" x14ac:dyDescent="0.25">
      <c r="F313" s="10"/>
      <c r="G313" s="10"/>
      <c r="H313" s="10"/>
      <c r="I313" s="10"/>
      <c r="J313" s="10"/>
      <c r="K313" s="10"/>
      <c r="L313" s="10"/>
      <c r="M313" s="10"/>
      <c r="N313" s="10"/>
      <c r="O313" s="10"/>
      <c r="P313" s="10"/>
      <c r="Q313" s="10"/>
      <c r="R313" s="10"/>
      <c r="S313" s="10"/>
      <c r="T313" s="10"/>
    </row>
    <row r="314" spans="6:20" x14ac:dyDescent="0.25">
      <c r="F314" s="10"/>
      <c r="G314" s="10"/>
      <c r="H314" s="10"/>
      <c r="I314" s="10"/>
      <c r="J314" s="10"/>
      <c r="K314" s="10"/>
      <c r="L314" s="10"/>
      <c r="M314" s="10"/>
      <c r="N314" s="10"/>
      <c r="O314" s="10"/>
      <c r="P314" s="10"/>
      <c r="Q314" s="10"/>
      <c r="R314" s="10"/>
      <c r="S314" s="10"/>
      <c r="T314" s="10"/>
    </row>
    <row r="315" spans="6:20" x14ac:dyDescent="0.25">
      <c r="F315" s="10"/>
      <c r="G315" s="10"/>
      <c r="H315" s="10"/>
      <c r="I315" s="10"/>
      <c r="J315" s="10"/>
      <c r="K315" s="10"/>
      <c r="L315" s="10"/>
      <c r="M315" s="10"/>
      <c r="N315" s="10"/>
      <c r="O315" s="10"/>
      <c r="P315" s="10"/>
      <c r="Q315" s="10"/>
      <c r="R315" s="10"/>
      <c r="S315" s="10"/>
      <c r="T315" s="10"/>
    </row>
    <row r="316" spans="6:20" x14ac:dyDescent="0.25">
      <c r="F316" s="10"/>
      <c r="G316" s="10"/>
      <c r="H316" s="10"/>
      <c r="I316" s="10"/>
      <c r="J316" s="10"/>
      <c r="K316" s="10"/>
      <c r="L316" s="10"/>
      <c r="M316" s="10"/>
      <c r="N316" s="10"/>
      <c r="O316" s="10"/>
      <c r="P316" s="10"/>
      <c r="Q316" s="10"/>
      <c r="R316" s="10"/>
      <c r="S316" s="10"/>
      <c r="T316" s="10"/>
    </row>
    <row r="317" spans="6:20" x14ac:dyDescent="0.25">
      <c r="F317" s="10"/>
      <c r="G317" s="10"/>
      <c r="H317" s="10"/>
      <c r="I317" s="10"/>
      <c r="J317" s="10"/>
      <c r="K317" s="10"/>
      <c r="L317" s="10"/>
      <c r="M317" s="10"/>
      <c r="N317" s="10"/>
      <c r="O317" s="10"/>
      <c r="P317" s="10"/>
      <c r="Q317" s="10"/>
      <c r="R317" s="10"/>
      <c r="S317" s="10"/>
      <c r="T317" s="10"/>
    </row>
    <row r="318" spans="6:20" x14ac:dyDescent="0.25">
      <c r="F318" s="10"/>
      <c r="G318" s="10"/>
      <c r="H318" s="10"/>
      <c r="I318" s="10"/>
      <c r="J318" s="10"/>
      <c r="K318" s="10"/>
      <c r="L318" s="10"/>
      <c r="M318" s="10"/>
      <c r="N318" s="10"/>
      <c r="O318" s="10"/>
      <c r="P318" s="10"/>
      <c r="Q318" s="10"/>
      <c r="R318" s="10"/>
      <c r="S318" s="10"/>
      <c r="T318" s="10"/>
    </row>
    <row r="319" spans="6:20" x14ac:dyDescent="0.25">
      <c r="F319" s="10"/>
      <c r="G319" s="10"/>
      <c r="H319" s="10"/>
      <c r="I319" s="10"/>
      <c r="J319" s="10"/>
      <c r="K319" s="10"/>
      <c r="L319" s="10"/>
      <c r="M319" s="10"/>
      <c r="N319" s="10"/>
      <c r="O319" s="10"/>
      <c r="P319" s="10"/>
      <c r="Q319" s="10"/>
      <c r="R319" s="10"/>
      <c r="S319" s="10"/>
      <c r="T319" s="10"/>
    </row>
    <row r="320" spans="6:20" x14ac:dyDescent="0.25">
      <c r="F320" s="10"/>
      <c r="G320" s="10"/>
      <c r="H320" s="10"/>
      <c r="I320" s="10"/>
      <c r="J320" s="10"/>
      <c r="K320" s="10"/>
      <c r="L320" s="10"/>
      <c r="M320" s="10"/>
      <c r="N320" s="10"/>
      <c r="O320" s="10"/>
      <c r="P320" s="10"/>
      <c r="Q320" s="10"/>
      <c r="R320" s="10"/>
      <c r="S320" s="10"/>
      <c r="T320" s="10"/>
    </row>
    <row r="321" spans="6:20" x14ac:dyDescent="0.25">
      <c r="F321" s="10"/>
      <c r="G321" s="10"/>
      <c r="H321" s="10"/>
      <c r="I321" s="10"/>
      <c r="J321" s="10"/>
      <c r="K321" s="10"/>
      <c r="L321" s="10"/>
      <c r="M321" s="10"/>
      <c r="N321" s="10"/>
      <c r="O321" s="10"/>
      <c r="P321" s="10"/>
      <c r="Q321" s="10"/>
      <c r="R321" s="10"/>
      <c r="S321" s="10"/>
      <c r="T321" s="10"/>
    </row>
    <row r="322" spans="6:20" x14ac:dyDescent="0.25">
      <c r="F322" s="10"/>
      <c r="G322" s="10"/>
      <c r="H322" s="10"/>
      <c r="I322" s="10"/>
      <c r="J322" s="10"/>
      <c r="K322" s="10"/>
      <c r="L322" s="10"/>
      <c r="M322" s="10"/>
      <c r="N322" s="10"/>
      <c r="O322" s="10"/>
      <c r="P322" s="10"/>
      <c r="Q322" s="10"/>
      <c r="R322" s="10"/>
      <c r="S322" s="10"/>
      <c r="T322" s="10"/>
    </row>
    <row r="323" spans="6:20" x14ac:dyDescent="0.25">
      <c r="F323" s="10"/>
      <c r="G323" s="10"/>
      <c r="H323" s="10"/>
      <c r="I323" s="10"/>
      <c r="J323" s="10"/>
      <c r="K323" s="10"/>
      <c r="L323" s="10"/>
      <c r="M323" s="10"/>
      <c r="N323" s="10"/>
      <c r="O323" s="10"/>
      <c r="P323" s="10"/>
      <c r="Q323" s="10"/>
      <c r="R323" s="10"/>
      <c r="S323" s="10"/>
      <c r="T323" s="10"/>
    </row>
    <row r="324" spans="6:20" x14ac:dyDescent="0.25">
      <c r="F324" s="10"/>
      <c r="G324" s="10"/>
      <c r="H324" s="10"/>
      <c r="I324" s="10"/>
      <c r="J324" s="10"/>
      <c r="K324" s="10"/>
      <c r="L324" s="10"/>
      <c r="M324" s="10"/>
      <c r="N324" s="10"/>
      <c r="O324" s="10"/>
      <c r="P324" s="10"/>
      <c r="Q324" s="10"/>
      <c r="R324" s="10"/>
      <c r="S324" s="10"/>
      <c r="T324" s="10"/>
    </row>
    <row r="325" spans="6:20" x14ac:dyDescent="0.25">
      <c r="F325" s="10"/>
      <c r="G325" s="10"/>
      <c r="H325" s="10"/>
      <c r="I325" s="10"/>
      <c r="J325" s="10"/>
      <c r="K325" s="10"/>
      <c r="L325" s="10"/>
      <c r="M325" s="10"/>
      <c r="N325" s="10"/>
      <c r="O325" s="10"/>
      <c r="P325" s="10"/>
      <c r="Q325" s="10"/>
      <c r="R325" s="10"/>
      <c r="S325" s="10"/>
      <c r="T325" s="10"/>
    </row>
    <row r="326" spans="6:20" x14ac:dyDescent="0.25">
      <c r="F326" s="10"/>
      <c r="G326" s="10"/>
      <c r="H326" s="10"/>
      <c r="I326" s="10"/>
      <c r="J326" s="10"/>
      <c r="K326" s="10"/>
      <c r="L326" s="10"/>
      <c r="M326" s="10"/>
      <c r="N326" s="10"/>
      <c r="O326" s="10"/>
      <c r="P326" s="10"/>
      <c r="Q326" s="10"/>
      <c r="R326" s="10"/>
      <c r="S326" s="10"/>
      <c r="T326" s="10"/>
    </row>
    <row r="327" spans="6:20" x14ac:dyDescent="0.25">
      <c r="F327" s="10"/>
      <c r="G327" s="10"/>
      <c r="H327" s="10"/>
      <c r="I327" s="10"/>
      <c r="J327" s="10"/>
      <c r="K327" s="10"/>
      <c r="L327" s="10"/>
      <c r="M327" s="10"/>
      <c r="N327" s="10"/>
      <c r="O327" s="10"/>
      <c r="P327" s="10"/>
      <c r="Q327" s="10"/>
      <c r="R327" s="10"/>
      <c r="S327" s="10"/>
      <c r="T327" s="10"/>
    </row>
    <row r="328" spans="6:20" x14ac:dyDescent="0.25">
      <c r="F328" s="10"/>
      <c r="G328" s="10"/>
      <c r="H328" s="10"/>
      <c r="I328" s="10"/>
      <c r="J328" s="10"/>
      <c r="K328" s="10"/>
      <c r="L328" s="10"/>
      <c r="M328" s="10"/>
      <c r="N328" s="10"/>
      <c r="O328" s="10"/>
      <c r="P328" s="10"/>
      <c r="Q328" s="10"/>
      <c r="R328" s="10"/>
      <c r="S328" s="10"/>
      <c r="T328" s="10"/>
    </row>
    <row r="329" spans="6:20" x14ac:dyDescent="0.25">
      <c r="F329" s="10"/>
      <c r="G329" s="10"/>
      <c r="H329" s="10"/>
      <c r="I329" s="10"/>
      <c r="J329" s="10"/>
      <c r="K329" s="10"/>
      <c r="L329" s="10"/>
      <c r="M329" s="10"/>
      <c r="N329" s="10"/>
      <c r="O329" s="10"/>
      <c r="P329" s="10"/>
      <c r="Q329" s="10"/>
      <c r="R329" s="10"/>
      <c r="S329" s="10"/>
      <c r="T329" s="10"/>
    </row>
    <row r="330" spans="6:20" x14ac:dyDescent="0.25">
      <c r="F330" s="10"/>
      <c r="G330" s="10"/>
      <c r="H330" s="10"/>
      <c r="I330" s="10"/>
      <c r="J330" s="10"/>
      <c r="K330" s="10"/>
      <c r="L330" s="10"/>
      <c r="M330" s="10"/>
      <c r="N330" s="10"/>
      <c r="O330" s="10"/>
      <c r="P330" s="10"/>
      <c r="Q330" s="10"/>
      <c r="R330" s="10"/>
      <c r="S330" s="10"/>
      <c r="T330" s="10"/>
    </row>
    <row r="331" spans="6:20" x14ac:dyDescent="0.25">
      <c r="F331" s="10"/>
      <c r="G331" s="10"/>
      <c r="H331" s="10"/>
      <c r="I331" s="10"/>
      <c r="J331" s="10"/>
      <c r="K331" s="10"/>
      <c r="L331" s="10"/>
      <c r="M331" s="10"/>
      <c r="N331" s="10"/>
      <c r="O331" s="10"/>
      <c r="P331" s="10"/>
      <c r="Q331" s="10"/>
      <c r="R331" s="10"/>
      <c r="S331" s="10"/>
      <c r="T331" s="10"/>
    </row>
    <row r="332" spans="6:20" x14ac:dyDescent="0.25">
      <c r="F332" s="10"/>
      <c r="G332" s="10"/>
      <c r="H332" s="10"/>
      <c r="I332" s="10"/>
      <c r="J332" s="10"/>
      <c r="K332" s="10"/>
      <c r="L332" s="10"/>
      <c r="M332" s="10"/>
      <c r="N332" s="10"/>
      <c r="O332" s="10"/>
      <c r="P332" s="10"/>
      <c r="Q332" s="10"/>
      <c r="R332" s="10"/>
      <c r="S332" s="10"/>
      <c r="T332" s="10"/>
    </row>
    <row r="333" spans="6:20" x14ac:dyDescent="0.25">
      <c r="F333" s="10"/>
      <c r="G333" s="10"/>
      <c r="H333" s="10"/>
      <c r="I333" s="10"/>
      <c r="J333" s="10"/>
      <c r="K333" s="10"/>
      <c r="L333" s="10"/>
      <c r="M333" s="10"/>
      <c r="N333" s="10"/>
      <c r="O333" s="10"/>
      <c r="P333" s="10"/>
      <c r="Q333" s="10"/>
      <c r="R333" s="10"/>
      <c r="S333" s="10"/>
      <c r="T333" s="10"/>
    </row>
    <row r="334" spans="6:20" x14ac:dyDescent="0.25">
      <c r="F334" s="10"/>
      <c r="G334" s="10"/>
      <c r="H334" s="10"/>
      <c r="I334" s="10"/>
      <c r="J334" s="10"/>
      <c r="K334" s="10"/>
      <c r="L334" s="10"/>
      <c r="M334" s="10"/>
      <c r="N334" s="10"/>
      <c r="O334" s="10"/>
      <c r="P334" s="10"/>
      <c r="Q334" s="10"/>
      <c r="R334" s="10"/>
      <c r="S334" s="10"/>
      <c r="T334" s="10"/>
    </row>
    <row r="335" spans="6:20" x14ac:dyDescent="0.25">
      <c r="F335" s="10"/>
      <c r="G335" s="10"/>
      <c r="H335" s="10"/>
      <c r="I335" s="10"/>
      <c r="J335" s="10"/>
      <c r="K335" s="10"/>
      <c r="L335" s="10"/>
      <c r="M335" s="10"/>
      <c r="N335" s="10"/>
      <c r="O335" s="10"/>
      <c r="P335" s="10"/>
      <c r="Q335" s="10"/>
      <c r="R335" s="10"/>
      <c r="S335" s="10"/>
      <c r="T335" s="10"/>
    </row>
    <row r="336" spans="6:20" x14ac:dyDescent="0.25">
      <c r="F336" s="10"/>
      <c r="G336" s="10"/>
      <c r="H336" s="10"/>
      <c r="I336" s="10"/>
      <c r="J336" s="10"/>
      <c r="K336" s="10"/>
      <c r="L336" s="10"/>
      <c r="M336" s="10"/>
      <c r="N336" s="10"/>
      <c r="O336" s="10"/>
      <c r="P336" s="10"/>
      <c r="Q336" s="10"/>
      <c r="R336" s="10"/>
      <c r="S336" s="10"/>
      <c r="T336" s="10"/>
    </row>
    <row r="337" spans="6:20" x14ac:dyDescent="0.25">
      <c r="F337" s="10"/>
      <c r="G337" s="10"/>
      <c r="H337" s="10"/>
      <c r="I337" s="10"/>
      <c r="J337" s="10"/>
      <c r="K337" s="10"/>
      <c r="L337" s="10"/>
      <c r="M337" s="10"/>
      <c r="N337" s="10"/>
      <c r="O337" s="10"/>
      <c r="P337" s="10"/>
      <c r="Q337" s="10"/>
      <c r="R337" s="10"/>
      <c r="S337" s="10"/>
      <c r="T337" s="10"/>
    </row>
    <row r="338" spans="6:20" x14ac:dyDescent="0.25">
      <c r="F338" s="10"/>
      <c r="G338" s="10"/>
      <c r="H338" s="10"/>
      <c r="I338" s="10"/>
      <c r="J338" s="10"/>
      <c r="K338" s="10"/>
      <c r="L338" s="10"/>
      <c r="M338" s="10"/>
      <c r="N338" s="10"/>
      <c r="O338" s="10"/>
      <c r="P338" s="10"/>
      <c r="Q338" s="10"/>
      <c r="R338" s="10"/>
      <c r="S338" s="10"/>
      <c r="T338" s="10"/>
    </row>
    <row r="339" spans="6:20" x14ac:dyDescent="0.25">
      <c r="F339" s="10"/>
      <c r="G339" s="10"/>
      <c r="H339" s="10"/>
      <c r="I339" s="10"/>
      <c r="J339" s="10"/>
      <c r="K339" s="10"/>
      <c r="L339" s="10"/>
      <c r="M339" s="10"/>
      <c r="N339" s="10"/>
      <c r="O339" s="10"/>
      <c r="P339" s="10"/>
      <c r="Q339" s="10"/>
      <c r="R339" s="10"/>
      <c r="S339" s="10"/>
      <c r="T339" s="10"/>
    </row>
    <row r="340" spans="6:20" x14ac:dyDescent="0.25">
      <c r="F340" s="10"/>
      <c r="G340" s="10"/>
      <c r="H340" s="10"/>
      <c r="I340" s="10"/>
      <c r="J340" s="10"/>
      <c r="K340" s="10"/>
      <c r="L340" s="10"/>
      <c r="M340" s="10"/>
      <c r="N340" s="10"/>
      <c r="O340" s="10"/>
      <c r="P340" s="10"/>
      <c r="Q340" s="10"/>
      <c r="R340" s="10"/>
      <c r="S340" s="10"/>
      <c r="T340" s="10"/>
    </row>
    <row r="341" spans="6:20" x14ac:dyDescent="0.25">
      <c r="F341" s="10"/>
      <c r="G341" s="10"/>
      <c r="H341" s="10"/>
      <c r="I341" s="10"/>
      <c r="J341" s="10"/>
      <c r="K341" s="10"/>
      <c r="L341" s="10"/>
      <c r="M341" s="10"/>
      <c r="N341" s="10"/>
      <c r="O341" s="10"/>
      <c r="P341" s="10"/>
      <c r="Q341" s="10"/>
      <c r="R341" s="10"/>
      <c r="S341" s="10"/>
      <c r="T341" s="10"/>
    </row>
    <row r="342" spans="6:20" x14ac:dyDescent="0.25">
      <c r="F342" s="10"/>
      <c r="G342" s="10"/>
      <c r="H342" s="10"/>
      <c r="I342" s="10"/>
      <c r="J342" s="10"/>
      <c r="K342" s="10"/>
      <c r="L342" s="10"/>
      <c r="M342" s="10"/>
      <c r="N342" s="10"/>
      <c r="O342" s="10"/>
      <c r="P342" s="10"/>
      <c r="Q342" s="10"/>
      <c r="R342" s="10"/>
      <c r="S342" s="10"/>
      <c r="T342" s="10"/>
    </row>
    <row r="343" spans="6:20" x14ac:dyDescent="0.25">
      <c r="F343" s="10"/>
      <c r="G343" s="10"/>
      <c r="H343" s="10"/>
      <c r="I343" s="10"/>
      <c r="J343" s="10"/>
      <c r="K343" s="10"/>
      <c r="L343" s="10"/>
      <c r="M343" s="10"/>
      <c r="N343" s="10"/>
      <c r="O343" s="10"/>
      <c r="P343" s="10"/>
      <c r="Q343" s="10"/>
      <c r="R343" s="10"/>
      <c r="S343" s="10"/>
      <c r="T343" s="10"/>
    </row>
    <row r="344" spans="6:20" x14ac:dyDescent="0.25">
      <c r="F344" s="10"/>
      <c r="G344" s="10"/>
      <c r="H344" s="10"/>
      <c r="I344" s="10"/>
      <c r="J344" s="10"/>
      <c r="K344" s="10"/>
      <c r="L344" s="10"/>
      <c r="M344" s="10"/>
      <c r="N344" s="10"/>
      <c r="O344" s="10"/>
      <c r="P344" s="10"/>
      <c r="Q344" s="10"/>
      <c r="R344" s="10"/>
      <c r="S344" s="10"/>
      <c r="T344" s="10"/>
    </row>
    <row r="345" spans="6:20" x14ac:dyDescent="0.25">
      <c r="F345" s="10"/>
      <c r="G345" s="10"/>
      <c r="H345" s="10"/>
      <c r="I345" s="10"/>
      <c r="J345" s="10"/>
      <c r="K345" s="10"/>
      <c r="L345" s="10"/>
      <c r="M345" s="10"/>
      <c r="N345" s="10"/>
      <c r="O345" s="10"/>
      <c r="P345" s="10"/>
      <c r="Q345" s="10"/>
      <c r="R345" s="10"/>
      <c r="S345" s="10"/>
      <c r="T345" s="10"/>
    </row>
    <row r="346" spans="6:20" x14ac:dyDescent="0.25">
      <c r="F346" s="10"/>
      <c r="G346" s="10"/>
      <c r="H346" s="10"/>
      <c r="I346" s="10"/>
      <c r="J346" s="10"/>
      <c r="K346" s="10"/>
      <c r="L346" s="10"/>
      <c r="M346" s="10"/>
      <c r="N346" s="10"/>
      <c r="O346" s="10"/>
      <c r="P346" s="10"/>
      <c r="Q346" s="10"/>
      <c r="R346" s="10"/>
      <c r="S346" s="10"/>
      <c r="T346" s="10"/>
    </row>
    <row r="347" spans="6:20" x14ac:dyDescent="0.25">
      <c r="F347" s="10"/>
      <c r="G347" s="10"/>
      <c r="H347" s="10"/>
      <c r="I347" s="10"/>
      <c r="J347" s="10"/>
      <c r="K347" s="10"/>
      <c r="L347" s="10"/>
      <c r="M347" s="10"/>
      <c r="N347" s="10"/>
      <c r="O347" s="10"/>
      <c r="P347" s="10"/>
      <c r="Q347" s="10"/>
      <c r="R347" s="10"/>
      <c r="S347" s="10"/>
      <c r="T347" s="10"/>
    </row>
    <row r="348" spans="6:20" x14ac:dyDescent="0.25">
      <c r="F348" s="10"/>
      <c r="G348" s="10"/>
      <c r="H348" s="10"/>
      <c r="I348" s="10"/>
      <c r="J348" s="10"/>
      <c r="K348" s="10"/>
      <c r="L348" s="10"/>
      <c r="M348" s="10"/>
      <c r="N348" s="10"/>
      <c r="O348" s="10"/>
      <c r="P348" s="10"/>
      <c r="Q348" s="10"/>
      <c r="R348" s="10"/>
      <c r="S348" s="10"/>
      <c r="T348" s="10"/>
    </row>
    <row r="349" spans="6:20" x14ac:dyDescent="0.25">
      <c r="F349" s="10"/>
      <c r="G349" s="10"/>
      <c r="H349" s="10"/>
      <c r="I349" s="10"/>
      <c r="J349" s="10"/>
      <c r="K349" s="10"/>
      <c r="L349" s="10"/>
      <c r="M349" s="10"/>
      <c r="N349" s="10"/>
      <c r="O349" s="10"/>
      <c r="P349" s="10"/>
      <c r="Q349" s="10"/>
      <c r="R349" s="10"/>
      <c r="S349" s="10"/>
      <c r="T349" s="10"/>
    </row>
    <row r="350" spans="6:20" x14ac:dyDescent="0.25">
      <c r="F350" s="10"/>
      <c r="G350" s="10"/>
      <c r="H350" s="10"/>
      <c r="I350" s="10"/>
      <c r="J350" s="10"/>
      <c r="K350" s="10"/>
      <c r="L350" s="10"/>
      <c r="M350" s="10"/>
      <c r="N350" s="10"/>
      <c r="O350" s="10"/>
      <c r="P350" s="10"/>
      <c r="Q350" s="10"/>
      <c r="R350" s="10"/>
      <c r="S350" s="10"/>
      <c r="T350" s="10"/>
    </row>
    <row r="351" spans="6:20" x14ac:dyDescent="0.25">
      <c r="F351" s="10"/>
      <c r="G351" s="10"/>
      <c r="H351" s="10"/>
      <c r="I351" s="10"/>
      <c r="J351" s="10"/>
      <c r="K351" s="10"/>
      <c r="L351" s="10"/>
      <c r="M351" s="10"/>
      <c r="N351" s="10"/>
      <c r="O351" s="10"/>
      <c r="P351" s="10"/>
      <c r="Q351" s="10"/>
      <c r="R351" s="10"/>
      <c r="S351" s="10"/>
      <c r="T351" s="10"/>
    </row>
    <row r="352" spans="6:20" x14ac:dyDescent="0.25">
      <c r="F352" s="10"/>
      <c r="G352" s="10"/>
      <c r="H352" s="10"/>
      <c r="I352" s="10"/>
      <c r="J352" s="10"/>
      <c r="K352" s="10"/>
      <c r="L352" s="10"/>
      <c r="M352" s="10"/>
      <c r="N352" s="10"/>
      <c r="O352" s="10"/>
      <c r="P352" s="10"/>
      <c r="Q352" s="10"/>
      <c r="R352" s="10"/>
      <c r="S352" s="10"/>
      <c r="T352" s="10"/>
    </row>
    <row r="353" spans="6:20" x14ac:dyDescent="0.25">
      <c r="F353" s="10"/>
      <c r="G353" s="10"/>
      <c r="H353" s="10"/>
      <c r="I353" s="10"/>
      <c r="J353" s="10"/>
      <c r="K353" s="10"/>
      <c r="L353" s="10"/>
      <c r="M353" s="10"/>
      <c r="N353" s="10"/>
      <c r="O353" s="10"/>
      <c r="P353" s="10"/>
      <c r="Q353" s="10"/>
      <c r="R353" s="10"/>
      <c r="S353" s="10"/>
      <c r="T353" s="10"/>
    </row>
    <row r="354" spans="6:20" x14ac:dyDescent="0.25">
      <c r="F354" s="10"/>
      <c r="G354" s="10"/>
      <c r="H354" s="10"/>
      <c r="I354" s="10"/>
      <c r="J354" s="10"/>
      <c r="K354" s="10"/>
      <c r="L354" s="10"/>
      <c r="M354" s="10"/>
      <c r="N354" s="10"/>
      <c r="O354" s="10"/>
      <c r="P354" s="10"/>
      <c r="Q354" s="10"/>
      <c r="R354" s="10"/>
      <c r="S354" s="10"/>
      <c r="T354" s="10"/>
    </row>
    <row r="355" spans="6:20" x14ac:dyDescent="0.25">
      <c r="F355" s="10"/>
      <c r="G355" s="10"/>
      <c r="H355" s="10"/>
      <c r="I355" s="10"/>
      <c r="J355" s="10"/>
      <c r="K355" s="10"/>
      <c r="L355" s="10"/>
      <c r="M355" s="10"/>
      <c r="N355" s="10"/>
      <c r="O355" s="10"/>
      <c r="P355" s="10"/>
      <c r="Q355" s="10"/>
      <c r="R355" s="10"/>
      <c r="S355" s="10"/>
      <c r="T355" s="10"/>
    </row>
    <row r="356" spans="6:20" x14ac:dyDescent="0.25">
      <c r="F356" s="10"/>
      <c r="G356" s="10"/>
      <c r="H356" s="10"/>
      <c r="I356" s="10"/>
      <c r="J356" s="10"/>
      <c r="K356" s="10"/>
      <c r="L356" s="10"/>
      <c r="M356" s="10"/>
      <c r="N356" s="10"/>
      <c r="O356" s="10"/>
      <c r="P356" s="10"/>
      <c r="Q356" s="10"/>
      <c r="R356" s="10"/>
      <c r="S356" s="10"/>
      <c r="T356" s="10"/>
    </row>
    <row r="357" spans="6:20" x14ac:dyDescent="0.25">
      <c r="F357" s="10"/>
      <c r="G357" s="10"/>
      <c r="H357" s="10"/>
      <c r="I357" s="10"/>
      <c r="J357" s="10"/>
      <c r="K357" s="10"/>
      <c r="L357" s="10"/>
      <c r="M357" s="10"/>
      <c r="N357" s="10"/>
      <c r="O357" s="10"/>
      <c r="P357" s="10"/>
      <c r="Q357" s="10"/>
      <c r="R357" s="10"/>
      <c r="S357" s="10"/>
      <c r="T357" s="10"/>
    </row>
    <row r="358" spans="6:20" x14ac:dyDescent="0.25">
      <c r="F358" s="10"/>
      <c r="G358" s="10"/>
      <c r="H358" s="10"/>
      <c r="I358" s="10"/>
      <c r="J358" s="10"/>
      <c r="K358" s="10"/>
      <c r="L358" s="10"/>
      <c r="M358" s="10"/>
      <c r="N358" s="10"/>
      <c r="O358" s="10"/>
      <c r="P358" s="10"/>
      <c r="Q358" s="10"/>
      <c r="R358" s="10"/>
      <c r="S358" s="10"/>
      <c r="T358" s="10"/>
    </row>
    <row r="359" spans="6:20" x14ac:dyDescent="0.25">
      <c r="F359" s="10"/>
      <c r="G359" s="10"/>
      <c r="H359" s="10"/>
      <c r="I359" s="10"/>
      <c r="J359" s="10"/>
      <c r="K359" s="10"/>
      <c r="L359" s="10"/>
      <c r="M359" s="10"/>
      <c r="N359" s="10"/>
      <c r="O359" s="10"/>
      <c r="P359" s="10"/>
      <c r="Q359" s="10"/>
      <c r="R359" s="10"/>
      <c r="S359" s="10"/>
      <c r="T359" s="10"/>
    </row>
    <row r="360" spans="6:20" x14ac:dyDescent="0.25">
      <c r="F360" s="10"/>
      <c r="G360" s="10"/>
      <c r="H360" s="10"/>
      <c r="I360" s="10"/>
      <c r="J360" s="10"/>
      <c r="K360" s="10"/>
      <c r="L360" s="10"/>
      <c r="M360" s="10"/>
      <c r="N360" s="10"/>
      <c r="O360" s="10"/>
      <c r="P360" s="10"/>
      <c r="Q360" s="10"/>
      <c r="R360" s="10"/>
      <c r="S360" s="10"/>
      <c r="T360" s="10"/>
    </row>
    <row r="361" spans="6:20" x14ac:dyDescent="0.25">
      <c r="F361" s="10"/>
      <c r="G361" s="10"/>
      <c r="H361" s="10"/>
      <c r="I361" s="10"/>
      <c r="J361" s="10"/>
      <c r="K361" s="10"/>
      <c r="L361" s="10"/>
      <c r="M361" s="10"/>
      <c r="N361" s="10"/>
      <c r="O361" s="10"/>
      <c r="P361" s="10"/>
      <c r="Q361" s="10"/>
      <c r="R361" s="10"/>
      <c r="S361" s="10"/>
      <c r="T361" s="10"/>
    </row>
    <row r="362" spans="6:20" x14ac:dyDescent="0.25">
      <c r="F362" s="10"/>
      <c r="G362" s="10"/>
      <c r="H362" s="10"/>
      <c r="I362" s="10"/>
      <c r="J362" s="10"/>
      <c r="K362" s="10"/>
      <c r="L362" s="10"/>
      <c r="M362" s="10"/>
      <c r="N362" s="10"/>
      <c r="O362" s="10"/>
      <c r="P362" s="10"/>
      <c r="Q362" s="10"/>
      <c r="R362" s="10"/>
      <c r="S362" s="10"/>
      <c r="T362" s="10"/>
    </row>
    <row r="363" spans="6:20" x14ac:dyDescent="0.25">
      <c r="F363" s="10"/>
      <c r="G363" s="10"/>
      <c r="H363" s="10"/>
      <c r="I363" s="10"/>
      <c r="J363" s="10"/>
      <c r="K363" s="10"/>
      <c r="L363" s="10"/>
      <c r="M363" s="10"/>
      <c r="N363" s="10"/>
      <c r="O363" s="10"/>
      <c r="P363" s="10"/>
      <c r="Q363" s="10"/>
      <c r="R363" s="10"/>
      <c r="S363" s="10"/>
      <c r="T363" s="10"/>
    </row>
    <row r="364" spans="6:20" x14ac:dyDescent="0.25">
      <c r="F364" s="10"/>
      <c r="G364" s="10"/>
      <c r="H364" s="10"/>
      <c r="I364" s="10"/>
      <c r="J364" s="10"/>
      <c r="K364" s="10"/>
      <c r="L364" s="10"/>
      <c r="M364" s="10"/>
      <c r="N364" s="10"/>
      <c r="O364" s="10"/>
      <c r="P364" s="10"/>
      <c r="Q364" s="10"/>
      <c r="R364" s="10"/>
      <c r="S364" s="10"/>
      <c r="T364" s="10"/>
    </row>
    <row r="365" spans="6:20" x14ac:dyDescent="0.25">
      <c r="F365" s="10"/>
      <c r="G365" s="10"/>
      <c r="H365" s="10"/>
      <c r="I365" s="10"/>
      <c r="J365" s="10"/>
      <c r="K365" s="10"/>
      <c r="L365" s="10"/>
      <c r="M365" s="10"/>
      <c r="N365" s="10"/>
      <c r="O365" s="10"/>
      <c r="P365" s="10"/>
      <c r="Q365" s="10"/>
      <c r="R365" s="10"/>
      <c r="S365" s="10"/>
      <c r="T365" s="10"/>
    </row>
    <row r="366" spans="6:20" x14ac:dyDescent="0.25">
      <c r="F366" s="10"/>
      <c r="G366" s="10"/>
      <c r="H366" s="10"/>
      <c r="I366" s="10"/>
      <c r="J366" s="10"/>
      <c r="K366" s="10"/>
      <c r="L366" s="10"/>
      <c r="M366" s="10"/>
      <c r="N366" s="10"/>
      <c r="O366" s="10"/>
      <c r="P366" s="10"/>
      <c r="Q366" s="10"/>
      <c r="R366" s="10"/>
      <c r="S366" s="10"/>
      <c r="T366" s="10"/>
    </row>
    <row r="367" spans="6:20" x14ac:dyDescent="0.25">
      <c r="F367" s="10"/>
      <c r="G367" s="10"/>
      <c r="H367" s="10"/>
      <c r="I367" s="10"/>
      <c r="J367" s="10"/>
      <c r="K367" s="10"/>
      <c r="L367" s="10"/>
      <c r="M367" s="10"/>
      <c r="N367" s="10"/>
      <c r="O367" s="10"/>
      <c r="P367" s="10"/>
      <c r="Q367" s="10"/>
      <c r="R367" s="10"/>
      <c r="S367" s="10"/>
      <c r="T367" s="10"/>
    </row>
    <row r="368" spans="6:20" x14ac:dyDescent="0.25">
      <c r="F368" s="10"/>
      <c r="G368" s="10"/>
      <c r="H368" s="10"/>
      <c r="I368" s="10"/>
      <c r="J368" s="10"/>
      <c r="K368" s="10"/>
      <c r="L368" s="10"/>
      <c r="M368" s="10"/>
      <c r="N368" s="10"/>
      <c r="O368" s="10"/>
      <c r="P368" s="10"/>
      <c r="Q368" s="10"/>
      <c r="R368" s="10"/>
      <c r="S368" s="10"/>
      <c r="T368" s="10"/>
    </row>
  </sheetData>
  <sheetProtection algorithmName="SHA-512" hashValue="SdUmhnmU3N9m4Sl6BemKtZNghAoe3BlR5Il+3j8huf5OWliPurAhjIWm5baeLQ5+wjoOgwoRhwl4ctsapxdXPQ==" saltValue="FGXyyKXLEDqABMqM34QN7w==" spinCount="100000" sheet="1" selectLockedCells="1"/>
  <mergeCells count="9">
    <mergeCell ref="C105:E105"/>
    <mergeCell ref="C106:E106"/>
    <mergeCell ref="C30:E30"/>
    <mergeCell ref="A1:C1"/>
    <mergeCell ref="C48:E48"/>
    <mergeCell ref="C74:H74"/>
    <mergeCell ref="C4:H4"/>
    <mergeCell ref="L74:O74"/>
    <mergeCell ref="L4:P4"/>
  </mergeCells>
  <phoneticPr fontId="0" type="noConversion"/>
  <dataValidations xWindow="295" yWindow="549" count="17">
    <dataValidation allowBlank="1" showInputMessage="1" showErrorMessage="1" prompt="Enter debt service for hard debt that does not have fixed annual payments. Enter amounts manually for Years 1 - 15._x000a__x000a_" sqref="G98:T98" xr:uid="{00000000-0002-0000-0700-000000000000}"/>
    <dataValidation type="decimal" operator="greaterThanOrEqual" allowBlank="1" showInputMessage="1" showErrorMessage="1" error="This cell must contain only a positive number." prompt="Enter amounts manually for Years 1 - 15." sqref="F60:T60 F46:J46" xr:uid="{00000000-0002-0000-0700-000001000000}">
      <formula1>0</formula1>
    </dataValidation>
    <dataValidation allowBlank="1" showErrorMessage="1" prompt="_x000a_" sqref="F104:T104 F90:F93" xr:uid="{00000000-0002-0000-0700-000002000000}"/>
    <dataValidation allowBlank="1" showInputMessage="1" showErrorMessage="1" prompt="Enter amounts manually for Years 1 - 15_x000a_" sqref="G90:T93" xr:uid="{00000000-0002-0000-0700-000003000000}"/>
    <dataValidation type="decimal" operator="greaterThanOrEqual" allowBlank="1" showErrorMessage="1" error="This cell must contain only a positive number." sqref="F47 F105" xr:uid="{00000000-0002-0000-0700-000004000000}">
      <formula1>0</formula1>
    </dataValidation>
    <dataValidation allowBlank="1" showInputMessage="1" showErrorMessage="1" promptTitle="Rate of Increase" prompt="Entering a rate of increase as X% (where X is the percent of annual increase) will cause the information in Years 2 through 15 to automatically calculate._x000a_" sqref="E76" xr:uid="{00000000-0002-0000-0700-000005000000}"/>
    <dataValidation type="decimal" operator="greaterThanOrEqual" allowBlank="1" showInputMessage="1" showErrorMessage="1" error="This cell must contain only a positive number." prompt="If data is entered in this cell, provide a description of &quot;Other&quot; to the left in Cell C48." sqref="F48" xr:uid="{00000000-0002-0000-0700-000006000000}">
      <formula1>0</formula1>
    </dataValidation>
    <dataValidation type="decimal" operator="greaterThanOrEqual" allowBlank="1" showInputMessage="1" showErrorMessage="1" error="This cell must contain only a positive number." prompt="Enter Type expense in Cell C30.  Enter amounts manually for Years 1 - 15" sqref="F30" xr:uid="{00000000-0002-0000-0700-000007000000}">
      <formula1>0</formula1>
    </dataValidation>
    <dataValidation type="decimal" operator="greaterThanOrEqual" allowBlank="1" showInputMessage="1" showErrorMessage="1" error="This cell must contain only a positive number." prompt="Indicate income source in Cell B18." sqref="F18" xr:uid="{00000000-0002-0000-0700-000008000000}">
      <formula1>0</formula1>
    </dataValidation>
    <dataValidation type="decimal" operator="greaterThanOrEqual" allowBlank="1" showInputMessage="1" showErrorMessage="1" error="This cell must contain only a positive number." promptTitle="Vacancy &amp; bad debt" prompt="Enter as a positive number for years 1- 15.  " sqref="F19" xr:uid="{00000000-0002-0000-0700-000009000000}">
      <formula1>0</formula1>
    </dataValidation>
    <dataValidation type="decimal" operator="greaterThanOrEqual" allowBlank="1" showInputMessage="1" showErrorMessage="1" error="This cell must contain only a positive number." prompt="Indicate source of income in Cell B17.  Enter amounts manually for Years 1 - 15." sqref="F17" xr:uid="{00000000-0002-0000-0700-00000A000000}">
      <formula1>0</formula1>
    </dataValidation>
    <dataValidation type="decimal" operator="greaterThanOrEqual" allowBlank="1" showErrorMessage="1" error="This cell must contain only a positive number." prompt="Enter amounts manually for Years 1-15." sqref="F36" xr:uid="{00000000-0002-0000-0700-00000B000000}">
      <formula1>0</formula1>
    </dataValidation>
    <dataValidation allowBlank="1" showErrorMessage="1" sqref="F98" xr:uid="{00000000-0002-0000-0700-00000C000000}"/>
    <dataValidation type="decimal" operator="greaterThanOrEqual" allowBlank="1" showInputMessage="1" showErrorMessage="1" error="This cell must contain only a positive number." promptTitle="Rate of Increase" prompt="Enter the percent of annual increase.  This cause the information in non-shaded cells for Years 2 through 15 to automatically calculate._x000a_" sqref="E15" xr:uid="{00000000-0002-0000-0700-00000D000000}">
      <formula1>0</formula1>
    </dataValidation>
    <dataValidation type="decimal" operator="greaterThanOrEqual" allowBlank="1" showInputMessage="1" showErrorMessage="1" error="This cell must contain only a positive number." sqref="F16 E22 G17:T17 G55:T55 F23:F29 K8:K12 F52:F57 G30:T30 F33:T33 F37 G38:T38 K46:T46 G47:T48 E51 G105:T106 F28:T28 F63:F64 G65:T65 F8:F12 G19:T19" xr:uid="{00000000-0002-0000-0700-00000E000000}">
      <formula1>0</formula1>
    </dataValidation>
    <dataValidation type="decimal" operator="greaterThanOrEqual" allowBlank="1" showInputMessage="1" showErrorMessage="1" error="This cell must contain only a positive number." prompt="Enter debt service for hard debt that does not have fixed annual payments. Enter amounts manually for Years 1 - 15._x000a__x000a_" sqref="F38 F65" xr:uid="{00000000-0002-0000-0700-00000F000000}">
      <formula1>0</formula1>
    </dataValidation>
    <dataValidation type="whole" operator="greaterThanOrEqual" allowBlank="1" showErrorMessage="1" error="This cell must contain only a whole number." sqref="F106" xr:uid="{00000000-0002-0000-0700-000010000000}">
      <formula1>0</formula1>
    </dataValidation>
  </dataValidations>
  <pageMargins left="0.7" right="0.5" top="0.75" bottom="0.75" header="0.3" footer="0.55000000000000004"/>
  <pageSetup scale="56" fitToHeight="2" pageOrder="overThenDown" orientation="landscape" r:id="rId1"/>
  <headerFooter>
    <oddFooter>&amp;L&amp;8Federal Home Loan Bank of Des Moines&amp;C&amp;8AHP Application&amp;R&amp;8&amp;A: Page &amp;P of &amp;N</oddFooter>
  </headerFooter>
  <rowBreaks count="1" manualBreakCount="1">
    <brk id="71" max="19"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3">
    <tabColor indexed="41"/>
    <pageSetUpPr fitToPage="1"/>
  </sheetPr>
  <dimension ref="B1:L52"/>
  <sheetViews>
    <sheetView showGridLines="0" zoomScaleNormal="100" workbookViewId="0">
      <selection activeCell="G8" sqref="G8"/>
    </sheetView>
  </sheetViews>
  <sheetFormatPr defaultColWidth="11.42578125" defaultRowHeight="12.75" x14ac:dyDescent="0.2"/>
  <cols>
    <col min="1" max="1" width="4.28515625" style="42" customWidth="1"/>
    <col min="2" max="2" width="9.7109375" style="42" customWidth="1"/>
    <col min="3" max="5" width="11.42578125" style="42" customWidth="1"/>
    <col min="6" max="6" width="8.42578125" style="42" customWidth="1"/>
    <col min="7" max="10" width="11.42578125" style="42" customWidth="1"/>
    <col min="11" max="11" width="9.7109375" style="42" customWidth="1"/>
    <col min="12" max="16384" width="11.42578125" style="42"/>
  </cols>
  <sheetData>
    <row r="1" spans="2:11" ht="22.5" customHeight="1" x14ac:dyDescent="0.2">
      <c r="B1" s="1450" t="s">
        <v>2614</v>
      </c>
      <c r="C1" s="1450"/>
      <c r="D1" s="1450"/>
      <c r="E1" s="1450"/>
      <c r="F1" s="1450"/>
      <c r="G1" s="1450"/>
      <c r="H1" s="1450"/>
      <c r="I1" s="1450"/>
      <c r="J1" s="1450"/>
      <c r="K1" s="1450"/>
    </row>
    <row r="2" spans="2:11" ht="8.25" customHeight="1" x14ac:dyDescent="0.25">
      <c r="B2" s="338"/>
      <c r="C2" s="338"/>
      <c r="D2" s="338"/>
      <c r="E2" s="338"/>
      <c r="F2" s="338"/>
      <c r="G2" s="338"/>
      <c r="H2" s="338"/>
      <c r="I2" s="338"/>
      <c r="J2" s="339"/>
      <c r="K2" s="339"/>
    </row>
    <row r="3" spans="2:11" x14ac:dyDescent="0.2">
      <c r="B3" s="1462" t="s">
        <v>3947</v>
      </c>
      <c r="C3" s="1462"/>
      <c r="D3" s="1463" t="str">
        <f>IF(Instructions!B5= "", "",  Instructions!B5)</f>
        <v/>
      </c>
      <c r="E3" s="1463"/>
      <c r="F3" s="1463"/>
      <c r="G3" s="1463"/>
      <c r="H3" s="1463"/>
      <c r="I3" s="1463"/>
      <c r="J3" s="1463"/>
      <c r="K3" s="1463"/>
    </row>
    <row r="4" spans="2:11" x14ac:dyDescent="0.2">
      <c r="B4" s="1460"/>
      <c r="C4" s="1460"/>
      <c r="D4" s="1460"/>
      <c r="E4" s="1460"/>
      <c r="F4" s="1460"/>
      <c r="G4" s="1460"/>
      <c r="H4" s="1460"/>
      <c r="I4" s="1460"/>
      <c r="J4" s="1460"/>
      <c r="K4" s="1460"/>
    </row>
    <row r="5" spans="2:11" ht="36" customHeight="1" x14ac:dyDescent="0.2">
      <c r="B5" s="1461" t="s">
        <v>3987</v>
      </c>
      <c r="C5" s="1461"/>
      <c r="D5" s="1461"/>
      <c r="E5" s="1461"/>
      <c r="F5" s="1461"/>
      <c r="G5" s="1461"/>
      <c r="H5" s="1461"/>
      <c r="I5" s="1461"/>
      <c r="J5" s="1461"/>
      <c r="K5" s="1461"/>
    </row>
    <row r="6" spans="2:11" ht="36" customHeight="1" x14ac:dyDescent="0.2">
      <c r="B6" s="1459" t="s">
        <v>4278</v>
      </c>
      <c r="C6" s="1459"/>
      <c r="D6" s="1459"/>
      <c r="E6" s="1459"/>
      <c r="F6" s="1459"/>
      <c r="G6" s="1459"/>
      <c r="H6" s="1459"/>
      <c r="I6" s="1459"/>
      <c r="J6" s="1459"/>
      <c r="K6" s="1459"/>
    </row>
    <row r="7" spans="2:11" ht="6" customHeight="1" x14ac:dyDescent="0.2">
      <c r="B7" s="1442"/>
      <c r="C7" s="1442"/>
      <c r="D7" s="1442"/>
      <c r="E7" s="1442"/>
      <c r="F7" s="1442"/>
      <c r="G7" s="1442"/>
      <c r="H7" s="1442"/>
      <c r="I7" s="1442"/>
      <c r="J7" s="1442"/>
      <c r="K7" s="1442"/>
    </row>
    <row r="8" spans="2:11" ht="12" customHeight="1" x14ac:dyDescent="0.2">
      <c r="B8" s="1454" t="s">
        <v>1850</v>
      </c>
      <c r="C8" s="1454"/>
      <c r="D8" s="1454"/>
      <c r="E8" s="1454"/>
      <c r="F8" s="1455"/>
      <c r="G8" s="96"/>
      <c r="H8" s="1434"/>
      <c r="I8" s="1435"/>
      <c r="J8" s="1435"/>
      <c r="K8" s="1435"/>
    </row>
    <row r="9" spans="2:11" ht="6" customHeight="1" x14ac:dyDescent="0.2">
      <c r="B9" s="1437"/>
      <c r="C9" s="1437"/>
      <c r="D9" s="1437"/>
      <c r="E9" s="1437"/>
      <c r="F9" s="1437"/>
      <c r="G9" s="1437"/>
      <c r="H9" s="1437"/>
      <c r="I9" s="1437"/>
      <c r="J9" s="1437"/>
      <c r="K9" s="1437"/>
    </row>
    <row r="10" spans="2:11" ht="12" customHeight="1" x14ac:dyDescent="0.2">
      <c r="B10" s="252" t="s">
        <v>1844</v>
      </c>
      <c r="C10" s="252"/>
      <c r="D10" s="252"/>
      <c r="E10" s="96"/>
      <c r="F10" s="1441"/>
      <c r="G10" s="1280"/>
      <c r="H10" s="1280"/>
      <c r="I10" s="1280"/>
      <c r="J10" s="1280"/>
      <c r="K10" s="1280"/>
    </row>
    <row r="11" spans="2:11" ht="6" customHeight="1" x14ac:dyDescent="0.2">
      <c r="B11" s="1442"/>
      <c r="C11" s="1442"/>
      <c r="D11" s="1442"/>
      <c r="E11" s="1442"/>
      <c r="F11" s="1442"/>
      <c r="G11" s="1442"/>
      <c r="H11" s="1442"/>
      <c r="I11" s="1442"/>
      <c r="J11" s="1442"/>
      <c r="K11" s="1442"/>
    </row>
    <row r="12" spans="2:11" x14ac:dyDescent="0.2">
      <c r="B12" s="253" t="s">
        <v>1883</v>
      </c>
      <c r="C12" s="254"/>
      <c r="D12" s="1456"/>
      <c r="E12" s="1457"/>
      <c r="F12" s="1457"/>
      <c r="G12" s="1457"/>
      <c r="H12" s="1457"/>
      <c r="I12" s="1457"/>
      <c r="J12" s="1457"/>
      <c r="K12" s="1458"/>
    </row>
    <row r="13" spans="2:11" ht="6" customHeight="1" x14ac:dyDescent="0.2">
      <c r="B13" s="1442"/>
      <c r="C13" s="1442"/>
      <c r="D13" s="1442"/>
      <c r="E13" s="1442"/>
      <c r="F13" s="1442"/>
      <c r="G13" s="1442"/>
      <c r="H13" s="1442"/>
      <c r="I13" s="1442"/>
      <c r="J13" s="1442"/>
      <c r="K13" s="1442"/>
    </row>
    <row r="14" spans="2:11" x14ac:dyDescent="0.2">
      <c r="B14" s="1451" t="s">
        <v>1858</v>
      </c>
      <c r="C14" s="1451"/>
      <c r="D14" s="1451"/>
      <c r="E14" s="1451"/>
      <c r="F14" s="1451"/>
      <c r="G14" s="1452"/>
      <c r="H14" s="364" t="s">
        <v>1845</v>
      </c>
      <c r="I14" s="365" t="s">
        <v>1846</v>
      </c>
      <c r="J14" s="365" t="s">
        <v>1847</v>
      </c>
      <c r="K14" s="366" t="s">
        <v>1848</v>
      </c>
    </row>
    <row r="15" spans="2:11" ht="24" customHeight="1" x14ac:dyDescent="0.2">
      <c r="B15" s="1443" t="s">
        <v>1835</v>
      </c>
      <c r="C15" s="1443"/>
      <c r="D15" s="1443"/>
      <c r="E15" s="1443"/>
      <c r="F15" s="1443"/>
      <c r="G15" s="1444"/>
      <c r="H15" s="93"/>
      <c r="I15" s="94"/>
      <c r="J15" s="94"/>
      <c r="K15" s="255">
        <f>SUM(H15:J15)</f>
        <v>0</v>
      </c>
    </row>
    <row r="16" spans="2:11" x14ac:dyDescent="0.2">
      <c r="B16" s="1447" t="s">
        <v>1831</v>
      </c>
      <c r="C16" s="1447"/>
      <c r="D16" s="1447"/>
      <c r="E16" s="1447"/>
      <c r="F16" s="1447"/>
      <c r="G16" s="1448"/>
      <c r="H16" s="95"/>
      <c r="I16" s="96"/>
      <c r="J16" s="96"/>
      <c r="K16" s="256">
        <f>SUM(H16:J16)</f>
        <v>0</v>
      </c>
    </row>
    <row r="17" spans="2:11" x14ac:dyDescent="0.2">
      <c r="B17" s="1447" t="s">
        <v>1881</v>
      </c>
      <c r="C17" s="1447"/>
      <c r="D17" s="1447"/>
      <c r="E17" s="1447"/>
      <c r="F17" s="1447"/>
      <c r="G17" s="1448"/>
      <c r="H17" s="97"/>
      <c r="J17" s="97"/>
      <c r="K17" s="257">
        <f>SUM(H17:J17)</f>
        <v>0</v>
      </c>
    </row>
    <row r="18" spans="2:11" ht="6" customHeight="1" x14ac:dyDescent="0.2">
      <c r="B18" s="1453"/>
      <c r="C18" s="1453"/>
      <c r="D18" s="1453"/>
      <c r="E18" s="1453"/>
      <c r="F18" s="1453"/>
      <c r="G18" s="1453"/>
      <c r="H18" s="1453"/>
      <c r="I18" s="1453"/>
      <c r="J18" s="1453"/>
      <c r="K18" s="1453"/>
    </row>
    <row r="19" spans="2:11" x14ac:dyDescent="0.2">
      <c r="B19" s="1446" t="s">
        <v>1851</v>
      </c>
      <c r="C19" s="1446"/>
      <c r="D19" s="1446"/>
      <c r="E19" s="1446"/>
      <c r="F19" s="1446"/>
      <c r="G19" s="1446"/>
      <c r="H19" s="1446"/>
      <c r="I19" s="1446"/>
      <c r="J19" s="1446"/>
      <c r="K19" s="1446"/>
    </row>
    <row r="20" spans="2:11" ht="48" customHeight="1" x14ac:dyDescent="0.2">
      <c r="B20" s="1423"/>
      <c r="C20" s="1424"/>
      <c r="D20" s="1424"/>
      <c r="E20" s="1424"/>
      <c r="F20" s="1424"/>
      <c r="G20" s="1424"/>
      <c r="H20" s="1424"/>
      <c r="I20" s="1424"/>
      <c r="J20" s="1424"/>
      <c r="K20" s="1425"/>
    </row>
    <row r="21" spans="2:11" ht="6" customHeight="1" x14ac:dyDescent="0.2">
      <c r="B21" s="1430"/>
      <c r="C21" s="1430"/>
      <c r="D21" s="1430"/>
      <c r="E21" s="1430"/>
      <c r="F21" s="1430"/>
      <c r="G21" s="1430"/>
      <c r="H21" s="1430"/>
      <c r="I21" s="1430"/>
      <c r="J21" s="1430"/>
      <c r="K21" s="1430"/>
    </row>
    <row r="22" spans="2:11" ht="12" customHeight="1" x14ac:dyDescent="0.2">
      <c r="B22" s="259" t="s">
        <v>1880</v>
      </c>
      <c r="C22" s="259"/>
      <c r="D22" s="259"/>
      <c r="E22" s="96"/>
      <c r="F22" s="1434"/>
      <c r="G22" s="1435"/>
      <c r="H22" s="1435"/>
      <c r="I22" s="1435"/>
      <c r="J22" s="1435"/>
      <c r="K22" s="1435"/>
    </row>
    <row r="23" spans="2:11" ht="12" customHeight="1" x14ac:dyDescent="0.2">
      <c r="B23" s="1429"/>
      <c r="C23" s="1429"/>
      <c r="D23" s="1429"/>
      <c r="E23" s="1429"/>
      <c r="F23" s="1429"/>
      <c r="G23" s="1429"/>
      <c r="H23" s="1429"/>
      <c r="I23" s="1429"/>
      <c r="J23" s="1429"/>
      <c r="K23" s="1429"/>
    </row>
    <row r="24" spans="2:11" ht="12" customHeight="1" x14ac:dyDescent="0.2">
      <c r="B24" s="260"/>
      <c r="C24" s="260"/>
      <c r="D24" s="260"/>
      <c r="E24" s="260"/>
      <c r="F24" s="260"/>
      <c r="G24" s="260"/>
      <c r="H24" s="260"/>
      <c r="I24" s="260"/>
      <c r="J24" s="260"/>
      <c r="K24" s="260"/>
    </row>
    <row r="25" spans="2:11" x14ac:dyDescent="0.2">
      <c r="B25" s="1449" t="s">
        <v>3988</v>
      </c>
      <c r="C25" s="1449"/>
      <c r="D25" s="1449"/>
      <c r="E25" s="1449"/>
      <c r="F25" s="1449"/>
      <c r="G25" s="1449"/>
      <c r="H25" s="1449"/>
      <c r="I25" s="1449"/>
      <c r="J25" s="1449"/>
      <c r="K25" s="1449"/>
    </row>
    <row r="26" spans="2:11" ht="24.75" customHeight="1" x14ac:dyDescent="0.2">
      <c r="B26" s="1445" t="s">
        <v>370</v>
      </c>
      <c r="C26" s="1445"/>
      <c r="D26" s="1445"/>
      <c r="E26" s="1445"/>
      <c r="F26" s="1445"/>
      <c r="G26" s="1445"/>
      <c r="H26" s="1445"/>
      <c r="I26" s="1445"/>
      <c r="J26" s="1445"/>
      <c r="K26" s="1445"/>
    </row>
    <row r="27" spans="2:11" ht="36" customHeight="1" x14ac:dyDescent="0.2">
      <c r="B27" s="1445" t="s">
        <v>1888</v>
      </c>
      <c r="C27" s="1445"/>
      <c r="D27" s="1445"/>
      <c r="E27" s="1445"/>
      <c r="F27" s="1445"/>
      <c r="G27" s="1445"/>
      <c r="H27" s="1445"/>
      <c r="I27" s="1445"/>
      <c r="J27" s="1445"/>
      <c r="K27" s="1445"/>
    </row>
    <row r="28" spans="2:11" ht="24" customHeight="1" x14ac:dyDescent="0.2">
      <c r="B28" s="1445" t="s">
        <v>1005</v>
      </c>
      <c r="C28" s="1445"/>
      <c r="D28" s="1445"/>
      <c r="E28" s="1445"/>
      <c r="F28" s="1445"/>
      <c r="G28" s="1445"/>
      <c r="H28" s="1445"/>
      <c r="I28" s="1445"/>
      <c r="J28" s="1445"/>
      <c r="K28" s="1445"/>
    </row>
    <row r="29" spans="2:11" ht="12" customHeight="1" x14ac:dyDescent="0.2">
      <c r="B29" s="1428" t="s">
        <v>1882</v>
      </c>
      <c r="C29" s="1428"/>
      <c r="D29" s="1428"/>
      <c r="E29" s="1428"/>
      <c r="F29" s="1428"/>
      <c r="G29" s="1428"/>
      <c r="H29" s="1428"/>
      <c r="I29" s="1428"/>
      <c r="J29" s="1428"/>
      <c r="K29" s="1428"/>
    </row>
    <row r="30" spans="2:11" ht="12" customHeight="1" x14ac:dyDescent="0.2">
      <c r="B30" s="261"/>
      <c r="C30" s="261"/>
      <c r="D30" s="261"/>
      <c r="E30" s="261"/>
      <c r="F30" s="261"/>
      <c r="G30" s="261"/>
      <c r="H30" s="261"/>
      <c r="I30" s="261"/>
      <c r="J30" s="261"/>
      <c r="K30" s="261"/>
    </row>
    <row r="31" spans="2:11" ht="12" customHeight="1" x14ac:dyDescent="0.2">
      <c r="B31" s="1442"/>
      <c r="C31" s="1442"/>
      <c r="D31" s="1442"/>
      <c r="E31" s="1442"/>
      <c r="F31" s="1442"/>
      <c r="G31" s="1442"/>
      <c r="H31" s="1442"/>
      <c r="I31" s="1442"/>
      <c r="J31" s="1442"/>
      <c r="K31" s="1442"/>
    </row>
    <row r="32" spans="2:11" ht="12" customHeight="1" x14ac:dyDescent="0.2">
      <c r="B32" s="262" t="s">
        <v>1864</v>
      </c>
      <c r="C32" s="252"/>
      <c r="D32" s="252"/>
      <c r="E32" s="252"/>
      <c r="F32" s="252"/>
      <c r="G32" s="252"/>
      <c r="H32" s="252"/>
      <c r="I32" s="252"/>
      <c r="J32" s="252"/>
      <c r="K32" s="252"/>
    </row>
    <row r="33" spans="2:12" ht="12" customHeight="1" x14ac:dyDescent="0.2">
      <c r="B33" s="263">
        <f>IF(AND(Summary_of_Uses!B87&gt;0, Group_Home!E10&gt;0),Summary_of_Uses!B87/Group_Home!E10,0)</f>
        <v>0</v>
      </c>
      <c r="C33" s="1436" t="s">
        <v>371</v>
      </c>
      <c r="D33" s="1437"/>
      <c r="E33" s="1437"/>
      <c r="F33" s="1437"/>
      <c r="G33" s="1437"/>
      <c r="H33" s="1437"/>
      <c r="I33" s="1437"/>
      <c r="J33" s="1437"/>
      <c r="K33" s="1437"/>
    </row>
    <row r="34" spans="2:12" ht="22.5" customHeight="1" x14ac:dyDescent="0.2">
      <c r="B34" s="1438" t="str">
        <f>IF(G8="No", "", IF(Summary_of_Uses!B87=0, "Summary of Uses has not been completed.  Before proceeding further, make sure that this tab is complete.", IF(OR(E10=0, E10 = ""), "Please enter number of buildings above.", "Justify cost of home below.  Provide information/documentation on recent comparable sales for similar properties in the area.")))</f>
        <v>Summary of Uses has not been completed.  Before proceeding further, make sure that this tab is complete.</v>
      </c>
      <c r="C34" s="1438"/>
      <c r="D34" s="1438"/>
      <c r="E34" s="1438"/>
      <c r="F34" s="1438"/>
      <c r="G34" s="1438"/>
      <c r="H34" s="1438"/>
      <c r="I34" s="1438"/>
      <c r="J34" s="1438"/>
      <c r="K34" s="1438"/>
    </row>
    <row r="35" spans="2:12" ht="60" customHeight="1" x14ac:dyDescent="0.2">
      <c r="B35" s="1423"/>
      <c r="C35" s="1424"/>
      <c r="D35" s="1424"/>
      <c r="E35" s="1424"/>
      <c r="F35" s="1424"/>
      <c r="G35" s="1424"/>
      <c r="H35" s="1424"/>
      <c r="I35" s="1424"/>
      <c r="J35" s="1424"/>
      <c r="K35" s="1425"/>
    </row>
    <row r="36" spans="2:12" ht="12" customHeight="1" x14ac:dyDescent="0.2">
      <c r="B36" s="258"/>
      <c r="C36" s="258"/>
      <c r="D36" s="258"/>
      <c r="E36" s="258"/>
      <c r="F36" s="258"/>
      <c r="G36" s="258"/>
      <c r="H36" s="258"/>
      <c r="I36" s="258"/>
      <c r="J36" s="258"/>
      <c r="K36" s="258"/>
    </row>
    <row r="37" spans="2:12" ht="12" customHeight="1" x14ac:dyDescent="0.2">
      <c r="B37" s="259"/>
      <c r="C37" s="259"/>
      <c r="D37" s="259"/>
      <c r="E37" s="259"/>
      <c r="F37" s="259"/>
      <c r="G37" s="259"/>
      <c r="H37" s="259"/>
      <c r="I37" s="259"/>
      <c r="J37" s="259"/>
      <c r="K37" s="259"/>
    </row>
    <row r="38" spans="2:12" ht="12" customHeight="1" x14ac:dyDescent="0.2">
      <c r="B38" s="264" t="s">
        <v>1865</v>
      </c>
      <c r="C38" s="259"/>
      <c r="D38" s="259"/>
      <c r="E38" s="259"/>
      <c r="F38" s="259"/>
      <c r="G38" s="259"/>
      <c r="H38" s="259"/>
      <c r="I38" s="259"/>
      <c r="J38" s="259"/>
      <c r="K38" s="259"/>
    </row>
    <row r="39" spans="2:12" ht="27.75" customHeight="1" x14ac:dyDescent="0.2">
      <c r="B39" s="291">
        <f>IF(AND(Op_Pro_Forma_Hsg!F42&gt;0, E10&gt;0),Op_Pro_Forma_Hsg!F42/Group_Home!E10,0)</f>
        <v>0</v>
      </c>
      <c r="C39" s="1426" t="s">
        <v>1008</v>
      </c>
      <c r="D39" s="1427"/>
      <c r="E39" s="1427"/>
      <c r="F39" s="1427"/>
      <c r="G39" s="1427"/>
      <c r="H39" s="1427"/>
      <c r="I39" s="1427"/>
      <c r="J39" s="1427"/>
      <c r="K39" s="1427"/>
      <c r="L39" s="232"/>
    </row>
    <row r="40" spans="2:12" ht="12" customHeight="1" x14ac:dyDescent="0.2">
      <c r="B40" s="1433" t="str">
        <f>IF(G8 = "No", "", IF(Op_Pro_Forma_Hsg!F42 = 0, "Op_Pro_Forma_Hsg tab has not been completed.  Before proceeding further, make sure that this tab is complete.", IF(OR(E10 = 0, E10=""), "Please enter number of buildings above.", "Provide justification for budgeted operating expenses.")))</f>
        <v>Op_Pro_Forma_Hsg tab has not been completed.  Before proceeding further, make sure that this tab is complete.</v>
      </c>
      <c r="C40" s="1433"/>
      <c r="D40" s="1433"/>
      <c r="E40" s="1433"/>
      <c r="F40" s="1433"/>
      <c r="G40" s="1433"/>
      <c r="H40" s="1433"/>
      <c r="I40" s="1433"/>
      <c r="J40" s="1433"/>
      <c r="K40" s="1433"/>
    </row>
    <row r="41" spans="2:12" ht="60" customHeight="1" x14ac:dyDescent="0.2">
      <c r="B41" s="1423"/>
      <c r="C41" s="1424"/>
      <c r="D41" s="1424"/>
      <c r="E41" s="1424"/>
      <c r="F41" s="1424"/>
      <c r="G41" s="1424"/>
      <c r="H41" s="1424"/>
      <c r="I41" s="1424"/>
      <c r="J41" s="1424"/>
      <c r="K41" s="1425"/>
    </row>
    <row r="42" spans="2:12" ht="12" customHeight="1" x14ac:dyDescent="0.2">
      <c r="B42" s="1430"/>
      <c r="C42" s="1430"/>
      <c r="D42" s="1430"/>
      <c r="E42" s="1430"/>
      <c r="F42" s="1430"/>
      <c r="G42" s="1430"/>
      <c r="H42" s="1430"/>
      <c r="I42" s="1430"/>
      <c r="J42" s="1430"/>
      <c r="K42" s="1430"/>
    </row>
    <row r="43" spans="2:12" ht="12" customHeight="1" x14ac:dyDescent="0.2">
      <c r="B43" s="265" t="s">
        <v>2790</v>
      </c>
      <c r="C43" s="259"/>
      <c r="D43" s="259"/>
      <c r="E43" s="259"/>
      <c r="F43" s="259"/>
      <c r="G43" s="259"/>
      <c r="H43" s="259"/>
      <c r="I43" s="259"/>
      <c r="J43" s="259"/>
      <c r="K43" s="259"/>
    </row>
    <row r="44" spans="2:12" ht="12" customHeight="1" x14ac:dyDescent="0.2">
      <c r="B44" s="266">
        <f>IF(Op_Pro_Forma_Hsg!F22&gt;0,Op_Pro_Forma_Hsg!F25/Op_Pro_Forma_Hsg!F22,0)</f>
        <v>0</v>
      </c>
      <c r="C44" s="1440" t="s">
        <v>1007</v>
      </c>
      <c r="D44" s="1440"/>
      <c r="E44" s="1440"/>
      <c r="F44" s="1440"/>
      <c r="G44" s="1440"/>
      <c r="H44" s="1440"/>
      <c r="I44" s="1440"/>
      <c r="J44" s="1440"/>
      <c r="K44" s="1440"/>
    </row>
    <row r="45" spans="2:12" ht="12" customHeight="1" x14ac:dyDescent="0.2">
      <c r="B45" s="1433" t="str">
        <f>IF(G8 = "No", "", IF(Op_Pro_Forma_Hsg!F42 = 0, "Op_Pro_Forma_Hsg tab has not been completed.  Before proceeding further, make sure that this tab is complete.", "Provide justification for appropriateness of management fee."))</f>
        <v>Op_Pro_Forma_Hsg tab has not been completed.  Before proceeding further, make sure that this tab is complete.</v>
      </c>
      <c r="C45" s="1433"/>
      <c r="D45" s="1433"/>
      <c r="E45" s="1433"/>
      <c r="F45" s="1433"/>
      <c r="G45" s="1433"/>
      <c r="H45" s="1433"/>
      <c r="I45" s="1433"/>
      <c r="J45" s="1433"/>
      <c r="K45" s="1433"/>
    </row>
    <row r="46" spans="2:12" ht="60" customHeight="1" x14ac:dyDescent="0.2">
      <c r="B46" s="1423"/>
      <c r="C46" s="1424"/>
      <c r="D46" s="1424"/>
      <c r="E46" s="1424"/>
      <c r="F46" s="1424"/>
      <c r="G46" s="1424"/>
      <c r="H46" s="1424"/>
      <c r="I46" s="1424"/>
      <c r="J46" s="1424"/>
      <c r="K46" s="1425"/>
    </row>
    <row r="47" spans="2:12" ht="12" customHeight="1" x14ac:dyDescent="0.2">
      <c r="B47" s="258"/>
      <c r="C47" s="259"/>
      <c r="D47" s="259"/>
      <c r="E47" s="259"/>
      <c r="F47" s="259"/>
      <c r="G47" s="259"/>
      <c r="H47" s="259"/>
      <c r="I47" s="259"/>
      <c r="J47" s="259"/>
      <c r="K47" s="259"/>
    </row>
    <row r="48" spans="2:12" s="75" customFormat="1" ht="12" customHeight="1" x14ac:dyDescent="0.2">
      <c r="B48" s="265" t="s">
        <v>3049</v>
      </c>
      <c r="C48" s="267"/>
      <c r="D48" s="267"/>
      <c r="E48" s="267"/>
      <c r="F48" s="267"/>
      <c r="G48" s="267"/>
      <c r="H48" s="267"/>
      <c r="I48" s="267"/>
      <c r="J48" s="267"/>
      <c r="K48" s="267"/>
    </row>
    <row r="49" spans="2:11" ht="27.75" customHeight="1" x14ac:dyDescent="0.2">
      <c r="B49" s="263">
        <f>IF(AND(Op_Pro_Forma_Hsg!F48&lt;&gt;"", E10&gt;0),Op_Pro_Forma_Hsg!F48/E10,0)</f>
        <v>0</v>
      </c>
      <c r="C49" s="1431" t="s">
        <v>1006</v>
      </c>
      <c r="D49" s="1432"/>
      <c r="E49" s="1432"/>
      <c r="F49" s="1432"/>
      <c r="G49" s="1432"/>
      <c r="H49" s="1432"/>
      <c r="I49" s="1432"/>
      <c r="J49" s="1432"/>
      <c r="K49" s="1432"/>
    </row>
    <row r="50" spans="2:11" ht="12" customHeight="1" x14ac:dyDescent="0.2">
      <c r="B50" s="1439" t="str">
        <f>IF(G8 = "No", "", IF(Op_Pro_Forma_Hsg!F42 = 0, "Op_Pro_Forma_Hsg tab has not been completed.  Before proceeding further, make sure that this tab is complete.", IF(OR(E10=0, E10 = ""), "Please enter number of buildings above.", "Explain basis for replacement costs and justify reasonableness of costs for building structure.")))</f>
        <v>Op_Pro_Forma_Hsg tab has not been completed.  Before proceeding further, make sure that this tab is complete.</v>
      </c>
      <c r="C50" s="1439"/>
      <c r="D50" s="1439"/>
      <c r="E50" s="1439"/>
      <c r="F50" s="1439"/>
      <c r="G50" s="1439"/>
      <c r="H50" s="1439"/>
      <c r="I50" s="1439"/>
      <c r="J50" s="1439"/>
      <c r="K50" s="1439"/>
    </row>
    <row r="51" spans="2:11" ht="60" customHeight="1" x14ac:dyDescent="0.2">
      <c r="B51" s="1423"/>
      <c r="C51" s="1424"/>
      <c r="D51" s="1424"/>
      <c r="E51" s="1424"/>
      <c r="F51" s="1424"/>
      <c r="G51" s="1424"/>
      <c r="H51" s="1424"/>
      <c r="I51" s="1424"/>
      <c r="J51" s="1424"/>
      <c r="K51" s="1425"/>
    </row>
    <row r="52" spans="2:11" x14ac:dyDescent="0.2">
      <c r="B52" s="1422"/>
      <c r="C52" s="1422"/>
      <c r="D52" s="1422"/>
      <c r="E52" s="1422"/>
      <c r="F52" s="1422"/>
      <c r="G52" s="1422"/>
      <c r="H52" s="1422"/>
      <c r="I52" s="1422"/>
      <c r="J52" s="1422"/>
      <c r="K52" s="1422"/>
    </row>
  </sheetData>
  <sheetProtection algorithmName="SHA-512" hashValue="/+jnhDyAKkaNF1IzqC5xRSpC1/tgooIg1jQKiDaZJlqNrVRqBTsCZTTc1/Gx3DzVkO03hM8W4PXFbtLuivyX+g==" saltValue="8GpYCJcJZ1rMSR6rYNEj1g==" spinCount="100000" sheet="1" selectLockedCells="1"/>
  <mergeCells count="44">
    <mergeCell ref="B1:K1"/>
    <mergeCell ref="B14:G14"/>
    <mergeCell ref="B11:K11"/>
    <mergeCell ref="B18:K18"/>
    <mergeCell ref="B16:G16"/>
    <mergeCell ref="B8:F8"/>
    <mergeCell ref="H8:K8"/>
    <mergeCell ref="B9:K9"/>
    <mergeCell ref="B13:K13"/>
    <mergeCell ref="D12:K12"/>
    <mergeCell ref="B7:K7"/>
    <mergeCell ref="B6:K6"/>
    <mergeCell ref="B4:K4"/>
    <mergeCell ref="B5:K5"/>
    <mergeCell ref="B3:C3"/>
    <mergeCell ref="D3:K3"/>
    <mergeCell ref="B45:K45"/>
    <mergeCell ref="B46:K46"/>
    <mergeCell ref="F10:K10"/>
    <mergeCell ref="B31:K31"/>
    <mergeCell ref="B15:G15"/>
    <mergeCell ref="B26:K26"/>
    <mergeCell ref="B27:K27"/>
    <mergeCell ref="B28:K28"/>
    <mergeCell ref="B19:K19"/>
    <mergeCell ref="B17:G17"/>
    <mergeCell ref="B21:K21"/>
    <mergeCell ref="B25:K25"/>
    <mergeCell ref="B52:K52"/>
    <mergeCell ref="B41:K41"/>
    <mergeCell ref="C39:K39"/>
    <mergeCell ref="B20:K20"/>
    <mergeCell ref="B29:K29"/>
    <mergeCell ref="B23:K23"/>
    <mergeCell ref="B35:K35"/>
    <mergeCell ref="B42:K42"/>
    <mergeCell ref="C49:K49"/>
    <mergeCell ref="B40:K40"/>
    <mergeCell ref="F22:K22"/>
    <mergeCell ref="C33:K33"/>
    <mergeCell ref="B34:K34"/>
    <mergeCell ref="B51:K51"/>
    <mergeCell ref="B50:K50"/>
    <mergeCell ref="C44:K44"/>
  </mergeCells>
  <phoneticPr fontId="0" type="noConversion"/>
  <dataValidations count="2">
    <dataValidation type="list" allowBlank="1" showInputMessage="1" showErrorMessage="1" sqref="G8 E22" xr:uid="{00000000-0002-0000-0800-000000000000}">
      <formula1>"Yes, No"</formula1>
    </dataValidation>
    <dataValidation type="decimal" operator="greaterThanOrEqual" allowBlank="1" showInputMessage="1" showErrorMessage="1" error="This cell must contain only a positive number." sqref="E10 H17 H15:J16 J17" xr:uid="{00000000-0002-0000-0800-000001000000}">
      <formula1>0</formula1>
    </dataValidation>
  </dataValidations>
  <pageMargins left="0.7" right="0.7" top="0.75" bottom="0.75" header="0.3" footer="0.55000000000000004"/>
  <pageSetup scale="71" orientation="portrait" r:id="rId1"/>
  <headerFooter>
    <oddFooter>&amp;L&amp;8Federal Home Loan Bank of Des Moines&amp;C&amp;8AHP Application&amp;R&amp;8&amp;A: 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F52D5B638BB04BB9412175CA9C4785" ma:contentTypeVersion="2" ma:contentTypeDescription="Create a new document." ma:contentTypeScope="" ma:versionID="81a803f1ae9db7ccd31a62dab2a49dbc">
  <xsd:schema xmlns:xsd="http://www.w3.org/2001/XMLSchema" xmlns:xs="http://www.w3.org/2001/XMLSchema" xmlns:p="http://schemas.microsoft.com/office/2006/metadata/properties" xmlns:ns1="http://schemas.microsoft.com/sharepoint/v3" targetNamespace="http://schemas.microsoft.com/office/2006/metadata/properties" ma:root="true" ma:fieldsID="ee5df8049e558cef8843bef88cdb934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feed5ec1-d8fd-4604-b5de-4dde7b8df4bc" origin="userSelected">
  <element uid="id_classification_nonbusiness" value=""/>
</sisl>
</file>

<file path=customXml/itemProps1.xml><?xml version="1.0" encoding="utf-8"?>
<ds:datastoreItem xmlns:ds="http://schemas.openxmlformats.org/officeDocument/2006/customXml" ds:itemID="{0AE2FDAB-AA94-4272-980C-72EC24625951}">
  <ds:schemaRefs>
    <ds:schemaRef ds:uri="http://schemas.microsoft.com/office/2006/metadata/longProperties"/>
  </ds:schemaRefs>
</ds:datastoreItem>
</file>

<file path=customXml/itemProps2.xml><?xml version="1.0" encoding="utf-8"?>
<ds:datastoreItem xmlns:ds="http://schemas.openxmlformats.org/officeDocument/2006/customXml" ds:itemID="{91C45024-02F1-4049-B443-92959C7332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63D24DF-5324-44D1-ACF3-5A3CE6A659F7}">
  <ds:schemaRefs>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 ds:uri="http://www.w3.org/XML/1998/namespace"/>
    <ds:schemaRef ds:uri="http://schemas.microsoft.com/sharepoint/v3"/>
    <ds:schemaRef ds:uri="http://purl.org/dc/elements/1.1/"/>
    <ds:schemaRef ds:uri="http://purl.org/dc/terms/"/>
  </ds:schemaRefs>
</ds:datastoreItem>
</file>

<file path=customXml/itemProps4.xml><?xml version="1.0" encoding="utf-8"?>
<ds:datastoreItem xmlns:ds="http://schemas.openxmlformats.org/officeDocument/2006/customXml" ds:itemID="{DB360AB6-446D-4FB9-A4F7-2DF6C1A00E66}">
  <ds:schemaRefs>
    <ds:schemaRef ds:uri="http://schemas.microsoft.com/sharepoint/v3/contenttype/forms"/>
  </ds:schemaRefs>
</ds:datastoreItem>
</file>

<file path=customXml/itemProps5.xml><?xml version="1.0" encoding="utf-8"?>
<ds:datastoreItem xmlns:ds="http://schemas.openxmlformats.org/officeDocument/2006/customXml" ds:itemID="{41298C6D-6245-42A5-857C-765830F89F5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Instructions</vt:lpstr>
      <vt:lpstr>Project_Worksheet</vt:lpstr>
      <vt:lpstr>Cost_Breakout</vt:lpstr>
      <vt:lpstr>Sources</vt:lpstr>
      <vt:lpstr>Summary_of_Uses</vt:lpstr>
      <vt:lpstr>Operating_Assumptions</vt:lpstr>
      <vt:lpstr>Op_Pro_Forma_Hsg</vt:lpstr>
      <vt:lpstr>Op_Pro_Forma_Supplementary</vt:lpstr>
      <vt:lpstr>Group_Home</vt:lpstr>
      <vt:lpstr>Feasibility_Guidelines</vt:lpstr>
      <vt:lpstr>Version_Info</vt:lpstr>
      <vt:lpstr>Download</vt:lpstr>
      <vt:lpstr>Data</vt:lpstr>
      <vt:lpstr>IncomeLimits</vt:lpstr>
      <vt:lpstr>Compare_Data</vt:lpstr>
      <vt:lpstr>_MF24</vt:lpstr>
      <vt:lpstr>_MF49</vt:lpstr>
      <vt:lpstr>_MF50</vt:lpstr>
      <vt:lpstr>BedroomSize</vt:lpstr>
      <vt:lpstr>BedRoomSize_Project_Worksheet</vt:lpstr>
      <vt:lpstr>FifteenYearLimit</vt:lpstr>
      <vt:lpstr>GUCounties</vt:lpstr>
      <vt:lpstr>IncomeLimits</vt:lpstr>
      <vt:lpstr>Incomes</vt:lpstr>
      <vt:lpstr>Compare_Data!Print_Area</vt:lpstr>
      <vt:lpstr>Cost_Breakout!Print_Area</vt:lpstr>
      <vt:lpstr>Feasibility_Guidelines!Print_Area</vt:lpstr>
      <vt:lpstr>Instructions!Print_Area</vt:lpstr>
      <vt:lpstr>Op_Pro_Forma_Hsg!Print_Area</vt:lpstr>
      <vt:lpstr>Op_Pro_Forma_Supplementary!Print_Area</vt:lpstr>
      <vt:lpstr>Operating_Assumptions!Print_Area</vt:lpstr>
      <vt:lpstr>Sources!Print_Area</vt:lpstr>
      <vt:lpstr>Summary_of_Uses!Print_Area</vt:lpstr>
      <vt:lpstr>Op_Pro_Forma_Hsg!Print_Titles</vt:lpstr>
      <vt:lpstr>Op_Pro_Forma_Supplementary!Print_Titles</vt:lpstr>
      <vt:lpstr>SF</vt:lpstr>
      <vt:lpstr>States</vt:lpstr>
      <vt:lpstr>ThirtyYearLimit</vt:lpstr>
      <vt:lpstr>TwoYearLimit</vt:lpstr>
      <vt:lpstr>TwoYrLimit</vt:lpstr>
      <vt:lpstr>YN</vt:lpstr>
      <vt:lpstr>YNU</vt:lpstr>
    </vt:vector>
  </TitlesOfParts>
  <Company>FHLBDM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FHLBDM</dc:creator>
  <cp:lastModifiedBy>Vogl, Mary Jo</cp:lastModifiedBy>
  <cp:lastPrinted>2016-05-16T06:39:06Z</cp:lastPrinted>
  <dcterms:created xsi:type="dcterms:W3CDTF">2010-02-08T16:03:20Z</dcterms:created>
  <dcterms:modified xsi:type="dcterms:W3CDTF">2024-01-16T21:05:57Z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A44787D4-0540-4523-9961-78E4036D8C6D}">
    <vt:lpwstr>{53F21899-D836-43C1-A067-CCC6B71E6923}</vt:lpwstr>
  </property>
  <property fmtid="{D5CDD505-2E9C-101B-9397-08002B2CF9AE}" pid="4" name="docIndexRef">
    <vt:lpwstr>cd47f2ec-ad16-4776-bd0a-32731072b321</vt:lpwstr>
  </property>
  <property fmtid="{D5CDD505-2E9C-101B-9397-08002B2CF9AE}" pid="5" name="bjSaver">
    <vt:lpwstr>MoDDMRssulDTY+dLl526UIXlIULp1xSA</vt:lpwstr>
  </property>
  <property fmtid="{D5CDD505-2E9C-101B-9397-08002B2CF9AE}" pid="6" name="bjDocumentSecurityLabel">
    <vt:lpwstr>Public</vt:lpwstr>
  </property>
  <property fmtid="{D5CDD505-2E9C-101B-9397-08002B2CF9AE}" pid="7" name="bjDocumentLabelXML">
    <vt:lpwstr>&lt;?xml version="1.0" encoding="us-ascii"?&gt;&lt;sisl xmlns:xsd="http://www.w3.org/2001/XMLSchema" xmlns:xsi="http://www.w3.org/2001/XMLSchema-instance" sislVersion="0" policy="feed5ec1-d8fd-4604-b5de-4dde7b8df4bc" origin="userSelected" xmlns="http://www.boldonj</vt:lpwstr>
  </property>
  <property fmtid="{D5CDD505-2E9C-101B-9397-08002B2CF9AE}" pid="8" name="bjDocumentLabelXML-0">
    <vt:lpwstr>ames.com/2008/01/sie/internal/label"&gt;&lt;element uid="id_classification_nonbusiness" value="" /&gt;&lt;/sisl&gt;</vt:lpwstr>
  </property>
  <property fmtid="{D5CDD505-2E9C-101B-9397-08002B2CF9AE}" pid="9" name="bjClsUserRVM">
    <vt:lpwstr>[]</vt:lpwstr>
  </property>
</Properties>
</file>